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>
    <definedName name="_xlnm._FilterDatabase" localSheetId="0" hidden="1">'1D'!$A$30:$X$36</definedName>
  </definedNames>
  <calcPr calcId="124519" calcMode="auto" fullCalcOnLoad="1" iterate="1" iterateCount="250" iterateDelta="0.00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D9E8F7"/>
      </patternFill>
    </fill>
    <fill>
      <patternFill patternType="solid">
        <fgColor rgb="00F5F5F5"/>
      </patternFill>
    </fill>
    <fill>
      <patternFill patternType="solid">
        <fgColor rgb="00F2FAEB"/>
      </patternFill>
    </fill>
    <fill>
      <patternFill patternType="solid">
        <fgColor rgb="00F5F0E0"/>
      </patternFill>
    </fill>
    <fill>
      <patternFill patternType="solid">
        <fgColor rgb="00ED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94"/>
  <sheetViews>
    <sheetView showGridLines="1"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>
      <c r="A1" s="1" t="inlineStr">
        <is>
          <t>1D Steady Open Channel Network Solver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>
      <c r="A3" t="inlineStr">
        <is>
          <t>Two-pass steady 1D workbook: subcritical backwater, supercritical forewater, mixed-flow specific-force selection, and spill routing to drain.</t>
        </is>
      </c>
    </row>
    <row r="4">
      <c r="B4" s="2" t="inlineStr">
        <is>
          <t>Parameter</t>
        </is>
      </c>
      <c r="C4" s="2" t="inlineStr">
        <is>
          <t>Unit</t>
        </is>
      </c>
      <c r="D4" s="2" t="inlineStr">
        <is>
          <t>Value</t>
        </is>
      </c>
      <c r="H4" t="inlineStr">
        <is>
          <t>Fundamental Inputs</t>
        </is>
      </c>
      <c r="K4" s="3" t="inlineStr">
        <is>
          <t>Boundary</t>
        </is>
      </c>
      <c r="L4" s="3" t="inlineStr">
        <is>
          <t>Segment</t>
        </is>
      </c>
      <c r="M4" s="3" t="inlineStr">
        <is>
          <t>End</t>
        </is>
      </c>
      <c r="N4" s="3" t="inlineStr">
        <is>
          <t>Type</t>
        </is>
      </c>
      <c r="O4" s="3" t="inlineStr">
        <is>
          <t>Value</t>
        </is>
      </c>
      <c r="P4" s="3" t="inlineStr">
        <is>
          <t>Resolved Stage</t>
        </is>
      </c>
      <c r="Q4" s="3" t="inlineStr">
        <is>
          <t>Remarks</t>
        </is>
      </c>
    </row>
    <row r="5">
      <c r="B5" s="2" t="inlineStr">
        <is>
          <t>Total inflow Q</t>
        </is>
      </c>
      <c r="C5" s="2" t="inlineStr">
        <is>
          <t>m3/s</t>
        </is>
      </c>
      <c r="D5" s="2" t="n">
        <v>51</v>
      </c>
      <c r="G5" t="inlineStr">
        <is>
          <t>Acceleration g</t>
        </is>
      </c>
      <c r="H5" t="inlineStr">
        <is>
          <t>m/s2</t>
        </is>
      </c>
      <c r="I5" t="n">
        <v>9.81</v>
      </c>
      <c r="K5" s="3" t="inlineStr">
        <is>
          <t>Inlet-UsProject</t>
        </is>
      </c>
      <c r="L5" s="3" t="inlineStr">
        <is>
          <t>UsProject</t>
        </is>
      </c>
      <c r="M5" s="3" t="inlineStr">
        <is>
          <t>start</t>
        </is>
      </c>
      <c r="N5" s="3" t="inlineStr">
        <is>
          <t>Known WSE</t>
        </is>
      </c>
      <c r="O5" s="3" t="n">
        <v>637</v>
      </c>
      <c r="P5" s="3">
        <f>IF(OR(N5="Known WSE",N5="Known WS"),O5,IF(N5="Known Depth",(J31)+(O5),IF(N5="Normal Depth",(J31)+(MAX($D$16,POWER((ABS(N31)*$D$6)/(MAX(F31,0.1)*SQRT(MAX(ABS((K31-J31)/MAX(E31,1E-6)),$D$17))),3/5))),IF(N5="Critical Depth",(J31)+(MAX($D$16,POWER((ABS(N31)^2)/($I$5*MAX(F31,0.1)^2),1/3))),IF(OR(N5="None",N5="Spill End",N5="Spill Zero"),(J31)+$D$16,(J31)+(MAX($D$16,POWER((ABS(N31)*$D$6)/(MAX(F31,0.1)*SQRT(MAX(ABS((K31-J31)/MAX(E31,1E-6)),$D$17))),3/5))))))))</f>
        <v/>
      </c>
      <c r="Q5" s="3" t="inlineStr">
        <is>
          <t>Master inlet boundary</t>
        </is>
      </c>
    </row>
    <row r="6">
      <c r="B6" s="2" t="inlineStr">
        <is>
          <t>Manning n</t>
        </is>
      </c>
      <c r="C6" s="2" t="inlineStr">
        <is>
          <t>-</t>
        </is>
      </c>
      <c r="D6" s="2" t="n">
        <v>0.015</v>
      </c>
      <c r="G6" t="inlineStr">
        <is>
          <t>Density rho</t>
        </is>
      </c>
      <c r="H6" t="inlineStr">
        <is>
          <t>kg/m3</t>
        </is>
      </c>
      <c r="I6" t="n">
        <v>998.2</v>
      </c>
      <c r="K6" s="3" t="inlineStr">
        <is>
          <t>Outlet-UsExit</t>
        </is>
      </c>
      <c r="L6" s="3" t="inlineStr">
        <is>
          <t>UsExit</t>
        </is>
      </c>
      <c r="M6" s="3" t="inlineStr">
        <is>
          <t>end</t>
        </is>
      </c>
      <c r="N6" s="3" t="inlineStr">
        <is>
          <t>None</t>
        </is>
      </c>
      <c r="O6" s="3" t="n"/>
      <c r="P6" s="3">
        <f>IF(OR(N6="Known WSE",N6="Known WS"),O6,IF(N6="Known Depth",(K33)+(O6),IF(N6="Normal Depth",(K33)+(MAX($D$16,POWER((ABS(P33)*$D$6)/(MAX(G33,0.1)*SQRT(MAX(ABS((K33-J33)/MAX(E33,1E-6)),$D$17))),3/5))),IF(N6="Critical Depth",(K33)+(MAX($D$16,POWER((ABS(P33)^2)/($I$5*MAX(G33,0.1)^2),1/3))),IF(OR(N6="None",N6="Spill End",N6="Spill Zero"),(K33)+$D$16,(K33)+(MAX($D$16,POWER((ABS(P33)*$D$6)/(MAX(G33,0.1)*SQRT(MAX(ABS((K33-J33)/MAX(E33,1E-6)),$D$17))),3/5))))))))</f>
        <v/>
      </c>
      <c r="Q6" s="3" t="inlineStr">
        <is>
          <t>Master outlet boundary</t>
        </is>
      </c>
    </row>
    <row r="7">
      <c r="B7" s="2" t="inlineStr">
        <is>
          <t>Default bank slope</t>
        </is>
      </c>
      <c r="C7" s="2" t="inlineStr">
        <is>
          <t>H:V</t>
        </is>
      </c>
      <c r="D7" s="2" t="n">
        <v>0</v>
      </c>
      <c r="G7" t="inlineStr">
        <is>
          <t>Allowed BC types</t>
        </is>
      </c>
      <c r="H7" t="inlineStr">
        <is>
          <t>-</t>
        </is>
      </c>
      <c r="I7" t="inlineStr">
        <is>
          <t>Known WSE / Known Depth / Normal Depth / Critical Depth / None / Spill End / Spill Zero</t>
        </is>
      </c>
      <c r="K7" s="3" t="inlineStr">
        <is>
          <t>Outlet-forebay</t>
        </is>
      </c>
      <c r="L7" s="3" t="inlineStr">
        <is>
          <t>forebay</t>
        </is>
      </c>
      <c r="M7" s="3" t="inlineStr">
        <is>
          <t>end</t>
        </is>
      </c>
      <c r="N7" s="3" t="inlineStr">
        <is>
          <t>None</t>
        </is>
      </c>
      <c r="O7" s="3" t="n"/>
      <c r="P7" s="3">
        <f>IF(OR(N7="Known WSE",N7="Known WS"),O7,IF(N7="Known Depth",(K34)+(O7),IF(N7="Normal Depth",(K34)+(MAX($D$16,POWER((ABS(P34)*$D$6)/(MAX(G34,0.1)*SQRT(MAX(ABS((K34-J34)/MAX(E34,1E-6)),$D$17))),3/5))),IF(N7="Critical Depth",(K34)+(MAX($D$16,POWER((ABS(P34)^2)/($I$5*MAX(G34,0.1)^2),1/3))),IF(OR(N7="None",N7="Spill End",N7="Spill Zero"),(K34)+$D$16,(K34)+(MAX($D$16,POWER((ABS(P34)*$D$6)/(MAX(G34,0.1)*SQRT(MAX(ABS((K34-J34)/MAX(E34,1E-6)),$D$17))),3/5))))))))</f>
        <v/>
      </c>
      <c r="Q7" s="3" t="inlineStr">
        <is>
          <t>Master outlet boundary</t>
        </is>
      </c>
    </row>
    <row r="8">
      <c r="B8" s="2" t="inlineStr">
        <is>
          <t>Expansion coeff Ke</t>
        </is>
      </c>
      <c r="C8" s="2" t="inlineStr">
        <is>
          <t>-</t>
        </is>
      </c>
      <c r="D8" s="2" t="n">
        <v>0.3</v>
      </c>
      <c r="K8" s="3" t="inlineStr">
        <is>
          <t>Outlet-sidechannel</t>
        </is>
      </c>
      <c r="L8" s="3" t="inlineStr">
        <is>
          <t>sidechannel</t>
        </is>
      </c>
      <c r="M8" s="3" t="inlineStr">
        <is>
          <t>end</t>
        </is>
      </c>
      <c r="N8" s="3" t="inlineStr">
        <is>
          <t>Spill End</t>
        </is>
      </c>
      <c r="O8" s="3" t="n"/>
      <c r="P8" s="3">
        <f>IF(OR(N8="Known WSE",N8="Known WS"),O8,IF(N8="Known Depth",(K35)+(O8),IF(N8="Normal Depth",(K35)+(MAX($D$16,POWER((ABS(P35)*$D$6)/(MAX(G35,0.1)*SQRT(MAX(ABS((K35-J35)/MAX(E35,1E-6)),$D$17))),3/5))),IF(N8="Critical Depth",(K35)+(MAX($D$16,POWER((ABS(P35)^2)/($I$5*MAX(G35,0.1)^2),1/3))),IF(OR(N8="None",N8="Spill End",N8="Spill Zero"),(K35)+$D$16,(K35)+(MAX($D$16,POWER((ABS(P35)*$D$6)/(MAX(G35,0.1)*SQRT(MAX(ABS((K35-J35)/MAX(E35,1E-6)),$D$17))),3/5))))))))</f>
        <v/>
      </c>
      <c r="Q8" s="3" t="inlineStr">
        <is>
          <t>Master outlet boundary</t>
        </is>
      </c>
    </row>
    <row r="9">
      <c r="B9" s="2" t="inlineStr">
        <is>
          <t>Contraction coeff Kc</t>
        </is>
      </c>
      <c r="C9" s="2" t="inlineStr">
        <is>
          <t>-</t>
        </is>
      </c>
      <c r="D9" s="2" t="n">
        <v>0.1</v>
      </c>
      <c r="K9" s="3" t="inlineStr">
        <is>
          <t>Inlet-drain</t>
        </is>
      </c>
      <c r="L9" s="3" t="inlineStr">
        <is>
          <t>drain</t>
        </is>
      </c>
      <c r="M9" s="3" t="inlineStr">
        <is>
          <t>start</t>
        </is>
      </c>
      <c r="N9" s="3" t="inlineStr">
        <is>
          <t>Spill Zero</t>
        </is>
      </c>
      <c r="O9" s="3" t="n"/>
      <c r="P9" s="3">
        <f>IF(OR(N9="Known WSE",N9="Known WS"),O9,IF(N9="Known Depth",(J36)+(O9),IF(N9="Normal Depth",(J36)+(MAX($D$16,POWER((ABS(N36)*$D$6)/(MAX(F36,0.1)*SQRT(MAX(ABS((K36-J36)/MAX(E36,1E-6)),$D$17))),3/5))),IF(N9="Critical Depth",(J36)+(MAX($D$16,POWER((ABS(N36)^2)/($I$5*MAX(F36,0.1)^2),1/3))),IF(OR(N9="None",N9="Spill End",N9="Spill Zero"),(J36)+$D$16,(J36)+(MAX($D$16,POWER((ABS(N36)*$D$6)/(MAX(F36,0.1)*SQRT(MAX(ABS((K36-J36)/MAX(E36,1E-6)),$D$17))),3/5))))))))</f>
        <v/>
      </c>
      <c r="Q9" s="3" t="inlineStr">
        <is>
          <t>Master inlet boundary</t>
        </is>
      </c>
    </row>
    <row r="10">
      <c r="B10" s="2" t="inlineStr">
        <is>
          <t>Bend coeff Kb</t>
        </is>
      </c>
      <c r="C10" s="2" t="inlineStr">
        <is>
          <t>-</t>
        </is>
      </c>
      <c r="D10" s="2" t="n">
        <v>0.15</v>
      </c>
      <c r="K10" s="3" t="inlineStr">
        <is>
          <t>Outlet-drain</t>
        </is>
      </c>
      <c r="L10" s="3" t="inlineStr">
        <is>
          <t>drain</t>
        </is>
      </c>
      <c r="M10" s="3" t="inlineStr">
        <is>
          <t>end</t>
        </is>
      </c>
      <c r="N10" s="3" t="inlineStr">
        <is>
          <t>Known WSE</t>
        </is>
      </c>
      <c r="O10" s="3" t="n">
        <v>625</v>
      </c>
      <c r="P10" s="3">
        <f>IF(OR(N10="Known WSE",N10="Known WS"),O10,IF(N10="Known Depth",(K36)+(O10),IF(N10="Normal Depth",(K36)+(MAX($D$16,POWER((ABS(P36)*$D$6)/(MAX(G36,0.1)*SQRT(MAX(ABS((K36-J36)/MAX(E36,1E-6)),$D$17))),3/5))),IF(N10="Critical Depth",(K36)+(MAX($D$16,POWER((ABS(P36)^2)/($I$5*MAX(G36,0.1)^2),1/3))),IF(OR(N10="None",N10="Spill End",N10="Spill Zero"),(K36)+$D$16,(K36)+(MAX($D$16,POWER((ABS(P36)*$D$6)/(MAX(G36,0.1)*SQRT(MAX(ABS((K36-J36)/MAX(E36,1E-6)),$D$17))),3/5))))))))</f>
        <v/>
      </c>
      <c r="Q10" s="3" t="inlineStr">
        <is>
          <t>Master outlet boundary</t>
        </is>
      </c>
    </row>
    <row r="11">
      <c r="B11" s="2" t="inlineStr">
        <is>
          <t>Junction coeff base</t>
        </is>
      </c>
      <c r="C11" s="2" t="inlineStr">
        <is>
          <t>-</t>
        </is>
      </c>
      <c r="D11" s="2" t="n">
        <v>0.75</v>
      </c>
      <c r="G11" t="inlineStr">
        <is>
          <t>Final alpha J1</t>
        </is>
      </c>
      <c r="H11" t="inlineStr">
        <is>
          <t>-</t>
        </is>
      </c>
      <c r="I11">
        <f>IFERROR(Y122,"")</f>
        <v/>
      </c>
      <c r="K11" s="3" t="n"/>
      <c r="L11" s="3" t="n"/>
      <c r="M11" s="3" t="n"/>
      <c r="N11" s="3" t="n"/>
      <c r="O11" s="3" t="n"/>
      <c r="P11" s="3" t="n"/>
      <c r="Q11" s="3" t="n"/>
    </row>
    <row r="12">
      <c r="B12" s="2" t="inlineStr">
        <is>
          <t>Spill coeff Cw</t>
        </is>
      </c>
      <c r="C12" s="2" t="inlineStr">
        <is>
          <t>-</t>
        </is>
      </c>
      <c r="D12" s="2" t="n">
        <v>1.7</v>
      </c>
      <c r="G12" t="inlineStr">
        <is>
          <t>Final alpha J2</t>
        </is>
      </c>
      <c r="H12" t="inlineStr">
        <is>
          <t>-</t>
        </is>
      </c>
      <c r="I12">
        <f>IFERROR(Z122,"")</f>
        <v/>
      </c>
      <c r="K12" s="3" t="n"/>
      <c r="L12" s="3" t="n"/>
      <c r="M12" s="3" t="n"/>
      <c r="N12" s="3" t="n"/>
      <c r="O12" s="3" t="n"/>
      <c r="P12" s="3" t="n"/>
      <c r="Q12" s="3" t="n"/>
    </row>
    <row r="13">
      <c r="B13" s="2" t="inlineStr">
        <is>
          <t>Stage relaxation</t>
        </is>
      </c>
      <c r="C13" s="2" t="inlineStr">
        <is>
          <t>-</t>
        </is>
      </c>
      <c r="D13" s="2" t="n">
        <v>0.35</v>
      </c>
      <c r="G13" t="inlineStr">
        <is>
          <t>Final J1 WSE</t>
        </is>
      </c>
      <c r="H13" t="inlineStr">
        <is>
          <t>m</t>
        </is>
      </c>
      <c r="I13">
        <f>IFERROR(AM122,"")</f>
        <v/>
      </c>
      <c r="K13" s="3" t="n"/>
      <c r="L13" s="3" t="n"/>
      <c r="M13" s="3" t="n"/>
      <c r="N13" s="3" t="n"/>
      <c r="O13" s="3" t="n"/>
      <c r="P13" s="3" t="n"/>
      <c r="Q13" s="3" t="n"/>
    </row>
    <row r="14">
      <c r="B14" s="2" t="inlineStr">
        <is>
          <t>Split relaxation</t>
        </is>
      </c>
      <c r="C14" s="2" t="inlineStr">
        <is>
          <t>-</t>
        </is>
      </c>
      <c r="D14" s="2" t="n">
        <v>0.08</v>
      </c>
      <c r="G14" t="inlineStr">
        <is>
          <t>Final J2 WSE</t>
        </is>
      </c>
      <c r="H14" t="inlineStr">
        <is>
          <t>m</t>
        </is>
      </c>
      <c r="I14">
        <f>IFERROR(AN122,"")</f>
        <v/>
      </c>
      <c r="K14" s="3" t="n"/>
      <c r="L14" s="3" t="n"/>
      <c r="M14" s="3" t="n"/>
      <c r="N14" s="3" t="n"/>
      <c r="O14" s="3" t="n"/>
      <c r="P14" s="3" t="n"/>
      <c r="Q14" s="3" t="n"/>
    </row>
    <row r="15">
      <c r="B15" s="2" t="inlineStr">
        <is>
          <t>Momentum weight</t>
        </is>
      </c>
      <c r="C15" s="2" t="inlineStr">
        <is>
          <t>-</t>
        </is>
      </c>
      <c r="D15" s="2" t="n">
        <v>0.05</v>
      </c>
      <c r="G15" t="inlineStr">
        <is>
          <t>Total spill to drain</t>
        </is>
      </c>
      <c r="H15" t="inlineStr">
        <is>
          <t>m3/s</t>
        </is>
      </c>
      <c r="I15">
        <f>IFERROR(N36,0)</f>
        <v/>
      </c>
      <c r="K15" s="3" t="n"/>
      <c r="L15" s="3" t="n"/>
      <c r="M15" s="3" t="n"/>
      <c r="N15" s="3" t="n"/>
      <c r="O15" s="3" t="n"/>
      <c r="P15" s="3" t="n"/>
      <c r="Q15" s="3" t="n"/>
    </row>
    <row r="16">
      <c r="B16" s="2" t="inlineStr">
        <is>
          <t>Minimum depth</t>
        </is>
      </c>
      <c r="C16" s="2" t="inlineStr">
        <is>
          <t>m</t>
        </is>
      </c>
      <c r="D16" s="2" t="n">
        <v>0.05</v>
      </c>
      <c r="G16" t="inlineStr">
        <is>
          <t>J1 mixed residual</t>
        </is>
      </c>
      <c r="H16" t="inlineStr">
        <is>
          <t>m</t>
        </is>
      </c>
      <c r="I16">
        <f>IFERROR(AO122,0)</f>
        <v/>
      </c>
      <c r="K16" s="3" t="n"/>
      <c r="L16" s="3" t="n"/>
      <c r="M16" s="3" t="n"/>
      <c r="N16" s="3" t="n"/>
      <c r="O16" s="3" t="n"/>
      <c r="P16" s="3" t="n"/>
      <c r="Q16" s="3" t="n"/>
    </row>
    <row r="17">
      <c r="B17" s="2" t="inlineStr">
        <is>
          <t>Boundary slope</t>
        </is>
      </c>
      <c r="C17" s="2" t="inlineStr">
        <is>
          <t>-</t>
        </is>
      </c>
      <c r="D17" s="2" t="n">
        <v>0.001</v>
      </c>
      <c r="G17" t="inlineStr">
        <is>
          <t>J2 mixed residual</t>
        </is>
      </c>
      <c r="H17" t="inlineStr">
        <is>
          <t>m</t>
        </is>
      </c>
      <c r="I17">
        <f>IFERROR(AP122,0)</f>
        <v/>
      </c>
      <c r="K17" s="3" t="n"/>
      <c r="L17" s="3" t="n"/>
      <c r="M17" s="3" t="n"/>
      <c r="N17" s="3" t="n"/>
      <c r="O17" s="3" t="n"/>
      <c r="P17" s="3" t="n"/>
      <c r="Q17" s="3" t="n"/>
    </row>
    <row r="18">
      <c r="B18" s="2" t="inlineStr">
        <is>
          <t>Profile relaxation</t>
        </is>
      </c>
      <c r="C18" s="2" t="inlineStr">
        <is>
          <t>-</t>
        </is>
      </c>
      <c r="D18" s="2" t="n">
        <v>0.15</v>
      </c>
      <c r="K18" s="3" t="n"/>
      <c r="L18" s="3" t="n"/>
      <c r="M18" s="3" t="n"/>
      <c r="N18" s="3" t="n"/>
      <c r="O18" s="3" t="n"/>
      <c r="P18" s="3" t="n"/>
      <c r="Q18" s="3" t="n"/>
    </row>
    <row r="19">
      <c r="B19" s="2" t="inlineStr">
        <is>
          <t>Profile tolerance</t>
        </is>
      </c>
      <c r="C19" s="2" t="inlineStr">
        <is>
          <t>m</t>
        </is>
      </c>
      <c r="D19" s="2" t="n">
        <v>0.001</v>
      </c>
      <c r="K19" s="3" t="n"/>
      <c r="L19" s="3" t="n"/>
      <c r="M19" s="3" t="n"/>
      <c r="N19" s="3" t="n"/>
      <c r="O19" s="3" t="n"/>
      <c r="P19" s="3" t="n"/>
      <c r="Q19" s="3" t="n"/>
    </row>
    <row r="20">
      <c r="B20" s="2" t="inlineStr">
        <is>
          <t>Reset (0: Hold, 1: Eval)</t>
        </is>
      </c>
      <c r="C20" s="2" t="inlineStr">
        <is>
          <t>-</t>
        </is>
      </c>
      <c r="D20" s="2" t="n">
        <v>1</v>
      </c>
      <c r="K20" s="3" t="n"/>
      <c r="L20" s="3" t="n"/>
      <c r="M20" s="3" t="n"/>
      <c r="N20" s="3" t="n"/>
      <c r="O20" s="3" t="n"/>
      <c r="P20" s="3" t="n"/>
      <c r="Q20" s="3" t="n"/>
    </row>
    <row r="21">
      <c r="B21" s="2" t="inlineStr">
        <is>
          <t>J1 initial WSE</t>
        </is>
      </c>
      <c r="C21" s="2" t="inlineStr">
        <is>
          <t>m</t>
        </is>
      </c>
      <c r="D21" s="2" t="n">
        <v>634.3</v>
      </c>
    </row>
    <row r="22">
      <c r="B22" s="2" t="inlineStr">
        <is>
          <t>J2 initial WSE</t>
        </is>
      </c>
      <c r="C22" s="2" t="inlineStr">
        <is>
          <t>m</t>
        </is>
      </c>
      <c r="D22" s="2" t="n">
        <v>631.9</v>
      </c>
    </row>
    <row r="23">
      <c r="B23" s="2" t="inlineStr">
        <is>
          <t>alpha J1 initial</t>
        </is>
      </c>
      <c r="C23" s="2" t="inlineStr">
        <is>
          <t>-</t>
        </is>
      </c>
      <c r="D23" s="2" t="n">
        <v>0.65</v>
      </c>
    </row>
    <row r="24">
      <c r="B24" s="2" t="inlineStr">
        <is>
          <t>alpha J2 initial</t>
        </is>
      </c>
      <c r="C24" s="2" t="inlineStr">
        <is>
          <t>-</t>
        </is>
      </c>
      <c r="D24" s="2" t="n">
        <v>0.65</v>
      </c>
    </row>
    <row r="25">
      <c r="B25" s="2" t="inlineStr">
        <is>
          <t>Spill relaxation</t>
        </is>
      </c>
      <c r="C25" s="2" t="inlineStr">
        <is>
          <t>-</t>
        </is>
      </c>
      <c r="D25" s="2" t="n">
        <v>0.2</v>
      </c>
    </row>
    <row r="26">
      <c r="A26" t="inlineStr">
        <is>
          <t>Junction Internal Boundary Conditions</t>
        </is>
      </c>
    </row>
    <row r="27">
      <c r="A27" t="inlineStr">
        <is>
          <t>Junction solver follows mixed-flow split logic: subcritical branch backwater, supercritical upstream forewater, then specific-force control selection.</t>
        </is>
      </c>
    </row>
    <row r="30">
      <c r="A30" s="4" t="inlineStr">
        <is>
          <t>Segment</t>
        </is>
      </c>
      <c r="B30" s="4" t="inlineStr">
        <is>
          <t>From</t>
        </is>
      </c>
      <c r="C30" s="4" t="inlineStr">
        <is>
          <t>To</t>
        </is>
      </c>
      <c r="D30" s="4" t="inlineStr">
        <is>
          <t>Pts</t>
        </is>
      </c>
      <c r="E30" s="4" t="inlineStr">
        <is>
          <t>Length</t>
        </is>
      </c>
      <c r="F30" s="4" t="inlineStr">
        <is>
          <t>b_start</t>
        </is>
      </c>
      <c r="G30" s="4" t="inlineStr">
        <is>
          <t>b_end</t>
        </is>
      </c>
      <c r="H30" s="4" t="inlineStr">
        <is>
          <t>z_start</t>
        </is>
      </c>
      <c r="I30" s="4" t="inlineStr">
        <is>
          <t>z_end</t>
        </is>
      </c>
      <c r="J30" s="4" t="inlineStr">
        <is>
          <t>bed_start</t>
        </is>
      </c>
      <c r="K30" s="4" t="inlineStr">
        <is>
          <t>bed_end</t>
        </is>
      </c>
      <c r="L30" s="4" t="inlineStr">
        <is>
          <t>WS_start</t>
        </is>
      </c>
      <c r="M30" s="4" t="inlineStr">
        <is>
          <t>WS_end</t>
        </is>
      </c>
      <c r="N30" s="4" t="inlineStr">
        <is>
          <t>Q_in</t>
        </is>
      </c>
      <c r="O30" s="4" t="inlineStr">
        <is>
          <t>Q_spill</t>
        </is>
      </c>
      <c r="P30" s="4" t="inlineStr">
        <is>
          <t>Q_out</t>
        </is>
      </c>
      <c r="Q30" s="4" t="inlineStr">
        <is>
          <t>y_avg</t>
        </is>
      </c>
      <c r="R30" s="4" t="inlineStr">
        <is>
          <t>Sf_avg</t>
        </is>
      </c>
      <c r="S30" s="4" t="inlineStr">
        <is>
          <t>hf</t>
        </is>
      </c>
      <c r="T30" s="4" t="inlineStr">
        <is>
          <t>h_junc</t>
        </is>
      </c>
      <c r="U30" s="4" t="inlineStr">
        <is>
          <t>h_total</t>
        </is>
      </c>
      <c r="V30" s="4" t="inlineStr">
        <is>
          <t>Profile</t>
        </is>
      </c>
      <c r="W30" s="4" t="inlineStr">
        <is>
          <t>Start ang</t>
        </is>
      </c>
      <c r="X30" s="4" t="inlineStr">
        <is>
          <t>End ang</t>
        </is>
      </c>
    </row>
    <row r="31">
      <c r="A31" t="inlineStr">
        <is>
          <t>UsProject</t>
        </is>
      </c>
      <c r="B31" t="inlineStr">
        <is>
          <t>Inlet</t>
        </is>
      </c>
      <c r="C31" t="inlineStr">
        <is>
          <t>Junction1</t>
        </is>
      </c>
      <c r="D31" t="n">
        <v>12</v>
      </c>
      <c r="E31" t="n">
        <v>10.742</v>
      </c>
      <c r="F31" t="n">
        <v>6.003</v>
      </c>
      <c r="G31" t="n">
        <v>6.558</v>
      </c>
      <c r="H31" t="n">
        <v>0</v>
      </c>
      <c r="I31" t="n">
        <v>0</v>
      </c>
      <c r="J31" t="n">
        <v>634.3200000000001</v>
      </c>
      <c r="K31" t="n">
        <v>634.298</v>
      </c>
      <c r="L31">
        <f>IFERROR(AI133,IFERROR(P5,0))</f>
        <v/>
      </c>
      <c r="M31">
        <f>IFERROR(AI144,IFERROR($I$13,0))</f>
        <v/>
      </c>
      <c r="N31">
        <f>$D$5</f>
        <v/>
      </c>
      <c r="O31">
        <f>IFERROR(AGGREGATE(9,6,AO133:AO144),0)</f>
        <v/>
      </c>
      <c r="P31">
        <f>MAX(0,IFERROR(K144,0)-IFERROR(AO144,0)-0)</f>
        <v/>
      </c>
      <c r="Q31">
        <f>IFERROR(AGGREGATE(1,6,AH133:AH144),0)</f>
        <v/>
      </c>
      <c r="R31">
        <f>IFERROR(AGGREGATE(1,6,AS133:AS144),0)</f>
        <v/>
      </c>
      <c r="S31">
        <f>IFERROR(E31*R31,0)</f>
        <v/>
      </c>
      <c r="T31" t="n">
        <v>0</v>
      </c>
      <c r="U31">
        <f>S31+T31</f>
        <v/>
      </c>
      <c r="V31" t="inlineStr">
        <is>
          <t>Mixed</t>
        </is>
      </c>
      <c r="W31" t="n">
        <v>-118.025</v>
      </c>
      <c r="X31" t="n">
        <v>-117.982</v>
      </c>
    </row>
    <row r="32">
      <c r="A32" t="inlineStr">
        <is>
          <t>waterway</t>
        </is>
      </c>
      <c r="B32" t="inlineStr">
        <is>
          <t>Junction1</t>
        </is>
      </c>
      <c r="C32" t="inlineStr">
        <is>
          <t>Junction2</t>
        </is>
      </c>
      <c r="D32" t="n">
        <v>1384</v>
      </c>
      <c r="E32" t="n">
        <v>1382.398</v>
      </c>
      <c r="F32" t="n">
        <v>6.558</v>
      </c>
      <c r="G32" t="n">
        <v>10.206</v>
      </c>
      <c r="H32" t="n">
        <v>0</v>
      </c>
      <c r="I32" t="n">
        <v>0</v>
      </c>
      <c r="J32" t="n">
        <v>634.298</v>
      </c>
      <c r="K32" t="n">
        <v>631.875</v>
      </c>
      <c r="L32">
        <f>IFERROR(AI150,IFERROR($I$13,0))</f>
        <v/>
      </c>
      <c r="M32">
        <f>IFERROR(AI1533,IFERROR($I$14,0))</f>
        <v/>
      </c>
      <c r="N32">
        <f>IF(N6="None",MAX(0,$D$5-N33),$D$5*$I$11)</f>
        <v/>
      </c>
      <c r="O32">
        <f>IFERROR(AGGREGATE(9,6,AO150:AO1533),0)</f>
        <v/>
      </c>
      <c r="P32">
        <f>MAX(0,IFERROR(K1533,0)-IFERROR(AO1533,0)-0)</f>
        <v/>
      </c>
      <c r="Q32">
        <f>IFERROR(AGGREGATE(1,6,AH150:AH1533),0)</f>
        <v/>
      </c>
      <c r="R32">
        <f>IFERROR(AGGREGATE(1,6,AS150:AS1533),0)</f>
        <v/>
      </c>
      <c r="S32">
        <f>IFERROR(E32*R32,0)</f>
        <v/>
      </c>
      <c r="T32">
        <f>($D$11*0.13607488*(ABS(N33)/MAX(ABS($D$5),1E-6))^2*MAX(((ABS(N32)/MAX(((F32)+(H32)*(MAX($D$16,($I$13)-(J32))))*(MAX($D$16,($I$13)-(J32))),1E-6))^2)/(2*$I$5),((ABS(N32)/MAX(((G32)+(I32)*(MAX($D$16,($I$14)-(K32))))*(MAX($D$16,($I$14)-(K32))),1E-6))^2)/(2*$I$5)))</f>
        <v/>
      </c>
      <c r="U32">
        <f>S32+T32</f>
        <v/>
      </c>
      <c r="V32" t="inlineStr">
        <is>
          <t>Mixed</t>
        </is>
      </c>
      <c r="W32" t="n">
        <v>-161.275</v>
      </c>
      <c r="X32" t="n">
        <v>-90</v>
      </c>
    </row>
    <row r="33">
      <c r="A33" t="inlineStr">
        <is>
          <t>UsExit</t>
        </is>
      </c>
      <c r="B33" t="inlineStr">
        <is>
          <t>Junction1</t>
        </is>
      </c>
      <c r="C33" t="inlineStr">
        <is>
          <t>Outlet</t>
        </is>
      </c>
      <c r="D33" t="n">
        <v>19</v>
      </c>
      <c r="E33" t="n">
        <v>17.255</v>
      </c>
      <c r="F33" t="n">
        <v>6.558</v>
      </c>
      <c r="G33" t="n">
        <v>5.994</v>
      </c>
      <c r="H33" t="n">
        <v>0</v>
      </c>
      <c r="I33" t="n">
        <v>0</v>
      </c>
      <c r="J33" t="n">
        <v>634.298</v>
      </c>
      <c r="K33" t="n">
        <v>634.2619999999999</v>
      </c>
      <c r="L33">
        <f>IFERROR(AI1539,IFERROR($I$13,0))</f>
        <v/>
      </c>
      <c r="M33">
        <f>IFERROR(AI1557,IFERROR($I$13,0))</f>
        <v/>
      </c>
      <c r="N33">
        <f>IF(N6="None",MAX(0.05,IFERROR(O33,0)+0.05),MAX(0,$D$5-N32))</f>
        <v/>
      </c>
      <c r="O33">
        <f>IFERROR(AGGREGATE(9,6,AO1539:AO1557),0)</f>
        <v/>
      </c>
      <c r="P33" t="n">
        <v>0</v>
      </c>
      <c r="Q33">
        <f>IFERROR(AGGREGATE(1,6,AH1539:AH1557),0)</f>
        <v/>
      </c>
      <c r="R33">
        <f>IFERROR(AGGREGATE(1,6,AS1539:AS1557),0)</f>
        <v/>
      </c>
      <c r="S33">
        <f>IFERROR(E33*R33,0)</f>
        <v/>
      </c>
      <c r="T33">
        <f>($D$11*0.00000015*(ABS(N32)/MAX(ABS($D$5),1E-6))^2*MAX(((ABS(N33)/MAX(((F33)+(H33)*(MAX($D$16,($I$13)-(J33))))*(MAX($D$16,($I$13)-(J33))),1E-6))^2)/(2*$I$5),((ABS(N33)/MAX(((G33)+(I33)*(MAX($D$16,(IF(N6="None",$I$13,P6))-(K33))))*(MAX($D$16,(IF(N6="None",$I$13,P6))-(K33))),1E-6))^2)/(2*$I$5)))</f>
        <v/>
      </c>
      <c r="U33">
        <f>S33+T33</f>
        <v/>
      </c>
      <c r="V33" t="inlineStr">
        <is>
          <t>Mixed</t>
        </is>
      </c>
      <c r="W33" t="n">
        <v>-118.025</v>
      </c>
      <c r="X33" t="n">
        <v>-117.874</v>
      </c>
    </row>
    <row r="34">
      <c r="A34" t="inlineStr">
        <is>
          <t>forebay</t>
        </is>
      </c>
      <c r="B34" t="inlineStr">
        <is>
          <t>Junction2</t>
        </is>
      </c>
      <c r="C34" t="inlineStr">
        <is>
          <t>Outlet</t>
        </is>
      </c>
      <c r="D34" t="n">
        <v>39</v>
      </c>
      <c r="E34" t="n">
        <v>38</v>
      </c>
      <c r="F34" t="n">
        <v>10.206</v>
      </c>
      <c r="G34" t="n">
        <v>5.005</v>
      </c>
      <c r="H34" t="n">
        <v>0</v>
      </c>
      <c r="I34" t="n">
        <v>0</v>
      </c>
      <c r="J34" t="n">
        <v>631.875</v>
      </c>
      <c r="K34" t="n">
        <v>621.978</v>
      </c>
      <c r="L34">
        <f>IFERROR(AI1563,IFERROR($I$14,0))</f>
        <v/>
      </c>
      <c r="M34">
        <f>IFERROR(AI1601,IFERROR($I$14,0))</f>
        <v/>
      </c>
      <c r="N34">
        <f>IF(AND(N7="None",N8="None"),MAX(0,N32*$I$12),IF(N7="None",MAX(0.05,IFERROR(O34,0)+0.05),IF(N8="None",MAX(0,N32-N35),N32*$I$12)))</f>
        <v/>
      </c>
      <c r="O34">
        <f>IFERROR(AGGREGATE(9,6,AO1563:AO1601),0)</f>
        <v/>
      </c>
      <c r="P34" t="n">
        <v>0</v>
      </c>
      <c r="Q34">
        <f>IFERROR(AGGREGATE(1,6,AH1563:AH1601),0)</f>
        <v/>
      </c>
      <c r="R34">
        <f>IFERROR(AGGREGATE(1,6,AS1563:AS1601),0)</f>
        <v/>
      </c>
      <c r="S34">
        <f>IFERROR(E34*R34,0)</f>
        <v/>
      </c>
      <c r="T34">
        <f>0</f>
        <v/>
      </c>
      <c r="U34">
        <f>S34+T34</f>
        <v/>
      </c>
      <c r="V34" t="inlineStr">
        <is>
          <t>Mixed</t>
        </is>
      </c>
      <c r="W34" t="n">
        <v>-90</v>
      </c>
      <c r="X34" t="n">
        <v>-90</v>
      </c>
    </row>
    <row r="35">
      <c r="A35" t="inlineStr">
        <is>
          <t>sidechannel</t>
        </is>
      </c>
      <c r="B35" t="inlineStr">
        <is>
          <t>Junction2</t>
        </is>
      </c>
      <c r="C35" t="inlineStr">
        <is>
          <t>Outlet</t>
        </is>
      </c>
      <c r="D35" t="n">
        <v>36</v>
      </c>
      <c r="E35" t="n">
        <v>34.931</v>
      </c>
      <c r="F35" t="n">
        <v>10.206</v>
      </c>
      <c r="G35" t="n">
        <v>3.82</v>
      </c>
      <c r="H35" t="n">
        <v>0</v>
      </c>
      <c r="I35" t="n">
        <v>0</v>
      </c>
      <c r="J35" t="n">
        <v>631.5</v>
      </c>
      <c r="K35" t="n">
        <v>631.5</v>
      </c>
      <c r="L35">
        <f>IFERROR(AI1607,IFERROR($I$14,0))</f>
        <v/>
      </c>
      <c r="M35">
        <f>IFERROR(AI1642,IFERROR(P8,0))</f>
        <v/>
      </c>
      <c r="N35">
        <f>IF(AND(N7="None",N8="None"),MAX(0,N32-N34),IF(N8="None",MAX(0.05,IFERROR(O35,0)+0.05),IF(N7="None",MAX(0,N32-N34),MAX(0,N32-N34))))</f>
        <v/>
      </c>
      <c r="O35">
        <f>IFERROR(AGGREGATE(9,6,AO1607:AO1642),0)</f>
        <v/>
      </c>
      <c r="P35" t="n">
        <v>0</v>
      </c>
      <c r="Q35">
        <f>IFERROR(AGGREGATE(1,6,AH1607:AH1642),0)</f>
        <v/>
      </c>
      <c r="R35">
        <f>IFERROR(AGGREGATE(1,6,AS1607:AS1642),0)</f>
        <v/>
      </c>
      <c r="S35">
        <f>IFERROR(E35*R35,0)</f>
        <v/>
      </c>
      <c r="T35">
        <f>($D$11*0.34699541*(ABS(N34)/MAX(ABS(N32),1E-6))^2*MAX(((ABS(N35)/MAX(((F35)+(H35)*(MAX($D$16,($I$14)-(J35))))*(MAX($D$16,($I$14)-(J35))),1E-6))^2)/(2*$I$5),((ABS(N35)/MAX(((G35)+(I35)*(MAX($D$16,(IF(N8="None",$I$14,P8))-(K35))))*(MAX($D$16,(IF(N8="None",$I$14,P8))-(K35))),1E-6))^2)/(2*$I$5)))</f>
        <v/>
      </c>
      <c r="U35">
        <f>S35+T35</f>
        <v/>
      </c>
      <c r="V35" t="inlineStr">
        <is>
          <t>Mixed</t>
        </is>
      </c>
      <c r="W35" t="n">
        <v>-17.819</v>
      </c>
      <c r="X35" t="n">
        <v>-85.755</v>
      </c>
    </row>
    <row r="36">
      <c r="A36" t="inlineStr">
        <is>
          <t>drain</t>
        </is>
      </c>
      <c r="B36" t="inlineStr">
        <is>
          <t>Inlet</t>
        </is>
      </c>
      <c r="C36" t="inlineStr">
        <is>
          <t>Outlet</t>
        </is>
      </c>
      <c r="D36" t="n">
        <v>47</v>
      </c>
      <c r="E36" t="n">
        <v>45.363</v>
      </c>
      <c r="F36" t="n">
        <v>2.05</v>
      </c>
      <c r="G36" t="n">
        <v>3.2</v>
      </c>
      <c r="H36" t="n">
        <v>0</v>
      </c>
      <c r="I36" t="n">
        <v>0</v>
      </c>
      <c r="J36" t="n">
        <v>631.5</v>
      </c>
      <c r="K36" t="n">
        <v>622</v>
      </c>
      <c r="L36">
        <f>IFERROR(AI1648,IFERROR(P9,0))</f>
        <v/>
      </c>
      <c r="M36">
        <f>IFERROR(AI1694,IFERROR(P10,0))</f>
        <v/>
      </c>
      <c r="N36">
        <f>O34+O35</f>
        <v/>
      </c>
      <c r="O36" t="inlineStr">
        <is>
          <t>0</t>
        </is>
      </c>
      <c r="P36">
        <f>MAX(0,IFERROR(K1694,0)-IFERROR(AO1694,0)-0)</f>
        <v/>
      </c>
      <c r="Q36">
        <f>IFERROR(AGGREGATE(1,6,AH1648:AH1694),0)</f>
        <v/>
      </c>
      <c r="R36">
        <f>IFERROR(AGGREGATE(1,6,AS1648:AS1694),0)</f>
        <v/>
      </c>
      <c r="S36">
        <f>IFERROR(E36*R36,0)</f>
        <v/>
      </c>
      <c r="T36" t="n">
        <v>0</v>
      </c>
      <c r="U36">
        <f>S36+T36</f>
        <v/>
      </c>
      <c r="V36" t="inlineStr">
        <is>
          <t>Mixed</t>
        </is>
      </c>
      <c r="W36" t="n">
        <v>-65.101</v>
      </c>
      <c r="X36" t="n">
        <v>-90.405</v>
      </c>
    </row>
    <row r="42">
      <c r="A42" s="5" t="inlineStr">
        <is>
          <t>Iter</t>
        </is>
      </c>
      <c r="B42" s="5" t="inlineStr">
        <is>
          <t>alpha1</t>
        </is>
      </c>
      <c r="C42" s="5" t="inlineStr">
        <is>
          <t>alpha2</t>
        </is>
      </c>
      <c r="D42" s="5" t="inlineStr">
        <is>
          <t>J1_ws</t>
        </is>
      </c>
      <c r="E42" s="5" t="inlineStr">
        <is>
          <t>J2_ws</t>
        </is>
      </c>
      <c r="F42" s="5" t="inlineStr">
        <is>
          <t>Q_UsProject</t>
        </is>
      </c>
      <c r="G42" s="5" t="inlineStr">
        <is>
          <t>Q_waterway</t>
        </is>
      </c>
      <c r="H42" s="5" t="inlineStr">
        <is>
          <t>Q_UsExit</t>
        </is>
      </c>
      <c r="I42" s="5" t="inlineStr">
        <is>
          <t>Q_forebay</t>
        </is>
      </c>
      <c r="J42" s="5" t="inlineStr">
        <is>
          <t>Q_sidechannel</t>
        </is>
      </c>
      <c r="K42" s="5" t="inlineStr">
        <is>
          <t>WS_inlet</t>
        </is>
      </c>
      <c r="L42" s="5" t="inlineStr">
        <is>
          <t>WS_UsExit</t>
        </is>
      </c>
      <c r="M42" s="5" t="inlineStr">
        <is>
          <t>WS_forebay</t>
        </is>
      </c>
      <c r="N42" s="5" t="inlineStr">
        <is>
          <t>WS_sidechannel</t>
        </is>
      </c>
      <c r="O42" s="5" t="inlineStr">
        <is>
          <t>J1 from UsProject</t>
        </is>
      </c>
      <c r="P42" s="5" t="inlineStr">
        <is>
          <t>J1 from waterway</t>
        </is>
      </c>
      <c r="Q42" s="5" t="inlineStr">
        <is>
          <t>J1 from UsExit</t>
        </is>
      </c>
      <c r="R42" s="5" t="inlineStr">
        <is>
          <t>J2 from waterway</t>
        </is>
      </c>
      <c r="S42" s="5" t="inlineStr">
        <is>
          <t>J2 from forebay</t>
        </is>
      </c>
      <c r="T42" s="5" t="inlineStr">
        <is>
          <t>J2 from sidechannel</t>
        </is>
      </c>
      <c r="U42" s="5" t="inlineStr">
        <is>
          <t>Mom J1</t>
        </is>
      </c>
      <c r="V42" s="5" t="inlineStr">
        <is>
          <t>Mom J2</t>
        </is>
      </c>
      <c r="W42" s="5" t="inlineStr">
        <is>
          <t>Err J1</t>
        </is>
      </c>
      <c r="X42" s="5" t="inlineStr">
        <is>
          <t>Err J2</t>
        </is>
      </c>
      <c r="Y42" s="5" t="inlineStr">
        <is>
          <t>alpha1 next</t>
        </is>
      </c>
      <c r="Z42" s="5" t="inlineStr">
        <is>
          <t>alpha2 next</t>
        </is>
      </c>
      <c r="AA42" s="5" t="inlineStr">
        <is>
          <t>J1 next sub</t>
        </is>
      </c>
      <c r="AB42" s="5" t="inlineStr">
        <is>
          <t>J2 next sub</t>
        </is>
      </c>
      <c r="AC42" s="5" t="inlineStr">
        <is>
          <t>J1 sub stage</t>
        </is>
      </c>
      <c r="AD42" s="5" t="inlineStr">
        <is>
          <t>J2 sub stage</t>
        </is>
      </c>
      <c r="AE42" s="5" t="inlineStr">
        <is>
          <t>J1 super stage</t>
        </is>
      </c>
      <c r="AF42" s="5" t="inlineStr">
        <is>
          <t>J2 super stage</t>
        </is>
      </c>
      <c r="AG42" s="5" t="inlineStr">
        <is>
          <t>SF J1 sub</t>
        </is>
      </c>
      <c r="AH42" s="5" t="inlineStr">
        <is>
          <t>SF J1 super</t>
        </is>
      </c>
      <c r="AI42" s="5" t="inlineStr">
        <is>
          <t>SF J2 sub</t>
        </is>
      </c>
      <c r="AJ42" s="5" t="inlineStr">
        <is>
          <t>SF J2 super</t>
        </is>
      </c>
      <c r="AK42" s="5" t="inlineStr">
        <is>
          <t>J1 control</t>
        </is>
      </c>
      <c r="AL42" s="5" t="inlineStr">
        <is>
          <t>J2 control</t>
        </is>
      </c>
      <c r="AM42" s="5" t="inlineStr">
        <is>
          <t>J1 next mixed</t>
        </is>
      </c>
      <c r="AN42" s="5" t="inlineStr">
        <is>
          <t>J2 next mixed</t>
        </is>
      </c>
      <c r="AO42" s="5" t="inlineStr">
        <is>
          <t>J1 mixed residual</t>
        </is>
      </c>
      <c r="AP42" s="5" t="inlineStr">
        <is>
          <t>J2 mixed residual</t>
        </is>
      </c>
    </row>
    <row r="43">
      <c r="A43" t="n">
        <v>0</v>
      </c>
      <c r="B43">
        <f>$D$23</f>
        <v/>
      </c>
      <c r="C43">
        <f>$D$24</f>
        <v/>
      </c>
      <c r="D43">
        <f>$D$21</f>
        <v/>
      </c>
      <c r="E43">
        <f>$D$22</f>
        <v/>
      </c>
      <c r="F43">
        <f>$D$5</f>
        <v/>
      </c>
      <c r="G43">
        <f>IF(N6="None",MAX(0,F43-H43),MAX(0,F43*B43))</f>
        <v/>
      </c>
      <c r="H43">
        <f>IF(N6="None",MAX(0.05,IFERROR(O33,0)+0.05),MAX(0,F43-G43))</f>
        <v/>
      </c>
      <c r="I43">
        <f>IF(AND(N7="None",N8="None"),MAX(0,G43*C43),IF(N7="None",MAX(0.05,IFERROR(O34,0)+0.05),IF(N8="None",MAX(0,G43-J43),MAX(0,G43*C43))))</f>
        <v/>
      </c>
      <c r="J43">
        <f>IF(AND(N7="None",N8="None"),MAX(0,G43-I43),IF(N8="None",MAX(0.05,IFERROR(O35,0)+0.05),IF(N7="None",MAX(0,G43-I43),MAX(0,G43-I43))))</f>
        <v/>
      </c>
      <c r="K43">
        <f>P5</f>
        <v/>
      </c>
      <c r="L43">
        <f>P6</f>
        <v/>
      </c>
      <c r="M43">
        <f>P7</f>
        <v/>
      </c>
      <c r="N43">
        <f>P8</f>
        <v/>
      </c>
      <c r="O43">
        <f>K43+((ABS(F43)/MAX(((F31)+(H31)*(MAX($D$16,(K43)-(J31))))*(MAX($D$16,(K43)-(J31))),1E-6))^2)/(2*$I$5)-((E31)*((((ABS(F43)*$D$6)/(MAX(((F31)+(H31)*(MAX($D$16,(K43)-(J31))))*(MAX($D$16,(K43)-(J31))),1E-6)*MAX(((((F31)+(H31)*(MAX($D$16,(K43)-(J31))))*(MAX($D$16,(K43)-(J31))))/MAX((F31)+2*(MAX($D$16,(K43)-(J31)))*SQRT(1+(H31)^2),1E-6))^(2/3),1E-6)))^2)+(((ABS(F43)*$D$6)/(MAX(((G31)+(I31)*(MAX($D$16,(AE43)-(K31))))*(MAX($D$16,(AE43)-(K31))),1E-6)*MAX(((((G31)+(I31)*(MAX($D$16,(AE43)-(K31))))*(MAX($D$16,(AE43)-(K31))))/MAX((G31)+2*(MAX($D$16,(AE43)-(K31)))*SQRT(1+(I31)^2),1E-6))^(2/3),1E-6)))^2))/2)+(IF((ABS(F43)/MAX(((G31)+(I31)*(MAX($D$16,(AE43)-(K31))))*(MAX($D$16,(AE43)-(K31))),1E-6))&gt;(ABS(F43)/MAX(((F31)+(H31)*(MAX($D$16,(K43)-(J31))))*(MAX($D$16,(K43)-(J31))),1E-6)),$D$9*((((ABS(F43)/MAX(((G31)+(I31)*(MAX($D$16,(AE43)-(K31))))*(MAX($D$16,(AE43)-(K31))),1E-6))^2)/(2*$I$5))-(((ABS(F43)/MAX(((F31)+(H31)*(MAX($D$16,(K43)-(J31))))*(MAX($D$16,(K43)-(J31))),1E-6))^2)/(2*$I$5))),$D$8*((((ABS(F43)/MAX(((F31)+(H31)*(MAX($D$16,(K43)-(J31))))*(MAX($D$16,(K43)-(J31))),1E-6))^2)/(2*$I$5))-(((ABS(F43)/MAX(((G31)+(I31)*(MAX($D$16,(AE43)-(K31))))*(MAX($D$16,(AE43)-(K31))),1E-6))^2)/(2*$I$5)))))+($D$10*(ABS((X31)-(W31))/90)*MAX(((ABS(F43)/MAX(((F31)+(H31)*(MAX($D$16,(K43)-(J31))))*(MAX($D$16,(K43)-(J31))),1E-6))^2)/(2*$I$5),((ABS(F43)/MAX(((G31)+(I31)*(MAX($D$16,(AE43)-(K31))))*(MAX($D$16,(AE43)-(K31))),1E-6))^2)/(2*$I$5)))+(0)-((ABS(F43)/MAX(((G31)+(I31)*(MAX($D$16,(AE43)-(K31))))*(MAX($D$16,(AE43)-(K31))),1E-6))^2)/(2*$I$5)</f>
        <v/>
      </c>
      <c r="P43">
        <f>AD43+((ABS(G43)/MAX(((G32)+(I32)*(MAX($D$16,(AD43)-(K32))))*(MAX($D$16,(AD43)-(K32))),1E-6))^2)/(2*$I$5)+((E32)*((((ABS(G43)*$D$6)/(MAX(((F32)+(H32)*(MAX($D$16,(AC43)-(J32))))*(MAX($D$16,(AC43)-(J32))),1E-6)*MAX(((((F32)+(H32)*(MAX($D$16,(AC43)-(J32))))*(MAX($D$16,(AC43)-(J32))))/MAX((F32)+2*(MAX($D$16,(AC43)-(J32)))*SQRT(1+(H32)^2),1E-6))^(2/3),1E-6)))^2)+(((ABS(G43)*$D$6)/(MAX(((G32)+(I32)*(MAX($D$16,(AD43)-(K32))))*(MAX($D$16,(AD43)-(K32))),1E-6)*MAX(((((G32)+(I32)*(MAX($D$16,(AD43)-(K32))))*(MAX($D$16,(AD43)-(K32))))/MAX((G32)+2*(MAX($D$16,(AD43)-(K32)))*SQRT(1+(I32)^2),1E-6))^(2/3),1E-6)))^2))/2)+(IF((ABS(G43)/MAX(((G32)+(I32)*(MAX($D$16,(AD43)-(K32))))*(MAX($D$16,(AD43)-(K32))),1E-6))&gt;(ABS(G43)/MAX(((F32)+(H32)*(MAX($D$16,(AC43)-(J32))))*(MAX($D$16,(AC43)-(J32))),1E-6)),$D$9*((((ABS(G43)/MAX(((G32)+(I32)*(MAX($D$16,(AD43)-(K32))))*(MAX($D$16,(AD43)-(K32))),1E-6))^2)/(2*$I$5))-(((ABS(G43)/MAX(((F32)+(H32)*(MAX($D$16,(AC43)-(J32))))*(MAX($D$16,(AC43)-(J32))),1E-6))^2)/(2*$I$5))),$D$8*((((ABS(G43)/MAX(((F32)+(H32)*(MAX($D$16,(AC43)-(J32))))*(MAX($D$16,(AC43)-(J32))),1E-6))^2)/(2*$I$5))-(((ABS(G43)/MAX(((G32)+(I32)*(MAX($D$16,(AD43)-(K32))))*(MAX($D$16,(AD43)-(K32))),1E-6))^2)/(2*$I$5)))))+($D$10*(ABS((X32)-(W32))/90)*MAX(((ABS(G43)/MAX(((F32)+(H32)*(MAX($D$16,(AC43)-(J32))))*(MAX($D$16,(AC43)-(J32))),1E-6))^2)/(2*$I$5),((ABS(G43)/MAX(((G32)+(I32)*(MAX($D$16,(AD43)-(K32))))*(MAX($D$16,(AD43)-(K32))),1E-6))^2)/(2*$I$5)))+(($D$11*0.13607488*(ABS(H43)/MAX(ABS(F43),1E-6))^2*MAX(((ABS(G43)/MAX(((F32)+(H32)*(MAX($D$16,(AC43)-(J32))))*(MAX($D$16,(AC43)-(J32))),1E-6))^2)/(2*$I$5),((ABS(G43)/MAX(((G32)+(I32)*(MAX($D$16,(AD43)-(K32))))*(MAX($D$16,(AD43)-(K32))),1E-6))^2)/(2*$I$5))))-((ABS(G43)/MAX(((F32)+(H32)*(MAX($D$16,(AC43)-(J32))))*(MAX($D$16,(AC43)-(J32))),1E-6))^2)/(2*$I$5)</f>
        <v/>
      </c>
      <c r="Q43">
        <f>L43+((ABS(H43)/MAX(((G33)+(I33)*(MAX($D$16,(IF(N6="None",AC43,L43))-(K33))))*(MAX($D$16,(IF(N6="None",AC43,L43))-(K33))),1E-6))^2)/(2*$I$5)+((E33)*((((ABS(H43)*$D$6)/(MAX(((F33)+(H33)*(MAX($D$16,(AC43)-(J33))))*(MAX($D$16,(AC43)-(J33))),1E-6)*MAX(((((F33)+(H33)*(MAX($D$16,(AC43)-(J33))))*(MAX($D$16,(AC43)-(J33))))/MAX((F33)+2*(MAX($D$16,(AC43)-(J33)))*SQRT(1+(H33)^2),1E-6))^(2/3),1E-6)))^2)+(((ABS(H43)*$D$6)/(MAX(((G33)+(I33)*(MAX($D$16,(IF(N6="None",AC43,L43))-(K33))))*(MAX($D$16,(IF(N6="None",AC43,L43))-(K33))),1E-6)*MAX(((((G33)+(I33)*(MAX($D$16,(IF(N6="None",AC43,L43))-(K33))))*(MAX($D$16,(IF(N6="None",AC43,L43))-(K33))))/MAX((G33)+2*(MAX($D$16,(IF(N6="None",AC43,L43))-(K33)))*SQRT(1+(I33)^2),1E-6))^(2/3),1E-6)))^2))/2)+(IF((ABS(H43)/MAX(((G33)+(I33)*(MAX($D$16,(IF(N6="None",AC43,L43))-(K33))))*(MAX($D$16,(IF(N6="None",AC43,L43))-(K33))),1E-6))&gt;(ABS(H43)/MAX(((F33)+(H33)*(MAX($D$16,(AC43)-(J33))))*(MAX($D$16,(AC43)-(J33))),1E-6)),$D$9*((((ABS(H43)/MAX(((G33)+(I33)*(MAX($D$16,(IF(N6="None",AC43,L43))-(K33))))*(MAX($D$16,(IF(N6="None",AC43,L43))-(K33))),1E-6))^2)/(2*$I$5))-(((ABS(H43)/MAX(((F33)+(H33)*(MAX($D$16,(AC43)-(J33))))*(MAX($D$16,(AC43)-(J33))),1E-6))^2)/(2*$I$5))),$D$8*((((ABS(H43)/MAX(((F33)+(H33)*(MAX($D$16,(AC43)-(J33))))*(MAX($D$16,(AC43)-(J33))),1E-6))^2)/(2*$I$5))-(((ABS(H43)/MAX(((G33)+(I33)*(MAX($D$16,(IF(N6="None",AC43,L43))-(K33))))*(MAX($D$16,(IF(N6="None",AC43,L43))-(K33))),1E-6))^2)/(2*$I$5)))))+($D$10*(ABS((X33)-(W33))/90)*MAX(((ABS(H43)/MAX(((F33)+(H33)*(MAX($D$16,(AC43)-(J33))))*(MAX($D$16,(AC43)-(J33))),1E-6))^2)/(2*$I$5),((ABS(H43)/MAX(((G33)+(I33)*(MAX($D$16,(IF(N6="None",AC43,L43))-(K33))))*(MAX($D$16,(IF(N6="None",AC43,L43))-(K33))),1E-6))^2)/(2*$I$5)))+(($D$11*0.00000015*(ABS(G43)/MAX(ABS(F43),1E-6))^2*MAX(((ABS(H43)/MAX(((F33)+(H33)*(MAX($D$16,(AC43)-(J33))))*(MAX($D$16,(AC43)-(J33))),1E-6))^2)/(2*$I$5),((ABS(H43)/MAX(((G33)+(I33)*(MAX($D$16,(IF(N6="None",AC43,L43))-(K33))))*(MAX($D$16,(IF(N6="None",AC43,L43))-(K33))),1E-6))^2)/(2*$I$5))))-((ABS(H43)/MAX(((F33)+(H33)*(MAX($D$16,(AC43)-(J33))))*(MAX($D$16,(AC43)-(J33))),1E-6))^2)/(2*$I$5)</f>
        <v/>
      </c>
      <c r="R43">
        <f>AE43+((ABS(G43)/MAX(((F32)+(H32)*(MAX($D$16,(AE43)-(J32))))*(MAX($D$16,(AE43)-(J32))),1E-6))^2)/(2*$I$5)-((E32)*((((ABS(G43)*$D$6)/(MAX(((F32)+(H32)*(MAX($D$16,(AE43)-(J32))))*(MAX($D$16,(AE43)-(J32))),1E-6)*MAX(((((F32)+(H32)*(MAX($D$16,(AE43)-(J32))))*(MAX($D$16,(AE43)-(J32))))/MAX((F32)+2*(MAX($D$16,(AE43)-(J32)))*SQRT(1+(H32)^2),1E-6))^(2/3),1E-6)))^2)+(((ABS(G43)*$D$6)/(MAX(((G32)+(I32)*(MAX($D$16,(AF43)-(K32))))*(MAX($D$16,(AF43)-(K32))),1E-6)*MAX(((((G32)+(I32)*(MAX($D$16,(AF43)-(K32))))*(MAX($D$16,(AF43)-(K32))))/MAX((G32)+2*(MAX($D$16,(AF43)-(K32)))*SQRT(1+(I32)^2),1E-6))^(2/3),1E-6)))^2))/2)+(IF((ABS(G43)/MAX(((G32)+(I32)*(MAX($D$16,(AF43)-(K32))))*(MAX($D$16,(AF43)-(K32))),1E-6))&gt;(ABS(G43)/MAX(((F32)+(H32)*(MAX($D$16,(AE43)-(J32))))*(MAX($D$16,(AE43)-(J32))),1E-6)),$D$9*((((ABS(G43)/MAX(((G32)+(I32)*(MAX($D$16,(AF43)-(K32))))*(MAX($D$16,(AF43)-(K32))),1E-6))^2)/(2*$I$5))-(((ABS(G43)/MAX(((F32)+(H32)*(MAX($D$16,(AE43)-(J32))))*(MAX($D$16,(AE43)-(J32))),1E-6))^2)/(2*$I$5))),$D$8*((((ABS(G43)/MAX(((F32)+(H32)*(MAX($D$16,(AE43)-(J32))))*(MAX($D$16,(AE43)-(J32))),1E-6))^2)/(2*$I$5))-(((ABS(G43)/MAX(((G32)+(I32)*(MAX($D$16,(AF43)-(K32))))*(MAX($D$16,(AF43)-(K32))),1E-6))^2)/(2*$I$5)))))+($D$10*(ABS((X32)-(W32))/90)*MAX(((ABS(G43)/MAX(((F32)+(H32)*(MAX($D$16,(AE43)-(J32))))*(MAX($D$16,(AE43)-(J32))),1E-6))^2)/(2*$I$5),((ABS(G43)/MAX(((G32)+(I32)*(MAX($D$16,(AF43)-(K32))))*(MAX($D$16,(AF43)-(K32))),1E-6))^2)/(2*$I$5)))+(($D$11*0.13607488*(ABS(H43)/MAX(ABS(F43),1E-6))^2*MAX(((ABS(G43)/MAX(((F32)+(H32)*(MAX($D$16,(AE43)-(J32))))*(MAX($D$16,(AE43)-(J32))),1E-6))^2)/(2*$I$5),((ABS(G43)/MAX(((G32)+(I32)*(MAX($D$16,(AF43)-(K32))))*(MAX($D$16,(AF43)-(K32))),1E-6))^2)/(2*$I$5))))-((ABS(G43)/MAX(((G32)+(I32)*(MAX($D$16,(AF43)-(K32))))*(MAX($D$16,(AF43)-(K32))),1E-6))^2)/(2*$I$5)</f>
        <v/>
      </c>
      <c r="S43">
        <f>M43+((ABS(I43)/MAX(((G34)+(I34)*(MAX($D$16,(IF(N7="None",AD43,M43))-(K34))))*(MAX($D$16,(IF(N7="None",AD43,M43))-(K34))),1E-6))^2)/(2*$I$5)+((E34)*((((ABS(I43)*$D$6)/(MAX(((F34)+(H34)*(MAX($D$16,(AD43)-(J34))))*(MAX($D$16,(AD43)-(J34))),1E-6)*MAX(((((F34)+(H34)*(MAX($D$16,(AD43)-(J34))))*(MAX($D$16,(AD43)-(J34))))/MAX((F34)+2*(MAX($D$16,(AD43)-(J34)))*SQRT(1+(H34)^2),1E-6))^(2/3),1E-6)))^2)+(((ABS(I43)*$D$6)/(MAX(((G34)+(I34)*(MAX($D$16,(IF(N7="None",AD43,M43))-(K34))))*(MAX($D$16,(IF(N7="None",AD43,M43))-(K34))),1E-6)*MAX(((((G34)+(I34)*(MAX($D$16,(IF(N7="None",AD43,M43))-(K34))))*(MAX($D$16,(IF(N7="None",AD43,M43))-(K34))))/MAX((G34)+2*(MAX($D$16,(IF(N7="None",AD43,M43))-(K34)))*SQRT(1+(I34)^2),1E-6))^(2/3),1E-6)))^2))/2)+(IF((ABS(I43)/MAX(((G34)+(I34)*(MAX($D$16,(IF(N7="None",AD43,M43))-(K34))))*(MAX($D$16,(IF(N7="None",AD43,M43))-(K34))),1E-6))&gt;(ABS(I43)/MAX(((F34)+(H34)*(MAX($D$16,(AD43)-(J34))))*(MAX($D$16,(AD43)-(J34))),1E-6)),$D$9*((((ABS(I43)/MAX(((G34)+(I34)*(MAX($D$16,(IF(N7="None",AD43,M43))-(K34))))*(MAX($D$16,(IF(N7="None",AD43,M43))-(K34))),1E-6))^2)/(2*$I$5))-(((ABS(I43)/MAX(((F34)+(H34)*(MAX($D$16,(AD43)-(J34))))*(MAX($D$16,(AD43)-(J34))),1E-6))^2)/(2*$I$5))),$D$8*((((ABS(I43)/MAX(((F34)+(H34)*(MAX($D$16,(AD43)-(J34))))*(MAX($D$16,(AD43)-(J34))),1E-6))^2)/(2*$I$5))-(((ABS(I43)/MAX(((G34)+(I34)*(MAX($D$16,(IF(N7="None",AD43,M43))-(K34))))*(MAX($D$16,(IF(N7="None",AD43,M43))-(K34))),1E-6))^2)/(2*$I$5)))))+($D$10*(ABS((X34)-(W34))/90)*MAX(((ABS(I43)/MAX(((F34)+(H34)*(MAX($D$16,(AD43)-(J34))))*(MAX($D$16,(AD43)-(J34))),1E-6))^2)/(2*$I$5),((ABS(I43)/MAX(((G34)+(I34)*(MAX($D$16,(IF(N7="None",AD43,M43))-(K34))))*(MAX($D$16,(IF(N7="None",AD43,M43))-(K34))),1E-6))^2)/(2*$I$5)))+(0)-((ABS(I43)/MAX(((F34)+(H34)*(MAX($D$16,(AD43)-(J34))))*(MAX($D$16,(AD43)-(J34))),1E-6))^2)/(2*$I$5)</f>
        <v/>
      </c>
      <c r="T43">
        <f>N43+((ABS(J43)/MAX(((G35)+(I35)*(MAX($D$16,(IF(N8="None",AD43,N43))-(K35))))*(MAX($D$16,(IF(N8="None",AD43,N43))-(K35))),1E-6))^2)/(2*$I$5)+((E35)*((((ABS(J43)*$D$6)/(MAX(((F35)+(H35)*(MAX($D$16,(AD43)-(J35))))*(MAX($D$16,(AD43)-(J35))),1E-6)*MAX(((((F35)+(H35)*(MAX($D$16,(AD43)-(J35))))*(MAX($D$16,(AD43)-(J35))))/MAX((F35)+2*(MAX($D$16,(AD43)-(J35)))*SQRT(1+(H35)^2),1E-6))^(2/3),1E-6)))^2)+(((ABS(J43)*$D$6)/(MAX(((G35)+(I35)*(MAX($D$16,(IF(N8="None",AD43,N43))-(K35))))*(MAX($D$16,(IF(N8="None",AD43,N43))-(K35))),1E-6)*MAX(((((G35)+(I35)*(MAX($D$16,(IF(N8="None",AD43,N43))-(K35))))*(MAX($D$16,(IF(N8="None",AD43,N43))-(K35))))/MAX((G35)+2*(MAX($D$16,(IF(N8="None",AD43,N43))-(K35)))*SQRT(1+(I35)^2),1E-6))^(2/3),1E-6)))^2))/2)+(IF((ABS(J43)/MAX(((G35)+(I35)*(MAX($D$16,(IF(N8="None",AD43,N43))-(K35))))*(MAX($D$16,(IF(N8="None",AD43,N43))-(K35))),1E-6))&gt;(ABS(J43)/MAX(((F35)+(H35)*(MAX($D$16,(AD43)-(J35))))*(MAX($D$16,(AD43)-(J35))),1E-6)),$D$9*((((ABS(J43)/MAX(((G35)+(I35)*(MAX($D$16,(IF(N8="None",AD43,N43))-(K35))))*(MAX($D$16,(IF(N8="None",AD43,N43))-(K35))),1E-6))^2)/(2*$I$5))-(((ABS(J43)/MAX(((F35)+(H35)*(MAX($D$16,(AD43)-(J35))))*(MAX($D$16,(AD43)-(J35))),1E-6))^2)/(2*$I$5))),$D$8*((((ABS(J43)/MAX(((F35)+(H35)*(MAX($D$16,(AD43)-(J35))))*(MAX($D$16,(AD43)-(J35))),1E-6))^2)/(2*$I$5))-(((ABS(J43)/MAX(((G35)+(I35)*(MAX($D$16,(IF(N8="None",AD43,N43))-(K35))))*(MAX($D$16,(IF(N8="None",AD43,N43))-(K35))),1E-6))^2)/(2*$I$5)))))+($D$10*(ABS((X35)-(W35))/90)*MAX(((ABS(J43)/MAX(((F35)+(H35)*(MAX($D$16,(AD43)-(J35))))*(MAX($D$16,(AD43)-(J35))),1E-6))^2)/(2*$I$5),((ABS(J43)/MAX(((G35)+(I35)*(MAX($D$16,(IF(N8="None",AD43,N43))-(K35))))*(MAX($D$16,(IF(N8="None",AD43,N43))-(K35))),1E-6))^2)/(2*$I$5)))+(($D$11*0.34699541*(ABS(I43)/MAX(ABS(G43),1E-6))^2*MAX(((ABS(J43)/MAX(((F35)+(H35)*(MAX($D$16,(AD43)-(J35))))*(MAX($D$16,(AD43)-(J35))),1E-6))^2)/(2*$I$5),((ABS(J43)/MAX(((G35)+(I35)*(MAX($D$16,(IF(N8="None",AD43,N43))-(K35))))*(MAX($D$16,(IF(N8="None",AD43,N43))-(K35))),1E-6))^2)/(2*$I$5))))-((ABS(J43)/MAX(((F35)+(H35)*(MAX($D$16,(AD43)-(J35))))*(MAX($D$16,(AD43)-(J35))),1E-6))^2)/(2*$I$5)</f>
        <v/>
      </c>
      <c r="U43">
        <f>((((G31)*(MAX($D$16,(AE43)-(K31)))^2)/2+(I31)*(MAX($D$16,(AE43)-(K31)))^3/3+(ABS(F43)^2)/($I$5*MAX(((G31)+(I31)*(MAX($D$16,(AE43)-(K31))))*(MAX($D$16,(AE43)-(K31))),1E-6)))-(IF(N6="None",((((F32)*(MAX($D$16,(AE43)-(J32)))^2)/2+(H32)*(MAX($D$16,(AE43)-(J32)))^3/3+(ABS(G43)^2)/($I$5*MAX(((F32)+(H32)*(MAX($D$16,(AE43)-(J32))))*(MAX($D$16,(AE43)-(J32))),1E-6)))*0.72785025),(((((F32)*(MAX($D$16,(AE43)-(J32)))^2)/2+(H32)*(MAX($D$16,(AE43)-(J32)))^3/3+(ABS(G43)^2)/($I$5*MAX(((F32)+(H32)*(MAX($D$16,(AE43)-(J32))))*(MAX($D$16,(AE43)-(J32))),1E-6)))*0.72785025)+((((F33)*(MAX($D$16,(AE43)-(J33)))^2)/2+(H33)*(MAX($D$16,(AE43)-(J33)))^3/3+(ABS(H43)^2)/($I$5*MAX(((F33)+(H33)*(MAX($D$16,(AE43)-(J33))))*(MAX($D$16,(AE43)-(J33))),1E-6)))*0.99999971)))))/MAX(((G31)*(MAX($D$16,(AE43)-(K31)))^2)/2+(I31)*(MAX($D$16,(AE43)-(K31)))^3/3+(ABS(F43)^2)/($I$5*MAX(((G31)+(I31)*(MAX($D$16,(AE43)-(K31))))*(MAX($D$16,(AE43)-(K31))),1E-6)),1E-6)</f>
        <v/>
      </c>
      <c r="V43">
        <f>((((G32)*(MAX($D$16,(AF43)-(K32)))^2)/2+(I32)*(MAX($D$16,(AF43)-(K32)))^3/3+(ABS(G43)^2)/($I$5*MAX(((G32)+(I32)*(MAX($D$16,(AF43)-(K32))))*(MAX($D$16,(AF43)-(K32))),1E-6)))-(IF(AND(N7="None",N8="None"),0,IF(N8="None",((((F34)*(MAX($D$16,(AF43)-(J34)))^2)/2+(H34)*(MAX($D$16,(AF43)-(J34)))^3/3+(ABS(I43)^2)/($I$5*MAX(((F34)+(H34)*(MAX($D$16,(AF43)-(J34))))*(MAX($D$16,(AF43)-(J34))),1E-6)))*1.00000000),IF(N7="None",((((F35)*(MAX($D$16,(AF43)-(J35)))^2)/2+(H35)*(MAX($D$16,(AF43)-(J35)))^3/3+(ABS(J43)^2)/($I$5*MAX(((F35)+(H35)*(MAX($D$16,(AF43)-(J35))))*(MAX($D$16,(AF43)-(J35))),1E-6)))*0.30600918),(((((F34)*(MAX($D$16,(AF43)-(J34)))^2)/2+(H34)*(MAX($D$16,(AF43)-(J34)))^3/3+(ABS(I43)^2)/($I$5*MAX(((F34)+(H34)*(MAX($D$16,(AF43)-(J34))))*(MAX($D$16,(AF43)-(J34))),1E-6)))*1.00000000)+((((F35)*(MAX($D$16,(AF43)-(J35)))^2)/2+(H35)*(MAX($D$16,(AF43)-(J35)))^3/3+(ABS(J43)^2)/($I$5*MAX(((F35)+(H35)*(MAX($D$16,(AF43)-(J35))))*(MAX($D$16,(AF43)-(J35))),1E-6)))*0.30600918)))))))/MAX(((G32)*(MAX($D$16,(AF43)-(K32)))^2)/2+(I32)*(MAX($D$16,(AF43)-(K32)))^3/3+(ABS(G43)^2)/($I$5*MAX(((G32)+(I32)*(MAX($D$16,(AF43)-(K32))))*(MAX($D$16,(AF43)-(K32))),1E-6)),1E-6)</f>
        <v/>
      </c>
      <c r="W43">
        <f>ABS((MAX(P43,Q43))-D43)</f>
        <v/>
      </c>
      <c r="X43">
        <f>ABS((MAX(S43,T43))-E43)</f>
        <v/>
      </c>
      <c r="Y43">
        <f>IF($D$20=0,B43,IFERROR(IF(N6="None",1,MIN(0.98,MAX(0.02,B43+$D$14*((Q43-P43)/MAX(ABS(D43),1))))),B43))</f>
        <v/>
      </c>
      <c r="Z43">
        <f>IF($D$20=0,C43,IFERROR(IF(AND(N7="None",N8="None"),C43,IF(N8="None",1,IF(N7="None",0,MIN(0.98,MAX(0.02,C43+$D$14*((T43-S43)/MAX(ABS(E43),1))))))),C43))</f>
        <v/>
      </c>
      <c r="AA43">
        <f>IF($D$20=0,D43,IFERROR(D43+$D$13*(AC43-D43),D43))</f>
        <v/>
      </c>
      <c r="AB43">
        <f>IF($D$20=0,E43,IFERROR(E43+$D$13*(AD43-E43),E43))</f>
        <v/>
      </c>
      <c r="AC43">
        <f>IF($D$20=0,D43,IF(AC43=0,(MAX(P43,Q43)),IF(ABS((MAX(P43,Q43))-AC43)&lt;$D$19,AC43,MAX((K31)+$D$16,AC43+$D$13*(((MAX(P43,Q43))-AC43))))))</f>
        <v/>
      </c>
      <c r="AD43">
        <f>IF($D$20=0,E43,IF(AD43=0,(MAX(S43,T43)),IF(ABS((MAX(S43,T43))-AD43)&lt;$D$19,AD43,MAX((K32)+$D$16,AD43+$D$13*(((MAX(S43,T43))-AD43))))))</f>
        <v/>
      </c>
      <c r="AE43">
        <f>IF($D$20=0,D43,IF(AE43=0,O43,IF(ABS(U43)&lt;$D$19,AE43,MAX((K31)+$D$16,AE43+($D$13*(((O43)-AE43)+(U43*MAX(ABS(AE43-(K31)),1))))))))</f>
        <v/>
      </c>
      <c r="AF43">
        <f>IF($D$20=0,E43,IF(AF43=0,R43,IF(ABS(V43)&lt;$D$19,AF43,MAX((K32)+$D$16,AF43+($D$13*(((R43)-AF43)+(V43*MAX(ABS(AF43-(K32)),1))))))))</f>
        <v/>
      </c>
      <c r="AG43">
        <f>((G31)*(MAX($D$16,(AC43)-(K31)))^2)/2+(I31)*(MAX($D$16,(AC43)-(K31)))^3/3+(ABS(F43)^2)/($I$5*MAX(((G31)+(I31)*(MAX($D$16,(AC43)-(K31))))*(MAX($D$16,(AC43)-(K31))),1E-6))</f>
        <v/>
      </c>
      <c r="AH43">
        <f>((G31)*(MAX($D$16,(AE43)-(K31)))^2)/2+(I31)*(MAX($D$16,(AE43)-(K31)))^3/3+(ABS(F43)^2)/($I$5*MAX(((G31)+(I31)*(MAX($D$16,(AE43)-(K31))))*(MAX($D$16,(AE43)-(K31))),1E-6))</f>
        <v/>
      </c>
      <c r="AI43">
        <f>((G32)*(MAX($D$16,(AD43)-(K32)))^2)/2+(I32)*(MAX($D$16,(AD43)-(K32)))^3/3+(ABS(G43)^2)/($I$5*MAX(((G32)+(I32)*(MAX($D$16,(AD43)-(K32))))*(MAX($D$16,(AD43)-(K32))),1E-6))</f>
        <v/>
      </c>
      <c r="AJ43">
        <f>((G32)*(MAX($D$16,(AF43)-(K32)))^2)/2+(I32)*(MAX($D$16,(AF43)-(K32)))^3/3+(ABS(G43)^2)/($I$5*MAX(((G32)+(I32)*(MAX($D$16,(AF43)-(K32))))*(MAX($D$16,(AF43)-(K32))),1E-6))</f>
        <v/>
      </c>
      <c r="AK43">
        <f>IF(AH43&gt;=AG43,"Supercritical","Subcritical")</f>
        <v/>
      </c>
      <c r="AL43">
        <f>IF(AJ43&gt;=AI43,"Supercritical","Subcritical")</f>
        <v/>
      </c>
      <c r="AM43">
        <f>IF($D$20=0,D43,IFERROR(D43+$D$13*(IF(AK43="Supercritical",AE43,AC43)-D43),D43))</f>
        <v/>
      </c>
      <c r="AN43">
        <f>IF($D$20=0,E43,IFERROR(E43+$D$13*(IF(AL43="Supercritical",AF43,AD43)-E43),E43))</f>
        <v/>
      </c>
      <c r="AO43">
        <f>IF($D$20=0,0,IFERROR(ABS(IF(AK43="Supercritical",AE43,AC43)-D43),0))</f>
        <v/>
      </c>
      <c r="AP43">
        <f>IF($D$20=0,0,IFERROR(ABS(IF(AL43="Supercritical",AF43,AD43)-E43),0))</f>
        <v/>
      </c>
    </row>
    <row r="44">
      <c r="A44" t="n">
        <v>1</v>
      </c>
      <c r="B44">
        <f>Y43</f>
        <v/>
      </c>
      <c r="C44">
        <f>Z43</f>
        <v/>
      </c>
      <c r="D44">
        <f>AM43</f>
        <v/>
      </c>
      <c r="E44">
        <f>AN43</f>
        <v/>
      </c>
      <c r="F44">
        <f>$D$5</f>
        <v/>
      </c>
      <c r="G44">
        <f>IF(N6="None",MAX(0,F44-H44),MAX(0,F44*B44))</f>
        <v/>
      </c>
      <c r="H44">
        <f>IF(N6="None",MAX(0.05,IFERROR(O33,0)+0.05),MAX(0,F44-G44))</f>
        <v/>
      </c>
      <c r="I44">
        <f>IF(AND(N7="None",N8="None"),MAX(0,G44*C44),IF(N7="None",MAX(0.05,IFERROR(O34,0)+0.05),IF(N8="None",MAX(0,G44-J44),MAX(0,G44*C44))))</f>
        <v/>
      </c>
      <c r="J44">
        <f>IF(AND(N7="None",N8="None"),MAX(0,G44-I44),IF(N8="None",MAX(0.05,IFERROR(O35,0)+0.05),IF(N7="None",MAX(0,G44-I44),MAX(0,G44-I44))))</f>
        <v/>
      </c>
      <c r="K44">
        <f>P5</f>
        <v/>
      </c>
      <c r="L44">
        <f>P6</f>
        <v/>
      </c>
      <c r="M44">
        <f>P7</f>
        <v/>
      </c>
      <c r="N44">
        <f>P8</f>
        <v/>
      </c>
      <c r="O44">
        <f>K44+((ABS(F44)/MAX(((F31)+(H31)*(MAX($D$16,(K44)-(J31))))*(MAX($D$16,(K44)-(J31))),1E-6))^2)/(2*$I$5)-((E31)*((((ABS(F44)*$D$6)/(MAX(((F31)+(H31)*(MAX($D$16,(K44)-(J31))))*(MAX($D$16,(K44)-(J31))),1E-6)*MAX(((((F31)+(H31)*(MAX($D$16,(K44)-(J31))))*(MAX($D$16,(K44)-(J31))))/MAX((F31)+2*(MAX($D$16,(K44)-(J31)))*SQRT(1+(H31)^2),1E-6))^(2/3),1E-6)))^2)+(((ABS(F44)*$D$6)/(MAX(((G31)+(I31)*(MAX($D$16,(AE44)-(K31))))*(MAX($D$16,(AE44)-(K31))),1E-6)*MAX(((((G31)+(I31)*(MAX($D$16,(AE44)-(K31))))*(MAX($D$16,(AE44)-(K31))))/MAX((G31)+2*(MAX($D$16,(AE44)-(K31)))*SQRT(1+(I31)^2),1E-6))^(2/3),1E-6)))^2))/2)+(IF((ABS(F44)/MAX(((G31)+(I31)*(MAX($D$16,(AE44)-(K31))))*(MAX($D$16,(AE44)-(K31))),1E-6))&gt;(ABS(F44)/MAX(((F31)+(H31)*(MAX($D$16,(K44)-(J31))))*(MAX($D$16,(K44)-(J31))),1E-6)),$D$9*((((ABS(F44)/MAX(((G31)+(I31)*(MAX($D$16,(AE44)-(K31))))*(MAX($D$16,(AE44)-(K31))),1E-6))^2)/(2*$I$5))-(((ABS(F44)/MAX(((F31)+(H31)*(MAX($D$16,(K44)-(J31))))*(MAX($D$16,(K44)-(J31))),1E-6))^2)/(2*$I$5))),$D$8*((((ABS(F44)/MAX(((F31)+(H31)*(MAX($D$16,(K44)-(J31))))*(MAX($D$16,(K44)-(J31))),1E-6))^2)/(2*$I$5))-(((ABS(F44)/MAX(((G31)+(I31)*(MAX($D$16,(AE44)-(K31))))*(MAX($D$16,(AE44)-(K31))),1E-6))^2)/(2*$I$5)))))+($D$10*(ABS((X31)-(W31))/90)*MAX(((ABS(F44)/MAX(((F31)+(H31)*(MAX($D$16,(K44)-(J31))))*(MAX($D$16,(K44)-(J31))),1E-6))^2)/(2*$I$5),((ABS(F44)/MAX(((G31)+(I31)*(MAX($D$16,(AE44)-(K31))))*(MAX($D$16,(AE44)-(K31))),1E-6))^2)/(2*$I$5)))+(0)-((ABS(F44)/MAX(((G31)+(I31)*(MAX($D$16,(AE44)-(K31))))*(MAX($D$16,(AE44)-(K31))),1E-6))^2)/(2*$I$5)</f>
        <v/>
      </c>
      <c r="P44">
        <f>AD44+((ABS(G44)/MAX(((G32)+(I32)*(MAX($D$16,(AD44)-(K32))))*(MAX($D$16,(AD44)-(K32))),1E-6))^2)/(2*$I$5)+((E32)*((((ABS(G44)*$D$6)/(MAX(((F32)+(H32)*(MAX($D$16,(AC44)-(J32))))*(MAX($D$16,(AC44)-(J32))),1E-6)*MAX(((((F32)+(H32)*(MAX($D$16,(AC44)-(J32))))*(MAX($D$16,(AC44)-(J32))))/MAX((F32)+2*(MAX($D$16,(AC44)-(J32)))*SQRT(1+(H32)^2),1E-6))^(2/3),1E-6)))^2)+(((ABS(G44)*$D$6)/(MAX(((G32)+(I32)*(MAX($D$16,(AD44)-(K32))))*(MAX($D$16,(AD44)-(K32))),1E-6)*MAX(((((G32)+(I32)*(MAX($D$16,(AD44)-(K32))))*(MAX($D$16,(AD44)-(K32))))/MAX((G32)+2*(MAX($D$16,(AD44)-(K32)))*SQRT(1+(I32)^2),1E-6))^(2/3),1E-6)))^2))/2)+(IF((ABS(G44)/MAX(((G32)+(I32)*(MAX($D$16,(AD44)-(K32))))*(MAX($D$16,(AD44)-(K32))),1E-6))&gt;(ABS(G44)/MAX(((F32)+(H32)*(MAX($D$16,(AC44)-(J32))))*(MAX($D$16,(AC44)-(J32))),1E-6)),$D$9*((((ABS(G44)/MAX(((G32)+(I32)*(MAX($D$16,(AD44)-(K32))))*(MAX($D$16,(AD44)-(K32))),1E-6))^2)/(2*$I$5))-(((ABS(G44)/MAX(((F32)+(H32)*(MAX($D$16,(AC44)-(J32))))*(MAX($D$16,(AC44)-(J32))),1E-6))^2)/(2*$I$5))),$D$8*((((ABS(G44)/MAX(((F32)+(H32)*(MAX($D$16,(AC44)-(J32))))*(MAX($D$16,(AC44)-(J32))),1E-6))^2)/(2*$I$5))-(((ABS(G44)/MAX(((G32)+(I32)*(MAX($D$16,(AD44)-(K32))))*(MAX($D$16,(AD44)-(K32))),1E-6))^2)/(2*$I$5)))))+($D$10*(ABS((X32)-(W32))/90)*MAX(((ABS(G44)/MAX(((F32)+(H32)*(MAX($D$16,(AC44)-(J32))))*(MAX($D$16,(AC44)-(J32))),1E-6))^2)/(2*$I$5),((ABS(G44)/MAX(((G32)+(I32)*(MAX($D$16,(AD44)-(K32))))*(MAX($D$16,(AD44)-(K32))),1E-6))^2)/(2*$I$5)))+(($D$11*0.13607488*(ABS(H44)/MAX(ABS(F44),1E-6))^2*MAX(((ABS(G44)/MAX(((F32)+(H32)*(MAX($D$16,(AC44)-(J32))))*(MAX($D$16,(AC44)-(J32))),1E-6))^2)/(2*$I$5),((ABS(G44)/MAX(((G32)+(I32)*(MAX($D$16,(AD44)-(K32))))*(MAX($D$16,(AD44)-(K32))),1E-6))^2)/(2*$I$5))))-((ABS(G44)/MAX(((F32)+(H32)*(MAX($D$16,(AC44)-(J32))))*(MAX($D$16,(AC44)-(J32))),1E-6))^2)/(2*$I$5)</f>
        <v/>
      </c>
      <c r="Q44">
        <f>L44+((ABS(H44)/MAX(((G33)+(I33)*(MAX($D$16,(IF(N6="None",AC44,L44))-(K33))))*(MAX($D$16,(IF(N6="None",AC44,L44))-(K33))),1E-6))^2)/(2*$I$5)+((E33)*((((ABS(H44)*$D$6)/(MAX(((F33)+(H33)*(MAX($D$16,(AC44)-(J33))))*(MAX($D$16,(AC44)-(J33))),1E-6)*MAX(((((F33)+(H33)*(MAX($D$16,(AC44)-(J33))))*(MAX($D$16,(AC44)-(J33))))/MAX((F33)+2*(MAX($D$16,(AC44)-(J33)))*SQRT(1+(H33)^2),1E-6))^(2/3),1E-6)))^2)+(((ABS(H44)*$D$6)/(MAX(((G33)+(I33)*(MAX($D$16,(IF(N6="None",AC44,L44))-(K33))))*(MAX($D$16,(IF(N6="None",AC44,L44))-(K33))),1E-6)*MAX(((((G33)+(I33)*(MAX($D$16,(IF(N6="None",AC44,L44))-(K33))))*(MAX($D$16,(IF(N6="None",AC44,L44))-(K33))))/MAX((G33)+2*(MAX($D$16,(IF(N6="None",AC44,L44))-(K33)))*SQRT(1+(I33)^2),1E-6))^(2/3),1E-6)))^2))/2)+(IF((ABS(H44)/MAX(((G33)+(I33)*(MAX($D$16,(IF(N6="None",AC44,L44))-(K33))))*(MAX($D$16,(IF(N6="None",AC44,L44))-(K33))),1E-6))&gt;(ABS(H44)/MAX(((F33)+(H33)*(MAX($D$16,(AC44)-(J33))))*(MAX($D$16,(AC44)-(J33))),1E-6)),$D$9*((((ABS(H44)/MAX(((G33)+(I33)*(MAX($D$16,(IF(N6="None",AC44,L44))-(K33))))*(MAX($D$16,(IF(N6="None",AC44,L44))-(K33))),1E-6))^2)/(2*$I$5))-(((ABS(H44)/MAX(((F33)+(H33)*(MAX($D$16,(AC44)-(J33))))*(MAX($D$16,(AC44)-(J33))),1E-6))^2)/(2*$I$5))),$D$8*((((ABS(H44)/MAX(((F33)+(H33)*(MAX($D$16,(AC44)-(J33))))*(MAX($D$16,(AC44)-(J33))),1E-6))^2)/(2*$I$5))-(((ABS(H44)/MAX(((G33)+(I33)*(MAX($D$16,(IF(N6="None",AC44,L44))-(K33))))*(MAX($D$16,(IF(N6="None",AC44,L44))-(K33))),1E-6))^2)/(2*$I$5)))))+($D$10*(ABS((X33)-(W33))/90)*MAX(((ABS(H44)/MAX(((F33)+(H33)*(MAX($D$16,(AC44)-(J33))))*(MAX($D$16,(AC44)-(J33))),1E-6))^2)/(2*$I$5),((ABS(H44)/MAX(((G33)+(I33)*(MAX($D$16,(IF(N6="None",AC44,L44))-(K33))))*(MAX($D$16,(IF(N6="None",AC44,L44))-(K33))),1E-6))^2)/(2*$I$5)))+(($D$11*0.00000015*(ABS(G44)/MAX(ABS(F44),1E-6))^2*MAX(((ABS(H44)/MAX(((F33)+(H33)*(MAX($D$16,(AC44)-(J33))))*(MAX($D$16,(AC44)-(J33))),1E-6))^2)/(2*$I$5),((ABS(H44)/MAX(((G33)+(I33)*(MAX($D$16,(IF(N6="None",AC44,L44))-(K33))))*(MAX($D$16,(IF(N6="None",AC44,L44))-(K33))),1E-6))^2)/(2*$I$5))))-((ABS(H44)/MAX(((F33)+(H33)*(MAX($D$16,(AC44)-(J33))))*(MAX($D$16,(AC44)-(J33))),1E-6))^2)/(2*$I$5)</f>
        <v/>
      </c>
      <c r="R44">
        <f>AE44+((ABS(G44)/MAX(((F32)+(H32)*(MAX($D$16,(AE44)-(J32))))*(MAX($D$16,(AE44)-(J32))),1E-6))^2)/(2*$I$5)-((E32)*((((ABS(G44)*$D$6)/(MAX(((F32)+(H32)*(MAX($D$16,(AE44)-(J32))))*(MAX($D$16,(AE44)-(J32))),1E-6)*MAX(((((F32)+(H32)*(MAX($D$16,(AE44)-(J32))))*(MAX($D$16,(AE44)-(J32))))/MAX((F32)+2*(MAX($D$16,(AE44)-(J32)))*SQRT(1+(H32)^2),1E-6))^(2/3),1E-6)))^2)+(((ABS(G44)*$D$6)/(MAX(((G32)+(I32)*(MAX($D$16,(AF44)-(K32))))*(MAX($D$16,(AF44)-(K32))),1E-6)*MAX(((((G32)+(I32)*(MAX($D$16,(AF44)-(K32))))*(MAX($D$16,(AF44)-(K32))))/MAX((G32)+2*(MAX($D$16,(AF44)-(K32)))*SQRT(1+(I32)^2),1E-6))^(2/3),1E-6)))^2))/2)+(IF((ABS(G44)/MAX(((G32)+(I32)*(MAX($D$16,(AF44)-(K32))))*(MAX($D$16,(AF44)-(K32))),1E-6))&gt;(ABS(G44)/MAX(((F32)+(H32)*(MAX($D$16,(AE44)-(J32))))*(MAX($D$16,(AE44)-(J32))),1E-6)),$D$9*((((ABS(G44)/MAX(((G32)+(I32)*(MAX($D$16,(AF44)-(K32))))*(MAX($D$16,(AF44)-(K32))),1E-6))^2)/(2*$I$5))-(((ABS(G44)/MAX(((F32)+(H32)*(MAX($D$16,(AE44)-(J32))))*(MAX($D$16,(AE44)-(J32))),1E-6))^2)/(2*$I$5))),$D$8*((((ABS(G44)/MAX(((F32)+(H32)*(MAX($D$16,(AE44)-(J32))))*(MAX($D$16,(AE44)-(J32))),1E-6))^2)/(2*$I$5))-(((ABS(G44)/MAX(((G32)+(I32)*(MAX($D$16,(AF44)-(K32))))*(MAX($D$16,(AF44)-(K32))),1E-6))^2)/(2*$I$5)))))+($D$10*(ABS((X32)-(W32))/90)*MAX(((ABS(G44)/MAX(((F32)+(H32)*(MAX($D$16,(AE44)-(J32))))*(MAX($D$16,(AE44)-(J32))),1E-6))^2)/(2*$I$5),((ABS(G44)/MAX(((G32)+(I32)*(MAX($D$16,(AF44)-(K32))))*(MAX($D$16,(AF44)-(K32))),1E-6))^2)/(2*$I$5)))+(($D$11*0.13607488*(ABS(H44)/MAX(ABS(F44),1E-6))^2*MAX(((ABS(G44)/MAX(((F32)+(H32)*(MAX($D$16,(AE44)-(J32))))*(MAX($D$16,(AE44)-(J32))),1E-6))^2)/(2*$I$5),((ABS(G44)/MAX(((G32)+(I32)*(MAX($D$16,(AF44)-(K32))))*(MAX($D$16,(AF44)-(K32))),1E-6))^2)/(2*$I$5))))-((ABS(G44)/MAX(((G32)+(I32)*(MAX($D$16,(AF44)-(K32))))*(MAX($D$16,(AF44)-(K32))),1E-6))^2)/(2*$I$5)</f>
        <v/>
      </c>
      <c r="S44">
        <f>M44+((ABS(I44)/MAX(((G34)+(I34)*(MAX($D$16,(IF(N7="None",AD44,M44))-(K34))))*(MAX($D$16,(IF(N7="None",AD44,M44))-(K34))),1E-6))^2)/(2*$I$5)+((E34)*((((ABS(I44)*$D$6)/(MAX(((F34)+(H34)*(MAX($D$16,(AD44)-(J34))))*(MAX($D$16,(AD44)-(J34))),1E-6)*MAX(((((F34)+(H34)*(MAX($D$16,(AD44)-(J34))))*(MAX($D$16,(AD44)-(J34))))/MAX((F34)+2*(MAX($D$16,(AD44)-(J34)))*SQRT(1+(H34)^2),1E-6))^(2/3),1E-6)))^2)+(((ABS(I44)*$D$6)/(MAX(((G34)+(I34)*(MAX($D$16,(IF(N7="None",AD44,M44))-(K34))))*(MAX($D$16,(IF(N7="None",AD44,M44))-(K34))),1E-6)*MAX(((((G34)+(I34)*(MAX($D$16,(IF(N7="None",AD44,M44))-(K34))))*(MAX($D$16,(IF(N7="None",AD44,M44))-(K34))))/MAX((G34)+2*(MAX($D$16,(IF(N7="None",AD44,M44))-(K34)))*SQRT(1+(I34)^2),1E-6))^(2/3),1E-6)))^2))/2)+(IF((ABS(I44)/MAX(((G34)+(I34)*(MAX($D$16,(IF(N7="None",AD44,M44))-(K34))))*(MAX($D$16,(IF(N7="None",AD44,M44))-(K34))),1E-6))&gt;(ABS(I44)/MAX(((F34)+(H34)*(MAX($D$16,(AD44)-(J34))))*(MAX($D$16,(AD44)-(J34))),1E-6)),$D$9*((((ABS(I44)/MAX(((G34)+(I34)*(MAX($D$16,(IF(N7="None",AD44,M44))-(K34))))*(MAX($D$16,(IF(N7="None",AD44,M44))-(K34))),1E-6))^2)/(2*$I$5))-(((ABS(I44)/MAX(((F34)+(H34)*(MAX($D$16,(AD44)-(J34))))*(MAX($D$16,(AD44)-(J34))),1E-6))^2)/(2*$I$5))),$D$8*((((ABS(I44)/MAX(((F34)+(H34)*(MAX($D$16,(AD44)-(J34))))*(MAX($D$16,(AD44)-(J34))),1E-6))^2)/(2*$I$5))-(((ABS(I44)/MAX(((G34)+(I34)*(MAX($D$16,(IF(N7="None",AD44,M44))-(K34))))*(MAX($D$16,(IF(N7="None",AD44,M44))-(K34))),1E-6))^2)/(2*$I$5)))))+($D$10*(ABS((X34)-(W34))/90)*MAX(((ABS(I44)/MAX(((F34)+(H34)*(MAX($D$16,(AD44)-(J34))))*(MAX($D$16,(AD44)-(J34))),1E-6))^2)/(2*$I$5),((ABS(I44)/MAX(((G34)+(I34)*(MAX($D$16,(IF(N7="None",AD44,M44))-(K34))))*(MAX($D$16,(IF(N7="None",AD44,M44))-(K34))),1E-6))^2)/(2*$I$5)))+(0)-((ABS(I44)/MAX(((F34)+(H34)*(MAX($D$16,(AD44)-(J34))))*(MAX($D$16,(AD44)-(J34))),1E-6))^2)/(2*$I$5)</f>
        <v/>
      </c>
      <c r="T44">
        <f>N44+((ABS(J44)/MAX(((G35)+(I35)*(MAX($D$16,(IF(N8="None",AD44,N44))-(K35))))*(MAX($D$16,(IF(N8="None",AD44,N44))-(K35))),1E-6))^2)/(2*$I$5)+((E35)*((((ABS(J44)*$D$6)/(MAX(((F35)+(H35)*(MAX($D$16,(AD44)-(J35))))*(MAX($D$16,(AD44)-(J35))),1E-6)*MAX(((((F35)+(H35)*(MAX($D$16,(AD44)-(J35))))*(MAX($D$16,(AD44)-(J35))))/MAX((F35)+2*(MAX($D$16,(AD44)-(J35)))*SQRT(1+(H35)^2),1E-6))^(2/3),1E-6)))^2)+(((ABS(J44)*$D$6)/(MAX(((G35)+(I35)*(MAX($D$16,(IF(N8="None",AD44,N44))-(K35))))*(MAX($D$16,(IF(N8="None",AD44,N44))-(K35))),1E-6)*MAX(((((G35)+(I35)*(MAX($D$16,(IF(N8="None",AD44,N44))-(K35))))*(MAX($D$16,(IF(N8="None",AD44,N44))-(K35))))/MAX((G35)+2*(MAX($D$16,(IF(N8="None",AD44,N44))-(K35)))*SQRT(1+(I35)^2),1E-6))^(2/3),1E-6)))^2))/2)+(IF((ABS(J44)/MAX(((G35)+(I35)*(MAX($D$16,(IF(N8="None",AD44,N44))-(K35))))*(MAX($D$16,(IF(N8="None",AD44,N44))-(K35))),1E-6))&gt;(ABS(J44)/MAX(((F35)+(H35)*(MAX($D$16,(AD44)-(J35))))*(MAX($D$16,(AD44)-(J35))),1E-6)),$D$9*((((ABS(J44)/MAX(((G35)+(I35)*(MAX($D$16,(IF(N8="None",AD44,N44))-(K35))))*(MAX($D$16,(IF(N8="None",AD44,N44))-(K35))),1E-6))^2)/(2*$I$5))-(((ABS(J44)/MAX(((F35)+(H35)*(MAX($D$16,(AD44)-(J35))))*(MAX($D$16,(AD44)-(J35))),1E-6))^2)/(2*$I$5))),$D$8*((((ABS(J44)/MAX(((F35)+(H35)*(MAX($D$16,(AD44)-(J35))))*(MAX($D$16,(AD44)-(J35))),1E-6))^2)/(2*$I$5))-(((ABS(J44)/MAX(((G35)+(I35)*(MAX($D$16,(IF(N8="None",AD44,N44))-(K35))))*(MAX($D$16,(IF(N8="None",AD44,N44))-(K35))),1E-6))^2)/(2*$I$5)))))+($D$10*(ABS((X35)-(W35))/90)*MAX(((ABS(J44)/MAX(((F35)+(H35)*(MAX($D$16,(AD44)-(J35))))*(MAX($D$16,(AD44)-(J35))),1E-6))^2)/(2*$I$5),((ABS(J44)/MAX(((G35)+(I35)*(MAX($D$16,(IF(N8="None",AD44,N44))-(K35))))*(MAX($D$16,(IF(N8="None",AD44,N44))-(K35))),1E-6))^2)/(2*$I$5)))+(($D$11*0.34699541*(ABS(I44)/MAX(ABS(G44),1E-6))^2*MAX(((ABS(J44)/MAX(((F35)+(H35)*(MAX($D$16,(AD44)-(J35))))*(MAX($D$16,(AD44)-(J35))),1E-6))^2)/(2*$I$5),((ABS(J44)/MAX(((G35)+(I35)*(MAX($D$16,(IF(N8="None",AD44,N44))-(K35))))*(MAX($D$16,(IF(N8="None",AD44,N44))-(K35))),1E-6))^2)/(2*$I$5))))-((ABS(J44)/MAX(((F35)+(H35)*(MAX($D$16,(AD44)-(J35))))*(MAX($D$16,(AD44)-(J35))),1E-6))^2)/(2*$I$5)</f>
        <v/>
      </c>
      <c r="U44">
        <f>((((G31)*(MAX($D$16,(AE44)-(K31)))^2)/2+(I31)*(MAX($D$16,(AE44)-(K31)))^3/3+(ABS(F44)^2)/($I$5*MAX(((G31)+(I31)*(MAX($D$16,(AE44)-(K31))))*(MAX($D$16,(AE44)-(K31))),1E-6)))-(IF(N6="None",((((F32)*(MAX($D$16,(AE44)-(J32)))^2)/2+(H32)*(MAX($D$16,(AE44)-(J32)))^3/3+(ABS(G44)^2)/($I$5*MAX(((F32)+(H32)*(MAX($D$16,(AE44)-(J32))))*(MAX($D$16,(AE44)-(J32))),1E-6)))*0.72785025),(((((F32)*(MAX($D$16,(AE44)-(J32)))^2)/2+(H32)*(MAX($D$16,(AE44)-(J32)))^3/3+(ABS(G44)^2)/($I$5*MAX(((F32)+(H32)*(MAX($D$16,(AE44)-(J32))))*(MAX($D$16,(AE44)-(J32))),1E-6)))*0.72785025)+((((F33)*(MAX($D$16,(AE44)-(J33)))^2)/2+(H33)*(MAX($D$16,(AE44)-(J33)))^3/3+(ABS(H44)^2)/($I$5*MAX(((F33)+(H33)*(MAX($D$16,(AE44)-(J33))))*(MAX($D$16,(AE44)-(J33))),1E-6)))*0.99999971)))))/MAX(((G31)*(MAX($D$16,(AE44)-(K31)))^2)/2+(I31)*(MAX($D$16,(AE44)-(K31)))^3/3+(ABS(F44)^2)/($I$5*MAX(((G31)+(I31)*(MAX($D$16,(AE44)-(K31))))*(MAX($D$16,(AE44)-(K31))),1E-6)),1E-6)</f>
        <v/>
      </c>
      <c r="V44">
        <f>((((G32)*(MAX($D$16,(AF44)-(K32)))^2)/2+(I32)*(MAX($D$16,(AF44)-(K32)))^3/3+(ABS(G44)^2)/($I$5*MAX(((G32)+(I32)*(MAX($D$16,(AF44)-(K32))))*(MAX($D$16,(AF44)-(K32))),1E-6)))-(IF(AND(N7="None",N8="None"),0,IF(N8="None",((((F34)*(MAX($D$16,(AF44)-(J34)))^2)/2+(H34)*(MAX($D$16,(AF44)-(J34)))^3/3+(ABS(I44)^2)/($I$5*MAX(((F34)+(H34)*(MAX($D$16,(AF44)-(J34))))*(MAX($D$16,(AF44)-(J34))),1E-6)))*1.00000000),IF(N7="None",((((F35)*(MAX($D$16,(AF44)-(J35)))^2)/2+(H35)*(MAX($D$16,(AF44)-(J35)))^3/3+(ABS(J44)^2)/($I$5*MAX(((F35)+(H35)*(MAX($D$16,(AF44)-(J35))))*(MAX($D$16,(AF44)-(J35))),1E-6)))*0.30600918),(((((F34)*(MAX($D$16,(AF44)-(J34)))^2)/2+(H34)*(MAX($D$16,(AF44)-(J34)))^3/3+(ABS(I44)^2)/($I$5*MAX(((F34)+(H34)*(MAX($D$16,(AF44)-(J34))))*(MAX($D$16,(AF44)-(J34))),1E-6)))*1.00000000)+((((F35)*(MAX($D$16,(AF44)-(J35)))^2)/2+(H35)*(MAX($D$16,(AF44)-(J35)))^3/3+(ABS(J44)^2)/($I$5*MAX(((F35)+(H35)*(MAX($D$16,(AF44)-(J35))))*(MAX($D$16,(AF44)-(J35))),1E-6)))*0.30600918)))))))/MAX(((G32)*(MAX($D$16,(AF44)-(K32)))^2)/2+(I32)*(MAX($D$16,(AF44)-(K32)))^3/3+(ABS(G44)^2)/($I$5*MAX(((G32)+(I32)*(MAX($D$16,(AF44)-(K32))))*(MAX($D$16,(AF44)-(K32))),1E-6)),1E-6)</f>
        <v/>
      </c>
      <c r="W44">
        <f>ABS((MAX(P44,Q44))-D44)</f>
        <v/>
      </c>
      <c r="X44">
        <f>ABS((MAX(S44,T44))-E44)</f>
        <v/>
      </c>
      <c r="Y44">
        <f>IF($D$20=0,B44,IFERROR(IF(N6="None",1,MIN(0.98,MAX(0.02,B44+$D$14*((Q44-P44)/MAX(ABS(D44),1))))),B44))</f>
        <v/>
      </c>
      <c r="Z44">
        <f>IF($D$20=0,C44,IFERROR(IF(AND(N7="None",N8="None"),C44,IF(N8="None",1,IF(N7="None",0,MIN(0.98,MAX(0.02,C44+$D$14*((T44-S44)/MAX(ABS(E44),1))))))),C44))</f>
        <v/>
      </c>
      <c r="AA44">
        <f>IF($D$20=0,D44,IFERROR(D44+$D$13*(AC44-D44),D44))</f>
        <v/>
      </c>
      <c r="AB44">
        <f>IF($D$20=0,E44,IFERROR(E44+$D$13*(AD44-E44),E44))</f>
        <v/>
      </c>
      <c r="AC44">
        <f>IF($D$20=0,D44,IF(AC44=0,(MAX(P44,Q44)),IF(ABS((MAX(P44,Q44))-AC44)&lt;$D$19,AC44,MAX((K31)+$D$16,AC44+$D$13*(((MAX(P44,Q44))-AC44))))))</f>
        <v/>
      </c>
      <c r="AD44">
        <f>IF($D$20=0,E44,IF(AD44=0,(MAX(S44,T44)),IF(ABS((MAX(S44,T44))-AD44)&lt;$D$19,AD44,MAX((K32)+$D$16,AD44+$D$13*(((MAX(S44,T44))-AD44))))))</f>
        <v/>
      </c>
      <c r="AE44">
        <f>IF($D$20=0,D44,IF(AE44=0,O44,IF(ABS(U44)&lt;$D$19,AE44,MAX((K31)+$D$16,AE44+($D$13*(((O44)-AE44)+(U44*MAX(ABS(AE44-(K31)),1))))))))</f>
        <v/>
      </c>
      <c r="AF44">
        <f>IF($D$20=0,E44,IF(AF44=0,R44,IF(ABS(V44)&lt;$D$19,AF44,MAX((K32)+$D$16,AF44+($D$13*(((R44)-AF44)+(V44*MAX(ABS(AF44-(K32)),1))))))))</f>
        <v/>
      </c>
      <c r="AG44">
        <f>((G31)*(MAX($D$16,(AC44)-(K31)))^2)/2+(I31)*(MAX($D$16,(AC44)-(K31)))^3/3+(ABS(F44)^2)/($I$5*MAX(((G31)+(I31)*(MAX($D$16,(AC44)-(K31))))*(MAX($D$16,(AC44)-(K31))),1E-6))</f>
        <v/>
      </c>
      <c r="AH44">
        <f>((G31)*(MAX($D$16,(AE44)-(K31)))^2)/2+(I31)*(MAX($D$16,(AE44)-(K31)))^3/3+(ABS(F44)^2)/($I$5*MAX(((G31)+(I31)*(MAX($D$16,(AE44)-(K31))))*(MAX($D$16,(AE44)-(K31))),1E-6))</f>
        <v/>
      </c>
      <c r="AI44">
        <f>((G32)*(MAX($D$16,(AD44)-(K32)))^2)/2+(I32)*(MAX($D$16,(AD44)-(K32)))^3/3+(ABS(G44)^2)/($I$5*MAX(((G32)+(I32)*(MAX($D$16,(AD44)-(K32))))*(MAX($D$16,(AD44)-(K32))),1E-6))</f>
        <v/>
      </c>
      <c r="AJ44">
        <f>((G32)*(MAX($D$16,(AF44)-(K32)))^2)/2+(I32)*(MAX($D$16,(AF44)-(K32)))^3/3+(ABS(G44)^2)/($I$5*MAX(((G32)+(I32)*(MAX($D$16,(AF44)-(K32))))*(MAX($D$16,(AF44)-(K32))),1E-6))</f>
        <v/>
      </c>
      <c r="AK44">
        <f>IF(AH44&gt;=AG44,"Supercritical","Subcritical")</f>
        <v/>
      </c>
      <c r="AL44">
        <f>IF(AJ44&gt;=AI44,"Supercritical","Subcritical")</f>
        <v/>
      </c>
      <c r="AM44">
        <f>IF($D$20=0,D44,IFERROR(D44+$D$13*(IF(AK44="Supercritical",AE44,AC44)-D44),D44))</f>
        <v/>
      </c>
      <c r="AN44">
        <f>IF($D$20=0,E44,IFERROR(E44+$D$13*(IF(AL44="Supercritical",AF44,AD44)-E44),E44))</f>
        <v/>
      </c>
      <c r="AO44">
        <f>IF($D$20=0,0,IFERROR(ABS(IF(AK44="Supercritical",AE44,AC44)-D44),0))</f>
        <v/>
      </c>
      <c r="AP44">
        <f>IF($D$20=0,0,IFERROR(ABS(IF(AL44="Supercritical",AF44,AD44)-E44),0))</f>
        <v/>
      </c>
    </row>
    <row r="45">
      <c r="A45" t="n">
        <v>2</v>
      </c>
      <c r="B45">
        <f>Y44</f>
        <v/>
      </c>
      <c r="C45">
        <f>Z44</f>
        <v/>
      </c>
      <c r="D45">
        <f>AM44</f>
        <v/>
      </c>
      <c r="E45">
        <f>AN44</f>
        <v/>
      </c>
      <c r="F45">
        <f>$D$5</f>
        <v/>
      </c>
      <c r="G45">
        <f>IF(N6="None",MAX(0,F45-H45),MAX(0,F45*B45))</f>
        <v/>
      </c>
      <c r="H45">
        <f>IF(N6="None",MAX(0.05,IFERROR(O33,0)+0.05),MAX(0,F45-G45))</f>
        <v/>
      </c>
      <c r="I45">
        <f>IF(AND(N7="None",N8="None"),MAX(0,G45*C45),IF(N7="None",MAX(0.05,IFERROR(O34,0)+0.05),IF(N8="None",MAX(0,G45-J45),MAX(0,G45*C45))))</f>
        <v/>
      </c>
      <c r="J45">
        <f>IF(AND(N7="None",N8="None"),MAX(0,G45-I45),IF(N8="None",MAX(0.05,IFERROR(O35,0)+0.05),IF(N7="None",MAX(0,G45-I45),MAX(0,G45-I45))))</f>
        <v/>
      </c>
      <c r="K45">
        <f>P5</f>
        <v/>
      </c>
      <c r="L45">
        <f>P6</f>
        <v/>
      </c>
      <c r="M45">
        <f>P7</f>
        <v/>
      </c>
      <c r="N45">
        <f>P8</f>
        <v/>
      </c>
      <c r="O45">
        <f>K45+((ABS(F45)/MAX(((F31)+(H31)*(MAX($D$16,(K45)-(J31))))*(MAX($D$16,(K45)-(J31))),1E-6))^2)/(2*$I$5)-((E31)*((((ABS(F45)*$D$6)/(MAX(((F31)+(H31)*(MAX($D$16,(K45)-(J31))))*(MAX($D$16,(K45)-(J31))),1E-6)*MAX(((((F31)+(H31)*(MAX($D$16,(K45)-(J31))))*(MAX($D$16,(K45)-(J31))))/MAX((F31)+2*(MAX($D$16,(K45)-(J31)))*SQRT(1+(H31)^2),1E-6))^(2/3),1E-6)))^2)+(((ABS(F45)*$D$6)/(MAX(((G31)+(I31)*(MAX($D$16,(AE45)-(K31))))*(MAX($D$16,(AE45)-(K31))),1E-6)*MAX(((((G31)+(I31)*(MAX($D$16,(AE45)-(K31))))*(MAX($D$16,(AE45)-(K31))))/MAX((G31)+2*(MAX($D$16,(AE45)-(K31)))*SQRT(1+(I31)^2),1E-6))^(2/3),1E-6)))^2))/2)+(IF((ABS(F45)/MAX(((G31)+(I31)*(MAX($D$16,(AE45)-(K31))))*(MAX($D$16,(AE45)-(K31))),1E-6))&gt;(ABS(F45)/MAX(((F31)+(H31)*(MAX($D$16,(K45)-(J31))))*(MAX($D$16,(K45)-(J31))),1E-6)),$D$9*((((ABS(F45)/MAX(((G31)+(I31)*(MAX($D$16,(AE45)-(K31))))*(MAX($D$16,(AE45)-(K31))),1E-6))^2)/(2*$I$5))-(((ABS(F45)/MAX(((F31)+(H31)*(MAX($D$16,(K45)-(J31))))*(MAX($D$16,(K45)-(J31))),1E-6))^2)/(2*$I$5))),$D$8*((((ABS(F45)/MAX(((F31)+(H31)*(MAX($D$16,(K45)-(J31))))*(MAX($D$16,(K45)-(J31))),1E-6))^2)/(2*$I$5))-(((ABS(F45)/MAX(((G31)+(I31)*(MAX($D$16,(AE45)-(K31))))*(MAX($D$16,(AE45)-(K31))),1E-6))^2)/(2*$I$5)))))+($D$10*(ABS((X31)-(W31))/90)*MAX(((ABS(F45)/MAX(((F31)+(H31)*(MAX($D$16,(K45)-(J31))))*(MAX($D$16,(K45)-(J31))),1E-6))^2)/(2*$I$5),((ABS(F45)/MAX(((G31)+(I31)*(MAX($D$16,(AE45)-(K31))))*(MAX($D$16,(AE45)-(K31))),1E-6))^2)/(2*$I$5)))+(0)-((ABS(F45)/MAX(((G31)+(I31)*(MAX($D$16,(AE45)-(K31))))*(MAX($D$16,(AE45)-(K31))),1E-6))^2)/(2*$I$5)</f>
        <v/>
      </c>
      <c r="P45">
        <f>AD45+((ABS(G45)/MAX(((G32)+(I32)*(MAX($D$16,(AD45)-(K32))))*(MAX($D$16,(AD45)-(K32))),1E-6))^2)/(2*$I$5)+((E32)*((((ABS(G45)*$D$6)/(MAX(((F32)+(H32)*(MAX($D$16,(AC45)-(J32))))*(MAX($D$16,(AC45)-(J32))),1E-6)*MAX(((((F32)+(H32)*(MAX($D$16,(AC45)-(J32))))*(MAX($D$16,(AC45)-(J32))))/MAX((F32)+2*(MAX($D$16,(AC45)-(J32)))*SQRT(1+(H32)^2),1E-6))^(2/3),1E-6)))^2)+(((ABS(G45)*$D$6)/(MAX(((G32)+(I32)*(MAX($D$16,(AD45)-(K32))))*(MAX($D$16,(AD45)-(K32))),1E-6)*MAX(((((G32)+(I32)*(MAX($D$16,(AD45)-(K32))))*(MAX($D$16,(AD45)-(K32))))/MAX((G32)+2*(MAX($D$16,(AD45)-(K32)))*SQRT(1+(I32)^2),1E-6))^(2/3),1E-6)))^2))/2)+(IF((ABS(G45)/MAX(((G32)+(I32)*(MAX($D$16,(AD45)-(K32))))*(MAX($D$16,(AD45)-(K32))),1E-6))&gt;(ABS(G45)/MAX(((F32)+(H32)*(MAX($D$16,(AC45)-(J32))))*(MAX($D$16,(AC45)-(J32))),1E-6)),$D$9*((((ABS(G45)/MAX(((G32)+(I32)*(MAX($D$16,(AD45)-(K32))))*(MAX($D$16,(AD45)-(K32))),1E-6))^2)/(2*$I$5))-(((ABS(G45)/MAX(((F32)+(H32)*(MAX($D$16,(AC45)-(J32))))*(MAX($D$16,(AC45)-(J32))),1E-6))^2)/(2*$I$5))),$D$8*((((ABS(G45)/MAX(((F32)+(H32)*(MAX($D$16,(AC45)-(J32))))*(MAX($D$16,(AC45)-(J32))),1E-6))^2)/(2*$I$5))-(((ABS(G45)/MAX(((G32)+(I32)*(MAX($D$16,(AD45)-(K32))))*(MAX($D$16,(AD45)-(K32))),1E-6))^2)/(2*$I$5)))))+($D$10*(ABS((X32)-(W32))/90)*MAX(((ABS(G45)/MAX(((F32)+(H32)*(MAX($D$16,(AC45)-(J32))))*(MAX($D$16,(AC45)-(J32))),1E-6))^2)/(2*$I$5),((ABS(G45)/MAX(((G32)+(I32)*(MAX($D$16,(AD45)-(K32))))*(MAX($D$16,(AD45)-(K32))),1E-6))^2)/(2*$I$5)))+(($D$11*0.13607488*(ABS(H45)/MAX(ABS(F45),1E-6))^2*MAX(((ABS(G45)/MAX(((F32)+(H32)*(MAX($D$16,(AC45)-(J32))))*(MAX($D$16,(AC45)-(J32))),1E-6))^2)/(2*$I$5),((ABS(G45)/MAX(((G32)+(I32)*(MAX($D$16,(AD45)-(K32))))*(MAX($D$16,(AD45)-(K32))),1E-6))^2)/(2*$I$5))))-((ABS(G45)/MAX(((F32)+(H32)*(MAX($D$16,(AC45)-(J32))))*(MAX($D$16,(AC45)-(J32))),1E-6))^2)/(2*$I$5)</f>
        <v/>
      </c>
      <c r="Q45">
        <f>L45+((ABS(H45)/MAX(((G33)+(I33)*(MAX($D$16,(IF(N6="None",AC45,L45))-(K33))))*(MAX($D$16,(IF(N6="None",AC45,L45))-(K33))),1E-6))^2)/(2*$I$5)+((E33)*((((ABS(H45)*$D$6)/(MAX(((F33)+(H33)*(MAX($D$16,(AC45)-(J33))))*(MAX($D$16,(AC45)-(J33))),1E-6)*MAX(((((F33)+(H33)*(MAX($D$16,(AC45)-(J33))))*(MAX($D$16,(AC45)-(J33))))/MAX((F33)+2*(MAX($D$16,(AC45)-(J33)))*SQRT(1+(H33)^2),1E-6))^(2/3),1E-6)))^2)+(((ABS(H45)*$D$6)/(MAX(((G33)+(I33)*(MAX($D$16,(IF(N6="None",AC45,L45))-(K33))))*(MAX($D$16,(IF(N6="None",AC45,L45))-(K33))),1E-6)*MAX(((((G33)+(I33)*(MAX($D$16,(IF(N6="None",AC45,L45))-(K33))))*(MAX($D$16,(IF(N6="None",AC45,L45))-(K33))))/MAX((G33)+2*(MAX($D$16,(IF(N6="None",AC45,L45))-(K33)))*SQRT(1+(I33)^2),1E-6))^(2/3),1E-6)))^2))/2)+(IF((ABS(H45)/MAX(((G33)+(I33)*(MAX($D$16,(IF(N6="None",AC45,L45))-(K33))))*(MAX($D$16,(IF(N6="None",AC45,L45))-(K33))),1E-6))&gt;(ABS(H45)/MAX(((F33)+(H33)*(MAX($D$16,(AC45)-(J33))))*(MAX($D$16,(AC45)-(J33))),1E-6)),$D$9*((((ABS(H45)/MAX(((G33)+(I33)*(MAX($D$16,(IF(N6="None",AC45,L45))-(K33))))*(MAX($D$16,(IF(N6="None",AC45,L45))-(K33))),1E-6))^2)/(2*$I$5))-(((ABS(H45)/MAX(((F33)+(H33)*(MAX($D$16,(AC45)-(J33))))*(MAX($D$16,(AC45)-(J33))),1E-6))^2)/(2*$I$5))),$D$8*((((ABS(H45)/MAX(((F33)+(H33)*(MAX($D$16,(AC45)-(J33))))*(MAX($D$16,(AC45)-(J33))),1E-6))^2)/(2*$I$5))-(((ABS(H45)/MAX(((G33)+(I33)*(MAX($D$16,(IF(N6="None",AC45,L45))-(K33))))*(MAX($D$16,(IF(N6="None",AC45,L45))-(K33))),1E-6))^2)/(2*$I$5)))))+($D$10*(ABS((X33)-(W33))/90)*MAX(((ABS(H45)/MAX(((F33)+(H33)*(MAX($D$16,(AC45)-(J33))))*(MAX($D$16,(AC45)-(J33))),1E-6))^2)/(2*$I$5),((ABS(H45)/MAX(((G33)+(I33)*(MAX($D$16,(IF(N6="None",AC45,L45))-(K33))))*(MAX($D$16,(IF(N6="None",AC45,L45))-(K33))),1E-6))^2)/(2*$I$5)))+(($D$11*0.00000015*(ABS(G45)/MAX(ABS(F45),1E-6))^2*MAX(((ABS(H45)/MAX(((F33)+(H33)*(MAX($D$16,(AC45)-(J33))))*(MAX($D$16,(AC45)-(J33))),1E-6))^2)/(2*$I$5),((ABS(H45)/MAX(((G33)+(I33)*(MAX($D$16,(IF(N6="None",AC45,L45))-(K33))))*(MAX($D$16,(IF(N6="None",AC45,L45))-(K33))),1E-6))^2)/(2*$I$5))))-((ABS(H45)/MAX(((F33)+(H33)*(MAX($D$16,(AC45)-(J33))))*(MAX($D$16,(AC45)-(J33))),1E-6))^2)/(2*$I$5)</f>
        <v/>
      </c>
      <c r="R45">
        <f>AE45+((ABS(G45)/MAX(((F32)+(H32)*(MAX($D$16,(AE45)-(J32))))*(MAX($D$16,(AE45)-(J32))),1E-6))^2)/(2*$I$5)-((E32)*((((ABS(G45)*$D$6)/(MAX(((F32)+(H32)*(MAX($D$16,(AE45)-(J32))))*(MAX($D$16,(AE45)-(J32))),1E-6)*MAX(((((F32)+(H32)*(MAX($D$16,(AE45)-(J32))))*(MAX($D$16,(AE45)-(J32))))/MAX((F32)+2*(MAX($D$16,(AE45)-(J32)))*SQRT(1+(H32)^2),1E-6))^(2/3),1E-6)))^2)+(((ABS(G45)*$D$6)/(MAX(((G32)+(I32)*(MAX($D$16,(AF45)-(K32))))*(MAX($D$16,(AF45)-(K32))),1E-6)*MAX(((((G32)+(I32)*(MAX($D$16,(AF45)-(K32))))*(MAX($D$16,(AF45)-(K32))))/MAX((G32)+2*(MAX($D$16,(AF45)-(K32)))*SQRT(1+(I32)^2),1E-6))^(2/3),1E-6)))^2))/2)+(IF((ABS(G45)/MAX(((G32)+(I32)*(MAX($D$16,(AF45)-(K32))))*(MAX($D$16,(AF45)-(K32))),1E-6))&gt;(ABS(G45)/MAX(((F32)+(H32)*(MAX($D$16,(AE45)-(J32))))*(MAX($D$16,(AE45)-(J32))),1E-6)),$D$9*((((ABS(G45)/MAX(((G32)+(I32)*(MAX($D$16,(AF45)-(K32))))*(MAX($D$16,(AF45)-(K32))),1E-6))^2)/(2*$I$5))-(((ABS(G45)/MAX(((F32)+(H32)*(MAX($D$16,(AE45)-(J32))))*(MAX($D$16,(AE45)-(J32))),1E-6))^2)/(2*$I$5))),$D$8*((((ABS(G45)/MAX(((F32)+(H32)*(MAX($D$16,(AE45)-(J32))))*(MAX($D$16,(AE45)-(J32))),1E-6))^2)/(2*$I$5))-(((ABS(G45)/MAX(((G32)+(I32)*(MAX($D$16,(AF45)-(K32))))*(MAX($D$16,(AF45)-(K32))),1E-6))^2)/(2*$I$5)))))+($D$10*(ABS((X32)-(W32))/90)*MAX(((ABS(G45)/MAX(((F32)+(H32)*(MAX($D$16,(AE45)-(J32))))*(MAX($D$16,(AE45)-(J32))),1E-6))^2)/(2*$I$5),((ABS(G45)/MAX(((G32)+(I32)*(MAX($D$16,(AF45)-(K32))))*(MAX($D$16,(AF45)-(K32))),1E-6))^2)/(2*$I$5)))+(($D$11*0.13607488*(ABS(H45)/MAX(ABS(F45),1E-6))^2*MAX(((ABS(G45)/MAX(((F32)+(H32)*(MAX($D$16,(AE45)-(J32))))*(MAX($D$16,(AE45)-(J32))),1E-6))^2)/(2*$I$5),((ABS(G45)/MAX(((G32)+(I32)*(MAX($D$16,(AF45)-(K32))))*(MAX($D$16,(AF45)-(K32))),1E-6))^2)/(2*$I$5))))-((ABS(G45)/MAX(((G32)+(I32)*(MAX($D$16,(AF45)-(K32))))*(MAX($D$16,(AF45)-(K32))),1E-6))^2)/(2*$I$5)</f>
        <v/>
      </c>
      <c r="S45">
        <f>M45+((ABS(I45)/MAX(((G34)+(I34)*(MAX($D$16,(IF(N7="None",AD45,M45))-(K34))))*(MAX($D$16,(IF(N7="None",AD45,M45))-(K34))),1E-6))^2)/(2*$I$5)+((E34)*((((ABS(I45)*$D$6)/(MAX(((F34)+(H34)*(MAX($D$16,(AD45)-(J34))))*(MAX($D$16,(AD45)-(J34))),1E-6)*MAX(((((F34)+(H34)*(MAX($D$16,(AD45)-(J34))))*(MAX($D$16,(AD45)-(J34))))/MAX((F34)+2*(MAX($D$16,(AD45)-(J34)))*SQRT(1+(H34)^2),1E-6))^(2/3),1E-6)))^2)+(((ABS(I45)*$D$6)/(MAX(((G34)+(I34)*(MAX($D$16,(IF(N7="None",AD45,M45))-(K34))))*(MAX($D$16,(IF(N7="None",AD45,M45))-(K34))),1E-6)*MAX(((((G34)+(I34)*(MAX($D$16,(IF(N7="None",AD45,M45))-(K34))))*(MAX($D$16,(IF(N7="None",AD45,M45))-(K34))))/MAX((G34)+2*(MAX($D$16,(IF(N7="None",AD45,M45))-(K34)))*SQRT(1+(I34)^2),1E-6))^(2/3),1E-6)))^2))/2)+(IF((ABS(I45)/MAX(((G34)+(I34)*(MAX($D$16,(IF(N7="None",AD45,M45))-(K34))))*(MAX($D$16,(IF(N7="None",AD45,M45))-(K34))),1E-6))&gt;(ABS(I45)/MAX(((F34)+(H34)*(MAX($D$16,(AD45)-(J34))))*(MAX($D$16,(AD45)-(J34))),1E-6)),$D$9*((((ABS(I45)/MAX(((G34)+(I34)*(MAX($D$16,(IF(N7="None",AD45,M45))-(K34))))*(MAX($D$16,(IF(N7="None",AD45,M45))-(K34))),1E-6))^2)/(2*$I$5))-(((ABS(I45)/MAX(((F34)+(H34)*(MAX($D$16,(AD45)-(J34))))*(MAX($D$16,(AD45)-(J34))),1E-6))^2)/(2*$I$5))),$D$8*((((ABS(I45)/MAX(((F34)+(H34)*(MAX($D$16,(AD45)-(J34))))*(MAX($D$16,(AD45)-(J34))),1E-6))^2)/(2*$I$5))-(((ABS(I45)/MAX(((G34)+(I34)*(MAX($D$16,(IF(N7="None",AD45,M45))-(K34))))*(MAX($D$16,(IF(N7="None",AD45,M45))-(K34))),1E-6))^2)/(2*$I$5)))))+($D$10*(ABS((X34)-(W34))/90)*MAX(((ABS(I45)/MAX(((F34)+(H34)*(MAX($D$16,(AD45)-(J34))))*(MAX($D$16,(AD45)-(J34))),1E-6))^2)/(2*$I$5),((ABS(I45)/MAX(((G34)+(I34)*(MAX($D$16,(IF(N7="None",AD45,M45))-(K34))))*(MAX($D$16,(IF(N7="None",AD45,M45))-(K34))),1E-6))^2)/(2*$I$5)))+(0)-((ABS(I45)/MAX(((F34)+(H34)*(MAX($D$16,(AD45)-(J34))))*(MAX($D$16,(AD45)-(J34))),1E-6))^2)/(2*$I$5)</f>
        <v/>
      </c>
      <c r="T45">
        <f>N45+((ABS(J45)/MAX(((G35)+(I35)*(MAX($D$16,(IF(N8="None",AD45,N45))-(K35))))*(MAX($D$16,(IF(N8="None",AD45,N45))-(K35))),1E-6))^2)/(2*$I$5)+((E35)*((((ABS(J45)*$D$6)/(MAX(((F35)+(H35)*(MAX($D$16,(AD45)-(J35))))*(MAX($D$16,(AD45)-(J35))),1E-6)*MAX(((((F35)+(H35)*(MAX($D$16,(AD45)-(J35))))*(MAX($D$16,(AD45)-(J35))))/MAX((F35)+2*(MAX($D$16,(AD45)-(J35)))*SQRT(1+(H35)^2),1E-6))^(2/3),1E-6)))^2)+(((ABS(J45)*$D$6)/(MAX(((G35)+(I35)*(MAX($D$16,(IF(N8="None",AD45,N45))-(K35))))*(MAX($D$16,(IF(N8="None",AD45,N45))-(K35))),1E-6)*MAX(((((G35)+(I35)*(MAX($D$16,(IF(N8="None",AD45,N45))-(K35))))*(MAX($D$16,(IF(N8="None",AD45,N45))-(K35))))/MAX((G35)+2*(MAX($D$16,(IF(N8="None",AD45,N45))-(K35)))*SQRT(1+(I35)^2),1E-6))^(2/3),1E-6)))^2))/2)+(IF((ABS(J45)/MAX(((G35)+(I35)*(MAX($D$16,(IF(N8="None",AD45,N45))-(K35))))*(MAX($D$16,(IF(N8="None",AD45,N45))-(K35))),1E-6))&gt;(ABS(J45)/MAX(((F35)+(H35)*(MAX($D$16,(AD45)-(J35))))*(MAX($D$16,(AD45)-(J35))),1E-6)),$D$9*((((ABS(J45)/MAX(((G35)+(I35)*(MAX($D$16,(IF(N8="None",AD45,N45))-(K35))))*(MAX($D$16,(IF(N8="None",AD45,N45))-(K35))),1E-6))^2)/(2*$I$5))-(((ABS(J45)/MAX(((F35)+(H35)*(MAX($D$16,(AD45)-(J35))))*(MAX($D$16,(AD45)-(J35))),1E-6))^2)/(2*$I$5))),$D$8*((((ABS(J45)/MAX(((F35)+(H35)*(MAX($D$16,(AD45)-(J35))))*(MAX($D$16,(AD45)-(J35))),1E-6))^2)/(2*$I$5))-(((ABS(J45)/MAX(((G35)+(I35)*(MAX($D$16,(IF(N8="None",AD45,N45))-(K35))))*(MAX($D$16,(IF(N8="None",AD45,N45))-(K35))),1E-6))^2)/(2*$I$5)))))+($D$10*(ABS((X35)-(W35))/90)*MAX(((ABS(J45)/MAX(((F35)+(H35)*(MAX($D$16,(AD45)-(J35))))*(MAX($D$16,(AD45)-(J35))),1E-6))^2)/(2*$I$5),((ABS(J45)/MAX(((G35)+(I35)*(MAX($D$16,(IF(N8="None",AD45,N45))-(K35))))*(MAX($D$16,(IF(N8="None",AD45,N45))-(K35))),1E-6))^2)/(2*$I$5)))+(($D$11*0.34699541*(ABS(I45)/MAX(ABS(G45),1E-6))^2*MAX(((ABS(J45)/MAX(((F35)+(H35)*(MAX($D$16,(AD45)-(J35))))*(MAX($D$16,(AD45)-(J35))),1E-6))^2)/(2*$I$5),((ABS(J45)/MAX(((G35)+(I35)*(MAX($D$16,(IF(N8="None",AD45,N45))-(K35))))*(MAX($D$16,(IF(N8="None",AD45,N45))-(K35))),1E-6))^2)/(2*$I$5))))-((ABS(J45)/MAX(((F35)+(H35)*(MAX($D$16,(AD45)-(J35))))*(MAX($D$16,(AD45)-(J35))),1E-6))^2)/(2*$I$5)</f>
        <v/>
      </c>
      <c r="U45">
        <f>((((G31)*(MAX($D$16,(AE45)-(K31)))^2)/2+(I31)*(MAX($D$16,(AE45)-(K31)))^3/3+(ABS(F45)^2)/($I$5*MAX(((G31)+(I31)*(MAX($D$16,(AE45)-(K31))))*(MAX($D$16,(AE45)-(K31))),1E-6)))-(IF(N6="None",((((F32)*(MAX($D$16,(AE45)-(J32)))^2)/2+(H32)*(MAX($D$16,(AE45)-(J32)))^3/3+(ABS(G45)^2)/($I$5*MAX(((F32)+(H32)*(MAX($D$16,(AE45)-(J32))))*(MAX($D$16,(AE45)-(J32))),1E-6)))*0.72785025),(((((F32)*(MAX($D$16,(AE45)-(J32)))^2)/2+(H32)*(MAX($D$16,(AE45)-(J32)))^3/3+(ABS(G45)^2)/($I$5*MAX(((F32)+(H32)*(MAX($D$16,(AE45)-(J32))))*(MAX($D$16,(AE45)-(J32))),1E-6)))*0.72785025)+((((F33)*(MAX($D$16,(AE45)-(J33)))^2)/2+(H33)*(MAX($D$16,(AE45)-(J33)))^3/3+(ABS(H45)^2)/($I$5*MAX(((F33)+(H33)*(MAX($D$16,(AE45)-(J33))))*(MAX($D$16,(AE45)-(J33))),1E-6)))*0.99999971)))))/MAX(((G31)*(MAX($D$16,(AE45)-(K31)))^2)/2+(I31)*(MAX($D$16,(AE45)-(K31)))^3/3+(ABS(F45)^2)/($I$5*MAX(((G31)+(I31)*(MAX($D$16,(AE45)-(K31))))*(MAX($D$16,(AE45)-(K31))),1E-6)),1E-6)</f>
        <v/>
      </c>
      <c r="V45">
        <f>((((G32)*(MAX($D$16,(AF45)-(K32)))^2)/2+(I32)*(MAX($D$16,(AF45)-(K32)))^3/3+(ABS(G45)^2)/($I$5*MAX(((G32)+(I32)*(MAX($D$16,(AF45)-(K32))))*(MAX($D$16,(AF45)-(K32))),1E-6)))-(IF(AND(N7="None",N8="None"),0,IF(N8="None",((((F34)*(MAX($D$16,(AF45)-(J34)))^2)/2+(H34)*(MAX($D$16,(AF45)-(J34)))^3/3+(ABS(I45)^2)/($I$5*MAX(((F34)+(H34)*(MAX($D$16,(AF45)-(J34))))*(MAX($D$16,(AF45)-(J34))),1E-6)))*1.00000000),IF(N7="None",((((F35)*(MAX($D$16,(AF45)-(J35)))^2)/2+(H35)*(MAX($D$16,(AF45)-(J35)))^3/3+(ABS(J45)^2)/($I$5*MAX(((F35)+(H35)*(MAX($D$16,(AF45)-(J35))))*(MAX($D$16,(AF45)-(J35))),1E-6)))*0.30600918),(((((F34)*(MAX($D$16,(AF45)-(J34)))^2)/2+(H34)*(MAX($D$16,(AF45)-(J34)))^3/3+(ABS(I45)^2)/($I$5*MAX(((F34)+(H34)*(MAX($D$16,(AF45)-(J34))))*(MAX($D$16,(AF45)-(J34))),1E-6)))*1.00000000)+((((F35)*(MAX($D$16,(AF45)-(J35)))^2)/2+(H35)*(MAX($D$16,(AF45)-(J35)))^3/3+(ABS(J45)^2)/($I$5*MAX(((F35)+(H35)*(MAX($D$16,(AF45)-(J35))))*(MAX($D$16,(AF45)-(J35))),1E-6)))*0.30600918)))))))/MAX(((G32)*(MAX($D$16,(AF45)-(K32)))^2)/2+(I32)*(MAX($D$16,(AF45)-(K32)))^3/3+(ABS(G45)^2)/($I$5*MAX(((G32)+(I32)*(MAX($D$16,(AF45)-(K32))))*(MAX($D$16,(AF45)-(K32))),1E-6)),1E-6)</f>
        <v/>
      </c>
      <c r="W45">
        <f>ABS((MAX(P45,Q45))-D45)</f>
        <v/>
      </c>
      <c r="X45">
        <f>ABS((MAX(S45,T45))-E45)</f>
        <v/>
      </c>
      <c r="Y45">
        <f>IF($D$20=0,B45,IFERROR(IF(N6="None",1,MIN(0.98,MAX(0.02,B45+$D$14*((Q45-P45)/MAX(ABS(D45),1))))),B45))</f>
        <v/>
      </c>
      <c r="Z45">
        <f>IF($D$20=0,C45,IFERROR(IF(AND(N7="None",N8="None"),C45,IF(N8="None",1,IF(N7="None",0,MIN(0.98,MAX(0.02,C45+$D$14*((T45-S45)/MAX(ABS(E45),1))))))),C45))</f>
        <v/>
      </c>
      <c r="AA45">
        <f>IF($D$20=0,D45,IFERROR(D45+$D$13*(AC45-D45),D45))</f>
        <v/>
      </c>
      <c r="AB45">
        <f>IF($D$20=0,E45,IFERROR(E45+$D$13*(AD45-E45),E45))</f>
        <v/>
      </c>
      <c r="AC45">
        <f>IF($D$20=0,D45,IF(AC45=0,(MAX(P45,Q45)),IF(ABS((MAX(P45,Q45))-AC45)&lt;$D$19,AC45,MAX((K31)+$D$16,AC45+$D$13*(((MAX(P45,Q45))-AC45))))))</f>
        <v/>
      </c>
      <c r="AD45">
        <f>IF($D$20=0,E45,IF(AD45=0,(MAX(S45,T45)),IF(ABS((MAX(S45,T45))-AD45)&lt;$D$19,AD45,MAX((K32)+$D$16,AD45+$D$13*(((MAX(S45,T45))-AD45))))))</f>
        <v/>
      </c>
      <c r="AE45">
        <f>IF($D$20=0,D45,IF(AE45=0,O45,IF(ABS(U45)&lt;$D$19,AE45,MAX((K31)+$D$16,AE45+($D$13*(((O45)-AE45)+(U45*MAX(ABS(AE45-(K31)),1))))))))</f>
        <v/>
      </c>
      <c r="AF45">
        <f>IF($D$20=0,E45,IF(AF45=0,R45,IF(ABS(V45)&lt;$D$19,AF45,MAX((K32)+$D$16,AF45+($D$13*(((R45)-AF45)+(V45*MAX(ABS(AF45-(K32)),1))))))))</f>
        <v/>
      </c>
      <c r="AG45">
        <f>((G31)*(MAX($D$16,(AC45)-(K31)))^2)/2+(I31)*(MAX($D$16,(AC45)-(K31)))^3/3+(ABS(F45)^2)/($I$5*MAX(((G31)+(I31)*(MAX($D$16,(AC45)-(K31))))*(MAX($D$16,(AC45)-(K31))),1E-6))</f>
        <v/>
      </c>
      <c r="AH45">
        <f>((G31)*(MAX($D$16,(AE45)-(K31)))^2)/2+(I31)*(MAX($D$16,(AE45)-(K31)))^3/3+(ABS(F45)^2)/($I$5*MAX(((G31)+(I31)*(MAX($D$16,(AE45)-(K31))))*(MAX($D$16,(AE45)-(K31))),1E-6))</f>
        <v/>
      </c>
      <c r="AI45">
        <f>((G32)*(MAX($D$16,(AD45)-(K32)))^2)/2+(I32)*(MAX($D$16,(AD45)-(K32)))^3/3+(ABS(G45)^2)/($I$5*MAX(((G32)+(I32)*(MAX($D$16,(AD45)-(K32))))*(MAX($D$16,(AD45)-(K32))),1E-6))</f>
        <v/>
      </c>
      <c r="AJ45">
        <f>((G32)*(MAX($D$16,(AF45)-(K32)))^2)/2+(I32)*(MAX($D$16,(AF45)-(K32)))^3/3+(ABS(G45)^2)/($I$5*MAX(((G32)+(I32)*(MAX($D$16,(AF45)-(K32))))*(MAX($D$16,(AF45)-(K32))),1E-6))</f>
        <v/>
      </c>
      <c r="AK45">
        <f>IF(AH45&gt;=AG45,"Supercritical","Subcritical")</f>
        <v/>
      </c>
      <c r="AL45">
        <f>IF(AJ45&gt;=AI45,"Supercritical","Subcritical")</f>
        <v/>
      </c>
      <c r="AM45">
        <f>IF($D$20=0,D45,IFERROR(D45+$D$13*(IF(AK45="Supercritical",AE45,AC45)-D45),D45))</f>
        <v/>
      </c>
      <c r="AN45">
        <f>IF($D$20=0,E45,IFERROR(E45+$D$13*(IF(AL45="Supercritical",AF45,AD45)-E45),E45))</f>
        <v/>
      </c>
      <c r="AO45">
        <f>IF($D$20=0,0,IFERROR(ABS(IF(AK45="Supercritical",AE45,AC45)-D45),0))</f>
        <v/>
      </c>
      <c r="AP45">
        <f>IF($D$20=0,0,IFERROR(ABS(IF(AL45="Supercritical",AF45,AD45)-E45),0))</f>
        <v/>
      </c>
    </row>
    <row r="46">
      <c r="A46" t="n">
        <v>3</v>
      </c>
      <c r="B46">
        <f>Y45</f>
        <v/>
      </c>
      <c r="C46">
        <f>Z45</f>
        <v/>
      </c>
      <c r="D46">
        <f>AM45</f>
        <v/>
      </c>
      <c r="E46">
        <f>AN45</f>
        <v/>
      </c>
      <c r="F46">
        <f>$D$5</f>
        <v/>
      </c>
      <c r="G46">
        <f>IF(N6="None",MAX(0,F46-H46),MAX(0,F46*B46))</f>
        <v/>
      </c>
      <c r="H46">
        <f>IF(N6="None",MAX(0.05,IFERROR(O33,0)+0.05),MAX(0,F46-G46))</f>
        <v/>
      </c>
      <c r="I46">
        <f>IF(AND(N7="None",N8="None"),MAX(0,G46*C46),IF(N7="None",MAX(0.05,IFERROR(O34,0)+0.05),IF(N8="None",MAX(0,G46-J46),MAX(0,G46*C46))))</f>
        <v/>
      </c>
      <c r="J46">
        <f>IF(AND(N7="None",N8="None"),MAX(0,G46-I46),IF(N8="None",MAX(0.05,IFERROR(O35,0)+0.05),IF(N7="None",MAX(0,G46-I46),MAX(0,G46-I46))))</f>
        <v/>
      </c>
      <c r="K46">
        <f>P5</f>
        <v/>
      </c>
      <c r="L46">
        <f>P6</f>
        <v/>
      </c>
      <c r="M46">
        <f>P7</f>
        <v/>
      </c>
      <c r="N46">
        <f>P8</f>
        <v/>
      </c>
      <c r="O46">
        <f>K46+((ABS(F46)/MAX(((F31)+(H31)*(MAX($D$16,(K46)-(J31))))*(MAX($D$16,(K46)-(J31))),1E-6))^2)/(2*$I$5)-((E31)*((((ABS(F46)*$D$6)/(MAX(((F31)+(H31)*(MAX($D$16,(K46)-(J31))))*(MAX($D$16,(K46)-(J31))),1E-6)*MAX(((((F31)+(H31)*(MAX($D$16,(K46)-(J31))))*(MAX($D$16,(K46)-(J31))))/MAX((F31)+2*(MAX($D$16,(K46)-(J31)))*SQRT(1+(H31)^2),1E-6))^(2/3),1E-6)))^2)+(((ABS(F46)*$D$6)/(MAX(((G31)+(I31)*(MAX($D$16,(AE46)-(K31))))*(MAX($D$16,(AE46)-(K31))),1E-6)*MAX(((((G31)+(I31)*(MAX($D$16,(AE46)-(K31))))*(MAX($D$16,(AE46)-(K31))))/MAX((G31)+2*(MAX($D$16,(AE46)-(K31)))*SQRT(1+(I31)^2),1E-6))^(2/3),1E-6)))^2))/2)+(IF((ABS(F46)/MAX(((G31)+(I31)*(MAX($D$16,(AE46)-(K31))))*(MAX($D$16,(AE46)-(K31))),1E-6))&gt;(ABS(F46)/MAX(((F31)+(H31)*(MAX($D$16,(K46)-(J31))))*(MAX($D$16,(K46)-(J31))),1E-6)),$D$9*((((ABS(F46)/MAX(((G31)+(I31)*(MAX($D$16,(AE46)-(K31))))*(MAX($D$16,(AE46)-(K31))),1E-6))^2)/(2*$I$5))-(((ABS(F46)/MAX(((F31)+(H31)*(MAX($D$16,(K46)-(J31))))*(MAX($D$16,(K46)-(J31))),1E-6))^2)/(2*$I$5))),$D$8*((((ABS(F46)/MAX(((F31)+(H31)*(MAX($D$16,(K46)-(J31))))*(MAX($D$16,(K46)-(J31))),1E-6))^2)/(2*$I$5))-(((ABS(F46)/MAX(((G31)+(I31)*(MAX($D$16,(AE46)-(K31))))*(MAX($D$16,(AE46)-(K31))),1E-6))^2)/(2*$I$5)))))+($D$10*(ABS((X31)-(W31))/90)*MAX(((ABS(F46)/MAX(((F31)+(H31)*(MAX($D$16,(K46)-(J31))))*(MAX($D$16,(K46)-(J31))),1E-6))^2)/(2*$I$5),((ABS(F46)/MAX(((G31)+(I31)*(MAX($D$16,(AE46)-(K31))))*(MAX($D$16,(AE46)-(K31))),1E-6))^2)/(2*$I$5)))+(0)-((ABS(F46)/MAX(((G31)+(I31)*(MAX($D$16,(AE46)-(K31))))*(MAX($D$16,(AE46)-(K31))),1E-6))^2)/(2*$I$5)</f>
        <v/>
      </c>
      <c r="P46">
        <f>AD46+((ABS(G46)/MAX(((G32)+(I32)*(MAX($D$16,(AD46)-(K32))))*(MAX($D$16,(AD46)-(K32))),1E-6))^2)/(2*$I$5)+((E32)*((((ABS(G46)*$D$6)/(MAX(((F32)+(H32)*(MAX($D$16,(AC46)-(J32))))*(MAX($D$16,(AC46)-(J32))),1E-6)*MAX(((((F32)+(H32)*(MAX($D$16,(AC46)-(J32))))*(MAX($D$16,(AC46)-(J32))))/MAX((F32)+2*(MAX($D$16,(AC46)-(J32)))*SQRT(1+(H32)^2),1E-6))^(2/3),1E-6)))^2)+(((ABS(G46)*$D$6)/(MAX(((G32)+(I32)*(MAX($D$16,(AD46)-(K32))))*(MAX($D$16,(AD46)-(K32))),1E-6)*MAX(((((G32)+(I32)*(MAX($D$16,(AD46)-(K32))))*(MAX($D$16,(AD46)-(K32))))/MAX((G32)+2*(MAX($D$16,(AD46)-(K32)))*SQRT(1+(I32)^2),1E-6))^(2/3),1E-6)))^2))/2)+(IF((ABS(G46)/MAX(((G32)+(I32)*(MAX($D$16,(AD46)-(K32))))*(MAX($D$16,(AD46)-(K32))),1E-6))&gt;(ABS(G46)/MAX(((F32)+(H32)*(MAX($D$16,(AC46)-(J32))))*(MAX($D$16,(AC46)-(J32))),1E-6)),$D$9*((((ABS(G46)/MAX(((G32)+(I32)*(MAX($D$16,(AD46)-(K32))))*(MAX($D$16,(AD46)-(K32))),1E-6))^2)/(2*$I$5))-(((ABS(G46)/MAX(((F32)+(H32)*(MAX($D$16,(AC46)-(J32))))*(MAX($D$16,(AC46)-(J32))),1E-6))^2)/(2*$I$5))),$D$8*((((ABS(G46)/MAX(((F32)+(H32)*(MAX($D$16,(AC46)-(J32))))*(MAX($D$16,(AC46)-(J32))),1E-6))^2)/(2*$I$5))-(((ABS(G46)/MAX(((G32)+(I32)*(MAX($D$16,(AD46)-(K32))))*(MAX($D$16,(AD46)-(K32))),1E-6))^2)/(2*$I$5)))))+($D$10*(ABS((X32)-(W32))/90)*MAX(((ABS(G46)/MAX(((F32)+(H32)*(MAX($D$16,(AC46)-(J32))))*(MAX($D$16,(AC46)-(J32))),1E-6))^2)/(2*$I$5),((ABS(G46)/MAX(((G32)+(I32)*(MAX($D$16,(AD46)-(K32))))*(MAX($D$16,(AD46)-(K32))),1E-6))^2)/(2*$I$5)))+(($D$11*0.13607488*(ABS(H46)/MAX(ABS(F46),1E-6))^2*MAX(((ABS(G46)/MAX(((F32)+(H32)*(MAX($D$16,(AC46)-(J32))))*(MAX($D$16,(AC46)-(J32))),1E-6))^2)/(2*$I$5),((ABS(G46)/MAX(((G32)+(I32)*(MAX($D$16,(AD46)-(K32))))*(MAX($D$16,(AD46)-(K32))),1E-6))^2)/(2*$I$5))))-((ABS(G46)/MAX(((F32)+(H32)*(MAX($D$16,(AC46)-(J32))))*(MAX($D$16,(AC46)-(J32))),1E-6))^2)/(2*$I$5)</f>
        <v/>
      </c>
      <c r="Q46">
        <f>L46+((ABS(H46)/MAX(((G33)+(I33)*(MAX($D$16,(IF(N6="None",AC46,L46))-(K33))))*(MAX($D$16,(IF(N6="None",AC46,L46))-(K33))),1E-6))^2)/(2*$I$5)+((E33)*((((ABS(H46)*$D$6)/(MAX(((F33)+(H33)*(MAX($D$16,(AC46)-(J33))))*(MAX($D$16,(AC46)-(J33))),1E-6)*MAX(((((F33)+(H33)*(MAX($D$16,(AC46)-(J33))))*(MAX($D$16,(AC46)-(J33))))/MAX((F33)+2*(MAX($D$16,(AC46)-(J33)))*SQRT(1+(H33)^2),1E-6))^(2/3),1E-6)))^2)+(((ABS(H46)*$D$6)/(MAX(((G33)+(I33)*(MAX($D$16,(IF(N6="None",AC46,L46))-(K33))))*(MAX($D$16,(IF(N6="None",AC46,L46))-(K33))),1E-6)*MAX(((((G33)+(I33)*(MAX($D$16,(IF(N6="None",AC46,L46))-(K33))))*(MAX($D$16,(IF(N6="None",AC46,L46))-(K33))))/MAX((G33)+2*(MAX($D$16,(IF(N6="None",AC46,L46))-(K33)))*SQRT(1+(I33)^2),1E-6))^(2/3),1E-6)))^2))/2)+(IF((ABS(H46)/MAX(((G33)+(I33)*(MAX($D$16,(IF(N6="None",AC46,L46))-(K33))))*(MAX($D$16,(IF(N6="None",AC46,L46))-(K33))),1E-6))&gt;(ABS(H46)/MAX(((F33)+(H33)*(MAX($D$16,(AC46)-(J33))))*(MAX($D$16,(AC46)-(J33))),1E-6)),$D$9*((((ABS(H46)/MAX(((G33)+(I33)*(MAX($D$16,(IF(N6="None",AC46,L46))-(K33))))*(MAX($D$16,(IF(N6="None",AC46,L46))-(K33))),1E-6))^2)/(2*$I$5))-(((ABS(H46)/MAX(((F33)+(H33)*(MAX($D$16,(AC46)-(J33))))*(MAX($D$16,(AC46)-(J33))),1E-6))^2)/(2*$I$5))),$D$8*((((ABS(H46)/MAX(((F33)+(H33)*(MAX($D$16,(AC46)-(J33))))*(MAX($D$16,(AC46)-(J33))),1E-6))^2)/(2*$I$5))-(((ABS(H46)/MAX(((G33)+(I33)*(MAX($D$16,(IF(N6="None",AC46,L46))-(K33))))*(MAX($D$16,(IF(N6="None",AC46,L46))-(K33))),1E-6))^2)/(2*$I$5)))))+($D$10*(ABS((X33)-(W33))/90)*MAX(((ABS(H46)/MAX(((F33)+(H33)*(MAX($D$16,(AC46)-(J33))))*(MAX($D$16,(AC46)-(J33))),1E-6))^2)/(2*$I$5),((ABS(H46)/MAX(((G33)+(I33)*(MAX($D$16,(IF(N6="None",AC46,L46))-(K33))))*(MAX($D$16,(IF(N6="None",AC46,L46))-(K33))),1E-6))^2)/(2*$I$5)))+(($D$11*0.00000015*(ABS(G46)/MAX(ABS(F46),1E-6))^2*MAX(((ABS(H46)/MAX(((F33)+(H33)*(MAX($D$16,(AC46)-(J33))))*(MAX($D$16,(AC46)-(J33))),1E-6))^2)/(2*$I$5),((ABS(H46)/MAX(((G33)+(I33)*(MAX($D$16,(IF(N6="None",AC46,L46))-(K33))))*(MAX($D$16,(IF(N6="None",AC46,L46))-(K33))),1E-6))^2)/(2*$I$5))))-((ABS(H46)/MAX(((F33)+(H33)*(MAX($D$16,(AC46)-(J33))))*(MAX($D$16,(AC46)-(J33))),1E-6))^2)/(2*$I$5)</f>
        <v/>
      </c>
      <c r="R46">
        <f>AE46+((ABS(G46)/MAX(((F32)+(H32)*(MAX($D$16,(AE46)-(J32))))*(MAX($D$16,(AE46)-(J32))),1E-6))^2)/(2*$I$5)-((E32)*((((ABS(G46)*$D$6)/(MAX(((F32)+(H32)*(MAX($D$16,(AE46)-(J32))))*(MAX($D$16,(AE46)-(J32))),1E-6)*MAX(((((F32)+(H32)*(MAX($D$16,(AE46)-(J32))))*(MAX($D$16,(AE46)-(J32))))/MAX((F32)+2*(MAX($D$16,(AE46)-(J32)))*SQRT(1+(H32)^2),1E-6))^(2/3),1E-6)))^2)+(((ABS(G46)*$D$6)/(MAX(((G32)+(I32)*(MAX($D$16,(AF46)-(K32))))*(MAX($D$16,(AF46)-(K32))),1E-6)*MAX(((((G32)+(I32)*(MAX($D$16,(AF46)-(K32))))*(MAX($D$16,(AF46)-(K32))))/MAX((G32)+2*(MAX($D$16,(AF46)-(K32)))*SQRT(1+(I32)^2),1E-6))^(2/3),1E-6)))^2))/2)+(IF((ABS(G46)/MAX(((G32)+(I32)*(MAX($D$16,(AF46)-(K32))))*(MAX($D$16,(AF46)-(K32))),1E-6))&gt;(ABS(G46)/MAX(((F32)+(H32)*(MAX($D$16,(AE46)-(J32))))*(MAX($D$16,(AE46)-(J32))),1E-6)),$D$9*((((ABS(G46)/MAX(((G32)+(I32)*(MAX($D$16,(AF46)-(K32))))*(MAX($D$16,(AF46)-(K32))),1E-6))^2)/(2*$I$5))-(((ABS(G46)/MAX(((F32)+(H32)*(MAX($D$16,(AE46)-(J32))))*(MAX($D$16,(AE46)-(J32))),1E-6))^2)/(2*$I$5))),$D$8*((((ABS(G46)/MAX(((F32)+(H32)*(MAX($D$16,(AE46)-(J32))))*(MAX($D$16,(AE46)-(J32))),1E-6))^2)/(2*$I$5))-(((ABS(G46)/MAX(((G32)+(I32)*(MAX($D$16,(AF46)-(K32))))*(MAX($D$16,(AF46)-(K32))),1E-6))^2)/(2*$I$5)))))+($D$10*(ABS((X32)-(W32))/90)*MAX(((ABS(G46)/MAX(((F32)+(H32)*(MAX($D$16,(AE46)-(J32))))*(MAX($D$16,(AE46)-(J32))),1E-6))^2)/(2*$I$5),((ABS(G46)/MAX(((G32)+(I32)*(MAX($D$16,(AF46)-(K32))))*(MAX($D$16,(AF46)-(K32))),1E-6))^2)/(2*$I$5)))+(($D$11*0.13607488*(ABS(H46)/MAX(ABS(F46),1E-6))^2*MAX(((ABS(G46)/MAX(((F32)+(H32)*(MAX($D$16,(AE46)-(J32))))*(MAX($D$16,(AE46)-(J32))),1E-6))^2)/(2*$I$5),((ABS(G46)/MAX(((G32)+(I32)*(MAX($D$16,(AF46)-(K32))))*(MAX($D$16,(AF46)-(K32))),1E-6))^2)/(2*$I$5))))-((ABS(G46)/MAX(((G32)+(I32)*(MAX($D$16,(AF46)-(K32))))*(MAX($D$16,(AF46)-(K32))),1E-6))^2)/(2*$I$5)</f>
        <v/>
      </c>
      <c r="S46">
        <f>M46+((ABS(I46)/MAX(((G34)+(I34)*(MAX($D$16,(IF(N7="None",AD46,M46))-(K34))))*(MAX($D$16,(IF(N7="None",AD46,M46))-(K34))),1E-6))^2)/(2*$I$5)+((E34)*((((ABS(I46)*$D$6)/(MAX(((F34)+(H34)*(MAX($D$16,(AD46)-(J34))))*(MAX($D$16,(AD46)-(J34))),1E-6)*MAX(((((F34)+(H34)*(MAX($D$16,(AD46)-(J34))))*(MAX($D$16,(AD46)-(J34))))/MAX((F34)+2*(MAX($D$16,(AD46)-(J34)))*SQRT(1+(H34)^2),1E-6))^(2/3),1E-6)))^2)+(((ABS(I46)*$D$6)/(MAX(((G34)+(I34)*(MAX($D$16,(IF(N7="None",AD46,M46))-(K34))))*(MAX($D$16,(IF(N7="None",AD46,M46))-(K34))),1E-6)*MAX(((((G34)+(I34)*(MAX($D$16,(IF(N7="None",AD46,M46))-(K34))))*(MAX($D$16,(IF(N7="None",AD46,M46))-(K34))))/MAX((G34)+2*(MAX($D$16,(IF(N7="None",AD46,M46))-(K34)))*SQRT(1+(I34)^2),1E-6))^(2/3),1E-6)))^2))/2)+(IF((ABS(I46)/MAX(((G34)+(I34)*(MAX($D$16,(IF(N7="None",AD46,M46))-(K34))))*(MAX($D$16,(IF(N7="None",AD46,M46))-(K34))),1E-6))&gt;(ABS(I46)/MAX(((F34)+(H34)*(MAX($D$16,(AD46)-(J34))))*(MAX($D$16,(AD46)-(J34))),1E-6)),$D$9*((((ABS(I46)/MAX(((G34)+(I34)*(MAX($D$16,(IF(N7="None",AD46,M46))-(K34))))*(MAX($D$16,(IF(N7="None",AD46,M46))-(K34))),1E-6))^2)/(2*$I$5))-(((ABS(I46)/MAX(((F34)+(H34)*(MAX($D$16,(AD46)-(J34))))*(MAX($D$16,(AD46)-(J34))),1E-6))^2)/(2*$I$5))),$D$8*((((ABS(I46)/MAX(((F34)+(H34)*(MAX($D$16,(AD46)-(J34))))*(MAX($D$16,(AD46)-(J34))),1E-6))^2)/(2*$I$5))-(((ABS(I46)/MAX(((G34)+(I34)*(MAX($D$16,(IF(N7="None",AD46,M46))-(K34))))*(MAX($D$16,(IF(N7="None",AD46,M46))-(K34))),1E-6))^2)/(2*$I$5)))))+($D$10*(ABS((X34)-(W34))/90)*MAX(((ABS(I46)/MAX(((F34)+(H34)*(MAX($D$16,(AD46)-(J34))))*(MAX($D$16,(AD46)-(J34))),1E-6))^2)/(2*$I$5),((ABS(I46)/MAX(((G34)+(I34)*(MAX($D$16,(IF(N7="None",AD46,M46))-(K34))))*(MAX($D$16,(IF(N7="None",AD46,M46))-(K34))),1E-6))^2)/(2*$I$5)))+(0)-((ABS(I46)/MAX(((F34)+(H34)*(MAX($D$16,(AD46)-(J34))))*(MAX($D$16,(AD46)-(J34))),1E-6))^2)/(2*$I$5)</f>
        <v/>
      </c>
      <c r="T46">
        <f>N46+((ABS(J46)/MAX(((G35)+(I35)*(MAX($D$16,(IF(N8="None",AD46,N46))-(K35))))*(MAX($D$16,(IF(N8="None",AD46,N46))-(K35))),1E-6))^2)/(2*$I$5)+((E35)*((((ABS(J46)*$D$6)/(MAX(((F35)+(H35)*(MAX($D$16,(AD46)-(J35))))*(MAX($D$16,(AD46)-(J35))),1E-6)*MAX(((((F35)+(H35)*(MAX($D$16,(AD46)-(J35))))*(MAX($D$16,(AD46)-(J35))))/MAX((F35)+2*(MAX($D$16,(AD46)-(J35)))*SQRT(1+(H35)^2),1E-6))^(2/3),1E-6)))^2)+(((ABS(J46)*$D$6)/(MAX(((G35)+(I35)*(MAX($D$16,(IF(N8="None",AD46,N46))-(K35))))*(MAX($D$16,(IF(N8="None",AD46,N46))-(K35))),1E-6)*MAX(((((G35)+(I35)*(MAX($D$16,(IF(N8="None",AD46,N46))-(K35))))*(MAX($D$16,(IF(N8="None",AD46,N46))-(K35))))/MAX((G35)+2*(MAX($D$16,(IF(N8="None",AD46,N46))-(K35)))*SQRT(1+(I35)^2),1E-6))^(2/3),1E-6)))^2))/2)+(IF((ABS(J46)/MAX(((G35)+(I35)*(MAX($D$16,(IF(N8="None",AD46,N46))-(K35))))*(MAX($D$16,(IF(N8="None",AD46,N46))-(K35))),1E-6))&gt;(ABS(J46)/MAX(((F35)+(H35)*(MAX($D$16,(AD46)-(J35))))*(MAX($D$16,(AD46)-(J35))),1E-6)),$D$9*((((ABS(J46)/MAX(((G35)+(I35)*(MAX($D$16,(IF(N8="None",AD46,N46))-(K35))))*(MAX($D$16,(IF(N8="None",AD46,N46))-(K35))),1E-6))^2)/(2*$I$5))-(((ABS(J46)/MAX(((F35)+(H35)*(MAX($D$16,(AD46)-(J35))))*(MAX($D$16,(AD46)-(J35))),1E-6))^2)/(2*$I$5))),$D$8*((((ABS(J46)/MAX(((F35)+(H35)*(MAX($D$16,(AD46)-(J35))))*(MAX($D$16,(AD46)-(J35))),1E-6))^2)/(2*$I$5))-(((ABS(J46)/MAX(((G35)+(I35)*(MAX($D$16,(IF(N8="None",AD46,N46))-(K35))))*(MAX($D$16,(IF(N8="None",AD46,N46))-(K35))),1E-6))^2)/(2*$I$5)))))+($D$10*(ABS((X35)-(W35))/90)*MAX(((ABS(J46)/MAX(((F35)+(H35)*(MAX($D$16,(AD46)-(J35))))*(MAX($D$16,(AD46)-(J35))),1E-6))^2)/(2*$I$5),((ABS(J46)/MAX(((G35)+(I35)*(MAX($D$16,(IF(N8="None",AD46,N46))-(K35))))*(MAX($D$16,(IF(N8="None",AD46,N46))-(K35))),1E-6))^2)/(2*$I$5)))+(($D$11*0.34699541*(ABS(I46)/MAX(ABS(G46),1E-6))^2*MAX(((ABS(J46)/MAX(((F35)+(H35)*(MAX($D$16,(AD46)-(J35))))*(MAX($D$16,(AD46)-(J35))),1E-6))^2)/(2*$I$5),((ABS(J46)/MAX(((G35)+(I35)*(MAX($D$16,(IF(N8="None",AD46,N46))-(K35))))*(MAX($D$16,(IF(N8="None",AD46,N46))-(K35))),1E-6))^2)/(2*$I$5))))-((ABS(J46)/MAX(((F35)+(H35)*(MAX($D$16,(AD46)-(J35))))*(MAX($D$16,(AD46)-(J35))),1E-6))^2)/(2*$I$5)</f>
        <v/>
      </c>
      <c r="U46">
        <f>((((G31)*(MAX($D$16,(AE46)-(K31)))^2)/2+(I31)*(MAX($D$16,(AE46)-(K31)))^3/3+(ABS(F46)^2)/($I$5*MAX(((G31)+(I31)*(MAX($D$16,(AE46)-(K31))))*(MAX($D$16,(AE46)-(K31))),1E-6)))-(IF(N6="None",((((F32)*(MAX($D$16,(AE46)-(J32)))^2)/2+(H32)*(MAX($D$16,(AE46)-(J32)))^3/3+(ABS(G46)^2)/($I$5*MAX(((F32)+(H32)*(MAX($D$16,(AE46)-(J32))))*(MAX($D$16,(AE46)-(J32))),1E-6)))*0.72785025),(((((F32)*(MAX($D$16,(AE46)-(J32)))^2)/2+(H32)*(MAX($D$16,(AE46)-(J32)))^3/3+(ABS(G46)^2)/($I$5*MAX(((F32)+(H32)*(MAX($D$16,(AE46)-(J32))))*(MAX($D$16,(AE46)-(J32))),1E-6)))*0.72785025)+((((F33)*(MAX($D$16,(AE46)-(J33)))^2)/2+(H33)*(MAX($D$16,(AE46)-(J33)))^3/3+(ABS(H46)^2)/($I$5*MAX(((F33)+(H33)*(MAX($D$16,(AE46)-(J33))))*(MAX($D$16,(AE46)-(J33))),1E-6)))*0.99999971)))))/MAX(((G31)*(MAX($D$16,(AE46)-(K31)))^2)/2+(I31)*(MAX($D$16,(AE46)-(K31)))^3/3+(ABS(F46)^2)/($I$5*MAX(((G31)+(I31)*(MAX($D$16,(AE46)-(K31))))*(MAX($D$16,(AE46)-(K31))),1E-6)),1E-6)</f>
        <v/>
      </c>
      <c r="V46">
        <f>((((G32)*(MAX($D$16,(AF46)-(K32)))^2)/2+(I32)*(MAX($D$16,(AF46)-(K32)))^3/3+(ABS(G46)^2)/($I$5*MAX(((G32)+(I32)*(MAX($D$16,(AF46)-(K32))))*(MAX($D$16,(AF46)-(K32))),1E-6)))-(IF(AND(N7="None",N8="None"),0,IF(N8="None",((((F34)*(MAX($D$16,(AF46)-(J34)))^2)/2+(H34)*(MAX($D$16,(AF46)-(J34)))^3/3+(ABS(I46)^2)/($I$5*MAX(((F34)+(H34)*(MAX($D$16,(AF46)-(J34))))*(MAX($D$16,(AF46)-(J34))),1E-6)))*1.00000000),IF(N7="None",((((F35)*(MAX($D$16,(AF46)-(J35)))^2)/2+(H35)*(MAX($D$16,(AF46)-(J35)))^3/3+(ABS(J46)^2)/($I$5*MAX(((F35)+(H35)*(MAX($D$16,(AF46)-(J35))))*(MAX($D$16,(AF46)-(J35))),1E-6)))*0.30600918),(((((F34)*(MAX($D$16,(AF46)-(J34)))^2)/2+(H34)*(MAX($D$16,(AF46)-(J34)))^3/3+(ABS(I46)^2)/($I$5*MAX(((F34)+(H34)*(MAX($D$16,(AF46)-(J34))))*(MAX($D$16,(AF46)-(J34))),1E-6)))*1.00000000)+((((F35)*(MAX($D$16,(AF46)-(J35)))^2)/2+(H35)*(MAX($D$16,(AF46)-(J35)))^3/3+(ABS(J46)^2)/($I$5*MAX(((F35)+(H35)*(MAX($D$16,(AF46)-(J35))))*(MAX($D$16,(AF46)-(J35))),1E-6)))*0.30600918)))))))/MAX(((G32)*(MAX($D$16,(AF46)-(K32)))^2)/2+(I32)*(MAX($D$16,(AF46)-(K32)))^3/3+(ABS(G46)^2)/($I$5*MAX(((G32)+(I32)*(MAX($D$16,(AF46)-(K32))))*(MAX($D$16,(AF46)-(K32))),1E-6)),1E-6)</f>
        <v/>
      </c>
      <c r="W46">
        <f>ABS((MAX(P46,Q46))-D46)</f>
        <v/>
      </c>
      <c r="X46">
        <f>ABS((MAX(S46,T46))-E46)</f>
        <v/>
      </c>
      <c r="Y46">
        <f>IF($D$20=0,B46,IFERROR(IF(N6="None",1,MIN(0.98,MAX(0.02,B46+$D$14*((Q46-P46)/MAX(ABS(D46),1))))),B46))</f>
        <v/>
      </c>
      <c r="Z46">
        <f>IF($D$20=0,C46,IFERROR(IF(AND(N7="None",N8="None"),C46,IF(N8="None",1,IF(N7="None",0,MIN(0.98,MAX(0.02,C46+$D$14*((T46-S46)/MAX(ABS(E46),1))))))),C46))</f>
        <v/>
      </c>
      <c r="AA46">
        <f>IF($D$20=0,D46,IFERROR(D46+$D$13*(AC46-D46),D46))</f>
        <v/>
      </c>
      <c r="AB46">
        <f>IF($D$20=0,E46,IFERROR(E46+$D$13*(AD46-E46),E46))</f>
        <v/>
      </c>
      <c r="AC46">
        <f>IF($D$20=0,D46,IF(AC46=0,(MAX(P46,Q46)),IF(ABS((MAX(P46,Q46))-AC46)&lt;$D$19,AC46,MAX((K31)+$D$16,AC46+$D$13*(((MAX(P46,Q46))-AC46))))))</f>
        <v/>
      </c>
      <c r="AD46">
        <f>IF($D$20=0,E46,IF(AD46=0,(MAX(S46,T46)),IF(ABS((MAX(S46,T46))-AD46)&lt;$D$19,AD46,MAX((K32)+$D$16,AD46+$D$13*(((MAX(S46,T46))-AD46))))))</f>
        <v/>
      </c>
      <c r="AE46">
        <f>IF($D$20=0,D46,IF(AE46=0,O46,IF(ABS(U46)&lt;$D$19,AE46,MAX((K31)+$D$16,AE46+($D$13*(((O46)-AE46)+(U46*MAX(ABS(AE46-(K31)),1))))))))</f>
        <v/>
      </c>
      <c r="AF46">
        <f>IF($D$20=0,E46,IF(AF46=0,R46,IF(ABS(V46)&lt;$D$19,AF46,MAX((K32)+$D$16,AF46+($D$13*(((R46)-AF46)+(V46*MAX(ABS(AF46-(K32)),1))))))))</f>
        <v/>
      </c>
      <c r="AG46">
        <f>((G31)*(MAX($D$16,(AC46)-(K31)))^2)/2+(I31)*(MAX($D$16,(AC46)-(K31)))^3/3+(ABS(F46)^2)/($I$5*MAX(((G31)+(I31)*(MAX($D$16,(AC46)-(K31))))*(MAX($D$16,(AC46)-(K31))),1E-6))</f>
        <v/>
      </c>
      <c r="AH46">
        <f>((G31)*(MAX($D$16,(AE46)-(K31)))^2)/2+(I31)*(MAX($D$16,(AE46)-(K31)))^3/3+(ABS(F46)^2)/($I$5*MAX(((G31)+(I31)*(MAX($D$16,(AE46)-(K31))))*(MAX($D$16,(AE46)-(K31))),1E-6))</f>
        <v/>
      </c>
      <c r="AI46">
        <f>((G32)*(MAX($D$16,(AD46)-(K32)))^2)/2+(I32)*(MAX($D$16,(AD46)-(K32)))^3/3+(ABS(G46)^2)/($I$5*MAX(((G32)+(I32)*(MAX($D$16,(AD46)-(K32))))*(MAX($D$16,(AD46)-(K32))),1E-6))</f>
        <v/>
      </c>
      <c r="AJ46">
        <f>((G32)*(MAX($D$16,(AF46)-(K32)))^2)/2+(I32)*(MAX($D$16,(AF46)-(K32)))^3/3+(ABS(G46)^2)/($I$5*MAX(((G32)+(I32)*(MAX($D$16,(AF46)-(K32))))*(MAX($D$16,(AF46)-(K32))),1E-6))</f>
        <v/>
      </c>
      <c r="AK46">
        <f>IF(AH46&gt;=AG46,"Supercritical","Subcritical")</f>
        <v/>
      </c>
      <c r="AL46">
        <f>IF(AJ46&gt;=AI46,"Supercritical","Subcritical")</f>
        <v/>
      </c>
      <c r="AM46">
        <f>IF($D$20=0,D46,IFERROR(D46+$D$13*(IF(AK46="Supercritical",AE46,AC46)-D46),D46))</f>
        <v/>
      </c>
      <c r="AN46">
        <f>IF($D$20=0,E46,IFERROR(E46+$D$13*(IF(AL46="Supercritical",AF46,AD46)-E46),E46))</f>
        <v/>
      </c>
      <c r="AO46">
        <f>IF($D$20=0,0,IFERROR(ABS(IF(AK46="Supercritical",AE46,AC46)-D46),0))</f>
        <v/>
      </c>
      <c r="AP46">
        <f>IF($D$20=0,0,IFERROR(ABS(IF(AL46="Supercritical",AF46,AD46)-E46),0))</f>
        <v/>
      </c>
    </row>
    <row r="47">
      <c r="A47" t="n">
        <v>4</v>
      </c>
      <c r="B47">
        <f>Y46</f>
        <v/>
      </c>
      <c r="C47">
        <f>Z46</f>
        <v/>
      </c>
      <c r="D47">
        <f>AM46</f>
        <v/>
      </c>
      <c r="E47">
        <f>AN46</f>
        <v/>
      </c>
      <c r="F47">
        <f>$D$5</f>
        <v/>
      </c>
      <c r="G47">
        <f>IF(N6="None",MAX(0,F47-H47),MAX(0,F47*B47))</f>
        <v/>
      </c>
      <c r="H47">
        <f>IF(N6="None",MAX(0.05,IFERROR(O33,0)+0.05),MAX(0,F47-G47))</f>
        <v/>
      </c>
      <c r="I47">
        <f>IF(AND(N7="None",N8="None"),MAX(0,G47*C47),IF(N7="None",MAX(0.05,IFERROR(O34,0)+0.05),IF(N8="None",MAX(0,G47-J47),MAX(0,G47*C47))))</f>
        <v/>
      </c>
      <c r="J47">
        <f>IF(AND(N7="None",N8="None"),MAX(0,G47-I47),IF(N8="None",MAX(0.05,IFERROR(O35,0)+0.05),IF(N7="None",MAX(0,G47-I47),MAX(0,G47-I47))))</f>
        <v/>
      </c>
      <c r="K47">
        <f>P5</f>
        <v/>
      </c>
      <c r="L47">
        <f>P6</f>
        <v/>
      </c>
      <c r="M47">
        <f>P7</f>
        <v/>
      </c>
      <c r="N47">
        <f>P8</f>
        <v/>
      </c>
      <c r="O47">
        <f>K47+((ABS(F47)/MAX(((F31)+(H31)*(MAX($D$16,(K47)-(J31))))*(MAX($D$16,(K47)-(J31))),1E-6))^2)/(2*$I$5)-((E31)*((((ABS(F47)*$D$6)/(MAX(((F31)+(H31)*(MAX($D$16,(K47)-(J31))))*(MAX($D$16,(K47)-(J31))),1E-6)*MAX(((((F31)+(H31)*(MAX($D$16,(K47)-(J31))))*(MAX($D$16,(K47)-(J31))))/MAX((F31)+2*(MAX($D$16,(K47)-(J31)))*SQRT(1+(H31)^2),1E-6))^(2/3),1E-6)))^2)+(((ABS(F47)*$D$6)/(MAX(((G31)+(I31)*(MAX($D$16,(AE47)-(K31))))*(MAX($D$16,(AE47)-(K31))),1E-6)*MAX(((((G31)+(I31)*(MAX($D$16,(AE47)-(K31))))*(MAX($D$16,(AE47)-(K31))))/MAX((G31)+2*(MAX($D$16,(AE47)-(K31)))*SQRT(1+(I31)^2),1E-6))^(2/3),1E-6)))^2))/2)+(IF((ABS(F47)/MAX(((G31)+(I31)*(MAX($D$16,(AE47)-(K31))))*(MAX($D$16,(AE47)-(K31))),1E-6))&gt;(ABS(F47)/MAX(((F31)+(H31)*(MAX($D$16,(K47)-(J31))))*(MAX($D$16,(K47)-(J31))),1E-6)),$D$9*((((ABS(F47)/MAX(((G31)+(I31)*(MAX($D$16,(AE47)-(K31))))*(MAX($D$16,(AE47)-(K31))),1E-6))^2)/(2*$I$5))-(((ABS(F47)/MAX(((F31)+(H31)*(MAX($D$16,(K47)-(J31))))*(MAX($D$16,(K47)-(J31))),1E-6))^2)/(2*$I$5))),$D$8*((((ABS(F47)/MAX(((F31)+(H31)*(MAX($D$16,(K47)-(J31))))*(MAX($D$16,(K47)-(J31))),1E-6))^2)/(2*$I$5))-(((ABS(F47)/MAX(((G31)+(I31)*(MAX($D$16,(AE47)-(K31))))*(MAX($D$16,(AE47)-(K31))),1E-6))^2)/(2*$I$5)))))+($D$10*(ABS((X31)-(W31))/90)*MAX(((ABS(F47)/MAX(((F31)+(H31)*(MAX($D$16,(K47)-(J31))))*(MAX($D$16,(K47)-(J31))),1E-6))^2)/(2*$I$5),((ABS(F47)/MAX(((G31)+(I31)*(MAX($D$16,(AE47)-(K31))))*(MAX($D$16,(AE47)-(K31))),1E-6))^2)/(2*$I$5)))+(0)-((ABS(F47)/MAX(((G31)+(I31)*(MAX($D$16,(AE47)-(K31))))*(MAX($D$16,(AE47)-(K31))),1E-6))^2)/(2*$I$5)</f>
        <v/>
      </c>
      <c r="P47">
        <f>AD47+((ABS(G47)/MAX(((G32)+(I32)*(MAX($D$16,(AD47)-(K32))))*(MAX($D$16,(AD47)-(K32))),1E-6))^2)/(2*$I$5)+((E32)*((((ABS(G47)*$D$6)/(MAX(((F32)+(H32)*(MAX($D$16,(AC47)-(J32))))*(MAX($D$16,(AC47)-(J32))),1E-6)*MAX(((((F32)+(H32)*(MAX($D$16,(AC47)-(J32))))*(MAX($D$16,(AC47)-(J32))))/MAX((F32)+2*(MAX($D$16,(AC47)-(J32)))*SQRT(1+(H32)^2),1E-6))^(2/3),1E-6)))^2)+(((ABS(G47)*$D$6)/(MAX(((G32)+(I32)*(MAX($D$16,(AD47)-(K32))))*(MAX($D$16,(AD47)-(K32))),1E-6)*MAX(((((G32)+(I32)*(MAX($D$16,(AD47)-(K32))))*(MAX($D$16,(AD47)-(K32))))/MAX((G32)+2*(MAX($D$16,(AD47)-(K32)))*SQRT(1+(I32)^2),1E-6))^(2/3),1E-6)))^2))/2)+(IF((ABS(G47)/MAX(((G32)+(I32)*(MAX($D$16,(AD47)-(K32))))*(MAX($D$16,(AD47)-(K32))),1E-6))&gt;(ABS(G47)/MAX(((F32)+(H32)*(MAX($D$16,(AC47)-(J32))))*(MAX($D$16,(AC47)-(J32))),1E-6)),$D$9*((((ABS(G47)/MAX(((G32)+(I32)*(MAX($D$16,(AD47)-(K32))))*(MAX($D$16,(AD47)-(K32))),1E-6))^2)/(2*$I$5))-(((ABS(G47)/MAX(((F32)+(H32)*(MAX($D$16,(AC47)-(J32))))*(MAX($D$16,(AC47)-(J32))),1E-6))^2)/(2*$I$5))),$D$8*((((ABS(G47)/MAX(((F32)+(H32)*(MAX($D$16,(AC47)-(J32))))*(MAX($D$16,(AC47)-(J32))),1E-6))^2)/(2*$I$5))-(((ABS(G47)/MAX(((G32)+(I32)*(MAX($D$16,(AD47)-(K32))))*(MAX($D$16,(AD47)-(K32))),1E-6))^2)/(2*$I$5)))))+($D$10*(ABS((X32)-(W32))/90)*MAX(((ABS(G47)/MAX(((F32)+(H32)*(MAX($D$16,(AC47)-(J32))))*(MAX($D$16,(AC47)-(J32))),1E-6))^2)/(2*$I$5),((ABS(G47)/MAX(((G32)+(I32)*(MAX($D$16,(AD47)-(K32))))*(MAX($D$16,(AD47)-(K32))),1E-6))^2)/(2*$I$5)))+(($D$11*0.13607488*(ABS(H47)/MAX(ABS(F47),1E-6))^2*MAX(((ABS(G47)/MAX(((F32)+(H32)*(MAX($D$16,(AC47)-(J32))))*(MAX($D$16,(AC47)-(J32))),1E-6))^2)/(2*$I$5),((ABS(G47)/MAX(((G32)+(I32)*(MAX($D$16,(AD47)-(K32))))*(MAX($D$16,(AD47)-(K32))),1E-6))^2)/(2*$I$5))))-((ABS(G47)/MAX(((F32)+(H32)*(MAX($D$16,(AC47)-(J32))))*(MAX($D$16,(AC47)-(J32))),1E-6))^2)/(2*$I$5)</f>
        <v/>
      </c>
      <c r="Q47">
        <f>L47+((ABS(H47)/MAX(((G33)+(I33)*(MAX($D$16,(IF(N6="None",AC47,L47))-(K33))))*(MAX($D$16,(IF(N6="None",AC47,L47))-(K33))),1E-6))^2)/(2*$I$5)+((E33)*((((ABS(H47)*$D$6)/(MAX(((F33)+(H33)*(MAX($D$16,(AC47)-(J33))))*(MAX($D$16,(AC47)-(J33))),1E-6)*MAX(((((F33)+(H33)*(MAX($D$16,(AC47)-(J33))))*(MAX($D$16,(AC47)-(J33))))/MAX((F33)+2*(MAX($D$16,(AC47)-(J33)))*SQRT(1+(H33)^2),1E-6))^(2/3),1E-6)))^2)+(((ABS(H47)*$D$6)/(MAX(((G33)+(I33)*(MAX($D$16,(IF(N6="None",AC47,L47))-(K33))))*(MAX($D$16,(IF(N6="None",AC47,L47))-(K33))),1E-6)*MAX(((((G33)+(I33)*(MAX($D$16,(IF(N6="None",AC47,L47))-(K33))))*(MAX($D$16,(IF(N6="None",AC47,L47))-(K33))))/MAX((G33)+2*(MAX($D$16,(IF(N6="None",AC47,L47))-(K33)))*SQRT(1+(I33)^2),1E-6))^(2/3),1E-6)))^2))/2)+(IF((ABS(H47)/MAX(((G33)+(I33)*(MAX($D$16,(IF(N6="None",AC47,L47))-(K33))))*(MAX($D$16,(IF(N6="None",AC47,L47))-(K33))),1E-6))&gt;(ABS(H47)/MAX(((F33)+(H33)*(MAX($D$16,(AC47)-(J33))))*(MAX($D$16,(AC47)-(J33))),1E-6)),$D$9*((((ABS(H47)/MAX(((G33)+(I33)*(MAX($D$16,(IF(N6="None",AC47,L47))-(K33))))*(MAX($D$16,(IF(N6="None",AC47,L47))-(K33))),1E-6))^2)/(2*$I$5))-(((ABS(H47)/MAX(((F33)+(H33)*(MAX($D$16,(AC47)-(J33))))*(MAX($D$16,(AC47)-(J33))),1E-6))^2)/(2*$I$5))),$D$8*((((ABS(H47)/MAX(((F33)+(H33)*(MAX($D$16,(AC47)-(J33))))*(MAX($D$16,(AC47)-(J33))),1E-6))^2)/(2*$I$5))-(((ABS(H47)/MAX(((G33)+(I33)*(MAX($D$16,(IF(N6="None",AC47,L47))-(K33))))*(MAX($D$16,(IF(N6="None",AC47,L47))-(K33))),1E-6))^2)/(2*$I$5)))))+($D$10*(ABS((X33)-(W33))/90)*MAX(((ABS(H47)/MAX(((F33)+(H33)*(MAX($D$16,(AC47)-(J33))))*(MAX($D$16,(AC47)-(J33))),1E-6))^2)/(2*$I$5),((ABS(H47)/MAX(((G33)+(I33)*(MAX($D$16,(IF(N6="None",AC47,L47))-(K33))))*(MAX($D$16,(IF(N6="None",AC47,L47))-(K33))),1E-6))^2)/(2*$I$5)))+(($D$11*0.00000015*(ABS(G47)/MAX(ABS(F47),1E-6))^2*MAX(((ABS(H47)/MAX(((F33)+(H33)*(MAX($D$16,(AC47)-(J33))))*(MAX($D$16,(AC47)-(J33))),1E-6))^2)/(2*$I$5),((ABS(H47)/MAX(((G33)+(I33)*(MAX($D$16,(IF(N6="None",AC47,L47))-(K33))))*(MAX($D$16,(IF(N6="None",AC47,L47))-(K33))),1E-6))^2)/(2*$I$5))))-((ABS(H47)/MAX(((F33)+(H33)*(MAX($D$16,(AC47)-(J33))))*(MAX($D$16,(AC47)-(J33))),1E-6))^2)/(2*$I$5)</f>
        <v/>
      </c>
      <c r="R47">
        <f>AE47+((ABS(G47)/MAX(((F32)+(H32)*(MAX($D$16,(AE47)-(J32))))*(MAX($D$16,(AE47)-(J32))),1E-6))^2)/(2*$I$5)-((E32)*((((ABS(G47)*$D$6)/(MAX(((F32)+(H32)*(MAX($D$16,(AE47)-(J32))))*(MAX($D$16,(AE47)-(J32))),1E-6)*MAX(((((F32)+(H32)*(MAX($D$16,(AE47)-(J32))))*(MAX($D$16,(AE47)-(J32))))/MAX((F32)+2*(MAX($D$16,(AE47)-(J32)))*SQRT(1+(H32)^2),1E-6))^(2/3),1E-6)))^2)+(((ABS(G47)*$D$6)/(MAX(((G32)+(I32)*(MAX($D$16,(AF47)-(K32))))*(MAX($D$16,(AF47)-(K32))),1E-6)*MAX(((((G32)+(I32)*(MAX($D$16,(AF47)-(K32))))*(MAX($D$16,(AF47)-(K32))))/MAX((G32)+2*(MAX($D$16,(AF47)-(K32)))*SQRT(1+(I32)^2),1E-6))^(2/3),1E-6)))^2))/2)+(IF((ABS(G47)/MAX(((G32)+(I32)*(MAX($D$16,(AF47)-(K32))))*(MAX($D$16,(AF47)-(K32))),1E-6))&gt;(ABS(G47)/MAX(((F32)+(H32)*(MAX($D$16,(AE47)-(J32))))*(MAX($D$16,(AE47)-(J32))),1E-6)),$D$9*((((ABS(G47)/MAX(((G32)+(I32)*(MAX($D$16,(AF47)-(K32))))*(MAX($D$16,(AF47)-(K32))),1E-6))^2)/(2*$I$5))-(((ABS(G47)/MAX(((F32)+(H32)*(MAX($D$16,(AE47)-(J32))))*(MAX($D$16,(AE47)-(J32))),1E-6))^2)/(2*$I$5))),$D$8*((((ABS(G47)/MAX(((F32)+(H32)*(MAX($D$16,(AE47)-(J32))))*(MAX($D$16,(AE47)-(J32))),1E-6))^2)/(2*$I$5))-(((ABS(G47)/MAX(((G32)+(I32)*(MAX($D$16,(AF47)-(K32))))*(MAX($D$16,(AF47)-(K32))),1E-6))^2)/(2*$I$5)))))+($D$10*(ABS((X32)-(W32))/90)*MAX(((ABS(G47)/MAX(((F32)+(H32)*(MAX($D$16,(AE47)-(J32))))*(MAX($D$16,(AE47)-(J32))),1E-6))^2)/(2*$I$5),((ABS(G47)/MAX(((G32)+(I32)*(MAX($D$16,(AF47)-(K32))))*(MAX($D$16,(AF47)-(K32))),1E-6))^2)/(2*$I$5)))+(($D$11*0.13607488*(ABS(H47)/MAX(ABS(F47),1E-6))^2*MAX(((ABS(G47)/MAX(((F32)+(H32)*(MAX($D$16,(AE47)-(J32))))*(MAX($D$16,(AE47)-(J32))),1E-6))^2)/(2*$I$5),((ABS(G47)/MAX(((G32)+(I32)*(MAX($D$16,(AF47)-(K32))))*(MAX($D$16,(AF47)-(K32))),1E-6))^2)/(2*$I$5))))-((ABS(G47)/MAX(((G32)+(I32)*(MAX($D$16,(AF47)-(K32))))*(MAX($D$16,(AF47)-(K32))),1E-6))^2)/(2*$I$5)</f>
        <v/>
      </c>
      <c r="S47">
        <f>M47+((ABS(I47)/MAX(((G34)+(I34)*(MAX($D$16,(IF(N7="None",AD47,M47))-(K34))))*(MAX($D$16,(IF(N7="None",AD47,M47))-(K34))),1E-6))^2)/(2*$I$5)+((E34)*((((ABS(I47)*$D$6)/(MAX(((F34)+(H34)*(MAX($D$16,(AD47)-(J34))))*(MAX($D$16,(AD47)-(J34))),1E-6)*MAX(((((F34)+(H34)*(MAX($D$16,(AD47)-(J34))))*(MAX($D$16,(AD47)-(J34))))/MAX((F34)+2*(MAX($D$16,(AD47)-(J34)))*SQRT(1+(H34)^2),1E-6))^(2/3),1E-6)))^2)+(((ABS(I47)*$D$6)/(MAX(((G34)+(I34)*(MAX($D$16,(IF(N7="None",AD47,M47))-(K34))))*(MAX($D$16,(IF(N7="None",AD47,M47))-(K34))),1E-6)*MAX(((((G34)+(I34)*(MAX($D$16,(IF(N7="None",AD47,M47))-(K34))))*(MAX($D$16,(IF(N7="None",AD47,M47))-(K34))))/MAX((G34)+2*(MAX($D$16,(IF(N7="None",AD47,M47))-(K34)))*SQRT(1+(I34)^2),1E-6))^(2/3),1E-6)))^2))/2)+(IF((ABS(I47)/MAX(((G34)+(I34)*(MAX($D$16,(IF(N7="None",AD47,M47))-(K34))))*(MAX($D$16,(IF(N7="None",AD47,M47))-(K34))),1E-6))&gt;(ABS(I47)/MAX(((F34)+(H34)*(MAX($D$16,(AD47)-(J34))))*(MAX($D$16,(AD47)-(J34))),1E-6)),$D$9*((((ABS(I47)/MAX(((G34)+(I34)*(MAX($D$16,(IF(N7="None",AD47,M47))-(K34))))*(MAX($D$16,(IF(N7="None",AD47,M47))-(K34))),1E-6))^2)/(2*$I$5))-(((ABS(I47)/MAX(((F34)+(H34)*(MAX($D$16,(AD47)-(J34))))*(MAX($D$16,(AD47)-(J34))),1E-6))^2)/(2*$I$5))),$D$8*((((ABS(I47)/MAX(((F34)+(H34)*(MAX($D$16,(AD47)-(J34))))*(MAX($D$16,(AD47)-(J34))),1E-6))^2)/(2*$I$5))-(((ABS(I47)/MAX(((G34)+(I34)*(MAX($D$16,(IF(N7="None",AD47,M47))-(K34))))*(MAX($D$16,(IF(N7="None",AD47,M47))-(K34))),1E-6))^2)/(2*$I$5)))))+($D$10*(ABS((X34)-(W34))/90)*MAX(((ABS(I47)/MAX(((F34)+(H34)*(MAX($D$16,(AD47)-(J34))))*(MAX($D$16,(AD47)-(J34))),1E-6))^2)/(2*$I$5),((ABS(I47)/MAX(((G34)+(I34)*(MAX($D$16,(IF(N7="None",AD47,M47))-(K34))))*(MAX($D$16,(IF(N7="None",AD47,M47))-(K34))),1E-6))^2)/(2*$I$5)))+(0)-((ABS(I47)/MAX(((F34)+(H34)*(MAX($D$16,(AD47)-(J34))))*(MAX($D$16,(AD47)-(J34))),1E-6))^2)/(2*$I$5)</f>
        <v/>
      </c>
      <c r="T47">
        <f>N47+((ABS(J47)/MAX(((G35)+(I35)*(MAX($D$16,(IF(N8="None",AD47,N47))-(K35))))*(MAX($D$16,(IF(N8="None",AD47,N47))-(K35))),1E-6))^2)/(2*$I$5)+((E35)*((((ABS(J47)*$D$6)/(MAX(((F35)+(H35)*(MAX($D$16,(AD47)-(J35))))*(MAX($D$16,(AD47)-(J35))),1E-6)*MAX(((((F35)+(H35)*(MAX($D$16,(AD47)-(J35))))*(MAX($D$16,(AD47)-(J35))))/MAX((F35)+2*(MAX($D$16,(AD47)-(J35)))*SQRT(1+(H35)^2),1E-6))^(2/3),1E-6)))^2)+(((ABS(J47)*$D$6)/(MAX(((G35)+(I35)*(MAX($D$16,(IF(N8="None",AD47,N47))-(K35))))*(MAX($D$16,(IF(N8="None",AD47,N47))-(K35))),1E-6)*MAX(((((G35)+(I35)*(MAX($D$16,(IF(N8="None",AD47,N47))-(K35))))*(MAX($D$16,(IF(N8="None",AD47,N47))-(K35))))/MAX((G35)+2*(MAX($D$16,(IF(N8="None",AD47,N47))-(K35)))*SQRT(1+(I35)^2),1E-6))^(2/3),1E-6)))^2))/2)+(IF((ABS(J47)/MAX(((G35)+(I35)*(MAX($D$16,(IF(N8="None",AD47,N47))-(K35))))*(MAX($D$16,(IF(N8="None",AD47,N47))-(K35))),1E-6))&gt;(ABS(J47)/MAX(((F35)+(H35)*(MAX($D$16,(AD47)-(J35))))*(MAX($D$16,(AD47)-(J35))),1E-6)),$D$9*((((ABS(J47)/MAX(((G35)+(I35)*(MAX($D$16,(IF(N8="None",AD47,N47))-(K35))))*(MAX($D$16,(IF(N8="None",AD47,N47))-(K35))),1E-6))^2)/(2*$I$5))-(((ABS(J47)/MAX(((F35)+(H35)*(MAX($D$16,(AD47)-(J35))))*(MAX($D$16,(AD47)-(J35))),1E-6))^2)/(2*$I$5))),$D$8*((((ABS(J47)/MAX(((F35)+(H35)*(MAX($D$16,(AD47)-(J35))))*(MAX($D$16,(AD47)-(J35))),1E-6))^2)/(2*$I$5))-(((ABS(J47)/MAX(((G35)+(I35)*(MAX($D$16,(IF(N8="None",AD47,N47))-(K35))))*(MAX($D$16,(IF(N8="None",AD47,N47))-(K35))),1E-6))^2)/(2*$I$5)))))+($D$10*(ABS((X35)-(W35))/90)*MAX(((ABS(J47)/MAX(((F35)+(H35)*(MAX($D$16,(AD47)-(J35))))*(MAX($D$16,(AD47)-(J35))),1E-6))^2)/(2*$I$5),((ABS(J47)/MAX(((G35)+(I35)*(MAX($D$16,(IF(N8="None",AD47,N47))-(K35))))*(MAX($D$16,(IF(N8="None",AD47,N47))-(K35))),1E-6))^2)/(2*$I$5)))+(($D$11*0.34699541*(ABS(I47)/MAX(ABS(G47),1E-6))^2*MAX(((ABS(J47)/MAX(((F35)+(H35)*(MAX($D$16,(AD47)-(J35))))*(MAX($D$16,(AD47)-(J35))),1E-6))^2)/(2*$I$5),((ABS(J47)/MAX(((G35)+(I35)*(MAX($D$16,(IF(N8="None",AD47,N47))-(K35))))*(MAX($D$16,(IF(N8="None",AD47,N47))-(K35))),1E-6))^2)/(2*$I$5))))-((ABS(J47)/MAX(((F35)+(H35)*(MAX($D$16,(AD47)-(J35))))*(MAX($D$16,(AD47)-(J35))),1E-6))^2)/(2*$I$5)</f>
        <v/>
      </c>
      <c r="U47">
        <f>((((G31)*(MAX($D$16,(AE47)-(K31)))^2)/2+(I31)*(MAX($D$16,(AE47)-(K31)))^3/3+(ABS(F47)^2)/($I$5*MAX(((G31)+(I31)*(MAX($D$16,(AE47)-(K31))))*(MAX($D$16,(AE47)-(K31))),1E-6)))-(IF(N6="None",((((F32)*(MAX($D$16,(AE47)-(J32)))^2)/2+(H32)*(MAX($D$16,(AE47)-(J32)))^3/3+(ABS(G47)^2)/($I$5*MAX(((F32)+(H32)*(MAX($D$16,(AE47)-(J32))))*(MAX($D$16,(AE47)-(J32))),1E-6)))*0.72785025),(((((F32)*(MAX($D$16,(AE47)-(J32)))^2)/2+(H32)*(MAX($D$16,(AE47)-(J32)))^3/3+(ABS(G47)^2)/($I$5*MAX(((F32)+(H32)*(MAX($D$16,(AE47)-(J32))))*(MAX($D$16,(AE47)-(J32))),1E-6)))*0.72785025)+((((F33)*(MAX($D$16,(AE47)-(J33)))^2)/2+(H33)*(MAX($D$16,(AE47)-(J33)))^3/3+(ABS(H47)^2)/($I$5*MAX(((F33)+(H33)*(MAX($D$16,(AE47)-(J33))))*(MAX($D$16,(AE47)-(J33))),1E-6)))*0.99999971)))))/MAX(((G31)*(MAX($D$16,(AE47)-(K31)))^2)/2+(I31)*(MAX($D$16,(AE47)-(K31)))^3/3+(ABS(F47)^2)/($I$5*MAX(((G31)+(I31)*(MAX($D$16,(AE47)-(K31))))*(MAX($D$16,(AE47)-(K31))),1E-6)),1E-6)</f>
        <v/>
      </c>
      <c r="V47">
        <f>((((G32)*(MAX($D$16,(AF47)-(K32)))^2)/2+(I32)*(MAX($D$16,(AF47)-(K32)))^3/3+(ABS(G47)^2)/($I$5*MAX(((G32)+(I32)*(MAX($D$16,(AF47)-(K32))))*(MAX($D$16,(AF47)-(K32))),1E-6)))-(IF(AND(N7="None",N8="None"),0,IF(N8="None",((((F34)*(MAX($D$16,(AF47)-(J34)))^2)/2+(H34)*(MAX($D$16,(AF47)-(J34)))^3/3+(ABS(I47)^2)/($I$5*MAX(((F34)+(H34)*(MAX($D$16,(AF47)-(J34))))*(MAX($D$16,(AF47)-(J34))),1E-6)))*1.00000000),IF(N7="None",((((F35)*(MAX($D$16,(AF47)-(J35)))^2)/2+(H35)*(MAX($D$16,(AF47)-(J35)))^3/3+(ABS(J47)^2)/($I$5*MAX(((F35)+(H35)*(MAX($D$16,(AF47)-(J35))))*(MAX($D$16,(AF47)-(J35))),1E-6)))*0.30600918),(((((F34)*(MAX($D$16,(AF47)-(J34)))^2)/2+(H34)*(MAX($D$16,(AF47)-(J34)))^3/3+(ABS(I47)^2)/($I$5*MAX(((F34)+(H34)*(MAX($D$16,(AF47)-(J34))))*(MAX($D$16,(AF47)-(J34))),1E-6)))*1.00000000)+((((F35)*(MAX($D$16,(AF47)-(J35)))^2)/2+(H35)*(MAX($D$16,(AF47)-(J35)))^3/3+(ABS(J47)^2)/($I$5*MAX(((F35)+(H35)*(MAX($D$16,(AF47)-(J35))))*(MAX($D$16,(AF47)-(J35))),1E-6)))*0.30600918)))))))/MAX(((G32)*(MAX($D$16,(AF47)-(K32)))^2)/2+(I32)*(MAX($D$16,(AF47)-(K32)))^3/3+(ABS(G47)^2)/($I$5*MAX(((G32)+(I32)*(MAX($D$16,(AF47)-(K32))))*(MAX($D$16,(AF47)-(K32))),1E-6)),1E-6)</f>
        <v/>
      </c>
      <c r="W47">
        <f>ABS((MAX(P47,Q47))-D47)</f>
        <v/>
      </c>
      <c r="X47">
        <f>ABS((MAX(S47,T47))-E47)</f>
        <v/>
      </c>
      <c r="Y47">
        <f>IF($D$20=0,B47,IFERROR(IF(N6="None",1,MIN(0.98,MAX(0.02,B47+$D$14*((Q47-P47)/MAX(ABS(D47),1))))),B47))</f>
        <v/>
      </c>
      <c r="Z47">
        <f>IF($D$20=0,C47,IFERROR(IF(AND(N7="None",N8="None"),C47,IF(N8="None",1,IF(N7="None",0,MIN(0.98,MAX(0.02,C47+$D$14*((T47-S47)/MAX(ABS(E47),1))))))),C47))</f>
        <v/>
      </c>
      <c r="AA47">
        <f>IF($D$20=0,D47,IFERROR(D47+$D$13*(AC47-D47),D47))</f>
        <v/>
      </c>
      <c r="AB47">
        <f>IF($D$20=0,E47,IFERROR(E47+$D$13*(AD47-E47),E47))</f>
        <v/>
      </c>
      <c r="AC47">
        <f>IF($D$20=0,D47,IF(AC47=0,(MAX(P47,Q47)),IF(ABS((MAX(P47,Q47))-AC47)&lt;$D$19,AC47,MAX((K31)+$D$16,AC47+$D$13*(((MAX(P47,Q47))-AC47))))))</f>
        <v/>
      </c>
      <c r="AD47">
        <f>IF($D$20=0,E47,IF(AD47=0,(MAX(S47,T47)),IF(ABS((MAX(S47,T47))-AD47)&lt;$D$19,AD47,MAX((K32)+$D$16,AD47+$D$13*(((MAX(S47,T47))-AD47))))))</f>
        <v/>
      </c>
      <c r="AE47">
        <f>IF($D$20=0,D47,IF(AE47=0,O47,IF(ABS(U47)&lt;$D$19,AE47,MAX((K31)+$D$16,AE47+($D$13*(((O47)-AE47)+(U47*MAX(ABS(AE47-(K31)),1))))))))</f>
        <v/>
      </c>
      <c r="AF47">
        <f>IF($D$20=0,E47,IF(AF47=0,R47,IF(ABS(V47)&lt;$D$19,AF47,MAX((K32)+$D$16,AF47+($D$13*(((R47)-AF47)+(V47*MAX(ABS(AF47-(K32)),1))))))))</f>
        <v/>
      </c>
      <c r="AG47">
        <f>((G31)*(MAX($D$16,(AC47)-(K31)))^2)/2+(I31)*(MAX($D$16,(AC47)-(K31)))^3/3+(ABS(F47)^2)/($I$5*MAX(((G31)+(I31)*(MAX($D$16,(AC47)-(K31))))*(MAX($D$16,(AC47)-(K31))),1E-6))</f>
        <v/>
      </c>
      <c r="AH47">
        <f>((G31)*(MAX($D$16,(AE47)-(K31)))^2)/2+(I31)*(MAX($D$16,(AE47)-(K31)))^3/3+(ABS(F47)^2)/($I$5*MAX(((G31)+(I31)*(MAX($D$16,(AE47)-(K31))))*(MAX($D$16,(AE47)-(K31))),1E-6))</f>
        <v/>
      </c>
      <c r="AI47">
        <f>((G32)*(MAX($D$16,(AD47)-(K32)))^2)/2+(I32)*(MAX($D$16,(AD47)-(K32)))^3/3+(ABS(G47)^2)/($I$5*MAX(((G32)+(I32)*(MAX($D$16,(AD47)-(K32))))*(MAX($D$16,(AD47)-(K32))),1E-6))</f>
        <v/>
      </c>
      <c r="AJ47">
        <f>((G32)*(MAX($D$16,(AF47)-(K32)))^2)/2+(I32)*(MAX($D$16,(AF47)-(K32)))^3/3+(ABS(G47)^2)/($I$5*MAX(((G32)+(I32)*(MAX($D$16,(AF47)-(K32))))*(MAX($D$16,(AF47)-(K32))),1E-6))</f>
        <v/>
      </c>
      <c r="AK47">
        <f>IF(AH47&gt;=AG47,"Supercritical","Subcritical")</f>
        <v/>
      </c>
      <c r="AL47">
        <f>IF(AJ47&gt;=AI47,"Supercritical","Subcritical")</f>
        <v/>
      </c>
      <c r="AM47">
        <f>IF($D$20=0,D47,IFERROR(D47+$D$13*(IF(AK47="Supercritical",AE47,AC47)-D47),D47))</f>
        <v/>
      </c>
      <c r="AN47">
        <f>IF($D$20=0,E47,IFERROR(E47+$D$13*(IF(AL47="Supercritical",AF47,AD47)-E47),E47))</f>
        <v/>
      </c>
      <c r="AO47">
        <f>IF($D$20=0,0,IFERROR(ABS(IF(AK47="Supercritical",AE47,AC47)-D47),0))</f>
        <v/>
      </c>
      <c r="AP47">
        <f>IF($D$20=0,0,IFERROR(ABS(IF(AL47="Supercritical",AF47,AD47)-E47),0))</f>
        <v/>
      </c>
    </row>
    <row r="48">
      <c r="A48" t="n">
        <v>5</v>
      </c>
      <c r="B48">
        <f>Y47</f>
        <v/>
      </c>
      <c r="C48">
        <f>Z47</f>
        <v/>
      </c>
      <c r="D48">
        <f>AM47</f>
        <v/>
      </c>
      <c r="E48">
        <f>AN47</f>
        <v/>
      </c>
      <c r="F48">
        <f>$D$5</f>
        <v/>
      </c>
      <c r="G48">
        <f>IF(N6="None",MAX(0,F48-H48),MAX(0,F48*B48))</f>
        <v/>
      </c>
      <c r="H48">
        <f>IF(N6="None",MAX(0.05,IFERROR(O33,0)+0.05),MAX(0,F48-G48))</f>
        <v/>
      </c>
      <c r="I48">
        <f>IF(AND(N7="None",N8="None"),MAX(0,G48*C48),IF(N7="None",MAX(0.05,IFERROR(O34,0)+0.05),IF(N8="None",MAX(0,G48-J48),MAX(0,G48*C48))))</f>
        <v/>
      </c>
      <c r="J48">
        <f>IF(AND(N7="None",N8="None"),MAX(0,G48-I48),IF(N8="None",MAX(0.05,IFERROR(O35,0)+0.05),IF(N7="None",MAX(0,G48-I48),MAX(0,G48-I48))))</f>
        <v/>
      </c>
      <c r="K48">
        <f>P5</f>
        <v/>
      </c>
      <c r="L48">
        <f>P6</f>
        <v/>
      </c>
      <c r="M48">
        <f>P7</f>
        <v/>
      </c>
      <c r="N48">
        <f>P8</f>
        <v/>
      </c>
      <c r="O48">
        <f>K48+((ABS(F48)/MAX(((F31)+(H31)*(MAX($D$16,(K48)-(J31))))*(MAX($D$16,(K48)-(J31))),1E-6))^2)/(2*$I$5)-((E31)*((((ABS(F48)*$D$6)/(MAX(((F31)+(H31)*(MAX($D$16,(K48)-(J31))))*(MAX($D$16,(K48)-(J31))),1E-6)*MAX(((((F31)+(H31)*(MAX($D$16,(K48)-(J31))))*(MAX($D$16,(K48)-(J31))))/MAX((F31)+2*(MAX($D$16,(K48)-(J31)))*SQRT(1+(H31)^2),1E-6))^(2/3),1E-6)))^2)+(((ABS(F48)*$D$6)/(MAX(((G31)+(I31)*(MAX($D$16,(AE48)-(K31))))*(MAX($D$16,(AE48)-(K31))),1E-6)*MAX(((((G31)+(I31)*(MAX($D$16,(AE48)-(K31))))*(MAX($D$16,(AE48)-(K31))))/MAX((G31)+2*(MAX($D$16,(AE48)-(K31)))*SQRT(1+(I31)^2),1E-6))^(2/3),1E-6)))^2))/2)+(IF((ABS(F48)/MAX(((G31)+(I31)*(MAX($D$16,(AE48)-(K31))))*(MAX($D$16,(AE48)-(K31))),1E-6))&gt;(ABS(F48)/MAX(((F31)+(H31)*(MAX($D$16,(K48)-(J31))))*(MAX($D$16,(K48)-(J31))),1E-6)),$D$9*((((ABS(F48)/MAX(((G31)+(I31)*(MAX($D$16,(AE48)-(K31))))*(MAX($D$16,(AE48)-(K31))),1E-6))^2)/(2*$I$5))-(((ABS(F48)/MAX(((F31)+(H31)*(MAX($D$16,(K48)-(J31))))*(MAX($D$16,(K48)-(J31))),1E-6))^2)/(2*$I$5))),$D$8*((((ABS(F48)/MAX(((F31)+(H31)*(MAX($D$16,(K48)-(J31))))*(MAX($D$16,(K48)-(J31))),1E-6))^2)/(2*$I$5))-(((ABS(F48)/MAX(((G31)+(I31)*(MAX($D$16,(AE48)-(K31))))*(MAX($D$16,(AE48)-(K31))),1E-6))^2)/(2*$I$5)))))+($D$10*(ABS((X31)-(W31))/90)*MAX(((ABS(F48)/MAX(((F31)+(H31)*(MAX($D$16,(K48)-(J31))))*(MAX($D$16,(K48)-(J31))),1E-6))^2)/(2*$I$5),((ABS(F48)/MAX(((G31)+(I31)*(MAX($D$16,(AE48)-(K31))))*(MAX($D$16,(AE48)-(K31))),1E-6))^2)/(2*$I$5)))+(0)-((ABS(F48)/MAX(((G31)+(I31)*(MAX($D$16,(AE48)-(K31))))*(MAX($D$16,(AE48)-(K31))),1E-6))^2)/(2*$I$5)</f>
        <v/>
      </c>
      <c r="P48">
        <f>AD48+((ABS(G48)/MAX(((G32)+(I32)*(MAX($D$16,(AD48)-(K32))))*(MAX($D$16,(AD48)-(K32))),1E-6))^2)/(2*$I$5)+((E32)*((((ABS(G48)*$D$6)/(MAX(((F32)+(H32)*(MAX($D$16,(AC48)-(J32))))*(MAX($D$16,(AC48)-(J32))),1E-6)*MAX(((((F32)+(H32)*(MAX($D$16,(AC48)-(J32))))*(MAX($D$16,(AC48)-(J32))))/MAX((F32)+2*(MAX($D$16,(AC48)-(J32)))*SQRT(1+(H32)^2),1E-6))^(2/3),1E-6)))^2)+(((ABS(G48)*$D$6)/(MAX(((G32)+(I32)*(MAX($D$16,(AD48)-(K32))))*(MAX($D$16,(AD48)-(K32))),1E-6)*MAX(((((G32)+(I32)*(MAX($D$16,(AD48)-(K32))))*(MAX($D$16,(AD48)-(K32))))/MAX((G32)+2*(MAX($D$16,(AD48)-(K32)))*SQRT(1+(I32)^2),1E-6))^(2/3),1E-6)))^2))/2)+(IF((ABS(G48)/MAX(((G32)+(I32)*(MAX($D$16,(AD48)-(K32))))*(MAX($D$16,(AD48)-(K32))),1E-6))&gt;(ABS(G48)/MAX(((F32)+(H32)*(MAX($D$16,(AC48)-(J32))))*(MAX($D$16,(AC48)-(J32))),1E-6)),$D$9*((((ABS(G48)/MAX(((G32)+(I32)*(MAX($D$16,(AD48)-(K32))))*(MAX($D$16,(AD48)-(K32))),1E-6))^2)/(2*$I$5))-(((ABS(G48)/MAX(((F32)+(H32)*(MAX($D$16,(AC48)-(J32))))*(MAX($D$16,(AC48)-(J32))),1E-6))^2)/(2*$I$5))),$D$8*((((ABS(G48)/MAX(((F32)+(H32)*(MAX($D$16,(AC48)-(J32))))*(MAX($D$16,(AC48)-(J32))),1E-6))^2)/(2*$I$5))-(((ABS(G48)/MAX(((G32)+(I32)*(MAX($D$16,(AD48)-(K32))))*(MAX($D$16,(AD48)-(K32))),1E-6))^2)/(2*$I$5)))))+($D$10*(ABS((X32)-(W32))/90)*MAX(((ABS(G48)/MAX(((F32)+(H32)*(MAX($D$16,(AC48)-(J32))))*(MAX($D$16,(AC48)-(J32))),1E-6))^2)/(2*$I$5),((ABS(G48)/MAX(((G32)+(I32)*(MAX($D$16,(AD48)-(K32))))*(MAX($D$16,(AD48)-(K32))),1E-6))^2)/(2*$I$5)))+(($D$11*0.13607488*(ABS(H48)/MAX(ABS(F48),1E-6))^2*MAX(((ABS(G48)/MAX(((F32)+(H32)*(MAX($D$16,(AC48)-(J32))))*(MAX($D$16,(AC48)-(J32))),1E-6))^2)/(2*$I$5),((ABS(G48)/MAX(((G32)+(I32)*(MAX($D$16,(AD48)-(K32))))*(MAX($D$16,(AD48)-(K32))),1E-6))^2)/(2*$I$5))))-((ABS(G48)/MAX(((F32)+(H32)*(MAX($D$16,(AC48)-(J32))))*(MAX($D$16,(AC48)-(J32))),1E-6))^2)/(2*$I$5)</f>
        <v/>
      </c>
      <c r="Q48">
        <f>L48+((ABS(H48)/MAX(((G33)+(I33)*(MAX($D$16,(IF(N6="None",AC48,L48))-(K33))))*(MAX($D$16,(IF(N6="None",AC48,L48))-(K33))),1E-6))^2)/(2*$I$5)+((E33)*((((ABS(H48)*$D$6)/(MAX(((F33)+(H33)*(MAX($D$16,(AC48)-(J33))))*(MAX($D$16,(AC48)-(J33))),1E-6)*MAX(((((F33)+(H33)*(MAX($D$16,(AC48)-(J33))))*(MAX($D$16,(AC48)-(J33))))/MAX((F33)+2*(MAX($D$16,(AC48)-(J33)))*SQRT(1+(H33)^2),1E-6))^(2/3),1E-6)))^2)+(((ABS(H48)*$D$6)/(MAX(((G33)+(I33)*(MAX($D$16,(IF(N6="None",AC48,L48))-(K33))))*(MAX($D$16,(IF(N6="None",AC48,L48))-(K33))),1E-6)*MAX(((((G33)+(I33)*(MAX($D$16,(IF(N6="None",AC48,L48))-(K33))))*(MAX($D$16,(IF(N6="None",AC48,L48))-(K33))))/MAX((G33)+2*(MAX($D$16,(IF(N6="None",AC48,L48))-(K33)))*SQRT(1+(I33)^2),1E-6))^(2/3),1E-6)))^2))/2)+(IF((ABS(H48)/MAX(((G33)+(I33)*(MAX($D$16,(IF(N6="None",AC48,L48))-(K33))))*(MAX($D$16,(IF(N6="None",AC48,L48))-(K33))),1E-6))&gt;(ABS(H48)/MAX(((F33)+(H33)*(MAX($D$16,(AC48)-(J33))))*(MAX($D$16,(AC48)-(J33))),1E-6)),$D$9*((((ABS(H48)/MAX(((G33)+(I33)*(MAX($D$16,(IF(N6="None",AC48,L48))-(K33))))*(MAX($D$16,(IF(N6="None",AC48,L48))-(K33))),1E-6))^2)/(2*$I$5))-(((ABS(H48)/MAX(((F33)+(H33)*(MAX($D$16,(AC48)-(J33))))*(MAX($D$16,(AC48)-(J33))),1E-6))^2)/(2*$I$5))),$D$8*((((ABS(H48)/MAX(((F33)+(H33)*(MAX($D$16,(AC48)-(J33))))*(MAX($D$16,(AC48)-(J33))),1E-6))^2)/(2*$I$5))-(((ABS(H48)/MAX(((G33)+(I33)*(MAX($D$16,(IF(N6="None",AC48,L48))-(K33))))*(MAX($D$16,(IF(N6="None",AC48,L48))-(K33))),1E-6))^2)/(2*$I$5)))))+($D$10*(ABS((X33)-(W33))/90)*MAX(((ABS(H48)/MAX(((F33)+(H33)*(MAX($D$16,(AC48)-(J33))))*(MAX($D$16,(AC48)-(J33))),1E-6))^2)/(2*$I$5),((ABS(H48)/MAX(((G33)+(I33)*(MAX($D$16,(IF(N6="None",AC48,L48))-(K33))))*(MAX($D$16,(IF(N6="None",AC48,L48))-(K33))),1E-6))^2)/(2*$I$5)))+(($D$11*0.00000015*(ABS(G48)/MAX(ABS(F48),1E-6))^2*MAX(((ABS(H48)/MAX(((F33)+(H33)*(MAX($D$16,(AC48)-(J33))))*(MAX($D$16,(AC48)-(J33))),1E-6))^2)/(2*$I$5),((ABS(H48)/MAX(((G33)+(I33)*(MAX($D$16,(IF(N6="None",AC48,L48))-(K33))))*(MAX($D$16,(IF(N6="None",AC48,L48))-(K33))),1E-6))^2)/(2*$I$5))))-((ABS(H48)/MAX(((F33)+(H33)*(MAX($D$16,(AC48)-(J33))))*(MAX($D$16,(AC48)-(J33))),1E-6))^2)/(2*$I$5)</f>
        <v/>
      </c>
      <c r="R48">
        <f>AE48+((ABS(G48)/MAX(((F32)+(H32)*(MAX($D$16,(AE48)-(J32))))*(MAX($D$16,(AE48)-(J32))),1E-6))^2)/(2*$I$5)-((E32)*((((ABS(G48)*$D$6)/(MAX(((F32)+(H32)*(MAX($D$16,(AE48)-(J32))))*(MAX($D$16,(AE48)-(J32))),1E-6)*MAX(((((F32)+(H32)*(MAX($D$16,(AE48)-(J32))))*(MAX($D$16,(AE48)-(J32))))/MAX((F32)+2*(MAX($D$16,(AE48)-(J32)))*SQRT(1+(H32)^2),1E-6))^(2/3),1E-6)))^2)+(((ABS(G48)*$D$6)/(MAX(((G32)+(I32)*(MAX($D$16,(AF48)-(K32))))*(MAX($D$16,(AF48)-(K32))),1E-6)*MAX(((((G32)+(I32)*(MAX($D$16,(AF48)-(K32))))*(MAX($D$16,(AF48)-(K32))))/MAX((G32)+2*(MAX($D$16,(AF48)-(K32)))*SQRT(1+(I32)^2),1E-6))^(2/3),1E-6)))^2))/2)+(IF((ABS(G48)/MAX(((G32)+(I32)*(MAX($D$16,(AF48)-(K32))))*(MAX($D$16,(AF48)-(K32))),1E-6))&gt;(ABS(G48)/MAX(((F32)+(H32)*(MAX($D$16,(AE48)-(J32))))*(MAX($D$16,(AE48)-(J32))),1E-6)),$D$9*((((ABS(G48)/MAX(((G32)+(I32)*(MAX($D$16,(AF48)-(K32))))*(MAX($D$16,(AF48)-(K32))),1E-6))^2)/(2*$I$5))-(((ABS(G48)/MAX(((F32)+(H32)*(MAX($D$16,(AE48)-(J32))))*(MAX($D$16,(AE48)-(J32))),1E-6))^2)/(2*$I$5))),$D$8*((((ABS(G48)/MAX(((F32)+(H32)*(MAX($D$16,(AE48)-(J32))))*(MAX($D$16,(AE48)-(J32))),1E-6))^2)/(2*$I$5))-(((ABS(G48)/MAX(((G32)+(I32)*(MAX($D$16,(AF48)-(K32))))*(MAX($D$16,(AF48)-(K32))),1E-6))^2)/(2*$I$5)))))+($D$10*(ABS((X32)-(W32))/90)*MAX(((ABS(G48)/MAX(((F32)+(H32)*(MAX($D$16,(AE48)-(J32))))*(MAX($D$16,(AE48)-(J32))),1E-6))^2)/(2*$I$5),((ABS(G48)/MAX(((G32)+(I32)*(MAX($D$16,(AF48)-(K32))))*(MAX($D$16,(AF48)-(K32))),1E-6))^2)/(2*$I$5)))+(($D$11*0.13607488*(ABS(H48)/MAX(ABS(F48),1E-6))^2*MAX(((ABS(G48)/MAX(((F32)+(H32)*(MAX($D$16,(AE48)-(J32))))*(MAX($D$16,(AE48)-(J32))),1E-6))^2)/(2*$I$5),((ABS(G48)/MAX(((G32)+(I32)*(MAX($D$16,(AF48)-(K32))))*(MAX($D$16,(AF48)-(K32))),1E-6))^2)/(2*$I$5))))-((ABS(G48)/MAX(((G32)+(I32)*(MAX($D$16,(AF48)-(K32))))*(MAX($D$16,(AF48)-(K32))),1E-6))^2)/(2*$I$5)</f>
        <v/>
      </c>
      <c r="S48">
        <f>M48+((ABS(I48)/MAX(((G34)+(I34)*(MAX($D$16,(IF(N7="None",AD48,M48))-(K34))))*(MAX($D$16,(IF(N7="None",AD48,M48))-(K34))),1E-6))^2)/(2*$I$5)+((E34)*((((ABS(I48)*$D$6)/(MAX(((F34)+(H34)*(MAX($D$16,(AD48)-(J34))))*(MAX($D$16,(AD48)-(J34))),1E-6)*MAX(((((F34)+(H34)*(MAX($D$16,(AD48)-(J34))))*(MAX($D$16,(AD48)-(J34))))/MAX((F34)+2*(MAX($D$16,(AD48)-(J34)))*SQRT(1+(H34)^2),1E-6))^(2/3),1E-6)))^2)+(((ABS(I48)*$D$6)/(MAX(((G34)+(I34)*(MAX($D$16,(IF(N7="None",AD48,M48))-(K34))))*(MAX($D$16,(IF(N7="None",AD48,M48))-(K34))),1E-6)*MAX(((((G34)+(I34)*(MAX($D$16,(IF(N7="None",AD48,M48))-(K34))))*(MAX($D$16,(IF(N7="None",AD48,M48))-(K34))))/MAX((G34)+2*(MAX($D$16,(IF(N7="None",AD48,M48))-(K34)))*SQRT(1+(I34)^2),1E-6))^(2/3),1E-6)))^2))/2)+(IF((ABS(I48)/MAX(((G34)+(I34)*(MAX($D$16,(IF(N7="None",AD48,M48))-(K34))))*(MAX($D$16,(IF(N7="None",AD48,M48))-(K34))),1E-6))&gt;(ABS(I48)/MAX(((F34)+(H34)*(MAX($D$16,(AD48)-(J34))))*(MAX($D$16,(AD48)-(J34))),1E-6)),$D$9*((((ABS(I48)/MAX(((G34)+(I34)*(MAX($D$16,(IF(N7="None",AD48,M48))-(K34))))*(MAX($D$16,(IF(N7="None",AD48,M48))-(K34))),1E-6))^2)/(2*$I$5))-(((ABS(I48)/MAX(((F34)+(H34)*(MAX($D$16,(AD48)-(J34))))*(MAX($D$16,(AD48)-(J34))),1E-6))^2)/(2*$I$5))),$D$8*((((ABS(I48)/MAX(((F34)+(H34)*(MAX($D$16,(AD48)-(J34))))*(MAX($D$16,(AD48)-(J34))),1E-6))^2)/(2*$I$5))-(((ABS(I48)/MAX(((G34)+(I34)*(MAX($D$16,(IF(N7="None",AD48,M48))-(K34))))*(MAX($D$16,(IF(N7="None",AD48,M48))-(K34))),1E-6))^2)/(2*$I$5)))))+($D$10*(ABS((X34)-(W34))/90)*MAX(((ABS(I48)/MAX(((F34)+(H34)*(MAX($D$16,(AD48)-(J34))))*(MAX($D$16,(AD48)-(J34))),1E-6))^2)/(2*$I$5),((ABS(I48)/MAX(((G34)+(I34)*(MAX($D$16,(IF(N7="None",AD48,M48))-(K34))))*(MAX($D$16,(IF(N7="None",AD48,M48))-(K34))),1E-6))^2)/(2*$I$5)))+(0)-((ABS(I48)/MAX(((F34)+(H34)*(MAX($D$16,(AD48)-(J34))))*(MAX($D$16,(AD48)-(J34))),1E-6))^2)/(2*$I$5)</f>
        <v/>
      </c>
      <c r="T48">
        <f>N48+((ABS(J48)/MAX(((G35)+(I35)*(MAX($D$16,(IF(N8="None",AD48,N48))-(K35))))*(MAX($D$16,(IF(N8="None",AD48,N48))-(K35))),1E-6))^2)/(2*$I$5)+((E35)*((((ABS(J48)*$D$6)/(MAX(((F35)+(H35)*(MAX($D$16,(AD48)-(J35))))*(MAX($D$16,(AD48)-(J35))),1E-6)*MAX(((((F35)+(H35)*(MAX($D$16,(AD48)-(J35))))*(MAX($D$16,(AD48)-(J35))))/MAX((F35)+2*(MAX($D$16,(AD48)-(J35)))*SQRT(1+(H35)^2),1E-6))^(2/3),1E-6)))^2)+(((ABS(J48)*$D$6)/(MAX(((G35)+(I35)*(MAX($D$16,(IF(N8="None",AD48,N48))-(K35))))*(MAX($D$16,(IF(N8="None",AD48,N48))-(K35))),1E-6)*MAX(((((G35)+(I35)*(MAX($D$16,(IF(N8="None",AD48,N48))-(K35))))*(MAX($D$16,(IF(N8="None",AD48,N48))-(K35))))/MAX((G35)+2*(MAX($D$16,(IF(N8="None",AD48,N48))-(K35)))*SQRT(1+(I35)^2),1E-6))^(2/3),1E-6)))^2))/2)+(IF((ABS(J48)/MAX(((G35)+(I35)*(MAX($D$16,(IF(N8="None",AD48,N48))-(K35))))*(MAX($D$16,(IF(N8="None",AD48,N48))-(K35))),1E-6))&gt;(ABS(J48)/MAX(((F35)+(H35)*(MAX($D$16,(AD48)-(J35))))*(MAX($D$16,(AD48)-(J35))),1E-6)),$D$9*((((ABS(J48)/MAX(((G35)+(I35)*(MAX($D$16,(IF(N8="None",AD48,N48))-(K35))))*(MAX($D$16,(IF(N8="None",AD48,N48))-(K35))),1E-6))^2)/(2*$I$5))-(((ABS(J48)/MAX(((F35)+(H35)*(MAX($D$16,(AD48)-(J35))))*(MAX($D$16,(AD48)-(J35))),1E-6))^2)/(2*$I$5))),$D$8*((((ABS(J48)/MAX(((F35)+(H35)*(MAX($D$16,(AD48)-(J35))))*(MAX($D$16,(AD48)-(J35))),1E-6))^2)/(2*$I$5))-(((ABS(J48)/MAX(((G35)+(I35)*(MAX($D$16,(IF(N8="None",AD48,N48))-(K35))))*(MAX($D$16,(IF(N8="None",AD48,N48))-(K35))),1E-6))^2)/(2*$I$5)))))+($D$10*(ABS((X35)-(W35))/90)*MAX(((ABS(J48)/MAX(((F35)+(H35)*(MAX($D$16,(AD48)-(J35))))*(MAX($D$16,(AD48)-(J35))),1E-6))^2)/(2*$I$5),((ABS(J48)/MAX(((G35)+(I35)*(MAX($D$16,(IF(N8="None",AD48,N48))-(K35))))*(MAX($D$16,(IF(N8="None",AD48,N48))-(K35))),1E-6))^2)/(2*$I$5)))+(($D$11*0.34699541*(ABS(I48)/MAX(ABS(G48),1E-6))^2*MAX(((ABS(J48)/MAX(((F35)+(H35)*(MAX($D$16,(AD48)-(J35))))*(MAX($D$16,(AD48)-(J35))),1E-6))^2)/(2*$I$5),((ABS(J48)/MAX(((G35)+(I35)*(MAX($D$16,(IF(N8="None",AD48,N48))-(K35))))*(MAX($D$16,(IF(N8="None",AD48,N48))-(K35))),1E-6))^2)/(2*$I$5))))-((ABS(J48)/MAX(((F35)+(H35)*(MAX($D$16,(AD48)-(J35))))*(MAX($D$16,(AD48)-(J35))),1E-6))^2)/(2*$I$5)</f>
        <v/>
      </c>
      <c r="U48">
        <f>((((G31)*(MAX($D$16,(AE48)-(K31)))^2)/2+(I31)*(MAX($D$16,(AE48)-(K31)))^3/3+(ABS(F48)^2)/($I$5*MAX(((G31)+(I31)*(MAX($D$16,(AE48)-(K31))))*(MAX($D$16,(AE48)-(K31))),1E-6)))-(IF(N6="None",((((F32)*(MAX($D$16,(AE48)-(J32)))^2)/2+(H32)*(MAX($D$16,(AE48)-(J32)))^3/3+(ABS(G48)^2)/($I$5*MAX(((F32)+(H32)*(MAX($D$16,(AE48)-(J32))))*(MAX($D$16,(AE48)-(J32))),1E-6)))*0.72785025),(((((F32)*(MAX($D$16,(AE48)-(J32)))^2)/2+(H32)*(MAX($D$16,(AE48)-(J32)))^3/3+(ABS(G48)^2)/($I$5*MAX(((F32)+(H32)*(MAX($D$16,(AE48)-(J32))))*(MAX($D$16,(AE48)-(J32))),1E-6)))*0.72785025)+((((F33)*(MAX($D$16,(AE48)-(J33)))^2)/2+(H33)*(MAX($D$16,(AE48)-(J33)))^3/3+(ABS(H48)^2)/($I$5*MAX(((F33)+(H33)*(MAX($D$16,(AE48)-(J33))))*(MAX($D$16,(AE48)-(J33))),1E-6)))*0.99999971)))))/MAX(((G31)*(MAX($D$16,(AE48)-(K31)))^2)/2+(I31)*(MAX($D$16,(AE48)-(K31)))^3/3+(ABS(F48)^2)/($I$5*MAX(((G31)+(I31)*(MAX($D$16,(AE48)-(K31))))*(MAX($D$16,(AE48)-(K31))),1E-6)),1E-6)</f>
        <v/>
      </c>
      <c r="V48">
        <f>((((G32)*(MAX($D$16,(AF48)-(K32)))^2)/2+(I32)*(MAX($D$16,(AF48)-(K32)))^3/3+(ABS(G48)^2)/($I$5*MAX(((G32)+(I32)*(MAX($D$16,(AF48)-(K32))))*(MAX($D$16,(AF48)-(K32))),1E-6)))-(IF(AND(N7="None",N8="None"),0,IF(N8="None",((((F34)*(MAX($D$16,(AF48)-(J34)))^2)/2+(H34)*(MAX($D$16,(AF48)-(J34)))^3/3+(ABS(I48)^2)/($I$5*MAX(((F34)+(H34)*(MAX($D$16,(AF48)-(J34))))*(MAX($D$16,(AF48)-(J34))),1E-6)))*1.00000000),IF(N7="None",((((F35)*(MAX($D$16,(AF48)-(J35)))^2)/2+(H35)*(MAX($D$16,(AF48)-(J35)))^3/3+(ABS(J48)^2)/($I$5*MAX(((F35)+(H35)*(MAX($D$16,(AF48)-(J35))))*(MAX($D$16,(AF48)-(J35))),1E-6)))*0.30600918),(((((F34)*(MAX($D$16,(AF48)-(J34)))^2)/2+(H34)*(MAX($D$16,(AF48)-(J34)))^3/3+(ABS(I48)^2)/($I$5*MAX(((F34)+(H34)*(MAX($D$16,(AF48)-(J34))))*(MAX($D$16,(AF48)-(J34))),1E-6)))*1.00000000)+((((F35)*(MAX($D$16,(AF48)-(J35)))^2)/2+(H35)*(MAX($D$16,(AF48)-(J35)))^3/3+(ABS(J48)^2)/($I$5*MAX(((F35)+(H35)*(MAX($D$16,(AF48)-(J35))))*(MAX($D$16,(AF48)-(J35))),1E-6)))*0.30600918)))))))/MAX(((G32)*(MAX($D$16,(AF48)-(K32)))^2)/2+(I32)*(MAX($D$16,(AF48)-(K32)))^3/3+(ABS(G48)^2)/($I$5*MAX(((G32)+(I32)*(MAX($D$16,(AF48)-(K32))))*(MAX($D$16,(AF48)-(K32))),1E-6)),1E-6)</f>
        <v/>
      </c>
      <c r="W48">
        <f>ABS((MAX(P48,Q48))-D48)</f>
        <v/>
      </c>
      <c r="X48">
        <f>ABS((MAX(S48,T48))-E48)</f>
        <v/>
      </c>
      <c r="Y48">
        <f>IF($D$20=0,B48,IFERROR(IF(N6="None",1,MIN(0.98,MAX(0.02,B48+$D$14*((Q48-P48)/MAX(ABS(D48),1))))),B48))</f>
        <v/>
      </c>
      <c r="Z48">
        <f>IF($D$20=0,C48,IFERROR(IF(AND(N7="None",N8="None"),C48,IF(N8="None",1,IF(N7="None",0,MIN(0.98,MAX(0.02,C48+$D$14*((T48-S48)/MAX(ABS(E48),1))))))),C48))</f>
        <v/>
      </c>
      <c r="AA48">
        <f>IF($D$20=0,D48,IFERROR(D48+$D$13*(AC48-D48),D48))</f>
        <v/>
      </c>
      <c r="AB48">
        <f>IF($D$20=0,E48,IFERROR(E48+$D$13*(AD48-E48),E48))</f>
        <v/>
      </c>
      <c r="AC48">
        <f>IF($D$20=0,D48,IF(AC48=0,(MAX(P48,Q48)),IF(ABS((MAX(P48,Q48))-AC48)&lt;$D$19,AC48,MAX((K31)+$D$16,AC48+$D$13*(((MAX(P48,Q48))-AC48))))))</f>
        <v/>
      </c>
      <c r="AD48">
        <f>IF($D$20=0,E48,IF(AD48=0,(MAX(S48,T48)),IF(ABS((MAX(S48,T48))-AD48)&lt;$D$19,AD48,MAX((K32)+$D$16,AD48+$D$13*(((MAX(S48,T48))-AD48))))))</f>
        <v/>
      </c>
      <c r="AE48">
        <f>IF($D$20=0,D48,IF(AE48=0,O48,IF(ABS(U48)&lt;$D$19,AE48,MAX((K31)+$D$16,AE48+($D$13*(((O48)-AE48)+(U48*MAX(ABS(AE48-(K31)),1))))))))</f>
        <v/>
      </c>
      <c r="AF48">
        <f>IF($D$20=0,E48,IF(AF48=0,R48,IF(ABS(V48)&lt;$D$19,AF48,MAX((K32)+$D$16,AF48+($D$13*(((R48)-AF48)+(V48*MAX(ABS(AF48-(K32)),1))))))))</f>
        <v/>
      </c>
      <c r="AG48">
        <f>((G31)*(MAX($D$16,(AC48)-(K31)))^2)/2+(I31)*(MAX($D$16,(AC48)-(K31)))^3/3+(ABS(F48)^2)/($I$5*MAX(((G31)+(I31)*(MAX($D$16,(AC48)-(K31))))*(MAX($D$16,(AC48)-(K31))),1E-6))</f>
        <v/>
      </c>
      <c r="AH48">
        <f>((G31)*(MAX($D$16,(AE48)-(K31)))^2)/2+(I31)*(MAX($D$16,(AE48)-(K31)))^3/3+(ABS(F48)^2)/($I$5*MAX(((G31)+(I31)*(MAX($D$16,(AE48)-(K31))))*(MAX($D$16,(AE48)-(K31))),1E-6))</f>
        <v/>
      </c>
      <c r="AI48">
        <f>((G32)*(MAX($D$16,(AD48)-(K32)))^2)/2+(I32)*(MAX($D$16,(AD48)-(K32)))^3/3+(ABS(G48)^2)/($I$5*MAX(((G32)+(I32)*(MAX($D$16,(AD48)-(K32))))*(MAX($D$16,(AD48)-(K32))),1E-6))</f>
        <v/>
      </c>
      <c r="AJ48">
        <f>((G32)*(MAX($D$16,(AF48)-(K32)))^2)/2+(I32)*(MAX($D$16,(AF48)-(K32)))^3/3+(ABS(G48)^2)/($I$5*MAX(((G32)+(I32)*(MAX($D$16,(AF48)-(K32))))*(MAX($D$16,(AF48)-(K32))),1E-6))</f>
        <v/>
      </c>
      <c r="AK48">
        <f>IF(AH48&gt;=AG48,"Supercritical","Subcritical")</f>
        <v/>
      </c>
      <c r="AL48">
        <f>IF(AJ48&gt;=AI48,"Supercritical","Subcritical")</f>
        <v/>
      </c>
      <c r="AM48">
        <f>IF($D$20=0,D48,IFERROR(D48+$D$13*(IF(AK48="Supercritical",AE48,AC48)-D48),D48))</f>
        <v/>
      </c>
      <c r="AN48">
        <f>IF($D$20=0,E48,IFERROR(E48+$D$13*(IF(AL48="Supercritical",AF48,AD48)-E48),E48))</f>
        <v/>
      </c>
      <c r="AO48">
        <f>IF($D$20=0,0,IFERROR(ABS(IF(AK48="Supercritical",AE48,AC48)-D48),0))</f>
        <v/>
      </c>
      <c r="AP48">
        <f>IF($D$20=0,0,IFERROR(ABS(IF(AL48="Supercritical",AF48,AD48)-E48),0))</f>
        <v/>
      </c>
    </row>
    <row r="49">
      <c r="A49" t="n">
        <v>6</v>
      </c>
      <c r="B49">
        <f>Y48</f>
        <v/>
      </c>
      <c r="C49">
        <f>Z48</f>
        <v/>
      </c>
      <c r="D49">
        <f>AM48</f>
        <v/>
      </c>
      <c r="E49">
        <f>AN48</f>
        <v/>
      </c>
      <c r="F49">
        <f>$D$5</f>
        <v/>
      </c>
      <c r="G49">
        <f>IF(N6="None",MAX(0,F49-H49),MAX(0,F49*B49))</f>
        <v/>
      </c>
      <c r="H49">
        <f>IF(N6="None",MAX(0.05,IFERROR(O33,0)+0.05),MAX(0,F49-G49))</f>
        <v/>
      </c>
      <c r="I49">
        <f>IF(AND(N7="None",N8="None"),MAX(0,G49*C49),IF(N7="None",MAX(0.05,IFERROR(O34,0)+0.05),IF(N8="None",MAX(0,G49-J49),MAX(0,G49*C49))))</f>
        <v/>
      </c>
      <c r="J49">
        <f>IF(AND(N7="None",N8="None"),MAX(0,G49-I49),IF(N8="None",MAX(0.05,IFERROR(O35,0)+0.05),IF(N7="None",MAX(0,G49-I49),MAX(0,G49-I49))))</f>
        <v/>
      </c>
      <c r="K49">
        <f>P5</f>
        <v/>
      </c>
      <c r="L49">
        <f>P6</f>
        <v/>
      </c>
      <c r="M49">
        <f>P7</f>
        <v/>
      </c>
      <c r="N49">
        <f>P8</f>
        <v/>
      </c>
      <c r="O49">
        <f>K49+((ABS(F49)/MAX(((F31)+(H31)*(MAX($D$16,(K49)-(J31))))*(MAX($D$16,(K49)-(J31))),1E-6))^2)/(2*$I$5)-((E31)*((((ABS(F49)*$D$6)/(MAX(((F31)+(H31)*(MAX($D$16,(K49)-(J31))))*(MAX($D$16,(K49)-(J31))),1E-6)*MAX(((((F31)+(H31)*(MAX($D$16,(K49)-(J31))))*(MAX($D$16,(K49)-(J31))))/MAX((F31)+2*(MAX($D$16,(K49)-(J31)))*SQRT(1+(H31)^2),1E-6))^(2/3),1E-6)))^2)+(((ABS(F49)*$D$6)/(MAX(((G31)+(I31)*(MAX($D$16,(AE49)-(K31))))*(MAX($D$16,(AE49)-(K31))),1E-6)*MAX(((((G31)+(I31)*(MAX($D$16,(AE49)-(K31))))*(MAX($D$16,(AE49)-(K31))))/MAX((G31)+2*(MAX($D$16,(AE49)-(K31)))*SQRT(1+(I31)^2),1E-6))^(2/3),1E-6)))^2))/2)+(IF((ABS(F49)/MAX(((G31)+(I31)*(MAX($D$16,(AE49)-(K31))))*(MAX($D$16,(AE49)-(K31))),1E-6))&gt;(ABS(F49)/MAX(((F31)+(H31)*(MAX($D$16,(K49)-(J31))))*(MAX($D$16,(K49)-(J31))),1E-6)),$D$9*((((ABS(F49)/MAX(((G31)+(I31)*(MAX($D$16,(AE49)-(K31))))*(MAX($D$16,(AE49)-(K31))),1E-6))^2)/(2*$I$5))-(((ABS(F49)/MAX(((F31)+(H31)*(MAX($D$16,(K49)-(J31))))*(MAX($D$16,(K49)-(J31))),1E-6))^2)/(2*$I$5))),$D$8*((((ABS(F49)/MAX(((F31)+(H31)*(MAX($D$16,(K49)-(J31))))*(MAX($D$16,(K49)-(J31))),1E-6))^2)/(2*$I$5))-(((ABS(F49)/MAX(((G31)+(I31)*(MAX($D$16,(AE49)-(K31))))*(MAX($D$16,(AE49)-(K31))),1E-6))^2)/(2*$I$5)))))+($D$10*(ABS((X31)-(W31))/90)*MAX(((ABS(F49)/MAX(((F31)+(H31)*(MAX($D$16,(K49)-(J31))))*(MAX($D$16,(K49)-(J31))),1E-6))^2)/(2*$I$5),((ABS(F49)/MAX(((G31)+(I31)*(MAX($D$16,(AE49)-(K31))))*(MAX($D$16,(AE49)-(K31))),1E-6))^2)/(2*$I$5)))+(0)-((ABS(F49)/MAX(((G31)+(I31)*(MAX($D$16,(AE49)-(K31))))*(MAX($D$16,(AE49)-(K31))),1E-6))^2)/(2*$I$5)</f>
        <v/>
      </c>
      <c r="P49">
        <f>AD49+((ABS(G49)/MAX(((G32)+(I32)*(MAX($D$16,(AD49)-(K32))))*(MAX($D$16,(AD49)-(K32))),1E-6))^2)/(2*$I$5)+((E32)*((((ABS(G49)*$D$6)/(MAX(((F32)+(H32)*(MAX($D$16,(AC49)-(J32))))*(MAX($D$16,(AC49)-(J32))),1E-6)*MAX(((((F32)+(H32)*(MAX($D$16,(AC49)-(J32))))*(MAX($D$16,(AC49)-(J32))))/MAX((F32)+2*(MAX($D$16,(AC49)-(J32)))*SQRT(1+(H32)^2),1E-6))^(2/3),1E-6)))^2)+(((ABS(G49)*$D$6)/(MAX(((G32)+(I32)*(MAX($D$16,(AD49)-(K32))))*(MAX($D$16,(AD49)-(K32))),1E-6)*MAX(((((G32)+(I32)*(MAX($D$16,(AD49)-(K32))))*(MAX($D$16,(AD49)-(K32))))/MAX((G32)+2*(MAX($D$16,(AD49)-(K32)))*SQRT(1+(I32)^2),1E-6))^(2/3),1E-6)))^2))/2)+(IF((ABS(G49)/MAX(((G32)+(I32)*(MAX($D$16,(AD49)-(K32))))*(MAX($D$16,(AD49)-(K32))),1E-6))&gt;(ABS(G49)/MAX(((F32)+(H32)*(MAX($D$16,(AC49)-(J32))))*(MAX($D$16,(AC49)-(J32))),1E-6)),$D$9*((((ABS(G49)/MAX(((G32)+(I32)*(MAX($D$16,(AD49)-(K32))))*(MAX($D$16,(AD49)-(K32))),1E-6))^2)/(2*$I$5))-(((ABS(G49)/MAX(((F32)+(H32)*(MAX($D$16,(AC49)-(J32))))*(MAX($D$16,(AC49)-(J32))),1E-6))^2)/(2*$I$5))),$D$8*((((ABS(G49)/MAX(((F32)+(H32)*(MAX($D$16,(AC49)-(J32))))*(MAX($D$16,(AC49)-(J32))),1E-6))^2)/(2*$I$5))-(((ABS(G49)/MAX(((G32)+(I32)*(MAX($D$16,(AD49)-(K32))))*(MAX($D$16,(AD49)-(K32))),1E-6))^2)/(2*$I$5)))))+($D$10*(ABS((X32)-(W32))/90)*MAX(((ABS(G49)/MAX(((F32)+(H32)*(MAX($D$16,(AC49)-(J32))))*(MAX($D$16,(AC49)-(J32))),1E-6))^2)/(2*$I$5),((ABS(G49)/MAX(((G32)+(I32)*(MAX($D$16,(AD49)-(K32))))*(MAX($D$16,(AD49)-(K32))),1E-6))^2)/(2*$I$5)))+(($D$11*0.13607488*(ABS(H49)/MAX(ABS(F49),1E-6))^2*MAX(((ABS(G49)/MAX(((F32)+(H32)*(MAX($D$16,(AC49)-(J32))))*(MAX($D$16,(AC49)-(J32))),1E-6))^2)/(2*$I$5),((ABS(G49)/MAX(((G32)+(I32)*(MAX($D$16,(AD49)-(K32))))*(MAX($D$16,(AD49)-(K32))),1E-6))^2)/(2*$I$5))))-((ABS(G49)/MAX(((F32)+(H32)*(MAX($D$16,(AC49)-(J32))))*(MAX($D$16,(AC49)-(J32))),1E-6))^2)/(2*$I$5)</f>
        <v/>
      </c>
      <c r="Q49">
        <f>L49+((ABS(H49)/MAX(((G33)+(I33)*(MAX($D$16,(IF(N6="None",AC49,L49))-(K33))))*(MAX($D$16,(IF(N6="None",AC49,L49))-(K33))),1E-6))^2)/(2*$I$5)+((E33)*((((ABS(H49)*$D$6)/(MAX(((F33)+(H33)*(MAX($D$16,(AC49)-(J33))))*(MAX($D$16,(AC49)-(J33))),1E-6)*MAX(((((F33)+(H33)*(MAX($D$16,(AC49)-(J33))))*(MAX($D$16,(AC49)-(J33))))/MAX((F33)+2*(MAX($D$16,(AC49)-(J33)))*SQRT(1+(H33)^2),1E-6))^(2/3),1E-6)))^2)+(((ABS(H49)*$D$6)/(MAX(((G33)+(I33)*(MAX($D$16,(IF(N6="None",AC49,L49))-(K33))))*(MAX($D$16,(IF(N6="None",AC49,L49))-(K33))),1E-6)*MAX(((((G33)+(I33)*(MAX($D$16,(IF(N6="None",AC49,L49))-(K33))))*(MAX($D$16,(IF(N6="None",AC49,L49))-(K33))))/MAX((G33)+2*(MAX($D$16,(IF(N6="None",AC49,L49))-(K33)))*SQRT(1+(I33)^2),1E-6))^(2/3),1E-6)))^2))/2)+(IF((ABS(H49)/MAX(((G33)+(I33)*(MAX($D$16,(IF(N6="None",AC49,L49))-(K33))))*(MAX($D$16,(IF(N6="None",AC49,L49))-(K33))),1E-6))&gt;(ABS(H49)/MAX(((F33)+(H33)*(MAX($D$16,(AC49)-(J33))))*(MAX($D$16,(AC49)-(J33))),1E-6)),$D$9*((((ABS(H49)/MAX(((G33)+(I33)*(MAX($D$16,(IF(N6="None",AC49,L49))-(K33))))*(MAX($D$16,(IF(N6="None",AC49,L49))-(K33))),1E-6))^2)/(2*$I$5))-(((ABS(H49)/MAX(((F33)+(H33)*(MAX($D$16,(AC49)-(J33))))*(MAX($D$16,(AC49)-(J33))),1E-6))^2)/(2*$I$5))),$D$8*((((ABS(H49)/MAX(((F33)+(H33)*(MAX($D$16,(AC49)-(J33))))*(MAX($D$16,(AC49)-(J33))),1E-6))^2)/(2*$I$5))-(((ABS(H49)/MAX(((G33)+(I33)*(MAX($D$16,(IF(N6="None",AC49,L49))-(K33))))*(MAX($D$16,(IF(N6="None",AC49,L49))-(K33))),1E-6))^2)/(2*$I$5)))))+($D$10*(ABS((X33)-(W33))/90)*MAX(((ABS(H49)/MAX(((F33)+(H33)*(MAX($D$16,(AC49)-(J33))))*(MAX($D$16,(AC49)-(J33))),1E-6))^2)/(2*$I$5),((ABS(H49)/MAX(((G33)+(I33)*(MAX($D$16,(IF(N6="None",AC49,L49))-(K33))))*(MAX($D$16,(IF(N6="None",AC49,L49))-(K33))),1E-6))^2)/(2*$I$5)))+(($D$11*0.00000015*(ABS(G49)/MAX(ABS(F49),1E-6))^2*MAX(((ABS(H49)/MAX(((F33)+(H33)*(MAX($D$16,(AC49)-(J33))))*(MAX($D$16,(AC49)-(J33))),1E-6))^2)/(2*$I$5),((ABS(H49)/MAX(((G33)+(I33)*(MAX($D$16,(IF(N6="None",AC49,L49))-(K33))))*(MAX($D$16,(IF(N6="None",AC49,L49))-(K33))),1E-6))^2)/(2*$I$5))))-((ABS(H49)/MAX(((F33)+(H33)*(MAX($D$16,(AC49)-(J33))))*(MAX($D$16,(AC49)-(J33))),1E-6))^2)/(2*$I$5)</f>
        <v/>
      </c>
      <c r="R49">
        <f>AE49+((ABS(G49)/MAX(((F32)+(H32)*(MAX($D$16,(AE49)-(J32))))*(MAX($D$16,(AE49)-(J32))),1E-6))^2)/(2*$I$5)-((E32)*((((ABS(G49)*$D$6)/(MAX(((F32)+(H32)*(MAX($D$16,(AE49)-(J32))))*(MAX($D$16,(AE49)-(J32))),1E-6)*MAX(((((F32)+(H32)*(MAX($D$16,(AE49)-(J32))))*(MAX($D$16,(AE49)-(J32))))/MAX((F32)+2*(MAX($D$16,(AE49)-(J32)))*SQRT(1+(H32)^2),1E-6))^(2/3),1E-6)))^2)+(((ABS(G49)*$D$6)/(MAX(((G32)+(I32)*(MAX($D$16,(AF49)-(K32))))*(MAX($D$16,(AF49)-(K32))),1E-6)*MAX(((((G32)+(I32)*(MAX($D$16,(AF49)-(K32))))*(MAX($D$16,(AF49)-(K32))))/MAX((G32)+2*(MAX($D$16,(AF49)-(K32)))*SQRT(1+(I32)^2),1E-6))^(2/3),1E-6)))^2))/2)+(IF((ABS(G49)/MAX(((G32)+(I32)*(MAX($D$16,(AF49)-(K32))))*(MAX($D$16,(AF49)-(K32))),1E-6))&gt;(ABS(G49)/MAX(((F32)+(H32)*(MAX($D$16,(AE49)-(J32))))*(MAX($D$16,(AE49)-(J32))),1E-6)),$D$9*((((ABS(G49)/MAX(((G32)+(I32)*(MAX($D$16,(AF49)-(K32))))*(MAX($D$16,(AF49)-(K32))),1E-6))^2)/(2*$I$5))-(((ABS(G49)/MAX(((F32)+(H32)*(MAX($D$16,(AE49)-(J32))))*(MAX($D$16,(AE49)-(J32))),1E-6))^2)/(2*$I$5))),$D$8*((((ABS(G49)/MAX(((F32)+(H32)*(MAX($D$16,(AE49)-(J32))))*(MAX($D$16,(AE49)-(J32))),1E-6))^2)/(2*$I$5))-(((ABS(G49)/MAX(((G32)+(I32)*(MAX($D$16,(AF49)-(K32))))*(MAX($D$16,(AF49)-(K32))),1E-6))^2)/(2*$I$5)))))+($D$10*(ABS((X32)-(W32))/90)*MAX(((ABS(G49)/MAX(((F32)+(H32)*(MAX($D$16,(AE49)-(J32))))*(MAX($D$16,(AE49)-(J32))),1E-6))^2)/(2*$I$5),((ABS(G49)/MAX(((G32)+(I32)*(MAX($D$16,(AF49)-(K32))))*(MAX($D$16,(AF49)-(K32))),1E-6))^2)/(2*$I$5)))+(($D$11*0.13607488*(ABS(H49)/MAX(ABS(F49),1E-6))^2*MAX(((ABS(G49)/MAX(((F32)+(H32)*(MAX($D$16,(AE49)-(J32))))*(MAX($D$16,(AE49)-(J32))),1E-6))^2)/(2*$I$5),((ABS(G49)/MAX(((G32)+(I32)*(MAX($D$16,(AF49)-(K32))))*(MAX($D$16,(AF49)-(K32))),1E-6))^2)/(2*$I$5))))-((ABS(G49)/MAX(((G32)+(I32)*(MAX($D$16,(AF49)-(K32))))*(MAX($D$16,(AF49)-(K32))),1E-6))^2)/(2*$I$5)</f>
        <v/>
      </c>
      <c r="S49">
        <f>M49+((ABS(I49)/MAX(((G34)+(I34)*(MAX($D$16,(IF(N7="None",AD49,M49))-(K34))))*(MAX($D$16,(IF(N7="None",AD49,M49))-(K34))),1E-6))^2)/(2*$I$5)+((E34)*((((ABS(I49)*$D$6)/(MAX(((F34)+(H34)*(MAX($D$16,(AD49)-(J34))))*(MAX($D$16,(AD49)-(J34))),1E-6)*MAX(((((F34)+(H34)*(MAX($D$16,(AD49)-(J34))))*(MAX($D$16,(AD49)-(J34))))/MAX((F34)+2*(MAX($D$16,(AD49)-(J34)))*SQRT(1+(H34)^2),1E-6))^(2/3),1E-6)))^2)+(((ABS(I49)*$D$6)/(MAX(((G34)+(I34)*(MAX($D$16,(IF(N7="None",AD49,M49))-(K34))))*(MAX($D$16,(IF(N7="None",AD49,M49))-(K34))),1E-6)*MAX(((((G34)+(I34)*(MAX($D$16,(IF(N7="None",AD49,M49))-(K34))))*(MAX($D$16,(IF(N7="None",AD49,M49))-(K34))))/MAX((G34)+2*(MAX($D$16,(IF(N7="None",AD49,M49))-(K34)))*SQRT(1+(I34)^2),1E-6))^(2/3),1E-6)))^2))/2)+(IF((ABS(I49)/MAX(((G34)+(I34)*(MAX($D$16,(IF(N7="None",AD49,M49))-(K34))))*(MAX($D$16,(IF(N7="None",AD49,M49))-(K34))),1E-6))&gt;(ABS(I49)/MAX(((F34)+(H34)*(MAX($D$16,(AD49)-(J34))))*(MAX($D$16,(AD49)-(J34))),1E-6)),$D$9*((((ABS(I49)/MAX(((G34)+(I34)*(MAX($D$16,(IF(N7="None",AD49,M49))-(K34))))*(MAX($D$16,(IF(N7="None",AD49,M49))-(K34))),1E-6))^2)/(2*$I$5))-(((ABS(I49)/MAX(((F34)+(H34)*(MAX($D$16,(AD49)-(J34))))*(MAX($D$16,(AD49)-(J34))),1E-6))^2)/(2*$I$5))),$D$8*((((ABS(I49)/MAX(((F34)+(H34)*(MAX($D$16,(AD49)-(J34))))*(MAX($D$16,(AD49)-(J34))),1E-6))^2)/(2*$I$5))-(((ABS(I49)/MAX(((G34)+(I34)*(MAX($D$16,(IF(N7="None",AD49,M49))-(K34))))*(MAX($D$16,(IF(N7="None",AD49,M49))-(K34))),1E-6))^2)/(2*$I$5)))))+($D$10*(ABS((X34)-(W34))/90)*MAX(((ABS(I49)/MAX(((F34)+(H34)*(MAX($D$16,(AD49)-(J34))))*(MAX($D$16,(AD49)-(J34))),1E-6))^2)/(2*$I$5),((ABS(I49)/MAX(((G34)+(I34)*(MAX($D$16,(IF(N7="None",AD49,M49))-(K34))))*(MAX($D$16,(IF(N7="None",AD49,M49))-(K34))),1E-6))^2)/(2*$I$5)))+(0)-((ABS(I49)/MAX(((F34)+(H34)*(MAX($D$16,(AD49)-(J34))))*(MAX($D$16,(AD49)-(J34))),1E-6))^2)/(2*$I$5)</f>
        <v/>
      </c>
      <c r="T49">
        <f>N49+((ABS(J49)/MAX(((G35)+(I35)*(MAX($D$16,(IF(N8="None",AD49,N49))-(K35))))*(MAX($D$16,(IF(N8="None",AD49,N49))-(K35))),1E-6))^2)/(2*$I$5)+((E35)*((((ABS(J49)*$D$6)/(MAX(((F35)+(H35)*(MAX($D$16,(AD49)-(J35))))*(MAX($D$16,(AD49)-(J35))),1E-6)*MAX(((((F35)+(H35)*(MAX($D$16,(AD49)-(J35))))*(MAX($D$16,(AD49)-(J35))))/MAX((F35)+2*(MAX($D$16,(AD49)-(J35)))*SQRT(1+(H35)^2),1E-6))^(2/3),1E-6)))^2)+(((ABS(J49)*$D$6)/(MAX(((G35)+(I35)*(MAX($D$16,(IF(N8="None",AD49,N49))-(K35))))*(MAX($D$16,(IF(N8="None",AD49,N49))-(K35))),1E-6)*MAX(((((G35)+(I35)*(MAX($D$16,(IF(N8="None",AD49,N49))-(K35))))*(MAX($D$16,(IF(N8="None",AD49,N49))-(K35))))/MAX((G35)+2*(MAX($D$16,(IF(N8="None",AD49,N49))-(K35)))*SQRT(1+(I35)^2),1E-6))^(2/3),1E-6)))^2))/2)+(IF((ABS(J49)/MAX(((G35)+(I35)*(MAX($D$16,(IF(N8="None",AD49,N49))-(K35))))*(MAX($D$16,(IF(N8="None",AD49,N49))-(K35))),1E-6))&gt;(ABS(J49)/MAX(((F35)+(H35)*(MAX($D$16,(AD49)-(J35))))*(MAX($D$16,(AD49)-(J35))),1E-6)),$D$9*((((ABS(J49)/MAX(((G35)+(I35)*(MAX($D$16,(IF(N8="None",AD49,N49))-(K35))))*(MAX($D$16,(IF(N8="None",AD49,N49))-(K35))),1E-6))^2)/(2*$I$5))-(((ABS(J49)/MAX(((F35)+(H35)*(MAX($D$16,(AD49)-(J35))))*(MAX($D$16,(AD49)-(J35))),1E-6))^2)/(2*$I$5))),$D$8*((((ABS(J49)/MAX(((F35)+(H35)*(MAX($D$16,(AD49)-(J35))))*(MAX($D$16,(AD49)-(J35))),1E-6))^2)/(2*$I$5))-(((ABS(J49)/MAX(((G35)+(I35)*(MAX($D$16,(IF(N8="None",AD49,N49))-(K35))))*(MAX($D$16,(IF(N8="None",AD49,N49))-(K35))),1E-6))^2)/(2*$I$5)))))+($D$10*(ABS((X35)-(W35))/90)*MAX(((ABS(J49)/MAX(((F35)+(H35)*(MAX($D$16,(AD49)-(J35))))*(MAX($D$16,(AD49)-(J35))),1E-6))^2)/(2*$I$5),((ABS(J49)/MAX(((G35)+(I35)*(MAX($D$16,(IF(N8="None",AD49,N49))-(K35))))*(MAX($D$16,(IF(N8="None",AD49,N49))-(K35))),1E-6))^2)/(2*$I$5)))+(($D$11*0.34699541*(ABS(I49)/MAX(ABS(G49),1E-6))^2*MAX(((ABS(J49)/MAX(((F35)+(H35)*(MAX($D$16,(AD49)-(J35))))*(MAX($D$16,(AD49)-(J35))),1E-6))^2)/(2*$I$5),((ABS(J49)/MAX(((G35)+(I35)*(MAX($D$16,(IF(N8="None",AD49,N49))-(K35))))*(MAX($D$16,(IF(N8="None",AD49,N49))-(K35))),1E-6))^2)/(2*$I$5))))-((ABS(J49)/MAX(((F35)+(H35)*(MAX($D$16,(AD49)-(J35))))*(MAX($D$16,(AD49)-(J35))),1E-6))^2)/(2*$I$5)</f>
        <v/>
      </c>
      <c r="U49">
        <f>((((G31)*(MAX($D$16,(AE49)-(K31)))^2)/2+(I31)*(MAX($D$16,(AE49)-(K31)))^3/3+(ABS(F49)^2)/($I$5*MAX(((G31)+(I31)*(MAX($D$16,(AE49)-(K31))))*(MAX($D$16,(AE49)-(K31))),1E-6)))-(IF(N6="None",((((F32)*(MAX($D$16,(AE49)-(J32)))^2)/2+(H32)*(MAX($D$16,(AE49)-(J32)))^3/3+(ABS(G49)^2)/($I$5*MAX(((F32)+(H32)*(MAX($D$16,(AE49)-(J32))))*(MAX($D$16,(AE49)-(J32))),1E-6)))*0.72785025),(((((F32)*(MAX($D$16,(AE49)-(J32)))^2)/2+(H32)*(MAX($D$16,(AE49)-(J32)))^3/3+(ABS(G49)^2)/($I$5*MAX(((F32)+(H32)*(MAX($D$16,(AE49)-(J32))))*(MAX($D$16,(AE49)-(J32))),1E-6)))*0.72785025)+((((F33)*(MAX($D$16,(AE49)-(J33)))^2)/2+(H33)*(MAX($D$16,(AE49)-(J33)))^3/3+(ABS(H49)^2)/($I$5*MAX(((F33)+(H33)*(MAX($D$16,(AE49)-(J33))))*(MAX($D$16,(AE49)-(J33))),1E-6)))*0.99999971)))))/MAX(((G31)*(MAX($D$16,(AE49)-(K31)))^2)/2+(I31)*(MAX($D$16,(AE49)-(K31)))^3/3+(ABS(F49)^2)/($I$5*MAX(((G31)+(I31)*(MAX($D$16,(AE49)-(K31))))*(MAX($D$16,(AE49)-(K31))),1E-6)),1E-6)</f>
        <v/>
      </c>
      <c r="V49">
        <f>((((G32)*(MAX($D$16,(AF49)-(K32)))^2)/2+(I32)*(MAX($D$16,(AF49)-(K32)))^3/3+(ABS(G49)^2)/($I$5*MAX(((G32)+(I32)*(MAX($D$16,(AF49)-(K32))))*(MAX($D$16,(AF49)-(K32))),1E-6)))-(IF(AND(N7="None",N8="None"),0,IF(N8="None",((((F34)*(MAX($D$16,(AF49)-(J34)))^2)/2+(H34)*(MAX($D$16,(AF49)-(J34)))^3/3+(ABS(I49)^2)/($I$5*MAX(((F34)+(H34)*(MAX($D$16,(AF49)-(J34))))*(MAX($D$16,(AF49)-(J34))),1E-6)))*1.00000000),IF(N7="None",((((F35)*(MAX($D$16,(AF49)-(J35)))^2)/2+(H35)*(MAX($D$16,(AF49)-(J35)))^3/3+(ABS(J49)^2)/($I$5*MAX(((F35)+(H35)*(MAX($D$16,(AF49)-(J35))))*(MAX($D$16,(AF49)-(J35))),1E-6)))*0.30600918),(((((F34)*(MAX($D$16,(AF49)-(J34)))^2)/2+(H34)*(MAX($D$16,(AF49)-(J34)))^3/3+(ABS(I49)^2)/($I$5*MAX(((F34)+(H34)*(MAX($D$16,(AF49)-(J34))))*(MAX($D$16,(AF49)-(J34))),1E-6)))*1.00000000)+((((F35)*(MAX($D$16,(AF49)-(J35)))^2)/2+(H35)*(MAX($D$16,(AF49)-(J35)))^3/3+(ABS(J49)^2)/($I$5*MAX(((F35)+(H35)*(MAX($D$16,(AF49)-(J35))))*(MAX($D$16,(AF49)-(J35))),1E-6)))*0.30600918)))))))/MAX(((G32)*(MAX($D$16,(AF49)-(K32)))^2)/2+(I32)*(MAX($D$16,(AF49)-(K32)))^3/3+(ABS(G49)^2)/($I$5*MAX(((G32)+(I32)*(MAX($D$16,(AF49)-(K32))))*(MAX($D$16,(AF49)-(K32))),1E-6)),1E-6)</f>
        <v/>
      </c>
      <c r="W49">
        <f>ABS((MAX(P49,Q49))-D49)</f>
        <v/>
      </c>
      <c r="X49">
        <f>ABS((MAX(S49,T49))-E49)</f>
        <v/>
      </c>
      <c r="Y49">
        <f>IF($D$20=0,B49,IFERROR(IF(N6="None",1,MIN(0.98,MAX(0.02,B49+$D$14*((Q49-P49)/MAX(ABS(D49),1))))),B49))</f>
        <v/>
      </c>
      <c r="Z49">
        <f>IF($D$20=0,C49,IFERROR(IF(AND(N7="None",N8="None"),C49,IF(N8="None",1,IF(N7="None",0,MIN(0.98,MAX(0.02,C49+$D$14*((T49-S49)/MAX(ABS(E49),1))))))),C49))</f>
        <v/>
      </c>
      <c r="AA49">
        <f>IF($D$20=0,D49,IFERROR(D49+$D$13*(AC49-D49),D49))</f>
        <v/>
      </c>
      <c r="AB49">
        <f>IF($D$20=0,E49,IFERROR(E49+$D$13*(AD49-E49),E49))</f>
        <v/>
      </c>
      <c r="AC49">
        <f>IF($D$20=0,D49,IF(AC49=0,(MAX(P49,Q49)),IF(ABS((MAX(P49,Q49))-AC49)&lt;$D$19,AC49,MAX((K31)+$D$16,AC49+$D$13*(((MAX(P49,Q49))-AC49))))))</f>
        <v/>
      </c>
      <c r="AD49">
        <f>IF($D$20=0,E49,IF(AD49=0,(MAX(S49,T49)),IF(ABS((MAX(S49,T49))-AD49)&lt;$D$19,AD49,MAX((K32)+$D$16,AD49+$D$13*(((MAX(S49,T49))-AD49))))))</f>
        <v/>
      </c>
      <c r="AE49">
        <f>IF($D$20=0,D49,IF(AE49=0,O49,IF(ABS(U49)&lt;$D$19,AE49,MAX((K31)+$D$16,AE49+($D$13*(((O49)-AE49)+(U49*MAX(ABS(AE49-(K31)),1))))))))</f>
        <v/>
      </c>
      <c r="AF49">
        <f>IF($D$20=0,E49,IF(AF49=0,R49,IF(ABS(V49)&lt;$D$19,AF49,MAX((K32)+$D$16,AF49+($D$13*(((R49)-AF49)+(V49*MAX(ABS(AF49-(K32)),1))))))))</f>
        <v/>
      </c>
      <c r="AG49">
        <f>((G31)*(MAX($D$16,(AC49)-(K31)))^2)/2+(I31)*(MAX($D$16,(AC49)-(K31)))^3/3+(ABS(F49)^2)/($I$5*MAX(((G31)+(I31)*(MAX($D$16,(AC49)-(K31))))*(MAX($D$16,(AC49)-(K31))),1E-6))</f>
        <v/>
      </c>
      <c r="AH49">
        <f>((G31)*(MAX($D$16,(AE49)-(K31)))^2)/2+(I31)*(MAX($D$16,(AE49)-(K31)))^3/3+(ABS(F49)^2)/($I$5*MAX(((G31)+(I31)*(MAX($D$16,(AE49)-(K31))))*(MAX($D$16,(AE49)-(K31))),1E-6))</f>
        <v/>
      </c>
      <c r="AI49">
        <f>((G32)*(MAX($D$16,(AD49)-(K32)))^2)/2+(I32)*(MAX($D$16,(AD49)-(K32)))^3/3+(ABS(G49)^2)/($I$5*MAX(((G32)+(I32)*(MAX($D$16,(AD49)-(K32))))*(MAX($D$16,(AD49)-(K32))),1E-6))</f>
        <v/>
      </c>
      <c r="AJ49">
        <f>((G32)*(MAX($D$16,(AF49)-(K32)))^2)/2+(I32)*(MAX($D$16,(AF49)-(K32)))^3/3+(ABS(G49)^2)/($I$5*MAX(((G32)+(I32)*(MAX($D$16,(AF49)-(K32))))*(MAX($D$16,(AF49)-(K32))),1E-6))</f>
        <v/>
      </c>
      <c r="AK49">
        <f>IF(AH49&gt;=AG49,"Supercritical","Subcritical")</f>
        <v/>
      </c>
      <c r="AL49">
        <f>IF(AJ49&gt;=AI49,"Supercritical","Subcritical")</f>
        <v/>
      </c>
      <c r="AM49">
        <f>IF($D$20=0,D49,IFERROR(D49+$D$13*(IF(AK49="Supercritical",AE49,AC49)-D49),D49))</f>
        <v/>
      </c>
      <c r="AN49">
        <f>IF($D$20=0,E49,IFERROR(E49+$D$13*(IF(AL49="Supercritical",AF49,AD49)-E49),E49))</f>
        <v/>
      </c>
      <c r="AO49">
        <f>IF($D$20=0,0,IFERROR(ABS(IF(AK49="Supercritical",AE49,AC49)-D49),0))</f>
        <v/>
      </c>
      <c r="AP49">
        <f>IF($D$20=0,0,IFERROR(ABS(IF(AL49="Supercritical",AF49,AD49)-E49),0))</f>
        <v/>
      </c>
    </row>
    <row r="50">
      <c r="A50" t="n">
        <v>7</v>
      </c>
      <c r="B50">
        <f>Y49</f>
        <v/>
      </c>
      <c r="C50">
        <f>Z49</f>
        <v/>
      </c>
      <c r="D50">
        <f>AM49</f>
        <v/>
      </c>
      <c r="E50">
        <f>AN49</f>
        <v/>
      </c>
      <c r="F50">
        <f>$D$5</f>
        <v/>
      </c>
      <c r="G50">
        <f>IF(N6="None",MAX(0,F50-H50),MAX(0,F50*B50))</f>
        <v/>
      </c>
      <c r="H50">
        <f>IF(N6="None",MAX(0.05,IFERROR(O33,0)+0.05),MAX(0,F50-G50))</f>
        <v/>
      </c>
      <c r="I50">
        <f>IF(AND(N7="None",N8="None"),MAX(0,G50*C50),IF(N7="None",MAX(0.05,IFERROR(O34,0)+0.05),IF(N8="None",MAX(0,G50-J50),MAX(0,G50*C50))))</f>
        <v/>
      </c>
      <c r="J50">
        <f>IF(AND(N7="None",N8="None"),MAX(0,G50-I50),IF(N8="None",MAX(0.05,IFERROR(O35,0)+0.05),IF(N7="None",MAX(0,G50-I50),MAX(0,G50-I50))))</f>
        <v/>
      </c>
      <c r="K50">
        <f>P5</f>
        <v/>
      </c>
      <c r="L50">
        <f>P6</f>
        <v/>
      </c>
      <c r="M50">
        <f>P7</f>
        <v/>
      </c>
      <c r="N50">
        <f>P8</f>
        <v/>
      </c>
      <c r="O50">
        <f>K50+((ABS(F50)/MAX(((F31)+(H31)*(MAX($D$16,(K50)-(J31))))*(MAX($D$16,(K50)-(J31))),1E-6))^2)/(2*$I$5)-((E31)*((((ABS(F50)*$D$6)/(MAX(((F31)+(H31)*(MAX($D$16,(K50)-(J31))))*(MAX($D$16,(K50)-(J31))),1E-6)*MAX(((((F31)+(H31)*(MAX($D$16,(K50)-(J31))))*(MAX($D$16,(K50)-(J31))))/MAX((F31)+2*(MAX($D$16,(K50)-(J31)))*SQRT(1+(H31)^2),1E-6))^(2/3),1E-6)))^2)+(((ABS(F50)*$D$6)/(MAX(((G31)+(I31)*(MAX($D$16,(AE50)-(K31))))*(MAX($D$16,(AE50)-(K31))),1E-6)*MAX(((((G31)+(I31)*(MAX($D$16,(AE50)-(K31))))*(MAX($D$16,(AE50)-(K31))))/MAX((G31)+2*(MAX($D$16,(AE50)-(K31)))*SQRT(1+(I31)^2),1E-6))^(2/3),1E-6)))^2))/2)+(IF((ABS(F50)/MAX(((G31)+(I31)*(MAX($D$16,(AE50)-(K31))))*(MAX($D$16,(AE50)-(K31))),1E-6))&gt;(ABS(F50)/MAX(((F31)+(H31)*(MAX($D$16,(K50)-(J31))))*(MAX($D$16,(K50)-(J31))),1E-6)),$D$9*((((ABS(F50)/MAX(((G31)+(I31)*(MAX($D$16,(AE50)-(K31))))*(MAX($D$16,(AE50)-(K31))),1E-6))^2)/(2*$I$5))-(((ABS(F50)/MAX(((F31)+(H31)*(MAX($D$16,(K50)-(J31))))*(MAX($D$16,(K50)-(J31))),1E-6))^2)/(2*$I$5))),$D$8*((((ABS(F50)/MAX(((F31)+(H31)*(MAX($D$16,(K50)-(J31))))*(MAX($D$16,(K50)-(J31))),1E-6))^2)/(2*$I$5))-(((ABS(F50)/MAX(((G31)+(I31)*(MAX($D$16,(AE50)-(K31))))*(MAX($D$16,(AE50)-(K31))),1E-6))^2)/(2*$I$5)))))+($D$10*(ABS((X31)-(W31))/90)*MAX(((ABS(F50)/MAX(((F31)+(H31)*(MAX($D$16,(K50)-(J31))))*(MAX($D$16,(K50)-(J31))),1E-6))^2)/(2*$I$5),((ABS(F50)/MAX(((G31)+(I31)*(MAX($D$16,(AE50)-(K31))))*(MAX($D$16,(AE50)-(K31))),1E-6))^2)/(2*$I$5)))+(0)-((ABS(F50)/MAX(((G31)+(I31)*(MAX($D$16,(AE50)-(K31))))*(MAX($D$16,(AE50)-(K31))),1E-6))^2)/(2*$I$5)</f>
        <v/>
      </c>
      <c r="P50">
        <f>AD50+((ABS(G50)/MAX(((G32)+(I32)*(MAX($D$16,(AD50)-(K32))))*(MAX($D$16,(AD50)-(K32))),1E-6))^2)/(2*$I$5)+((E32)*((((ABS(G50)*$D$6)/(MAX(((F32)+(H32)*(MAX($D$16,(AC50)-(J32))))*(MAX($D$16,(AC50)-(J32))),1E-6)*MAX(((((F32)+(H32)*(MAX($D$16,(AC50)-(J32))))*(MAX($D$16,(AC50)-(J32))))/MAX((F32)+2*(MAX($D$16,(AC50)-(J32)))*SQRT(1+(H32)^2),1E-6))^(2/3),1E-6)))^2)+(((ABS(G50)*$D$6)/(MAX(((G32)+(I32)*(MAX($D$16,(AD50)-(K32))))*(MAX($D$16,(AD50)-(K32))),1E-6)*MAX(((((G32)+(I32)*(MAX($D$16,(AD50)-(K32))))*(MAX($D$16,(AD50)-(K32))))/MAX((G32)+2*(MAX($D$16,(AD50)-(K32)))*SQRT(1+(I32)^2),1E-6))^(2/3),1E-6)))^2))/2)+(IF((ABS(G50)/MAX(((G32)+(I32)*(MAX($D$16,(AD50)-(K32))))*(MAX($D$16,(AD50)-(K32))),1E-6))&gt;(ABS(G50)/MAX(((F32)+(H32)*(MAX($D$16,(AC50)-(J32))))*(MAX($D$16,(AC50)-(J32))),1E-6)),$D$9*((((ABS(G50)/MAX(((G32)+(I32)*(MAX($D$16,(AD50)-(K32))))*(MAX($D$16,(AD50)-(K32))),1E-6))^2)/(2*$I$5))-(((ABS(G50)/MAX(((F32)+(H32)*(MAX($D$16,(AC50)-(J32))))*(MAX($D$16,(AC50)-(J32))),1E-6))^2)/(2*$I$5))),$D$8*((((ABS(G50)/MAX(((F32)+(H32)*(MAX($D$16,(AC50)-(J32))))*(MAX($D$16,(AC50)-(J32))),1E-6))^2)/(2*$I$5))-(((ABS(G50)/MAX(((G32)+(I32)*(MAX($D$16,(AD50)-(K32))))*(MAX($D$16,(AD50)-(K32))),1E-6))^2)/(2*$I$5)))))+($D$10*(ABS((X32)-(W32))/90)*MAX(((ABS(G50)/MAX(((F32)+(H32)*(MAX($D$16,(AC50)-(J32))))*(MAX($D$16,(AC50)-(J32))),1E-6))^2)/(2*$I$5),((ABS(G50)/MAX(((G32)+(I32)*(MAX($D$16,(AD50)-(K32))))*(MAX($D$16,(AD50)-(K32))),1E-6))^2)/(2*$I$5)))+(($D$11*0.13607488*(ABS(H50)/MAX(ABS(F50),1E-6))^2*MAX(((ABS(G50)/MAX(((F32)+(H32)*(MAX($D$16,(AC50)-(J32))))*(MAX($D$16,(AC50)-(J32))),1E-6))^2)/(2*$I$5),((ABS(G50)/MAX(((G32)+(I32)*(MAX($D$16,(AD50)-(K32))))*(MAX($D$16,(AD50)-(K32))),1E-6))^2)/(2*$I$5))))-((ABS(G50)/MAX(((F32)+(H32)*(MAX($D$16,(AC50)-(J32))))*(MAX($D$16,(AC50)-(J32))),1E-6))^2)/(2*$I$5)</f>
        <v/>
      </c>
      <c r="Q50">
        <f>L50+((ABS(H50)/MAX(((G33)+(I33)*(MAX($D$16,(IF(N6="None",AC50,L50))-(K33))))*(MAX($D$16,(IF(N6="None",AC50,L50))-(K33))),1E-6))^2)/(2*$I$5)+((E33)*((((ABS(H50)*$D$6)/(MAX(((F33)+(H33)*(MAX($D$16,(AC50)-(J33))))*(MAX($D$16,(AC50)-(J33))),1E-6)*MAX(((((F33)+(H33)*(MAX($D$16,(AC50)-(J33))))*(MAX($D$16,(AC50)-(J33))))/MAX((F33)+2*(MAX($D$16,(AC50)-(J33)))*SQRT(1+(H33)^2),1E-6))^(2/3),1E-6)))^2)+(((ABS(H50)*$D$6)/(MAX(((G33)+(I33)*(MAX($D$16,(IF(N6="None",AC50,L50))-(K33))))*(MAX($D$16,(IF(N6="None",AC50,L50))-(K33))),1E-6)*MAX(((((G33)+(I33)*(MAX($D$16,(IF(N6="None",AC50,L50))-(K33))))*(MAX($D$16,(IF(N6="None",AC50,L50))-(K33))))/MAX((G33)+2*(MAX($D$16,(IF(N6="None",AC50,L50))-(K33)))*SQRT(1+(I33)^2),1E-6))^(2/3),1E-6)))^2))/2)+(IF((ABS(H50)/MAX(((G33)+(I33)*(MAX($D$16,(IF(N6="None",AC50,L50))-(K33))))*(MAX($D$16,(IF(N6="None",AC50,L50))-(K33))),1E-6))&gt;(ABS(H50)/MAX(((F33)+(H33)*(MAX($D$16,(AC50)-(J33))))*(MAX($D$16,(AC50)-(J33))),1E-6)),$D$9*((((ABS(H50)/MAX(((G33)+(I33)*(MAX($D$16,(IF(N6="None",AC50,L50))-(K33))))*(MAX($D$16,(IF(N6="None",AC50,L50))-(K33))),1E-6))^2)/(2*$I$5))-(((ABS(H50)/MAX(((F33)+(H33)*(MAX($D$16,(AC50)-(J33))))*(MAX($D$16,(AC50)-(J33))),1E-6))^2)/(2*$I$5))),$D$8*((((ABS(H50)/MAX(((F33)+(H33)*(MAX($D$16,(AC50)-(J33))))*(MAX($D$16,(AC50)-(J33))),1E-6))^2)/(2*$I$5))-(((ABS(H50)/MAX(((G33)+(I33)*(MAX($D$16,(IF(N6="None",AC50,L50))-(K33))))*(MAX($D$16,(IF(N6="None",AC50,L50))-(K33))),1E-6))^2)/(2*$I$5)))))+($D$10*(ABS((X33)-(W33))/90)*MAX(((ABS(H50)/MAX(((F33)+(H33)*(MAX($D$16,(AC50)-(J33))))*(MAX($D$16,(AC50)-(J33))),1E-6))^2)/(2*$I$5),((ABS(H50)/MAX(((G33)+(I33)*(MAX($D$16,(IF(N6="None",AC50,L50))-(K33))))*(MAX($D$16,(IF(N6="None",AC50,L50))-(K33))),1E-6))^2)/(2*$I$5)))+(($D$11*0.00000015*(ABS(G50)/MAX(ABS(F50),1E-6))^2*MAX(((ABS(H50)/MAX(((F33)+(H33)*(MAX($D$16,(AC50)-(J33))))*(MAX($D$16,(AC50)-(J33))),1E-6))^2)/(2*$I$5),((ABS(H50)/MAX(((G33)+(I33)*(MAX($D$16,(IF(N6="None",AC50,L50))-(K33))))*(MAX($D$16,(IF(N6="None",AC50,L50))-(K33))),1E-6))^2)/(2*$I$5))))-((ABS(H50)/MAX(((F33)+(H33)*(MAX($D$16,(AC50)-(J33))))*(MAX($D$16,(AC50)-(J33))),1E-6))^2)/(2*$I$5)</f>
        <v/>
      </c>
      <c r="R50">
        <f>AE50+((ABS(G50)/MAX(((F32)+(H32)*(MAX($D$16,(AE50)-(J32))))*(MAX($D$16,(AE50)-(J32))),1E-6))^2)/(2*$I$5)-((E32)*((((ABS(G50)*$D$6)/(MAX(((F32)+(H32)*(MAX($D$16,(AE50)-(J32))))*(MAX($D$16,(AE50)-(J32))),1E-6)*MAX(((((F32)+(H32)*(MAX($D$16,(AE50)-(J32))))*(MAX($D$16,(AE50)-(J32))))/MAX((F32)+2*(MAX($D$16,(AE50)-(J32)))*SQRT(1+(H32)^2),1E-6))^(2/3),1E-6)))^2)+(((ABS(G50)*$D$6)/(MAX(((G32)+(I32)*(MAX($D$16,(AF50)-(K32))))*(MAX($D$16,(AF50)-(K32))),1E-6)*MAX(((((G32)+(I32)*(MAX($D$16,(AF50)-(K32))))*(MAX($D$16,(AF50)-(K32))))/MAX((G32)+2*(MAX($D$16,(AF50)-(K32)))*SQRT(1+(I32)^2),1E-6))^(2/3),1E-6)))^2))/2)+(IF((ABS(G50)/MAX(((G32)+(I32)*(MAX($D$16,(AF50)-(K32))))*(MAX($D$16,(AF50)-(K32))),1E-6))&gt;(ABS(G50)/MAX(((F32)+(H32)*(MAX($D$16,(AE50)-(J32))))*(MAX($D$16,(AE50)-(J32))),1E-6)),$D$9*((((ABS(G50)/MAX(((G32)+(I32)*(MAX($D$16,(AF50)-(K32))))*(MAX($D$16,(AF50)-(K32))),1E-6))^2)/(2*$I$5))-(((ABS(G50)/MAX(((F32)+(H32)*(MAX($D$16,(AE50)-(J32))))*(MAX($D$16,(AE50)-(J32))),1E-6))^2)/(2*$I$5))),$D$8*((((ABS(G50)/MAX(((F32)+(H32)*(MAX($D$16,(AE50)-(J32))))*(MAX($D$16,(AE50)-(J32))),1E-6))^2)/(2*$I$5))-(((ABS(G50)/MAX(((G32)+(I32)*(MAX($D$16,(AF50)-(K32))))*(MAX($D$16,(AF50)-(K32))),1E-6))^2)/(2*$I$5)))))+($D$10*(ABS((X32)-(W32))/90)*MAX(((ABS(G50)/MAX(((F32)+(H32)*(MAX($D$16,(AE50)-(J32))))*(MAX($D$16,(AE50)-(J32))),1E-6))^2)/(2*$I$5),((ABS(G50)/MAX(((G32)+(I32)*(MAX($D$16,(AF50)-(K32))))*(MAX($D$16,(AF50)-(K32))),1E-6))^2)/(2*$I$5)))+(($D$11*0.13607488*(ABS(H50)/MAX(ABS(F50),1E-6))^2*MAX(((ABS(G50)/MAX(((F32)+(H32)*(MAX($D$16,(AE50)-(J32))))*(MAX($D$16,(AE50)-(J32))),1E-6))^2)/(2*$I$5),((ABS(G50)/MAX(((G32)+(I32)*(MAX($D$16,(AF50)-(K32))))*(MAX($D$16,(AF50)-(K32))),1E-6))^2)/(2*$I$5))))-((ABS(G50)/MAX(((G32)+(I32)*(MAX($D$16,(AF50)-(K32))))*(MAX($D$16,(AF50)-(K32))),1E-6))^2)/(2*$I$5)</f>
        <v/>
      </c>
      <c r="S50">
        <f>M50+((ABS(I50)/MAX(((G34)+(I34)*(MAX($D$16,(IF(N7="None",AD50,M50))-(K34))))*(MAX($D$16,(IF(N7="None",AD50,M50))-(K34))),1E-6))^2)/(2*$I$5)+((E34)*((((ABS(I50)*$D$6)/(MAX(((F34)+(H34)*(MAX($D$16,(AD50)-(J34))))*(MAX($D$16,(AD50)-(J34))),1E-6)*MAX(((((F34)+(H34)*(MAX($D$16,(AD50)-(J34))))*(MAX($D$16,(AD50)-(J34))))/MAX((F34)+2*(MAX($D$16,(AD50)-(J34)))*SQRT(1+(H34)^2),1E-6))^(2/3),1E-6)))^2)+(((ABS(I50)*$D$6)/(MAX(((G34)+(I34)*(MAX($D$16,(IF(N7="None",AD50,M50))-(K34))))*(MAX($D$16,(IF(N7="None",AD50,M50))-(K34))),1E-6)*MAX(((((G34)+(I34)*(MAX($D$16,(IF(N7="None",AD50,M50))-(K34))))*(MAX($D$16,(IF(N7="None",AD50,M50))-(K34))))/MAX((G34)+2*(MAX($D$16,(IF(N7="None",AD50,M50))-(K34)))*SQRT(1+(I34)^2),1E-6))^(2/3),1E-6)))^2))/2)+(IF((ABS(I50)/MAX(((G34)+(I34)*(MAX($D$16,(IF(N7="None",AD50,M50))-(K34))))*(MAX($D$16,(IF(N7="None",AD50,M50))-(K34))),1E-6))&gt;(ABS(I50)/MAX(((F34)+(H34)*(MAX($D$16,(AD50)-(J34))))*(MAX($D$16,(AD50)-(J34))),1E-6)),$D$9*((((ABS(I50)/MAX(((G34)+(I34)*(MAX($D$16,(IF(N7="None",AD50,M50))-(K34))))*(MAX($D$16,(IF(N7="None",AD50,M50))-(K34))),1E-6))^2)/(2*$I$5))-(((ABS(I50)/MAX(((F34)+(H34)*(MAX($D$16,(AD50)-(J34))))*(MAX($D$16,(AD50)-(J34))),1E-6))^2)/(2*$I$5))),$D$8*((((ABS(I50)/MAX(((F34)+(H34)*(MAX($D$16,(AD50)-(J34))))*(MAX($D$16,(AD50)-(J34))),1E-6))^2)/(2*$I$5))-(((ABS(I50)/MAX(((G34)+(I34)*(MAX($D$16,(IF(N7="None",AD50,M50))-(K34))))*(MAX($D$16,(IF(N7="None",AD50,M50))-(K34))),1E-6))^2)/(2*$I$5)))))+($D$10*(ABS((X34)-(W34))/90)*MAX(((ABS(I50)/MAX(((F34)+(H34)*(MAX($D$16,(AD50)-(J34))))*(MAX($D$16,(AD50)-(J34))),1E-6))^2)/(2*$I$5),((ABS(I50)/MAX(((G34)+(I34)*(MAX($D$16,(IF(N7="None",AD50,M50))-(K34))))*(MAX($D$16,(IF(N7="None",AD50,M50))-(K34))),1E-6))^2)/(2*$I$5)))+(0)-((ABS(I50)/MAX(((F34)+(H34)*(MAX($D$16,(AD50)-(J34))))*(MAX($D$16,(AD50)-(J34))),1E-6))^2)/(2*$I$5)</f>
        <v/>
      </c>
      <c r="T50">
        <f>N50+((ABS(J50)/MAX(((G35)+(I35)*(MAX($D$16,(IF(N8="None",AD50,N50))-(K35))))*(MAX($D$16,(IF(N8="None",AD50,N50))-(K35))),1E-6))^2)/(2*$I$5)+((E35)*((((ABS(J50)*$D$6)/(MAX(((F35)+(H35)*(MAX($D$16,(AD50)-(J35))))*(MAX($D$16,(AD50)-(J35))),1E-6)*MAX(((((F35)+(H35)*(MAX($D$16,(AD50)-(J35))))*(MAX($D$16,(AD50)-(J35))))/MAX((F35)+2*(MAX($D$16,(AD50)-(J35)))*SQRT(1+(H35)^2),1E-6))^(2/3),1E-6)))^2)+(((ABS(J50)*$D$6)/(MAX(((G35)+(I35)*(MAX($D$16,(IF(N8="None",AD50,N50))-(K35))))*(MAX($D$16,(IF(N8="None",AD50,N50))-(K35))),1E-6)*MAX(((((G35)+(I35)*(MAX($D$16,(IF(N8="None",AD50,N50))-(K35))))*(MAX($D$16,(IF(N8="None",AD50,N50))-(K35))))/MAX((G35)+2*(MAX($D$16,(IF(N8="None",AD50,N50))-(K35)))*SQRT(1+(I35)^2),1E-6))^(2/3),1E-6)))^2))/2)+(IF((ABS(J50)/MAX(((G35)+(I35)*(MAX($D$16,(IF(N8="None",AD50,N50))-(K35))))*(MAX($D$16,(IF(N8="None",AD50,N50))-(K35))),1E-6))&gt;(ABS(J50)/MAX(((F35)+(H35)*(MAX($D$16,(AD50)-(J35))))*(MAX($D$16,(AD50)-(J35))),1E-6)),$D$9*((((ABS(J50)/MAX(((G35)+(I35)*(MAX($D$16,(IF(N8="None",AD50,N50))-(K35))))*(MAX($D$16,(IF(N8="None",AD50,N50))-(K35))),1E-6))^2)/(2*$I$5))-(((ABS(J50)/MAX(((F35)+(H35)*(MAX($D$16,(AD50)-(J35))))*(MAX($D$16,(AD50)-(J35))),1E-6))^2)/(2*$I$5))),$D$8*((((ABS(J50)/MAX(((F35)+(H35)*(MAX($D$16,(AD50)-(J35))))*(MAX($D$16,(AD50)-(J35))),1E-6))^2)/(2*$I$5))-(((ABS(J50)/MAX(((G35)+(I35)*(MAX($D$16,(IF(N8="None",AD50,N50))-(K35))))*(MAX($D$16,(IF(N8="None",AD50,N50))-(K35))),1E-6))^2)/(2*$I$5)))))+($D$10*(ABS((X35)-(W35))/90)*MAX(((ABS(J50)/MAX(((F35)+(H35)*(MAX($D$16,(AD50)-(J35))))*(MAX($D$16,(AD50)-(J35))),1E-6))^2)/(2*$I$5),((ABS(J50)/MAX(((G35)+(I35)*(MAX($D$16,(IF(N8="None",AD50,N50))-(K35))))*(MAX($D$16,(IF(N8="None",AD50,N50))-(K35))),1E-6))^2)/(2*$I$5)))+(($D$11*0.34699541*(ABS(I50)/MAX(ABS(G50),1E-6))^2*MAX(((ABS(J50)/MAX(((F35)+(H35)*(MAX($D$16,(AD50)-(J35))))*(MAX($D$16,(AD50)-(J35))),1E-6))^2)/(2*$I$5),((ABS(J50)/MAX(((G35)+(I35)*(MAX($D$16,(IF(N8="None",AD50,N50))-(K35))))*(MAX($D$16,(IF(N8="None",AD50,N50))-(K35))),1E-6))^2)/(2*$I$5))))-((ABS(J50)/MAX(((F35)+(H35)*(MAX($D$16,(AD50)-(J35))))*(MAX($D$16,(AD50)-(J35))),1E-6))^2)/(2*$I$5)</f>
        <v/>
      </c>
      <c r="U50">
        <f>((((G31)*(MAX($D$16,(AE50)-(K31)))^2)/2+(I31)*(MAX($D$16,(AE50)-(K31)))^3/3+(ABS(F50)^2)/($I$5*MAX(((G31)+(I31)*(MAX($D$16,(AE50)-(K31))))*(MAX($D$16,(AE50)-(K31))),1E-6)))-(IF(N6="None",((((F32)*(MAX($D$16,(AE50)-(J32)))^2)/2+(H32)*(MAX($D$16,(AE50)-(J32)))^3/3+(ABS(G50)^2)/($I$5*MAX(((F32)+(H32)*(MAX($D$16,(AE50)-(J32))))*(MAX($D$16,(AE50)-(J32))),1E-6)))*0.72785025),(((((F32)*(MAX($D$16,(AE50)-(J32)))^2)/2+(H32)*(MAX($D$16,(AE50)-(J32)))^3/3+(ABS(G50)^2)/($I$5*MAX(((F32)+(H32)*(MAX($D$16,(AE50)-(J32))))*(MAX($D$16,(AE50)-(J32))),1E-6)))*0.72785025)+((((F33)*(MAX($D$16,(AE50)-(J33)))^2)/2+(H33)*(MAX($D$16,(AE50)-(J33)))^3/3+(ABS(H50)^2)/($I$5*MAX(((F33)+(H33)*(MAX($D$16,(AE50)-(J33))))*(MAX($D$16,(AE50)-(J33))),1E-6)))*0.99999971)))))/MAX(((G31)*(MAX($D$16,(AE50)-(K31)))^2)/2+(I31)*(MAX($D$16,(AE50)-(K31)))^3/3+(ABS(F50)^2)/($I$5*MAX(((G31)+(I31)*(MAX($D$16,(AE50)-(K31))))*(MAX($D$16,(AE50)-(K31))),1E-6)),1E-6)</f>
        <v/>
      </c>
      <c r="V50">
        <f>((((G32)*(MAX($D$16,(AF50)-(K32)))^2)/2+(I32)*(MAX($D$16,(AF50)-(K32)))^3/3+(ABS(G50)^2)/($I$5*MAX(((G32)+(I32)*(MAX($D$16,(AF50)-(K32))))*(MAX($D$16,(AF50)-(K32))),1E-6)))-(IF(AND(N7="None",N8="None"),0,IF(N8="None",((((F34)*(MAX($D$16,(AF50)-(J34)))^2)/2+(H34)*(MAX($D$16,(AF50)-(J34)))^3/3+(ABS(I50)^2)/($I$5*MAX(((F34)+(H34)*(MAX($D$16,(AF50)-(J34))))*(MAX($D$16,(AF50)-(J34))),1E-6)))*1.00000000),IF(N7="None",((((F35)*(MAX($D$16,(AF50)-(J35)))^2)/2+(H35)*(MAX($D$16,(AF50)-(J35)))^3/3+(ABS(J50)^2)/($I$5*MAX(((F35)+(H35)*(MAX($D$16,(AF50)-(J35))))*(MAX($D$16,(AF50)-(J35))),1E-6)))*0.30600918),(((((F34)*(MAX($D$16,(AF50)-(J34)))^2)/2+(H34)*(MAX($D$16,(AF50)-(J34)))^3/3+(ABS(I50)^2)/($I$5*MAX(((F34)+(H34)*(MAX($D$16,(AF50)-(J34))))*(MAX($D$16,(AF50)-(J34))),1E-6)))*1.00000000)+((((F35)*(MAX($D$16,(AF50)-(J35)))^2)/2+(H35)*(MAX($D$16,(AF50)-(J35)))^3/3+(ABS(J50)^2)/($I$5*MAX(((F35)+(H35)*(MAX($D$16,(AF50)-(J35))))*(MAX($D$16,(AF50)-(J35))),1E-6)))*0.30600918)))))))/MAX(((G32)*(MAX($D$16,(AF50)-(K32)))^2)/2+(I32)*(MAX($D$16,(AF50)-(K32)))^3/3+(ABS(G50)^2)/($I$5*MAX(((G32)+(I32)*(MAX($D$16,(AF50)-(K32))))*(MAX($D$16,(AF50)-(K32))),1E-6)),1E-6)</f>
        <v/>
      </c>
      <c r="W50">
        <f>ABS((MAX(P50,Q50))-D50)</f>
        <v/>
      </c>
      <c r="X50">
        <f>ABS((MAX(S50,T50))-E50)</f>
        <v/>
      </c>
      <c r="Y50">
        <f>IF($D$20=0,B50,IFERROR(IF(N6="None",1,MIN(0.98,MAX(0.02,B50+$D$14*((Q50-P50)/MAX(ABS(D50),1))))),B50))</f>
        <v/>
      </c>
      <c r="Z50">
        <f>IF($D$20=0,C50,IFERROR(IF(AND(N7="None",N8="None"),C50,IF(N8="None",1,IF(N7="None",0,MIN(0.98,MAX(0.02,C50+$D$14*((T50-S50)/MAX(ABS(E50),1))))))),C50))</f>
        <v/>
      </c>
      <c r="AA50">
        <f>IF($D$20=0,D50,IFERROR(D50+$D$13*(AC50-D50),D50))</f>
        <v/>
      </c>
      <c r="AB50">
        <f>IF($D$20=0,E50,IFERROR(E50+$D$13*(AD50-E50),E50))</f>
        <v/>
      </c>
      <c r="AC50">
        <f>IF($D$20=0,D50,IF(AC50=0,(MAX(P50,Q50)),IF(ABS((MAX(P50,Q50))-AC50)&lt;$D$19,AC50,MAX((K31)+$D$16,AC50+$D$13*(((MAX(P50,Q50))-AC50))))))</f>
        <v/>
      </c>
      <c r="AD50">
        <f>IF($D$20=0,E50,IF(AD50=0,(MAX(S50,T50)),IF(ABS((MAX(S50,T50))-AD50)&lt;$D$19,AD50,MAX((K32)+$D$16,AD50+$D$13*(((MAX(S50,T50))-AD50))))))</f>
        <v/>
      </c>
      <c r="AE50">
        <f>IF($D$20=0,D50,IF(AE50=0,O50,IF(ABS(U50)&lt;$D$19,AE50,MAX((K31)+$D$16,AE50+($D$13*(((O50)-AE50)+(U50*MAX(ABS(AE50-(K31)),1))))))))</f>
        <v/>
      </c>
      <c r="AF50">
        <f>IF($D$20=0,E50,IF(AF50=0,R50,IF(ABS(V50)&lt;$D$19,AF50,MAX((K32)+$D$16,AF50+($D$13*(((R50)-AF50)+(V50*MAX(ABS(AF50-(K32)),1))))))))</f>
        <v/>
      </c>
      <c r="AG50">
        <f>((G31)*(MAX($D$16,(AC50)-(K31)))^2)/2+(I31)*(MAX($D$16,(AC50)-(K31)))^3/3+(ABS(F50)^2)/($I$5*MAX(((G31)+(I31)*(MAX($D$16,(AC50)-(K31))))*(MAX($D$16,(AC50)-(K31))),1E-6))</f>
        <v/>
      </c>
      <c r="AH50">
        <f>((G31)*(MAX($D$16,(AE50)-(K31)))^2)/2+(I31)*(MAX($D$16,(AE50)-(K31)))^3/3+(ABS(F50)^2)/($I$5*MAX(((G31)+(I31)*(MAX($D$16,(AE50)-(K31))))*(MAX($D$16,(AE50)-(K31))),1E-6))</f>
        <v/>
      </c>
      <c r="AI50">
        <f>((G32)*(MAX($D$16,(AD50)-(K32)))^2)/2+(I32)*(MAX($D$16,(AD50)-(K32)))^3/3+(ABS(G50)^2)/($I$5*MAX(((G32)+(I32)*(MAX($D$16,(AD50)-(K32))))*(MAX($D$16,(AD50)-(K32))),1E-6))</f>
        <v/>
      </c>
      <c r="AJ50">
        <f>((G32)*(MAX($D$16,(AF50)-(K32)))^2)/2+(I32)*(MAX($D$16,(AF50)-(K32)))^3/3+(ABS(G50)^2)/($I$5*MAX(((G32)+(I32)*(MAX($D$16,(AF50)-(K32))))*(MAX($D$16,(AF50)-(K32))),1E-6))</f>
        <v/>
      </c>
      <c r="AK50">
        <f>IF(AH50&gt;=AG50,"Supercritical","Subcritical")</f>
        <v/>
      </c>
      <c r="AL50">
        <f>IF(AJ50&gt;=AI50,"Supercritical","Subcritical")</f>
        <v/>
      </c>
      <c r="AM50">
        <f>IF($D$20=0,D50,IFERROR(D50+$D$13*(IF(AK50="Supercritical",AE50,AC50)-D50),D50))</f>
        <v/>
      </c>
      <c r="AN50">
        <f>IF($D$20=0,E50,IFERROR(E50+$D$13*(IF(AL50="Supercritical",AF50,AD50)-E50),E50))</f>
        <v/>
      </c>
      <c r="AO50">
        <f>IF($D$20=0,0,IFERROR(ABS(IF(AK50="Supercritical",AE50,AC50)-D50),0))</f>
        <v/>
      </c>
      <c r="AP50">
        <f>IF($D$20=0,0,IFERROR(ABS(IF(AL50="Supercritical",AF50,AD50)-E50),0))</f>
        <v/>
      </c>
    </row>
    <row r="51">
      <c r="A51" t="n">
        <v>8</v>
      </c>
      <c r="B51">
        <f>Y50</f>
        <v/>
      </c>
      <c r="C51">
        <f>Z50</f>
        <v/>
      </c>
      <c r="D51">
        <f>AM50</f>
        <v/>
      </c>
      <c r="E51">
        <f>AN50</f>
        <v/>
      </c>
      <c r="F51">
        <f>$D$5</f>
        <v/>
      </c>
      <c r="G51">
        <f>IF(N6="None",MAX(0,F51-H51),MAX(0,F51*B51))</f>
        <v/>
      </c>
      <c r="H51">
        <f>IF(N6="None",MAX(0.05,IFERROR(O33,0)+0.05),MAX(0,F51-G51))</f>
        <v/>
      </c>
      <c r="I51">
        <f>IF(AND(N7="None",N8="None"),MAX(0,G51*C51),IF(N7="None",MAX(0.05,IFERROR(O34,0)+0.05),IF(N8="None",MAX(0,G51-J51),MAX(0,G51*C51))))</f>
        <v/>
      </c>
      <c r="J51">
        <f>IF(AND(N7="None",N8="None"),MAX(0,G51-I51),IF(N8="None",MAX(0.05,IFERROR(O35,0)+0.05),IF(N7="None",MAX(0,G51-I51),MAX(0,G51-I51))))</f>
        <v/>
      </c>
      <c r="K51">
        <f>P5</f>
        <v/>
      </c>
      <c r="L51">
        <f>P6</f>
        <v/>
      </c>
      <c r="M51">
        <f>P7</f>
        <v/>
      </c>
      <c r="N51">
        <f>P8</f>
        <v/>
      </c>
      <c r="O51">
        <f>K51+((ABS(F51)/MAX(((F31)+(H31)*(MAX($D$16,(K51)-(J31))))*(MAX($D$16,(K51)-(J31))),1E-6))^2)/(2*$I$5)-((E31)*((((ABS(F51)*$D$6)/(MAX(((F31)+(H31)*(MAX($D$16,(K51)-(J31))))*(MAX($D$16,(K51)-(J31))),1E-6)*MAX(((((F31)+(H31)*(MAX($D$16,(K51)-(J31))))*(MAX($D$16,(K51)-(J31))))/MAX((F31)+2*(MAX($D$16,(K51)-(J31)))*SQRT(1+(H31)^2),1E-6))^(2/3),1E-6)))^2)+(((ABS(F51)*$D$6)/(MAX(((G31)+(I31)*(MAX($D$16,(AE51)-(K31))))*(MAX($D$16,(AE51)-(K31))),1E-6)*MAX(((((G31)+(I31)*(MAX($D$16,(AE51)-(K31))))*(MAX($D$16,(AE51)-(K31))))/MAX((G31)+2*(MAX($D$16,(AE51)-(K31)))*SQRT(1+(I31)^2),1E-6))^(2/3),1E-6)))^2))/2)+(IF((ABS(F51)/MAX(((G31)+(I31)*(MAX($D$16,(AE51)-(K31))))*(MAX($D$16,(AE51)-(K31))),1E-6))&gt;(ABS(F51)/MAX(((F31)+(H31)*(MAX($D$16,(K51)-(J31))))*(MAX($D$16,(K51)-(J31))),1E-6)),$D$9*((((ABS(F51)/MAX(((G31)+(I31)*(MAX($D$16,(AE51)-(K31))))*(MAX($D$16,(AE51)-(K31))),1E-6))^2)/(2*$I$5))-(((ABS(F51)/MAX(((F31)+(H31)*(MAX($D$16,(K51)-(J31))))*(MAX($D$16,(K51)-(J31))),1E-6))^2)/(2*$I$5))),$D$8*((((ABS(F51)/MAX(((F31)+(H31)*(MAX($D$16,(K51)-(J31))))*(MAX($D$16,(K51)-(J31))),1E-6))^2)/(2*$I$5))-(((ABS(F51)/MAX(((G31)+(I31)*(MAX($D$16,(AE51)-(K31))))*(MAX($D$16,(AE51)-(K31))),1E-6))^2)/(2*$I$5)))))+($D$10*(ABS((X31)-(W31))/90)*MAX(((ABS(F51)/MAX(((F31)+(H31)*(MAX($D$16,(K51)-(J31))))*(MAX($D$16,(K51)-(J31))),1E-6))^2)/(2*$I$5),((ABS(F51)/MAX(((G31)+(I31)*(MAX($D$16,(AE51)-(K31))))*(MAX($D$16,(AE51)-(K31))),1E-6))^2)/(2*$I$5)))+(0)-((ABS(F51)/MAX(((G31)+(I31)*(MAX($D$16,(AE51)-(K31))))*(MAX($D$16,(AE51)-(K31))),1E-6))^2)/(2*$I$5)</f>
        <v/>
      </c>
      <c r="P51">
        <f>AD51+((ABS(G51)/MAX(((G32)+(I32)*(MAX($D$16,(AD51)-(K32))))*(MAX($D$16,(AD51)-(K32))),1E-6))^2)/(2*$I$5)+((E32)*((((ABS(G51)*$D$6)/(MAX(((F32)+(H32)*(MAX($D$16,(AC51)-(J32))))*(MAX($D$16,(AC51)-(J32))),1E-6)*MAX(((((F32)+(H32)*(MAX($D$16,(AC51)-(J32))))*(MAX($D$16,(AC51)-(J32))))/MAX((F32)+2*(MAX($D$16,(AC51)-(J32)))*SQRT(1+(H32)^2),1E-6))^(2/3),1E-6)))^2)+(((ABS(G51)*$D$6)/(MAX(((G32)+(I32)*(MAX($D$16,(AD51)-(K32))))*(MAX($D$16,(AD51)-(K32))),1E-6)*MAX(((((G32)+(I32)*(MAX($D$16,(AD51)-(K32))))*(MAX($D$16,(AD51)-(K32))))/MAX((G32)+2*(MAX($D$16,(AD51)-(K32)))*SQRT(1+(I32)^2),1E-6))^(2/3),1E-6)))^2))/2)+(IF((ABS(G51)/MAX(((G32)+(I32)*(MAX($D$16,(AD51)-(K32))))*(MAX($D$16,(AD51)-(K32))),1E-6))&gt;(ABS(G51)/MAX(((F32)+(H32)*(MAX($D$16,(AC51)-(J32))))*(MAX($D$16,(AC51)-(J32))),1E-6)),$D$9*((((ABS(G51)/MAX(((G32)+(I32)*(MAX($D$16,(AD51)-(K32))))*(MAX($D$16,(AD51)-(K32))),1E-6))^2)/(2*$I$5))-(((ABS(G51)/MAX(((F32)+(H32)*(MAX($D$16,(AC51)-(J32))))*(MAX($D$16,(AC51)-(J32))),1E-6))^2)/(2*$I$5))),$D$8*((((ABS(G51)/MAX(((F32)+(H32)*(MAX($D$16,(AC51)-(J32))))*(MAX($D$16,(AC51)-(J32))),1E-6))^2)/(2*$I$5))-(((ABS(G51)/MAX(((G32)+(I32)*(MAX($D$16,(AD51)-(K32))))*(MAX($D$16,(AD51)-(K32))),1E-6))^2)/(2*$I$5)))))+($D$10*(ABS((X32)-(W32))/90)*MAX(((ABS(G51)/MAX(((F32)+(H32)*(MAX($D$16,(AC51)-(J32))))*(MAX($D$16,(AC51)-(J32))),1E-6))^2)/(2*$I$5),((ABS(G51)/MAX(((G32)+(I32)*(MAX($D$16,(AD51)-(K32))))*(MAX($D$16,(AD51)-(K32))),1E-6))^2)/(2*$I$5)))+(($D$11*0.13607488*(ABS(H51)/MAX(ABS(F51),1E-6))^2*MAX(((ABS(G51)/MAX(((F32)+(H32)*(MAX($D$16,(AC51)-(J32))))*(MAX($D$16,(AC51)-(J32))),1E-6))^2)/(2*$I$5),((ABS(G51)/MAX(((G32)+(I32)*(MAX($D$16,(AD51)-(K32))))*(MAX($D$16,(AD51)-(K32))),1E-6))^2)/(2*$I$5))))-((ABS(G51)/MAX(((F32)+(H32)*(MAX($D$16,(AC51)-(J32))))*(MAX($D$16,(AC51)-(J32))),1E-6))^2)/(2*$I$5)</f>
        <v/>
      </c>
      <c r="Q51">
        <f>L51+((ABS(H51)/MAX(((G33)+(I33)*(MAX($D$16,(IF(N6="None",AC51,L51))-(K33))))*(MAX($D$16,(IF(N6="None",AC51,L51))-(K33))),1E-6))^2)/(2*$I$5)+((E33)*((((ABS(H51)*$D$6)/(MAX(((F33)+(H33)*(MAX($D$16,(AC51)-(J33))))*(MAX($D$16,(AC51)-(J33))),1E-6)*MAX(((((F33)+(H33)*(MAX($D$16,(AC51)-(J33))))*(MAX($D$16,(AC51)-(J33))))/MAX((F33)+2*(MAX($D$16,(AC51)-(J33)))*SQRT(1+(H33)^2),1E-6))^(2/3),1E-6)))^2)+(((ABS(H51)*$D$6)/(MAX(((G33)+(I33)*(MAX($D$16,(IF(N6="None",AC51,L51))-(K33))))*(MAX($D$16,(IF(N6="None",AC51,L51))-(K33))),1E-6)*MAX(((((G33)+(I33)*(MAX($D$16,(IF(N6="None",AC51,L51))-(K33))))*(MAX($D$16,(IF(N6="None",AC51,L51))-(K33))))/MAX((G33)+2*(MAX($D$16,(IF(N6="None",AC51,L51))-(K33)))*SQRT(1+(I33)^2),1E-6))^(2/3),1E-6)))^2))/2)+(IF((ABS(H51)/MAX(((G33)+(I33)*(MAX($D$16,(IF(N6="None",AC51,L51))-(K33))))*(MAX($D$16,(IF(N6="None",AC51,L51))-(K33))),1E-6))&gt;(ABS(H51)/MAX(((F33)+(H33)*(MAX($D$16,(AC51)-(J33))))*(MAX($D$16,(AC51)-(J33))),1E-6)),$D$9*((((ABS(H51)/MAX(((G33)+(I33)*(MAX($D$16,(IF(N6="None",AC51,L51))-(K33))))*(MAX($D$16,(IF(N6="None",AC51,L51))-(K33))),1E-6))^2)/(2*$I$5))-(((ABS(H51)/MAX(((F33)+(H33)*(MAX($D$16,(AC51)-(J33))))*(MAX($D$16,(AC51)-(J33))),1E-6))^2)/(2*$I$5))),$D$8*((((ABS(H51)/MAX(((F33)+(H33)*(MAX($D$16,(AC51)-(J33))))*(MAX($D$16,(AC51)-(J33))),1E-6))^2)/(2*$I$5))-(((ABS(H51)/MAX(((G33)+(I33)*(MAX($D$16,(IF(N6="None",AC51,L51))-(K33))))*(MAX($D$16,(IF(N6="None",AC51,L51))-(K33))),1E-6))^2)/(2*$I$5)))))+($D$10*(ABS((X33)-(W33))/90)*MAX(((ABS(H51)/MAX(((F33)+(H33)*(MAX($D$16,(AC51)-(J33))))*(MAX($D$16,(AC51)-(J33))),1E-6))^2)/(2*$I$5),((ABS(H51)/MAX(((G33)+(I33)*(MAX($D$16,(IF(N6="None",AC51,L51))-(K33))))*(MAX($D$16,(IF(N6="None",AC51,L51))-(K33))),1E-6))^2)/(2*$I$5)))+(($D$11*0.00000015*(ABS(G51)/MAX(ABS(F51),1E-6))^2*MAX(((ABS(H51)/MAX(((F33)+(H33)*(MAX($D$16,(AC51)-(J33))))*(MAX($D$16,(AC51)-(J33))),1E-6))^2)/(2*$I$5),((ABS(H51)/MAX(((G33)+(I33)*(MAX($D$16,(IF(N6="None",AC51,L51))-(K33))))*(MAX($D$16,(IF(N6="None",AC51,L51))-(K33))),1E-6))^2)/(2*$I$5))))-((ABS(H51)/MAX(((F33)+(H33)*(MAX($D$16,(AC51)-(J33))))*(MAX($D$16,(AC51)-(J33))),1E-6))^2)/(2*$I$5)</f>
        <v/>
      </c>
      <c r="R51">
        <f>AE51+((ABS(G51)/MAX(((F32)+(H32)*(MAX($D$16,(AE51)-(J32))))*(MAX($D$16,(AE51)-(J32))),1E-6))^2)/(2*$I$5)-((E32)*((((ABS(G51)*$D$6)/(MAX(((F32)+(H32)*(MAX($D$16,(AE51)-(J32))))*(MAX($D$16,(AE51)-(J32))),1E-6)*MAX(((((F32)+(H32)*(MAX($D$16,(AE51)-(J32))))*(MAX($D$16,(AE51)-(J32))))/MAX((F32)+2*(MAX($D$16,(AE51)-(J32)))*SQRT(1+(H32)^2),1E-6))^(2/3),1E-6)))^2)+(((ABS(G51)*$D$6)/(MAX(((G32)+(I32)*(MAX($D$16,(AF51)-(K32))))*(MAX($D$16,(AF51)-(K32))),1E-6)*MAX(((((G32)+(I32)*(MAX($D$16,(AF51)-(K32))))*(MAX($D$16,(AF51)-(K32))))/MAX((G32)+2*(MAX($D$16,(AF51)-(K32)))*SQRT(1+(I32)^2),1E-6))^(2/3),1E-6)))^2))/2)+(IF((ABS(G51)/MAX(((G32)+(I32)*(MAX($D$16,(AF51)-(K32))))*(MAX($D$16,(AF51)-(K32))),1E-6))&gt;(ABS(G51)/MAX(((F32)+(H32)*(MAX($D$16,(AE51)-(J32))))*(MAX($D$16,(AE51)-(J32))),1E-6)),$D$9*((((ABS(G51)/MAX(((G32)+(I32)*(MAX($D$16,(AF51)-(K32))))*(MAX($D$16,(AF51)-(K32))),1E-6))^2)/(2*$I$5))-(((ABS(G51)/MAX(((F32)+(H32)*(MAX($D$16,(AE51)-(J32))))*(MAX($D$16,(AE51)-(J32))),1E-6))^2)/(2*$I$5))),$D$8*((((ABS(G51)/MAX(((F32)+(H32)*(MAX($D$16,(AE51)-(J32))))*(MAX($D$16,(AE51)-(J32))),1E-6))^2)/(2*$I$5))-(((ABS(G51)/MAX(((G32)+(I32)*(MAX($D$16,(AF51)-(K32))))*(MAX($D$16,(AF51)-(K32))),1E-6))^2)/(2*$I$5)))))+($D$10*(ABS((X32)-(W32))/90)*MAX(((ABS(G51)/MAX(((F32)+(H32)*(MAX($D$16,(AE51)-(J32))))*(MAX($D$16,(AE51)-(J32))),1E-6))^2)/(2*$I$5),((ABS(G51)/MAX(((G32)+(I32)*(MAX($D$16,(AF51)-(K32))))*(MAX($D$16,(AF51)-(K32))),1E-6))^2)/(2*$I$5)))+(($D$11*0.13607488*(ABS(H51)/MAX(ABS(F51),1E-6))^2*MAX(((ABS(G51)/MAX(((F32)+(H32)*(MAX($D$16,(AE51)-(J32))))*(MAX($D$16,(AE51)-(J32))),1E-6))^2)/(2*$I$5),((ABS(G51)/MAX(((G32)+(I32)*(MAX($D$16,(AF51)-(K32))))*(MAX($D$16,(AF51)-(K32))),1E-6))^2)/(2*$I$5))))-((ABS(G51)/MAX(((G32)+(I32)*(MAX($D$16,(AF51)-(K32))))*(MAX($D$16,(AF51)-(K32))),1E-6))^2)/(2*$I$5)</f>
        <v/>
      </c>
      <c r="S51">
        <f>M51+((ABS(I51)/MAX(((G34)+(I34)*(MAX($D$16,(IF(N7="None",AD51,M51))-(K34))))*(MAX($D$16,(IF(N7="None",AD51,M51))-(K34))),1E-6))^2)/(2*$I$5)+((E34)*((((ABS(I51)*$D$6)/(MAX(((F34)+(H34)*(MAX($D$16,(AD51)-(J34))))*(MAX($D$16,(AD51)-(J34))),1E-6)*MAX(((((F34)+(H34)*(MAX($D$16,(AD51)-(J34))))*(MAX($D$16,(AD51)-(J34))))/MAX((F34)+2*(MAX($D$16,(AD51)-(J34)))*SQRT(1+(H34)^2),1E-6))^(2/3),1E-6)))^2)+(((ABS(I51)*$D$6)/(MAX(((G34)+(I34)*(MAX($D$16,(IF(N7="None",AD51,M51))-(K34))))*(MAX($D$16,(IF(N7="None",AD51,M51))-(K34))),1E-6)*MAX(((((G34)+(I34)*(MAX($D$16,(IF(N7="None",AD51,M51))-(K34))))*(MAX($D$16,(IF(N7="None",AD51,M51))-(K34))))/MAX((G34)+2*(MAX($D$16,(IF(N7="None",AD51,M51))-(K34)))*SQRT(1+(I34)^2),1E-6))^(2/3),1E-6)))^2))/2)+(IF((ABS(I51)/MAX(((G34)+(I34)*(MAX($D$16,(IF(N7="None",AD51,M51))-(K34))))*(MAX($D$16,(IF(N7="None",AD51,M51))-(K34))),1E-6))&gt;(ABS(I51)/MAX(((F34)+(H34)*(MAX($D$16,(AD51)-(J34))))*(MAX($D$16,(AD51)-(J34))),1E-6)),$D$9*((((ABS(I51)/MAX(((G34)+(I34)*(MAX($D$16,(IF(N7="None",AD51,M51))-(K34))))*(MAX($D$16,(IF(N7="None",AD51,M51))-(K34))),1E-6))^2)/(2*$I$5))-(((ABS(I51)/MAX(((F34)+(H34)*(MAX($D$16,(AD51)-(J34))))*(MAX($D$16,(AD51)-(J34))),1E-6))^2)/(2*$I$5))),$D$8*((((ABS(I51)/MAX(((F34)+(H34)*(MAX($D$16,(AD51)-(J34))))*(MAX($D$16,(AD51)-(J34))),1E-6))^2)/(2*$I$5))-(((ABS(I51)/MAX(((G34)+(I34)*(MAX($D$16,(IF(N7="None",AD51,M51))-(K34))))*(MAX($D$16,(IF(N7="None",AD51,M51))-(K34))),1E-6))^2)/(2*$I$5)))))+($D$10*(ABS((X34)-(W34))/90)*MAX(((ABS(I51)/MAX(((F34)+(H34)*(MAX($D$16,(AD51)-(J34))))*(MAX($D$16,(AD51)-(J34))),1E-6))^2)/(2*$I$5),((ABS(I51)/MAX(((G34)+(I34)*(MAX($D$16,(IF(N7="None",AD51,M51))-(K34))))*(MAX($D$16,(IF(N7="None",AD51,M51))-(K34))),1E-6))^2)/(2*$I$5)))+(0)-((ABS(I51)/MAX(((F34)+(H34)*(MAX($D$16,(AD51)-(J34))))*(MAX($D$16,(AD51)-(J34))),1E-6))^2)/(2*$I$5)</f>
        <v/>
      </c>
      <c r="T51">
        <f>N51+((ABS(J51)/MAX(((G35)+(I35)*(MAX($D$16,(IF(N8="None",AD51,N51))-(K35))))*(MAX($D$16,(IF(N8="None",AD51,N51))-(K35))),1E-6))^2)/(2*$I$5)+((E35)*((((ABS(J51)*$D$6)/(MAX(((F35)+(H35)*(MAX($D$16,(AD51)-(J35))))*(MAX($D$16,(AD51)-(J35))),1E-6)*MAX(((((F35)+(H35)*(MAX($D$16,(AD51)-(J35))))*(MAX($D$16,(AD51)-(J35))))/MAX((F35)+2*(MAX($D$16,(AD51)-(J35)))*SQRT(1+(H35)^2),1E-6))^(2/3),1E-6)))^2)+(((ABS(J51)*$D$6)/(MAX(((G35)+(I35)*(MAX($D$16,(IF(N8="None",AD51,N51))-(K35))))*(MAX($D$16,(IF(N8="None",AD51,N51))-(K35))),1E-6)*MAX(((((G35)+(I35)*(MAX($D$16,(IF(N8="None",AD51,N51))-(K35))))*(MAX($D$16,(IF(N8="None",AD51,N51))-(K35))))/MAX((G35)+2*(MAX($D$16,(IF(N8="None",AD51,N51))-(K35)))*SQRT(1+(I35)^2),1E-6))^(2/3),1E-6)))^2))/2)+(IF((ABS(J51)/MAX(((G35)+(I35)*(MAX($D$16,(IF(N8="None",AD51,N51))-(K35))))*(MAX($D$16,(IF(N8="None",AD51,N51))-(K35))),1E-6))&gt;(ABS(J51)/MAX(((F35)+(H35)*(MAX($D$16,(AD51)-(J35))))*(MAX($D$16,(AD51)-(J35))),1E-6)),$D$9*((((ABS(J51)/MAX(((G35)+(I35)*(MAX($D$16,(IF(N8="None",AD51,N51))-(K35))))*(MAX($D$16,(IF(N8="None",AD51,N51))-(K35))),1E-6))^2)/(2*$I$5))-(((ABS(J51)/MAX(((F35)+(H35)*(MAX($D$16,(AD51)-(J35))))*(MAX($D$16,(AD51)-(J35))),1E-6))^2)/(2*$I$5))),$D$8*((((ABS(J51)/MAX(((F35)+(H35)*(MAX($D$16,(AD51)-(J35))))*(MAX($D$16,(AD51)-(J35))),1E-6))^2)/(2*$I$5))-(((ABS(J51)/MAX(((G35)+(I35)*(MAX($D$16,(IF(N8="None",AD51,N51))-(K35))))*(MAX($D$16,(IF(N8="None",AD51,N51))-(K35))),1E-6))^2)/(2*$I$5)))))+($D$10*(ABS((X35)-(W35))/90)*MAX(((ABS(J51)/MAX(((F35)+(H35)*(MAX($D$16,(AD51)-(J35))))*(MAX($D$16,(AD51)-(J35))),1E-6))^2)/(2*$I$5),((ABS(J51)/MAX(((G35)+(I35)*(MAX($D$16,(IF(N8="None",AD51,N51))-(K35))))*(MAX($D$16,(IF(N8="None",AD51,N51))-(K35))),1E-6))^2)/(2*$I$5)))+(($D$11*0.34699541*(ABS(I51)/MAX(ABS(G51),1E-6))^2*MAX(((ABS(J51)/MAX(((F35)+(H35)*(MAX($D$16,(AD51)-(J35))))*(MAX($D$16,(AD51)-(J35))),1E-6))^2)/(2*$I$5),((ABS(J51)/MAX(((G35)+(I35)*(MAX($D$16,(IF(N8="None",AD51,N51))-(K35))))*(MAX($D$16,(IF(N8="None",AD51,N51))-(K35))),1E-6))^2)/(2*$I$5))))-((ABS(J51)/MAX(((F35)+(H35)*(MAX($D$16,(AD51)-(J35))))*(MAX($D$16,(AD51)-(J35))),1E-6))^2)/(2*$I$5)</f>
        <v/>
      </c>
      <c r="U51">
        <f>((((G31)*(MAX($D$16,(AE51)-(K31)))^2)/2+(I31)*(MAX($D$16,(AE51)-(K31)))^3/3+(ABS(F51)^2)/($I$5*MAX(((G31)+(I31)*(MAX($D$16,(AE51)-(K31))))*(MAX($D$16,(AE51)-(K31))),1E-6)))-(IF(N6="None",((((F32)*(MAX($D$16,(AE51)-(J32)))^2)/2+(H32)*(MAX($D$16,(AE51)-(J32)))^3/3+(ABS(G51)^2)/($I$5*MAX(((F32)+(H32)*(MAX($D$16,(AE51)-(J32))))*(MAX($D$16,(AE51)-(J32))),1E-6)))*0.72785025),(((((F32)*(MAX($D$16,(AE51)-(J32)))^2)/2+(H32)*(MAX($D$16,(AE51)-(J32)))^3/3+(ABS(G51)^2)/($I$5*MAX(((F32)+(H32)*(MAX($D$16,(AE51)-(J32))))*(MAX($D$16,(AE51)-(J32))),1E-6)))*0.72785025)+((((F33)*(MAX($D$16,(AE51)-(J33)))^2)/2+(H33)*(MAX($D$16,(AE51)-(J33)))^3/3+(ABS(H51)^2)/($I$5*MAX(((F33)+(H33)*(MAX($D$16,(AE51)-(J33))))*(MAX($D$16,(AE51)-(J33))),1E-6)))*0.99999971)))))/MAX(((G31)*(MAX($D$16,(AE51)-(K31)))^2)/2+(I31)*(MAX($D$16,(AE51)-(K31)))^3/3+(ABS(F51)^2)/($I$5*MAX(((G31)+(I31)*(MAX($D$16,(AE51)-(K31))))*(MAX($D$16,(AE51)-(K31))),1E-6)),1E-6)</f>
        <v/>
      </c>
      <c r="V51">
        <f>((((G32)*(MAX($D$16,(AF51)-(K32)))^2)/2+(I32)*(MAX($D$16,(AF51)-(K32)))^3/3+(ABS(G51)^2)/($I$5*MAX(((G32)+(I32)*(MAX($D$16,(AF51)-(K32))))*(MAX($D$16,(AF51)-(K32))),1E-6)))-(IF(AND(N7="None",N8="None"),0,IF(N8="None",((((F34)*(MAX($D$16,(AF51)-(J34)))^2)/2+(H34)*(MAX($D$16,(AF51)-(J34)))^3/3+(ABS(I51)^2)/($I$5*MAX(((F34)+(H34)*(MAX($D$16,(AF51)-(J34))))*(MAX($D$16,(AF51)-(J34))),1E-6)))*1.00000000),IF(N7="None",((((F35)*(MAX($D$16,(AF51)-(J35)))^2)/2+(H35)*(MAX($D$16,(AF51)-(J35)))^3/3+(ABS(J51)^2)/($I$5*MAX(((F35)+(H35)*(MAX($D$16,(AF51)-(J35))))*(MAX($D$16,(AF51)-(J35))),1E-6)))*0.30600918),(((((F34)*(MAX($D$16,(AF51)-(J34)))^2)/2+(H34)*(MAX($D$16,(AF51)-(J34)))^3/3+(ABS(I51)^2)/($I$5*MAX(((F34)+(H34)*(MAX($D$16,(AF51)-(J34))))*(MAX($D$16,(AF51)-(J34))),1E-6)))*1.00000000)+((((F35)*(MAX($D$16,(AF51)-(J35)))^2)/2+(H35)*(MAX($D$16,(AF51)-(J35)))^3/3+(ABS(J51)^2)/($I$5*MAX(((F35)+(H35)*(MAX($D$16,(AF51)-(J35))))*(MAX($D$16,(AF51)-(J35))),1E-6)))*0.30600918)))))))/MAX(((G32)*(MAX($D$16,(AF51)-(K32)))^2)/2+(I32)*(MAX($D$16,(AF51)-(K32)))^3/3+(ABS(G51)^2)/($I$5*MAX(((G32)+(I32)*(MAX($D$16,(AF51)-(K32))))*(MAX($D$16,(AF51)-(K32))),1E-6)),1E-6)</f>
        <v/>
      </c>
      <c r="W51">
        <f>ABS((MAX(P51,Q51))-D51)</f>
        <v/>
      </c>
      <c r="X51">
        <f>ABS((MAX(S51,T51))-E51)</f>
        <v/>
      </c>
      <c r="Y51">
        <f>IF($D$20=0,B51,IFERROR(IF(N6="None",1,MIN(0.98,MAX(0.02,B51+$D$14*((Q51-P51)/MAX(ABS(D51),1))))),B51))</f>
        <v/>
      </c>
      <c r="Z51">
        <f>IF($D$20=0,C51,IFERROR(IF(AND(N7="None",N8="None"),C51,IF(N8="None",1,IF(N7="None",0,MIN(0.98,MAX(0.02,C51+$D$14*((T51-S51)/MAX(ABS(E51),1))))))),C51))</f>
        <v/>
      </c>
      <c r="AA51">
        <f>IF($D$20=0,D51,IFERROR(D51+$D$13*(AC51-D51),D51))</f>
        <v/>
      </c>
      <c r="AB51">
        <f>IF($D$20=0,E51,IFERROR(E51+$D$13*(AD51-E51),E51))</f>
        <v/>
      </c>
      <c r="AC51">
        <f>IF($D$20=0,D51,IF(AC51=0,(MAX(P51,Q51)),IF(ABS((MAX(P51,Q51))-AC51)&lt;$D$19,AC51,MAX((K31)+$D$16,AC51+$D$13*(((MAX(P51,Q51))-AC51))))))</f>
        <v/>
      </c>
      <c r="AD51">
        <f>IF($D$20=0,E51,IF(AD51=0,(MAX(S51,T51)),IF(ABS((MAX(S51,T51))-AD51)&lt;$D$19,AD51,MAX((K32)+$D$16,AD51+$D$13*(((MAX(S51,T51))-AD51))))))</f>
        <v/>
      </c>
      <c r="AE51">
        <f>IF($D$20=0,D51,IF(AE51=0,O51,IF(ABS(U51)&lt;$D$19,AE51,MAX((K31)+$D$16,AE51+($D$13*(((O51)-AE51)+(U51*MAX(ABS(AE51-(K31)),1))))))))</f>
        <v/>
      </c>
      <c r="AF51">
        <f>IF($D$20=0,E51,IF(AF51=0,R51,IF(ABS(V51)&lt;$D$19,AF51,MAX((K32)+$D$16,AF51+($D$13*(((R51)-AF51)+(V51*MAX(ABS(AF51-(K32)),1))))))))</f>
        <v/>
      </c>
      <c r="AG51">
        <f>((G31)*(MAX($D$16,(AC51)-(K31)))^2)/2+(I31)*(MAX($D$16,(AC51)-(K31)))^3/3+(ABS(F51)^2)/($I$5*MAX(((G31)+(I31)*(MAX($D$16,(AC51)-(K31))))*(MAX($D$16,(AC51)-(K31))),1E-6))</f>
        <v/>
      </c>
      <c r="AH51">
        <f>((G31)*(MAX($D$16,(AE51)-(K31)))^2)/2+(I31)*(MAX($D$16,(AE51)-(K31)))^3/3+(ABS(F51)^2)/($I$5*MAX(((G31)+(I31)*(MAX($D$16,(AE51)-(K31))))*(MAX($D$16,(AE51)-(K31))),1E-6))</f>
        <v/>
      </c>
      <c r="AI51">
        <f>((G32)*(MAX($D$16,(AD51)-(K32)))^2)/2+(I32)*(MAX($D$16,(AD51)-(K32)))^3/3+(ABS(G51)^2)/($I$5*MAX(((G32)+(I32)*(MAX($D$16,(AD51)-(K32))))*(MAX($D$16,(AD51)-(K32))),1E-6))</f>
        <v/>
      </c>
      <c r="AJ51">
        <f>((G32)*(MAX($D$16,(AF51)-(K32)))^2)/2+(I32)*(MAX($D$16,(AF51)-(K32)))^3/3+(ABS(G51)^2)/($I$5*MAX(((G32)+(I32)*(MAX($D$16,(AF51)-(K32))))*(MAX($D$16,(AF51)-(K32))),1E-6))</f>
        <v/>
      </c>
      <c r="AK51">
        <f>IF(AH51&gt;=AG51,"Supercritical","Subcritical")</f>
        <v/>
      </c>
      <c r="AL51">
        <f>IF(AJ51&gt;=AI51,"Supercritical","Subcritical")</f>
        <v/>
      </c>
      <c r="AM51">
        <f>IF($D$20=0,D51,IFERROR(D51+$D$13*(IF(AK51="Supercritical",AE51,AC51)-D51),D51))</f>
        <v/>
      </c>
      <c r="AN51">
        <f>IF($D$20=0,E51,IFERROR(E51+$D$13*(IF(AL51="Supercritical",AF51,AD51)-E51),E51))</f>
        <v/>
      </c>
      <c r="AO51">
        <f>IF($D$20=0,0,IFERROR(ABS(IF(AK51="Supercritical",AE51,AC51)-D51),0))</f>
        <v/>
      </c>
      <c r="AP51">
        <f>IF($D$20=0,0,IFERROR(ABS(IF(AL51="Supercritical",AF51,AD51)-E51),0))</f>
        <v/>
      </c>
    </row>
    <row r="52">
      <c r="A52" t="n">
        <v>9</v>
      </c>
      <c r="B52">
        <f>Y51</f>
        <v/>
      </c>
      <c r="C52">
        <f>Z51</f>
        <v/>
      </c>
      <c r="D52">
        <f>AM51</f>
        <v/>
      </c>
      <c r="E52">
        <f>AN51</f>
        <v/>
      </c>
      <c r="F52">
        <f>$D$5</f>
        <v/>
      </c>
      <c r="G52">
        <f>IF(N6="None",MAX(0,F52-H52),MAX(0,F52*B52))</f>
        <v/>
      </c>
      <c r="H52">
        <f>IF(N6="None",MAX(0.05,IFERROR(O33,0)+0.05),MAX(0,F52-G52))</f>
        <v/>
      </c>
      <c r="I52">
        <f>IF(AND(N7="None",N8="None"),MAX(0,G52*C52),IF(N7="None",MAX(0.05,IFERROR(O34,0)+0.05),IF(N8="None",MAX(0,G52-J52),MAX(0,G52*C52))))</f>
        <v/>
      </c>
      <c r="J52">
        <f>IF(AND(N7="None",N8="None"),MAX(0,G52-I52),IF(N8="None",MAX(0.05,IFERROR(O35,0)+0.05),IF(N7="None",MAX(0,G52-I52),MAX(0,G52-I52))))</f>
        <v/>
      </c>
      <c r="K52">
        <f>P5</f>
        <v/>
      </c>
      <c r="L52">
        <f>P6</f>
        <v/>
      </c>
      <c r="M52">
        <f>P7</f>
        <v/>
      </c>
      <c r="N52">
        <f>P8</f>
        <v/>
      </c>
      <c r="O52">
        <f>K52+((ABS(F52)/MAX(((F31)+(H31)*(MAX($D$16,(K52)-(J31))))*(MAX($D$16,(K52)-(J31))),1E-6))^2)/(2*$I$5)-((E31)*((((ABS(F52)*$D$6)/(MAX(((F31)+(H31)*(MAX($D$16,(K52)-(J31))))*(MAX($D$16,(K52)-(J31))),1E-6)*MAX(((((F31)+(H31)*(MAX($D$16,(K52)-(J31))))*(MAX($D$16,(K52)-(J31))))/MAX((F31)+2*(MAX($D$16,(K52)-(J31)))*SQRT(1+(H31)^2),1E-6))^(2/3),1E-6)))^2)+(((ABS(F52)*$D$6)/(MAX(((G31)+(I31)*(MAX($D$16,(AE52)-(K31))))*(MAX($D$16,(AE52)-(K31))),1E-6)*MAX(((((G31)+(I31)*(MAX($D$16,(AE52)-(K31))))*(MAX($D$16,(AE52)-(K31))))/MAX((G31)+2*(MAX($D$16,(AE52)-(K31)))*SQRT(1+(I31)^2),1E-6))^(2/3),1E-6)))^2))/2)+(IF((ABS(F52)/MAX(((G31)+(I31)*(MAX($D$16,(AE52)-(K31))))*(MAX($D$16,(AE52)-(K31))),1E-6))&gt;(ABS(F52)/MAX(((F31)+(H31)*(MAX($D$16,(K52)-(J31))))*(MAX($D$16,(K52)-(J31))),1E-6)),$D$9*((((ABS(F52)/MAX(((G31)+(I31)*(MAX($D$16,(AE52)-(K31))))*(MAX($D$16,(AE52)-(K31))),1E-6))^2)/(2*$I$5))-(((ABS(F52)/MAX(((F31)+(H31)*(MAX($D$16,(K52)-(J31))))*(MAX($D$16,(K52)-(J31))),1E-6))^2)/(2*$I$5))),$D$8*((((ABS(F52)/MAX(((F31)+(H31)*(MAX($D$16,(K52)-(J31))))*(MAX($D$16,(K52)-(J31))),1E-6))^2)/(2*$I$5))-(((ABS(F52)/MAX(((G31)+(I31)*(MAX($D$16,(AE52)-(K31))))*(MAX($D$16,(AE52)-(K31))),1E-6))^2)/(2*$I$5)))))+($D$10*(ABS((X31)-(W31))/90)*MAX(((ABS(F52)/MAX(((F31)+(H31)*(MAX($D$16,(K52)-(J31))))*(MAX($D$16,(K52)-(J31))),1E-6))^2)/(2*$I$5),((ABS(F52)/MAX(((G31)+(I31)*(MAX($D$16,(AE52)-(K31))))*(MAX($D$16,(AE52)-(K31))),1E-6))^2)/(2*$I$5)))+(0)-((ABS(F52)/MAX(((G31)+(I31)*(MAX($D$16,(AE52)-(K31))))*(MAX($D$16,(AE52)-(K31))),1E-6))^2)/(2*$I$5)</f>
        <v/>
      </c>
      <c r="P52">
        <f>AD52+((ABS(G52)/MAX(((G32)+(I32)*(MAX($D$16,(AD52)-(K32))))*(MAX($D$16,(AD52)-(K32))),1E-6))^2)/(2*$I$5)+((E32)*((((ABS(G52)*$D$6)/(MAX(((F32)+(H32)*(MAX($D$16,(AC52)-(J32))))*(MAX($D$16,(AC52)-(J32))),1E-6)*MAX(((((F32)+(H32)*(MAX($D$16,(AC52)-(J32))))*(MAX($D$16,(AC52)-(J32))))/MAX((F32)+2*(MAX($D$16,(AC52)-(J32)))*SQRT(1+(H32)^2),1E-6))^(2/3),1E-6)))^2)+(((ABS(G52)*$D$6)/(MAX(((G32)+(I32)*(MAX($D$16,(AD52)-(K32))))*(MAX($D$16,(AD52)-(K32))),1E-6)*MAX(((((G32)+(I32)*(MAX($D$16,(AD52)-(K32))))*(MAX($D$16,(AD52)-(K32))))/MAX((G32)+2*(MAX($D$16,(AD52)-(K32)))*SQRT(1+(I32)^2),1E-6))^(2/3),1E-6)))^2))/2)+(IF((ABS(G52)/MAX(((G32)+(I32)*(MAX($D$16,(AD52)-(K32))))*(MAX($D$16,(AD52)-(K32))),1E-6))&gt;(ABS(G52)/MAX(((F32)+(H32)*(MAX($D$16,(AC52)-(J32))))*(MAX($D$16,(AC52)-(J32))),1E-6)),$D$9*((((ABS(G52)/MAX(((G32)+(I32)*(MAX($D$16,(AD52)-(K32))))*(MAX($D$16,(AD52)-(K32))),1E-6))^2)/(2*$I$5))-(((ABS(G52)/MAX(((F32)+(H32)*(MAX($D$16,(AC52)-(J32))))*(MAX($D$16,(AC52)-(J32))),1E-6))^2)/(2*$I$5))),$D$8*((((ABS(G52)/MAX(((F32)+(H32)*(MAX($D$16,(AC52)-(J32))))*(MAX($D$16,(AC52)-(J32))),1E-6))^2)/(2*$I$5))-(((ABS(G52)/MAX(((G32)+(I32)*(MAX($D$16,(AD52)-(K32))))*(MAX($D$16,(AD52)-(K32))),1E-6))^2)/(2*$I$5)))))+($D$10*(ABS((X32)-(W32))/90)*MAX(((ABS(G52)/MAX(((F32)+(H32)*(MAX($D$16,(AC52)-(J32))))*(MAX($D$16,(AC52)-(J32))),1E-6))^2)/(2*$I$5),((ABS(G52)/MAX(((G32)+(I32)*(MAX($D$16,(AD52)-(K32))))*(MAX($D$16,(AD52)-(K32))),1E-6))^2)/(2*$I$5)))+(($D$11*0.13607488*(ABS(H52)/MAX(ABS(F52),1E-6))^2*MAX(((ABS(G52)/MAX(((F32)+(H32)*(MAX($D$16,(AC52)-(J32))))*(MAX($D$16,(AC52)-(J32))),1E-6))^2)/(2*$I$5),((ABS(G52)/MAX(((G32)+(I32)*(MAX($D$16,(AD52)-(K32))))*(MAX($D$16,(AD52)-(K32))),1E-6))^2)/(2*$I$5))))-((ABS(G52)/MAX(((F32)+(H32)*(MAX($D$16,(AC52)-(J32))))*(MAX($D$16,(AC52)-(J32))),1E-6))^2)/(2*$I$5)</f>
        <v/>
      </c>
      <c r="Q52">
        <f>L52+((ABS(H52)/MAX(((G33)+(I33)*(MAX($D$16,(IF(N6="None",AC52,L52))-(K33))))*(MAX($D$16,(IF(N6="None",AC52,L52))-(K33))),1E-6))^2)/(2*$I$5)+((E33)*((((ABS(H52)*$D$6)/(MAX(((F33)+(H33)*(MAX($D$16,(AC52)-(J33))))*(MAX($D$16,(AC52)-(J33))),1E-6)*MAX(((((F33)+(H33)*(MAX($D$16,(AC52)-(J33))))*(MAX($D$16,(AC52)-(J33))))/MAX((F33)+2*(MAX($D$16,(AC52)-(J33)))*SQRT(1+(H33)^2),1E-6))^(2/3),1E-6)))^2)+(((ABS(H52)*$D$6)/(MAX(((G33)+(I33)*(MAX($D$16,(IF(N6="None",AC52,L52))-(K33))))*(MAX($D$16,(IF(N6="None",AC52,L52))-(K33))),1E-6)*MAX(((((G33)+(I33)*(MAX($D$16,(IF(N6="None",AC52,L52))-(K33))))*(MAX($D$16,(IF(N6="None",AC52,L52))-(K33))))/MAX((G33)+2*(MAX($D$16,(IF(N6="None",AC52,L52))-(K33)))*SQRT(1+(I33)^2),1E-6))^(2/3),1E-6)))^2))/2)+(IF((ABS(H52)/MAX(((G33)+(I33)*(MAX($D$16,(IF(N6="None",AC52,L52))-(K33))))*(MAX($D$16,(IF(N6="None",AC52,L52))-(K33))),1E-6))&gt;(ABS(H52)/MAX(((F33)+(H33)*(MAX($D$16,(AC52)-(J33))))*(MAX($D$16,(AC52)-(J33))),1E-6)),$D$9*((((ABS(H52)/MAX(((G33)+(I33)*(MAX($D$16,(IF(N6="None",AC52,L52))-(K33))))*(MAX($D$16,(IF(N6="None",AC52,L52))-(K33))),1E-6))^2)/(2*$I$5))-(((ABS(H52)/MAX(((F33)+(H33)*(MAX($D$16,(AC52)-(J33))))*(MAX($D$16,(AC52)-(J33))),1E-6))^2)/(2*$I$5))),$D$8*((((ABS(H52)/MAX(((F33)+(H33)*(MAX($D$16,(AC52)-(J33))))*(MAX($D$16,(AC52)-(J33))),1E-6))^2)/(2*$I$5))-(((ABS(H52)/MAX(((G33)+(I33)*(MAX($D$16,(IF(N6="None",AC52,L52))-(K33))))*(MAX($D$16,(IF(N6="None",AC52,L52))-(K33))),1E-6))^2)/(2*$I$5)))))+($D$10*(ABS((X33)-(W33))/90)*MAX(((ABS(H52)/MAX(((F33)+(H33)*(MAX($D$16,(AC52)-(J33))))*(MAX($D$16,(AC52)-(J33))),1E-6))^2)/(2*$I$5),((ABS(H52)/MAX(((G33)+(I33)*(MAX($D$16,(IF(N6="None",AC52,L52))-(K33))))*(MAX($D$16,(IF(N6="None",AC52,L52))-(K33))),1E-6))^2)/(2*$I$5)))+(($D$11*0.00000015*(ABS(G52)/MAX(ABS(F52),1E-6))^2*MAX(((ABS(H52)/MAX(((F33)+(H33)*(MAX($D$16,(AC52)-(J33))))*(MAX($D$16,(AC52)-(J33))),1E-6))^2)/(2*$I$5),((ABS(H52)/MAX(((G33)+(I33)*(MAX($D$16,(IF(N6="None",AC52,L52))-(K33))))*(MAX($D$16,(IF(N6="None",AC52,L52))-(K33))),1E-6))^2)/(2*$I$5))))-((ABS(H52)/MAX(((F33)+(H33)*(MAX($D$16,(AC52)-(J33))))*(MAX($D$16,(AC52)-(J33))),1E-6))^2)/(2*$I$5)</f>
        <v/>
      </c>
      <c r="R52">
        <f>AE52+((ABS(G52)/MAX(((F32)+(H32)*(MAX($D$16,(AE52)-(J32))))*(MAX($D$16,(AE52)-(J32))),1E-6))^2)/(2*$I$5)-((E32)*((((ABS(G52)*$D$6)/(MAX(((F32)+(H32)*(MAX($D$16,(AE52)-(J32))))*(MAX($D$16,(AE52)-(J32))),1E-6)*MAX(((((F32)+(H32)*(MAX($D$16,(AE52)-(J32))))*(MAX($D$16,(AE52)-(J32))))/MAX((F32)+2*(MAX($D$16,(AE52)-(J32)))*SQRT(1+(H32)^2),1E-6))^(2/3),1E-6)))^2)+(((ABS(G52)*$D$6)/(MAX(((G32)+(I32)*(MAX($D$16,(AF52)-(K32))))*(MAX($D$16,(AF52)-(K32))),1E-6)*MAX(((((G32)+(I32)*(MAX($D$16,(AF52)-(K32))))*(MAX($D$16,(AF52)-(K32))))/MAX((G32)+2*(MAX($D$16,(AF52)-(K32)))*SQRT(1+(I32)^2),1E-6))^(2/3),1E-6)))^2))/2)+(IF((ABS(G52)/MAX(((G32)+(I32)*(MAX($D$16,(AF52)-(K32))))*(MAX($D$16,(AF52)-(K32))),1E-6))&gt;(ABS(G52)/MAX(((F32)+(H32)*(MAX($D$16,(AE52)-(J32))))*(MAX($D$16,(AE52)-(J32))),1E-6)),$D$9*((((ABS(G52)/MAX(((G32)+(I32)*(MAX($D$16,(AF52)-(K32))))*(MAX($D$16,(AF52)-(K32))),1E-6))^2)/(2*$I$5))-(((ABS(G52)/MAX(((F32)+(H32)*(MAX($D$16,(AE52)-(J32))))*(MAX($D$16,(AE52)-(J32))),1E-6))^2)/(2*$I$5))),$D$8*((((ABS(G52)/MAX(((F32)+(H32)*(MAX($D$16,(AE52)-(J32))))*(MAX($D$16,(AE52)-(J32))),1E-6))^2)/(2*$I$5))-(((ABS(G52)/MAX(((G32)+(I32)*(MAX($D$16,(AF52)-(K32))))*(MAX($D$16,(AF52)-(K32))),1E-6))^2)/(2*$I$5)))))+($D$10*(ABS((X32)-(W32))/90)*MAX(((ABS(G52)/MAX(((F32)+(H32)*(MAX($D$16,(AE52)-(J32))))*(MAX($D$16,(AE52)-(J32))),1E-6))^2)/(2*$I$5),((ABS(G52)/MAX(((G32)+(I32)*(MAX($D$16,(AF52)-(K32))))*(MAX($D$16,(AF52)-(K32))),1E-6))^2)/(2*$I$5)))+(($D$11*0.13607488*(ABS(H52)/MAX(ABS(F52),1E-6))^2*MAX(((ABS(G52)/MAX(((F32)+(H32)*(MAX($D$16,(AE52)-(J32))))*(MAX($D$16,(AE52)-(J32))),1E-6))^2)/(2*$I$5),((ABS(G52)/MAX(((G32)+(I32)*(MAX($D$16,(AF52)-(K32))))*(MAX($D$16,(AF52)-(K32))),1E-6))^2)/(2*$I$5))))-((ABS(G52)/MAX(((G32)+(I32)*(MAX($D$16,(AF52)-(K32))))*(MAX($D$16,(AF52)-(K32))),1E-6))^2)/(2*$I$5)</f>
        <v/>
      </c>
      <c r="S52">
        <f>M52+((ABS(I52)/MAX(((G34)+(I34)*(MAX($D$16,(IF(N7="None",AD52,M52))-(K34))))*(MAX($D$16,(IF(N7="None",AD52,M52))-(K34))),1E-6))^2)/(2*$I$5)+((E34)*((((ABS(I52)*$D$6)/(MAX(((F34)+(H34)*(MAX($D$16,(AD52)-(J34))))*(MAX($D$16,(AD52)-(J34))),1E-6)*MAX(((((F34)+(H34)*(MAX($D$16,(AD52)-(J34))))*(MAX($D$16,(AD52)-(J34))))/MAX((F34)+2*(MAX($D$16,(AD52)-(J34)))*SQRT(1+(H34)^2),1E-6))^(2/3),1E-6)))^2)+(((ABS(I52)*$D$6)/(MAX(((G34)+(I34)*(MAX($D$16,(IF(N7="None",AD52,M52))-(K34))))*(MAX($D$16,(IF(N7="None",AD52,M52))-(K34))),1E-6)*MAX(((((G34)+(I34)*(MAX($D$16,(IF(N7="None",AD52,M52))-(K34))))*(MAX($D$16,(IF(N7="None",AD52,M52))-(K34))))/MAX((G34)+2*(MAX($D$16,(IF(N7="None",AD52,M52))-(K34)))*SQRT(1+(I34)^2),1E-6))^(2/3),1E-6)))^2))/2)+(IF((ABS(I52)/MAX(((G34)+(I34)*(MAX($D$16,(IF(N7="None",AD52,M52))-(K34))))*(MAX($D$16,(IF(N7="None",AD52,M52))-(K34))),1E-6))&gt;(ABS(I52)/MAX(((F34)+(H34)*(MAX($D$16,(AD52)-(J34))))*(MAX($D$16,(AD52)-(J34))),1E-6)),$D$9*((((ABS(I52)/MAX(((G34)+(I34)*(MAX($D$16,(IF(N7="None",AD52,M52))-(K34))))*(MAX($D$16,(IF(N7="None",AD52,M52))-(K34))),1E-6))^2)/(2*$I$5))-(((ABS(I52)/MAX(((F34)+(H34)*(MAX($D$16,(AD52)-(J34))))*(MAX($D$16,(AD52)-(J34))),1E-6))^2)/(2*$I$5))),$D$8*((((ABS(I52)/MAX(((F34)+(H34)*(MAX($D$16,(AD52)-(J34))))*(MAX($D$16,(AD52)-(J34))),1E-6))^2)/(2*$I$5))-(((ABS(I52)/MAX(((G34)+(I34)*(MAX($D$16,(IF(N7="None",AD52,M52))-(K34))))*(MAX($D$16,(IF(N7="None",AD52,M52))-(K34))),1E-6))^2)/(2*$I$5)))))+($D$10*(ABS((X34)-(W34))/90)*MAX(((ABS(I52)/MAX(((F34)+(H34)*(MAX($D$16,(AD52)-(J34))))*(MAX($D$16,(AD52)-(J34))),1E-6))^2)/(2*$I$5),((ABS(I52)/MAX(((G34)+(I34)*(MAX($D$16,(IF(N7="None",AD52,M52))-(K34))))*(MAX($D$16,(IF(N7="None",AD52,M52))-(K34))),1E-6))^2)/(2*$I$5)))+(0)-((ABS(I52)/MAX(((F34)+(H34)*(MAX($D$16,(AD52)-(J34))))*(MAX($D$16,(AD52)-(J34))),1E-6))^2)/(2*$I$5)</f>
        <v/>
      </c>
      <c r="T52">
        <f>N52+((ABS(J52)/MAX(((G35)+(I35)*(MAX($D$16,(IF(N8="None",AD52,N52))-(K35))))*(MAX($D$16,(IF(N8="None",AD52,N52))-(K35))),1E-6))^2)/(2*$I$5)+((E35)*((((ABS(J52)*$D$6)/(MAX(((F35)+(H35)*(MAX($D$16,(AD52)-(J35))))*(MAX($D$16,(AD52)-(J35))),1E-6)*MAX(((((F35)+(H35)*(MAX($D$16,(AD52)-(J35))))*(MAX($D$16,(AD52)-(J35))))/MAX((F35)+2*(MAX($D$16,(AD52)-(J35)))*SQRT(1+(H35)^2),1E-6))^(2/3),1E-6)))^2)+(((ABS(J52)*$D$6)/(MAX(((G35)+(I35)*(MAX($D$16,(IF(N8="None",AD52,N52))-(K35))))*(MAX($D$16,(IF(N8="None",AD52,N52))-(K35))),1E-6)*MAX(((((G35)+(I35)*(MAX($D$16,(IF(N8="None",AD52,N52))-(K35))))*(MAX($D$16,(IF(N8="None",AD52,N52))-(K35))))/MAX((G35)+2*(MAX($D$16,(IF(N8="None",AD52,N52))-(K35)))*SQRT(1+(I35)^2),1E-6))^(2/3),1E-6)))^2))/2)+(IF((ABS(J52)/MAX(((G35)+(I35)*(MAX($D$16,(IF(N8="None",AD52,N52))-(K35))))*(MAX($D$16,(IF(N8="None",AD52,N52))-(K35))),1E-6))&gt;(ABS(J52)/MAX(((F35)+(H35)*(MAX($D$16,(AD52)-(J35))))*(MAX($D$16,(AD52)-(J35))),1E-6)),$D$9*((((ABS(J52)/MAX(((G35)+(I35)*(MAX($D$16,(IF(N8="None",AD52,N52))-(K35))))*(MAX($D$16,(IF(N8="None",AD52,N52))-(K35))),1E-6))^2)/(2*$I$5))-(((ABS(J52)/MAX(((F35)+(H35)*(MAX($D$16,(AD52)-(J35))))*(MAX($D$16,(AD52)-(J35))),1E-6))^2)/(2*$I$5))),$D$8*((((ABS(J52)/MAX(((F35)+(H35)*(MAX($D$16,(AD52)-(J35))))*(MAX($D$16,(AD52)-(J35))),1E-6))^2)/(2*$I$5))-(((ABS(J52)/MAX(((G35)+(I35)*(MAX($D$16,(IF(N8="None",AD52,N52))-(K35))))*(MAX($D$16,(IF(N8="None",AD52,N52))-(K35))),1E-6))^2)/(2*$I$5)))))+($D$10*(ABS((X35)-(W35))/90)*MAX(((ABS(J52)/MAX(((F35)+(H35)*(MAX($D$16,(AD52)-(J35))))*(MAX($D$16,(AD52)-(J35))),1E-6))^2)/(2*$I$5),((ABS(J52)/MAX(((G35)+(I35)*(MAX($D$16,(IF(N8="None",AD52,N52))-(K35))))*(MAX($D$16,(IF(N8="None",AD52,N52))-(K35))),1E-6))^2)/(2*$I$5)))+(($D$11*0.34699541*(ABS(I52)/MAX(ABS(G52),1E-6))^2*MAX(((ABS(J52)/MAX(((F35)+(H35)*(MAX($D$16,(AD52)-(J35))))*(MAX($D$16,(AD52)-(J35))),1E-6))^2)/(2*$I$5),((ABS(J52)/MAX(((G35)+(I35)*(MAX($D$16,(IF(N8="None",AD52,N52))-(K35))))*(MAX($D$16,(IF(N8="None",AD52,N52))-(K35))),1E-6))^2)/(2*$I$5))))-((ABS(J52)/MAX(((F35)+(H35)*(MAX($D$16,(AD52)-(J35))))*(MAX($D$16,(AD52)-(J35))),1E-6))^2)/(2*$I$5)</f>
        <v/>
      </c>
      <c r="U52">
        <f>((((G31)*(MAX($D$16,(AE52)-(K31)))^2)/2+(I31)*(MAX($D$16,(AE52)-(K31)))^3/3+(ABS(F52)^2)/($I$5*MAX(((G31)+(I31)*(MAX($D$16,(AE52)-(K31))))*(MAX($D$16,(AE52)-(K31))),1E-6)))-(IF(N6="None",((((F32)*(MAX($D$16,(AE52)-(J32)))^2)/2+(H32)*(MAX($D$16,(AE52)-(J32)))^3/3+(ABS(G52)^2)/($I$5*MAX(((F32)+(H32)*(MAX($D$16,(AE52)-(J32))))*(MAX($D$16,(AE52)-(J32))),1E-6)))*0.72785025),(((((F32)*(MAX($D$16,(AE52)-(J32)))^2)/2+(H32)*(MAX($D$16,(AE52)-(J32)))^3/3+(ABS(G52)^2)/($I$5*MAX(((F32)+(H32)*(MAX($D$16,(AE52)-(J32))))*(MAX($D$16,(AE52)-(J32))),1E-6)))*0.72785025)+((((F33)*(MAX($D$16,(AE52)-(J33)))^2)/2+(H33)*(MAX($D$16,(AE52)-(J33)))^3/3+(ABS(H52)^2)/($I$5*MAX(((F33)+(H33)*(MAX($D$16,(AE52)-(J33))))*(MAX($D$16,(AE52)-(J33))),1E-6)))*0.99999971)))))/MAX(((G31)*(MAX($D$16,(AE52)-(K31)))^2)/2+(I31)*(MAX($D$16,(AE52)-(K31)))^3/3+(ABS(F52)^2)/($I$5*MAX(((G31)+(I31)*(MAX($D$16,(AE52)-(K31))))*(MAX($D$16,(AE52)-(K31))),1E-6)),1E-6)</f>
        <v/>
      </c>
      <c r="V52">
        <f>((((G32)*(MAX($D$16,(AF52)-(K32)))^2)/2+(I32)*(MAX($D$16,(AF52)-(K32)))^3/3+(ABS(G52)^2)/($I$5*MAX(((G32)+(I32)*(MAX($D$16,(AF52)-(K32))))*(MAX($D$16,(AF52)-(K32))),1E-6)))-(IF(AND(N7="None",N8="None"),0,IF(N8="None",((((F34)*(MAX($D$16,(AF52)-(J34)))^2)/2+(H34)*(MAX($D$16,(AF52)-(J34)))^3/3+(ABS(I52)^2)/($I$5*MAX(((F34)+(H34)*(MAX($D$16,(AF52)-(J34))))*(MAX($D$16,(AF52)-(J34))),1E-6)))*1.00000000),IF(N7="None",((((F35)*(MAX($D$16,(AF52)-(J35)))^2)/2+(H35)*(MAX($D$16,(AF52)-(J35)))^3/3+(ABS(J52)^2)/($I$5*MAX(((F35)+(H35)*(MAX($D$16,(AF52)-(J35))))*(MAX($D$16,(AF52)-(J35))),1E-6)))*0.30600918),(((((F34)*(MAX($D$16,(AF52)-(J34)))^2)/2+(H34)*(MAX($D$16,(AF52)-(J34)))^3/3+(ABS(I52)^2)/($I$5*MAX(((F34)+(H34)*(MAX($D$16,(AF52)-(J34))))*(MAX($D$16,(AF52)-(J34))),1E-6)))*1.00000000)+((((F35)*(MAX($D$16,(AF52)-(J35)))^2)/2+(H35)*(MAX($D$16,(AF52)-(J35)))^3/3+(ABS(J52)^2)/($I$5*MAX(((F35)+(H35)*(MAX($D$16,(AF52)-(J35))))*(MAX($D$16,(AF52)-(J35))),1E-6)))*0.30600918)))))))/MAX(((G32)*(MAX($D$16,(AF52)-(K32)))^2)/2+(I32)*(MAX($D$16,(AF52)-(K32)))^3/3+(ABS(G52)^2)/($I$5*MAX(((G32)+(I32)*(MAX($D$16,(AF52)-(K32))))*(MAX($D$16,(AF52)-(K32))),1E-6)),1E-6)</f>
        <v/>
      </c>
      <c r="W52">
        <f>ABS((MAX(P52,Q52))-D52)</f>
        <v/>
      </c>
      <c r="X52">
        <f>ABS((MAX(S52,T52))-E52)</f>
        <v/>
      </c>
      <c r="Y52">
        <f>IF($D$20=0,B52,IFERROR(IF(N6="None",1,MIN(0.98,MAX(0.02,B52+$D$14*((Q52-P52)/MAX(ABS(D52),1))))),B52))</f>
        <v/>
      </c>
      <c r="Z52">
        <f>IF($D$20=0,C52,IFERROR(IF(AND(N7="None",N8="None"),C52,IF(N8="None",1,IF(N7="None",0,MIN(0.98,MAX(0.02,C52+$D$14*((T52-S52)/MAX(ABS(E52),1))))))),C52))</f>
        <v/>
      </c>
      <c r="AA52">
        <f>IF($D$20=0,D52,IFERROR(D52+$D$13*(AC52-D52),D52))</f>
        <v/>
      </c>
      <c r="AB52">
        <f>IF($D$20=0,E52,IFERROR(E52+$D$13*(AD52-E52),E52))</f>
        <v/>
      </c>
      <c r="AC52">
        <f>IF($D$20=0,D52,IF(AC52=0,(MAX(P52,Q52)),IF(ABS((MAX(P52,Q52))-AC52)&lt;$D$19,AC52,MAX((K31)+$D$16,AC52+$D$13*(((MAX(P52,Q52))-AC52))))))</f>
        <v/>
      </c>
      <c r="AD52">
        <f>IF($D$20=0,E52,IF(AD52=0,(MAX(S52,T52)),IF(ABS((MAX(S52,T52))-AD52)&lt;$D$19,AD52,MAX((K32)+$D$16,AD52+$D$13*(((MAX(S52,T52))-AD52))))))</f>
        <v/>
      </c>
      <c r="AE52">
        <f>IF($D$20=0,D52,IF(AE52=0,O52,IF(ABS(U52)&lt;$D$19,AE52,MAX((K31)+$D$16,AE52+($D$13*(((O52)-AE52)+(U52*MAX(ABS(AE52-(K31)),1))))))))</f>
        <v/>
      </c>
      <c r="AF52">
        <f>IF($D$20=0,E52,IF(AF52=0,R52,IF(ABS(V52)&lt;$D$19,AF52,MAX((K32)+$D$16,AF52+($D$13*(((R52)-AF52)+(V52*MAX(ABS(AF52-(K32)),1))))))))</f>
        <v/>
      </c>
      <c r="AG52">
        <f>((G31)*(MAX($D$16,(AC52)-(K31)))^2)/2+(I31)*(MAX($D$16,(AC52)-(K31)))^3/3+(ABS(F52)^2)/($I$5*MAX(((G31)+(I31)*(MAX($D$16,(AC52)-(K31))))*(MAX($D$16,(AC52)-(K31))),1E-6))</f>
        <v/>
      </c>
      <c r="AH52">
        <f>((G31)*(MAX($D$16,(AE52)-(K31)))^2)/2+(I31)*(MAX($D$16,(AE52)-(K31)))^3/3+(ABS(F52)^2)/($I$5*MAX(((G31)+(I31)*(MAX($D$16,(AE52)-(K31))))*(MAX($D$16,(AE52)-(K31))),1E-6))</f>
        <v/>
      </c>
      <c r="AI52">
        <f>((G32)*(MAX($D$16,(AD52)-(K32)))^2)/2+(I32)*(MAX($D$16,(AD52)-(K32)))^3/3+(ABS(G52)^2)/($I$5*MAX(((G32)+(I32)*(MAX($D$16,(AD52)-(K32))))*(MAX($D$16,(AD52)-(K32))),1E-6))</f>
        <v/>
      </c>
      <c r="AJ52">
        <f>((G32)*(MAX($D$16,(AF52)-(K32)))^2)/2+(I32)*(MAX($D$16,(AF52)-(K32)))^3/3+(ABS(G52)^2)/($I$5*MAX(((G32)+(I32)*(MAX($D$16,(AF52)-(K32))))*(MAX($D$16,(AF52)-(K32))),1E-6))</f>
        <v/>
      </c>
      <c r="AK52">
        <f>IF(AH52&gt;=AG52,"Supercritical","Subcritical")</f>
        <v/>
      </c>
      <c r="AL52">
        <f>IF(AJ52&gt;=AI52,"Supercritical","Subcritical")</f>
        <v/>
      </c>
      <c r="AM52">
        <f>IF($D$20=0,D52,IFERROR(D52+$D$13*(IF(AK52="Supercritical",AE52,AC52)-D52),D52))</f>
        <v/>
      </c>
      <c r="AN52">
        <f>IF($D$20=0,E52,IFERROR(E52+$D$13*(IF(AL52="Supercritical",AF52,AD52)-E52),E52))</f>
        <v/>
      </c>
      <c r="AO52">
        <f>IF($D$20=0,0,IFERROR(ABS(IF(AK52="Supercritical",AE52,AC52)-D52),0))</f>
        <v/>
      </c>
      <c r="AP52">
        <f>IF($D$20=0,0,IFERROR(ABS(IF(AL52="Supercritical",AF52,AD52)-E52),0))</f>
        <v/>
      </c>
    </row>
    <row r="53">
      <c r="A53" t="n">
        <v>10</v>
      </c>
      <c r="B53">
        <f>Y52</f>
        <v/>
      </c>
      <c r="C53">
        <f>Z52</f>
        <v/>
      </c>
      <c r="D53">
        <f>AM52</f>
        <v/>
      </c>
      <c r="E53">
        <f>AN52</f>
        <v/>
      </c>
      <c r="F53">
        <f>$D$5</f>
        <v/>
      </c>
      <c r="G53">
        <f>IF(N6="None",MAX(0,F53-H53),MAX(0,F53*B53))</f>
        <v/>
      </c>
      <c r="H53">
        <f>IF(N6="None",MAX(0.05,IFERROR(O33,0)+0.05),MAX(0,F53-G53))</f>
        <v/>
      </c>
      <c r="I53">
        <f>IF(AND(N7="None",N8="None"),MAX(0,G53*C53),IF(N7="None",MAX(0.05,IFERROR(O34,0)+0.05),IF(N8="None",MAX(0,G53-J53),MAX(0,G53*C53))))</f>
        <v/>
      </c>
      <c r="J53">
        <f>IF(AND(N7="None",N8="None"),MAX(0,G53-I53),IF(N8="None",MAX(0.05,IFERROR(O35,0)+0.05),IF(N7="None",MAX(0,G53-I53),MAX(0,G53-I53))))</f>
        <v/>
      </c>
      <c r="K53">
        <f>P5</f>
        <v/>
      </c>
      <c r="L53">
        <f>P6</f>
        <v/>
      </c>
      <c r="M53">
        <f>P7</f>
        <v/>
      </c>
      <c r="N53">
        <f>P8</f>
        <v/>
      </c>
      <c r="O53">
        <f>K53+((ABS(F53)/MAX(((F31)+(H31)*(MAX($D$16,(K53)-(J31))))*(MAX($D$16,(K53)-(J31))),1E-6))^2)/(2*$I$5)-((E31)*((((ABS(F53)*$D$6)/(MAX(((F31)+(H31)*(MAX($D$16,(K53)-(J31))))*(MAX($D$16,(K53)-(J31))),1E-6)*MAX(((((F31)+(H31)*(MAX($D$16,(K53)-(J31))))*(MAX($D$16,(K53)-(J31))))/MAX((F31)+2*(MAX($D$16,(K53)-(J31)))*SQRT(1+(H31)^2),1E-6))^(2/3),1E-6)))^2)+(((ABS(F53)*$D$6)/(MAX(((G31)+(I31)*(MAX($D$16,(AE53)-(K31))))*(MAX($D$16,(AE53)-(K31))),1E-6)*MAX(((((G31)+(I31)*(MAX($D$16,(AE53)-(K31))))*(MAX($D$16,(AE53)-(K31))))/MAX((G31)+2*(MAX($D$16,(AE53)-(K31)))*SQRT(1+(I31)^2),1E-6))^(2/3),1E-6)))^2))/2)+(IF((ABS(F53)/MAX(((G31)+(I31)*(MAX($D$16,(AE53)-(K31))))*(MAX($D$16,(AE53)-(K31))),1E-6))&gt;(ABS(F53)/MAX(((F31)+(H31)*(MAX($D$16,(K53)-(J31))))*(MAX($D$16,(K53)-(J31))),1E-6)),$D$9*((((ABS(F53)/MAX(((G31)+(I31)*(MAX($D$16,(AE53)-(K31))))*(MAX($D$16,(AE53)-(K31))),1E-6))^2)/(2*$I$5))-(((ABS(F53)/MAX(((F31)+(H31)*(MAX($D$16,(K53)-(J31))))*(MAX($D$16,(K53)-(J31))),1E-6))^2)/(2*$I$5))),$D$8*((((ABS(F53)/MAX(((F31)+(H31)*(MAX($D$16,(K53)-(J31))))*(MAX($D$16,(K53)-(J31))),1E-6))^2)/(2*$I$5))-(((ABS(F53)/MAX(((G31)+(I31)*(MAX($D$16,(AE53)-(K31))))*(MAX($D$16,(AE53)-(K31))),1E-6))^2)/(2*$I$5)))))+($D$10*(ABS((X31)-(W31))/90)*MAX(((ABS(F53)/MAX(((F31)+(H31)*(MAX($D$16,(K53)-(J31))))*(MAX($D$16,(K53)-(J31))),1E-6))^2)/(2*$I$5),((ABS(F53)/MAX(((G31)+(I31)*(MAX($D$16,(AE53)-(K31))))*(MAX($D$16,(AE53)-(K31))),1E-6))^2)/(2*$I$5)))+(0)-((ABS(F53)/MAX(((G31)+(I31)*(MAX($D$16,(AE53)-(K31))))*(MAX($D$16,(AE53)-(K31))),1E-6))^2)/(2*$I$5)</f>
        <v/>
      </c>
      <c r="P53">
        <f>AD53+((ABS(G53)/MAX(((G32)+(I32)*(MAX($D$16,(AD53)-(K32))))*(MAX($D$16,(AD53)-(K32))),1E-6))^2)/(2*$I$5)+((E32)*((((ABS(G53)*$D$6)/(MAX(((F32)+(H32)*(MAX($D$16,(AC53)-(J32))))*(MAX($D$16,(AC53)-(J32))),1E-6)*MAX(((((F32)+(H32)*(MAX($D$16,(AC53)-(J32))))*(MAX($D$16,(AC53)-(J32))))/MAX((F32)+2*(MAX($D$16,(AC53)-(J32)))*SQRT(1+(H32)^2),1E-6))^(2/3),1E-6)))^2)+(((ABS(G53)*$D$6)/(MAX(((G32)+(I32)*(MAX($D$16,(AD53)-(K32))))*(MAX($D$16,(AD53)-(K32))),1E-6)*MAX(((((G32)+(I32)*(MAX($D$16,(AD53)-(K32))))*(MAX($D$16,(AD53)-(K32))))/MAX((G32)+2*(MAX($D$16,(AD53)-(K32)))*SQRT(1+(I32)^2),1E-6))^(2/3),1E-6)))^2))/2)+(IF((ABS(G53)/MAX(((G32)+(I32)*(MAX($D$16,(AD53)-(K32))))*(MAX($D$16,(AD53)-(K32))),1E-6))&gt;(ABS(G53)/MAX(((F32)+(H32)*(MAX($D$16,(AC53)-(J32))))*(MAX($D$16,(AC53)-(J32))),1E-6)),$D$9*((((ABS(G53)/MAX(((G32)+(I32)*(MAX($D$16,(AD53)-(K32))))*(MAX($D$16,(AD53)-(K32))),1E-6))^2)/(2*$I$5))-(((ABS(G53)/MAX(((F32)+(H32)*(MAX($D$16,(AC53)-(J32))))*(MAX($D$16,(AC53)-(J32))),1E-6))^2)/(2*$I$5))),$D$8*((((ABS(G53)/MAX(((F32)+(H32)*(MAX($D$16,(AC53)-(J32))))*(MAX($D$16,(AC53)-(J32))),1E-6))^2)/(2*$I$5))-(((ABS(G53)/MAX(((G32)+(I32)*(MAX($D$16,(AD53)-(K32))))*(MAX($D$16,(AD53)-(K32))),1E-6))^2)/(2*$I$5)))))+($D$10*(ABS((X32)-(W32))/90)*MAX(((ABS(G53)/MAX(((F32)+(H32)*(MAX($D$16,(AC53)-(J32))))*(MAX($D$16,(AC53)-(J32))),1E-6))^2)/(2*$I$5),((ABS(G53)/MAX(((G32)+(I32)*(MAX($D$16,(AD53)-(K32))))*(MAX($D$16,(AD53)-(K32))),1E-6))^2)/(2*$I$5)))+(($D$11*0.13607488*(ABS(H53)/MAX(ABS(F53),1E-6))^2*MAX(((ABS(G53)/MAX(((F32)+(H32)*(MAX($D$16,(AC53)-(J32))))*(MAX($D$16,(AC53)-(J32))),1E-6))^2)/(2*$I$5),((ABS(G53)/MAX(((G32)+(I32)*(MAX($D$16,(AD53)-(K32))))*(MAX($D$16,(AD53)-(K32))),1E-6))^2)/(2*$I$5))))-((ABS(G53)/MAX(((F32)+(H32)*(MAX($D$16,(AC53)-(J32))))*(MAX($D$16,(AC53)-(J32))),1E-6))^2)/(2*$I$5)</f>
        <v/>
      </c>
      <c r="Q53">
        <f>L53+((ABS(H53)/MAX(((G33)+(I33)*(MAX($D$16,(IF(N6="None",AC53,L53))-(K33))))*(MAX($D$16,(IF(N6="None",AC53,L53))-(K33))),1E-6))^2)/(2*$I$5)+((E33)*((((ABS(H53)*$D$6)/(MAX(((F33)+(H33)*(MAX($D$16,(AC53)-(J33))))*(MAX($D$16,(AC53)-(J33))),1E-6)*MAX(((((F33)+(H33)*(MAX($D$16,(AC53)-(J33))))*(MAX($D$16,(AC53)-(J33))))/MAX((F33)+2*(MAX($D$16,(AC53)-(J33)))*SQRT(1+(H33)^2),1E-6))^(2/3),1E-6)))^2)+(((ABS(H53)*$D$6)/(MAX(((G33)+(I33)*(MAX($D$16,(IF(N6="None",AC53,L53))-(K33))))*(MAX($D$16,(IF(N6="None",AC53,L53))-(K33))),1E-6)*MAX(((((G33)+(I33)*(MAX($D$16,(IF(N6="None",AC53,L53))-(K33))))*(MAX($D$16,(IF(N6="None",AC53,L53))-(K33))))/MAX((G33)+2*(MAX($D$16,(IF(N6="None",AC53,L53))-(K33)))*SQRT(1+(I33)^2),1E-6))^(2/3),1E-6)))^2))/2)+(IF((ABS(H53)/MAX(((G33)+(I33)*(MAX($D$16,(IF(N6="None",AC53,L53))-(K33))))*(MAX($D$16,(IF(N6="None",AC53,L53))-(K33))),1E-6))&gt;(ABS(H53)/MAX(((F33)+(H33)*(MAX($D$16,(AC53)-(J33))))*(MAX($D$16,(AC53)-(J33))),1E-6)),$D$9*((((ABS(H53)/MAX(((G33)+(I33)*(MAX($D$16,(IF(N6="None",AC53,L53))-(K33))))*(MAX($D$16,(IF(N6="None",AC53,L53))-(K33))),1E-6))^2)/(2*$I$5))-(((ABS(H53)/MAX(((F33)+(H33)*(MAX($D$16,(AC53)-(J33))))*(MAX($D$16,(AC53)-(J33))),1E-6))^2)/(2*$I$5))),$D$8*((((ABS(H53)/MAX(((F33)+(H33)*(MAX($D$16,(AC53)-(J33))))*(MAX($D$16,(AC53)-(J33))),1E-6))^2)/(2*$I$5))-(((ABS(H53)/MAX(((G33)+(I33)*(MAX($D$16,(IF(N6="None",AC53,L53))-(K33))))*(MAX($D$16,(IF(N6="None",AC53,L53))-(K33))),1E-6))^2)/(2*$I$5)))))+($D$10*(ABS((X33)-(W33))/90)*MAX(((ABS(H53)/MAX(((F33)+(H33)*(MAX($D$16,(AC53)-(J33))))*(MAX($D$16,(AC53)-(J33))),1E-6))^2)/(2*$I$5),((ABS(H53)/MAX(((G33)+(I33)*(MAX($D$16,(IF(N6="None",AC53,L53))-(K33))))*(MAX($D$16,(IF(N6="None",AC53,L53))-(K33))),1E-6))^2)/(2*$I$5)))+(($D$11*0.00000015*(ABS(G53)/MAX(ABS(F53),1E-6))^2*MAX(((ABS(H53)/MAX(((F33)+(H33)*(MAX($D$16,(AC53)-(J33))))*(MAX($D$16,(AC53)-(J33))),1E-6))^2)/(2*$I$5),((ABS(H53)/MAX(((G33)+(I33)*(MAX($D$16,(IF(N6="None",AC53,L53))-(K33))))*(MAX($D$16,(IF(N6="None",AC53,L53))-(K33))),1E-6))^2)/(2*$I$5))))-((ABS(H53)/MAX(((F33)+(H33)*(MAX($D$16,(AC53)-(J33))))*(MAX($D$16,(AC53)-(J33))),1E-6))^2)/(2*$I$5)</f>
        <v/>
      </c>
      <c r="R53">
        <f>AE53+((ABS(G53)/MAX(((F32)+(H32)*(MAX($D$16,(AE53)-(J32))))*(MAX($D$16,(AE53)-(J32))),1E-6))^2)/(2*$I$5)-((E32)*((((ABS(G53)*$D$6)/(MAX(((F32)+(H32)*(MAX($D$16,(AE53)-(J32))))*(MAX($D$16,(AE53)-(J32))),1E-6)*MAX(((((F32)+(H32)*(MAX($D$16,(AE53)-(J32))))*(MAX($D$16,(AE53)-(J32))))/MAX((F32)+2*(MAX($D$16,(AE53)-(J32)))*SQRT(1+(H32)^2),1E-6))^(2/3),1E-6)))^2)+(((ABS(G53)*$D$6)/(MAX(((G32)+(I32)*(MAX($D$16,(AF53)-(K32))))*(MAX($D$16,(AF53)-(K32))),1E-6)*MAX(((((G32)+(I32)*(MAX($D$16,(AF53)-(K32))))*(MAX($D$16,(AF53)-(K32))))/MAX((G32)+2*(MAX($D$16,(AF53)-(K32)))*SQRT(1+(I32)^2),1E-6))^(2/3),1E-6)))^2))/2)+(IF((ABS(G53)/MAX(((G32)+(I32)*(MAX($D$16,(AF53)-(K32))))*(MAX($D$16,(AF53)-(K32))),1E-6))&gt;(ABS(G53)/MAX(((F32)+(H32)*(MAX($D$16,(AE53)-(J32))))*(MAX($D$16,(AE53)-(J32))),1E-6)),$D$9*((((ABS(G53)/MAX(((G32)+(I32)*(MAX($D$16,(AF53)-(K32))))*(MAX($D$16,(AF53)-(K32))),1E-6))^2)/(2*$I$5))-(((ABS(G53)/MAX(((F32)+(H32)*(MAX($D$16,(AE53)-(J32))))*(MAX($D$16,(AE53)-(J32))),1E-6))^2)/(2*$I$5))),$D$8*((((ABS(G53)/MAX(((F32)+(H32)*(MAX($D$16,(AE53)-(J32))))*(MAX($D$16,(AE53)-(J32))),1E-6))^2)/(2*$I$5))-(((ABS(G53)/MAX(((G32)+(I32)*(MAX($D$16,(AF53)-(K32))))*(MAX($D$16,(AF53)-(K32))),1E-6))^2)/(2*$I$5)))))+($D$10*(ABS((X32)-(W32))/90)*MAX(((ABS(G53)/MAX(((F32)+(H32)*(MAX($D$16,(AE53)-(J32))))*(MAX($D$16,(AE53)-(J32))),1E-6))^2)/(2*$I$5),((ABS(G53)/MAX(((G32)+(I32)*(MAX($D$16,(AF53)-(K32))))*(MAX($D$16,(AF53)-(K32))),1E-6))^2)/(2*$I$5)))+(($D$11*0.13607488*(ABS(H53)/MAX(ABS(F53),1E-6))^2*MAX(((ABS(G53)/MAX(((F32)+(H32)*(MAX($D$16,(AE53)-(J32))))*(MAX($D$16,(AE53)-(J32))),1E-6))^2)/(2*$I$5),((ABS(G53)/MAX(((G32)+(I32)*(MAX($D$16,(AF53)-(K32))))*(MAX($D$16,(AF53)-(K32))),1E-6))^2)/(2*$I$5))))-((ABS(G53)/MAX(((G32)+(I32)*(MAX($D$16,(AF53)-(K32))))*(MAX($D$16,(AF53)-(K32))),1E-6))^2)/(2*$I$5)</f>
        <v/>
      </c>
      <c r="S53">
        <f>M53+((ABS(I53)/MAX(((G34)+(I34)*(MAX($D$16,(IF(N7="None",AD53,M53))-(K34))))*(MAX($D$16,(IF(N7="None",AD53,M53))-(K34))),1E-6))^2)/(2*$I$5)+((E34)*((((ABS(I53)*$D$6)/(MAX(((F34)+(H34)*(MAX($D$16,(AD53)-(J34))))*(MAX($D$16,(AD53)-(J34))),1E-6)*MAX(((((F34)+(H34)*(MAX($D$16,(AD53)-(J34))))*(MAX($D$16,(AD53)-(J34))))/MAX((F34)+2*(MAX($D$16,(AD53)-(J34)))*SQRT(1+(H34)^2),1E-6))^(2/3),1E-6)))^2)+(((ABS(I53)*$D$6)/(MAX(((G34)+(I34)*(MAX($D$16,(IF(N7="None",AD53,M53))-(K34))))*(MAX($D$16,(IF(N7="None",AD53,M53))-(K34))),1E-6)*MAX(((((G34)+(I34)*(MAX($D$16,(IF(N7="None",AD53,M53))-(K34))))*(MAX($D$16,(IF(N7="None",AD53,M53))-(K34))))/MAX((G34)+2*(MAX($D$16,(IF(N7="None",AD53,M53))-(K34)))*SQRT(1+(I34)^2),1E-6))^(2/3),1E-6)))^2))/2)+(IF((ABS(I53)/MAX(((G34)+(I34)*(MAX($D$16,(IF(N7="None",AD53,M53))-(K34))))*(MAX($D$16,(IF(N7="None",AD53,M53))-(K34))),1E-6))&gt;(ABS(I53)/MAX(((F34)+(H34)*(MAX($D$16,(AD53)-(J34))))*(MAX($D$16,(AD53)-(J34))),1E-6)),$D$9*((((ABS(I53)/MAX(((G34)+(I34)*(MAX($D$16,(IF(N7="None",AD53,M53))-(K34))))*(MAX($D$16,(IF(N7="None",AD53,M53))-(K34))),1E-6))^2)/(2*$I$5))-(((ABS(I53)/MAX(((F34)+(H34)*(MAX($D$16,(AD53)-(J34))))*(MAX($D$16,(AD53)-(J34))),1E-6))^2)/(2*$I$5))),$D$8*((((ABS(I53)/MAX(((F34)+(H34)*(MAX($D$16,(AD53)-(J34))))*(MAX($D$16,(AD53)-(J34))),1E-6))^2)/(2*$I$5))-(((ABS(I53)/MAX(((G34)+(I34)*(MAX($D$16,(IF(N7="None",AD53,M53))-(K34))))*(MAX($D$16,(IF(N7="None",AD53,M53))-(K34))),1E-6))^2)/(2*$I$5)))))+($D$10*(ABS((X34)-(W34))/90)*MAX(((ABS(I53)/MAX(((F34)+(H34)*(MAX($D$16,(AD53)-(J34))))*(MAX($D$16,(AD53)-(J34))),1E-6))^2)/(2*$I$5),((ABS(I53)/MAX(((G34)+(I34)*(MAX($D$16,(IF(N7="None",AD53,M53))-(K34))))*(MAX($D$16,(IF(N7="None",AD53,M53))-(K34))),1E-6))^2)/(2*$I$5)))+(0)-((ABS(I53)/MAX(((F34)+(H34)*(MAX($D$16,(AD53)-(J34))))*(MAX($D$16,(AD53)-(J34))),1E-6))^2)/(2*$I$5)</f>
        <v/>
      </c>
      <c r="T53">
        <f>N53+((ABS(J53)/MAX(((G35)+(I35)*(MAX($D$16,(IF(N8="None",AD53,N53))-(K35))))*(MAX($D$16,(IF(N8="None",AD53,N53))-(K35))),1E-6))^2)/(2*$I$5)+((E35)*((((ABS(J53)*$D$6)/(MAX(((F35)+(H35)*(MAX($D$16,(AD53)-(J35))))*(MAX($D$16,(AD53)-(J35))),1E-6)*MAX(((((F35)+(H35)*(MAX($D$16,(AD53)-(J35))))*(MAX($D$16,(AD53)-(J35))))/MAX((F35)+2*(MAX($D$16,(AD53)-(J35)))*SQRT(1+(H35)^2),1E-6))^(2/3),1E-6)))^2)+(((ABS(J53)*$D$6)/(MAX(((G35)+(I35)*(MAX($D$16,(IF(N8="None",AD53,N53))-(K35))))*(MAX($D$16,(IF(N8="None",AD53,N53))-(K35))),1E-6)*MAX(((((G35)+(I35)*(MAX($D$16,(IF(N8="None",AD53,N53))-(K35))))*(MAX($D$16,(IF(N8="None",AD53,N53))-(K35))))/MAX((G35)+2*(MAX($D$16,(IF(N8="None",AD53,N53))-(K35)))*SQRT(1+(I35)^2),1E-6))^(2/3),1E-6)))^2))/2)+(IF((ABS(J53)/MAX(((G35)+(I35)*(MAX($D$16,(IF(N8="None",AD53,N53))-(K35))))*(MAX($D$16,(IF(N8="None",AD53,N53))-(K35))),1E-6))&gt;(ABS(J53)/MAX(((F35)+(H35)*(MAX($D$16,(AD53)-(J35))))*(MAX($D$16,(AD53)-(J35))),1E-6)),$D$9*((((ABS(J53)/MAX(((G35)+(I35)*(MAX($D$16,(IF(N8="None",AD53,N53))-(K35))))*(MAX($D$16,(IF(N8="None",AD53,N53))-(K35))),1E-6))^2)/(2*$I$5))-(((ABS(J53)/MAX(((F35)+(H35)*(MAX($D$16,(AD53)-(J35))))*(MAX($D$16,(AD53)-(J35))),1E-6))^2)/(2*$I$5))),$D$8*((((ABS(J53)/MAX(((F35)+(H35)*(MAX($D$16,(AD53)-(J35))))*(MAX($D$16,(AD53)-(J35))),1E-6))^2)/(2*$I$5))-(((ABS(J53)/MAX(((G35)+(I35)*(MAX($D$16,(IF(N8="None",AD53,N53))-(K35))))*(MAX($D$16,(IF(N8="None",AD53,N53))-(K35))),1E-6))^2)/(2*$I$5)))))+($D$10*(ABS((X35)-(W35))/90)*MAX(((ABS(J53)/MAX(((F35)+(H35)*(MAX($D$16,(AD53)-(J35))))*(MAX($D$16,(AD53)-(J35))),1E-6))^2)/(2*$I$5),((ABS(J53)/MAX(((G35)+(I35)*(MAX($D$16,(IF(N8="None",AD53,N53))-(K35))))*(MAX($D$16,(IF(N8="None",AD53,N53))-(K35))),1E-6))^2)/(2*$I$5)))+(($D$11*0.34699541*(ABS(I53)/MAX(ABS(G53),1E-6))^2*MAX(((ABS(J53)/MAX(((F35)+(H35)*(MAX($D$16,(AD53)-(J35))))*(MAX($D$16,(AD53)-(J35))),1E-6))^2)/(2*$I$5),((ABS(J53)/MAX(((G35)+(I35)*(MAX($D$16,(IF(N8="None",AD53,N53))-(K35))))*(MAX($D$16,(IF(N8="None",AD53,N53))-(K35))),1E-6))^2)/(2*$I$5))))-((ABS(J53)/MAX(((F35)+(H35)*(MAX($D$16,(AD53)-(J35))))*(MAX($D$16,(AD53)-(J35))),1E-6))^2)/(2*$I$5)</f>
        <v/>
      </c>
      <c r="U53">
        <f>((((G31)*(MAX($D$16,(AE53)-(K31)))^2)/2+(I31)*(MAX($D$16,(AE53)-(K31)))^3/3+(ABS(F53)^2)/($I$5*MAX(((G31)+(I31)*(MAX($D$16,(AE53)-(K31))))*(MAX($D$16,(AE53)-(K31))),1E-6)))-(IF(N6="None",((((F32)*(MAX($D$16,(AE53)-(J32)))^2)/2+(H32)*(MAX($D$16,(AE53)-(J32)))^3/3+(ABS(G53)^2)/($I$5*MAX(((F32)+(H32)*(MAX($D$16,(AE53)-(J32))))*(MAX($D$16,(AE53)-(J32))),1E-6)))*0.72785025),(((((F32)*(MAX($D$16,(AE53)-(J32)))^2)/2+(H32)*(MAX($D$16,(AE53)-(J32)))^3/3+(ABS(G53)^2)/($I$5*MAX(((F32)+(H32)*(MAX($D$16,(AE53)-(J32))))*(MAX($D$16,(AE53)-(J32))),1E-6)))*0.72785025)+((((F33)*(MAX($D$16,(AE53)-(J33)))^2)/2+(H33)*(MAX($D$16,(AE53)-(J33)))^3/3+(ABS(H53)^2)/($I$5*MAX(((F33)+(H33)*(MAX($D$16,(AE53)-(J33))))*(MAX($D$16,(AE53)-(J33))),1E-6)))*0.99999971)))))/MAX(((G31)*(MAX($D$16,(AE53)-(K31)))^2)/2+(I31)*(MAX($D$16,(AE53)-(K31)))^3/3+(ABS(F53)^2)/($I$5*MAX(((G31)+(I31)*(MAX($D$16,(AE53)-(K31))))*(MAX($D$16,(AE53)-(K31))),1E-6)),1E-6)</f>
        <v/>
      </c>
      <c r="V53">
        <f>((((G32)*(MAX($D$16,(AF53)-(K32)))^2)/2+(I32)*(MAX($D$16,(AF53)-(K32)))^3/3+(ABS(G53)^2)/($I$5*MAX(((G32)+(I32)*(MAX($D$16,(AF53)-(K32))))*(MAX($D$16,(AF53)-(K32))),1E-6)))-(IF(AND(N7="None",N8="None"),0,IF(N8="None",((((F34)*(MAX($D$16,(AF53)-(J34)))^2)/2+(H34)*(MAX($D$16,(AF53)-(J34)))^3/3+(ABS(I53)^2)/($I$5*MAX(((F34)+(H34)*(MAX($D$16,(AF53)-(J34))))*(MAX($D$16,(AF53)-(J34))),1E-6)))*1.00000000),IF(N7="None",((((F35)*(MAX($D$16,(AF53)-(J35)))^2)/2+(H35)*(MAX($D$16,(AF53)-(J35)))^3/3+(ABS(J53)^2)/($I$5*MAX(((F35)+(H35)*(MAX($D$16,(AF53)-(J35))))*(MAX($D$16,(AF53)-(J35))),1E-6)))*0.30600918),(((((F34)*(MAX($D$16,(AF53)-(J34)))^2)/2+(H34)*(MAX($D$16,(AF53)-(J34)))^3/3+(ABS(I53)^2)/($I$5*MAX(((F34)+(H34)*(MAX($D$16,(AF53)-(J34))))*(MAX($D$16,(AF53)-(J34))),1E-6)))*1.00000000)+((((F35)*(MAX($D$16,(AF53)-(J35)))^2)/2+(H35)*(MAX($D$16,(AF53)-(J35)))^3/3+(ABS(J53)^2)/($I$5*MAX(((F35)+(H35)*(MAX($D$16,(AF53)-(J35))))*(MAX($D$16,(AF53)-(J35))),1E-6)))*0.30600918)))))))/MAX(((G32)*(MAX($D$16,(AF53)-(K32)))^2)/2+(I32)*(MAX($D$16,(AF53)-(K32)))^3/3+(ABS(G53)^2)/($I$5*MAX(((G32)+(I32)*(MAX($D$16,(AF53)-(K32))))*(MAX($D$16,(AF53)-(K32))),1E-6)),1E-6)</f>
        <v/>
      </c>
      <c r="W53">
        <f>ABS((MAX(P53,Q53))-D53)</f>
        <v/>
      </c>
      <c r="X53">
        <f>ABS((MAX(S53,T53))-E53)</f>
        <v/>
      </c>
      <c r="Y53">
        <f>IF($D$20=0,B53,IFERROR(IF(N6="None",1,MIN(0.98,MAX(0.02,B53+$D$14*((Q53-P53)/MAX(ABS(D53),1))))),B53))</f>
        <v/>
      </c>
      <c r="Z53">
        <f>IF($D$20=0,C53,IFERROR(IF(AND(N7="None",N8="None"),C53,IF(N8="None",1,IF(N7="None",0,MIN(0.98,MAX(0.02,C53+$D$14*((T53-S53)/MAX(ABS(E53),1))))))),C53))</f>
        <v/>
      </c>
      <c r="AA53">
        <f>IF($D$20=0,D53,IFERROR(D53+$D$13*(AC53-D53),D53))</f>
        <v/>
      </c>
      <c r="AB53">
        <f>IF($D$20=0,E53,IFERROR(E53+$D$13*(AD53-E53),E53))</f>
        <v/>
      </c>
      <c r="AC53">
        <f>IF($D$20=0,D53,IF(AC53=0,(MAX(P53,Q53)),IF(ABS((MAX(P53,Q53))-AC53)&lt;$D$19,AC53,MAX((K31)+$D$16,AC53+$D$13*(((MAX(P53,Q53))-AC53))))))</f>
        <v/>
      </c>
      <c r="AD53">
        <f>IF($D$20=0,E53,IF(AD53=0,(MAX(S53,T53)),IF(ABS((MAX(S53,T53))-AD53)&lt;$D$19,AD53,MAX((K32)+$D$16,AD53+$D$13*(((MAX(S53,T53))-AD53))))))</f>
        <v/>
      </c>
      <c r="AE53">
        <f>IF($D$20=0,D53,IF(AE53=0,O53,IF(ABS(U53)&lt;$D$19,AE53,MAX((K31)+$D$16,AE53+($D$13*(((O53)-AE53)+(U53*MAX(ABS(AE53-(K31)),1))))))))</f>
        <v/>
      </c>
      <c r="AF53">
        <f>IF($D$20=0,E53,IF(AF53=0,R53,IF(ABS(V53)&lt;$D$19,AF53,MAX((K32)+$D$16,AF53+($D$13*(((R53)-AF53)+(V53*MAX(ABS(AF53-(K32)),1))))))))</f>
        <v/>
      </c>
      <c r="AG53">
        <f>((G31)*(MAX($D$16,(AC53)-(K31)))^2)/2+(I31)*(MAX($D$16,(AC53)-(K31)))^3/3+(ABS(F53)^2)/($I$5*MAX(((G31)+(I31)*(MAX($D$16,(AC53)-(K31))))*(MAX($D$16,(AC53)-(K31))),1E-6))</f>
        <v/>
      </c>
      <c r="AH53">
        <f>((G31)*(MAX($D$16,(AE53)-(K31)))^2)/2+(I31)*(MAX($D$16,(AE53)-(K31)))^3/3+(ABS(F53)^2)/($I$5*MAX(((G31)+(I31)*(MAX($D$16,(AE53)-(K31))))*(MAX($D$16,(AE53)-(K31))),1E-6))</f>
        <v/>
      </c>
      <c r="AI53">
        <f>((G32)*(MAX($D$16,(AD53)-(K32)))^2)/2+(I32)*(MAX($D$16,(AD53)-(K32)))^3/3+(ABS(G53)^2)/($I$5*MAX(((G32)+(I32)*(MAX($D$16,(AD53)-(K32))))*(MAX($D$16,(AD53)-(K32))),1E-6))</f>
        <v/>
      </c>
      <c r="AJ53">
        <f>((G32)*(MAX($D$16,(AF53)-(K32)))^2)/2+(I32)*(MAX($D$16,(AF53)-(K32)))^3/3+(ABS(G53)^2)/($I$5*MAX(((G32)+(I32)*(MAX($D$16,(AF53)-(K32))))*(MAX($D$16,(AF53)-(K32))),1E-6))</f>
        <v/>
      </c>
      <c r="AK53">
        <f>IF(AH53&gt;=AG53,"Supercritical","Subcritical")</f>
        <v/>
      </c>
      <c r="AL53">
        <f>IF(AJ53&gt;=AI53,"Supercritical","Subcritical")</f>
        <v/>
      </c>
      <c r="AM53">
        <f>IF($D$20=0,D53,IFERROR(D53+$D$13*(IF(AK53="Supercritical",AE53,AC53)-D53),D53))</f>
        <v/>
      </c>
      <c r="AN53">
        <f>IF($D$20=0,E53,IFERROR(E53+$D$13*(IF(AL53="Supercritical",AF53,AD53)-E53),E53))</f>
        <v/>
      </c>
      <c r="AO53">
        <f>IF($D$20=0,0,IFERROR(ABS(IF(AK53="Supercritical",AE53,AC53)-D53),0))</f>
        <v/>
      </c>
      <c r="AP53">
        <f>IF($D$20=0,0,IFERROR(ABS(IF(AL53="Supercritical",AF53,AD53)-E53),0))</f>
        <v/>
      </c>
    </row>
    <row r="54">
      <c r="A54" t="n">
        <v>11</v>
      </c>
      <c r="B54">
        <f>Y53</f>
        <v/>
      </c>
      <c r="C54">
        <f>Z53</f>
        <v/>
      </c>
      <c r="D54">
        <f>AM53</f>
        <v/>
      </c>
      <c r="E54">
        <f>AN53</f>
        <v/>
      </c>
      <c r="F54">
        <f>$D$5</f>
        <v/>
      </c>
      <c r="G54">
        <f>IF(N6="None",MAX(0,F54-H54),MAX(0,F54*B54))</f>
        <v/>
      </c>
      <c r="H54">
        <f>IF(N6="None",MAX(0.05,IFERROR(O33,0)+0.05),MAX(0,F54-G54))</f>
        <v/>
      </c>
      <c r="I54">
        <f>IF(AND(N7="None",N8="None"),MAX(0,G54*C54),IF(N7="None",MAX(0.05,IFERROR(O34,0)+0.05),IF(N8="None",MAX(0,G54-J54),MAX(0,G54*C54))))</f>
        <v/>
      </c>
      <c r="J54">
        <f>IF(AND(N7="None",N8="None"),MAX(0,G54-I54),IF(N8="None",MAX(0.05,IFERROR(O35,0)+0.05),IF(N7="None",MAX(0,G54-I54),MAX(0,G54-I54))))</f>
        <v/>
      </c>
      <c r="K54">
        <f>P5</f>
        <v/>
      </c>
      <c r="L54">
        <f>P6</f>
        <v/>
      </c>
      <c r="M54">
        <f>P7</f>
        <v/>
      </c>
      <c r="N54">
        <f>P8</f>
        <v/>
      </c>
      <c r="O54">
        <f>K54+((ABS(F54)/MAX(((F31)+(H31)*(MAX($D$16,(K54)-(J31))))*(MAX($D$16,(K54)-(J31))),1E-6))^2)/(2*$I$5)-((E31)*((((ABS(F54)*$D$6)/(MAX(((F31)+(H31)*(MAX($D$16,(K54)-(J31))))*(MAX($D$16,(K54)-(J31))),1E-6)*MAX(((((F31)+(H31)*(MAX($D$16,(K54)-(J31))))*(MAX($D$16,(K54)-(J31))))/MAX((F31)+2*(MAX($D$16,(K54)-(J31)))*SQRT(1+(H31)^2),1E-6))^(2/3),1E-6)))^2)+(((ABS(F54)*$D$6)/(MAX(((G31)+(I31)*(MAX($D$16,(AE54)-(K31))))*(MAX($D$16,(AE54)-(K31))),1E-6)*MAX(((((G31)+(I31)*(MAX($D$16,(AE54)-(K31))))*(MAX($D$16,(AE54)-(K31))))/MAX((G31)+2*(MAX($D$16,(AE54)-(K31)))*SQRT(1+(I31)^2),1E-6))^(2/3),1E-6)))^2))/2)+(IF((ABS(F54)/MAX(((G31)+(I31)*(MAX($D$16,(AE54)-(K31))))*(MAX($D$16,(AE54)-(K31))),1E-6))&gt;(ABS(F54)/MAX(((F31)+(H31)*(MAX($D$16,(K54)-(J31))))*(MAX($D$16,(K54)-(J31))),1E-6)),$D$9*((((ABS(F54)/MAX(((G31)+(I31)*(MAX($D$16,(AE54)-(K31))))*(MAX($D$16,(AE54)-(K31))),1E-6))^2)/(2*$I$5))-(((ABS(F54)/MAX(((F31)+(H31)*(MAX($D$16,(K54)-(J31))))*(MAX($D$16,(K54)-(J31))),1E-6))^2)/(2*$I$5))),$D$8*((((ABS(F54)/MAX(((F31)+(H31)*(MAX($D$16,(K54)-(J31))))*(MAX($D$16,(K54)-(J31))),1E-6))^2)/(2*$I$5))-(((ABS(F54)/MAX(((G31)+(I31)*(MAX($D$16,(AE54)-(K31))))*(MAX($D$16,(AE54)-(K31))),1E-6))^2)/(2*$I$5)))))+($D$10*(ABS((X31)-(W31))/90)*MAX(((ABS(F54)/MAX(((F31)+(H31)*(MAX($D$16,(K54)-(J31))))*(MAX($D$16,(K54)-(J31))),1E-6))^2)/(2*$I$5),((ABS(F54)/MAX(((G31)+(I31)*(MAX($D$16,(AE54)-(K31))))*(MAX($D$16,(AE54)-(K31))),1E-6))^2)/(2*$I$5)))+(0)-((ABS(F54)/MAX(((G31)+(I31)*(MAX($D$16,(AE54)-(K31))))*(MAX($D$16,(AE54)-(K31))),1E-6))^2)/(2*$I$5)</f>
        <v/>
      </c>
      <c r="P54">
        <f>AD54+((ABS(G54)/MAX(((G32)+(I32)*(MAX($D$16,(AD54)-(K32))))*(MAX($D$16,(AD54)-(K32))),1E-6))^2)/(2*$I$5)+((E32)*((((ABS(G54)*$D$6)/(MAX(((F32)+(H32)*(MAX($D$16,(AC54)-(J32))))*(MAX($D$16,(AC54)-(J32))),1E-6)*MAX(((((F32)+(H32)*(MAX($D$16,(AC54)-(J32))))*(MAX($D$16,(AC54)-(J32))))/MAX((F32)+2*(MAX($D$16,(AC54)-(J32)))*SQRT(1+(H32)^2),1E-6))^(2/3),1E-6)))^2)+(((ABS(G54)*$D$6)/(MAX(((G32)+(I32)*(MAX($D$16,(AD54)-(K32))))*(MAX($D$16,(AD54)-(K32))),1E-6)*MAX(((((G32)+(I32)*(MAX($D$16,(AD54)-(K32))))*(MAX($D$16,(AD54)-(K32))))/MAX((G32)+2*(MAX($D$16,(AD54)-(K32)))*SQRT(1+(I32)^2),1E-6))^(2/3),1E-6)))^2))/2)+(IF((ABS(G54)/MAX(((G32)+(I32)*(MAX($D$16,(AD54)-(K32))))*(MAX($D$16,(AD54)-(K32))),1E-6))&gt;(ABS(G54)/MAX(((F32)+(H32)*(MAX($D$16,(AC54)-(J32))))*(MAX($D$16,(AC54)-(J32))),1E-6)),$D$9*((((ABS(G54)/MAX(((G32)+(I32)*(MAX($D$16,(AD54)-(K32))))*(MAX($D$16,(AD54)-(K32))),1E-6))^2)/(2*$I$5))-(((ABS(G54)/MAX(((F32)+(H32)*(MAX($D$16,(AC54)-(J32))))*(MAX($D$16,(AC54)-(J32))),1E-6))^2)/(2*$I$5))),$D$8*((((ABS(G54)/MAX(((F32)+(H32)*(MAX($D$16,(AC54)-(J32))))*(MAX($D$16,(AC54)-(J32))),1E-6))^2)/(2*$I$5))-(((ABS(G54)/MAX(((G32)+(I32)*(MAX($D$16,(AD54)-(K32))))*(MAX($D$16,(AD54)-(K32))),1E-6))^2)/(2*$I$5)))))+($D$10*(ABS((X32)-(W32))/90)*MAX(((ABS(G54)/MAX(((F32)+(H32)*(MAX($D$16,(AC54)-(J32))))*(MAX($D$16,(AC54)-(J32))),1E-6))^2)/(2*$I$5),((ABS(G54)/MAX(((G32)+(I32)*(MAX($D$16,(AD54)-(K32))))*(MAX($D$16,(AD54)-(K32))),1E-6))^2)/(2*$I$5)))+(($D$11*0.13607488*(ABS(H54)/MAX(ABS(F54),1E-6))^2*MAX(((ABS(G54)/MAX(((F32)+(H32)*(MAX($D$16,(AC54)-(J32))))*(MAX($D$16,(AC54)-(J32))),1E-6))^2)/(2*$I$5),((ABS(G54)/MAX(((G32)+(I32)*(MAX($D$16,(AD54)-(K32))))*(MAX($D$16,(AD54)-(K32))),1E-6))^2)/(2*$I$5))))-((ABS(G54)/MAX(((F32)+(H32)*(MAX($D$16,(AC54)-(J32))))*(MAX($D$16,(AC54)-(J32))),1E-6))^2)/(2*$I$5)</f>
        <v/>
      </c>
      <c r="Q54">
        <f>L54+((ABS(H54)/MAX(((G33)+(I33)*(MAX($D$16,(IF(N6="None",AC54,L54))-(K33))))*(MAX($D$16,(IF(N6="None",AC54,L54))-(K33))),1E-6))^2)/(2*$I$5)+((E33)*((((ABS(H54)*$D$6)/(MAX(((F33)+(H33)*(MAX($D$16,(AC54)-(J33))))*(MAX($D$16,(AC54)-(J33))),1E-6)*MAX(((((F33)+(H33)*(MAX($D$16,(AC54)-(J33))))*(MAX($D$16,(AC54)-(J33))))/MAX((F33)+2*(MAX($D$16,(AC54)-(J33)))*SQRT(1+(H33)^2),1E-6))^(2/3),1E-6)))^2)+(((ABS(H54)*$D$6)/(MAX(((G33)+(I33)*(MAX($D$16,(IF(N6="None",AC54,L54))-(K33))))*(MAX($D$16,(IF(N6="None",AC54,L54))-(K33))),1E-6)*MAX(((((G33)+(I33)*(MAX($D$16,(IF(N6="None",AC54,L54))-(K33))))*(MAX($D$16,(IF(N6="None",AC54,L54))-(K33))))/MAX((G33)+2*(MAX($D$16,(IF(N6="None",AC54,L54))-(K33)))*SQRT(1+(I33)^2),1E-6))^(2/3),1E-6)))^2))/2)+(IF((ABS(H54)/MAX(((G33)+(I33)*(MAX($D$16,(IF(N6="None",AC54,L54))-(K33))))*(MAX($D$16,(IF(N6="None",AC54,L54))-(K33))),1E-6))&gt;(ABS(H54)/MAX(((F33)+(H33)*(MAX($D$16,(AC54)-(J33))))*(MAX($D$16,(AC54)-(J33))),1E-6)),$D$9*((((ABS(H54)/MAX(((G33)+(I33)*(MAX($D$16,(IF(N6="None",AC54,L54))-(K33))))*(MAX($D$16,(IF(N6="None",AC54,L54))-(K33))),1E-6))^2)/(2*$I$5))-(((ABS(H54)/MAX(((F33)+(H33)*(MAX($D$16,(AC54)-(J33))))*(MAX($D$16,(AC54)-(J33))),1E-6))^2)/(2*$I$5))),$D$8*((((ABS(H54)/MAX(((F33)+(H33)*(MAX($D$16,(AC54)-(J33))))*(MAX($D$16,(AC54)-(J33))),1E-6))^2)/(2*$I$5))-(((ABS(H54)/MAX(((G33)+(I33)*(MAX($D$16,(IF(N6="None",AC54,L54))-(K33))))*(MAX($D$16,(IF(N6="None",AC54,L54))-(K33))),1E-6))^2)/(2*$I$5)))))+($D$10*(ABS((X33)-(W33))/90)*MAX(((ABS(H54)/MAX(((F33)+(H33)*(MAX($D$16,(AC54)-(J33))))*(MAX($D$16,(AC54)-(J33))),1E-6))^2)/(2*$I$5),((ABS(H54)/MAX(((G33)+(I33)*(MAX($D$16,(IF(N6="None",AC54,L54))-(K33))))*(MAX($D$16,(IF(N6="None",AC54,L54))-(K33))),1E-6))^2)/(2*$I$5)))+(($D$11*0.00000015*(ABS(G54)/MAX(ABS(F54),1E-6))^2*MAX(((ABS(H54)/MAX(((F33)+(H33)*(MAX($D$16,(AC54)-(J33))))*(MAX($D$16,(AC54)-(J33))),1E-6))^2)/(2*$I$5),((ABS(H54)/MAX(((G33)+(I33)*(MAX($D$16,(IF(N6="None",AC54,L54))-(K33))))*(MAX($D$16,(IF(N6="None",AC54,L54))-(K33))),1E-6))^2)/(2*$I$5))))-((ABS(H54)/MAX(((F33)+(H33)*(MAX($D$16,(AC54)-(J33))))*(MAX($D$16,(AC54)-(J33))),1E-6))^2)/(2*$I$5)</f>
        <v/>
      </c>
      <c r="R54">
        <f>AE54+((ABS(G54)/MAX(((F32)+(H32)*(MAX($D$16,(AE54)-(J32))))*(MAX($D$16,(AE54)-(J32))),1E-6))^2)/(2*$I$5)-((E32)*((((ABS(G54)*$D$6)/(MAX(((F32)+(H32)*(MAX($D$16,(AE54)-(J32))))*(MAX($D$16,(AE54)-(J32))),1E-6)*MAX(((((F32)+(H32)*(MAX($D$16,(AE54)-(J32))))*(MAX($D$16,(AE54)-(J32))))/MAX((F32)+2*(MAX($D$16,(AE54)-(J32)))*SQRT(1+(H32)^2),1E-6))^(2/3),1E-6)))^2)+(((ABS(G54)*$D$6)/(MAX(((G32)+(I32)*(MAX($D$16,(AF54)-(K32))))*(MAX($D$16,(AF54)-(K32))),1E-6)*MAX(((((G32)+(I32)*(MAX($D$16,(AF54)-(K32))))*(MAX($D$16,(AF54)-(K32))))/MAX((G32)+2*(MAX($D$16,(AF54)-(K32)))*SQRT(1+(I32)^2),1E-6))^(2/3),1E-6)))^2))/2)+(IF((ABS(G54)/MAX(((G32)+(I32)*(MAX($D$16,(AF54)-(K32))))*(MAX($D$16,(AF54)-(K32))),1E-6))&gt;(ABS(G54)/MAX(((F32)+(H32)*(MAX($D$16,(AE54)-(J32))))*(MAX($D$16,(AE54)-(J32))),1E-6)),$D$9*((((ABS(G54)/MAX(((G32)+(I32)*(MAX($D$16,(AF54)-(K32))))*(MAX($D$16,(AF54)-(K32))),1E-6))^2)/(2*$I$5))-(((ABS(G54)/MAX(((F32)+(H32)*(MAX($D$16,(AE54)-(J32))))*(MAX($D$16,(AE54)-(J32))),1E-6))^2)/(2*$I$5))),$D$8*((((ABS(G54)/MAX(((F32)+(H32)*(MAX($D$16,(AE54)-(J32))))*(MAX($D$16,(AE54)-(J32))),1E-6))^2)/(2*$I$5))-(((ABS(G54)/MAX(((G32)+(I32)*(MAX($D$16,(AF54)-(K32))))*(MAX($D$16,(AF54)-(K32))),1E-6))^2)/(2*$I$5)))))+($D$10*(ABS((X32)-(W32))/90)*MAX(((ABS(G54)/MAX(((F32)+(H32)*(MAX($D$16,(AE54)-(J32))))*(MAX($D$16,(AE54)-(J32))),1E-6))^2)/(2*$I$5),((ABS(G54)/MAX(((G32)+(I32)*(MAX($D$16,(AF54)-(K32))))*(MAX($D$16,(AF54)-(K32))),1E-6))^2)/(2*$I$5)))+(($D$11*0.13607488*(ABS(H54)/MAX(ABS(F54),1E-6))^2*MAX(((ABS(G54)/MAX(((F32)+(H32)*(MAX($D$16,(AE54)-(J32))))*(MAX($D$16,(AE54)-(J32))),1E-6))^2)/(2*$I$5),((ABS(G54)/MAX(((G32)+(I32)*(MAX($D$16,(AF54)-(K32))))*(MAX($D$16,(AF54)-(K32))),1E-6))^2)/(2*$I$5))))-((ABS(G54)/MAX(((G32)+(I32)*(MAX($D$16,(AF54)-(K32))))*(MAX($D$16,(AF54)-(K32))),1E-6))^2)/(2*$I$5)</f>
        <v/>
      </c>
      <c r="S54">
        <f>M54+((ABS(I54)/MAX(((G34)+(I34)*(MAX($D$16,(IF(N7="None",AD54,M54))-(K34))))*(MAX($D$16,(IF(N7="None",AD54,M54))-(K34))),1E-6))^2)/(2*$I$5)+((E34)*((((ABS(I54)*$D$6)/(MAX(((F34)+(H34)*(MAX($D$16,(AD54)-(J34))))*(MAX($D$16,(AD54)-(J34))),1E-6)*MAX(((((F34)+(H34)*(MAX($D$16,(AD54)-(J34))))*(MAX($D$16,(AD54)-(J34))))/MAX((F34)+2*(MAX($D$16,(AD54)-(J34)))*SQRT(1+(H34)^2),1E-6))^(2/3),1E-6)))^2)+(((ABS(I54)*$D$6)/(MAX(((G34)+(I34)*(MAX($D$16,(IF(N7="None",AD54,M54))-(K34))))*(MAX($D$16,(IF(N7="None",AD54,M54))-(K34))),1E-6)*MAX(((((G34)+(I34)*(MAX($D$16,(IF(N7="None",AD54,M54))-(K34))))*(MAX($D$16,(IF(N7="None",AD54,M54))-(K34))))/MAX((G34)+2*(MAX($D$16,(IF(N7="None",AD54,M54))-(K34)))*SQRT(1+(I34)^2),1E-6))^(2/3),1E-6)))^2))/2)+(IF((ABS(I54)/MAX(((G34)+(I34)*(MAX($D$16,(IF(N7="None",AD54,M54))-(K34))))*(MAX($D$16,(IF(N7="None",AD54,M54))-(K34))),1E-6))&gt;(ABS(I54)/MAX(((F34)+(H34)*(MAX($D$16,(AD54)-(J34))))*(MAX($D$16,(AD54)-(J34))),1E-6)),$D$9*((((ABS(I54)/MAX(((G34)+(I34)*(MAX($D$16,(IF(N7="None",AD54,M54))-(K34))))*(MAX($D$16,(IF(N7="None",AD54,M54))-(K34))),1E-6))^2)/(2*$I$5))-(((ABS(I54)/MAX(((F34)+(H34)*(MAX($D$16,(AD54)-(J34))))*(MAX($D$16,(AD54)-(J34))),1E-6))^2)/(2*$I$5))),$D$8*((((ABS(I54)/MAX(((F34)+(H34)*(MAX($D$16,(AD54)-(J34))))*(MAX($D$16,(AD54)-(J34))),1E-6))^2)/(2*$I$5))-(((ABS(I54)/MAX(((G34)+(I34)*(MAX($D$16,(IF(N7="None",AD54,M54))-(K34))))*(MAX($D$16,(IF(N7="None",AD54,M54))-(K34))),1E-6))^2)/(2*$I$5)))))+($D$10*(ABS((X34)-(W34))/90)*MAX(((ABS(I54)/MAX(((F34)+(H34)*(MAX($D$16,(AD54)-(J34))))*(MAX($D$16,(AD54)-(J34))),1E-6))^2)/(2*$I$5),((ABS(I54)/MAX(((G34)+(I34)*(MAX($D$16,(IF(N7="None",AD54,M54))-(K34))))*(MAX($D$16,(IF(N7="None",AD54,M54))-(K34))),1E-6))^2)/(2*$I$5)))+(0)-((ABS(I54)/MAX(((F34)+(H34)*(MAX($D$16,(AD54)-(J34))))*(MAX($D$16,(AD54)-(J34))),1E-6))^2)/(2*$I$5)</f>
        <v/>
      </c>
      <c r="T54">
        <f>N54+((ABS(J54)/MAX(((G35)+(I35)*(MAX($D$16,(IF(N8="None",AD54,N54))-(K35))))*(MAX($D$16,(IF(N8="None",AD54,N54))-(K35))),1E-6))^2)/(2*$I$5)+((E35)*((((ABS(J54)*$D$6)/(MAX(((F35)+(H35)*(MAX($D$16,(AD54)-(J35))))*(MAX($D$16,(AD54)-(J35))),1E-6)*MAX(((((F35)+(H35)*(MAX($D$16,(AD54)-(J35))))*(MAX($D$16,(AD54)-(J35))))/MAX((F35)+2*(MAX($D$16,(AD54)-(J35)))*SQRT(1+(H35)^2),1E-6))^(2/3),1E-6)))^2)+(((ABS(J54)*$D$6)/(MAX(((G35)+(I35)*(MAX($D$16,(IF(N8="None",AD54,N54))-(K35))))*(MAX($D$16,(IF(N8="None",AD54,N54))-(K35))),1E-6)*MAX(((((G35)+(I35)*(MAX($D$16,(IF(N8="None",AD54,N54))-(K35))))*(MAX($D$16,(IF(N8="None",AD54,N54))-(K35))))/MAX((G35)+2*(MAX($D$16,(IF(N8="None",AD54,N54))-(K35)))*SQRT(1+(I35)^2),1E-6))^(2/3),1E-6)))^2))/2)+(IF((ABS(J54)/MAX(((G35)+(I35)*(MAX($D$16,(IF(N8="None",AD54,N54))-(K35))))*(MAX($D$16,(IF(N8="None",AD54,N54))-(K35))),1E-6))&gt;(ABS(J54)/MAX(((F35)+(H35)*(MAX($D$16,(AD54)-(J35))))*(MAX($D$16,(AD54)-(J35))),1E-6)),$D$9*((((ABS(J54)/MAX(((G35)+(I35)*(MAX($D$16,(IF(N8="None",AD54,N54))-(K35))))*(MAX($D$16,(IF(N8="None",AD54,N54))-(K35))),1E-6))^2)/(2*$I$5))-(((ABS(J54)/MAX(((F35)+(H35)*(MAX($D$16,(AD54)-(J35))))*(MAX($D$16,(AD54)-(J35))),1E-6))^2)/(2*$I$5))),$D$8*((((ABS(J54)/MAX(((F35)+(H35)*(MAX($D$16,(AD54)-(J35))))*(MAX($D$16,(AD54)-(J35))),1E-6))^2)/(2*$I$5))-(((ABS(J54)/MAX(((G35)+(I35)*(MAX($D$16,(IF(N8="None",AD54,N54))-(K35))))*(MAX($D$16,(IF(N8="None",AD54,N54))-(K35))),1E-6))^2)/(2*$I$5)))))+($D$10*(ABS((X35)-(W35))/90)*MAX(((ABS(J54)/MAX(((F35)+(H35)*(MAX($D$16,(AD54)-(J35))))*(MAX($D$16,(AD54)-(J35))),1E-6))^2)/(2*$I$5),((ABS(J54)/MAX(((G35)+(I35)*(MAX($D$16,(IF(N8="None",AD54,N54))-(K35))))*(MAX($D$16,(IF(N8="None",AD54,N54))-(K35))),1E-6))^2)/(2*$I$5)))+(($D$11*0.34699541*(ABS(I54)/MAX(ABS(G54),1E-6))^2*MAX(((ABS(J54)/MAX(((F35)+(H35)*(MAX($D$16,(AD54)-(J35))))*(MAX($D$16,(AD54)-(J35))),1E-6))^2)/(2*$I$5),((ABS(J54)/MAX(((G35)+(I35)*(MAX($D$16,(IF(N8="None",AD54,N54))-(K35))))*(MAX($D$16,(IF(N8="None",AD54,N54))-(K35))),1E-6))^2)/(2*$I$5))))-((ABS(J54)/MAX(((F35)+(H35)*(MAX($D$16,(AD54)-(J35))))*(MAX($D$16,(AD54)-(J35))),1E-6))^2)/(2*$I$5)</f>
        <v/>
      </c>
      <c r="U54">
        <f>((((G31)*(MAX($D$16,(AE54)-(K31)))^2)/2+(I31)*(MAX($D$16,(AE54)-(K31)))^3/3+(ABS(F54)^2)/($I$5*MAX(((G31)+(I31)*(MAX($D$16,(AE54)-(K31))))*(MAX($D$16,(AE54)-(K31))),1E-6)))-(IF(N6="None",((((F32)*(MAX($D$16,(AE54)-(J32)))^2)/2+(H32)*(MAX($D$16,(AE54)-(J32)))^3/3+(ABS(G54)^2)/($I$5*MAX(((F32)+(H32)*(MAX($D$16,(AE54)-(J32))))*(MAX($D$16,(AE54)-(J32))),1E-6)))*0.72785025),(((((F32)*(MAX($D$16,(AE54)-(J32)))^2)/2+(H32)*(MAX($D$16,(AE54)-(J32)))^3/3+(ABS(G54)^2)/($I$5*MAX(((F32)+(H32)*(MAX($D$16,(AE54)-(J32))))*(MAX($D$16,(AE54)-(J32))),1E-6)))*0.72785025)+((((F33)*(MAX($D$16,(AE54)-(J33)))^2)/2+(H33)*(MAX($D$16,(AE54)-(J33)))^3/3+(ABS(H54)^2)/($I$5*MAX(((F33)+(H33)*(MAX($D$16,(AE54)-(J33))))*(MAX($D$16,(AE54)-(J33))),1E-6)))*0.99999971)))))/MAX(((G31)*(MAX($D$16,(AE54)-(K31)))^2)/2+(I31)*(MAX($D$16,(AE54)-(K31)))^3/3+(ABS(F54)^2)/($I$5*MAX(((G31)+(I31)*(MAX($D$16,(AE54)-(K31))))*(MAX($D$16,(AE54)-(K31))),1E-6)),1E-6)</f>
        <v/>
      </c>
      <c r="V54">
        <f>((((G32)*(MAX($D$16,(AF54)-(K32)))^2)/2+(I32)*(MAX($D$16,(AF54)-(K32)))^3/3+(ABS(G54)^2)/($I$5*MAX(((G32)+(I32)*(MAX($D$16,(AF54)-(K32))))*(MAX($D$16,(AF54)-(K32))),1E-6)))-(IF(AND(N7="None",N8="None"),0,IF(N8="None",((((F34)*(MAX($D$16,(AF54)-(J34)))^2)/2+(H34)*(MAX($D$16,(AF54)-(J34)))^3/3+(ABS(I54)^2)/($I$5*MAX(((F34)+(H34)*(MAX($D$16,(AF54)-(J34))))*(MAX($D$16,(AF54)-(J34))),1E-6)))*1.00000000),IF(N7="None",((((F35)*(MAX($D$16,(AF54)-(J35)))^2)/2+(H35)*(MAX($D$16,(AF54)-(J35)))^3/3+(ABS(J54)^2)/($I$5*MAX(((F35)+(H35)*(MAX($D$16,(AF54)-(J35))))*(MAX($D$16,(AF54)-(J35))),1E-6)))*0.30600918),(((((F34)*(MAX($D$16,(AF54)-(J34)))^2)/2+(H34)*(MAX($D$16,(AF54)-(J34)))^3/3+(ABS(I54)^2)/($I$5*MAX(((F34)+(H34)*(MAX($D$16,(AF54)-(J34))))*(MAX($D$16,(AF54)-(J34))),1E-6)))*1.00000000)+((((F35)*(MAX($D$16,(AF54)-(J35)))^2)/2+(H35)*(MAX($D$16,(AF54)-(J35)))^3/3+(ABS(J54)^2)/($I$5*MAX(((F35)+(H35)*(MAX($D$16,(AF54)-(J35))))*(MAX($D$16,(AF54)-(J35))),1E-6)))*0.30600918)))))))/MAX(((G32)*(MAX($D$16,(AF54)-(K32)))^2)/2+(I32)*(MAX($D$16,(AF54)-(K32)))^3/3+(ABS(G54)^2)/($I$5*MAX(((G32)+(I32)*(MAX($D$16,(AF54)-(K32))))*(MAX($D$16,(AF54)-(K32))),1E-6)),1E-6)</f>
        <v/>
      </c>
      <c r="W54">
        <f>ABS((MAX(P54,Q54))-D54)</f>
        <v/>
      </c>
      <c r="X54">
        <f>ABS((MAX(S54,T54))-E54)</f>
        <v/>
      </c>
      <c r="Y54">
        <f>IF($D$20=0,B54,IFERROR(IF(N6="None",1,MIN(0.98,MAX(0.02,B54+$D$14*((Q54-P54)/MAX(ABS(D54),1))))),B54))</f>
        <v/>
      </c>
      <c r="Z54">
        <f>IF($D$20=0,C54,IFERROR(IF(AND(N7="None",N8="None"),C54,IF(N8="None",1,IF(N7="None",0,MIN(0.98,MAX(0.02,C54+$D$14*((T54-S54)/MAX(ABS(E54),1))))))),C54))</f>
        <v/>
      </c>
      <c r="AA54">
        <f>IF($D$20=0,D54,IFERROR(D54+$D$13*(AC54-D54),D54))</f>
        <v/>
      </c>
      <c r="AB54">
        <f>IF($D$20=0,E54,IFERROR(E54+$D$13*(AD54-E54),E54))</f>
        <v/>
      </c>
      <c r="AC54">
        <f>IF($D$20=0,D54,IF(AC54=0,(MAX(P54,Q54)),IF(ABS((MAX(P54,Q54))-AC54)&lt;$D$19,AC54,MAX((K31)+$D$16,AC54+$D$13*(((MAX(P54,Q54))-AC54))))))</f>
        <v/>
      </c>
      <c r="AD54">
        <f>IF($D$20=0,E54,IF(AD54=0,(MAX(S54,T54)),IF(ABS((MAX(S54,T54))-AD54)&lt;$D$19,AD54,MAX((K32)+$D$16,AD54+$D$13*(((MAX(S54,T54))-AD54))))))</f>
        <v/>
      </c>
      <c r="AE54">
        <f>IF($D$20=0,D54,IF(AE54=0,O54,IF(ABS(U54)&lt;$D$19,AE54,MAX((K31)+$D$16,AE54+($D$13*(((O54)-AE54)+(U54*MAX(ABS(AE54-(K31)),1))))))))</f>
        <v/>
      </c>
      <c r="AF54">
        <f>IF($D$20=0,E54,IF(AF54=0,R54,IF(ABS(V54)&lt;$D$19,AF54,MAX((K32)+$D$16,AF54+($D$13*(((R54)-AF54)+(V54*MAX(ABS(AF54-(K32)),1))))))))</f>
        <v/>
      </c>
      <c r="AG54">
        <f>((G31)*(MAX($D$16,(AC54)-(K31)))^2)/2+(I31)*(MAX($D$16,(AC54)-(K31)))^3/3+(ABS(F54)^2)/($I$5*MAX(((G31)+(I31)*(MAX($D$16,(AC54)-(K31))))*(MAX($D$16,(AC54)-(K31))),1E-6))</f>
        <v/>
      </c>
      <c r="AH54">
        <f>((G31)*(MAX($D$16,(AE54)-(K31)))^2)/2+(I31)*(MAX($D$16,(AE54)-(K31)))^3/3+(ABS(F54)^2)/($I$5*MAX(((G31)+(I31)*(MAX($D$16,(AE54)-(K31))))*(MAX($D$16,(AE54)-(K31))),1E-6))</f>
        <v/>
      </c>
      <c r="AI54">
        <f>((G32)*(MAX($D$16,(AD54)-(K32)))^2)/2+(I32)*(MAX($D$16,(AD54)-(K32)))^3/3+(ABS(G54)^2)/($I$5*MAX(((G32)+(I32)*(MAX($D$16,(AD54)-(K32))))*(MAX($D$16,(AD54)-(K32))),1E-6))</f>
        <v/>
      </c>
      <c r="AJ54">
        <f>((G32)*(MAX($D$16,(AF54)-(K32)))^2)/2+(I32)*(MAX($D$16,(AF54)-(K32)))^3/3+(ABS(G54)^2)/($I$5*MAX(((G32)+(I32)*(MAX($D$16,(AF54)-(K32))))*(MAX($D$16,(AF54)-(K32))),1E-6))</f>
        <v/>
      </c>
      <c r="AK54">
        <f>IF(AH54&gt;=AG54,"Supercritical","Subcritical")</f>
        <v/>
      </c>
      <c r="AL54">
        <f>IF(AJ54&gt;=AI54,"Supercritical","Subcritical")</f>
        <v/>
      </c>
      <c r="AM54">
        <f>IF($D$20=0,D54,IFERROR(D54+$D$13*(IF(AK54="Supercritical",AE54,AC54)-D54),D54))</f>
        <v/>
      </c>
      <c r="AN54">
        <f>IF($D$20=0,E54,IFERROR(E54+$D$13*(IF(AL54="Supercritical",AF54,AD54)-E54),E54))</f>
        <v/>
      </c>
      <c r="AO54">
        <f>IF($D$20=0,0,IFERROR(ABS(IF(AK54="Supercritical",AE54,AC54)-D54),0))</f>
        <v/>
      </c>
      <c r="AP54">
        <f>IF($D$20=0,0,IFERROR(ABS(IF(AL54="Supercritical",AF54,AD54)-E54),0))</f>
        <v/>
      </c>
    </row>
    <row r="55">
      <c r="A55" t="n">
        <v>12</v>
      </c>
      <c r="B55">
        <f>Y54</f>
        <v/>
      </c>
      <c r="C55">
        <f>Z54</f>
        <v/>
      </c>
      <c r="D55">
        <f>AM54</f>
        <v/>
      </c>
      <c r="E55">
        <f>AN54</f>
        <v/>
      </c>
      <c r="F55">
        <f>$D$5</f>
        <v/>
      </c>
      <c r="G55">
        <f>IF(N6="None",MAX(0,F55-H55),MAX(0,F55*B55))</f>
        <v/>
      </c>
      <c r="H55">
        <f>IF(N6="None",MAX(0.05,IFERROR(O33,0)+0.05),MAX(0,F55-G55))</f>
        <v/>
      </c>
      <c r="I55">
        <f>IF(AND(N7="None",N8="None"),MAX(0,G55*C55),IF(N7="None",MAX(0.05,IFERROR(O34,0)+0.05),IF(N8="None",MAX(0,G55-J55),MAX(0,G55*C55))))</f>
        <v/>
      </c>
      <c r="J55">
        <f>IF(AND(N7="None",N8="None"),MAX(0,G55-I55),IF(N8="None",MAX(0.05,IFERROR(O35,0)+0.05),IF(N7="None",MAX(0,G55-I55),MAX(0,G55-I55))))</f>
        <v/>
      </c>
      <c r="K55">
        <f>P5</f>
        <v/>
      </c>
      <c r="L55">
        <f>P6</f>
        <v/>
      </c>
      <c r="M55">
        <f>P7</f>
        <v/>
      </c>
      <c r="N55">
        <f>P8</f>
        <v/>
      </c>
      <c r="O55">
        <f>K55+((ABS(F55)/MAX(((F31)+(H31)*(MAX($D$16,(K55)-(J31))))*(MAX($D$16,(K55)-(J31))),1E-6))^2)/(2*$I$5)-((E31)*((((ABS(F55)*$D$6)/(MAX(((F31)+(H31)*(MAX($D$16,(K55)-(J31))))*(MAX($D$16,(K55)-(J31))),1E-6)*MAX(((((F31)+(H31)*(MAX($D$16,(K55)-(J31))))*(MAX($D$16,(K55)-(J31))))/MAX((F31)+2*(MAX($D$16,(K55)-(J31)))*SQRT(1+(H31)^2),1E-6))^(2/3),1E-6)))^2)+(((ABS(F55)*$D$6)/(MAX(((G31)+(I31)*(MAX($D$16,(AE55)-(K31))))*(MAX($D$16,(AE55)-(K31))),1E-6)*MAX(((((G31)+(I31)*(MAX($D$16,(AE55)-(K31))))*(MAX($D$16,(AE55)-(K31))))/MAX((G31)+2*(MAX($D$16,(AE55)-(K31)))*SQRT(1+(I31)^2),1E-6))^(2/3),1E-6)))^2))/2)+(IF((ABS(F55)/MAX(((G31)+(I31)*(MAX($D$16,(AE55)-(K31))))*(MAX($D$16,(AE55)-(K31))),1E-6))&gt;(ABS(F55)/MAX(((F31)+(H31)*(MAX($D$16,(K55)-(J31))))*(MAX($D$16,(K55)-(J31))),1E-6)),$D$9*((((ABS(F55)/MAX(((G31)+(I31)*(MAX($D$16,(AE55)-(K31))))*(MAX($D$16,(AE55)-(K31))),1E-6))^2)/(2*$I$5))-(((ABS(F55)/MAX(((F31)+(H31)*(MAX($D$16,(K55)-(J31))))*(MAX($D$16,(K55)-(J31))),1E-6))^2)/(2*$I$5))),$D$8*((((ABS(F55)/MAX(((F31)+(H31)*(MAX($D$16,(K55)-(J31))))*(MAX($D$16,(K55)-(J31))),1E-6))^2)/(2*$I$5))-(((ABS(F55)/MAX(((G31)+(I31)*(MAX($D$16,(AE55)-(K31))))*(MAX($D$16,(AE55)-(K31))),1E-6))^2)/(2*$I$5)))))+($D$10*(ABS((X31)-(W31))/90)*MAX(((ABS(F55)/MAX(((F31)+(H31)*(MAX($D$16,(K55)-(J31))))*(MAX($D$16,(K55)-(J31))),1E-6))^2)/(2*$I$5),((ABS(F55)/MAX(((G31)+(I31)*(MAX($D$16,(AE55)-(K31))))*(MAX($D$16,(AE55)-(K31))),1E-6))^2)/(2*$I$5)))+(0)-((ABS(F55)/MAX(((G31)+(I31)*(MAX($D$16,(AE55)-(K31))))*(MAX($D$16,(AE55)-(K31))),1E-6))^2)/(2*$I$5)</f>
        <v/>
      </c>
      <c r="P55">
        <f>AD55+((ABS(G55)/MAX(((G32)+(I32)*(MAX($D$16,(AD55)-(K32))))*(MAX($D$16,(AD55)-(K32))),1E-6))^2)/(2*$I$5)+((E32)*((((ABS(G55)*$D$6)/(MAX(((F32)+(H32)*(MAX($D$16,(AC55)-(J32))))*(MAX($D$16,(AC55)-(J32))),1E-6)*MAX(((((F32)+(H32)*(MAX($D$16,(AC55)-(J32))))*(MAX($D$16,(AC55)-(J32))))/MAX((F32)+2*(MAX($D$16,(AC55)-(J32)))*SQRT(1+(H32)^2),1E-6))^(2/3),1E-6)))^2)+(((ABS(G55)*$D$6)/(MAX(((G32)+(I32)*(MAX($D$16,(AD55)-(K32))))*(MAX($D$16,(AD55)-(K32))),1E-6)*MAX(((((G32)+(I32)*(MAX($D$16,(AD55)-(K32))))*(MAX($D$16,(AD55)-(K32))))/MAX((G32)+2*(MAX($D$16,(AD55)-(K32)))*SQRT(1+(I32)^2),1E-6))^(2/3),1E-6)))^2))/2)+(IF((ABS(G55)/MAX(((G32)+(I32)*(MAX($D$16,(AD55)-(K32))))*(MAX($D$16,(AD55)-(K32))),1E-6))&gt;(ABS(G55)/MAX(((F32)+(H32)*(MAX($D$16,(AC55)-(J32))))*(MAX($D$16,(AC55)-(J32))),1E-6)),$D$9*((((ABS(G55)/MAX(((G32)+(I32)*(MAX($D$16,(AD55)-(K32))))*(MAX($D$16,(AD55)-(K32))),1E-6))^2)/(2*$I$5))-(((ABS(G55)/MAX(((F32)+(H32)*(MAX($D$16,(AC55)-(J32))))*(MAX($D$16,(AC55)-(J32))),1E-6))^2)/(2*$I$5))),$D$8*((((ABS(G55)/MAX(((F32)+(H32)*(MAX($D$16,(AC55)-(J32))))*(MAX($D$16,(AC55)-(J32))),1E-6))^2)/(2*$I$5))-(((ABS(G55)/MAX(((G32)+(I32)*(MAX($D$16,(AD55)-(K32))))*(MAX($D$16,(AD55)-(K32))),1E-6))^2)/(2*$I$5)))))+($D$10*(ABS((X32)-(W32))/90)*MAX(((ABS(G55)/MAX(((F32)+(H32)*(MAX($D$16,(AC55)-(J32))))*(MAX($D$16,(AC55)-(J32))),1E-6))^2)/(2*$I$5),((ABS(G55)/MAX(((G32)+(I32)*(MAX($D$16,(AD55)-(K32))))*(MAX($D$16,(AD55)-(K32))),1E-6))^2)/(2*$I$5)))+(($D$11*0.13607488*(ABS(H55)/MAX(ABS(F55),1E-6))^2*MAX(((ABS(G55)/MAX(((F32)+(H32)*(MAX($D$16,(AC55)-(J32))))*(MAX($D$16,(AC55)-(J32))),1E-6))^2)/(2*$I$5),((ABS(G55)/MAX(((G32)+(I32)*(MAX($D$16,(AD55)-(K32))))*(MAX($D$16,(AD55)-(K32))),1E-6))^2)/(2*$I$5))))-((ABS(G55)/MAX(((F32)+(H32)*(MAX($D$16,(AC55)-(J32))))*(MAX($D$16,(AC55)-(J32))),1E-6))^2)/(2*$I$5)</f>
        <v/>
      </c>
      <c r="Q55">
        <f>L55+((ABS(H55)/MAX(((G33)+(I33)*(MAX($D$16,(IF(N6="None",AC55,L55))-(K33))))*(MAX($D$16,(IF(N6="None",AC55,L55))-(K33))),1E-6))^2)/(2*$I$5)+((E33)*((((ABS(H55)*$D$6)/(MAX(((F33)+(H33)*(MAX($D$16,(AC55)-(J33))))*(MAX($D$16,(AC55)-(J33))),1E-6)*MAX(((((F33)+(H33)*(MAX($D$16,(AC55)-(J33))))*(MAX($D$16,(AC55)-(J33))))/MAX((F33)+2*(MAX($D$16,(AC55)-(J33)))*SQRT(1+(H33)^2),1E-6))^(2/3),1E-6)))^2)+(((ABS(H55)*$D$6)/(MAX(((G33)+(I33)*(MAX($D$16,(IF(N6="None",AC55,L55))-(K33))))*(MAX($D$16,(IF(N6="None",AC55,L55))-(K33))),1E-6)*MAX(((((G33)+(I33)*(MAX($D$16,(IF(N6="None",AC55,L55))-(K33))))*(MAX($D$16,(IF(N6="None",AC55,L55))-(K33))))/MAX((G33)+2*(MAX($D$16,(IF(N6="None",AC55,L55))-(K33)))*SQRT(1+(I33)^2),1E-6))^(2/3),1E-6)))^2))/2)+(IF((ABS(H55)/MAX(((G33)+(I33)*(MAX($D$16,(IF(N6="None",AC55,L55))-(K33))))*(MAX($D$16,(IF(N6="None",AC55,L55))-(K33))),1E-6))&gt;(ABS(H55)/MAX(((F33)+(H33)*(MAX($D$16,(AC55)-(J33))))*(MAX($D$16,(AC55)-(J33))),1E-6)),$D$9*((((ABS(H55)/MAX(((G33)+(I33)*(MAX($D$16,(IF(N6="None",AC55,L55))-(K33))))*(MAX($D$16,(IF(N6="None",AC55,L55))-(K33))),1E-6))^2)/(2*$I$5))-(((ABS(H55)/MAX(((F33)+(H33)*(MAX($D$16,(AC55)-(J33))))*(MAX($D$16,(AC55)-(J33))),1E-6))^2)/(2*$I$5))),$D$8*((((ABS(H55)/MAX(((F33)+(H33)*(MAX($D$16,(AC55)-(J33))))*(MAX($D$16,(AC55)-(J33))),1E-6))^2)/(2*$I$5))-(((ABS(H55)/MAX(((G33)+(I33)*(MAX($D$16,(IF(N6="None",AC55,L55))-(K33))))*(MAX($D$16,(IF(N6="None",AC55,L55))-(K33))),1E-6))^2)/(2*$I$5)))))+($D$10*(ABS((X33)-(W33))/90)*MAX(((ABS(H55)/MAX(((F33)+(H33)*(MAX($D$16,(AC55)-(J33))))*(MAX($D$16,(AC55)-(J33))),1E-6))^2)/(2*$I$5),((ABS(H55)/MAX(((G33)+(I33)*(MAX($D$16,(IF(N6="None",AC55,L55))-(K33))))*(MAX($D$16,(IF(N6="None",AC55,L55))-(K33))),1E-6))^2)/(2*$I$5)))+(($D$11*0.00000015*(ABS(G55)/MAX(ABS(F55),1E-6))^2*MAX(((ABS(H55)/MAX(((F33)+(H33)*(MAX($D$16,(AC55)-(J33))))*(MAX($D$16,(AC55)-(J33))),1E-6))^2)/(2*$I$5),((ABS(H55)/MAX(((G33)+(I33)*(MAX($D$16,(IF(N6="None",AC55,L55))-(K33))))*(MAX($D$16,(IF(N6="None",AC55,L55))-(K33))),1E-6))^2)/(2*$I$5))))-((ABS(H55)/MAX(((F33)+(H33)*(MAX($D$16,(AC55)-(J33))))*(MAX($D$16,(AC55)-(J33))),1E-6))^2)/(2*$I$5)</f>
        <v/>
      </c>
      <c r="R55">
        <f>AE55+((ABS(G55)/MAX(((F32)+(H32)*(MAX($D$16,(AE55)-(J32))))*(MAX($D$16,(AE55)-(J32))),1E-6))^2)/(2*$I$5)-((E32)*((((ABS(G55)*$D$6)/(MAX(((F32)+(H32)*(MAX($D$16,(AE55)-(J32))))*(MAX($D$16,(AE55)-(J32))),1E-6)*MAX(((((F32)+(H32)*(MAX($D$16,(AE55)-(J32))))*(MAX($D$16,(AE55)-(J32))))/MAX((F32)+2*(MAX($D$16,(AE55)-(J32)))*SQRT(1+(H32)^2),1E-6))^(2/3),1E-6)))^2)+(((ABS(G55)*$D$6)/(MAX(((G32)+(I32)*(MAX($D$16,(AF55)-(K32))))*(MAX($D$16,(AF55)-(K32))),1E-6)*MAX(((((G32)+(I32)*(MAX($D$16,(AF55)-(K32))))*(MAX($D$16,(AF55)-(K32))))/MAX((G32)+2*(MAX($D$16,(AF55)-(K32)))*SQRT(1+(I32)^2),1E-6))^(2/3),1E-6)))^2))/2)+(IF((ABS(G55)/MAX(((G32)+(I32)*(MAX($D$16,(AF55)-(K32))))*(MAX($D$16,(AF55)-(K32))),1E-6))&gt;(ABS(G55)/MAX(((F32)+(H32)*(MAX($D$16,(AE55)-(J32))))*(MAX($D$16,(AE55)-(J32))),1E-6)),$D$9*((((ABS(G55)/MAX(((G32)+(I32)*(MAX($D$16,(AF55)-(K32))))*(MAX($D$16,(AF55)-(K32))),1E-6))^2)/(2*$I$5))-(((ABS(G55)/MAX(((F32)+(H32)*(MAX($D$16,(AE55)-(J32))))*(MAX($D$16,(AE55)-(J32))),1E-6))^2)/(2*$I$5))),$D$8*((((ABS(G55)/MAX(((F32)+(H32)*(MAX($D$16,(AE55)-(J32))))*(MAX($D$16,(AE55)-(J32))),1E-6))^2)/(2*$I$5))-(((ABS(G55)/MAX(((G32)+(I32)*(MAX($D$16,(AF55)-(K32))))*(MAX($D$16,(AF55)-(K32))),1E-6))^2)/(2*$I$5)))))+($D$10*(ABS((X32)-(W32))/90)*MAX(((ABS(G55)/MAX(((F32)+(H32)*(MAX($D$16,(AE55)-(J32))))*(MAX($D$16,(AE55)-(J32))),1E-6))^2)/(2*$I$5),((ABS(G55)/MAX(((G32)+(I32)*(MAX($D$16,(AF55)-(K32))))*(MAX($D$16,(AF55)-(K32))),1E-6))^2)/(2*$I$5)))+(($D$11*0.13607488*(ABS(H55)/MAX(ABS(F55),1E-6))^2*MAX(((ABS(G55)/MAX(((F32)+(H32)*(MAX($D$16,(AE55)-(J32))))*(MAX($D$16,(AE55)-(J32))),1E-6))^2)/(2*$I$5),((ABS(G55)/MAX(((G32)+(I32)*(MAX($D$16,(AF55)-(K32))))*(MAX($D$16,(AF55)-(K32))),1E-6))^2)/(2*$I$5))))-((ABS(G55)/MAX(((G32)+(I32)*(MAX($D$16,(AF55)-(K32))))*(MAX($D$16,(AF55)-(K32))),1E-6))^2)/(2*$I$5)</f>
        <v/>
      </c>
      <c r="S55">
        <f>M55+((ABS(I55)/MAX(((G34)+(I34)*(MAX($D$16,(IF(N7="None",AD55,M55))-(K34))))*(MAX($D$16,(IF(N7="None",AD55,M55))-(K34))),1E-6))^2)/(2*$I$5)+((E34)*((((ABS(I55)*$D$6)/(MAX(((F34)+(H34)*(MAX($D$16,(AD55)-(J34))))*(MAX($D$16,(AD55)-(J34))),1E-6)*MAX(((((F34)+(H34)*(MAX($D$16,(AD55)-(J34))))*(MAX($D$16,(AD55)-(J34))))/MAX((F34)+2*(MAX($D$16,(AD55)-(J34)))*SQRT(1+(H34)^2),1E-6))^(2/3),1E-6)))^2)+(((ABS(I55)*$D$6)/(MAX(((G34)+(I34)*(MAX($D$16,(IF(N7="None",AD55,M55))-(K34))))*(MAX($D$16,(IF(N7="None",AD55,M55))-(K34))),1E-6)*MAX(((((G34)+(I34)*(MAX($D$16,(IF(N7="None",AD55,M55))-(K34))))*(MAX($D$16,(IF(N7="None",AD55,M55))-(K34))))/MAX((G34)+2*(MAX($D$16,(IF(N7="None",AD55,M55))-(K34)))*SQRT(1+(I34)^2),1E-6))^(2/3),1E-6)))^2))/2)+(IF((ABS(I55)/MAX(((G34)+(I34)*(MAX($D$16,(IF(N7="None",AD55,M55))-(K34))))*(MAX($D$16,(IF(N7="None",AD55,M55))-(K34))),1E-6))&gt;(ABS(I55)/MAX(((F34)+(H34)*(MAX($D$16,(AD55)-(J34))))*(MAX($D$16,(AD55)-(J34))),1E-6)),$D$9*((((ABS(I55)/MAX(((G34)+(I34)*(MAX($D$16,(IF(N7="None",AD55,M55))-(K34))))*(MAX($D$16,(IF(N7="None",AD55,M55))-(K34))),1E-6))^2)/(2*$I$5))-(((ABS(I55)/MAX(((F34)+(H34)*(MAX($D$16,(AD55)-(J34))))*(MAX($D$16,(AD55)-(J34))),1E-6))^2)/(2*$I$5))),$D$8*((((ABS(I55)/MAX(((F34)+(H34)*(MAX($D$16,(AD55)-(J34))))*(MAX($D$16,(AD55)-(J34))),1E-6))^2)/(2*$I$5))-(((ABS(I55)/MAX(((G34)+(I34)*(MAX($D$16,(IF(N7="None",AD55,M55))-(K34))))*(MAX($D$16,(IF(N7="None",AD55,M55))-(K34))),1E-6))^2)/(2*$I$5)))))+($D$10*(ABS((X34)-(W34))/90)*MAX(((ABS(I55)/MAX(((F34)+(H34)*(MAX($D$16,(AD55)-(J34))))*(MAX($D$16,(AD55)-(J34))),1E-6))^2)/(2*$I$5),((ABS(I55)/MAX(((G34)+(I34)*(MAX($D$16,(IF(N7="None",AD55,M55))-(K34))))*(MAX($D$16,(IF(N7="None",AD55,M55))-(K34))),1E-6))^2)/(2*$I$5)))+(0)-((ABS(I55)/MAX(((F34)+(H34)*(MAX($D$16,(AD55)-(J34))))*(MAX($D$16,(AD55)-(J34))),1E-6))^2)/(2*$I$5)</f>
        <v/>
      </c>
      <c r="T55">
        <f>N55+((ABS(J55)/MAX(((G35)+(I35)*(MAX($D$16,(IF(N8="None",AD55,N55))-(K35))))*(MAX($D$16,(IF(N8="None",AD55,N55))-(K35))),1E-6))^2)/(2*$I$5)+((E35)*((((ABS(J55)*$D$6)/(MAX(((F35)+(H35)*(MAX($D$16,(AD55)-(J35))))*(MAX($D$16,(AD55)-(J35))),1E-6)*MAX(((((F35)+(H35)*(MAX($D$16,(AD55)-(J35))))*(MAX($D$16,(AD55)-(J35))))/MAX((F35)+2*(MAX($D$16,(AD55)-(J35)))*SQRT(1+(H35)^2),1E-6))^(2/3),1E-6)))^2)+(((ABS(J55)*$D$6)/(MAX(((G35)+(I35)*(MAX($D$16,(IF(N8="None",AD55,N55))-(K35))))*(MAX($D$16,(IF(N8="None",AD55,N55))-(K35))),1E-6)*MAX(((((G35)+(I35)*(MAX($D$16,(IF(N8="None",AD55,N55))-(K35))))*(MAX($D$16,(IF(N8="None",AD55,N55))-(K35))))/MAX((G35)+2*(MAX($D$16,(IF(N8="None",AD55,N55))-(K35)))*SQRT(1+(I35)^2),1E-6))^(2/3),1E-6)))^2))/2)+(IF((ABS(J55)/MAX(((G35)+(I35)*(MAX($D$16,(IF(N8="None",AD55,N55))-(K35))))*(MAX($D$16,(IF(N8="None",AD55,N55))-(K35))),1E-6))&gt;(ABS(J55)/MAX(((F35)+(H35)*(MAX($D$16,(AD55)-(J35))))*(MAX($D$16,(AD55)-(J35))),1E-6)),$D$9*((((ABS(J55)/MAX(((G35)+(I35)*(MAX($D$16,(IF(N8="None",AD55,N55))-(K35))))*(MAX($D$16,(IF(N8="None",AD55,N55))-(K35))),1E-6))^2)/(2*$I$5))-(((ABS(J55)/MAX(((F35)+(H35)*(MAX($D$16,(AD55)-(J35))))*(MAX($D$16,(AD55)-(J35))),1E-6))^2)/(2*$I$5))),$D$8*((((ABS(J55)/MAX(((F35)+(H35)*(MAX($D$16,(AD55)-(J35))))*(MAX($D$16,(AD55)-(J35))),1E-6))^2)/(2*$I$5))-(((ABS(J55)/MAX(((G35)+(I35)*(MAX($D$16,(IF(N8="None",AD55,N55))-(K35))))*(MAX($D$16,(IF(N8="None",AD55,N55))-(K35))),1E-6))^2)/(2*$I$5)))))+($D$10*(ABS((X35)-(W35))/90)*MAX(((ABS(J55)/MAX(((F35)+(H35)*(MAX($D$16,(AD55)-(J35))))*(MAX($D$16,(AD55)-(J35))),1E-6))^2)/(2*$I$5),((ABS(J55)/MAX(((G35)+(I35)*(MAX($D$16,(IF(N8="None",AD55,N55))-(K35))))*(MAX($D$16,(IF(N8="None",AD55,N55))-(K35))),1E-6))^2)/(2*$I$5)))+(($D$11*0.34699541*(ABS(I55)/MAX(ABS(G55),1E-6))^2*MAX(((ABS(J55)/MAX(((F35)+(H35)*(MAX($D$16,(AD55)-(J35))))*(MAX($D$16,(AD55)-(J35))),1E-6))^2)/(2*$I$5),((ABS(J55)/MAX(((G35)+(I35)*(MAX($D$16,(IF(N8="None",AD55,N55))-(K35))))*(MAX($D$16,(IF(N8="None",AD55,N55))-(K35))),1E-6))^2)/(2*$I$5))))-((ABS(J55)/MAX(((F35)+(H35)*(MAX($D$16,(AD55)-(J35))))*(MAX($D$16,(AD55)-(J35))),1E-6))^2)/(2*$I$5)</f>
        <v/>
      </c>
      <c r="U55">
        <f>((((G31)*(MAX($D$16,(AE55)-(K31)))^2)/2+(I31)*(MAX($D$16,(AE55)-(K31)))^3/3+(ABS(F55)^2)/($I$5*MAX(((G31)+(I31)*(MAX($D$16,(AE55)-(K31))))*(MAX($D$16,(AE55)-(K31))),1E-6)))-(IF(N6="None",((((F32)*(MAX($D$16,(AE55)-(J32)))^2)/2+(H32)*(MAX($D$16,(AE55)-(J32)))^3/3+(ABS(G55)^2)/($I$5*MAX(((F32)+(H32)*(MAX($D$16,(AE55)-(J32))))*(MAX($D$16,(AE55)-(J32))),1E-6)))*0.72785025),(((((F32)*(MAX($D$16,(AE55)-(J32)))^2)/2+(H32)*(MAX($D$16,(AE55)-(J32)))^3/3+(ABS(G55)^2)/($I$5*MAX(((F32)+(H32)*(MAX($D$16,(AE55)-(J32))))*(MAX($D$16,(AE55)-(J32))),1E-6)))*0.72785025)+((((F33)*(MAX($D$16,(AE55)-(J33)))^2)/2+(H33)*(MAX($D$16,(AE55)-(J33)))^3/3+(ABS(H55)^2)/($I$5*MAX(((F33)+(H33)*(MAX($D$16,(AE55)-(J33))))*(MAX($D$16,(AE55)-(J33))),1E-6)))*0.99999971)))))/MAX(((G31)*(MAX($D$16,(AE55)-(K31)))^2)/2+(I31)*(MAX($D$16,(AE55)-(K31)))^3/3+(ABS(F55)^2)/($I$5*MAX(((G31)+(I31)*(MAX($D$16,(AE55)-(K31))))*(MAX($D$16,(AE55)-(K31))),1E-6)),1E-6)</f>
        <v/>
      </c>
      <c r="V55">
        <f>((((G32)*(MAX($D$16,(AF55)-(K32)))^2)/2+(I32)*(MAX($D$16,(AF55)-(K32)))^3/3+(ABS(G55)^2)/($I$5*MAX(((G32)+(I32)*(MAX($D$16,(AF55)-(K32))))*(MAX($D$16,(AF55)-(K32))),1E-6)))-(IF(AND(N7="None",N8="None"),0,IF(N8="None",((((F34)*(MAX($D$16,(AF55)-(J34)))^2)/2+(H34)*(MAX($D$16,(AF55)-(J34)))^3/3+(ABS(I55)^2)/($I$5*MAX(((F34)+(H34)*(MAX($D$16,(AF55)-(J34))))*(MAX($D$16,(AF55)-(J34))),1E-6)))*1.00000000),IF(N7="None",((((F35)*(MAX($D$16,(AF55)-(J35)))^2)/2+(H35)*(MAX($D$16,(AF55)-(J35)))^3/3+(ABS(J55)^2)/($I$5*MAX(((F35)+(H35)*(MAX($D$16,(AF55)-(J35))))*(MAX($D$16,(AF55)-(J35))),1E-6)))*0.30600918),(((((F34)*(MAX($D$16,(AF55)-(J34)))^2)/2+(H34)*(MAX($D$16,(AF55)-(J34)))^3/3+(ABS(I55)^2)/($I$5*MAX(((F34)+(H34)*(MAX($D$16,(AF55)-(J34))))*(MAX($D$16,(AF55)-(J34))),1E-6)))*1.00000000)+((((F35)*(MAX($D$16,(AF55)-(J35)))^2)/2+(H35)*(MAX($D$16,(AF55)-(J35)))^3/3+(ABS(J55)^2)/($I$5*MAX(((F35)+(H35)*(MAX($D$16,(AF55)-(J35))))*(MAX($D$16,(AF55)-(J35))),1E-6)))*0.30600918)))))))/MAX(((G32)*(MAX($D$16,(AF55)-(K32)))^2)/2+(I32)*(MAX($D$16,(AF55)-(K32)))^3/3+(ABS(G55)^2)/($I$5*MAX(((G32)+(I32)*(MAX($D$16,(AF55)-(K32))))*(MAX($D$16,(AF55)-(K32))),1E-6)),1E-6)</f>
        <v/>
      </c>
      <c r="W55">
        <f>ABS((MAX(P55,Q55))-D55)</f>
        <v/>
      </c>
      <c r="X55">
        <f>ABS((MAX(S55,T55))-E55)</f>
        <v/>
      </c>
      <c r="Y55">
        <f>IF($D$20=0,B55,IFERROR(IF(N6="None",1,MIN(0.98,MAX(0.02,B55+$D$14*((Q55-P55)/MAX(ABS(D55),1))))),B55))</f>
        <v/>
      </c>
      <c r="Z55">
        <f>IF($D$20=0,C55,IFERROR(IF(AND(N7="None",N8="None"),C55,IF(N8="None",1,IF(N7="None",0,MIN(0.98,MAX(0.02,C55+$D$14*((T55-S55)/MAX(ABS(E55),1))))))),C55))</f>
        <v/>
      </c>
      <c r="AA55">
        <f>IF($D$20=0,D55,IFERROR(D55+$D$13*(AC55-D55),D55))</f>
        <v/>
      </c>
      <c r="AB55">
        <f>IF($D$20=0,E55,IFERROR(E55+$D$13*(AD55-E55),E55))</f>
        <v/>
      </c>
      <c r="AC55">
        <f>IF($D$20=0,D55,IF(AC55=0,(MAX(P55,Q55)),IF(ABS((MAX(P55,Q55))-AC55)&lt;$D$19,AC55,MAX((K31)+$D$16,AC55+$D$13*(((MAX(P55,Q55))-AC55))))))</f>
        <v/>
      </c>
      <c r="AD55">
        <f>IF($D$20=0,E55,IF(AD55=0,(MAX(S55,T55)),IF(ABS((MAX(S55,T55))-AD55)&lt;$D$19,AD55,MAX((K32)+$D$16,AD55+$D$13*(((MAX(S55,T55))-AD55))))))</f>
        <v/>
      </c>
      <c r="AE55">
        <f>IF($D$20=0,D55,IF(AE55=0,O55,IF(ABS(U55)&lt;$D$19,AE55,MAX((K31)+$D$16,AE55+($D$13*(((O55)-AE55)+(U55*MAX(ABS(AE55-(K31)),1))))))))</f>
        <v/>
      </c>
      <c r="AF55">
        <f>IF($D$20=0,E55,IF(AF55=0,R55,IF(ABS(V55)&lt;$D$19,AF55,MAX((K32)+$D$16,AF55+($D$13*(((R55)-AF55)+(V55*MAX(ABS(AF55-(K32)),1))))))))</f>
        <v/>
      </c>
      <c r="AG55">
        <f>((G31)*(MAX($D$16,(AC55)-(K31)))^2)/2+(I31)*(MAX($D$16,(AC55)-(K31)))^3/3+(ABS(F55)^2)/($I$5*MAX(((G31)+(I31)*(MAX($D$16,(AC55)-(K31))))*(MAX($D$16,(AC55)-(K31))),1E-6))</f>
        <v/>
      </c>
      <c r="AH55">
        <f>((G31)*(MAX($D$16,(AE55)-(K31)))^2)/2+(I31)*(MAX($D$16,(AE55)-(K31)))^3/3+(ABS(F55)^2)/($I$5*MAX(((G31)+(I31)*(MAX($D$16,(AE55)-(K31))))*(MAX($D$16,(AE55)-(K31))),1E-6))</f>
        <v/>
      </c>
      <c r="AI55">
        <f>((G32)*(MAX($D$16,(AD55)-(K32)))^2)/2+(I32)*(MAX($D$16,(AD55)-(K32)))^3/3+(ABS(G55)^2)/($I$5*MAX(((G32)+(I32)*(MAX($D$16,(AD55)-(K32))))*(MAX($D$16,(AD55)-(K32))),1E-6))</f>
        <v/>
      </c>
      <c r="AJ55">
        <f>((G32)*(MAX($D$16,(AF55)-(K32)))^2)/2+(I32)*(MAX($D$16,(AF55)-(K32)))^3/3+(ABS(G55)^2)/($I$5*MAX(((G32)+(I32)*(MAX($D$16,(AF55)-(K32))))*(MAX($D$16,(AF55)-(K32))),1E-6))</f>
        <v/>
      </c>
      <c r="AK55">
        <f>IF(AH55&gt;=AG55,"Supercritical","Subcritical")</f>
        <v/>
      </c>
      <c r="AL55">
        <f>IF(AJ55&gt;=AI55,"Supercritical","Subcritical")</f>
        <v/>
      </c>
      <c r="AM55">
        <f>IF($D$20=0,D55,IFERROR(D55+$D$13*(IF(AK55="Supercritical",AE55,AC55)-D55),D55))</f>
        <v/>
      </c>
      <c r="AN55">
        <f>IF($D$20=0,E55,IFERROR(E55+$D$13*(IF(AL55="Supercritical",AF55,AD55)-E55),E55))</f>
        <v/>
      </c>
      <c r="AO55">
        <f>IF($D$20=0,0,IFERROR(ABS(IF(AK55="Supercritical",AE55,AC55)-D55),0))</f>
        <v/>
      </c>
      <c r="AP55">
        <f>IF($D$20=0,0,IFERROR(ABS(IF(AL55="Supercritical",AF55,AD55)-E55),0))</f>
        <v/>
      </c>
    </row>
    <row r="56">
      <c r="A56" t="n">
        <v>13</v>
      </c>
      <c r="B56">
        <f>Y55</f>
        <v/>
      </c>
      <c r="C56">
        <f>Z55</f>
        <v/>
      </c>
      <c r="D56">
        <f>AM55</f>
        <v/>
      </c>
      <c r="E56">
        <f>AN55</f>
        <v/>
      </c>
      <c r="F56">
        <f>$D$5</f>
        <v/>
      </c>
      <c r="G56">
        <f>IF(N6="None",MAX(0,F56-H56),MAX(0,F56*B56))</f>
        <v/>
      </c>
      <c r="H56">
        <f>IF(N6="None",MAX(0.05,IFERROR(O33,0)+0.05),MAX(0,F56-G56))</f>
        <v/>
      </c>
      <c r="I56">
        <f>IF(AND(N7="None",N8="None"),MAX(0,G56*C56),IF(N7="None",MAX(0.05,IFERROR(O34,0)+0.05),IF(N8="None",MAX(0,G56-J56),MAX(0,G56*C56))))</f>
        <v/>
      </c>
      <c r="J56">
        <f>IF(AND(N7="None",N8="None"),MAX(0,G56-I56),IF(N8="None",MAX(0.05,IFERROR(O35,0)+0.05),IF(N7="None",MAX(0,G56-I56),MAX(0,G56-I56))))</f>
        <v/>
      </c>
      <c r="K56">
        <f>P5</f>
        <v/>
      </c>
      <c r="L56">
        <f>P6</f>
        <v/>
      </c>
      <c r="M56">
        <f>P7</f>
        <v/>
      </c>
      <c r="N56">
        <f>P8</f>
        <v/>
      </c>
      <c r="O56">
        <f>K56+((ABS(F56)/MAX(((F31)+(H31)*(MAX($D$16,(K56)-(J31))))*(MAX($D$16,(K56)-(J31))),1E-6))^2)/(2*$I$5)-((E31)*((((ABS(F56)*$D$6)/(MAX(((F31)+(H31)*(MAX($D$16,(K56)-(J31))))*(MAX($D$16,(K56)-(J31))),1E-6)*MAX(((((F31)+(H31)*(MAX($D$16,(K56)-(J31))))*(MAX($D$16,(K56)-(J31))))/MAX((F31)+2*(MAX($D$16,(K56)-(J31)))*SQRT(1+(H31)^2),1E-6))^(2/3),1E-6)))^2)+(((ABS(F56)*$D$6)/(MAX(((G31)+(I31)*(MAX($D$16,(AE56)-(K31))))*(MAX($D$16,(AE56)-(K31))),1E-6)*MAX(((((G31)+(I31)*(MAX($D$16,(AE56)-(K31))))*(MAX($D$16,(AE56)-(K31))))/MAX((G31)+2*(MAX($D$16,(AE56)-(K31)))*SQRT(1+(I31)^2),1E-6))^(2/3),1E-6)))^2))/2)+(IF((ABS(F56)/MAX(((G31)+(I31)*(MAX($D$16,(AE56)-(K31))))*(MAX($D$16,(AE56)-(K31))),1E-6))&gt;(ABS(F56)/MAX(((F31)+(H31)*(MAX($D$16,(K56)-(J31))))*(MAX($D$16,(K56)-(J31))),1E-6)),$D$9*((((ABS(F56)/MAX(((G31)+(I31)*(MAX($D$16,(AE56)-(K31))))*(MAX($D$16,(AE56)-(K31))),1E-6))^2)/(2*$I$5))-(((ABS(F56)/MAX(((F31)+(H31)*(MAX($D$16,(K56)-(J31))))*(MAX($D$16,(K56)-(J31))),1E-6))^2)/(2*$I$5))),$D$8*((((ABS(F56)/MAX(((F31)+(H31)*(MAX($D$16,(K56)-(J31))))*(MAX($D$16,(K56)-(J31))),1E-6))^2)/(2*$I$5))-(((ABS(F56)/MAX(((G31)+(I31)*(MAX($D$16,(AE56)-(K31))))*(MAX($D$16,(AE56)-(K31))),1E-6))^2)/(2*$I$5)))))+($D$10*(ABS((X31)-(W31))/90)*MAX(((ABS(F56)/MAX(((F31)+(H31)*(MAX($D$16,(K56)-(J31))))*(MAX($D$16,(K56)-(J31))),1E-6))^2)/(2*$I$5),((ABS(F56)/MAX(((G31)+(I31)*(MAX($D$16,(AE56)-(K31))))*(MAX($D$16,(AE56)-(K31))),1E-6))^2)/(2*$I$5)))+(0)-((ABS(F56)/MAX(((G31)+(I31)*(MAX($D$16,(AE56)-(K31))))*(MAX($D$16,(AE56)-(K31))),1E-6))^2)/(2*$I$5)</f>
        <v/>
      </c>
      <c r="P56">
        <f>AD56+((ABS(G56)/MAX(((G32)+(I32)*(MAX($D$16,(AD56)-(K32))))*(MAX($D$16,(AD56)-(K32))),1E-6))^2)/(2*$I$5)+((E32)*((((ABS(G56)*$D$6)/(MAX(((F32)+(H32)*(MAX($D$16,(AC56)-(J32))))*(MAX($D$16,(AC56)-(J32))),1E-6)*MAX(((((F32)+(H32)*(MAX($D$16,(AC56)-(J32))))*(MAX($D$16,(AC56)-(J32))))/MAX((F32)+2*(MAX($D$16,(AC56)-(J32)))*SQRT(1+(H32)^2),1E-6))^(2/3),1E-6)))^2)+(((ABS(G56)*$D$6)/(MAX(((G32)+(I32)*(MAX($D$16,(AD56)-(K32))))*(MAX($D$16,(AD56)-(K32))),1E-6)*MAX(((((G32)+(I32)*(MAX($D$16,(AD56)-(K32))))*(MAX($D$16,(AD56)-(K32))))/MAX((G32)+2*(MAX($D$16,(AD56)-(K32)))*SQRT(1+(I32)^2),1E-6))^(2/3),1E-6)))^2))/2)+(IF((ABS(G56)/MAX(((G32)+(I32)*(MAX($D$16,(AD56)-(K32))))*(MAX($D$16,(AD56)-(K32))),1E-6))&gt;(ABS(G56)/MAX(((F32)+(H32)*(MAX($D$16,(AC56)-(J32))))*(MAX($D$16,(AC56)-(J32))),1E-6)),$D$9*((((ABS(G56)/MAX(((G32)+(I32)*(MAX($D$16,(AD56)-(K32))))*(MAX($D$16,(AD56)-(K32))),1E-6))^2)/(2*$I$5))-(((ABS(G56)/MAX(((F32)+(H32)*(MAX($D$16,(AC56)-(J32))))*(MAX($D$16,(AC56)-(J32))),1E-6))^2)/(2*$I$5))),$D$8*((((ABS(G56)/MAX(((F32)+(H32)*(MAX($D$16,(AC56)-(J32))))*(MAX($D$16,(AC56)-(J32))),1E-6))^2)/(2*$I$5))-(((ABS(G56)/MAX(((G32)+(I32)*(MAX($D$16,(AD56)-(K32))))*(MAX($D$16,(AD56)-(K32))),1E-6))^2)/(2*$I$5)))))+($D$10*(ABS((X32)-(W32))/90)*MAX(((ABS(G56)/MAX(((F32)+(H32)*(MAX($D$16,(AC56)-(J32))))*(MAX($D$16,(AC56)-(J32))),1E-6))^2)/(2*$I$5),((ABS(G56)/MAX(((G32)+(I32)*(MAX($D$16,(AD56)-(K32))))*(MAX($D$16,(AD56)-(K32))),1E-6))^2)/(2*$I$5)))+(($D$11*0.13607488*(ABS(H56)/MAX(ABS(F56),1E-6))^2*MAX(((ABS(G56)/MAX(((F32)+(H32)*(MAX($D$16,(AC56)-(J32))))*(MAX($D$16,(AC56)-(J32))),1E-6))^2)/(2*$I$5),((ABS(G56)/MAX(((G32)+(I32)*(MAX($D$16,(AD56)-(K32))))*(MAX($D$16,(AD56)-(K32))),1E-6))^2)/(2*$I$5))))-((ABS(G56)/MAX(((F32)+(H32)*(MAX($D$16,(AC56)-(J32))))*(MAX($D$16,(AC56)-(J32))),1E-6))^2)/(2*$I$5)</f>
        <v/>
      </c>
      <c r="Q56">
        <f>L56+((ABS(H56)/MAX(((G33)+(I33)*(MAX($D$16,(IF(N6="None",AC56,L56))-(K33))))*(MAX($D$16,(IF(N6="None",AC56,L56))-(K33))),1E-6))^2)/(2*$I$5)+((E33)*((((ABS(H56)*$D$6)/(MAX(((F33)+(H33)*(MAX($D$16,(AC56)-(J33))))*(MAX($D$16,(AC56)-(J33))),1E-6)*MAX(((((F33)+(H33)*(MAX($D$16,(AC56)-(J33))))*(MAX($D$16,(AC56)-(J33))))/MAX((F33)+2*(MAX($D$16,(AC56)-(J33)))*SQRT(1+(H33)^2),1E-6))^(2/3),1E-6)))^2)+(((ABS(H56)*$D$6)/(MAX(((G33)+(I33)*(MAX($D$16,(IF(N6="None",AC56,L56))-(K33))))*(MAX($D$16,(IF(N6="None",AC56,L56))-(K33))),1E-6)*MAX(((((G33)+(I33)*(MAX($D$16,(IF(N6="None",AC56,L56))-(K33))))*(MAX($D$16,(IF(N6="None",AC56,L56))-(K33))))/MAX((G33)+2*(MAX($D$16,(IF(N6="None",AC56,L56))-(K33)))*SQRT(1+(I33)^2),1E-6))^(2/3),1E-6)))^2))/2)+(IF((ABS(H56)/MAX(((G33)+(I33)*(MAX($D$16,(IF(N6="None",AC56,L56))-(K33))))*(MAX($D$16,(IF(N6="None",AC56,L56))-(K33))),1E-6))&gt;(ABS(H56)/MAX(((F33)+(H33)*(MAX($D$16,(AC56)-(J33))))*(MAX($D$16,(AC56)-(J33))),1E-6)),$D$9*((((ABS(H56)/MAX(((G33)+(I33)*(MAX($D$16,(IF(N6="None",AC56,L56))-(K33))))*(MAX($D$16,(IF(N6="None",AC56,L56))-(K33))),1E-6))^2)/(2*$I$5))-(((ABS(H56)/MAX(((F33)+(H33)*(MAX($D$16,(AC56)-(J33))))*(MAX($D$16,(AC56)-(J33))),1E-6))^2)/(2*$I$5))),$D$8*((((ABS(H56)/MAX(((F33)+(H33)*(MAX($D$16,(AC56)-(J33))))*(MAX($D$16,(AC56)-(J33))),1E-6))^2)/(2*$I$5))-(((ABS(H56)/MAX(((G33)+(I33)*(MAX($D$16,(IF(N6="None",AC56,L56))-(K33))))*(MAX($D$16,(IF(N6="None",AC56,L56))-(K33))),1E-6))^2)/(2*$I$5)))))+($D$10*(ABS((X33)-(W33))/90)*MAX(((ABS(H56)/MAX(((F33)+(H33)*(MAX($D$16,(AC56)-(J33))))*(MAX($D$16,(AC56)-(J33))),1E-6))^2)/(2*$I$5),((ABS(H56)/MAX(((G33)+(I33)*(MAX($D$16,(IF(N6="None",AC56,L56))-(K33))))*(MAX($D$16,(IF(N6="None",AC56,L56))-(K33))),1E-6))^2)/(2*$I$5)))+(($D$11*0.00000015*(ABS(G56)/MAX(ABS(F56),1E-6))^2*MAX(((ABS(H56)/MAX(((F33)+(H33)*(MAX($D$16,(AC56)-(J33))))*(MAX($D$16,(AC56)-(J33))),1E-6))^2)/(2*$I$5),((ABS(H56)/MAX(((G33)+(I33)*(MAX($D$16,(IF(N6="None",AC56,L56))-(K33))))*(MAX($D$16,(IF(N6="None",AC56,L56))-(K33))),1E-6))^2)/(2*$I$5))))-((ABS(H56)/MAX(((F33)+(H33)*(MAX($D$16,(AC56)-(J33))))*(MAX($D$16,(AC56)-(J33))),1E-6))^2)/(2*$I$5)</f>
        <v/>
      </c>
      <c r="R56">
        <f>AE56+((ABS(G56)/MAX(((F32)+(H32)*(MAX($D$16,(AE56)-(J32))))*(MAX($D$16,(AE56)-(J32))),1E-6))^2)/(2*$I$5)-((E32)*((((ABS(G56)*$D$6)/(MAX(((F32)+(H32)*(MAX($D$16,(AE56)-(J32))))*(MAX($D$16,(AE56)-(J32))),1E-6)*MAX(((((F32)+(H32)*(MAX($D$16,(AE56)-(J32))))*(MAX($D$16,(AE56)-(J32))))/MAX((F32)+2*(MAX($D$16,(AE56)-(J32)))*SQRT(1+(H32)^2),1E-6))^(2/3),1E-6)))^2)+(((ABS(G56)*$D$6)/(MAX(((G32)+(I32)*(MAX($D$16,(AF56)-(K32))))*(MAX($D$16,(AF56)-(K32))),1E-6)*MAX(((((G32)+(I32)*(MAX($D$16,(AF56)-(K32))))*(MAX($D$16,(AF56)-(K32))))/MAX((G32)+2*(MAX($D$16,(AF56)-(K32)))*SQRT(1+(I32)^2),1E-6))^(2/3),1E-6)))^2))/2)+(IF((ABS(G56)/MAX(((G32)+(I32)*(MAX($D$16,(AF56)-(K32))))*(MAX($D$16,(AF56)-(K32))),1E-6))&gt;(ABS(G56)/MAX(((F32)+(H32)*(MAX($D$16,(AE56)-(J32))))*(MAX($D$16,(AE56)-(J32))),1E-6)),$D$9*((((ABS(G56)/MAX(((G32)+(I32)*(MAX($D$16,(AF56)-(K32))))*(MAX($D$16,(AF56)-(K32))),1E-6))^2)/(2*$I$5))-(((ABS(G56)/MAX(((F32)+(H32)*(MAX($D$16,(AE56)-(J32))))*(MAX($D$16,(AE56)-(J32))),1E-6))^2)/(2*$I$5))),$D$8*((((ABS(G56)/MAX(((F32)+(H32)*(MAX($D$16,(AE56)-(J32))))*(MAX($D$16,(AE56)-(J32))),1E-6))^2)/(2*$I$5))-(((ABS(G56)/MAX(((G32)+(I32)*(MAX($D$16,(AF56)-(K32))))*(MAX($D$16,(AF56)-(K32))),1E-6))^2)/(2*$I$5)))))+($D$10*(ABS((X32)-(W32))/90)*MAX(((ABS(G56)/MAX(((F32)+(H32)*(MAX($D$16,(AE56)-(J32))))*(MAX($D$16,(AE56)-(J32))),1E-6))^2)/(2*$I$5),((ABS(G56)/MAX(((G32)+(I32)*(MAX($D$16,(AF56)-(K32))))*(MAX($D$16,(AF56)-(K32))),1E-6))^2)/(2*$I$5)))+(($D$11*0.13607488*(ABS(H56)/MAX(ABS(F56),1E-6))^2*MAX(((ABS(G56)/MAX(((F32)+(H32)*(MAX($D$16,(AE56)-(J32))))*(MAX($D$16,(AE56)-(J32))),1E-6))^2)/(2*$I$5),((ABS(G56)/MAX(((G32)+(I32)*(MAX($D$16,(AF56)-(K32))))*(MAX($D$16,(AF56)-(K32))),1E-6))^2)/(2*$I$5))))-((ABS(G56)/MAX(((G32)+(I32)*(MAX($D$16,(AF56)-(K32))))*(MAX($D$16,(AF56)-(K32))),1E-6))^2)/(2*$I$5)</f>
        <v/>
      </c>
      <c r="S56">
        <f>M56+((ABS(I56)/MAX(((G34)+(I34)*(MAX($D$16,(IF(N7="None",AD56,M56))-(K34))))*(MAX($D$16,(IF(N7="None",AD56,M56))-(K34))),1E-6))^2)/(2*$I$5)+((E34)*((((ABS(I56)*$D$6)/(MAX(((F34)+(H34)*(MAX($D$16,(AD56)-(J34))))*(MAX($D$16,(AD56)-(J34))),1E-6)*MAX(((((F34)+(H34)*(MAX($D$16,(AD56)-(J34))))*(MAX($D$16,(AD56)-(J34))))/MAX((F34)+2*(MAX($D$16,(AD56)-(J34)))*SQRT(1+(H34)^2),1E-6))^(2/3),1E-6)))^2)+(((ABS(I56)*$D$6)/(MAX(((G34)+(I34)*(MAX($D$16,(IF(N7="None",AD56,M56))-(K34))))*(MAX($D$16,(IF(N7="None",AD56,M56))-(K34))),1E-6)*MAX(((((G34)+(I34)*(MAX($D$16,(IF(N7="None",AD56,M56))-(K34))))*(MAX($D$16,(IF(N7="None",AD56,M56))-(K34))))/MAX((G34)+2*(MAX($D$16,(IF(N7="None",AD56,M56))-(K34)))*SQRT(1+(I34)^2),1E-6))^(2/3),1E-6)))^2))/2)+(IF((ABS(I56)/MAX(((G34)+(I34)*(MAX($D$16,(IF(N7="None",AD56,M56))-(K34))))*(MAX($D$16,(IF(N7="None",AD56,M56))-(K34))),1E-6))&gt;(ABS(I56)/MAX(((F34)+(H34)*(MAX($D$16,(AD56)-(J34))))*(MAX($D$16,(AD56)-(J34))),1E-6)),$D$9*((((ABS(I56)/MAX(((G34)+(I34)*(MAX($D$16,(IF(N7="None",AD56,M56))-(K34))))*(MAX($D$16,(IF(N7="None",AD56,M56))-(K34))),1E-6))^2)/(2*$I$5))-(((ABS(I56)/MAX(((F34)+(H34)*(MAX($D$16,(AD56)-(J34))))*(MAX($D$16,(AD56)-(J34))),1E-6))^2)/(2*$I$5))),$D$8*((((ABS(I56)/MAX(((F34)+(H34)*(MAX($D$16,(AD56)-(J34))))*(MAX($D$16,(AD56)-(J34))),1E-6))^2)/(2*$I$5))-(((ABS(I56)/MAX(((G34)+(I34)*(MAX($D$16,(IF(N7="None",AD56,M56))-(K34))))*(MAX($D$16,(IF(N7="None",AD56,M56))-(K34))),1E-6))^2)/(2*$I$5)))))+($D$10*(ABS((X34)-(W34))/90)*MAX(((ABS(I56)/MAX(((F34)+(H34)*(MAX($D$16,(AD56)-(J34))))*(MAX($D$16,(AD56)-(J34))),1E-6))^2)/(2*$I$5),((ABS(I56)/MAX(((G34)+(I34)*(MAX($D$16,(IF(N7="None",AD56,M56))-(K34))))*(MAX($D$16,(IF(N7="None",AD56,M56))-(K34))),1E-6))^2)/(2*$I$5)))+(0)-((ABS(I56)/MAX(((F34)+(H34)*(MAX($D$16,(AD56)-(J34))))*(MAX($D$16,(AD56)-(J34))),1E-6))^2)/(2*$I$5)</f>
        <v/>
      </c>
      <c r="T56">
        <f>N56+((ABS(J56)/MAX(((G35)+(I35)*(MAX($D$16,(IF(N8="None",AD56,N56))-(K35))))*(MAX($D$16,(IF(N8="None",AD56,N56))-(K35))),1E-6))^2)/(2*$I$5)+((E35)*((((ABS(J56)*$D$6)/(MAX(((F35)+(H35)*(MAX($D$16,(AD56)-(J35))))*(MAX($D$16,(AD56)-(J35))),1E-6)*MAX(((((F35)+(H35)*(MAX($D$16,(AD56)-(J35))))*(MAX($D$16,(AD56)-(J35))))/MAX((F35)+2*(MAX($D$16,(AD56)-(J35)))*SQRT(1+(H35)^2),1E-6))^(2/3),1E-6)))^2)+(((ABS(J56)*$D$6)/(MAX(((G35)+(I35)*(MAX($D$16,(IF(N8="None",AD56,N56))-(K35))))*(MAX($D$16,(IF(N8="None",AD56,N56))-(K35))),1E-6)*MAX(((((G35)+(I35)*(MAX($D$16,(IF(N8="None",AD56,N56))-(K35))))*(MAX($D$16,(IF(N8="None",AD56,N56))-(K35))))/MAX((G35)+2*(MAX($D$16,(IF(N8="None",AD56,N56))-(K35)))*SQRT(1+(I35)^2),1E-6))^(2/3),1E-6)))^2))/2)+(IF((ABS(J56)/MAX(((G35)+(I35)*(MAX($D$16,(IF(N8="None",AD56,N56))-(K35))))*(MAX($D$16,(IF(N8="None",AD56,N56))-(K35))),1E-6))&gt;(ABS(J56)/MAX(((F35)+(H35)*(MAX($D$16,(AD56)-(J35))))*(MAX($D$16,(AD56)-(J35))),1E-6)),$D$9*((((ABS(J56)/MAX(((G35)+(I35)*(MAX($D$16,(IF(N8="None",AD56,N56))-(K35))))*(MAX($D$16,(IF(N8="None",AD56,N56))-(K35))),1E-6))^2)/(2*$I$5))-(((ABS(J56)/MAX(((F35)+(H35)*(MAX($D$16,(AD56)-(J35))))*(MAX($D$16,(AD56)-(J35))),1E-6))^2)/(2*$I$5))),$D$8*((((ABS(J56)/MAX(((F35)+(H35)*(MAX($D$16,(AD56)-(J35))))*(MAX($D$16,(AD56)-(J35))),1E-6))^2)/(2*$I$5))-(((ABS(J56)/MAX(((G35)+(I35)*(MAX($D$16,(IF(N8="None",AD56,N56))-(K35))))*(MAX($D$16,(IF(N8="None",AD56,N56))-(K35))),1E-6))^2)/(2*$I$5)))))+($D$10*(ABS((X35)-(W35))/90)*MAX(((ABS(J56)/MAX(((F35)+(H35)*(MAX($D$16,(AD56)-(J35))))*(MAX($D$16,(AD56)-(J35))),1E-6))^2)/(2*$I$5),((ABS(J56)/MAX(((G35)+(I35)*(MAX($D$16,(IF(N8="None",AD56,N56))-(K35))))*(MAX($D$16,(IF(N8="None",AD56,N56))-(K35))),1E-6))^2)/(2*$I$5)))+(($D$11*0.34699541*(ABS(I56)/MAX(ABS(G56),1E-6))^2*MAX(((ABS(J56)/MAX(((F35)+(H35)*(MAX($D$16,(AD56)-(J35))))*(MAX($D$16,(AD56)-(J35))),1E-6))^2)/(2*$I$5),((ABS(J56)/MAX(((G35)+(I35)*(MAX($D$16,(IF(N8="None",AD56,N56))-(K35))))*(MAX($D$16,(IF(N8="None",AD56,N56))-(K35))),1E-6))^2)/(2*$I$5))))-((ABS(J56)/MAX(((F35)+(H35)*(MAX($D$16,(AD56)-(J35))))*(MAX($D$16,(AD56)-(J35))),1E-6))^2)/(2*$I$5)</f>
        <v/>
      </c>
      <c r="U56">
        <f>((((G31)*(MAX($D$16,(AE56)-(K31)))^2)/2+(I31)*(MAX($D$16,(AE56)-(K31)))^3/3+(ABS(F56)^2)/($I$5*MAX(((G31)+(I31)*(MAX($D$16,(AE56)-(K31))))*(MAX($D$16,(AE56)-(K31))),1E-6)))-(IF(N6="None",((((F32)*(MAX($D$16,(AE56)-(J32)))^2)/2+(H32)*(MAX($D$16,(AE56)-(J32)))^3/3+(ABS(G56)^2)/($I$5*MAX(((F32)+(H32)*(MAX($D$16,(AE56)-(J32))))*(MAX($D$16,(AE56)-(J32))),1E-6)))*0.72785025),(((((F32)*(MAX($D$16,(AE56)-(J32)))^2)/2+(H32)*(MAX($D$16,(AE56)-(J32)))^3/3+(ABS(G56)^2)/($I$5*MAX(((F32)+(H32)*(MAX($D$16,(AE56)-(J32))))*(MAX($D$16,(AE56)-(J32))),1E-6)))*0.72785025)+((((F33)*(MAX($D$16,(AE56)-(J33)))^2)/2+(H33)*(MAX($D$16,(AE56)-(J33)))^3/3+(ABS(H56)^2)/($I$5*MAX(((F33)+(H33)*(MAX($D$16,(AE56)-(J33))))*(MAX($D$16,(AE56)-(J33))),1E-6)))*0.99999971)))))/MAX(((G31)*(MAX($D$16,(AE56)-(K31)))^2)/2+(I31)*(MAX($D$16,(AE56)-(K31)))^3/3+(ABS(F56)^2)/($I$5*MAX(((G31)+(I31)*(MAX($D$16,(AE56)-(K31))))*(MAX($D$16,(AE56)-(K31))),1E-6)),1E-6)</f>
        <v/>
      </c>
      <c r="V56">
        <f>((((G32)*(MAX($D$16,(AF56)-(K32)))^2)/2+(I32)*(MAX($D$16,(AF56)-(K32)))^3/3+(ABS(G56)^2)/($I$5*MAX(((G32)+(I32)*(MAX($D$16,(AF56)-(K32))))*(MAX($D$16,(AF56)-(K32))),1E-6)))-(IF(AND(N7="None",N8="None"),0,IF(N8="None",((((F34)*(MAX($D$16,(AF56)-(J34)))^2)/2+(H34)*(MAX($D$16,(AF56)-(J34)))^3/3+(ABS(I56)^2)/($I$5*MAX(((F34)+(H34)*(MAX($D$16,(AF56)-(J34))))*(MAX($D$16,(AF56)-(J34))),1E-6)))*1.00000000),IF(N7="None",((((F35)*(MAX($D$16,(AF56)-(J35)))^2)/2+(H35)*(MAX($D$16,(AF56)-(J35)))^3/3+(ABS(J56)^2)/($I$5*MAX(((F35)+(H35)*(MAX($D$16,(AF56)-(J35))))*(MAX($D$16,(AF56)-(J35))),1E-6)))*0.30600918),(((((F34)*(MAX($D$16,(AF56)-(J34)))^2)/2+(H34)*(MAX($D$16,(AF56)-(J34)))^3/3+(ABS(I56)^2)/($I$5*MAX(((F34)+(H34)*(MAX($D$16,(AF56)-(J34))))*(MAX($D$16,(AF56)-(J34))),1E-6)))*1.00000000)+((((F35)*(MAX($D$16,(AF56)-(J35)))^2)/2+(H35)*(MAX($D$16,(AF56)-(J35)))^3/3+(ABS(J56)^2)/($I$5*MAX(((F35)+(H35)*(MAX($D$16,(AF56)-(J35))))*(MAX($D$16,(AF56)-(J35))),1E-6)))*0.30600918)))))))/MAX(((G32)*(MAX($D$16,(AF56)-(K32)))^2)/2+(I32)*(MAX($D$16,(AF56)-(K32)))^3/3+(ABS(G56)^2)/($I$5*MAX(((G32)+(I32)*(MAX($D$16,(AF56)-(K32))))*(MAX($D$16,(AF56)-(K32))),1E-6)),1E-6)</f>
        <v/>
      </c>
      <c r="W56">
        <f>ABS((MAX(P56,Q56))-D56)</f>
        <v/>
      </c>
      <c r="X56">
        <f>ABS((MAX(S56,T56))-E56)</f>
        <v/>
      </c>
      <c r="Y56">
        <f>IF($D$20=0,B56,IFERROR(IF(N6="None",1,MIN(0.98,MAX(0.02,B56+$D$14*((Q56-P56)/MAX(ABS(D56),1))))),B56))</f>
        <v/>
      </c>
      <c r="Z56">
        <f>IF($D$20=0,C56,IFERROR(IF(AND(N7="None",N8="None"),C56,IF(N8="None",1,IF(N7="None",0,MIN(0.98,MAX(0.02,C56+$D$14*((T56-S56)/MAX(ABS(E56),1))))))),C56))</f>
        <v/>
      </c>
      <c r="AA56">
        <f>IF($D$20=0,D56,IFERROR(D56+$D$13*(AC56-D56),D56))</f>
        <v/>
      </c>
      <c r="AB56">
        <f>IF($D$20=0,E56,IFERROR(E56+$D$13*(AD56-E56),E56))</f>
        <v/>
      </c>
      <c r="AC56">
        <f>IF($D$20=0,D56,IF(AC56=0,(MAX(P56,Q56)),IF(ABS((MAX(P56,Q56))-AC56)&lt;$D$19,AC56,MAX((K31)+$D$16,AC56+$D$13*(((MAX(P56,Q56))-AC56))))))</f>
        <v/>
      </c>
      <c r="AD56">
        <f>IF($D$20=0,E56,IF(AD56=0,(MAX(S56,T56)),IF(ABS((MAX(S56,T56))-AD56)&lt;$D$19,AD56,MAX((K32)+$D$16,AD56+$D$13*(((MAX(S56,T56))-AD56))))))</f>
        <v/>
      </c>
      <c r="AE56">
        <f>IF($D$20=0,D56,IF(AE56=0,O56,IF(ABS(U56)&lt;$D$19,AE56,MAX((K31)+$D$16,AE56+($D$13*(((O56)-AE56)+(U56*MAX(ABS(AE56-(K31)),1))))))))</f>
        <v/>
      </c>
      <c r="AF56">
        <f>IF($D$20=0,E56,IF(AF56=0,R56,IF(ABS(V56)&lt;$D$19,AF56,MAX((K32)+$D$16,AF56+($D$13*(((R56)-AF56)+(V56*MAX(ABS(AF56-(K32)),1))))))))</f>
        <v/>
      </c>
      <c r="AG56">
        <f>((G31)*(MAX($D$16,(AC56)-(K31)))^2)/2+(I31)*(MAX($D$16,(AC56)-(K31)))^3/3+(ABS(F56)^2)/($I$5*MAX(((G31)+(I31)*(MAX($D$16,(AC56)-(K31))))*(MAX($D$16,(AC56)-(K31))),1E-6))</f>
        <v/>
      </c>
      <c r="AH56">
        <f>((G31)*(MAX($D$16,(AE56)-(K31)))^2)/2+(I31)*(MAX($D$16,(AE56)-(K31)))^3/3+(ABS(F56)^2)/($I$5*MAX(((G31)+(I31)*(MAX($D$16,(AE56)-(K31))))*(MAX($D$16,(AE56)-(K31))),1E-6))</f>
        <v/>
      </c>
      <c r="AI56">
        <f>((G32)*(MAX($D$16,(AD56)-(K32)))^2)/2+(I32)*(MAX($D$16,(AD56)-(K32)))^3/3+(ABS(G56)^2)/($I$5*MAX(((G32)+(I32)*(MAX($D$16,(AD56)-(K32))))*(MAX($D$16,(AD56)-(K32))),1E-6))</f>
        <v/>
      </c>
      <c r="AJ56">
        <f>((G32)*(MAX($D$16,(AF56)-(K32)))^2)/2+(I32)*(MAX($D$16,(AF56)-(K32)))^3/3+(ABS(G56)^2)/($I$5*MAX(((G32)+(I32)*(MAX($D$16,(AF56)-(K32))))*(MAX($D$16,(AF56)-(K32))),1E-6))</f>
        <v/>
      </c>
      <c r="AK56">
        <f>IF(AH56&gt;=AG56,"Supercritical","Subcritical")</f>
        <v/>
      </c>
      <c r="AL56">
        <f>IF(AJ56&gt;=AI56,"Supercritical","Subcritical")</f>
        <v/>
      </c>
      <c r="AM56">
        <f>IF($D$20=0,D56,IFERROR(D56+$D$13*(IF(AK56="Supercritical",AE56,AC56)-D56),D56))</f>
        <v/>
      </c>
      <c r="AN56">
        <f>IF($D$20=0,E56,IFERROR(E56+$D$13*(IF(AL56="Supercritical",AF56,AD56)-E56),E56))</f>
        <v/>
      </c>
      <c r="AO56">
        <f>IF($D$20=0,0,IFERROR(ABS(IF(AK56="Supercritical",AE56,AC56)-D56),0))</f>
        <v/>
      </c>
      <c r="AP56">
        <f>IF($D$20=0,0,IFERROR(ABS(IF(AL56="Supercritical",AF56,AD56)-E56),0))</f>
        <v/>
      </c>
    </row>
    <row r="57">
      <c r="A57" t="n">
        <v>14</v>
      </c>
      <c r="B57">
        <f>Y56</f>
        <v/>
      </c>
      <c r="C57">
        <f>Z56</f>
        <v/>
      </c>
      <c r="D57">
        <f>AM56</f>
        <v/>
      </c>
      <c r="E57">
        <f>AN56</f>
        <v/>
      </c>
      <c r="F57">
        <f>$D$5</f>
        <v/>
      </c>
      <c r="G57">
        <f>IF(N6="None",MAX(0,F57-H57),MAX(0,F57*B57))</f>
        <v/>
      </c>
      <c r="H57">
        <f>IF(N6="None",MAX(0.05,IFERROR(O33,0)+0.05),MAX(0,F57-G57))</f>
        <v/>
      </c>
      <c r="I57">
        <f>IF(AND(N7="None",N8="None"),MAX(0,G57*C57),IF(N7="None",MAX(0.05,IFERROR(O34,0)+0.05),IF(N8="None",MAX(0,G57-J57),MAX(0,G57*C57))))</f>
        <v/>
      </c>
      <c r="J57">
        <f>IF(AND(N7="None",N8="None"),MAX(0,G57-I57),IF(N8="None",MAX(0.05,IFERROR(O35,0)+0.05),IF(N7="None",MAX(0,G57-I57),MAX(0,G57-I57))))</f>
        <v/>
      </c>
      <c r="K57">
        <f>P5</f>
        <v/>
      </c>
      <c r="L57">
        <f>P6</f>
        <v/>
      </c>
      <c r="M57">
        <f>P7</f>
        <v/>
      </c>
      <c r="N57">
        <f>P8</f>
        <v/>
      </c>
      <c r="O57">
        <f>K57+((ABS(F57)/MAX(((F31)+(H31)*(MAX($D$16,(K57)-(J31))))*(MAX($D$16,(K57)-(J31))),1E-6))^2)/(2*$I$5)-((E31)*((((ABS(F57)*$D$6)/(MAX(((F31)+(H31)*(MAX($D$16,(K57)-(J31))))*(MAX($D$16,(K57)-(J31))),1E-6)*MAX(((((F31)+(H31)*(MAX($D$16,(K57)-(J31))))*(MAX($D$16,(K57)-(J31))))/MAX((F31)+2*(MAX($D$16,(K57)-(J31)))*SQRT(1+(H31)^2),1E-6))^(2/3),1E-6)))^2)+(((ABS(F57)*$D$6)/(MAX(((G31)+(I31)*(MAX($D$16,(AE57)-(K31))))*(MAX($D$16,(AE57)-(K31))),1E-6)*MAX(((((G31)+(I31)*(MAX($D$16,(AE57)-(K31))))*(MAX($D$16,(AE57)-(K31))))/MAX((G31)+2*(MAX($D$16,(AE57)-(K31)))*SQRT(1+(I31)^2),1E-6))^(2/3),1E-6)))^2))/2)+(IF((ABS(F57)/MAX(((G31)+(I31)*(MAX($D$16,(AE57)-(K31))))*(MAX($D$16,(AE57)-(K31))),1E-6))&gt;(ABS(F57)/MAX(((F31)+(H31)*(MAX($D$16,(K57)-(J31))))*(MAX($D$16,(K57)-(J31))),1E-6)),$D$9*((((ABS(F57)/MAX(((G31)+(I31)*(MAX($D$16,(AE57)-(K31))))*(MAX($D$16,(AE57)-(K31))),1E-6))^2)/(2*$I$5))-(((ABS(F57)/MAX(((F31)+(H31)*(MAX($D$16,(K57)-(J31))))*(MAX($D$16,(K57)-(J31))),1E-6))^2)/(2*$I$5))),$D$8*((((ABS(F57)/MAX(((F31)+(H31)*(MAX($D$16,(K57)-(J31))))*(MAX($D$16,(K57)-(J31))),1E-6))^2)/(2*$I$5))-(((ABS(F57)/MAX(((G31)+(I31)*(MAX($D$16,(AE57)-(K31))))*(MAX($D$16,(AE57)-(K31))),1E-6))^2)/(2*$I$5)))))+($D$10*(ABS((X31)-(W31))/90)*MAX(((ABS(F57)/MAX(((F31)+(H31)*(MAX($D$16,(K57)-(J31))))*(MAX($D$16,(K57)-(J31))),1E-6))^2)/(2*$I$5),((ABS(F57)/MAX(((G31)+(I31)*(MAX($D$16,(AE57)-(K31))))*(MAX($D$16,(AE57)-(K31))),1E-6))^2)/(2*$I$5)))+(0)-((ABS(F57)/MAX(((G31)+(I31)*(MAX($D$16,(AE57)-(K31))))*(MAX($D$16,(AE57)-(K31))),1E-6))^2)/(2*$I$5)</f>
        <v/>
      </c>
      <c r="P57">
        <f>AD57+((ABS(G57)/MAX(((G32)+(I32)*(MAX($D$16,(AD57)-(K32))))*(MAX($D$16,(AD57)-(K32))),1E-6))^2)/(2*$I$5)+((E32)*((((ABS(G57)*$D$6)/(MAX(((F32)+(H32)*(MAX($D$16,(AC57)-(J32))))*(MAX($D$16,(AC57)-(J32))),1E-6)*MAX(((((F32)+(H32)*(MAX($D$16,(AC57)-(J32))))*(MAX($D$16,(AC57)-(J32))))/MAX((F32)+2*(MAX($D$16,(AC57)-(J32)))*SQRT(1+(H32)^2),1E-6))^(2/3),1E-6)))^2)+(((ABS(G57)*$D$6)/(MAX(((G32)+(I32)*(MAX($D$16,(AD57)-(K32))))*(MAX($D$16,(AD57)-(K32))),1E-6)*MAX(((((G32)+(I32)*(MAX($D$16,(AD57)-(K32))))*(MAX($D$16,(AD57)-(K32))))/MAX((G32)+2*(MAX($D$16,(AD57)-(K32)))*SQRT(1+(I32)^2),1E-6))^(2/3),1E-6)))^2))/2)+(IF((ABS(G57)/MAX(((G32)+(I32)*(MAX($D$16,(AD57)-(K32))))*(MAX($D$16,(AD57)-(K32))),1E-6))&gt;(ABS(G57)/MAX(((F32)+(H32)*(MAX($D$16,(AC57)-(J32))))*(MAX($D$16,(AC57)-(J32))),1E-6)),$D$9*((((ABS(G57)/MAX(((G32)+(I32)*(MAX($D$16,(AD57)-(K32))))*(MAX($D$16,(AD57)-(K32))),1E-6))^2)/(2*$I$5))-(((ABS(G57)/MAX(((F32)+(H32)*(MAX($D$16,(AC57)-(J32))))*(MAX($D$16,(AC57)-(J32))),1E-6))^2)/(2*$I$5))),$D$8*((((ABS(G57)/MAX(((F32)+(H32)*(MAX($D$16,(AC57)-(J32))))*(MAX($D$16,(AC57)-(J32))),1E-6))^2)/(2*$I$5))-(((ABS(G57)/MAX(((G32)+(I32)*(MAX($D$16,(AD57)-(K32))))*(MAX($D$16,(AD57)-(K32))),1E-6))^2)/(2*$I$5)))))+($D$10*(ABS((X32)-(W32))/90)*MAX(((ABS(G57)/MAX(((F32)+(H32)*(MAX($D$16,(AC57)-(J32))))*(MAX($D$16,(AC57)-(J32))),1E-6))^2)/(2*$I$5),((ABS(G57)/MAX(((G32)+(I32)*(MAX($D$16,(AD57)-(K32))))*(MAX($D$16,(AD57)-(K32))),1E-6))^2)/(2*$I$5)))+(($D$11*0.13607488*(ABS(H57)/MAX(ABS(F57),1E-6))^2*MAX(((ABS(G57)/MAX(((F32)+(H32)*(MAX($D$16,(AC57)-(J32))))*(MAX($D$16,(AC57)-(J32))),1E-6))^2)/(2*$I$5),((ABS(G57)/MAX(((G32)+(I32)*(MAX($D$16,(AD57)-(K32))))*(MAX($D$16,(AD57)-(K32))),1E-6))^2)/(2*$I$5))))-((ABS(G57)/MAX(((F32)+(H32)*(MAX($D$16,(AC57)-(J32))))*(MAX($D$16,(AC57)-(J32))),1E-6))^2)/(2*$I$5)</f>
        <v/>
      </c>
      <c r="Q57">
        <f>L57+((ABS(H57)/MAX(((G33)+(I33)*(MAX($D$16,(IF(N6="None",AC57,L57))-(K33))))*(MAX($D$16,(IF(N6="None",AC57,L57))-(K33))),1E-6))^2)/(2*$I$5)+((E33)*((((ABS(H57)*$D$6)/(MAX(((F33)+(H33)*(MAX($D$16,(AC57)-(J33))))*(MAX($D$16,(AC57)-(J33))),1E-6)*MAX(((((F33)+(H33)*(MAX($D$16,(AC57)-(J33))))*(MAX($D$16,(AC57)-(J33))))/MAX((F33)+2*(MAX($D$16,(AC57)-(J33)))*SQRT(1+(H33)^2),1E-6))^(2/3),1E-6)))^2)+(((ABS(H57)*$D$6)/(MAX(((G33)+(I33)*(MAX($D$16,(IF(N6="None",AC57,L57))-(K33))))*(MAX($D$16,(IF(N6="None",AC57,L57))-(K33))),1E-6)*MAX(((((G33)+(I33)*(MAX($D$16,(IF(N6="None",AC57,L57))-(K33))))*(MAX($D$16,(IF(N6="None",AC57,L57))-(K33))))/MAX((G33)+2*(MAX($D$16,(IF(N6="None",AC57,L57))-(K33)))*SQRT(1+(I33)^2),1E-6))^(2/3),1E-6)))^2))/2)+(IF((ABS(H57)/MAX(((G33)+(I33)*(MAX($D$16,(IF(N6="None",AC57,L57))-(K33))))*(MAX($D$16,(IF(N6="None",AC57,L57))-(K33))),1E-6))&gt;(ABS(H57)/MAX(((F33)+(H33)*(MAX($D$16,(AC57)-(J33))))*(MAX($D$16,(AC57)-(J33))),1E-6)),$D$9*((((ABS(H57)/MAX(((G33)+(I33)*(MAX($D$16,(IF(N6="None",AC57,L57))-(K33))))*(MAX($D$16,(IF(N6="None",AC57,L57))-(K33))),1E-6))^2)/(2*$I$5))-(((ABS(H57)/MAX(((F33)+(H33)*(MAX($D$16,(AC57)-(J33))))*(MAX($D$16,(AC57)-(J33))),1E-6))^2)/(2*$I$5))),$D$8*((((ABS(H57)/MAX(((F33)+(H33)*(MAX($D$16,(AC57)-(J33))))*(MAX($D$16,(AC57)-(J33))),1E-6))^2)/(2*$I$5))-(((ABS(H57)/MAX(((G33)+(I33)*(MAX($D$16,(IF(N6="None",AC57,L57))-(K33))))*(MAX($D$16,(IF(N6="None",AC57,L57))-(K33))),1E-6))^2)/(2*$I$5)))))+($D$10*(ABS((X33)-(W33))/90)*MAX(((ABS(H57)/MAX(((F33)+(H33)*(MAX($D$16,(AC57)-(J33))))*(MAX($D$16,(AC57)-(J33))),1E-6))^2)/(2*$I$5),((ABS(H57)/MAX(((G33)+(I33)*(MAX($D$16,(IF(N6="None",AC57,L57))-(K33))))*(MAX($D$16,(IF(N6="None",AC57,L57))-(K33))),1E-6))^2)/(2*$I$5)))+(($D$11*0.00000015*(ABS(G57)/MAX(ABS(F57),1E-6))^2*MAX(((ABS(H57)/MAX(((F33)+(H33)*(MAX($D$16,(AC57)-(J33))))*(MAX($D$16,(AC57)-(J33))),1E-6))^2)/(2*$I$5),((ABS(H57)/MAX(((G33)+(I33)*(MAX($D$16,(IF(N6="None",AC57,L57))-(K33))))*(MAX($D$16,(IF(N6="None",AC57,L57))-(K33))),1E-6))^2)/(2*$I$5))))-((ABS(H57)/MAX(((F33)+(H33)*(MAX($D$16,(AC57)-(J33))))*(MAX($D$16,(AC57)-(J33))),1E-6))^2)/(2*$I$5)</f>
        <v/>
      </c>
      <c r="R57">
        <f>AE57+((ABS(G57)/MAX(((F32)+(H32)*(MAX($D$16,(AE57)-(J32))))*(MAX($D$16,(AE57)-(J32))),1E-6))^2)/(2*$I$5)-((E32)*((((ABS(G57)*$D$6)/(MAX(((F32)+(H32)*(MAX($D$16,(AE57)-(J32))))*(MAX($D$16,(AE57)-(J32))),1E-6)*MAX(((((F32)+(H32)*(MAX($D$16,(AE57)-(J32))))*(MAX($D$16,(AE57)-(J32))))/MAX((F32)+2*(MAX($D$16,(AE57)-(J32)))*SQRT(1+(H32)^2),1E-6))^(2/3),1E-6)))^2)+(((ABS(G57)*$D$6)/(MAX(((G32)+(I32)*(MAX($D$16,(AF57)-(K32))))*(MAX($D$16,(AF57)-(K32))),1E-6)*MAX(((((G32)+(I32)*(MAX($D$16,(AF57)-(K32))))*(MAX($D$16,(AF57)-(K32))))/MAX((G32)+2*(MAX($D$16,(AF57)-(K32)))*SQRT(1+(I32)^2),1E-6))^(2/3),1E-6)))^2))/2)+(IF((ABS(G57)/MAX(((G32)+(I32)*(MAX($D$16,(AF57)-(K32))))*(MAX($D$16,(AF57)-(K32))),1E-6))&gt;(ABS(G57)/MAX(((F32)+(H32)*(MAX($D$16,(AE57)-(J32))))*(MAX($D$16,(AE57)-(J32))),1E-6)),$D$9*((((ABS(G57)/MAX(((G32)+(I32)*(MAX($D$16,(AF57)-(K32))))*(MAX($D$16,(AF57)-(K32))),1E-6))^2)/(2*$I$5))-(((ABS(G57)/MAX(((F32)+(H32)*(MAX($D$16,(AE57)-(J32))))*(MAX($D$16,(AE57)-(J32))),1E-6))^2)/(2*$I$5))),$D$8*((((ABS(G57)/MAX(((F32)+(H32)*(MAX($D$16,(AE57)-(J32))))*(MAX($D$16,(AE57)-(J32))),1E-6))^2)/(2*$I$5))-(((ABS(G57)/MAX(((G32)+(I32)*(MAX($D$16,(AF57)-(K32))))*(MAX($D$16,(AF57)-(K32))),1E-6))^2)/(2*$I$5)))))+($D$10*(ABS((X32)-(W32))/90)*MAX(((ABS(G57)/MAX(((F32)+(H32)*(MAX($D$16,(AE57)-(J32))))*(MAX($D$16,(AE57)-(J32))),1E-6))^2)/(2*$I$5),((ABS(G57)/MAX(((G32)+(I32)*(MAX($D$16,(AF57)-(K32))))*(MAX($D$16,(AF57)-(K32))),1E-6))^2)/(2*$I$5)))+(($D$11*0.13607488*(ABS(H57)/MAX(ABS(F57),1E-6))^2*MAX(((ABS(G57)/MAX(((F32)+(H32)*(MAX($D$16,(AE57)-(J32))))*(MAX($D$16,(AE57)-(J32))),1E-6))^2)/(2*$I$5),((ABS(G57)/MAX(((G32)+(I32)*(MAX($D$16,(AF57)-(K32))))*(MAX($D$16,(AF57)-(K32))),1E-6))^2)/(2*$I$5))))-((ABS(G57)/MAX(((G32)+(I32)*(MAX($D$16,(AF57)-(K32))))*(MAX($D$16,(AF57)-(K32))),1E-6))^2)/(2*$I$5)</f>
        <v/>
      </c>
      <c r="S57">
        <f>M57+((ABS(I57)/MAX(((G34)+(I34)*(MAX($D$16,(IF(N7="None",AD57,M57))-(K34))))*(MAX($D$16,(IF(N7="None",AD57,M57))-(K34))),1E-6))^2)/(2*$I$5)+((E34)*((((ABS(I57)*$D$6)/(MAX(((F34)+(H34)*(MAX($D$16,(AD57)-(J34))))*(MAX($D$16,(AD57)-(J34))),1E-6)*MAX(((((F34)+(H34)*(MAX($D$16,(AD57)-(J34))))*(MAX($D$16,(AD57)-(J34))))/MAX((F34)+2*(MAX($D$16,(AD57)-(J34)))*SQRT(1+(H34)^2),1E-6))^(2/3),1E-6)))^2)+(((ABS(I57)*$D$6)/(MAX(((G34)+(I34)*(MAX($D$16,(IF(N7="None",AD57,M57))-(K34))))*(MAX($D$16,(IF(N7="None",AD57,M57))-(K34))),1E-6)*MAX(((((G34)+(I34)*(MAX($D$16,(IF(N7="None",AD57,M57))-(K34))))*(MAX($D$16,(IF(N7="None",AD57,M57))-(K34))))/MAX((G34)+2*(MAX($D$16,(IF(N7="None",AD57,M57))-(K34)))*SQRT(1+(I34)^2),1E-6))^(2/3),1E-6)))^2))/2)+(IF((ABS(I57)/MAX(((G34)+(I34)*(MAX($D$16,(IF(N7="None",AD57,M57))-(K34))))*(MAX($D$16,(IF(N7="None",AD57,M57))-(K34))),1E-6))&gt;(ABS(I57)/MAX(((F34)+(H34)*(MAX($D$16,(AD57)-(J34))))*(MAX($D$16,(AD57)-(J34))),1E-6)),$D$9*((((ABS(I57)/MAX(((G34)+(I34)*(MAX($D$16,(IF(N7="None",AD57,M57))-(K34))))*(MAX($D$16,(IF(N7="None",AD57,M57))-(K34))),1E-6))^2)/(2*$I$5))-(((ABS(I57)/MAX(((F34)+(H34)*(MAX($D$16,(AD57)-(J34))))*(MAX($D$16,(AD57)-(J34))),1E-6))^2)/(2*$I$5))),$D$8*((((ABS(I57)/MAX(((F34)+(H34)*(MAX($D$16,(AD57)-(J34))))*(MAX($D$16,(AD57)-(J34))),1E-6))^2)/(2*$I$5))-(((ABS(I57)/MAX(((G34)+(I34)*(MAX($D$16,(IF(N7="None",AD57,M57))-(K34))))*(MAX($D$16,(IF(N7="None",AD57,M57))-(K34))),1E-6))^2)/(2*$I$5)))))+($D$10*(ABS((X34)-(W34))/90)*MAX(((ABS(I57)/MAX(((F34)+(H34)*(MAX($D$16,(AD57)-(J34))))*(MAX($D$16,(AD57)-(J34))),1E-6))^2)/(2*$I$5),((ABS(I57)/MAX(((G34)+(I34)*(MAX($D$16,(IF(N7="None",AD57,M57))-(K34))))*(MAX($D$16,(IF(N7="None",AD57,M57))-(K34))),1E-6))^2)/(2*$I$5)))+(0)-((ABS(I57)/MAX(((F34)+(H34)*(MAX($D$16,(AD57)-(J34))))*(MAX($D$16,(AD57)-(J34))),1E-6))^2)/(2*$I$5)</f>
        <v/>
      </c>
      <c r="T57">
        <f>N57+((ABS(J57)/MAX(((G35)+(I35)*(MAX($D$16,(IF(N8="None",AD57,N57))-(K35))))*(MAX($D$16,(IF(N8="None",AD57,N57))-(K35))),1E-6))^2)/(2*$I$5)+((E35)*((((ABS(J57)*$D$6)/(MAX(((F35)+(H35)*(MAX($D$16,(AD57)-(J35))))*(MAX($D$16,(AD57)-(J35))),1E-6)*MAX(((((F35)+(H35)*(MAX($D$16,(AD57)-(J35))))*(MAX($D$16,(AD57)-(J35))))/MAX((F35)+2*(MAX($D$16,(AD57)-(J35)))*SQRT(1+(H35)^2),1E-6))^(2/3),1E-6)))^2)+(((ABS(J57)*$D$6)/(MAX(((G35)+(I35)*(MAX($D$16,(IF(N8="None",AD57,N57))-(K35))))*(MAX($D$16,(IF(N8="None",AD57,N57))-(K35))),1E-6)*MAX(((((G35)+(I35)*(MAX($D$16,(IF(N8="None",AD57,N57))-(K35))))*(MAX($D$16,(IF(N8="None",AD57,N57))-(K35))))/MAX((G35)+2*(MAX($D$16,(IF(N8="None",AD57,N57))-(K35)))*SQRT(1+(I35)^2),1E-6))^(2/3),1E-6)))^2))/2)+(IF((ABS(J57)/MAX(((G35)+(I35)*(MAX($D$16,(IF(N8="None",AD57,N57))-(K35))))*(MAX($D$16,(IF(N8="None",AD57,N57))-(K35))),1E-6))&gt;(ABS(J57)/MAX(((F35)+(H35)*(MAX($D$16,(AD57)-(J35))))*(MAX($D$16,(AD57)-(J35))),1E-6)),$D$9*((((ABS(J57)/MAX(((G35)+(I35)*(MAX($D$16,(IF(N8="None",AD57,N57))-(K35))))*(MAX($D$16,(IF(N8="None",AD57,N57))-(K35))),1E-6))^2)/(2*$I$5))-(((ABS(J57)/MAX(((F35)+(H35)*(MAX($D$16,(AD57)-(J35))))*(MAX($D$16,(AD57)-(J35))),1E-6))^2)/(2*$I$5))),$D$8*((((ABS(J57)/MAX(((F35)+(H35)*(MAX($D$16,(AD57)-(J35))))*(MAX($D$16,(AD57)-(J35))),1E-6))^2)/(2*$I$5))-(((ABS(J57)/MAX(((G35)+(I35)*(MAX($D$16,(IF(N8="None",AD57,N57))-(K35))))*(MAX($D$16,(IF(N8="None",AD57,N57))-(K35))),1E-6))^2)/(2*$I$5)))))+($D$10*(ABS((X35)-(W35))/90)*MAX(((ABS(J57)/MAX(((F35)+(H35)*(MAX($D$16,(AD57)-(J35))))*(MAX($D$16,(AD57)-(J35))),1E-6))^2)/(2*$I$5),((ABS(J57)/MAX(((G35)+(I35)*(MAX($D$16,(IF(N8="None",AD57,N57))-(K35))))*(MAX($D$16,(IF(N8="None",AD57,N57))-(K35))),1E-6))^2)/(2*$I$5)))+(($D$11*0.34699541*(ABS(I57)/MAX(ABS(G57),1E-6))^2*MAX(((ABS(J57)/MAX(((F35)+(H35)*(MAX($D$16,(AD57)-(J35))))*(MAX($D$16,(AD57)-(J35))),1E-6))^2)/(2*$I$5),((ABS(J57)/MAX(((G35)+(I35)*(MAX($D$16,(IF(N8="None",AD57,N57))-(K35))))*(MAX($D$16,(IF(N8="None",AD57,N57))-(K35))),1E-6))^2)/(2*$I$5))))-((ABS(J57)/MAX(((F35)+(H35)*(MAX($D$16,(AD57)-(J35))))*(MAX($D$16,(AD57)-(J35))),1E-6))^2)/(2*$I$5)</f>
        <v/>
      </c>
      <c r="U57">
        <f>((((G31)*(MAX($D$16,(AE57)-(K31)))^2)/2+(I31)*(MAX($D$16,(AE57)-(K31)))^3/3+(ABS(F57)^2)/($I$5*MAX(((G31)+(I31)*(MAX($D$16,(AE57)-(K31))))*(MAX($D$16,(AE57)-(K31))),1E-6)))-(IF(N6="None",((((F32)*(MAX($D$16,(AE57)-(J32)))^2)/2+(H32)*(MAX($D$16,(AE57)-(J32)))^3/3+(ABS(G57)^2)/($I$5*MAX(((F32)+(H32)*(MAX($D$16,(AE57)-(J32))))*(MAX($D$16,(AE57)-(J32))),1E-6)))*0.72785025),(((((F32)*(MAX($D$16,(AE57)-(J32)))^2)/2+(H32)*(MAX($D$16,(AE57)-(J32)))^3/3+(ABS(G57)^2)/($I$5*MAX(((F32)+(H32)*(MAX($D$16,(AE57)-(J32))))*(MAX($D$16,(AE57)-(J32))),1E-6)))*0.72785025)+((((F33)*(MAX($D$16,(AE57)-(J33)))^2)/2+(H33)*(MAX($D$16,(AE57)-(J33)))^3/3+(ABS(H57)^2)/($I$5*MAX(((F33)+(H33)*(MAX($D$16,(AE57)-(J33))))*(MAX($D$16,(AE57)-(J33))),1E-6)))*0.99999971)))))/MAX(((G31)*(MAX($D$16,(AE57)-(K31)))^2)/2+(I31)*(MAX($D$16,(AE57)-(K31)))^3/3+(ABS(F57)^2)/($I$5*MAX(((G31)+(I31)*(MAX($D$16,(AE57)-(K31))))*(MAX($D$16,(AE57)-(K31))),1E-6)),1E-6)</f>
        <v/>
      </c>
      <c r="V57">
        <f>((((G32)*(MAX($D$16,(AF57)-(K32)))^2)/2+(I32)*(MAX($D$16,(AF57)-(K32)))^3/3+(ABS(G57)^2)/($I$5*MAX(((G32)+(I32)*(MAX($D$16,(AF57)-(K32))))*(MAX($D$16,(AF57)-(K32))),1E-6)))-(IF(AND(N7="None",N8="None"),0,IF(N8="None",((((F34)*(MAX($D$16,(AF57)-(J34)))^2)/2+(H34)*(MAX($D$16,(AF57)-(J34)))^3/3+(ABS(I57)^2)/($I$5*MAX(((F34)+(H34)*(MAX($D$16,(AF57)-(J34))))*(MAX($D$16,(AF57)-(J34))),1E-6)))*1.00000000),IF(N7="None",((((F35)*(MAX($D$16,(AF57)-(J35)))^2)/2+(H35)*(MAX($D$16,(AF57)-(J35)))^3/3+(ABS(J57)^2)/($I$5*MAX(((F35)+(H35)*(MAX($D$16,(AF57)-(J35))))*(MAX($D$16,(AF57)-(J35))),1E-6)))*0.30600918),(((((F34)*(MAX($D$16,(AF57)-(J34)))^2)/2+(H34)*(MAX($D$16,(AF57)-(J34)))^3/3+(ABS(I57)^2)/($I$5*MAX(((F34)+(H34)*(MAX($D$16,(AF57)-(J34))))*(MAX($D$16,(AF57)-(J34))),1E-6)))*1.00000000)+((((F35)*(MAX($D$16,(AF57)-(J35)))^2)/2+(H35)*(MAX($D$16,(AF57)-(J35)))^3/3+(ABS(J57)^2)/($I$5*MAX(((F35)+(H35)*(MAX($D$16,(AF57)-(J35))))*(MAX($D$16,(AF57)-(J35))),1E-6)))*0.30600918)))))))/MAX(((G32)*(MAX($D$16,(AF57)-(K32)))^2)/2+(I32)*(MAX($D$16,(AF57)-(K32)))^3/3+(ABS(G57)^2)/($I$5*MAX(((G32)+(I32)*(MAX($D$16,(AF57)-(K32))))*(MAX($D$16,(AF57)-(K32))),1E-6)),1E-6)</f>
        <v/>
      </c>
      <c r="W57">
        <f>ABS((MAX(P57,Q57))-D57)</f>
        <v/>
      </c>
      <c r="X57">
        <f>ABS((MAX(S57,T57))-E57)</f>
        <v/>
      </c>
      <c r="Y57">
        <f>IF($D$20=0,B57,IFERROR(IF(N6="None",1,MIN(0.98,MAX(0.02,B57+$D$14*((Q57-P57)/MAX(ABS(D57),1))))),B57))</f>
        <v/>
      </c>
      <c r="Z57">
        <f>IF($D$20=0,C57,IFERROR(IF(AND(N7="None",N8="None"),C57,IF(N8="None",1,IF(N7="None",0,MIN(0.98,MAX(0.02,C57+$D$14*((T57-S57)/MAX(ABS(E57),1))))))),C57))</f>
        <v/>
      </c>
      <c r="AA57">
        <f>IF($D$20=0,D57,IFERROR(D57+$D$13*(AC57-D57),D57))</f>
        <v/>
      </c>
      <c r="AB57">
        <f>IF($D$20=0,E57,IFERROR(E57+$D$13*(AD57-E57),E57))</f>
        <v/>
      </c>
      <c r="AC57">
        <f>IF($D$20=0,D57,IF(AC57=0,(MAX(P57,Q57)),IF(ABS((MAX(P57,Q57))-AC57)&lt;$D$19,AC57,MAX((K31)+$D$16,AC57+$D$13*(((MAX(P57,Q57))-AC57))))))</f>
        <v/>
      </c>
      <c r="AD57">
        <f>IF($D$20=0,E57,IF(AD57=0,(MAX(S57,T57)),IF(ABS((MAX(S57,T57))-AD57)&lt;$D$19,AD57,MAX((K32)+$D$16,AD57+$D$13*(((MAX(S57,T57))-AD57))))))</f>
        <v/>
      </c>
      <c r="AE57">
        <f>IF($D$20=0,D57,IF(AE57=0,O57,IF(ABS(U57)&lt;$D$19,AE57,MAX((K31)+$D$16,AE57+($D$13*(((O57)-AE57)+(U57*MAX(ABS(AE57-(K31)),1))))))))</f>
        <v/>
      </c>
      <c r="AF57">
        <f>IF($D$20=0,E57,IF(AF57=0,R57,IF(ABS(V57)&lt;$D$19,AF57,MAX((K32)+$D$16,AF57+($D$13*(((R57)-AF57)+(V57*MAX(ABS(AF57-(K32)),1))))))))</f>
        <v/>
      </c>
      <c r="AG57">
        <f>((G31)*(MAX($D$16,(AC57)-(K31)))^2)/2+(I31)*(MAX($D$16,(AC57)-(K31)))^3/3+(ABS(F57)^2)/($I$5*MAX(((G31)+(I31)*(MAX($D$16,(AC57)-(K31))))*(MAX($D$16,(AC57)-(K31))),1E-6))</f>
        <v/>
      </c>
      <c r="AH57">
        <f>((G31)*(MAX($D$16,(AE57)-(K31)))^2)/2+(I31)*(MAX($D$16,(AE57)-(K31)))^3/3+(ABS(F57)^2)/($I$5*MAX(((G31)+(I31)*(MAX($D$16,(AE57)-(K31))))*(MAX($D$16,(AE57)-(K31))),1E-6))</f>
        <v/>
      </c>
      <c r="AI57">
        <f>((G32)*(MAX($D$16,(AD57)-(K32)))^2)/2+(I32)*(MAX($D$16,(AD57)-(K32)))^3/3+(ABS(G57)^2)/($I$5*MAX(((G32)+(I32)*(MAX($D$16,(AD57)-(K32))))*(MAX($D$16,(AD57)-(K32))),1E-6))</f>
        <v/>
      </c>
      <c r="AJ57">
        <f>((G32)*(MAX($D$16,(AF57)-(K32)))^2)/2+(I32)*(MAX($D$16,(AF57)-(K32)))^3/3+(ABS(G57)^2)/($I$5*MAX(((G32)+(I32)*(MAX($D$16,(AF57)-(K32))))*(MAX($D$16,(AF57)-(K32))),1E-6))</f>
        <v/>
      </c>
      <c r="AK57">
        <f>IF(AH57&gt;=AG57,"Supercritical","Subcritical")</f>
        <v/>
      </c>
      <c r="AL57">
        <f>IF(AJ57&gt;=AI57,"Supercritical","Subcritical")</f>
        <v/>
      </c>
      <c r="AM57">
        <f>IF($D$20=0,D57,IFERROR(D57+$D$13*(IF(AK57="Supercritical",AE57,AC57)-D57),D57))</f>
        <v/>
      </c>
      <c r="AN57">
        <f>IF($D$20=0,E57,IFERROR(E57+$D$13*(IF(AL57="Supercritical",AF57,AD57)-E57),E57))</f>
        <v/>
      </c>
      <c r="AO57">
        <f>IF($D$20=0,0,IFERROR(ABS(IF(AK57="Supercritical",AE57,AC57)-D57),0))</f>
        <v/>
      </c>
      <c r="AP57">
        <f>IF($D$20=0,0,IFERROR(ABS(IF(AL57="Supercritical",AF57,AD57)-E57),0))</f>
        <v/>
      </c>
    </row>
    <row r="58">
      <c r="A58" t="n">
        <v>15</v>
      </c>
      <c r="B58">
        <f>Y57</f>
        <v/>
      </c>
      <c r="C58">
        <f>Z57</f>
        <v/>
      </c>
      <c r="D58">
        <f>AM57</f>
        <v/>
      </c>
      <c r="E58">
        <f>AN57</f>
        <v/>
      </c>
      <c r="F58">
        <f>$D$5</f>
        <v/>
      </c>
      <c r="G58">
        <f>IF(N6="None",MAX(0,F58-H58),MAX(0,F58*B58))</f>
        <v/>
      </c>
      <c r="H58">
        <f>IF(N6="None",MAX(0.05,IFERROR(O33,0)+0.05),MAX(0,F58-G58))</f>
        <v/>
      </c>
      <c r="I58">
        <f>IF(AND(N7="None",N8="None"),MAX(0,G58*C58),IF(N7="None",MAX(0.05,IFERROR(O34,0)+0.05),IF(N8="None",MAX(0,G58-J58),MAX(0,G58*C58))))</f>
        <v/>
      </c>
      <c r="J58">
        <f>IF(AND(N7="None",N8="None"),MAX(0,G58-I58),IF(N8="None",MAX(0.05,IFERROR(O35,0)+0.05),IF(N7="None",MAX(0,G58-I58),MAX(0,G58-I58))))</f>
        <v/>
      </c>
      <c r="K58">
        <f>P5</f>
        <v/>
      </c>
      <c r="L58">
        <f>P6</f>
        <v/>
      </c>
      <c r="M58">
        <f>P7</f>
        <v/>
      </c>
      <c r="N58">
        <f>P8</f>
        <v/>
      </c>
      <c r="O58">
        <f>K58+((ABS(F58)/MAX(((F31)+(H31)*(MAX($D$16,(K58)-(J31))))*(MAX($D$16,(K58)-(J31))),1E-6))^2)/(2*$I$5)-((E31)*((((ABS(F58)*$D$6)/(MAX(((F31)+(H31)*(MAX($D$16,(K58)-(J31))))*(MAX($D$16,(K58)-(J31))),1E-6)*MAX(((((F31)+(H31)*(MAX($D$16,(K58)-(J31))))*(MAX($D$16,(K58)-(J31))))/MAX((F31)+2*(MAX($D$16,(K58)-(J31)))*SQRT(1+(H31)^2),1E-6))^(2/3),1E-6)))^2)+(((ABS(F58)*$D$6)/(MAX(((G31)+(I31)*(MAX($D$16,(AE58)-(K31))))*(MAX($D$16,(AE58)-(K31))),1E-6)*MAX(((((G31)+(I31)*(MAX($D$16,(AE58)-(K31))))*(MAX($D$16,(AE58)-(K31))))/MAX((G31)+2*(MAX($D$16,(AE58)-(K31)))*SQRT(1+(I31)^2),1E-6))^(2/3),1E-6)))^2))/2)+(IF((ABS(F58)/MAX(((G31)+(I31)*(MAX($D$16,(AE58)-(K31))))*(MAX($D$16,(AE58)-(K31))),1E-6))&gt;(ABS(F58)/MAX(((F31)+(H31)*(MAX($D$16,(K58)-(J31))))*(MAX($D$16,(K58)-(J31))),1E-6)),$D$9*((((ABS(F58)/MAX(((G31)+(I31)*(MAX($D$16,(AE58)-(K31))))*(MAX($D$16,(AE58)-(K31))),1E-6))^2)/(2*$I$5))-(((ABS(F58)/MAX(((F31)+(H31)*(MAX($D$16,(K58)-(J31))))*(MAX($D$16,(K58)-(J31))),1E-6))^2)/(2*$I$5))),$D$8*((((ABS(F58)/MAX(((F31)+(H31)*(MAX($D$16,(K58)-(J31))))*(MAX($D$16,(K58)-(J31))),1E-6))^2)/(2*$I$5))-(((ABS(F58)/MAX(((G31)+(I31)*(MAX($D$16,(AE58)-(K31))))*(MAX($D$16,(AE58)-(K31))),1E-6))^2)/(2*$I$5)))))+($D$10*(ABS((X31)-(W31))/90)*MAX(((ABS(F58)/MAX(((F31)+(H31)*(MAX($D$16,(K58)-(J31))))*(MAX($D$16,(K58)-(J31))),1E-6))^2)/(2*$I$5),((ABS(F58)/MAX(((G31)+(I31)*(MAX($D$16,(AE58)-(K31))))*(MAX($D$16,(AE58)-(K31))),1E-6))^2)/(2*$I$5)))+(0)-((ABS(F58)/MAX(((G31)+(I31)*(MAX($D$16,(AE58)-(K31))))*(MAX($D$16,(AE58)-(K31))),1E-6))^2)/(2*$I$5)</f>
        <v/>
      </c>
      <c r="P58">
        <f>AD58+((ABS(G58)/MAX(((G32)+(I32)*(MAX($D$16,(AD58)-(K32))))*(MAX($D$16,(AD58)-(K32))),1E-6))^2)/(2*$I$5)+((E32)*((((ABS(G58)*$D$6)/(MAX(((F32)+(H32)*(MAX($D$16,(AC58)-(J32))))*(MAX($D$16,(AC58)-(J32))),1E-6)*MAX(((((F32)+(H32)*(MAX($D$16,(AC58)-(J32))))*(MAX($D$16,(AC58)-(J32))))/MAX((F32)+2*(MAX($D$16,(AC58)-(J32)))*SQRT(1+(H32)^2),1E-6))^(2/3),1E-6)))^2)+(((ABS(G58)*$D$6)/(MAX(((G32)+(I32)*(MAX($D$16,(AD58)-(K32))))*(MAX($D$16,(AD58)-(K32))),1E-6)*MAX(((((G32)+(I32)*(MAX($D$16,(AD58)-(K32))))*(MAX($D$16,(AD58)-(K32))))/MAX((G32)+2*(MAX($D$16,(AD58)-(K32)))*SQRT(1+(I32)^2),1E-6))^(2/3),1E-6)))^2))/2)+(IF((ABS(G58)/MAX(((G32)+(I32)*(MAX($D$16,(AD58)-(K32))))*(MAX($D$16,(AD58)-(K32))),1E-6))&gt;(ABS(G58)/MAX(((F32)+(H32)*(MAX($D$16,(AC58)-(J32))))*(MAX($D$16,(AC58)-(J32))),1E-6)),$D$9*((((ABS(G58)/MAX(((G32)+(I32)*(MAX($D$16,(AD58)-(K32))))*(MAX($D$16,(AD58)-(K32))),1E-6))^2)/(2*$I$5))-(((ABS(G58)/MAX(((F32)+(H32)*(MAX($D$16,(AC58)-(J32))))*(MAX($D$16,(AC58)-(J32))),1E-6))^2)/(2*$I$5))),$D$8*((((ABS(G58)/MAX(((F32)+(H32)*(MAX($D$16,(AC58)-(J32))))*(MAX($D$16,(AC58)-(J32))),1E-6))^2)/(2*$I$5))-(((ABS(G58)/MAX(((G32)+(I32)*(MAX($D$16,(AD58)-(K32))))*(MAX($D$16,(AD58)-(K32))),1E-6))^2)/(2*$I$5)))))+($D$10*(ABS((X32)-(W32))/90)*MAX(((ABS(G58)/MAX(((F32)+(H32)*(MAX($D$16,(AC58)-(J32))))*(MAX($D$16,(AC58)-(J32))),1E-6))^2)/(2*$I$5),((ABS(G58)/MAX(((G32)+(I32)*(MAX($D$16,(AD58)-(K32))))*(MAX($D$16,(AD58)-(K32))),1E-6))^2)/(2*$I$5)))+(($D$11*0.13607488*(ABS(H58)/MAX(ABS(F58),1E-6))^2*MAX(((ABS(G58)/MAX(((F32)+(H32)*(MAX($D$16,(AC58)-(J32))))*(MAX($D$16,(AC58)-(J32))),1E-6))^2)/(2*$I$5),((ABS(G58)/MAX(((G32)+(I32)*(MAX($D$16,(AD58)-(K32))))*(MAX($D$16,(AD58)-(K32))),1E-6))^2)/(2*$I$5))))-((ABS(G58)/MAX(((F32)+(H32)*(MAX($D$16,(AC58)-(J32))))*(MAX($D$16,(AC58)-(J32))),1E-6))^2)/(2*$I$5)</f>
        <v/>
      </c>
      <c r="Q58">
        <f>L58+((ABS(H58)/MAX(((G33)+(I33)*(MAX($D$16,(IF(N6="None",AC58,L58))-(K33))))*(MAX($D$16,(IF(N6="None",AC58,L58))-(K33))),1E-6))^2)/(2*$I$5)+((E33)*((((ABS(H58)*$D$6)/(MAX(((F33)+(H33)*(MAX($D$16,(AC58)-(J33))))*(MAX($D$16,(AC58)-(J33))),1E-6)*MAX(((((F33)+(H33)*(MAX($D$16,(AC58)-(J33))))*(MAX($D$16,(AC58)-(J33))))/MAX((F33)+2*(MAX($D$16,(AC58)-(J33)))*SQRT(1+(H33)^2),1E-6))^(2/3),1E-6)))^2)+(((ABS(H58)*$D$6)/(MAX(((G33)+(I33)*(MAX($D$16,(IF(N6="None",AC58,L58))-(K33))))*(MAX($D$16,(IF(N6="None",AC58,L58))-(K33))),1E-6)*MAX(((((G33)+(I33)*(MAX($D$16,(IF(N6="None",AC58,L58))-(K33))))*(MAX($D$16,(IF(N6="None",AC58,L58))-(K33))))/MAX((G33)+2*(MAX($D$16,(IF(N6="None",AC58,L58))-(K33)))*SQRT(1+(I33)^2),1E-6))^(2/3),1E-6)))^2))/2)+(IF((ABS(H58)/MAX(((G33)+(I33)*(MAX($D$16,(IF(N6="None",AC58,L58))-(K33))))*(MAX($D$16,(IF(N6="None",AC58,L58))-(K33))),1E-6))&gt;(ABS(H58)/MAX(((F33)+(H33)*(MAX($D$16,(AC58)-(J33))))*(MAX($D$16,(AC58)-(J33))),1E-6)),$D$9*((((ABS(H58)/MAX(((G33)+(I33)*(MAX($D$16,(IF(N6="None",AC58,L58))-(K33))))*(MAX($D$16,(IF(N6="None",AC58,L58))-(K33))),1E-6))^2)/(2*$I$5))-(((ABS(H58)/MAX(((F33)+(H33)*(MAX($D$16,(AC58)-(J33))))*(MAX($D$16,(AC58)-(J33))),1E-6))^2)/(2*$I$5))),$D$8*((((ABS(H58)/MAX(((F33)+(H33)*(MAX($D$16,(AC58)-(J33))))*(MAX($D$16,(AC58)-(J33))),1E-6))^2)/(2*$I$5))-(((ABS(H58)/MAX(((G33)+(I33)*(MAX($D$16,(IF(N6="None",AC58,L58))-(K33))))*(MAX($D$16,(IF(N6="None",AC58,L58))-(K33))),1E-6))^2)/(2*$I$5)))))+($D$10*(ABS((X33)-(W33))/90)*MAX(((ABS(H58)/MAX(((F33)+(H33)*(MAX($D$16,(AC58)-(J33))))*(MAX($D$16,(AC58)-(J33))),1E-6))^2)/(2*$I$5),((ABS(H58)/MAX(((G33)+(I33)*(MAX($D$16,(IF(N6="None",AC58,L58))-(K33))))*(MAX($D$16,(IF(N6="None",AC58,L58))-(K33))),1E-6))^2)/(2*$I$5)))+(($D$11*0.00000015*(ABS(G58)/MAX(ABS(F58),1E-6))^2*MAX(((ABS(H58)/MAX(((F33)+(H33)*(MAX($D$16,(AC58)-(J33))))*(MAX($D$16,(AC58)-(J33))),1E-6))^2)/(2*$I$5),((ABS(H58)/MAX(((G33)+(I33)*(MAX($D$16,(IF(N6="None",AC58,L58))-(K33))))*(MAX($D$16,(IF(N6="None",AC58,L58))-(K33))),1E-6))^2)/(2*$I$5))))-((ABS(H58)/MAX(((F33)+(H33)*(MAX($D$16,(AC58)-(J33))))*(MAX($D$16,(AC58)-(J33))),1E-6))^2)/(2*$I$5)</f>
        <v/>
      </c>
      <c r="R58">
        <f>AE58+((ABS(G58)/MAX(((F32)+(H32)*(MAX($D$16,(AE58)-(J32))))*(MAX($D$16,(AE58)-(J32))),1E-6))^2)/(2*$I$5)-((E32)*((((ABS(G58)*$D$6)/(MAX(((F32)+(H32)*(MAX($D$16,(AE58)-(J32))))*(MAX($D$16,(AE58)-(J32))),1E-6)*MAX(((((F32)+(H32)*(MAX($D$16,(AE58)-(J32))))*(MAX($D$16,(AE58)-(J32))))/MAX((F32)+2*(MAX($D$16,(AE58)-(J32)))*SQRT(1+(H32)^2),1E-6))^(2/3),1E-6)))^2)+(((ABS(G58)*$D$6)/(MAX(((G32)+(I32)*(MAX($D$16,(AF58)-(K32))))*(MAX($D$16,(AF58)-(K32))),1E-6)*MAX(((((G32)+(I32)*(MAX($D$16,(AF58)-(K32))))*(MAX($D$16,(AF58)-(K32))))/MAX((G32)+2*(MAX($D$16,(AF58)-(K32)))*SQRT(1+(I32)^2),1E-6))^(2/3),1E-6)))^2))/2)+(IF((ABS(G58)/MAX(((G32)+(I32)*(MAX($D$16,(AF58)-(K32))))*(MAX($D$16,(AF58)-(K32))),1E-6))&gt;(ABS(G58)/MAX(((F32)+(H32)*(MAX($D$16,(AE58)-(J32))))*(MAX($D$16,(AE58)-(J32))),1E-6)),$D$9*((((ABS(G58)/MAX(((G32)+(I32)*(MAX($D$16,(AF58)-(K32))))*(MAX($D$16,(AF58)-(K32))),1E-6))^2)/(2*$I$5))-(((ABS(G58)/MAX(((F32)+(H32)*(MAX($D$16,(AE58)-(J32))))*(MAX($D$16,(AE58)-(J32))),1E-6))^2)/(2*$I$5))),$D$8*((((ABS(G58)/MAX(((F32)+(H32)*(MAX($D$16,(AE58)-(J32))))*(MAX($D$16,(AE58)-(J32))),1E-6))^2)/(2*$I$5))-(((ABS(G58)/MAX(((G32)+(I32)*(MAX($D$16,(AF58)-(K32))))*(MAX($D$16,(AF58)-(K32))),1E-6))^2)/(2*$I$5)))))+($D$10*(ABS((X32)-(W32))/90)*MAX(((ABS(G58)/MAX(((F32)+(H32)*(MAX($D$16,(AE58)-(J32))))*(MAX($D$16,(AE58)-(J32))),1E-6))^2)/(2*$I$5),((ABS(G58)/MAX(((G32)+(I32)*(MAX($D$16,(AF58)-(K32))))*(MAX($D$16,(AF58)-(K32))),1E-6))^2)/(2*$I$5)))+(($D$11*0.13607488*(ABS(H58)/MAX(ABS(F58),1E-6))^2*MAX(((ABS(G58)/MAX(((F32)+(H32)*(MAX($D$16,(AE58)-(J32))))*(MAX($D$16,(AE58)-(J32))),1E-6))^2)/(2*$I$5),((ABS(G58)/MAX(((G32)+(I32)*(MAX($D$16,(AF58)-(K32))))*(MAX($D$16,(AF58)-(K32))),1E-6))^2)/(2*$I$5))))-((ABS(G58)/MAX(((G32)+(I32)*(MAX($D$16,(AF58)-(K32))))*(MAX($D$16,(AF58)-(K32))),1E-6))^2)/(2*$I$5)</f>
        <v/>
      </c>
      <c r="S58">
        <f>M58+((ABS(I58)/MAX(((G34)+(I34)*(MAX($D$16,(IF(N7="None",AD58,M58))-(K34))))*(MAX($D$16,(IF(N7="None",AD58,M58))-(K34))),1E-6))^2)/(2*$I$5)+((E34)*((((ABS(I58)*$D$6)/(MAX(((F34)+(H34)*(MAX($D$16,(AD58)-(J34))))*(MAX($D$16,(AD58)-(J34))),1E-6)*MAX(((((F34)+(H34)*(MAX($D$16,(AD58)-(J34))))*(MAX($D$16,(AD58)-(J34))))/MAX((F34)+2*(MAX($D$16,(AD58)-(J34)))*SQRT(1+(H34)^2),1E-6))^(2/3),1E-6)))^2)+(((ABS(I58)*$D$6)/(MAX(((G34)+(I34)*(MAX($D$16,(IF(N7="None",AD58,M58))-(K34))))*(MAX($D$16,(IF(N7="None",AD58,M58))-(K34))),1E-6)*MAX(((((G34)+(I34)*(MAX($D$16,(IF(N7="None",AD58,M58))-(K34))))*(MAX($D$16,(IF(N7="None",AD58,M58))-(K34))))/MAX((G34)+2*(MAX($D$16,(IF(N7="None",AD58,M58))-(K34)))*SQRT(1+(I34)^2),1E-6))^(2/3),1E-6)))^2))/2)+(IF((ABS(I58)/MAX(((G34)+(I34)*(MAX($D$16,(IF(N7="None",AD58,M58))-(K34))))*(MAX($D$16,(IF(N7="None",AD58,M58))-(K34))),1E-6))&gt;(ABS(I58)/MAX(((F34)+(H34)*(MAX($D$16,(AD58)-(J34))))*(MAX($D$16,(AD58)-(J34))),1E-6)),$D$9*((((ABS(I58)/MAX(((G34)+(I34)*(MAX($D$16,(IF(N7="None",AD58,M58))-(K34))))*(MAX($D$16,(IF(N7="None",AD58,M58))-(K34))),1E-6))^2)/(2*$I$5))-(((ABS(I58)/MAX(((F34)+(H34)*(MAX($D$16,(AD58)-(J34))))*(MAX($D$16,(AD58)-(J34))),1E-6))^2)/(2*$I$5))),$D$8*((((ABS(I58)/MAX(((F34)+(H34)*(MAX($D$16,(AD58)-(J34))))*(MAX($D$16,(AD58)-(J34))),1E-6))^2)/(2*$I$5))-(((ABS(I58)/MAX(((G34)+(I34)*(MAX($D$16,(IF(N7="None",AD58,M58))-(K34))))*(MAX($D$16,(IF(N7="None",AD58,M58))-(K34))),1E-6))^2)/(2*$I$5)))))+($D$10*(ABS((X34)-(W34))/90)*MAX(((ABS(I58)/MAX(((F34)+(H34)*(MAX($D$16,(AD58)-(J34))))*(MAX($D$16,(AD58)-(J34))),1E-6))^2)/(2*$I$5),((ABS(I58)/MAX(((G34)+(I34)*(MAX($D$16,(IF(N7="None",AD58,M58))-(K34))))*(MAX($D$16,(IF(N7="None",AD58,M58))-(K34))),1E-6))^2)/(2*$I$5)))+(0)-((ABS(I58)/MAX(((F34)+(H34)*(MAX($D$16,(AD58)-(J34))))*(MAX($D$16,(AD58)-(J34))),1E-6))^2)/(2*$I$5)</f>
        <v/>
      </c>
      <c r="T58">
        <f>N58+((ABS(J58)/MAX(((G35)+(I35)*(MAX($D$16,(IF(N8="None",AD58,N58))-(K35))))*(MAX($D$16,(IF(N8="None",AD58,N58))-(K35))),1E-6))^2)/(2*$I$5)+((E35)*((((ABS(J58)*$D$6)/(MAX(((F35)+(H35)*(MAX($D$16,(AD58)-(J35))))*(MAX($D$16,(AD58)-(J35))),1E-6)*MAX(((((F35)+(H35)*(MAX($D$16,(AD58)-(J35))))*(MAX($D$16,(AD58)-(J35))))/MAX((F35)+2*(MAX($D$16,(AD58)-(J35)))*SQRT(1+(H35)^2),1E-6))^(2/3),1E-6)))^2)+(((ABS(J58)*$D$6)/(MAX(((G35)+(I35)*(MAX($D$16,(IF(N8="None",AD58,N58))-(K35))))*(MAX($D$16,(IF(N8="None",AD58,N58))-(K35))),1E-6)*MAX(((((G35)+(I35)*(MAX($D$16,(IF(N8="None",AD58,N58))-(K35))))*(MAX($D$16,(IF(N8="None",AD58,N58))-(K35))))/MAX((G35)+2*(MAX($D$16,(IF(N8="None",AD58,N58))-(K35)))*SQRT(1+(I35)^2),1E-6))^(2/3),1E-6)))^2))/2)+(IF((ABS(J58)/MAX(((G35)+(I35)*(MAX($D$16,(IF(N8="None",AD58,N58))-(K35))))*(MAX($D$16,(IF(N8="None",AD58,N58))-(K35))),1E-6))&gt;(ABS(J58)/MAX(((F35)+(H35)*(MAX($D$16,(AD58)-(J35))))*(MAX($D$16,(AD58)-(J35))),1E-6)),$D$9*((((ABS(J58)/MAX(((G35)+(I35)*(MAX($D$16,(IF(N8="None",AD58,N58))-(K35))))*(MAX($D$16,(IF(N8="None",AD58,N58))-(K35))),1E-6))^2)/(2*$I$5))-(((ABS(J58)/MAX(((F35)+(H35)*(MAX($D$16,(AD58)-(J35))))*(MAX($D$16,(AD58)-(J35))),1E-6))^2)/(2*$I$5))),$D$8*((((ABS(J58)/MAX(((F35)+(H35)*(MAX($D$16,(AD58)-(J35))))*(MAX($D$16,(AD58)-(J35))),1E-6))^2)/(2*$I$5))-(((ABS(J58)/MAX(((G35)+(I35)*(MAX($D$16,(IF(N8="None",AD58,N58))-(K35))))*(MAX($D$16,(IF(N8="None",AD58,N58))-(K35))),1E-6))^2)/(2*$I$5)))))+($D$10*(ABS((X35)-(W35))/90)*MAX(((ABS(J58)/MAX(((F35)+(H35)*(MAX($D$16,(AD58)-(J35))))*(MAX($D$16,(AD58)-(J35))),1E-6))^2)/(2*$I$5),((ABS(J58)/MAX(((G35)+(I35)*(MAX($D$16,(IF(N8="None",AD58,N58))-(K35))))*(MAX($D$16,(IF(N8="None",AD58,N58))-(K35))),1E-6))^2)/(2*$I$5)))+(($D$11*0.34699541*(ABS(I58)/MAX(ABS(G58),1E-6))^2*MAX(((ABS(J58)/MAX(((F35)+(H35)*(MAX($D$16,(AD58)-(J35))))*(MAX($D$16,(AD58)-(J35))),1E-6))^2)/(2*$I$5),((ABS(J58)/MAX(((G35)+(I35)*(MAX($D$16,(IF(N8="None",AD58,N58))-(K35))))*(MAX($D$16,(IF(N8="None",AD58,N58))-(K35))),1E-6))^2)/(2*$I$5))))-((ABS(J58)/MAX(((F35)+(H35)*(MAX($D$16,(AD58)-(J35))))*(MAX($D$16,(AD58)-(J35))),1E-6))^2)/(2*$I$5)</f>
        <v/>
      </c>
      <c r="U58">
        <f>((((G31)*(MAX($D$16,(AE58)-(K31)))^2)/2+(I31)*(MAX($D$16,(AE58)-(K31)))^3/3+(ABS(F58)^2)/($I$5*MAX(((G31)+(I31)*(MAX($D$16,(AE58)-(K31))))*(MAX($D$16,(AE58)-(K31))),1E-6)))-(IF(N6="None",((((F32)*(MAX($D$16,(AE58)-(J32)))^2)/2+(H32)*(MAX($D$16,(AE58)-(J32)))^3/3+(ABS(G58)^2)/($I$5*MAX(((F32)+(H32)*(MAX($D$16,(AE58)-(J32))))*(MAX($D$16,(AE58)-(J32))),1E-6)))*0.72785025),(((((F32)*(MAX($D$16,(AE58)-(J32)))^2)/2+(H32)*(MAX($D$16,(AE58)-(J32)))^3/3+(ABS(G58)^2)/($I$5*MAX(((F32)+(H32)*(MAX($D$16,(AE58)-(J32))))*(MAX($D$16,(AE58)-(J32))),1E-6)))*0.72785025)+((((F33)*(MAX($D$16,(AE58)-(J33)))^2)/2+(H33)*(MAX($D$16,(AE58)-(J33)))^3/3+(ABS(H58)^2)/($I$5*MAX(((F33)+(H33)*(MAX($D$16,(AE58)-(J33))))*(MAX($D$16,(AE58)-(J33))),1E-6)))*0.99999971)))))/MAX(((G31)*(MAX($D$16,(AE58)-(K31)))^2)/2+(I31)*(MAX($D$16,(AE58)-(K31)))^3/3+(ABS(F58)^2)/($I$5*MAX(((G31)+(I31)*(MAX($D$16,(AE58)-(K31))))*(MAX($D$16,(AE58)-(K31))),1E-6)),1E-6)</f>
        <v/>
      </c>
      <c r="V58">
        <f>((((G32)*(MAX($D$16,(AF58)-(K32)))^2)/2+(I32)*(MAX($D$16,(AF58)-(K32)))^3/3+(ABS(G58)^2)/($I$5*MAX(((G32)+(I32)*(MAX($D$16,(AF58)-(K32))))*(MAX($D$16,(AF58)-(K32))),1E-6)))-(IF(AND(N7="None",N8="None"),0,IF(N8="None",((((F34)*(MAX($D$16,(AF58)-(J34)))^2)/2+(H34)*(MAX($D$16,(AF58)-(J34)))^3/3+(ABS(I58)^2)/($I$5*MAX(((F34)+(H34)*(MAX($D$16,(AF58)-(J34))))*(MAX($D$16,(AF58)-(J34))),1E-6)))*1.00000000),IF(N7="None",((((F35)*(MAX($D$16,(AF58)-(J35)))^2)/2+(H35)*(MAX($D$16,(AF58)-(J35)))^3/3+(ABS(J58)^2)/($I$5*MAX(((F35)+(H35)*(MAX($D$16,(AF58)-(J35))))*(MAX($D$16,(AF58)-(J35))),1E-6)))*0.30600918),(((((F34)*(MAX($D$16,(AF58)-(J34)))^2)/2+(H34)*(MAX($D$16,(AF58)-(J34)))^3/3+(ABS(I58)^2)/($I$5*MAX(((F34)+(H34)*(MAX($D$16,(AF58)-(J34))))*(MAX($D$16,(AF58)-(J34))),1E-6)))*1.00000000)+((((F35)*(MAX($D$16,(AF58)-(J35)))^2)/2+(H35)*(MAX($D$16,(AF58)-(J35)))^3/3+(ABS(J58)^2)/($I$5*MAX(((F35)+(H35)*(MAX($D$16,(AF58)-(J35))))*(MAX($D$16,(AF58)-(J35))),1E-6)))*0.30600918)))))))/MAX(((G32)*(MAX($D$16,(AF58)-(K32)))^2)/2+(I32)*(MAX($D$16,(AF58)-(K32)))^3/3+(ABS(G58)^2)/($I$5*MAX(((G32)+(I32)*(MAX($D$16,(AF58)-(K32))))*(MAX($D$16,(AF58)-(K32))),1E-6)),1E-6)</f>
        <v/>
      </c>
      <c r="W58">
        <f>ABS((MAX(P58,Q58))-D58)</f>
        <v/>
      </c>
      <c r="X58">
        <f>ABS((MAX(S58,T58))-E58)</f>
        <v/>
      </c>
      <c r="Y58">
        <f>IF($D$20=0,B58,IFERROR(IF(N6="None",1,MIN(0.98,MAX(0.02,B58+$D$14*((Q58-P58)/MAX(ABS(D58),1))))),B58))</f>
        <v/>
      </c>
      <c r="Z58">
        <f>IF($D$20=0,C58,IFERROR(IF(AND(N7="None",N8="None"),C58,IF(N8="None",1,IF(N7="None",0,MIN(0.98,MAX(0.02,C58+$D$14*((T58-S58)/MAX(ABS(E58),1))))))),C58))</f>
        <v/>
      </c>
      <c r="AA58">
        <f>IF($D$20=0,D58,IFERROR(D58+$D$13*(AC58-D58),D58))</f>
        <v/>
      </c>
      <c r="AB58">
        <f>IF($D$20=0,E58,IFERROR(E58+$D$13*(AD58-E58),E58))</f>
        <v/>
      </c>
      <c r="AC58">
        <f>IF($D$20=0,D58,IF(AC58=0,(MAX(P58,Q58)),IF(ABS((MAX(P58,Q58))-AC58)&lt;$D$19,AC58,MAX((K31)+$D$16,AC58+$D$13*(((MAX(P58,Q58))-AC58))))))</f>
        <v/>
      </c>
      <c r="AD58">
        <f>IF($D$20=0,E58,IF(AD58=0,(MAX(S58,T58)),IF(ABS((MAX(S58,T58))-AD58)&lt;$D$19,AD58,MAX((K32)+$D$16,AD58+$D$13*(((MAX(S58,T58))-AD58))))))</f>
        <v/>
      </c>
      <c r="AE58">
        <f>IF($D$20=0,D58,IF(AE58=0,O58,IF(ABS(U58)&lt;$D$19,AE58,MAX((K31)+$D$16,AE58+($D$13*(((O58)-AE58)+(U58*MAX(ABS(AE58-(K31)),1))))))))</f>
        <v/>
      </c>
      <c r="AF58">
        <f>IF($D$20=0,E58,IF(AF58=0,R58,IF(ABS(V58)&lt;$D$19,AF58,MAX((K32)+$D$16,AF58+($D$13*(((R58)-AF58)+(V58*MAX(ABS(AF58-(K32)),1))))))))</f>
        <v/>
      </c>
      <c r="AG58">
        <f>((G31)*(MAX($D$16,(AC58)-(K31)))^2)/2+(I31)*(MAX($D$16,(AC58)-(K31)))^3/3+(ABS(F58)^2)/($I$5*MAX(((G31)+(I31)*(MAX($D$16,(AC58)-(K31))))*(MAX($D$16,(AC58)-(K31))),1E-6))</f>
        <v/>
      </c>
      <c r="AH58">
        <f>((G31)*(MAX($D$16,(AE58)-(K31)))^2)/2+(I31)*(MAX($D$16,(AE58)-(K31)))^3/3+(ABS(F58)^2)/($I$5*MAX(((G31)+(I31)*(MAX($D$16,(AE58)-(K31))))*(MAX($D$16,(AE58)-(K31))),1E-6))</f>
        <v/>
      </c>
      <c r="AI58">
        <f>((G32)*(MAX($D$16,(AD58)-(K32)))^2)/2+(I32)*(MAX($D$16,(AD58)-(K32)))^3/3+(ABS(G58)^2)/($I$5*MAX(((G32)+(I32)*(MAX($D$16,(AD58)-(K32))))*(MAX($D$16,(AD58)-(K32))),1E-6))</f>
        <v/>
      </c>
      <c r="AJ58">
        <f>((G32)*(MAX($D$16,(AF58)-(K32)))^2)/2+(I32)*(MAX($D$16,(AF58)-(K32)))^3/3+(ABS(G58)^2)/($I$5*MAX(((G32)+(I32)*(MAX($D$16,(AF58)-(K32))))*(MAX($D$16,(AF58)-(K32))),1E-6))</f>
        <v/>
      </c>
      <c r="AK58">
        <f>IF(AH58&gt;=AG58,"Supercritical","Subcritical")</f>
        <v/>
      </c>
      <c r="AL58">
        <f>IF(AJ58&gt;=AI58,"Supercritical","Subcritical")</f>
        <v/>
      </c>
      <c r="AM58">
        <f>IF($D$20=0,D58,IFERROR(D58+$D$13*(IF(AK58="Supercritical",AE58,AC58)-D58),D58))</f>
        <v/>
      </c>
      <c r="AN58">
        <f>IF($D$20=0,E58,IFERROR(E58+$D$13*(IF(AL58="Supercritical",AF58,AD58)-E58),E58))</f>
        <v/>
      </c>
      <c r="AO58">
        <f>IF($D$20=0,0,IFERROR(ABS(IF(AK58="Supercritical",AE58,AC58)-D58),0))</f>
        <v/>
      </c>
      <c r="AP58">
        <f>IF($D$20=0,0,IFERROR(ABS(IF(AL58="Supercritical",AF58,AD58)-E58),0))</f>
        <v/>
      </c>
    </row>
    <row r="59">
      <c r="A59" t="n">
        <v>16</v>
      </c>
      <c r="B59">
        <f>Y58</f>
        <v/>
      </c>
      <c r="C59">
        <f>Z58</f>
        <v/>
      </c>
      <c r="D59">
        <f>AM58</f>
        <v/>
      </c>
      <c r="E59">
        <f>AN58</f>
        <v/>
      </c>
      <c r="F59">
        <f>$D$5</f>
        <v/>
      </c>
      <c r="G59">
        <f>IF(N6="None",MAX(0,F59-H59),MAX(0,F59*B59))</f>
        <v/>
      </c>
      <c r="H59">
        <f>IF(N6="None",MAX(0.05,IFERROR(O33,0)+0.05),MAX(0,F59-G59))</f>
        <v/>
      </c>
      <c r="I59">
        <f>IF(AND(N7="None",N8="None"),MAX(0,G59*C59),IF(N7="None",MAX(0.05,IFERROR(O34,0)+0.05),IF(N8="None",MAX(0,G59-J59),MAX(0,G59*C59))))</f>
        <v/>
      </c>
      <c r="J59">
        <f>IF(AND(N7="None",N8="None"),MAX(0,G59-I59),IF(N8="None",MAX(0.05,IFERROR(O35,0)+0.05),IF(N7="None",MAX(0,G59-I59),MAX(0,G59-I59))))</f>
        <v/>
      </c>
      <c r="K59">
        <f>P5</f>
        <v/>
      </c>
      <c r="L59">
        <f>P6</f>
        <v/>
      </c>
      <c r="M59">
        <f>P7</f>
        <v/>
      </c>
      <c r="N59">
        <f>P8</f>
        <v/>
      </c>
      <c r="O59">
        <f>K59+((ABS(F59)/MAX(((F31)+(H31)*(MAX($D$16,(K59)-(J31))))*(MAX($D$16,(K59)-(J31))),1E-6))^2)/(2*$I$5)-((E31)*((((ABS(F59)*$D$6)/(MAX(((F31)+(H31)*(MAX($D$16,(K59)-(J31))))*(MAX($D$16,(K59)-(J31))),1E-6)*MAX(((((F31)+(H31)*(MAX($D$16,(K59)-(J31))))*(MAX($D$16,(K59)-(J31))))/MAX((F31)+2*(MAX($D$16,(K59)-(J31)))*SQRT(1+(H31)^2),1E-6))^(2/3),1E-6)))^2)+(((ABS(F59)*$D$6)/(MAX(((G31)+(I31)*(MAX($D$16,(AE59)-(K31))))*(MAX($D$16,(AE59)-(K31))),1E-6)*MAX(((((G31)+(I31)*(MAX($D$16,(AE59)-(K31))))*(MAX($D$16,(AE59)-(K31))))/MAX((G31)+2*(MAX($D$16,(AE59)-(K31)))*SQRT(1+(I31)^2),1E-6))^(2/3),1E-6)))^2))/2)+(IF((ABS(F59)/MAX(((G31)+(I31)*(MAX($D$16,(AE59)-(K31))))*(MAX($D$16,(AE59)-(K31))),1E-6))&gt;(ABS(F59)/MAX(((F31)+(H31)*(MAX($D$16,(K59)-(J31))))*(MAX($D$16,(K59)-(J31))),1E-6)),$D$9*((((ABS(F59)/MAX(((G31)+(I31)*(MAX($D$16,(AE59)-(K31))))*(MAX($D$16,(AE59)-(K31))),1E-6))^2)/(2*$I$5))-(((ABS(F59)/MAX(((F31)+(H31)*(MAX($D$16,(K59)-(J31))))*(MAX($D$16,(K59)-(J31))),1E-6))^2)/(2*$I$5))),$D$8*((((ABS(F59)/MAX(((F31)+(H31)*(MAX($D$16,(K59)-(J31))))*(MAX($D$16,(K59)-(J31))),1E-6))^2)/(2*$I$5))-(((ABS(F59)/MAX(((G31)+(I31)*(MAX($D$16,(AE59)-(K31))))*(MAX($D$16,(AE59)-(K31))),1E-6))^2)/(2*$I$5)))))+($D$10*(ABS((X31)-(W31))/90)*MAX(((ABS(F59)/MAX(((F31)+(H31)*(MAX($D$16,(K59)-(J31))))*(MAX($D$16,(K59)-(J31))),1E-6))^2)/(2*$I$5),((ABS(F59)/MAX(((G31)+(I31)*(MAX($D$16,(AE59)-(K31))))*(MAX($D$16,(AE59)-(K31))),1E-6))^2)/(2*$I$5)))+(0)-((ABS(F59)/MAX(((G31)+(I31)*(MAX($D$16,(AE59)-(K31))))*(MAX($D$16,(AE59)-(K31))),1E-6))^2)/(2*$I$5)</f>
        <v/>
      </c>
      <c r="P59">
        <f>AD59+((ABS(G59)/MAX(((G32)+(I32)*(MAX($D$16,(AD59)-(K32))))*(MAX($D$16,(AD59)-(K32))),1E-6))^2)/(2*$I$5)+((E32)*((((ABS(G59)*$D$6)/(MAX(((F32)+(H32)*(MAX($D$16,(AC59)-(J32))))*(MAX($D$16,(AC59)-(J32))),1E-6)*MAX(((((F32)+(H32)*(MAX($D$16,(AC59)-(J32))))*(MAX($D$16,(AC59)-(J32))))/MAX((F32)+2*(MAX($D$16,(AC59)-(J32)))*SQRT(1+(H32)^2),1E-6))^(2/3),1E-6)))^2)+(((ABS(G59)*$D$6)/(MAX(((G32)+(I32)*(MAX($D$16,(AD59)-(K32))))*(MAX($D$16,(AD59)-(K32))),1E-6)*MAX(((((G32)+(I32)*(MAX($D$16,(AD59)-(K32))))*(MAX($D$16,(AD59)-(K32))))/MAX((G32)+2*(MAX($D$16,(AD59)-(K32)))*SQRT(1+(I32)^2),1E-6))^(2/3),1E-6)))^2))/2)+(IF((ABS(G59)/MAX(((G32)+(I32)*(MAX($D$16,(AD59)-(K32))))*(MAX($D$16,(AD59)-(K32))),1E-6))&gt;(ABS(G59)/MAX(((F32)+(H32)*(MAX($D$16,(AC59)-(J32))))*(MAX($D$16,(AC59)-(J32))),1E-6)),$D$9*((((ABS(G59)/MAX(((G32)+(I32)*(MAX($D$16,(AD59)-(K32))))*(MAX($D$16,(AD59)-(K32))),1E-6))^2)/(2*$I$5))-(((ABS(G59)/MAX(((F32)+(H32)*(MAX($D$16,(AC59)-(J32))))*(MAX($D$16,(AC59)-(J32))),1E-6))^2)/(2*$I$5))),$D$8*((((ABS(G59)/MAX(((F32)+(H32)*(MAX($D$16,(AC59)-(J32))))*(MAX($D$16,(AC59)-(J32))),1E-6))^2)/(2*$I$5))-(((ABS(G59)/MAX(((G32)+(I32)*(MAX($D$16,(AD59)-(K32))))*(MAX($D$16,(AD59)-(K32))),1E-6))^2)/(2*$I$5)))))+($D$10*(ABS((X32)-(W32))/90)*MAX(((ABS(G59)/MAX(((F32)+(H32)*(MAX($D$16,(AC59)-(J32))))*(MAX($D$16,(AC59)-(J32))),1E-6))^2)/(2*$I$5),((ABS(G59)/MAX(((G32)+(I32)*(MAX($D$16,(AD59)-(K32))))*(MAX($D$16,(AD59)-(K32))),1E-6))^2)/(2*$I$5)))+(($D$11*0.13607488*(ABS(H59)/MAX(ABS(F59),1E-6))^2*MAX(((ABS(G59)/MAX(((F32)+(H32)*(MAX($D$16,(AC59)-(J32))))*(MAX($D$16,(AC59)-(J32))),1E-6))^2)/(2*$I$5),((ABS(G59)/MAX(((G32)+(I32)*(MAX($D$16,(AD59)-(K32))))*(MAX($D$16,(AD59)-(K32))),1E-6))^2)/(2*$I$5))))-((ABS(G59)/MAX(((F32)+(H32)*(MAX($D$16,(AC59)-(J32))))*(MAX($D$16,(AC59)-(J32))),1E-6))^2)/(2*$I$5)</f>
        <v/>
      </c>
      <c r="Q59">
        <f>L59+((ABS(H59)/MAX(((G33)+(I33)*(MAX($D$16,(IF(N6="None",AC59,L59))-(K33))))*(MAX($D$16,(IF(N6="None",AC59,L59))-(K33))),1E-6))^2)/(2*$I$5)+((E33)*((((ABS(H59)*$D$6)/(MAX(((F33)+(H33)*(MAX($D$16,(AC59)-(J33))))*(MAX($D$16,(AC59)-(J33))),1E-6)*MAX(((((F33)+(H33)*(MAX($D$16,(AC59)-(J33))))*(MAX($D$16,(AC59)-(J33))))/MAX((F33)+2*(MAX($D$16,(AC59)-(J33)))*SQRT(1+(H33)^2),1E-6))^(2/3),1E-6)))^2)+(((ABS(H59)*$D$6)/(MAX(((G33)+(I33)*(MAX($D$16,(IF(N6="None",AC59,L59))-(K33))))*(MAX($D$16,(IF(N6="None",AC59,L59))-(K33))),1E-6)*MAX(((((G33)+(I33)*(MAX($D$16,(IF(N6="None",AC59,L59))-(K33))))*(MAX($D$16,(IF(N6="None",AC59,L59))-(K33))))/MAX((G33)+2*(MAX($D$16,(IF(N6="None",AC59,L59))-(K33)))*SQRT(1+(I33)^2),1E-6))^(2/3),1E-6)))^2))/2)+(IF((ABS(H59)/MAX(((G33)+(I33)*(MAX($D$16,(IF(N6="None",AC59,L59))-(K33))))*(MAX($D$16,(IF(N6="None",AC59,L59))-(K33))),1E-6))&gt;(ABS(H59)/MAX(((F33)+(H33)*(MAX($D$16,(AC59)-(J33))))*(MAX($D$16,(AC59)-(J33))),1E-6)),$D$9*((((ABS(H59)/MAX(((G33)+(I33)*(MAX($D$16,(IF(N6="None",AC59,L59))-(K33))))*(MAX($D$16,(IF(N6="None",AC59,L59))-(K33))),1E-6))^2)/(2*$I$5))-(((ABS(H59)/MAX(((F33)+(H33)*(MAX($D$16,(AC59)-(J33))))*(MAX($D$16,(AC59)-(J33))),1E-6))^2)/(2*$I$5))),$D$8*((((ABS(H59)/MAX(((F33)+(H33)*(MAX($D$16,(AC59)-(J33))))*(MAX($D$16,(AC59)-(J33))),1E-6))^2)/(2*$I$5))-(((ABS(H59)/MAX(((G33)+(I33)*(MAX($D$16,(IF(N6="None",AC59,L59))-(K33))))*(MAX($D$16,(IF(N6="None",AC59,L59))-(K33))),1E-6))^2)/(2*$I$5)))))+($D$10*(ABS((X33)-(W33))/90)*MAX(((ABS(H59)/MAX(((F33)+(H33)*(MAX($D$16,(AC59)-(J33))))*(MAX($D$16,(AC59)-(J33))),1E-6))^2)/(2*$I$5),((ABS(H59)/MAX(((G33)+(I33)*(MAX($D$16,(IF(N6="None",AC59,L59))-(K33))))*(MAX($D$16,(IF(N6="None",AC59,L59))-(K33))),1E-6))^2)/(2*$I$5)))+(($D$11*0.00000015*(ABS(G59)/MAX(ABS(F59),1E-6))^2*MAX(((ABS(H59)/MAX(((F33)+(H33)*(MAX($D$16,(AC59)-(J33))))*(MAX($D$16,(AC59)-(J33))),1E-6))^2)/(2*$I$5),((ABS(H59)/MAX(((G33)+(I33)*(MAX($D$16,(IF(N6="None",AC59,L59))-(K33))))*(MAX($D$16,(IF(N6="None",AC59,L59))-(K33))),1E-6))^2)/(2*$I$5))))-((ABS(H59)/MAX(((F33)+(H33)*(MAX($D$16,(AC59)-(J33))))*(MAX($D$16,(AC59)-(J33))),1E-6))^2)/(2*$I$5)</f>
        <v/>
      </c>
      <c r="R59">
        <f>AE59+((ABS(G59)/MAX(((F32)+(H32)*(MAX($D$16,(AE59)-(J32))))*(MAX($D$16,(AE59)-(J32))),1E-6))^2)/(2*$I$5)-((E32)*((((ABS(G59)*$D$6)/(MAX(((F32)+(H32)*(MAX($D$16,(AE59)-(J32))))*(MAX($D$16,(AE59)-(J32))),1E-6)*MAX(((((F32)+(H32)*(MAX($D$16,(AE59)-(J32))))*(MAX($D$16,(AE59)-(J32))))/MAX((F32)+2*(MAX($D$16,(AE59)-(J32)))*SQRT(1+(H32)^2),1E-6))^(2/3),1E-6)))^2)+(((ABS(G59)*$D$6)/(MAX(((G32)+(I32)*(MAX($D$16,(AF59)-(K32))))*(MAX($D$16,(AF59)-(K32))),1E-6)*MAX(((((G32)+(I32)*(MAX($D$16,(AF59)-(K32))))*(MAX($D$16,(AF59)-(K32))))/MAX((G32)+2*(MAX($D$16,(AF59)-(K32)))*SQRT(1+(I32)^2),1E-6))^(2/3),1E-6)))^2))/2)+(IF((ABS(G59)/MAX(((G32)+(I32)*(MAX($D$16,(AF59)-(K32))))*(MAX($D$16,(AF59)-(K32))),1E-6))&gt;(ABS(G59)/MAX(((F32)+(H32)*(MAX($D$16,(AE59)-(J32))))*(MAX($D$16,(AE59)-(J32))),1E-6)),$D$9*((((ABS(G59)/MAX(((G32)+(I32)*(MAX($D$16,(AF59)-(K32))))*(MAX($D$16,(AF59)-(K32))),1E-6))^2)/(2*$I$5))-(((ABS(G59)/MAX(((F32)+(H32)*(MAX($D$16,(AE59)-(J32))))*(MAX($D$16,(AE59)-(J32))),1E-6))^2)/(2*$I$5))),$D$8*((((ABS(G59)/MAX(((F32)+(H32)*(MAX($D$16,(AE59)-(J32))))*(MAX($D$16,(AE59)-(J32))),1E-6))^2)/(2*$I$5))-(((ABS(G59)/MAX(((G32)+(I32)*(MAX($D$16,(AF59)-(K32))))*(MAX($D$16,(AF59)-(K32))),1E-6))^2)/(2*$I$5)))))+($D$10*(ABS((X32)-(W32))/90)*MAX(((ABS(G59)/MAX(((F32)+(H32)*(MAX($D$16,(AE59)-(J32))))*(MAX($D$16,(AE59)-(J32))),1E-6))^2)/(2*$I$5),((ABS(G59)/MAX(((G32)+(I32)*(MAX($D$16,(AF59)-(K32))))*(MAX($D$16,(AF59)-(K32))),1E-6))^2)/(2*$I$5)))+(($D$11*0.13607488*(ABS(H59)/MAX(ABS(F59),1E-6))^2*MAX(((ABS(G59)/MAX(((F32)+(H32)*(MAX($D$16,(AE59)-(J32))))*(MAX($D$16,(AE59)-(J32))),1E-6))^2)/(2*$I$5),((ABS(G59)/MAX(((G32)+(I32)*(MAX($D$16,(AF59)-(K32))))*(MAX($D$16,(AF59)-(K32))),1E-6))^2)/(2*$I$5))))-((ABS(G59)/MAX(((G32)+(I32)*(MAX($D$16,(AF59)-(K32))))*(MAX($D$16,(AF59)-(K32))),1E-6))^2)/(2*$I$5)</f>
        <v/>
      </c>
      <c r="S59">
        <f>M59+((ABS(I59)/MAX(((G34)+(I34)*(MAX($D$16,(IF(N7="None",AD59,M59))-(K34))))*(MAX($D$16,(IF(N7="None",AD59,M59))-(K34))),1E-6))^2)/(2*$I$5)+((E34)*((((ABS(I59)*$D$6)/(MAX(((F34)+(H34)*(MAX($D$16,(AD59)-(J34))))*(MAX($D$16,(AD59)-(J34))),1E-6)*MAX(((((F34)+(H34)*(MAX($D$16,(AD59)-(J34))))*(MAX($D$16,(AD59)-(J34))))/MAX((F34)+2*(MAX($D$16,(AD59)-(J34)))*SQRT(1+(H34)^2),1E-6))^(2/3),1E-6)))^2)+(((ABS(I59)*$D$6)/(MAX(((G34)+(I34)*(MAX($D$16,(IF(N7="None",AD59,M59))-(K34))))*(MAX($D$16,(IF(N7="None",AD59,M59))-(K34))),1E-6)*MAX(((((G34)+(I34)*(MAX($D$16,(IF(N7="None",AD59,M59))-(K34))))*(MAX($D$16,(IF(N7="None",AD59,M59))-(K34))))/MAX((G34)+2*(MAX($D$16,(IF(N7="None",AD59,M59))-(K34)))*SQRT(1+(I34)^2),1E-6))^(2/3),1E-6)))^2))/2)+(IF((ABS(I59)/MAX(((G34)+(I34)*(MAX($D$16,(IF(N7="None",AD59,M59))-(K34))))*(MAX($D$16,(IF(N7="None",AD59,M59))-(K34))),1E-6))&gt;(ABS(I59)/MAX(((F34)+(H34)*(MAX($D$16,(AD59)-(J34))))*(MAX($D$16,(AD59)-(J34))),1E-6)),$D$9*((((ABS(I59)/MAX(((G34)+(I34)*(MAX($D$16,(IF(N7="None",AD59,M59))-(K34))))*(MAX($D$16,(IF(N7="None",AD59,M59))-(K34))),1E-6))^2)/(2*$I$5))-(((ABS(I59)/MAX(((F34)+(H34)*(MAX($D$16,(AD59)-(J34))))*(MAX($D$16,(AD59)-(J34))),1E-6))^2)/(2*$I$5))),$D$8*((((ABS(I59)/MAX(((F34)+(H34)*(MAX($D$16,(AD59)-(J34))))*(MAX($D$16,(AD59)-(J34))),1E-6))^2)/(2*$I$5))-(((ABS(I59)/MAX(((G34)+(I34)*(MAX($D$16,(IF(N7="None",AD59,M59))-(K34))))*(MAX($D$16,(IF(N7="None",AD59,M59))-(K34))),1E-6))^2)/(2*$I$5)))))+($D$10*(ABS((X34)-(W34))/90)*MAX(((ABS(I59)/MAX(((F34)+(H34)*(MAX($D$16,(AD59)-(J34))))*(MAX($D$16,(AD59)-(J34))),1E-6))^2)/(2*$I$5),((ABS(I59)/MAX(((G34)+(I34)*(MAX($D$16,(IF(N7="None",AD59,M59))-(K34))))*(MAX($D$16,(IF(N7="None",AD59,M59))-(K34))),1E-6))^2)/(2*$I$5)))+(0)-((ABS(I59)/MAX(((F34)+(H34)*(MAX($D$16,(AD59)-(J34))))*(MAX($D$16,(AD59)-(J34))),1E-6))^2)/(2*$I$5)</f>
        <v/>
      </c>
      <c r="T59">
        <f>N59+((ABS(J59)/MAX(((G35)+(I35)*(MAX($D$16,(IF(N8="None",AD59,N59))-(K35))))*(MAX($D$16,(IF(N8="None",AD59,N59))-(K35))),1E-6))^2)/(2*$I$5)+((E35)*((((ABS(J59)*$D$6)/(MAX(((F35)+(H35)*(MAX($D$16,(AD59)-(J35))))*(MAX($D$16,(AD59)-(J35))),1E-6)*MAX(((((F35)+(H35)*(MAX($D$16,(AD59)-(J35))))*(MAX($D$16,(AD59)-(J35))))/MAX((F35)+2*(MAX($D$16,(AD59)-(J35)))*SQRT(1+(H35)^2),1E-6))^(2/3),1E-6)))^2)+(((ABS(J59)*$D$6)/(MAX(((G35)+(I35)*(MAX($D$16,(IF(N8="None",AD59,N59))-(K35))))*(MAX($D$16,(IF(N8="None",AD59,N59))-(K35))),1E-6)*MAX(((((G35)+(I35)*(MAX($D$16,(IF(N8="None",AD59,N59))-(K35))))*(MAX($D$16,(IF(N8="None",AD59,N59))-(K35))))/MAX((G35)+2*(MAX($D$16,(IF(N8="None",AD59,N59))-(K35)))*SQRT(1+(I35)^2),1E-6))^(2/3),1E-6)))^2))/2)+(IF((ABS(J59)/MAX(((G35)+(I35)*(MAX($D$16,(IF(N8="None",AD59,N59))-(K35))))*(MAX($D$16,(IF(N8="None",AD59,N59))-(K35))),1E-6))&gt;(ABS(J59)/MAX(((F35)+(H35)*(MAX($D$16,(AD59)-(J35))))*(MAX($D$16,(AD59)-(J35))),1E-6)),$D$9*((((ABS(J59)/MAX(((G35)+(I35)*(MAX($D$16,(IF(N8="None",AD59,N59))-(K35))))*(MAX($D$16,(IF(N8="None",AD59,N59))-(K35))),1E-6))^2)/(2*$I$5))-(((ABS(J59)/MAX(((F35)+(H35)*(MAX($D$16,(AD59)-(J35))))*(MAX($D$16,(AD59)-(J35))),1E-6))^2)/(2*$I$5))),$D$8*((((ABS(J59)/MAX(((F35)+(H35)*(MAX($D$16,(AD59)-(J35))))*(MAX($D$16,(AD59)-(J35))),1E-6))^2)/(2*$I$5))-(((ABS(J59)/MAX(((G35)+(I35)*(MAX($D$16,(IF(N8="None",AD59,N59))-(K35))))*(MAX($D$16,(IF(N8="None",AD59,N59))-(K35))),1E-6))^2)/(2*$I$5)))))+($D$10*(ABS((X35)-(W35))/90)*MAX(((ABS(J59)/MAX(((F35)+(H35)*(MAX($D$16,(AD59)-(J35))))*(MAX($D$16,(AD59)-(J35))),1E-6))^2)/(2*$I$5),((ABS(J59)/MAX(((G35)+(I35)*(MAX($D$16,(IF(N8="None",AD59,N59))-(K35))))*(MAX($D$16,(IF(N8="None",AD59,N59))-(K35))),1E-6))^2)/(2*$I$5)))+(($D$11*0.34699541*(ABS(I59)/MAX(ABS(G59),1E-6))^2*MAX(((ABS(J59)/MAX(((F35)+(H35)*(MAX($D$16,(AD59)-(J35))))*(MAX($D$16,(AD59)-(J35))),1E-6))^2)/(2*$I$5),((ABS(J59)/MAX(((G35)+(I35)*(MAX($D$16,(IF(N8="None",AD59,N59))-(K35))))*(MAX($D$16,(IF(N8="None",AD59,N59))-(K35))),1E-6))^2)/(2*$I$5))))-((ABS(J59)/MAX(((F35)+(H35)*(MAX($D$16,(AD59)-(J35))))*(MAX($D$16,(AD59)-(J35))),1E-6))^2)/(2*$I$5)</f>
        <v/>
      </c>
      <c r="U59">
        <f>((((G31)*(MAX($D$16,(AE59)-(K31)))^2)/2+(I31)*(MAX($D$16,(AE59)-(K31)))^3/3+(ABS(F59)^2)/($I$5*MAX(((G31)+(I31)*(MAX($D$16,(AE59)-(K31))))*(MAX($D$16,(AE59)-(K31))),1E-6)))-(IF(N6="None",((((F32)*(MAX($D$16,(AE59)-(J32)))^2)/2+(H32)*(MAX($D$16,(AE59)-(J32)))^3/3+(ABS(G59)^2)/($I$5*MAX(((F32)+(H32)*(MAX($D$16,(AE59)-(J32))))*(MAX($D$16,(AE59)-(J32))),1E-6)))*0.72785025),(((((F32)*(MAX($D$16,(AE59)-(J32)))^2)/2+(H32)*(MAX($D$16,(AE59)-(J32)))^3/3+(ABS(G59)^2)/($I$5*MAX(((F32)+(H32)*(MAX($D$16,(AE59)-(J32))))*(MAX($D$16,(AE59)-(J32))),1E-6)))*0.72785025)+((((F33)*(MAX($D$16,(AE59)-(J33)))^2)/2+(H33)*(MAX($D$16,(AE59)-(J33)))^3/3+(ABS(H59)^2)/($I$5*MAX(((F33)+(H33)*(MAX($D$16,(AE59)-(J33))))*(MAX($D$16,(AE59)-(J33))),1E-6)))*0.99999971)))))/MAX(((G31)*(MAX($D$16,(AE59)-(K31)))^2)/2+(I31)*(MAX($D$16,(AE59)-(K31)))^3/3+(ABS(F59)^2)/($I$5*MAX(((G31)+(I31)*(MAX($D$16,(AE59)-(K31))))*(MAX($D$16,(AE59)-(K31))),1E-6)),1E-6)</f>
        <v/>
      </c>
      <c r="V59">
        <f>((((G32)*(MAX($D$16,(AF59)-(K32)))^2)/2+(I32)*(MAX($D$16,(AF59)-(K32)))^3/3+(ABS(G59)^2)/($I$5*MAX(((G32)+(I32)*(MAX($D$16,(AF59)-(K32))))*(MAX($D$16,(AF59)-(K32))),1E-6)))-(IF(AND(N7="None",N8="None"),0,IF(N8="None",((((F34)*(MAX($D$16,(AF59)-(J34)))^2)/2+(H34)*(MAX($D$16,(AF59)-(J34)))^3/3+(ABS(I59)^2)/($I$5*MAX(((F34)+(H34)*(MAX($D$16,(AF59)-(J34))))*(MAX($D$16,(AF59)-(J34))),1E-6)))*1.00000000),IF(N7="None",((((F35)*(MAX($D$16,(AF59)-(J35)))^2)/2+(H35)*(MAX($D$16,(AF59)-(J35)))^3/3+(ABS(J59)^2)/($I$5*MAX(((F35)+(H35)*(MAX($D$16,(AF59)-(J35))))*(MAX($D$16,(AF59)-(J35))),1E-6)))*0.30600918),(((((F34)*(MAX($D$16,(AF59)-(J34)))^2)/2+(H34)*(MAX($D$16,(AF59)-(J34)))^3/3+(ABS(I59)^2)/($I$5*MAX(((F34)+(H34)*(MAX($D$16,(AF59)-(J34))))*(MAX($D$16,(AF59)-(J34))),1E-6)))*1.00000000)+((((F35)*(MAX($D$16,(AF59)-(J35)))^2)/2+(H35)*(MAX($D$16,(AF59)-(J35)))^3/3+(ABS(J59)^2)/($I$5*MAX(((F35)+(H35)*(MAX($D$16,(AF59)-(J35))))*(MAX($D$16,(AF59)-(J35))),1E-6)))*0.30600918)))))))/MAX(((G32)*(MAX($D$16,(AF59)-(K32)))^2)/2+(I32)*(MAX($D$16,(AF59)-(K32)))^3/3+(ABS(G59)^2)/($I$5*MAX(((G32)+(I32)*(MAX($D$16,(AF59)-(K32))))*(MAX($D$16,(AF59)-(K32))),1E-6)),1E-6)</f>
        <v/>
      </c>
      <c r="W59">
        <f>ABS((MAX(P59,Q59))-D59)</f>
        <v/>
      </c>
      <c r="X59">
        <f>ABS((MAX(S59,T59))-E59)</f>
        <v/>
      </c>
      <c r="Y59">
        <f>IF($D$20=0,B59,IFERROR(IF(N6="None",1,MIN(0.98,MAX(0.02,B59+$D$14*((Q59-P59)/MAX(ABS(D59),1))))),B59))</f>
        <v/>
      </c>
      <c r="Z59">
        <f>IF($D$20=0,C59,IFERROR(IF(AND(N7="None",N8="None"),C59,IF(N8="None",1,IF(N7="None",0,MIN(0.98,MAX(0.02,C59+$D$14*((T59-S59)/MAX(ABS(E59),1))))))),C59))</f>
        <v/>
      </c>
      <c r="AA59">
        <f>IF($D$20=0,D59,IFERROR(D59+$D$13*(AC59-D59),D59))</f>
        <v/>
      </c>
      <c r="AB59">
        <f>IF($D$20=0,E59,IFERROR(E59+$D$13*(AD59-E59),E59))</f>
        <v/>
      </c>
      <c r="AC59">
        <f>IF($D$20=0,D59,IF(AC59=0,(MAX(P59,Q59)),IF(ABS((MAX(P59,Q59))-AC59)&lt;$D$19,AC59,MAX((K31)+$D$16,AC59+$D$13*(((MAX(P59,Q59))-AC59))))))</f>
        <v/>
      </c>
      <c r="AD59">
        <f>IF($D$20=0,E59,IF(AD59=0,(MAX(S59,T59)),IF(ABS((MAX(S59,T59))-AD59)&lt;$D$19,AD59,MAX((K32)+$D$16,AD59+$D$13*(((MAX(S59,T59))-AD59))))))</f>
        <v/>
      </c>
      <c r="AE59">
        <f>IF($D$20=0,D59,IF(AE59=0,O59,IF(ABS(U59)&lt;$D$19,AE59,MAX((K31)+$D$16,AE59+($D$13*(((O59)-AE59)+(U59*MAX(ABS(AE59-(K31)),1))))))))</f>
        <v/>
      </c>
      <c r="AF59">
        <f>IF($D$20=0,E59,IF(AF59=0,R59,IF(ABS(V59)&lt;$D$19,AF59,MAX((K32)+$D$16,AF59+($D$13*(((R59)-AF59)+(V59*MAX(ABS(AF59-(K32)),1))))))))</f>
        <v/>
      </c>
      <c r="AG59">
        <f>((G31)*(MAX($D$16,(AC59)-(K31)))^2)/2+(I31)*(MAX($D$16,(AC59)-(K31)))^3/3+(ABS(F59)^2)/($I$5*MAX(((G31)+(I31)*(MAX($D$16,(AC59)-(K31))))*(MAX($D$16,(AC59)-(K31))),1E-6))</f>
        <v/>
      </c>
      <c r="AH59">
        <f>((G31)*(MAX($D$16,(AE59)-(K31)))^2)/2+(I31)*(MAX($D$16,(AE59)-(K31)))^3/3+(ABS(F59)^2)/($I$5*MAX(((G31)+(I31)*(MAX($D$16,(AE59)-(K31))))*(MAX($D$16,(AE59)-(K31))),1E-6))</f>
        <v/>
      </c>
      <c r="AI59">
        <f>((G32)*(MAX($D$16,(AD59)-(K32)))^2)/2+(I32)*(MAX($D$16,(AD59)-(K32)))^3/3+(ABS(G59)^2)/($I$5*MAX(((G32)+(I32)*(MAX($D$16,(AD59)-(K32))))*(MAX($D$16,(AD59)-(K32))),1E-6))</f>
        <v/>
      </c>
      <c r="AJ59">
        <f>((G32)*(MAX($D$16,(AF59)-(K32)))^2)/2+(I32)*(MAX($D$16,(AF59)-(K32)))^3/3+(ABS(G59)^2)/($I$5*MAX(((G32)+(I32)*(MAX($D$16,(AF59)-(K32))))*(MAX($D$16,(AF59)-(K32))),1E-6))</f>
        <v/>
      </c>
      <c r="AK59">
        <f>IF(AH59&gt;=AG59,"Supercritical","Subcritical")</f>
        <v/>
      </c>
      <c r="AL59">
        <f>IF(AJ59&gt;=AI59,"Supercritical","Subcritical")</f>
        <v/>
      </c>
      <c r="AM59">
        <f>IF($D$20=0,D59,IFERROR(D59+$D$13*(IF(AK59="Supercritical",AE59,AC59)-D59),D59))</f>
        <v/>
      </c>
      <c r="AN59">
        <f>IF($D$20=0,E59,IFERROR(E59+$D$13*(IF(AL59="Supercritical",AF59,AD59)-E59),E59))</f>
        <v/>
      </c>
      <c r="AO59">
        <f>IF($D$20=0,0,IFERROR(ABS(IF(AK59="Supercritical",AE59,AC59)-D59),0))</f>
        <v/>
      </c>
      <c r="AP59">
        <f>IF($D$20=0,0,IFERROR(ABS(IF(AL59="Supercritical",AF59,AD59)-E59),0))</f>
        <v/>
      </c>
    </row>
    <row r="60">
      <c r="A60" t="n">
        <v>17</v>
      </c>
      <c r="B60">
        <f>Y59</f>
        <v/>
      </c>
      <c r="C60">
        <f>Z59</f>
        <v/>
      </c>
      <c r="D60">
        <f>AM59</f>
        <v/>
      </c>
      <c r="E60">
        <f>AN59</f>
        <v/>
      </c>
      <c r="F60">
        <f>$D$5</f>
        <v/>
      </c>
      <c r="G60">
        <f>IF(N6="None",MAX(0,F60-H60),MAX(0,F60*B60))</f>
        <v/>
      </c>
      <c r="H60">
        <f>IF(N6="None",MAX(0.05,IFERROR(O33,0)+0.05),MAX(0,F60-G60))</f>
        <v/>
      </c>
      <c r="I60">
        <f>IF(AND(N7="None",N8="None"),MAX(0,G60*C60),IF(N7="None",MAX(0.05,IFERROR(O34,0)+0.05),IF(N8="None",MAX(0,G60-J60),MAX(0,G60*C60))))</f>
        <v/>
      </c>
      <c r="J60">
        <f>IF(AND(N7="None",N8="None"),MAX(0,G60-I60),IF(N8="None",MAX(0.05,IFERROR(O35,0)+0.05),IF(N7="None",MAX(0,G60-I60),MAX(0,G60-I60))))</f>
        <v/>
      </c>
      <c r="K60">
        <f>P5</f>
        <v/>
      </c>
      <c r="L60">
        <f>P6</f>
        <v/>
      </c>
      <c r="M60">
        <f>P7</f>
        <v/>
      </c>
      <c r="N60">
        <f>P8</f>
        <v/>
      </c>
      <c r="O60">
        <f>K60+((ABS(F60)/MAX(((F31)+(H31)*(MAX($D$16,(K60)-(J31))))*(MAX($D$16,(K60)-(J31))),1E-6))^2)/(2*$I$5)-((E31)*((((ABS(F60)*$D$6)/(MAX(((F31)+(H31)*(MAX($D$16,(K60)-(J31))))*(MAX($D$16,(K60)-(J31))),1E-6)*MAX(((((F31)+(H31)*(MAX($D$16,(K60)-(J31))))*(MAX($D$16,(K60)-(J31))))/MAX((F31)+2*(MAX($D$16,(K60)-(J31)))*SQRT(1+(H31)^2),1E-6))^(2/3),1E-6)))^2)+(((ABS(F60)*$D$6)/(MAX(((G31)+(I31)*(MAX($D$16,(AE60)-(K31))))*(MAX($D$16,(AE60)-(K31))),1E-6)*MAX(((((G31)+(I31)*(MAX($D$16,(AE60)-(K31))))*(MAX($D$16,(AE60)-(K31))))/MAX((G31)+2*(MAX($D$16,(AE60)-(K31)))*SQRT(1+(I31)^2),1E-6))^(2/3),1E-6)))^2))/2)+(IF((ABS(F60)/MAX(((G31)+(I31)*(MAX($D$16,(AE60)-(K31))))*(MAX($D$16,(AE60)-(K31))),1E-6))&gt;(ABS(F60)/MAX(((F31)+(H31)*(MAX($D$16,(K60)-(J31))))*(MAX($D$16,(K60)-(J31))),1E-6)),$D$9*((((ABS(F60)/MAX(((G31)+(I31)*(MAX($D$16,(AE60)-(K31))))*(MAX($D$16,(AE60)-(K31))),1E-6))^2)/(2*$I$5))-(((ABS(F60)/MAX(((F31)+(H31)*(MAX($D$16,(K60)-(J31))))*(MAX($D$16,(K60)-(J31))),1E-6))^2)/(2*$I$5))),$D$8*((((ABS(F60)/MAX(((F31)+(H31)*(MAX($D$16,(K60)-(J31))))*(MAX($D$16,(K60)-(J31))),1E-6))^2)/(2*$I$5))-(((ABS(F60)/MAX(((G31)+(I31)*(MAX($D$16,(AE60)-(K31))))*(MAX($D$16,(AE60)-(K31))),1E-6))^2)/(2*$I$5)))))+($D$10*(ABS((X31)-(W31))/90)*MAX(((ABS(F60)/MAX(((F31)+(H31)*(MAX($D$16,(K60)-(J31))))*(MAX($D$16,(K60)-(J31))),1E-6))^2)/(2*$I$5),((ABS(F60)/MAX(((G31)+(I31)*(MAX($D$16,(AE60)-(K31))))*(MAX($D$16,(AE60)-(K31))),1E-6))^2)/(2*$I$5)))+(0)-((ABS(F60)/MAX(((G31)+(I31)*(MAX($D$16,(AE60)-(K31))))*(MAX($D$16,(AE60)-(K31))),1E-6))^2)/(2*$I$5)</f>
        <v/>
      </c>
      <c r="P60">
        <f>AD60+((ABS(G60)/MAX(((G32)+(I32)*(MAX($D$16,(AD60)-(K32))))*(MAX($D$16,(AD60)-(K32))),1E-6))^2)/(2*$I$5)+((E32)*((((ABS(G60)*$D$6)/(MAX(((F32)+(H32)*(MAX($D$16,(AC60)-(J32))))*(MAX($D$16,(AC60)-(J32))),1E-6)*MAX(((((F32)+(H32)*(MAX($D$16,(AC60)-(J32))))*(MAX($D$16,(AC60)-(J32))))/MAX((F32)+2*(MAX($D$16,(AC60)-(J32)))*SQRT(1+(H32)^2),1E-6))^(2/3),1E-6)))^2)+(((ABS(G60)*$D$6)/(MAX(((G32)+(I32)*(MAX($D$16,(AD60)-(K32))))*(MAX($D$16,(AD60)-(K32))),1E-6)*MAX(((((G32)+(I32)*(MAX($D$16,(AD60)-(K32))))*(MAX($D$16,(AD60)-(K32))))/MAX((G32)+2*(MAX($D$16,(AD60)-(K32)))*SQRT(1+(I32)^2),1E-6))^(2/3),1E-6)))^2))/2)+(IF((ABS(G60)/MAX(((G32)+(I32)*(MAX($D$16,(AD60)-(K32))))*(MAX($D$16,(AD60)-(K32))),1E-6))&gt;(ABS(G60)/MAX(((F32)+(H32)*(MAX($D$16,(AC60)-(J32))))*(MAX($D$16,(AC60)-(J32))),1E-6)),$D$9*((((ABS(G60)/MAX(((G32)+(I32)*(MAX($D$16,(AD60)-(K32))))*(MAX($D$16,(AD60)-(K32))),1E-6))^2)/(2*$I$5))-(((ABS(G60)/MAX(((F32)+(H32)*(MAX($D$16,(AC60)-(J32))))*(MAX($D$16,(AC60)-(J32))),1E-6))^2)/(2*$I$5))),$D$8*((((ABS(G60)/MAX(((F32)+(H32)*(MAX($D$16,(AC60)-(J32))))*(MAX($D$16,(AC60)-(J32))),1E-6))^2)/(2*$I$5))-(((ABS(G60)/MAX(((G32)+(I32)*(MAX($D$16,(AD60)-(K32))))*(MAX($D$16,(AD60)-(K32))),1E-6))^2)/(2*$I$5)))))+($D$10*(ABS((X32)-(W32))/90)*MAX(((ABS(G60)/MAX(((F32)+(H32)*(MAX($D$16,(AC60)-(J32))))*(MAX($D$16,(AC60)-(J32))),1E-6))^2)/(2*$I$5),((ABS(G60)/MAX(((G32)+(I32)*(MAX($D$16,(AD60)-(K32))))*(MAX($D$16,(AD60)-(K32))),1E-6))^2)/(2*$I$5)))+(($D$11*0.13607488*(ABS(H60)/MAX(ABS(F60),1E-6))^2*MAX(((ABS(G60)/MAX(((F32)+(H32)*(MAX($D$16,(AC60)-(J32))))*(MAX($D$16,(AC60)-(J32))),1E-6))^2)/(2*$I$5),((ABS(G60)/MAX(((G32)+(I32)*(MAX($D$16,(AD60)-(K32))))*(MAX($D$16,(AD60)-(K32))),1E-6))^2)/(2*$I$5))))-((ABS(G60)/MAX(((F32)+(H32)*(MAX($D$16,(AC60)-(J32))))*(MAX($D$16,(AC60)-(J32))),1E-6))^2)/(2*$I$5)</f>
        <v/>
      </c>
      <c r="Q60">
        <f>L60+((ABS(H60)/MAX(((G33)+(I33)*(MAX($D$16,(IF(N6="None",AC60,L60))-(K33))))*(MAX($D$16,(IF(N6="None",AC60,L60))-(K33))),1E-6))^2)/(2*$I$5)+((E33)*((((ABS(H60)*$D$6)/(MAX(((F33)+(H33)*(MAX($D$16,(AC60)-(J33))))*(MAX($D$16,(AC60)-(J33))),1E-6)*MAX(((((F33)+(H33)*(MAX($D$16,(AC60)-(J33))))*(MAX($D$16,(AC60)-(J33))))/MAX((F33)+2*(MAX($D$16,(AC60)-(J33)))*SQRT(1+(H33)^2),1E-6))^(2/3),1E-6)))^2)+(((ABS(H60)*$D$6)/(MAX(((G33)+(I33)*(MAX($D$16,(IF(N6="None",AC60,L60))-(K33))))*(MAX($D$16,(IF(N6="None",AC60,L60))-(K33))),1E-6)*MAX(((((G33)+(I33)*(MAX($D$16,(IF(N6="None",AC60,L60))-(K33))))*(MAX($D$16,(IF(N6="None",AC60,L60))-(K33))))/MAX((G33)+2*(MAX($D$16,(IF(N6="None",AC60,L60))-(K33)))*SQRT(1+(I33)^2),1E-6))^(2/3),1E-6)))^2))/2)+(IF((ABS(H60)/MAX(((G33)+(I33)*(MAX($D$16,(IF(N6="None",AC60,L60))-(K33))))*(MAX($D$16,(IF(N6="None",AC60,L60))-(K33))),1E-6))&gt;(ABS(H60)/MAX(((F33)+(H33)*(MAX($D$16,(AC60)-(J33))))*(MAX($D$16,(AC60)-(J33))),1E-6)),$D$9*((((ABS(H60)/MAX(((G33)+(I33)*(MAX($D$16,(IF(N6="None",AC60,L60))-(K33))))*(MAX($D$16,(IF(N6="None",AC60,L60))-(K33))),1E-6))^2)/(2*$I$5))-(((ABS(H60)/MAX(((F33)+(H33)*(MAX($D$16,(AC60)-(J33))))*(MAX($D$16,(AC60)-(J33))),1E-6))^2)/(2*$I$5))),$D$8*((((ABS(H60)/MAX(((F33)+(H33)*(MAX($D$16,(AC60)-(J33))))*(MAX($D$16,(AC60)-(J33))),1E-6))^2)/(2*$I$5))-(((ABS(H60)/MAX(((G33)+(I33)*(MAX($D$16,(IF(N6="None",AC60,L60))-(K33))))*(MAX($D$16,(IF(N6="None",AC60,L60))-(K33))),1E-6))^2)/(2*$I$5)))))+($D$10*(ABS((X33)-(W33))/90)*MAX(((ABS(H60)/MAX(((F33)+(H33)*(MAX($D$16,(AC60)-(J33))))*(MAX($D$16,(AC60)-(J33))),1E-6))^2)/(2*$I$5),((ABS(H60)/MAX(((G33)+(I33)*(MAX($D$16,(IF(N6="None",AC60,L60))-(K33))))*(MAX($D$16,(IF(N6="None",AC60,L60))-(K33))),1E-6))^2)/(2*$I$5)))+(($D$11*0.00000015*(ABS(G60)/MAX(ABS(F60),1E-6))^2*MAX(((ABS(H60)/MAX(((F33)+(H33)*(MAX($D$16,(AC60)-(J33))))*(MAX($D$16,(AC60)-(J33))),1E-6))^2)/(2*$I$5),((ABS(H60)/MAX(((G33)+(I33)*(MAX($D$16,(IF(N6="None",AC60,L60))-(K33))))*(MAX($D$16,(IF(N6="None",AC60,L60))-(K33))),1E-6))^2)/(2*$I$5))))-((ABS(H60)/MAX(((F33)+(H33)*(MAX($D$16,(AC60)-(J33))))*(MAX($D$16,(AC60)-(J33))),1E-6))^2)/(2*$I$5)</f>
        <v/>
      </c>
      <c r="R60">
        <f>AE60+((ABS(G60)/MAX(((F32)+(H32)*(MAX($D$16,(AE60)-(J32))))*(MAX($D$16,(AE60)-(J32))),1E-6))^2)/(2*$I$5)-((E32)*((((ABS(G60)*$D$6)/(MAX(((F32)+(H32)*(MAX($D$16,(AE60)-(J32))))*(MAX($D$16,(AE60)-(J32))),1E-6)*MAX(((((F32)+(H32)*(MAX($D$16,(AE60)-(J32))))*(MAX($D$16,(AE60)-(J32))))/MAX((F32)+2*(MAX($D$16,(AE60)-(J32)))*SQRT(1+(H32)^2),1E-6))^(2/3),1E-6)))^2)+(((ABS(G60)*$D$6)/(MAX(((G32)+(I32)*(MAX($D$16,(AF60)-(K32))))*(MAX($D$16,(AF60)-(K32))),1E-6)*MAX(((((G32)+(I32)*(MAX($D$16,(AF60)-(K32))))*(MAX($D$16,(AF60)-(K32))))/MAX((G32)+2*(MAX($D$16,(AF60)-(K32)))*SQRT(1+(I32)^2),1E-6))^(2/3),1E-6)))^2))/2)+(IF((ABS(G60)/MAX(((G32)+(I32)*(MAX($D$16,(AF60)-(K32))))*(MAX($D$16,(AF60)-(K32))),1E-6))&gt;(ABS(G60)/MAX(((F32)+(H32)*(MAX($D$16,(AE60)-(J32))))*(MAX($D$16,(AE60)-(J32))),1E-6)),$D$9*((((ABS(G60)/MAX(((G32)+(I32)*(MAX($D$16,(AF60)-(K32))))*(MAX($D$16,(AF60)-(K32))),1E-6))^2)/(2*$I$5))-(((ABS(G60)/MAX(((F32)+(H32)*(MAX($D$16,(AE60)-(J32))))*(MAX($D$16,(AE60)-(J32))),1E-6))^2)/(2*$I$5))),$D$8*((((ABS(G60)/MAX(((F32)+(H32)*(MAX($D$16,(AE60)-(J32))))*(MAX($D$16,(AE60)-(J32))),1E-6))^2)/(2*$I$5))-(((ABS(G60)/MAX(((G32)+(I32)*(MAX($D$16,(AF60)-(K32))))*(MAX($D$16,(AF60)-(K32))),1E-6))^2)/(2*$I$5)))))+($D$10*(ABS((X32)-(W32))/90)*MAX(((ABS(G60)/MAX(((F32)+(H32)*(MAX($D$16,(AE60)-(J32))))*(MAX($D$16,(AE60)-(J32))),1E-6))^2)/(2*$I$5),((ABS(G60)/MAX(((G32)+(I32)*(MAX($D$16,(AF60)-(K32))))*(MAX($D$16,(AF60)-(K32))),1E-6))^2)/(2*$I$5)))+(($D$11*0.13607488*(ABS(H60)/MAX(ABS(F60),1E-6))^2*MAX(((ABS(G60)/MAX(((F32)+(H32)*(MAX($D$16,(AE60)-(J32))))*(MAX($D$16,(AE60)-(J32))),1E-6))^2)/(2*$I$5),((ABS(G60)/MAX(((G32)+(I32)*(MAX($D$16,(AF60)-(K32))))*(MAX($D$16,(AF60)-(K32))),1E-6))^2)/(2*$I$5))))-((ABS(G60)/MAX(((G32)+(I32)*(MAX($D$16,(AF60)-(K32))))*(MAX($D$16,(AF60)-(K32))),1E-6))^2)/(2*$I$5)</f>
        <v/>
      </c>
      <c r="S60">
        <f>M60+((ABS(I60)/MAX(((G34)+(I34)*(MAX($D$16,(IF(N7="None",AD60,M60))-(K34))))*(MAX($D$16,(IF(N7="None",AD60,M60))-(K34))),1E-6))^2)/(2*$I$5)+((E34)*((((ABS(I60)*$D$6)/(MAX(((F34)+(H34)*(MAX($D$16,(AD60)-(J34))))*(MAX($D$16,(AD60)-(J34))),1E-6)*MAX(((((F34)+(H34)*(MAX($D$16,(AD60)-(J34))))*(MAX($D$16,(AD60)-(J34))))/MAX((F34)+2*(MAX($D$16,(AD60)-(J34)))*SQRT(1+(H34)^2),1E-6))^(2/3),1E-6)))^2)+(((ABS(I60)*$D$6)/(MAX(((G34)+(I34)*(MAX($D$16,(IF(N7="None",AD60,M60))-(K34))))*(MAX($D$16,(IF(N7="None",AD60,M60))-(K34))),1E-6)*MAX(((((G34)+(I34)*(MAX($D$16,(IF(N7="None",AD60,M60))-(K34))))*(MAX($D$16,(IF(N7="None",AD60,M60))-(K34))))/MAX((G34)+2*(MAX($D$16,(IF(N7="None",AD60,M60))-(K34)))*SQRT(1+(I34)^2),1E-6))^(2/3),1E-6)))^2))/2)+(IF((ABS(I60)/MAX(((G34)+(I34)*(MAX($D$16,(IF(N7="None",AD60,M60))-(K34))))*(MAX($D$16,(IF(N7="None",AD60,M60))-(K34))),1E-6))&gt;(ABS(I60)/MAX(((F34)+(H34)*(MAX($D$16,(AD60)-(J34))))*(MAX($D$16,(AD60)-(J34))),1E-6)),$D$9*((((ABS(I60)/MAX(((G34)+(I34)*(MAX($D$16,(IF(N7="None",AD60,M60))-(K34))))*(MAX($D$16,(IF(N7="None",AD60,M60))-(K34))),1E-6))^2)/(2*$I$5))-(((ABS(I60)/MAX(((F34)+(H34)*(MAX($D$16,(AD60)-(J34))))*(MAX($D$16,(AD60)-(J34))),1E-6))^2)/(2*$I$5))),$D$8*((((ABS(I60)/MAX(((F34)+(H34)*(MAX($D$16,(AD60)-(J34))))*(MAX($D$16,(AD60)-(J34))),1E-6))^2)/(2*$I$5))-(((ABS(I60)/MAX(((G34)+(I34)*(MAX($D$16,(IF(N7="None",AD60,M60))-(K34))))*(MAX($D$16,(IF(N7="None",AD60,M60))-(K34))),1E-6))^2)/(2*$I$5)))))+($D$10*(ABS((X34)-(W34))/90)*MAX(((ABS(I60)/MAX(((F34)+(H34)*(MAX($D$16,(AD60)-(J34))))*(MAX($D$16,(AD60)-(J34))),1E-6))^2)/(2*$I$5),((ABS(I60)/MAX(((G34)+(I34)*(MAX($D$16,(IF(N7="None",AD60,M60))-(K34))))*(MAX($D$16,(IF(N7="None",AD60,M60))-(K34))),1E-6))^2)/(2*$I$5)))+(0)-((ABS(I60)/MAX(((F34)+(H34)*(MAX($D$16,(AD60)-(J34))))*(MAX($D$16,(AD60)-(J34))),1E-6))^2)/(2*$I$5)</f>
        <v/>
      </c>
      <c r="T60">
        <f>N60+((ABS(J60)/MAX(((G35)+(I35)*(MAX($D$16,(IF(N8="None",AD60,N60))-(K35))))*(MAX($D$16,(IF(N8="None",AD60,N60))-(K35))),1E-6))^2)/(2*$I$5)+((E35)*((((ABS(J60)*$D$6)/(MAX(((F35)+(H35)*(MAX($D$16,(AD60)-(J35))))*(MAX($D$16,(AD60)-(J35))),1E-6)*MAX(((((F35)+(H35)*(MAX($D$16,(AD60)-(J35))))*(MAX($D$16,(AD60)-(J35))))/MAX((F35)+2*(MAX($D$16,(AD60)-(J35)))*SQRT(1+(H35)^2),1E-6))^(2/3),1E-6)))^2)+(((ABS(J60)*$D$6)/(MAX(((G35)+(I35)*(MAX($D$16,(IF(N8="None",AD60,N60))-(K35))))*(MAX($D$16,(IF(N8="None",AD60,N60))-(K35))),1E-6)*MAX(((((G35)+(I35)*(MAX($D$16,(IF(N8="None",AD60,N60))-(K35))))*(MAX($D$16,(IF(N8="None",AD60,N60))-(K35))))/MAX((G35)+2*(MAX($D$16,(IF(N8="None",AD60,N60))-(K35)))*SQRT(1+(I35)^2),1E-6))^(2/3),1E-6)))^2))/2)+(IF((ABS(J60)/MAX(((G35)+(I35)*(MAX($D$16,(IF(N8="None",AD60,N60))-(K35))))*(MAX($D$16,(IF(N8="None",AD60,N60))-(K35))),1E-6))&gt;(ABS(J60)/MAX(((F35)+(H35)*(MAX($D$16,(AD60)-(J35))))*(MAX($D$16,(AD60)-(J35))),1E-6)),$D$9*((((ABS(J60)/MAX(((G35)+(I35)*(MAX($D$16,(IF(N8="None",AD60,N60))-(K35))))*(MAX($D$16,(IF(N8="None",AD60,N60))-(K35))),1E-6))^2)/(2*$I$5))-(((ABS(J60)/MAX(((F35)+(H35)*(MAX($D$16,(AD60)-(J35))))*(MAX($D$16,(AD60)-(J35))),1E-6))^2)/(2*$I$5))),$D$8*((((ABS(J60)/MAX(((F35)+(H35)*(MAX($D$16,(AD60)-(J35))))*(MAX($D$16,(AD60)-(J35))),1E-6))^2)/(2*$I$5))-(((ABS(J60)/MAX(((G35)+(I35)*(MAX($D$16,(IF(N8="None",AD60,N60))-(K35))))*(MAX($D$16,(IF(N8="None",AD60,N60))-(K35))),1E-6))^2)/(2*$I$5)))))+($D$10*(ABS((X35)-(W35))/90)*MAX(((ABS(J60)/MAX(((F35)+(H35)*(MAX($D$16,(AD60)-(J35))))*(MAX($D$16,(AD60)-(J35))),1E-6))^2)/(2*$I$5),((ABS(J60)/MAX(((G35)+(I35)*(MAX($D$16,(IF(N8="None",AD60,N60))-(K35))))*(MAX($D$16,(IF(N8="None",AD60,N60))-(K35))),1E-6))^2)/(2*$I$5)))+(($D$11*0.34699541*(ABS(I60)/MAX(ABS(G60),1E-6))^2*MAX(((ABS(J60)/MAX(((F35)+(H35)*(MAX($D$16,(AD60)-(J35))))*(MAX($D$16,(AD60)-(J35))),1E-6))^2)/(2*$I$5),((ABS(J60)/MAX(((G35)+(I35)*(MAX($D$16,(IF(N8="None",AD60,N60))-(K35))))*(MAX($D$16,(IF(N8="None",AD60,N60))-(K35))),1E-6))^2)/(2*$I$5))))-((ABS(J60)/MAX(((F35)+(H35)*(MAX($D$16,(AD60)-(J35))))*(MAX($D$16,(AD60)-(J35))),1E-6))^2)/(2*$I$5)</f>
        <v/>
      </c>
      <c r="U60">
        <f>((((G31)*(MAX($D$16,(AE60)-(K31)))^2)/2+(I31)*(MAX($D$16,(AE60)-(K31)))^3/3+(ABS(F60)^2)/($I$5*MAX(((G31)+(I31)*(MAX($D$16,(AE60)-(K31))))*(MAX($D$16,(AE60)-(K31))),1E-6)))-(IF(N6="None",((((F32)*(MAX($D$16,(AE60)-(J32)))^2)/2+(H32)*(MAX($D$16,(AE60)-(J32)))^3/3+(ABS(G60)^2)/($I$5*MAX(((F32)+(H32)*(MAX($D$16,(AE60)-(J32))))*(MAX($D$16,(AE60)-(J32))),1E-6)))*0.72785025),(((((F32)*(MAX($D$16,(AE60)-(J32)))^2)/2+(H32)*(MAX($D$16,(AE60)-(J32)))^3/3+(ABS(G60)^2)/($I$5*MAX(((F32)+(H32)*(MAX($D$16,(AE60)-(J32))))*(MAX($D$16,(AE60)-(J32))),1E-6)))*0.72785025)+((((F33)*(MAX($D$16,(AE60)-(J33)))^2)/2+(H33)*(MAX($D$16,(AE60)-(J33)))^3/3+(ABS(H60)^2)/($I$5*MAX(((F33)+(H33)*(MAX($D$16,(AE60)-(J33))))*(MAX($D$16,(AE60)-(J33))),1E-6)))*0.99999971)))))/MAX(((G31)*(MAX($D$16,(AE60)-(K31)))^2)/2+(I31)*(MAX($D$16,(AE60)-(K31)))^3/3+(ABS(F60)^2)/($I$5*MAX(((G31)+(I31)*(MAX($D$16,(AE60)-(K31))))*(MAX($D$16,(AE60)-(K31))),1E-6)),1E-6)</f>
        <v/>
      </c>
      <c r="V60">
        <f>((((G32)*(MAX($D$16,(AF60)-(K32)))^2)/2+(I32)*(MAX($D$16,(AF60)-(K32)))^3/3+(ABS(G60)^2)/($I$5*MAX(((G32)+(I32)*(MAX($D$16,(AF60)-(K32))))*(MAX($D$16,(AF60)-(K32))),1E-6)))-(IF(AND(N7="None",N8="None"),0,IF(N8="None",((((F34)*(MAX($D$16,(AF60)-(J34)))^2)/2+(H34)*(MAX($D$16,(AF60)-(J34)))^3/3+(ABS(I60)^2)/($I$5*MAX(((F34)+(H34)*(MAX($D$16,(AF60)-(J34))))*(MAX($D$16,(AF60)-(J34))),1E-6)))*1.00000000),IF(N7="None",((((F35)*(MAX($D$16,(AF60)-(J35)))^2)/2+(H35)*(MAX($D$16,(AF60)-(J35)))^3/3+(ABS(J60)^2)/($I$5*MAX(((F35)+(H35)*(MAX($D$16,(AF60)-(J35))))*(MAX($D$16,(AF60)-(J35))),1E-6)))*0.30600918),(((((F34)*(MAX($D$16,(AF60)-(J34)))^2)/2+(H34)*(MAX($D$16,(AF60)-(J34)))^3/3+(ABS(I60)^2)/($I$5*MAX(((F34)+(H34)*(MAX($D$16,(AF60)-(J34))))*(MAX($D$16,(AF60)-(J34))),1E-6)))*1.00000000)+((((F35)*(MAX($D$16,(AF60)-(J35)))^2)/2+(H35)*(MAX($D$16,(AF60)-(J35)))^3/3+(ABS(J60)^2)/($I$5*MAX(((F35)+(H35)*(MAX($D$16,(AF60)-(J35))))*(MAX($D$16,(AF60)-(J35))),1E-6)))*0.30600918)))))))/MAX(((G32)*(MAX($D$16,(AF60)-(K32)))^2)/2+(I32)*(MAX($D$16,(AF60)-(K32)))^3/3+(ABS(G60)^2)/($I$5*MAX(((G32)+(I32)*(MAX($D$16,(AF60)-(K32))))*(MAX($D$16,(AF60)-(K32))),1E-6)),1E-6)</f>
        <v/>
      </c>
      <c r="W60">
        <f>ABS((MAX(P60,Q60))-D60)</f>
        <v/>
      </c>
      <c r="X60">
        <f>ABS((MAX(S60,T60))-E60)</f>
        <v/>
      </c>
      <c r="Y60">
        <f>IF($D$20=0,B60,IFERROR(IF(N6="None",1,MIN(0.98,MAX(0.02,B60+$D$14*((Q60-P60)/MAX(ABS(D60),1))))),B60))</f>
        <v/>
      </c>
      <c r="Z60">
        <f>IF($D$20=0,C60,IFERROR(IF(AND(N7="None",N8="None"),C60,IF(N8="None",1,IF(N7="None",0,MIN(0.98,MAX(0.02,C60+$D$14*((T60-S60)/MAX(ABS(E60),1))))))),C60))</f>
        <v/>
      </c>
      <c r="AA60">
        <f>IF($D$20=0,D60,IFERROR(D60+$D$13*(AC60-D60),D60))</f>
        <v/>
      </c>
      <c r="AB60">
        <f>IF($D$20=0,E60,IFERROR(E60+$D$13*(AD60-E60),E60))</f>
        <v/>
      </c>
      <c r="AC60">
        <f>IF($D$20=0,D60,IF(AC60=0,(MAX(P60,Q60)),IF(ABS((MAX(P60,Q60))-AC60)&lt;$D$19,AC60,MAX((K31)+$D$16,AC60+$D$13*(((MAX(P60,Q60))-AC60))))))</f>
        <v/>
      </c>
      <c r="AD60">
        <f>IF($D$20=0,E60,IF(AD60=0,(MAX(S60,T60)),IF(ABS((MAX(S60,T60))-AD60)&lt;$D$19,AD60,MAX((K32)+$D$16,AD60+$D$13*(((MAX(S60,T60))-AD60))))))</f>
        <v/>
      </c>
      <c r="AE60">
        <f>IF($D$20=0,D60,IF(AE60=0,O60,IF(ABS(U60)&lt;$D$19,AE60,MAX((K31)+$D$16,AE60+($D$13*(((O60)-AE60)+(U60*MAX(ABS(AE60-(K31)),1))))))))</f>
        <v/>
      </c>
      <c r="AF60">
        <f>IF($D$20=0,E60,IF(AF60=0,R60,IF(ABS(V60)&lt;$D$19,AF60,MAX((K32)+$D$16,AF60+($D$13*(((R60)-AF60)+(V60*MAX(ABS(AF60-(K32)),1))))))))</f>
        <v/>
      </c>
      <c r="AG60">
        <f>((G31)*(MAX($D$16,(AC60)-(K31)))^2)/2+(I31)*(MAX($D$16,(AC60)-(K31)))^3/3+(ABS(F60)^2)/($I$5*MAX(((G31)+(I31)*(MAX($D$16,(AC60)-(K31))))*(MAX($D$16,(AC60)-(K31))),1E-6))</f>
        <v/>
      </c>
      <c r="AH60">
        <f>((G31)*(MAX($D$16,(AE60)-(K31)))^2)/2+(I31)*(MAX($D$16,(AE60)-(K31)))^3/3+(ABS(F60)^2)/($I$5*MAX(((G31)+(I31)*(MAX($D$16,(AE60)-(K31))))*(MAX($D$16,(AE60)-(K31))),1E-6))</f>
        <v/>
      </c>
      <c r="AI60">
        <f>((G32)*(MAX($D$16,(AD60)-(K32)))^2)/2+(I32)*(MAX($D$16,(AD60)-(K32)))^3/3+(ABS(G60)^2)/($I$5*MAX(((G32)+(I32)*(MAX($D$16,(AD60)-(K32))))*(MAX($D$16,(AD60)-(K32))),1E-6))</f>
        <v/>
      </c>
      <c r="AJ60">
        <f>((G32)*(MAX($D$16,(AF60)-(K32)))^2)/2+(I32)*(MAX($D$16,(AF60)-(K32)))^3/3+(ABS(G60)^2)/($I$5*MAX(((G32)+(I32)*(MAX($D$16,(AF60)-(K32))))*(MAX($D$16,(AF60)-(K32))),1E-6))</f>
        <v/>
      </c>
      <c r="AK60">
        <f>IF(AH60&gt;=AG60,"Supercritical","Subcritical")</f>
        <v/>
      </c>
      <c r="AL60">
        <f>IF(AJ60&gt;=AI60,"Supercritical","Subcritical")</f>
        <v/>
      </c>
      <c r="AM60">
        <f>IF($D$20=0,D60,IFERROR(D60+$D$13*(IF(AK60="Supercritical",AE60,AC60)-D60),D60))</f>
        <v/>
      </c>
      <c r="AN60">
        <f>IF($D$20=0,E60,IFERROR(E60+$D$13*(IF(AL60="Supercritical",AF60,AD60)-E60),E60))</f>
        <v/>
      </c>
      <c r="AO60">
        <f>IF($D$20=0,0,IFERROR(ABS(IF(AK60="Supercritical",AE60,AC60)-D60),0))</f>
        <v/>
      </c>
      <c r="AP60">
        <f>IF($D$20=0,0,IFERROR(ABS(IF(AL60="Supercritical",AF60,AD60)-E60),0))</f>
        <v/>
      </c>
    </row>
    <row r="61">
      <c r="A61" t="n">
        <v>18</v>
      </c>
      <c r="B61">
        <f>Y60</f>
        <v/>
      </c>
      <c r="C61">
        <f>Z60</f>
        <v/>
      </c>
      <c r="D61">
        <f>AM60</f>
        <v/>
      </c>
      <c r="E61">
        <f>AN60</f>
        <v/>
      </c>
      <c r="F61">
        <f>$D$5</f>
        <v/>
      </c>
      <c r="G61">
        <f>IF(N6="None",MAX(0,F61-H61),MAX(0,F61*B61))</f>
        <v/>
      </c>
      <c r="H61">
        <f>IF(N6="None",MAX(0.05,IFERROR(O33,0)+0.05),MAX(0,F61-G61))</f>
        <v/>
      </c>
      <c r="I61">
        <f>IF(AND(N7="None",N8="None"),MAX(0,G61*C61),IF(N7="None",MAX(0.05,IFERROR(O34,0)+0.05),IF(N8="None",MAX(0,G61-J61),MAX(0,G61*C61))))</f>
        <v/>
      </c>
      <c r="J61">
        <f>IF(AND(N7="None",N8="None"),MAX(0,G61-I61),IF(N8="None",MAX(0.05,IFERROR(O35,0)+0.05),IF(N7="None",MAX(0,G61-I61),MAX(0,G61-I61))))</f>
        <v/>
      </c>
      <c r="K61">
        <f>P5</f>
        <v/>
      </c>
      <c r="L61">
        <f>P6</f>
        <v/>
      </c>
      <c r="M61">
        <f>P7</f>
        <v/>
      </c>
      <c r="N61">
        <f>P8</f>
        <v/>
      </c>
      <c r="O61">
        <f>K61+((ABS(F61)/MAX(((F31)+(H31)*(MAX($D$16,(K61)-(J31))))*(MAX($D$16,(K61)-(J31))),1E-6))^2)/(2*$I$5)-((E31)*((((ABS(F61)*$D$6)/(MAX(((F31)+(H31)*(MAX($D$16,(K61)-(J31))))*(MAX($D$16,(K61)-(J31))),1E-6)*MAX(((((F31)+(H31)*(MAX($D$16,(K61)-(J31))))*(MAX($D$16,(K61)-(J31))))/MAX((F31)+2*(MAX($D$16,(K61)-(J31)))*SQRT(1+(H31)^2),1E-6))^(2/3),1E-6)))^2)+(((ABS(F61)*$D$6)/(MAX(((G31)+(I31)*(MAX($D$16,(AE61)-(K31))))*(MAX($D$16,(AE61)-(K31))),1E-6)*MAX(((((G31)+(I31)*(MAX($D$16,(AE61)-(K31))))*(MAX($D$16,(AE61)-(K31))))/MAX((G31)+2*(MAX($D$16,(AE61)-(K31)))*SQRT(1+(I31)^2),1E-6))^(2/3),1E-6)))^2))/2)+(IF((ABS(F61)/MAX(((G31)+(I31)*(MAX($D$16,(AE61)-(K31))))*(MAX($D$16,(AE61)-(K31))),1E-6))&gt;(ABS(F61)/MAX(((F31)+(H31)*(MAX($D$16,(K61)-(J31))))*(MAX($D$16,(K61)-(J31))),1E-6)),$D$9*((((ABS(F61)/MAX(((G31)+(I31)*(MAX($D$16,(AE61)-(K31))))*(MAX($D$16,(AE61)-(K31))),1E-6))^2)/(2*$I$5))-(((ABS(F61)/MAX(((F31)+(H31)*(MAX($D$16,(K61)-(J31))))*(MAX($D$16,(K61)-(J31))),1E-6))^2)/(2*$I$5))),$D$8*((((ABS(F61)/MAX(((F31)+(H31)*(MAX($D$16,(K61)-(J31))))*(MAX($D$16,(K61)-(J31))),1E-6))^2)/(2*$I$5))-(((ABS(F61)/MAX(((G31)+(I31)*(MAX($D$16,(AE61)-(K31))))*(MAX($D$16,(AE61)-(K31))),1E-6))^2)/(2*$I$5)))))+($D$10*(ABS((X31)-(W31))/90)*MAX(((ABS(F61)/MAX(((F31)+(H31)*(MAX($D$16,(K61)-(J31))))*(MAX($D$16,(K61)-(J31))),1E-6))^2)/(2*$I$5),((ABS(F61)/MAX(((G31)+(I31)*(MAX($D$16,(AE61)-(K31))))*(MAX($D$16,(AE61)-(K31))),1E-6))^2)/(2*$I$5)))+(0)-((ABS(F61)/MAX(((G31)+(I31)*(MAX($D$16,(AE61)-(K31))))*(MAX($D$16,(AE61)-(K31))),1E-6))^2)/(2*$I$5)</f>
        <v/>
      </c>
      <c r="P61">
        <f>AD61+((ABS(G61)/MAX(((G32)+(I32)*(MAX($D$16,(AD61)-(K32))))*(MAX($D$16,(AD61)-(K32))),1E-6))^2)/(2*$I$5)+((E32)*((((ABS(G61)*$D$6)/(MAX(((F32)+(H32)*(MAX($D$16,(AC61)-(J32))))*(MAX($D$16,(AC61)-(J32))),1E-6)*MAX(((((F32)+(H32)*(MAX($D$16,(AC61)-(J32))))*(MAX($D$16,(AC61)-(J32))))/MAX((F32)+2*(MAX($D$16,(AC61)-(J32)))*SQRT(1+(H32)^2),1E-6))^(2/3),1E-6)))^2)+(((ABS(G61)*$D$6)/(MAX(((G32)+(I32)*(MAX($D$16,(AD61)-(K32))))*(MAX($D$16,(AD61)-(K32))),1E-6)*MAX(((((G32)+(I32)*(MAX($D$16,(AD61)-(K32))))*(MAX($D$16,(AD61)-(K32))))/MAX((G32)+2*(MAX($D$16,(AD61)-(K32)))*SQRT(1+(I32)^2),1E-6))^(2/3),1E-6)))^2))/2)+(IF((ABS(G61)/MAX(((G32)+(I32)*(MAX($D$16,(AD61)-(K32))))*(MAX($D$16,(AD61)-(K32))),1E-6))&gt;(ABS(G61)/MAX(((F32)+(H32)*(MAX($D$16,(AC61)-(J32))))*(MAX($D$16,(AC61)-(J32))),1E-6)),$D$9*((((ABS(G61)/MAX(((G32)+(I32)*(MAX($D$16,(AD61)-(K32))))*(MAX($D$16,(AD61)-(K32))),1E-6))^2)/(2*$I$5))-(((ABS(G61)/MAX(((F32)+(H32)*(MAX($D$16,(AC61)-(J32))))*(MAX($D$16,(AC61)-(J32))),1E-6))^2)/(2*$I$5))),$D$8*((((ABS(G61)/MAX(((F32)+(H32)*(MAX($D$16,(AC61)-(J32))))*(MAX($D$16,(AC61)-(J32))),1E-6))^2)/(2*$I$5))-(((ABS(G61)/MAX(((G32)+(I32)*(MAX($D$16,(AD61)-(K32))))*(MAX($D$16,(AD61)-(K32))),1E-6))^2)/(2*$I$5)))))+($D$10*(ABS((X32)-(W32))/90)*MAX(((ABS(G61)/MAX(((F32)+(H32)*(MAX($D$16,(AC61)-(J32))))*(MAX($D$16,(AC61)-(J32))),1E-6))^2)/(2*$I$5),((ABS(G61)/MAX(((G32)+(I32)*(MAX($D$16,(AD61)-(K32))))*(MAX($D$16,(AD61)-(K32))),1E-6))^2)/(2*$I$5)))+(($D$11*0.13607488*(ABS(H61)/MAX(ABS(F61),1E-6))^2*MAX(((ABS(G61)/MAX(((F32)+(H32)*(MAX($D$16,(AC61)-(J32))))*(MAX($D$16,(AC61)-(J32))),1E-6))^2)/(2*$I$5),((ABS(G61)/MAX(((G32)+(I32)*(MAX($D$16,(AD61)-(K32))))*(MAX($D$16,(AD61)-(K32))),1E-6))^2)/(2*$I$5))))-((ABS(G61)/MAX(((F32)+(H32)*(MAX($D$16,(AC61)-(J32))))*(MAX($D$16,(AC61)-(J32))),1E-6))^2)/(2*$I$5)</f>
        <v/>
      </c>
      <c r="Q61">
        <f>L61+((ABS(H61)/MAX(((G33)+(I33)*(MAX($D$16,(IF(N6="None",AC61,L61))-(K33))))*(MAX($D$16,(IF(N6="None",AC61,L61))-(K33))),1E-6))^2)/(2*$I$5)+((E33)*((((ABS(H61)*$D$6)/(MAX(((F33)+(H33)*(MAX($D$16,(AC61)-(J33))))*(MAX($D$16,(AC61)-(J33))),1E-6)*MAX(((((F33)+(H33)*(MAX($D$16,(AC61)-(J33))))*(MAX($D$16,(AC61)-(J33))))/MAX((F33)+2*(MAX($D$16,(AC61)-(J33)))*SQRT(1+(H33)^2),1E-6))^(2/3),1E-6)))^2)+(((ABS(H61)*$D$6)/(MAX(((G33)+(I33)*(MAX($D$16,(IF(N6="None",AC61,L61))-(K33))))*(MAX($D$16,(IF(N6="None",AC61,L61))-(K33))),1E-6)*MAX(((((G33)+(I33)*(MAX($D$16,(IF(N6="None",AC61,L61))-(K33))))*(MAX($D$16,(IF(N6="None",AC61,L61))-(K33))))/MAX((G33)+2*(MAX($D$16,(IF(N6="None",AC61,L61))-(K33)))*SQRT(1+(I33)^2),1E-6))^(2/3),1E-6)))^2))/2)+(IF((ABS(H61)/MAX(((G33)+(I33)*(MAX($D$16,(IF(N6="None",AC61,L61))-(K33))))*(MAX($D$16,(IF(N6="None",AC61,L61))-(K33))),1E-6))&gt;(ABS(H61)/MAX(((F33)+(H33)*(MAX($D$16,(AC61)-(J33))))*(MAX($D$16,(AC61)-(J33))),1E-6)),$D$9*((((ABS(H61)/MAX(((G33)+(I33)*(MAX($D$16,(IF(N6="None",AC61,L61))-(K33))))*(MAX($D$16,(IF(N6="None",AC61,L61))-(K33))),1E-6))^2)/(2*$I$5))-(((ABS(H61)/MAX(((F33)+(H33)*(MAX($D$16,(AC61)-(J33))))*(MAX($D$16,(AC61)-(J33))),1E-6))^2)/(2*$I$5))),$D$8*((((ABS(H61)/MAX(((F33)+(H33)*(MAX($D$16,(AC61)-(J33))))*(MAX($D$16,(AC61)-(J33))),1E-6))^2)/(2*$I$5))-(((ABS(H61)/MAX(((G33)+(I33)*(MAX($D$16,(IF(N6="None",AC61,L61))-(K33))))*(MAX($D$16,(IF(N6="None",AC61,L61))-(K33))),1E-6))^2)/(2*$I$5)))))+($D$10*(ABS((X33)-(W33))/90)*MAX(((ABS(H61)/MAX(((F33)+(H33)*(MAX($D$16,(AC61)-(J33))))*(MAX($D$16,(AC61)-(J33))),1E-6))^2)/(2*$I$5),((ABS(H61)/MAX(((G33)+(I33)*(MAX($D$16,(IF(N6="None",AC61,L61))-(K33))))*(MAX($D$16,(IF(N6="None",AC61,L61))-(K33))),1E-6))^2)/(2*$I$5)))+(($D$11*0.00000015*(ABS(G61)/MAX(ABS(F61),1E-6))^2*MAX(((ABS(H61)/MAX(((F33)+(H33)*(MAX($D$16,(AC61)-(J33))))*(MAX($D$16,(AC61)-(J33))),1E-6))^2)/(2*$I$5),((ABS(H61)/MAX(((G33)+(I33)*(MAX($D$16,(IF(N6="None",AC61,L61))-(K33))))*(MAX($D$16,(IF(N6="None",AC61,L61))-(K33))),1E-6))^2)/(2*$I$5))))-((ABS(H61)/MAX(((F33)+(H33)*(MAX($D$16,(AC61)-(J33))))*(MAX($D$16,(AC61)-(J33))),1E-6))^2)/(2*$I$5)</f>
        <v/>
      </c>
      <c r="R61">
        <f>AE61+((ABS(G61)/MAX(((F32)+(H32)*(MAX($D$16,(AE61)-(J32))))*(MAX($D$16,(AE61)-(J32))),1E-6))^2)/(2*$I$5)-((E32)*((((ABS(G61)*$D$6)/(MAX(((F32)+(H32)*(MAX($D$16,(AE61)-(J32))))*(MAX($D$16,(AE61)-(J32))),1E-6)*MAX(((((F32)+(H32)*(MAX($D$16,(AE61)-(J32))))*(MAX($D$16,(AE61)-(J32))))/MAX((F32)+2*(MAX($D$16,(AE61)-(J32)))*SQRT(1+(H32)^2),1E-6))^(2/3),1E-6)))^2)+(((ABS(G61)*$D$6)/(MAX(((G32)+(I32)*(MAX($D$16,(AF61)-(K32))))*(MAX($D$16,(AF61)-(K32))),1E-6)*MAX(((((G32)+(I32)*(MAX($D$16,(AF61)-(K32))))*(MAX($D$16,(AF61)-(K32))))/MAX((G32)+2*(MAX($D$16,(AF61)-(K32)))*SQRT(1+(I32)^2),1E-6))^(2/3),1E-6)))^2))/2)+(IF((ABS(G61)/MAX(((G32)+(I32)*(MAX($D$16,(AF61)-(K32))))*(MAX($D$16,(AF61)-(K32))),1E-6))&gt;(ABS(G61)/MAX(((F32)+(H32)*(MAX($D$16,(AE61)-(J32))))*(MAX($D$16,(AE61)-(J32))),1E-6)),$D$9*((((ABS(G61)/MAX(((G32)+(I32)*(MAX($D$16,(AF61)-(K32))))*(MAX($D$16,(AF61)-(K32))),1E-6))^2)/(2*$I$5))-(((ABS(G61)/MAX(((F32)+(H32)*(MAX($D$16,(AE61)-(J32))))*(MAX($D$16,(AE61)-(J32))),1E-6))^2)/(2*$I$5))),$D$8*((((ABS(G61)/MAX(((F32)+(H32)*(MAX($D$16,(AE61)-(J32))))*(MAX($D$16,(AE61)-(J32))),1E-6))^2)/(2*$I$5))-(((ABS(G61)/MAX(((G32)+(I32)*(MAX($D$16,(AF61)-(K32))))*(MAX($D$16,(AF61)-(K32))),1E-6))^2)/(2*$I$5)))))+($D$10*(ABS((X32)-(W32))/90)*MAX(((ABS(G61)/MAX(((F32)+(H32)*(MAX($D$16,(AE61)-(J32))))*(MAX($D$16,(AE61)-(J32))),1E-6))^2)/(2*$I$5),((ABS(G61)/MAX(((G32)+(I32)*(MAX($D$16,(AF61)-(K32))))*(MAX($D$16,(AF61)-(K32))),1E-6))^2)/(2*$I$5)))+(($D$11*0.13607488*(ABS(H61)/MAX(ABS(F61),1E-6))^2*MAX(((ABS(G61)/MAX(((F32)+(H32)*(MAX($D$16,(AE61)-(J32))))*(MAX($D$16,(AE61)-(J32))),1E-6))^2)/(2*$I$5),((ABS(G61)/MAX(((G32)+(I32)*(MAX($D$16,(AF61)-(K32))))*(MAX($D$16,(AF61)-(K32))),1E-6))^2)/(2*$I$5))))-((ABS(G61)/MAX(((G32)+(I32)*(MAX($D$16,(AF61)-(K32))))*(MAX($D$16,(AF61)-(K32))),1E-6))^2)/(2*$I$5)</f>
        <v/>
      </c>
      <c r="S61">
        <f>M61+((ABS(I61)/MAX(((G34)+(I34)*(MAX($D$16,(IF(N7="None",AD61,M61))-(K34))))*(MAX($D$16,(IF(N7="None",AD61,M61))-(K34))),1E-6))^2)/(2*$I$5)+((E34)*((((ABS(I61)*$D$6)/(MAX(((F34)+(H34)*(MAX($D$16,(AD61)-(J34))))*(MAX($D$16,(AD61)-(J34))),1E-6)*MAX(((((F34)+(H34)*(MAX($D$16,(AD61)-(J34))))*(MAX($D$16,(AD61)-(J34))))/MAX((F34)+2*(MAX($D$16,(AD61)-(J34)))*SQRT(1+(H34)^2),1E-6))^(2/3),1E-6)))^2)+(((ABS(I61)*$D$6)/(MAX(((G34)+(I34)*(MAX($D$16,(IF(N7="None",AD61,M61))-(K34))))*(MAX($D$16,(IF(N7="None",AD61,M61))-(K34))),1E-6)*MAX(((((G34)+(I34)*(MAX($D$16,(IF(N7="None",AD61,M61))-(K34))))*(MAX($D$16,(IF(N7="None",AD61,M61))-(K34))))/MAX((G34)+2*(MAX($D$16,(IF(N7="None",AD61,M61))-(K34)))*SQRT(1+(I34)^2),1E-6))^(2/3),1E-6)))^2))/2)+(IF((ABS(I61)/MAX(((G34)+(I34)*(MAX($D$16,(IF(N7="None",AD61,M61))-(K34))))*(MAX($D$16,(IF(N7="None",AD61,M61))-(K34))),1E-6))&gt;(ABS(I61)/MAX(((F34)+(H34)*(MAX($D$16,(AD61)-(J34))))*(MAX($D$16,(AD61)-(J34))),1E-6)),$D$9*((((ABS(I61)/MAX(((G34)+(I34)*(MAX($D$16,(IF(N7="None",AD61,M61))-(K34))))*(MAX($D$16,(IF(N7="None",AD61,M61))-(K34))),1E-6))^2)/(2*$I$5))-(((ABS(I61)/MAX(((F34)+(H34)*(MAX($D$16,(AD61)-(J34))))*(MAX($D$16,(AD61)-(J34))),1E-6))^2)/(2*$I$5))),$D$8*((((ABS(I61)/MAX(((F34)+(H34)*(MAX($D$16,(AD61)-(J34))))*(MAX($D$16,(AD61)-(J34))),1E-6))^2)/(2*$I$5))-(((ABS(I61)/MAX(((G34)+(I34)*(MAX($D$16,(IF(N7="None",AD61,M61))-(K34))))*(MAX($D$16,(IF(N7="None",AD61,M61))-(K34))),1E-6))^2)/(2*$I$5)))))+($D$10*(ABS((X34)-(W34))/90)*MAX(((ABS(I61)/MAX(((F34)+(H34)*(MAX($D$16,(AD61)-(J34))))*(MAX($D$16,(AD61)-(J34))),1E-6))^2)/(2*$I$5),((ABS(I61)/MAX(((G34)+(I34)*(MAX($D$16,(IF(N7="None",AD61,M61))-(K34))))*(MAX($D$16,(IF(N7="None",AD61,M61))-(K34))),1E-6))^2)/(2*$I$5)))+(0)-((ABS(I61)/MAX(((F34)+(H34)*(MAX($D$16,(AD61)-(J34))))*(MAX($D$16,(AD61)-(J34))),1E-6))^2)/(2*$I$5)</f>
        <v/>
      </c>
      <c r="T61">
        <f>N61+((ABS(J61)/MAX(((G35)+(I35)*(MAX($D$16,(IF(N8="None",AD61,N61))-(K35))))*(MAX($D$16,(IF(N8="None",AD61,N61))-(K35))),1E-6))^2)/(2*$I$5)+((E35)*((((ABS(J61)*$D$6)/(MAX(((F35)+(H35)*(MAX($D$16,(AD61)-(J35))))*(MAX($D$16,(AD61)-(J35))),1E-6)*MAX(((((F35)+(H35)*(MAX($D$16,(AD61)-(J35))))*(MAX($D$16,(AD61)-(J35))))/MAX((F35)+2*(MAX($D$16,(AD61)-(J35)))*SQRT(1+(H35)^2),1E-6))^(2/3),1E-6)))^2)+(((ABS(J61)*$D$6)/(MAX(((G35)+(I35)*(MAX($D$16,(IF(N8="None",AD61,N61))-(K35))))*(MAX($D$16,(IF(N8="None",AD61,N61))-(K35))),1E-6)*MAX(((((G35)+(I35)*(MAX($D$16,(IF(N8="None",AD61,N61))-(K35))))*(MAX($D$16,(IF(N8="None",AD61,N61))-(K35))))/MAX((G35)+2*(MAX($D$16,(IF(N8="None",AD61,N61))-(K35)))*SQRT(1+(I35)^2),1E-6))^(2/3),1E-6)))^2))/2)+(IF((ABS(J61)/MAX(((G35)+(I35)*(MAX($D$16,(IF(N8="None",AD61,N61))-(K35))))*(MAX($D$16,(IF(N8="None",AD61,N61))-(K35))),1E-6))&gt;(ABS(J61)/MAX(((F35)+(H35)*(MAX($D$16,(AD61)-(J35))))*(MAX($D$16,(AD61)-(J35))),1E-6)),$D$9*((((ABS(J61)/MAX(((G35)+(I35)*(MAX($D$16,(IF(N8="None",AD61,N61))-(K35))))*(MAX($D$16,(IF(N8="None",AD61,N61))-(K35))),1E-6))^2)/(2*$I$5))-(((ABS(J61)/MAX(((F35)+(H35)*(MAX($D$16,(AD61)-(J35))))*(MAX($D$16,(AD61)-(J35))),1E-6))^2)/(2*$I$5))),$D$8*((((ABS(J61)/MAX(((F35)+(H35)*(MAX($D$16,(AD61)-(J35))))*(MAX($D$16,(AD61)-(J35))),1E-6))^2)/(2*$I$5))-(((ABS(J61)/MAX(((G35)+(I35)*(MAX($D$16,(IF(N8="None",AD61,N61))-(K35))))*(MAX($D$16,(IF(N8="None",AD61,N61))-(K35))),1E-6))^2)/(2*$I$5)))))+($D$10*(ABS((X35)-(W35))/90)*MAX(((ABS(J61)/MAX(((F35)+(H35)*(MAX($D$16,(AD61)-(J35))))*(MAX($D$16,(AD61)-(J35))),1E-6))^2)/(2*$I$5),((ABS(J61)/MAX(((G35)+(I35)*(MAX($D$16,(IF(N8="None",AD61,N61))-(K35))))*(MAX($D$16,(IF(N8="None",AD61,N61))-(K35))),1E-6))^2)/(2*$I$5)))+(($D$11*0.34699541*(ABS(I61)/MAX(ABS(G61),1E-6))^2*MAX(((ABS(J61)/MAX(((F35)+(H35)*(MAX($D$16,(AD61)-(J35))))*(MAX($D$16,(AD61)-(J35))),1E-6))^2)/(2*$I$5),((ABS(J61)/MAX(((G35)+(I35)*(MAX($D$16,(IF(N8="None",AD61,N61))-(K35))))*(MAX($D$16,(IF(N8="None",AD61,N61))-(K35))),1E-6))^2)/(2*$I$5))))-((ABS(J61)/MAX(((F35)+(H35)*(MAX($D$16,(AD61)-(J35))))*(MAX($D$16,(AD61)-(J35))),1E-6))^2)/(2*$I$5)</f>
        <v/>
      </c>
      <c r="U61">
        <f>((((G31)*(MAX($D$16,(AE61)-(K31)))^2)/2+(I31)*(MAX($D$16,(AE61)-(K31)))^3/3+(ABS(F61)^2)/($I$5*MAX(((G31)+(I31)*(MAX($D$16,(AE61)-(K31))))*(MAX($D$16,(AE61)-(K31))),1E-6)))-(IF(N6="None",((((F32)*(MAX($D$16,(AE61)-(J32)))^2)/2+(H32)*(MAX($D$16,(AE61)-(J32)))^3/3+(ABS(G61)^2)/($I$5*MAX(((F32)+(H32)*(MAX($D$16,(AE61)-(J32))))*(MAX($D$16,(AE61)-(J32))),1E-6)))*0.72785025),(((((F32)*(MAX($D$16,(AE61)-(J32)))^2)/2+(H32)*(MAX($D$16,(AE61)-(J32)))^3/3+(ABS(G61)^2)/($I$5*MAX(((F32)+(H32)*(MAX($D$16,(AE61)-(J32))))*(MAX($D$16,(AE61)-(J32))),1E-6)))*0.72785025)+((((F33)*(MAX($D$16,(AE61)-(J33)))^2)/2+(H33)*(MAX($D$16,(AE61)-(J33)))^3/3+(ABS(H61)^2)/($I$5*MAX(((F33)+(H33)*(MAX($D$16,(AE61)-(J33))))*(MAX($D$16,(AE61)-(J33))),1E-6)))*0.99999971)))))/MAX(((G31)*(MAX($D$16,(AE61)-(K31)))^2)/2+(I31)*(MAX($D$16,(AE61)-(K31)))^3/3+(ABS(F61)^2)/($I$5*MAX(((G31)+(I31)*(MAX($D$16,(AE61)-(K31))))*(MAX($D$16,(AE61)-(K31))),1E-6)),1E-6)</f>
        <v/>
      </c>
      <c r="V61">
        <f>((((G32)*(MAX($D$16,(AF61)-(K32)))^2)/2+(I32)*(MAX($D$16,(AF61)-(K32)))^3/3+(ABS(G61)^2)/($I$5*MAX(((G32)+(I32)*(MAX($D$16,(AF61)-(K32))))*(MAX($D$16,(AF61)-(K32))),1E-6)))-(IF(AND(N7="None",N8="None"),0,IF(N8="None",((((F34)*(MAX($D$16,(AF61)-(J34)))^2)/2+(H34)*(MAX($D$16,(AF61)-(J34)))^3/3+(ABS(I61)^2)/($I$5*MAX(((F34)+(H34)*(MAX($D$16,(AF61)-(J34))))*(MAX($D$16,(AF61)-(J34))),1E-6)))*1.00000000),IF(N7="None",((((F35)*(MAX($D$16,(AF61)-(J35)))^2)/2+(H35)*(MAX($D$16,(AF61)-(J35)))^3/3+(ABS(J61)^2)/($I$5*MAX(((F35)+(H35)*(MAX($D$16,(AF61)-(J35))))*(MAX($D$16,(AF61)-(J35))),1E-6)))*0.30600918),(((((F34)*(MAX($D$16,(AF61)-(J34)))^2)/2+(H34)*(MAX($D$16,(AF61)-(J34)))^3/3+(ABS(I61)^2)/($I$5*MAX(((F34)+(H34)*(MAX($D$16,(AF61)-(J34))))*(MAX($D$16,(AF61)-(J34))),1E-6)))*1.00000000)+((((F35)*(MAX($D$16,(AF61)-(J35)))^2)/2+(H35)*(MAX($D$16,(AF61)-(J35)))^3/3+(ABS(J61)^2)/($I$5*MAX(((F35)+(H35)*(MAX($D$16,(AF61)-(J35))))*(MAX($D$16,(AF61)-(J35))),1E-6)))*0.30600918)))))))/MAX(((G32)*(MAX($D$16,(AF61)-(K32)))^2)/2+(I32)*(MAX($D$16,(AF61)-(K32)))^3/3+(ABS(G61)^2)/($I$5*MAX(((G32)+(I32)*(MAX($D$16,(AF61)-(K32))))*(MAX($D$16,(AF61)-(K32))),1E-6)),1E-6)</f>
        <v/>
      </c>
      <c r="W61">
        <f>ABS((MAX(P61,Q61))-D61)</f>
        <v/>
      </c>
      <c r="X61">
        <f>ABS((MAX(S61,T61))-E61)</f>
        <v/>
      </c>
      <c r="Y61">
        <f>IF($D$20=0,B61,IFERROR(IF(N6="None",1,MIN(0.98,MAX(0.02,B61+$D$14*((Q61-P61)/MAX(ABS(D61),1))))),B61))</f>
        <v/>
      </c>
      <c r="Z61">
        <f>IF($D$20=0,C61,IFERROR(IF(AND(N7="None",N8="None"),C61,IF(N8="None",1,IF(N7="None",0,MIN(0.98,MAX(0.02,C61+$D$14*((T61-S61)/MAX(ABS(E61),1))))))),C61))</f>
        <v/>
      </c>
      <c r="AA61">
        <f>IF($D$20=0,D61,IFERROR(D61+$D$13*(AC61-D61),D61))</f>
        <v/>
      </c>
      <c r="AB61">
        <f>IF($D$20=0,E61,IFERROR(E61+$D$13*(AD61-E61),E61))</f>
        <v/>
      </c>
      <c r="AC61">
        <f>IF($D$20=0,D61,IF(AC61=0,(MAX(P61,Q61)),IF(ABS((MAX(P61,Q61))-AC61)&lt;$D$19,AC61,MAX((K31)+$D$16,AC61+$D$13*(((MAX(P61,Q61))-AC61))))))</f>
        <v/>
      </c>
      <c r="AD61">
        <f>IF($D$20=0,E61,IF(AD61=0,(MAX(S61,T61)),IF(ABS((MAX(S61,T61))-AD61)&lt;$D$19,AD61,MAX((K32)+$D$16,AD61+$D$13*(((MAX(S61,T61))-AD61))))))</f>
        <v/>
      </c>
      <c r="AE61">
        <f>IF($D$20=0,D61,IF(AE61=0,O61,IF(ABS(U61)&lt;$D$19,AE61,MAX((K31)+$D$16,AE61+($D$13*(((O61)-AE61)+(U61*MAX(ABS(AE61-(K31)),1))))))))</f>
        <v/>
      </c>
      <c r="AF61">
        <f>IF($D$20=0,E61,IF(AF61=0,R61,IF(ABS(V61)&lt;$D$19,AF61,MAX((K32)+$D$16,AF61+($D$13*(((R61)-AF61)+(V61*MAX(ABS(AF61-(K32)),1))))))))</f>
        <v/>
      </c>
      <c r="AG61">
        <f>((G31)*(MAX($D$16,(AC61)-(K31)))^2)/2+(I31)*(MAX($D$16,(AC61)-(K31)))^3/3+(ABS(F61)^2)/($I$5*MAX(((G31)+(I31)*(MAX($D$16,(AC61)-(K31))))*(MAX($D$16,(AC61)-(K31))),1E-6))</f>
        <v/>
      </c>
      <c r="AH61">
        <f>((G31)*(MAX($D$16,(AE61)-(K31)))^2)/2+(I31)*(MAX($D$16,(AE61)-(K31)))^3/3+(ABS(F61)^2)/($I$5*MAX(((G31)+(I31)*(MAX($D$16,(AE61)-(K31))))*(MAX($D$16,(AE61)-(K31))),1E-6))</f>
        <v/>
      </c>
      <c r="AI61">
        <f>((G32)*(MAX($D$16,(AD61)-(K32)))^2)/2+(I32)*(MAX($D$16,(AD61)-(K32)))^3/3+(ABS(G61)^2)/($I$5*MAX(((G32)+(I32)*(MAX($D$16,(AD61)-(K32))))*(MAX($D$16,(AD61)-(K32))),1E-6))</f>
        <v/>
      </c>
      <c r="AJ61">
        <f>((G32)*(MAX($D$16,(AF61)-(K32)))^2)/2+(I32)*(MAX($D$16,(AF61)-(K32)))^3/3+(ABS(G61)^2)/($I$5*MAX(((G32)+(I32)*(MAX($D$16,(AF61)-(K32))))*(MAX($D$16,(AF61)-(K32))),1E-6))</f>
        <v/>
      </c>
      <c r="AK61">
        <f>IF(AH61&gt;=AG61,"Supercritical","Subcritical")</f>
        <v/>
      </c>
      <c r="AL61">
        <f>IF(AJ61&gt;=AI61,"Supercritical","Subcritical")</f>
        <v/>
      </c>
      <c r="AM61">
        <f>IF($D$20=0,D61,IFERROR(D61+$D$13*(IF(AK61="Supercritical",AE61,AC61)-D61),D61))</f>
        <v/>
      </c>
      <c r="AN61">
        <f>IF($D$20=0,E61,IFERROR(E61+$D$13*(IF(AL61="Supercritical",AF61,AD61)-E61),E61))</f>
        <v/>
      </c>
      <c r="AO61">
        <f>IF($D$20=0,0,IFERROR(ABS(IF(AK61="Supercritical",AE61,AC61)-D61),0))</f>
        <v/>
      </c>
      <c r="AP61">
        <f>IF($D$20=0,0,IFERROR(ABS(IF(AL61="Supercritical",AF61,AD61)-E61),0))</f>
        <v/>
      </c>
    </row>
    <row r="62">
      <c r="A62" t="n">
        <v>19</v>
      </c>
      <c r="B62">
        <f>Y61</f>
        <v/>
      </c>
      <c r="C62">
        <f>Z61</f>
        <v/>
      </c>
      <c r="D62">
        <f>AM61</f>
        <v/>
      </c>
      <c r="E62">
        <f>AN61</f>
        <v/>
      </c>
      <c r="F62">
        <f>$D$5</f>
        <v/>
      </c>
      <c r="G62">
        <f>IF(N6="None",MAX(0,F62-H62),MAX(0,F62*B62))</f>
        <v/>
      </c>
      <c r="H62">
        <f>IF(N6="None",MAX(0.05,IFERROR(O33,0)+0.05),MAX(0,F62-G62))</f>
        <v/>
      </c>
      <c r="I62">
        <f>IF(AND(N7="None",N8="None"),MAX(0,G62*C62),IF(N7="None",MAX(0.05,IFERROR(O34,0)+0.05),IF(N8="None",MAX(0,G62-J62),MAX(0,G62*C62))))</f>
        <v/>
      </c>
      <c r="J62">
        <f>IF(AND(N7="None",N8="None"),MAX(0,G62-I62),IF(N8="None",MAX(0.05,IFERROR(O35,0)+0.05),IF(N7="None",MAX(0,G62-I62),MAX(0,G62-I62))))</f>
        <v/>
      </c>
      <c r="K62">
        <f>P5</f>
        <v/>
      </c>
      <c r="L62">
        <f>P6</f>
        <v/>
      </c>
      <c r="M62">
        <f>P7</f>
        <v/>
      </c>
      <c r="N62">
        <f>P8</f>
        <v/>
      </c>
      <c r="O62">
        <f>K62+((ABS(F62)/MAX(((F31)+(H31)*(MAX($D$16,(K62)-(J31))))*(MAX($D$16,(K62)-(J31))),1E-6))^2)/(2*$I$5)-((E31)*((((ABS(F62)*$D$6)/(MAX(((F31)+(H31)*(MAX($D$16,(K62)-(J31))))*(MAX($D$16,(K62)-(J31))),1E-6)*MAX(((((F31)+(H31)*(MAX($D$16,(K62)-(J31))))*(MAX($D$16,(K62)-(J31))))/MAX((F31)+2*(MAX($D$16,(K62)-(J31)))*SQRT(1+(H31)^2),1E-6))^(2/3),1E-6)))^2)+(((ABS(F62)*$D$6)/(MAX(((G31)+(I31)*(MAX($D$16,(AE62)-(K31))))*(MAX($D$16,(AE62)-(K31))),1E-6)*MAX(((((G31)+(I31)*(MAX($D$16,(AE62)-(K31))))*(MAX($D$16,(AE62)-(K31))))/MAX((G31)+2*(MAX($D$16,(AE62)-(K31)))*SQRT(1+(I31)^2),1E-6))^(2/3),1E-6)))^2))/2)+(IF((ABS(F62)/MAX(((G31)+(I31)*(MAX($D$16,(AE62)-(K31))))*(MAX($D$16,(AE62)-(K31))),1E-6))&gt;(ABS(F62)/MAX(((F31)+(H31)*(MAX($D$16,(K62)-(J31))))*(MAX($D$16,(K62)-(J31))),1E-6)),$D$9*((((ABS(F62)/MAX(((G31)+(I31)*(MAX($D$16,(AE62)-(K31))))*(MAX($D$16,(AE62)-(K31))),1E-6))^2)/(2*$I$5))-(((ABS(F62)/MAX(((F31)+(H31)*(MAX($D$16,(K62)-(J31))))*(MAX($D$16,(K62)-(J31))),1E-6))^2)/(2*$I$5))),$D$8*((((ABS(F62)/MAX(((F31)+(H31)*(MAX($D$16,(K62)-(J31))))*(MAX($D$16,(K62)-(J31))),1E-6))^2)/(2*$I$5))-(((ABS(F62)/MAX(((G31)+(I31)*(MAX($D$16,(AE62)-(K31))))*(MAX($D$16,(AE62)-(K31))),1E-6))^2)/(2*$I$5)))))+($D$10*(ABS((X31)-(W31))/90)*MAX(((ABS(F62)/MAX(((F31)+(H31)*(MAX($D$16,(K62)-(J31))))*(MAX($D$16,(K62)-(J31))),1E-6))^2)/(2*$I$5),((ABS(F62)/MAX(((G31)+(I31)*(MAX($D$16,(AE62)-(K31))))*(MAX($D$16,(AE62)-(K31))),1E-6))^2)/(2*$I$5)))+(0)-((ABS(F62)/MAX(((G31)+(I31)*(MAX($D$16,(AE62)-(K31))))*(MAX($D$16,(AE62)-(K31))),1E-6))^2)/(2*$I$5)</f>
        <v/>
      </c>
      <c r="P62">
        <f>AD62+((ABS(G62)/MAX(((G32)+(I32)*(MAX($D$16,(AD62)-(K32))))*(MAX($D$16,(AD62)-(K32))),1E-6))^2)/(2*$I$5)+((E32)*((((ABS(G62)*$D$6)/(MAX(((F32)+(H32)*(MAX($D$16,(AC62)-(J32))))*(MAX($D$16,(AC62)-(J32))),1E-6)*MAX(((((F32)+(H32)*(MAX($D$16,(AC62)-(J32))))*(MAX($D$16,(AC62)-(J32))))/MAX((F32)+2*(MAX($D$16,(AC62)-(J32)))*SQRT(1+(H32)^2),1E-6))^(2/3),1E-6)))^2)+(((ABS(G62)*$D$6)/(MAX(((G32)+(I32)*(MAX($D$16,(AD62)-(K32))))*(MAX($D$16,(AD62)-(K32))),1E-6)*MAX(((((G32)+(I32)*(MAX($D$16,(AD62)-(K32))))*(MAX($D$16,(AD62)-(K32))))/MAX((G32)+2*(MAX($D$16,(AD62)-(K32)))*SQRT(1+(I32)^2),1E-6))^(2/3),1E-6)))^2))/2)+(IF((ABS(G62)/MAX(((G32)+(I32)*(MAX($D$16,(AD62)-(K32))))*(MAX($D$16,(AD62)-(K32))),1E-6))&gt;(ABS(G62)/MAX(((F32)+(H32)*(MAX($D$16,(AC62)-(J32))))*(MAX($D$16,(AC62)-(J32))),1E-6)),$D$9*((((ABS(G62)/MAX(((G32)+(I32)*(MAX($D$16,(AD62)-(K32))))*(MAX($D$16,(AD62)-(K32))),1E-6))^2)/(2*$I$5))-(((ABS(G62)/MAX(((F32)+(H32)*(MAX($D$16,(AC62)-(J32))))*(MAX($D$16,(AC62)-(J32))),1E-6))^2)/(2*$I$5))),$D$8*((((ABS(G62)/MAX(((F32)+(H32)*(MAX($D$16,(AC62)-(J32))))*(MAX($D$16,(AC62)-(J32))),1E-6))^2)/(2*$I$5))-(((ABS(G62)/MAX(((G32)+(I32)*(MAX($D$16,(AD62)-(K32))))*(MAX($D$16,(AD62)-(K32))),1E-6))^2)/(2*$I$5)))))+($D$10*(ABS((X32)-(W32))/90)*MAX(((ABS(G62)/MAX(((F32)+(H32)*(MAX($D$16,(AC62)-(J32))))*(MAX($D$16,(AC62)-(J32))),1E-6))^2)/(2*$I$5),((ABS(G62)/MAX(((G32)+(I32)*(MAX($D$16,(AD62)-(K32))))*(MAX($D$16,(AD62)-(K32))),1E-6))^2)/(2*$I$5)))+(($D$11*0.13607488*(ABS(H62)/MAX(ABS(F62),1E-6))^2*MAX(((ABS(G62)/MAX(((F32)+(H32)*(MAX($D$16,(AC62)-(J32))))*(MAX($D$16,(AC62)-(J32))),1E-6))^2)/(2*$I$5),((ABS(G62)/MAX(((G32)+(I32)*(MAX($D$16,(AD62)-(K32))))*(MAX($D$16,(AD62)-(K32))),1E-6))^2)/(2*$I$5))))-((ABS(G62)/MAX(((F32)+(H32)*(MAX($D$16,(AC62)-(J32))))*(MAX($D$16,(AC62)-(J32))),1E-6))^2)/(2*$I$5)</f>
        <v/>
      </c>
      <c r="Q62">
        <f>L62+((ABS(H62)/MAX(((G33)+(I33)*(MAX($D$16,(IF(N6="None",AC62,L62))-(K33))))*(MAX($D$16,(IF(N6="None",AC62,L62))-(K33))),1E-6))^2)/(2*$I$5)+((E33)*((((ABS(H62)*$D$6)/(MAX(((F33)+(H33)*(MAX($D$16,(AC62)-(J33))))*(MAX($D$16,(AC62)-(J33))),1E-6)*MAX(((((F33)+(H33)*(MAX($D$16,(AC62)-(J33))))*(MAX($D$16,(AC62)-(J33))))/MAX((F33)+2*(MAX($D$16,(AC62)-(J33)))*SQRT(1+(H33)^2),1E-6))^(2/3),1E-6)))^2)+(((ABS(H62)*$D$6)/(MAX(((G33)+(I33)*(MAX($D$16,(IF(N6="None",AC62,L62))-(K33))))*(MAX($D$16,(IF(N6="None",AC62,L62))-(K33))),1E-6)*MAX(((((G33)+(I33)*(MAX($D$16,(IF(N6="None",AC62,L62))-(K33))))*(MAX($D$16,(IF(N6="None",AC62,L62))-(K33))))/MAX((G33)+2*(MAX($D$16,(IF(N6="None",AC62,L62))-(K33)))*SQRT(1+(I33)^2),1E-6))^(2/3),1E-6)))^2))/2)+(IF((ABS(H62)/MAX(((G33)+(I33)*(MAX($D$16,(IF(N6="None",AC62,L62))-(K33))))*(MAX($D$16,(IF(N6="None",AC62,L62))-(K33))),1E-6))&gt;(ABS(H62)/MAX(((F33)+(H33)*(MAX($D$16,(AC62)-(J33))))*(MAX($D$16,(AC62)-(J33))),1E-6)),$D$9*((((ABS(H62)/MAX(((G33)+(I33)*(MAX($D$16,(IF(N6="None",AC62,L62))-(K33))))*(MAX($D$16,(IF(N6="None",AC62,L62))-(K33))),1E-6))^2)/(2*$I$5))-(((ABS(H62)/MAX(((F33)+(H33)*(MAX($D$16,(AC62)-(J33))))*(MAX($D$16,(AC62)-(J33))),1E-6))^2)/(2*$I$5))),$D$8*((((ABS(H62)/MAX(((F33)+(H33)*(MAX($D$16,(AC62)-(J33))))*(MAX($D$16,(AC62)-(J33))),1E-6))^2)/(2*$I$5))-(((ABS(H62)/MAX(((G33)+(I33)*(MAX($D$16,(IF(N6="None",AC62,L62))-(K33))))*(MAX($D$16,(IF(N6="None",AC62,L62))-(K33))),1E-6))^2)/(2*$I$5)))))+($D$10*(ABS((X33)-(W33))/90)*MAX(((ABS(H62)/MAX(((F33)+(H33)*(MAX($D$16,(AC62)-(J33))))*(MAX($D$16,(AC62)-(J33))),1E-6))^2)/(2*$I$5),((ABS(H62)/MAX(((G33)+(I33)*(MAX($D$16,(IF(N6="None",AC62,L62))-(K33))))*(MAX($D$16,(IF(N6="None",AC62,L62))-(K33))),1E-6))^2)/(2*$I$5)))+(($D$11*0.00000015*(ABS(G62)/MAX(ABS(F62),1E-6))^2*MAX(((ABS(H62)/MAX(((F33)+(H33)*(MAX($D$16,(AC62)-(J33))))*(MAX($D$16,(AC62)-(J33))),1E-6))^2)/(2*$I$5),((ABS(H62)/MAX(((G33)+(I33)*(MAX($D$16,(IF(N6="None",AC62,L62))-(K33))))*(MAX($D$16,(IF(N6="None",AC62,L62))-(K33))),1E-6))^2)/(2*$I$5))))-((ABS(H62)/MAX(((F33)+(H33)*(MAX($D$16,(AC62)-(J33))))*(MAX($D$16,(AC62)-(J33))),1E-6))^2)/(2*$I$5)</f>
        <v/>
      </c>
      <c r="R62">
        <f>AE62+((ABS(G62)/MAX(((F32)+(H32)*(MAX($D$16,(AE62)-(J32))))*(MAX($D$16,(AE62)-(J32))),1E-6))^2)/(2*$I$5)-((E32)*((((ABS(G62)*$D$6)/(MAX(((F32)+(H32)*(MAX($D$16,(AE62)-(J32))))*(MAX($D$16,(AE62)-(J32))),1E-6)*MAX(((((F32)+(H32)*(MAX($D$16,(AE62)-(J32))))*(MAX($D$16,(AE62)-(J32))))/MAX((F32)+2*(MAX($D$16,(AE62)-(J32)))*SQRT(1+(H32)^2),1E-6))^(2/3),1E-6)))^2)+(((ABS(G62)*$D$6)/(MAX(((G32)+(I32)*(MAX($D$16,(AF62)-(K32))))*(MAX($D$16,(AF62)-(K32))),1E-6)*MAX(((((G32)+(I32)*(MAX($D$16,(AF62)-(K32))))*(MAX($D$16,(AF62)-(K32))))/MAX((G32)+2*(MAX($D$16,(AF62)-(K32)))*SQRT(1+(I32)^2),1E-6))^(2/3),1E-6)))^2))/2)+(IF((ABS(G62)/MAX(((G32)+(I32)*(MAX($D$16,(AF62)-(K32))))*(MAX($D$16,(AF62)-(K32))),1E-6))&gt;(ABS(G62)/MAX(((F32)+(H32)*(MAX($D$16,(AE62)-(J32))))*(MAX($D$16,(AE62)-(J32))),1E-6)),$D$9*((((ABS(G62)/MAX(((G32)+(I32)*(MAX($D$16,(AF62)-(K32))))*(MAX($D$16,(AF62)-(K32))),1E-6))^2)/(2*$I$5))-(((ABS(G62)/MAX(((F32)+(H32)*(MAX($D$16,(AE62)-(J32))))*(MAX($D$16,(AE62)-(J32))),1E-6))^2)/(2*$I$5))),$D$8*((((ABS(G62)/MAX(((F32)+(H32)*(MAX($D$16,(AE62)-(J32))))*(MAX($D$16,(AE62)-(J32))),1E-6))^2)/(2*$I$5))-(((ABS(G62)/MAX(((G32)+(I32)*(MAX($D$16,(AF62)-(K32))))*(MAX($D$16,(AF62)-(K32))),1E-6))^2)/(2*$I$5)))))+($D$10*(ABS((X32)-(W32))/90)*MAX(((ABS(G62)/MAX(((F32)+(H32)*(MAX($D$16,(AE62)-(J32))))*(MAX($D$16,(AE62)-(J32))),1E-6))^2)/(2*$I$5),((ABS(G62)/MAX(((G32)+(I32)*(MAX($D$16,(AF62)-(K32))))*(MAX($D$16,(AF62)-(K32))),1E-6))^2)/(2*$I$5)))+(($D$11*0.13607488*(ABS(H62)/MAX(ABS(F62),1E-6))^2*MAX(((ABS(G62)/MAX(((F32)+(H32)*(MAX($D$16,(AE62)-(J32))))*(MAX($D$16,(AE62)-(J32))),1E-6))^2)/(2*$I$5),((ABS(G62)/MAX(((G32)+(I32)*(MAX($D$16,(AF62)-(K32))))*(MAX($D$16,(AF62)-(K32))),1E-6))^2)/(2*$I$5))))-((ABS(G62)/MAX(((G32)+(I32)*(MAX($D$16,(AF62)-(K32))))*(MAX($D$16,(AF62)-(K32))),1E-6))^2)/(2*$I$5)</f>
        <v/>
      </c>
      <c r="S62">
        <f>M62+((ABS(I62)/MAX(((G34)+(I34)*(MAX($D$16,(IF(N7="None",AD62,M62))-(K34))))*(MAX($D$16,(IF(N7="None",AD62,M62))-(K34))),1E-6))^2)/(2*$I$5)+((E34)*((((ABS(I62)*$D$6)/(MAX(((F34)+(H34)*(MAX($D$16,(AD62)-(J34))))*(MAX($D$16,(AD62)-(J34))),1E-6)*MAX(((((F34)+(H34)*(MAX($D$16,(AD62)-(J34))))*(MAX($D$16,(AD62)-(J34))))/MAX((F34)+2*(MAX($D$16,(AD62)-(J34)))*SQRT(1+(H34)^2),1E-6))^(2/3),1E-6)))^2)+(((ABS(I62)*$D$6)/(MAX(((G34)+(I34)*(MAX($D$16,(IF(N7="None",AD62,M62))-(K34))))*(MAX($D$16,(IF(N7="None",AD62,M62))-(K34))),1E-6)*MAX(((((G34)+(I34)*(MAX($D$16,(IF(N7="None",AD62,M62))-(K34))))*(MAX($D$16,(IF(N7="None",AD62,M62))-(K34))))/MAX((G34)+2*(MAX($D$16,(IF(N7="None",AD62,M62))-(K34)))*SQRT(1+(I34)^2),1E-6))^(2/3),1E-6)))^2))/2)+(IF((ABS(I62)/MAX(((G34)+(I34)*(MAX($D$16,(IF(N7="None",AD62,M62))-(K34))))*(MAX($D$16,(IF(N7="None",AD62,M62))-(K34))),1E-6))&gt;(ABS(I62)/MAX(((F34)+(H34)*(MAX($D$16,(AD62)-(J34))))*(MAX($D$16,(AD62)-(J34))),1E-6)),$D$9*((((ABS(I62)/MAX(((G34)+(I34)*(MAX($D$16,(IF(N7="None",AD62,M62))-(K34))))*(MAX($D$16,(IF(N7="None",AD62,M62))-(K34))),1E-6))^2)/(2*$I$5))-(((ABS(I62)/MAX(((F34)+(H34)*(MAX($D$16,(AD62)-(J34))))*(MAX($D$16,(AD62)-(J34))),1E-6))^2)/(2*$I$5))),$D$8*((((ABS(I62)/MAX(((F34)+(H34)*(MAX($D$16,(AD62)-(J34))))*(MAX($D$16,(AD62)-(J34))),1E-6))^2)/(2*$I$5))-(((ABS(I62)/MAX(((G34)+(I34)*(MAX($D$16,(IF(N7="None",AD62,M62))-(K34))))*(MAX($D$16,(IF(N7="None",AD62,M62))-(K34))),1E-6))^2)/(2*$I$5)))))+($D$10*(ABS((X34)-(W34))/90)*MAX(((ABS(I62)/MAX(((F34)+(H34)*(MAX($D$16,(AD62)-(J34))))*(MAX($D$16,(AD62)-(J34))),1E-6))^2)/(2*$I$5),((ABS(I62)/MAX(((G34)+(I34)*(MAX($D$16,(IF(N7="None",AD62,M62))-(K34))))*(MAX($D$16,(IF(N7="None",AD62,M62))-(K34))),1E-6))^2)/(2*$I$5)))+(0)-((ABS(I62)/MAX(((F34)+(H34)*(MAX($D$16,(AD62)-(J34))))*(MAX($D$16,(AD62)-(J34))),1E-6))^2)/(2*$I$5)</f>
        <v/>
      </c>
      <c r="T62">
        <f>N62+((ABS(J62)/MAX(((G35)+(I35)*(MAX($D$16,(IF(N8="None",AD62,N62))-(K35))))*(MAX($D$16,(IF(N8="None",AD62,N62))-(K35))),1E-6))^2)/(2*$I$5)+((E35)*((((ABS(J62)*$D$6)/(MAX(((F35)+(H35)*(MAX($D$16,(AD62)-(J35))))*(MAX($D$16,(AD62)-(J35))),1E-6)*MAX(((((F35)+(H35)*(MAX($D$16,(AD62)-(J35))))*(MAX($D$16,(AD62)-(J35))))/MAX((F35)+2*(MAX($D$16,(AD62)-(J35)))*SQRT(1+(H35)^2),1E-6))^(2/3),1E-6)))^2)+(((ABS(J62)*$D$6)/(MAX(((G35)+(I35)*(MAX($D$16,(IF(N8="None",AD62,N62))-(K35))))*(MAX($D$16,(IF(N8="None",AD62,N62))-(K35))),1E-6)*MAX(((((G35)+(I35)*(MAX($D$16,(IF(N8="None",AD62,N62))-(K35))))*(MAX($D$16,(IF(N8="None",AD62,N62))-(K35))))/MAX((G35)+2*(MAX($D$16,(IF(N8="None",AD62,N62))-(K35)))*SQRT(1+(I35)^2),1E-6))^(2/3),1E-6)))^2))/2)+(IF((ABS(J62)/MAX(((G35)+(I35)*(MAX($D$16,(IF(N8="None",AD62,N62))-(K35))))*(MAX($D$16,(IF(N8="None",AD62,N62))-(K35))),1E-6))&gt;(ABS(J62)/MAX(((F35)+(H35)*(MAX($D$16,(AD62)-(J35))))*(MAX($D$16,(AD62)-(J35))),1E-6)),$D$9*((((ABS(J62)/MAX(((G35)+(I35)*(MAX($D$16,(IF(N8="None",AD62,N62))-(K35))))*(MAX($D$16,(IF(N8="None",AD62,N62))-(K35))),1E-6))^2)/(2*$I$5))-(((ABS(J62)/MAX(((F35)+(H35)*(MAX($D$16,(AD62)-(J35))))*(MAX($D$16,(AD62)-(J35))),1E-6))^2)/(2*$I$5))),$D$8*((((ABS(J62)/MAX(((F35)+(H35)*(MAX($D$16,(AD62)-(J35))))*(MAX($D$16,(AD62)-(J35))),1E-6))^2)/(2*$I$5))-(((ABS(J62)/MAX(((G35)+(I35)*(MAX($D$16,(IF(N8="None",AD62,N62))-(K35))))*(MAX($D$16,(IF(N8="None",AD62,N62))-(K35))),1E-6))^2)/(2*$I$5)))))+($D$10*(ABS((X35)-(W35))/90)*MAX(((ABS(J62)/MAX(((F35)+(H35)*(MAX($D$16,(AD62)-(J35))))*(MAX($D$16,(AD62)-(J35))),1E-6))^2)/(2*$I$5),((ABS(J62)/MAX(((G35)+(I35)*(MAX($D$16,(IF(N8="None",AD62,N62))-(K35))))*(MAX($D$16,(IF(N8="None",AD62,N62))-(K35))),1E-6))^2)/(2*$I$5)))+(($D$11*0.34699541*(ABS(I62)/MAX(ABS(G62),1E-6))^2*MAX(((ABS(J62)/MAX(((F35)+(H35)*(MAX($D$16,(AD62)-(J35))))*(MAX($D$16,(AD62)-(J35))),1E-6))^2)/(2*$I$5),((ABS(J62)/MAX(((G35)+(I35)*(MAX($D$16,(IF(N8="None",AD62,N62))-(K35))))*(MAX($D$16,(IF(N8="None",AD62,N62))-(K35))),1E-6))^2)/(2*$I$5))))-((ABS(J62)/MAX(((F35)+(H35)*(MAX($D$16,(AD62)-(J35))))*(MAX($D$16,(AD62)-(J35))),1E-6))^2)/(2*$I$5)</f>
        <v/>
      </c>
      <c r="U62">
        <f>((((G31)*(MAX($D$16,(AE62)-(K31)))^2)/2+(I31)*(MAX($D$16,(AE62)-(K31)))^3/3+(ABS(F62)^2)/($I$5*MAX(((G31)+(I31)*(MAX($D$16,(AE62)-(K31))))*(MAX($D$16,(AE62)-(K31))),1E-6)))-(IF(N6="None",((((F32)*(MAX($D$16,(AE62)-(J32)))^2)/2+(H32)*(MAX($D$16,(AE62)-(J32)))^3/3+(ABS(G62)^2)/($I$5*MAX(((F32)+(H32)*(MAX($D$16,(AE62)-(J32))))*(MAX($D$16,(AE62)-(J32))),1E-6)))*0.72785025),(((((F32)*(MAX($D$16,(AE62)-(J32)))^2)/2+(H32)*(MAX($D$16,(AE62)-(J32)))^3/3+(ABS(G62)^2)/($I$5*MAX(((F32)+(H32)*(MAX($D$16,(AE62)-(J32))))*(MAX($D$16,(AE62)-(J32))),1E-6)))*0.72785025)+((((F33)*(MAX($D$16,(AE62)-(J33)))^2)/2+(H33)*(MAX($D$16,(AE62)-(J33)))^3/3+(ABS(H62)^2)/($I$5*MAX(((F33)+(H33)*(MAX($D$16,(AE62)-(J33))))*(MAX($D$16,(AE62)-(J33))),1E-6)))*0.99999971)))))/MAX(((G31)*(MAX($D$16,(AE62)-(K31)))^2)/2+(I31)*(MAX($D$16,(AE62)-(K31)))^3/3+(ABS(F62)^2)/($I$5*MAX(((G31)+(I31)*(MAX($D$16,(AE62)-(K31))))*(MAX($D$16,(AE62)-(K31))),1E-6)),1E-6)</f>
        <v/>
      </c>
      <c r="V62">
        <f>((((G32)*(MAX($D$16,(AF62)-(K32)))^2)/2+(I32)*(MAX($D$16,(AF62)-(K32)))^3/3+(ABS(G62)^2)/($I$5*MAX(((G32)+(I32)*(MAX($D$16,(AF62)-(K32))))*(MAX($D$16,(AF62)-(K32))),1E-6)))-(IF(AND(N7="None",N8="None"),0,IF(N8="None",((((F34)*(MAX($D$16,(AF62)-(J34)))^2)/2+(H34)*(MAX($D$16,(AF62)-(J34)))^3/3+(ABS(I62)^2)/($I$5*MAX(((F34)+(H34)*(MAX($D$16,(AF62)-(J34))))*(MAX($D$16,(AF62)-(J34))),1E-6)))*1.00000000),IF(N7="None",((((F35)*(MAX($D$16,(AF62)-(J35)))^2)/2+(H35)*(MAX($D$16,(AF62)-(J35)))^3/3+(ABS(J62)^2)/($I$5*MAX(((F35)+(H35)*(MAX($D$16,(AF62)-(J35))))*(MAX($D$16,(AF62)-(J35))),1E-6)))*0.30600918),(((((F34)*(MAX($D$16,(AF62)-(J34)))^2)/2+(H34)*(MAX($D$16,(AF62)-(J34)))^3/3+(ABS(I62)^2)/($I$5*MAX(((F34)+(H34)*(MAX($D$16,(AF62)-(J34))))*(MAX($D$16,(AF62)-(J34))),1E-6)))*1.00000000)+((((F35)*(MAX($D$16,(AF62)-(J35)))^2)/2+(H35)*(MAX($D$16,(AF62)-(J35)))^3/3+(ABS(J62)^2)/($I$5*MAX(((F35)+(H35)*(MAX($D$16,(AF62)-(J35))))*(MAX($D$16,(AF62)-(J35))),1E-6)))*0.30600918)))))))/MAX(((G32)*(MAX($D$16,(AF62)-(K32)))^2)/2+(I32)*(MAX($D$16,(AF62)-(K32)))^3/3+(ABS(G62)^2)/($I$5*MAX(((G32)+(I32)*(MAX($D$16,(AF62)-(K32))))*(MAX($D$16,(AF62)-(K32))),1E-6)),1E-6)</f>
        <v/>
      </c>
      <c r="W62">
        <f>ABS((MAX(P62,Q62))-D62)</f>
        <v/>
      </c>
      <c r="X62">
        <f>ABS((MAX(S62,T62))-E62)</f>
        <v/>
      </c>
      <c r="Y62">
        <f>IF($D$20=0,B62,IFERROR(IF(N6="None",1,MIN(0.98,MAX(0.02,B62+$D$14*((Q62-P62)/MAX(ABS(D62),1))))),B62))</f>
        <v/>
      </c>
      <c r="Z62">
        <f>IF($D$20=0,C62,IFERROR(IF(AND(N7="None",N8="None"),C62,IF(N8="None",1,IF(N7="None",0,MIN(0.98,MAX(0.02,C62+$D$14*((T62-S62)/MAX(ABS(E62),1))))))),C62))</f>
        <v/>
      </c>
      <c r="AA62">
        <f>IF($D$20=0,D62,IFERROR(D62+$D$13*(AC62-D62),D62))</f>
        <v/>
      </c>
      <c r="AB62">
        <f>IF($D$20=0,E62,IFERROR(E62+$D$13*(AD62-E62),E62))</f>
        <v/>
      </c>
      <c r="AC62">
        <f>IF($D$20=0,D62,IF(AC62=0,(MAX(P62,Q62)),IF(ABS((MAX(P62,Q62))-AC62)&lt;$D$19,AC62,MAX((K31)+$D$16,AC62+$D$13*(((MAX(P62,Q62))-AC62))))))</f>
        <v/>
      </c>
      <c r="AD62">
        <f>IF($D$20=0,E62,IF(AD62=0,(MAX(S62,T62)),IF(ABS((MAX(S62,T62))-AD62)&lt;$D$19,AD62,MAX((K32)+$D$16,AD62+$D$13*(((MAX(S62,T62))-AD62))))))</f>
        <v/>
      </c>
      <c r="AE62">
        <f>IF($D$20=0,D62,IF(AE62=0,O62,IF(ABS(U62)&lt;$D$19,AE62,MAX((K31)+$D$16,AE62+($D$13*(((O62)-AE62)+(U62*MAX(ABS(AE62-(K31)),1))))))))</f>
        <v/>
      </c>
      <c r="AF62">
        <f>IF($D$20=0,E62,IF(AF62=0,R62,IF(ABS(V62)&lt;$D$19,AF62,MAX((K32)+$D$16,AF62+($D$13*(((R62)-AF62)+(V62*MAX(ABS(AF62-(K32)),1))))))))</f>
        <v/>
      </c>
      <c r="AG62">
        <f>((G31)*(MAX($D$16,(AC62)-(K31)))^2)/2+(I31)*(MAX($D$16,(AC62)-(K31)))^3/3+(ABS(F62)^2)/($I$5*MAX(((G31)+(I31)*(MAX($D$16,(AC62)-(K31))))*(MAX($D$16,(AC62)-(K31))),1E-6))</f>
        <v/>
      </c>
      <c r="AH62">
        <f>((G31)*(MAX($D$16,(AE62)-(K31)))^2)/2+(I31)*(MAX($D$16,(AE62)-(K31)))^3/3+(ABS(F62)^2)/($I$5*MAX(((G31)+(I31)*(MAX($D$16,(AE62)-(K31))))*(MAX($D$16,(AE62)-(K31))),1E-6))</f>
        <v/>
      </c>
      <c r="AI62">
        <f>((G32)*(MAX($D$16,(AD62)-(K32)))^2)/2+(I32)*(MAX($D$16,(AD62)-(K32)))^3/3+(ABS(G62)^2)/($I$5*MAX(((G32)+(I32)*(MAX($D$16,(AD62)-(K32))))*(MAX($D$16,(AD62)-(K32))),1E-6))</f>
        <v/>
      </c>
      <c r="AJ62">
        <f>((G32)*(MAX($D$16,(AF62)-(K32)))^2)/2+(I32)*(MAX($D$16,(AF62)-(K32)))^3/3+(ABS(G62)^2)/($I$5*MAX(((G32)+(I32)*(MAX($D$16,(AF62)-(K32))))*(MAX($D$16,(AF62)-(K32))),1E-6))</f>
        <v/>
      </c>
      <c r="AK62">
        <f>IF(AH62&gt;=AG62,"Supercritical","Subcritical")</f>
        <v/>
      </c>
      <c r="AL62">
        <f>IF(AJ62&gt;=AI62,"Supercritical","Subcritical")</f>
        <v/>
      </c>
      <c r="AM62">
        <f>IF($D$20=0,D62,IFERROR(D62+$D$13*(IF(AK62="Supercritical",AE62,AC62)-D62),D62))</f>
        <v/>
      </c>
      <c r="AN62">
        <f>IF($D$20=0,E62,IFERROR(E62+$D$13*(IF(AL62="Supercritical",AF62,AD62)-E62),E62))</f>
        <v/>
      </c>
      <c r="AO62">
        <f>IF($D$20=0,0,IFERROR(ABS(IF(AK62="Supercritical",AE62,AC62)-D62),0))</f>
        <v/>
      </c>
      <c r="AP62">
        <f>IF($D$20=0,0,IFERROR(ABS(IF(AL62="Supercritical",AF62,AD62)-E62),0))</f>
        <v/>
      </c>
    </row>
    <row r="63">
      <c r="A63" t="n">
        <v>20</v>
      </c>
      <c r="B63">
        <f>Y62</f>
        <v/>
      </c>
      <c r="C63">
        <f>Z62</f>
        <v/>
      </c>
      <c r="D63">
        <f>AM62</f>
        <v/>
      </c>
      <c r="E63">
        <f>AN62</f>
        <v/>
      </c>
      <c r="F63">
        <f>$D$5</f>
        <v/>
      </c>
      <c r="G63">
        <f>IF(N6="None",MAX(0,F63-H63),MAX(0,F63*B63))</f>
        <v/>
      </c>
      <c r="H63">
        <f>IF(N6="None",MAX(0.05,IFERROR(O33,0)+0.05),MAX(0,F63-G63))</f>
        <v/>
      </c>
      <c r="I63">
        <f>IF(AND(N7="None",N8="None"),MAX(0,G63*C63),IF(N7="None",MAX(0.05,IFERROR(O34,0)+0.05),IF(N8="None",MAX(0,G63-J63),MAX(0,G63*C63))))</f>
        <v/>
      </c>
      <c r="J63">
        <f>IF(AND(N7="None",N8="None"),MAX(0,G63-I63),IF(N8="None",MAX(0.05,IFERROR(O35,0)+0.05),IF(N7="None",MAX(0,G63-I63),MAX(0,G63-I63))))</f>
        <v/>
      </c>
      <c r="K63">
        <f>P5</f>
        <v/>
      </c>
      <c r="L63">
        <f>P6</f>
        <v/>
      </c>
      <c r="M63">
        <f>P7</f>
        <v/>
      </c>
      <c r="N63">
        <f>P8</f>
        <v/>
      </c>
      <c r="O63">
        <f>K63+((ABS(F63)/MAX(((F31)+(H31)*(MAX($D$16,(K63)-(J31))))*(MAX($D$16,(K63)-(J31))),1E-6))^2)/(2*$I$5)-((E31)*((((ABS(F63)*$D$6)/(MAX(((F31)+(H31)*(MAX($D$16,(K63)-(J31))))*(MAX($D$16,(K63)-(J31))),1E-6)*MAX(((((F31)+(H31)*(MAX($D$16,(K63)-(J31))))*(MAX($D$16,(K63)-(J31))))/MAX((F31)+2*(MAX($D$16,(K63)-(J31)))*SQRT(1+(H31)^2),1E-6))^(2/3),1E-6)))^2)+(((ABS(F63)*$D$6)/(MAX(((G31)+(I31)*(MAX($D$16,(AE63)-(K31))))*(MAX($D$16,(AE63)-(K31))),1E-6)*MAX(((((G31)+(I31)*(MAX($D$16,(AE63)-(K31))))*(MAX($D$16,(AE63)-(K31))))/MAX((G31)+2*(MAX($D$16,(AE63)-(K31)))*SQRT(1+(I31)^2),1E-6))^(2/3),1E-6)))^2))/2)+(IF((ABS(F63)/MAX(((G31)+(I31)*(MAX($D$16,(AE63)-(K31))))*(MAX($D$16,(AE63)-(K31))),1E-6))&gt;(ABS(F63)/MAX(((F31)+(H31)*(MAX($D$16,(K63)-(J31))))*(MAX($D$16,(K63)-(J31))),1E-6)),$D$9*((((ABS(F63)/MAX(((G31)+(I31)*(MAX($D$16,(AE63)-(K31))))*(MAX($D$16,(AE63)-(K31))),1E-6))^2)/(2*$I$5))-(((ABS(F63)/MAX(((F31)+(H31)*(MAX($D$16,(K63)-(J31))))*(MAX($D$16,(K63)-(J31))),1E-6))^2)/(2*$I$5))),$D$8*((((ABS(F63)/MAX(((F31)+(H31)*(MAX($D$16,(K63)-(J31))))*(MAX($D$16,(K63)-(J31))),1E-6))^2)/(2*$I$5))-(((ABS(F63)/MAX(((G31)+(I31)*(MAX($D$16,(AE63)-(K31))))*(MAX($D$16,(AE63)-(K31))),1E-6))^2)/(2*$I$5)))))+($D$10*(ABS((X31)-(W31))/90)*MAX(((ABS(F63)/MAX(((F31)+(H31)*(MAX($D$16,(K63)-(J31))))*(MAX($D$16,(K63)-(J31))),1E-6))^2)/(2*$I$5),((ABS(F63)/MAX(((G31)+(I31)*(MAX($D$16,(AE63)-(K31))))*(MAX($D$16,(AE63)-(K31))),1E-6))^2)/(2*$I$5)))+(0)-((ABS(F63)/MAX(((G31)+(I31)*(MAX($D$16,(AE63)-(K31))))*(MAX($D$16,(AE63)-(K31))),1E-6))^2)/(2*$I$5)</f>
        <v/>
      </c>
      <c r="P63">
        <f>AD63+((ABS(G63)/MAX(((G32)+(I32)*(MAX($D$16,(AD63)-(K32))))*(MAX($D$16,(AD63)-(K32))),1E-6))^2)/(2*$I$5)+((E32)*((((ABS(G63)*$D$6)/(MAX(((F32)+(H32)*(MAX($D$16,(AC63)-(J32))))*(MAX($D$16,(AC63)-(J32))),1E-6)*MAX(((((F32)+(H32)*(MAX($D$16,(AC63)-(J32))))*(MAX($D$16,(AC63)-(J32))))/MAX((F32)+2*(MAX($D$16,(AC63)-(J32)))*SQRT(1+(H32)^2),1E-6))^(2/3),1E-6)))^2)+(((ABS(G63)*$D$6)/(MAX(((G32)+(I32)*(MAX($D$16,(AD63)-(K32))))*(MAX($D$16,(AD63)-(K32))),1E-6)*MAX(((((G32)+(I32)*(MAX($D$16,(AD63)-(K32))))*(MAX($D$16,(AD63)-(K32))))/MAX((G32)+2*(MAX($D$16,(AD63)-(K32)))*SQRT(1+(I32)^2),1E-6))^(2/3),1E-6)))^2))/2)+(IF((ABS(G63)/MAX(((G32)+(I32)*(MAX($D$16,(AD63)-(K32))))*(MAX($D$16,(AD63)-(K32))),1E-6))&gt;(ABS(G63)/MAX(((F32)+(H32)*(MAX($D$16,(AC63)-(J32))))*(MAX($D$16,(AC63)-(J32))),1E-6)),$D$9*((((ABS(G63)/MAX(((G32)+(I32)*(MAX($D$16,(AD63)-(K32))))*(MAX($D$16,(AD63)-(K32))),1E-6))^2)/(2*$I$5))-(((ABS(G63)/MAX(((F32)+(H32)*(MAX($D$16,(AC63)-(J32))))*(MAX($D$16,(AC63)-(J32))),1E-6))^2)/(2*$I$5))),$D$8*((((ABS(G63)/MAX(((F32)+(H32)*(MAX($D$16,(AC63)-(J32))))*(MAX($D$16,(AC63)-(J32))),1E-6))^2)/(2*$I$5))-(((ABS(G63)/MAX(((G32)+(I32)*(MAX($D$16,(AD63)-(K32))))*(MAX($D$16,(AD63)-(K32))),1E-6))^2)/(2*$I$5)))))+($D$10*(ABS((X32)-(W32))/90)*MAX(((ABS(G63)/MAX(((F32)+(H32)*(MAX($D$16,(AC63)-(J32))))*(MAX($D$16,(AC63)-(J32))),1E-6))^2)/(2*$I$5),((ABS(G63)/MAX(((G32)+(I32)*(MAX($D$16,(AD63)-(K32))))*(MAX($D$16,(AD63)-(K32))),1E-6))^2)/(2*$I$5)))+(($D$11*0.13607488*(ABS(H63)/MAX(ABS(F63),1E-6))^2*MAX(((ABS(G63)/MAX(((F32)+(H32)*(MAX($D$16,(AC63)-(J32))))*(MAX($D$16,(AC63)-(J32))),1E-6))^2)/(2*$I$5),((ABS(G63)/MAX(((G32)+(I32)*(MAX($D$16,(AD63)-(K32))))*(MAX($D$16,(AD63)-(K32))),1E-6))^2)/(2*$I$5))))-((ABS(G63)/MAX(((F32)+(H32)*(MAX($D$16,(AC63)-(J32))))*(MAX($D$16,(AC63)-(J32))),1E-6))^2)/(2*$I$5)</f>
        <v/>
      </c>
      <c r="Q63">
        <f>L63+((ABS(H63)/MAX(((G33)+(I33)*(MAX($D$16,(IF(N6="None",AC63,L63))-(K33))))*(MAX($D$16,(IF(N6="None",AC63,L63))-(K33))),1E-6))^2)/(2*$I$5)+((E33)*((((ABS(H63)*$D$6)/(MAX(((F33)+(H33)*(MAX($D$16,(AC63)-(J33))))*(MAX($D$16,(AC63)-(J33))),1E-6)*MAX(((((F33)+(H33)*(MAX($D$16,(AC63)-(J33))))*(MAX($D$16,(AC63)-(J33))))/MAX((F33)+2*(MAX($D$16,(AC63)-(J33)))*SQRT(1+(H33)^2),1E-6))^(2/3),1E-6)))^2)+(((ABS(H63)*$D$6)/(MAX(((G33)+(I33)*(MAX($D$16,(IF(N6="None",AC63,L63))-(K33))))*(MAX($D$16,(IF(N6="None",AC63,L63))-(K33))),1E-6)*MAX(((((G33)+(I33)*(MAX($D$16,(IF(N6="None",AC63,L63))-(K33))))*(MAX($D$16,(IF(N6="None",AC63,L63))-(K33))))/MAX((G33)+2*(MAX($D$16,(IF(N6="None",AC63,L63))-(K33)))*SQRT(1+(I33)^2),1E-6))^(2/3),1E-6)))^2))/2)+(IF((ABS(H63)/MAX(((G33)+(I33)*(MAX($D$16,(IF(N6="None",AC63,L63))-(K33))))*(MAX($D$16,(IF(N6="None",AC63,L63))-(K33))),1E-6))&gt;(ABS(H63)/MAX(((F33)+(H33)*(MAX($D$16,(AC63)-(J33))))*(MAX($D$16,(AC63)-(J33))),1E-6)),$D$9*((((ABS(H63)/MAX(((G33)+(I33)*(MAX($D$16,(IF(N6="None",AC63,L63))-(K33))))*(MAX($D$16,(IF(N6="None",AC63,L63))-(K33))),1E-6))^2)/(2*$I$5))-(((ABS(H63)/MAX(((F33)+(H33)*(MAX($D$16,(AC63)-(J33))))*(MAX($D$16,(AC63)-(J33))),1E-6))^2)/(2*$I$5))),$D$8*((((ABS(H63)/MAX(((F33)+(H33)*(MAX($D$16,(AC63)-(J33))))*(MAX($D$16,(AC63)-(J33))),1E-6))^2)/(2*$I$5))-(((ABS(H63)/MAX(((G33)+(I33)*(MAX($D$16,(IF(N6="None",AC63,L63))-(K33))))*(MAX($D$16,(IF(N6="None",AC63,L63))-(K33))),1E-6))^2)/(2*$I$5)))))+($D$10*(ABS((X33)-(W33))/90)*MAX(((ABS(H63)/MAX(((F33)+(H33)*(MAX($D$16,(AC63)-(J33))))*(MAX($D$16,(AC63)-(J33))),1E-6))^2)/(2*$I$5),((ABS(H63)/MAX(((G33)+(I33)*(MAX($D$16,(IF(N6="None",AC63,L63))-(K33))))*(MAX($D$16,(IF(N6="None",AC63,L63))-(K33))),1E-6))^2)/(2*$I$5)))+(($D$11*0.00000015*(ABS(G63)/MAX(ABS(F63),1E-6))^2*MAX(((ABS(H63)/MAX(((F33)+(H33)*(MAX($D$16,(AC63)-(J33))))*(MAX($D$16,(AC63)-(J33))),1E-6))^2)/(2*$I$5),((ABS(H63)/MAX(((G33)+(I33)*(MAX($D$16,(IF(N6="None",AC63,L63))-(K33))))*(MAX($D$16,(IF(N6="None",AC63,L63))-(K33))),1E-6))^2)/(2*$I$5))))-((ABS(H63)/MAX(((F33)+(H33)*(MAX($D$16,(AC63)-(J33))))*(MAX($D$16,(AC63)-(J33))),1E-6))^2)/(2*$I$5)</f>
        <v/>
      </c>
      <c r="R63">
        <f>AE63+((ABS(G63)/MAX(((F32)+(H32)*(MAX($D$16,(AE63)-(J32))))*(MAX($D$16,(AE63)-(J32))),1E-6))^2)/(2*$I$5)-((E32)*((((ABS(G63)*$D$6)/(MAX(((F32)+(H32)*(MAX($D$16,(AE63)-(J32))))*(MAX($D$16,(AE63)-(J32))),1E-6)*MAX(((((F32)+(H32)*(MAX($D$16,(AE63)-(J32))))*(MAX($D$16,(AE63)-(J32))))/MAX((F32)+2*(MAX($D$16,(AE63)-(J32)))*SQRT(1+(H32)^2),1E-6))^(2/3),1E-6)))^2)+(((ABS(G63)*$D$6)/(MAX(((G32)+(I32)*(MAX($D$16,(AF63)-(K32))))*(MAX($D$16,(AF63)-(K32))),1E-6)*MAX(((((G32)+(I32)*(MAX($D$16,(AF63)-(K32))))*(MAX($D$16,(AF63)-(K32))))/MAX((G32)+2*(MAX($D$16,(AF63)-(K32)))*SQRT(1+(I32)^2),1E-6))^(2/3),1E-6)))^2))/2)+(IF((ABS(G63)/MAX(((G32)+(I32)*(MAX($D$16,(AF63)-(K32))))*(MAX($D$16,(AF63)-(K32))),1E-6))&gt;(ABS(G63)/MAX(((F32)+(H32)*(MAX($D$16,(AE63)-(J32))))*(MAX($D$16,(AE63)-(J32))),1E-6)),$D$9*((((ABS(G63)/MAX(((G32)+(I32)*(MAX($D$16,(AF63)-(K32))))*(MAX($D$16,(AF63)-(K32))),1E-6))^2)/(2*$I$5))-(((ABS(G63)/MAX(((F32)+(H32)*(MAX($D$16,(AE63)-(J32))))*(MAX($D$16,(AE63)-(J32))),1E-6))^2)/(2*$I$5))),$D$8*((((ABS(G63)/MAX(((F32)+(H32)*(MAX($D$16,(AE63)-(J32))))*(MAX($D$16,(AE63)-(J32))),1E-6))^2)/(2*$I$5))-(((ABS(G63)/MAX(((G32)+(I32)*(MAX($D$16,(AF63)-(K32))))*(MAX($D$16,(AF63)-(K32))),1E-6))^2)/(2*$I$5)))))+($D$10*(ABS((X32)-(W32))/90)*MAX(((ABS(G63)/MAX(((F32)+(H32)*(MAX($D$16,(AE63)-(J32))))*(MAX($D$16,(AE63)-(J32))),1E-6))^2)/(2*$I$5),((ABS(G63)/MAX(((G32)+(I32)*(MAX($D$16,(AF63)-(K32))))*(MAX($D$16,(AF63)-(K32))),1E-6))^2)/(2*$I$5)))+(($D$11*0.13607488*(ABS(H63)/MAX(ABS(F63),1E-6))^2*MAX(((ABS(G63)/MAX(((F32)+(H32)*(MAX($D$16,(AE63)-(J32))))*(MAX($D$16,(AE63)-(J32))),1E-6))^2)/(2*$I$5),((ABS(G63)/MAX(((G32)+(I32)*(MAX($D$16,(AF63)-(K32))))*(MAX($D$16,(AF63)-(K32))),1E-6))^2)/(2*$I$5))))-((ABS(G63)/MAX(((G32)+(I32)*(MAX($D$16,(AF63)-(K32))))*(MAX($D$16,(AF63)-(K32))),1E-6))^2)/(2*$I$5)</f>
        <v/>
      </c>
      <c r="S63">
        <f>M63+((ABS(I63)/MAX(((G34)+(I34)*(MAX($D$16,(IF(N7="None",AD63,M63))-(K34))))*(MAX($D$16,(IF(N7="None",AD63,M63))-(K34))),1E-6))^2)/(2*$I$5)+((E34)*((((ABS(I63)*$D$6)/(MAX(((F34)+(H34)*(MAX($D$16,(AD63)-(J34))))*(MAX($D$16,(AD63)-(J34))),1E-6)*MAX(((((F34)+(H34)*(MAX($D$16,(AD63)-(J34))))*(MAX($D$16,(AD63)-(J34))))/MAX((F34)+2*(MAX($D$16,(AD63)-(J34)))*SQRT(1+(H34)^2),1E-6))^(2/3),1E-6)))^2)+(((ABS(I63)*$D$6)/(MAX(((G34)+(I34)*(MAX($D$16,(IF(N7="None",AD63,M63))-(K34))))*(MAX($D$16,(IF(N7="None",AD63,M63))-(K34))),1E-6)*MAX(((((G34)+(I34)*(MAX($D$16,(IF(N7="None",AD63,M63))-(K34))))*(MAX($D$16,(IF(N7="None",AD63,M63))-(K34))))/MAX((G34)+2*(MAX($D$16,(IF(N7="None",AD63,M63))-(K34)))*SQRT(1+(I34)^2),1E-6))^(2/3),1E-6)))^2))/2)+(IF((ABS(I63)/MAX(((G34)+(I34)*(MAX($D$16,(IF(N7="None",AD63,M63))-(K34))))*(MAX($D$16,(IF(N7="None",AD63,M63))-(K34))),1E-6))&gt;(ABS(I63)/MAX(((F34)+(H34)*(MAX($D$16,(AD63)-(J34))))*(MAX($D$16,(AD63)-(J34))),1E-6)),$D$9*((((ABS(I63)/MAX(((G34)+(I34)*(MAX($D$16,(IF(N7="None",AD63,M63))-(K34))))*(MAX($D$16,(IF(N7="None",AD63,M63))-(K34))),1E-6))^2)/(2*$I$5))-(((ABS(I63)/MAX(((F34)+(H34)*(MAX($D$16,(AD63)-(J34))))*(MAX($D$16,(AD63)-(J34))),1E-6))^2)/(2*$I$5))),$D$8*((((ABS(I63)/MAX(((F34)+(H34)*(MAX($D$16,(AD63)-(J34))))*(MAX($D$16,(AD63)-(J34))),1E-6))^2)/(2*$I$5))-(((ABS(I63)/MAX(((G34)+(I34)*(MAX($D$16,(IF(N7="None",AD63,M63))-(K34))))*(MAX($D$16,(IF(N7="None",AD63,M63))-(K34))),1E-6))^2)/(2*$I$5)))))+($D$10*(ABS((X34)-(W34))/90)*MAX(((ABS(I63)/MAX(((F34)+(H34)*(MAX($D$16,(AD63)-(J34))))*(MAX($D$16,(AD63)-(J34))),1E-6))^2)/(2*$I$5),((ABS(I63)/MAX(((G34)+(I34)*(MAX($D$16,(IF(N7="None",AD63,M63))-(K34))))*(MAX($D$16,(IF(N7="None",AD63,M63))-(K34))),1E-6))^2)/(2*$I$5)))+(0)-((ABS(I63)/MAX(((F34)+(H34)*(MAX($D$16,(AD63)-(J34))))*(MAX($D$16,(AD63)-(J34))),1E-6))^2)/(2*$I$5)</f>
        <v/>
      </c>
      <c r="T63">
        <f>N63+((ABS(J63)/MAX(((G35)+(I35)*(MAX($D$16,(IF(N8="None",AD63,N63))-(K35))))*(MAX($D$16,(IF(N8="None",AD63,N63))-(K35))),1E-6))^2)/(2*$I$5)+((E35)*((((ABS(J63)*$D$6)/(MAX(((F35)+(H35)*(MAX($D$16,(AD63)-(J35))))*(MAX($D$16,(AD63)-(J35))),1E-6)*MAX(((((F35)+(H35)*(MAX($D$16,(AD63)-(J35))))*(MAX($D$16,(AD63)-(J35))))/MAX((F35)+2*(MAX($D$16,(AD63)-(J35)))*SQRT(1+(H35)^2),1E-6))^(2/3),1E-6)))^2)+(((ABS(J63)*$D$6)/(MAX(((G35)+(I35)*(MAX($D$16,(IF(N8="None",AD63,N63))-(K35))))*(MAX($D$16,(IF(N8="None",AD63,N63))-(K35))),1E-6)*MAX(((((G35)+(I35)*(MAX($D$16,(IF(N8="None",AD63,N63))-(K35))))*(MAX($D$16,(IF(N8="None",AD63,N63))-(K35))))/MAX((G35)+2*(MAX($D$16,(IF(N8="None",AD63,N63))-(K35)))*SQRT(1+(I35)^2),1E-6))^(2/3),1E-6)))^2))/2)+(IF((ABS(J63)/MAX(((G35)+(I35)*(MAX($D$16,(IF(N8="None",AD63,N63))-(K35))))*(MAX($D$16,(IF(N8="None",AD63,N63))-(K35))),1E-6))&gt;(ABS(J63)/MAX(((F35)+(H35)*(MAX($D$16,(AD63)-(J35))))*(MAX($D$16,(AD63)-(J35))),1E-6)),$D$9*((((ABS(J63)/MAX(((G35)+(I35)*(MAX($D$16,(IF(N8="None",AD63,N63))-(K35))))*(MAX($D$16,(IF(N8="None",AD63,N63))-(K35))),1E-6))^2)/(2*$I$5))-(((ABS(J63)/MAX(((F35)+(H35)*(MAX($D$16,(AD63)-(J35))))*(MAX($D$16,(AD63)-(J35))),1E-6))^2)/(2*$I$5))),$D$8*((((ABS(J63)/MAX(((F35)+(H35)*(MAX($D$16,(AD63)-(J35))))*(MAX($D$16,(AD63)-(J35))),1E-6))^2)/(2*$I$5))-(((ABS(J63)/MAX(((G35)+(I35)*(MAX($D$16,(IF(N8="None",AD63,N63))-(K35))))*(MAX($D$16,(IF(N8="None",AD63,N63))-(K35))),1E-6))^2)/(2*$I$5)))))+($D$10*(ABS((X35)-(W35))/90)*MAX(((ABS(J63)/MAX(((F35)+(H35)*(MAX($D$16,(AD63)-(J35))))*(MAX($D$16,(AD63)-(J35))),1E-6))^2)/(2*$I$5),((ABS(J63)/MAX(((G35)+(I35)*(MAX($D$16,(IF(N8="None",AD63,N63))-(K35))))*(MAX($D$16,(IF(N8="None",AD63,N63))-(K35))),1E-6))^2)/(2*$I$5)))+(($D$11*0.34699541*(ABS(I63)/MAX(ABS(G63),1E-6))^2*MAX(((ABS(J63)/MAX(((F35)+(H35)*(MAX($D$16,(AD63)-(J35))))*(MAX($D$16,(AD63)-(J35))),1E-6))^2)/(2*$I$5),((ABS(J63)/MAX(((G35)+(I35)*(MAX($D$16,(IF(N8="None",AD63,N63))-(K35))))*(MAX($D$16,(IF(N8="None",AD63,N63))-(K35))),1E-6))^2)/(2*$I$5))))-((ABS(J63)/MAX(((F35)+(H35)*(MAX($D$16,(AD63)-(J35))))*(MAX($D$16,(AD63)-(J35))),1E-6))^2)/(2*$I$5)</f>
        <v/>
      </c>
      <c r="U63">
        <f>((((G31)*(MAX($D$16,(AE63)-(K31)))^2)/2+(I31)*(MAX($D$16,(AE63)-(K31)))^3/3+(ABS(F63)^2)/($I$5*MAX(((G31)+(I31)*(MAX($D$16,(AE63)-(K31))))*(MAX($D$16,(AE63)-(K31))),1E-6)))-(IF(N6="None",((((F32)*(MAX($D$16,(AE63)-(J32)))^2)/2+(H32)*(MAX($D$16,(AE63)-(J32)))^3/3+(ABS(G63)^2)/($I$5*MAX(((F32)+(H32)*(MAX($D$16,(AE63)-(J32))))*(MAX($D$16,(AE63)-(J32))),1E-6)))*0.72785025),(((((F32)*(MAX($D$16,(AE63)-(J32)))^2)/2+(H32)*(MAX($D$16,(AE63)-(J32)))^3/3+(ABS(G63)^2)/($I$5*MAX(((F32)+(H32)*(MAX($D$16,(AE63)-(J32))))*(MAX($D$16,(AE63)-(J32))),1E-6)))*0.72785025)+((((F33)*(MAX($D$16,(AE63)-(J33)))^2)/2+(H33)*(MAX($D$16,(AE63)-(J33)))^3/3+(ABS(H63)^2)/($I$5*MAX(((F33)+(H33)*(MAX($D$16,(AE63)-(J33))))*(MAX($D$16,(AE63)-(J33))),1E-6)))*0.99999971)))))/MAX(((G31)*(MAX($D$16,(AE63)-(K31)))^2)/2+(I31)*(MAX($D$16,(AE63)-(K31)))^3/3+(ABS(F63)^2)/($I$5*MAX(((G31)+(I31)*(MAX($D$16,(AE63)-(K31))))*(MAX($D$16,(AE63)-(K31))),1E-6)),1E-6)</f>
        <v/>
      </c>
      <c r="V63">
        <f>((((G32)*(MAX($D$16,(AF63)-(K32)))^2)/2+(I32)*(MAX($D$16,(AF63)-(K32)))^3/3+(ABS(G63)^2)/($I$5*MAX(((G32)+(I32)*(MAX($D$16,(AF63)-(K32))))*(MAX($D$16,(AF63)-(K32))),1E-6)))-(IF(AND(N7="None",N8="None"),0,IF(N8="None",((((F34)*(MAX($D$16,(AF63)-(J34)))^2)/2+(H34)*(MAX($D$16,(AF63)-(J34)))^3/3+(ABS(I63)^2)/($I$5*MAX(((F34)+(H34)*(MAX($D$16,(AF63)-(J34))))*(MAX($D$16,(AF63)-(J34))),1E-6)))*1.00000000),IF(N7="None",((((F35)*(MAX($D$16,(AF63)-(J35)))^2)/2+(H35)*(MAX($D$16,(AF63)-(J35)))^3/3+(ABS(J63)^2)/($I$5*MAX(((F35)+(H35)*(MAX($D$16,(AF63)-(J35))))*(MAX($D$16,(AF63)-(J35))),1E-6)))*0.30600918),(((((F34)*(MAX($D$16,(AF63)-(J34)))^2)/2+(H34)*(MAX($D$16,(AF63)-(J34)))^3/3+(ABS(I63)^2)/($I$5*MAX(((F34)+(H34)*(MAX($D$16,(AF63)-(J34))))*(MAX($D$16,(AF63)-(J34))),1E-6)))*1.00000000)+((((F35)*(MAX($D$16,(AF63)-(J35)))^2)/2+(H35)*(MAX($D$16,(AF63)-(J35)))^3/3+(ABS(J63)^2)/($I$5*MAX(((F35)+(H35)*(MAX($D$16,(AF63)-(J35))))*(MAX($D$16,(AF63)-(J35))),1E-6)))*0.30600918)))))))/MAX(((G32)*(MAX($D$16,(AF63)-(K32)))^2)/2+(I32)*(MAX($D$16,(AF63)-(K32)))^3/3+(ABS(G63)^2)/($I$5*MAX(((G32)+(I32)*(MAX($D$16,(AF63)-(K32))))*(MAX($D$16,(AF63)-(K32))),1E-6)),1E-6)</f>
        <v/>
      </c>
      <c r="W63">
        <f>ABS((MAX(P63,Q63))-D63)</f>
        <v/>
      </c>
      <c r="X63">
        <f>ABS((MAX(S63,T63))-E63)</f>
        <v/>
      </c>
      <c r="Y63">
        <f>IF($D$20=0,B63,IFERROR(IF(N6="None",1,MIN(0.98,MAX(0.02,B63+$D$14*((Q63-P63)/MAX(ABS(D63),1))))),B63))</f>
        <v/>
      </c>
      <c r="Z63">
        <f>IF($D$20=0,C63,IFERROR(IF(AND(N7="None",N8="None"),C63,IF(N8="None",1,IF(N7="None",0,MIN(0.98,MAX(0.02,C63+$D$14*((T63-S63)/MAX(ABS(E63),1))))))),C63))</f>
        <v/>
      </c>
      <c r="AA63">
        <f>IF($D$20=0,D63,IFERROR(D63+$D$13*(AC63-D63),D63))</f>
        <v/>
      </c>
      <c r="AB63">
        <f>IF($D$20=0,E63,IFERROR(E63+$D$13*(AD63-E63),E63))</f>
        <v/>
      </c>
      <c r="AC63">
        <f>IF($D$20=0,D63,IF(AC63=0,(MAX(P63,Q63)),IF(ABS((MAX(P63,Q63))-AC63)&lt;$D$19,AC63,MAX((K31)+$D$16,AC63+$D$13*(((MAX(P63,Q63))-AC63))))))</f>
        <v/>
      </c>
      <c r="AD63">
        <f>IF($D$20=0,E63,IF(AD63=0,(MAX(S63,T63)),IF(ABS((MAX(S63,T63))-AD63)&lt;$D$19,AD63,MAX((K32)+$D$16,AD63+$D$13*(((MAX(S63,T63))-AD63))))))</f>
        <v/>
      </c>
      <c r="AE63">
        <f>IF($D$20=0,D63,IF(AE63=0,O63,IF(ABS(U63)&lt;$D$19,AE63,MAX((K31)+$D$16,AE63+($D$13*(((O63)-AE63)+(U63*MAX(ABS(AE63-(K31)),1))))))))</f>
        <v/>
      </c>
      <c r="AF63">
        <f>IF($D$20=0,E63,IF(AF63=0,R63,IF(ABS(V63)&lt;$D$19,AF63,MAX((K32)+$D$16,AF63+($D$13*(((R63)-AF63)+(V63*MAX(ABS(AF63-(K32)),1))))))))</f>
        <v/>
      </c>
      <c r="AG63">
        <f>((G31)*(MAX($D$16,(AC63)-(K31)))^2)/2+(I31)*(MAX($D$16,(AC63)-(K31)))^3/3+(ABS(F63)^2)/($I$5*MAX(((G31)+(I31)*(MAX($D$16,(AC63)-(K31))))*(MAX($D$16,(AC63)-(K31))),1E-6))</f>
        <v/>
      </c>
      <c r="AH63">
        <f>((G31)*(MAX($D$16,(AE63)-(K31)))^2)/2+(I31)*(MAX($D$16,(AE63)-(K31)))^3/3+(ABS(F63)^2)/($I$5*MAX(((G31)+(I31)*(MAX($D$16,(AE63)-(K31))))*(MAX($D$16,(AE63)-(K31))),1E-6))</f>
        <v/>
      </c>
      <c r="AI63">
        <f>((G32)*(MAX($D$16,(AD63)-(K32)))^2)/2+(I32)*(MAX($D$16,(AD63)-(K32)))^3/3+(ABS(G63)^2)/($I$5*MAX(((G32)+(I32)*(MAX($D$16,(AD63)-(K32))))*(MAX($D$16,(AD63)-(K32))),1E-6))</f>
        <v/>
      </c>
      <c r="AJ63">
        <f>((G32)*(MAX($D$16,(AF63)-(K32)))^2)/2+(I32)*(MAX($D$16,(AF63)-(K32)))^3/3+(ABS(G63)^2)/($I$5*MAX(((G32)+(I32)*(MAX($D$16,(AF63)-(K32))))*(MAX($D$16,(AF63)-(K32))),1E-6))</f>
        <v/>
      </c>
      <c r="AK63">
        <f>IF(AH63&gt;=AG63,"Supercritical","Subcritical")</f>
        <v/>
      </c>
      <c r="AL63">
        <f>IF(AJ63&gt;=AI63,"Supercritical","Subcritical")</f>
        <v/>
      </c>
      <c r="AM63">
        <f>IF($D$20=0,D63,IFERROR(D63+$D$13*(IF(AK63="Supercritical",AE63,AC63)-D63),D63))</f>
        <v/>
      </c>
      <c r="AN63">
        <f>IF($D$20=0,E63,IFERROR(E63+$D$13*(IF(AL63="Supercritical",AF63,AD63)-E63),E63))</f>
        <v/>
      </c>
      <c r="AO63">
        <f>IF($D$20=0,0,IFERROR(ABS(IF(AK63="Supercritical",AE63,AC63)-D63),0))</f>
        <v/>
      </c>
      <c r="AP63">
        <f>IF($D$20=0,0,IFERROR(ABS(IF(AL63="Supercritical",AF63,AD63)-E63),0))</f>
        <v/>
      </c>
    </row>
    <row r="64">
      <c r="A64" t="n">
        <v>21</v>
      </c>
      <c r="B64">
        <f>Y63</f>
        <v/>
      </c>
      <c r="C64">
        <f>Z63</f>
        <v/>
      </c>
      <c r="D64">
        <f>AM63</f>
        <v/>
      </c>
      <c r="E64">
        <f>AN63</f>
        <v/>
      </c>
      <c r="F64">
        <f>$D$5</f>
        <v/>
      </c>
      <c r="G64">
        <f>IF(N6="None",MAX(0,F64-H64),MAX(0,F64*B64))</f>
        <v/>
      </c>
      <c r="H64">
        <f>IF(N6="None",MAX(0.05,IFERROR(O33,0)+0.05),MAX(0,F64-G64))</f>
        <v/>
      </c>
      <c r="I64">
        <f>IF(AND(N7="None",N8="None"),MAX(0,G64*C64),IF(N7="None",MAX(0.05,IFERROR(O34,0)+0.05),IF(N8="None",MAX(0,G64-J64),MAX(0,G64*C64))))</f>
        <v/>
      </c>
      <c r="J64">
        <f>IF(AND(N7="None",N8="None"),MAX(0,G64-I64),IF(N8="None",MAX(0.05,IFERROR(O35,0)+0.05),IF(N7="None",MAX(0,G64-I64),MAX(0,G64-I64))))</f>
        <v/>
      </c>
      <c r="K64">
        <f>P5</f>
        <v/>
      </c>
      <c r="L64">
        <f>P6</f>
        <v/>
      </c>
      <c r="M64">
        <f>P7</f>
        <v/>
      </c>
      <c r="N64">
        <f>P8</f>
        <v/>
      </c>
      <c r="O64">
        <f>K64+((ABS(F64)/MAX(((F31)+(H31)*(MAX($D$16,(K64)-(J31))))*(MAX($D$16,(K64)-(J31))),1E-6))^2)/(2*$I$5)-((E31)*((((ABS(F64)*$D$6)/(MAX(((F31)+(H31)*(MAX($D$16,(K64)-(J31))))*(MAX($D$16,(K64)-(J31))),1E-6)*MAX(((((F31)+(H31)*(MAX($D$16,(K64)-(J31))))*(MAX($D$16,(K64)-(J31))))/MAX((F31)+2*(MAX($D$16,(K64)-(J31)))*SQRT(1+(H31)^2),1E-6))^(2/3),1E-6)))^2)+(((ABS(F64)*$D$6)/(MAX(((G31)+(I31)*(MAX($D$16,(AE64)-(K31))))*(MAX($D$16,(AE64)-(K31))),1E-6)*MAX(((((G31)+(I31)*(MAX($D$16,(AE64)-(K31))))*(MAX($D$16,(AE64)-(K31))))/MAX((G31)+2*(MAX($D$16,(AE64)-(K31)))*SQRT(1+(I31)^2),1E-6))^(2/3),1E-6)))^2))/2)+(IF((ABS(F64)/MAX(((G31)+(I31)*(MAX($D$16,(AE64)-(K31))))*(MAX($D$16,(AE64)-(K31))),1E-6))&gt;(ABS(F64)/MAX(((F31)+(H31)*(MAX($D$16,(K64)-(J31))))*(MAX($D$16,(K64)-(J31))),1E-6)),$D$9*((((ABS(F64)/MAX(((G31)+(I31)*(MAX($D$16,(AE64)-(K31))))*(MAX($D$16,(AE64)-(K31))),1E-6))^2)/(2*$I$5))-(((ABS(F64)/MAX(((F31)+(H31)*(MAX($D$16,(K64)-(J31))))*(MAX($D$16,(K64)-(J31))),1E-6))^2)/(2*$I$5))),$D$8*((((ABS(F64)/MAX(((F31)+(H31)*(MAX($D$16,(K64)-(J31))))*(MAX($D$16,(K64)-(J31))),1E-6))^2)/(2*$I$5))-(((ABS(F64)/MAX(((G31)+(I31)*(MAX($D$16,(AE64)-(K31))))*(MAX($D$16,(AE64)-(K31))),1E-6))^2)/(2*$I$5)))))+($D$10*(ABS((X31)-(W31))/90)*MAX(((ABS(F64)/MAX(((F31)+(H31)*(MAX($D$16,(K64)-(J31))))*(MAX($D$16,(K64)-(J31))),1E-6))^2)/(2*$I$5),((ABS(F64)/MAX(((G31)+(I31)*(MAX($D$16,(AE64)-(K31))))*(MAX($D$16,(AE64)-(K31))),1E-6))^2)/(2*$I$5)))+(0)-((ABS(F64)/MAX(((G31)+(I31)*(MAX($D$16,(AE64)-(K31))))*(MAX($D$16,(AE64)-(K31))),1E-6))^2)/(2*$I$5)</f>
        <v/>
      </c>
      <c r="P64">
        <f>AD64+((ABS(G64)/MAX(((G32)+(I32)*(MAX($D$16,(AD64)-(K32))))*(MAX($D$16,(AD64)-(K32))),1E-6))^2)/(2*$I$5)+((E32)*((((ABS(G64)*$D$6)/(MAX(((F32)+(H32)*(MAX($D$16,(AC64)-(J32))))*(MAX($D$16,(AC64)-(J32))),1E-6)*MAX(((((F32)+(H32)*(MAX($D$16,(AC64)-(J32))))*(MAX($D$16,(AC64)-(J32))))/MAX((F32)+2*(MAX($D$16,(AC64)-(J32)))*SQRT(1+(H32)^2),1E-6))^(2/3),1E-6)))^2)+(((ABS(G64)*$D$6)/(MAX(((G32)+(I32)*(MAX($D$16,(AD64)-(K32))))*(MAX($D$16,(AD64)-(K32))),1E-6)*MAX(((((G32)+(I32)*(MAX($D$16,(AD64)-(K32))))*(MAX($D$16,(AD64)-(K32))))/MAX((G32)+2*(MAX($D$16,(AD64)-(K32)))*SQRT(1+(I32)^2),1E-6))^(2/3),1E-6)))^2))/2)+(IF((ABS(G64)/MAX(((G32)+(I32)*(MAX($D$16,(AD64)-(K32))))*(MAX($D$16,(AD64)-(K32))),1E-6))&gt;(ABS(G64)/MAX(((F32)+(H32)*(MAX($D$16,(AC64)-(J32))))*(MAX($D$16,(AC64)-(J32))),1E-6)),$D$9*((((ABS(G64)/MAX(((G32)+(I32)*(MAX($D$16,(AD64)-(K32))))*(MAX($D$16,(AD64)-(K32))),1E-6))^2)/(2*$I$5))-(((ABS(G64)/MAX(((F32)+(H32)*(MAX($D$16,(AC64)-(J32))))*(MAX($D$16,(AC64)-(J32))),1E-6))^2)/(2*$I$5))),$D$8*((((ABS(G64)/MAX(((F32)+(H32)*(MAX($D$16,(AC64)-(J32))))*(MAX($D$16,(AC64)-(J32))),1E-6))^2)/(2*$I$5))-(((ABS(G64)/MAX(((G32)+(I32)*(MAX($D$16,(AD64)-(K32))))*(MAX($D$16,(AD64)-(K32))),1E-6))^2)/(2*$I$5)))))+($D$10*(ABS((X32)-(W32))/90)*MAX(((ABS(G64)/MAX(((F32)+(H32)*(MAX($D$16,(AC64)-(J32))))*(MAX($D$16,(AC64)-(J32))),1E-6))^2)/(2*$I$5),((ABS(G64)/MAX(((G32)+(I32)*(MAX($D$16,(AD64)-(K32))))*(MAX($D$16,(AD64)-(K32))),1E-6))^2)/(2*$I$5)))+(($D$11*0.13607488*(ABS(H64)/MAX(ABS(F64),1E-6))^2*MAX(((ABS(G64)/MAX(((F32)+(H32)*(MAX($D$16,(AC64)-(J32))))*(MAX($D$16,(AC64)-(J32))),1E-6))^2)/(2*$I$5),((ABS(G64)/MAX(((G32)+(I32)*(MAX($D$16,(AD64)-(K32))))*(MAX($D$16,(AD64)-(K32))),1E-6))^2)/(2*$I$5))))-((ABS(G64)/MAX(((F32)+(H32)*(MAX($D$16,(AC64)-(J32))))*(MAX($D$16,(AC64)-(J32))),1E-6))^2)/(2*$I$5)</f>
        <v/>
      </c>
      <c r="Q64">
        <f>L64+((ABS(H64)/MAX(((G33)+(I33)*(MAX($D$16,(IF(N6="None",AC64,L64))-(K33))))*(MAX($D$16,(IF(N6="None",AC64,L64))-(K33))),1E-6))^2)/(2*$I$5)+((E33)*((((ABS(H64)*$D$6)/(MAX(((F33)+(H33)*(MAX($D$16,(AC64)-(J33))))*(MAX($D$16,(AC64)-(J33))),1E-6)*MAX(((((F33)+(H33)*(MAX($D$16,(AC64)-(J33))))*(MAX($D$16,(AC64)-(J33))))/MAX((F33)+2*(MAX($D$16,(AC64)-(J33)))*SQRT(1+(H33)^2),1E-6))^(2/3),1E-6)))^2)+(((ABS(H64)*$D$6)/(MAX(((G33)+(I33)*(MAX($D$16,(IF(N6="None",AC64,L64))-(K33))))*(MAX($D$16,(IF(N6="None",AC64,L64))-(K33))),1E-6)*MAX(((((G33)+(I33)*(MAX($D$16,(IF(N6="None",AC64,L64))-(K33))))*(MAX($D$16,(IF(N6="None",AC64,L64))-(K33))))/MAX((G33)+2*(MAX($D$16,(IF(N6="None",AC64,L64))-(K33)))*SQRT(1+(I33)^2),1E-6))^(2/3),1E-6)))^2))/2)+(IF((ABS(H64)/MAX(((G33)+(I33)*(MAX($D$16,(IF(N6="None",AC64,L64))-(K33))))*(MAX($D$16,(IF(N6="None",AC64,L64))-(K33))),1E-6))&gt;(ABS(H64)/MAX(((F33)+(H33)*(MAX($D$16,(AC64)-(J33))))*(MAX($D$16,(AC64)-(J33))),1E-6)),$D$9*((((ABS(H64)/MAX(((G33)+(I33)*(MAX($D$16,(IF(N6="None",AC64,L64))-(K33))))*(MAX($D$16,(IF(N6="None",AC64,L64))-(K33))),1E-6))^2)/(2*$I$5))-(((ABS(H64)/MAX(((F33)+(H33)*(MAX($D$16,(AC64)-(J33))))*(MAX($D$16,(AC64)-(J33))),1E-6))^2)/(2*$I$5))),$D$8*((((ABS(H64)/MAX(((F33)+(H33)*(MAX($D$16,(AC64)-(J33))))*(MAX($D$16,(AC64)-(J33))),1E-6))^2)/(2*$I$5))-(((ABS(H64)/MAX(((G33)+(I33)*(MAX($D$16,(IF(N6="None",AC64,L64))-(K33))))*(MAX($D$16,(IF(N6="None",AC64,L64))-(K33))),1E-6))^2)/(2*$I$5)))))+($D$10*(ABS((X33)-(W33))/90)*MAX(((ABS(H64)/MAX(((F33)+(H33)*(MAX($D$16,(AC64)-(J33))))*(MAX($D$16,(AC64)-(J33))),1E-6))^2)/(2*$I$5),((ABS(H64)/MAX(((G33)+(I33)*(MAX($D$16,(IF(N6="None",AC64,L64))-(K33))))*(MAX($D$16,(IF(N6="None",AC64,L64))-(K33))),1E-6))^2)/(2*$I$5)))+(($D$11*0.00000015*(ABS(G64)/MAX(ABS(F64),1E-6))^2*MAX(((ABS(H64)/MAX(((F33)+(H33)*(MAX($D$16,(AC64)-(J33))))*(MAX($D$16,(AC64)-(J33))),1E-6))^2)/(2*$I$5),((ABS(H64)/MAX(((G33)+(I33)*(MAX($D$16,(IF(N6="None",AC64,L64))-(K33))))*(MAX($D$16,(IF(N6="None",AC64,L64))-(K33))),1E-6))^2)/(2*$I$5))))-((ABS(H64)/MAX(((F33)+(H33)*(MAX($D$16,(AC64)-(J33))))*(MAX($D$16,(AC64)-(J33))),1E-6))^2)/(2*$I$5)</f>
        <v/>
      </c>
      <c r="R64">
        <f>AE64+((ABS(G64)/MAX(((F32)+(H32)*(MAX($D$16,(AE64)-(J32))))*(MAX($D$16,(AE64)-(J32))),1E-6))^2)/(2*$I$5)-((E32)*((((ABS(G64)*$D$6)/(MAX(((F32)+(H32)*(MAX($D$16,(AE64)-(J32))))*(MAX($D$16,(AE64)-(J32))),1E-6)*MAX(((((F32)+(H32)*(MAX($D$16,(AE64)-(J32))))*(MAX($D$16,(AE64)-(J32))))/MAX((F32)+2*(MAX($D$16,(AE64)-(J32)))*SQRT(1+(H32)^2),1E-6))^(2/3),1E-6)))^2)+(((ABS(G64)*$D$6)/(MAX(((G32)+(I32)*(MAX($D$16,(AF64)-(K32))))*(MAX($D$16,(AF64)-(K32))),1E-6)*MAX(((((G32)+(I32)*(MAX($D$16,(AF64)-(K32))))*(MAX($D$16,(AF64)-(K32))))/MAX((G32)+2*(MAX($D$16,(AF64)-(K32)))*SQRT(1+(I32)^2),1E-6))^(2/3),1E-6)))^2))/2)+(IF((ABS(G64)/MAX(((G32)+(I32)*(MAX($D$16,(AF64)-(K32))))*(MAX($D$16,(AF64)-(K32))),1E-6))&gt;(ABS(G64)/MAX(((F32)+(H32)*(MAX($D$16,(AE64)-(J32))))*(MAX($D$16,(AE64)-(J32))),1E-6)),$D$9*((((ABS(G64)/MAX(((G32)+(I32)*(MAX($D$16,(AF64)-(K32))))*(MAX($D$16,(AF64)-(K32))),1E-6))^2)/(2*$I$5))-(((ABS(G64)/MAX(((F32)+(H32)*(MAX($D$16,(AE64)-(J32))))*(MAX($D$16,(AE64)-(J32))),1E-6))^2)/(2*$I$5))),$D$8*((((ABS(G64)/MAX(((F32)+(H32)*(MAX($D$16,(AE64)-(J32))))*(MAX($D$16,(AE64)-(J32))),1E-6))^2)/(2*$I$5))-(((ABS(G64)/MAX(((G32)+(I32)*(MAX($D$16,(AF64)-(K32))))*(MAX($D$16,(AF64)-(K32))),1E-6))^2)/(2*$I$5)))))+($D$10*(ABS((X32)-(W32))/90)*MAX(((ABS(G64)/MAX(((F32)+(H32)*(MAX($D$16,(AE64)-(J32))))*(MAX($D$16,(AE64)-(J32))),1E-6))^2)/(2*$I$5),((ABS(G64)/MAX(((G32)+(I32)*(MAX($D$16,(AF64)-(K32))))*(MAX($D$16,(AF64)-(K32))),1E-6))^2)/(2*$I$5)))+(($D$11*0.13607488*(ABS(H64)/MAX(ABS(F64),1E-6))^2*MAX(((ABS(G64)/MAX(((F32)+(H32)*(MAX($D$16,(AE64)-(J32))))*(MAX($D$16,(AE64)-(J32))),1E-6))^2)/(2*$I$5),((ABS(G64)/MAX(((G32)+(I32)*(MAX($D$16,(AF64)-(K32))))*(MAX($D$16,(AF64)-(K32))),1E-6))^2)/(2*$I$5))))-((ABS(G64)/MAX(((G32)+(I32)*(MAX($D$16,(AF64)-(K32))))*(MAX($D$16,(AF64)-(K32))),1E-6))^2)/(2*$I$5)</f>
        <v/>
      </c>
      <c r="S64">
        <f>M64+((ABS(I64)/MAX(((G34)+(I34)*(MAX($D$16,(IF(N7="None",AD64,M64))-(K34))))*(MAX($D$16,(IF(N7="None",AD64,M64))-(K34))),1E-6))^2)/(2*$I$5)+((E34)*((((ABS(I64)*$D$6)/(MAX(((F34)+(H34)*(MAX($D$16,(AD64)-(J34))))*(MAX($D$16,(AD64)-(J34))),1E-6)*MAX(((((F34)+(H34)*(MAX($D$16,(AD64)-(J34))))*(MAX($D$16,(AD64)-(J34))))/MAX((F34)+2*(MAX($D$16,(AD64)-(J34)))*SQRT(1+(H34)^2),1E-6))^(2/3),1E-6)))^2)+(((ABS(I64)*$D$6)/(MAX(((G34)+(I34)*(MAX($D$16,(IF(N7="None",AD64,M64))-(K34))))*(MAX($D$16,(IF(N7="None",AD64,M64))-(K34))),1E-6)*MAX(((((G34)+(I34)*(MAX($D$16,(IF(N7="None",AD64,M64))-(K34))))*(MAX($D$16,(IF(N7="None",AD64,M64))-(K34))))/MAX((G34)+2*(MAX($D$16,(IF(N7="None",AD64,M64))-(K34)))*SQRT(1+(I34)^2),1E-6))^(2/3),1E-6)))^2))/2)+(IF((ABS(I64)/MAX(((G34)+(I34)*(MAX($D$16,(IF(N7="None",AD64,M64))-(K34))))*(MAX($D$16,(IF(N7="None",AD64,M64))-(K34))),1E-6))&gt;(ABS(I64)/MAX(((F34)+(H34)*(MAX($D$16,(AD64)-(J34))))*(MAX($D$16,(AD64)-(J34))),1E-6)),$D$9*((((ABS(I64)/MAX(((G34)+(I34)*(MAX($D$16,(IF(N7="None",AD64,M64))-(K34))))*(MAX($D$16,(IF(N7="None",AD64,M64))-(K34))),1E-6))^2)/(2*$I$5))-(((ABS(I64)/MAX(((F34)+(H34)*(MAX($D$16,(AD64)-(J34))))*(MAX($D$16,(AD64)-(J34))),1E-6))^2)/(2*$I$5))),$D$8*((((ABS(I64)/MAX(((F34)+(H34)*(MAX($D$16,(AD64)-(J34))))*(MAX($D$16,(AD64)-(J34))),1E-6))^2)/(2*$I$5))-(((ABS(I64)/MAX(((G34)+(I34)*(MAX($D$16,(IF(N7="None",AD64,M64))-(K34))))*(MAX($D$16,(IF(N7="None",AD64,M64))-(K34))),1E-6))^2)/(2*$I$5)))))+($D$10*(ABS((X34)-(W34))/90)*MAX(((ABS(I64)/MAX(((F34)+(H34)*(MAX($D$16,(AD64)-(J34))))*(MAX($D$16,(AD64)-(J34))),1E-6))^2)/(2*$I$5),((ABS(I64)/MAX(((G34)+(I34)*(MAX($D$16,(IF(N7="None",AD64,M64))-(K34))))*(MAX($D$16,(IF(N7="None",AD64,M64))-(K34))),1E-6))^2)/(2*$I$5)))+(0)-((ABS(I64)/MAX(((F34)+(H34)*(MAX($D$16,(AD64)-(J34))))*(MAX($D$16,(AD64)-(J34))),1E-6))^2)/(2*$I$5)</f>
        <v/>
      </c>
      <c r="T64">
        <f>N64+((ABS(J64)/MAX(((G35)+(I35)*(MAX($D$16,(IF(N8="None",AD64,N64))-(K35))))*(MAX($D$16,(IF(N8="None",AD64,N64))-(K35))),1E-6))^2)/(2*$I$5)+((E35)*((((ABS(J64)*$D$6)/(MAX(((F35)+(H35)*(MAX($D$16,(AD64)-(J35))))*(MAX($D$16,(AD64)-(J35))),1E-6)*MAX(((((F35)+(H35)*(MAX($D$16,(AD64)-(J35))))*(MAX($D$16,(AD64)-(J35))))/MAX((F35)+2*(MAX($D$16,(AD64)-(J35)))*SQRT(1+(H35)^2),1E-6))^(2/3),1E-6)))^2)+(((ABS(J64)*$D$6)/(MAX(((G35)+(I35)*(MAX($D$16,(IF(N8="None",AD64,N64))-(K35))))*(MAX($D$16,(IF(N8="None",AD64,N64))-(K35))),1E-6)*MAX(((((G35)+(I35)*(MAX($D$16,(IF(N8="None",AD64,N64))-(K35))))*(MAX($D$16,(IF(N8="None",AD64,N64))-(K35))))/MAX((G35)+2*(MAX($D$16,(IF(N8="None",AD64,N64))-(K35)))*SQRT(1+(I35)^2),1E-6))^(2/3),1E-6)))^2))/2)+(IF((ABS(J64)/MAX(((G35)+(I35)*(MAX($D$16,(IF(N8="None",AD64,N64))-(K35))))*(MAX($D$16,(IF(N8="None",AD64,N64))-(K35))),1E-6))&gt;(ABS(J64)/MAX(((F35)+(H35)*(MAX($D$16,(AD64)-(J35))))*(MAX($D$16,(AD64)-(J35))),1E-6)),$D$9*((((ABS(J64)/MAX(((G35)+(I35)*(MAX($D$16,(IF(N8="None",AD64,N64))-(K35))))*(MAX($D$16,(IF(N8="None",AD64,N64))-(K35))),1E-6))^2)/(2*$I$5))-(((ABS(J64)/MAX(((F35)+(H35)*(MAX($D$16,(AD64)-(J35))))*(MAX($D$16,(AD64)-(J35))),1E-6))^2)/(2*$I$5))),$D$8*((((ABS(J64)/MAX(((F35)+(H35)*(MAX($D$16,(AD64)-(J35))))*(MAX($D$16,(AD64)-(J35))),1E-6))^2)/(2*$I$5))-(((ABS(J64)/MAX(((G35)+(I35)*(MAX($D$16,(IF(N8="None",AD64,N64))-(K35))))*(MAX($D$16,(IF(N8="None",AD64,N64))-(K35))),1E-6))^2)/(2*$I$5)))))+($D$10*(ABS((X35)-(W35))/90)*MAX(((ABS(J64)/MAX(((F35)+(H35)*(MAX($D$16,(AD64)-(J35))))*(MAX($D$16,(AD64)-(J35))),1E-6))^2)/(2*$I$5),((ABS(J64)/MAX(((G35)+(I35)*(MAX($D$16,(IF(N8="None",AD64,N64))-(K35))))*(MAX($D$16,(IF(N8="None",AD64,N64))-(K35))),1E-6))^2)/(2*$I$5)))+(($D$11*0.34699541*(ABS(I64)/MAX(ABS(G64),1E-6))^2*MAX(((ABS(J64)/MAX(((F35)+(H35)*(MAX($D$16,(AD64)-(J35))))*(MAX($D$16,(AD64)-(J35))),1E-6))^2)/(2*$I$5),((ABS(J64)/MAX(((G35)+(I35)*(MAX($D$16,(IF(N8="None",AD64,N64))-(K35))))*(MAX($D$16,(IF(N8="None",AD64,N64))-(K35))),1E-6))^2)/(2*$I$5))))-((ABS(J64)/MAX(((F35)+(H35)*(MAX($D$16,(AD64)-(J35))))*(MAX($D$16,(AD64)-(J35))),1E-6))^2)/(2*$I$5)</f>
        <v/>
      </c>
      <c r="U64">
        <f>((((G31)*(MAX($D$16,(AE64)-(K31)))^2)/2+(I31)*(MAX($D$16,(AE64)-(K31)))^3/3+(ABS(F64)^2)/($I$5*MAX(((G31)+(I31)*(MAX($D$16,(AE64)-(K31))))*(MAX($D$16,(AE64)-(K31))),1E-6)))-(IF(N6="None",((((F32)*(MAX($D$16,(AE64)-(J32)))^2)/2+(H32)*(MAX($D$16,(AE64)-(J32)))^3/3+(ABS(G64)^2)/($I$5*MAX(((F32)+(H32)*(MAX($D$16,(AE64)-(J32))))*(MAX($D$16,(AE64)-(J32))),1E-6)))*0.72785025),(((((F32)*(MAX($D$16,(AE64)-(J32)))^2)/2+(H32)*(MAX($D$16,(AE64)-(J32)))^3/3+(ABS(G64)^2)/($I$5*MAX(((F32)+(H32)*(MAX($D$16,(AE64)-(J32))))*(MAX($D$16,(AE64)-(J32))),1E-6)))*0.72785025)+((((F33)*(MAX($D$16,(AE64)-(J33)))^2)/2+(H33)*(MAX($D$16,(AE64)-(J33)))^3/3+(ABS(H64)^2)/($I$5*MAX(((F33)+(H33)*(MAX($D$16,(AE64)-(J33))))*(MAX($D$16,(AE64)-(J33))),1E-6)))*0.99999971)))))/MAX(((G31)*(MAX($D$16,(AE64)-(K31)))^2)/2+(I31)*(MAX($D$16,(AE64)-(K31)))^3/3+(ABS(F64)^2)/($I$5*MAX(((G31)+(I31)*(MAX($D$16,(AE64)-(K31))))*(MAX($D$16,(AE64)-(K31))),1E-6)),1E-6)</f>
        <v/>
      </c>
      <c r="V64">
        <f>((((G32)*(MAX($D$16,(AF64)-(K32)))^2)/2+(I32)*(MAX($D$16,(AF64)-(K32)))^3/3+(ABS(G64)^2)/($I$5*MAX(((G32)+(I32)*(MAX($D$16,(AF64)-(K32))))*(MAX($D$16,(AF64)-(K32))),1E-6)))-(IF(AND(N7="None",N8="None"),0,IF(N8="None",((((F34)*(MAX($D$16,(AF64)-(J34)))^2)/2+(H34)*(MAX($D$16,(AF64)-(J34)))^3/3+(ABS(I64)^2)/($I$5*MAX(((F34)+(H34)*(MAX($D$16,(AF64)-(J34))))*(MAX($D$16,(AF64)-(J34))),1E-6)))*1.00000000),IF(N7="None",((((F35)*(MAX($D$16,(AF64)-(J35)))^2)/2+(H35)*(MAX($D$16,(AF64)-(J35)))^3/3+(ABS(J64)^2)/($I$5*MAX(((F35)+(H35)*(MAX($D$16,(AF64)-(J35))))*(MAX($D$16,(AF64)-(J35))),1E-6)))*0.30600918),(((((F34)*(MAX($D$16,(AF64)-(J34)))^2)/2+(H34)*(MAX($D$16,(AF64)-(J34)))^3/3+(ABS(I64)^2)/($I$5*MAX(((F34)+(H34)*(MAX($D$16,(AF64)-(J34))))*(MAX($D$16,(AF64)-(J34))),1E-6)))*1.00000000)+((((F35)*(MAX($D$16,(AF64)-(J35)))^2)/2+(H35)*(MAX($D$16,(AF64)-(J35)))^3/3+(ABS(J64)^2)/($I$5*MAX(((F35)+(H35)*(MAX($D$16,(AF64)-(J35))))*(MAX($D$16,(AF64)-(J35))),1E-6)))*0.30600918)))))))/MAX(((G32)*(MAX($D$16,(AF64)-(K32)))^2)/2+(I32)*(MAX($D$16,(AF64)-(K32)))^3/3+(ABS(G64)^2)/($I$5*MAX(((G32)+(I32)*(MAX($D$16,(AF64)-(K32))))*(MAX($D$16,(AF64)-(K32))),1E-6)),1E-6)</f>
        <v/>
      </c>
      <c r="W64">
        <f>ABS((MAX(P64,Q64))-D64)</f>
        <v/>
      </c>
      <c r="X64">
        <f>ABS((MAX(S64,T64))-E64)</f>
        <v/>
      </c>
      <c r="Y64">
        <f>IF($D$20=0,B64,IFERROR(IF(N6="None",1,MIN(0.98,MAX(0.02,B64+$D$14*((Q64-P64)/MAX(ABS(D64),1))))),B64))</f>
        <v/>
      </c>
      <c r="Z64">
        <f>IF($D$20=0,C64,IFERROR(IF(AND(N7="None",N8="None"),C64,IF(N8="None",1,IF(N7="None",0,MIN(0.98,MAX(0.02,C64+$D$14*((T64-S64)/MAX(ABS(E64),1))))))),C64))</f>
        <v/>
      </c>
      <c r="AA64">
        <f>IF($D$20=0,D64,IFERROR(D64+$D$13*(AC64-D64),D64))</f>
        <v/>
      </c>
      <c r="AB64">
        <f>IF($D$20=0,E64,IFERROR(E64+$D$13*(AD64-E64),E64))</f>
        <v/>
      </c>
      <c r="AC64">
        <f>IF($D$20=0,D64,IF(AC64=0,(MAX(P64,Q64)),IF(ABS((MAX(P64,Q64))-AC64)&lt;$D$19,AC64,MAX((K31)+$D$16,AC64+$D$13*(((MAX(P64,Q64))-AC64))))))</f>
        <v/>
      </c>
      <c r="AD64">
        <f>IF($D$20=0,E64,IF(AD64=0,(MAX(S64,T64)),IF(ABS((MAX(S64,T64))-AD64)&lt;$D$19,AD64,MAX((K32)+$D$16,AD64+$D$13*(((MAX(S64,T64))-AD64))))))</f>
        <v/>
      </c>
      <c r="AE64">
        <f>IF($D$20=0,D64,IF(AE64=0,O64,IF(ABS(U64)&lt;$D$19,AE64,MAX((K31)+$D$16,AE64+($D$13*(((O64)-AE64)+(U64*MAX(ABS(AE64-(K31)),1))))))))</f>
        <v/>
      </c>
      <c r="AF64">
        <f>IF($D$20=0,E64,IF(AF64=0,R64,IF(ABS(V64)&lt;$D$19,AF64,MAX((K32)+$D$16,AF64+($D$13*(((R64)-AF64)+(V64*MAX(ABS(AF64-(K32)),1))))))))</f>
        <v/>
      </c>
      <c r="AG64">
        <f>((G31)*(MAX($D$16,(AC64)-(K31)))^2)/2+(I31)*(MAX($D$16,(AC64)-(K31)))^3/3+(ABS(F64)^2)/($I$5*MAX(((G31)+(I31)*(MAX($D$16,(AC64)-(K31))))*(MAX($D$16,(AC64)-(K31))),1E-6))</f>
        <v/>
      </c>
      <c r="AH64">
        <f>((G31)*(MAX($D$16,(AE64)-(K31)))^2)/2+(I31)*(MAX($D$16,(AE64)-(K31)))^3/3+(ABS(F64)^2)/($I$5*MAX(((G31)+(I31)*(MAX($D$16,(AE64)-(K31))))*(MAX($D$16,(AE64)-(K31))),1E-6))</f>
        <v/>
      </c>
      <c r="AI64">
        <f>((G32)*(MAX($D$16,(AD64)-(K32)))^2)/2+(I32)*(MAX($D$16,(AD64)-(K32)))^3/3+(ABS(G64)^2)/($I$5*MAX(((G32)+(I32)*(MAX($D$16,(AD64)-(K32))))*(MAX($D$16,(AD64)-(K32))),1E-6))</f>
        <v/>
      </c>
      <c r="AJ64">
        <f>((G32)*(MAX($D$16,(AF64)-(K32)))^2)/2+(I32)*(MAX($D$16,(AF64)-(K32)))^3/3+(ABS(G64)^2)/($I$5*MAX(((G32)+(I32)*(MAX($D$16,(AF64)-(K32))))*(MAX($D$16,(AF64)-(K32))),1E-6))</f>
        <v/>
      </c>
      <c r="AK64">
        <f>IF(AH64&gt;=AG64,"Supercritical","Subcritical")</f>
        <v/>
      </c>
      <c r="AL64">
        <f>IF(AJ64&gt;=AI64,"Supercritical","Subcritical")</f>
        <v/>
      </c>
      <c r="AM64">
        <f>IF($D$20=0,D64,IFERROR(D64+$D$13*(IF(AK64="Supercritical",AE64,AC64)-D64),D64))</f>
        <v/>
      </c>
      <c r="AN64">
        <f>IF($D$20=0,E64,IFERROR(E64+$D$13*(IF(AL64="Supercritical",AF64,AD64)-E64),E64))</f>
        <v/>
      </c>
      <c r="AO64">
        <f>IF($D$20=0,0,IFERROR(ABS(IF(AK64="Supercritical",AE64,AC64)-D64),0))</f>
        <v/>
      </c>
      <c r="AP64">
        <f>IF($D$20=0,0,IFERROR(ABS(IF(AL64="Supercritical",AF64,AD64)-E64),0))</f>
        <v/>
      </c>
    </row>
    <row r="65">
      <c r="A65" t="n">
        <v>22</v>
      </c>
      <c r="B65">
        <f>Y64</f>
        <v/>
      </c>
      <c r="C65">
        <f>Z64</f>
        <v/>
      </c>
      <c r="D65">
        <f>AM64</f>
        <v/>
      </c>
      <c r="E65">
        <f>AN64</f>
        <v/>
      </c>
      <c r="F65">
        <f>$D$5</f>
        <v/>
      </c>
      <c r="G65">
        <f>IF(N6="None",MAX(0,F65-H65),MAX(0,F65*B65))</f>
        <v/>
      </c>
      <c r="H65">
        <f>IF(N6="None",MAX(0.05,IFERROR(O33,0)+0.05),MAX(0,F65-G65))</f>
        <v/>
      </c>
      <c r="I65">
        <f>IF(AND(N7="None",N8="None"),MAX(0,G65*C65),IF(N7="None",MAX(0.05,IFERROR(O34,0)+0.05),IF(N8="None",MAX(0,G65-J65),MAX(0,G65*C65))))</f>
        <v/>
      </c>
      <c r="J65">
        <f>IF(AND(N7="None",N8="None"),MAX(0,G65-I65),IF(N8="None",MAX(0.05,IFERROR(O35,0)+0.05),IF(N7="None",MAX(0,G65-I65),MAX(0,G65-I65))))</f>
        <v/>
      </c>
      <c r="K65">
        <f>P5</f>
        <v/>
      </c>
      <c r="L65">
        <f>P6</f>
        <v/>
      </c>
      <c r="M65">
        <f>P7</f>
        <v/>
      </c>
      <c r="N65">
        <f>P8</f>
        <v/>
      </c>
      <c r="O65">
        <f>K65+((ABS(F65)/MAX(((F31)+(H31)*(MAX($D$16,(K65)-(J31))))*(MAX($D$16,(K65)-(J31))),1E-6))^2)/(2*$I$5)-((E31)*((((ABS(F65)*$D$6)/(MAX(((F31)+(H31)*(MAX($D$16,(K65)-(J31))))*(MAX($D$16,(K65)-(J31))),1E-6)*MAX(((((F31)+(H31)*(MAX($D$16,(K65)-(J31))))*(MAX($D$16,(K65)-(J31))))/MAX((F31)+2*(MAX($D$16,(K65)-(J31)))*SQRT(1+(H31)^2),1E-6))^(2/3),1E-6)))^2)+(((ABS(F65)*$D$6)/(MAX(((G31)+(I31)*(MAX($D$16,(AE65)-(K31))))*(MAX($D$16,(AE65)-(K31))),1E-6)*MAX(((((G31)+(I31)*(MAX($D$16,(AE65)-(K31))))*(MAX($D$16,(AE65)-(K31))))/MAX((G31)+2*(MAX($D$16,(AE65)-(K31)))*SQRT(1+(I31)^2),1E-6))^(2/3),1E-6)))^2))/2)+(IF((ABS(F65)/MAX(((G31)+(I31)*(MAX($D$16,(AE65)-(K31))))*(MAX($D$16,(AE65)-(K31))),1E-6))&gt;(ABS(F65)/MAX(((F31)+(H31)*(MAX($D$16,(K65)-(J31))))*(MAX($D$16,(K65)-(J31))),1E-6)),$D$9*((((ABS(F65)/MAX(((G31)+(I31)*(MAX($D$16,(AE65)-(K31))))*(MAX($D$16,(AE65)-(K31))),1E-6))^2)/(2*$I$5))-(((ABS(F65)/MAX(((F31)+(H31)*(MAX($D$16,(K65)-(J31))))*(MAX($D$16,(K65)-(J31))),1E-6))^2)/(2*$I$5))),$D$8*((((ABS(F65)/MAX(((F31)+(H31)*(MAX($D$16,(K65)-(J31))))*(MAX($D$16,(K65)-(J31))),1E-6))^2)/(2*$I$5))-(((ABS(F65)/MAX(((G31)+(I31)*(MAX($D$16,(AE65)-(K31))))*(MAX($D$16,(AE65)-(K31))),1E-6))^2)/(2*$I$5)))))+($D$10*(ABS((X31)-(W31))/90)*MAX(((ABS(F65)/MAX(((F31)+(H31)*(MAX($D$16,(K65)-(J31))))*(MAX($D$16,(K65)-(J31))),1E-6))^2)/(2*$I$5),((ABS(F65)/MAX(((G31)+(I31)*(MAX($D$16,(AE65)-(K31))))*(MAX($D$16,(AE65)-(K31))),1E-6))^2)/(2*$I$5)))+(0)-((ABS(F65)/MAX(((G31)+(I31)*(MAX($D$16,(AE65)-(K31))))*(MAX($D$16,(AE65)-(K31))),1E-6))^2)/(2*$I$5)</f>
        <v/>
      </c>
      <c r="P65">
        <f>AD65+((ABS(G65)/MAX(((G32)+(I32)*(MAX($D$16,(AD65)-(K32))))*(MAX($D$16,(AD65)-(K32))),1E-6))^2)/(2*$I$5)+((E32)*((((ABS(G65)*$D$6)/(MAX(((F32)+(H32)*(MAX($D$16,(AC65)-(J32))))*(MAX($D$16,(AC65)-(J32))),1E-6)*MAX(((((F32)+(H32)*(MAX($D$16,(AC65)-(J32))))*(MAX($D$16,(AC65)-(J32))))/MAX((F32)+2*(MAX($D$16,(AC65)-(J32)))*SQRT(1+(H32)^2),1E-6))^(2/3),1E-6)))^2)+(((ABS(G65)*$D$6)/(MAX(((G32)+(I32)*(MAX($D$16,(AD65)-(K32))))*(MAX($D$16,(AD65)-(K32))),1E-6)*MAX(((((G32)+(I32)*(MAX($D$16,(AD65)-(K32))))*(MAX($D$16,(AD65)-(K32))))/MAX((G32)+2*(MAX($D$16,(AD65)-(K32)))*SQRT(1+(I32)^2),1E-6))^(2/3),1E-6)))^2))/2)+(IF((ABS(G65)/MAX(((G32)+(I32)*(MAX($D$16,(AD65)-(K32))))*(MAX($D$16,(AD65)-(K32))),1E-6))&gt;(ABS(G65)/MAX(((F32)+(H32)*(MAX($D$16,(AC65)-(J32))))*(MAX($D$16,(AC65)-(J32))),1E-6)),$D$9*((((ABS(G65)/MAX(((G32)+(I32)*(MAX($D$16,(AD65)-(K32))))*(MAX($D$16,(AD65)-(K32))),1E-6))^2)/(2*$I$5))-(((ABS(G65)/MAX(((F32)+(H32)*(MAX($D$16,(AC65)-(J32))))*(MAX($D$16,(AC65)-(J32))),1E-6))^2)/(2*$I$5))),$D$8*((((ABS(G65)/MAX(((F32)+(H32)*(MAX($D$16,(AC65)-(J32))))*(MAX($D$16,(AC65)-(J32))),1E-6))^2)/(2*$I$5))-(((ABS(G65)/MAX(((G32)+(I32)*(MAX($D$16,(AD65)-(K32))))*(MAX($D$16,(AD65)-(K32))),1E-6))^2)/(2*$I$5)))))+($D$10*(ABS((X32)-(W32))/90)*MAX(((ABS(G65)/MAX(((F32)+(H32)*(MAX($D$16,(AC65)-(J32))))*(MAX($D$16,(AC65)-(J32))),1E-6))^2)/(2*$I$5),((ABS(G65)/MAX(((G32)+(I32)*(MAX($D$16,(AD65)-(K32))))*(MAX($D$16,(AD65)-(K32))),1E-6))^2)/(2*$I$5)))+(($D$11*0.13607488*(ABS(H65)/MAX(ABS(F65),1E-6))^2*MAX(((ABS(G65)/MAX(((F32)+(H32)*(MAX($D$16,(AC65)-(J32))))*(MAX($D$16,(AC65)-(J32))),1E-6))^2)/(2*$I$5),((ABS(G65)/MAX(((G32)+(I32)*(MAX($D$16,(AD65)-(K32))))*(MAX($D$16,(AD65)-(K32))),1E-6))^2)/(2*$I$5))))-((ABS(G65)/MAX(((F32)+(H32)*(MAX($D$16,(AC65)-(J32))))*(MAX($D$16,(AC65)-(J32))),1E-6))^2)/(2*$I$5)</f>
        <v/>
      </c>
      <c r="Q65">
        <f>L65+((ABS(H65)/MAX(((G33)+(I33)*(MAX($D$16,(IF(N6="None",AC65,L65))-(K33))))*(MAX($D$16,(IF(N6="None",AC65,L65))-(K33))),1E-6))^2)/(2*$I$5)+((E33)*((((ABS(H65)*$D$6)/(MAX(((F33)+(H33)*(MAX($D$16,(AC65)-(J33))))*(MAX($D$16,(AC65)-(J33))),1E-6)*MAX(((((F33)+(H33)*(MAX($D$16,(AC65)-(J33))))*(MAX($D$16,(AC65)-(J33))))/MAX((F33)+2*(MAX($D$16,(AC65)-(J33)))*SQRT(1+(H33)^2),1E-6))^(2/3),1E-6)))^2)+(((ABS(H65)*$D$6)/(MAX(((G33)+(I33)*(MAX($D$16,(IF(N6="None",AC65,L65))-(K33))))*(MAX($D$16,(IF(N6="None",AC65,L65))-(K33))),1E-6)*MAX(((((G33)+(I33)*(MAX($D$16,(IF(N6="None",AC65,L65))-(K33))))*(MAX($D$16,(IF(N6="None",AC65,L65))-(K33))))/MAX((G33)+2*(MAX($D$16,(IF(N6="None",AC65,L65))-(K33)))*SQRT(1+(I33)^2),1E-6))^(2/3),1E-6)))^2))/2)+(IF((ABS(H65)/MAX(((G33)+(I33)*(MAX($D$16,(IF(N6="None",AC65,L65))-(K33))))*(MAX($D$16,(IF(N6="None",AC65,L65))-(K33))),1E-6))&gt;(ABS(H65)/MAX(((F33)+(H33)*(MAX($D$16,(AC65)-(J33))))*(MAX($D$16,(AC65)-(J33))),1E-6)),$D$9*((((ABS(H65)/MAX(((G33)+(I33)*(MAX($D$16,(IF(N6="None",AC65,L65))-(K33))))*(MAX($D$16,(IF(N6="None",AC65,L65))-(K33))),1E-6))^2)/(2*$I$5))-(((ABS(H65)/MAX(((F33)+(H33)*(MAX($D$16,(AC65)-(J33))))*(MAX($D$16,(AC65)-(J33))),1E-6))^2)/(2*$I$5))),$D$8*((((ABS(H65)/MAX(((F33)+(H33)*(MAX($D$16,(AC65)-(J33))))*(MAX($D$16,(AC65)-(J33))),1E-6))^2)/(2*$I$5))-(((ABS(H65)/MAX(((G33)+(I33)*(MAX($D$16,(IF(N6="None",AC65,L65))-(K33))))*(MAX($D$16,(IF(N6="None",AC65,L65))-(K33))),1E-6))^2)/(2*$I$5)))))+($D$10*(ABS((X33)-(W33))/90)*MAX(((ABS(H65)/MAX(((F33)+(H33)*(MAX($D$16,(AC65)-(J33))))*(MAX($D$16,(AC65)-(J33))),1E-6))^2)/(2*$I$5),((ABS(H65)/MAX(((G33)+(I33)*(MAX($D$16,(IF(N6="None",AC65,L65))-(K33))))*(MAX($D$16,(IF(N6="None",AC65,L65))-(K33))),1E-6))^2)/(2*$I$5)))+(($D$11*0.00000015*(ABS(G65)/MAX(ABS(F65),1E-6))^2*MAX(((ABS(H65)/MAX(((F33)+(H33)*(MAX($D$16,(AC65)-(J33))))*(MAX($D$16,(AC65)-(J33))),1E-6))^2)/(2*$I$5),((ABS(H65)/MAX(((G33)+(I33)*(MAX($D$16,(IF(N6="None",AC65,L65))-(K33))))*(MAX($D$16,(IF(N6="None",AC65,L65))-(K33))),1E-6))^2)/(2*$I$5))))-((ABS(H65)/MAX(((F33)+(H33)*(MAX($D$16,(AC65)-(J33))))*(MAX($D$16,(AC65)-(J33))),1E-6))^2)/(2*$I$5)</f>
        <v/>
      </c>
      <c r="R65">
        <f>AE65+((ABS(G65)/MAX(((F32)+(H32)*(MAX($D$16,(AE65)-(J32))))*(MAX($D$16,(AE65)-(J32))),1E-6))^2)/(2*$I$5)-((E32)*((((ABS(G65)*$D$6)/(MAX(((F32)+(H32)*(MAX($D$16,(AE65)-(J32))))*(MAX($D$16,(AE65)-(J32))),1E-6)*MAX(((((F32)+(H32)*(MAX($D$16,(AE65)-(J32))))*(MAX($D$16,(AE65)-(J32))))/MAX((F32)+2*(MAX($D$16,(AE65)-(J32)))*SQRT(1+(H32)^2),1E-6))^(2/3),1E-6)))^2)+(((ABS(G65)*$D$6)/(MAX(((G32)+(I32)*(MAX($D$16,(AF65)-(K32))))*(MAX($D$16,(AF65)-(K32))),1E-6)*MAX(((((G32)+(I32)*(MAX($D$16,(AF65)-(K32))))*(MAX($D$16,(AF65)-(K32))))/MAX((G32)+2*(MAX($D$16,(AF65)-(K32)))*SQRT(1+(I32)^2),1E-6))^(2/3),1E-6)))^2))/2)+(IF((ABS(G65)/MAX(((G32)+(I32)*(MAX($D$16,(AF65)-(K32))))*(MAX($D$16,(AF65)-(K32))),1E-6))&gt;(ABS(G65)/MAX(((F32)+(H32)*(MAX($D$16,(AE65)-(J32))))*(MAX($D$16,(AE65)-(J32))),1E-6)),$D$9*((((ABS(G65)/MAX(((G32)+(I32)*(MAX($D$16,(AF65)-(K32))))*(MAX($D$16,(AF65)-(K32))),1E-6))^2)/(2*$I$5))-(((ABS(G65)/MAX(((F32)+(H32)*(MAX($D$16,(AE65)-(J32))))*(MAX($D$16,(AE65)-(J32))),1E-6))^2)/(2*$I$5))),$D$8*((((ABS(G65)/MAX(((F32)+(H32)*(MAX($D$16,(AE65)-(J32))))*(MAX($D$16,(AE65)-(J32))),1E-6))^2)/(2*$I$5))-(((ABS(G65)/MAX(((G32)+(I32)*(MAX($D$16,(AF65)-(K32))))*(MAX($D$16,(AF65)-(K32))),1E-6))^2)/(2*$I$5)))))+($D$10*(ABS((X32)-(W32))/90)*MAX(((ABS(G65)/MAX(((F32)+(H32)*(MAX($D$16,(AE65)-(J32))))*(MAX($D$16,(AE65)-(J32))),1E-6))^2)/(2*$I$5),((ABS(G65)/MAX(((G32)+(I32)*(MAX($D$16,(AF65)-(K32))))*(MAX($D$16,(AF65)-(K32))),1E-6))^2)/(2*$I$5)))+(($D$11*0.13607488*(ABS(H65)/MAX(ABS(F65),1E-6))^2*MAX(((ABS(G65)/MAX(((F32)+(H32)*(MAX($D$16,(AE65)-(J32))))*(MAX($D$16,(AE65)-(J32))),1E-6))^2)/(2*$I$5),((ABS(G65)/MAX(((G32)+(I32)*(MAX($D$16,(AF65)-(K32))))*(MAX($D$16,(AF65)-(K32))),1E-6))^2)/(2*$I$5))))-((ABS(G65)/MAX(((G32)+(I32)*(MAX($D$16,(AF65)-(K32))))*(MAX($D$16,(AF65)-(K32))),1E-6))^2)/(2*$I$5)</f>
        <v/>
      </c>
      <c r="S65">
        <f>M65+((ABS(I65)/MAX(((G34)+(I34)*(MAX($D$16,(IF(N7="None",AD65,M65))-(K34))))*(MAX($D$16,(IF(N7="None",AD65,M65))-(K34))),1E-6))^2)/(2*$I$5)+((E34)*((((ABS(I65)*$D$6)/(MAX(((F34)+(H34)*(MAX($D$16,(AD65)-(J34))))*(MAX($D$16,(AD65)-(J34))),1E-6)*MAX(((((F34)+(H34)*(MAX($D$16,(AD65)-(J34))))*(MAX($D$16,(AD65)-(J34))))/MAX((F34)+2*(MAX($D$16,(AD65)-(J34)))*SQRT(1+(H34)^2),1E-6))^(2/3),1E-6)))^2)+(((ABS(I65)*$D$6)/(MAX(((G34)+(I34)*(MAX($D$16,(IF(N7="None",AD65,M65))-(K34))))*(MAX($D$16,(IF(N7="None",AD65,M65))-(K34))),1E-6)*MAX(((((G34)+(I34)*(MAX($D$16,(IF(N7="None",AD65,M65))-(K34))))*(MAX($D$16,(IF(N7="None",AD65,M65))-(K34))))/MAX((G34)+2*(MAX($D$16,(IF(N7="None",AD65,M65))-(K34)))*SQRT(1+(I34)^2),1E-6))^(2/3),1E-6)))^2))/2)+(IF((ABS(I65)/MAX(((G34)+(I34)*(MAX($D$16,(IF(N7="None",AD65,M65))-(K34))))*(MAX($D$16,(IF(N7="None",AD65,M65))-(K34))),1E-6))&gt;(ABS(I65)/MAX(((F34)+(H34)*(MAX($D$16,(AD65)-(J34))))*(MAX($D$16,(AD65)-(J34))),1E-6)),$D$9*((((ABS(I65)/MAX(((G34)+(I34)*(MAX($D$16,(IF(N7="None",AD65,M65))-(K34))))*(MAX($D$16,(IF(N7="None",AD65,M65))-(K34))),1E-6))^2)/(2*$I$5))-(((ABS(I65)/MAX(((F34)+(H34)*(MAX($D$16,(AD65)-(J34))))*(MAX($D$16,(AD65)-(J34))),1E-6))^2)/(2*$I$5))),$D$8*((((ABS(I65)/MAX(((F34)+(H34)*(MAX($D$16,(AD65)-(J34))))*(MAX($D$16,(AD65)-(J34))),1E-6))^2)/(2*$I$5))-(((ABS(I65)/MAX(((G34)+(I34)*(MAX($D$16,(IF(N7="None",AD65,M65))-(K34))))*(MAX($D$16,(IF(N7="None",AD65,M65))-(K34))),1E-6))^2)/(2*$I$5)))))+($D$10*(ABS((X34)-(W34))/90)*MAX(((ABS(I65)/MAX(((F34)+(H34)*(MAX($D$16,(AD65)-(J34))))*(MAX($D$16,(AD65)-(J34))),1E-6))^2)/(2*$I$5),((ABS(I65)/MAX(((G34)+(I34)*(MAX($D$16,(IF(N7="None",AD65,M65))-(K34))))*(MAX($D$16,(IF(N7="None",AD65,M65))-(K34))),1E-6))^2)/(2*$I$5)))+(0)-((ABS(I65)/MAX(((F34)+(H34)*(MAX($D$16,(AD65)-(J34))))*(MAX($D$16,(AD65)-(J34))),1E-6))^2)/(2*$I$5)</f>
        <v/>
      </c>
      <c r="T65">
        <f>N65+((ABS(J65)/MAX(((G35)+(I35)*(MAX($D$16,(IF(N8="None",AD65,N65))-(K35))))*(MAX($D$16,(IF(N8="None",AD65,N65))-(K35))),1E-6))^2)/(2*$I$5)+((E35)*((((ABS(J65)*$D$6)/(MAX(((F35)+(H35)*(MAX($D$16,(AD65)-(J35))))*(MAX($D$16,(AD65)-(J35))),1E-6)*MAX(((((F35)+(H35)*(MAX($D$16,(AD65)-(J35))))*(MAX($D$16,(AD65)-(J35))))/MAX((F35)+2*(MAX($D$16,(AD65)-(J35)))*SQRT(1+(H35)^2),1E-6))^(2/3),1E-6)))^2)+(((ABS(J65)*$D$6)/(MAX(((G35)+(I35)*(MAX($D$16,(IF(N8="None",AD65,N65))-(K35))))*(MAX($D$16,(IF(N8="None",AD65,N65))-(K35))),1E-6)*MAX(((((G35)+(I35)*(MAX($D$16,(IF(N8="None",AD65,N65))-(K35))))*(MAX($D$16,(IF(N8="None",AD65,N65))-(K35))))/MAX((G35)+2*(MAX($D$16,(IF(N8="None",AD65,N65))-(K35)))*SQRT(1+(I35)^2),1E-6))^(2/3),1E-6)))^2))/2)+(IF((ABS(J65)/MAX(((G35)+(I35)*(MAX($D$16,(IF(N8="None",AD65,N65))-(K35))))*(MAX($D$16,(IF(N8="None",AD65,N65))-(K35))),1E-6))&gt;(ABS(J65)/MAX(((F35)+(H35)*(MAX($D$16,(AD65)-(J35))))*(MAX($D$16,(AD65)-(J35))),1E-6)),$D$9*((((ABS(J65)/MAX(((G35)+(I35)*(MAX($D$16,(IF(N8="None",AD65,N65))-(K35))))*(MAX($D$16,(IF(N8="None",AD65,N65))-(K35))),1E-6))^2)/(2*$I$5))-(((ABS(J65)/MAX(((F35)+(H35)*(MAX($D$16,(AD65)-(J35))))*(MAX($D$16,(AD65)-(J35))),1E-6))^2)/(2*$I$5))),$D$8*((((ABS(J65)/MAX(((F35)+(H35)*(MAX($D$16,(AD65)-(J35))))*(MAX($D$16,(AD65)-(J35))),1E-6))^2)/(2*$I$5))-(((ABS(J65)/MAX(((G35)+(I35)*(MAX($D$16,(IF(N8="None",AD65,N65))-(K35))))*(MAX($D$16,(IF(N8="None",AD65,N65))-(K35))),1E-6))^2)/(2*$I$5)))))+($D$10*(ABS((X35)-(W35))/90)*MAX(((ABS(J65)/MAX(((F35)+(H35)*(MAX($D$16,(AD65)-(J35))))*(MAX($D$16,(AD65)-(J35))),1E-6))^2)/(2*$I$5),((ABS(J65)/MAX(((G35)+(I35)*(MAX($D$16,(IF(N8="None",AD65,N65))-(K35))))*(MAX($D$16,(IF(N8="None",AD65,N65))-(K35))),1E-6))^2)/(2*$I$5)))+(($D$11*0.34699541*(ABS(I65)/MAX(ABS(G65),1E-6))^2*MAX(((ABS(J65)/MAX(((F35)+(H35)*(MAX($D$16,(AD65)-(J35))))*(MAX($D$16,(AD65)-(J35))),1E-6))^2)/(2*$I$5),((ABS(J65)/MAX(((G35)+(I35)*(MAX($D$16,(IF(N8="None",AD65,N65))-(K35))))*(MAX($D$16,(IF(N8="None",AD65,N65))-(K35))),1E-6))^2)/(2*$I$5))))-((ABS(J65)/MAX(((F35)+(H35)*(MAX($D$16,(AD65)-(J35))))*(MAX($D$16,(AD65)-(J35))),1E-6))^2)/(2*$I$5)</f>
        <v/>
      </c>
      <c r="U65">
        <f>((((G31)*(MAX($D$16,(AE65)-(K31)))^2)/2+(I31)*(MAX($D$16,(AE65)-(K31)))^3/3+(ABS(F65)^2)/($I$5*MAX(((G31)+(I31)*(MAX($D$16,(AE65)-(K31))))*(MAX($D$16,(AE65)-(K31))),1E-6)))-(IF(N6="None",((((F32)*(MAX($D$16,(AE65)-(J32)))^2)/2+(H32)*(MAX($D$16,(AE65)-(J32)))^3/3+(ABS(G65)^2)/($I$5*MAX(((F32)+(H32)*(MAX($D$16,(AE65)-(J32))))*(MAX($D$16,(AE65)-(J32))),1E-6)))*0.72785025),(((((F32)*(MAX($D$16,(AE65)-(J32)))^2)/2+(H32)*(MAX($D$16,(AE65)-(J32)))^3/3+(ABS(G65)^2)/($I$5*MAX(((F32)+(H32)*(MAX($D$16,(AE65)-(J32))))*(MAX($D$16,(AE65)-(J32))),1E-6)))*0.72785025)+((((F33)*(MAX($D$16,(AE65)-(J33)))^2)/2+(H33)*(MAX($D$16,(AE65)-(J33)))^3/3+(ABS(H65)^2)/($I$5*MAX(((F33)+(H33)*(MAX($D$16,(AE65)-(J33))))*(MAX($D$16,(AE65)-(J33))),1E-6)))*0.99999971)))))/MAX(((G31)*(MAX($D$16,(AE65)-(K31)))^2)/2+(I31)*(MAX($D$16,(AE65)-(K31)))^3/3+(ABS(F65)^2)/($I$5*MAX(((G31)+(I31)*(MAX($D$16,(AE65)-(K31))))*(MAX($D$16,(AE65)-(K31))),1E-6)),1E-6)</f>
        <v/>
      </c>
      <c r="V65">
        <f>((((G32)*(MAX($D$16,(AF65)-(K32)))^2)/2+(I32)*(MAX($D$16,(AF65)-(K32)))^3/3+(ABS(G65)^2)/($I$5*MAX(((G32)+(I32)*(MAX($D$16,(AF65)-(K32))))*(MAX($D$16,(AF65)-(K32))),1E-6)))-(IF(AND(N7="None",N8="None"),0,IF(N8="None",((((F34)*(MAX($D$16,(AF65)-(J34)))^2)/2+(H34)*(MAX($D$16,(AF65)-(J34)))^3/3+(ABS(I65)^2)/($I$5*MAX(((F34)+(H34)*(MAX($D$16,(AF65)-(J34))))*(MAX($D$16,(AF65)-(J34))),1E-6)))*1.00000000),IF(N7="None",((((F35)*(MAX($D$16,(AF65)-(J35)))^2)/2+(H35)*(MAX($D$16,(AF65)-(J35)))^3/3+(ABS(J65)^2)/($I$5*MAX(((F35)+(H35)*(MAX($D$16,(AF65)-(J35))))*(MAX($D$16,(AF65)-(J35))),1E-6)))*0.30600918),(((((F34)*(MAX($D$16,(AF65)-(J34)))^2)/2+(H34)*(MAX($D$16,(AF65)-(J34)))^3/3+(ABS(I65)^2)/($I$5*MAX(((F34)+(H34)*(MAX($D$16,(AF65)-(J34))))*(MAX($D$16,(AF65)-(J34))),1E-6)))*1.00000000)+((((F35)*(MAX($D$16,(AF65)-(J35)))^2)/2+(H35)*(MAX($D$16,(AF65)-(J35)))^3/3+(ABS(J65)^2)/($I$5*MAX(((F35)+(H35)*(MAX($D$16,(AF65)-(J35))))*(MAX($D$16,(AF65)-(J35))),1E-6)))*0.30600918)))))))/MAX(((G32)*(MAX($D$16,(AF65)-(K32)))^2)/2+(I32)*(MAX($D$16,(AF65)-(K32)))^3/3+(ABS(G65)^2)/($I$5*MAX(((G32)+(I32)*(MAX($D$16,(AF65)-(K32))))*(MAX($D$16,(AF65)-(K32))),1E-6)),1E-6)</f>
        <v/>
      </c>
      <c r="W65">
        <f>ABS((MAX(P65,Q65))-D65)</f>
        <v/>
      </c>
      <c r="X65">
        <f>ABS((MAX(S65,T65))-E65)</f>
        <v/>
      </c>
      <c r="Y65">
        <f>IF($D$20=0,B65,IFERROR(IF(N6="None",1,MIN(0.98,MAX(0.02,B65+$D$14*((Q65-P65)/MAX(ABS(D65),1))))),B65))</f>
        <v/>
      </c>
      <c r="Z65">
        <f>IF($D$20=0,C65,IFERROR(IF(AND(N7="None",N8="None"),C65,IF(N8="None",1,IF(N7="None",0,MIN(0.98,MAX(0.02,C65+$D$14*((T65-S65)/MAX(ABS(E65),1))))))),C65))</f>
        <v/>
      </c>
      <c r="AA65">
        <f>IF($D$20=0,D65,IFERROR(D65+$D$13*(AC65-D65),D65))</f>
        <v/>
      </c>
      <c r="AB65">
        <f>IF($D$20=0,E65,IFERROR(E65+$D$13*(AD65-E65),E65))</f>
        <v/>
      </c>
      <c r="AC65">
        <f>IF($D$20=0,D65,IF(AC65=0,(MAX(P65,Q65)),IF(ABS((MAX(P65,Q65))-AC65)&lt;$D$19,AC65,MAX((K31)+$D$16,AC65+$D$13*(((MAX(P65,Q65))-AC65))))))</f>
        <v/>
      </c>
      <c r="AD65">
        <f>IF($D$20=0,E65,IF(AD65=0,(MAX(S65,T65)),IF(ABS((MAX(S65,T65))-AD65)&lt;$D$19,AD65,MAX((K32)+$D$16,AD65+$D$13*(((MAX(S65,T65))-AD65))))))</f>
        <v/>
      </c>
      <c r="AE65">
        <f>IF($D$20=0,D65,IF(AE65=0,O65,IF(ABS(U65)&lt;$D$19,AE65,MAX((K31)+$D$16,AE65+($D$13*(((O65)-AE65)+(U65*MAX(ABS(AE65-(K31)),1))))))))</f>
        <v/>
      </c>
      <c r="AF65">
        <f>IF($D$20=0,E65,IF(AF65=0,R65,IF(ABS(V65)&lt;$D$19,AF65,MAX((K32)+$D$16,AF65+($D$13*(((R65)-AF65)+(V65*MAX(ABS(AF65-(K32)),1))))))))</f>
        <v/>
      </c>
      <c r="AG65">
        <f>((G31)*(MAX($D$16,(AC65)-(K31)))^2)/2+(I31)*(MAX($D$16,(AC65)-(K31)))^3/3+(ABS(F65)^2)/($I$5*MAX(((G31)+(I31)*(MAX($D$16,(AC65)-(K31))))*(MAX($D$16,(AC65)-(K31))),1E-6))</f>
        <v/>
      </c>
      <c r="AH65">
        <f>((G31)*(MAX($D$16,(AE65)-(K31)))^2)/2+(I31)*(MAX($D$16,(AE65)-(K31)))^3/3+(ABS(F65)^2)/($I$5*MAX(((G31)+(I31)*(MAX($D$16,(AE65)-(K31))))*(MAX($D$16,(AE65)-(K31))),1E-6))</f>
        <v/>
      </c>
      <c r="AI65">
        <f>((G32)*(MAX($D$16,(AD65)-(K32)))^2)/2+(I32)*(MAX($D$16,(AD65)-(K32)))^3/3+(ABS(G65)^2)/($I$5*MAX(((G32)+(I32)*(MAX($D$16,(AD65)-(K32))))*(MAX($D$16,(AD65)-(K32))),1E-6))</f>
        <v/>
      </c>
      <c r="AJ65">
        <f>((G32)*(MAX($D$16,(AF65)-(K32)))^2)/2+(I32)*(MAX($D$16,(AF65)-(K32)))^3/3+(ABS(G65)^2)/($I$5*MAX(((G32)+(I32)*(MAX($D$16,(AF65)-(K32))))*(MAX($D$16,(AF65)-(K32))),1E-6))</f>
        <v/>
      </c>
      <c r="AK65">
        <f>IF(AH65&gt;=AG65,"Supercritical","Subcritical")</f>
        <v/>
      </c>
      <c r="AL65">
        <f>IF(AJ65&gt;=AI65,"Supercritical","Subcritical")</f>
        <v/>
      </c>
      <c r="AM65">
        <f>IF($D$20=0,D65,IFERROR(D65+$D$13*(IF(AK65="Supercritical",AE65,AC65)-D65),D65))</f>
        <v/>
      </c>
      <c r="AN65">
        <f>IF($D$20=0,E65,IFERROR(E65+$D$13*(IF(AL65="Supercritical",AF65,AD65)-E65),E65))</f>
        <v/>
      </c>
      <c r="AO65">
        <f>IF($D$20=0,0,IFERROR(ABS(IF(AK65="Supercritical",AE65,AC65)-D65),0))</f>
        <v/>
      </c>
      <c r="AP65">
        <f>IF($D$20=0,0,IFERROR(ABS(IF(AL65="Supercritical",AF65,AD65)-E65),0))</f>
        <v/>
      </c>
    </row>
    <row r="66">
      <c r="A66" t="n">
        <v>23</v>
      </c>
      <c r="B66">
        <f>Y65</f>
        <v/>
      </c>
      <c r="C66">
        <f>Z65</f>
        <v/>
      </c>
      <c r="D66">
        <f>AM65</f>
        <v/>
      </c>
      <c r="E66">
        <f>AN65</f>
        <v/>
      </c>
      <c r="F66">
        <f>$D$5</f>
        <v/>
      </c>
      <c r="G66">
        <f>IF(N6="None",MAX(0,F66-H66),MAX(0,F66*B66))</f>
        <v/>
      </c>
      <c r="H66">
        <f>IF(N6="None",MAX(0.05,IFERROR(O33,0)+0.05),MAX(0,F66-G66))</f>
        <v/>
      </c>
      <c r="I66">
        <f>IF(AND(N7="None",N8="None"),MAX(0,G66*C66),IF(N7="None",MAX(0.05,IFERROR(O34,0)+0.05),IF(N8="None",MAX(0,G66-J66),MAX(0,G66*C66))))</f>
        <v/>
      </c>
      <c r="J66">
        <f>IF(AND(N7="None",N8="None"),MAX(0,G66-I66),IF(N8="None",MAX(0.05,IFERROR(O35,0)+0.05),IF(N7="None",MAX(0,G66-I66),MAX(0,G66-I66))))</f>
        <v/>
      </c>
      <c r="K66">
        <f>P5</f>
        <v/>
      </c>
      <c r="L66">
        <f>P6</f>
        <v/>
      </c>
      <c r="M66">
        <f>P7</f>
        <v/>
      </c>
      <c r="N66">
        <f>P8</f>
        <v/>
      </c>
      <c r="O66">
        <f>K66+((ABS(F66)/MAX(((F31)+(H31)*(MAX($D$16,(K66)-(J31))))*(MAX($D$16,(K66)-(J31))),1E-6))^2)/(2*$I$5)-((E31)*((((ABS(F66)*$D$6)/(MAX(((F31)+(H31)*(MAX($D$16,(K66)-(J31))))*(MAX($D$16,(K66)-(J31))),1E-6)*MAX(((((F31)+(H31)*(MAX($D$16,(K66)-(J31))))*(MAX($D$16,(K66)-(J31))))/MAX((F31)+2*(MAX($D$16,(K66)-(J31)))*SQRT(1+(H31)^2),1E-6))^(2/3),1E-6)))^2)+(((ABS(F66)*$D$6)/(MAX(((G31)+(I31)*(MAX($D$16,(AE66)-(K31))))*(MAX($D$16,(AE66)-(K31))),1E-6)*MAX(((((G31)+(I31)*(MAX($D$16,(AE66)-(K31))))*(MAX($D$16,(AE66)-(K31))))/MAX((G31)+2*(MAX($D$16,(AE66)-(K31)))*SQRT(1+(I31)^2),1E-6))^(2/3),1E-6)))^2))/2)+(IF((ABS(F66)/MAX(((G31)+(I31)*(MAX($D$16,(AE66)-(K31))))*(MAX($D$16,(AE66)-(K31))),1E-6))&gt;(ABS(F66)/MAX(((F31)+(H31)*(MAX($D$16,(K66)-(J31))))*(MAX($D$16,(K66)-(J31))),1E-6)),$D$9*((((ABS(F66)/MAX(((G31)+(I31)*(MAX($D$16,(AE66)-(K31))))*(MAX($D$16,(AE66)-(K31))),1E-6))^2)/(2*$I$5))-(((ABS(F66)/MAX(((F31)+(H31)*(MAX($D$16,(K66)-(J31))))*(MAX($D$16,(K66)-(J31))),1E-6))^2)/(2*$I$5))),$D$8*((((ABS(F66)/MAX(((F31)+(H31)*(MAX($D$16,(K66)-(J31))))*(MAX($D$16,(K66)-(J31))),1E-6))^2)/(2*$I$5))-(((ABS(F66)/MAX(((G31)+(I31)*(MAX($D$16,(AE66)-(K31))))*(MAX($D$16,(AE66)-(K31))),1E-6))^2)/(2*$I$5)))))+($D$10*(ABS((X31)-(W31))/90)*MAX(((ABS(F66)/MAX(((F31)+(H31)*(MAX($D$16,(K66)-(J31))))*(MAX($D$16,(K66)-(J31))),1E-6))^2)/(2*$I$5),((ABS(F66)/MAX(((G31)+(I31)*(MAX($D$16,(AE66)-(K31))))*(MAX($D$16,(AE66)-(K31))),1E-6))^2)/(2*$I$5)))+(0)-((ABS(F66)/MAX(((G31)+(I31)*(MAX($D$16,(AE66)-(K31))))*(MAX($D$16,(AE66)-(K31))),1E-6))^2)/(2*$I$5)</f>
        <v/>
      </c>
      <c r="P66">
        <f>AD66+((ABS(G66)/MAX(((G32)+(I32)*(MAX($D$16,(AD66)-(K32))))*(MAX($D$16,(AD66)-(K32))),1E-6))^2)/(2*$I$5)+((E32)*((((ABS(G66)*$D$6)/(MAX(((F32)+(H32)*(MAX($D$16,(AC66)-(J32))))*(MAX($D$16,(AC66)-(J32))),1E-6)*MAX(((((F32)+(H32)*(MAX($D$16,(AC66)-(J32))))*(MAX($D$16,(AC66)-(J32))))/MAX((F32)+2*(MAX($D$16,(AC66)-(J32)))*SQRT(1+(H32)^2),1E-6))^(2/3),1E-6)))^2)+(((ABS(G66)*$D$6)/(MAX(((G32)+(I32)*(MAX($D$16,(AD66)-(K32))))*(MAX($D$16,(AD66)-(K32))),1E-6)*MAX(((((G32)+(I32)*(MAX($D$16,(AD66)-(K32))))*(MAX($D$16,(AD66)-(K32))))/MAX((G32)+2*(MAX($D$16,(AD66)-(K32)))*SQRT(1+(I32)^2),1E-6))^(2/3),1E-6)))^2))/2)+(IF((ABS(G66)/MAX(((G32)+(I32)*(MAX($D$16,(AD66)-(K32))))*(MAX($D$16,(AD66)-(K32))),1E-6))&gt;(ABS(G66)/MAX(((F32)+(H32)*(MAX($D$16,(AC66)-(J32))))*(MAX($D$16,(AC66)-(J32))),1E-6)),$D$9*((((ABS(G66)/MAX(((G32)+(I32)*(MAX($D$16,(AD66)-(K32))))*(MAX($D$16,(AD66)-(K32))),1E-6))^2)/(2*$I$5))-(((ABS(G66)/MAX(((F32)+(H32)*(MAX($D$16,(AC66)-(J32))))*(MAX($D$16,(AC66)-(J32))),1E-6))^2)/(2*$I$5))),$D$8*((((ABS(G66)/MAX(((F32)+(H32)*(MAX($D$16,(AC66)-(J32))))*(MAX($D$16,(AC66)-(J32))),1E-6))^2)/(2*$I$5))-(((ABS(G66)/MAX(((G32)+(I32)*(MAX($D$16,(AD66)-(K32))))*(MAX($D$16,(AD66)-(K32))),1E-6))^2)/(2*$I$5)))))+($D$10*(ABS((X32)-(W32))/90)*MAX(((ABS(G66)/MAX(((F32)+(H32)*(MAX($D$16,(AC66)-(J32))))*(MAX($D$16,(AC66)-(J32))),1E-6))^2)/(2*$I$5),((ABS(G66)/MAX(((G32)+(I32)*(MAX($D$16,(AD66)-(K32))))*(MAX($D$16,(AD66)-(K32))),1E-6))^2)/(2*$I$5)))+(($D$11*0.13607488*(ABS(H66)/MAX(ABS(F66),1E-6))^2*MAX(((ABS(G66)/MAX(((F32)+(H32)*(MAX($D$16,(AC66)-(J32))))*(MAX($D$16,(AC66)-(J32))),1E-6))^2)/(2*$I$5),((ABS(G66)/MAX(((G32)+(I32)*(MAX($D$16,(AD66)-(K32))))*(MAX($D$16,(AD66)-(K32))),1E-6))^2)/(2*$I$5))))-((ABS(G66)/MAX(((F32)+(H32)*(MAX($D$16,(AC66)-(J32))))*(MAX($D$16,(AC66)-(J32))),1E-6))^2)/(2*$I$5)</f>
        <v/>
      </c>
      <c r="Q66">
        <f>L66+((ABS(H66)/MAX(((G33)+(I33)*(MAX($D$16,(IF(N6="None",AC66,L66))-(K33))))*(MAX($D$16,(IF(N6="None",AC66,L66))-(K33))),1E-6))^2)/(2*$I$5)+((E33)*((((ABS(H66)*$D$6)/(MAX(((F33)+(H33)*(MAX($D$16,(AC66)-(J33))))*(MAX($D$16,(AC66)-(J33))),1E-6)*MAX(((((F33)+(H33)*(MAX($D$16,(AC66)-(J33))))*(MAX($D$16,(AC66)-(J33))))/MAX((F33)+2*(MAX($D$16,(AC66)-(J33)))*SQRT(1+(H33)^2),1E-6))^(2/3),1E-6)))^2)+(((ABS(H66)*$D$6)/(MAX(((G33)+(I33)*(MAX($D$16,(IF(N6="None",AC66,L66))-(K33))))*(MAX($D$16,(IF(N6="None",AC66,L66))-(K33))),1E-6)*MAX(((((G33)+(I33)*(MAX($D$16,(IF(N6="None",AC66,L66))-(K33))))*(MAX($D$16,(IF(N6="None",AC66,L66))-(K33))))/MAX((G33)+2*(MAX($D$16,(IF(N6="None",AC66,L66))-(K33)))*SQRT(1+(I33)^2),1E-6))^(2/3),1E-6)))^2))/2)+(IF((ABS(H66)/MAX(((G33)+(I33)*(MAX($D$16,(IF(N6="None",AC66,L66))-(K33))))*(MAX($D$16,(IF(N6="None",AC66,L66))-(K33))),1E-6))&gt;(ABS(H66)/MAX(((F33)+(H33)*(MAX($D$16,(AC66)-(J33))))*(MAX($D$16,(AC66)-(J33))),1E-6)),$D$9*((((ABS(H66)/MAX(((G33)+(I33)*(MAX($D$16,(IF(N6="None",AC66,L66))-(K33))))*(MAX($D$16,(IF(N6="None",AC66,L66))-(K33))),1E-6))^2)/(2*$I$5))-(((ABS(H66)/MAX(((F33)+(H33)*(MAX($D$16,(AC66)-(J33))))*(MAX($D$16,(AC66)-(J33))),1E-6))^2)/(2*$I$5))),$D$8*((((ABS(H66)/MAX(((F33)+(H33)*(MAX($D$16,(AC66)-(J33))))*(MAX($D$16,(AC66)-(J33))),1E-6))^2)/(2*$I$5))-(((ABS(H66)/MAX(((G33)+(I33)*(MAX($D$16,(IF(N6="None",AC66,L66))-(K33))))*(MAX($D$16,(IF(N6="None",AC66,L66))-(K33))),1E-6))^2)/(2*$I$5)))))+($D$10*(ABS((X33)-(W33))/90)*MAX(((ABS(H66)/MAX(((F33)+(H33)*(MAX($D$16,(AC66)-(J33))))*(MAX($D$16,(AC66)-(J33))),1E-6))^2)/(2*$I$5),((ABS(H66)/MAX(((G33)+(I33)*(MAX($D$16,(IF(N6="None",AC66,L66))-(K33))))*(MAX($D$16,(IF(N6="None",AC66,L66))-(K33))),1E-6))^2)/(2*$I$5)))+(($D$11*0.00000015*(ABS(G66)/MAX(ABS(F66),1E-6))^2*MAX(((ABS(H66)/MAX(((F33)+(H33)*(MAX($D$16,(AC66)-(J33))))*(MAX($D$16,(AC66)-(J33))),1E-6))^2)/(2*$I$5),((ABS(H66)/MAX(((G33)+(I33)*(MAX($D$16,(IF(N6="None",AC66,L66))-(K33))))*(MAX($D$16,(IF(N6="None",AC66,L66))-(K33))),1E-6))^2)/(2*$I$5))))-((ABS(H66)/MAX(((F33)+(H33)*(MAX($D$16,(AC66)-(J33))))*(MAX($D$16,(AC66)-(J33))),1E-6))^2)/(2*$I$5)</f>
        <v/>
      </c>
      <c r="R66">
        <f>AE66+((ABS(G66)/MAX(((F32)+(H32)*(MAX($D$16,(AE66)-(J32))))*(MAX($D$16,(AE66)-(J32))),1E-6))^2)/(2*$I$5)-((E32)*((((ABS(G66)*$D$6)/(MAX(((F32)+(H32)*(MAX($D$16,(AE66)-(J32))))*(MAX($D$16,(AE66)-(J32))),1E-6)*MAX(((((F32)+(H32)*(MAX($D$16,(AE66)-(J32))))*(MAX($D$16,(AE66)-(J32))))/MAX((F32)+2*(MAX($D$16,(AE66)-(J32)))*SQRT(1+(H32)^2),1E-6))^(2/3),1E-6)))^2)+(((ABS(G66)*$D$6)/(MAX(((G32)+(I32)*(MAX($D$16,(AF66)-(K32))))*(MAX($D$16,(AF66)-(K32))),1E-6)*MAX(((((G32)+(I32)*(MAX($D$16,(AF66)-(K32))))*(MAX($D$16,(AF66)-(K32))))/MAX((G32)+2*(MAX($D$16,(AF66)-(K32)))*SQRT(1+(I32)^2),1E-6))^(2/3),1E-6)))^2))/2)+(IF((ABS(G66)/MAX(((G32)+(I32)*(MAX($D$16,(AF66)-(K32))))*(MAX($D$16,(AF66)-(K32))),1E-6))&gt;(ABS(G66)/MAX(((F32)+(H32)*(MAX($D$16,(AE66)-(J32))))*(MAX($D$16,(AE66)-(J32))),1E-6)),$D$9*((((ABS(G66)/MAX(((G32)+(I32)*(MAX($D$16,(AF66)-(K32))))*(MAX($D$16,(AF66)-(K32))),1E-6))^2)/(2*$I$5))-(((ABS(G66)/MAX(((F32)+(H32)*(MAX($D$16,(AE66)-(J32))))*(MAX($D$16,(AE66)-(J32))),1E-6))^2)/(2*$I$5))),$D$8*((((ABS(G66)/MAX(((F32)+(H32)*(MAX($D$16,(AE66)-(J32))))*(MAX($D$16,(AE66)-(J32))),1E-6))^2)/(2*$I$5))-(((ABS(G66)/MAX(((G32)+(I32)*(MAX($D$16,(AF66)-(K32))))*(MAX($D$16,(AF66)-(K32))),1E-6))^2)/(2*$I$5)))))+($D$10*(ABS((X32)-(W32))/90)*MAX(((ABS(G66)/MAX(((F32)+(H32)*(MAX($D$16,(AE66)-(J32))))*(MAX($D$16,(AE66)-(J32))),1E-6))^2)/(2*$I$5),((ABS(G66)/MAX(((G32)+(I32)*(MAX($D$16,(AF66)-(K32))))*(MAX($D$16,(AF66)-(K32))),1E-6))^2)/(2*$I$5)))+(($D$11*0.13607488*(ABS(H66)/MAX(ABS(F66),1E-6))^2*MAX(((ABS(G66)/MAX(((F32)+(H32)*(MAX($D$16,(AE66)-(J32))))*(MAX($D$16,(AE66)-(J32))),1E-6))^2)/(2*$I$5),((ABS(G66)/MAX(((G32)+(I32)*(MAX($D$16,(AF66)-(K32))))*(MAX($D$16,(AF66)-(K32))),1E-6))^2)/(2*$I$5))))-((ABS(G66)/MAX(((G32)+(I32)*(MAX($D$16,(AF66)-(K32))))*(MAX($D$16,(AF66)-(K32))),1E-6))^2)/(2*$I$5)</f>
        <v/>
      </c>
      <c r="S66">
        <f>M66+((ABS(I66)/MAX(((G34)+(I34)*(MAX($D$16,(IF(N7="None",AD66,M66))-(K34))))*(MAX($D$16,(IF(N7="None",AD66,M66))-(K34))),1E-6))^2)/(2*$I$5)+((E34)*((((ABS(I66)*$D$6)/(MAX(((F34)+(H34)*(MAX($D$16,(AD66)-(J34))))*(MAX($D$16,(AD66)-(J34))),1E-6)*MAX(((((F34)+(H34)*(MAX($D$16,(AD66)-(J34))))*(MAX($D$16,(AD66)-(J34))))/MAX((F34)+2*(MAX($D$16,(AD66)-(J34)))*SQRT(1+(H34)^2),1E-6))^(2/3),1E-6)))^2)+(((ABS(I66)*$D$6)/(MAX(((G34)+(I34)*(MAX($D$16,(IF(N7="None",AD66,M66))-(K34))))*(MAX($D$16,(IF(N7="None",AD66,M66))-(K34))),1E-6)*MAX(((((G34)+(I34)*(MAX($D$16,(IF(N7="None",AD66,M66))-(K34))))*(MAX($D$16,(IF(N7="None",AD66,M66))-(K34))))/MAX((G34)+2*(MAX($D$16,(IF(N7="None",AD66,M66))-(K34)))*SQRT(1+(I34)^2),1E-6))^(2/3),1E-6)))^2))/2)+(IF((ABS(I66)/MAX(((G34)+(I34)*(MAX($D$16,(IF(N7="None",AD66,M66))-(K34))))*(MAX($D$16,(IF(N7="None",AD66,M66))-(K34))),1E-6))&gt;(ABS(I66)/MAX(((F34)+(H34)*(MAX($D$16,(AD66)-(J34))))*(MAX($D$16,(AD66)-(J34))),1E-6)),$D$9*((((ABS(I66)/MAX(((G34)+(I34)*(MAX($D$16,(IF(N7="None",AD66,M66))-(K34))))*(MAX($D$16,(IF(N7="None",AD66,M66))-(K34))),1E-6))^2)/(2*$I$5))-(((ABS(I66)/MAX(((F34)+(H34)*(MAX($D$16,(AD66)-(J34))))*(MAX($D$16,(AD66)-(J34))),1E-6))^2)/(2*$I$5))),$D$8*((((ABS(I66)/MAX(((F34)+(H34)*(MAX($D$16,(AD66)-(J34))))*(MAX($D$16,(AD66)-(J34))),1E-6))^2)/(2*$I$5))-(((ABS(I66)/MAX(((G34)+(I34)*(MAX($D$16,(IF(N7="None",AD66,M66))-(K34))))*(MAX($D$16,(IF(N7="None",AD66,M66))-(K34))),1E-6))^2)/(2*$I$5)))))+($D$10*(ABS((X34)-(W34))/90)*MAX(((ABS(I66)/MAX(((F34)+(H34)*(MAX($D$16,(AD66)-(J34))))*(MAX($D$16,(AD66)-(J34))),1E-6))^2)/(2*$I$5),((ABS(I66)/MAX(((G34)+(I34)*(MAX($D$16,(IF(N7="None",AD66,M66))-(K34))))*(MAX($D$16,(IF(N7="None",AD66,M66))-(K34))),1E-6))^2)/(2*$I$5)))+(0)-((ABS(I66)/MAX(((F34)+(H34)*(MAX($D$16,(AD66)-(J34))))*(MAX($D$16,(AD66)-(J34))),1E-6))^2)/(2*$I$5)</f>
        <v/>
      </c>
      <c r="T66">
        <f>N66+((ABS(J66)/MAX(((G35)+(I35)*(MAX($D$16,(IF(N8="None",AD66,N66))-(K35))))*(MAX($D$16,(IF(N8="None",AD66,N66))-(K35))),1E-6))^2)/(2*$I$5)+((E35)*((((ABS(J66)*$D$6)/(MAX(((F35)+(H35)*(MAX($D$16,(AD66)-(J35))))*(MAX($D$16,(AD66)-(J35))),1E-6)*MAX(((((F35)+(H35)*(MAX($D$16,(AD66)-(J35))))*(MAX($D$16,(AD66)-(J35))))/MAX((F35)+2*(MAX($D$16,(AD66)-(J35)))*SQRT(1+(H35)^2),1E-6))^(2/3),1E-6)))^2)+(((ABS(J66)*$D$6)/(MAX(((G35)+(I35)*(MAX($D$16,(IF(N8="None",AD66,N66))-(K35))))*(MAX($D$16,(IF(N8="None",AD66,N66))-(K35))),1E-6)*MAX(((((G35)+(I35)*(MAX($D$16,(IF(N8="None",AD66,N66))-(K35))))*(MAX($D$16,(IF(N8="None",AD66,N66))-(K35))))/MAX((G35)+2*(MAX($D$16,(IF(N8="None",AD66,N66))-(K35)))*SQRT(1+(I35)^2),1E-6))^(2/3),1E-6)))^2))/2)+(IF((ABS(J66)/MAX(((G35)+(I35)*(MAX($D$16,(IF(N8="None",AD66,N66))-(K35))))*(MAX($D$16,(IF(N8="None",AD66,N66))-(K35))),1E-6))&gt;(ABS(J66)/MAX(((F35)+(H35)*(MAX($D$16,(AD66)-(J35))))*(MAX($D$16,(AD66)-(J35))),1E-6)),$D$9*((((ABS(J66)/MAX(((G35)+(I35)*(MAX($D$16,(IF(N8="None",AD66,N66))-(K35))))*(MAX($D$16,(IF(N8="None",AD66,N66))-(K35))),1E-6))^2)/(2*$I$5))-(((ABS(J66)/MAX(((F35)+(H35)*(MAX($D$16,(AD66)-(J35))))*(MAX($D$16,(AD66)-(J35))),1E-6))^2)/(2*$I$5))),$D$8*((((ABS(J66)/MAX(((F35)+(H35)*(MAX($D$16,(AD66)-(J35))))*(MAX($D$16,(AD66)-(J35))),1E-6))^2)/(2*$I$5))-(((ABS(J66)/MAX(((G35)+(I35)*(MAX($D$16,(IF(N8="None",AD66,N66))-(K35))))*(MAX($D$16,(IF(N8="None",AD66,N66))-(K35))),1E-6))^2)/(2*$I$5)))))+($D$10*(ABS((X35)-(W35))/90)*MAX(((ABS(J66)/MAX(((F35)+(H35)*(MAX($D$16,(AD66)-(J35))))*(MAX($D$16,(AD66)-(J35))),1E-6))^2)/(2*$I$5),((ABS(J66)/MAX(((G35)+(I35)*(MAX($D$16,(IF(N8="None",AD66,N66))-(K35))))*(MAX($D$16,(IF(N8="None",AD66,N66))-(K35))),1E-6))^2)/(2*$I$5)))+(($D$11*0.34699541*(ABS(I66)/MAX(ABS(G66),1E-6))^2*MAX(((ABS(J66)/MAX(((F35)+(H35)*(MAX($D$16,(AD66)-(J35))))*(MAX($D$16,(AD66)-(J35))),1E-6))^2)/(2*$I$5),((ABS(J66)/MAX(((G35)+(I35)*(MAX($D$16,(IF(N8="None",AD66,N66))-(K35))))*(MAX($D$16,(IF(N8="None",AD66,N66))-(K35))),1E-6))^2)/(2*$I$5))))-((ABS(J66)/MAX(((F35)+(H35)*(MAX($D$16,(AD66)-(J35))))*(MAX($D$16,(AD66)-(J35))),1E-6))^2)/(2*$I$5)</f>
        <v/>
      </c>
      <c r="U66">
        <f>((((G31)*(MAX($D$16,(AE66)-(K31)))^2)/2+(I31)*(MAX($D$16,(AE66)-(K31)))^3/3+(ABS(F66)^2)/($I$5*MAX(((G31)+(I31)*(MAX($D$16,(AE66)-(K31))))*(MAX($D$16,(AE66)-(K31))),1E-6)))-(IF(N6="None",((((F32)*(MAX($D$16,(AE66)-(J32)))^2)/2+(H32)*(MAX($D$16,(AE66)-(J32)))^3/3+(ABS(G66)^2)/($I$5*MAX(((F32)+(H32)*(MAX($D$16,(AE66)-(J32))))*(MAX($D$16,(AE66)-(J32))),1E-6)))*0.72785025),(((((F32)*(MAX($D$16,(AE66)-(J32)))^2)/2+(H32)*(MAX($D$16,(AE66)-(J32)))^3/3+(ABS(G66)^2)/($I$5*MAX(((F32)+(H32)*(MAX($D$16,(AE66)-(J32))))*(MAX($D$16,(AE66)-(J32))),1E-6)))*0.72785025)+((((F33)*(MAX($D$16,(AE66)-(J33)))^2)/2+(H33)*(MAX($D$16,(AE66)-(J33)))^3/3+(ABS(H66)^2)/($I$5*MAX(((F33)+(H33)*(MAX($D$16,(AE66)-(J33))))*(MAX($D$16,(AE66)-(J33))),1E-6)))*0.99999971)))))/MAX(((G31)*(MAX($D$16,(AE66)-(K31)))^2)/2+(I31)*(MAX($D$16,(AE66)-(K31)))^3/3+(ABS(F66)^2)/($I$5*MAX(((G31)+(I31)*(MAX($D$16,(AE66)-(K31))))*(MAX($D$16,(AE66)-(K31))),1E-6)),1E-6)</f>
        <v/>
      </c>
      <c r="V66">
        <f>((((G32)*(MAX($D$16,(AF66)-(K32)))^2)/2+(I32)*(MAX($D$16,(AF66)-(K32)))^3/3+(ABS(G66)^2)/($I$5*MAX(((G32)+(I32)*(MAX($D$16,(AF66)-(K32))))*(MAX($D$16,(AF66)-(K32))),1E-6)))-(IF(AND(N7="None",N8="None"),0,IF(N8="None",((((F34)*(MAX($D$16,(AF66)-(J34)))^2)/2+(H34)*(MAX($D$16,(AF66)-(J34)))^3/3+(ABS(I66)^2)/($I$5*MAX(((F34)+(H34)*(MAX($D$16,(AF66)-(J34))))*(MAX($D$16,(AF66)-(J34))),1E-6)))*1.00000000),IF(N7="None",((((F35)*(MAX($D$16,(AF66)-(J35)))^2)/2+(H35)*(MAX($D$16,(AF66)-(J35)))^3/3+(ABS(J66)^2)/($I$5*MAX(((F35)+(H35)*(MAX($D$16,(AF66)-(J35))))*(MAX($D$16,(AF66)-(J35))),1E-6)))*0.30600918),(((((F34)*(MAX($D$16,(AF66)-(J34)))^2)/2+(H34)*(MAX($D$16,(AF66)-(J34)))^3/3+(ABS(I66)^2)/($I$5*MAX(((F34)+(H34)*(MAX($D$16,(AF66)-(J34))))*(MAX($D$16,(AF66)-(J34))),1E-6)))*1.00000000)+((((F35)*(MAX($D$16,(AF66)-(J35)))^2)/2+(H35)*(MAX($D$16,(AF66)-(J35)))^3/3+(ABS(J66)^2)/($I$5*MAX(((F35)+(H35)*(MAX($D$16,(AF66)-(J35))))*(MAX($D$16,(AF66)-(J35))),1E-6)))*0.30600918)))))))/MAX(((G32)*(MAX($D$16,(AF66)-(K32)))^2)/2+(I32)*(MAX($D$16,(AF66)-(K32)))^3/3+(ABS(G66)^2)/($I$5*MAX(((G32)+(I32)*(MAX($D$16,(AF66)-(K32))))*(MAX($D$16,(AF66)-(K32))),1E-6)),1E-6)</f>
        <v/>
      </c>
      <c r="W66">
        <f>ABS((MAX(P66,Q66))-D66)</f>
        <v/>
      </c>
      <c r="X66">
        <f>ABS((MAX(S66,T66))-E66)</f>
        <v/>
      </c>
      <c r="Y66">
        <f>IF($D$20=0,B66,IFERROR(IF(N6="None",1,MIN(0.98,MAX(0.02,B66+$D$14*((Q66-P66)/MAX(ABS(D66),1))))),B66))</f>
        <v/>
      </c>
      <c r="Z66">
        <f>IF($D$20=0,C66,IFERROR(IF(AND(N7="None",N8="None"),C66,IF(N8="None",1,IF(N7="None",0,MIN(0.98,MAX(0.02,C66+$D$14*((T66-S66)/MAX(ABS(E66),1))))))),C66))</f>
        <v/>
      </c>
      <c r="AA66">
        <f>IF($D$20=0,D66,IFERROR(D66+$D$13*(AC66-D66),D66))</f>
        <v/>
      </c>
      <c r="AB66">
        <f>IF($D$20=0,E66,IFERROR(E66+$D$13*(AD66-E66),E66))</f>
        <v/>
      </c>
      <c r="AC66">
        <f>IF($D$20=0,D66,IF(AC66=0,(MAX(P66,Q66)),IF(ABS((MAX(P66,Q66))-AC66)&lt;$D$19,AC66,MAX((K31)+$D$16,AC66+$D$13*(((MAX(P66,Q66))-AC66))))))</f>
        <v/>
      </c>
      <c r="AD66">
        <f>IF($D$20=0,E66,IF(AD66=0,(MAX(S66,T66)),IF(ABS((MAX(S66,T66))-AD66)&lt;$D$19,AD66,MAX((K32)+$D$16,AD66+$D$13*(((MAX(S66,T66))-AD66))))))</f>
        <v/>
      </c>
      <c r="AE66">
        <f>IF($D$20=0,D66,IF(AE66=0,O66,IF(ABS(U66)&lt;$D$19,AE66,MAX((K31)+$D$16,AE66+($D$13*(((O66)-AE66)+(U66*MAX(ABS(AE66-(K31)),1))))))))</f>
        <v/>
      </c>
      <c r="AF66">
        <f>IF($D$20=0,E66,IF(AF66=0,R66,IF(ABS(V66)&lt;$D$19,AF66,MAX((K32)+$D$16,AF66+($D$13*(((R66)-AF66)+(V66*MAX(ABS(AF66-(K32)),1))))))))</f>
        <v/>
      </c>
      <c r="AG66">
        <f>((G31)*(MAX($D$16,(AC66)-(K31)))^2)/2+(I31)*(MAX($D$16,(AC66)-(K31)))^3/3+(ABS(F66)^2)/($I$5*MAX(((G31)+(I31)*(MAX($D$16,(AC66)-(K31))))*(MAX($D$16,(AC66)-(K31))),1E-6))</f>
        <v/>
      </c>
      <c r="AH66">
        <f>((G31)*(MAX($D$16,(AE66)-(K31)))^2)/2+(I31)*(MAX($D$16,(AE66)-(K31)))^3/3+(ABS(F66)^2)/($I$5*MAX(((G31)+(I31)*(MAX($D$16,(AE66)-(K31))))*(MAX($D$16,(AE66)-(K31))),1E-6))</f>
        <v/>
      </c>
      <c r="AI66">
        <f>((G32)*(MAX($D$16,(AD66)-(K32)))^2)/2+(I32)*(MAX($D$16,(AD66)-(K32)))^3/3+(ABS(G66)^2)/($I$5*MAX(((G32)+(I32)*(MAX($D$16,(AD66)-(K32))))*(MAX($D$16,(AD66)-(K32))),1E-6))</f>
        <v/>
      </c>
      <c r="AJ66">
        <f>((G32)*(MAX($D$16,(AF66)-(K32)))^2)/2+(I32)*(MAX($D$16,(AF66)-(K32)))^3/3+(ABS(G66)^2)/($I$5*MAX(((G32)+(I32)*(MAX($D$16,(AF66)-(K32))))*(MAX($D$16,(AF66)-(K32))),1E-6))</f>
        <v/>
      </c>
      <c r="AK66">
        <f>IF(AH66&gt;=AG66,"Supercritical","Subcritical")</f>
        <v/>
      </c>
      <c r="AL66">
        <f>IF(AJ66&gt;=AI66,"Supercritical","Subcritical")</f>
        <v/>
      </c>
      <c r="AM66">
        <f>IF($D$20=0,D66,IFERROR(D66+$D$13*(IF(AK66="Supercritical",AE66,AC66)-D66),D66))</f>
        <v/>
      </c>
      <c r="AN66">
        <f>IF($D$20=0,E66,IFERROR(E66+$D$13*(IF(AL66="Supercritical",AF66,AD66)-E66),E66))</f>
        <v/>
      </c>
      <c r="AO66">
        <f>IF($D$20=0,0,IFERROR(ABS(IF(AK66="Supercritical",AE66,AC66)-D66),0))</f>
        <v/>
      </c>
      <c r="AP66">
        <f>IF($D$20=0,0,IFERROR(ABS(IF(AL66="Supercritical",AF66,AD66)-E66),0))</f>
        <v/>
      </c>
    </row>
    <row r="67">
      <c r="A67" t="n">
        <v>24</v>
      </c>
      <c r="B67">
        <f>Y66</f>
        <v/>
      </c>
      <c r="C67">
        <f>Z66</f>
        <v/>
      </c>
      <c r="D67">
        <f>AM66</f>
        <v/>
      </c>
      <c r="E67">
        <f>AN66</f>
        <v/>
      </c>
      <c r="F67">
        <f>$D$5</f>
        <v/>
      </c>
      <c r="G67">
        <f>IF(N6="None",MAX(0,F67-H67),MAX(0,F67*B67))</f>
        <v/>
      </c>
      <c r="H67">
        <f>IF(N6="None",MAX(0.05,IFERROR(O33,0)+0.05),MAX(0,F67-G67))</f>
        <v/>
      </c>
      <c r="I67">
        <f>IF(AND(N7="None",N8="None"),MAX(0,G67*C67),IF(N7="None",MAX(0.05,IFERROR(O34,0)+0.05),IF(N8="None",MAX(0,G67-J67),MAX(0,G67*C67))))</f>
        <v/>
      </c>
      <c r="J67">
        <f>IF(AND(N7="None",N8="None"),MAX(0,G67-I67),IF(N8="None",MAX(0.05,IFERROR(O35,0)+0.05),IF(N7="None",MAX(0,G67-I67),MAX(0,G67-I67))))</f>
        <v/>
      </c>
      <c r="K67">
        <f>P5</f>
        <v/>
      </c>
      <c r="L67">
        <f>P6</f>
        <v/>
      </c>
      <c r="M67">
        <f>P7</f>
        <v/>
      </c>
      <c r="N67">
        <f>P8</f>
        <v/>
      </c>
      <c r="O67">
        <f>K67+((ABS(F67)/MAX(((F31)+(H31)*(MAX($D$16,(K67)-(J31))))*(MAX($D$16,(K67)-(J31))),1E-6))^2)/(2*$I$5)-((E31)*((((ABS(F67)*$D$6)/(MAX(((F31)+(H31)*(MAX($D$16,(K67)-(J31))))*(MAX($D$16,(K67)-(J31))),1E-6)*MAX(((((F31)+(H31)*(MAX($D$16,(K67)-(J31))))*(MAX($D$16,(K67)-(J31))))/MAX((F31)+2*(MAX($D$16,(K67)-(J31)))*SQRT(1+(H31)^2),1E-6))^(2/3),1E-6)))^2)+(((ABS(F67)*$D$6)/(MAX(((G31)+(I31)*(MAX($D$16,(AE67)-(K31))))*(MAX($D$16,(AE67)-(K31))),1E-6)*MAX(((((G31)+(I31)*(MAX($D$16,(AE67)-(K31))))*(MAX($D$16,(AE67)-(K31))))/MAX((G31)+2*(MAX($D$16,(AE67)-(K31)))*SQRT(1+(I31)^2),1E-6))^(2/3),1E-6)))^2))/2)+(IF((ABS(F67)/MAX(((G31)+(I31)*(MAX($D$16,(AE67)-(K31))))*(MAX($D$16,(AE67)-(K31))),1E-6))&gt;(ABS(F67)/MAX(((F31)+(H31)*(MAX($D$16,(K67)-(J31))))*(MAX($D$16,(K67)-(J31))),1E-6)),$D$9*((((ABS(F67)/MAX(((G31)+(I31)*(MAX($D$16,(AE67)-(K31))))*(MAX($D$16,(AE67)-(K31))),1E-6))^2)/(2*$I$5))-(((ABS(F67)/MAX(((F31)+(H31)*(MAX($D$16,(K67)-(J31))))*(MAX($D$16,(K67)-(J31))),1E-6))^2)/(2*$I$5))),$D$8*((((ABS(F67)/MAX(((F31)+(H31)*(MAX($D$16,(K67)-(J31))))*(MAX($D$16,(K67)-(J31))),1E-6))^2)/(2*$I$5))-(((ABS(F67)/MAX(((G31)+(I31)*(MAX($D$16,(AE67)-(K31))))*(MAX($D$16,(AE67)-(K31))),1E-6))^2)/(2*$I$5)))))+($D$10*(ABS((X31)-(W31))/90)*MAX(((ABS(F67)/MAX(((F31)+(H31)*(MAX($D$16,(K67)-(J31))))*(MAX($D$16,(K67)-(J31))),1E-6))^2)/(2*$I$5),((ABS(F67)/MAX(((G31)+(I31)*(MAX($D$16,(AE67)-(K31))))*(MAX($D$16,(AE67)-(K31))),1E-6))^2)/(2*$I$5)))+(0)-((ABS(F67)/MAX(((G31)+(I31)*(MAX($D$16,(AE67)-(K31))))*(MAX($D$16,(AE67)-(K31))),1E-6))^2)/(2*$I$5)</f>
        <v/>
      </c>
      <c r="P67">
        <f>AD67+((ABS(G67)/MAX(((G32)+(I32)*(MAX($D$16,(AD67)-(K32))))*(MAX($D$16,(AD67)-(K32))),1E-6))^2)/(2*$I$5)+((E32)*((((ABS(G67)*$D$6)/(MAX(((F32)+(H32)*(MAX($D$16,(AC67)-(J32))))*(MAX($D$16,(AC67)-(J32))),1E-6)*MAX(((((F32)+(H32)*(MAX($D$16,(AC67)-(J32))))*(MAX($D$16,(AC67)-(J32))))/MAX((F32)+2*(MAX($D$16,(AC67)-(J32)))*SQRT(1+(H32)^2),1E-6))^(2/3),1E-6)))^2)+(((ABS(G67)*$D$6)/(MAX(((G32)+(I32)*(MAX($D$16,(AD67)-(K32))))*(MAX($D$16,(AD67)-(K32))),1E-6)*MAX(((((G32)+(I32)*(MAX($D$16,(AD67)-(K32))))*(MAX($D$16,(AD67)-(K32))))/MAX((G32)+2*(MAX($D$16,(AD67)-(K32)))*SQRT(1+(I32)^2),1E-6))^(2/3),1E-6)))^2))/2)+(IF((ABS(G67)/MAX(((G32)+(I32)*(MAX($D$16,(AD67)-(K32))))*(MAX($D$16,(AD67)-(K32))),1E-6))&gt;(ABS(G67)/MAX(((F32)+(H32)*(MAX($D$16,(AC67)-(J32))))*(MAX($D$16,(AC67)-(J32))),1E-6)),$D$9*((((ABS(G67)/MAX(((G32)+(I32)*(MAX($D$16,(AD67)-(K32))))*(MAX($D$16,(AD67)-(K32))),1E-6))^2)/(2*$I$5))-(((ABS(G67)/MAX(((F32)+(H32)*(MAX($D$16,(AC67)-(J32))))*(MAX($D$16,(AC67)-(J32))),1E-6))^2)/(2*$I$5))),$D$8*((((ABS(G67)/MAX(((F32)+(H32)*(MAX($D$16,(AC67)-(J32))))*(MAX($D$16,(AC67)-(J32))),1E-6))^2)/(2*$I$5))-(((ABS(G67)/MAX(((G32)+(I32)*(MAX($D$16,(AD67)-(K32))))*(MAX($D$16,(AD67)-(K32))),1E-6))^2)/(2*$I$5)))))+($D$10*(ABS((X32)-(W32))/90)*MAX(((ABS(G67)/MAX(((F32)+(H32)*(MAX($D$16,(AC67)-(J32))))*(MAX($D$16,(AC67)-(J32))),1E-6))^2)/(2*$I$5),((ABS(G67)/MAX(((G32)+(I32)*(MAX($D$16,(AD67)-(K32))))*(MAX($D$16,(AD67)-(K32))),1E-6))^2)/(2*$I$5)))+(($D$11*0.13607488*(ABS(H67)/MAX(ABS(F67),1E-6))^2*MAX(((ABS(G67)/MAX(((F32)+(H32)*(MAX($D$16,(AC67)-(J32))))*(MAX($D$16,(AC67)-(J32))),1E-6))^2)/(2*$I$5),((ABS(G67)/MAX(((G32)+(I32)*(MAX($D$16,(AD67)-(K32))))*(MAX($D$16,(AD67)-(K32))),1E-6))^2)/(2*$I$5))))-((ABS(G67)/MAX(((F32)+(H32)*(MAX($D$16,(AC67)-(J32))))*(MAX($D$16,(AC67)-(J32))),1E-6))^2)/(2*$I$5)</f>
        <v/>
      </c>
      <c r="Q67">
        <f>L67+((ABS(H67)/MAX(((G33)+(I33)*(MAX($D$16,(IF(N6="None",AC67,L67))-(K33))))*(MAX($D$16,(IF(N6="None",AC67,L67))-(K33))),1E-6))^2)/(2*$I$5)+((E33)*((((ABS(H67)*$D$6)/(MAX(((F33)+(H33)*(MAX($D$16,(AC67)-(J33))))*(MAX($D$16,(AC67)-(J33))),1E-6)*MAX(((((F33)+(H33)*(MAX($D$16,(AC67)-(J33))))*(MAX($D$16,(AC67)-(J33))))/MAX((F33)+2*(MAX($D$16,(AC67)-(J33)))*SQRT(1+(H33)^2),1E-6))^(2/3),1E-6)))^2)+(((ABS(H67)*$D$6)/(MAX(((G33)+(I33)*(MAX($D$16,(IF(N6="None",AC67,L67))-(K33))))*(MAX($D$16,(IF(N6="None",AC67,L67))-(K33))),1E-6)*MAX(((((G33)+(I33)*(MAX($D$16,(IF(N6="None",AC67,L67))-(K33))))*(MAX($D$16,(IF(N6="None",AC67,L67))-(K33))))/MAX((G33)+2*(MAX($D$16,(IF(N6="None",AC67,L67))-(K33)))*SQRT(1+(I33)^2),1E-6))^(2/3),1E-6)))^2))/2)+(IF((ABS(H67)/MAX(((G33)+(I33)*(MAX($D$16,(IF(N6="None",AC67,L67))-(K33))))*(MAX($D$16,(IF(N6="None",AC67,L67))-(K33))),1E-6))&gt;(ABS(H67)/MAX(((F33)+(H33)*(MAX($D$16,(AC67)-(J33))))*(MAX($D$16,(AC67)-(J33))),1E-6)),$D$9*((((ABS(H67)/MAX(((G33)+(I33)*(MAX($D$16,(IF(N6="None",AC67,L67))-(K33))))*(MAX($D$16,(IF(N6="None",AC67,L67))-(K33))),1E-6))^2)/(2*$I$5))-(((ABS(H67)/MAX(((F33)+(H33)*(MAX($D$16,(AC67)-(J33))))*(MAX($D$16,(AC67)-(J33))),1E-6))^2)/(2*$I$5))),$D$8*((((ABS(H67)/MAX(((F33)+(H33)*(MAX($D$16,(AC67)-(J33))))*(MAX($D$16,(AC67)-(J33))),1E-6))^2)/(2*$I$5))-(((ABS(H67)/MAX(((G33)+(I33)*(MAX($D$16,(IF(N6="None",AC67,L67))-(K33))))*(MAX($D$16,(IF(N6="None",AC67,L67))-(K33))),1E-6))^2)/(2*$I$5)))))+($D$10*(ABS((X33)-(W33))/90)*MAX(((ABS(H67)/MAX(((F33)+(H33)*(MAX($D$16,(AC67)-(J33))))*(MAX($D$16,(AC67)-(J33))),1E-6))^2)/(2*$I$5),((ABS(H67)/MAX(((G33)+(I33)*(MAX($D$16,(IF(N6="None",AC67,L67))-(K33))))*(MAX($D$16,(IF(N6="None",AC67,L67))-(K33))),1E-6))^2)/(2*$I$5)))+(($D$11*0.00000015*(ABS(G67)/MAX(ABS(F67),1E-6))^2*MAX(((ABS(H67)/MAX(((F33)+(H33)*(MAX($D$16,(AC67)-(J33))))*(MAX($D$16,(AC67)-(J33))),1E-6))^2)/(2*$I$5),((ABS(H67)/MAX(((G33)+(I33)*(MAX($D$16,(IF(N6="None",AC67,L67))-(K33))))*(MAX($D$16,(IF(N6="None",AC67,L67))-(K33))),1E-6))^2)/(2*$I$5))))-((ABS(H67)/MAX(((F33)+(H33)*(MAX($D$16,(AC67)-(J33))))*(MAX($D$16,(AC67)-(J33))),1E-6))^2)/(2*$I$5)</f>
        <v/>
      </c>
      <c r="R67">
        <f>AE67+((ABS(G67)/MAX(((F32)+(H32)*(MAX($D$16,(AE67)-(J32))))*(MAX($D$16,(AE67)-(J32))),1E-6))^2)/(2*$I$5)-((E32)*((((ABS(G67)*$D$6)/(MAX(((F32)+(H32)*(MAX($D$16,(AE67)-(J32))))*(MAX($D$16,(AE67)-(J32))),1E-6)*MAX(((((F32)+(H32)*(MAX($D$16,(AE67)-(J32))))*(MAX($D$16,(AE67)-(J32))))/MAX((F32)+2*(MAX($D$16,(AE67)-(J32)))*SQRT(1+(H32)^2),1E-6))^(2/3),1E-6)))^2)+(((ABS(G67)*$D$6)/(MAX(((G32)+(I32)*(MAX($D$16,(AF67)-(K32))))*(MAX($D$16,(AF67)-(K32))),1E-6)*MAX(((((G32)+(I32)*(MAX($D$16,(AF67)-(K32))))*(MAX($D$16,(AF67)-(K32))))/MAX((G32)+2*(MAX($D$16,(AF67)-(K32)))*SQRT(1+(I32)^2),1E-6))^(2/3),1E-6)))^2))/2)+(IF((ABS(G67)/MAX(((G32)+(I32)*(MAX($D$16,(AF67)-(K32))))*(MAX($D$16,(AF67)-(K32))),1E-6))&gt;(ABS(G67)/MAX(((F32)+(H32)*(MAX($D$16,(AE67)-(J32))))*(MAX($D$16,(AE67)-(J32))),1E-6)),$D$9*((((ABS(G67)/MAX(((G32)+(I32)*(MAX($D$16,(AF67)-(K32))))*(MAX($D$16,(AF67)-(K32))),1E-6))^2)/(2*$I$5))-(((ABS(G67)/MAX(((F32)+(H32)*(MAX($D$16,(AE67)-(J32))))*(MAX($D$16,(AE67)-(J32))),1E-6))^2)/(2*$I$5))),$D$8*((((ABS(G67)/MAX(((F32)+(H32)*(MAX($D$16,(AE67)-(J32))))*(MAX($D$16,(AE67)-(J32))),1E-6))^2)/(2*$I$5))-(((ABS(G67)/MAX(((G32)+(I32)*(MAX($D$16,(AF67)-(K32))))*(MAX($D$16,(AF67)-(K32))),1E-6))^2)/(2*$I$5)))))+($D$10*(ABS((X32)-(W32))/90)*MAX(((ABS(G67)/MAX(((F32)+(H32)*(MAX($D$16,(AE67)-(J32))))*(MAX($D$16,(AE67)-(J32))),1E-6))^2)/(2*$I$5),((ABS(G67)/MAX(((G32)+(I32)*(MAX($D$16,(AF67)-(K32))))*(MAX($D$16,(AF67)-(K32))),1E-6))^2)/(2*$I$5)))+(($D$11*0.13607488*(ABS(H67)/MAX(ABS(F67),1E-6))^2*MAX(((ABS(G67)/MAX(((F32)+(H32)*(MAX($D$16,(AE67)-(J32))))*(MAX($D$16,(AE67)-(J32))),1E-6))^2)/(2*$I$5),((ABS(G67)/MAX(((G32)+(I32)*(MAX($D$16,(AF67)-(K32))))*(MAX($D$16,(AF67)-(K32))),1E-6))^2)/(2*$I$5))))-((ABS(G67)/MAX(((G32)+(I32)*(MAX($D$16,(AF67)-(K32))))*(MAX($D$16,(AF67)-(K32))),1E-6))^2)/(2*$I$5)</f>
        <v/>
      </c>
      <c r="S67">
        <f>M67+((ABS(I67)/MAX(((G34)+(I34)*(MAX($D$16,(IF(N7="None",AD67,M67))-(K34))))*(MAX($D$16,(IF(N7="None",AD67,M67))-(K34))),1E-6))^2)/(2*$I$5)+((E34)*((((ABS(I67)*$D$6)/(MAX(((F34)+(H34)*(MAX($D$16,(AD67)-(J34))))*(MAX($D$16,(AD67)-(J34))),1E-6)*MAX(((((F34)+(H34)*(MAX($D$16,(AD67)-(J34))))*(MAX($D$16,(AD67)-(J34))))/MAX((F34)+2*(MAX($D$16,(AD67)-(J34)))*SQRT(1+(H34)^2),1E-6))^(2/3),1E-6)))^2)+(((ABS(I67)*$D$6)/(MAX(((G34)+(I34)*(MAX($D$16,(IF(N7="None",AD67,M67))-(K34))))*(MAX($D$16,(IF(N7="None",AD67,M67))-(K34))),1E-6)*MAX(((((G34)+(I34)*(MAX($D$16,(IF(N7="None",AD67,M67))-(K34))))*(MAX($D$16,(IF(N7="None",AD67,M67))-(K34))))/MAX((G34)+2*(MAX($D$16,(IF(N7="None",AD67,M67))-(K34)))*SQRT(1+(I34)^2),1E-6))^(2/3),1E-6)))^2))/2)+(IF((ABS(I67)/MAX(((G34)+(I34)*(MAX($D$16,(IF(N7="None",AD67,M67))-(K34))))*(MAX($D$16,(IF(N7="None",AD67,M67))-(K34))),1E-6))&gt;(ABS(I67)/MAX(((F34)+(H34)*(MAX($D$16,(AD67)-(J34))))*(MAX($D$16,(AD67)-(J34))),1E-6)),$D$9*((((ABS(I67)/MAX(((G34)+(I34)*(MAX($D$16,(IF(N7="None",AD67,M67))-(K34))))*(MAX($D$16,(IF(N7="None",AD67,M67))-(K34))),1E-6))^2)/(2*$I$5))-(((ABS(I67)/MAX(((F34)+(H34)*(MAX($D$16,(AD67)-(J34))))*(MAX($D$16,(AD67)-(J34))),1E-6))^2)/(2*$I$5))),$D$8*((((ABS(I67)/MAX(((F34)+(H34)*(MAX($D$16,(AD67)-(J34))))*(MAX($D$16,(AD67)-(J34))),1E-6))^2)/(2*$I$5))-(((ABS(I67)/MAX(((G34)+(I34)*(MAX($D$16,(IF(N7="None",AD67,M67))-(K34))))*(MAX($D$16,(IF(N7="None",AD67,M67))-(K34))),1E-6))^2)/(2*$I$5)))))+($D$10*(ABS((X34)-(W34))/90)*MAX(((ABS(I67)/MAX(((F34)+(H34)*(MAX($D$16,(AD67)-(J34))))*(MAX($D$16,(AD67)-(J34))),1E-6))^2)/(2*$I$5),((ABS(I67)/MAX(((G34)+(I34)*(MAX($D$16,(IF(N7="None",AD67,M67))-(K34))))*(MAX($D$16,(IF(N7="None",AD67,M67))-(K34))),1E-6))^2)/(2*$I$5)))+(0)-((ABS(I67)/MAX(((F34)+(H34)*(MAX($D$16,(AD67)-(J34))))*(MAX($D$16,(AD67)-(J34))),1E-6))^2)/(2*$I$5)</f>
        <v/>
      </c>
      <c r="T67">
        <f>N67+((ABS(J67)/MAX(((G35)+(I35)*(MAX($D$16,(IF(N8="None",AD67,N67))-(K35))))*(MAX($D$16,(IF(N8="None",AD67,N67))-(K35))),1E-6))^2)/(2*$I$5)+((E35)*((((ABS(J67)*$D$6)/(MAX(((F35)+(H35)*(MAX($D$16,(AD67)-(J35))))*(MAX($D$16,(AD67)-(J35))),1E-6)*MAX(((((F35)+(H35)*(MAX($D$16,(AD67)-(J35))))*(MAX($D$16,(AD67)-(J35))))/MAX((F35)+2*(MAX($D$16,(AD67)-(J35)))*SQRT(1+(H35)^2),1E-6))^(2/3),1E-6)))^2)+(((ABS(J67)*$D$6)/(MAX(((G35)+(I35)*(MAX($D$16,(IF(N8="None",AD67,N67))-(K35))))*(MAX($D$16,(IF(N8="None",AD67,N67))-(K35))),1E-6)*MAX(((((G35)+(I35)*(MAX($D$16,(IF(N8="None",AD67,N67))-(K35))))*(MAX($D$16,(IF(N8="None",AD67,N67))-(K35))))/MAX((G35)+2*(MAX($D$16,(IF(N8="None",AD67,N67))-(K35)))*SQRT(1+(I35)^2),1E-6))^(2/3),1E-6)))^2))/2)+(IF((ABS(J67)/MAX(((G35)+(I35)*(MAX($D$16,(IF(N8="None",AD67,N67))-(K35))))*(MAX($D$16,(IF(N8="None",AD67,N67))-(K35))),1E-6))&gt;(ABS(J67)/MAX(((F35)+(H35)*(MAX($D$16,(AD67)-(J35))))*(MAX($D$16,(AD67)-(J35))),1E-6)),$D$9*((((ABS(J67)/MAX(((G35)+(I35)*(MAX($D$16,(IF(N8="None",AD67,N67))-(K35))))*(MAX($D$16,(IF(N8="None",AD67,N67))-(K35))),1E-6))^2)/(2*$I$5))-(((ABS(J67)/MAX(((F35)+(H35)*(MAX($D$16,(AD67)-(J35))))*(MAX($D$16,(AD67)-(J35))),1E-6))^2)/(2*$I$5))),$D$8*((((ABS(J67)/MAX(((F35)+(H35)*(MAX($D$16,(AD67)-(J35))))*(MAX($D$16,(AD67)-(J35))),1E-6))^2)/(2*$I$5))-(((ABS(J67)/MAX(((G35)+(I35)*(MAX($D$16,(IF(N8="None",AD67,N67))-(K35))))*(MAX($D$16,(IF(N8="None",AD67,N67))-(K35))),1E-6))^2)/(2*$I$5)))))+($D$10*(ABS((X35)-(W35))/90)*MAX(((ABS(J67)/MAX(((F35)+(H35)*(MAX($D$16,(AD67)-(J35))))*(MAX($D$16,(AD67)-(J35))),1E-6))^2)/(2*$I$5),((ABS(J67)/MAX(((G35)+(I35)*(MAX($D$16,(IF(N8="None",AD67,N67))-(K35))))*(MAX($D$16,(IF(N8="None",AD67,N67))-(K35))),1E-6))^2)/(2*$I$5)))+(($D$11*0.34699541*(ABS(I67)/MAX(ABS(G67),1E-6))^2*MAX(((ABS(J67)/MAX(((F35)+(H35)*(MAX($D$16,(AD67)-(J35))))*(MAX($D$16,(AD67)-(J35))),1E-6))^2)/(2*$I$5),((ABS(J67)/MAX(((G35)+(I35)*(MAX($D$16,(IF(N8="None",AD67,N67))-(K35))))*(MAX($D$16,(IF(N8="None",AD67,N67))-(K35))),1E-6))^2)/(2*$I$5))))-((ABS(J67)/MAX(((F35)+(H35)*(MAX($D$16,(AD67)-(J35))))*(MAX($D$16,(AD67)-(J35))),1E-6))^2)/(2*$I$5)</f>
        <v/>
      </c>
      <c r="U67">
        <f>((((G31)*(MAX($D$16,(AE67)-(K31)))^2)/2+(I31)*(MAX($D$16,(AE67)-(K31)))^3/3+(ABS(F67)^2)/($I$5*MAX(((G31)+(I31)*(MAX($D$16,(AE67)-(K31))))*(MAX($D$16,(AE67)-(K31))),1E-6)))-(IF(N6="None",((((F32)*(MAX($D$16,(AE67)-(J32)))^2)/2+(H32)*(MAX($D$16,(AE67)-(J32)))^3/3+(ABS(G67)^2)/($I$5*MAX(((F32)+(H32)*(MAX($D$16,(AE67)-(J32))))*(MAX($D$16,(AE67)-(J32))),1E-6)))*0.72785025),(((((F32)*(MAX($D$16,(AE67)-(J32)))^2)/2+(H32)*(MAX($D$16,(AE67)-(J32)))^3/3+(ABS(G67)^2)/($I$5*MAX(((F32)+(H32)*(MAX($D$16,(AE67)-(J32))))*(MAX($D$16,(AE67)-(J32))),1E-6)))*0.72785025)+((((F33)*(MAX($D$16,(AE67)-(J33)))^2)/2+(H33)*(MAX($D$16,(AE67)-(J33)))^3/3+(ABS(H67)^2)/($I$5*MAX(((F33)+(H33)*(MAX($D$16,(AE67)-(J33))))*(MAX($D$16,(AE67)-(J33))),1E-6)))*0.99999971)))))/MAX(((G31)*(MAX($D$16,(AE67)-(K31)))^2)/2+(I31)*(MAX($D$16,(AE67)-(K31)))^3/3+(ABS(F67)^2)/($I$5*MAX(((G31)+(I31)*(MAX($D$16,(AE67)-(K31))))*(MAX($D$16,(AE67)-(K31))),1E-6)),1E-6)</f>
        <v/>
      </c>
      <c r="V67">
        <f>((((G32)*(MAX($D$16,(AF67)-(K32)))^2)/2+(I32)*(MAX($D$16,(AF67)-(K32)))^3/3+(ABS(G67)^2)/($I$5*MAX(((G32)+(I32)*(MAX($D$16,(AF67)-(K32))))*(MAX($D$16,(AF67)-(K32))),1E-6)))-(IF(AND(N7="None",N8="None"),0,IF(N8="None",((((F34)*(MAX($D$16,(AF67)-(J34)))^2)/2+(H34)*(MAX($D$16,(AF67)-(J34)))^3/3+(ABS(I67)^2)/($I$5*MAX(((F34)+(H34)*(MAX($D$16,(AF67)-(J34))))*(MAX($D$16,(AF67)-(J34))),1E-6)))*1.00000000),IF(N7="None",((((F35)*(MAX($D$16,(AF67)-(J35)))^2)/2+(H35)*(MAX($D$16,(AF67)-(J35)))^3/3+(ABS(J67)^2)/($I$5*MAX(((F35)+(H35)*(MAX($D$16,(AF67)-(J35))))*(MAX($D$16,(AF67)-(J35))),1E-6)))*0.30600918),(((((F34)*(MAX($D$16,(AF67)-(J34)))^2)/2+(H34)*(MAX($D$16,(AF67)-(J34)))^3/3+(ABS(I67)^2)/($I$5*MAX(((F34)+(H34)*(MAX($D$16,(AF67)-(J34))))*(MAX($D$16,(AF67)-(J34))),1E-6)))*1.00000000)+((((F35)*(MAX($D$16,(AF67)-(J35)))^2)/2+(H35)*(MAX($D$16,(AF67)-(J35)))^3/3+(ABS(J67)^2)/($I$5*MAX(((F35)+(H35)*(MAX($D$16,(AF67)-(J35))))*(MAX($D$16,(AF67)-(J35))),1E-6)))*0.30600918)))))))/MAX(((G32)*(MAX($D$16,(AF67)-(K32)))^2)/2+(I32)*(MAX($D$16,(AF67)-(K32)))^3/3+(ABS(G67)^2)/($I$5*MAX(((G32)+(I32)*(MAX($D$16,(AF67)-(K32))))*(MAX($D$16,(AF67)-(K32))),1E-6)),1E-6)</f>
        <v/>
      </c>
      <c r="W67">
        <f>ABS((MAX(P67,Q67))-D67)</f>
        <v/>
      </c>
      <c r="X67">
        <f>ABS((MAX(S67,T67))-E67)</f>
        <v/>
      </c>
      <c r="Y67">
        <f>IF($D$20=0,B67,IFERROR(IF(N6="None",1,MIN(0.98,MAX(0.02,B67+$D$14*((Q67-P67)/MAX(ABS(D67),1))))),B67))</f>
        <v/>
      </c>
      <c r="Z67">
        <f>IF($D$20=0,C67,IFERROR(IF(AND(N7="None",N8="None"),C67,IF(N8="None",1,IF(N7="None",0,MIN(0.98,MAX(0.02,C67+$D$14*((T67-S67)/MAX(ABS(E67),1))))))),C67))</f>
        <v/>
      </c>
      <c r="AA67">
        <f>IF($D$20=0,D67,IFERROR(D67+$D$13*(AC67-D67),D67))</f>
        <v/>
      </c>
      <c r="AB67">
        <f>IF($D$20=0,E67,IFERROR(E67+$D$13*(AD67-E67),E67))</f>
        <v/>
      </c>
      <c r="AC67">
        <f>IF($D$20=0,D67,IF(AC67=0,(MAX(P67,Q67)),IF(ABS((MAX(P67,Q67))-AC67)&lt;$D$19,AC67,MAX((K31)+$D$16,AC67+$D$13*(((MAX(P67,Q67))-AC67))))))</f>
        <v/>
      </c>
      <c r="AD67">
        <f>IF($D$20=0,E67,IF(AD67=0,(MAX(S67,T67)),IF(ABS((MAX(S67,T67))-AD67)&lt;$D$19,AD67,MAX((K32)+$D$16,AD67+$D$13*(((MAX(S67,T67))-AD67))))))</f>
        <v/>
      </c>
      <c r="AE67">
        <f>IF($D$20=0,D67,IF(AE67=0,O67,IF(ABS(U67)&lt;$D$19,AE67,MAX((K31)+$D$16,AE67+($D$13*(((O67)-AE67)+(U67*MAX(ABS(AE67-(K31)),1))))))))</f>
        <v/>
      </c>
      <c r="AF67">
        <f>IF($D$20=0,E67,IF(AF67=0,R67,IF(ABS(V67)&lt;$D$19,AF67,MAX((K32)+$D$16,AF67+($D$13*(((R67)-AF67)+(V67*MAX(ABS(AF67-(K32)),1))))))))</f>
        <v/>
      </c>
      <c r="AG67">
        <f>((G31)*(MAX($D$16,(AC67)-(K31)))^2)/2+(I31)*(MAX($D$16,(AC67)-(K31)))^3/3+(ABS(F67)^2)/($I$5*MAX(((G31)+(I31)*(MAX($D$16,(AC67)-(K31))))*(MAX($D$16,(AC67)-(K31))),1E-6))</f>
        <v/>
      </c>
      <c r="AH67">
        <f>((G31)*(MAX($D$16,(AE67)-(K31)))^2)/2+(I31)*(MAX($D$16,(AE67)-(K31)))^3/3+(ABS(F67)^2)/($I$5*MAX(((G31)+(I31)*(MAX($D$16,(AE67)-(K31))))*(MAX($D$16,(AE67)-(K31))),1E-6))</f>
        <v/>
      </c>
      <c r="AI67">
        <f>((G32)*(MAX($D$16,(AD67)-(K32)))^2)/2+(I32)*(MAX($D$16,(AD67)-(K32)))^3/3+(ABS(G67)^2)/($I$5*MAX(((G32)+(I32)*(MAX($D$16,(AD67)-(K32))))*(MAX($D$16,(AD67)-(K32))),1E-6))</f>
        <v/>
      </c>
      <c r="AJ67">
        <f>((G32)*(MAX($D$16,(AF67)-(K32)))^2)/2+(I32)*(MAX($D$16,(AF67)-(K32)))^3/3+(ABS(G67)^2)/($I$5*MAX(((G32)+(I32)*(MAX($D$16,(AF67)-(K32))))*(MAX($D$16,(AF67)-(K32))),1E-6))</f>
        <v/>
      </c>
      <c r="AK67">
        <f>IF(AH67&gt;=AG67,"Supercritical","Subcritical")</f>
        <v/>
      </c>
      <c r="AL67">
        <f>IF(AJ67&gt;=AI67,"Supercritical","Subcritical")</f>
        <v/>
      </c>
      <c r="AM67">
        <f>IF($D$20=0,D67,IFERROR(D67+$D$13*(IF(AK67="Supercritical",AE67,AC67)-D67),D67))</f>
        <v/>
      </c>
      <c r="AN67">
        <f>IF($D$20=0,E67,IFERROR(E67+$D$13*(IF(AL67="Supercritical",AF67,AD67)-E67),E67))</f>
        <v/>
      </c>
      <c r="AO67">
        <f>IF($D$20=0,0,IFERROR(ABS(IF(AK67="Supercritical",AE67,AC67)-D67),0))</f>
        <v/>
      </c>
      <c r="AP67">
        <f>IF($D$20=0,0,IFERROR(ABS(IF(AL67="Supercritical",AF67,AD67)-E67),0))</f>
        <v/>
      </c>
    </row>
    <row r="68">
      <c r="A68" t="n">
        <v>25</v>
      </c>
      <c r="B68">
        <f>Y67</f>
        <v/>
      </c>
      <c r="C68">
        <f>Z67</f>
        <v/>
      </c>
      <c r="D68">
        <f>AM67</f>
        <v/>
      </c>
      <c r="E68">
        <f>AN67</f>
        <v/>
      </c>
      <c r="F68">
        <f>$D$5</f>
        <v/>
      </c>
      <c r="G68">
        <f>IF(N6="None",MAX(0,F68-H68),MAX(0,F68*B68))</f>
        <v/>
      </c>
      <c r="H68">
        <f>IF(N6="None",MAX(0.05,IFERROR(O33,0)+0.05),MAX(0,F68-G68))</f>
        <v/>
      </c>
      <c r="I68">
        <f>IF(AND(N7="None",N8="None"),MAX(0,G68*C68),IF(N7="None",MAX(0.05,IFERROR(O34,0)+0.05),IF(N8="None",MAX(0,G68-J68),MAX(0,G68*C68))))</f>
        <v/>
      </c>
      <c r="J68">
        <f>IF(AND(N7="None",N8="None"),MAX(0,G68-I68),IF(N8="None",MAX(0.05,IFERROR(O35,0)+0.05),IF(N7="None",MAX(0,G68-I68),MAX(0,G68-I68))))</f>
        <v/>
      </c>
      <c r="K68">
        <f>P5</f>
        <v/>
      </c>
      <c r="L68">
        <f>P6</f>
        <v/>
      </c>
      <c r="M68">
        <f>P7</f>
        <v/>
      </c>
      <c r="N68">
        <f>P8</f>
        <v/>
      </c>
      <c r="O68">
        <f>K68+((ABS(F68)/MAX(((F31)+(H31)*(MAX($D$16,(K68)-(J31))))*(MAX($D$16,(K68)-(J31))),1E-6))^2)/(2*$I$5)-((E31)*((((ABS(F68)*$D$6)/(MAX(((F31)+(H31)*(MAX($D$16,(K68)-(J31))))*(MAX($D$16,(K68)-(J31))),1E-6)*MAX(((((F31)+(H31)*(MAX($D$16,(K68)-(J31))))*(MAX($D$16,(K68)-(J31))))/MAX((F31)+2*(MAX($D$16,(K68)-(J31)))*SQRT(1+(H31)^2),1E-6))^(2/3),1E-6)))^2)+(((ABS(F68)*$D$6)/(MAX(((G31)+(I31)*(MAX($D$16,(AE68)-(K31))))*(MAX($D$16,(AE68)-(K31))),1E-6)*MAX(((((G31)+(I31)*(MAX($D$16,(AE68)-(K31))))*(MAX($D$16,(AE68)-(K31))))/MAX((G31)+2*(MAX($D$16,(AE68)-(K31)))*SQRT(1+(I31)^2),1E-6))^(2/3),1E-6)))^2))/2)+(IF((ABS(F68)/MAX(((G31)+(I31)*(MAX($D$16,(AE68)-(K31))))*(MAX($D$16,(AE68)-(K31))),1E-6))&gt;(ABS(F68)/MAX(((F31)+(H31)*(MAX($D$16,(K68)-(J31))))*(MAX($D$16,(K68)-(J31))),1E-6)),$D$9*((((ABS(F68)/MAX(((G31)+(I31)*(MAX($D$16,(AE68)-(K31))))*(MAX($D$16,(AE68)-(K31))),1E-6))^2)/(2*$I$5))-(((ABS(F68)/MAX(((F31)+(H31)*(MAX($D$16,(K68)-(J31))))*(MAX($D$16,(K68)-(J31))),1E-6))^2)/(2*$I$5))),$D$8*((((ABS(F68)/MAX(((F31)+(H31)*(MAX($D$16,(K68)-(J31))))*(MAX($D$16,(K68)-(J31))),1E-6))^2)/(2*$I$5))-(((ABS(F68)/MAX(((G31)+(I31)*(MAX($D$16,(AE68)-(K31))))*(MAX($D$16,(AE68)-(K31))),1E-6))^2)/(2*$I$5)))))+($D$10*(ABS((X31)-(W31))/90)*MAX(((ABS(F68)/MAX(((F31)+(H31)*(MAX($D$16,(K68)-(J31))))*(MAX($D$16,(K68)-(J31))),1E-6))^2)/(2*$I$5),((ABS(F68)/MAX(((G31)+(I31)*(MAX($D$16,(AE68)-(K31))))*(MAX($D$16,(AE68)-(K31))),1E-6))^2)/(2*$I$5)))+(0)-((ABS(F68)/MAX(((G31)+(I31)*(MAX($D$16,(AE68)-(K31))))*(MAX($D$16,(AE68)-(K31))),1E-6))^2)/(2*$I$5)</f>
        <v/>
      </c>
      <c r="P68">
        <f>AD68+((ABS(G68)/MAX(((G32)+(I32)*(MAX($D$16,(AD68)-(K32))))*(MAX($D$16,(AD68)-(K32))),1E-6))^2)/(2*$I$5)+((E32)*((((ABS(G68)*$D$6)/(MAX(((F32)+(H32)*(MAX($D$16,(AC68)-(J32))))*(MAX($D$16,(AC68)-(J32))),1E-6)*MAX(((((F32)+(H32)*(MAX($D$16,(AC68)-(J32))))*(MAX($D$16,(AC68)-(J32))))/MAX((F32)+2*(MAX($D$16,(AC68)-(J32)))*SQRT(1+(H32)^2),1E-6))^(2/3),1E-6)))^2)+(((ABS(G68)*$D$6)/(MAX(((G32)+(I32)*(MAX($D$16,(AD68)-(K32))))*(MAX($D$16,(AD68)-(K32))),1E-6)*MAX(((((G32)+(I32)*(MAX($D$16,(AD68)-(K32))))*(MAX($D$16,(AD68)-(K32))))/MAX((G32)+2*(MAX($D$16,(AD68)-(K32)))*SQRT(1+(I32)^2),1E-6))^(2/3),1E-6)))^2))/2)+(IF((ABS(G68)/MAX(((G32)+(I32)*(MAX($D$16,(AD68)-(K32))))*(MAX($D$16,(AD68)-(K32))),1E-6))&gt;(ABS(G68)/MAX(((F32)+(H32)*(MAX($D$16,(AC68)-(J32))))*(MAX($D$16,(AC68)-(J32))),1E-6)),$D$9*((((ABS(G68)/MAX(((G32)+(I32)*(MAX($D$16,(AD68)-(K32))))*(MAX($D$16,(AD68)-(K32))),1E-6))^2)/(2*$I$5))-(((ABS(G68)/MAX(((F32)+(H32)*(MAX($D$16,(AC68)-(J32))))*(MAX($D$16,(AC68)-(J32))),1E-6))^2)/(2*$I$5))),$D$8*((((ABS(G68)/MAX(((F32)+(H32)*(MAX($D$16,(AC68)-(J32))))*(MAX($D$16,(AC68)-(J32))),1E-6))^2)/(2*$I$5))-(((ABS(G68)/MAX(((G32)+(I32)*(MAX($D$16,(AD68)-(K32))))*(MAX($D$16,(AD68)-(K32))),1E-6))^2)/(2*$I$5)))))+($D$10*(ABS((X32)-(W32))/90)*MAX(((ABS(G68)/MAX(((F32)+(H32)*(MAX($D$16,(AC68)-(J32))))*(MAX($D$16,(AC68)-(J32))),1E-6))^2)/(2*$I$5),((ABS(G68)/MAX(((G32)+(I32)*(MAX($D$16,(AD68)-(K32))))*(MAX($D$16,(AD68)-(K32))),1E-6))^2)/(2*$I$5)))+(($D$11*0.13607488*(ABS(H68)/MAX(ABS(F68),1E-6))^2*MAX(((ABS(G68)/MAX(((F32)+(H32)*(MAX($D$16,(AC68)-(J32))))*(MAX($D$16,(AC68)-(J32))),1E-6))^2)/(2*$I$5),((ABS(G68)/MAX(((G32)+(I32)*(MAX($D$16,(AD68)-(K32))))*(MAX($D$16,(AD68)-(K32))),1E-6))^2)/(2*$I$5))))-((ABS(G68)/MAX(((F32)+(H32)*(MAX($D$16,(AC68)-(J32))))*(MAX($D$16,(AC68)-(J32))),1E-6))^2)/(2*$I$5)</f>
        <v/>
      </c>
      <c r="Q68">
        <f>L68+((ABS(H68)/MAX(((G33)+(I33)*(MAX($D$16,(IF(N6="None",AC68,L68))-(K33))))*(MAX($D$16,(IF(N6="None",AC68,L68))-(K33))),1E-6))^2)/(2*$I$5)+((E33)*((((ABS(H68)*$D$6)/(MAX(((F33)+(H33)*(MAX($D$16,(AC68)-(J33))))*(MAX($D$16,(AC68)-(J33))),1E-6)*MAX(((((F33)+(H33)*(MAX($D$16,(AC68)-(J33))))*(MAX($D$16,(AC68)-(J33))))/MAX((F33)+2*(MAX($D$16,(AC68)-(J33)))*SQRT(1+(H33)^2),1E-6))^(2/3),1E-6)))^2)+(((ABS(H68)*$D$6)/(MAX(((G33)+(I33)*(MAX($D$16,(IF(N6="None",AC68,L68))-(K33))))*(MAX($D$16,(IF(N6="None",AC68,L68))-(K33))),1E-6)*MAX(((((G33)+(I33)*(MAX($D$16,(IF(N6="None",AC68,L68))-(K33))))*(MAX($D$16,(IF(N6="None",AC68,L68))-(K33))))/MAX((G33)+2*(MAX($D$16,(IF(N6="None",AC68,L68))-(K33)))*SQRT(1+(I33)^2),1E-6))^(2/3),1E-6)))^2))/2)+(IF((ABS(H68)/MAX(((G33)+(I33)*(MAX($D$16,(IF(N6="None",AC68,L68))-(K33))))*(MAX($D$16,(IF(N6="None",AC68,L68))-(K33))),1E-6))&gt;(ABS(H68)/MAX(((F33)+(H33)*(MAX($D$16,(AC68)-(J33))))*(MAX($D$16,(AC68)-(J33))),1E-6)),$D$9*((((ABS(H68)/MAX(((G33)+(I33)*(MAX($D$16,(IF(N6="None",AC68,L68))-(K33))))*(MAX($D$16,(IF(N6="None",AC68,L68))-(K33))),1E-6))^2)/(2*$I$5))-(((ABS(H68)/MAX(((F33)+(H33)*(MAX($D$16,(AC68)-(J33))))*(MAX($D$16,(AC68)-(J33))),1E-6))^2)/(2*$I$5))),$D$8*((((ABS(H68)/MAX(((F33)+(H33)*(MAX($D$16,(AC68)-(J33))))*(MAX($D$16,(AC68)-(J33))),1E-6))^2)/(2*$I$5))-(((ABS(H68)/MAX(((G33)+(I33)*(MAX($D$16,(IF(N6="None",AC68,L68))-(K33))))*(MAX($D$16,(IF(N6="None",AC68,L68))-(K33))),1E-6))^2)/(2*$I$5)))))+($D$10*(ABS((X33)-(W33))/90)*MAX(((ABS(H68)/MAX(((F33)+(H33)*(MAX($D$16,(AC68)-(J33))))*(MAX($D$16,(AC68)-(J33))),1E-6))^2)/(2*$I$5),((ABS(H68)/MAX(((G33)+(I33)*(MAX($D$16,(IF(N6="None",AC68,L68))-(K33))))*(MAX($D$16,(IF(N6="None",AC68,L68))-(K33))),1E-6))^2)/(2*$I$5)))+(($D$11*0.00000015*(ABS(G68)/MAX(ABS(F68),1E-6))^2*MAX(((ABS(H68)/MAX(((F33)+(H33)*(MAX($D$16,(AC68)-(J33))))*(MAX($D$16,(AC68)-(J33))),1E-6))^2)/(2*$I$5),((ABS(H68)/MAX(((G33)+(I33)*(MAX($D$16,(IF(N6="None",AC68,L68))-(K33))))*(MAX($D$16,(IF(N6="None",AC68,L68))-(K33))),1E-6))^2)/(2*$I$5))))-((ABS(H68)/MAX(((F33)+(H33)*(MAX($D$16,(AC68)-(J33))))*(MAX($D$16,(AC68)-(J33))),1E-6))^2)/(2*$I$5)</f>
        <v/>
      </c>
      <c r="R68">
        <f>AE68+((ABS(G68)/MAX(((F32)+(H32)*(MAX($D$16,(AE68)-(J32))))*(MAX($D$16,(AE68)-(J32))),1E-6))^2)/(2*$I$5)-((E32)*((((ABS(G68)*$D$6)/(MAX(((F32)+(H32)*(MAX($D$16,(AE68)-(J32))))*(MAX($D$16,(AE68)-(J32))),1E-6)*MAX(((((F32)+(H32)*(MAX($D$16,(AE68)-(J32))))*(MAX($D$16,(AE68)-(J32))))/MAX((F32)+2*(MAX($D$16,(AE68)-(J32)))*SQRT(1+(H32)^2),1E-6))^(2/3),1E-6)))^2)+(((ABS(G68)*$D$6)/(MAX(((G32)+(I32)*(MAX($D$16,(AF68)-(K32))))*(MAX($D$16,(AF68)-(K32))),1E-6)*MAX(((((G32)+(I32)*(MAX($D$16,(AF68)-(K32))))*(MAX($D$16,(AF68)-(K32))))/MAX((G32)+2*(MAX($D$16,(AF68)-(K32)))*SQRT(1+(I32)^2),1E-6))^(2/3),1E-6)))^2))/2)+(IF((ABS(G68)/MAX(((G32)+(I32)*(MAX($D$16,(AF68)-(K32))))*(MAX($D$16,(AF68)-(K32))),1E-6))&gt;(ABS(G68)/MAX(((F32)+(H32)*(MAX($D$16,(AE68)-(J32))))*(MAX($D$16,(AE68)-(J32))),1E-6)),$D$9*((((ABS(G68)/MAX(((G32)+(I32)*(MAX($D$16,(AF68)-(K32))))*(MAX($D$16,(AF68)-(K32))),1E-6))^2)/(2*$I$5))-(((ABS(G68)/MAX(((F32)+(H32)*(MAX($D$16,(AE68)-(J32))))*(MAX($D$16,(AE68)-(J32))),1E-6))^2)/(2*$I$5))),$D$8*((((ABS(G68)/MAX(((F32)+(H32)*(MAX($D$16,(AE68)-(J32))))*(MAX($D$16,(AE68)-(J32))),1E-6))^2)/(2*$I$5))-(((ABS(G68)/MAX(((G32)+(I32)*(MAX($D$16,(AF68)-(K32))))*(MAX($D$16,(AF68)-(K32))),1E-6))^2)/(2*$I$5)))))+($D$10*(ABS((X32)-(W32))/90)*MAX(((ABS(G68)/MAX(((F32)+(H32)*(MAX($D$16,(AE68)-(J32))))*(MAX($D$16,(AE68)-(J32))),1E-6))^2)/(2*$I$5),((ABS(G68)/MAX(((G32)+(I32)*(MAX($D$16,(AF68)-(K32))))*(MAX($D$16,(AF68)-(K32))),1E-6))^2)/(2*$I$5)))+(($D$11*0.13607488*(ABS(H68)/MAX(ABS(F68),1E-6))^2*MAX(((ABS(G68)/MAX(((F32)+(H32)*(MAX($D$16,(AE68)-(J32))))*(MAX($D$16,(AE68)-(J32))),1E-6))^2)/(2*$I$5),((ABS(G68)/MAX(((G32)+(I32)*(MAX($D$16,(AF68)-(K32))))*(MAX($D$16,(AF68)-(K32))),1E-6))^2)/(2*$I$5))))-((ABS(G68)/MAX(((G32)+(I32)*(MAX($D$16,(AF68)-(K32))))*(MAX($D$16,(AF68)-(K32))),1E-6))^2)/(2*$I$5)</f>
        <v/>
      </c>
      <c r="S68">
        <f>M68+((ABS(I68)/MAX(((G34)+(I34)*(MAX($D$16,(IF(N7="None",AD68,M68))-(K34))))*(MAX($D$16,(IF(N7="None",AD68,M68))-(K34))),1E-6))^2)/(2*$I$5)+((E34)*((((ABS(I68)*$D$6)/(MAX(((F34)+(H34)*(MAX($D$16,(AD68)-(J34))))*(MAX($D$16,(AD68)-(J34))),1E-6)*MAX(((((F34)+(H34)*(MAX($D$16,(AD68)-(J34))))*(MAX($D$16,(AD68)-(J34))))/MAX((F34)+2*(MAX($D$16,(AD68)-(J34)))*SQRT(1+(H34)^2),1E-6))^(2/3),1E-6)))^2)+(((ABS(I68)*$D$6)/(MAX(((G34)+(I34)*(MAX($D$16,(IF(N7="None",AD68,M68))-(K34))))*(MAX($D$16,(IF(N7="None",AD68,M68))-(K34))),1E-6)*MAX(((((G34)+(I34)*(MAX($D$16,(IF(N7="None",AD68,M68))-(K34))))*(MAX($D$16,(IF(N7="None",AD68,M68))-(K34))))/MAX((G34)+2*(MAX($D$16,(IF(N7="None",AD68,M68))-(K34)))*SQRT(1+(I34)^2),1E-6))^(2/3),1E-6)))^2))/2)+(IF((ABS(I68)/MAX(((G34)+(I34)*(MAX($D$16,(IF(N7="None",AD68,M68))-(K34))))*(MAX($D$16,(IF(N7="None",AD68,M68))-(K34))),1E-6))&gt;(ABS(I68)/MAX(((F34)+(H34)*(MAX($D$16,(AD68)-(J34))))*(MAX($D$16,(AD68)-(J34))),1E-6)),$D$9*((((ABS(I68)/MAX(((G34)+(I34)*(MAX($D$16,(IF(N7="None",AD68,M68))-(K34))))*(MAX($D$16,(IF(N7="None",AD68,M68))-(K34))),1E-6))^2)/(2*$I$5))-(((ABS(I68)/MAX(((F34)+(H34)*(MAX($D$16,(AD68)-(J34))))*(MAX($D$16,(AD68)-(J34))),1E-6))^2)/(2*$I$5))),$D$8*((((ABS(I68)/MAX(((F34)+(H34)*(MAX($D$16,(AD68)-(J34))))*(MAX($D$16,(AD68)-(J34))),1E-6))^2)/(2*$I$5))-(((ABS(I68)/MAX(((G34)+(I34)*(MAX($D$16,(IF(N7="None",AD68,M68))-(K34))))*(MAX($D$16,(IF(N7="None",AD68,M68))-(K34))),1E-6))^2)/(2*$I$5)))))+($D$10*(ABS((X34)-(W34))/90)*MAX(((ABS(I68)/MAX(((F34)+(H34)*(MAX($D$16,(AD68)-(J34))))*(MAX($D$16,(AD68)-(J34))),1E-6))^2)/(2*$I$5),((ABS(I68)/MAX(((G34)+(I34)*(MAX($D$16,(IF(N7="None",AD68,M68))-(K34))))*(MAX($D$16,(IF(N7="None",AD68,M68))-(K34))),1E-6))^2)/(2*$I$5)))+(0)-((ABS(I68)/MAX(((F34)+(H34)*(MAX($D$16,(AD68)-(J34))))*(MAX($D$16,(AD68)-(J34))),1E-6))^2)/(2*$I$5)</f>
        <v/>
      </c>
      <c r="T68">
        <f>N68+((ABS(J68)/MAX(((G35)+(I35)*(MAX($D$16,(IF(N8="None",AD68,N68))-(K35))))*(MAX($D$16,(IF(N8="None",AD68,N68))-(K35))),1E-6))^2)/(2*$I$5)+((E35)*((((ABS(J68)*$D$6)/(MAX(((F35)+(H35)*(MAX($D$16,(AD68)-(J35))))*(MAX($D$16,(AD68)-(J35))),1E-6)*MAX(((((F35)+(H35)*(MAX($D$16,(AD68)-(J35))))*(MAX($D$16,(AD68)-(J35))))/MAX((F35)+2*(MAX($D$16,(AD68)-(J35)))*SQRT(1+(H35)^2),1E-6))^(2/3),1E-6)))^2)+(((ABS(J68)*$D$6)/(MAX(((G35)+(I35)*(MAX($D$16,(IF(N8="None",AD68,N68))-(K35))))*(MAX($D$16,(IF(N8="None",AD68,N68))-(K35))),1E-6)*MAX(((((G35)+(I35)*(MAX($D$16,(IF(N8="None",AD68,N68))-(K35))))*(MAX($D$16,(IF(N8="None",AD68,N68))-(K35))))/MAX((G35)+2*(MAX($D$16,(IF(N8="None",AD68,N68))-(K35)))*SQRT(1+(I35)^2),1E-6))^(2/3),1E-6)))^2))/2)+(IF((ABS(J68)/MAX(((G35)+(I35)*(MAX($D$16,(IF(N8="None",AD68,N68))-(K35))))*(MAX($D$16,(IF(N8="None",AD68,N68))-(K35))),1E-6))&gt;(ABS(J68)/MAX(((F35)+(H35)*(MAX($D$16,(AD68)-(J35))))*(MAX($D$16,(AD68)-(J35))),1E-6)),$D$9*((((ABS(J68)/MAX(((G35)+(I35)*(MAX($D$16,(IF(N8="None",AD68,N68))-(K35))))*(MAX($D$16,(IF(N8="None",AD68,N68))-(K35))),1E-6))^2)/(2*$I$5))-(((ABS(J68)/MAX(((F35)+(H35)*(MAX($D$16,(AD68)-(J35))))*(MAX($D$16,(AD68)-(J35))),1E-6))^2)/(2*$I$5))),$D$8*((((ABS(J68)/MAX(((F35)+(H35)*(MAX($D$16,(AD68)-(J35))))*(MAX($D$16,(AD68)-(J35))),1E-6))^2)/(2*$I$5))-(((ABS(J68)/MAX(((G35)+(I35)*(MAX($D$16,(IF(N8="None",AD68,N68))-(K35))))*(MAX($D$16,(IF(N8="None",AD68,N68))-(K35))),1E-6))^2)/(2*$I$5)))))+($D$10*(ABS((X35)-(W35))/90)*MAX(((ABS(J68)/MAX(((F35)+(H35)*(MAX($D$16,(AD68)-(J35))))*(MAX($D$16,(AD68)-(J35))),1E-6))^2)/(2*$I$5),((ABS(J68)/MAX(((G35)+(I35)*(MAX($D$16,(IF(N8="None",AD68,N68))-(K35))))*(MAX($D$16,(IF(N8="None",AD68,N68))-(K35))),1E-6))^2)/(2*$I$5)))+(($D$11*0.34699541*(ABS(I68)/MAX(ABS(G68),1E-6))^2*MAX(((ABS(J68)/MAX(((F35)+(H35)*(MAX($D$16,(AD68)-(J35))))*(MAX($D$16,(AD68)-(J35))),1E-6))^2)/(2*$I$5),((ABS(J68)/MAX(((G35)+(I35)*(MAX($D$16,(IF(N8="None",AD68,N68))-(K35))))*(MAX($D$16,(IF(N8="None",AD68,N68))-(K35))),1E-6))^2)/(2*$I$5))))-((ABS(J68)/MAX(((F35)+(H35)*(MAX($D$16,(AD68)-(J35))))*(MAX($D$16,(AD68)-(J35))),1E-6))^2)/(2*$I$5)</f>
        <v/>
      </c>
      <c r="U68">
        <f>((((G31)*(MAX($D$16,(AE68)-(K31)))^2)/2+(I31)*(MAX($D$16,(AE68)-(K31)))^3/3+(ABS(F68)^2)/($I$5*MAX(((G31)+(I31)*(MAX($D$16,(AE68)-(K31))))*(MAX($D$16,(AE68)-(K31))),1E-6)))-(IF(N6="None",((((F32)*(MAX($D$16,(AE68)-(J32)))^2)/2+(H32)*(MAX($D$16,(AE68)-(J32)))^3/3+(ABS(G68)^2)/($I$5*MAX(((F32)+(H32)*(MAX($D$16,(AE68)-(J32))))*(MAX($D$16,(AE68)-(J32))),1E-6)))*0.72785025),(((((F32)*(MAX($D$16,(AE68)-(J32)))^2)/2+(H32)*(MAX($D$16,(AE68)-(J32)))^3/3+(ABS(G68)^2)/($I$5*MAX(((F32)+(H32)*(MAX($D$16,(AE68)-(J32))))*(MAX($D$16,(AE68)-(J32))),1E-6)))*0.72785025)+((((F33)*(MAX($D$16,(AE68)-(J33)))^2)/2+(H33)*(MAX($D$16,(AE68)-(J33)))^3/3+(ABS(H68)^2)/($I$5*MAX(((F33)+(H33)*(MAX($D$16,(AE68)-(J33))))*(MAX($D$16,(AE68)-(J33))),1E-6)))*0.99999971)))))/MAX(((G31)*(MAX($D$16,(AE68)-(K31)))^2)/2+(I31)*(MAX($D$16,(AE68)-(K31)))^3/3+(ABS(F68)^2)/($I$5*MAX(((G31)+(I31)*(MAX($D$16,(AE68)-(K31))))*(MAX($D$16,(AE68)-(K31))),1E-6)),1E-6)</f>
        <v/>
      </c>
      <c r="V68">
        <f>((((G32)*(MAX($D$16,(AF68)-(K32)))^2)/2+(I32)*(MAX($D$16,(AF68)-(K32)))^3/3+(ABS(G68)^2)/($I$5*MAX(((G32)+(I32)*(MAX($D$16,(AF68)-(K32))))*(MAX($D$16,(AF68)-(K32))),1E-6)))-(IF(AND(N7="None",N8="None"),0,IF(N8="None",((((F34)*(MAX($D$16,(AF68)-(J34)))^2)/2+(H34)*(MAX($D$16,(AF68)-(J34)))^3/3+(ABS(I68)^2)/($I$5*MAX(((F34)+(H34)*(MAX($D$16,(AF68)-(J34))))*(MAX($D$16,(AF68)-(J34))),1E-6)))*1.00000000),IF(N7="None",((((F35)*(MAX($D$16,(AF68)-(J35)))^2)/2+(H35)*(MAX($D$16,(AF68)-(J35)))^3/3+(ABS(J68)^2)/($I$5*MAX(((F35)+(H35)*(MAX($D$16,(AF68)-(J35))))*(MAX($D$16,(AF68)-(J35))),1E-6)))*0.30600918),(((((F34)*(MAX($D$16,(AF68)-(J34)))^2)/2+(H34)*(MAX($D$16,(AF68)-(J34)))^3/3+(ABS(I68)^2)/($I$5*MAX(((F34)+(H34)*(MAX($D$16,(AF68)-(J34))))*(MAX($D$16,(AF68)-(J34))),1E-6)))*1.00000000)+((((F35)*(MAX($D$16,(AF68)-(J35)))^2)/2+(H35)*(MAX($D$16,(AF68)-(J35)))^3/3+(ABS(J68)^2)/($I$5*MAX(((F35)+(H35)*(MAX($D$16,(AF68)-(J35))))*(MAX($D$16,(AF68)-(J35))),1E-6)))*0.30600918)))))))/MAX(((G32)*(MAX($D$16,(AF68)-(K32)))^2)/2+(I32)*(MAX($D$16,(AF68)-(K32)))^3/3+(ABS(G68)^2)/($I$5*MAX(((G32)+(I32)*(MAX($D$16,(AF68)-(K32))))*(MAX($D$16,(AF68)-(K32))),1E-6)),1E-6)</f>
        <v/>
      </c>
      <c r="W68">
        <f>ABS((MAX(P68,Q68))-D68)</f>
        <v/>
      </c>
      <c r="X68">
        <f>ABS((MAX(S68,T68))-E68)</f>
        <v/>
      </c>
      <c r="Y68">
        <f>IF($D$20=0,B68,IFERROR(IF(N6="None",1,MIN(0.98,MAX(0.02,B68+$D$14*((Q68-P68)/MAX(ABS(D68),1))))),B68))</f>
        <v/>
      </c>
      <c r="Z68">
        <f>IF($D$20=0,C68,IFERROR(IF(AND(N7="None",N8="None"),C68,IF(N8="None",1,IF(N7="None",0,MIN(0.98,MAX(0.02,C68+$D$14*((T68-S68)/MAX(ABS(E68),1))))))),C68))</f>
        <v/>
      </c>
      <c r="AA68">
        <f>IF($D$20=0,D68,IFERROR(D68+$D$13*(AC68-D68),D68))</f>
        <v/>
      </c>
      <c r="AB68">
        <f>IF($D$20=0,E68,IFERROR(E68+$D$13*(AD68-E68),E68))</f>
        <v/>
      </c>
      <c r="AC68">
        <f>IF($D$20=0,D68,IF(AC68=0,(MAX(P68,Q68)),IF(ABS((MAX(P68,Q68))-AC68)&lt;$D$19,AC68,MAX((K31)+$D$16,AC68+$D$13*(((MAX(P68,Q68))-AC68))))))</f>
        <v/>
      </c>
      <c r="AD68">
        <f>IF($D$20=0,E68,IF(AD68=0,(MAX(S68,T68)),IF(ABS((MAX(S68,T68))-AD68)&lt;$D$19,AD68,MAX((K32)+$D$16,AD68+$D$13*(((MAX(S68,T68))-AD68))))))</f>
        <v/>
      </c>
      <c r="AE68">
        <f>IF($D$20=0,D68,IF(AE68=0,O68,IF(ABS(U68)&lt;$D$19,AE68,MAX((K31)+$D$16,AE68+($D$13*(((O68)-AE68)+(U68*MAX(ABS(AE68-(K31)),1))))))))</f>
        <v/>
      </c>
      <c r="AF68">
        <f>IF($D$20=0,E68,IF(AF68=0,R68,IF(ABS(V68)&lt;$D$19,AF68,MAX((K32)+$D$16,AF68+($D$13*(((R68)-AF68)+(V68*MAX(ABS(AF68-(K32)),1))))))))</f>
        <v/>
      </c>
      <c r="AG68">
        <f>((G31)*(MAX($D$16,(AC68)-(K31)))^2)/2+(I31)*(MAX($D$16,(AC68)-(K31)))^3/3+(ABS(F68)^2)/($I$5*MAX(((G31)+(I31)*(MAX($D$16,(AC68)-(K31))))*(MAX($D$16,(AC68)-(K31))),1E-6))</f>
        <v/>
      </c>
      <c r="AH68">
        <f>((G31)*(MAX($D$16,(AE68)-(K31)))^2)/2+(I31)*(MAX($D$16,(AE68)-(K31)))^3/3+(ABS(F68)^2)/($I$5*MAX(((G31)+(I31)*(MAX($D$16,(AE68)-(K31))))*(MAX($D$16,(AE68)-(K31))),1E-6))</f>
        <v/>
      </c>
      <c r="AI68">
        <f>((G32)*(MAX($D$16,(AD68)-(K32)))^2)/2+(I32)*(MAX($D$16,(AD68)-(K32)))^3/3+(ABS(G68)^2)/($I$5*MAX(((G32)+(I32)*(MAX($D$16,(AD68)-(K32))))*(MAX($D$16,(AD68)-(K32))),1E-6))</f>
        <v/>
      </c>
      <c r="AJ68">
        <f>((G32)*(MAX($D$16,(AF68)-(K32)))^2)/2+(I32)*(MAX($D$16,(AF68)-(K32)))^3/3+(ABS(G68)^2)/($I$5*MAX(((G32)+(I32)*(MAX($D$16,(AF68)-(K32))))*(MAX($D$16,(AF68)-(K32))),1E-6))</f>
        <v/>
      </c>
      <c r="AK68">
        <f>IF(AH68&gt;=AG68,"Supercritical","Subcritical")</f>
        <v/>
      </c>
      <c r="AL68">
        <f>IF(AJ68&gt;=AI68,"Supercritical","Subcritical")</f>
        <v/>
      </c>
      <c r="AM68">
        <f>IF($D$20=0,D68,IFERROR(D68+$D$13*(IF(AK68="Supercritical",AE68,AC68)-D68),D68))</f>
        <v/>
      </c>
      <c r="AN68">
        <f>IF($D$20=0,E68,IFERROR(E68+$D$13*(IF(AL68="Supercritical",AF68,AD68)-E68),E68))</f>
        <v/>
      </c>
      <c r="AO68">
        <f>IF($D$20=0,0,IFERROR(ABS(IF(AK68="Supercritical",AE68,AC68)-D68),0))</f>
        <v/>
      </c>
      <c r="AP68">
        <f>IF($D$20=0,0,IFERROR(ABS(IF(AL68="Supercritical",AF68,AD68)-E68),0))</f>
        <v/>
      </c>
    </row>
    <row r="69">
      <c r="A69" t="n">
        <v>26</v>
      </c>
      <c r="B69">
        <f>Y68</f>
        <v/>
      </c>
      <c r="C69">
        <f>Z68</f>
        <v/>
      </c>
      <c r="D69">
        <f>AM68</f>
        <v/>
      </c>
      <c r="E69">
        <f>AN68</f>
        <v/>
      </c>
      <c r="F69">
        <f>$D$5</f>
        <v/>
      </c>
      <c r="G69">
        <f>IF(N6="None",MAX(0,F69-H69),MAX(0,F69*B69))</f>
        <v/>
      </c>
      <c r="H69">
        <f>IF(N6="None",MAX(0.05,IFERROR(O33,0)+0.05),MAX(0,F69-G69))</f>
        <v/>
      </c>
      <c r="I69">
        <f>IF(AND(N7="None",N8="None"),MAX(0,G69*C69),IF(N7="None",MAX(0.05,IFERROR(O34,0)+0.05),IF(N8="None",MAX(0,G69-J69),MAX(0,G69*C69))))</f>
        <v/>
      </c>
      <c r="J69">
        <f>IF(AND(N7="None",N8="None"),MAX(0,G69-I69),IF(N8="None",MAX(0.05,IFERROR(O35,0)+0.05),IF(N7="None",MAX(0,G69-I69),MAX(0,G69-I69))))</f>
        <v/>
      </c>
      <c r="K69">
        <f>P5</f>
        <v/>
      </c>
      <c r="L69">
        <f>P6</f>
        <v/>
      </c>
      <c r="M69">
        <f>P7</f>
        <v/>
      </c>
      <c r="N69">
        <f>P8</f>
        <v/>
      </c>
      <c r="O69">
        <f>K69+((ABS(F69)/MAX(((F31)+(H31)*(MAX($D$16,(K69)-(J31))))*(MAX($D$16,(K69)-(J31))),1E-6))^2)/(2*$I$5)-((E31)*((((ABS(F69)*$D$6)/(MAX(((F31)+(H31)*(MAX($D$16,(K69)-(J31))))*(MAX($D$16,(K69)-(J31))),1E-6)*MAX(((((F31)+(H31)*(MAX($D$16,(K69)-(J31))))*(MAX($D$16,(K69)-(J31))))/MAX((F31)+2*(MAX($D$16,(K69)-(J31)))*SQRT(1+(H31)^2),1E-6))^(2/3),1E-6)))^2)+(((ABS(F69)*$D$6)/(MAX(((G31)+(I31)*(MAX($D$16,(AE69)-(K31))))*(MAX($D$16,(AE69)-(K31))),1E-6)*MAX(((((G31)+(I31)*(MAX($D$16,(AE69)-(K31))))*(MAX($D$16,(AE69)-(K31))))/MAX((G31)+2*(MAX($D$16,(AE69)-(K31)))*SQRT(1+(I31)^2),1E-6))^(2/3),1E-6)))^2))/2)+(IF((ABS(F69)/MAX(((G31)+(I31)*(MAX($D$16,(AE69)-(K31))))*(MAX($D$16,(AE69)-(K31))),1E-6))&gt;(ABS(F69)/MAX(((F31)+(H31)*(MAX($D$16,(K69)-(J31))))*(MAX($D$16,(K69)-(J31))),1E-6)),$D$9*((((ABS(F69)/MAX(((G31)+(I31)*(MAX($D$16,(AE69)-(K31))))*(MAX($D$16,(AE69)-(K31))),1E-6))^2)/(2*$I$5))-(((ABS(F69)/MAX(((F31)+(H31)*(MAX($D$16,(K69)-(J31))))*(MAX($D$16,(K69)-(J31))),1E-6))^2)/(2*$I$5))),$D$8*((((ABS(F69)/MAX(((F31)+(H31)*(MAX($D$16,(K69)-(J31))))*(MAX($D$16,(K69)-(J31))),1E-6))^2)/(2*$I$5))-(((ABS(F69)/MAX(((G31)+(I31)*(MAX($D$16,(AE69)-(K31))))*(MAX($D$16,(AE69)-(K31))),1E-6))^2)/(2*$I$5)))))+($D$10*(ABS((X31)-(W31))/90)*MAX(((ABS(F69)/MAX(((F31)+(H31)*(MAX($D$16,(K69)-(J31))))*(MAX($D$16,(K69)-(J31))),1E-6))^2)/(2*$I$5),((ABS(F69)/MAX(((G31)+(I31)*(MAX($D$16,(AE69)-(K31))))*(MAX($D$16,(AE69)-(K31))),1E-6))^2)/(2*$I$5)))+(0)-((ABS(F69)/MAX(((G31)+(I31)*(MAX($D$16,(AE69)-(K31))))*(MAX($D$16,(AE69)-(K31))),1E-6))^2)/(2*$I$5)</f>
        <v/>
      </c>
      <c r="P69">
        <f>AD69+((ABS(G69)/MAX(((G32)+(I32)*(MAX($D$16,(AD69)-(K32))))*(MAX($D$16,(AD69)-(K32))),1E-6))^2)/(2*$I$5)+((E32)*((((ABS(G69)*$D$6)/(MAX(((F32)+(H32)*(MAX($D$16,(AC69)-(J32))))*(MAX($D$16,(AC69)-(J32))),1E-6)*MAX(((((F32)+(H32)*(MAX($D$16,(AC69)-(J32))))*(MAX($D$16,(AC69)-(J32))))/MAX((F32)+2*(MAX($D$16,(AC69)-(J32)))*SQRT(1+(H32)^2),1E-6))^(2/3),1E-6)))^2)+(((ABS(G69)*$D$6)/(MAX(((G32)+(I32)*(MAX($D$16,(AD69)-(K32))))*(MAX($D$16,(AD69)-(K32))),1E-6)*MAX(((((G32)+(I32)*(MAX($D$16,(AD69)-(K32))))*(MAX($D$16,(AD69)-(K32))))/MAX((G32)+2*(MAX($D$16,(AD69)-(K32)))*SQRT(1+(I32)^2),1E-6))^(2/3),1E-6)))^2))/2)+(IF((ABS(G69)/MAX(((G32)+(I32)*(MAX($D$16,(AD69)-(K32))))*(MAX($D$16,(AD69)-(K32))),1E-6))&gt;(ABS(G69)/MAX(((F32)+(H32)*(MAX($D$16,(AC69)-(J32))))*(MAX($D$16,(AC69)-(J32))),1E-6)),$D$9*((((ABS(G69)/MAX(((G32)+(I32)*(MAX($D$16,(AD69)-(K32))))*(MAX($D$16,(AD69)-(K32))),1E-6))^2)/(2*$I$5))-(((ABS(G69)/MAX(((F32)+(H32)*(MAX($D$16,(AC69)-(J32))))*(MAX($D$16,(AC69)-(J32))),1E-6))^2)/(2*$I$5))),$D$8*((((ABS(G69)/MAX(((F32)+(H32)*(MAX($D$16,(AC69)-(J32))))*(MAX($D$16,(AC69)-(J32))),1E-6))^2)/(2*$I$5))-(((ABS(G69)/MAX(((G32)+(I32)*(MAX($D$16,(AD69)-(K32))))*(MAX($D$16,(AD69)-(K32))),1E-6))^2)/(2*$I$5)))))+($D$10*(ABS((X32)-(W32))/90)*MAX(((ABS(G69)/MAX(((F32)+(H32)*(MAX($D$16,(AC69)-(J32))))*(MAX($D$16,(AC69)-(J32))),1E-6))^2)/(2*$I$5),((ABS(G69)/MAX(((G32)+(I32)*(MAX($D$16,(AD69)-(K32))))*(MAX($D$16,(AD69)-(K32))),1E-6))^2)/(2*$I$5)))+(($D$11*0.13607488*(ABS(H69)/MAX(ABS(F69),1E-6))^2*MAX(((ABS(G69)/MAX(((F32)+(H32)*(MAX($D$16,(AC69)-(J32))))*(MAX($D$16,(AC69)-(J32))),1E-6))^2)/(2*$I$5),((ABS(G69)/MAX(((G32)+(I32)*(MAX($D$16,(AD69)-(K32))))*(MAX($D$16,(AD69)-(K32))),1E-6))^2)/(2*$I$5))))-((ABS(G69)/MAX(((F32)+(H32)*(MAX($D$16,(AC69)-(J32))))*(MAX($D$16,(AC69)-(J32))),1E-6))^2)/(2*$I$5)</f>
        <v/>
      </c>
      <c r="Q69">
        <f>L69+((ABS(H69)/MAX(((G33)+(I33)*(MAX($D$16,(IF(N6="None",AC69,L69))-(K33))))*(MAX($D$16,(IF(N6="None",AC69,L69))-(K33))),1E-6))^2)/(2*$I$5)+((E33)*((((ABS(H69)*$D$6)/(MAX(((F33)+(H33)*(MAX($D$16,(AC69)-(J33))))*(MAX($D$16,(AC69)-(J33))),1E-6)*MAX(((((F33)+(H33)*(MAX($D$16,(AC69)-(J33))))*(MAX($D$16,(AC69)-(J33))))/MAX((F33)+2*(MAX($D$16,(AC69)-(J33)))*SQRT(1+(H33)^2),1E-6))^(2/3),1E-6)))^2)+(((ABS(H69)*$D$6)/(MAX(((G33)+(I33)*(MAX($D$16,(IF(N6="None",AC69,L69))-(K33))))*(MAX($D$16,(IF(N6="None",AC69,L69))-(K33))),1E-6)*MAX(((((G33)+(I33)*(MAX($D$16,(IF(N6="None",AC69,L69))-(K33))))*(MAX($D$16,(IF(N6="None",AC69,L69))-(K33))))/MAX((G33)+2*(MAX($D$16,(IF(N6="None",AC69,L69))-(K33)))*SQRT(1+(I33)^2),1E-6))^(2/3),1E-6)))^2))/2)+(IF((ABS(H69)/MAX(((G33)+(I33)*(MAX($D$16,(IF(N6="None",AC69,L69))-(K33))))*(MAX($D$16,(IF(N6="None",AC69,L69))-(K33))),1E-6))&gt;(ABS(H69)/MAX(((F33)+(H33)*(MAX($D$16,(AC69)-(J33))))*(MAX($D$16,(AC69)-(J33))),1E-6)),$D$9*((((ABS(H69)/MAX(((G33)+(I33)*(MAX($D$16,(IF(N6="None",AC69,L69))-(K33))))*(MAX($D$16,(IF(N6="None",AC69,L69))-(K33))),1E-6))^2)/(2*$I$5))-(((ABS(H69)/MAX(((F33)+(H33)*(MAX($D$16,(AC69)-(J33))))*(MAX($D$16,(AC69)-(J33))),1E-6))^2)/(2*$I$5))),$D$8*((((ABS(H69)/MAX(((F33)+(H33)*(MAX($D$16,(AC69)-(J33))))*(MAX($D$16,(AC69)-(J33))),1E-6))^2)/(2*$I$5))-(((ABS(H69)/MAX(((G33)+(I33)*(MAX($D$16,(IF(N6="None",AC69,L69))-(K33))))*(MAX($D$16,(IF(N6="None",AC69,L69))-(K33))),1E-6))^2)/(2*$I$5)))))+($D$10*(ABS((X33)-(W33))/90)*MAX(((ABS(H69)/MAX(((F33)+(H33)*(MAX($D$16,(AC69)-(J33))))*(MAX($D$16,(AC69)-(J33))),1E-6))^2)/(2*$I$5),((ABS(H69)/MAX(((G33)+(I33)*(MAX($D$16,(IF(N6="None",AC69,L69))-(K33))))*(MAX($D$16,(IF(N6="None",AC69,L69))-(K33))),1E-6))^2)/(2*$I$5)))+(($D$11*0.00000015*(ABS(G69)/MAX(ABS(F69),1E-6))^2*MAX(((ABS(H69)/MAX(((F33)+(H33)*(MAX($D$16,(AC69)-(J33))))*(MAX($D$16,(AC69)-(J33))),1E-6))^2)/(2*$I$5),((ABS(H69)/MAX(((G33)+(I33)*(MAX($D$16,(IF(N6="None",AC69,L69))-(K33))))*(MAX($D$16,(IF(N6="None",AC69,L69))-(K33))),1E-6))^2)/(2*$I$5))))-((ABS(H69)/MAX(((F33)+(H33)*(MAX($D$16,(AC69)-(J33))))*(MAX($D$16,(AC69)-(J33))),1E-6))^2)/(2*$I$5)</f>
        <v/>
      </c>
      <c r="R69">
        <f>AE69+((ABS(G69)/MAX(((F32)+(H32)*(MAX($D$16,(AE69)-(J32))))*(MAX($D$16,(AE69)-(J32))),1E-6))^2)/(2*$I$5)-((E32)*((((ABS(G69)*$D$6)/(MAX(((F32)+(H32)*(MAX($D$16,(AE69)-(J32))))*(MAX($D$16,(AE69)-(J32))),1E-6)*MAX(((((F32)+(H32)*(MAX($D$16,(AE69)-(J32))))*(MAX($D$16,(AE69)-(J32))))/MAX((F32)+2*(MAX($D$16,(AE69)-(J32)))*SQRT(1+(H32)^2),1E-6))^(2/3),1E-6)))^2)+(((ABS(G69)*$D$6)/(MAX(((G32)+(I32)*(MAX($D$16,(AF69)-(K32))))*(MAX($D$16,(AF69)-(K32))),1E-6)*MAX(((((G32)+(I32)*(MAX($D$16,(AF69)-(K32))))*(MAX($D$16,(AF69)-(K32))))/MAX((G32)+2*(MAX($D$16,(AF69)-(K32)))*SQRT(1+(I32)^2),1E-6))^(2/3),1E-6)))^2))/2)+(IF((ABS(G69)/MAX(((G32)+(I32)*(MAX($D$16,(AF69)-(K32))))*(MAX($D$16,(AF69)-(K32))),1E-6))&gt;(ABS(G69)/MAX(((F32)+(H32)*(MAX($D$16,(AE69)-(J32))))*(MAX($D$16,(AE69)-(J32))),1E-6)),$D$9*((((ABS(G69)/MAX(((G32)+(I32)*(MAX($D$16,(AF69)-(K32))))*(MAX($D$16,(AF69)-(K32))),1E-6))^2)/(2*$I$5))-(((ABS(G69)/MAX(((F32)+(H32)*(MAX($D$16,(AE69)-(J32))))*(MAX($D$16,(AE69)-(J32))),1E-6))^2)/(2*$I$5))),$D$8*((((ABS(G69)/MAX(((F32)+(H32)*(MAX($D$16,(AE69)-(J32))))*(MAX($D$16,(AE69)-(J32))),1E-6))^2)/(2*$I$5))-(((ABS(G69)/MAX(((G32)+(I32)*(MAX($D$16,(AF69)-(K32))))*(MAX($D$16,(AF69)-(K32))),1E-6))^2)/(2*$I$5)))))+($D$10*(ABS((X32)-(W32))/90)*MAX(((ABS(G69)/MAX(((F32)+(H32)*(MAX($D$16,(AE69)-(J32))))*(MAX($D$16,(AE69)-(J32))),1E-6))^2)/(2*$I$5),((ABS(G69)/MAX(((G32)+(I32)*(MAX($D$16,(AF69)-(K32))))*(MAX($D$16,(AF69)-(K32))),1E-6))^2)/(2*$I$5)))+(($D$11*0.13607488*(ABS(H69)/MAX(ABS(F69),1E-6))^2*MAX(((ABS(G69)/MAX(((F32)+(H32)*(MAX($D$16,(AE69)-(J32))))*(MAX($D$16,(AE69)-(J32))),1E-6))^2)/(2*$I$5),((ABS(G69)/MAX(((G32)+(I32)*(MAX($D$16,(AF69)-(K32))))*(MAX($D$16,(AF69)-(K32))),1E-6))^2)/(2*$I$5))))-((ABS(G69)/MAX(((G32)+(I32)*(MAX($D$16,(AF69)-(K32))))*(MAX($D$16,(AF69)-(K32))),1E-6))^2)/(2*$I$5)</f>
        <v/>
      </c>
      <c r="S69">
        <f>M69+((ABS(I69)/MAX(((G34)+(I34)*(MAX($D$16,(IF(N7="None",AD69,M69))-(K34))))*(MAX($D$16,(IF(N7="None",AD69,M69))-(K34))),1E-6))^2)/(2*$I$5)+((E34)*((((ABS(I69)*$D$6)/(MAX(((F34)+(H34)*(MAX($D$16,(AD69)-(J34))))*(MAX($D$16,(AD69)-(J34))),1E-6)*MAX(((((F34)+(H34)*(MAX($D$16,(AD69)-(J34))))*(MAX($D$16,(AD69)-(J34))))/MAX((F34)+2*(MAX($D$16,(AD69)-(J34)))*SQRT(1+(H34)^2),1E-6))^(2/3),1E-6)))^2)+(((ABS(I69)*$D$6)/(MAX(((G34)+(I34)*(MAX($D$16,(IF(N7="None",AD69,M69))-(K34))))*(MAX($D$16,(IF(N7="None",AD69,M69))-(K34))),1E-6)*MAX(((((G34)+(I34)*(MAX($D$16,(IF(N7="None",AD69,M69))-(K34))))*(MAX($D$16,(IF(N7="None",AD69,M69))-(K34))))/MAX((G34)+2*(MAX($D$16,(IF(N7="None",AD69,M69))-(K34)))*SQRT(1+(I34)^2),1E-6))^(2/3),1E-6)))^2))/2)+(IF((ABS(I69)/MAX(((G34)+(I34)*(MAX($D$16,(IF(N7="None",AD69,M69))-(K34))))*(MAX($D$16,(IF(N7="None",AD69,M69))-(K34))),1E-6))&gt;(ABS(I69)/MAX(((F34)+(H34)*(MAX($D$16,(AD69)-(J34))))*(MAX($D$16,(AD69)-(J34))),1E-6)),$D$9*((((ABS(I69)/MAX(((G34)+(I34)*(MAX($D$16,(IF(N7="None",AD69,M69))-(K34))))*(MAX($D$16,(IF(N7="None",AD69,M69))-(K34))),1E-6))^2)/(2*$I$5))-(((ABS(I69)/MAX(((F34)+(H34)*(MAX($D$16,(AD69)-(J34))))*(MAX($D$16,(AD69)-(J34))),1E-6))^2)/(2*$I$5))),$D$8*((((ABS(I69)/MAX(((F34)+(H34)*(MAX($D$16,(AD69)-(J34))))*(MAX($D$16,(AD69)-(J34))),1E-6))^2)/(2*$I$5))-(((ABS(I69)/MAX(((G34)+(I34)*(MAX($D$16,(IF(N7="None",AD69,M69))-(K34))))*(MAX($D$16,(IF(N7="None",AD69,M69))-(K34))),1E-6))^2)/(2*$I$5)))))+($D$10*(ABS((X34)-(W34))/90)*MAX(((ABS(I69)/MAX(((F34)+(H34)*(MAX($D$16,(AD69)-(J34))))*(MAX($D$16,(AD69)-(J34))),1E-6))^2)/(2*$I$5),((ABS(I69)/MAX(((G34)+(I34)*(MAX($D$16,(IF(N7="None",AD69,M69))-(K34))))*(MAX($D$16,(IF(N7="None",AD69,M69))-(K34))),1E-6))^2)/(2*$I$5)))+(0)-((ABS(I69)/MAX(((F34)+(H34)*(MAX($D$16,(AD69)-(J34))))*(MAX($D$16,(AD69)-(J34))),1E-6))^2)/(2*$I$5)</f>
        <v/>
      </c>
      <c r="T69">
        <f>N69+((ABS(J69)/MAX(((G35)+(I35)*(MAX($D$16,(IF(N8="None",AD69,N69))-(K35))))*(MAX($D$16,(IF(N8="None",AD69,N69))-(K35))),1E-6))^2)/(2*$I$5)+((E35)*((((ABS(J69)*$D$6)/(MAX(((F35)+(H35)*(MAX($D$16,(AD69)-(J35))))*(MAX($D$16,(AD69)-(J35))),1E-6)*MAX(((((F35)+(H35)*(MAX($D$16,(AD69)-(J35))))*(MAX($D$16,(AD69)-(J35))))/MAX((F35)+2*(MAX($D$16,(AD69)-(J35)))*SQRT(1+(H35)^2),1E-6))^(2/3),1E-6)))^2)+(((ABS(J69)*$D$6)/(MAX(((G35)+(I35)*(MAX($D$16,(IF(N8="None",AD69,N69))-(K35))))*(MAX($D$16,(IF(N8="None",AD69,N69))-(K35))),1E-6)*MAX(((((G35)+(I35)*(MAX($D$16,(IF(N8="None",AD69,N69))-(K35))))*(MAX($D$16,(IF(N8="None",AD69,N69))-(K35))))/MAX((G35)+2*(MAX($D$16,(IF(N8="None",AD69,N69))-(K35)))*SQRT(1+(I35)^2),1E-6))^(2/3),1E-6)))^2))/2)+(IF((ABS(J69)/MAX(((G35)+(I35)*(MAX($D$16,(IF(N8="None",AD69,N69))-(K35))))*(MAX($D$16,(IF(N8="None",AD69,N69))-(K35))),1E-6))&gt;(ABS(J69)/MAX(((F35)+(H35)*(MAX($D$16,(AD69)-(J35))))*(MAX($D$16,(AD69)-(J35))),1E-6)),$D$9*((((ABS(J69)/MAX(((G35)+(I35)*(MAX($D$16,(IF(N8="None",AD69,N69))-(K35))))*(MAX($D$16,(IF(N8="None",AD69,N69))-(K35))),1E-6))^2)/(2*$I$5))-(((ABS(J69)/MAX(((F35)+(H35)*(MAX($D$16,(AD69)-(J35))))*(MAX($D$16,(AD69)-(J35))),1E-6))^2)/(2*$I$5))),$D$8*((((ABS(J69)/MAX(((F35)+(H35)*(MAX($D$16,(AD69)-(J35))))*(MAX($D$16,(AD69)-(J35))),1E-6))^2)/(2*$I$5))-(((ABS(J69)/MAX(((G35)+(I35)*(MAX($D$16,(IF(N8="None",AD69,N69))-(K35))))*(MAX($D$16,(IF(N8="None",AD69,N69))-(K35))),1E-6))^2)/(2*$I$5)))))+($D$10*(ABS((X35)-(W35))/90)*MAX(((ABS(J69)/MAX(((F35)+(H35)*(MAX($D$16,(AD69)-(J35))))*(MAX($D$16,(AD69)-(J35))),1E-6))^2)/(2*$I$5),((ABS(J69)/MAX(((G35)+(I35)*(MAX($D$16,(IF(N8="None",AD69,N69))-(K35))))*(MAX($D$16,(IF(N8="None",AD69,N69))-(K35))),1E-6))^2)/(2*$I$5)))+(($D$11*0.34699541*(ABS(I69)/MAX(ABS(G69),1E-6))^2*MAX(((ABS(J69)/MAX(((F35)+(H35)*(MAX($D$16,(AD69)-(J35))))*(MAX($D$16,(AD69)-(J35))),1E-6))^2)/(2*$I$5),((ABS(J69)/MAX(((G35)+(I35)*(MAX($D$16,(IF(N8="None",AD69,N69))-(K35))))*(MAX($D$16,(IF(N8="None",AD69,N69))-(K35))),1E-6))^2)/(2*$I$5))))-((ABS(J69)/MAX(((F35)+(H35)*(MAX($D$16,(AD69)-(J35))))*(MAX($D$16,(AD69)-(J35))),1E-6))^2)/(2*$I$5)</f>
        <v/>
      </c>
      <c r="U69">
        <f>((((G31)*(MAX($D$16,(AE69)-(K31)))^2)/2+(I31)*(MAX($D$16,(AE69)-(K31)))^3/3+(ABS(F69)^2)/($I$5*MAX(((G31)+(I31)*(MAX($D$16,(AE69)-(K31))))*(MAX($D$16,(AE69)-(K31))),1E-6)))-(IF(N6="None",((((F32)*(MAX($D$16,(AE69)-(J32)))^2)/2+(H32)*(MAX($D$16,(AE69)-(J32)))^3/3+(ABS(G69)^2)/($I$5*MAX(((F32)+(H32)*(MAX($D$16,(AE69)-(J32))))*(MAX($D$16,(AE69)-(J32))),1E-6)))*0.72785025),(((((F32)*(MAX($D$16,(AE69)-(J32)))^2)/2+(H32)*(MAX($D$16,(AE69)-(J32)))^3/3+(ABS(G69)^2)/($I$5*MAX(((F32)+(H32)*(MAX($D$16,(AE69)-(J32))))*(MAX($D$16,(AE69)-(J32))),1E-6)))*0.72785025)+((((F33)*(MAX($D$16,(AE69)-(J33)))^2)/2+(H33)*(MAX($D$16,(AE69)-(J33)))^3/3+(ABS(H69)^2)/($I$5*MAX(((F33)+(H33)*(MAX($D$16,(AE69)-(J33))))*(MAX($D$16,(AE69)-(J33))),1E-6)))*0.99999971)))))/MAX(((G31)*(MAX($D$16,(AE69)-(K31)))^2)/2+(I31)*(MAX($D$16,(AE69)-(K31)))^3/3+(ABS(F69)^2)/($I$5*MAX(((G31)+(I31)*(MAX($D$16,(AE69)-(K31))))*(MAX($D$16,(AE69)-(K31))),1E-6)),1E-6)</f>
        <v/>
      </c>
      <c r="V69">
        <f>((((G32)*(MAX($D$16,(AF69)-(K32)))^2)/2+(I32)*(MAX($D$16,(AF69)-(K32)))^3/3+(ABS(G69)^2)/($I$5*MAX(((G32)+(I32)*(MAX($D$16,(AF69)-(K32))))*(MAX($D$16,(AF69)-(K32))),1E-6)))-(IF(AND(N7="None",N8="None"),0,IF(N8="None",((((F34)*(MAX($D$16,(AF69)-(J34)))^2)/2+(H34)*(MAX($D$16,(AF69)-(J34)))^3/3+(ABS(I69)^2)/($I$5*MAX(((F34)+(H34)*(MAX($D$16,(AF69)-(J34))))*(MAX($D$16,(AF69)-(J34))),1E-6)))*1.00000000),IF(N7="None",((((F35)*(MAX($D$16,(AF69)-(J35)))^2)/2+(H35)*(MAX($D$16,(AF69)-(J35)))^3/3+(ABS(J69)^2)/($I$5*MAX(((F35)+(H35)*(MAX($D$16,(AF69)-(J35))))*(MAX($D$16,(AF69)-(J35))),1E-6)))*0.30600918),(((((F34)*(MAX($D$16,(AF69)-(J34)))^2)/2+(H34)*(MAX($D$16,(AF69)-(J34)))^3/3+(ABS(I69)^2)/($I$5*MAX(((F34)+(H34)*(MAX($D$16,(AF69)-(J34))))*(MAX($D$16,(AF69)-(J34))),1E-6)))*1.00000000)+((((F35)*(MAX($D$16,(AF69)-(J35)))^2)/2+(H35)*(MAX($D$16,(AF69)-(J35)))^3/3+(ABS(J69)^2)/($I$5*MAX(((F35)+(H35)*(MAX($D$16,(AF69)-(J35))))*(MAX($D$16,(AF69)-(J35))),1E-6)))*0.30600918)))))))/MAX(((G32)*(MAX($D$16,(AF69)-(K32)))^2)/2+(I32)*(MAX($D$16,(AF69)-(K32)))^3/3+(ABS(G69)^2)/($I$5*MAX(((G32)+(I32)*(MAX($D$16,(AF69)-(K32))))*(MAX($D$16,(AF69)-(K32))),1E-6)),1E-6)</f>
        <v/>
      </c>
      <c r="W69">
        <f>ABS((MAX(P69,Q69))-D69)</f>
        <v/>
      </c>
      <c r="X69">
        <f>ABS((MAX(S69,T69))-E69)</f>
        <v/>
      </c>
      <c r="Y69">
        <f>IF($D$20=0,B69,IFERROR(IF(N6="None",1,MIN(0.98,MAX(0.02,B69+$D$14*((Q69-P69)/MAX(ABS(D69),1))))),B69))</f>
        <v/>
      </c>
      <c r="Z69">
        <f>IF($D$20=0,C69,IFERROR(IF(AND(N7="None",N8="None"),C69,IF(N8="None",1,IF(N7="None",0,MIN(0.98,MAX(0.02,C69+$D$14*((T69-S69)/MAX(ABS(E69),1))))))),C69))</f>
        <v/>
      </c>
      <c r="AA69">
        <f>IF($D$20=0,D69,IFERROR(D69+$D$13*(AC69-D69),D69))</f>
        <v/>
      </c>
      <c r="AB69">
        <f>IF($D$20=0,E69,IFERROR(E69+$D$13*(AD69-E69),E69))</f>
        <v/>
      </c>
      <c r="AC69">
        <f>IF($D$20=0,D69,IF(AC69=0,(MAX(P69,Q69)),IF(ABS((MAX(P69,Q69))-AC69)&lt;$D$19,AC69,MAX((K31)+$D$16,AC69+$D$13*(((MAX(P69,Q69))-AC69))))))</f>
        <v/>
      </c>
      <c r="AD69">
        <f>IF($D$20=0,E69,IF(AD69=0,(MAX(S69,T69)),IF(ABS((MAX(S69,T69))-AD69)&lt;$D$19,AD69,MAX((K32)+$D$16,AD69+$D$13*(((MAX(S69,T69))-AD69))))))</f>
        <v/>
      </c>
      <c r="AE69">
        <f>IF($D$20=0,D69,IF(AE69=0,O69,IF(ABS(U69)&lt;$D$19,AE69,MAX((K31)+$D$16,AE69+($D$13*(((O69)-AE69)+(U69*MAX(ABS(AE69-(K31)),1))))))))</f>
        <v/>
      </c>
      <c r="AF69">
        <f>IF($D$20=0,E69,IF(AF69=0,R69,IF(ABS(V69)&lt;$D$19,AF69,MAX((K32)+$D$16,AF69+($D$13*(((R69)-AF69)+(V69*MAX(ABS(AF69-(K32)),1))))))))</f>
        <v/>
      </c>
      <c r="AG69">
        <f>((G31)*(MAX($D$16,(AC69)-(K31)))^2)/2+(I31)*(MAX($D$16,(AC69)-(K31)))^3/3+(ABS(F69)^2)/($I$5*MAX(((G31)+(I31)*(MAX($D$16,(AC69)-(K31))))*(MAX($D$16,(AC69)-(K31))),1E-6))</f>
        <v/>
      </c>
      <c r="AH69">
        <f>((G31)*(MAX($D$16,(AE69)-(K31)))^2)/2+(I31)*(MAX($D$16,(AE69)-(K31)))^3/3+(ABS(F69)^2)/($I$5*MAX(((G31)+(I31)*(MAX($D$16,(AE69)-(K31))))*(MAX($D$16,(AE69)-(K31))),1E-6))</f>
        <v/>
      </c>
      <c r="AI69">
        <f>((G32)*(MAX($D$16,(AD69)-(K32)))^2)/2+(I32)*(MAX($D$16,(AD69)-(K32)))^3/3+(ABS(G69)^2)/($I$5*MAX(((G32)+(I32)*(MAX($D$16,(AD69)-(K32))))*(MAX($D$16,(AD69)-(K32))),1E-6))</f>
        <v/>
      </c>
      <c r="AJ69">
        <f>((G32)*(MAX($D$16,(AF69)-(K32)))^2)/2+(I32)*(MAX($D$16,(AF69)-(K32)))^3/3+(ABS(G69)^2)/($I$5*MAX(((G32)+(I32)*(MAX($D$16,(AF69)-(K32))))*(MAX($D$16,(AF69)-(K32))),1E-6))</f>
        <v/>
      </c>
      <c r="AK69">
        <f>IF(AH69&gt;=AG69,"Supercritical","Subcritical")</f>
        <v/>
      </c>
      <c r="AL69">
        <f>IF(AJ69&gt;=AI69,"Supercritical","Subcritical")</f>
        <v/>
      </c>
      <c r="AM69">
        <f>IF($D$20=0,D69,IFERROR(D69+$D$13*(IF(AK69="Supercritical",AE69,AC69)-D69),D69))</f>
        <v/>
      </c>
      <c r="AN69">
        <f>IF($D$20=0,E69,IFERROR(E69+$D$13*(IF(AL69="Supercritical",AF69,AD69)-E69),E69))</f>
        <v/>
      </c>
      <c r="AO69">
        <f>IF($D$20=0,0,IFERROR(ABS(IF(AK69="Supercritical",AE69,AC69)-D69),0))</f>
        <v/>
      </c>
      <c r="AP69">
        <f>IF($D$20=0,0,IFERROR(ABS(IF(AL69="Supercritical",AF69,AD69)-E69),0))</f>
        <v/>
      </c>
    </row>
    <row r="70">
      <c r="A70" t="n">
        <v>27</v>
      </c>
      <c r="B70">
        <f>Y69</f>
        <v/>
      </c>
      <c r="C70">
        <f>Z69</f>
        <v/>
      </c>
      <c r="D70">
        <f>AM69</f>
        <v/>
      </c>
      <c r="E70">
        <f>AN69</f>
        <v/>
      </c>
      <c r="F70">
        <f>$D$5</f>
        <v/>
      </c>
      <c r="G70">
        <f>IF(N6="None",MAX(0,F70-H70),MAX(0,F70*B70))</f>
        <v/>
      </c>
      <c r="H70">
        <f>IF(N6="None",MAX(0.05,IFERROR(O33,0)+0.05),MAX(0,F70-G70))</f>
        <v/>
      </c>
      <c r="I70">
        <f>IF(AND(N7="None",N8="None"),MAX(0,G70*C70),IF(N7="None",MAX(0.05,IFERROR(O34,0)+0.05),IF(N8="None",MAX(0,G70-J70),MAX(0,G70*C70))))</f>
        <v/>
      </c>
      <c r="J70">
        <f>IF(AND(N7="None",N8="None"),MAX(0,G70-I70),IF(N8="None",MAX(0.05,IFERROR(O35,0)+0.05),IF(N7="None",MAX(0,G70-I70),MAX(0,G70-I70))))</f>
        <v/>
      </c>
      <c r="K70">
        <f>P5</f>
        <v/>
      </c>
      <c r="L70">
        <f>P6</f>
        <v/>
      </c>
      <c r="M70">
        <f>P7</f>
        <v/>
      </c>
      <c r="N70">
        <f>P8</f>
        <v/>
      </c>
      <c r="O70">
        <f>K70+((ABS(F70)/MAX(((F31)+(H31)*(MAX($D$16,(K70)-(J31))))*(MAX($D$16,(K70)-(J31))),1E-6))^2)/(2*$I$5)-((E31)*((((ABS(F70)*$D$6)/(MAX(((F31)+(H31)*(MAX($D$16,(K70)-(J31))))*(MAX($D$16,(K70)-(J31))),1E-6)*MAX(((((F31)+(H31)*(MAX($D$16,(K70)-(J31))))*(MAX($D$16,(K70)-(J31))))/MAX((F31)+2*(MAX($D$16,(K70)-(J31)))*SQRT(1+(H31)^2),1E-6))^(2/3),1E-6)))^2)+(((ABS(F70)*$D$6)/(MAX(((G31)+(I31)*(MAX($D$16,(AE70)-(K31))))*(MAX($D$16,(AE70)-(K31))),1E-6)*MAX(((((G31)+(I31)*(MAX($D$16,(AE70)-(K31))))*(MAX($D$16,(AE70)-(K31))))/MAX((G31)+2*(MAX($D$16,(AE70)-(K31)))*SQRT(1+(I31)^2),1E-6))^(2/3),1E-6)))^2))/2)+(IF((ABS(F70)/MAX(((G31)+(I31)*(MAX($D$16,(AE70)-(K31))))*(MAX($D$16,(AE70)-(K31))),1E-6))&gt;(ABS(F70)/MAX(((F31)+(H31)*(MAX($D$16,(K70)-(J31))))*(MAX($D$16,(K70)-(J31))),1E-6)),$D$9*((((ABS(F70)/MAX(((G31)+(I31)*(MAX($D$16,(AE70)-(K31))))*(MAX($D$16,(AE70)-(K31))),1E-6))^2)/(2*$I$5))-(((ABS(F70)/MAX(((F31)+(H31)*(MAX($D$16,(K70)-(J31))))*(MAX($D$16,(K70)-(J31))),1E-6))^2)/(2*$I$5))),$D$8*((((ABS(F70)/MAX(((F31)+(H31)*(MAX($D$16,(K70)-(J31))))*(MAX($D$16,(K70)-(J31))),1E-6))^2)/(2*$I$5))-(((ABS(F70)/MAX(((G31)+(I31)*(MAX($D$16,(AE70)-(K31))))*(MAX($D$16,(AE70)-(K31))),1E-6))^2)/(2*$I$5)))))+($D$10*(ABS((X31)-(W31))/90)*MAX(((ABS(F70)/MAX(((F31)+(H31)*(MAX($D$16,(K70)-(J31))))*(MAX($D$16,(K70)-(J31))),1E-6))^2)/(2*$I$5),((ABS(F70)/MAX(((G31)+(I31)*(MAX($D$16,(AE70)-(K31))))*(MAX($D$16,(AE70)-(K31))),1E-6))^2)/(2*$I$5)))+(0)-((ABS(F70)/MAX(((G31)+(I31)*(MAX($D$16,(AE70)-(K31))))*(MAX($D$16,(AE70)-(K31))),1E-6))^2)/(2*$I$5)</f>
        <v/>
      </c>
      <c r="P70">
        <f>AD70+((ABS(G70)/MAX(((G32)+(I32)*(MAX($D$16,(AD70)-(K32))))*(MAX($D$16,(AD70)-(K32))),1E-6))^2)/(2*$I$5)+((E32)*((((ABS(G70)*$D$6)/(MAX(((F32)+(H32)*(MAX($D$16,(AC70)-(J32))))*(MAX($D$16,(AC70)-(J32))),1E-6)*MAX(((((F32)+(H32)*(MAX($D$16,(AC70)-(J32))))*(MAX($D$16,(AC70)-(J32))))/MAX((F32)+2*(MAX($D$16,(AC70)-(J32)))*SQRT(1+(H32)^2),1E-6))^(2/3),1E-6)))^2)+(((ABS(G70)*$D$6)/(MAX(((G32)+(I32)*(MAX($D$16,(AD70)-(K32))))*(MAX($D$16,(AD70)-(K32))),1E-6)*MAX(((((G32)+(I32)*(MAX($D$16,(AD70)-(K32))))*(MAX($D$16,(AD70)-(K32))))/MAX((G32)+2*(MAX($D$16,(AD70)-(K32)))*SQRT(1+(I32)^2),1E-6))^(2/3),1E-6)))^2))/2)+(IF((ABS(G70)/MAX(((G32)+(I32)*(MAX($D$16,(AD70)-(K32))))*(MAX($D$16,(AD70)-(K32))),1E-6))&gt;(ABS(G70)/MAX(((F32)+(H32)*(MAX($D$16,(AC70)-(J32))))*(MAX($D$16,(AC70)-(J32))),1E-6)),$D$9*((((ABS(G70)/MAX(((G32)+(I32)*(MAX($D$16,(AD70)-(K32))))*(MAX($D$16,(AD70)-(K32))),1E-6))^2)/(2*$I$5))-(((ABS(G70)/MAX(((F32)+(H32)*(MAX($D$16,(AC70)-(J32))))*(MAX($D$16,(AC70)-(J32))),1E-6))^2)/(2*$I$5))),$D$8*((((ABS(G70)/MAX(((F32)+(H32)*(MAX($D$16,(AC70)-(J32))))*(MAX($D$16,(AC70)-(J32))),1E-6))^2)/(2*$I$5))-(((ABS(G70)/MAX(((G32)+(I32)*(MAX($D$16,(AD70)-(K32))))*(MAX($D$16,(AD70)-(K32))),1E-6))^2)/(2*$I$5)))))+($D$10*(ABS((X32)-(W32))/90)*MAX(((ABS(G70)/MAX(((F32)+(H32)*(MAX($D$16,(AC70)-(J32))))*(MAX($D$16,(AC70)-(J32))),1E-6))^2)/(2*$I$5),((ABS(G70)/MAX(((G32)+(I32)*(MAX($D$16,(AD70)-(K32))))*(MAX($D$16,(AD70)-(K32))),1E-6))^2)/(2*$I$5)))+(($D$11*0.13607488*(ABS(H70)/MAX(ABS(F70),1E-6))^2*MAX(((ABS(G70)/MAX(((F32)+(H32)*(MAX($D$16,(AC70)-(J32))))*(MAX($D$16,(AC70)-(J32))),1E-6))^2)/(2*$I$5),((ABS(G70)/MAX(((G32)+(I32)*(MAX($D$16,(AD70)-(K32))))*(MAX($D$16,(AD70)-(K32))),1E-6))^2)/(2*$I$5))))-((ABS(G70)/MAX(((F32)+(H32)*(MAX($D$16,(AC70)-(J32))))*(MAX($D$16,(AC70)-(J32))),1E-6))^2)/(2*$I$5)</f>
        <v/>
      </c>
      <c r="Q70">
        <f>L70+((ABS(H70)/MAX(((G33)+(I33)*(MAX($D$16,(IF(N6="None",AC70,L70))-(K33))))*(MAX($D$16,(IF(N6="None",AC70,L70))-(K33))),1E-6))^2)/(2*$I$5)+((E33)*((((ABS(H70)*$D$6)/(MAX(((F33)+(H33)*(MAX($D$16,(AC70)-(J33))))*(MAX($D$16,(AC70)-(J33))),1E-6)*MAX(((((F33)+(H33)*(MAX($D$16,(AC70)-(J33))))*(MAX($D$16,(AC70)-(J33))))/MAX((F33)+2*(MAX($D$16,(AC70)-(J33)))*SQRT(1+(H33)^2),1E-6))^(2/3),1E-6)))^2)+(((ABS(H70)*$D$6)/(MAX(((G33)+(I33)*(MAX($D$16,(IF(N6="None",AC70,L70))-(K33))))*(MAX($D$16,(IF(N6="None",AC70,L70))-(K33))),1E-6)*MAX(((((G33)+(I33)*(MAX($D$16,(IF(N6="None",AC70,L70))-(K33))))*(MAX($D$16,(IF(N6="None",AC70,L70))-(K33))))/MAX((G33)+2*(MAX($D$16,(IF(N6="None",AC70,L70))-(K33)))*SQRT(1+(I33)^2),1E-6))^(2/3),1E-6)))^2))/2)+(IF((ABS(H70)/MAX(((G33)+(I33)*(MAX($D$16,(IF(N6="None",AC70,L70))-(K33))))*(MAX($D$16,(IF(N6="None",AC70,L70))-(K33))),1E-6))&gt;(ABS(H70)/MAX(((F33)+(H33)*(MAX($D$16,(AC70)-(J33))))*(MAX($D$16,(AC70)-(J33))),1E-6)),$D$9*((((ABS(H70)/MAX(((G33)+(I33)*(MAX($D$16,(IF(N6="None",AC70,L70))-(K33))))*(MAX($D$16,(IF(N6="None",AC70,L70))-(K33))),1E-6))^2)/(2*$I$5))-(((ABS(H70)/MAX(((F33)+(H33)*(MAX($D$16,(AC70)-(J33))))*(MAX($D$16,(AC70)-(J33))),1E-6))^2)/(2*$I$5))),$D$8*((((ABS(H70)/MAX(((F33)+(H33)*(MAX($D$16,(AC70)-(J33))))*(MAX($D$16,(AC70)-(J33))),1E-6))^2)/(2*$I$5))-(((ABS(H70)/MAX(((G33)+(I33)*(MAX($D$16,(IF(N6="None",AC70,L70))-(K33))))*(MAX($D$16,(IF(N6="None",AC70,L70))-(K33))),1E-6))^2)/(2*$I$5)))))+($D$10*(ABS((X33)-(W33))/90)*MAX(((ABS(H70)/MAX(((F33)+(H33)*(MAX($D$16,(AC70)-(J33))))*(MAX($D$16,(AC70)-(J33))),1E-6))^2)/(2*$I$5),((ABS(H70)/MAX(((G33)+(I33)*(MAX($D$16,(IF(N6="None",AC70,L70))-(K33))))*(MAX($D$16,(IF(N6="None",AC70,L70))-(K33))),1E-6))^2)/(2*$I$5)))+(($D$11*0.00000015*(ABS(G70)/MAX(ABS(F70),1E-6))^2*MAX(((ABS(H70)/MAX(((F33)+(H33)*(MAX($D$16,(AC70)-(J33))))*(MAX($D$16,(AC70)-(J33))),1E-6))^2)/(2*$I$5),((ABS(H70)/MAX(((G33)+(I33)*(MAX($D$16,(IF(N6="None",AC70,L70))-(K33))))*(MAX($D$16,(IF(N6="None",AC70,L70))-(K33))),1E-6))^2)/(2*$I$5))))-((ABS(H70)/MAX(((F33)+(H33)*(MAX($D$16,(AC70)-(J33))))*(MAX($D$16,(AC70)-(J33))),1E-6))^2)/(2*$I$5)</f>
        <v/>
      </c>
      <c r="R70">
        <f>AE70+((ABS(G70)/MAX(((F32)+(H32)*(MAX($D$16,(AE70)-(J32))))*(MAX($D$16,(AE70)-(J32))),1E-6))^2)/(2*$I$5)-((E32)*((((ABS(G70)*$D$6)/(MAX(((F32)+(H32)*(MAX($D$16,(AE70)-(J32))))*(MAX($D$16,(AE70)-(J32))),1E-6)*MAX(((((F32)+(H32)*(MAX($D$16,(AE70)-(J32))))*(MAX($D$16,(AE70)-(J32))))/MAX((F32)+2*(MAX($D$16,(AE70)-(J32)))*SQRT(1+(H32)^2),1E-6))^(2/3),1E-6)))^2)+(((ABS(G70)*$D$6)/(MAX(((G32)+(I32)*(MAX($D$16,(AF70)-(K32))))*(MAX($D$16,(AF70)-(K32))),1E-6)*MAX(((((G32)+(I32)*(MAX($D$16,(AF70)-(K32))))*(MAX($D$16,(AF70)-(K32))))/MAX((G32)+2*(MAX($D$16,(AF70)-(K32)))*SQRT(1+(I32)^2),1E-6))^(2/3),1E-6)))^2))/2)+(IF((ABS(G70)/MAX(((G32)+(I32)*(MAX($D$16,(AF70)-(K32))))*(MAX($D$16,(AF70)-(K32))),1E-6))&gt;(ABS(G70)/MAX(((F32)+(H32)*(MAX($D$16,(AE70)-(J32))))*(MAX($D$16,(AE70)-(J32))),1E-6)),$D$9*((((ABS(G70)/MAX(((G32)+(I32)*(MAX($D$16,(AF70)-(K32))))*(MAX($D$16,(AF70)-(K32))),1E-6))^2)/(2*$I$5))-(((ABS(G70)/MAX(((F32)+(H32)*(MAX($D$16,(AE70)-(J32))))*(MAX($D$16,(AE70)-(J32))),1E-6))^2)/(2*$I$5))),$D$8*((((ABS(G70)/MAX(((F32)+(H32)*(MAX($D$16,(AE70)-(J32))))*(MAX($D$16,(AE70)-(J32))),1E-6))^2)/(2*$I$5))-(((ABS(G70)/MAX(((G32)+(I32)*(MAX($D$16,(AF70)-(K32))))*(MAX($D$16,(AF70)-(K32))),1E-6))^2)/(2*$I$5)))))+($D$10*(ABS((X32)-(W32))/90)*MAX(((ABS(G70)/MAX(((F32)+(H32)*(MAX($D$16,(AE70)-(J32))))*(MAX($D$16,(AE70)-(J32))),1E-6))^2)/(2*$I$5),((ABS(G70)/MAX(((G32)+(I32)*(MAX($D$16,(AF70)-(K32))))*(MAX($D$16,(AF70)-(K32))),1E-6))^2)/(2*$I$5)))+(($D$11*0.13607488*(ABS(H70)/MAX(ABS(F70),1E-6))^2*MAX(((ABS(G70)/MAX(((F32)+(H32)*(MAX($D$16,(AE70)-(J32))))*(MAX($D$16,(AE70)-(J32))),1E-6))^2)/(2*$I$5),((ABS(G70)/MAX(((G32)+(I32)*(MAX($D$16,(AF70)-(K32))))*(MAX($D$16,(AF70)-(K32))),1E-6))^2)/(2*$I$5))))-((ABS(G70)/MAX(((G32)+(I32)*(MAX($D$16,(AF70)-(K32))))*(MAX($D$16,(AF70)-(K32))),1E-6))^2)/(2*$I$5)</f>
        <v/>
      </c>
      <c r="S70">
        <f>M70+((ABS(I70)/MAX(((G34)+(I34)*(MAX($D$16,(IF(N7="None",AD70,M70))-(K34))))*(MAX($D$16,(IF(N7="None",AD70,M70))-(K34))),1E-6))^2)/(2*$I$5)+((E34)*((((ABS(I70)*$D$6)/(MAX(((F34)+(H34)*(MAX($D$16,(AD70)-(J34))))*(MAX($D$16,(AD70)-(J34))),1E-6)*MAX(((((F34)+(H34)*(MAX($D$16,(AD70)-(J34))))*(MAX($D$16,(AD70)-(J34))))/MAX((F34)+2*(MAX($D$16,(AD70)-(J34)))*SQRT(1+(H34)^2),1E-6))^(2/3),1E-6)))^2)+(((ABS(I70)*$D$6)/(MAX(((G34)+(I34)*(MAX($D$16,(IF(N7="None",AD70,M70))-(K34))))*(MAX($D$16,(IF(N7="None",AD70,M70))-(K34))),1E-6)*MAX(((((G34)+(I34)*(MAX($D$16,(IF(N7="None",AD70,M70))-(K34))))*(MAX($D$16,(IF(N7="None",AD70,M70))-(K34))))/MAX((G34)+2*(MAX($D$16,(IF(N7="None",AD70,M70))-(K34)))*SQRT(1+(I34)^2),1E-6))^(2/3),1E-6)))^2))/2)+(IF((ABS(I70)/MAX(((G34)+(I34)*(MAX($D$16,(IF(N7="None",AD70,M70))-(K34))))*(MAX($D$16,(IF(N7="None",AD70,M70))-(K34))),1E-6))&gt;(ABS(I70)/MAX(((F34)+(H34)*(MAX($D$16,(AD70)-(J34))))*(MAX($D$16,(AD70)-(J34))),1E-6)),$D$9*((((ABS(I70)/MAX(((G34)+(I34)*(MAX($D$16,(IF(N7="None",AD70,M70))-(K34))))*(MAX($D$16,(IF(N7="None",AD70,M70))-(K34))),1E-6))^2)/(2*$I$5))-(((ABS(I70)/MAX(((F34)+(H34)*(MAX($D$16,(AD70)-(J34))))*(MAX($D$16,(AD70)-(J34))),1E-6))^2)/(2*$I$5))),$D$8*((((ABS(I70)/MAX(((F34)+(H34)*(MAX($D$16,(AD70)-(J34))))*(MAX($D$16,(AD70)-(J34))),1E-6))^2)/(2*$I$5))-(((ABS(I70)/MAX(((G34)+(I34)*(MAX($D$16,(IF(N7="None",AD70,M70))-(K34))))*(MAX($D$16,(IF(N7="None",AD70,M70))-(K34))),1E-6))^2)/(2*$I$5)))))+($D$10*(ABS((X34)-(W34))/90)*MAX(((ABS(I70)/MAX(((F34)+(H34)*(MAX($D$16,(AD70)-(J34))))*(MAX($D$16,(AD70)-(J34))),1E-6))^2)/(2*$I$5),((ABS(I70)/MAX(((G34)+(I34)*(MAX($D$16,(IF(N7="None",AD70,M70))-(K34))))*(MAX($D$16,(IF(N7="None",AD70,M70))-(K34))),1E-6))^2)/(2*$I$5)))+(0)-((ABS(I70)/MAX(((F34)+(H34)*(MAX($D$16,(AD70)-(J34))))*(MAX($D$16,(AD70)-(J34))),1E-6))^2)/(2*$I$5)</f>
        <v/>
      </c>
      <c r="T70">
        <f>N70+((ABS(J70)/MAX(((G35)+(I35)*(MAX($D$16,(IF(N8="None",AD70,N70))-(K35))))*(MAX($D$16,(IF(N8="None",AD70,N70))-(K35))),1E-6))^2)/(2*$I$5)+((E35)*((((ABS(J70)*$D$6)/(MAX(((F35)+(H35)*(MAX($D$16,(AD70)-(J35))))*(MAX($D$16,(AD70)-(J35))),1E-6)*MAX(((((F35)+(H35)*(MAX($D$16,(AD70)-(J35))))*(MAX($D$16,(AD70)-(J35))))/MAX((F35)+2*(MAX($D$16,(AD70)-(J35)))*SQRT(1+(H35)^2),1E-6))^(2/3),1E-6)))^2)+(((ABS(J70)*$D$6)/(MAX(((G35)+(I35)*(MAX($D$16,(IF(N8="None",AD70,N70))-(K35))))*(MAX($D$16,(IF(N8="None",AD70,N70))-(K35))),1E-6)*MAX(((((G35)+(I35)*(MAX($D$16,(IF(N8="None",AD70,N70))-(K35))))*(MAX($D$16,(IF(N8="None",AD70,N70))-(K35))))/MAX((G35)+2*(MAX($D$16,(IF(N8="None",AD70,N70))-(K35)))*SQRT(1+(I35)^2),1E-6))^(2/3),1E-6)))^2))/2)+(IF((ABS(J70)/MAX(((G35)+(I35)*(MAX($D$16,(IF(N8="None",AD70,N70))-(K35))))*(MAX($D$16,(IF(N8="None",AD70,N70))-(K35))),1E-6))&gt;(ABS(J70)/MAX(((F35)+(H35)*(MAX($D$16,(AD70)-(J35))))*(MAX($D$16,(AD70)-(J35))),1E-6)),$D$9*((((ABS(J70)/MAX(((G35)+(I35)*(MAX($D$16,(IF(N8="None",AD70,N70))-(K35))))*(MAX($D$16,(IF(N8="None",AD70,N70))-(K35))),1E-6))^2)/(2*$I$5))-(((ABS(J70)/MAX(((F35)+(H35)*(MAX($D$16,(AD70)-(J35))))*(MAX($D$16,(AD70)-(J35))),1E-6))^2)/(2*$I$5))),$D$8*((((ABS(J70)/MAX(((F35)+(H35)*(MAX($D$16,(AD70)-(J35))))*(MAX($D$16,(AD70)-(J35))),1E-6))^2)/(2*$I$5))-(((ABS(J70)/MAX(((G35)+(I35)*(MAX($D$16,(IF(N8="None",AD70,N70))-(K35))))*(MAX($D$16,(IF(N8="None",AD70,N70))-(K35))),1E-6))^2)/(2*$I$5)))))+($D$10*(ABS((X35)-(W35))/90)*MAX(((ABS(J70)/MAX(((F35)+(H35)*(MAX($D$16,(AD70)-(J35))))*(MAX($D$16,(AD70)-(J35))),1E-6))^2)/(2*$I$5),((ABS(J70)/MAX(((G35)+(I35)*(MAX($D$16,(IF(N8="None",AD70,N70))-(K35))))*(MAX($D$16,(IF(N8="None",AD70,N70))-(K35))),1E-6))^2)/(2*$I$5)))+(($D$11*0.34699541*(ABS(I70)/MAX(ABS(G70),1E-6))^2*MAX(((ABS(J70)/MAX(((F35)+(H35)*(MAX($D$16,(AD70)-(J35))))*(MAX($D$16,(AD70)-(J35))),1E-6))^2)/(2*$I$5),((ABS(J70)/MAX(((G35)+(I35)*(MAX($D$16,(IF(N8="None",AD70,N70))-(K35))))*(MAX($D$16,(IF(N8="None",AD70,N70))-(K35))),1E-6))^2)/(2*$I$5))))-((ABS(J70)/MAX(((F35)+(H35)*(MAX($D$16,(AD70)-(J35))))*(MAX($D$16,(AD70)-(J35))),1E-6))^2)/(2*$I$5)</f>
        <v/>
      </c>
      <c r="U70">
        <f>((((G31)*(MAX($D$16,(AE70)-(K31)))^2)/2+(I31)*(MAX($D$16,(AE70)-(K31)))^3/3+(ABS(F70)^2)/($I$5*MAX(((G31)+(I31)*(MAX($D$16,(AE70)-(K31))))*(MAX($D$16,(AE70)-(K31))),1E-6)))-(IF(N6="None",((((F32)*(MAX($D$16,(AE70)-(J32)))^2)/2+(H32)*(MAX($D$16,(AE70)-(J32)))^3/3+(ABS(G70)^2)/($I$5*MAX(((F32)+(H32)*(MAX($D$16,(AE70)-(J32))))*(MAX($D$16,(AE70)-(J32))),1E-6)))*0.72785025),(((((F32)*(MAX($D$16,(AE70)-(J32)))^2)/2+(H32)*(MAX($D$16,(AE70)-(J32)))^3/3+(ABS(G70)^2)/($I$5*MAX(((F32)+(H32)*(MAX($D$16,(AE70)-(J32))))*(MAX($D$16,(AE70)-(J32))),1E-6)))*0.72785025)+((((F33)*(MAX($D$16,(AE70)-(J33)))^2)/2+(H33)*(MAX($D$16,(AE70)-(J33)))^3/3+(ABS(H70)^2)/($I$5*MAX(((F33)+(H33)*(MAX($D$16,(AE70)-(J33))))*(MAX($D$16,(AE70)-(J33))),1E-6)))*0.99999971)))))/MAX(((G31)*(MAX($D$16,(AE70)-(K31)))^2)/2+(I31)*(MAX($D$16,(AE70)-(K31)))^3/3+(ABS(F70)^2)/($I$5*MAX(((G31)+(I31)*(MAX($D$16,(AE70)-(K31))))*(MAX($D$16,(AE70)-(K31))),1E-6)),1E-6)</f>
        <v/>
      </c>
      <c r="V70">
        <f>((((G32)*(MAX($D$16,(AF70)-(K32)))^2)/2+(I32)*(MAX($D$16,(AF70)-(K32)))^3/3+(ABS(G70)^2)/($I$5*MAX(((G32)+(I32)*(MAX($D$16,(AF70)-(K32))))*(MAX($D$16,(AF70)-(K32))),1E-6)))-(IF(AND(N7="None",N8="None"),0,IF(N8="None",((((F34)*(MAX($D$16,(AF70)-(J34)))^2)/2+(H34)*(MAX($D$16,(AF70)-(J34)))^3/3+(ABS(I70)^2)/($I$5*MAX(((F34)+(H34)*(MAX($D$16,(AF70)-(J34))))*(MAX($D$16,(AF70)-(J34))),1E-6)))*1.00000000),IF(N7="None",((((F35)*(MAX($D$16,(AF70)-(J35)))^2)/2+(H35)*(MAX($D$16,(AF70)-(J35)))^3/3+(ABS(J70)^2)/($I$5*MAX(((F35)+(H35)*(MAX($D$16,(AF70)-(J35))))*(MAX($D$16,(AF70)-(J35))),1E-6)))*0.30600918),(((((F34)*(MAX($D$16,(AF70)-(J34)))^2)/2+(H34)*(MAX($D$16,(AF70)-(J34)))^3/3+(ABS(I70)^2)/($I$5*MAX(((F34)+(H34)*(MAX($D$16,(AF70)-(J34))))*(MAX($D$16,(AF70)-(J34))),1E-6)))*1.00000000)+((((F35)*(MAX($D$16,(AF70)-(J35)))^2)/2+(H35)*(MAX($D$16,(AF70)-(J35)))^3/3+(ABS(J70)^2)/($I$5*MAX(((F35)+(H35)*(MAX($D$16,(AF70)-(J35))))*(MAX($D$16,(AF70)-(J35))),1E-6)))*0.30600918)))))))/MAX(((G32)*(MAX($D$16,(AF70)-(K32)))^2)/2+(I32)*(MAX($D$16,(AF70)-(K32)))^3/3+(ABS(G70)^2)/($I$5*MAX(((G32)+(I32)*(MAX($D$16,(AF70)-(K32))))*(MAX($D$16,(AF70)-(K32))),1E-6)),1E-6)</f>
        <v/>
      </c>
      <c r="W70">
        <f>ABS((MAX(P70,Q70))-D70)</f>
        <v/>
      </c>
      <c r="X70">
        <f>ABS((MAX(S70,T70))-E70)</f>
        <v/>
      </c>
      <c r="Y70">
        <f>IF($D$20=0,B70,IFERROR(IF(N6="None",1,MIN(0.98,MAX(0.02,B70+$D$14*((Q70-P70)/MAX(ABS(D70),1))))),B70))</f>
        <v/>
      </c>
      <c r="Z70">
        <f>IF($D$20=0,C70,IFERROR(IF(AND(N7="None",N8="None"),C70,IF(N8="None",1,IF(N7="None",0,MIN(0.98,MAX(0.02,C70+$D$14*((T70-S70)/MAX(ABS(E70),1))))))),C70))</f>
        <v/>
      </c>
      <c r="AA70">
        <f>IF($D$20=0,D70,IFERROR(D70+$D$13*(AC70-D70),D70))</f>
        <v/>
      </c>
      <c r="AB70">
        <f>IF($D$20=0,E70,IFERROR(E70+$D$13*(AD70-E70),E70))</f>
        <v/>
      </c>
      <c r="AC70">
        <f>IF($D$20=0,D70,IF(AC70=0,(MAX(P70,Q70)),IF(ABS((MAX(P70,Q70))-AC70)&lt;$D$19,AC70,MAX((K31)+$D$16,AC70+$D$13*(((MAX(P70,Q70))-AC70))))))</f>
        <v/>
      </c>
      <c r="AD70">
        <f>IF($D$20=0,E70,IF(AD70=0,(MAX(S70,T70)),IF(ABS((MAX(S70,T70))-AD70)&lt;$D$19,AD70,MAX((K32)+$D$16,AD70+$D$13*(((MAX(S70,T70))-AD70))))))</f>
        <v/>
      </c>
      <c r="AE70">
        <f>IF($D$20=0,D70,IF(AE70=0,O70,IF(ABS(U70)&lt;$D$19,AE70,MAX((K31)+$D$16,AE70+($D$13*(((O70)-AE70)+(U70*MAX(ABS(AE70-(K31)),1))))))))</f>
        <v/>
      </c>
      <c r="AF70">
        <f>IF($D$20=0,E70,IF(AF70=0,R70,IF(ABS(V70)&lt;$D$19,AF70,MAX((K32)+$D$16,AF70+($D$13*(((R70)-AF70)+(V70*MAX(ABS(AF70-(K32)),1))))))))</f>
        <v/>
      </c>
      <c r="AG70">
        <f>((G31)*(MAX($D$16,(AC70)-(K31)))^2)/2+(I31)*(MAX($D$16,(AC70)-(K31)))^3/3+(ABS(F70)^2)/($I$5*MAX(((G31)+(I31)*(MAX($D$16,(AC70)-(K31))))*(MAX($D$16,(AC70)-(K31))),1E-6))</f>
        <v/>
      </c>
      <c r="AH70">
        <f>((G31)*(MAX($D$16,(AE70)-(K31)))^2)/2+(I31)*(MAX($D$16,(AE70)-(K31)))^3/3+(ABS(F70)^2)/($I$5*MAX(((G31)+(I31)*(MAX($D$16,(AE70)-(K31))))*(MAX($D$16,(AE70)-(K31))),1E-6))</f>
        <v/>
      </c>
      <c r="AI70">
        <f>((G32)*(MAX($D$16,(AD70)-(K32)))^2)/2+(I32)*(MAX($D$16,(AD70)-(K32)))^3/3+(ABS(G70)^2)/($I$5*MAX(((G32)+(I32)*(MAX($D$16,(AD70)-(K32))))*(MAX($D$16,(AD70)-(K32))),1E-6))</f>
        <v/>
      </c>
      <c r="AJ70">
        <f>((G32)*(MAX($D$16,(AF70)-(K32)))^2)/2+(I32)*(MAX($D$16,(AF70)-(K32)))^3/3+(ABS(G70)^2)/($I$5*MAX(((G32)+(I32)*(MAX($D$16,(AF70)-(K32))))*(MAX($D$16,(AF70)-(K32))),1E-6))</f>
        <v/>
      </c>
      <c r="AK70">
        <f>IF(AH70&gt;=AG70,"Supercritical","Subcritical")</f>
        <v/>
      </c>
      <c r="AL70">
        <f>IF(AJ70&gt;=AI70,"Supercritical","Subcritical")</f>
        <v/>
      </c>
      <c r="AM70">
        <f>IF($D$20=0,D70,IFERROR(D70+$D$13*(IF(AK70="Supercritical",AE70,AC70)-D70),D70))</f>
        <v/>
      </c>
      <c r="AN70">
        <f>IF($D$20=0,E70,IFERROR(E70+$D$13*(IF(AL70="Supercritical",AF70,AD70)-E70),E70))</f>
        <v/>
      </c>
      <c r="AO70">
        <f>IF($D$20=0,0,IFERROR(ABS(IF(AK70="Supercritical",AE70,AC70)-D70),0))</f>
        <v/>
      </c>
      <c r="AP70">
        <f>IF($D$20=0,0,IFERROR(ABS(IF(AL70="Supercritical",AF70,AD70)-E70),0))</f>
        <v/>
      </c>
    </row>
    <row r="71">
      <c r="A71" t="n">
        <v>28</v>
      </c>
      <c r="B71">
        <f>Y70</f>
        <v/>
      </c>
      <c r="C71">
        <f>Z70</f>
        <v/>
      </c>
      <c r="D71">
        <f>AM70</f>
        <v/>
      </c>
      <c r="E71">
        <f>AN70</f>
        <v/>
      </c>
      <c r="F71">
        <f>$D$5</f>
        <v/>
      </c>
      <c r="G71">
        <f>IF(N6="None",MAX(0,F71-H71),MAX(0,F71*B71))</f>
        <v/>
      </c>
      <c r="H71">
        <f>IF(N6="None",MAX(0.05,IFERROR(O33,0)+0.05),MAX(0,F71-G71))</f>
        <v/>
      </c>
      <c r="I71">
        <f>IF(AND(N7="None",N8="None"),MAX(0,G71*C71),IF(N7="None",MAX(0.05,IFERROR(O34,0)+0.05),IF(N8="None",MAX(0,G71-J71),MAX(0,G71*C71))))</f>
        <v/>
      </c>
      <c r="J71">
        <f>IF(AND(N7="None",N8="None"),MAX(0,G71-I71),IF(N8="None",MAX(0.05,IFERROR(O35,0)+0.05),IF(N7="None",MAX(0,G71-I71),MAX(0,G71-I71))))</f>
        <v/>
      </c>
      <c r="K71">
        <f>P5</f>
        <v/>
      </c>
      <c r="L71">
        <f>P6</f>
        <v/>
      </c>
      <c r="M71">
        <f>P7</f>
        <v/>
      </c>
      <c r="N71">
        <f>P8</f>
        <v/>
      </c>
      <c r="O71">
        <f>K71+((ABS(F71)/MAX(((F31)+(H31)*(MAX($D$16,(K71)-(J31))))*(MAX($D$16,(K71)-(J31))),1E-6))^2)/(2*$I$5)-((E31)*((((ABS(F71)*$D$6)/(MAX(((F31)+(H31)*(MAX($D$16,(K71)-(J31))))*(MAX($D$16,(K71)-(J31))),1E-6)*MAX(((((F31)+(H31)*(MAX($D$16,(K71)-(J31))))*(MAX($D$16,(K71)-(J31))))/MAX((F31)+2*(MAX($D$16,(K71)-(J31)))*SQRT(1+(H31)^2),1E-6))^(2/3),1E-6)))^2)+(((ABS(F71)*$D$6)/(MAX(((G31)+(I31)*(MAX($D$16,(AE71)-(K31))))*(MAX($D$16,(AE71)-(K31))),1E-6)*MAX(((((G31)+(I31)*(MAX($D$16,(AE71)-(K31))))*(MAX($D$16,(AE71)-(K31))))/MAX((G31)+2*(MAX($D$16,(AE71)-(K31)))*SQRT(1+(I31)^2),1E-6))^(2/3),1E-6)))^2))/2)+(IF((ABS(F71)/MAX(((G31)+(I31)*(MAX($D$16,(AE71)-(K31))))*(MAX($D$16,(AE71)-(K31))),1E-6))&gt;(ABS(F71)/MAX(((F31)+(H31)*(MAX($D$16,(K71)-(J31))))*(MAX($D$16,(K71)-(J31))),1E-6)),$D$9*((((ABS(F71)/MAX(((G31)+(I31)*(MAX($D$16,(AE71)-(K31))))*(MAX($D$16,(AE71)-(K31))),1E-6))^2)/(2*$I$5))-(((ABS(F71)/MAX(((F31)+(H31)*(MAX($D$16,(K71)-(J31))))*(MAX($D$16,(K71)-(J31))),1E-6))^2)/(2*$I$5))),$D$8*((((ABS(F71)/MAX(((F31)+(H31)*(MAX($D$16,(K71)-(J31))))*(MAX($D$16,(K71)-(J31))),1E-6))^2)/(2*$I$5))-(((ABS(F71)/MAX(((G31)+(I31)*(MAX($D$16,(AE71)-(K31))))*(MAX($D$16,(AE71)-(K31))),1E-6))^2)/(2*$I$5)))))+($D$10*(ABS((X31)-(W31))/90)*MAX(((ABS(F71)/MAX(((F31)+(H31)*(MAX($D$16,(K71)-(J31))))*(MAX($D$16,(K71)-(J31))),1E-6))^2)/(2*$I$5),((ABS(F71)/MAX(((G31)+(I31)*(MAX($D$16,(AE71)-(K31))))*(MAX($D$16,(AE71)-(K31))),1E-6))^2)/(2*$I$5)))+(0)-((ABS(F71)/MAX(((G31)+(I31)*(MAX($D$16,(AE71)-(K31))))*(MAX($D$16,(AE71)-(K31))),1E-6))^2)/(2*$I$5)</f>
        <v/>
      </c>
      <c r="P71">
        <f>AD71+((ABS(G71)/MAX(((G32)+(I32)*(MAX($D$16,(AD71)-(K32))))*(MAX($D$16,(AD71)-(K32))),1E-6))^2)/(2*$I$5)+((E32)*((((ABS(G71)*$D$6)/(MAX(((F32)+(H32)*(MAX($D$16,(AC71)-(J32))))*(MAX($D$16,(AC71)-(J32))),1E-6)*MAX(((((F32)+(H32)*(MAX($D$16,(AC71)-(J32))))*(MAX($D$16,(AC71)-(J32))))/MAX((F32)+2*(MAX($D$16,(AC71)-(J32)))*SQRT(1+(H32)^2),1E-6))^(2/3),1E-6)))^2)+(((ABS(G71)*$D$6)/(MAX(((G32)+(I32)*(MAX($D$16,(AD71)-(K32))))*(MAX($D$16,(AD71)-(K32))),1E-6)*MAX(((((G32)+(I32)*(MAX($D$16,(AD71)-(K32))))*(MAX($D$16,(AD71)-(K32))))/MAX((G32)+2*(MAX($D$16,(AD71)-(K32)))*SQRT(1+(I32)^2),1E-6))^(2/3),1E-6)))^2))/2)+(IF((ABS(G71)/MAX(((G32)+(I32)*(MAX($D$16,(AD71)-(K32))))*(MAX($D$16,(AD71)-(K32))),1E-6))&gt;(ABS(G71)/MAX(((F32)+(H32)*(MAX($D$16,(AC71)-(J32))))*(MAX($D$16,(AC71)-(J32))),1E-6)),$D$9*((((ABS(G71)/MAX(((G32)+(I32)*(MAX($D$16,(AD71)-(K32))))*(MAX($D$16,(AD71)-(K32))),1E-6))^2)/(2*$I$5))-(((ABS(G71)/MAX(((F32)+(H32)*(MAX($D$16,(AC71)-(J32))))*(MAX($D$16,(AC71)-(J32))),1E-6))^2)/(2*$I$5))),$D$8*((((ABS(G71)/MAX(((F32)+(H32)*(MAX($D$16,(AC71)-(J32))))*(MAX($D$16,(AC71)-(J32))),1E-6))^2)/(2*$I$5))-(((ABS(G71)/MAX(((G32)+(I32)*(MAX($D$16,(AD71)-(K32))))*(MAX($D$16,(AD71)-(K32))),1E-6))^2)/(2*$I$5)))))+($D$10*(ABS((X32)-(W32))/90)*MAX(((ABS(G71)/MAX(((F32)+(H32)*(MAX($D$16,(AC71)-(J32))))*(MAX($D$16,(AC71)-(J32))),1E-6))^2)/(2*$I$5),((ABS(G71)/MAX(((G32)+(I32)*(MAX($D$16,(AD71)-(K32))))*(MAX($D$16,(AD71)-(K32))),1E-6))^2)/(2*$I$5)))+(($D$11*0.13607488*(ABS(H71)/MAX(ABS(F71),1E-6))^2*MAX(((ABS(G71)/MAX(((F32)+(H32)*(MAX($D$16,(AC71)-(J32))))*(MAX($D$16,(AC71)-(J32))),1E-6))^2)/(2*$I$5),((ABS(G71)/MAX(((G32)+(I32)*(MAX($D$16,(AD71)-(K32))))*(MAX($D$16,(AD71)-(K32))),1E-6))^2)/(2*$I$5))))-((ABS(G71)/MAX(((F32)+(H32)*(MAX($D$16,(AC71)-(J32))))*(MAX($D$16,(AC71)-(J32))),1E-6))^2)/(2*$I$5)</f>
        <v/>
      </c>
      <c r="Q71">
        <f>L71+((ABS(H71)/MAX(((G33)+(I33)*(MAX($D$16,(IF(N6="None",AC71,L71))-(K33))))*(MAX($D$16,(IF(N6="None",AC71,L71))-(K33))),1E-6))^2)/(2*$I$5)+((E33)*((((ABS(H71)*$D$6)/(MAX(((F33)+(H33)*(MAX($D$16,(AC71)-(J33))))*(MAX($D$16,(AC71)-(J33))),1E-6)*MAX(((((F33)+(H33)*(MAX($D$16,(AC71)-(J33))))*(MAX($D$16,(AC71)-(J33))))/MAX((F33)+2*(MAX($D$16,(AC71)-(J33)))*SQRT(1+(H33)^2),1E-6))^(2/3),1E-6)))^2)+(((ABS(H71)*$D$6)/(MAX(((G33)+(I33)*(MAX($D$16,(IF(N6="None",AC71,L71))-(K33))))*(MAX($D$16,(IF(N6="None",AC71,L71))-(K33))),1E-6)*MAX(((((G33)+(I33)*(MAX($D$16,(IF(N6="None",AC71,L71))-(K33))))*(MAX($D$16,(IF(N6="None",AC71,L71))-(K33))))/MAX((G33)+2*(MAX($D$16,(IF(N6="None",AC71,L71))-(K33)))*SQRT(1+(I33)^2),1E-6))^(2/3),1E-6)))^2))/2)+(IF((ABS(H71)/MAX(((G33)+(I33)*(MAX($D$16,(IF(N6="None",AC71,L71))-(K33))))*(MAX($D$16,(IF(N6="None",AC71,L71))-(K33))),1E-6))&gt;(ABS(H71)/MAX(((F33)+(H33)*(MAX($D$16,(AC71)-(J33))))*(MAX($D$16,(AC71)-(J33))),1E-6)),$D$9*((((ABS(H71)/MAX(((G33)+(I33)*(MAX($D$16,(IF(N6="None",AC71,L71))-(K33))))*(MAX($D$16,(IF(N6="None",AC71,L71))-(K33))),1E-6))^2)/(2*$I$5))-(((ABS(H71)/MAX(((F33)+(H33)*(MAX($D$16,(AC71)-(J33))))*(MAX($D$16,(AC71)-(J33))),1E-6))^2)/(2*$I$5))),$D$8*((((ABS(H71)/MAX(((F33)+(H33)*(MAX($D$16,(AC71)-(J33))))*(MAX($D$16,(AC71)-(J33))),1E-6))^2)/(2*$I$5))-(((ABS(H71)/MAX(((G33)+(I33)*(MAX($D$16,(IF(N6="None",AC71,L71))-(K33))))*(MAX($D$16,(IF(N6="None",AC71,L71))-(K33))),1E-6))^2)/(2*$I$5)))))+($D$10*(ABS((X33)-(W33))/90)*MAX(((ABS(H71)/MAX(((F33)+(H33)*(MAX($D$16,(AC71)-(J33))))*(MAX($D$16,(AC71)-(J33))),1E-6))^2)/(2*$I$5),((ABS(H71)/MAX(((G33)+(I33)*(MAX($D$16,(IF(N6="None",AC71,L71))-(K33))))*(MAX($D$16,(IF(N6="None",AC71,L71))-(K33))),1E-6))^2)/(2*$I$5)))+(($D$11*0.00000015*(ABS(G71)/MAX(ABS(F71),1E-6))^2*MAX(((ABS(H71)/MAX(((F33)+(H33)*(MAX($D$16,(AC71)-(J33))))*(MAX($D$16,(AC71)-(J33))),1E-6))^2)/(2*$I$5),((ABS(H71)/MAX(((G33)+(I33)*(MAX($D$16,(IF(N6="None",AC71,L71))-(K33))))*(MAX($D$16,(IF(N6="None",AC71,L71))-(K33))),1E-6))^2)/(2*$I$5))))-((ABS(H71)/MAX(((F33)+(H33)*(MAX($D$16,(AC71)-(J33))))*(MAX($D$16,(AC71)-(J33))),1E-6))^2)/(2*$I$5)</f>
        <v/>
      </c>
      <c r="R71">
        <f>AE71+((ABS(G71)/MAX(((F32)+(H32)*(MAX($D$16,(AE71)-(J32))))*(MAX($D$16,(AE71)-(J32))),1E-6))^2)/(2*$I$5)-((E32)*((((ABS(G71)*$D$6)/(MAX(((F32)+(H32)*(MAX($D$16,(AE71)-(J32))))*(MAX($D$16,(AE71)-(J32))),1E-6)*MAX(((((F32)+(H32)*(MAX($D$16,(AE71)-(J32))))*(MAX($D$16,(AE71)-(J32))))/MAX((F32)+2*(MAX($D$16,(AE71)-(J32)))*SQRT(1+(H32)^2),1E-6))^(2/3),1E-6)))^2)+(((ABS(G71)*$D$6)/(MAX(((G32)+(I32)*(MAX($D$16,(AF71)-(K32))))*(MAX($D$16,(AF71)-(K32))),1E-6)*MAX(((((G32)+(I32)*(MAX($D$16,(AF71)-(K32))))*(MAX($D$16,(AF71)-(K32))))/MAX((G32)+2*(MAX($D$16,(AF71)-(K32)))*SQRT(1+(I32)^2),1E-6))^(2/3),1E-6)))^2))/2)+(IF((ABS(G71)/MAX(((G32)+(I32)*(MAX($D$16,(AF71)-(K32))))*(MAX($D$16,(AF71)-(K32))),1E-6))&gt;(ABS(G71)/MAX(((F32)+(H32)*(MAX($D$16,(AE71)-(J32))))*(MAX($D$16,(AE71)-(J32))),1E-6)),$D$9*((((ABS(G71)/MAX(((G32)+(I32)*(MAX($D$16,(AF71)-(K32))))*(MAX($D$16,(AF71)-(K32))),1E-6))^2)/(2*$I$5))-(((ABS(G71)/MAX(((F32)+(H32)*(MAX($D$16,(AE71)-(J32))))*(MAX($D$16,(AE71)-(J32))),1E-6))^2)/(2*$I$5))),$D$8*((((ABS(G71)/MAX(((F32)+(H32)*(MAX($D$16,(AE71)-(J32))))*(MAX($D$16,(AE71)-(J32))),1E-6))^2)/(2*$I$5))-(((ABS(G71)/MAX(((G32)+(I32)*(MAX($D$16,(AF71)-(K32))))*(MAX($D$16,(AF71)-(K32))),1E-6))^2)/(2*$I$5)))))+($D$10*(ABS((X32)-(W32))/90)*MAX(((ABS(G71)/MAX(((F32)+(H32)*(MAX($D$16,(AE71)-(J32))))*(MAX($D$16,(AE71)-(J32))),1E-6))^2)/(2*$I$5),((ABS(G71)/MAX(((G32)+(I32)*(MAX($D$16,(AF71)-(K32))))*(MAX($D$16,(AF71)-(K32))),1E-6))^2)/(2*$I$5)))+(($D$11*0.13607488*(ABS(H71)/MAX(ABS(F71),1E-6))^2*MAX(((ABS(G71)/MAX(((F32)+(H32)*(MAX($D$16,(AE71)-(J32))))*(MAX($D$16,(AE71)-(J32))),1E-6))^2)/(2*$I$5),((ABS(G71)/MAX(((G32)+(I32)*(MAX($D$16,(AF71)-(K32))))*(MAX($D$16,(AF71)-(K32))),1E-6))^2)/(2*$I$5))))-((ABS(G71)/MAX(((G32)+(I32)*(MAX($D$16,(AF71)-(K32))))*(MAX($D$16,(AF71)-(K32))),1E-6))^2)/(2*$I$5)</f>
        <v/>
      </c>
      <c r="S71">
        <f>M71+((ABS(I71)/MAX(((G34)+(I34)*(MAX($D$16,(IF(N7="None",AD71,M71))-(K34))))*(MAX($D$16,(IF(N7="None",AD71,M71))-(K34))),1E-6))^2)/(2*$I$5)+((E34)*((((ABS(I71)*$D$6)/(MAX(((F34)+(H34)*(MAX($D$16,(AD71)-(J34))))*(MAX($D$16,(AD71)-(J34))),1E-6)*MAX(((((F34)+(H34)*(MAX($D$16,(AD71)-(J34))))*(MAX($D$16,(AD71)-(J34))))/MAX((F34)+2*(MAX($D$16,(AD71)-(J34)))*SQRT(1+(H34)^2),1E-6))^(2/3),1E-6)))^2)+(((ABS(I71)*$D$6)/(MAX(((G34)+(I34)*(MAX($D$16,(IF(N7="None",AD71,M71))-(K34))))*(MAX($D$16,(IF(N7="None",AD71,M71))-(K34))),1E-6)*MAX(((((G34)+(I34)*(MAX($D$16,(IF(N7="None",AD71,M71))-(K34))))*(MAX($D$16,(IF(N7="None",AD71,M71))-(K34))))/MAX((G34)+2*(MAX($D$16,(IF(N7="None",AD71,M71))-(K34)))*SQRT(1+(I34)^2),1E-6))^(2/3),1E-6)))^2))/2)+(IF((ABS(I71)/MAX(((G34)+(I34)*(MAX($D$16,(IF(N7="None",AD71,M71))-(K34))))*(MAX($D$16,(IF(N7="None",AD71,M71))-(K34))),1E-6))&gt;(ABS(I71)/MAX(((F34)+(H34)*(MAX($D$16,(AD71)-(J34))))*(MAX($D$16,(AD71)-(J34))),1E-6)),$D$9*((((ABS(I71)/MAX(((G34)+(I34)*(MAX($D$16,(IF(N7="None",AD71,M71))-(K34))))*(MAX($D$16,(IF(N7="None",AD71,M71))-(K34))),1E-6))^2)/(2*$I$5))-(((ABS(I71)/MAX(((F34)+(H34)*(MAX($D$16,(AD71)-(J34))))*(MAX($D$16,(AD71)-(J34))),1E-6))^2)/(2*$I$5))),$D$8*((((ABS(I71)/MAX(((F34)+(H34)*(MAX($D$16,(AD71)-(J34))))*(MAX($D$16,(AD71)-(J34))),1E-6))^2)/(2*$I$5))-(((ABS(I71)/MAX(((G34)+(I34)*(MAX($D$16,(IF(N7="None",AD71,M71))-(K34))))*(MAX($D$16,(IF(N7="None",AD71,M71))-(K34))),1E-6))^2)/(2*$I$5)))))+($D$10*(ABS((X34)-(W34))/90)*MAX(((ABS(I71)/MAX(((F34)+(H34)*(MAX($D$16,(AD71)-(J34))))*(MAX($D$16,(AD71)-(J34))),1E-6))^2)/(2*$I$5),((ABS(I71)/MAX(((G34)+(I34)*(MAX($D$16,(IF(N7="None",AD71,M71))-(K34))))*(MAX($D$16,(IF(N7="None",AD71,M71))-(K34))),1E-6))^2)/(2*$I$5)))+(0)-((ABS(I71)/MAX(((F34)+(H34)*(MAX($D$16,(AD71)-(J34))))*(MAX($D$16,(AD71)-(J34))),1E-6))^2)/(2*$I$5)</f>
        <v/>
      </c>
      <c r="T71">
        <f>N71+((ABS(J71)/MAX(((G35)+(I35)*(MAX($D$16,(IF(N8="None",AD71,N71))-(K35))))*(MAX($D$16,(IF(N8="None",AD71,N71))-(K35))),1E-6))^2)/(2*$I$5)+((E35)*((((ABS(J71)*$D$6)/(MAX(((F35)+(H35)*(MAX($D$16,(AD71)-(J35))))*(MAX($D$16,(AD71)-(J35))),1E-6)*MAX(((((F35)+(H35)*(MAX($D$16,(AD71)-(J35))))*(MAX($D$16,(AD71)-(J35))))/MAX((F35)+2*(MAX($D$16,(AD71)-(J35)))*SQRT(1+(H35)^2),1E-6))^(2/3),1E-6)))^2)+(((ABS(J71)*$D$6)/(MAX(((G35)+(I35)*(MAX($D$16,(IF(N8="None",AD71,N71))-(K35))))*(MAX($D$16,(IF(N8="None",AD71,N71))-(K35))),1E-6)*MAX(((((G35)+(I35)*(MAX($D$16,(IF(N8="None",AD71,N71))-(K35))))*(MAX($D$16,(IF(N8="None",AD71,N71))-(K35))))/MAX((G35)+2*(MAX($D$16,(IF(N8="None",AD71,N71))-(K35)))*SQRT(1+(I35)^2),1E-6))^(2/3),1E-6)))^2))/2)+(IF((ABS(J71)/MAX(((G35)+(I35)*(MAX($D$16,(IF(N8="None",AD71,N71))-(K35))))*(MAX($D$16,(IF(N8="None",AD71,N71))-(K35))),1E-6))&gt;(ABS(J71)/MAX(((F35)+(H35)*(MAX($D$16,(AD71)-(J35))))*(MAX($D$16,(AD71)-(J35))),1E-6)),$D$9*((((ABS(J71)/MAX(((G35)+(I35)*(MAX($D$16,(IF(N8="None",AD71,N71))-(K35))))*(MAX($D$16,(IF(N8="None",AD71,N71))-(K35))),1E-6))^2)/(2*$I$5))-(((ABS(J71)/MAX(((F35)+(H35)*(MAX($D$16,(AD71)-(J35))))*(MAX($D$16,(AD71)-(J35))),1E-6))^2)/(2*$I$5))),$D$8*((((ABS(J71)/MAX(((F35)+(H35)*(MAX($D$16,(AD71)-(J35))))*(MAX($D$16,(AD71)-(J35))),1E-6))^2)/(2*$I$5))-(((ABS(J71)/MAX(((G35)+(I35)*(MAX($D$16,(IF(N8="None",AD71,N71))-(K35))))*(MAX($D$16,(IF(N8="None",AD71,N71))-(K35))),1E-6))^2)/(2*$I$5)))))+($D$10*(ABS((X35)-(W35))/90)*MAX(((ABS(J71)/MAX(((F35)+(H35)*(MAX($D$16,(AD71)-(J35))))*(MAX($D$16,(AD71)-(J35))),1E-6))^2)/(2*$I$5),((ABS(J71)/MAX(((G35)+(I35)*(MAX($D$16,(IF(N8="None",AD71,N71))-(K35))))*(MAX($D$16,(IF(N8="None",AD71,N71))-(K35))),1E-6))^2)/(2*$I$5)))+(($D$11*0.34699541*(ABS(I71)/MAX(ABS(G71),1E-6))^2*MAX(((ABS(J71)/MAX(((F35)+(H35)*(MAX($D$16,(AD71)-(J35))))*(MAX($D$16,(AD71)-(J35))),1E-6))^2)/(2*$I$5),((ABS(J71)/MAX(((G35)+(I35)*(MAX($D$16,(IF(N8="None",AD71,N71))-(K35))))*(MAX($D$16,(IF(N8="None",AD71,N71))-(K35))),1E-6))^2)/(2*$I$5))))-((ABS(J71)/MAX(((F35)+(H35)*(MAX($D$16,(AD71)-(J35))))*(MAX($D$16,(AD71)-(J35))),1E-6))^2)/(2*$I$5)</f>
        <v/>
      </c>
      <c r="U71">
        <f>((((G31)*(MAX($D$16,(AE71)-(K31)))^2)/2+(I31)*(MAX($D$16,(AE71)-(K31)))^3/3+(ABS(F71)^2)/($I$5*MAX(((G31)+(I31)*(MAX($D$16,(AE71)-(K31))))*(MAX($D$16,(AE71)-(K31))),1E-6)))-(IF(N6="None",((((F32)*(MAX($D$16,(AE71)-(J32)))^2)/2+(H32)*(MAX($D$16,(AE71)-(J32)))^3/3+(ABS(G71)^2)/($I$5*MAX(((F32)+(H32)*(MAX($D$16,(AE71)-(J32))))*(MAX($D$16,(AE71)-(J32))),1E-6)))*0.72785025),(((((F32)*(MAX($D$16,(AE71)-(J32)))^2)/2+(H32)*(MAX($D$16,(AE71)-(J32)))^3/3+(ABS(G71)^2)/($I$5*MAX(((F32)+(H32)*(MAX($D$16,(AE71)-(J32))))*(MAX($D$16,(AE71)-(J32))),1E-6)))*0.72785025)+((((F33)*(MAX($D$16,(AE71)-(J33)))^2)/2+(H33)*(MAX($D$16,(AE71)-(J33)))^3/3+(ABS(H71)^2)/($I$5*MAX(((F33)+(H33)*(MAX($D$16,(AE71)-(J33))))*(MAX($D$16,(AE71)-(J33))),1E-6)))*0.99999971)))))/MAX(((G31)*(MAX($D$16,(AE71)-(K31)))^2)/2+(I31)*(MAX($D$16,(AE71)-(K31)))^3/3+(ABS(F71)^2)/($I$5*MAX(((G31)+(I31)*(MAX($D$16,(AE71)-(K31))))*(MAX($D$16,(AE71)-(K31))),1E-6)),1E-6)</f>
        <v/>
      </c>
      <c r="V71">
        <f>((((G32)*(MAX($D$16,(AF71)-(K32)))^2)/2+(I32)*(MAX($D$16,(AF71)-(K32)))^3/3+(ABS(G71)^2)/($I$5*MAX(((G32)+(I32)*(MAX($D$16,(AF71)-(K32))))*(MAX($D$16,(AF71)-(K32))),1E-6)))-(IF(AND(N7="None",N8="None"),0,IF(N8="None",((((F34)*(MAX($D$16,(AF71)-(J34)))^2)/2+(H34)*(MAX($D$16,(AF71)-(J34)))^3/3+(ABS(I71)^2)/($I$5*MAX(((F34)+(H34)*(MAX($D$16,(AF71)-(J34))))*(MAX($D$16,(AF71)-(J34))),1E-6)))*1.00000000),IF(N7="None",((((F35)*(MAX($D$16,(AF71)-(J35)))^2)/2+(H35)*(MAX($D$16,(AF71)-(J35)))^3/3+(ABS(J71)^2)/($I$5*MAX(((F35)+(H35)*(MAX($D$16,(AF71)-(J35))))*(MAX($D$16,(AF71)-(J35))),1E-6)))*0.30600918),(((((F34)*(MAX($D$16,(AF71)-(J34)))^2)/2+(H34)*(MAX($D$16,(AF71)-(J34)))^3/3+(ABS(I71)^2)/($I$5*MAX(((F34)+(H34)*(MAX($D$16,(AF71)-(J34))))*(MAX($D$16,(AF71)-(J34))),1E-6)))*1.00000000)+((((F35)*(MAX($D$16,(AF71)-(J35)))^2)/2+(H35)*(MAX($D$16,(AF71)-(J35)))^3/3+(ABS(J71)^2)/($I$5*MAX(((F35)+(H35)*(MAX($D$16,(AF71)-(J35))))*(MAX($D$16,(AF71)-(J35))),1E-6)))*0.30600918)))))))/MAX(((G32)*(MAX($D$16,(AF71)-(K32)))^2)/2+(I32)*(MAX($D$16,(AF71)-(K32)))^3/3+(ABS(G71)^2)/($I$5*MAX(((G32)+(I32)*(MAX($D$16,(AF71)-(K32))))*(MAX($D$16,(AF71)-(K32))),1E-6)),1E-6)</f>
        <v/>
      </c>
      <c r="W71">
        <f>ABS((MAX(P71,Q71))-D71)</f>
        <v/>
      </c>
      <c r="X71">
        <f>ABS((MAX(S71,T71))-E71)</f>
        <v/>
      </c>
      <c r="Y71">
        <f>IF($D$20=0,B71,IFERROR(IF(N6="None",1,MIN(0.98,MAX(0.02,B71+$D$14*((Q71-P71)/MAX(ABS(D71),1))))),B71))</f>
        <v/>
      </c>
      <c r="Z71">
        <f>IF($D$20=0,C71,IFERROR(IF(AND(N7="None",N8="None"),C71,IF(N8="None",1,IF(N7="None",0,MIN(0.98,MAX(0.02,C71+$D$14*((T71-S71)/MAX(ABS(E71),1))))))),C71))</f>
        <v/>
      </c>
      <c r="AA71">
        <f>IF($D$20=0,D71,IFERROR(D71+$D$13*(AC71-D71),D71))</f>
        <v/>
      </c>
      <c r="AB71">
        <f>IF($D$20=0,E71,IFERROR(E71+$D$13*(AD71-E71),E71))</f>
        <v/>
      </c>
      <c r="AC71">
        <f>IF($D$20=0,D71,IF(AC71=0,(MAX(P71,Q71)),IF(ABS((MAX(P71,Q71))-AC71)&lt;$D$19,AC71,MAX((K31)+$D$16,AC71+$D$13*(((MAX(P71,Q71))-AC71))))))</f>
        <v/>
      </c>
      <c r="AD71">
        <f>IF($D$20=0,E71,IF(AD71=0,(MAX(S71,T71)),IF(ABS((MAX(S71,T71))-AD71)&lt;$D$19,AD71,MAX((K32)+$D$16,AD71+$D$13*(((MAX(S71,T71))-AD71))))))</f>
        <v/>
      </c>
      <c r="AE71">
        <f>IF($D$20=0,D71,IF(AE71=0,O71,IF(ABS(U71)&lt;$D$19,AE71,MAX((K31)+$D$16,AE71+($D$13*(((O71)-AE71)+(U71*MAX(ABS(AE71-(K31)),1))))))))</f>
        <v/>
      </c>
      <c r="AF71">
        <f>IF($D$20=0,E71,IF(AF71=0,R71,IF(ABS(V71)&lt;$D$19,AF71,MAX((K32)+$D$16,AF71+($D$13*(((R71)-AF71)+(V71*MAX(ABS(AF71-(K32)),1))))))))</f>
        <v/>
      </c>
      <c r="AG71">
        <f>((G31)*(MAX($D$16,(AC71)-(K31)))^2)/2+(I31)*(MAX($D$16,(AC71)-(K31)))^3/3+(ABS(F71)^2)/($I$5*MAX(((G31)+(I31)*(MAX($D$16,(AC71)-(K31))))*(MAX($D$16,(AC71)-(K31))),1E-6))</f>
        <v/>
      </c>
      <c r="AH71">
        <f>((G31)*(MAX($D$16,(AE71)-(K31)))^2)/2+(I31)*(MAX($D$16,(AE71)-(K31)))^3/3+(ABS(F71)^2)/($I$5*MAX(((G31)+(I31)*(MAX($D$16,(AE71)-(K31))))*(MAX($D$16,(AE71)-(K31))),1E-6))</f>
        <v/>
      </c>
      <c r="AI71">
        <f>((G32)*(MAX($D$16,(AD71)-(K32)))^2)/2+(I32)*(MAX($D$16,(AD71)-(K32)))^3/3+(ABS(G71)^2)/($I$5*MAX(((G32)+(I32)*(MAX($D$16,(AD71)-(K32))))*(MAX($D$16,(AD71)-(K32))),1E-6))</f>
        <v/>
      </c>
      <c r="AJ71">
        <f>((G32)*(MAX($D$16,(AF71)-(K32)))^2)/2+(I32)*(MAX($D$16,(AF71)-(K32)))^3/3+(ABS(G71)^2)/($I$5*MAX(((G32)+(I32)*(MAX($D$16,(AF71)-(K32))))*(MAX($D$16,(AF71)-(K32))),1E-6))</f>
        <v/>
      </c>
      <c r="AK71">
        <f>IF(AH71&gt;=AG71,"Supercritical","Subcritical")</f>
        <v/>
      </c>
      <c r="AL71">
        <f>IF(AJ71&gt;=AI71,"Supercritical","Subcritical")</f>
        <v/>
      </c>
      <c r="AM71">
        <f>IF($D$20=0,D71,IFERROR(D71+$D$13*(IF(AK71="Supercritical",AE71,AC71)-D71),D71))</f>
        <v/>
      </c>
      <c r="AN71">
        <f>IF($D$20=0,E71,IFERROR(E71+$D$13*(IF(AL71="Supercritical",AF71,AD71)-E71),E71))</f>
        <v/>
      </c>
      <c r="AO71">
        <f>IF($D$20=0,0,IFERROR(ABS(IF(AK71="Supercritical",AE71,AC71)-D71),0))</f>
        <v/>
      </c>
      <c r="AP71">
        <f>IF($D$20=0,0,IFERROR(ABS(IF(AL71="Supercritical",AF71,AD71)-E71),0))</f>
        <v/>
      </c>
    </row>
    <row r="72">
      <c r="A72" t="n">
        <v>29</v>
      </c>
      <c r="B72">
        <f>Y71</f>
        <v/>
      </c>
      <c r="C72">
        <f>Z71</f>
        <v/>
      </c>
      <c r="D72">
        <f>AM71</f>
        <v/>
      </c>
      <c r="E72">
        <f>AN71</f>
        <v/>
      </c>
      <c r="F72">
        <f>$D$5</f>
        <v/>
      </c>
      <c r="G72">
        <f>IF(N6="None",MAX(0,F72-H72),MAX(0,F72*B72))</f>
        <v/>
      </c>
      <c r="H72">
        <f>IF(N6="None",MAX(0.05,IFERROR(O33,0)+0.05),MAX(0,F72-G72))</f>
        <v/>
      </c>
      <c r="I72">
        <f>IF(AND(N7="None",N8="None"),MAX(0,G72*C72),IF(N7="None",MAX(0.05,IFERROR(O34,0)+0.05),IF(N8="None",MAX(0,G72-J72),MAX(0,G72*C72))))</f>
        <v/>
      </c>
      <c r="J72">
        <f>IF(AND(N7="None",N8="None"),MAX(0,G72-I72),IF(N8="None",MAX(0.05,IFERROR(O35,0)+0.05),IF(N7="None",MAX(0,G72-I72),MAX(0,G72-I72))))</f>
        <v/>
      </c>
      <c r="K72">
        <f>P5</f>
        <v/>
      </c>
      <c r="L72">
        <f>P6</f>
        <v/>
      </c>
      <c r="M72">
        <f>P7</f>
        <v/>
      </c>
      <c r="N72">
        <f>P8</f>
        <v/>
      </c>
      <c r="O72">
        <f>K72+((ABS(F72)/MAX(((F31)+(H31)*(MAX($D$16,(K72)-(J31))))*(MAX($D$16,(K72)-(J31))),1E-6))^2)/(2*$I$5)-((E31)*((((ABS(F72)*$D$6)/(MAX(((F31)+(H31)*(MAX($D$16,(K72)-(J31))))*(MAX($D$16,(K72)-(J31))),1E-6)*MAX(((((F31)+(H31)*(MAX($D$16,(K72)-(J31))))*(MAX($D$16,(K72)-(J31))))/MAX((F31)+2*(MAX($D$16,(K72)-(J31)))*SQRT(1+(H31)^2),1E-6))^(2/3),1E-6)))^2)+(((ABS(F72)*$D$6)/(MAX(((G31)+(I31)*(MAX($D$16,(AE72)-(K31))))*(MAX($D$16,(AE72)-(K31))),1E-6)*MAX(((((G31)+(I31)*(MAX($D$16,(AE72)-(K31))))*(MAX($D$16,(AE72)-(K31))))/MAX((G31)+2*(MAX($D$16,(AE72)-(K31)))*SQRT(1+(I31)^2),1E-6))^(2/3),1E-6)))^2))/2)+(IF((ABS(F72)/MAX(((G31)+(I31)*(MAX($D$16,(AE72)-(K31))))*(MAX($D$16,(AE72)-(K31))),1E-6))&gt;(ABS(F72)/MAX(((F31)+(H31)*(MAX($D$16,(K72)-(J31))))*(MAX($D$16,(K72)-(J31))),1E-6)),$D$9*((((ABS(F72)/MAX(((G31)+(I31)*(MAX($D$16,(AE72)-(K31))))*(MAX($D$16,(AE72)-(K31))),1E-6))^2)/(2*$I$5))-(((ABS(F72)/MAX(((F31)+(H31)*(MAX($D$16,(K72)-(J31))))*(MAX($D$16,(K72)-(J31))),1E-6))^2)/(2*$I$5))),$D$8*((((ABS(F72)/MAX(((F31)+(H31)*(MAX($D$16,(K72)-(J31))))*(MAX($D$16,(K72)-(J31))),1E-6))^2)/(2*$I$5))-(((ABS(F72)/MAX(((G31)+(I31)*(MAX($D$16,(AE72)-(K31))))*(MAX($D$16,(AE72)-(K31))),1E-6))^2)/(2*$I$5)))))+($D$10*(ABS((X31)-(W31))/90)*MAX(((ABS(F72)/MAX(((F31)+(H31)*(MAX($D$16,(K72)-(J31))))*(MAX($D$16,(K72)-(J31))),1E-6))^2)/(2*$I$5),((ABS(F72)/MAX(((G31)+(I31)*(MAX($D$16,(AE72)-(K31))))*(MAX($D$16,(AE72)-(K31))),1E-6))^2)/(2*$I$5)))+(0)-((ABS(F72)/MAX(((G31)+(I31)*(MAX($D$16,(AE72)-(K31))))*(MAX($D$16,(AE72)-(K31))),1E-6))^2)/(2*$I$5)</f>
        <v/>
      </c>
      <c r="P72">
        <f>AD72+((ABS(G72)/MAX(((G32)+(I32)*(MAX($D$16,(AD72)-(K32))))*(MAX($D$16,(AD72)-(K32))),1E-6))^2)/(2*$I$5)+((E32)*((((ABS(G72)*$D$6)/(MAX(((F32)+(H32)*(MAX($D$16,(AC72)-(J32))))*(MAX($D$16,(AC72)-(J32))),1E-6)*MAX(((((F32)+(H32)*(MAX($D$16,(AC72)-(J32))))*(MAX($D$16,(AC72)-(J32))))/MAX((F32)+2*(MAX($D$16,(AC72)-(J32)))*SQRT(1+(H32)^2),1E-6))^(2/3),1E-6)))^2)+(((ABS(G72)*$D$6)/(MAX(((G32)+(I32)*(MAX($D$16,(AD72)-(K32))))*(MAX($D$16,(AD72)-(K32))),1E-6)*MAX(((((G32)+(I32)*(MAX($D$16,(AD72)-(K32))))*(MAX($D$16,(AD72)-(K32))))/MAX((G32)+2*(MAX($D$16,(AD72)-(K32)))*SQRT(1+(I32)^2),1E-6))^(2/3),1E-6)))^2))/2)+(IF((ABS(G72)/MAX(((G32)+(I32)*(MAX($D$16,(AD72)-(K32))))*(MAX($D$16,(AD72)-(K32))),1E-6))&gt;(ABS(G72)/MAX(((F32)+(H32)*(MAX($D$16,(AC72)-(J32))))*(MAX($D$16,(AC72)-(J32))),1E-6)),$D$9*((((ABS(G72)/MAX(((G32)+(I32)*(MAX($D$16,(AD72)-(K32))))*(MAX($D$16,(AD72)-(K32))),1E-6))^2)/(2*$I$5))-(((ABS(G72)/MAX(((F32)+(H32)*(MAX($D$16,(AC72)-(J32))))*(MAX($D$16,(AC72)-(J32))),1E-6))^2)/(2*$I$5))),$D$8*((((ABS(G72)/MAX(((F32)+(H32)*(MAX($D$16,(AC72)-(J32))))*(MAX($D$16,(AC72)-(J32))),1E-6))^2)/(2*$I$5))-(((ABS(G72)/MAX(((G32)+(I32)*(MAX($D$16,(AD72)-(K32))))*(MAX($D$16,(AD72)-(K32))),1E-6))^2)/(2*$I$5)))))+($D$10*(ABS((X32)-(W32))/90)*MAX(((ABS(G72)/MAX(((F32)+(H32)*(MAX($D$16,(AC72)-(J32))))*(MAX($D$16,(AC72)-(J32))),1E-6))^2)/(2*$I$5),((ABS(G72)/MAX(((G32)+(I32)*(MAX($D$16,(AD72)-(K32))))*(MAX($D$16,(AD72)-(K32))),1E-6))^2)/(2*$I$5)))+(($D$11*0.13607488*(ABS(H72)/MAX(ABS(F72),1E-6))^2*MAX(((ABS(G72)/MAX(((F32)+(H32)*(MAX($D$16,(AC72)-(J32))))*(MAX($D$16,(AC72)-(J32))),1E-6))^2)/(2*$I$5),((ABS(G72)/MAX(((G32)+(I32)*(MAX($D$16,(AD72)-(K32))))*(MAX($D$16,(AD72)-(K32))),1E-6))^2)/(2*$I$5))))-((ABS(G72)/MAX(((F32)+(H32)*(MAX($D$16,(AC72)-(J32))))*(MAX($D$16,(AC72)-(J32))),1E-6))^2)/(2*$I$5)</f>
        <v/>
      </c>
      <c r="Q72">
        <f>L72+((ABS(H72)/MAX(((G33)+(I33)*(MAX($D$16,(IF(N6="None",AC72,L72))-(K33))))*(MAX($D$16,(IF(N6="None",AC72,L72))-(K33))),1E-6))^2)/(2*$I$5)+((E33)*((((ABS(H72)*$D$6)/(MAX(((F33)+(H33)*(MAX($D$16,(AC72)-(J33))))*(MAX($D$16,(AC72)-(J33))),1E-6)*MAX(((((F33)+(H33)*(MAX($D$16,(AC72)-(J33))))*(MAX($D$16,(AC72)-(J33))))/MAX((F33)+2*(MAX($D$16,(AC72)-(J33)))*SQRT(1+(H33)^2),1E-6))^(2/3),1E-6)))^2)+(((ABS(H72)*$D$6)/(MAX(((G33)+(I33)*(MAX($D$16,(IF(N6="None",AC72,L72))-(K33))))*(MAX($D$16,(IF(N6="None",AC72,L72))-(K33))),1E-6)*MAX(((((G33)+(I33)*(MAX($D$16,(IF(N6="None",AC72,L72))-(K33))))*(MAX($D$16,(IF(N6="None",AC72,L72))-(K33))))/MAX((G33)+2*(MAX($D$16,(IF(N6="None",AC72,L72))-(K33)))*SQRT(1+(I33)^2),1E-6))^(2/3),1E-6)))^2))/2)+(IF((ABS(H72)/MAX(((G33)+(I33)*(MAX($D$16,(IF(N6="None",AC72,L72))-(K33))))*(MAX($D$16,(IF(N6="None",AC72,L72))-(K33))),1E-6))&gt;(ABS(H72)/MAX(((F33)+(H33)*(MAX($D$16,(AC72)-(J33))))*(MAX($D$16,(AC72)-(J33))),1E-6)),$D$9*((((ABS(H72)/MAX(((G33)+(I33)*(MAX($D$16,(IF(N6="None",AC72,L72))-(K33))))*(MAX($D$16,(IF(N6="None",AC72,L72))-(K33))),1E-6))^2)/(2*$I$5))-(((ABS(H72)/MAX(((F33)+(H33)*(MAX($D$16,(AC72)-(J33))))*(MAX($D$16,(AC72)-(J33))),1E-6))^2)/(2*$I$5))),$D$8*((((ABS(H72)/MAX(((F33)+(H33)*(MAX($D$16,(AC72)-(J33))))*(MAX($D$16,(AC72)-(J33))),1E-6))^2)/(2*$I$5))-(((ABS(H72)/MAX(((G33)+(I33)*(MAX($D$16,(IF(N6="None",AC72,L72))-(K33))))*(MAX($D$16,(IF(N6="None",AC72,L72))-(K33))),1E-6))^2)/(2*$I$5)))))+($D$10*(ABS((X33)-(W33))/90)*MAX(((ABS(H72)/MAX(((F33)+(H33)*(MAX($D$16,(AC72)-(J33))))*(MAX($D$16,(AC72)-(J33))),1E-6))^2)/(2*$I$5),((ABS(H72)/MAX(((G33)+(I33)*(MAX($D$16,(IF(N6="None",AC72,L72))-(K33))))*(MAX($D$16,(IF(N6="None",AC72,L72))-(K33))),1E-6))^2)/(2*$I$5)))+(($D$11*0.00000015*(ABS(G72)/MAX(ABS(F72),1E-6))^2*MAX(((ABS(H72)/MAX(((F33)+(H33)*(MAX($D$16,(AC72)-(J33))))*(MAX($D$16,(AC72)-(J33))),1E-6))^2)/(2*$I$5),((ABS(H72)/MAX(((G33)+(I33)*(MAX($D$16,(IF(N6="None",AC72,L72))-(K33))))*(MAX($D$16,(IF(N6="None",AC72,L72))-(K33))),1E-6))^2)/(2*$I$5))))-((ABS(H72)/MAX(((F33)+(H33)*(MAX($D$16,(AC72)-(J33))))*(MAX($D$16,(AC72)-(J33))),1E-6))^2)/(2*$I$5)</f>
        <v/>
      </c>
      <c r="R72">
        <f>AE72+((ABS(G72)/MAX(((F32)+(H32)*(MAX($D$16,(AE72)-(J32))))*(MAX($D$16,(AE72)-(J32))),1E-6))^2)/(2*$I$5)-((E32)*((((ABS(G72)*$D$6)/(MAX(((F32)+(H32)*(MAX($D$16,(AE72)-(J32))))*(MAX($D$16,(AE72)-(J32))),1E-6)*MAX(((((F32)+(H32)*(MAX($D$16,(AE72)-(J32))))*(MAX($D$16,(AE72)-(J32))))/MAX((F32)+2*(MAX($D$16,(AE72)-(J32)))*SQRT(1+(H32)^2),1E-6))^(2/3),1E-6)))^2)+(((ABS(G72)*$D$6)/(MAX(((G32)+(I32)*(MAX($D$16,(AF72)-(K32))))*(MAX($D$16,(AF72)-(K32))),1E-6)*MAX(((((G32)+(I32)*(MAX($D$16,(AF72)-(K32))))*(MAX($D$16,(AF72)-(K32))))/MAX((G32)+2*(MAX($D$16,(AF72)-(K32)))*SQRT(1+(I32)^2),1E-6))^(2/3),1E-6)))^2))/2)+(IF((ABS(G72)/MAX(((G32)+(I32)*(MAX($D$16,(AF72)-(K32))))*(MAX($D$16,(AF72)-(K32))),1E-6))&gt;(ABS(G72)/MAX(((F32)+(H32)*(MAX($D$16,(AE72)-(J32))))*(MAX($D$16,(AE72)-(J32))),1E-6)),$D$9*((((ABS(G72)/MAX(((G32)+(I32)*(MAX($D$16,(AF72)-(K32))))*(MAX($D$16,(AF72)-(K32))),1E-6))^2)/(2*$I$5))-(((ABS(G72)/MAX(((F32)+(H32)*(MAX($D$16,(AE72)-(J32))))*(MAX($D$16,(AE72)-(J32))),1E-6))^2)/(2*$I$5))),$D$8*((((ABS(G72)/MAX(((F32)+(H32)*(MAX($D$16,(AE72)-(J32))))*(MAX($D$16,(AE72)-(J32))),1E-6))^2)/(2*$I$5))-(((ABS(G72)/MAX(((G32)+(I32)*(MAX($D$16,(AF72)-(K32))))*(MAX($D$16,(AF72)-(K32))),1E-6))^2)/(2*$I$5)))))+($D$10*(ABS((X32)-(W32))/90)*MAX(((ABS(G72)/MAX(((F32)+(H32)*(MAX($D$16,(AE72)-(J32))))*(MAX($D$16,(AE72)-(J32))),1E-6))^2)/(2*$I$5),((ABS(G72)/MAX(((G32)+(I32)*(MAX($D$16,(AF72)-(K32))))*(MAX($D$16,(AF72)-(K32))),1E-6))^2)/(2*$I$5)))+(($D$11*0.13607488*(ABS(H72)/MAX(ABS(F72),1E-6))^2*MAX(((ABS(G72)/MAX(((F32)+(H32)*(MAX($D$16,(AE72)-(J32))))*(MAX($D$16,(AE72)-(J32))),1E-6))^2)/(2*$I$5),((ABS(G72)/MAX(((G32)+(I32)*(MAX($D$16,(AF72)-(K32))))*(MAX($D$16,(AF72)-(K32))),1E-6))^2)/(2*$I$5))))-((ABS(G72)/MAX(((G32)+(I32)*(MAX($D$16,(AF72)-(K32))))*(MAX($D$16,(AF72)-(K32))),1E-6))^2)/(2*$I$5)</f>
        <v/>
      </c>
      <c r="S72">
        <f>M72+((ABS(I72)/MAX(((G34)+(I34)*(MAX($D$16,(IF(N7="None",AD72,M72))-(K34))))*(MAX($D$16,(IF(N7="None",AD72,M72))-(K34))),1E-6))^2)/(2*$I$5)+((E34)*((((ABS(I72)*$D$6)/(MAX(((F34)+(H34)*(MAX($D$16,(AD72)-(J34))))*(MAX($D$16,(AD72)-(J34))),1E-6)*MAX(((((F34)+(H34)*(MAX($D$16,(AD72)-(J34))))*(MAX($D$16,(AD72)-(J34))))/MAX((F34)+2*(MAX($D$16,(AD72)-(J34)))*SQRT(1+(H34)^2),1E-6))^(2/3),1E-6)))^2)+(((ABS(I72)*$D$6)/(MAX(((G34)+(I34)*(MAX($D$16,(IF(N7="None",AD72,M72))-(K34))))*(MAX($D$16,(IF(N7="None",AD72,M72))-(K34))),1E-6)*MAX(((((G34)+(I34)*(MAX($D$16,(IF(N7="None",AD72,M72))-(K34))))*(MAX($D$16,(IF(N7="None",AD72,M72))-(K34))))/MAX((G34)+2*(MAX($D$16,(IF(N7="None",AD72,M72))-(K34)))*SQRT(1+(I34)^2),1E-6))^(2/3),1E-6)))^2))/2)+(IF((ABS(I72)/MAX(((G34)+(I34)*(MAX($D$16,(IF(N7="None",AD72,M72))-(K34))))*(MAX($D$16,(IF(N7="None",AD72,M72))-(K34))),1E-6))&gt;(ABS(I72)/MAX(((F34)+(H34)*(MAX($D$16,(AD72)-(J34))))*(MAX($D$16,(AD72)-(J34))),1E-6)),$D$9*((((ABS(I72)/MAX(((G34)+(I34)*(MAX($D$16,(IF(N7="None",AD72,M72))-(K34))))*(MAX($D$16,(IF(N7="None",AD72,M72))-(K34))),1E-6))^2)/(2*$I$5))-(((ABS(I72)/MAX(((F34)+(H34)*(MAX($D$16,(AD72)-(J34))))*(MAX($D$16,(AD72)-(J34))),1E-6))^2)/(2*$I$5))),$D$8*((((ABS(I72)/MAX(((F34)+(H34)*(MAX($D$16,(AD72)-(J34))))*(MAX($D$16,(AD72)-(J34))),1E-6))^2)/(2*$I$5))-(((ABS(I72)/MAX(((G34)+(I34)*(MAX($D$16,(IF(N7="None",AD72,M72))-(K34))))*(MAX($D$16,(IF(N7="None",AD72,M72))-(K34))),1E-6))^2)/(2*$I$5)))))+($D$10*(ABS((X34)-(W34))/90)*MAX(((ABS(I72)/MAX(((F34)+(H34)*(MAX($D$16,(AD72)-(J34))))*(MAX($D$16,(AD72)-(J34))),1E-6))^2)/(2*$I$5),((ABS(I72)/MAX(((G34)+(I34)*(MAX($D$16,(IF(N7="None",AD72,M72))-(K34))))*(MAX($D$16,(IF(N7="None",AD72,M72))-(K34))),1E-6))^2)/(2*$I$5)))+(0)-((ABS(I72)/MAX(((F34)+(H34)*(MAX($D$16,(AD72)-(J34))))*(MAX($D$16,(AD72)-(J34))),1E-6))^2)/(2*$I$5)</f>
        <v/>
      </c>
      <c r="T72">
        <f>N72+((ABS(J72)/MAX(((G35)+(I35)*(MAX($D$16,(IF(N8="None",AD72,N72))-(K35))))*(MAX($D$16,(IF(N8="None",AD72,N72))-(K35))),1E-6))^2)/(2*$I$5)+((E35)*((((ABS(J72)*$D$6)/(MAX(((F35)+(H35)*(MAX($D$16,(AD72)-(J35))))*(MAX($D$16,(AD72)-(J35))),1E-6)*MAX(((((F35)+(H35)*(MAX($D$16,(AD72)-(J35))))*(MAX($D$16,(AD72)-(J35))))/MAX((F35)+2*(MAX($D$16,(AD72)-(J35)))*SQRT(1+(H35)^2),1E-6))^(2/3),1E-6)))^2)+(((ABS(J72)*$D$6)/(MAX(((G35)+(I35)*(MAX($D$16,(IF(N8="None",AD72,N72))-(K35))))*(MAX($D$16,(IF(N8="None",AD72,N72))-(K35))),1E-6)*MAX(((((G35)+(I35)*(MAX($D$16,(IF(N8="None",AD72,N72))-(K35))))*(MAX($D$16,(IF(N8="None",AD72,N72))-(K35))))/MAX((G35)+2*(MAX($D$16,(IF(N8="None",AD72,N72))-(K35)))*SQRT(1+(I35)^2),1E-6))^(2/3),1E-6)))^2))/2)+(IF((ABS(J72)/MAX(((G35)+(I35)*(MAX($D$16,(IF(N8="None",AD72,N72))-(K35))))*(MAX($D$16,(IF(N8="None",AD72,N72))-(K35))),1E-6))&gt;(ABS(J72)/MAX(((F35)+(H35)*(MAX($D$16,(AD72)-(J35))))*(MAX($D$16,(AD72)-(J35))),1E-6)),$D$9*((((ABS(J72)/MAX(((G35)+(I35)*(MAX($D$16,(IF(N8="None",AD72,N72))-(K35))))*(MAX($D$16,(IF(N8="None",AD72,N72))-(K35))),1E-6))^2)/(2*$I$5))-(((ABS(J72)/MAX(((F35)+(H35)*(MAX($D$16,(AD72)-(J35))))*(MAX($D$16,(AD72)-(J35))),1E-6))^2)/(2*$I$5))),$D$8*((((ABS(J72)/MAX(((F35)+(H35)*(MAX($D$16,(AD72)-(J35))))*(MAX($D$16,(AD72)-(J35))),1E-6))^2)/(2*$I$5))-(((ABS(J72)/MAX(((G35)+(I35)*(MAX($D$16,(IF(N8="None",AD72,N72))-(K35))))*(MAX($D$16,(IF(N8="None",AD72,N72))-(K35))),1E-6))^2)/(2*$I$5)))))+($D$10*(ABS((X35)-(W35))/90)*MAX(((ABS(J72)/MAX(((F35)+(H35)*(MAX($D$16,(AD72)-(J35))))*(MAX($D$16,(AD72)-(J35))),1E-6))^2)/(2*$I$5),((ABS(J72)/MAX(((G35)+(I35)*(MAX($D$16,(IF(N8="None",AD72,N72))-(K35))))*(MAX($D$16,(IF(N8="None",AD72,N72))-(K35))),1E-6))^2)/(2*$I$5)))+(($D$11*0.34699541*(ABS(I72)/MAX(ABS(G72),1E-6))^2*MAX(((ABS(J72)/MAX(((F35)+(H35)*(MAX($D$16,(AD72)-(J35))))*(MAX($D$16,(AD72)-(J35))),1E-6))^2)/(2*$I$5),((ABS(J72)/MAX(((G35)+(I35)*(MAX($D$16,(IF(N8="None",AD72,N72))-(K35))))*(MAX($D$16,(IF(N8="None",AD72,N72))-(K35))),1E-6))^2)/(2*$I$5))))-((ABS(J72)/MAX(((F35)+(H35)*(MAX($D$16,(AD72)-(J35))))*(MAX($D$16,(AD72)-(J35))),1E-6))^2)/(2*$I$5)</f>
        <v/>
      </c>
      <c r="U72">
        <f>((((G31)*(MAX($D$16,(AE72)-(K31)))^2)/2+(I31)*(MAX($D$16,(AE72)-(K31)))^3/3+(ABS(F72)^2)/($I$5*MAX(((G31)+(I31)*(MAX($D$16,(AE72)-(K31))))*(MAX($D$16,(AE72)-(K31))),1E-6)))-(IF(N6="None",((((F32)*(MAX($D$16,(AE72)-(J32)))^2)/2+(H32)*(MAX($D$16,(AE72)-(J32)))^3/3+(ABS(G72)^2)/($I$5*MAX(((F32)+(H32)*(MAX($D$16,(AE72)-(J32))))*(MAX($D$16,(AE72)-(J32))),1E-6)))*0.72785025),(((((F32)*(MAX($D$16,(AE72)-(J32)))^2)/2+(H32)*(MAX($D$16,(AE72)-(J32)))^3/3+(ABS(G72)^2)/($I$5*MAX(((F32)+(H32)*(MAX($D$16,(AE72)-(J32))))*(MAX($D$16,(AE72)-(J32))),1E-6)))*0.72785025)+((((F33)*(MAX($D$16,(AE72)-(J33)))^2)/2+(H33)*(MAX($D$16,(AE72)-(J33)))^3/3+(ABS(H72)^2)/($I$5*MAX(((F33)+(H33)*(MAX($D$16,(AE72)-(J33))))*(MAX($D$16,(AE72)-(J33))),1E-6)))*0.99999971)))))/MAX(((G31)*(MAX($D$16,(AE72)-(K31)))^2)/2+(I31)*(MAX($D$16,(AE72)-(K31)))^3/3+(ABS(F72)^2)/($I$5*MAX(((G31)+(I31)*(MAX($D$16,(AE72)-(K31))))*(MAX($D$16,(AE72)-(K31))),1E-6)),1E-6)</f>
        <v/>
      </c>
      <c r="V72">
        <f>((((G32)*(MAX($D$16,(AF72)-(K32)))^2)/2+(I32)*(MAX($D$16,(AF72)-(K32)))^3/3+(ABS(G72)^2)/($I$5*MAX(((G32)+(I32)*(MAX($D$16,(AF72)-(K32))))*(MAX($D$16,(AF72)-(K32))),1E-6)))-(IF(AND(N7="None",N8="None"),0,IF(N8="None",((((F34)*(MAX($D$16,(AF72)-(J34)))^2)/2+(H34)*(MAX($D$16,(AF72)-(J34)))^3/3+(ABS(I72)^2)/($I$5*MAX(((F34)+(H34)*(MAX($D$16,(AF72)-(J34))))*(MAX($D$16,(AF72)-(J34))),1E-6)))*1.00000000),IF(N7="None",((((F35)*(MAX($D$16,(AF72)-(J35)))^2)/2+(H35)*(MAX($D$16,(AF72)-(J35)))^3/3+(ABS(J72)^2)/($I$5*MAX(((F35)+(H35)*(MAX($D$16,(AF72)-(J35))))*(MAX($D$16,(AF72)-(J35))),1E-6)))*0.30600918),(((((F34)*(MAX($D$16,(AF72)-(J34)))^2)/2+(H34)*(MAX($D$16,(AF72)-(J34)))^3/3+(ABS(I72)^2)/($I$5*MAX(((F34)+(H34)*(MAX($D$16,(AF72)-(J34))))*(MAX($D$16,(AF72)-(J34))),1E-6)))*1.00000000)+((((F35)*(MAX($D$16,(AF72)-(J35)))^2)/2+(H35)*(MAX($D$16,(AF72)-(J35)))^3/3+(ABS(J72)^2)/($I$5*MAX(((F35)+(H35)*(MAX($D$16,(AF72)-(J35))))*(MAX($D$16,(AF72)-(J35))),1E-6)))*0.30600918)))))))/MAX(((G32)*(MAX($D$16,(AF72)-(K32)))^2)/2+(I32)*(MAX($D$16,(AF72)-(K32)))^3/3+(ABS(G72)^2)/($I$5*MAX(((G32)+(I32)*(MAX($D$16,(AF72)-(K32))))*(MAX($D$16,(AF72)-(K32))),1E-6)),1E-6)</f>
        <v/>
      </c>
      <c r="W72">
        <f>ABS((MAX(P72,Q72))-D72)</f>
        <v/>
      </c>
      <c r="X72">
        <f>ABS((MAX(S72,T72))-E72)</f>
        <v/>
      </c>
      <c r="Y72">
        <f>IF($D$20=0,B72,IFERROR(IF(N6="None",1,MIN(0.98,MAX(0.02,B72+$D$14*((Q72-P72)/MAX(ABS(D72),1))))),B72))</f>
        <v/>
      </c>
      <c r="Z72">
        <f>IF($D$20=0,C72,IFERROR(IF(AND(N7="None",N8="None"),C72,IF(N8="None",1,IF(N7="None",0,MIN(0.98,MAX(0.02,C72+$D$14*((T72-S72)/MAX(ABS(E72),1))))))),C72))</f>
        <v/>
      </c>
      <c r="AA72">
        <f>IF($D$20=0,D72,IFERROR(D72+$D$13*(AC72-D72),D72))</f>
        <v/>
      </c>
      <c r="AB72">
        <f>IF($D$20=0,E72,IFERROR(E72+$D$13*(AD72-E72),E72))</f>
        <v/>
      </c>
      <c r="AC72">
        <f>IF($D$20=0,D72,IF(AC72=0,(MAX(P72,Q72)),IF(ABS((MAX(P72,Q72))-AC72)&lt;$D$19,AC72,MAX((K31)+$D$16,AC72+$D$13*(((MAX(P72,Q72))-AC72))))))</f>
        <v/>
      </c>
      <c r="AD72">
        <f>IF($D$20=0,E72,IF(AD72=0,(MAX(S72,T72)),IF(ABS((MAX(S72,T72))-AD72)&lt;$D$19,AD72,MAX((K32)+$D$16,AD72+$D$13*(((MAX(S72,T72))-AD72))))))</f>
        <v/>
      </c>
      <c r="AE72">
        <f>IF($D$20=0,D72,IF(AE72=0,O72,IF(ABS(U72)&lt;$D$19,AE72,MAX((K31)+$D$16,AE72+($D$13*(((O72)-AE72)+(U72*MAX(ABS(AE72-(K31)),1))))))))</f>
        <v/>
      </c>
      <c r="AF72">
        <f>IF($D$20=0,E72,IF(AF72=0,R72,IF(ABS(V72)&lt;$D$19,AF72,MAX((K32)+$D$16,AF72+($D$13*(((R72)-AF72)+(V72*MAX(ABS(AF72-(K32)),1))))))))</f>
        <v/>
      </c>
      <c r="AG72">
        <f>((G31)*(MAX($D$16,(AC72)-(K31)))^2)/2+(I31)*(MAX($D$16,(AC72)-(K31)))^3/3+(ABS(F72)^2)/($I$5*MAX(((G31)+(I31)*(MAX($D$16,(AC72)-(K31))))*(MAX($D$16,(AC72)-(K31))),1E-6))</f>
        <v/>
      </c>
      <c r="AH72">
        <f>((G31)*(MAX($D$16,(AE72)-(K31)))^2)/2+(I31)*(MAX($D$16,(AE72)-(K31)))^3/3+(ABS(F72)^2)/($I$5*MAX(((G31)+(I31)*(MAX($D$16,(AE72)-(K31))))*(MAX($D$16,(AE72)-(K31))),1E-6))</f>
        <v/>
      </c>
      <c r="AI72">
        <f>((G32)*(MAX($D$16,(AD72)-(K32)))^2)/2+(I32)*(MAX($D$16,(AD72)-(K32)))^3/3+(ABS(G72)^2)/($I$5*MAX(((G32)+(I32)*(MAX($D$16,(AD72)-(K32))))*(MAX($D$16,(AD72)-(K32))),1E-6))</f>
        <v/>
      </c>
      <c r="AJ72">
        <f>((G32)*(MAX($D$16,(AF72)-(K32)))^2)/2+(I32)*(MAX($D$16,(AF72)-(K32)))^3/3+(ABS(G72)^2)/($I$5*MAX(((G32)+(I32)*(MAX($D$16,(AF72)-(K32))))*(MAX($D$16,(AF72)-(K32))),1E-6))</f>
        <v/>
      </c>
      <c r="AK72">
        <f>IF(AH72&gt;=AG72,"Supercritical","Subcritical")</f>
        <v/>
      </c>
      <c r="AL72">
        <f>IF(AJ72&gt;=AI72,"Supercritical","Subcritical")</f>
        <v/>
      </c>
      <c r="AM72">
        <f>IF($D$20=0,D72,IFERROR(D72+$D$13*(IF(AK72="Supercritical",AE72,AC72)-D72),D72))</f>
        <v/>
      </c>
      <c r="AN72">
        <f>IF($D$20=0,E72,IFERROR(E72+$D$13*(IF(AL72="Supercritical",AF72,AD72)-E72),E72))</f>
        <v/>
      </c>
      <c r="AO72">
        <f>IF($D$20=0,0,IFERROR(ABS(IF(AK72="Supercritical",AE72,AC72)-D72),0))</f>
        <v/>
      </c>
      <c r="AP72">
        <f>IF($D$20=0,0,IFERROR(ABS(IF(AL72="Supercritical",AF72,AD72)-E72),0))</f>
        <v/>
      </c>
    </row>
    <row r="73">
      <c r="A73" t="n">
        <v>30</v>
      </c>
      <c r="B73">
        <f>Y72</f>
        <v/>
      </c>
      <c r="C73">
        <f>Z72</f>
        <v/>
      </c>
      <c r="D73">
        <f>AM72</f>
        <v/>
      </c>
      <c r="E73">
        <f>AN72</f>
        <v/>
      </c>
      <c r="F73">
        <f>$D$5</f>
        <v/>
      </c>
      <c r="G73">
        <f>IF(N6="None",MAX(0,F73-H73),MAX(0,F73*B73))</f>
        <v/>
      </c>
      <c r="H73">
        <f>IF(N6="None",MAX(0.05,IFERROR(O33,0)+0.05),MAX(0,F73-G73))</f>
        <v/>
      </c>
      <c r="I73">
        <f>IF(AND(N7="None",N8="None"),MAX(0,G73*C73),IF(N7="None",MAX(0.05,IFERROR(O34,0)+0.05),IF(N8="None",MAX(0,G73-J73),MAX(0,G73*C73))))</f>
        <v/>
      </c>
      <c r="J73">
        <f>IF(AND(N7="None",N8="None"),MAX(0,G73-I73),IF(N8="None",MAX(0.05,IFERROR(O35,0)+0.05),IF(N7="None",MAX(0,G73-I73),MAX(0,G73-I73))))</f>
        <v/>
      </c>
      <c r="K73">
        <f>P5</f>
        <v/>
      </c>
      <c r="L73">
        <f>P6</f>
        <v/>
      </c>
      <c r="M73">
        <f>P7</f>
        <v/>
      </c>
      <c r="N73">
        <f>P8</f>
        <v/>
      </c>
      <c r="O73">
        <f>K73+((ABS(F73)/MAX(((F31)+(H31)*(MAX($D$16,(K73)-(J31))))*(MAX($D$16,(K73)-(J31))),1E-6))^2)/(2*$I$5)-((E31)*((((ABS(F73)*$D$6)/(MAX(((F31)+(H31)*(MAX($D$16,(K73)-(J31))))*(MAX($D$16,(K73)-(J31))),1E-6)*MAX(((((F31)+(H31)*(MAX($D$16,(K73)-(J31))))*(MAX($D$16,(K73)-(J31))))/MAX((F31)+2*(MAX($D$16,(K73)-(J31)))*SQRT(1+(H31)^2),1E-6))^(2/3),1E-6)))^2)+(((ABS(F73)*$D$6)/(MAX(((G31)+(I31)*(MAX($D$16,(AE73)-(K31))))*(MAX($D$16,(AE73)-(K31))),1E-6)*MAX(((((G31)+(I31)*(MAX($D$16,(AE73)-(K31))))*(MAX($D$16,(AE73)-(K31))))/MAX((G31)+2*(MAX($D$16,(AE73)-(K31)))*SQRT(1+(I31)^2),1E-6))^(2/3),1E-6)))^2))/2)+(IF((ABS(F73)/MAX(((G31)+(I31)*(MAX($D$16,(AE73)-(K31))))*(MAX($D$16,(AE73)-(K31))),1E-6))&gt;(ABS(F73)/MAX(((F31)+(H31)*(MAX($D$16,(K73)-(J31))))*(MAX($D$16,(K73)-(J31))),1E-6)),$D$9*((((ABS(F73)/MAX(((G31)+(I31)*(MAX($D$16,(AE73)-(K31))))*(MAX($D$16,(AE73)-(K31))),1E-6))^2)/(2*$I$5))-(((ABS(F73)/MAX(((F31)+(H31)*(MAX($D$16,(K73)-(J31))))*(MAX($D$16,(K73)-(J31))),1E-6))^2)/(2*$I$5))),$D$8*((((ABS(F73)/MAX(((F31)+(H31)*(MAX($D$16,(K73)-(J31))))*(MAX($D$16,(K73)-(J31))),1E-6))^2)/(2*$I$5))-(((ABS(F73)/MAX(((G31)+(I31)*(MAX($D$16,(AE73)-(K31))))*(MAX($D$16,(AE73)-(K31))),1E-6))^2)/(2*$I$5)))))+($D$10*(ABS((X31)-(W31))/90)*MAX(((ABS(F73)/MAX(((F31)+(H31)*(MAX($D$16,(K73)-(J31))))*(MAX($D$16,(K73)-(J31))),1E-6))^2)/(2*$I$5),((ABS(F73)/MAX(((G31)+(I31)*(MAX($D$16,(AE73)-(K31))))*(MAX($D$16,(AE73)-(K31))),1E-6))^2)/(2*$I$5)))+(0)-((ABS(F73)/MAX(((G31)+(I31)*(MAX($D$16,(AE73)-(K31))))*(MAX($D$16,(AE73)-(K31))),1E-6))^2)/(2*$I$5)</f>
        <v/>
      </c>
      <c r="P73">
        <f>AD73+((ABS(G73)/MAX(((G32)+(I32)*(MAX($D$16,(AD73)-(K32))))*(MAX($D$16,(AD73)-(K32))),1E-6))^2)/(2*$I$5)+((E32)*((((ABS(G73)*$D$6)/(MAX(((F32)+(H32)*(MAX($D$16,(AC73)-(J32))))*(MAX($D$16,(AC73)-(J32))),1E-6)*MAX(((((F32)+(H32)*(MAX($D$16,(AC73)-(J32))))*(MAX($D$16,(AC73)-(J32))))/MAX((F32)+2*(MAX($D$16,(AC73)-(J32)))*SQRT(1+(H32)^2),1E-6))^(2/3),1E-6)))^2)+(((ABS(G73)*$D$6)/(MAX(((G32)+(I32)*(MAX($D$16,(AD73)-(K32))))*(MAX($D$16,(AD73)-(K32))),1E-6)*MAX(((((G32)+(I32)*(MAX($D$16,(AD73)-(K32))))*(MAX($D$16,(AD73)-(K32))))/MAX((G32)+2*(MAX($D$16,(AD73)-(K32)))*SQRT(1+(I32)^2),1E-6))^(2/3),1E-6)))^2))/2)+(IF((ABS(G73)/MAX(((G32)+(I32)*(MAX($D$16,(AD73)-(K32))))*(MAX($D$16,(AD73)-(K32))),1E-6))&gt;(ABS(G73)/MAX(((F32)+(H32)*(MAX($D$16,(AC73)-(J32))))*(MAX($D$16,(AC73)-(J32))),1E-6)),$D$9*((((ABS(G73)/MAX(((G32)+(I32)*(MAX($D$16,(AD73)-(K32))))*(MAX($D$16,(AD73)-(K32))),1E-6))^2)/(2*$I$5))-(((ABS(G73)/MAX(((F32)+(H32)*(MAX($D$16,(AC73)-(J32))))*(MAX($D$16,(AC73)-(J32))),1E-6))^2)/(2*$I$5))),$D$8*((((ABS(G73)/MAX(((F32)+(H32)*(MAX($D$16,(AC73)-(J32))))*(MAX($D$16,(AC73)-(J32))),1E-6))^2)/(2*$I$5))-(((ABS(G73)/MAX(((G32)+(I32)*(MAX($D$16,(AD73)-(K32))))*(MAX($D$16,(AD73)-(K32))),1E-6))^2)/(2*$I$5)))))+($D$10*(ABS((X32)-(W32))/90)*MAX(((ABS(G73)/MAX(((F32)+(H32)*(MAX($D$16,(AC73)-(J32))))*(MAX($D$16,(AC73)-(J32))),1E-6))^2)/(2*$I$5),((ABS(G73)/MAX(((G32)+(I32)*(MAX($D$16,(AD73)-(K32))))*(MAX($D$16,(AD73)-(K32))),1E-6))^2)/(2*$I$5)))+(($D$11*0.13607488*(ABS(H73)/MAX(ABS(F73),1E-6))^2*MAX(((ABS(G73)/MAX(((F32)+(H32)*(MAX($D$16,(AC73)-(J32))))*(MAX($D$16,(AC73)-(J32))),1E-6))^2)/(2*$I$5),((ABS(G73)/MAX(((G32)+(I32)*(MAX($D$16,(AD73)-(K32))))*(MAX($D$16,(AD73)-(K32))),1E-6))^2)/(2*$I$5))))-((ABS(G73)/MAX(((F32)+(H32)*(MAX($D$16,(AC73)-(J32))))*(MAX($D$16,(AC73)-(J32))),1E-6))^2)/(2*$I$5)</f>
        <v/>
      </c>
      <c r="Q73">
        <f>L73+((ABS(H73)/MAX(((G33)+(I33)*(MAX($D$16,(IF(N6="None",AC73,L73))-(K33))))*(MAX($D$16,(IF(N6="None",AC73,L73))-(K33))),1E-6))^2)/(2*$I$5)+((E33)*((((ABS(H73)*$D$6)/(MAX(((F33)+(H33)*(MAX($D$16,(AC73)-(J33))))*(MAX($D$16,(AC73)-(J33))),1E-6)*MAX(((((F33)+(H33)*(MAX($D$16,(AC73)-(J33))))*(MAX($D$16,(AC73)-(J33))))/MAX((F33)+2*(MAX($D$16,(AC73)-(J33)))*SQRT(1+(H33)^2),1E-6))^(2/3),1E-6)))^2)+(((ABS(H73)*$D$6)/(MAX(((G33)+(I33)*(MAX($D$16,(IF(N6="None",AC73,L73))-(K33))))*(MAX($D$16,(IF(N6="None",AC73,L73))-(K33))),1E-6)*MAX(((((G33)+(I33)*(MAX($D$16,(IF(N6="None",AC73,L73))-(K33))))*(MAX($D$16,(IF(N6="None",AC73,L73))-(K33))))/MAX((G33)+2*(MAX($D$16,(IF(N6="None",AC73,L73))-(K33)))*SQRT(1+(I33)^2),1E-6))^(2/3),1E-6)))^2))/2)+(IF((ABS(H73)/MAX(((G33)+(I33)*(MAX($D$16,(IF(N6="None",AC73,L73))-(K33))))*(MAX($D$16,(IF(N6="None",AC73,L73))-(K33))),1E-6))&gt;(ABS(H73)/MAX(((F33)+(H33)*(MAX($D$16,(AC73)-(J33))))*(MAX($D$16,(AC73)-(J33))),1E-6)),$D$9*((((ABS(H73)/MAX(((G33)+(I33)*(MAX($D$16,(IF(N6="None",AC73,L73))-(K33))))*(MAX($D$16,(IF(N6="None",AC73,L73))-(K33))),1E-6))^2)/(2*$I$5))-(((ABS(H73)/MAX(((F33)+(H33)*(MAX($D$16,(AC73)-(J33))))*(MAX($D$16,(AC73)-(J33))),1E-6))^2)/(2*$I$5))),$D$8*((((ABS(H73)/MAX(((F33)+(H33)*(MAX($D$16,(AC73)-(J33))))*(MAX($D$16,(AC73)-(J33))),1E-6))^2)/(2*$I$5))-(((ABS(H73)/MAX(((G33)+(I33)*(MAX($D$16,(IF(N6="None",AC73,L73))-(K33))))*(MAX($D$16,(IF(N6="None",AC73,L73))-(K33))),1E-6))^2)/(2*$I$5)))))+($D$10*(ABS((X33)-(W33))/90)*MAX(((ABS(H73)/MAX(((F33)+(H33)*(MAX($D$16,(AC73)-(J33))))*(MAX($D$16,(AC73)-(J33))),1E-6))^2)/(2*$I$5),((ABS(H73)/MAX(((G33)+(I33)*(MAX($D$16,(IF(N6="None",AC73,L73))-(K33))))*(MAX($D$16,(IF(N6="None",AC73,L73))-(K33))),1E-6))^2)/(2*$I$5)))+(($D$11*0.00000015*(ABS(G73)/MAX(ABS(F73),1E-6))^2*MAX(((ABS(H73)/MAX(((F33)+(H33)*(MAX($D$16,(AC73)-(J33))))*(MAX($D$16,(AC73)-(J33))),1E-6))^2)/(2*$I$5),((ABS(H73)/MAX(((G33)+(I33)*(MAX($D$16,(IF(N6="None",AC73,L73))-(K33))))*(MAX($D$16,(IF(N6="None",AC73,L73))-(K33))),1E-6))^2)/(2*$I$5))))-((ABS(H73)/MAX(((F33)+(H33)*(MAX($D$16,(AC73)-(J33))))*(MAX($D$16,(AC73)-(J33))),1E-6))^2)/(2*$I$5)</f>
        <v/>
      </c>
      <c r="R73">
        <f>AE73+((ABS(G73)/MAX(((F32)+(H32)*(MAX($D$16,(AE73)-(J32))))*(MAX($D$16,(AE73)-(J32))),1E-6))^2)/(2*$I$5)-((E32)*((((ABS(G73)*$D$6)/(MAX(((F32)+(H32)*(MAX($D$16,(AE73)-(J32))))*(MAX($D$16,(AE73)-(J32))),1E-6)*MAX(((((F32)+(H32)*(MAX($D$16,(AE73)-(J32))))*(MAX($D$16,(AE73)-(J32))))/MAX((F32)+2*(MAX($D$16,(AE73)-(J32)))*SQRT(1+(H32)^2),1E-6))^(2/3),1E-6)))^2)+(((ABS(G73)*$D$6)/(MAX(((G32)+(I32)*(MAX($D$16,(AF73)-(K32))))*(MAX($D$16,(AF73)-(K32))),1E-6)*MAX(((((G32)+(I32)*(MAX($D$16,(AF73)-(K32))))*(MAX($D$16,(AF73)-(K32))))/MAX((G32)+2*(MAX($D$16,(AF73)-(K32)))*SQRT(1+(I32)^2),1E-6))^(2/3),1E-6)))^2))/2)+(IF((ABS(G73)/MAX(((G32)+(I32)*(MAX($D$16,(AF73)-(K32))))*(MAX($D$16,(AF73)-(K32))),1E-6))&gt;(ABS(G73)/MAX(((F32)+(H32)*(MAX($D$16,(AE73)-(J32))))*(MAX($D$16,(AE73)-(J32))),1E-6)),$D$9*((((ABS(G73)/MAX(((G32)+(I32)*(MAX($D$16,(AF73)-(K32))))*(MAX($D$16,(AF73)-(K32))),1E-6))^2)/(2*$I$5))-(((ABS(G73)/MAX(((F32)+(H32)*(MAX($D$16,(AE73)-(J32))))*(MAX($D$16,(AE73)-(J32))),1E-6))^2)/(2*$I$5))),$D$8*((((ABS(G73)/MAX(((F32)+(H32)*(MAX($D$16,(AE73)-(J32))))*(MAX($D$16,(AE73)-(J32))),1E-6))^2)/(2*$I$5))-(((ABS(G73)/MAX(((G32)+(I32)*(MAX($D$16,(AF73)-(K32))))*(MAX($D$16,(AF73)-(K32))),1E-6))^2)/(2*$I$5)))))+($D$10*(ABS((X32)-(W32))/90)*MAX(((ABS(G73)/MAX(((F32)+(H32)*(MAX($D$16,(AE73)-(J32))))*(MAX($D$16,(AE73)-(J32))),1E-6))^2)/(2*$I$5),((ABS(G73)/MAX(((G32)+(I32)*(MAX($D$16,(AF73)-(K32))))*(MAX($D$16,(AF73)-(K32))),1E-6))^2)/(2*$I$5)))+(($D$11*0.13607488*(ABS(H73)/MAX(ABS(F73),1E-6))^2*MAX(((ABS(G73)/MAX(((F32)+(H32)*(MAX($D$16,(AE73)-(J32))))*(MAX($D$16,(AE73)-(J32))),1E-6))^2)/(2*$I$5),((ABS(G73)/MAX(((G32)+(I32)*(MAX($D$16,(AF73)-(K32))))*(MAX($D$16,(AF73)-(K32))),1E-6))^2)/(2*$I$5))))-((ABS(G73)/MAX(((G32)+(I32)*(MAX($D$16,(AF73)-(K32))))*(MAX($D$16,(AF73)-(K32))),1E-6))^2)/(2*$I$5)</f>
        <v/>
      </c>
      <c r="S73">
        <f>M73+((ABS(I73)/MAX(((G34)+(I34)*(MAX($D$16,(IF(N7="None",AD73,M73))-(K34))))*(MAX($D$16,(IF(N7="None",AD73,M73))-(K34))),1E-6))^2)/(2*$I$5)+((E34)*((((ABS(I73)*$D$6)/(MAX(((F34)+(H34)*(MAX($D$16,(AD73)-(J34))))*(MAX($D$16,(AD73)-(J34))),1E-6)*MAX(((((F34)+(H34)*(MAX($D$16,(AD73)-(J34))))*(MAX($D$16,(AD73)-(J34))))/MAX((F34)+2*(MAX($D$16,(AD73)-(J34)))*SQRT(1+(H34)^2),1E-6))^(2/3),1E-6)))^2)+(((ABS(I73)*$D$6)/(MAX(((G34)+(I34)*(MAX($D$16,(IF(N7="None",AD73,M73))-(K34))))*(MAX($D$16,(IF(N7="None",AD73,M73))-(K34))),1E-6)*MAX(((((G34)+(I34)*(MAX($D$16,(IF(N7="None",AD73,M73))-(K34))))*(MAX($D$16,(IF(N7="None",AD73,M73))-(K34))))/MAX((G34)+2*(MAX($D$16,(IF(N7="None",AD73,M73))-(K34)))*SQRT(1+(I34)^2),1E-6))^(2/3),1E-6)))^2))/2)+(IF((ABS(I73)/MAX(((G34)+(I34)*(MAX($D$16,(IF(N7="None",AD73,M73))-(K34))))*(MAX($D$16,(IF(N7="None",AD73,M73))-(K34))),1E-6))&gt;(ABS(I73)/MAX(((F34)+(H34)*(MAX($D$16,(AD73)-(J34))))*(MAX($D$16,(AD73)-(J34))),1E-6)),$D$9*((((ABS(I73)/MAX(((G34)+(I34)*(MAX($D$16,(IF(N7="None",AD73,M73))-(K34))))*(MAX($D$16,(IF(N7="None",AD73,M73))-(K34))),1E-6))^2)/(2*$I$5))-(((ABS(I73)/MAX(((F34)+(H34)*(MAX($D$16,(AD73)-(J34))))*(MAX($D$16,(AD73)-(J34))),1E-6))^2)/(2*$I$5))),$D$8*((((ABS(I73)/MAX(((F34)+(H34)*(MAX($D$16,(AD73)-(J34))))*(MAX($D$16,(AD73)-(J34))),1E-6))^2)/(2*$I$5))-(((ABS(I73)/MAX(((G34)+(I34)*(MAX($D$16,(IF(N7="None",AD73,M73))-(K34))))*(MAX($D$16,(IF(N7="None",AD73,M73))-(K34))),1E-6))^2)/(2*$I$5)))))+($D$10*(ABS((X34)-(W34))/90)*MAX(((ABS(I73)/MAX(((F34)+(H34)*(MAX($D$16,(AD73)-(J34))))*(MAX($D$16,(AD73)-(J34))),1E-6))^2)/(2*$I$5),((ABS(I73)/MAX(((G34)+(I34)*(MAX($D$16,(IF(N7="None",AD73,M73))-(K34))))*(MAX($D$16,(IF(N7="None",AD73,M73))-(K34))),1E-6))^2)/(2*$I$5)))+(0)-((ABS(I73)/MAX(((F34)+(H34)*(MAX($D$16,(AD73)-(J34))))*(MAX($D$16,(AD73)-(J34))),1E-6))^2)/(2*$I$5)</f>
        <v/>
      </c>
      <c r="T73">
        <f>N73+((ABS(J73)/MAX(((G35)+(I35)*(MAX($D$16,(IF(N8="None",AD73,N73))-(K35))))*(MAX($D$16,(IF(N8="None",AD73,N73))-(K35))),1E-6))^2)/(2*$I$5)+((E35)*((((ABS(J73)*$D$6)/(MAX(((F35)+(H35)*(MAX($D$16,(AD73)-(J35))))*(MAX($D$16,(AD73)-(J35))),1E-6)*MAX(((((F35)+(H35)*(MAX($D$16,(AD73)-(J35))))*(MAX($D$16,(AD73)-(J35))))/MAX((F35)+2*(MAX($D$16,(AD73)-(J35)))*SQRT(1+(H35)^2),1E-6))^(2/3),1E-6)))^2)+(((ABS(J73)*$D$6)/(MAX(((G35)+(I35)*(MAX($D$16,(IF(N8="None",AD73,N73))-(K35))))*(MAX($D$16,(IF(N8="None",AD73,N73))-(K35))),1E-6)*MAX(((((G35)+(I35)*(MAX($D$16,(IF(N8="None",AD73,N73))-(K35))))*(MAX($D$16,(IF(N8="None",AD73,N73))-(K35))))/MAX((G35)+2*(MAX($D$16,(IF(N8="None",AD73,N73))-(K35)))*SQRT(1+(I35)^2),1E-6))^(2/3),1E-6)))^2))/2)+(IF((ABS(J73)/MAX(((G35)+(I35)*(MAX($D$16,(IF(N8="None",AD73,N73))-(K35))))*(MAX($D$16,(IF(N8="None",AD73,N73))-(K35))),1E-6))&gt;(ABS(J73)/MAX(((F35)+(H35)*(MAX($D$16,(AD73)-(J35))))*(MAX($D$16,(AD73)-(J35))),1E-6)),$D$9*((((ABS(J73)/MAX(((G35)+(I35)*(MAX($D$16,(IF(N8="None",AD73,N73))-(K35))))*(MAX($D$16,(IF(N8="None",AD73,N73))-(K35))),1E-6))^2)/(2*$I$5))-(((ABS(J73)/MAX(((F35)+(H35)*(MAX($D$16,(AD73)-(J35))))*(MAX($D$16,(AD73)-(J35))),1E-6))^2)/(2*$I$5))),$D$8*((((ABS(J73)/MAX(((F35)+(H35)*(MAX($D$16,(AD73)-(J35))))*(MAX($D$16,(AD73)-(J35))),1E-6))^2)/(2*$I$5))-(((ABS(J73)/MAX(((G35)+(I35)*(MAX($D$16,(IF(N8="None",AD73,N73))-(K35))))*(MAX($D$16,(IF(N8="None",AD73,N73))-(K35))),1E-6))^2)/(2*$I$5)))))+($D$10*(ABS((X35)-(W35))/90)*MAX(((ABS(J73)/MAX(((F35)+(H35)*(MAX($D$16,(AD73)-(J35))))*(MAX($D$16,(AD73)-(J35))),1E-6))^2)/(2*$I$5),((ABS(J73)/MAX(((G35)+(I35)*(MAX($D$16,(IF(N8="None",AD73,N73))-(K35))))*(MAX($D$16,(IF(N8="None",AD73,N73))-(K35))),1E-6))^2)/(2*$I$5)))+(($D$11*0.34699541*(ABS(I73)/MAX(ABS(G73),1E-6))^2*MAX(((ABS(J73)/MAX(((F35)+(H35)*(MAX($D$16,(AD73)-(J35))))*(MAX($D$16,(AD73)-(J35))),1E-6))^2)/(2*$I$5),((ABS(J73)/MAX(((G35)+(I35)*(MAX($D$16,(IF(N8="None",AD73,N73))-(K35))))*(MAX($D$16,(IF(N8="None",AD73,N73))-(K35))),1E-6))^2)/(2*$I$5))))-((ABS(J73)/MAX(((F35)+(H35)*(MAX($D$16,(AD73)-(J35))))*(MAX($D$16,(AD73)-(J35))),1E-6))^2)/(2*$I$5)</f>
        <v/>
      </c>
      <c r="U73">
        <f>((((G31)*(MAX($D$16,(AE73)-(K31)))^2)/2+(I31)*(MAX($D$16,(AE73)-(K31)))^3/3+(ABS(F73)^2)/($I$5*MAX(((G31)+(I31)*(MAX($D$16,(AE73)-(K31))))*(MAX($D$16,(AE73)-(K31))),1E-6)))-(IF(N6="None",((((F32)*(MAX($D$16,(AE73)-(J32)))^2)/2+(H32)*(MAX($D$16,(AE73)-(J32)))^3/3+(ABS(G73)^2)/($I$5*MAX(((F32)+(H32)*(MAX($D$16,(AE73)-(J32))))*(MAX($D$16,(AE73)-(J32))),1E-6)))*0.72785025),(((((F32)*(MAX($D$16,(AE73)-(J32)))^2)/2+(H32)*(MAX($D$16,(AE73)-(J32)))^3/3+(ABS(G73)^2)/($I$5*MAX(((F32)+(H32)*(MAX($D$16,(AE73)-(J32))))*(MAX($D$16,(AE73)-(J32))),1E-6)))*0.72785025)+((((F33)*(MAX($D$16,(AE73)-(J33)))^2)/2+(H33)*(MAX($D$16,(AE73)-(J33)))^3/3+(ABS(H73)^2)/($I$5*MAX(((F33)+(H33)*(MAX($D$16,(AE73)-(J33))))*(MAX($D$16,(AE73)-(J33))),1E-6)))*0.99999971)))))/MAX(((G31)*(MAX($D$16,(AE73)-(K31)))^2)/2+(I31)*(MAX($D$16,(AE73)-(K31)))^3/3+(ABS(F73)^2)/($I$5*MAX(((G31)+(I31)*(MAX($D$16,(AE73)-(K31))))*(MAX($D$16,(AE73)-(K31))),1E-6)),1E-6)</f>
        <v/>
      </c>
      <c r="V73">
        <f>((((G32)*(MAX($D$16,(AF73)-(K32)))^2)/2+(I32)*(MAX($D$16,(AF73)-(K32)))^3/3+(ABS(G73)^2)/($I$5*MAX(((G32)+(I32)*(MAX($D$16,(AF73)-(K32))))*(MAX($D$16,(AF73)-(K32))),1E-6)))-(IF(AND(N7="None",N8="None"),0,IF(N8="None",((((F34)*(MAX($D$16,(AF73)-(J34)))^2)/2+(H34)*(MAX($D$16,(AF73)-(J34)))^3/3+(ABS(I73)^2)/($I$5*MAX(((F34)+(H34)*(MAX($D$16,(AF73)-(J34))))*(MAX($D$16,(AF73)-(J34))),1E-6)))*1.00000000),IF(N7="None",((((F35)*(MAX($D$16,(AF73)-(J35)))^2)/2+(H35)*(MAX($D$16,(AF73)-(J35)))^3/3+(ABS(J73)^2)/($I$5*MAX(((F35)+(H35)*(MAX($D$16,(AF73)-(J35))))*(MAX($D$16,(AF73)-(J35))),1E-6)))*0.30600918),(((((F34)*(MAX($D$16,(AF73)-(J34)))^2)/2+(H34)*(MAX($D$16,(AF73)-(J34)))^3/3+(ABS(I73)^2)/($I$5*MAX(((F34)+(H34)*(MAX($D$16,(AF73)-(J34))))*(MAX($D$16,(AF73)-(J34))),1E-6)))*1.00000000)+((((F35)*(MAX($D$16,(AF73)-(J35)))^2)/2+(H35)*(MAX($D$16,(AF73)-(J35)))^3/3+(ABS(J73)^2)/($I$5*MAX(((F35)+(H35)*(MAX($D$16,(AF73)-(J35))))*(MAX($D$16,(AF73)-(J35))),1E-6)))*0.30600918)))))))/MAX(((G32)*(MAX($D$16,(AF73)-(K32)))^2)/2+(I32)*(MAX($D$16,(AF73)-(K32)))^3/3+(ABS(G73)^2)/($I$5*MAX(((G32)+(I32)*(MAX($D$16,(AF73)-(K32))))*(MAX($D$16,(AF73)-(K32))),1E-6)),1E-6)</f>
        <v/>
      </c>
      <c r="W73">
        <f>ABS((MAX(P73,Q73))-D73)</f>
        <v/>
      </c>
      <c r="X73">
        <f>ABS((MAX(S73,T73))-E73)</f>
        <v/>
      </c>
      <c r="Y73">
        <f>IF($D$20=0,B73,IFERROR(IF(N6="None",1,MIN(0.98,MAX(0.02,B73+$D$14*((Q73-P73)/MAX(ABS(D73),1))))),B73))</f>
        <v/>
      </c>
      <c r="Z73">
        <f>IF($D$20=0,C73,IFERROR(IF(AND(N7="None",N8="None"),C73,IF(N8="None",1,IF(N7="None",0,MIN(0.98,MAX(0.02,C73+$D$14*((T73-S73)/MAX(ABS(E73),1))))))),C73))</f>
        <v/>
      </c>
      <c r="AA73">
        <f>IF($D$20=0,D73,IFERROR(D73+$D$13*(AC73-D73),D73))</f>
        <v/>
      </c>
      <c r="AB73">
        <f>IF($D$20=0,E73,IFERROR(E73+$D$13*(AD73-E73),E73))</f>
        <v/>
      </c>
      <c r="AC73">
        <f>IF($D$20=0,D73,IF(AC73=0,(MAX(P73,Q73)),IF(ABS((MAX(P73,Q73))-AC73)&lt;$D$19,AC73,MAX((K31)+$D$16,AC73+$D$13*(((MAX(P73,Q73))-AC73))))))</f>
        <v/>
      </c>
      <c r="AD73">
        <f>IF($D$20=0,E73,IF(AD73=0,(MAX(S73,T73)),IF(ABS((MAX(S73,T73))-AD73)&lt;$D$19,AD73,MAX((K32)+$D$16,AD73+$D$13*(((MAX(S73,T73))-AD73))))))</f>
        <v/>
      </c>
      <c r="AE73">
        <f>IF($D$20=0,D73,IF(AE73=0,O73,IF(ABS(U73)&lt;$D$19,AE73,MAX((K31)+$D$16,AE73+($D$13*(((O73)-AE73)+(U73*MAX(ABS(AE73-(K31)),1))))))))</f>
        <v/>
      </c>
      <c r="AF73">
        <f>IF($D$20=0,E73,IF(AF73=0,R73,IF(ABS(V73)&lt;$D$19,AF73,MAX((K32)+$D$16,AF73+($D$13*(((R73)-AF73)+(V73*MAX(ABS(AF73-(K32)),1))))))))</f>
        <v/>
      </c>
      <c r="AG73">
        <f>((G31)*(MAX($D$16,(AC73)-(K31)))^2)/2+(I31)*(MAX($D$16,(AC73)-(K31)))^3/3+(ABS(F73)^2)/($I$5*MAX(((G31)+(I31)*(MAX($D$16,(AC73)-(K31))))*(MAX($D$16,(AC73)-(K31))),1E-6))</f>
        <v/>
      </c>
      <c r="AH73">
        <f>((G31)*(MAX($D$16,(AE73)-(K31)))^2)/2+(I31)*(MAX($D$16,(AE73)-(K31)))^3/3+(ABS(F73)^2)/($I$5*MAX(((G31)+(I31)*(MAX($D$16,(AE73)-(K31))))*(MAX($D$16,(AE73)-(K31))),1E-6))</f>
        <v/>
      </c>
      <c r="AI73">
        <f>((G32)*(MAX($D$16,(AD73)-(K32)))^2)/2+(I32)*(MAX($D$16,(AD73)-(K32)))^3/3+(ABS(G73)^2)/($I$5*MAX(((G32)+(I32)*(MAX($D$16,(AD73)-(K32))))*(MAX($D$16,(AD73)-(K32))),1E-6))</f>
        <v/>
      </c>
      <c r="AJ73">
        <f>((G32)*(MAX($D$16,(AF73)-(K32)))^2)/2+(I32)*(MAX($D$16,(AF73)-(K32)))^3/3+(ABS(G73)^2)/($I$5*MAX(((G32)+(I32)*(MAX($D$16,(AF73)-(K32))))*(MAX($D$16,(AF73)-(K32))),1E-6))</f>
        <v/>
      </c>
      <c r="AK73">
        <f>IF(AH73&gt;=AG73,"Supercritical","Subcritical")</f>
        <v/>
      </c>
      <c r="AL73">
        <f>IF(AJ73&gt;=AI73,"Supercritical","Subcritical")</f>
        <v/>
      </c>
      <c r="AM73">
        <f>IF($D$20=0,D73,IFERROR(D73+$D$13*(IF(AK73="Supercritical",AE73,AC73)-D73),D73))</f>
        <v/>
      </c>
      <c r="AN73">
        <f>IF($D$20=0,E73,IFERROR(E73+$D$13*(IF(AL73="Supercritical",AF73,AD73)-E73),E73))</f>
        <v/>
      </c>
      <c r="AO73">
        <f>IF($D$20=0,0,IFERROR(ABS(IF(AK73="Supercritical",AE73,AC73)-D73),0))</f>
        <v/>
      </c>
      <c r="AP73">
        <f>IF($D$20=0,0,IFERROR(ABS(IF(AL73="Supercritical",AF73,AD73)-E73),0))</f>
        <v/>
      </c>
    </row>
    <row r="74">
      <c r="A74" t="n">
        <v>31</v>
      </c>
      <c r="B74">
        <f>Y73</f>
        <v/>
      </c>
      <c r="C74">
        <f>Z73</f>
        <v/>
      </c>
      <c r="D74">
        <f>AM73</f>
        <v/>
      </c>
      <c r="E74">
        <f>AN73</f>
        <v/>
      </c>
      <c r="F74">
        <f>$D$5</f>
        <v/>
      </c>
      <c r="G74">
        <f>IF(N6="None",MAX(0,F74-H74),MAX(0,F74*B74))</f>
        <v/>
      </c>
      <c r="H74">
        <f>IF(N6="None",MAX(0.05,IFERROR(O33,0)+0.05),MAX(0,F74-G74))</f>
        <v/>
      </c>
      <c r="I74">
        <f>IF(AND(N7="None",N8="None"),MAX(0,G74*C74),IF(N7="None",MAX(0.05,IFERROR(O34,0)+0.05),IF(N8="None",MAX(0,G74-J74),MAX(0,G74*C74))))</f>
        <v/>
      </c>
      <c r="J74">
        <f>IF(AND(N7="None",N8="None"),MAX(0,G74-I74),IF(N8="None",MAX(0.05,IFERROR(O35,0)+0.05),IF(N7="None",MAX(0,G74-I74),MAX(0,G74-I74))))</f>
        <v/>
      </c>
      <c r="K74">
        <f>P5</f>
        <v/>
      </c>
      <c r="L74">
        <f>P6</f>
        <v/>
      </c>
      <c r="M74">
        <f>P7</f>
        <v/>
      </c>
      <c r="N74">
        <f>P8</f>
        <v/>
      </c>
      <c r="O74">
        <f>K74+((ABS(F74)/MAX(((F31)+(H31)*(MAX($D$16,(K74)-(J31))))*(MAX($D$16,(K74)-(J31))),1E-6))^2)/(2*$I$5)-((E31)*((((ABS(F74)*$D$6)/(MAX(((F31)+(H31)*(MAX($D$16,(K74)-(J31))))*(MAX($D$16,(K74)-(J31))),1E-6)*MAX(((((F31)+(H31)*(MAX($D$16,(K74)-(J31))))*(MAX($D$16,(K74)-(J31))))/MAX((F31)+2*(MAX($D$16,(K74)-(J31)))*SQRT(1+(H31)^2),1E-6))^(2/3),1E-6)))^2)+(((ABS(F74)*$D$6)/(MAX(((G31)+(I31)*(MAX($D$16,(AE74)-(K31))))*(MAX($D$16,(AE74)-(K31))),1E-6)*MAX(((((G31)+(I31)*(MAX($D$16,(AE74)-(K31))))*(MAX($D$16,(AE74)-(K31))))/MAX((G31)+2*(MAX($D$16,(AE74)-(K31)))*SQRT(1+(I31)^2),1E-6))^(2/3),1E-6)))^2))/2)+(IF((ABS(F74)/MAX(((G31)+(I31)*(MAX($D$16,(AE74)-(K31))))*(MAX($D$16,(AE74)-(K31))),1E-6))&gt;(ABS(F74)/MAX(((F31)+(H31)*(MAX($D$16,(K74)-(J31))))*(MAX($D$16,(K74)-(J31))),1E-6)),$D$9*((((ABS(F74)/MAX(((G31)+(I31)*(MAX($D$16,(AE74)-(K31))))*(MAX($D$16,(AE74)-(K31))),1E-6))^2)/(2*$I$5))-(((ABS(F74)/MAX(((F31)+(H31)*(MAX($D$16,(K74)-(J31))))*(MAX($D$16,(K74)-(J31))),1E-6))^2)/(2*$I$5))),$D$8*((((ABS(F74)/MAX(((F31)+(H31)*(MAX($D$16,(K74)-(J31))))*(MAX($D$16,(K74)-(J31))),1E-6))^2)/(2*$I$5))-(((ABS(F74)/MAX(((G31)+(I31)*(MAX($D$16,(AE74)-(K31))))*(MAX($D$16,(AE74)-(K31))),1E-6))^2)/(2*$I$5)))))+($D$10*(ABS((X31)-(W31))/90)*MAX(((ABS(F74)/MAX(((F31)+(H31)*(MAX($D$16,(K74)-(J31))))*(MAX($D$16,(K74)-(J31))),1E-6))^2)/(2*$I$5),((ABS(F74)/MAX(((G31)+(I31)*(MAX($D$16,(AE74)-(K31))))*(MAX($D$16,(AE74)-(K31))),1E-6))^2)/(2*$I$5)))+(0)-((ABS(F74)/MAX(((G31)+(I31)*(MAX($D$16,(AE74)-(K31))))*(MAX($D$16,(AE74)-(K31))),1E-6))^2)/(2*$I$5)</f>
        <v/>
      </c>
      <c r="P74">
        <f>AD74+((ABS(G74)/MAX(((G32)+(I32)*(MAX($D$16,(AD74)-(K32))))*(MAX($D$16,(AD74)-(K32))),1E-6))^2)/(2*$I$5)+((E32)*((((ABS(G74)*$D$6)/(MAX(((F32)+(H32)*(MAX($D$16,(AC74)-(J32))))*(MAX($D$16,(AC74)-(J32))),1E-6)*MAX(((((F32)+(H32)*(MAX($D$16,(AC74)-(J32))))*(MAX($D$16,(AC74)-(J32))))/MAX((F32)+2*(MAX($D$16,(AC74)-(J32)))*SQRT(1+(H32)^2),1E-6))^(2/3),1E-6)))^2)+(((ABS(G74)*$D$6)/(MAX(((G32)+(I32)*(MAX($D$16,(AD74)-(K32))))*(MAX($D$16,(AD74)-(K32))),1E-6)*MAX(((((G32)+(I32)*(MAX($D$16,(AD74)-(K32))))*(MAX($D$16,(AD74)-(K32))))/MAX((G32)+2*(MAX($D$16,(AD74)-(K32)))*SQRT(1+(I32)^2),1E-6))^(2/3),1E-6)))^2))/2)+(IF((ABS(G74)/MAX(((G32)+(I32)*(MAX($D$16,(AD74)-(K32))))*(MAX($D$16,(AD74)-(K32))),1E-6))&gt;(ABS(G74)/MAX(((F32)+(H32)*(MAX($D$16,(AC74)-(J32))))*(MAX($D$16,(AC74)-(J32))),1E-6)),$D$9*((((ABS(G74)/MAX(((G32)+(I32)*(MAX($D$16,(AD74)-(K32))))*(MAX($D$16,(AD74)-(K32))),1E-6))^2)/(2*$I$5))-(((ABS(G74)/MAX(((F32)+(H32)*(MAX($D$16,(AC74)-(J32))))*(MAX($D$16,(AC74)-(J32))),1E-6))^2)/(2*$I$5))),$D$8*((((ABS(G74)/MAX(((F32)+(H32)*(MAX($D$16,(AC74)-(J32))))*(MAX($D$16,(AC74)-(J32))),1E-6))^2)/(2*$I$5))-(((ABS(G74)/MAX(((G32)+(I32)*(MAX($D$16,(AD74)-(K32))))*(MAX($D$16,(AD74)-(K32))),1E-6))^2)/(2*$I$5)))))+($D$10*(ABS((X32)-(W32))/90)*MAX(((ABS(G74)/MAX(((F32)+(H32)*(MAX($D$16,(AC74)-(J32))))*(MAX($D$16,(AC74)-(J32))),1E-6))^2)/(2*$I$5),((ABS(G74)/MAX(((G32)+(I32)*(MAX($D$16,(AD74)-(K32))))*(MAX($D$16,(AD74)-(K32))),1E-6))^2)/(2*$I$5)))+(($D$11*0.13607488*(ABS(H74)/MAX(ABS(F74),1E-6))^2*MAX(((ABS(G74)/MAX(((F32)+(H32)*(MAX($D$16,(AC74)-(J32))))*(MAX($D$16,(AC74)-(J32))),1E-6))^2)/(2*$I$5),((ABS(G74)/MAX(((G32)+(I32)*(MAX($D$16,(AD74)-(K32))))*(MAX($D$16,(AD74)-(K32))),1E-6))^2)/(2*$I$5))))-((ABS(G74)/MAX(((F32)+(H32)*(MAX($D$16,(AC74)-(J32))))*(MAX($D$16,(AC74)-(J32))),1E-6))^2)/(2*$I$5)</f>
        <v/>
      </c>
      <c r="Q74">
        <f>L74+((ABS(H74)/MAX(((G33)+(I33)*(MAX($D$16,(IF(N6="None",AC74,L74))-(K33))))*(MAX($D$16,(IF(N6="None",AC74,L74))-(K33))),1E-6))^2)/(2*$I$5)+((E33)*((((ABS(H74)*$D$6)/(MAX(((F33)+(H33)*(MAX($D$16,(AC74)-(J33))))*(MAX($D$16,(AC74)-(J33))),1E-6)*MAX(((((F33)+(H33)*(MAX($D$16,(AC74)-(J33))))*(MAX($D$16,(AC74)-(J33))))/MAX((F33)+2*(MAX($D$16,(AC74)-(J33)))*SQRT(1+(H33)^2),1E-6))^(2/3),1E-6)))^2)+(((ABS(H74)*$D$6)/(MAX(((G33)+(I33)*(MAX($D$16,(IF(N6="None",AC74,L74))-(K33))))*(MAX($D$16,(IF(N6="None",AC74,L74))-(K33))),1E-6)*MAX(((((G33)+(I33)*(MAX($D$16,(IF(N6="None",AC74,L74))-(K33))))*(MAX($D$16,(IF(N6="None",AC74,L74))-(K33))))/MAX((G33)+2*(MAX($D$16,(IF(N6="None",AC74,L74))-(K33)))*SQRT(1+(I33)^2),1E-6))^(2/3),1E-6)))^2))/2)+(IF((ABS(H74)/MAX(((G33)+(I33)*(MAX($D$16,(IF(N6="None",AC74,L74))-(K33))))*(MAX($D$16,(IF(N6="None",AC74,L74))-(K33))),1E-6))&gt;(ABS(H74)/MAX(((F33)+(H33)*(MAX($D$16,(AC74)-(J33))))*(MAX($D$16,(AC74)-(J33))),1E-6)),$D$9*((((ABS(H74)/MAX(((G33)+(I33)*(MAX($D$16,(IF(N6="None",AC74,L74))-(K33))))*(MAX($D$16,(IF(N6="None",AC74,L74))-(K33))),1E-6))^2)/(2*$I$5))-(((ABS(H74)/MAX(((F33)+(H33)*(MAX($D$16,(AC74)-(J33))))*(MAX($D$16,(AC74)-(J33))),1E-6))^2)/(2*$I$5))),$D$8*((((ABS(H74)/MAX(((F33)+(H33)*(MAX($D$16,(AC74)-(J33))))*(MAX($D$16,(AC74)-(J33))),1E-6))^2)/(2*$I$5))-(((ABS(H74)/MAX(((G33)+(I33)*(MAX($D$16,(IF(N6="None",AC74,L74))-(K33))))*(MAX($D$16,(IF(N6="None",AC74,L74))-(K33))),1E-6))^2)/(2*$I$5)))))+($D$10*(ABS((X33)-(W33))/90)*MAX(((ABS(H74)/MAX(((F33)+(H33)*(MAX($D$16,(AC74)-(J33))))*(MAX($D$16,(AC74)-(J33))),1E-6))^2)/(2*$I$5),((ABS(H74)/MAX(((G33)+(I33)*(MAX($D$16,(IF(N6="None",AC74,L74))-(K33))))*(MAX($D$16,(IF(N6="None",AC74,L74))-(K33))),1E-6))^2)/(2*$I$5)))+(($D$11*0.00000015*(ABS(G74)/MAX(ABS(F74),1E-6))^2*MAX(((ABS(H74)/MAX(((F33)+(H33)*(MAX($D$16,(AC74)-(J33))))*(MAX($D$16,(AC74)-(J33))),1E-6))^2)/(2*$I$5),((ABS(H74)/MAX(((G33)+(I33)*(MAX($D$16,(IF(N6="None",AC74,L74))-(K33))))*(MAX($D$16,(IF(N6="None",AC74,L74))-(K33))),1E-6))^2)/(2*$I$5))))-((ABS(H74)/MAX(((F33)+(H33)*(MAX($D$16,(AC74)-(J33))))*(MAX($D$16,(AC74)-(J33))),1E-6))^2)/(2*$I$5)</f>
        <v/>
      </c>
      <c r="R74">
        <f>AE74+((ABS(G74)/MAX(((F32)+(H32)*(MAX($D$16,(AE74)-(J32))))*(MAX($D$16,(AE74)-(J32))),1E-6))^2)/(2*$I$5)-((E32)*((((ABS(G74)*$D$6)/(MAX(((F32)+(H32)*(MAX($D$16,(AE74)-(J32))))*(MAX($D$16,(AE74)-(J32))),1E-6)*MAX(((((F32)+(H32)*(MAX($D$16,(AE74)-(J32))))*(MAX($D$16,(AE74)-(J32))))/MAX((F32)+2*(MAX($D$16,(AE74)-(J32)))*SQRT(1+(H32)^2),1E-6))^(2/3),1E-6)))^2)+(((ABS(G74)*$D$6)/(MAX(((G32)+(I32)*(MAX($D$16,(AF74)-(K32))))*(MAX($D$16,(AF74)-(K32))),1E-6)*MAX(((((G32)+(I32)*(MAX($D$16,(AF74)-(K32))))*(MAX($D$16,(AF74)-(K32))))/MAX((G32)+2*(MAX($D$16,(AF74)-(K32)))*SQRT(1+(I32)^2),1E-6))^(2/3),1E-6)))^2))/2)+(IF((ABS(G74)/MAX(((G32)+(I32)*(MAX($D$16,(AF74)-(K32))))*(MAX($D$16,(AF74)-(K32))),1E-6))&gt;(ABS(G74)/MAX(((F32)+(H32)*(MAX($D$16,(AE74)-(J32))))*(MAX($D$16,(AE74)-(J32))),1E-6)),$D$9*((((ABS(G74)/MAX(((G32)+(I32)*(MAX($D$16,(AF74)-(K32))))*(MAX($D$16,(AF74)-(K32))),1E-6))^2)/(2*$I$5))-(((ABS(G74)/MAX(((F32)+(H32)*(MAX($D$16,(AE74)-(J32))))*(MAX($D$16,(AE74)-(J32))),1E-6))^2)/(2*$I$5))),$D$8*((((ABS(G74)/MAX(((F32)+(H32)*(MAX($D$16,(AE74)-(J32))))*(MAX($D$16,(AE74)-(J32))),1E-6))^2)/(2*$I$5))-(((ABS(G74)/MAX(((G32)+(I32)*(MAX($D$16,(AF74)-(K32))))*(MAX($D$16,(AF74)-(K32))),1E-6))^2)/(2*$I$5)))))+($D$10*(ABS((X32)-(W32))/90)*MAX(((ABS(G74)/MAX(((F32)+(H32)*(MAX($D$16,(AE74)-(J32))))*(MAX($D$16,(AE74)-(J32))),1E-6))^2)/(2*$I$5),((ABS(G74)/MAX(((G32)+(I32)*(MAX($D$16,(AF74)-(K32))))*(MAX($D$16,(AF74)-(K32))),1E-6))^2)/(2*$I$5)))+(($D$11*0.13607488*(ABS(H74)/MAX(ABS(F74),1E-6))^2*MAX(((ABS(G74)/MAX(((F32)+(H32)*(MAX($D$16,(AE74)-(J32))))*(MAX($D$16,(AE74)-(J32))),1E-6))^2)/(2*$I$5),((ABS(G74)/MAX(((G32)+(I32)*(MAX($D$16,(AF74)-(K32))))*(MAX($D$16,(AF74)-(K32))),1E-6))^2)/(2*$I$5))))-((ABS(G74)/MAX(((G32)+(I32)*(MAX($D$16,(AF74)-(K32))))*(MAX($D$16,(AF74)-(K32))),1E-6))^2)/(2*$I$5)</f>
        <v/>
      </c>
      <c r="S74">
        <f>M74+((ABS(I74)/MAX(((G34)+(I34)*(MAX($D$16,(IF(N7="None",AD74,M74))-(K34))))*(MAX($D$16,(IF(N7="None",AD74,M74))-(K34))),1E-6))^2)/(2*$I$5)+((E34)*((((ABS(I74)*$D$6)/(MAX(((F34)+(H34)*(MAX($D$16,(AD74)-(J34))))*(MAX($D$16,(AD74)-(J34))),1E-6)*MAX(((((F34)+(H34)*(MAX($D$16,(AD74)-(J34))))*(MAX($D$16,(AD74)-(J34))))/MAX((F34)+2*(MAX($D$16,(AD74)-(J34)))*SQRT(1+(H34)^2),1E-6))^(2/3),1E-6)))^2)+(((ABS(I74)*$D$6)/(MAX(((G34)+(I34)*(MAX($D$16,(IF(N7="None",AD74,M74))-(K34))))*(MAX($D$16,(IF(N7="None",AD74,M74))-(K34))),1E-6)*MAX(((((G34)+(I34)*(MAX($D$16,(IF(N7="None",AD74,M74))-(K34))))*(MAX($D$16,(IF(N7="None",AD74,M74))-(K34))))/MAX((G34)+2*(MAX($D$16,(IF(N7="None",AD74,M74))-(K34)))*SQRT(1+(I34)^2),1E-6))^(2/3),1E-6)))^2))/2)+(IF((ABS(I74)/MAX(((G34)+(I34)*(MAX($D$16,(IF(N7="None",AD74,M74))-(K34))))*(MAX($D$16,(IF(N7="None",AD74,M74))-(K34))),1E-6))&gt;(ABS(I74)/MAX(((F34)+(H34)*(MAX($D$16,(AD74)-(J34))))*(MAX($D$16,(AD74)-(J34))),1E-6)),$D$9*((((ABS(I74)/MAX(((G34)+(I34)*(MAX($D$16,(IF(N7="None",AD74,M74))-(K34))))*(MAX($D$16,(IF(N7="None",AD74,M74))-(K34))),1E-6))^2)/(2*$I$5))-(((ABS(I74)/MAX(((F34)+(H34)*(MAX($D$16,(AD74)-(J34))))*(MAX($D$16,(AD74)-(J34))),1E-6))^2)/(2*$I$5))),$D$8*((((ABS(I74)/MAX(((F34)+(H34)*(MAX($D$16,(AD74)-(J34))))*(MAX($D$16,(AD74)-(J34))),1E-6))^2)/(2*$I$5))-(((ABS(I74)/MAX(((G34)+(I34)*(MAX($D$16,(IF(N7="None",AD74,M74))-(K34))))*(MAX($D$16,(IF(N7="None",AD74,M74))-(K34))),1E-6))^2)/(2*$I$5)))))+($D$10*(ABS((X34)-(W34))/90)*MAX(((ABS(I74)/MAX(((F34)+(H34)*(MAX($D$16,(AD74)-(J34))))*(MAX($D$16,(AD74)-(J34))),1E-6))^2)/(2*$I$5),((ABS(I74)/MAX(((G34)+(I34)*(MAX($D$16,(IF(N7="None",AD74,M74))-(K34))))*(MAX($D$16,(IF(N7="None",AD74,M74))-(K34))),1E-6))^2)/(2*$I$5)))+(0)-((ABS(I74)/MAX(((F34)+(H34)*(MAX($D$16,(AD74)-(J34))))*(MAX($D$16,(AD74)-(J34))),1E-6))^2)/(2*$I$5)</f>
        <v/>
      </c>
      <c r="T74">
        <f>N74+((ABS(J74)/MAX(((G35)+(I35)*(MAX($D$16,(IF(N8="None",AD74,N74))-(K35))))*(MAX($D$16,(IF(N8="None",AD74,N74))-(K35))),1E-6))^2)/(2*$I$5)+((E35)*((((ABS(J74)*$D$6)/(MAX(((F35)+(H35)*(MAX($D$16,(AD74)-(J35))))*(MAX($D$16,(AD74)-(J35))),1E-6)*MAX(((((F35)+(H35)*(MAX($D$16,(AD74)-(J35))))*(MAX($D$16,(AD74)-(J35))))/MAX((F35)+2*(MAX($D$16,(AD74)-(J35)))*SQRT(1+(H35)^2),1E-6))^(2/3),1E-6)))^2)+(((ABS(J74)*$D$6)/(MAX(((G35)+(I35)*(MAX($D$16,(IF(N8="None",AD74,N74))-(K35))))*(MAX($D$16,(IF(N8="None",AD74,N74))-(K35))),1E-6)*MAX(((((G35)+(I35)*(MAX($D$16,(IF(N8="None",AD74,N74))-(K35))))*(MAX($D$16,(IF(N8="None",AD74,N74))-(K35))))/MAX((G35)+2*(MAX($D$16,(IF(N8="None",AD74,N74))-(K35)))*SQRT(1+(I35)^2),1E-6))^(2/3),1E-6)))^2))/2)+(IF((ABS(J74)/MAX(((G35)+(I35)*(MAX($D$16,(IF(N8="None",AD74,N74))-(K35))))*(MAX($D$16,(IF(N8="None",AD74,N74))-(K35))),1E-6))&gt;(ABS(J74)/MAX(((F35)+(H35)*(MAX($D$16,(AD74)-(J35))))*(MAX($D$16,(AD74)-(J35))),1E-6)),$D$9*((((ABS(J74)/MAX(((G35)+(I35)*(MAX($D$16,(IF(N8="None",AD74,N74))-(K35))))*(MAX($D$16,(IF(N8="None",AD74,N74))-(K35))),1E-6))^2)/(2*$I$5))-(((ABS(J74)/MAX(((F35)+(H35)*(MAX($D$16,(AD74)-(J35))))*(MAX($D$16,(AD74)-(J35))),1E-6))^2)/(2*$I$5))),$D$8*((((ABS(J74)/MAX(((F35)+(H35)*(MAX($D$16,(AD74)-(J35))))*(MAX($D$16,(AD74)-(J35))),1E-6))^2)/(2*$I$5))-(((ABS(J74)/MAX(((G35)+(I35)*(MAX($D$16,(IF(N8="None",AD74,N74))-(K35))))*(MAX($D$16,(IF(N8="None",AD74,N74))-(K35))),1E-6))^2)/(2*$I$5)))))+($D$10*(ABS((X35)-(W35))/90)*MAX(((ABS(J74)/MAX(((F35)+(H35)*(MAX($D$16,(AD74)-(J35))))*(MAX($D$16,(AD74)-(J35))),1E-6))^2)/(2*$I$5),((ABS(J74)/MAX(((G35)+(I35)*(MAX($D$16,(IF(N8="None",AD74,N74))-(K35))))*(MAX($D$16,(IF(N8="None",AD74,N74))-(K35))),1E-6))^2)/(2*$I$5)))+(($D$11*0.34699541*(ABS(I74)/MAX(ABS(G74),1E-6))^2*MAX(((ABS(J74)/MAX(((F35)+(H35)*(MAX($D$16,(AD74)-(J35))))*(MAX($D$16,(AD74)-(J35))),1E-6))^2)/(2*$I$5),((ABS(J74)/MAX(((G35)+(I35)*(MAX($D$16,(IF(N8="None",AD74,N74))-(K35))))*(MAX($D$16,(IF(N8="None",AD74,N74))-(K35))),1E-6))^2)/(2*$I$5))))-((ABS(J74)/MAX(((F35)+(H35)*(MAX($D$16,(AD74)-(J35))))*(MAX($D$16,(AD74)-(J35))),1E-6))^2)/(2*$I$5)</f>
        <v/>
      </c>
      <c r="U74">
        <f>((((G31)*(MAX($D$16,(AE74)-(K31)))^2)/2+(I31)*(MAX($D$16,(AE74)-(K31)))^3/3+(ABS(F74)^2)/($I$5*MAX(((G31)+(I31)*(MAX($D$16,(AE74)-(K31))))*(MAX($D$16,(AE74)-(K31))),1E-6)))-(IF(N6="None",((((F32)*(MAX($D$16,(AE74)-(J32)))^2)/2+(H32)*(MAX($D$16,(AE74)-(J32)))^3/3+(ABS(G74)^2)/($I$5*MAX(((F32)+(H32)*(MAX($D$16,(AE74)-(J32))))*(MAX($D$16,(AE74)-(J32))),1E-6)))*0.72785025),(((((F32)*(MAX($D$16,(AE74)-(J32)))^2)/2+(H32)*(MAX($D$16,(AE74)-(J32)))^3/3+(ABS(G74)^2)/($I$5*MAX(((F32)+(H32)*(MAX($D$16,(AE74)-(J32))))*(MAX($D$16,(AE74)-(J32))),1E-6)))*0.72785025)+((((F33)*(MAX($D$16,(AE74)-(J33)))^2)/2+(H33)*(MAX($D$16,(AE74)-(J33)))^3/3+(ABS(H74)^2)/($I$5*MAX(((F33)+(H33)*(MAX($D$16,(AE74)-(J33))))*(MAX($D$16,(AE74)-(J33))),1E-6)))*0.99999971)))))/MAX(((G31)*(MAX($D$16,(AE74)-(K31)))^2)/2+(I31)*(MAX($D$16,(AE74)-(K31)))^3/3+(ABS(F74)^2)/($I$5*MAX(((G31)+(I31)*(MAX($D$16,(AE74)-(K31))))*(MAX($D$16,(AE74)-(K31))),1E-6)),1E-6)</f>
        <v/>
      </c>
      <c r="V74">
        <f>((((G32)*(MAX($D$16,(AF74)-(K32)))^2)/2+(I32)*(MAX($D$16,(AF74)-(K32)))^3/3+(ABS(G74)^2)/($I$5*MAX(((G32)+(I32)*(MAX($D$16,(AF74)-(K32))))*(MAX($D$16,(AF74)-(K32))),1E-6)))-(IF(AND(N7="None",N8="None"),0,IF(N8="None",((((F34)*(MAX($D$16,(AF74)-(J34)))^2)/2+(H34)*(MAX($D$16,(AF74)-(J34)))^3/3+(ABS(I74)^2)/($I$5*MAX(((F34)+(H34)*(MAX($D$16,(AF74)-(J34))))*(MAX($D$16,(AF74)-(J34))),1E-6)))*1.00000000),IF(N7="None",((((F35)*(MAX($D$16,(AF74)-(J35)))^2)/2+(H35)*(MAX($D$16,(AF74)-(J35)))^3/3+(ABS(J74)^2)/($I$5*MAX(((F35)+(H35)*(MAX($D$16,(AF74)-(J35))))*(MAX($D$16,(AF74)-(J35))),1E-6)))*0.30600918),(((((F34)*(MAX($D$16,(AF74)-(J34)))^2)/2+(H34)*(MAX($D$16,(AF74)-(J34)))^3/3+(ABS(I74)^2)/($I$5*MAX(((F34)+(H34)*(MAX($D$16,(AF74)-(J34))))*(MAX($D$16,(AF74)-(J34))),1E-6)))*1.00000000)+((((F35)*(MAX($D$16,(AF74)-(J35)))^2)/2+(H35)*(MAX($D$16,(AF74)-(J35)))^3/3+(ABS(J74)^2)/($I$5*MAX(((F35)+(H35)*(MAX($D$16,(AF74)-(J35))))*(MAX($D$16,(AF74)-(J35))),1E-6)))*0.30600918)))))))/MAX(((G32)*(MAX($D$16,(AF74)-(K32)))^2)/2+(I32)*(MAX($D$16,(AF74)-(K32)))^3/3+(ABS(G74)^2)/($I$5*MAX(((G32)+(I32)*(MAX($D$16,(AF74)-(K32))))*(MAX($D$16,(AF74)-(K32))),1E-6)),1E-6)</f>
        <v/>
      </c>
      <c r="W74">
        <f>ABS((MAX(P74,Q74))-D74)</f>
        <v/>
      </c>
      <c r="X74">
        <f>ABS((MAX(S74,T74))-E74)</f>
        <v/>
      </c>
      <c r="Y74">
        <f>IF($D$20=0,B74,IFERROR(IF(N6="None",1,MIN(0.98,MAX(0.02,B74+$D$14*((Q74-P74)/MAX(ABS(D74),1))))),B74))</f>
        <v/>
      </c>
      <c r="Z74">
        <f>IF($D$20=0,C74,IFERROR(IF(AND(N7="None",N8="None"),C74,IF(N8="None",1,IF(N7="None",0,MIN(0.98,MAX(0.02,C74+$D$14*((T74-S74)/MAX(ABS(E74),1))))))),C74))</f>
        <v/>
      </c>
      <c r="AA74">
        <f>IF($D$20=0,D74,IFERROR(D74+$D$13*(AC74-D74),D74))</f>
        <v/>
      </c>
      <c r="AB74">
        <f>IF($D$20=0,E74,IFERROR(E74+$D$13*(AD74-E74),E74))</f>
        <v/>
      </c>
      <c r="AC74">
        <f>IF($D$20=0,D74,IF(AC74=0,(MAX(P74,Q74)),IF(ABS((MAX(P74,Q74))-AC74)&lt;$D$19,AC74,MAX((K31)+$D$16,AC74+$D$13*(((MAX(P74,Q74))-AC74))))))</f>
        <v/>
      </c>
      <c r="AD74">
        <f>IF($D$20=0,E74,IF(AD74=0,(MAX(S74,T74)),IF(ABS((MAX(S74,T74))-AD74)&lt;$D$19,AD74,MAX((K32)+$D$16,AD74+$D$13*(((MAX(S74,T74))-AD74))))))</f>
        <v/>
      </c>
      <c r="AE74">
        <f>IF($D$20=0,D74,IF(AE74=0,O74,IF(ABS(U74)&lt;$D$19,AE74,MAX((K31)+$D$16,AE74+($D$13*(((O74)-AE74)+(U74*MAX(ABS(AE74-(K31)),1))))))))</f>
        <v/>
      </c>
      <c r="AF74">
        <f>IF($D$20=0,E74,IF(AF74=0,R74,IF(ABS(V74)&lt;$D$19,AF74,MAX((K32)+$D$16,AF74+($D$13*(((R74)-AF74)+(V74*MAX(ABS(AF74-(K32)),1))))))))</f>
        <v/>
      </c>
      <c r="AG74">
        <f>((G31)*(MAX($D$16,(AC74)-(K31)))^2)/2+(I31)*(MAX($D$16,(AC74)-(K31)))^3/3+(ABS(F74)^2)/($I$5*MAX(((G31)+(I31)*(MAX($D$16,(AC74)-(K31))))*(MAX($D$16,(AC74)-(K31))),1E-6))</f>
        <v/>
      </c>
      <c r="AH74">
        <f>((G31)*(MAX($D$16,(AE74)-(K31)))^2)/2+(I31)*(MAX($D$16,(AE74)-(K31)))^3/3+(ABS(F74)^2)/($I$5*MAX(((G31)+(I31)*(MAX($D$16,(AE74)-(K31))))*(MAX($D$16,(AE74)-(K31))),1E-6))</f>
        <v/>
      </c>
      <c r="AI74">
        <f>((G32)*(MAX($D$16,(AD74)-(K32)))^2)/2+(I32)*(MAX($D$16,(AD74)-(K32)))^3/3+(ABS(G74)^2)/($I$5*MAX(((G32)+(I32)*(MAX($D$16,(AD74)-(K32))))*(MAX($D$16,(AD74)-(K32))),1E-6))</f>
        <v/>
      </c>
      <c r="AJ74">
        <f>((G32)*(MAX($D$16,(AF74)-(K32)))^2)/2+(I32)*(MAX($D$16,(AF74)-(K32)))^3/3+(ABS(G74)^2)/($I$5*MAX(((G32)+(I32)*(MAX($D$16,(AF74)-(K32))))*(MAX($D$16,(AF74)-(K32))),1E-6))</f>
        <v/>
      </c>
      <c r="AK74">
        <f>IF(AH74&gt;=AG74,"Supercritical","Subcritical")</f>
        <v/>
      </c>
      <c r="AL74">
        <f>IF(AJ74&gt;=AI74,"Supercritical","Subcritical")</f>
        <v/>
      </c>
      <c r="AM74">
        <f>IF($D$20=0,D74,IFERROR(D74+$D$13*(IF(AK74="Supercritical",AE74,AC74)-D74),D74))</f>
        <v/>
      </c>
      <c r="AN74">
        <f>IF($D$20=0,E74,IFERROR(E74+$D$13*(IF(AL74="Supercritical",AF74,AD74)-E74),E74))</f>
        <v/>
      </c>
      <c r="AO74">
        <f>IF($D$20=0,0,IFERROR(ABS(IF(AK74="Supercritical",AE74,AC74)-D74),0))</f>
        <v/>
      </c>
      <c r="AP74">
        <f>IF($D$20=0,0,IFERROR(ABS(IF(AL74="Supercritical",AF74,AD74)-E74),0))</f>
        <v/>
      </c>
    </row>
    <row r="75">
      <c r="A75" t="n">
        <v>32</v>
      </c>
      <c r="B75">
        <f>Y74</f>
        <v/>
      </c>
      <c r="C75">
        <f>Z74</f>
        <v/>
      </c>
      <c r="D75">
        <f>AM74</f>
        <v/>
      </c>
      <c r="E75">
        <f>AN74</f>
        <v/>
      </c>
      <c r="F75">
        <f>$D$5</f>
        <v/>
      </c>
      <c r="G75">
        <f>IF(N6="None",MAX(0,F75-H75),MAX(0,F75*B75))</f>
        <v/>
      </c>
      <c r="H75">
        <f>IF(N6="None",MAX(0.05,IFERROR(O33,0)+0.05),MAX(0,F75-G75))</f>
        <v/>
      </c>
      <c r="I75">
        <f>IF(AND(N7="None",N8="None"),MAX(0,G75*C75),IF(N7="None",MAX(0.05,IFERROR(O34,0)+0.05),IF(N8="None",MAX(0,G75-J75),MAX(0,G75*C75))))</f>
        <v/>
      </c>
      <c r="J75">
        <f>IF(AND(N7="None",N8="None"),MAX(0,G75-I75),IF(N8="None",MAX(0.05,IFERROR(O35,0)+0.05),IF(N7="None",MAX(0,G75-I75),MAX(0,G75-I75))))</f>
        <v/>
      </c>
      <c r="K75">
        <f>P5</f>
        <v/>
      </c>
      <c r="L75">
        <f>P6</f>
        <v/>
      </c>
      <c r="M75">
        <f>P7</f>
        <v/>
      </c>
      <c r="N75">
        <f>P8</f>
        <v/>
      </c>
      <c r="O75">
        <f>K75+((ABS(F75)/MAX(((F31)+(H31)*(MAX($D$16,(K75)-(J31))))*(MAX($D$16,(K75)-(J31))),1E-6))^2)/(2*$I$5)-((E31)*((((ABS(F75)*$D$6)/(MAX(((F31)+(H31)*(MAX($D$16,(K75)-(J31))))*(MAX($D$16,(K75)-(J31))),1E-6)*MAX(((((F31)+(H31)*(MAX($D$16,(K75)-(J31))))*(MAX($D$16,(K75)-(J31))))/MAX((F31)+2*(MAX($D$16,(K75)-(J31)))*SQRT(1+(H31)^2),1E-6))^(2/3),1E-6)))^2)+(((ABS(F75)*$D$6)/(MAX(((G31)+(I31)*(MAX($D$16,(AE75)-(K31))))*(MAX($D$16,(AE75)-(K31))),1E-6)*MAX(((((G31)+(I31)*(MAX($D$16,(AE75)-(K31))))*(MAX($D$16,(AE75)-(K31))))/MAX((G31)+2*(MAX($D$16,(AE75)-(K31)))*SQRT(1+(I31)^2),1E-6))^(2/3),1E-6)))^2))/2)+(IF((ABS(F75)/MAX(((G31)+(I31)*(MAX($D$16,(AE75)-(K31))))*(MAX($D$16,(AE75)-(K31))),1E-6))&gt;(ABS(F75)/MAX(((F31)+(H31)*(MAX($D$16,(K75)-(J31))))*(MAX($D$16,(K75)-(J31))),1E-6)),$D$9*((((ABS(F75)/MAX(((G31)+(I31)*(MAX($D$16,(AE75)-(K31))))*(MAX($D$16,(AE75)-(K31))),1E-6))^2)/(2*$I$5))-(((ABS(F75)/MAX(((F31)+(H31)*(MAX($D$16,(K75)-(J31))))*(MAX($D$16,(K75)-(J31))),1E-6))^2)/(2*$I$5))),$D$8*((((ABS(F75)/MAX(((F31)+(H31)*(MAX($D$16,(K75)-(J31))))*(MAX($D$16,(K75)-(J31))),1E-6))^2)/(2*$I$5))-(((ABS(F75)/MAX(((G31)+(I31)*(MAX($D$16,(AE75)-(K31))))*(MAX($D$16,(AE75)-(K31))),1E-6))^2)/(2*$I$5)))))+($D$10*(ABS((X31)-(W31))/90)*MAX(((ABS(F75)/MAX(((F31)+(H31)*(MAX($D$16,(K75)-(J31))))*(MAX($D$16,(K75)-(J31))),1E-6))^2)/(2*$I$5),((ABS(F75)/MAX(((G31)+(I31)*(MAX($D$16,(AE75)-(K31))))*(MAX($D$16,(AE75)-(K31))),1E-6))^2)/(2*$I$5)))+(0)-((ABS(F75)/MAX(((G31)+(I31)*(MAX($D$16,(AE75)-(K31))))*(MAX($D$16,(AE75)-(K31))),1E-6))^2)/(2*$I$5)</f>
        <v/>
      </c>
      <c r="P75">
        <f>AD75+((ABS(G75)/MAX(((G32)+(I32)*(MAX($D$16,(AD75)-(K32))))*(MAX($D$16,(AD75)-(K32))),1E-6))^2)/(2*$I$5)+((E32)*((((ABS(G75)*$D$6)/(MAX(((F32)+(H32)*(MAX($D$16,(AC75)-(J32))))*(MAX($D$16,(AC75)-(J32))),1E-6)*MAX(((((F32)+(H32)*(MAX($D$16,(AC75)-(J32))))*(MAX($D$16,(AC75)-(J32))))/MAX((F32)+2*(MAX($D$16,(AC75)-(J32)))*SQRT(1+(H32)^2),1E-6))^(2/3),1E-6)))^2)+(((ABS(G75)*$D$6)/(MAX(((G32)+(I32)*(MAX($D$16,(AD75)-(K32))))*(MAX($D$16,(AD75)-(K32))),1E-6)*MAX(((((G32)+(I32)*(MAX($D$16,(AD75)-(K32))))*(MAX($D$16,(AD75)-(K32))))/MAX((G32)+2*(MAX($D$16,(AD75)-(K32)))*SQRT(1+(I32)^2),1E-6))^(2/3),1E-6)))^2))/2)+(IF((ABS(G75)/MAX(((G32)+(I32)*(MAX($D$16,(AD75)-(K32))))*(MAX($D$16,(AD75)-(K32))),1E-6))&gt;(ABS(G75)/MAX(((F32)+(H32)*(MAX($D$16,(AC75)-(J32))))*(MAX($D$16,(AC75)-(J32))),1E-6)),$D$9*((((ABS(G75)/MAX(((G32)+(I32)*(MAX($D$16,(AD75)-(K32))))*(MAX($D$16,(AD75)-(K32))),1E-6))^2)/(2*$I$5))-(((ABS(G75)/MAX(((F32)+(H32)*(MAX($D$16,(AC75)-(J32))))*(MAX($D$16,(AC75)-(J32))),1E-6))^2)/(2*$I$5))),$D$8*((((ABS(G75)/MAX(((F32)+(H32)*(MAX($D$16,(AC75)-(J32))))*(MAX($D$16,(AC75)-(J32))),1E-6))^2)/(2*$I$5))-(((ABS(G75)/MAX(((G32)+(I32)*(MAX($D$16,(AD75)-(K32))))*(MAX($D$16,(AD75)-(K32))),1E-6))^2)/(2*$I$5)))))+($D$10*(ABS((X32)-(W32))/90)*MAX(((ABS(G75)/MAX(((F32)+(H32)*(MAX($D$16,(AC75)-(J32))))*(MAX($D$16,(AC75)-(J32))),1E-6))^2)/(2*$I$5),((ABS(G75)/MAX(((G32)+(I32)*(MAX($D$16,(AD75)-(K32))))*(MAX($D$16,(AD75)-(K32))),1E-6))^2)/(2*$I$5)))+(($D$11*0.13607488*(ABS(H75)/MAX(ABS(F75),1E-6))^2*MAX(((ABS(G75)/MAX(((F32)+(H32)*(MAX($D$16,(AC75)-(J32))))*(MAX($D$16,(AC75)-(J32))),1E-6))^2)/(2*$I$5),((ABS(G75)/MAX(((G32)+(I32)*(MAX($D$16,(AD75)-(K32))))*(MAX($D$16,(AD75)-(K32))),1E-6))^2)/(2*$I$5))))-((ABS(G75)/MAX(((F32)+(H32)*(MAX($D$16,(AC75)-(J32))))*(MAX($D$16,(AC75)-(J32))),1E-6))^2)/(2*$I$5)</f>
        <v/>
      </c>
      <c r="Q75">
        <f>L75+((ABS(H75)/MAX(((G33)+(I33)*(MAX($D$16,(IF(N6="None",AC75,L75))-(K33))))*(MAX($D$16,(IF(N6="None",AC75,L75))-(K33))),1E-6))^2)/(2*$I$5)+((E33)*((((ABS(H75)*$D$6)/(MAX(((F33)+(H33)*(MAX($D$16,(AC75)-(J33))))*(MAX($D$16,(AC75)-(J33))),1E-6)*MAX(((((F33)+(H33)*(MAX($D$16,(AC75)-(J33))))*(MAX($D$16,(AC75)-(J33))))/MAX((F33)+2*(MAX($D$16,(AC75)-(J33)))*SQRT(1+(H33)^2),1E-6))^(2/3),1E-6)))^2)+(((ABS(H75)*$D$6)/(MAX(((G33)+(I33)*(MAX($D$16,(IF(N6="None",AC75,L75))-(K33))))*(MAX($D$16,(IF(N6="None",AC75,L75))-(K33))),1E-6)*MAX(((((G33)+(I33)*(MAX($D$16,(IF(N6="None",AC75,L75))-(K33))))*(MAX($D$16,(IF(N6="None",AC75,L75))-(K33))))/MAX((G33)+2*(MAX($D$16,(IF(N6="None",AC75,L75))-(K33)))*SQRT(1+(I33)^2),1E-6))^(2/3),1E-6)))^2))/2)+(IF((ABS(H75)/MAX(((G33)+(I33)*(MAX($D$16,(IF(N6="None",AC75,L75))-(K33))))*(MAX($D$16,(IF(N6="None",AC75,L75))-(K33))),1E-6))&gt;(ABS(H75)/MAX(((F33)+(H33)*(MAX($D$16,(AC75)-(J33))))*(MAX($D$16,(AC75)-(J33))),1E-6)),$D$9*((((ABS(H75)/MAX(((G33)+(I33)*(MAX($D$16,(IF(N6="None",AC75,L75))-(K33))))*(MAX($D$16,(IF(N6="None",AC75,L75))-(K33))),1E-6))^2)/(2*$I$5))-(((ABS(H75)/MAX(((F33)+(H33)*(MAX($D$16,(AC75)-(J33))))*(MAX($D$16,(AC75)-(J33))),1E-6))^2)/(2*$I$5))),$D$8*((((ABS(H75)/MAX(((F33)+(H33)*(MAX($D$16,(AC75)-(J33))))*(MAX($D$16,(AC75)-(J33))),1E-6))^2)/(2*$I$5))-(((ABS(H75)/MAX(((G33)+(I33)*(MAX($D$16,(IF(N6="None",AC75,L75))-(K33))))*(MAX($D$16,(IF(N6="None",AC75,L75))-(K33))),1E-6))^2)/(2*$I$5)))))+($D$10*(ABS((X33)-(W33))/90)*MAX(((ABS(H75)/MAX(((F33)+(H33)*(MAX($D$16,(AC75)-(J33))))*(MAX($D$16,(AC75)-(J33))),1E-6))^2)/(2*$I$5),((ABS(H75)/MAX(((G33)+(I33)*(MAX($D$16,(IF(N6="None",AC75,L75))-(K33))))*(MAX($D$16,(IF(N6="None",AC75,L75))-(K33))),1E-6))^2)/(2*$I$5)))+(($D$11*0.00000015*(ABS(G75)/MAX(ABS(F75),1E-6))^2*MAX(((ABS(H75)/MAX(((F33)+(H33)*(MAX($D$16,(AC75)-(J33))))*(MAX($D$16,(AC75)-(J33))),1E-6))^2)/(2*$I$5),((ABS(H75)/MAX(((G33)+(I33)*(MAX($D$16,(IF(N6="None",AC75,L75))-(K33))))*(MAX($D$16,(IF(N6="None",AC75,L75))-(K33))),1E-6))^2)/(2*$I$5))))-((ABS(H75)/MAX(((F33)+(H33)*(MAX($D$16,(AC75)-(J33))))*(MAX($D$16,(AC75)-(J33))),1E-6))^2)/(2*$I$5)</f>
        <v/>
      </c>
      <c r="R75">
        <f>AE75+((ABS(G75)/MAX(((F32)+(H32)*(MAX($D$16,(AE75)-(J32))))*(MAX($D$16,(AE75)-(J32))),1E-6))^2)/(2*$I$5)-((E32)*((((ABS(G75)*$D$6)/(MAX(((F32)+(H32)*(MAX($D$16,(AE75)-(J32))))*(MAX($D$16,(AE75)-(J32))),1E-6)*MAX(((((F32)+(H32)*(MAX($D$16,(AE75)-(J32))))*(MAX($D$16,(AE75)-(J32))))/MAX((F32)+2*(MAX($D$16,(AE75)-(J32)))*SQRT(1+(H32)^2),1E-6))^(2/3),1E-6)))^2)+(((ABS(G75)*$D$6)/(MAX(((G32)+(I32)*(MAX($D$16,(AF75)-(K32))))*(MAX($D$16,(AF75)-(K32))),1E-6)*MAX(((((G32)+(I32)*(MAX($D$16,(AF75)-(K32))))*(MAX($D$16,(AF75)-(K32))))/MAX((G32)+2*(MAX($D$16,(AF75)-(K32)))*SQRT(1+(I32)^2),1E-6))^(2/3),1E-6)))^2))/2)+(IF((ABS(G75)/MAX(((G32)+(I32)*(MAX($D$16,(AF75)-(K32))))*(MAX($D$16,(AF75)-(K32))),1E-6))&gt;(ABS(G75)/MAX(((F32)+(H32)*(MAX($D$16,(AE75)-(J32))))*(MAX($D$16,(AE75)-(J32))),1E-6)),$D$9*((((ABS(G75)/MAX(((G32)+(I32)*(MAX($D$16,(AF75)-(K32))))*(MAX($D$16,(AF75)-(K32))),1E-6))^2)/(2*$I$5))-(((ABS(G75)/MAX(((F32)+(H32)*(MAX($D$16,(AE75)-(J32))))*(MAX($D$16,(AE75)-(J32))),1E-6))^2)/(2*$I$5))),$D$8*((((ABS(G75)/MAX(((F32)+(H32)*(MAX($D$16,(AE75)-(J32))))*(MAX($D$16,(AE75)-(J32))),1E-6))^2)/(2*$I$5))-(((ABS(G75)/MAX(((G32)+(I32)*(MAX($D$16,(AF75)-(K32))))*(MAX($D$16,(AF75)-(K32))),1E-6))^2)/(2*$I$5)))))+($D$10*(ABS((X32)-(W32))/90)*MAX(((ABS(G75)/MAX(((F32)+(H32)*(MAX($D$16,(AE75)-(J32))))*(MAX($D$16,(AE75)-(J32))),1E-6))^2)/(2*$I$5),((ABS(G75)/MAX(((G32)+(I32)*(MAX($D$16,(AF75)-(K32))))*(MAX($D$16,(AF75)-(K32))),1E-6))^2)/(2*$I$5)))+(($D$11*0.13607488*(ABS(H75)/MAX(ABS(F75),1E-6))^2*MAX(((ABS(G75)/MAX(((F32)+(H32)*(MAX($D$16,(AE75)-(J32))))*(MAX($D$16,(AE75)-(J32))),1E-6))^2)/(2*$I$5),((ABS(G75)/MAX(((G32)+(I32)*(MAX($D$16,(AF75)-(K32))))*(MAX($D$16,(AF75)-(K32))),1E-6))^2)/(2*$I$5))))-((ABS(G75)/MAX(((G32)+(I32)*(MAX($D$16,(AF75)-(K32))))*(MAX($D$16,(AF75)-(K32))),1E-6))^2)/(2*$I$5)</f>
        <v/>
      </c>
      <c r="S75">
        <f>M75+((ABS(I75)/MAX(((G34)+(I34)*(MAX($D$16,(IF(N7="None",AD75,M75))-(K34))))*(MAX($D$16,(IF(N7="None",AD75,M75))-(K34))),1E-6))^2)/(2*$I$5)+((E34)*((((ABS(I75)*$D$6)/(MAX(((F34)+(H34)*(MAX($D$16,(AD75)-(J34))))*(MAX($D$16,(AD75)-(J34))),1E-6)*MAX(((((F34)+(H34)*(MAX($D$16,(AD75)-(J34))))*(MAX($D$16,(AD75)-(J34))))/MAX((F34)+2*(MAX($D$16,(AD75)-(J34)))*SQRT(1+(H34)^2),1E-6))^(2/3),1E-6)))^2)+(((ABS(I75)*$D$6)/(MAX(((G34)+(I34)*(MAX($D$16,(IF(N7="None",AD75,M75))-(K34))))*(MAX($D$16,(IF(N7="None",AD75,M75))-(K34))),1E-6)*MAX(((((G34)+(I34)*(MAX($D$16,(IF(N7="None",AD75,M75))-(K34))))*(MAX($D$16,(IF(N7="None",AD75,M75))-(K34))))/MAX((G34)+2*(MAX($D$16,(IF(N7="None",AD75,M75))-(K34)))*SQRT(1+(I34)^2),1E-6))^(2/3),1E-6)))^2))/2)+(IF((ABS(I75)/MAX(((G34)+(I34)*(MAX($D$16,(IF(N7="None",AD75,M75))-(K34))))*(MAX($D$16,(IF(N7="None",AD75,M75))-(K34))),1E-6))&gt;(ABS(I75)/MAX(((F34)+(H34)*(MAX($D$16,(AD75)-(J34))))*(MAX($D$16,(AD75)-(J34))),1E-6)),$D$9*((((ABS(I75)/MAX(((G34)+(I34)*(MAX($D$16,(IF(N7="None",AD75,M75))-(K34))))*(MAX($D$16,(IF(N7="None",AD75,M75))-(K34))),1E-6))^2)/(2*$I$5))-(((ABS(I75)/MAX(((F34)+(H34)*(MAX($D$16,(AD75)-(J34))))*(MAX($D$16,(AD75)-(J34))),1E-6))^2)/(2*$I$5))),$D$8*((((ABS(I75)/MAX(((F34)+(H34)*(MAX($D$16,(AD75)-(J34))))*(MAX($D$16,(AD75)-(J34))),1E-6))^2)/(2*$I$5))-(((ABS(I75)/MAX(((G34)+(I34)*(MAX($D$16,(IF(N7="None",AD75,M75))-(K34))))*(MAX($D$16,(IF(N7="None",AD75,M75))-(K34))),1E-6))^2)/(2*$I$5)))))+($D$10*(ABS((X34)-(W34))/90)*MAX(((ABS(I75)/MAX(((F34)+(H34)*(MAX($D$16,(AD75)-(J34))))*(MAX($D$16,(AD75)-(J34))),1E-6))^2)/(2*$I$5),((ABS(I75)/MAX(((G34)+(I34)*(MAX($D$16,(IF(N7="None",AD75,M75))-(K34))))*(MAX($D$16,(IF(N7="None",AD75,M75))-(K34))),1E-6))^2)/(2*$I$5)))+(0)-((ABS(I75)/MAX(((F34)+(H34)*(MAX($D$16,(AD75)-(J34))))*(MAX($D$16,(AD75)-(J34))),1E-6))^2)/(2*$I$5)</f>
        <v/>
      </c>
      <c r="T75">
        <f>N75+((ABS(J75)/MAX(((G35)+(I35)*(MAX($D$16,(IF(N8="None",AD75,N75))-(K35))))*(MAX($D$16,(IF(N8="None",AD75,N75))-(K35))),1E-6))^2)/(2*$I$5)+((E35)*((((ABS(J75)*$D$6)/(MAX(((F35)+(H35)*(MAX($D$16,(AD75)-(J35))))*(MAX($D$16,(AD75)-(J35))),1E-6)*MAX(((((F35)+(H35)*(MAX($D$16,(AD75)-(J35))))*(MAX($D$16,(AD75)-(J35))))/MAX((F35)+2*(MAX($D$16,(AD75)-(J35)))*SQRT(1+(H35)^2),1E-6))^(2/3),1E-6)))^2)+(((ABS(J75)*$D$6)/(MAX(((G35)+(I35)*(MAX($D$16,(IF(N8="None",AD75,N75))-(K35))))*(MAX($D$16,(IF(N8="None",AD75,N75))-(K35))),1E-6)*MAX(((((G35)+(I35)*(MAX($D$16,(IF(N8="None",AD75,N75))-(K35))))*(MAX($D$16,(IF(N8="None",AD75,N75))-(K35))))/MAX((G35)+2*(MAX($D$16,(IF(N8="None",AD75,N75))-(K35)))*SQRT(1+(I35)^2),1E-6))^(2/3),1E-6)))^2))/2)+(IF((ABS(J75)/MAX(((G35)+(I35)*(MAX($D$16,(IF(N8="None",AD75,N75))-(K35))))*(MAX($D$16,(IF(N8="None",AD75,N75))-(K35))),1E-6))&gt;(ABS(J75)/MAX(((F35)+(H35)*(MAX($D$16,(AD75)-(J35))))*(MAX($D$16,(AD75)-(J35))),1E-6)),$D$9*((((ABS(J75)/MAX(((G35)+(I35)*(MAX($D$16,(IF(N8="None",AD75,N75))-(K35))))*(MAX($D$16,(IF(N8="None",AD75,N75))-(K35))),1E-6))^2)/(2*$I$5))-(((ABS(J75)/MAX(((F35)+(H35)*(MAX($D$16,(AD75)-(J35))))*(MAX($D$16,(AD75)-(J35))),1E-6))^2)/(2*$I$5))),$D$8*((((ABS(J75)/MAX(((F35)+(H35)*(MAX($D$16,(AD75)-(J35))))*(MAX($D$16,(AD75)-(J35))),1E-6))^2)/(2*$I$5))-(((ABS(J75)/MAX(((G35)+(I35)*(MAX($D$16,(IF(N8="None",AD75,N75))-(K35))))*(MAX($D$16,(IF(N8="None",AD75,N75))-(K35))),1E-6))^2)/(2*$I$5)))))+($D$10*(ABS((X35)-(W35))/90)*MAX(((ABS(J75)/MAX(((F35)+(H35)*(MAX($D$16,(AD75)-(J35))))*(MAX($D$16,(AD75)-(J35))),1E-6))^2)/(2*$I$5),((ABS(J75)/MAX(((G35)+(I35)*(MAX($D$16,(IF(N8="None",AD75,N75))-(K35))))*(MAX($D$16,(IF(N8="None",AD75,N75))-(K35))),1E-6))^2)/(2*$I$5)))+(($D$11*0.34699541*(ABS(I75)/MAX(ABS(G75),1E-6))^2*MAX(((ABS(J75)/MAX(((F35)+(H35)*(MAX($D$16,(AD75)-(J35))))*(MAX($D$16,(AD75)-(J35))),1E-6))^2)/(2*$I$5),((ABS(J75)/MAX(((G35)+(I35)*(MAX($D$16,(IF(N8="None",AD75,N75))-(K35))))*(MAX($D$16,(IF(N8="None",AD75,N75))-(K35))),1E-6))^2)/(2*$I$5))))-((ABS(J75)/MAX(((F35)+(H35)*(MAX($D$16,(AD75)-(J35))))*(MAX($D$16,(AD75)-(J35))),1E-6))^2)/(2*$I$5)</f>
        <v/>
      </c>
      <c r="U75">
        <f>((((G31)*(MAX($D$16,(AE75)-(K31)))^2)/2+(I31)*(MAX($D$16,(AE75)-(K31)))^3/3+(ABS(F75)^2)/($I$5*MAX(((G31)+(I31)*(MAX($D$16,(AE75)-(K31))))*(MAX($D$16,(AE75)-(K31))),1E-6)))-(IF(N6="None",((((F32)*(MAX($D$16,(AE75)-(J32)))^2)/2+(H32)*(MAX($D$16,(AE75)-(J32)))^3/3+(ABS(G75)^2)/($I$5*MAX(((F32)+(H32)*(MAX($D$16,(AE75)-(J32))))*(MAX($D$16,(AE75)-(J32))),1E-6)))*0.72785025),(((((F32)*(MAX($D$16,(AE75)-(J32)))^2)/2+(H32)*(MAX($D$16,(AE75)-(J32)))^3/3+(ABS(G75)^2)/($I$5*MAX(((F32)+(H32)*(MAX($D$16,(AE75)-(J32))))*(MAX($D$16,(AE75)-(J32))),1E-6)))*0.72785025)+((((F33)*(MAX($D$16,(AE75)-(J33)))^2)/2+(H33)*(MAX($D$16,(AE75)-(J33)))^3/3+(ABS(H75)^2)/($I$5*MAX(((F33)+(H33)*(MAX($D$16,(AE75)-(J33))))*(MAX($D$16,(AE75)-(J33))),1E-6)))*0.99999971)))))/MAX(((G31)*(MAX($D$16,(AE75)-(K31)))^2)/2+(I31)*(MAX($D$16,(AE75)-(K31)))^3/3+(ABS(F75)^2)/($I$5*MAX(((G31)+(I31)*(MAX($D$16,(AE75)-(K31))))*(MAX($D$16,(AE75)-(K31))),1E-6)),1E-6)</f>
        <v/>
      </c>
      <c r="V75">
        <f>((((G32)*(MAX($D$16,(AF75)-(K32)))^2)/2+(I32)*(MAX($D$16,(AF75)-(K32)))^3/3+(ABS(G75)^2)/($I$5*MAX(((G32)+(I32)*(MAX($D$16,(AF75)-(K32))))*(MAX($D$16,(AF75)-(K32))),1E-6)))-(IF(AND(N7="None",N8="None"),0,IF(N8="None",((((F34)*(MAX($D$16,(AF75)-(J34)))^2)/2+(H34)*(MAX($D$16,(AF75)-(J34)))^3/3+(ABS(I75)^2)/($I$5*MAX(((F34)+(H34)*(MAX($D$16,(AF75)-(J34))))*(MAX($D$16,(AF75)-(J34))),1E-6)))*1.00000000),IF(N7="None",((((F35)*(MAX($D$16,(AF75)-(J35)))^2)/2+(H35)*(MAX($D$16,(AF75)-(J35)))^3/3+(ABS(J75)^2)/($I$5*MAX(((F35)+(H35)*(MAX($D$16,(AF75)-(J35))))*(MAX($D$16,(AF75)-(J35))),1E-6)))*0.30600918),(((((F34)*(MAX($D$16,(AF75)-(J34)))^2)/2+(H34)*(MAX($D$16,(AF75)-(J34)))^3/3+(ABS(I75)^2)/($I$5*MAX(((F34)+(H34)*(MAX($D$16,(AF75)-(J34))))*(MAX($D$16,(AF75)-(J34))),1E-6)))*1.00000000)+((((F35)*(MAX($D$16,(AF75)-(J35)))^2)/2+(H35)*(MAX($D$16,(AF75)-(J35)))^3/3+(ABS(J75)^2)/($I$5*MAX(((F35)+(H35)*(MAX($D$16,(AF75)-(J35))))*(MAX($D$16,(AF75)-(J35))),1E-6)))*0.30600918)))))))/MAX(((G32)*(MAX($D$16,(AF75)-(K32)))^2)/2+(I32)*(MAX($D$16,(AF75)-(K32)))^3/3+(ABS(G75)^2)/($I$5*MAX(((G32)+(I32)*(MAX($D$16,(AF75)-(K32))))*(MAX($D$16,(AF75)-(K32))),1E-6)),1E-6)</f>
        <v/>
      </c>
      <c r="W75">
        <f>ABS((MAX(P75,Q75))-D75)</f>
        <v/>
      </c>
      <c r="X75">
        <f>ABS((MAX(S75,T75))-E75)</f>
        <v/>
      </c>
      <c r="Y75">
        <f>IF($D$20=0,B75,IFERROR(IF(N6="None",1,MIN(0.98,MAX(0.02,B75+$D$14*((Q75-P75)/MAX(ABS(D75),1))))),B75))</f>
        <v/>
      </c>
      <c r="Z75">
        <f>IF($D$20=0,C75,IFERROR(IF(AND(N7="None",N8="None"),C75,IF(N8="None",1,IF(N7="None",0,MIN(0.98,MAX(0.02,C75+$D$14*((T75-S75)/MAX(ABS(E75),1))))))),C75))</f>
        <v/>
      </c>
      <c r="AA75">
        <f>IF($D$20=0,D75,IFERROR(D75+$D$13*(AC75-D75),D75))</f>
        <v/>
      </c>
      <c r="AB75">
        <f>IF($D$20=0,E75,IFERROR(E75+$D$13*(AD75-E75),E75))</f>
        <v/>
      </c>
      <c r="AC75">
        <f>IF($D$20=0,D75,IF(AC75=0,(MAX(P75,Q75)),IF(ABS((MAX(P75,Q75))-AC75)&lt;$D$19,AC75,MAX((K31)+$D$16,AC75+$D$13*(((MAX(P75,Q75))-AC75))))))</f>
        <v/>
      </c>
      <c r="AD75">
        <f>IF($D$20=0,E75,IF(AD75=0,(MAX(S75,T75)),IF(ABS((MAX(S75,T75))-AD75)&lt;$D$19,AD75,MAX((K32)+$D$16,AD75+$D$13*(((MAX(S75,T75))-AD75))))))</f>
        <v/>
      </c>
      <c r="AE75">
        <f>IF($D$20=0,D75,IF(AE75=0,O75,IF(ABS(U75)&lt;$D$19,AE75,MAX((K31)+$D$16,AE75+($D$13*(((O75)-AE75)+(U75*MAX(ABS(AE75-(K31)),1))))))))</f>
        <v/>
      </c>
      <c r="AF75">
        <f>IF($D$20=0,E75,IF(AF75=0,R75,IF(ABS(V75)&lt;$D$19,AF75,MAX((K32)+$D$16,AF75+($D$13*(((R75)-AF75)+(V75*MAX(ABS(AF75-(K32)),1))))))))</f>
        <v/>
      </c>
      <c r="AG75">
        <f>((G31)*(MAX($D$16,(AC75)-(K31)))^2)/2+(I31)*(MAX($D$16,(AC75)-(K31)))^3/3+(ABS(F75)^2)/($I$5*MAX(((G31)+(I31)*(MAX($D$16,(AC75)-(K31))))*(MAX($D$16,(AC75)-(K31))),1E-6))</f>
        <v/>
      </c>
      <c r="AH75">
        <f>((G31)*(MAX($D$16,(AE75)-(K31)))^2)/2+(I31)*(MAX($D$16,(AE75)-(K31)))^3/3+(ABS(F75)^2)/($I$5*MAX(((G31)+(I31)*(MAX($D$16,(AE75)-(K31))))*(MAX($D$16,(AE75)-(K31))),1E-6))</f>
        <v/>
      </c>
      <c r="AI75">
        <f>((G32)*(MAX($D$16,(AD75)-(K32)))^2)/2+(I32)*(MAX($D$16,(AD75)-(K32)))^3/3+(ABS(G75)^2)/($I$5*MAX(((G32)+(I32)*(MAX($D$16,(AD75)-(K32))))*(MAX($D$16,(AD75)-(K32))),1E-6))</f>
        <v/>
      </c>
      <c r="AJ75">
        <f>((G32)*(MAX($D$16,(AF75)-(K32)))^2)/2+(I32)*(MAX($D$16,(AF75)-(K32)))^3/3+(ABS(G75)^2)/($I$5*MAX(((G32)+(I32)*(MAX($D$16,(AF75)-(K32))))*(MAX($D$16,(AF75)-(K32))),1E-6))</f>
        <v/>
      </c>
      <c r="AK75">
        <f>IF(AH75&gt;=AG75,"Supercritical","Subcritical")</f>
        <v/>
      </c>
      <c r="AL75">
        <f>IF(AJ75&gt;=AI75,"Supercritical","Subcritical")</f>
        <v/>
      </c>
      <c r="AM75">
        <f>IF($D$20=0,D75,IFERROR(D75+$D$13*(IF(AK75="Supercritical",AE75,AC75)-D75),D75))</f>
        <v/>
      </c>
      <c r="AN75">
        <f>IF($D$20=0,E75,IFERROR(E75+$D$13*(IF(AL75="Supercritical",AF75,AD75)-E75),E75))</f>
        <v/>
      </c>
      <c r="AO75">
        <f>IF($D$20=0,0,IFERROR(ABS(IF(AK75="Supercritical",AE75,AC75)-D75),0))</f>
        <v/>
      </c>
      <c r="AP75">
        <f>IF($D$20=0,0,IFERROR(ABS(IF(AL75="Supercritical",AF75,AD75)-E75),0))</f>
        <v/>
      </c>
    </row>
    <row r="76">
      <c r="A76" t="n">
        <v>33</v>
      </c>
      <c r="B76">
        <f>Y75</f>
        <v/>
      </c>
      <c r="C76">
        <f>Z75</f>
        <v/>
      </c>
      <c r="D76">
        <f>AM75</f>
        <v/>
      </c>
      <c r="E76">
        <f>AN75</f>
        <v/>
      </c>
      <c r="F76">
        <f>$D$5</f>
        <v/>
      </c>
      <c r="G76">
        <f>IF(N6="None",MAX(0,F76-H76),MAX(0,F76*B76))</f>
        <v/>
      </c>
      <c r="H76">
        <f>IF(N6="None",MAX(0.05,IFERROR(O33,0)+0.05),MAX(0,F76-G76))</f>
        <v/>
      </c>
      <c r="I76">
        <f>IF(AND(N7="None",N8="None"),MAX(0,G76*C76),IF(N7="None",MAX(0.05,IFERROR(O34,0)+0.05),IF(N8="None",MAX(0,G76-J76),MAX(0,G76*C76))))</f>
        <v/>
      </c>
      <c r="J76">
        <f>IF(AND(N7="None",N8="None"),MAX(0,G76-I76),IF(N8="None",MAX(0.05,IFERROR(O35,0)+0.05),IF(N7="None",MAX(0,G76-I76),MAX(0,G76-I76))))</f>
        <v/>
      </c>
      <c r="K76">
        <f>P5</f>
        <v/>
      </c>
      <c r="L76">
        <f>P6</f>
        <v/>
      </c>
      <c r="M76">
        <f>P7</f>
        <v/>
      </c>
      <c r="N76">
        <f>P8</f>
        <v/>
      </c>
      <c r="O76">
        <f>K76+((ABS(F76)/MAX(((F31)+(H31)*(MAX($D$16,(K76)-(J31))))*(MAX($D$16,(K76)-(J31))),1E-6))^2)/(2*$I$5)-((E31)*((((ABS(F76)*$D$6)/(MAX(((F31)+(H31)*(MAX($D$16,(K76)-(J31))))*(MAX($D$16,(K76)-(J31))),1E-6)*MAX(((((F31)+(H31)*(MAX($D$16,(K76)-(J31))))*(MAX($D$16,(K76)-(J31))))/MAX((F31)+2*(MAX($D$16,(K76)-(J31)))*SQRT(1+(H31)^2),1E-6))^(2/3),1E-6)))^2)+(((ABS(F76)*$D$6)/(MAX(((G31)+(I31)*(MAX($D$16,(AE76)-(K31))))*(MAX($D$16,(AE76)-(K31))),1E-6)*MAX(((((G31)+(I31)*(MAX($D$16,(AE76)-(K31))))*(MAX($D$16,(AE76)-(K31))))/MAX((G31)+2*(MAX($D$16,(AE76)-(K31)))*SQRT(1+(I31)^2),1E-6))^(2/3),1E-6)))^2))/2)+(IF((ABS(F76)/MAX(((G31)+(I31)*(MAX($D$16,(AE76)-(K31))))*(MAX($D$16,(AE76)-(K31))),1E-6))&gt;(ABS(F76)/MAX(((F31)+(H31)*(MAX($D$16,(K76)-(J31))))*(MAX($D$16,(K76)-(J31))),1E-6)),$D$9*((((ABS(F76)/MAX(((G31)+(I31)*(MAX($D$16,(AE76)-(K31))))*(MAX($D$16,(AE76)-(K31))),1E-6))^2)/(2*$I$5))-(((ABS(F76)/MAX(((F31)+(H31)*(MAX($D$16,(K76)-(J31))))*(MAX($D$16,(K76)-(J31))),1E-6))^2)/(2*$I$5))),$D$8*((((ABS(F76)/MAX(((F31)+(H31)*(MAX($D$16,(K76)-(J31))))*(MAX($D$16,(K76)-(J31))),1E-6))^2)/(2*$I$5))-(((ABS(F76)/MAX(((G31)+(I31)*(MAX($D$16,(AE76)-(K31))))*(MAX($D$16,(AE76)-(K31))),1E-6))^2)/(2*$I$5)))))+($D$10*(ABS((X31)-(W31))/90)*MAX(((ABS(F76)/MAX(((F31)+(H31)*(MAX($D$16,(K76)-(J31))))*(MAX($D$16,(K76)-(J31))),1E-6))^2)/(2*$I$5),((ABS(F76)/MAX(((G31)+(I31)*(MAX($D$16,(AE76)-(K31))))*(MAX($D$16,(AE76)-(K31))),1E-6))^2)/(2*$I$5)))+(0)-((ABS(F76)/MAX(((G31)+(I31)*(MAX($D$16,(AE76)-(K31))))*(MAX($D$16,(AE76)-(K31))),1E-6))^2)/(2*$I$5)</f>
        <v/>
      </c>
      <c r="P76">
        <f>AD76+((ABS(G76)/MAX(((G32)+(I32)*(MAX($D$16,(AD76)-(K32))))*(MAX($D$16,(AD76)-(K32))),1E-6))^2)/(2*$I$5)+((E32)*((((ABS(G76)*$D$6)/(MAX(((F32)+(H32)*(MAX($D$16,(AC76)-(J32))))*(MAX($D$16,(AC76)-(J32))),1E-6)*MAX(((((F32)+(H32)*(MAX($D$16,(AC76)-(J32))))*(MAX($D$16,(AC76)-(J32))))/MAX((F32)+2*(MAX($D$16,(AC76)-(J32)))*SQRT(1+(H32)^2),1E-6))^(2/3),1E-6)))^2)+(((ABS(G76)*$D$6)/(MAX(((G32)+(I32)*(MAX($D$16,(AD76)-(K32))))*(MAX($D$16,(AD76)-(K32))),1E-6)*MAX(((((G32)+(I32)*(MAX($D$16,(AD76)-(K32))))*(MAX($D$16,(AD76)-(K32))))/MAX((G32)+2*(MAX($D$16,(AD76)-(K32)))*SQRT(1+(I32)^2),1E-6))^(2/3),1E-6)))^2))/2)+(IF((ABS(G76)/MAX(((G32)+(I32)*(MAX($D$16,(AD76)-(K32))))*(MAX($D$16,(AD76)-(K32))),1E-6))&gt;(ABS(G76)/MAX(((F32)+(H32)*(MAX($D$16,(AC76)-(J32))))*(MAX($D$16,(AC76)-(J32))),1E-6)),$D$9*((((ABS(G76)/MAX(((G32)+(I32)*(MAX($D$16,(AD76)-(K32))))*(MAX($D$16,(AD76)-(K32))),1E-6))^2)/(2*$I$5))-(((ABS(G76)/MAX(((F32)+(H32)*(MAX($D$16,(AC76)-(J32))))*(MAX($D$16,(AC76)-(J32))),1E-6))^2)/(2*$I$5))),$D$8*((((ABS(G76)/MAX(((F32)+(H32)*(MAX($D$16,(AC76)-(J32))))*(MAX($D$16,(AC76)-(J32))),1E-6))^2)/(2*$I$5))-(((ABS(G76)/MAX(((G32)+(I32)*(MAX($D$16,(AD76)-(K32))))*(MAX($D$16,(AD76)-(K32))),1E-6))^2)/(2*$I$5)))))+($D$10*(ABS((X32)-(W32))/90)*MAX(((ABS(G76)/MAX(((F32)+(H32)*(MAX($D$16,(AC76)-(J32))))*(MAX($D$16,(AC76)-(J32))),1E-6))^2)/(2*$I$5),((ABS(G76)/MAX(((G32)+(I32)*(MAX($D$16,(AD76)-(K32))))*(MAX($D$16,(AD76)-(K32))),1E-6))^2)/(2*$I$5)))+(($D$11*0.13607488*(ABS(H76)/MAX(ABS(F76),1E-6))^2*MAX(((ABS(G76)/MAX(((F32)+(H32)*(MAX($D$16,(AC76)-(J32))))*(MAX($D$16,(AC76)-(J32))),1E-6))^2)/(2*$I$5),((ABS(G76)/MAX(((G32)+(I32)*(MAX($D$16,(AD76)-(K32))))*(MAX($D$16,(AD76)-(K32))),1E-6))^2)/(2*$I$5))))-((ABS(G76)/MAX(((F32)+(H32)*(MAX($D$16,(AC76)-(J32))))*(MAX($D$16,(AC76)-(J32))),1E-6))^2)/(2*$I$5)</f>
        <v/>
      </c>
      <c r="Q76">
        <f>L76+((ABS(H76)/MAX(((G33)+(I33)*(MAX($D$16,(IF(N6="None",AC76,L76))-(K33))))*(MAX($D$16,(IF(N6="None",AC76,L76))-(K33))),1E-6))^2)/(2*$I$5)+((E33)*((((ABS(H76)*$D$6)/(MAX(((F33)+(H33)*(MAX($D$16,(AC76)-(J33))))*(MAX($D$16,(AC76)-(J33))),1E-6)*MAX(((((F33)+(H33)*(MAX($D$16,(AC76)-(J33))))*(MAX($D$16,(AC76)-(J33))))/MAX((F33)+2*(MAX($D$16,(AC76)-(J33)))*SQRT(1+(H33)^2),1E-6))^(2/3),1E-6)))^2)+(((ABS(H76)*$D$6)/(MAX(((G33)+(I33)*(MAX($D$16,(IF(N6="None",AC76,L76))-(K33))))*(MAX($D$16,(IF(N6="None",AC76,L76))-(K33))),1E-6)*MAX(((((G33)+(I33)*(MAX($D$16,(IF(N6="None",AC76,L76))-(K33))))*(MAX($D$16,(IF(N6="None",AC76,L76))-(K33))))/MAX((G33)+2*(MAX($D$16,(IF(N6="None",AC76,L76))-(K33)))*SQRT(1+(I33)^2),1E-6))^(2/3),1E-6)))^2))/2)+(IF((ABS(H76)/MAX(((G33)+(I33)*(MAX($D$16,(IF(N6="None",AC76,L76))-(K33))))*(MAX($D$16,(IF(N6="None",AC76,L76))-(K33))),1E-6))&gt;(ABS(H76)/MAX(((F33)+(H33)*(MAX($D$16,(AC76)-(J33))))*(MAX($D$16,(AC76)-(J33))),1E-6)),$D$9*((((ABS(H76)/MAX(((G33)+(I33)*(MAX($D$16,(IF(N6="None",AC76,L76))-(K33))))*(MAX($D$16,(IF(N6="None",AC76,L76))-(K33))),1E-6))^2)/(2*$I$5))-(((ABS(H76)/MAX(((F33)+(H33)*(MAX($D$16,(AC76)-(J33))))*(MAX($D$16,(AC76)-(J33))),1E-6))^2)/(2*$I$5))),$D$8*((((ABS(H76)/MAX(((F33)+(H33)*(MAX($D$16,(AC76)-(J33))))*(MAX($D$16,(AC76)-(J33))),1E-6))^2)/(2*$I$5))-(((ABS(H76)/MAX(((G33)+(I33)*(MAX($D$16,(IF(N6="None",AC76,L76))-(K33))))*(MAX($D$16,(IF(N6="None",AC76,L76))-(K33))),1E-6))^2)/(2*$I$5)))))+($D$10*(ABS((X33)-(W33))/90)*MAX(((ABS(H76)/MAX(((F33)+(H33)*(MAX($D$16,(AC76)-(J33))))*(MAX($D$16,(AC76)-(J33))),1E-6))^2)/(2*$I$5),((ABS(H76)/MAX(((G33)+(I33)*(MAX($D$16,(IF(N6="None",AC76,L76))-(K33))))*(MAX($D$16,(IF(N6="None",AC76,L76))-(K33))),1E-6))^2)/(2*$I$5)))+(($D$11*0.00000015*(ABS(G76)/MAX(ABS(F76),1E-6))^2*MAX(((ABS(H76)/MAX(((F33)+(H33)*(MAX($D$16,(AC76)-(J33))))*(MAX($D$16,(AC76)-(J33))),1E-6))^2)/(2*$I$5),((ABS(H76)/MAX(((G33)+(I33)*(MAX($D$16,(IF(N6="None",AC76,L76))-(K33))))*(MAX($D$16,(IF(N6="None",AC76,L76))-(K33))),1E-6))^2)/(2*$I$5))))-((ABS(H76)/MAX(((F33)+(H33)*(MAX($D$16,(AC76)-(J33))))*(MAX($D$16,(AC76)-(J33))),1E-6))^2)/(2*$I$5)</f>
        <v/>
      </c>
      <c r="R76">
        <f>AE76+((ABS(G76)/MAX(((F32)+(H32)*(MAX($D$16,(AE76)-(J32))))*(MAX($D$16,(AE76)-(J32))),1E-6))^2)/(2*$I$5)-((E32)*((((ABS(G76)*$D$6)/(MAX(((F32)+(H32)*(MAX($D$16,(AE76)-(J32))))*(MAX($D$16,(AE76)-(J32))),1E-6)*MAX(((((F32)+(H32)*(MAX($D$16,(AE76)-(J32))))*(MAX($D$16,(AE76)-(J32))))/MAX((F32)+2*(MAX($D$16,(AE76)-(J32)))*SQRT(1+(H32)^2),1E-6))^(2/3),1E-6)))^2)+(((ABS(G76)*$D$6)/(MAX(((G32)+(I32)*(MAX($D$16,(AF76)-(K32))))*(MAX($D$16,(AF76)-(K32))),1E-6)*MAX(((((G32)+(I32)*(MAX($D$16,(AF76)-(K32))))*(MAX($D$16,(AF76)-(K32))))/MAX((G32)+2*(MAX($D$16,(AF76)-(K32)))*SQRT(1+(I32)^2),1E-6))^(2/3),1E-6)))^2))/2)+(IF((ABS(G76)/MAX(((G32)+(I32)*(MAX($D$16,(AF76)-(K32))))*(MAX($D$16,(AF76)-(K32))),1E-6))&gt;(ABS(G76)/MAX(((F32)+(H32)*(MAX($D$16,(AE76)-(J32))))*(MAX($D$16,(AE76)-(J32))),1E-6)),$D$9*((((ABS(G76)/MAX(((G32)+(I32)*(MAX($D$16,(AF76)-(K32))))*(MAX($D$16,(AF76)-(K32))),1E-6))^2)/(2*$I$5))-(((ABS(G76)/MAX(((F32)+(H32)*(MAX($D$16,(AE76)-(J32))))*(MAX($D$16,(AE76)-(J32))),1E-6))^2)/(2*$I$5))),$D$8*((((ABS(G76)/MAX(((F32)+(H32)*(MAX($D$16,(AE76)-(J32))))*(MAX($D$16,(AE76)-(J32))),1E-6))^2)/(2*$I$5))-(((ABS(G76)/MAX(((G32)+(I32)*(MAX($D$16,(AF76)-(K32))))*(MAX($D$16,(AF76)-(K32))),1E-6))^2)/(2*$I$5)))))+($D$10*(ABS((X32)-(W32))/90)*MAX(((ABS(G76)/MAX(((F32)+(H32)*(MAX($D$16,(AE76)-(J32))))*(MAX($D$16,(AE76)-(J32))),1E-6))^2)/(2*$I$5),((ABS(G76)/MAX(((G32)+(I32)*(MAX($D$16,(AF76)-(K32))))*(MAX($D$16,(AF76)-(K32))),1E-6))^2)/(2*$I$5)))+(($D$11*0.13607488*(ABS(H76)/MAX(ABS(F76),1E-6))^2*MAX(((ABS(G76)/MAX(((F32)+(H32)*(MAX($D$16,(AE76)-(J32))))*(MAX($D$16,(AE76)-(J32))),1E-6))^2)/(2*$I$5),((ABS(G76)/MAX(((G32)+(I32)*(MAX($D$16,(AF76)-(K32))))*(MAX($D$16,(AF76)-(K32))),1E-6))^2)/(2*$I$5))))-((ABS(G76)/MAX(((G32)+(I32)*(MAX($D$16,(AF76)-(K32))))*(MAX($D$16,(AF76)-(K32))),1E-6))^2)/(2*$I$5)</f>
        <v/>
      </c>
      <c r="S76">
        <f>M76+((ABS(I76)/MAX(((G34)+(I34)*(MAX($D$16,(IF(N7="None",AD76,M76))-(K34))))*(MAX($D$16,(IF(N7="None",AD76,M76))-(K34))),1E-6))^2)/(2*$I$5)+((E34)*((((ABS(I76)*$D$6)/(MAX(((F34)+(H34)*(MAX($D$16,(AD76)-(J34))))*(MAX($D$16,(AD76)-(J34))),1E-6)*MAX(((((F34)+(H34)*(MAX($D$16,(AD76)-(J34))))*(MAX($D$16,(AD76)-(J34))))/MAX((F34)+2*(MAX($D$16,(AD76)-(J34)))*SQRT(1+(H34)^2),1E-6))^(2/3),1E-6)))^2)+(((ABS(I76)*$D$6)/(MAX(((G34)+(I34)*(MAX($D$16,(IF(N7="None",AD76,M76))-(K34))))*(MAX($D$16,(IF(N7="None",AD76,M76))-(K34))),1E-6)*MAX(((((G34)+(I34)*(MAX($D$16,(IF(N7="None",AD76,M76))-(K34))))*(MAX($D$16,(IF(N7="None",AD76,M76))-(K34))))/MAX((G34)+2*(MAX($D$16,(IF(N7="None",AD76,M76))-(K34)))*SQRT(1+(I34)^2),1E-6))^(2/3),1E-6)))^2))/2)+(IF((ABS(I76)/MAX(((G34)+(I34)*(MAX($D$16,(IF(N7="None",AD76,M76))-(K34))))*(MAX($D$16,(IF(N7="None",AD76,M76))-(K34))),1E-6))&gt;(ABS(I76)/MAX(((F34)+(H34)*(MAX($D$16,(AD76)-(J34))))*(MAX($D$16,(AD76)-(J34))),1E-6)),$D$9*((((ABS(I76)/MAX(((G34)+(I34)*(MAX($D$16,(IF(N7="None",AD76,M76))-(K34))))*(MAX($D$16,(IF(N7="None",AD76,M76))-(K34))),1E-6))^2)/(2*$I$5))-(((ABS(I76)/MAX(((F34)+(H34)*(MAX($D$16,(AD76)-(J34))))*(MAX($D$16,(AD76)-(J34))),1E-6))^2)/(2*$I$5))),$D$8*((((ABS(I76)/MAX(((F34)+(H34)*(MAX($D$16,(AD76)-(J34))))*(MAX($D$16,(AD76)-(J34))),1E-6))^2)/(2*$I$5))-(((ABS(I76)/MAX(((G34)+(I34)*(MAX($D$16,(IF(N7="None",AD76,M76))-(K34))))*(MAX($D$16,(IF(N7="None",AD76,M76))-(K34))),1E-6))^2)/(2*$I$5)))))+($D$10*(ABS((X34)-(W34))/90)*MAX(((ABS(I76)/MAX(((F34)+(H34)*(MAX($D$16,(AD76)-(J34))))*(MAX($D$16,(AD76)-(J34))),1E-6))^2)/(2*$I$5),((ABS(I76)/MAX(((G34)+(I34)*(MAX($D$16,(IF(N7="None",AD76,M76))-(K34))))*(MAX($D$16,(IF(N7="None",AD76,M76))-(K34))),1E-6))^2)/(2*$I$5)))+(0)-((ABS(I76)/MAX(((F34)+(H34)*(MAX($D$16,(AD76)-(J34))))*(MAX($D$16,(AD76)-(J34))),1E-6))^2)/(2*$I$5)</f>
        <v/>
      </c>
      <c r="T76">
        <f>N76+((ABS(J76)/MAX(((G35)+(I35)*(MAX($D$16,(IF(N8="None",AD76,N76))-(K35))))*(MAX($D$16,(IF(N8="None",AD76,N76))-(K35))),1E-6))^2)/(2*$I$5)+((E35)*((((ABS(J76)*$D$6)/(MAX(((F35)+(H35)*(MAX($D$16,(AD76)-(J35))))*(MAX($D$16,(AD76)-(J35))),1E-6)*MAX(((((F35)+(H35)*(MAX($D$16,(AD76)-(J35))))*(MAX($D$16,(AD76)-(J35))))/MAX((F35)+2*(MAX($D$16,(AD76)-(J35)))*SQRT(1+(H35)^2),1E-6))^(2/3),1E-6)))^2)+(((ABS(J76)*$D$6)/(MAX(((G35)+(I35)*(MAX($D$16,(IF(N8="None",AD76,N76))-(K35))))*(MAX($D$16,(IF(N8="None",AD76,N76))-(K35))),1E-6)*MAX(((((G35)+(I35)*(MAX($D$16,(IF(N8="None",AD76,N76))-(K35))))*(MAX($D$16,(IF(N8="None",AD76,N76))-(K35))))/MAX((G35)+2*(MAX($D$16,(IF(N8="None",AD76,N76))-(K35)))*SQRT(1+(I35)^2),1E-6))^(2/3),1E-6)))^2))/2)+(IF((ABS(J76)/MAX(((G35)+(I35)*(MAX($D$16,(IF(N8="None",AD76,N76))-(K35))))*(MAX($D$16,(IF(N8="None",AD76,N76))-(K35))),1E-6))&gt;(ABS(J76)/MAX(((F35)+(H35)*(MAX($D$16,(AD76)-(J35))))*(MAX($D$16,(AD76)-(J35))),1E-6)),$D$9*((((ABS(J76)/MAX(((G35)+(I35)*(MAX($D$16,(IF(N8="None",AD76,N76))-(K35))))*(MAX($D$16,(IF(N8="None",AD76,N76))-(K35))),1E-6))^2)/(2*$I$5))-(((ABS(J76)/MAX(((F35)+(H35)*(MAX($D$16,(AD76)-(J35))))*(MAX($D$16,(AD76)-(J35))),1E-6))^2)/(2*$I$5))),$D$8*((((ABS(J76)/MAX(((F35)+(H35)*(MAX($D$16,(AD76)-(J35))))*(MAX($D$16,(AD76)-(J35))),1E-6))^2)/(2*$I$5))-(((ABS(J76)/MAX(((G35)+(I35)*(MAX($D$16,(IF(N8="None",AD76,N76))-(K35))))*(MAX($D$16,(IF(N8="None",AD76,N76))-(K35))),1E-6))^2)/(2*$I$5)))))+($D$10*(ABS((X35)-(W35))/90)*MAX(((ABS(J76)/MAX(((F35)+(H35)*(MAX($D$16,(AD76)-(J35))))*(MAX($D$16,(AD76)-(J35))),1E-6))^2)/(2*$I$5),((ABS(J76)/MAX(((G35)+(I35)*(MAX($D$16,(IF(N8="None",AD76,N76))-(K35))))*(MAX($D$16,(IF(N8="None",AD76,N76))-(K35))),1E-6))^2)/(2*$I$5)))+(($D$11*0.34699541*(ABS(I76)/MAX(ABS(G76),1E-6))^2*MAX(((ABS(J76)/MAX(((F35)+(H35)*(MAX($D$16,(AD76)-(J35))))*(MAX($D$16,(AD76)-(J35))),1E-6))^2)/(2*$I$5),((ABS(J76)/MAX(((G35)+(I35)*(MAX($D$16,(IF(N8="None",AD76,N76))-(K35))))*(MAX($D$16,(IF(N8="None",AD76,N76))-(K35))),1E-6))^2)/(2*$I$5))))-((ABS(J76)/MAX(((F35)+(H35)*(MAX($D$16,(AD76)-(J35))))*(MAX($D$16,(AD76)-(J35))),1E-6))^2)/(2*$I$5)</f>
        <v/>
      </c>
      <c r="U76">
        <f>((((G31)*(MAX($D$16,(AE76)-(K31)))^2)/2+(I31)*(MAX($D$16,(AE76)-(K31)))^3/3+(ABS(F76)^2)/($I$5*MAX(((G31)+(I31)*(MAX($D$16,(AE76)-(K31))))*(MAX($D$16,(AE76)-(K31))),1E-6)))-(IF(N6="None",((((F32)*(MAX($D$16,(AE76)-(J32)))^2)/2+(H32)*(MAX($D$16,(AE76)-(J32)))^3/3+(ABS(G76)^2)/($I$5*MAX(((F32)+(H32)*(MAX($D$16,(AE76)-(J32))))*(MAX($D$16,(AE76)-(J32))),1E-6)))*0.72785025),(((((F32)*(MAX($D$16,(AE76)-(J32)))^2)/2+(H32)*(MAX($D$16,(AE76)-(J32)))^3/3+(ABS(G76)^2)/($I$5*MAX(((F32)+(H32)*(MAX($D$16,(AE76)-(J32))))*(MAX($D$16,(AE76)-(J32))),1E-6)))*0.72785025)+((((F33)*(MAX($D$16,(AE76)-(J33)))^2)/2+(H33)*(MAX($D$16,(AE76)-(J33)))^3/3+(ABS(H76)^2)/($I$5*MAX(((F33)+(H33)*(MAX($D$16,(AE76)-(J33))))*(MAX($D$16,(AE76)-(J33))),1E-6)))*0.99999971)))))/MAX(((G31)*(MAX($D$16,(AE76)-(K31)))^2)/2+(I31)*(MAX($D$16,(AE76)-(K31)))^3/3+(ABS(F76)^2)/($I$5*MAX(((G31)+(I31)*(MAX($D$16,(AE76)-(K31))))*(MAX($D$16,(AE76)-(K31))),1E-6)),1E-6)</f>
        <v/>
      </c>
      <c r="V76">
        <f>((((G32)*(MAX($D$16,(AF76)-(K32)))^2)/2+(I32)*(MAX($D$16,(AF76)-(K32)))^3/3+(ABS(G76)^2)/($I$5*MAX(((G32)+(I32)*(MAX($D$16,(AF76)-(K32))))*(MAX($D$16,(AF76)-(K32))),1E-6)))-(IF(AND(N7="None",N8="None"),0,IF(N8="None",((((F34)*(MAX($D$16,(AF76)-(J34)))^2)/2+(H34)*(MAX($D$16,(AF76)-(J34)))^3/3+(ABS(I76)^2)/($I$5*MAX(((F34)+(H34)*(MAX($D$16,(AF76)-(J34))))*(MAX($D$16,(AF76)-(J34))),1E-6)))*1.00000000),IF(N7="None",((((F35)*(MAX($D$16,(AF76)-(J35)))^2)/2+(H35)*(MAX($D$16,(AF76)-(J35)))^3/3+(ABS(J76)^2)/($I$5*MAX(((F35)+(H35)*(MAX($D$16,(AF76)-(J35))))*(MAX($D$16,(AF76)-(J35))),1E-6)))*0.30600918),(((((F34)*(MAX($D$16,(AF76)-(J34)))^2)/2+(H34)*(MAX($D$16,(AF76)-(J34)))^3/3+(ABS(I76)^2)/($I$5*MAX(((F34)+(H34)*(MAX($D$16,(AF76)-(J34))))*(MAX($D$16,(AF76)-(J34))),1E-6)))*1.00000000)+((((F35)*(MAX($D$16,(AF76)-(J35)))^2)/2+(H35)*(MAX($D$16,(AF76)-(J35)))^3/3+(ABS(J76)^2)/($I$5*MAX(((F35)+(H35)*(MAX($D$16,(AF76)-(J35))))*(MAX($D$16,(AF76)-(J35))),1E-6)))*0.30600918)))))))/MAX(((G32)*(MAX($D$16,(AF76)-(K32)))^2)/2+(I32)*(MAX($D$16,(AF76)-(K32)))^3/3+(ABS(G76)^2)/($I$5*MAX(((G32)+(I32)*(MAX($D$16,(AF76)-(K32))))*(MAX($D$16,(AF76)-(K32))),1E-6)),1E-6)</f>
        <v/>
      </c>
      <c r="W76">
        <f>ABS((MAX(P76,Q76))-D76)</f>
        <v/>
      </c>
      <c r="X76">
        <f>ABS((MAX(S76,T76))-E76)</f>
        <v/>
      </c>
      <c r="Y76">
        <f>IF($D$20=0,B76,IFERROR(IF(N6="None",1,MIN(0.98,MAX(0.02,B76+$D$14*((Q76-P76)/MAX(ABS(D76),1))))),B76))</f>
        <v/>
      </c>
      <c r="Z76">
        <f>IF($D$20=0,C76,IFERROR(IF(AND(N7="None",N8="None"),C76,IF(N8="None",1,IF(N7="None",0,MIN(0.98,MAX(0.02,C76+$D$14*((T76-S76)/MAX(ABS(E76),1))))))),C76))</f>
        <v/>
      </c>
      <c r="AA76">
        <f>IF($D$20=0,D76,IFERROR(D76+$D$13*(AC76-D76),D76))</f>
        <v/>
      </c>
      <c r="AB76">
        <f>IF($D$20=0,E76,IFERROR(E76+$D$13*(AD76-E76),E76))</f>
        <v/>
      </c>
      <c r="AC76">
        <f>IF($D$20=0,D76,IF(AC76=0,(MAX(P76,Q76)),IF(ABS((MAX(P76,Q76))-AC76)&lt;$D$19,AC76,MAX((K31)+$D$16,AC76+$D$13*(((MAX(P76,Q76))-AC76))))))</f>
        <v/>
      </c>
      <c r="AD76">
        <f>IF($D$20=0,E76,IF(AD76=0,(MAX(S76,T76)),IF(ABS((MAX(S76,T76))-AD76)&lt;$D$19,AD76,MAX((K32)+$D$16,AD76+$D$13*(((MAX(S76,T76))-AD76))))))</f>
        <v/>
      </c>
      <c r="AE76">
        <f>IF($D$20=0,D76,IF(AE76=0,O76,IF(ABS(U76)&lt;$D$19,AE76,MAX((K31)+$D$16,AE76+($D$13*(((O76)-AE76)+(U76*MAX(ABS(AE76-(K31)),1))))))))</f>
        <v/>
      </c>
      <c r="AF76">
        <f>IF($D$20=0,E76,IF(AF76=0,R76,IF(ABS(V76)&lt;$D$19,AF76,MAX((K32)+$D$16,AF76+($D$13*(((R76)-AF76)+(V76*MAX(ABS(AF76-(K32)),1))))))))</f>
        <v/>
      </c>
      <c r="AG76">
        <f>((G31)*(MAX($D$16,(AC76)-(K31)))^2)/2+(I31)*(MAX($D$16,(AC76)-(K31)))^3/3+(ABS(F76)^2)/($I$5*MAX(((G31)+(I31)*(MAX($D$16,(AC76)-(K31))))*(MAX($D$16,(AC76)-(K31))),1E-6))</f>
        <v/>
      </c>
      <c r="AH76">
        <f>((G31)*(MAX($D$16,(AE76)-(K31)))^2)/2+(I31)*(MAX($D$16,(AE76)-(K31)))^3/3+(ABS(F76)^2)/($I$5*MAX(((G31)+(I31)*(MAX($D$16,(AE76)-(K31))))*(MAX($D$16,(AE76)-(K31))),1E-6))</f>
        <v/>
      </c>
      <c r="AI76">
        <f>((G32)*(MAX($D$16,(AD76)-(K32)))^2)/2+(I32)*(MAX($D$16,(AD76)-(K32)))^3/3+(ABS(G76)^2)/($I$5*MAX(((G32)+(I32)*(MAX($D$16,(AD76)-(K32))))*(MAX($D$16,(AD76)-(K32))),1E-6))</f>
        <v/>
      </c>
      <c r="AJ76">
        <f>((G32)*(MAX($D$16,(AF76)-(K32)))^2)/2+(I32)*(MAX($D$16,(AF76)-(K32)))^3/3+(ABS(G76)^2)/($I$5*MAX(((G32)+(I32)*(MAX($D$16,(AF76)-(K32))))*(MAX($D$16,(AF76)-(K32))),1E-6))</f>
        <v/>
      </c>
      <c r="AK76">
        <f>IF(AH76&gt;=AG76,"Supercritical","Subcritical")</f>
        <v/>
      </c>
      <c r="AL76">
        <f>IF(AJ76&gt;=AI76,"Supercritical","Subcritical")</f>
        <v/>
      </c>
      <c r="AM76">
        <f>IF($D$20=0,D76,IFERROR(D76+$D$13*(IF(AK76="Supercritical",AE76,AC76)-D76),D76))</f>
        <v/>
      </c>
      <c r="AN76">
        <f>IF($D$20=0,E76,IFERROR(E76+$D$13*(IF(AL76="Supercritical",AF76,AD76)-E76),E76))</f>
        <v/>
      </c>
      <c r="AO76">
        <f>IF($D$20=0,0,IFERROR(ABS(IF(AK76="Supercritical",AE76,AC76)-D76),0))</f>
        <v/>
      </c>
      <c r="AP76">
        <f>IF($D$20=0,0,IFERROR(ABS(IF(AL76="Supercritical",AF76,AD76)-E76),0))</f>
        <v/>
      </c>
    </row>
    <row r="77">
      <c r="A77" t="n">
        <v>34</v>
      </c>
      <c r="B77">
        <f>Y76</f>
        <v/>
      </c>
      <c r="C77">
        <f>Z76</f>
        <v/>
      </c>
      <c r="D77">
        <f>AM76</f>
        <v/>
      </c>
      <c r="E77">
        <f>AN76</f>
        <v/>
      </c>
      <c r="F77">
        <f>$D$5</f>
        <v/>
      </c>
      <c r="G77">
        <f>IF(N6="None",MAX(0,F77-H77),MAX(0,F77*B77))</f>
        <v/>
      </c>
      <c r="H77">
        <f>IF(N6="None",MAX(0.05,IFERROR(O33,0)+0.05),MAX(0,F77-G77))</f>
        <v/>
      </c>
      <c r="I77">
        <f>IF(AND(N7="None",N8="None"),MAX(0,G77*C77),IF(N7="None",MAX(0.05,IFERROR(O34,0)+0.05),IF(N8="None",MAX(0,G77-J77),MAX(0,G77*C77))))</f>
        <v/>
      </c>
      <c r="J77">
        <f>IF(AND(N7="None",N8="None"),MAX(0,G77-I77),IF(N8="None",MAX(0.05,IFERROR(O35,0)+0.05),IF(N7="None",MAX(0,G77-I77),MAX(0,G77-I77))))</f>
        <v/>
      </c>
      <c r="K77">
        <f>P5</f>
        <v/>
      </c>
      <c r="L77">
        <f>P6</f>
        <v/>
      </c>
      <c r="M77">
        <f>P7</f>
        <v/>
      </c>
      <c r="N77">
        <f>P8</f>
        <v/>
      </c>
      <c r="O77">
        <f>K77+((ABS(F77)/MAX(((F31)+(H31)*(MAX($D$16,(K77)-(J31))))*(MAX($D$16,(K77)-(J31))),1E-6))^2)/(2*$I$5)-((E31)*((((ABS(F77)*$D$6)/(MAX(((F31)+(H31)*(MAX($D$16,(K77)-(J31))))*(MAX($D$16,(K77)-(J31))),1E-6)*MAX(((((F31)+(H31)*(MAX($D$16,(K77)-(J31))))*(MAX($D$16,(K77)-(J31))))/MAX((F31)+2*(MAX($D$16,(K77)-(J31)))*SQRT(1+(H31)^2),1E-6))^(2/3),1E-6)))^2)+(((ABS(F77)*$D$6)/(MAX(((G31)+(I31)*(MAX($D$16,(AE77)-(K31))))*(MAX($D$16,(AE77)-(K31))),1E-6)*MAX(((((G31)+(I31)*(MAX($D$16,(AE77)-(K31))))*(MAX($D$16,(AE77)-(K31))))/MAX((G31)+2*(MAX($D$16,(AE77)-(K31)))*SQRT(1+(I31)^2),1E-6))^(2/3),1E-6)))^2))/2)+(IF((ABS(F77)/MAX(((G31)+(I31)*(MAX($D$16,(AE77)-(K31))))*(MAX($D$16,(AE77)-(K31))),1E-6))&gt;(ABS(F77)/MAX(((F31)+(H31)*(MAX($D$16,(K77)-(J31))))*(MAX($D$16,(K77)-(J31))),1E-6)),$D$9*((((ABS(F77)/MAX(((G31)+(I31)*(MAX($D$16,(AE77)-(K31))))*(MAX($D$16,(AE77)-(K31))),1E-6))^2)/(2*$I$5))-(((ABS(F77)/MAX(((F31)+(H31)*(MAX($D$16,(K77)-(J31))))*(MAX($D$16,(K77)-(J31))),1E-6))^2)/(2*$I$5))),$D$8*((((ABS(F77)/MAX(((F31)+(H31)*(MAX($D$16,(K77)-(J31))))*(MAX($D$16,(K77)-(J31))),1E-6))^2)/(2*$I$5))-(((ABS(F77)/MAX(((G31)+(I31)*(MAX($D$16,(AE77)-(K31))))*(MAX($D$16,(AE77)-(K31))),1E-6))^2)/(2*$I$5)))))+($D$10*(ABS((X31)-(W31))/90)*MAX(((ABS(F77)/MAX(((F31)+(H31)*(MAX($D$16,(K77)-(J31))))*(MAX($D$16,(K77)-(J31))),1E-6))^2)/(2*$I$5),((ABS(F77)/MAX(((G31)+(I31)*(MAX($D$16,(AE77)-(K31))))*(MAX($D$16,(AE77)-(K31))),1E-6))^2)/(2*$I$5)))+(0)-((ABS(F77)/MAX(((G31)+(I31)*(MAX($D$16,(AE77)-(K31))))*(MAX($D$16,(AE77)-(K31))),1E-6))^2)/(2*$I$5)</f>
        <v/>
      </c>
      <c r="P77">
        <f>AD77+((ABS(G77)/MAX(((G32)+(I32)*(MAX($D$16,(AD77)-(K32))))*(MAX($D$16,(AD77)-(K32))),1E-6))^2)/(2*$I$5)+((E32)*((((ABS(G77)*$D$6)/(MAX(((F32)+(H32)*(MAX($D$16,(AC77)-(J32))))*(MAX($D$16,(AC77)-(J32))),1E-6)*MAX(((((F32)+(H32)*(MAX($D$16,(AC77)-(J32))))*(MAX($D$16,(AC77)-(J32))))/MAX((F32)+2*(MAX($D$16,(AC77)-(J32)))*SQRT(1+(H32)^2),1E-6))^(2/3),1E-6)))^2)+(((ABS(G77)*$D$6)/(MAX(((G32)+(I32)*(MAX($D$16,(AD77)-(K32))))*(MAX($D$16,(AD77)-(K32))),1E-6)*MAX(((((G32)+(I32)*(MAX($D$16,(AD77)-(K32))))*(MAX($D$16,(AD77)-(K32))))/MAX((G32)+2*(MAX($D$16,(AD77)-(K32)))*SQRT(1+(I32)^2),1E-6))^(2/3),1E-6)))^2))/2)+(IF((ABS(G77)/MAX(((G32)+(I32)*(MAX($D$16,(AD77)-(K32))))*(MAX($D$16,(AD77)-(K32))),1E-6))&gt;(ABS(G77)/MAX(((F32)+(H32)*(MAX($D$16,(AC77)-(J32))))*(MAX($D$16,(AC77)-(J32))),1E-6)),$D$9*((((ABS(G77)/MAX(((G32)+(I32)*(MAX($D$16,(AD77)-(K32))))*(MAX($D$16,(AD77)-(K32))),1E-6))^2)/(2*$I$5))-(((ABS(G77)/MAX(((F32)+(H32)*(MAX($D$16,(AC77)-(J32))))*(MAX($D$16,(AC77)-(J32))),1E-6))^2)/(2*$I$5))),$D$8*((((ABS(G77)/MAX(((F32)+(H32)*(MAX($D$16,(AC77)-(J32))))*(MAX($D$16,(AC77)-(J32))),1E-6))^2)/(2*$I$5))-(((ABS(G77)/MAX(((G32)+(I32)*(MAX($D$16,(AD77)-(K32))))*(MAX($D$16,(AD77)-(K32))),1E-6))^2)/(2*$I$5)))))+($D$10*(ABS((X32)-(W32))/90)*MAX(((ABS(G77)/MAX(((F32)+(H32)*(MAX($D$16,(AC77)-(J32))))*(MAX($D$16,(AC77)-(J32))),1E-6))^2)/(2*$I$5),((ABS(G77)/MAX(((G32)+(I32)*(MAX($D$16,(AD77)-(K32))))*(MAX($D$16,(AD77)-(K32))),1E-6))^2)/(2*$I$5)))+(($D$11*0.13607488*(ABS(H77)/MAX(ABS(F77),1E-6))^2*MAX(((ABS(G77)/MAX(((F32)+(H32)*(MAX($D$16,(AC77)-(J32))))*(MAX($D$16,(AC77)-(J32))),1E-6))^2)/(2*$I$5),((ABS(G77)/MAX(((G32)+(I32)*(MAX($D$16,(AD77)-(K32))))*(MAX($D$16,(AD77)-(K32))),1E-6))^2)/(2*$I$5))))-((ABS(G77)/MAX(((F32)+(H32)*(MAX($D$16,(AC77)-(J32))))*(MAX($D$16,(AC77)-(J32))),1E-6))^2)/(2*$I$5)</f>
        <v/>
      </c>
      <c r="Q77">
        <f>L77+((ABS(H77)/MAX(((G33)+(I33)*(MAX($D$16,(IF(N6="None",AC77,L77))-(K33))))*(MAX($D$16,(IF(N6="None",AC77,L77))-(K33))),1E-6))^2)/(2*$I$5)+((E33)*((((ABS(H77)*$D$6)/(MAX(((F33)+(H33)*(MAX($D$16,(AC77)-(J33))))*(MAX($D$16,(AC77)-(J33))),1E-6)*MAX(((((F33)+(H33)*(MAX($D$16,(AC77)-(J33))))*(MAX($D$16,(AC77)-(J33))))/MAX((F33)+2*(MAX($D$16,(AC77)-(J33)))*SQRT(1+(H33)^2),1E-6))^(2/3),1E-6)))^2)+(((ABS(H77)*$D$6)/(MAX(((G33)+(I33)*(MAX($D$16,(IF(N6="None",AC77,L77))-(K33))))*(MAX($D$16,(IF(N6="None",AC77,L77))-(K33))),1E-6)*MAX(((((G33)+(I33)*(MAX($D$16,(IF(N6="None",AC77,L77))-(K33))))*(MAX($D$16,(IF(N6="None",AC77,L77))-(K33))))/MAX((G33)+2*(MAX($D$16,(IF(N6="None",AC77,L77))-(K33)))*SQRT(1+(I33)^2),1E-6))^(2/3),1E-6)))^2))/2)+(IF((ABS(H77)/MAX(((G33)+(I33)*(MAX($D$16,(IF(N6="None",AC77,L77))-(K33))))*(MAX($D$16,(IF(N6="None",AC77,L77))-(K33))),1E-6))&gt;(ABS(H77)/MAX(((F33)+(H33)*(MAX($D$16,(AC77)-(J33))))*(MAX($D$16,(AC77)-(J33))),1E-6)),$D$9*((((ABS(H77)/MAX(((G33)+(I33)*(MAX($D$16,(IF(N6="None",AC77,L77))-(K33))))*(MAX($D$16,(IF(N6="None",AC77,L77))-(K33))),1E-6))^2)/(2*$I$5))-(((ABS(H77)/MAX(((F33)+(H33)*(MAX($D$16,(AC77)-(J33))))*(MAX($D$16,(AC77)-(J33))),1E-6))^2)/(2*$I$5))),$D$8*((((ABS(H77)/MAX(((F33)+(H33)*(MAX($D$16,(AC77)-(J33))))*(MAX($D$16,(AC77)-(J33))),1E-6))^2)/(2*$I$5))-(((ABS(H77)/MAX(((G33)+(I33)*(MAX($D$16,(IF(N6="None",AC77,L77))-(K33))))*(MAX($D$16,(IF(N6="None",AC77,L77))-(K33))),1E-6))^2)/(2*$I$5)))))+($D$10*(ABS((X33)-(W33))/90)*MAX(((ABS(H77)/MAX(((F33)+(H33)*(MAX($D$16,(AC77)-(J33))))*(MAX($D$16,(AC77)-(J33))),1E-6))^2)/(2*$I$5),((ABS(H77)/MAX(((G33)+(I33)*(MAX($D$16,(IF(N6="None",AC77,L77))-(K33))))*(MAX($D$16,(IF(N6="None",AC77,L77))-(K33))),1E-6))^2)/(2*$I$5)))+(($D$11*0.00000015*(ABS(G77)/MAX(ABS(F77),1E-6))^2*MAX(((ABS(H77)/MAX(((F33)+(H33)*(MAX($D$16,(AC77)-(J33))))*(MAX($D$16,(AC77)-(J33))),1E-6))^2)/(2*$I$5),((ABS(H77)/MAX(((G33)+(I33)*(MAX($D$16,(IF(N6="None",AC77,L77))-(K33))))*(MAX($D$16,(IF(N6="None",AC77,L77))-(K33))),1E-6))^2)/(2*$I$5))))-((ABS(H77)/MAX(((F33)+(H33)*(MAX($D$16,(AC77)-(J33))))*(MAX($D$16,(AC77)-(J33))),1E-6))^2)/(2*$I$5)</f>
        <v/>
      </c>
      <c r="R77">
        <f>AE77+((ABS(G77)/MAX(((F32)+(H32)*(MAX($D$16,(AE77)-(J32))))*(MAX($D$16,(AE77)-(J32))),1E-6))^2)/(2*$I$5)-((E32)*((((ABS(G77)*$D$6)/(MAX(((F32)+(H32)*(MAX($D$16,(AE77)-(J32))))*(MAX($D$16,(AE77)-(J32))),1E-6)*MAX(((((F32)+(H32)*(MAX($D$16,(AE77)-(J32))))*(MAX($D$16,(AE77)-(J32))))/MAX((F32)+2*(MAX($D$16,(AE77)-(J32)))*SQRT(1+(H32)^2),1E-6))^(2/3),1E-6)))^2)+(((ABS(G77)*$D$6)/(MAX(((G32)+(I32)*(MAX($D$16,(AF77)-(K32))))*(MAX($D$16,(AF77)-(K32))),1E-6)*MAX(((((G32)+(I32)*(MAX($D$16,(AF77)-(K32))))*(MAX($D$16,(AF77)-(K32))))/MAX((G32)+2*(MAX($D$16,(AF77)-(K32)))*SQRT(1+(I32)^2),1E-6))^(2/3),1E-6)))^2))/2)+(IF((ABS(G77)/MAX(((G32)+(I32)*(MAX($D$16,(AF77)-(K32))))*(MAX($D$16,(AF77)-(K32))),1E-6))&gt;(ABS(G77)/MAX(((F32)+(H32)*(MAX($D$16,(AE77)-(J32))))*(MAX($D$16,(AE77)-(J32))),1E-6)),$D$9*((((ABS(G77)/MAX(((G32)+(I32)*(MAX($D$16,(AF77)-(K32))))*(MAX($D$16,(AF77)-(K32))),1E-6))^2)/(2*$I$5))-(((ABS(G77)/MAX(((F32)+(H32)*(MAX($D$16,(AE77)-(J32))))*(MAX($D$16,(AE77)-(J32))),1E-6))^2)/(2*$I$5))),$D$8*((((ABS(G77)/MAX(((F32)+(H32)*(MAX($D$16,(AE77)-(J32))))*(MAX($D$16,(AE77)-(J32))),1E-6))^2)/(2*$I$5))-(((ABS(G77)/MAX(((G32)+(I32)*(MAX($D$16,(AF77)-(K32))))*(MAX($D$16,(AF77)-(K32))),1E-6))^2)/(2*$I$5)))))+($D$10*(ABS((X32)-(W32))/90)*MAX(((ABS(G77)/MAX(((F32)+(H32)*(MAX($D$16,(AE77)-(J32))))*(MAX($D$16,(AE77)-(J32))),1E-6))^2)/(2*$I$5),((ABS(G77)/MAX(((G32)+(I32)*(MAX($D$16,(AF77)-(K32))))*(MAX($D$16,(AF77)-(K32))),1E-6))^2)/(2*$I$5)))+(($D$11*0.13607488*(ABS(H77)/MAX(ABS(F77),1E-6))^2*MAX(((ABS(G77)/MAX(((F32)+(H32)*(MAX($D$16,(AE77)-(J32))))*(MAX($D$16,(AE77)-(J32))),1E-6))^2)/(2*$I$5),((ABS(G77)/MAX(((G32)+(I32)*(MAX($D$16,(AF77)-(K32))))*(MAX($D$16,(AF77)-(K32))),1E-6))^2)/(2*$I$5))))-((ABS(G77)/MAX(((G32)+(I32)*(MAX($D$16,(AF77)-(K32))))*(MAX($D$16,(AF77)-(K32))),1E-6))^2)/(2*$I$5)</f>
        <v/>
      </c>
      <c r="S77">
        <f>M77+((ABS(I77)/MAX(((G34)+(I34)*(MAX($D$16,(IF(N7="None",AD77,M77))-(K34))))*(MAX($D$16,(IF(N7="None",AD77,M77))-(K34))),1E-6))^2)/(2*$I$5)+((E34)*((((ABS(I77)*$D$6)/(MAX(((F34)+(H34)*(MAX($D$16,(AD77)-(J34))))*(MAX($D$16,(AD77)-(J34))),1E-6)*MAX(((((F34)+(H34)*(MAX($D$16,(AD77)-(J34))))*(MAX($D$16,(AD77)-(J34))))/MAX((F34)+2*(MAX($D$16,(AD77)-(J34)))*SQRT(1+(H34)^2),1E-6))^(2/3),1E-6)))^2)+(((ABS(I77)*$D$6)/(MAX(((G34)+(I34)*(MAX($D$16,(IF(N7="None",AD77,M77))-(K34))))*(MAX($D$16,(IF(N7="None",AD77,M77))-(K34))),1E-6)*MAX(((((G34)+(I34)*(MAX($D$16,(IF(N7="None",AD77,M77))-(K34))))*(MAX($D$16,(IF(N7="None",AD77,M77))-(K34))))/MAX((G34)+2*(MAX($D$16,(IF(N7="None",AD77,M77))-(K34)))*SQRT(1+(I34)^2),1E-6))^(2/3),1E-6)))^2))/2)+(IF((ABS(I77)/MAX(((G34)+(I34)*(MAX($D$16,(IF(N7="None",AD77,M77))-(K34))))*(MAX($D$16,(IF(N7="None",AD77,M77))-(K34))),1E-6))&gt;(ABS(I77)/MAX(((F34)+(H34)*(MAX($D$16,(AD77)-(J34))))*(MAX($D$16,(AD77)-(J34))),1E-6)),$D$9*((((ABS(I77)/MAX(((G34)+(I34)*(MAX($D$16,(IF(N7="None",AD77,M77))-(K34))))*(MAX($D$16,(IF(N7="None",AD77,M77))-(K34))),1E-6))^2)/(2*$I$5))-(((ABS(I77)/MAX(((F34)+(H34)*(MAX($D$16,(AD77)-(J34))))*(MAX($D$16,(AD77)-(J34))),1E-6))^2)/(2*$I$5))),$D$8*((((ABS(I77)/MAX(((F34)+(H34)*(MAX($D$16,(AD77)-(J34))))*(MAX($D$16,(AD77)-(J34))),1E-6))^2)/(2*$I$5))-(((ABS(I77)/MAX(((G34)+(I34)*(MAX($D$16,(IF(N7="None",AD77,M77))-(K34))))*(MAX($D$16,(IF(N7="None",AD77,M77))-(K34))),1E-6))^2)/(2*$I$5)))))+($D$10*(ABS((X34)-(W34))/90)*MAX(((ABS(I77)/MAX(((F34)+(H34)*(MAX($D$16,(AD77)-(J34))))*(MAX($D$16,(AD77)-(J34))),1E-6))^2)/(2*$I$5),((ABS(I77)/MAX(((G34)+(I34)*(MAX($D$16,(IF(N7="None",AD77,M77))-(K34))))*(MAX($D$16,(IF(N7="None",AD77,M77))-(K34))),1E-6))^2)/(2*$I$5)))+(0)-((ABS(I77)/MAX(((F34)+(H34)*(MAX($D$16,(AD77)-(J34))))*(MAX($D$16,(AD77)-(J34))),1E-6))^2)/(2*$I$5)</f>
        <v/>
      </c>
      <c r="T77">
        <f>N77+((ABS(J77)/MAX(((G35)+(I35)*(MAX($D$16,(IF(N8="None",AD77,N77))-(K35))))*(MAX($D$16,(IF(N8="None",AD77,N77))-(K35))),1E-6))^2)/(2*$I$5)+((E35)*((((ABS(J77)*$D$6)/(MAX(((F35)+(H35)*(MAX($D$16,(AD77)-(J35))))*(MAX($D$16,(AD77)-(J35))),1E-6)*MAX(((((F35)+(H35)*(MAX($D$16,(AD77)-(J35))))*(MAX($D$16,(AD77)-(J35))))/MAX((F35)+2*(MAX($D$16,(AD77)-(J35)))*SQRT(1+(H35)^2),1E-6))^(2/3),1E-6)))^2)+(((ABS(J77)*$D$6)/(MAX(((G35)+(I35)*(MAX($D$16,(IF(N8="None",AD77,N77))-(K35))))*(MAX($D$16,(IF(N8="None",AD77,N77))-(K35))),1E-6)*MAX(((((G35)+(I35)*(MAX($D$16,(IF(N8="None",AD77,N77))-(K35))))*(MAX($D$16,(IF(N8="None",AD77,N77))-(K35))))/MAX((G35)+2*(MAX($D$16,(IF(N8="None",AD77,N77))-(K35)))*SQRT(1+(I35)^2),1E-6))^(2/3),1E-6)))^2))/2)+(IF((ABS(J77)/MAX(((G35)+(I35)*(MAX($D$16,(IF(N8="None",AD77,N77))-(K35))))*(MAX($D$16,(IF(N8="None",AD77,N77))-(K35))),1E-6))&gt;(ABS(J77)/MAX(((F35)+(H35)*(MAX($D$16,(AD77)-(J35))))*(MAX($D$16,(AD77)-(J35))),1E-6)),$D$9*((((ABS(J77)/MAX(((G35)+(I35)*(MAX($D$16,(IF(N8="None",AD77,N77))-(K35))))*(MAX($D$16,(IF(N8="None",AD77,N77))-(K35))),1E-6))^2)/(2*$I$5))-(((ABS(J77)/MAX(((F35)+(H35)*(MAX($D$16,(AD77)-(J35))))*(MAX($D$16,(AD77)-(J35))),1E-6))^2)/(2*$I$5))),$D$8*((((ABS(J77)/MAX(((F35)+(H35)*(MAX($D$16,(AD77)-(J35))))*(MAX($D$16,(AD77)-(J35))),1E-6))^2)/(2*$I$5))-(((ABS(J77)/MAX(((G35)+(I35)*(MAX($D$16,(IF(N8="None",AD77,N77))-(K35))))*(MAX($D$16,(IF(N8="None",AD77,N77))-(K35))),1E-6))^2)/(2*$I$5)))))+($D$10*(ABS((X35)-(W35))/90)*MAX(((ABS(J77)/MAX(((F35)+(H35)*(MAX($D$16,(AD77)-(J35))))*(MAX($D$16,(AD77)-(J35))),1E-6))^2)/(2*$I$5),((ABS(J77)/MAX(((G35)+(I35)*(MAX($D$16,(IF(N8="None",AD77,N77))-(K35))))*(MAX($D$16,(IF(N8="None",AD77,N77))-(K35))),1E-6))^2)/(2*$I$5)))+(($D$11*0.34699541*(ABS(I77)/MAX(ABS(G77),1E-6))^2*MAX(((ABS(J77)/MAX(((F35)+(H35)*(MAX($D$16,(AD77)-(J35))))*(MAX($D$16,(AD77)-(J35))),1E-6))^2)/(2*$I$5),((ABS(J77)/MAX(((G35)+(I35)*(MAX($D$16,(IF(N8="None",AD77,N77))-(K35))))*(MAX($D$16,(IF(N8="None",AD77,N77))-(K35))),1E-6))^2)/(2*$I$5))))-((ABS(J77)/MAX(((F35)+(H35)*(MAX($D$16,(AD77)-(J35))))*(MAX($D$16,(AD77)-(J35))),1E-6))^2)/(2*$I$5)</f>
        <v/>
      </c>
      <c r="U77">
        <f>((((G31)*(MAX($D$16,(AE77)-(K31)))^2)/2+(I31)*(MAX($D$16,(AE77)-(K31)))^3/3+(ABS(F77)^2)/($I$5*MAX(((G31)+(I31)*(MAX($D$16,(AE77)-(K31))))*(MAX($D$16,(AE77)-(K31))),1E-6)))-(IF(N6="None",((((F32)*(MAX($D$16,(AE77)-(J32)))^2)/2+(H32)*(MAX($D$16,(AE77)-(J32)))^3/3+(ABS(G77)^2)/($I$5*MAX(((F32)+(H32)*(MAX($D$16,(AE77)-(J32))))*(MAX($D$16,(AE77)-(J32))),1E-6)))*0.72785025),(((((F32)*(MAX($D$16,(AE77)-(J32)))^2)/2+(H32)*(MAX($D$16,(AE77)-(J32)))^3/3+(ABS(G77)^2)/($I$5*MAX(((F32)+(H32)*(MAX($D$16,(AE77)-(J32))))*(MAX($D$16,(AE77)-(J32))),1E-6)))*0.72785025)+((((F33)*(MAX($D$16,(AE77)-(J33)))^2)/2+(H33)*(MAX($D$16,(AE77)-(J33)))^3/3+(ABS(H77)^2)/($I$5*MAX(((F33)+(H33)*(MAX($D$16,(AE77)-(J33))))*(MAX($D$16,(AE77)-(J33))),1E-6)))*0.99999971)))))/MAX(((G31)*(MAX($D$16,(AE77)-(K31)))^2)/2+(I31)*(MAX($D$16,(AE77)-(K31)))^3/3+(ABS(F77)^2)/($I$5*MAX(((G31)+(I31)*(MAX($D$16,(AE77)-(K31))))*(MAX($D$16,(AE77)-(K31))),1E-6)),1E-6)</f>
        <v/>
      </c>
      <c r="V77">
        <f>((((G32)*(MAX($D$16,(AF77)-(K32)))^2)/2+(I32)*(MAX($D$16,(AF77)-(K32)))^3/3+(ABS(G77)^2)/($I$5*MAX(((G32)+(I32)*(MAX($D$16,(AF77)-(K32))))*(MAX($D$16,(AF77)-(K32))),1E-6)))-(IF(AND(N7="None",N8="None"),0,IF(N8="None",((((F34)*(MAX($D$16,(AF77)-(J34)))^2)/2+(H34)*(MAX($D$16,(AF77)-(J34)))^3/3+(ABS(I77)^2)/($I$5*MAX(((F34)+(H34)*(MAX($D$16,(AF77)-(J34))))*(MAX($D$16,(AF77)-(J34))),1E-6)))*1.00000000),IF(N7="None",((((F35)*(MAX($D$16,(AF77)-(J35)))^2)/2+(H35)*(MAX($D$16,(AF77)-(J35)))^3/3+(ABS(J77)^2)/($I$5*MAX(((F35)+(H35)*(MAX($D$16,(AF77)-(J35))))*(MAX($D$16,(AF77)-(J35))),1E-6)))*0.30600918),(((((F34)*(MAX($D$16,(AF77)-(J34)))^2)/2+(H34)*(MAX($D$16,(AF77)-(J34)))^3/3+(ABS(I77)^2)/($I$5*MAX(((F34)+(H34)*(MAX($D$16,(AF77)-(J34))))*(MAX($D$16,(AF77)-(J34))),1E-6)))*1.00000000)+((((F35)*(MAX($D$16,(AF77)-(J35)))^2)/2+(H35)*(MAX($D$16,(AF77)-(J35)))^3/3+(ABS(J77)^2)/($I$5*MAX(((F35)+(H35)*(MAX($D$16,(AF77)-(J35))))*(MAX($D$16,(AF77)-(J35))),1E-6)))*0.30600918)))))))/MAX(((G32)*(MAX($D$16,(AF77)-(K32)))^2)/2+(I32)*(MAX($D$16,(AF77)-(K32)))^3/3+(ABS(G77)^2)/($I$5*MAX(((G32)+(I32)*(MAX($D$16,(AF77)-(K32))))*(MAX($D$16,(AF77)-(K32))),1E-6)),1E-6)</f>
        <v/>
      </c>
      <c r="W77">
        <f>ABS((MAX(P77,Q77))-D77)</f>
        <v/>
      </c>
      <c r="X77">
        <f>ABS((MAX(S77,T77))-E77)</f>
        <v/>
      </c>
      <c r="Y77">
        <f>IF($D$20=0,B77,IFERROR(IF(N6="None",1,MIN(0.98,MAX(0.02,B77+$D$14*((Q77-P77)/MAX(ABS(D77),1))))),B77))</f>
        <v/>
      </c>
      <c r="Z77">
        <f>IF($D$20=0,C77,IFERROR(IF(AND(N7="None",N8="None"),C77,IF(N8="None",1,IF(N7="None",0,MIN(0.98,MAX(0.02,C77+$D$14*((T77-S77)/MAX(ABS(E77),1))))))),C77))</f>
        <v/>
      </c>
      <c r="AA77">
        <f>IF($D$20=0,D77,IFERROR(D77+$D$13*(AC77-D77),D77))</f>
        <v/>
      </c>
      <c r="AB77">
        <f>IF($D$20=0,E77,IFERROR(E77+$D$13*(AD77-E77),E77))</f>
        <v/>
      </c>
      <c r="AC77">
        <f>IF($D$20=0,D77,IF(AC77=0,(MAX(P77,Q77)),IF(ABS((MAX(P77,Q77))-AC77)&lt;$D$19,AC77,MAX((K31)+$D$16,AC77+$D$13*(((MAX(P77,Q77))-AC77))))))</f>
        <v/>
      </c>
      <c r="AD77">
        <f>IF($D$20=0,E77,IF(AD77=0,(MAX(S77,T77)),IF(ABS((MAX(S77,T77))-AD77)&lt;$D$19,AD77,MAX((K32)+$D$16,AD77+$D$13*(((MAX(S77,T77))-AD77))))))</f>
        <v/>
      </c>
      <c r="AE77">
        <f>IF($D$20=0,D77,IF(AE77=0,O77,IF(ABS(U77)&lt;$D$19,AE77,MAX((K31)+$D$16,AE77+($D$13*(((O77)-AE77)+(U77*MAX(ABS(AE77-(K31)),1))))))))</f>
        <v/>
      </c>
      <c r="AF77">
        <f>IF($D$20=0,E77,IF(AF77=0,R77,IF(ABS(V77)&lt;$D$19,AF77,MAX((K32)+$D$16,AF77+($D$13*(((R77)-AF77)+(V77*MAX(ABS(AF77-(K32)),1))))))))</f>
        <v/>
      </c>
      <c r="AG77">
        <f>((G31)*(MAX($D$16,(AC77)-(K31)))^2)/2+(I31)*(MAX($D$16,(AC77)-(K31)))^3/3+(ABS(F77)^2)/($I$5*MAX(((G31)+(I31)*(MAX($D$16,(AC77)-(K31))))*(MAX($D$16,(AC77)-(K31))),1E-6))</f>
        <v/>
      </c>
      <c r="AH77">
        <f>((G31)*(MAX($D$16,(AE77)-(K31)))^2)/2+(I31)*(MAX($D$16,(AE77)-(K31)))^3/3+(ABS(F77)^2)/($I$5*MAX(((G31)+(I31)*(MAX($D$16,(AE77)-(K31))))*(MAX($D$16,(AE77)-(K31))),1E-6))</f>
        <v/>
      </c>
      <c r="AI77">
        <f>((G32)*(MAX($D$16,(AD77)-(K32)))^2)/2+(I32)*(MAX($D$16,(AD77)-(K32)))^3/3+(ABS(G77)^2)/($I$5*MAX(((G32)+(I32)*(MAX($D$16,(AD77)-(K32))))*(MAX($D$16,(AD77)-(K32))),1E-6))</f>
        <v/>
      </c>
      <c r="AJ77">
        <f>((G32)*(MAX($D$16,(AF77)-(K32)))^2)/2+(I32)*(MAX($D$16,(AF77)-(K32)))^3/3+(ABS(G77)^2)/($I$5*MAX(((G32)+(I32)*(MAX($D$16,(AF77)-(K32))))*(MAX($D$16,(AF77)-(K32))),1E-6))</f>
        <v/>
      </c>
      <c r="AK77">
        <f>IF(AH77&gt;=AG77,"Supercritical","Subcritical")</f>
        <v/>
      </c>
      <c r="AL77">
        <f>IF(AJ77&gt;=AI77,"Supercritical","Subcritical")</f>
        <v/>
      </c>
      <c r="AM77">
        <f>IF($D$20=0,D77,IFERROR(D77+$D$13*(IF(AK77="Supercritical",AE77,AC77)-D77),D77))</f>
        <v/>
      </c>
      <c r="AN77">
        <f>IF($D$20=0,E77,IFERROR(E77+$D$13*(IF(AL77="Supercritical",AF77,AD77)-E77),E77))</f>
        <v/>
      </c>
      <c r="AO77">
        <f>IF($D$20=0,0,IFERROR(ABS(IF(AK77="Supercritical",AE77,AC77)-D77),0))</f>
        <v/>
      </c>
      <c r="AP77">
        <f>IF($D$20=0,0,IFERROR(ABS(IF(AL77="Supercritical",AF77,AD77)-E77),0))</f>
        <v/>
      </c>
    </row>
    <row r="78">
      <c r="A78" t="n">
        <v>35</v>
      </c>
      <c r="B78">
        <f>Y77</f>
        <v/>
      </c>
      <c r="C78">
        <f>Z77</f>
        <v/>
      </c>
      <c r="D78">
        <f>AM77</f>
        <v/>
      </c>
      <c r="E78">
        <f>AN77</f>
        <v/>
      </c>
      <c r="F78">
        <f>$D$5</f>
        <v/>
      </c>
      <c r="G78">
        <f>IF(N6="None",MAX(0,F78-H78),MAX(0,F78*B78))</f>
        <v/>
      </c>
      <c r="H78">
        <f>IF(N6="None",MAX(0.05,IFERROR(O33,0)+0.05),MAX(0,F78-G78))</f>
        <v/>
      </c>
      <c r="I78">
        <f>IF(AND(N7="None",N8="None"),MAX(0,G78*C78),IF(N7="None",MAX(0.05,IFERROR(O34,0)+0.05),IF(N8="None",MAX(0,G78-J78),MAX(0,G78*C78))))</f>
        <v/>
      </c>
      <c r="J78">
        <f>IF(AND(N7="None",N8="None"),MAX(0,G78-I78),IF(N8="None",MAX(0.05,IFERROR(O35,0)+0.05),IF(N7="None",MAX(0,G78-I78),MAX(0,G78-I78))))</f>
        <v/>
      </c>
      <c r="K78">
        <f>P5</f>
        <v/>
      </c>
      <c r="L78">
        <f>P6</f>
        <v/>
      </c>
      <c r="M78">
        <f>P7</f>
        <v/>
      </c>
      <c r="N78">
        <f>P8</f>
        <v/>
      </c>
      <c r="O78">
        <f>K78+((ABS(F78)/MAX(((F31)+(H31)*(MAX($D$16,(K78)-(J31))))*(MAX($D$16,(K78)-(J31))),1E-6))^2)/(2*$I$5)-((E31)*((((ABS(F78)*$D$6)/(MAX(((F31)+(H31)*(MAX($D$16,(K78)-(J31))))*(MAX($D$16,(K78)-(J31))),1E-6)*MAX(((((F31)+(H31)*(MAX($D$16,(K78)-(J31))))*(MAX($D$16,(K78)-(J31))))/MAX((F31)+2*(MAX($D$16,(K78)-(J31)))*SQRT(1+(H31)^2),1E-6))^(2/3),1E-6)))^2)+(((ABS(F78)*$D$6)/(MAX(((G31)+(I31)*(MAX($D$16,(AE78)-(K31))))*(MAX($D$16,(AE78)-(K31))),1E-6)*MAX(((((G31)+(I31)*(MAX($D$16,(AE78)-(K31))))*(MAX($D$16,(AE78)-(K31))))/MAX((G31)+2*(MAX($D$16,(AE78)-(K31)))*SQRT(1+(I31)^2),1E-6))^(2/3),1E-6)))^2))/2)+(IF((ABS(F78)/MAX(((G31)+(I31)*(MAX($D$16,(AE78)-(K31))))*(MAX($D$16,(AE78)-(K31))),1E-6))&gt;(ABS(F78)/MAX(((F31)+(H31)*(MAX($D$16,(K78)-(J31))))*(MAX($D$16,(K78)-(J31))),1E-6)),$D$9*((((ABS(F78)/MAX(((G31)+(I31)*(MAX($D$16,(AE78)-(K31))))*(MAX($D$16,(AE78)-(K31))),1E-6))^2)/(2*$I$5))-(((ABS(F78)/MAX(((F31)+(H31)*(MAX($D$16,(K78)-(J31))))*(MAX($D$16,(K78)-(J31))),1E-6))^2)/(2*$I$5))),$D$8*((((ABS(F78)/MAX(((F31)+(H31)*(MAX($D$16,(K78)-(J31))))*(MAX($D$16,(K78)-(J31))),1E-6))^2)/(2*$I$5))-(((ABS(F78)/MAX(((G31)+(I31)*(MAX($D$16,(AE78)-(K31))))*(MAX($D$16,(AE78)-(K31))),1E-6))^2)/(2*$I$5)))))+($D$10*(ABS((X31)-(W31))/90)*MAX(((ABS(F78)/MAX(((F31)+(H31)*(MAX($D$16,(K78)-(J31))))*(MAX($D$16,(K78)-(J31))),1E-6))^2)/(2*$I$5),((ABS(F78)/MAX(((G31)+(I31)*(MAX($D$16,(AE78)-(K31))))*(MAX($D$16,(AE78)-(K31))),1E-6))^2)/(2*$I$5)))+(0)-((ABS(F78)/MAX(((G31)+(I31)*(MAX($D$16,(AE78)-(K31))))*(MAX($D$16,(AE78)-(K31))),1E-6))^2)/(2*$I$5)</f>
        <v/>
      </c>
      <c r="P78">
        <f>AD78+((ABS(G78)/MAX(((G32)+(I32)*(MAX($D$16,(AD78)-(K32))))*(MAX($D$16,(AD78)-(K32))),1E-6))^2)/(2*$I$5)+((E32)*((((ABS(G78)*$D$6)/(MAX(((F32)+(H32)*(MAX($D$16,(AC78)-(J32))))*(MAX($D$16,(AC78)-(J32))),1E-6)*MAX(((((F32)+(H32)*(MAX($D$16,(AC78)-(J32))))*(MAX($D$16,(AC78)-(J32))))/MAX((F32)+2*(MAX($D$16,(AC78)-(J32)))*SQRT(1+(H32)^2),1E-6))^(2/3),1E-6)))^2)+(((ABS(G78)*$D$6)/(MAX(((G32)+(I32)*(MAX($D$16,(AD78)-(K32))))*(MAX($D$16,(AD78)-(K32))),1E-6)*MAX(((((G32)+(I32)*(MAX($D$16,(AD78)-(K32))))*(MAX($D$16,(AD78)-(K32))))/MAX((G32)+2*(MAX($D$16,(AD78)-(K32)))*SQRT(1+(I32)^2),1E-6))^(2/3),1E-6)))^2))/2)+(IF((ABS(G78)/MAX(((G32)+(I32)*(MAX($D$16,(AD78)-(K32))))*(MAX($D$16,(AD78)-(K32))),1E-6))&gt;(ABS(G78)/MAX(((F32)+(H32)*(MAX($D$16,(AC78)-(J32))))*(MAX($D$16,(AC78)-(J32))),1E-6)),$D$9*((((ABS(G78)/MAX(((G32)+(I32)*(MAX($D$16,(AD78)-(K32))))*(MAX($D$16,(AD78)-(K32))),1E-6))^2)/(2*$I$5))-(((ABS(G78)/MAX(((F32)+(H32)*(MAX($D$16,(AC78)-(J32))))*(MAX($D$16,(AC78)-(J32))),1E-6))^2)/(2*$I$5))),$D$8*((((ABS(G78)/MAX(((F32)+(H32)*(MAX($D$16,(AC78)-(J32))))*(MAX($D$16,(AC78)-(J32))),1E-6))^2)/(2*$I$5))-(((ABS(G78)/MAX(((G32)+(I32)*(MAX($D$16,(AD78)-(K32))))*(MAX($D$16,(AD78)-(K32))),1E-6))^2)/(2*$I$5)))))+($D$10*(ABS((X32)-(W32))/90)*MAX(((ABS(G78)/MAX(((F32)+(H32)*(MAX($D$16,(AC78)-(J32))))*(MAX($D$16,(AC78)-(J32))),1E-6))^2)/(2*$I$5),((ABS(G78)/MAX(((G32)+(I32)*(MAX($D$16,(AD78)-(K32))))*(MAX($D$16,(AD78)-(K32))),1E-6))^2)/(2*$I$5)))+(($D$11*0.13607488*(ABS(H78)/MAX(ABS(F78),1E-6))^2*MAX(((ABS(G78)/MAX(((F32)+(H32)*(MAX($D$16,(AC78)-(J32))))*(MAX($D$16,(AC78)-(J32))),1E-6))^2)/(2*$I$5),((ABS(G78)/MAX(((G32)+(I32)*(MAX($D$16,(AD78)-(K32))))*(MAX($D$16,(AD78)-(K32))),1E-6))^2)/(2*$I$5))))-((ABS(G78)/MAX(((F32)+(H32)*(MAX($D$16,(AC78)-(J32))))*(MAX($D$16,(AC78)-(J32))),1E-6))^2)/(2*$I$5)</f>
        <v/>
      </c>
      <c r="Q78">
        <f>L78+((ABS(H78)/MAX(((G33)+(I33)*(MAX($D$16,(IF(N6="None",AC78,L78))-(K33))))*(MAX($D$16,(IF(N6="None",AC78,L78))-(K33))),1E-6))^2)/(2*$I$5)+((E33)*((((ABS(H78)*$D$6)/(MAX(((F33)+(H33)*(MAX($D$16,(AC78)-(J33))))*(MAX($D$16,(AC78)-(J33))),1E-6)*MAX(((((F33)+(H33)*(MAX($D$16,(AC78)-(J33))))*(MAX($D$16,(AC78)-(J33))))/MAX((F33)+2*(MAX($D$16,(AC78)-(J33)))*SQRT(1+(H33)^2),1E-6))^(2/3),1E-6)))^2)+(((ABS(H78)*$D$6)/(MAX(((G33)+(I33)*(MAX($D$16,(IF(N6="None",AC78,L78))-(K33))))*(MAX($D$16,(IF(N6="None",AC78,L78))-(K33))),1E-6)*MAX(((((G33)+(I33)*(MAX($D$16,(IF(N6="None",AC78,L78))-(K33))))*(MAX($D$16,(IF(N6="None",AC78,L78))-(K33))))/MAX((G33)+2*(MAX($D$16,(IF(N6="None",AC78,L78))-(K33)))*SQRT(1+(I33)^2),1E-6))^(2/3),1E-6)))^2))/2)+(IF((ABS(H78)/MAX(((G33)+(I33)*(MAX($D$16,(IF(N6="None",AC78,L78))-(K33))))*(MAX($D$16,(IF(N6="None",AC78,L78))-(K33))),1E-6))&gt;(ABS(H78)/MAX(((F33)+(H33)*(MAX($D$16,(AC78)-(J33))))*(MAX($D$16,(AC78)-(J33))),1E-6)),$D$9*((((ABS(H78)/MAX(((G33)+(I33)*(MAX($D$16,(IF(N6="None",AC78,L78))-(K33))))*(MAX($D$16,(IF(N6="None",AC78,L78))-(K33))),1E-6))^2)/(2*$I$5))-(((ABS(H78)/MAX(((F33)+(H33)*(MAX($D$16,(AC78)-(J33))))*(MAX($D$16,(AC78)-(J33))),1E-6))^2)/(2*$I$5))),$D$8*((((ABS(H78)/MAX(((F33)+(H33)*(MAX($D$16,(AC78)-(J33))))*(MAX($D$16,(AC78)-(J33))),1E-6))^2)/(2*$I$5))-(((ABS(H78)/MAX(((G33)+(I33)*(MAX($D$16,(IF(N6="None",AC78,L78))-(K33))))*(MAX($D$16,(IF(N6="None",AC78,L78))-(K33))),1E-6))^2)/(2*$I$5)))))+($D$10*(ABS((X33)-(W33))/90)*MAX(((ABS(H78)/MAX(((F33)+(H33)*(MAX($D$16,(AC78)-(J33))))*(MAX($D$16,(AC78)-(J33))),1E-6))^2)/(2*$I$5),((ABS(H78)/MAX(((G33)+(I33)*(MAX($D$16,(IF(N6="None",AC78,L78))-(K33))))*(MAX($D$16,(IF(N6="None",AC78,L78))-(K33))),1E-6))^2)/(2*$I$5)))+(($D$11*0.00000015*(ABS(G78)/MAX(ABS(F78),1E-6))^2*MAX(((ABS(H78)/MAX(((F33)+(H33)*(MAX($D$16,(AC78)-(J33))))*(MAX($D$16,(AC78)-(J33))),1E-6))^2)/(2*$I$5),((ABS(H78)/MAX(((G33)+(I33)*(MAX($D$16,(IF(N6="None",AC78,L78))-(K33))))*(MAX($D$16,(IF(N6="None",AC78,L78))-(K33))),1E-6))^2)/(2*$I$5))))-((ABS(H78)/MAX(((F33)+(H33)*(MAX($D$16,(AC78)-(J33))))*(MAX($D$16,(AC78)-(J33))),1E-6))^2)/(2*$I$5)</f>
        <v/>
      </c>
      <c r="R78">
        <f>AE78+((ABS(G78)/MAX(((F32)+(H32)*(MAX($D$16,(AE78)-(J32))))*(MAX($D$16,(AE78)-(J32))),1E-6))^2)/(2*$I$5)-((E32)*((((ABS(G78)*$D$6)/(MAX(((F32)+(H32)*(MAX($D$16,(AE78)-(J32))))*(MAX($D$16,(AE78)-(J32))),1E-6)*MAX(((((F32)+(H32)*(MAX($D$16,(AE78)-(J32))))*(MAX($D$16,(AE78)-(J32))))/MAX((F32)+2*(MAX($D$16,(AE78)-(J32)))*SQRT(1+(H32)^2),1E-6))^(2/3),1E-6)))^2)+(((ABS(G78)*$D$6)/(MAX(((G32)+(I32)*(MAX($D$16,(AF78)-(K32))))*(MAX($D$16,(AF78)-(K32))),1E-6)*MAX(((((G32)+(I32)*(MAX($D$16,(AF78)-(K32))))*(MAX($D$16,(AF78)-(K32))))/MAX((G32)+2*(MAX($D$16,(AF78)-(K32)))*SQRT(1+(I32)^2),1E-6))^(2/3),1E-6)))^2))/2)+(IF((ABS(G78)/MAX(((G32)+(I32)*(MAX($D$16,(AF78)-(K32))))*(MAX($D$16,(AF78)-(K32))),1E-6))&gt;(ABS(G78)/MAX(((F32)+(H32)*(MAX($D$16,(AE78)-(J32))))*(MAX($D$16,(AE78)-(J32))),1E-6)),$D$9*((((ABS(G78)/MAX(((G32)+(I32)*(MAX($D$16,(AF78)-(K32))))*(MAX($D$16,(AF78)-(K32))),1E-6))^2)/(2*$I$5))-(((ABS(G78)/MAX(((F32)+(H32)*(MAX($D$16,(AE78)-(J32))))*(MAX($D$16,(AE78)-(J32))),1E-6))^2)/(2*$I$5))),$D$8*((((ABS(G78)/MAX(((F32)+(H32)*(MAX($D$16,(AE78)-(J32))))*(MAX($D$16,(AE78)-(J32))),1E-6))^2)/(2*$I$5))-(((ABS(G78)/MAX(((G32)+(I32)*(MAX($D$16,(AF78)-(K32))))*(MAX($D$16,(AF78)-(K32))),1E-6))^2)/(2*$I$5)))))+($D$10*(ABS((X32)-(W32))/90)*MAX(((ABS(G78)/MAX(((F32)+(H32)*(MAX($D$16,(AE78)-(J32))))*(MAX($D$16,(AE78)-(J32))),1E-6))^2)/(2*$I$5),((ABS(G78)/MAX(((G32)+(I32)*(MAX($D$16,(AF78)-(K32))))*(MAX($D$16,(AF78)-(K32))),1E-6))^2)/(2*$I$5)))+(($D$11*0.13607488*(ABS(H78)/MAX(ABS(F78),1E-6))^2*MAX(((ABS(G78)/MAX(((F32)+(H32)*(MAX($D$16,(AE78)-(J32))))*(MAX($D$16,(AE78)-(J32))),1E-6))^2)/(2*$I$5),((ABS(G78)/MAX(((G32)+(I32)*(MAX($D$16,(AF78)-(K32))))*(MAX($D$16,(AF78)-(K32))),1E-6))^2)/(2*$I$5))))-((ABS(G78)/MAX(((G32)+(I32)*(MAX($D$16,(AF78)-(K32))))*(MAX($D$16,(AF78)-(K32))),1E-6))^2)/(2*$I$5)</f>
        <v/>
      </c>
      <c r="S78">
        <f>M78+((ABS(I78)/MAX(((G34)+(I34)*(MAX($D$16,(IF(N7="None",AD78,M78))-(K34))))*(MAX($D$16,(IF(N7="None",AD78,M78))-(K34))),1E-6))^2)/(2*$I$5)+((E34)*((((ABS(I78)*$D$6)/(MAX(((F34)+(H34)*(MAX($D$16,(AD78)-(J34))))*(MAX($D$16,(AD78)-(J34))),1E-6)*MAX(((((F34)+(H34)*(MAX($D$16,(AD78)-(J34))))*(MAX($D$16,(AD78)-(J34))))/MAX((F34)+2*(MAX($D$16,(AD78)-(J34)))*SQRT(1+(H34)^2),1E-6))^(2/3),1E-6)))^2)+(((ABS(I78)*$D$6)/(MAX(((G34)+(I34)*(MAX($D$16,(IF(N7="None",AD78,M78))-(K34))))*(MAX($D$16,(IF(N7="None",AD78,M78))-(K34))),1E-6)*MAX(((((G34)+(I34)*(MAX($D$16,(IF(N7="None",AD78,M78))-(K34))))*(MAX($D$16,(IF(N7="None",AD78,M78))-(K34))))/MAX((G34)+2*(MAX($D$16,(IF(N7="None",AD78,M78))-(K34)))*SQRT(1+(I34)^2),1E-6))^(2/3),1E-6)))^2))/2)+(IF((ABS(I78)/MAX(((G34)+(I34)*(MAX($D$16,(IF(N7="None",AD78,M78))-(K34))))*(MAX($D$16,(IF(N7="None",AD78,M78))-(K34))),1E-6))&gt;(ABS(I78)/MAX(((F34)+(H34)*(MAX($D$16,(AD78)-(J34))))*(MAX($D$16,(AD78)-(J34))),1E-6)),$D$9*((((ABS(I78)/MAX(((G34)+(I34)*(MAX($D$16,(IF(N7="None",AD78,M78))-(K34))))*(MAX($D$16,(IF(N7="None",AD78,M78))-(K34))),1E-6))^2)/(2*$I$5))-(((ABS(I78)/MAX(((F34)+(H34)*(MAX($D$16,(AD78)-(J34))))*(MAX($D$16,(AD78)-(J34))),1E-6))^2)/(2*$I$5))),$D$8*((((ABS(I78)/MAX(((F34)+(H34)*(MAX($D$16,(AD78)-(J34))))*(MAX($D$16,(AD78)-(J34))),1E-6))^2)/(2*$I$5))-(((ABS(I78)/MAX(((G34)+(I34)*(MAX($D$16,(IF(N7="None",AD78,M78))-(K34))))*(MAX($D$16,(IF(N7="None",AD78,M78))-(K34))),1E-6))^2)/(2*$I$5)))))+($D$10*(ABS((X34)-(W34))/90)*MAX(((ABS(I78)/MAX(((F34)+(H34)*(MAX($D$16,(AD78)-(J34))))*(MAX($D$16,(AD78)-(J34))),1E-6))^2)/(2*$I$5),((ABS(I78)/MAX(((G34)+(I34)*(MAX($D$16,(IF(N7="None",AD78,M78))-(K34))))*(MAX($D$16,(IF(N7="None",AD78,M78))-(K34))),1E-6))^2)/(2*$I$5)))+(0)-((ABS(I78)/MAX(((F34)+(H34)*(MAX($D$16,(AD78)-(J34))))*(MAX($D$16,(AD78)-(J34))),1E-6))^2)/(2*$I$5)</f>
        <v/>
      </c>
      <c r="T78">
        <f>N78+((ABS(J78)/MAX(((G35)+(I35)*(MAX($D$16,(IF(N8="None",AD78,N78))-(K35))))*(MAX($D$16,(IF(N8="None",AD78,N78))-(K35))),1E-6))^2)/(2*$I$5)+((E35)*((((ABS(J78)*$D$6)/(MAX(((F35)+(H35)*(MAX($D$16,(AD78)-(J35))))*(MAX($D$16,(AD78)-(J35))),1E-6)*MAX(((((F35)+(H35)*(MAX($D$16,(AD78)-(J35))))*(MAX($D$16,(AD78)-(J35))))/MAX((F35)+2*(MAX($D$16,(AD78)-(J35)))*SQRT(1+(H35)^2),1E-6))^(2/3),1E-6)))^2)+(((ABS(J78)*$D$6)/(MAX(((G35)+(I35)*(MAX($D$16,(IF(N8="None",AD78,N78))-(K35))))*(MAX($D$16,(IF(N8="None",AD78,N78))-(K35))),1E-6)*MAX(((((G35)+(I35)*(MAX($D$16,(IF(N8="None",AD78,N78))-(K35))))*(MAX($D$16,(IF(N8="None",AD78,N78))-(K35))))/MAX((G35)+2*(MAX($D$16,(IF(N8="None",AD78,N78))-(K35)))*SQRT(1+(I35)^2),1E-6))^(2/3),1E-6)))^2))/2)+(IF((ABS(J78)/MAX(((G35)+(I35)*(MAX($D$16,(IF(N8="None",AD78,N78))-(K35))))*(MAX($D$16,(IF(N8="None",AD78,N78))-(K35))),1E-6))&gt;(ABS(J78)/MAX(((F35)+(H35)*(MAX($D$16,(AD78)-(J35))))*(MAX($D$16,(AD78)-(J35))),1E-6)),$D$9*((((ABS(J78)/MAX(((G35)+(I35)*(MAX($D$16,(IF(N8="None",AD78,N78))-(K35))))*(MAX($D$16,(IF(N8="None",AD78,N78))-(K35))),1E-6))^2)/(2*$I$5))-(((ABS(J78)/MAX(((F35)+(H35)*(MAX($D$16,(AD78)-(J35))))*(MAX($D$16,(AD78)-(J35))),1E-6))^2)/(2*$I$5))),$D$8*((((ABS(J78)/MAX(((F35)+(H35)*(MAX($D$16,(AD78)-(J35))))*(MAX($D$16,(AD78)-(J35))),1E-6))^2)/(2*$I$5))-(((ABS(J78)/MAX(((G35)+(I35)*(MAX($D$16,(IF(N8="None",AD78,N78))-(K35))))*(MAX($D$16,(IF(N8="None",AD78,N78))-(K35))),1E-6))^2)/(2*$I$5)))))+($D$10*(ABS((X35)-(W35))/90)*MAX(((ABS(J78)/MAX(((F35)+(H35)*(MAX($D$16,(AD78)-(J35))))*(MAX($D$16,(AD78)-(J35))),1E-6))^2)/(2*$I$5),((ABS(J78)/MAX(((G35)+(I35)*(MAX($D$16,(IF(N8="None",AD78,N78))-(K35))))*(MAX($D$16,(IF(N8="None",AD78,N78))-(K35))),1E-6))^2)/(2*$I$5)))+(($D$11*0.34699541*(ABS(I78)/MAX(ABS(G78),1E-6))^2*MAX(((ABS(J78)/MAX(((F35)+(H35)*(MAX($D$16,(AD78)-(J35))))*(MAX($D$16,(AD78)-(J35))),1E-6))^2)/(2*$I$5),((ABS(J78)/MAX(((G35)+(I35)*(MAX($D$16,(IF(N8="None",AD78,N78))-(K35))))*(MAX($D$16,(IF(N8="None",AD78,N78))-(K35))),1E-6))^2)/(2*$I$5))))-((ABS(J78)/MAX(((F35)+(H35)*(MAX($D$16,(AD78)-(J35))))*(MAX($D$16,(AD78)-(J35))),1E-6))^2)/(2*$I$5)</f>
        <v/>
      </c>
      <c r="U78">
        <f>((((G31)*(MAX($D$16,(AE78)-(K31)))^2)/2+(I31)*(MAX($D$16,(AE78)-(K31)))^3/3+(ABS(F78)^2)/($I$5*MAX(((G31)+(I31)*(MAX($D$16,(AE78)-(K31))))*(MAX($D$16,(AE78)-(K31))),1E-6)))-(IF(N6="None",((((F32)*(MAX($D$16,(AE78)-(J32)))^2)/2+(H32)*(MAX($D$16,(AE78)-(J32)))^3/3+(ABS(G78)^2)/($I$5*MAX(((F32)+(H32)*(MAX($D$16,(AE78)-(J32))))*(MAX($D$16,(AE78)-(J32))),1E-6)))*0.72785025),(((((F32)*(MAX($D$16,(AE78)-(J32)))^2)/2+(H32)*(MAX($D$16,(AE78)-(J32)))^3/3+(ABS(G78)^2)/($I$5*MAX(((F32)+(H32)*(MAX($D$16,(AE78)-(J32))))*(MAX($D$16,(AE78)-(J32))),1E-6)))*0.72785025)+((((F33)*(MAX($D$16,(AE78)-(J33)))^2)/2+(H33)*(MAX($D$16,(AE78)-(J33)))^3/3+(ABS(H78)^2)/($I$5*MAX(((F33)+(H33)*(MAX($D$16,(AE78)-(J33))))*(MAX($D$16,(AE78)-(J33))),1E-6)))*0.99999971)))))/MAX(((G31)*(MAX($D$16,(AE78)-(K31)))^2)/2+(I31)*(MAX($D$16,(AE78)-(K31)))^3/3+(ABS(F78)^2)/($I$5*MAX(((G31)+(I31)*(MAX($D$16,(AE78)-(K31))))*(MAX($D$16,(AE78)-(K31))),1E-6)),1E-6)</f>
        <v/>
      </c>
      <c r="V78">
        <f>((((G32)*(MAX($D$16,(AF78)-(K32)))^2)/2+(I32)*(MAX($D$16,(AF78)-(K32)))^3/3+(ABS(G78)^2)/($I$5*MAX(((G32)+(I32)*(MAX($D$16,(AF78)-(K32))))*(MAX($D$16,(AF78)-(K32))),1E-6)))-(IF(AND(N7="None",N8="None"),0,IF(N8="None",((((F34)*(MAX($D$16,(AF78)-(J34)))^2)/2+(H34)*(MAX($D$16,(AF78)-(J34)))^3/3+(ABS(I78)^2)/($I$5*MAX(((F34)+(H34)*(MAX($D$16,(AF78)-(J34))))*(MAX($D$16,(AF78)-(J34))),1E-6)))*1.00000000),IF(N7="None",((((F35)*(MAX($D$16,(AF78)-(J35)))^2)/2+(H35)*(MAX($D$16,(AF78)-(J35)))^3/3+(ABS(J78)^2)/($I$5*MAX(((F35)+(H35)*(MAX($D$16,(AF78)-(J35))))*(MAX($D$16,(AF78)-(J35))),1E-6)))*0.30600918),(((((F34)*(MAX($D$16,(AF78)-(J34)))^2)/2+(H34)*(MAX($D$16,(AF78)-(J34)))^3/3+(ABS(I78)^2)/($I$5*MAX(((F34)+(H34)*(MAX($D$16,(AF78)-(J34))))*(MAX($D$16,(AF78)-(J34))),1E-6)))*1.00000000)+((((F35)*(MAX($D$16,(AF78)-(J35)))^2)/2+(H35)*(MAX($D$16,(AF78)-(J35)))^3/3+(ABS(J78)^2)/($I$5*MAX(((F35)+(H35)*(MAX($D$16,(AF78)-(J35))))*(MAX($D$16,(AF78)-(J35))),1E-6)))*0.30600918)))))))/MAX(((G32)*(MAX($D$16,(AF78)-(K32)))^2)/2+(I32)*(MAX($D$16,(AF78)-(K32)))^3/3+(ABS(G78)^2)/($I$5*MAX(((G32)+(I32)*(MAX($D$16,(AF78)-(K32))))*(MAX($D$16,(AF78)-(K32))),1E-6)),1E-6)</f>
        <v/>
      </c>
      <c r="W78">
        <f>ABS((MAX(P78,Q78))-D78)</f>
        <v/>
      </c>
      <c r="X78">
        <f>ABS((MAX(S78,T78))-E78)</f>
        <v/>
      </c>
      <c r="Y78">
        <f>IF($D$20=0,B78,IFERROR(IF(N6="None",1,MIN(0.98,MAX(0.02,B78+$D$14*((Q78-P78)/MAX(ABS(D78),1))))),B78))</f>
        <v/>
      </c>
      <c r="Z78">
        <f>IF($D$20=0,C78,IFERROR(IF(AND(N7="None",N8="None"),C78,IF(N8="None",1,IF(N7="None",0,MIN(0.98,MAX(0.02,C78+$D$14*((T78-S78)/MAX(ABS(E78),1))))))),C78))</f>
        <v/>
      </c>
      <c r="AA78">
        <f>IF($D$20=0,D78,IFERROR(D78+$D$13*(AC78-D78),D78))</f>
        <v/>
      </c>
      <c r="AB78">
        <f>IF($D$20=0,E78,IFERROR(E78+$D$13*(AD78-E78),E78))</f>
        <v/>
      </c>
      <c r="AC78">
        <f>IF($D$20=0,D78,IF(AC78=0,(MAX(P78,Q78)),IF(ABS((MAX(P78,Q78))-AC78)&lt;$D$19,AC78,MAX((K31)+$D$16,AC78+$D$13*(((MAX(P78,Q78))-AC78))))))</f>
        <v/>
      </c>
      <c r="AD78">
        <f>IF($D$20=0,E78,IF(AD78=0,(MAX(S78,T78)),IF(ABS((MAX(S78,T78))-AD78)&lt;$D$19,AD78,MAX((K32)+$D$16,AD78+$D$13*(((MAX(S78,T78))-AD78))))))</f>
        <v/>
      </c>
      <c r="AE78">
        <f>IF($D$20=0,D78,IF(AE78=0,O78,IF(ABS(U78)&lt;$D$19,AE78,MAX((K31)+$D$16,AE78+($D$13*(((O78)-AE78)+(U78*MAX(ABS(AE78-(K31)),1))))))))</f>
        <v/>
      </c>
      <c r="AF78">
        <f>IF($D$20=0,E78,IF(AF78=0,R78,IF(ABS(V78)&lt;$D$19,AF78,MAX((K32)+$D$16,AF78+($D$13*(((R78)-AF78)+(V78*MAX(ABS(AF78-(K32)),1))))))))</f>
        <v/>
      </c>
      <c r="AG78">
        <f>((G31)*(MAX($D$16,(AC78)-(K31)))^2)/2+(I31)*(MAX($D$16,(AC78)-(K31)))^3/3+(ABS(F78)^2)/($I$5*MAX(((G31)+(I31)*(MAX($D$16,(AC78)-(K31))))*(MAX($D$16,(AC78)-(K31))),1E-6))</f>
        <v/>
      </c>
      <c r="AH78">
        <f>((G31)*(MAX($D$16,(AE78)-(K31)))^2)/2+(I31)*(MAX($D$16,(AE78)-(K31)))^3/3+(ABS(F78)^2)/($I$5*MAX(((G31)+(I31)*(MAX($D$16,(AE78)-(K31))))*(MAX($D$16,(AE78)-(K31))),1E-6))</f>
        <v/>
      </c>
      <c r="AI78">
        <f>((G32)*(MAX($D$16,(AD78)-(K32)))^2)/2+(I32)*(MAX($D$16,(AD78)-(K32)))^3/3+(ABS(G78)^2)/($I$5*MAX(((G32)+(I32)*(MAX($D$16,(AD78)-(K32))))*(MAX($D$16,(AD78)-(K32))),1E-6))</f>
        <v/>
      </c>
      <c r="AJ78">
        <f>((G32)*(MAX($D$16,(AF78)-(K32)))^2)/2+(I32)*(MAX($D$16,(AF78)-(K32)))^3/3+(ABS(G78)^2)/($I$5*MAX(((G32)+(I32)*(MAX($D$16,(AF78)-(K32))))*(MAX($D$16,(AF78)-(K32))),1E-6))</f>
        <v/>
      </c>
      <c r="AK78">
        <f>IF(AH78&gt;=AG78,"Supercritical","Subcritical")</f>
        <v/>
      </c>
      <c r="AL78">
        <f>IF(AJ78&gt;=AI78,"Supercritical","Subcritical")</f>
        <v/>
      </c>
      <c r="AM78">
        <f>IF($D$20=0,D78,IFERROR(D78+$D$13*(IF(AK78="Supercritical",AE78,AC78)-D78),D78))</f>
        <v/>
      </c>
      <c r="AN78">
        <f>IF($D$20=0,E78,IFERROR(E78+$D$13*(IF(AL78="Supercritical",AF78,AD78)-E78),E78))</f>
        <v/>
      </c>
      <c r="AO78">
        <f>IF($D$20=0,0,IFERROR(ABS(IF(AK78="Supercritical",AE78,AC78)-D78),0))</f>
        <v/>
      </c>
      <c r="AP78">
        <f>IF($D$20=0,0,IFERROR(ABS(IF(AL78="Supercritical",AF78,AD78)-E78),0))</f>
        <v/>
      </c>
    </row>
    <row r="79">
      <c r="A79" t="n">
        <v>36</v>
      </c>
      <c r="B79">
        <f>Y78</f>
        <v/>
      </c>
      <c r="C79">
        <f>Z78</f>
        <v/>
      </c>
      <c r="D79">
        <f>AM78</f>
        <v/>
      </c>
      <c r="E79">
        <f>AN78</f>
        <v/>
      </c>
      <c r="F79">
        <f>$D$5</f>
        <v/>
      </c>
      <c r="G79">
        <f>IF(N6="None",MAX(0,F79-H79),MAX(0,F79*B79))</f>
        <v/>
      </c>
      <c r="H79">
        <f>IF(N6="None",MAX(0.05,IFERROR(O33,0)+0.05),MAX(0,F79-G79))</f>
        <v/>
      </c>
      <c r="I79">
        <f>IF(AND(N7="None",N8="None"),MAX(0,G79*C79),IF(N7="None",MAX(0.05,IFERROR(O34,0)+0.05),IF(N8="None",MAX(0,G79-J79),MAX(0,G79*C79))))</f>
        <v/>
      </c>
      <c r="J79">
        <f>IF(AND(N7="None",N8="None"),MAX(0,G79-I79),IF(N8="None",MAX(0.05,IFERROR(O35,0)+0.05),IF(N7="None",MAX(0,G79-I79),MAX(0,G79-I79))))</f>
        <v/>
      </c>
      <c r="K79">
        <f>P5</f>
        <v/>
      </c>
      <c r="L79">
        <f>P6</f>
        <v/>
      </c>
      <c r="M79">
        <f>P7</f>
        <v/>
      </c>
      <c r="N79">
        <f>P8</f>
        <v/>
      </c>
      <c r="O79">
        <f>K79+((ABS(F79)/MAX(((F31)+(H31)*(MAX($D$16,(K79)-(J31))))*(MAX($D$16,(K79)-(J31))),1E-6))^2)/(2*$I$5)-((E31)*((((ABS(F79)*$D$6)/(MAX(((F31)+(H31)*(MAX($D$16,(K79)-(J31))))*(MAX($D$16,(K79)-(J31))),1E-6)*MAX(((((F31)+(H31)*(MAX($D$16,(K79)-(J31))))*(MAX($D$16,(K79)-(J31))))/MAX((F31)+2*(MAX($D$16,(K79)-(J31)))*SQRT(1+(H31)^2),1E-6))^(2/3),1E-6)))^2)+(((ABS(F79)*$D$6)/(MAX(((G31)+(I31)*(MAX($D$16,(AE79)-(K31))))*(MAX($D$16,(AE79)-(K31))),1E-6)*MAX(((((G31)+(I31)*(MAX($D$16,(AE79)-(K31))))*(MAX($D$16,(AE79)-(K31))))/MAX((G31)+2*(MAX($D$16,(AE79)-(K31)))*SQRT(1+(I31)^2),1E-6))^(2/3),1E-6)))^2))/2)+(IF((ABS(F79)/MAX(((G31)+(I31)*(MAX($D$16,(AE79)-(K31))))*(MAX($D$16,(AE79)-(K31))),1E-6))&gt;(ABS(F79)/MAX(((F31)+(H31)*(MAX($D$16,(K79)-(J31))))*(MAX($D$16,(K79)-(J31))),1E-6)),$D$9*((((ABS(F79)/MAX(((G31)+(I31)*(MAX($D$16,(AE79)-(K31))))*(MAX($D$16,(AE79)-(K31))),1E-6))^2)/(2*$I$5))-(((ABS(F79)/MAX(((F31)+(H31)*(MAX($D$16,(K79)-(J31))))*(MAX($D$16,(K79)-(J31))),1E-6))^2)/(2*$I$5))),$D$8*((((ABS(F79)/MAX(((F31)+(H31)*(MAX($D$16,(K79)-(J31))))*(MAX($D$16,(K79)-(J31))),1E-6))^2)/(2*$I$5))-(((ABS(F79)/MAX(((G31)+(I31)*(MAX($D$16,(AE79)-(K31))))*(MAX($D$16,(AE79)-(K31))),1E-6))^2)/(2*$I$5)))))+($D$10*(ABS((X31)-(W31))/90)*MAX(((ABS(F79)/MAX(((F31)+(H31)*(MAX($D$16,(K79)-(J31))))*(MAX($D$16,(K79)-(J31))),1E-6))^2)/(2*$I$5),((ABS(F79)/MAX(((G31)+(I31)*(MAX($D$16,(AE79)-(K31))))*(MAX($D$16,(AE79)-(K31))),1E-6))^2)/(2*$I$5)))+(0)-((ABS(F79)/MAX(((G31)+(I31)*(MAX($D$16,(AE79)-(K31))))*(MAX($D$16,(AE79)-(K31))),1E-6))^2)/(2*$I$5)</f>
        <v/>
      </c>
      <c r="P79">
        <f>AD79+((ABS(G79)/MAX(((G32)+(I32)*(MAX($D$16,(AD79)-(K32))))*(MAX($D$16,(AD79)-(K32))),1E-6))^2)/(2*$I$5)+((E32)*((((ABS(G79)*$D$6)/(MAX(((F32)+(H32)*(MAX($D$16,(AC79)-(J32))))*(MAX($D$16,(AC79)-(J32))),1E-6)*MAX(((((F32)+(H32)*(MAX($D$16,(AC79)-(J32))))*(MAX($D$16,(AC79)-(J32))))/MAX((F32)+2*(MAX($D$16,(AC79)-(J32)))*SQRT(1+(H32)^2),1E-6))^(2/3),1E-6)))^2)+(((ABS(G79)*$D$6)/(MAX(((G32)+(I32)*(MAX($D$16,(AD79)-(K32))))*(MAX($D$16,(AD79)-(K32))),1E-6)*MAX(((((G32)+(I32)*(MAX($D$16,(AD79)-(K32))))*(MAX($D$16,(AD79)-(K32))))/MAX((G32)+2*(MAX($D$16,(AD79)-(K32)))*SQRT(1+(I32)^2),1E-6))^(2/3),1E-6)))^2))/2)+(IF((ABS(G79)/MAX(((G32)+(I32)*(MAX($D$16,(AD79)-(K32))))*(MAX($D$16,(AD79)-(K32))),1E-6))&gt;(ABS(G79)/MAX(((F32)+(H32)*(MAX($D$16,(AC79)-(J32))))*(MAX($D$16,(AC79)-(J32))),1E-6)),$D$9*((((ABS(G79)/MAX(((G32)+(I32)*(MAX($D$16,(AD79)-(K32))))*(MAX($D$16,(AD79)-(K32))),1E-6))^2)/(2*$I$5))-(((ABS(G79)/MAX(((F32)+(H32)*(MAX($D$16,(AC79)-(J32))))*(MAX($D$16,(AC79)-(J32))),1E-6))^2)/(2*$I$5))),$D$8*((((ABS(G79)/MAX(((F32)+(H32)*(MAX($D$16,(AC79)-(J32))))*(MAX($D$16,(AC79)-(J32))),1E-6))^2)/(2*$I$5))-(((ABS(G79)/MAX(((G32)+(I32)*(MAX($D$16,(AD79)-(K32))))*(MAX($D$16,(AD79)-(K32))),1E-6))^2)/(2*$I$5)))))+($D$10*(ABS((X32)-(W32))/90)*MAX(((ABS(G79)/MAX(((F32)+(H32)*(MAX($D$16,(AC79)-(J32))))*(MAX($D$16,(AC79)-(J32))),1E-6))^2)/(2*$I$5),((ABS(G79)/MAX(((G32)+(I32)*(MAX($D$16,(AD79)-(K32))))*(MAX($D$16,(AD79)-(K32))),1E-6))^2)/(2*$I$5)))+(($D$11*0.13607488*(ABS(H79)/MAX(ABS(F79),1E-6))^2*MAX(((ABS(G79)/MAX(((F32)+(H32)*(MAX($D$16,(AC79)-(J32))))*(MAX($D$16,(AC79)-(J32))),1E-6))^2)/(2*$I$5),((ABS(G79)/MAX(((G32)+(I32)*(MAX($D$16,(AD79)-(K32))))*(MAX($D$16,(AD79)-(K32))),1E-6))^2)/(2*$I$5))))-((ABS(G79)/MAX(((F32)+(H32)*(MAX($D$16,(AC79)-(J32))))*(MAX($D$16,(AC79)-(J32))),1E-6))^2)/(2*$I$5)</f>
        <v/>
      </c>
      <c r="Q79">
        <f>L79+((ABS(H79)/MAX(((G33)+(I33)*(MAX($D$16,(IF(N6="None",AC79,L79))-(K33))))*(MAX($D$16,(IF(N6="None",AC79,L79))-(K33))),1E-6))^2)/(2*$I$5)+((E33)*((((ABS(H79)*$D$6)/(MAX(((F33)+(H33)*(MAX($D$16,(AC79)-(J33))))*(MAX($D$16,(AC79)-(J33))),1E-6)*MAX(((((F33)+(H33)*(MAX($D$16,(AC79)-(J33))))*(MAX($D$16,(AC79)-(J33))))/MAX((F33)+2*(MAX($D$16,(AC79)-(J33)))*SQRT(1+(H33)^2),1E-6))^(2/3),1E-6)))^2)+(((ABS(H79)*$D$6)/(MAX(((G33)+(I33)*(MAX($D$16,(IF(N6="None",AC79,L79))-(K33))))*(MAX($D$16,(IF(N6="None",AC79,L79))-(K33))),1E-6)*MAX(((((G33)+(I33)*(MAX($D$16,(IF(N6="None",AC79,L79))-(K33))))*(MAX($D$16,(IF(N6="None",AC79,L79))-(K33))))/MAX((G33)+2*(MAX($D$16,(IF(N6="None",AC79,L79))-(K33)))*SQRT(1+(I33)^2),1E-6))^(2/3),1E-6)))^2))/2)+(IF((ABS(H79)/MAX(((G33)+(I33)*(MAX($D$16,(IF(N6="None",AC79,L79))-(K33))))*(MAX($D$16,(IF(N6="None",AC79,L79))-(K33))),1E-6))&gt;(ABS(H79)/MAX(((F33)+(H33)*(MAX($D$16,(AC79)-(J33))))*(MAX($D$16,(AC79)-(J33))),1E-6)),$D$9*((((ABS(H79)/MAX(((G33)+(I33)*(MAX($D$16,(IF(N6="None",AC79,L79))-(K33))))*(MAX($D$16,(IF(N6="None",AC79,L79))-(K33))),1E-6))^2)/(2*$I$5))-(((ABS(H79)/MAX(((F33)+(H33)*(MAX($D$16,(AC79)-(J33))))*(MAX($D$16,(AC79)-(J33))),1E-6))^2)/(2*$I$5))),$D$8*((((ABS(H79)/MAX(((F33)+(H33)*(MAX($D$16,(AC79)-(J33))))*(MAX($D$16,(AC79)-(J33))),1E-6))^2)/(2*$I$5))-(((ABS(H79)/MAX(((G33)+(I33)*(MAX($D$16,(IF(N6="None",AC79,L79))-(K33))))*(MAX($D$16,(IF(N6="None",AC79,L79))-(K33))),1E-6))^2)/(2*$I$5)))))+($D$10*(ABS((X33)-(W33))/90)*MAX(((ABS(H79)/MAX(((F33)+(H33)*(MAX($D$16,(AC79)-(J33))))*(MAX($D$16,(AC79)-(J33))),1E-6))^2)/(2*$I$5),((ABS(H79)/MAX(((G33)+(I33)*(MAX($D$16,(IF(N6="None",AC79,L79))-(K33))))*(MAX($D$16,(IF(N6="None",AC79,L79))-(K33))),1E-6))^2)/(2*$I$5)))+(($D$11*0.00000015*(ABS(G79)/MAX(ABS(F79),1E-6))^2*MAX(((ABS(H79)/MAX(((F33)+(H33)*(MAX($D$16,(AC79)-(J33))))*(MAX($D$16,(AC79)-(J33))),1E-6))^2)/(2*$I$5),((ABS(H79)/MAX(((G33)+(I33)*(MAX($D$16,(IF(N6="None",AC79,L79))-(K33))))*(MAX($D$16,(IF(N6="None",AC79,L79))-(K33))),1E-6))^2)/(2*$I$5))))-((ABS(H79)/MAX(((F33)+(H33)*(MAX($D$16,(AC79)-(J33))))*(MAX($D$16,(AC79)-(J33))),1E-6))^2)/(2*$I$5)</f>
        <v/>
      </c>
      <c r="R79">
        <f>AE79+((ABS(G79)/MAX(((F32)+(H32)*(MAX($D$16,(AE79)-(J32))))*(MAX($D$16,(AE79)-(J32))),1E-6))^2)/(2*$I$5)-((E32)*((((ABS(G79)*$D$6)/(MAX(((F32)+(H32)*(MAX($D$16,(AE79)-(J32))))*(MAX($D$16,(AE79)-(J32))),1E-6)*MAX(((((F32)+(H32)*(MAX($D$16,(AE79)-(J32))))*(MAX($D$16,(AE79)-(J32))))/MAX((F32)+2*(MAX($D$16,(AE79)-(J32)))*SQRT(1+(H32)^2),1E-6))^(2/3),1E-6)))^2)+(((ABS(G79)*$D$6)/(MAX(((G32)+(I32)*(MAX($D$16,(AF79)-(K32))))*(MAX($D$16,(AF79)-(K32))),1E-6)*MAX(((((G32)+(I32)*(MAX($D$16,(AF79)-(K32))))*(MAX($D$16,(AF79)-(K32))))/MAX((G32)+2*(MAX($D$16,(AF79)-(K32)))*SQRT(1+(I32)^2),1E-6))^(2/3),1E-6)))^2))/2)+(IF((ABS(G79)/MAX(((G32)+(I32)*(MAX($D$16,(AF79)-(K32))))*(MAX($D$16,(AF79)-(K32))),1E-6))&gt;(ABS(G79)/MAX(((F32)+(H32)*(MAX($D$16,(AE79)-(J32))))*(MAX($D$16,(AE79)-(J32))),1E-6)),$D$9*((((ABS(G79)/MAX(((G32)+(I32)*(MAX($D$16,(AF79)-(K32))))*(MAX($D$16,(AF79)-(K32))),1E-6))^2)/(2*$I$5))-(((ABS(G79)/MAX(((F32)+(H32)*(MAX($D$16,(AE79)-(J32))))*(MAX($D$16,(AE79)-(J32))),1E-6))^2)/(2*$I$5))),$D$8*((((ABS(G79)/MAX(((F32)+(H32)*(MAX($D$16,(AE79)-(J32))))*(MAX($D$16,(AE79)-(J32))),1E-6))^2)/(2*$I$5))-(((ABS(G79)/MAX(((G32)+(I32)*(MAX($D$16,(AF79)-(K32))))*(MAX($D$16,(AF79)-(K32))),1E-6))^2)/(2*$I$5)))))+($D$10*(ABS((X32)-(W32))/90)*MAX(((ABS(G79)/MAX(((F32)+(H32)*(MAX($D$16,(AE79)-(J32))))*(MAX($D$16,(AE79)-(J32))),1E-6))^2)/(2*$I$5),((ABS(G79)/MAX(((G32)+(I32)*(MAX($D$16,(AF79)-(K32))))*(MAX($D$16,(AF79)-(K32))),1E-6))^2)/(2*$I$5)))+(($D$11*0.13607488*(ABS(H79)/MAX(ABS(F79),1E-6))^2*MAX(((ABS(G79)/MAX(((F32)+(H32)*(MAX($D$16,(AE79)-(J32))))*(MAX($D$16,(AE79)-(J32))),1E-6))^2)/(2*$I$5),((ABS(G79)/MAX(((G32)+(I32)*(MAX($D$16,(AF79)-(K32))))*(MAX($D$16,(AF79)-(K32))),1E-6))^2)/(2*$I$5))))-((ABS(G79)/MAX(((G32)+(I32)*(MAX($D$16,(AF79)-(K32))))*(MAX($D$16,(AF79)-(K32))),1E-6))^2)/(2*$I$5)</f>
        <v/>
      </c>
      <c r="S79">
        <f>M79+((ABS(I79)/MAX(((G34)+(I34)*(MAX($D$16,(IF(N7="None",AD79,M79))-(K34))))*(MAX($D$16,(IF(N7="None",AD79,M79))-(K34))),1E-6))^2)/(2*$I$5)+((E34)*((((ABS(I79)*$D$6)/(MAX(((F34)+(H34)*(MAX($D$16,(AD79)-(J34))))*(MAX($D$16,(AD79)-(J34))),1E-6)*MAX(((((F34)+(H34)*(MAX($D$16,(AD79)-(J34))))*(MAX($D$16,(AD79)-(J34))))/MAX((F34)+2*(MAX($D$16,(AD79)-(J34)))*SQRT(1+(H34)^2),1E-6))^(2/3),1E-6)))^2)+(((ABS(I79)*$D$6)/(MAX(((G34)+(I34)*(MAX($D$16,(IF(N7="None",AD79,M79))-(K34))))*(MAX($D$16,(IF(N7="None",AD79,M79))-(K34))),1E-6)*MAX(((((G34)+(I34)*(MAX($D$16,(IF(N7="None",AD79,M79))-(K34))))*(MAX($D$16,(IF(N7="None",AD79,M79))-(K34))))/MAX((G34)+2*(MAX($D$16,(IF(N7="None",AD79,M79))-(K34)))*SQRT(1+(I34)^2),1E-6))^(2/3),1E-6)))^2))/2)+(IF((ABS(I79)/MAX(((G34)+(I34)*(MAX($D$16,(IF(N7="None",AD79,M79))-(K34))))*(MAX($D$16,(IF(N7="None",AD79,M79))-(K34))),1E-6))&gt;(ABS(I79)/MAX(((F34)+(H34)*(MAX($D$16,(AD79)-(J34))))*(MAX($D$16,(AD79)-(J34))),1E-6)),$D$9*((((ABS(I79)/MAX(((G34)+(I34)*(MAX($D$16,(IF(N7="None",AD79,M79))-(K34))))*(MAX($D$16,(IF(N7="None",AD79,M79))-(K34))),1E-6))^2)/(2*$I$5))-(((ABS(I79)/MAX(((F34)+(H34)*(MAX($D$16,(AD79)-(J34))))*(MAX($D$16,(AD79)-(J34))),1E-6))^2)/(2*$I$5))),$D$8*((((ABS(I79)/MAX(((F34)+(H34)*(MAX($D$16,(AD79)-(J34))))*(MAX($D$16,(AD79)-(J34))),1E-6))^2)/(2*$I$5))-(((ABS(I79)/MAX(((G34)+(I34)*(MAX($D$16,(IF(N7="None",AD79,M79))-(K34))))*(MAX($D$16,(IF(N7="None",AD79,M79))-(K34))),1E-6))^2)/(2*$I$5)))))+($D$10*(ABS((X34)-(W34))/90)*MAX(((ABS(I79)/MAX(((F34)+(H34)*(MAX($D$16,(AD79)-(J34))))*(MAX($D$16,(AD79)-(J34))),1E-6))^2)/(2*$I$5),((ABS(I79)/MAX(((G34)+(I34)*(MAX($D$16,(IF(N7="None",AD79,M79))-(K34))))*(MAX($D$16,(IF(N7="None",AD79,M79))-(K34))),1E-6))^2)/(2*$I$5)))+(0)-((ABS(I79)/MAX(((F34)+(H34)*(MAX($D$16,(AD79)-(J34))))*(MAX($D$16,(AD79)-(J34))),1E-6))^2)/(2*$I$5)</f>
        <v/>
      </c>
      <c r="T79">
        <f>N79+((ABS(J79)/MAX(((G35)+(I35)*(MAX($D$16,(IF(N8="None",AD79,N79))-(K35))))*(MAX($D$16,(IF(N8="None",AD79,N79))-(K35))),1E-6))^2)/(2*$I$5)+((E35)*((((ABS(J79)*$D$6)/(MAX(((F35)+(H35)*(MAX($D$16,(AD79)-(J35))))*(MAX($D$16,(AD79)-(J35))),1E-6)*MAX(((((F35)+(H35)*(MAX($D$16,(AD79)-(J35))))*(MAX($D$16,(AD79)-(J35))))/MAX((F35)+2*(MAX($D$16,(AD79)-(J35)))*SQRT(1+(H35)^2),1E-6))^(2/3),1E-6)))^2)+(((ABS(J79)*$D$6)/(MAX(((G35)+(I35)*(MAX($D$16,(IF(N8="None",AD79,N79))-(K35))))*(MAX($D$16,(IF(N8="None",AD79,N79))-(K35))),1E-6)*MAX(((((G35)+(I35)*(MAX($D$16,(IF(N8="None",AD79,N79))-(K35))))*(MAX($D$16,(IF(N8="None",AD79,N79))-(K35))))/MAX((G35)+2*(MAX($D$16,(IF(N8="None",AD79,N79))-(K35)))*SQRT(1+(I35)^2),1E-6))^(2/3),1E-6)))^2))/2)+(IF((ABS(J79)/MAX(((G35)+(I35)*(MAX($D$16,(IF(N8="None",AD79,N79))-(K35))))*(MAX($D$16,(IF(N8="None",AD79,N79))-(K35))),1E-6))&gt;(ABS(J79)/MAX(((F35)+(H35)*(MAX($D$16,(AD79)-(J35))))*(MAX($D$16,(AD79)-(J35))),1E-6)),$D$9*((((ABS(J79)/MAX(((G35)+(I35)*(MAX($D$16,(IF(N8="None",AD79,N79))-(K35))))*(MAX($D$16,(IF(N8="None",AD79,N79))-(K35))),1E-6))^2)/(2*$I$5))-(((ABS(J79)/MAX(((F35)+(H35)*(MAX($D$16,(AD79)-(J35))))*(MAX($D$16,(AD79)-(J35))),1E-6))^2)/(2*$I$5))),$D$8*((((ABS(J79)/MAX(((F35)+(H35)*(MAX($D$16,(AD79)-(J35))))*(MAX($D$16,(AD79)-(J35))),1E-6))^2)/(2*$I$5))-(((ABS(J79)/MAX(((G35)+(I35)*(MAX($D$16,(IF(N8="None",AD79,N79))-(K35))))*(MAX($D$16,(IF(N8="None",AD79,N79))-(K35))),1E-6))^2)/(2*$I$5)))))+($D$10*(ABS((X35)-(W35))/90)*MAX(((ABS(J79)/MAX(((F35)+(H35)*(MAX($D$16,(AD79)-(J35))))*(MAX($D$16,(AD79)-(J35))),1E-6))^2)/(2*$I$5),((ABS(J79)/MAX(((G35)+(I35)*(MAX($D$16,(IF(N8="None",AD79,N79))-(K35))))*(MAX($D$16,(IF(N8="None",AD79,N79))-(K35))),1E-6))^2)/(2*$I$5)))+(($D$11*0.34699541*(ABS(I79)/MAX(ABS(G79),1E-6))^2*MAX(((ABS(J79)/MAX(((F35)+(H35)*(MAX($D$16,(AD79)-(J35))))*(MAX($D$16,(AD79)-(J35))),1E-6))^2)/(2*$I$5),((ABS(J79)/MAX(((G35)+(I35)*(MAX($D$16,(IF(N8="None",AD79,N79))-(K35))))*(MAX($D$16,(IF(N8="None",AD79,N79))-(K35))),1E-6))^2)/(2*$I$5))))-((ABS(J79)/MAX(((F35)+(H35)*(MAX($D$16,(AD79)-(J35))))*(MAX($D$16,(AD79)-(J35))),1E-6))^2)/(2*$I$5)</f>
        <v/>
      </c>
      <c r="U79">
        <f>((((G31)*(MAX($D$16,(AE79)-(K31)))^2)/2+(I31)*(MAX($D$16,(AE79)-(K31)))^3/3+(ABS(F79)^2)/($I$5*MAX(((G31)+(I31)*(MAX($D$16,(AE79)-(K31))))*(MAX($D$16,(AE79)-(K31))),1E-6)))-(IF(N6="None",((((F32)*(MAX($D$16,(AE79)-(J32)))^2)/2+(H32)*(MAX($D$16,(AE79)-(J32)))^3/3+(ABS(G79)^2)/($I$5*MAX(((F32)+(H32)*(MAX($D$16,(AE79)-(J32))))*(MAX($D$16,(AE79)-(J32))),1E-6)))*0.72785025),(((((F32)*(MAX($D$16,(AE79)-(J32)))^2)/2+(H32)*(MAX($D$16,(AE79)-(J32)))^3/3+(ABS(G79)^2)/($I$5*MAX(((F32)+(H32)*(MAX($D$16,(AE79)-(J32))))*(MAX($D$16,(AE79)-(J32))),1E-6)))*0.72785025)+((((F33)*(MAX($D$16,(AE79)-(J33)))^2)/2+(H33)*(MAX($D$16,(AE79)-(J33)))^3/3+(ABS(H79)^2)/($I$5*MAX(((F33)+(H33)*(MAX($D$16,(AE79)-(J33))))*(MAX($D$16,(AE79)-(J33))),1E-6)))*0.99999971)))))/MAX(((G31)*(MAX($D$16,(AE79)-(K31)))^2)/2+(I31)*(MAX($D$16,(AE79)-(K31)))^3/3+(ABS(F79)^2)/($I$5*MAX(((G31)+(I31)*(MAX($D$16,(AE79)-(K31))))*(MAX($D$16,(AE79)-(K31))),1E-6)),1E-6)</f>
        <v/>
      </c>
      <c r="V79">
        <f>((((G32)*(MAX($D$16,(AF79)-(K32)))^2)/2+(I32)*(MAX($D$16,(AF79)-(K32)))^3/3+(ABS(G79)^2)/($I$5*MAX(((G32)+(I32)*(MAX($D$16,(AF79)-(K32))))*(MAX($D$16,(AF79)-(K32))),1E-6)))-(IF(AND(N7="None",N8="None"),0,IF(N8="None",((((F34)*(MAX($D$16,(AF79)-(J34)))^2)/2+(H34)*(MAX($D$16,(AF79)-(J34)))^3/3+(ABS(I79)^2)/($I$5*MAX(((F34)+(H34)*(MAX($D$16,(AF79)-(J34))))*(MAX($D$16,(AF79)-(J34))),1E-6)))*1.00000000),IF(N7="None",((((F35)*(MAX($D$16,(AF79)-(J35)))^2)/2+(H35)*(MAX($D$16,(AF79)-(J35)))^3/3+(ABS(J79)^2)/($I$5*MAX(((F35)+(H35)*(MAX($D$16,(AF79)-(J35))))*(MAX($D$16,(AF79)-(J35))),1E-6)))*0.30600918),(((((F34)*(MAX($D$16,(AF79)-(J34)))^2)/2+(H34)*(MAX($D$16,(AF79)-(J34)))^3/3+(ABS(I79)^2)/($I$5*MAX(((F34)+(H34)*(MAX($D$16,(AF79)-(J34))))*(MAX($D$16,(AF79)-(J34))),1E-6)))*1.00000000)+((((F35)*(MAX($D$16,(AF79)-(J35)))^2)/2+(H35)*(MAX($D$16,(AF79)-(J35)))^3/3+(ABS(J79)^2)/($I$5*MAX(((F35)+(H35)*(MAX($D$16,(AF79)-(J35))))*(MAX($D$16,(AF79)-(J35))),1E-6)))*0.30600918)))))))/MAX(((G32)*(MAX($D$16,(AF79)-(K32)))^2)/2+(I32)*(MAX($D$16,(AF79)-(K32)))^3/3+(ABS(G79)^2)/($I$5*MAX(((G32)+(I32)*(MAX($D$16,(AF79)-(K32))))*(MAX($D$16,(AF79)-(K32))),1E-6)),1E-6)</f>
        <v/>
      </c>
      <c r="W79">
        <f>ABS((MAX(P79,Q79))-D79)</f>
        <v/>
      </c>
      <c r="X79">
        <f>ABS((MAX(S79,T79))-E79)</f>
        <v/>
      </c>
      <c r="Y79">
        <f>IF($D$20=0,B79,IFERROR(IF(N6="None",1,MIN(0.98,MAX(0.02,B79+$D$14*((Q79-P79)/MAX(ABS(D79),1))))),B79))</f>
        <v/>
      </c>
      <c r="Z79">
        <f>IF($D$20=0,C79,IFERROR(IF(AND(N7="None",N8="None"),C79,IF(N8="None",1,IF(N7="None",0,MIN(0.98,MAX(0.02,C79+$D$14*((T79-S79)/MAX(ABS(E79),1))))))),C79))</f>
        <v/>
      </c>
      <c r="AA79">
        <f>IF($D$20=0,D79,IFERROR(D79+$D$13*(AC79-D79),D79))</f>
        <v/>
      </c>
      <c r="AB79">
        <f>IF($D$20=0,E79,IFERROR(E79+$D$13*(AD79-E79),E79))</f>
        <v/>
      </c>
      <c r="AC79">
        <f>IF($D$20=0,D79,IF(AC79=0,(MAX(P79,Q79)),IF(ABS((MAX(P79,Q79))-AC79)&lt;$D$19,AC79,MAX((K31)+$D$16,AC79+$D$13*(((MAX(P79,Q79))-AC79))))))</f>
        <v/>
      </c>
      <c r="AD79">
        <f>IF($D$20=0,E79,IF(AD79=0,(MAX(S79,T79)),IF(ABS((MAX(S79,T79))-AD79)&lt;$D$19,AD79,MAX((K32)+$D$16,AD79+$D$13*(((MAX(S79,T79))-AD79))))))</f>
        <v/>
      </c>
      <c r="AE79">
        <f>IF($D$20=0,D79,IF(AE79=0,O79,IF(ABS(U79)&lt;$D$19,AE79,MAX((K31)+$D$16,AE79+($D$13*(((O79)-AE79)+(U79*MAX(ABS(AE79-(K31)),1))))))))</f>
        <v/>
      </c>
      <c r="AF79">
        <f>IF($D$20=0,E79,IF(AF79=0,R79,IF(ABS(V79)&lt;$D$19,AF79,MAX((K32)+$D$16,AF79+($D$13*(((R79)-AF79)+(V79*MAX(ABS(AF79-(K32)),1))))))))</f>
        <v/>
      </c>
      <c r="AG79">
        <f>((G31)*(MAX($D$16,(AC79)-(K31)))^2)/2+(I31)*(MAX($D$16,(AC79)-(K31)))^3/3+(ABS(F79)^2)/($I$5*MAX(((G31)+(I31)*(MAX($D$16,(AC79)-(K31))))*(MAX($D$16,(AC79)-(K31))),1E-6))</f>
        <v/>
      </c>
      <c r="AH79">
        <f>((G31)*(MAX($D$16,(AE79)-(K31)))^2)/2+(I31)*(MAX($D$16,(AE79)-(K31)))^3/3+(ABS(F79)^2)/($I$5*MAX(((G31)+(I31)*(MAX($D$16,(AE79)-(K31))))*(MAX($D$16,(AE79)-(K31))),1E-6))</f>
        <v/>
      </c>
      <c r="AI79">
        <f>((G32)*(MAX($D$16,(AD79)-(K32)))^2)/2+(I32)*(MAX($D$16,(AD79)-(K32)))^3/3+(ABS(G79)^2)/($I$5*MAX(((G32)+(I32)*(MAX($D$16,(AD79)-(K32))))*(MAX($D$16,(AD79)-(K32))),1E-6))</f>
        <v/>
      </c>
      <c r="AJ79">
        <f>((G32)*(MAX($D$16,(AF79)-(K32)))^2)/2+(I32)*(MAX($D$16,(AF79)-(K32)))^3/3+(ABS(G79)^2)/($I$5*MAX(((G32)+(I32)*(MAX($D$16,(AF79)-(K32))))*(MAX($D$16,(AF79)-(K32))),1E-6))</f>
        <v/>
      </c>
      <c r="AK79">
        <f>IF(AH79&gt;=AG79,"Supercritical","Subcritical")</f>
        <v/>
      </c>
      <c r="AL79">
        <f>IF(AJ79&gt;=AI79,"Supercritical","Subcritical")</f>
        <v/>
      </c>
      <c r="AM79">
        <f>IF($D$20=0,D79,IFERROR(D79+$D$13*(IF(AK79="Supercritical",AE79,AC79)-D79),D79))</f>
        <v/>
      </c>
      <c r="AN79">
        <f>IF($D$20=0,E79,IFERROR(E79+$D$13*(IF(AL79="Supercritical",AF79,AD79)-E79),E79))</f>
        <v/>
      </c>
      <c r="AO79">
        <f>IF($D$20=0,0,IFERROR(ABS(IF(AK79="Supercritical",AE79,AC79)-D79),0))</f>
        <v/>
      </c>
      <c r="AP79">
        <f>IF($D$20=0,0,IFERROR(ABS(IF(AL79="Supercritical",AF79,AD79)-E79),0))</f>
        <v/>
      </c>
    </row>
    <row r="80">
      <c r="A80" t="n">
        <v>37</v>
      </c>
      <c r="B80">
        <f>Y79</f>
        <v/>
      </c>
      <c r="C80">
        <f>Z79</f>
        <v/>
      </c>
      <c r="D80">
        <f>AM79</f>
        <v/>
      </c>
      <c r="E80">
        <f>AN79</f>
        <v/>
      </c>
      <c r="F80">
        <f>$D$5</f>
        <v/>
      </c>
      <c r="G80">
        <f>IF(N6="None",MAX(0,F80-H80),MAX(0,F80*B80))</f>
        <v/>
      </c>
      <c r="H80">
        <f>IF(N6="None",MAX(0.05,IFERROR(O33,0)+0.05),MAX(0,F80-G80))</f>
        <v/>
      </c>
      <c r="I80">
        <f>IF(AND(N7="None",N8="None"),MAX(0,G80*C80),IF(N7="None",MAX(0.05,IFERROR(O34,0)+0.05),IF(N8="None",MAX(0,G80-J80),MAX(0,G80*C80))))</f>
        <v/>
      </c>
      <c r="J80">
        <f>IF(AND(N7="None",N8="None"),MAX(0,G80-I80),IF(N8="None",MAX(0.05,IFERROR(O35,0)+0.05),IF(N7="None",MAX(0,G80-I80),MAX(0,G80-I80))))</f>
        <v/>
      </c>
      <c r="K80">
        <f>P5</f>
        <v/>
      </c>
      <c r="L80">
        <f>P6</f>
        <v/>
      </c>
      <c r="M80">
        <f>P7</f>
        <v/>
      </c>
      <c r="N80">
        <f>P8</f>
        <v/>
      </c>
      <c r="O80">
        <f>K80+((ABS(F80)/MAX(((F31)+(H31)*(MAX($D$16,(K80)-(J31))))*(MAX($D$16,(K80)-(J31))),1E-6))^2)/(2*$I$5)-((E31)*((((ABS(F80)*$D$6)/(MAX(((F31)+(H31)*(MAX($D$16,(K80)-(J31))))*(MAX($D$16,(K80)-(J31))),1E-6)*MAX(((((F31)+(H31)*(MAX($D$16,(K80)-(J31))))*(MAX($D$16,(K80)-(J31))))/MAX((F31)+2*(MAX($D$16,(K80)-(J31)))*SQRT(1+(H31)^2),1E-6))^(2/3),1E-6)))^2)+(((ABS(F80)*$D$6)/(MAX(((G31)+(I31)*(MAX($D$16,(AE80)-(K31))))*(MAX($D$16,(AE80)-(K31))),1E-6)*MAX(((((G31)+(I31)*(MAX($D$16,(AE80)-(K31))))*(MAX($D$16,(AE80)-(K31))))/MAX((G31)+2*(MAX($D$16,(AE80)-(K31)))*SQRT(1+(I31)^2),1E-6))^(2/3),1E-6)))^2))/2)+(IF((ABS(F80)/MAX(((G31)+(I31)*(MAX($D$16,(AE80)-(K31))))*(MAX($D$16,(AE80)-(K31))),1E-6))&gt;(ABS(F80)/MAX(((F31)+(H31)*(MAX($D$16,(K80)-(J31))))*(MAX($D$16,(K80)-(J31))),1E-6)),$D$9*((((ABS(F80)/MAX(((G31)+(I31)*(MAX($D$16,(AE80)-(K31))))*(MAX($D$16,(AE80)-(K31))),1E-6))^2)/(2*$I$5))-(((ABS(F80)/MAX(((F31)+(H31)*(MAX($D$16,(K80)-(J31))))*(MAX($D$16,(K80)-(J31))),1E-6))^2)/(2*$I$5))),$D$8*((((ABS(F80)/MAX(((F31)+(H31)*(MAX($D$16,(K80)-(J31))))*(MAX($D$16,(K80)-(J31))),1E-6))^2)/(2*$I$5))-(((ABS(F80)/MAX(((G31)+(I31)*(MAX($D$16,(AE80)-(K31))))*(MAX($D$16,(AE80)-(K31))),1E-6))^2)/(2*$I$5)))))+($D$10*(ABS((X31)-(W31))/90)*MAX(((ABS(F80)/MAX(((F31)+(H31)*(MAX($D$16,(K80)-(J31))))*(MAX($D$16,(K80)-(J31))),1E-6))^2)/(2*$I$5),((ABS(F80)/MAX(((G31)+(I31)*(MAX($D$16,(AE80)-(K31))))*(MAX($D$16,(AE80)-(K31))),1E-6))^2)/(2*$I$5)))+(0)-((ABS(F80)/MAX(((G31)+(I31)*(MAX($D$16,(AE80)-(K31))))*(MAX($D$16,(AE80)-(K31))),1E-6))^2)/(2*$I$5)</f>
        <v/>
      </c>
      <c r="P80">
        <f>AD80+((ABS(G80)/MAX(((G32)+(I32)*(MAX($D$16,(AD80)-(K32))))*(MAX($D$16,(AD80)-(K32))),1E-6))^2)/(2*$I$5)+((E32)*((((ABS(G80)*$D$6)/(MAX(((F32)+(H32)*(MAX($D$16,(AC80)-(J32))))*(MAX($D$16,(AC80)-(J32))),1E-6)*MAX(((((F32)+(H32)*(MAX($D$16,(AC80)-(J32))))*(MAX($D$16,(AC80)-(J32))))/MAX((F32)+2*(MAX($D$16,(AC80)-(J32)))*SQRT(1+(H32)^2),1E-6))^(2/3),1E-6)))^2)+(((ABS(G80)*$D$6)/(MAX(((G32)+(I32)*(MAX($D$16,(AD80)-(K32))))*(MAX($D$16,(AD80)-(K32))),1E-6)*MAX(((((G32)+(I32)*(MAX($D$16,(AD80)-(K32))))*(MAX($D$16,(AD80)-(K32))))/MAX((G32)+2*(MAX($D$16,(AD80)-(K32)))*SQRT(1+(I32)^2),1E-6))^(2/3),1E-6)))^2))/2)+(IF((ABS(G80)/MAX(((G32)+(I32)*(MAX($D$16,(AD80)-(K32))))*(MAX($D$16,(AD80)-(K32))),1E-6))&gt;(ABS(G80)/MAX(((F32)+(H32)*(MAX($D$16,(AC80)-(J32))))*(MAX($D$16,(AC80)-(J32))),1E-6)),$D$9*((((ABS(G80)/MAX(((G32)+(I32)*(MAX($D$16,(AD80)-(K32))))*(MAX($D$16,(AD80)-(K32))),1E-6))^2)/(2*$I$5))-(((ABS(G80)/MAX(((F32)+(H32)*(MAX($D$16,(AC80)-(J32))))*(MAX($D$16,(AC80)-(J32))),1E-6))^2)/(2*$I$5))),$D$8*((((ABS(G80)/MAX(((F32)+(H32)*(MAX($D$16,(AC80)-(J32))))*(MAX($D$16,(AC80)-(J32))),1E-6))^2)/(2*$I$5))-(((ABS(G80)/MAX(((G32)+(I32)*(MAX($D$16,(AD80)-(K32))))*(MAX($D$16,(AD80)-(K32))),1E-6))^2)/(2*$I$5)))))+($D$10*(ABS((X32)-(W32))/90)*MAX(((ABS(G80)/MAX(((F32)+(H32)*(MAX($D$16,(AC80)-(J32))))*(MAX($D$16,(AC80)-(J32))),1E-6))^2)/(2*$I$5),((ABS(G80)/MAX(((G32)+(I32)*(MAX($D$16,(AD80)-(K32))))*(MAX($D$16,(AD80)-(K32))),1E-6))^2)/(2*$I$5)))+(($D$11*0.13607488*(ABS(H80)/MAX(ABS(F80),1E-6))^2*MAX(((ABS(G80)/MAX(((F32)+(H32)*(MAX($D$16,(AC80)-(J32))))*(MAX($D$16,(AC80)-(J32))),1E-6))^2)/(2*$I$5),((ABS(G80)/MAX(((G32)+(I32)*(MAX($D$16,(AD80)-(K32))))*(MAX($D$16,(AD80)-(K32))),1E-6))^2)/(2*$I$5))))-((ABS(G80)/MAX(((F32)+(H32)*(MAX($D$16,(AC80)-(J32))))*(MAX($D$16,(AC80)-(J32))),1E-6))^2)/(2*$I$5)</f>
        <v/>
      </c>
      <c r="Q80">
        <f>L80+((ABS(H80)/MAX(((G33)+(I33)*(MAX($D$16,(IF(N6="None",AC80,L80))-(K33))))*(MAX($D$16,(IF(N6="None",AC80,L80))-(K33))),1E-6))^2)/(2*$I$5)+((E33)*((((ABS(H80)*$D$6)/(MAX(((F33)+(H33)*(MAX($D$16,(AC80)-(J33))))*(MAX($D$16,(AC80)-(J33))),1E-6)*MAX(((((F33)+(H33)*(MAX($D$16,(AC80)-(J33))))*(MAX($D$16,(AC80)-(J33))))/MAX((F33)+2*(MAX($D$16,(AC80)-(J33)))*SQRT(1+(H33)^2),1E-6))^(2/3),1E-6)))^2)+(((ABS(H80)*$D$6)/(MAX(((G33)+(I33)*(MAX($D$16,(IF(N6="None",AC80,L80))-(K33))))*(MAX($D$16,(IF(N6="None",AC80,L80))-(K33))),1E-6)*MAX(((((G33)+(I33)*(MAX($D$16,(IF(N6="None",AC80,L80))-(K33))))*(MAX($D$16,(IF(N6="None",AC80,L80))-(K33))))/MAX((G33)+2*(MAX($D$16,(IF(N6="None",AC80,L80))-(K33)))*SQRT(1+(I33)^2),1E-6))^(2/3),1E-6)))^2))/2)+(IF((ABS(H80)/MAX(((G33)+(I33)*(MAX($D$16,(IF(N6="None",AC80,L80))-(K33))))*(MAX($D$16,(IF(N6="None",AC80,L80))-(K33))),1E-6))&gt;(ABS(H80)/MAX(((F33)+(H33)*(MAX($D$16,(AC80)-(J33))))*(MAX($D$16,(AC80)-(J33))),1E-6)),$D$9*((((ABS(H80)/MAX(((G33)+(I33)*(MAX($D$16,(IF(N6="None",AC80,L80))-(K33))))*(MAX($D$16,(IF(N6="None",AC80,L80))-(K33))),1E-6))^2)/(2*$I$5))-(((ABS(H80)/MAX(((F33)+(H33)*(MAX($D$16,(AC80)-(J33))))*(MAX($D$16,(AC80)-(J33))),1E-6))^2)/(2*$I$5))),$D$8*((((ABS(H80)/MAX(((F33)+(H33)*(MAX($D$16,(AC80)-(J33))))*(MAX($D$16,(AC80)-(J33))),1E-6))^2)/(2*$I$5))-(((ABS(H80)/MAX(((G33)+(I33)*(MAX($D$16,(IF(N6="None",AC80,L80))-(K33))))*(MAX($D$16,(IF(N6="None",AC80,L80))-(K33))),1E-6))^2)/(2*$I$5)))))+($D$10*(ABS((X33)-(W33))/90)*MAX(((ABS(H80)/MAX(((F33)+(H33)*(MAX($D$16,(AC80)-(J33))))*(MAX($D$16,(AC80)-(J33))),1E-6))^2)/(2*$I$5),((ABS(H80)/MAX(((G33)+(I33)*(MAX($D$16,(IF(N6="None",AC80,L80))-(K33))))*(MAX($D$16,(IF(N6="None",AC80,L80))-(K33))),1E-6))^2)/(2*$I$5)))+(($D$11*0.00000015*(ABS(G80)/MAX(ABS(F80),1E-6))^2*MAX(((ABS(H80)/MAX(((F33)+(H33)*(MAX($D$16,(AC80)-(J33))))*(MAX($D$16,(AC80)-(J33))),1E-6))^2)/(2*$I$5),((ABS(H80)/MAX(((G33)+(I33)*(MAX($D$16,(IF(N6="None",AC80,L80))-(K33))))*(MAX($D$16,(IF(N6="None",AC80,L80))-(K33))),1E-6))^2)/(2*$I$5))))-((ABS(H80)/MAX(((F33)+(H33)*(MAX($D$16,(AC80)-(J33))))*(MAX($D$16,(AC80)-(J33))),1E-6))^2)/(2*$I$5)</f>
        <v/>
      </c>
      <c r="R80">
        <f>AE80+((ABS(G80)/MAX(((F32)+(H32)*(MAX($D$16,(AE80)-(J32))))*(MAX($D$16,(AE80)-(J32))),1E-6))^2)/(2*$I$5)-((E32)*((((ABS(G80)*$D$6)/(MAX(((F32)+(H32)*(MAX($D$16,(AE80)-(J32))))*(MAX($D$16,(AE80)-(J32))),1E-6)*MAX(((((F32)+(H32)*(MAX($D$16,(AE80)-(J32))))*(MAX($D$16,(AE80)-(J32))))/MAX((F32)+2*(MAX($D$16,(AE80)-(J32)))*SQRT(1+(H32)^2),1E-6))^(2/3),1E-6)))^2)+(((ABS(G80)*$D$6)/(MAX(((G32)+(I32)*(MAX($D$16,(AF80)-(K32))))*(MAX($D$16,(AF80)-(K32))),1E-6)*MAX(((((G32)+(I32)*(MAX($D$16,(AF80)-(K32))))*(MAX($D$16,(AF80)-(K32))))/MAX((G32)+2*(MAX($D$16,(AF80)-(K32)))*SQRT(1+(I32)^2),1E-6))^(2/3),1E-6)))^2))/2)+(IF((ABS(G80)/MAX(((G32)+(I32)*(MAX($D$16,(AF80)-(K32))))*(MAX($D$16,(AF80)-(K32))),1E-6))&gt;(ABS(G80)/MAX(((F32)+(H32)*(MAX($D$16,(AE80)-(J32))))*(MAX($D$16,(AE80)-(J32))),1E-6)),$D$9*((((ABS(G80)/MAX(((G32)+(I32)*(MAX($D$16,(AF80)-(K32))))*(MAX($D$16,(AF80)-(K32))),1E-6))^2)/(2*$I$5))-(((ABS(G80)/MAX(((F32)+(H32)*(MAX($D$16,(AE80)-(J32))))*(MAX($D$16,(AE80)-(J32))),1E-6))^2)/(2*$I$5))),$D$8*((((ABS(G80)/MAX(((F32)+(H32)*(MAX($D$16,(AE80)-(J32))))*(MAX($D$16,(AE80)-(J32))),1E-6))^2)/(2*$I$5))-(((ABS(G80)/MAX(((G32)+(I32)*(MAX($D$16,(AF80)-(K32))))*(MAX($D$16,(AF80)-(K32))),1E-6))^2)/(2*$I$5)))))+($D$10*(ABS((X32)-(W32))/90)*MAX(((ABS(G80)/MAX(((F32)+(H32)*(MAX($D$16,(AE80)-(J32))))*(MAX($D$16,(AE80)-(J32))),1E-6))^2)/(2*$I$5),((ABS(G80)/MAX(((G32)+(I32)*(MAX($D$16,(AF80)-(K32))))*(MAX($D$16,(AF80)-(K32))),1E-6))^2)/(2*$I$5)))+(($D$11*0.13607488*(ABS(H80)/MAX(ABS(F80),1E-6))^2*MAX(((ABS(G80)/MAX(((F32)+(H32)*(MAX($D$16,(AE80)-(J32))))*(MAX($D$16,(AE80)-(J32))),1E-6))^2)/(2*$I$5),((ABS(G80)/MAX(((G32)+(I32)*(MAX($D$16,(AF80)-(K32))))*(MAX($D$16,(AF80)-(K32))),1E-6))^2)/(2*$I$5))))-((ABS(G80)/MAX(((G32)+(I32)*(MAX($D$16,(AF80)-(K32))))*(MAX($D$16,(AF80)-(K32))),1E-6))^2)/(2*$I$5)</f>
        <v/>
      </c>
      <c r="S80">
        <f>M80+((ABS(I80)/MAX(((G34)+(I34)*(MAX($D$16,(IF(N7="None",AD80,M80))-(K34))))*(MAX($D$16,(IF(N7="None",AD80,M80))-(K34))),1E-6))^2)/(2*$I$5)+((E34)*((((ABS(I80)*$D$6)/(MAX(((F34)+(H34)*(MAX($D$16,(AD80)-(J34))))*(MAX($D$16,(AD80)-(J34))),1E-6)*MAX(((((F34)+(H34)*(MAX($D$16,(AD80)-(J34))))*(MAX($D$16,(AD80)-(J34))))/MAX((F34)+2*(MAX($D$16,(AD80)-(J34)))*SQRT(1+(H34)^2),1E-6))^(2/3),1E-6)))^2)+(((ABS(I80)*$D$6)/(MAX(((G34)+(I34)*(MAX($D$16,(IF(N7="None",AD80,M80))-(K34))))*(MAX($D$16,(IF(N7="None",AD80,M80))-(K34))),1E-6)*MAX(((((G34)+(I34)*(MAX($D$16,(IF(N7="None",AD80,M80))-(K34))))*(MAX($D$16,(IF(N7="None",AD80,M80))-(K34))))/MAX((G34)+2*(MAX($D$16,(IF(N7="None",AD80,M80))-(K34)))*SQRT(1+(I34)^2),1E-6))^(2/3),1E-6)))^2))/2)+(IF((ABS(I80)/MAX(((G34)+(I34)*(MAX($D$16,(IF(N7="None",AD80,M80))-(K34))))*(MAX($D$16,(IF(N7="None",AD80,M80))-(K34))),1E-6))&gt;(ABS(I80)/MAX(((F34)+(H34)*(MAX($D$16,(AD80)-(J34))))*(MAX($D$16,(AD80)-(J34))),1E-6)),$D$9*((((ABS(I80)/MAX(((G34)+(I34)*(MAX($D$16,(IF(N7="None",AD80,M80))-(K34))))*(MAX($D$16,(IF(N7="None",AD80,M80))-(K34))),1E-6))^2)/(2*$I$5))-(((ABS(I80)/MAX(((F34)+(H34)*(MAX($D$16,(AD80)-(J34))))*(MAX($D$16,(AD80)-(J34))),1E-6))^2)/(2*$I$5))),$D$8*((((ABS(I80)/MAX(((F34)+(H34)*(MAX($D$16,(AD80)-(J34))))*(MAX($D$16,(AD80)-(J34))),1E-6))^2)/(2*$I$5))-(((ABS(I80)/MAX(((G34)+(I34)*(MAX($D$16,(IF(N7="None",AD80,M80))-(K34))))*(MAX($D$16,(IF(N7="None",AD80,M80))-(K34))),1E-6))^2)/(2*$I$5)))))+($D$10*(ABS((X34)-(W34))/90)*MAX(((ABS(I80)/MAX(((F34)+(H34)*(MAX($D$16,(AD80)-(J34))))*(MAX($D$16,(AD80)-(J34))),1E-6))^2)/(2*$I$5),((ABS(I80)/MAX(((G34)+(I34)*(MAX($D$16,(IF(N7="None",AD80,M80))-(K34))))*(MAX($D$16,(IF(N7="None",AD80,M80))-(K34))),1E-6))^2)/(2*$I$5)))+(0)-((ABS(I80)/MAX(((F34)+(H34)*(MAX($D$16,(AD80)-(J34))))*(MAX($D$16,(AD80)-(J34))),1E-6))^2)/(2*$I$5)</f>
        <v/>
      </c>
      <c r="T80">
        <f>N80+((ABS(J80)/MAX(((G35)+(I35)*(MAX($D$16,(IF(N8="None",AD80,N80))-(K35))))*(MAX($D$16,(IF(N8="None",AD80,N80))-(K35))),1E-6))^2)/(2*$I$5)+((E35)*((((ABS(J80)*$D$6)/(MAX(((F35)+(H35)*(MAX($D$16,(AD80)-(J35))))*(MAX($D$16,(AD80)-(J35))),1E-6)*MAX(((((F35)+(H35)*(MAX($D$16,(AD80)-(J35))))*(MAX($D$16,(AD80)-(J35))))/MAX((F35)+2*(MAX($D$16,(AD80)-(J35)))*SQRT(1+(H35)^2),1E-6))^(2/3),1E-6)))^2)+(((ABS(J80)*$D$6)/(MAX(((G35)+(I35)*(MAX($D$16,(IF(N8="None",AD80,N80))-(K35))))*(MAX($D$16,(IF(N8="None",AD80,N80))-(K35))),1E-6)*MAX(((((G35)+(I35)*(MAX($D$16,(IF(N8="None",AD80,N80))-(K35))))*(MAX($D$16,(IF(N8="None",AD80,N80))-(K35))))/MAX((G35)+2*(MAX($D$16,(IF(N8="None",AD80,N80))-(K35)))*SQRT(1+(I35)^2),1E-6))^(2/3),1E-6)))^2))/2)+(IF((ABS(J80)/MAX(((G35)+(I35)*(MAX($D$16,(IF(N8="None",AD80,N80))-(K35))))*(MAX($D$16,(IF(N8="None",AD80,N80))-(K35))),1E-6))&gt;(ABS(J80)/MAX(((F35)+(H35)*(MAX($D$16,(AD80)-(J35))))*(MAX($D$16,(AD80)-(J35))),1E-6)),$D$9*((((ABS(J80)/MAX(((G35)+(I35)*(MAX($D$16,(IF(N8="None",AD80,N80))-(K35))))*(MAX($D$16,(IF(N8="None",AD80,N80))-(K35))),1E-6))^2)/(2*$I$5))-(((ABS(J80)/MAX(((F35)+(H35)*(MAX($D$16,(AD80)-(J35))))*(MAX($D$16,(AD80)-(J35))),1E-6))^2)/(2*$I$5))),$D$8*((((ABS(J80)/MAX(((F35)+(H35)*(MAX($D$16,(AD80)-(J35))))*(MAX($D$16,(AD80)-(J35))),1E-6))^2)/(2*$I$5))-(((ABS(J80)/MAX(((G35)+(I35)*(MAX($D$16,(IF(N8="None",AD80,N80))-(K35))))*(MAX($D$16,(IF(N8="None",AD80,N80))-(K35))),1E-6))^2)/(2*$I$5)))))+($D$10*(ABS((X35)-(W35))/90)*MAX(((ABS(J80)/MAX(((F35)+(H35)*(MAX($D$16,(AD80)-(J35))))*(MAX($D$16,(AD80)-(J35))),1E-6))^2)/(2*$I$5),((ABS(J80)/MAX(((G35)+(I35)*(MAX($D$16,(IF(N8="None",AD80,N80))-(K35))))*(MAX($D$16,(IF(N8="None",AD80,N80))-(K35))),1E-6))^2)/(2*$I$5)))+(($D$11*0.34699541*(ABS(I80)/MAX(ABS(G80),1E-6))^2*MAX(((ABS(J80)/MAX(((F35)+(H35)*(MAX($D$16,(AD80)-(J35))))*(MAX($D$16,(AD80)-(J35))),1E-6))^2)/(2*$I$5),((ABS(J80)/MAX(((G35)+(I35)*(MAX($D$16,(IF(N8="None",AD80,N80))-(K35))))*(MAX($D$16,(IF(N8="None",AD80,N80))-(K35))),1E-6))^2)/(2*$I$5))))-((ABS(J80)/MAX(((F35)+(H35)*(MAX($D$16,(AD80)-(J35))))*(MAX($D$16,(AD80)-(J35))),1E-6))^2)/(2*$I$5)</f>
        <v/>
      </c>
      <c r="U80">
        <f>((((G31)*(MAX($D$16,(AE80)-(K31)))^2)/2+(I31)*(MAX($D$16,(AE80)-(K31)))^3/3+(ABS(F80)^2)/($I$5*MAX(((G31)+(I31)*(MAX($D$16,(AE80)-(K31))))*(MAX($D$16,(AE80)-(K31))),1E-6)))-(IF(N6="None",((((F32)*(MAX($D$16,(AE80)-(J32)))^2)/2+(H32)*(MAX($D$16,(AE80)-(J32)))^3/3+(ABS(G80)^2)/($I$5*MAX(((F32)+(H32)*(MAX($D$16,(AE80)-(J32))))*(MAX($D$16,(AE80)-(J32))),1E-6)))*0.72785025),(((((F32)*(MAX($D$16,(AE80)-(J32)))^2)/2+(H32)*(MAX($D$16,(AE80)-(J32)))^3/3+(ABS(G80)^2)/($I$5*MAX(((F32)+(H32)*(MAX($D$16,(AE80)-(J32))))*(MAX($D$16,(AE80)-(J32))),1E-6)))*0.72785025)+((((F33)*(MAX($D$16,(AE80)-(J33)))^2)/2+(H33)*(MAX($D$16,(AE80)-(J33)))^3/3+(ABS(H80)^2)/($I$5*MAX(((F33)+(H33)*(MAX($D$16,(AE80)-(J33))))*(MAX($D$16,(AE80)-(J33))),1E-6)))*0.99999971)))))/MAX(((G31)*(MAX($D$16,(AE80)-(K31)))^2)/2+(I31)*(MAX($D$16,(AE80)-(K31)))^3/3+(ABS(F80)^2)/($I$5*MAX(((G31)+(I31)*(MAX($D$16,(AE80)-(K31))))*(MAX($D$16,(AE80)-(K31))),1E-6)),1E-6)</f>
        <v/>
      </c>
      <c r="V80">
        <f>((((G32)*(MAX($D$16,(AF80)-(K32)))^2)/2+(I32)*(MAX($D$16,(AF80)-(K32)))^3/3+(ABS(G80)^2)/($I$5*MAX(((G32)+(I32)*(MAX($D$16,(AF80)-(K32))))*(MAX($D$16,(AF80)-(K32))),1E-6)))-(IF(AND(N7="None",N8="None"),0,IF(N8="None",((((F34)*(MAX($D$16,(AF80)-(J34)))^2)/2+(H34)*(MAX($D$16,(AF80)-(J34)))^3/3+(ABS(I80)^2)/($I$5*MAX(((F34)+(H34)*(MAX($D$16,(AF80)-(J34))))*(MAX($D$16,(AF80)-(J34))),1E-6)))*1.00000000),IF(N7="None",((((F35)*(MAX($D$16,(AF80)-(J35)))^2)/2+(H35)*(MAX($D$16,(AF80)-(J35)))^3/3+(ABS(J80)^2)/($I$5*MAX(((F35)+(H35)*(MAX($D$16,(AF80)-(J35))))*(MAX($D$16,(AF80)-(J35))),1E-6)))*0.30600918),(((((F34)*(MAX($D$16,(AF80)-(J34)))^2)/2+(H34)*(MAX($D$16,(AF80)-(J34)))^3/3+(ABS(I80)^2)/($I$5*MAX(((F34)+(H34)*(MAX($D$16,(AF80)-(J34))))*(MAX($D$16,(AF80)-(J34))),1E-6)))*1.00000000)+((((F35)*(MAX($D$16,(AF80)-(J35)))^2)/2+(H35)*(MAX($D$16,(AF80)-(J35)))^3/3+(ABS(J80)^2)/($I$5*MAX(((F35)+(H35)*(MAX($D$16,(AF80)-(J35))))*(MAX($D$16,(AF80)-(J35))),1E-6)))*0.30600918)))))))/MAX(((G32)*(MAX($D$16,(AF80)-(K32)))^2)/2+(I32)*(MAX($D$16,(AF80)-(K32)))^3/3+(ABS(G80)^2)/($I$5*MAX(((G32)+(I32)*(MAX($D$16,(AF80)-(K32))))*(MAX($D$16,(AF80)-(K32))),1E-6)),1E-6)</f>
        <v/>
      </c>
      <c r="W80">
        <f>ABS((MAX(P80,Q80))-D80)</f>
        <v/>
      </c>
      <c r="X80">
        <f>ABS((MAX(S80,T80))-E80)</f>
        <v/>
      </c>
      <c r="Y80">
        <f>IF($D$20=0,B80,IFERROR(IF(N6="None",1,MIN(0.98,MAX(0.02,B80+$D$14*((Q80-P80)/MAX(ABS(D80),1))))),B80))</f>
        <v/>
      </c>
      <c r="Z80">
        <f>IF($D$20=0,C80,IFERROR(IF(AND(N7="None",N8="None"),C80,IF(N8="None",1,IF(N7="None",0,MIN(0.98,MAX(0.02,C80+$D$14*((T80-S80)/MAX(ABS(E80),1))))))),C80))</f>
        <v/>
      </c>
      <c r="AA80">
        <f>IF($D$20=0,D80,IFERROR(D80+$D$13*(AC80-D80),D80))</f>
        <v/>
      </c>
      <c r="AB80">
        <f>IF($D$20=0,E80,IFERROR(E80+$D$13*(AD80-E80),E80))</f>
        <v/>
      </c>
      <c r="AC80">
        <f>IF($D$20=0,D80,IF(AC80=0,(MAX(P80,Q80)),IF(ABS((MAX(P80,Q80))-AC80)&lt;$D$19,AC80,MAX((K31)+$D$16,AC80+$D$13*(((MAX(P80,Q80))-AC80))))))</f>
        <v/>
      </c>
      <c r="AD80">
        <f>IF($D$20=0,E80,IF(AD80=0,(MAX(S80,T80)),IF(ABS((MAX(S80,T80))-AD80)&lt;$D$19,AD80,MAX((K32)+$D$16,AD80+$D$13*(((MAX(S80,T80))-AD80))))))</f>
        <v/>
      </c>
      <c r="AE80">
        <f>IF($D$20=0,D80,IF(AE80=0,O80,IF(ABS(U80)&lt;$D$19,AE80,MAX((K31)+$D$16,AE80+($D$13*(((O80)-AE80)+(U80*MAX(ABS(AE80-(K31)),1))))))))</f>
        <v/>
      </c>
      <c r="AF80">
        <f>IF($D$20=0,E80,IF(AF80=0,R80,IF(ABS(V80)&lt;$D$19,AF80,MAX((K32)+$D$16,AF80+($D$13*(((R80)-AF80)+(V80*MAX(ABS(AF80-(K32)),1))))))))</f>
        <v/>
      </c>
      <c r="AG80">
        <f>((G31)*(MAX($D$16,(AC80)-(K31)))^2)/2+(I31)*(MAX($D$16,(AC80)-(K31)))^3/3+(ABS(F80)^2)/($I$5*MAX(((G31)+(I31)*(MAX($D$16,(AC80)-(K31))))*(MAX($D$16,(AC80)-(K31))),1E-6))</f>
        <v/>
      </c>
      <c r="AH80">
        <f>((G31)*(MAX($D$16,(AE80)-(K31)))^2)/2+(I31)*(MAX($D$16,(AE80)-(K31)))^3/3+(ABS(F80)^2)/($I$5*MAX(((G31)+(I31)*(MAX($D$16,(AE80)-(K31))))*(MAX($D$16,(AE80)-(K31))),1E-6))</f>
        <v/>
      </c>
      <c r="AI80">
        <f>((G32)*(MAX($D$16,(AD80)-(K32)))^2)/2+(I32)*(MAX($D$16,(AD80)-(K32)))^3/3+(ABS(G80)^2)/($I$5*MAX(((G32)+(I32)*(MAX($D$16,(AD80)-(K32))))*(MAX($D$16,(AD80)-(K32))),1E-6))</f>
        <v/>
      </c>
      <c r="AJ80">
        <f>((G32)*(MAX($D$16,(AF80)-(K32)))^2)/2+(I32)*(MAX($D$16,(AF80)-(K32)))^3/3+(ABS(G80)^2)/($I$5*MAX(((G32)+(I32)*(MAX($D$16,(AF80)-(K32))))*(MAX($D$16,(AF80)-(K32))),1E-6))</f>
        <v/>
      </c>
      <c r="AK80">
        <f>IF(AH80&gt;=AG80,"Supercritical","Subcritical")</f>
        <v/>
      </c>
      <c r="AL80">
        <f>IF(AJ80&gt;=AI80,"Supercritical","Subcritical")</f>
        <v/>
      </c>
      <c r="AM80">
        <f>IF($D$20=0,D80,IFERROR(D80+$D$13*(IF(AK80="Supercritical",AE80,AC80)-D80),D80))</f>
        <v/>
      </c>
      <c r="AN80">
        <f>IF($D$20=0,E80,IFERROR(E80+$D$13*(IF(AL80="Supercritical",AF80,AD80)-E80),E80))</f>
        <v/>
      </c>
      <c r="AO80">
        <f>IF($D$20=0,0,IFERROR(ABS(IF(AK80="Supercritical",AE80,AC80)-D80),0))</f>
        <v/>
      </c>
      <c r="AP80">
        <f>IF($D$20=0,0,IFERROR(ABS(IF(AL80="Supercritical",AF80,AD80)-E80),0))</f>
        <v/>
      </c>
    </row>
    <row r="81">
      <c r="A81" t="n">
        <v>38</v>
      </c>
      <c r="B81">
        <f>Y80</f>
        <v/>
      </c>
      <c r="C81">
        <f>Z80</f>
        <v/>
      </c>
      <c r="D81">
        <f>AM80</f>
        <v/>
      </c>
      <c r="E81">
        <f>AN80</f>
        <v/>
      </c>
      <c r="F81">
        <f>$D$5</f>
        <v/>
      </c>
      <c r="G81">
        <f>IF(N6="None",MAX(0,F81-H81),MAX(0,F81*B81))</f>
        <v/>
      </c>
      <c r="H81">
        <f>IF(N6="None",MAX(0.05,IFERROR(O33,0)+0.05),MAX(0,F81-G81))</f>
        <v/>
      </c>
      <c r="I81">
        <f>IF(AND(N7="None",N8="None"),MAX(0,G81*C81),IF(N7="None",MAX(0.05,IFERROR(O34,0)+0.05),IF(N8="None",MAX(0,G81-J81),MAX(0,G81*C81))))</f>
        <v/>
      </c>
      <c r="J81">
        <f>IF(AND(N7="None",N8="None"),MAX(0,G81-I81),IF(N8="None",MAX(0.05,IFERROR(O35,0)+0.05),IF(N7="None",MAX(0,G81-I81),MAX(0,G81-I81))))</f>
        <v/>
      </c>
      <c r="K81">
        <f>P5</f>
        <v/>
      </c>
      <c r="L81">
        <f>P6</f>
        <v/>
      </c>
      <c r="M81">
        <f>P7</f>
        <v/>
      </c>
      <c r="N81">
        <f>P8</f>
        <v/>
      </c>
      <c r="O81">
        <f>K81+((ABS(F81)/MAX(((F31)+(H31)*(MAX($D$16,(K81)-(J31))))*(MAX($D$16,(K81)-(J31))),1E-6))^2)/(2*$I$5)-((E31)*((((ABS(F81)*$D$6)/(MAX(((F31)+(H31)*(MAX($D$16,(K81)-(J31))))*(MAX($D$16,(K81)-(J31))),1E-6)*MAX(((((F31)+(H31)*(MAX($D$16,(K81)-(J31))))*(MAX($D$16,(K81)-(J31))))/MAX((F31)+2*(MAX($D$16,(K81)-(J31)))*SQRT(1+(H31)^2),1E-6))^(2/3),1E-6)))^2)+(((ABS(F81)*$D$6)/(MAX(((G31)+(I31)*(MAX($D$16,(AE81)-(K31))))*(MAX($D$16,(AE81)-(K31))),1E-6)*MAX(((((G31)+(I31)*(MAX($D$16,(AE81)-(K31))))*(MAX($D$16,(AE81)-(K31))))/MAX((G31)+2*(MAX($D$16,(AE81)-(K31)))*SQRT(1+(I31)^2),1E-6))^(2/3),1E-6)))^2))/2)+(IF((ABS(F81)/MAX(((G31)+(I31)*(MAX($D$16,(AE81)-(K31))))*(MAX($D$16,(AE81)-(K31))),1E-6))&gt;(ABS(F81)/MAX(((F31)+(H31)*(MAX($D$16,(K81)-(J31))))*(MAX($D$16,(K81)-(J31))),1E-6)),$D$9*((((ABS(F81)/MAX(((G31)+(I31)*(MAX($D$16,(AE81)-(K31))))*(MAX($D$16,(AE81)-(K31))),1E-6))^2)/(2*$I$5))-(((ABS(F81)/MAX(((F31)+(H31)*(MAX($D$16,(K81)-(J31))))*(MAX($D$16,(K81)-(J31))),1E-6))^2)/(2*$I$5))),$D$8*((((ABS(F81)/MAX(((F31)+(H31)*(MAX($D$16,(K81)-(J31))))*(MAX($D$16,(K81)-(J31))),1E-6))^2)/(2*$I$5))-(((ABS(F81)/MAX(((G31)+(I31)*(MAX($D$16,(AE81)-(K31))))*(MAX($D$16,(AE81)-(K31))),1E-6))^2)/(2*$I$5)))))+($D$10*(ABS((X31)-(W31))/90)*MAX(((ABS(F81)/MAX(((F31)+(H31)*(MAX($D$16,(K81)-(J31))))*(MAX($D$16,(K81)-(J31))),1E-6))^2)/(2*$I$5),((ABS(F81)/MAX(((G31)+(I31)*(MAX($D$16,(AE81)-(K31))))*(MAX($D$16,(AE81)-(K31))),1E-6))^2)/(2*$I$5)))+(0)-((ABS(F81)/MAX(((G31)+(I31)*(MAX($D$16,(AE81)-(K31))))*(MAX($D$16,(AE81)-(K31))),1E-6))^2)/(2*$I$5)</f>
        <v/>
      </c>
      <c r="P81">
        <f>AD81+((ABS(G81)/MAX(((G32)+(I32)*(MAX($D$16,(AD81)-(K32))))*(MAX($D$16,(AD81)-(K32))),1E-6))^2)/(2*$I$5)+((E32)*((((ABS(G81)*$D$6)/(MAX(((F32)+(H32)*(MAX($D$16,(AC81)-(J32))))*(MAX($D$16,(AC81)-(J32))),1E-6)*MAX(((((F32)+(H32)*(MAX($D$16,(AC81)-(J32))))*(MAX($D$16,(AC81)-(J32))))/MAX((F32)+2*(MAX($D$16,(AC81)-(J32)))*SQRT(1+(H32)^2),1E-6))^(2/3),1E-6)))^2)+(((ABS(G81)*$D$6)/(MAX(((G32)+(I32)*(MAX($D$16,(AD81)-(K32))))*(MAX($D$16,(AD81)-(K32))),1E-6)*MAX(((((G32)+(I32)*(MAX($D$16,(AD81)-(K32))))*(MAX($D$16,(AD81)-(K32))))/MAX((G32)+2*(MAX($D$16,(AD81)-(K32)))*SQRT(1+(I32)^2),1E-6))^(2/3),1E-6)))^2))/2)+(IF((ABS(G81)/MAX(((G32)+(I32)*(MAX($D$16,(AD81)-(K32))))*(MAX($D$16,(AD81)-(K32))),1E-6))&gt;(ABS(G81)/MAX(((F32)+(H32)*(MAX($D$16,(AC81)-(J32))))*(MAX($D$16,(AC81)-(J32))),1E-6)),$D$9*((((ABS(G81)/MAX(((G32)+(I32)*(MAX($D$16,(AD81)-(K32))))*(MAX($D$16,(AD81)-(K32))),1E-6))^2)/(2*$I$5))-(((ABS(G81)/MAX(((F32)+(H32)*(MAX($D$16,(AC81)-(J32))))*(MAX($D$16,(AC81)-(J32))),1E-6))^2)/(2*$I$5))),$D$8*((((ABS(G81)/MAX(((F32)+(H32)*(MAX($D$16,(AC81)-(J32))))*(MAX($D$16,(AC81)-(J32))),1E-6))^2)/(2*$I$5))-(((ABS(G81)/MAX(((G32)+(I32)*(MAX($D$16,(AD81)-(K32))))*(MAX($D$16,(AD81)-(K32))),1E-6))^2)/(2*$I$5)))))+($D$10*(ABS((X32)-(W32))/90)*MAX(((ABS(G81)/MAX(((F32)+(H32)*(MAX($D$16,(AC81)-(J32))))*(MAX($D$16,(AC81)-(J32))),1E-6))^2)/(2*$I$5),((ABS(G81)/MAX(((G32)+(I32)*(MAX($D$16,(AD81)-(K32))))*(MAX($D$16,(AD81)-(K32))),1E-6))^2)/(2*$I$5)))+(($D$11*0.13607488*(ABS(H81)/MAX(ABS(F81),1E-6))^2*MAX(((ABS(G81)/MAX(((F32)+(H32)*(MAX($D$16,(AC81)-(J32))))*(MAX($D$16,(AC81)-(J32))),1E-6))^2)/(2*$I$5),((ABS(G81)/MAX(((G32)+(I32)*(MAX($D$16,(AD81)-(K32))))*(MAX($D$16,(AD81)-(K32))),1E-6))^2)/(2*$I$5))))-((ABS(G81)/MAX(((F32)+(H32)*(MAX($D$16,(AC81)-(J32))))*(MAX($D$16,(AC81)-(J32))),1E-6))^2)/(2*$I$5)</f>
        <v/>
      </c>
      <c r="Q81">
        <f>L81+((ABS(H81)/MAX(((G33)+(I33)*(MAX($D$16,(IF(N6="None",AC81,L81))-(K33))))*(MAX($D$16,(IF(N6="None",AC81,L81))-(K33))),1E-6))^2)/(2*$I$5)+((E33)*((((ABS(H81)*$D$6)/(MAX(((F33)+(H33)*(MAX($D$16,(AC81)-(J33))))*(MAX($D$16,(AC81)-(J33))),1E-6)*MAX(((((F33)+(H33)*(MAX($D$16,(AC81)-(J33))))*(MAX($D$16,(AC81)-(J33))))/MAX((F33)+2*(MAX($D$16,(AC81)-(J33)))*SQRT(1+(H33)^2),1E-6))^(2/3),1E-6)))^2)+(((ABS(H81)*$D$6)/(MAX(((G33)+(I33)*(MAX($D$16,(IF(N6="None",AC81,L81))-(K33))))*(MAX($D$16,(IF(N6="None",AC81,L81))-(K33))),1E-6)*MAX(((((G33)+(I33)*(MAX($D$16,(IF(N6="None",AC81,L81))-(K33))))*(MAX($D$16,(IF(N6="None",AC81,L81))-(K33))))/MAX((G33)+2*(MAX($D$16,(IF(N6="None",AC81,L81))-(K33)))*SQRT(1+(I33)^2),1E-6))^(2/3),1E-6)))^2))/2)+(IF((ABS(H81)/MAX(((G33)+(I33)*(MAX($D$16,(IF(N6="None",AC81,L81))-(K33))))*(MAX($D$16,(IF(N6="None",AC81,L81))-(K33))),1E-6))&gt;(ABS(H81)/MAX(((F33)+(H33)*(MAX($D$16,(AC81)-(J33))))*(MAX($D$16,(AC81)-(J33))),1E-6)),$D$9*((((ABS(H81)/MAX(((G33)+(I33)*(MAX($D$16,(IF(N6="None",AC81,L81))-(K33))))*(MAX($D$16,(IF(N6="None",AC81,L81))-(K33))),1E-6))^2)/(2*$I$5))-(((ABS(H81)/MAX(((F33)+(H33)*(MAX($D$16,(AC81)-(J33))))*(MAX($D$16,(AC81)-(J33))),1E-6))^2)/(2*$I$5))),$D$8*((((ABS(H81)/MAX(((F33)+(H33)*(MAX($D$16,(AC81)-(J33))))*(MAX($D$16,(AC81)-(J33))),1E-6))^2)/(2*$I$5))-(((ABS(H81)/MAX(((G33)+(I33)*(MAX($D$16,(IF(N6="None",AC81,L81))-(K33))))*(MAX($D$16,(IF(N6="None",AC81,L81))-(K33))),1E-6))^2)/(2*$I$5)))))+($D$10*(ABS((X33)-(W33))/90)*MAX(((ABS(H81)/MAX(((F33)+(H33)*(MAX($D$16,(AC81)-(J33))))*(MAX($D$16,(AC81)-(J33))),1E-6))^2)/(2*$I$5),((ABS(H81)/MAX(((G33)+(I33)*(MAX($D$16,(IF(N6="None",AC81,L81))-(K33))))*(MAX($D$16,(IF(N6="None",AC81,L81))-(K33))),1E-6))^2)/(2*$I$5)))+(($D$11*0.00000015*(ABS(G81)/MAX(ABS(F81),1E-6))^2*MAX(((ABS(H81)/MAX(((F33)+(H33)*(MAX($D$16,(AC81)-(J33))))*(MAX($D$16,(AC81)-(J33))),1E-6))^2)/(2*$I$5),((ABS(H81)/MAX(((G33)+(I33)*(MAX($D$16,(IF(N6="None",AC81,L81))-(K33))))*(MAX($D$16,(IF(N6="None",AC81,L81))-(K33))),1E-6))^2)/(2*$I$5))))-((ABS(H81)/MAX(((F33)+(H33)*(MAX($D$16,(AC81)-(J33))))*(MAX($D$16,(AC81)-(J33))),1E-6))^2)/(2*$I$5)</f>
        <v/>
      </c>
      <c r="R81">
        <f>AE81+((ABS(G81)/MAX(((F32)+(H32)*(MAX($D$16,(AE81)-(J32))))*(MAX($D$16,(AE81)-(J32))),1E-6))^2)/(2*$I$5)-((E32)*((((ABS(G81)*$D$6)/(MAX(((F32)+(H32)*(MAX($D$16,(AE81)-(J32))))*(MAX($D$16,(AE81)-(J32))),1E-6)*MAX(((((F32)+(H32)*(MAX($D$16,(AE81)-(J32))))*(MAX($D$16,(AE81)-(J32))))/MAX((F32)+2*(MAX($D$16,(AE81)-(J32)))*SQRT(1+(H32)^2),1E-6))^(2/3),1E-6)))^2)+(((ABS(G81)*$D$6)/(MAX(((G32)+(I32)*(MAX($D$16,(AF81)-(K32))))*(MAX($D$16,(AF81)-(K32))),1E-6)*MAX(((((G32)+(I32)*(MAX($D$16,(AF81)-(K32))))*(MAX($D$16,(AF81)-(K32))))/MAX((G32)+2*(MAX($D$16,(AF81)-(K32)))*SQRT(1+(I32)^2),1E-6))^(2/3),1E-6)))^2))/2)+(IF((ABS(G81)/MAX(((G32)+(I32)*(MAX($D$16,(AF81)-(K32))))*(MAX($D$16,(AF81)-(K32))),1E-6))&gt;(ABS(G81)/MAX(((F32)+(H32)*(MAX($D$16,(AE81)-(J32))))*(MAX($D$16,(AE81)-(J32))),1E-6)),$D$9*((((ABS(G81)/MAX(((G32)+(I32)*(MAX($D$16,(AF81)-(K32))))*(MAX($D$16,(AF81)-(K32))),1E-6))^2)/(2*$I$5))-(((ABS(G81)/MAX(((F32)+(H32)*(MAX($D$16,(AE81)-(J32))))*(MAX($D$16,(AE81)-(J32))),1E-6))^2)/(2*$I$5))),$D$8*((((ABS(G81)/MAX(((F32)+(H32)*(MAX($D$16,(AE81)-(J32))))*(MAX($D$16,(AE81)-(J32))),1E-6))^2)/(2*$I$5))-(((ABS(G81)/MAX(((G32)+(I32)*(MAX($D$16,(AF81)-(K32))))*(MAX($D$16,(AF81)-(K32))),1E-6))^2)/(2*$I$5)))))+($D$10*(ABS((X32)-(W32))/90)*MAX(((ABS(G81)/MAX(((F32)+(H32)*(MAX($D$16,(AE81)-(J32))))*(MAX($D$16,(AE81)-(J32))),1E-6))^2)/(2*$I$5),((ABS(G81)/MAX(((G32)+(I32)*(MAX($D$16,(AF81)-(K32))))*(MAX($D$16,(AF81)-(K32))),1E-6))^2)/(2*$I$5)))+(($D$11*0.13607488*(ABS(H81)/MAX(ABS(F81),1E-6))^2*MAX(((ABS(G81)/MAX(((F32)+(H32)*(MAX($D$16,(AE81)-(J32))))*(MAX($D$16,(AE81)-(J32))),1E-6))^2)/(2*$I$5),((ABS(G81)/MAX(((G32)+(I32)*(MAX($D$16,(AF81)-(K32))))*(MAX($D$16,(AF81)-(K32))),1E-6))^2)/(2*$I$5))))-((ABS(G81)/MAX(((G32)+(I32)*(MAX($D$16,(AF81)-(K32))))*(MAX($D$16,(AF81)-(K32))),1E-6))^2)/(2*$I$5)</f>
        <v/>
      </c>
      <c r="S81">
        <f>M81+((ABS(I81)/MAX(((G34)+(I34)*(MAX($D$16,(IF(N7="None",AD81,M81))-(K34))))*(MAX($D$16,(IF(N7="None",AD81,M81))-(K34))),1E-6))^2)/(2*$I$5)+((E34)*((((ABS(I81)*$D$6)/(MAX(((F34)+(H34)*(MAX($D$16,(AD81)-(J34))))*(MAX($D$16,(AD81)-(J34))),1E-6)*MAX(((((F34)+(H34)*(MAX($D$16,(AD81)-(J34))))*(MAX($D$16,(AD81)-(J34))))/MAX((F34)+2*(MAX($D$16,(AD81)-(J34)))*SQRT(1+(H34)^2),1E-6))^(2/3),1E-6)))^2)+(((ABS(I81)*$D$6)/(MAX(((G34)+(I34)*(MAX($D$16,(IF(N7="None",AD81,M81))-(K34))))*(MAX($D$16,(IF(N7="None",AD81,M81))-(K34))),1E-6)*MAX(((((G34)+(I34)*(MAX($D$16,(IF(N7="None",AD81,M81))-(K34))))*(MAX($D$16,(IF(N7="None",AD81,M81))-(K34))))/MAX((G34)+2*(MAX($D$16,(IF(N7="None",AD81,M81))-(K34)))*SQRT(1+(I34)^2),1E-6))^(2/3),1E-6)))^2))/2)+(IF((ABS(I81)/MAX(((G34)+(I34)*(MAX($D$16,(IF(N7="None",AD81,M81))-(K34))))*(MAX($D$16,(IF(N7="None",AD81,M81))-(K34))),1E-6))&gt;(ABS(I81)/MAX(((F34)+(H34)*(MAX($D$16,(AD81)-(J34))))*(MAX($D$16,(AD81)-(J34))),1E-6)),$D$9*((((ABS(I81)/MAX(((G34)+(I34)*(MAX($D$16,(IF(N7="None",AD81,M81))-(K34))))*(MAX($D$16,(IF(N7="None",AD81,M81))-(K34))),1E-6))^2)/(2*$I$5))-(((ABS(I81)/MAX(((F34)+(H34)*(MAX($D$16,(AD81)-(J34))))*(MAX($D$16,(AD81)-(J34))),1E-6))^2)/(2*$I$5))),$D$8*((((ABS(I81)/MAX(((F34)+(H34)*(MAX($D$16,(AD81)-(J34))))*(MAX($D$16,(AD81)-(J34))),1E-6))^2)/(2*$I$5))-(((ABS(I81)/MAX(((G34)+(I34)*(MAX($D$16,(IF(N7="None",AD81,M81))-(K34))))*(MAX($D$16,(IF(N7="None",AD81,M81))-(K34))),1E-6))^2)/(2*$I$5)))))+($D$10*(ABS((X34)-(W34))/90)*MAX(((ABS(I81)/MAX(((F34)+(H34)*(MAX($D$16,(AD81)-(J34))))*(MAX($D$16,(AD81)-(J34))),1E-6))^2)/(2*$I$5),((ABS(I81)/MAX(((G34)+(I34)*(MAX($D$16,(IF(N7="None",AD81,M81))-(K34))))*(MAX($D$16,(IF(N7="None",AD81,M81))-(K34))),1E-6))^2)/(2*$I$5)))+(0)-((ABS(I81)/MAX(((F34)+(H34)*(MAX($D$16,(AD81)-(J34))))*(MAX($D$16,(AD81)-(J34))),1E-6))^2)/(2*$I$5)</f>
        <v/>
      </c>
      <c r="T81">
        <f>N81+((ABS(J81)/MAX(((G35)+(I35)*(MAX($D$16,(IF(N8="None",AD81,N81))-(K35))))*(MAX($D$16,(IF(N8="None",AD81,N81))-(K35))),1E-6))^2)/(2*$I$5)+((E35)*((((ABS(J81)*$D$6)/(MAX(((F35)+(H35)*(MAX($D$16,(AD81)-(J35))))*(MAX($D$16,(AD81)-(J35))),1E-6)*MAX(((((F35)+(H35)*(MAX($D$16,(AD81)-(J35))))*(MAX($D$16,(AD81)-(J35))))/MAX((F35)+2*(MAX($D$16,(AD81)-(J35)))*SQRT(1+(H35)^2),1E-6))^(2/3),1E-6)))^2)+(((ABS(J81)*$D$6)/(MAX(((G35)+(I35)*(MAX($D$16,(IF(N8="None",AD81,N81))-(K35))))*(MAX($D$16,(IF(N8="None",AD81,N81))-(K35))),1E-6)*MAX(((((G35)+(I35)*(MAX($D$16,(IF(N8="None",AD81,N81))-(K35))))*(MAX($D$16,(IF(N8="None",AD81,N81))-(K35))))/MAX((G35)+2*(MAX($D$16,(IF(N8="None",AD81,N81))-(K35)))*SQRT(1+(I35)^2),1E-6))^(2/3),1E-6)))^2))/2)+(IF((ABS(J81)/MAX(((G35)+(I35)*(MAX($D$16,(IF(N8="None",AD81,N81))-(K35))))*(MAX($D$16,(IF(N8="None",AD81,N81))-(K35))),1E-6))&gt;(ABS(J81)/MAX(((F35)+(H35)*(MAX($D$16,(AD81)-(J35))))*(MAX($D$16,(AD81)-(J35))),1E-6)),$D$9*((((ABS(J81)/MAX(((G35)+(I35)*(MAX($D$16,(IF(N8="None",AD81,N81))-(K35))))*(MAX($D$16,(IF(N8="None",AD81,N81))-(K35))),1E-6))^2)/(2*$I$5))-(((ABS(J81)/MAX(((F35)+(H35)*(MAX($D$16,(AD81)-(J35))))*(MAX($D$16,(AD81)-(J35))),1E-6))^2)/(2*$I$5))),$D$8*((((ABS(J81)/MAX(((F35)+(H35)*(MAX($D$16,(AD81)-(J35))))*(MAX($D$16,(AD81)-(J35))),1E-6))^2)/(2*$I$5))-(((ABS(J81)/MAX(((G35)+(I35)*(MAX($D$16,(IF(N8="None",AD81,N81))-(K35))))*(MAX($D$16,(IF(N8="None",AD81,N81))-(K35))),1E-6))^2)/(2*$I$5)))))+($D$10*(ABS((X35)-(W35))/90)*MAX(((ABS(J81)/MAX(((F35)+(H35)*(MAX($D$16,(AD81)-(J35))))*(MAX($D$16,(AD81)-(J35))),1E-6))^2)/(2*$I$5),((ABS(J81)/MAX(((G35)+(I35)*(MAX($D$16,(IF(N8="None",AD81,N81))-(K35))))*(MAX($D$16,(IF(N8="None",AD81,N81))-(K35))),1E-6))^2)/(2*$I$5)))+(($D$11*0.34699541*(ABS(I81)/MAX(ABS(G81),1E-6))^2*MAX(((ABS(J81)/MAX(((F35)+(H35)*(MAX($D$16,(AD81)-(J35))))*(MAX($D$16,(AD81)-(J35))),1E-6))^2)/(2*$I$5),((ABS(J81)/MAX(((G35)+(I35)*(MAX($D$16,(IF(N8="None",AD81,N81))-(K35))))*(MAX($D$16,(IF(N8="None",AD81,N81))-(K35))),1E-6))^2)/(2*$I$5))))-((ABS(J81)/MAX(((F35)+(H35)*(MAX($D$16,(AD81)-(J35))))*(MAX($D$16,(AD81)-(J35))),1E-6))^2)/(2*$I$5)</f>
        <v/>
      </c>
      <c r="U81">
        <f>((((G31)*(MAX($D$16,(AE81)-(K31)))^2)/2+(I31)*(MAX($D$16,(AE81)-(K31)))^3/3+(ABS(F81)^2)/($I$5*MAX(((G31)+(I31)*(MAX($D$16,(AE81)-(K31))))*(MAX($D$16,(AE81)-(K31))),1E-6)))-(IF(N6="None",((((F32)*(MAX($D$16,(AE81)-(J32)))^2)/2+(H32)*(MAX($D$16,(AE81)-(J32)))^3/3+(ABS(G81)^2)/($I$5*MAX(((F32)+(H32)*(MAX($D$16,(AE81)-(J32))))*(MAX($D$16,(AE81)-(J32))),1E-6)))*0.72785025),(((((F32)*(MAX($D$16,(AE81)-(J32)))^2)/2+(H32)*(MAX($D$16,(AE81)-(J32)))^3/3+(ABS(G81)^2)/($I$5*MAX(((F32)+(H32)*(MAX($D$16,(AE81)-(J32))))*(MAX($D$16,(AE81)-(J32))),1E-6)))*0.72785025)+((((F33)*(MAX($D$16,(AE81)-(J33)))^2)/2+(H33)*(MAX($D$16,(AE81)-(J33)))^3/3+(ABS(H81)^2)/($I$5*MAX(((F33)+(H33)*(MAX($D$16,(AE81)-(J33))))*(MAX($D$16,(AE81)-(J33))),1E-6)))*0.99999971)))))/MAX(((G31)*(MAX($D$16,(AE81)-(K31)))^2)/2+(I31)*(MAX($D$16,(AE81)-(K31)))^3/3+(ABS(F81)^2)/($I$5*MAX(((G31)+(I31)*(MAX($D$16,(AE81)-(K31))))*(MAX($D$16,(AE81)-(K31))),1E-6)),1E-6)</f>
        <v/>
      </c>
      <c r="V81">
        <f>((((G32)*(MAX($D$16,(AF81)-(K32)))^2)/2+(I32)*(MAX($D$16,(AF81)-(K32)))^3/3+(ABS(G81)^2)/($I$5*MAX(((G32)+(I32)*(MAX($D$16,(AF81)-(K32))))*(MAX($D$16,(AF81)-(K32))),1E-6)))-(IF(AND(N7="None",N8="None"),0,IF(N8="None",((((F34)*(MAX($D$16,(AF81)-(J34)))^2)/2+(H34)*(MAX($D$16,(AF81)-(J34)))^3/3+(ABS(I81)^2)/($I$5*MAX(((F34)+(H34)*(MAX($D$16,(AF81)-(J34))))*(MAX($D$16,(AF81)-(J34))),1E-6)))*1.00000000),IF(N7="None",((((F35)*(MAX($D$16,(AF81)-(J35)))^2)/2+(H35)*(MAX($D$16,(AF81)-(J35)))^3/3+(ABS(J81)^2)/($I$5*MAX(((F35)+(H35)*(MAX($D$16,(AF81)-(J35))))*(MAX($D$16,(AF81)-(J35))),1E-6)))*0.30600918),(((((F34)*(MAX($D$16,(AF81)-(J34)))^2)/2+(H34)*(MAX($D$16,(AF81)-(J34)))^3/3+(ABS(I81)^2)/($I$5*MAX(((F34)+(H34)*(MAX($D$16,(AF81)-(J34))))*(MAX($D$16,(AF81)-(J34))),1E-6)))*1.00000000)+((((F35)*(MAX($D$16,(AF81)-(J35)))^2)/2+(H35)*(MAX($D$16,(AF81)-(J35)))^3/3+(ABS(J81)^2)/($I$5*MAX(((F35)+(H35)*(MAX($D$16,(AF81)-(J35))))*(MAX($D$16,(AF81)-(J35))),1E-6)))*0.30600918)))))))/MAX(((G32)*(MAX($D$16,(AF81)-(K32)))^2)/2+(I32)*(MAX($D$16,(AF81)-(K32)))^3/3+(ABS(G81)^2)/($I$5*MAX(((G32)+(I32)*(MAX($D$16,(AF81)-(K32))))*(MAX($D$16,(AF81)-(K32))),1E-6)),1E-6)</f>
        <v/>
      </c>
      <c r="W81">
        <f>ABS((MAX(P81,Q81))-D81)</f>
        <v/>
      </c>
      <c r="X81">
        <f>ABS((MAX(S81,T81))-E81)</f>
        <v/>
      </c>
      <c r="Y81">
        <f>IF($D$20=0,B81,IFERROR(IF(N6="None",1,MIN(0.98,MAX(0.02,B81+$D$14*((Q81-P81)/MAX(ABS(D81),1))))),B81))</f>
        <v/>
      </c>
      <c r="Z81">
        <f>IF($D$20=0,C81,IFERROR(IF(AND(N7="None",N8="None"),C81,IF(N8="None",1,IF(N7="None",0,MIN(0.98,MAX(0.02,C81+$D$14*((T81-S81)/MAX(ABS(E81),1))))))),C81))</f>
        <v/>
      </c>
      <c r="AA81">
        <f>IF($D$20=0,D81,IFERROR(D81+$D$13*(AC81-D81),D81))</f>
        <v/>
      </c>
      <c r="AB81">
        <f>IF($D$20=0,E81,IFERROR(E81+$D$13*(AD81-E81),E81))</f>
        <v/>
      </c>
      <c r="AC81">
        <f>IF($D$20=0,D81,IF(AC81=0,(MAX(P81,Q81)),IF(ABS((MAX(P81,Q81))-AC81)&lt;$D$19,AC81,MAX((K31)+$D$16,AC81+$D$13*(((MAX(P81,Q81))-AC81))))))</f>
        <v/>
      </c>
      <c r="AD81">
        <f>IF($D$20=0,E81,IF(AD81=0,(MAX(S81,T81)),IF(ABS((MAX(S81,T81))-AD81)&lt;$D$19,AD81,MAX((K32)+$D$16,AD81+$D$13*(((MAX(S81,T81))-AD81))))))</f>
        <v/>
      </c>
      <c r="AE81">
        <f>IF($D$20=0,D81,IF(AE81=0,O81,IF(ABS(U81)&lt;$D$19,AE81,MAX((K31)+$D$16,AE81+($D$13*(((O81)-AE81)+(U81*MAX(ABS(AE81-(K31)),1))))))))</f>
        <v/>
      </c>
      <c r="AF81">
        <f>IF($D$20=0,E81,IF(AF81=0,R81,IF(ABS(V81)&lt;$D$19,AF81,MAX((K32)+$D$16,AF81+($D$13*(((R81)-AF81)+(V81*MAX(ABS(AF81-(K32)),1))))))))</f>
        <v/>
      </c>
      <c r="AG81">
        <f>((G31)*(MAX($D$16,(AC81)-(K31)))^2)/2+(I31)*(MAX($D$16,(AC81)-(K31)))^3/3+(ABS(F81)^2)/($I$5*MAX(((G31)+(I31)*(MAX($D$16,(AC81)-(K31))))*(MAX($D$16,(AC81)-(K31))),1E-6))</f>
        <v/>
      </c>
      <c r="AH81">
        <f>((G31)*(MAX($D$16,(AE81)-(K31)))^2)/2+(I31)*(MAX($D$16,(AE81)-(K31)))^3/3+(ABS(F81)^2)/($I$5*MAX(((G31)+(I31)*(MAX($D$16,(AE81)-(K31))))*(MAX($D$16,(AE81)-(K31))),1E-6))</f>
        <v/>
      </c>
      <c r="AI81">
        <f>((G32)*(MAX($D$16,(AD81)-(K32)))^2)/2+(I32)*(MAX($D$16,(AD81)-(K32)))^3/3+(ABS(G81)^2)/($I$5*MAX(((G32)+(I32)*(MAX($D$16,(AD81)-(K32))))*(MAX($D$16,(AD81)-(K32))),1E-6))</f>
        <v/>
      </c>
      <c r="AJ81">
        <f>((G32)*(MAX($D$16,(AF81)-(K32)))^2)/2+(I32)*(MAX($D$16,(AF81)-(K32)))^3/3+(ABS(G81)^2)/($I$5*MAX(((G32)+(I32)*(MAX($D$16,(AF81)-(K32))))*(MAX($D$16,(AF81)-(K32))),1E-6))</f>
        <v/>
      </c>
      <c r="AK81">
        <f>IF(AH81&gt;=AG81,"Supercritical","Subcritical")</f>
        <v/>
      </c>
      <c r="AL81">
        <f>IF(AJ81&gt;=AI81,"Supercritical","Subcritical")</f>
        <v/>
      </c>
      <c r="AM81">
        <f>IF($D$20=0,D81,IFERROR(D81+$D$13*(IF(AK81="Supercritical",AE81,AC81)-D81),D81))</f>
        <v/>
      </c>
      <c r="AN81">
        <f>IF($D$20=0,E81,IFERROR(E81+$D$13*(IF(AL81="Supercritical",AF81,AD81)-E81),E81))</f>
        <v/>
      </c>
      <c r="AO81">
        <f>IF($D$20=0,0,IFERROR(ABS(IF(AK81="Supercritical",AE81,AC81)-D81),0))</f>
        <v/>
      </c>
      <c r="AP81">
        <f>IF($D$20=0,0,IFERROR(ABS(IF(AL81="Supercritical",AF81,AD81)-E81),0))</f>
        <v/>
      </c>
    </row>
    <row r="82">
      <c r="A82" t="n">
        <v>39</v>
      </c>
      <c r="B82">
        <f>Y81</f>
        <v/>
      </c>
      <c r="C82">
        <f>Z81</f>
        <v/>
      </c>
      <c r="D82">
        <f>AM81</f>
        <v/>
      </c>
      <c r="E82">
        <f>AN81</f>
        <v/>
      </c>
      <c r="F82">
        <f>$D$5</f>
        <v/>
      </c>
      <c r="G82">
        <f>IF(N6="None",MAX(0,F82-H82),MAX(0,F82*B82))</f>
        <v/>
      </c>
      <c r="H82">
        <f>IF(N6="None",MAX(0.05,IFERROR(O33,0)+0.05),MAX(0,F82-G82))</f>
        <v/>
      </c>
      <c r="I82">
        <f>IF(AND(N7="None",N8="None"),MAX(0,G82*C82),IF(N7="None",MAX(0.05,IFERROR(O34,0)+0.05),IF(N8="None",MAX(0,G82-J82),MAX(0,G82*C82))))</f>
        <v/>
      </c>
      <c r="J82">
        <f>IF(AND(N7="None",N8="None"),MAX(0,G82-I82),IF(N8="None",MAX(0.05,IFERROR(O35,0)+0.05),IF(N7="None",MAX(0,G82-I82),MAX(0,G82-I82))))</f>
        <v/>
      </c>
      <c r="K82">
        <f>P5</f>
        <v/>
      </c>
      <c r="L82">
        <f>P6</f>
        <v/>
      </c>
      <c r="M82">
        <f>P7</f>
        <v/>
      </c>
      <c r="N82">
        <f>P8</f>
        <v/>
      </c>
      <c r="O82">
        <f>K82+((ABS(F82)/MAX(((F31)+(H31)*(MAX($D$16,(K82)-(J31))))*(MAX($D$16,(K82)-(J31))),1E-6))^2)/(2*$I$5)-((E31)*((((ABS(F82)*$D$6)/(MAX(((F31)+(H31)*(MAX($D$16,(K82)-(J31))))*(MAX($D$16,(K82)-(J31))),1E-6)*MAX(((((F31)+(H31)*(MAX($D$16,(K82)-(J31))))*(MAX($D$16,(K82)-(J31))))/MAX((F31)+2*(MAX($D$16,(K82)-(J31)))*SQRT(1+(H31)^2),1E-6))^(2/3),1E-6)))^2)+(((ABS(F82)*$D$6)/(MAX(((G31)+(I31)*(MAX($D$16,(AE82)-(K31))))*(MAX($D$16,(AE82)-(K31))),1E-6)*MAX(((((G31)+(I31)*(MAX($D$16,(AE82)-(K31))))*(MAX($D$16,(AE82)-(K31))))/MAX((G31)+2*(MAX($D$16,(AE82)-(K31)))*SQRT(1+(I31)^2),1E-6))^(2/3),1E-6)))^2))/2)+(IF((ABS(F82)/MAX(((G31)+(I31)*(MAX($D$16,(AE82)-(K31))))*(MAX($D$16,(AE82)-(K31))),1E-6))&gt;(ABS(F82)/MAX(((F31)+(H31)*(MAX($D$16,(K82)-(J31))))*(MAX($D$16,(K82)-(J31))),1E-6)),$D$9*((((ABS(F82)/MAX(((G31)+(I31)*(MAX($D$16,(AE82)-(K31))))*(MAX($D$16,(AE82)-(K31))),1E-6))^2)/(2*$I$5))-(((ABS(F82)/MAX(((F31)+(H31)*(MAX($D$16,(K82)-(J31))))*(MAX($D$16,(K82)-(J31))),1E-6))^2)/(2*$I$5))),$D$8*((((ABS(F82)/MAX(((F31)+(H31)*(MAX($D$16,(K82)-(J31))))*(MAX($D$16,(K82)-(J31))),1E-6))^2)/(2*$I$5))-(((ABS(F82)/MAX(((G31)+(I31)*(MAX($D$16,(AE82)-(K31))))*(MAX($D$16,(AE82)-(K31))),1E-6))^2)/(2*$I$5)))))+($D$10*(ABS((X31)-(W31))/90)*MAX(((ABS(F82)/MAX(((F31)+(H31)*(MAX($D$16,(K82)-(J31))))*(MAX($D$16,(K82)-(J31))),1E-6))^2)/(2*$I$5),((ABS(F82)/MAX(((G31)+(I31)*(MAX($D$16,(AE82)-(K31))))*(MAX($D$16,(AE82)-(K31))),1E-6))^2)/(2*$I$5)))+(0)-((ABS(F82)/MAX(((G31)+(I31)*(MAX($D$16,(AE82)-(K31))))*(MAX($D$16,(AE82)-(K31))),1E-6))^2)/(2*$I$5)</f>
        <v/>
      </c>
      <c r="P82">
        <f>AD82+((ABS(G82)/MAX(((G32)+(I32)*(MAX($D$16,(AD82)-(K32))))*(MAX($D$16,(AD82)-(K32))),1E-6))^2)/(2*$I$5)+((E32)*((((ABS(G82)*$D$6)/(MAX(((F32)+(H32)*(MAX($D$16,(AC82)-(J32))))*(MAX($D$16,(AC82)-(J32))),1E-6)*MAX(((((F32)+(H32)*(MAX($D$16,(AC82)-(J32))))*(MAX($D$16,(AC82)-(J32))))/MAX((F32)+2*(MAX($D$16,(AC82)-(J32)))*SQRT(1+(H32)^2),1E-6))^(2/3),1E-6)))^2)+(((ABS(G82)*$D$6)/(MAX(((G32)+(I32)*(MAX($D$16,(AD82)-(K32))))*(MAX($D$16,(AD82)-(K32))),1E-6)*MAX(((((G32)+(I32)*(MAX($D$16,(AD82)-(K32))))*(MAX($D$16,(AD82)-(K32))))/MAX((G32)+2*(MAX($D$16,(AD82)-(K32)))*SQRT(1+(I32)^2),1E-6))^(2/3),1E-6)))^2))/2)+(IF((ABS(G82)/MAX(((G32)+(I32)*(MAX($D$16,(AD82)-(K32))))*(MAX($D$16,(AD82)-(K32))),1E-6))&gt;(ABS(G82)/MAX(((F32)+(H32)*(MAX($D$16,(AC82)-(J32))))*(MAX($D$16,(AC82)-(J32))),1E-6)),$D$9*((((ABS(G82)/MAX(((G32)+(I32)*(MAX($D$16,(AD82)-(K32))))*(MAX($D$16,(AD82)-(K32))),1E-6))^2)/(2*$I$5))-(((ABS(G82)/MAX(((F32)+(H32)*(MAX($D$16,(AC82)-(J32))))*(MAX($D$16,(AC82)-(J32))),1E-6))^2)/(2*$I$5))),$D$8*((((ABS(G82)/MAX(((F32)+(H32)*(MAX($D$16,(AC82)-(J32))))*(MAX($D$16,(AC82)-(J32))),1E-6))^2)/(2*$I$5))-(((ABS(G82)/MAX(((G32)+(I32)*(MAX($D$16,(AD82)-(K32))))*(MAX($D$16,(AD82)-(K32))),1E-6))^2)/(2*$I$5)))))+($D$10*(ABS((X32)-(W32))/90)*MAX(((ABS(G82)/MAX(((F32)+(H32)*(MAX($D$16,(AC82)-(J32))))*(MAX($D$16,(AC82)-(J32))),1E-6))^2)/(2*$I$5),((ABS(G82)/MAX(((G32)+(I32)*(MAX($D$16,(AD82)-(K32))))*(MAX($D$16,(AD82)-(K32))),1E-6))^2)/(2*$I$5)))+(($D$11*0.13607488*(ABS(H82)/MAX(ABS(F82),1E-6))^2*MAX(((ABS(G82)/MAX(((F32)+(H32)*(MAX($D$16,(AC82)-(J32))))*(MAX($D$16,(AC82)-(J32))),1E-6))^2)/(2*$I$5),((ABS(G82)/MAX(((G32)+(I32)*(MAX($D$16,(AD82)-(K32))))*(MAX($D$16,(AD82)-(K32))),1E-6))^2)/(2*$I$5))))-((ABS(G82)/MAX(((F32)+(H32)*(MAX($D$16,(AC82)-(J32))))*(MAX($D$16,(AC82)-(J32))),1E-6))^2)/(2*$I$5)</f>
        <v/>
      </c>
      <c r="Q82">
        <f>L82+((ABS(H82)/MAX(((G33)+(I33)*(MAX($D$16,(IF(N6="None",AC82,L82))-(K33))))*(MAX($D$16,(IF(N6="None",AC82,L82))-(K33))),1E-6))^2)/(2*$I$5)+((E33)*((((ABS(H82)*$D$6)/(MAX(((F33)+(H33)*(MAX($D$16,(AC82)-(J33))))*(MAX($D$16,(AC82)-(J33))),1E-6)*MAX(((((F33)+(H33)*(MAX($D$16,(AC82)-(J33))))*(MAX($D$16,(AC82)-(J33))))/MAX((F33)+2*(MAX($D$16,(AC82)-(J33)))*SQRT(1+(H33)^2),1E-6))^(2/3),1E-6)))^2)+(((ABS(H82)*$D$6)/(MAX(((G33)+(I33)*(MAX($D$16,(IF(N6="None",AC82,L82))-(K33))))*(MAX($D$16,(IF(N6="None",AC82,L82))-(K33))),1E-6)*MAX(((((G33)+(I33)*(MAX($D$16,(IF(N6="None",AC82,L82))-(K33))))*(MAX($D$16,(IF(N6="None",AC82,L82))-(K33))))/MAX((G33)+2*(MAX($D$16,(IF(N6="None",AC82,L82))-(K33)))*SQRT(1+(I33)^2),1E-6))^(2/3),1E-6)))^2))/2)+(IF((ABS(H82)/MAX(((G33)+(I33)*(MAX($D$16,(IF(N6="None",AC82,L82))-(K33))))*(MAX($D$16,(IF(N6="None",AC82,L82))-(K33))),1E-6))&gt;(ABS(H82)/MAX(((F33)+(H33)*(MAX($D$16,(AC82)-(J33))))*(MAX($D$16,(AC82)-(J33))),1E-6)),$D$9*((((ABS(H82)/MAX(((G33)+(I33)*(MAX($D$16,(IF(N6="None",AC82,L82))-(K33))))*(MAX($D$16,(IF(N6="None",AC82,L82))-(K33))),1E-6))^2)/(2*$I$5))-(((ABS(H82)/MAX(((F33)+(H33)*(MAX($D$16,(AC82)-(J33))))*(MAX($D$16,(AC82)-(J33))),1E-6))^2)/(2*$I$5))),$D$8*((((ABS(H82)/MAX(((F33)+(H33)*(MAX($D$16,(AC82)-(J33))))*(MAX($D$16,(AC82)-(J33))),1E-6))^2)/(2*$I$5))-(((ABS(H82)/MAX(((G33)+(I33)*(MAX($D$16,(IF(N6="None",AC82,L82))-(K33))))*(MAX($D$16,(IF(N6="None",AC82,L82))-(K33))),1E-6))^2)/(2*$I$5)))))+($D$10*(ABS((X33)-(W33))/90)*MAX(((ABS(H82)/MAX(((F33)+(H33)*(MAX($D$16,(AC82)-(J33))))*(MAX($D$16,(AC82)-(J33))),1E-6))^2)/(2*$I$5),((ABS(H82)/MAX(((G33)+(I33)*(MAX($D$16,(IF(N6="None",AC82,L82))-(K33))))*(MAX($D$16,(IF(N6="None",AC82,L82))-(K33))),1E-6))^2)/(2*$I$5)))+(($D$11*0.00000015*(ABS(G82)/MAX(ABS(F82),1E-6))^2*MAX(((ABS(H82)/MAX(((F33)+(H33)*(MAX($D$16,(AC82)-(J33))))*(MAX($D$16,(AC82)-(J33))),1E-6))^2)/(2*$I$5),((ABS(H82)/MAX(((G33)+(I33)*(MAX($D$16,(IF(N6="None",AC82,L82))-(K33))))*(MAX($D$16,(IF(N6="None",AC82,L82))-(K33))),1E-6))^2)/(2*$I$5))))-((ABS(H82)/MAX(((F33)+(H33)*(MAX($D$16,(AC82)-(J33))))*(MAX($D$16,(AC82)-(J33))),1E-6))^2)/(2*$I$5)</f>
        <v/>
      </c>
      <c r="R82">
        <f>AE82+((ABS(G82)/MAX(((F32)+(H32)*(MAX($D$16,(AE82)-(J32))))*(MAX($D$16,(AE82)-(J32))),1E-6))^2)/(2*$I$5)-((E32)*((((ABS(G82)*$D$6)/(MAX(((F32)+(H32)*(MAX($D$16,(AE82)-(J32))))*(MAX($D$16,(AE82)-(J32))),1E-6)*MAX(((((F32)+(H32)*(MAX($D$16,(AE82)-(J32))))*(MAX($D$16,(AE82)-(J32))))/MAX((F32)+2*(MAX($D$16,(AE82)-(J32)))*SQRT(1+(H32)^2),1E-6))^(2/3),1E-6)))^2)+(((ABS(G82)*$D$6)/(MAX(((G32)+(I32)*(MAX($D$16,(AF82)-(K32))))*(MAX($D$16,(AF82)-(K32))),1E-6)*MAX(((((G32)+(I32)*(MAX($D$16,(AF82)-(K32))))*(MAX($D$16,(AF82)-(K32))))/MAX((G32)+2*(MAX($D$16,(AF82)-(K32)))*SQRT(1+(I32)^2),1E-6))^(2/3),1E-6)))^2))/2)+(IF((ABS(G82)/MAX(((G32)+(I32)*(MAX($D$16,(AF82)-(K32))))*(MAX($D$16,(AF82)-(K32))),1E-6))&gt;(ABS(G82)/MAX(((F32)+(H32)*(MAX($D$16,(AE82)-(J32))))*(MAX($D$16,(AE82)-(J32))),1E-6)),$D$9*((((ABS(G82)/MAX(((G32)+(I32)*(MAX($D$16,(AF82)-(K32))))*(MAX($D$16,(AF82)-(K32))),1E-6))^2)/(2*$I$5))-(((ABS(G82)/MAX(((F32)+(H32)*(MAX($D$16,(AE82)-(J32))))*(MAX($D$16,(AE82)-(J32))),1E-6))^2)/(2*$I$5))),$D$8*((((ABS(G82)/MAX(((F32)+(H32)*(MAX($D$16,(AE82)-(J32))))*(MAX($D$16,(AE82)-(J32))),1E-6))^2)/(2*$I$5))-(((ABS(G82)/MAX(((G32)+(I32)*(MAX($D$16,(AF82)-(K32))))*(MAX($D$16,(AF82)-(K32))),1E-6))^2)/(2*$I$5)))))+($D$10*(ABS((X32)-(W32))/90)*MAX(((ABS(G82)/MAX(((F32)+(H32)*(MAX($D$16,(AE82)-(J32))))*(MAX($D$16,(AE82)-(J32))),1E-6))^2)/(2*$I$5),((ABS(G82)/MAX(((G32)+(I32)*(MAX($D$16,(AF82)-(K32))))*(MAX($D$16,(AF82)-(K32))),1E-6))^2)/(2*$I$5)))+(($D$11*0.13607488*(ABS(H82)/MAX(ABS(F82),1E-6))^2*MAX(((ABS(G82)/MAX(((F32)+(H32)*(MAX($D$16,(AE82)-(J32))))*(MAX($D$16,(AE82)-(J32))),1E-6))^2)/(2*$I$5),((ABS(G82)/MAX(((G32)+(I32)*(MAX($D$16,(AF82)-(K32))))*(MAX($D$16,(AF82)-(K32))),1E-6))^2)/(2*$I$5))))-((ABS(G82)/MAX(((G32)+(I32)*(MAX($D$16,(AF82)-(K32))))*(MAX($D$16,(AF82)-(K32))),1E-6))^2)/(2*$I$5)</f>
        <v/>
      </c>
      <c r="S82">
        <f>M82+((ABS(I82)/MAX(((G34)+(I34)*(MAX($D$16,(IF(N7="None",AD82,M82))-(K34))))*(MAX($D$16,(IF(N7="None",AD82,M82))-(K34))),1E-6))^2)/(2*$I$5)+((E34)*((((ABS(I82)*$D$6)/(MAX(((F34)+(H34)*(MAX($D$16,(AD82)-(J34))))*(MAX($D$16,(AD82)-(J34))),1E-6)*MAX(((((F34)+(H34)*(MAX($D$16,(AD82)-(J34))))*(MAX($D$16,(AD82)-(J34))))/MAX((F34)+2*(MAX($D$16,(AD82)-(J34)))*SQRT(1+(H34)^2),1E-6))^(2/3),1E-6)))^2)+(((ABS(I82)*$D$6)/(MAX(((G34)+(I34)*(MAX($D$16,(IF(N7="None",AD82,M82))-(K34))))*(MAX($D$16,(IF(N7="None",AD82,M82))-(K34))),1E-6)*MAX(((((G34)+(I34)*(MAX($D$16,(IF(N7="None",AD82,M82))-(K34))))*(MAX($D$16,(IF(N7="None",AD82,M82))-(K34))))/MAX((G34)+2*(MAX($D$16,(IF(N7="None",AD82,M82))-(K34)))*SQRT(1+(I34)^2),1E-6))^(2/3),1E-6)))^2))/2)+(IF((ABS(I82)/MAX(((G34)+(I34)*(MAX($D$16,(IF(N7="None",AD82,M82))-(K34))))*(MAX($D$16,(IF(N7="None",AD82,M82))-(K34))),1E-6))&gt;(ABS(I82)/MAX(((F34)+(H34)*(MAX($D$16,(AD82)-(J34))))*(MAX($D$16,(AD82)-(J34))),1E-6)),$D$9*((((ABS(I82)/MAX(((G34)+(I34)*(MAX($D$16,(IF(N7="None",AD82,M82))-(K34))))*(MAX($D$16,(IF(N7="None",AD82,M82))-(K34))),1E-6))^2)/(2*$I$5))-(((ABS(I82)/MAX(((F34)+(H34)*(MAX($D$16,(AD82)-(J34))))*(MAX($D$16,(AD82)-(J34))),1E-6))^2)/(2*$I$5))),$D$8*((((ABS(I82)/MAX(((F34)+(H34)*(MAX($D$16,(AD82)-(J34))))*(MAX($D$16,(AD82)-(J34))),1E-6))^2)/(2*$I$5))-(((ABS(I82)/MAX(((G34)+(I34)*(MAX($D$16,(IF(N7="None",AD82,M82))-(K34))))*(MAX($D$16,(IF(N7="None",AD82,M82))-(K34))),1E-6))^2)/(2*$I$5)))))+($D$10*(ABS((X34)-(W34))/90)*MAX(((ABS(I82)/MAX(((F34)+(H34)*(MAX($D$16,(AD82)-(J34))))*(MAX($D$16,(AD82)-(J34))),1E-6))^2)/(2*$I$5),((ABS(I82)/MAX(((G34)+(I34)*(MAX($D$16,(IF(N7="None",AD82,M82))-(K34))))*(MAX($D$16,(IF(N7="None",AD82,M82))-(K34))),1E-6))^2)/(2*$I$5)))+(0)-((ABS(I82)/MAX(((F34)+(H34)*(MAX($D$16,(AD82)-(J34))))*(MAX($D$16,(AD82)-(J34))),1E-6))^2)/(2*$I$5)</f>
        <v/>
      </c>
      <c r="T82">
        <f>N82+((ABS(J82)/MAX(((G35)+(I35)*(MAX($D$16,(IF(N8="None",AD82,N82))-(K35))))*(MAX($D$16,(IF(N8="None",AD82,N82))-(K35))),1E-6))^2)/(2*$I$5)+((E35)*((((ABS(J82)*$D$6)/(MAX(((F35)+(H35)*(MAX($D$16,(AD82)-(J35))))*(MAX($D$16,(AD82)-(J35))),1E-6)*MAX(((((F35)+(H35)*(MAX($D$16,(AD82)-(J35))))*(MAX($D$16,(AD82)-(J35))))/MAX((F35)+2*(MAX($D$16,(AD82)-(J35)))*SQRT(1+(H35)^2),1E-6))^(2/3),1E-6)))^2)+(((ABS(J82)*$D$6)/(MAX(((G35)+(I35)*(MAX($D$16,(IF(N8="None",AD82,N82))-(K35))))*(MAX($D$16,(IF(N8="None",AD82,N82))-(K35))),1E-6)*MAX(((((G35)+(I35)*(MAX($D$16,(IF(N8="None",AD82,N82))-(K35))))*(MAX($D$16,(IF(N8="None",AD82,N82))-(K35))))/MAX((G35)+2*(MAX($D$16,(IF(N8="None",AD82,N82))-(K35)))*SQRT(1+(I35)^2),1E-6))^(2/3),1E-6)))^2))/2)+(IF((ABS(J82)/MAX(((G35)+(I35)*(MAX($D$16,(IF(N8="None",AD82,N82))-(K35))))*(MAX($D$16,(IF(N8="None",AD82,N82))-(K35))),1E-6))&gt;(ABS(J82)/MAX(((F35)+(H35)*(MAX($D$16,(AD82)-(J35))))*(MAX($D$16,(AD82)-(J35))),1E-6)),$D$9*((((ABS(J82)/MAX(((G35)+(I35)*(MAX($D$16,(IF(N8="None",AD82,N82))-(K35))))*(MAX($D$16,(IF(N8="None",AD82,N82))-(K35))),1E-6))^2)/(2*$I$5))-(((ABS(J82)/MAX(((F35)+(H35)*(MAX($D$16,(AD82)-(J35))))*(MAX($D$16,(AD82)-(J35))),1E-6))^2)/(2*$I$5))),$D$8*((((ABS(J82)/MAX(((F35)+(H35)*(MAX($D$16,(AD82)-(J35))))*(MAX($D$16,(AD82)-(J35))),1E-6))^2)/(2*$I$5))-(((ABS(J82)/MAX(((G35)+(I35)*(MAX($D$16,(IF(N8="None",AD82,N82))-(K35))))*(MAX($D$16,(IF(N8="None",AD82,N82))-(K35))),1E-6))^2)/(2*$I$5)))))+($D$10*(ABS((X35)-(W35))/90)*MAX(((ABS(J82)/MAX(((F35)+(H35)*(MAX($D$16,(AD82)-(J35))))*(MAX($D$16,(AD82)-(J35))),1E-6))^2)/(2*$I$5),((ABS(J82)/MAX(((G35)+(I35)*(MAX($D$16,(IF(N8="None",AD82,N82))-(K35))))*(MAX($D$16,(IF(N8="None",AD82,N82))-(K35))),1E-6))^2)/(2*$I$5)))+(($D$11*0.34699541*(ABS(I82)/MAX(ABS(G82),1E-6))^2*MAX(((ABS(J82)/MAX(((F35)+(H35)*(MAX($D$16,(AD82)-(J35))))*(MAX($D$16,(AD82)-(J35))),1E-6))^2)/(2*$I$5),((ABS(J82)/MAX(((G35)+(I35)*(MAX($D$16,(IF(N8="None",AD82,N82))-(K35))))*(MAX($D$16,(IF(N8="None",AD82,N82))-(K35))),1E-6))^2)/(2*$I$5))))-((ABS(J82)/MAX(((F35)+(H35)*(MAX($D$16,(AD82)-(J35))))*(MAX($D$16,(AD82)-(J35))),1E-6))^2)/(2*$I$5)</f>
        <v/>
      </c>
      <c r="U82">
        <f>((((G31)*(MAX($D$16,(AE82)-(K31)))^2)/2+(I31)*(MAX($D$16,(AE82)-(K31)))^3/3+(ABS(F82)^2)/($I$5*MAX(((G31)+(I31)*(MAX($D$16,(AE82)-(K31))))*(MAX($D$16,(AE82)-(K31))),1E-6)))-(IF(N6="None",((((F32)*(MAX($D$16,(AE82)-(J32)))^2)/2+(H32)*(MAX($D$16,(AE82)-(J32)))^3/3+(ABS(G82)^2)/($I$5*MAX(((F32)+(H32)*(MAX($D$16,(AE82)-(J32))))*(MAX($D$16,(AE82)-(J32))),1E-6)))*0.72785025),(((((F32)*(MAX($D$16,(AE82)-(J32)))^2)/2+(H32)*(MAX($D$16,(AE82)-(J32)))^3/3+(ABS(G82)^2)/($I$5*MAX(((F32)+(H32)*(MAX($D$16,(AE82)-(J32))))*(MAX($D$16,(AE82)-(J32))),1E-6)))*0.72785025)+((((F33)*(MAX($D$16,(AE82)-(J33)))^2)/2+(H33)*(MAX($D$16,(AE82)-(J33)))^3/3+(ABS(H82)^2)/($I$5*MAX(((F33)+(H33)*(MAX($D$16,(AE82)-(J33))))*(MAX($D$16,(AE82)-(J33))),1E-6)))*0.99999971)))))/MAX(((G31)*(MAX($D$16,(AE82)-(K31)))^2)/2+(I31)*(MAX($D$16,(AE82)-(K31)))^3/3+(ABS(F82)^2)/($I$5*MAX(((G31)+(I31)*(MAX($D$16,(AE82)-(K31))))*(MAX($D$16,(AE82)-(K31))),1E-6)),1E-6)</f>
        <v/>
      </c>
      <c r="V82">
        <f>((((G32)*(MAX($D$16,(AF82)-(K32)))^2)/2+(I32)*(MAX($D$16,(AF82)-(K32)))^3/3+(ABS(G82)^2)/($I$5*MAX(((G32)+(I32)*(MAX($D$16,(AF82)-(K32))))*(MAX($D$16,(AF82)-(K32))),1E-6)))-(IF(AND(N7="None",N8="None"),0,IF(N8="None",((((F34)*(MAX($D$16,(AF82)-(J34)))^2)/2+(H34)*(MAX($D$16,(AF82)-(J34)))^3/3+(ABS(I82)^2)/($I$5*MAX(((F34)+(H34)*(MAX($D$16,(AF82)-(J34))))*(MAX($D$16,(AF82)-(J34))),1E-6)))*1.00000000),IF(N7="None",((((F35)*(MAX($D$16,(AF82)-(J35)))^2)/2+(H35)*(MAX($D$16,(AF82)-(J35)))^3/3+(ABS(J82)^2)/($I$5*MAX(((F35)+(H35)*(MAX($D$16,(AF82)-(J35))))*(MAX($D$16,(AF82)-(J35))),1E-6)))*0.30600918),(((((F34)*(MAX($D$16,(AF82)-(J34)))^2)/2+(H34)*(MAX($D$16,(AF82)-(J34)))^3/3+(ABS(I82)^2)/($I$5*MAX(((F34)+(H34)*(MAX($D$16,(AF82)-(J34))))*(MAX($D$16,(AF82)-(J34))),1E-6)))*1.00000000)+((((F35)*(MAX($D$16,(AF82)-(J35)))^2)/2+(H35)*(MAX($D$16,(AF82)-(J35)))^3/3+(ABS(J82)^2)/($I$5*MAX(((F35)+(H35)*(MAX($D$16,(AF82)-(J35))))*(MAX($D$16,(AF82)-(J35))),1E-6)))*0.30600918)))))))/MAX(((G32)*(MAX($D$16,(AF82)-(K32)))^2)/2+(I32)*(MAX($D$16,(AF82)-(K32)))^3/3+(ABS(G82)^2)/($I$5*MAX(((G32)+(I32)*(MAX($D$16,(AF82)-(K32))))*(MAX($D$16,(AF82)-(K32))),1E-6)),1E-6)</f>
        <v/>
      </c>
      <c r="W82">
        <f>ABS((MAX(P82,Q82))-D82)</f>
        <v/>
      </c>
      <c r="X82">
        <f>ABS((MAX(S82,T82))-E82)</f>
        <v/>
      </c>
      <c r="Y82">
        <f>IF($D$20=0,B82,IFERROR(IF(N6="None",1,MIN(0.98,MAX(0.02,B82+$D$14*((Q82-P82)/MAX(ABS(D82),1))))),B82))</f>
        <v/>
      </c>
      <c r="Z82">
        <f>IF($D$20=0,C82,IFERROR(IF(AND(N7="None",N8="None"),C82,IF(N8="None",1,IF(N7="None",0,MIN(0.98,MAX(0.02,C82+$D$14*((T82-S82)/MAX(ABS(E82),1))))))),C82))</f>
        <v/>
      </c>
      <c r="AA82">
        <f>IF($D$20=0,D82,IFERROR(D82+$D$13*(AC82-D82),D82))</f>
        <v/>
      </c>
      <c r="AB82">
        <f>IF($D$20=0,E82,IFERROR(E82+$D$13*(AD82-E82),E82))</f>
        <v/>
      </c>
      <c r="AC82">
        <f>IF($D$20=0,D82,IF(AC82=0,(MAX(P82,Q82)),IF(ABS((MAX(P82,Q82))-AC82)&lt;$D$19,AC82,MAX((K31)+$D$16,AC82+$D$13*(((MAX(P82,Q82))-AC82))))))</f>
        <v/>
      </c>
      <c r="AD82">
        <f>IF($D$20=0,E82,IF(AD82=0,(MAX(S82,T82)),IF(ABS((MAX(S82,T82))-AD82)&lt;$D$19,AD82,MAX((K32)+$D$16,AD82+$D$13*(((MAX(S82,T82))-AD82))))))</f>
        <v/>
      </c>
      <c r="AE82">
        <f>IF($D$20=0,D82,IF(AE82=0,O82,IF(ABS(U82)&lt;$D$19,AE82,MAX((K31)+$D$16,AE82+($D$13*(((O82)-AE82)+(U82*MAX(ABS(AE82-(K31)),1))))))))</f>
        <v/>
      </c>
      <c r="AF82">
        <f>IF($D$20=0,E82,IF(AF82=0,R82,IF(ABS(V82)&lt;$D$19,AF82,MAX((K32)+$D$16,AF82+($D$13*(((R82)-AF82)+(V82*MAX(ABS(AF82-(K32)),1))))))))</f>
        <v/>
      </c>
      <c r="AG82">
        <f>((G31)*(MAX($D$16,(AC82)-(K31)))^2)/2+(I31)*(MAX($D$16,(AC82)-(K31)))^3/3+(ABS(F82)^2)/($I$5*MAX(((G31)+(I31)*(MAX($D$16,(AC82)-(K31))))*(MAX($D$16,(AC82)-(K31))),1E-6))</f>
        <v/>
      </c>
      <c r="AH82">
        <f>((G31)*(MAX($D$16,(AE82)-(K31)))^2)/2+(I31)*(MAX($D$16,(AE82)-(K31)))^3/3+(ABS(F82)^2)/($I$5*MAX(((G31)+(I31)*(MAX($D$16,(AE82)-(K31))))*(MAX($D$16,(AE82)-(K31))),1E-6))</f>
        <v/>
      </c>
      <c r="AI82">
        <f>((G32)*(MAX($D$16,(AD82)-(K32)))^2)/2+(I32)*(MAX($D$16,(AD82)-(K32)))^3/3+(ABS(G82)^2)/($I$5*MAX(((G32)+(I32)*(MAX($D$16,(AD82)-(K32))))*(MAX($D$16,(AD82)-(K32))),1E-6))</f>
        <v/>
      </c>
      <c r="AJ82">
        <f>((G32)*(MAX($D$16,(AF82)-(K32)))^2)/2+(I32)*(MAX($D$16,(AF82)-(K32)))^3/3+(ABS(G82)^2)/($I$5*MAX(((G32)+(I32)*(MAX($D$16,(AF82)-(K32))))*(MAX($D$16,(AF82)-(K32))),1E-6))</f>
        <v/>
      </c>
      <c r="AK82">
        <f>IF(AH82&gt;=AG82,"Supercritical","Subcritical")</f>
        <v/>
      </c>
      <c r="AL82">
        <f>IF(AJ82&gt;=AI82,"Supercritical","Subcritical")</f>
        <v/>
      </c>
      <c r="AM82">
        <f>IF($D$20=0,D82,IFERROR(D82+$D$13*(IF(AK82="Supercritical",AE82,AC82)-D82),D82))</f>
        <v/>
      </c>
      <c r="AN82">
        <f>IF($D$20=0,E82,IFERROR(E82+$D$13*(IF(AL82="Supercritical",AF82,AD82)-E82),E82))</f>
        <v/>
      </c>
      <c r="AO82">
        <f>IF($D$20=0,0,IFERROR(ABS(IF(AK82="Supercritical",AE82,AC82)-D82),0))</f>
        <v/>
      </c>
      <c r="AP82">
        <f>IF($D$20=0,0,IFERROR(ABS(IF(AL82="Supercritical",AF82,AD82)-E82),0))</f>
        <v/>
      </c>
    </row>
    <row r="83">
      <c r="A83" t="n">
        <v>40</v>
      </c>
      <c r="B83">
        <f>Y82</f>
        <v/>
      </c>
      <c r="C83">
        <f>Z82</f>
        <v/>
      </c>
      <c r="D83">
        <f>AM82</f>
        <v/>
      </c>
      <c r="E83">
        <f>AN82</f>
        <v/>
      </c>
      <c r="F83">
        <f>$D$5</f>
        <v/>
      </c>
      <c r="G83">
        <f>IF(N6="None",MAX(0,F83-H83),MAX(0,F83*B83))</f>
        <v/>
      </c>
      <c r="H83">
        <f>IF(N6="None",MAX(0.05,IFERROR(O33,0)+0.05),MAX(0,F83-G83))</f>
        <v/>
      </c>
      <c r="I83">
        <f>IF(AND(N7="None",N8="None"),MAX(0,G83*C83),IF(N7="None",MAX(0.05,IFERROR(O34,0)+0.05),IF(N8="None",MAX(0,G83-J83),MAX(0,G83*C83))))</f>
        <v/>
      </c>
      <c r="J83">
        <f>IF(AND(N7="None",N8="None"),MAX(0,G83-I83),IF(N8="None",MAX(0.05,IFERROR(O35,0)+0.05),IF(N7="None",MAX(0,G83-I83),MAX(0,G83-I83))))</f>
        <v/>
      </c>
      <c r="K83">
        <f>P5</f>
        <v/>
      </c>
      <c r="L83">
        <f>P6</f>
        <v/>
      </c>
      <c r="M83">
        <f>P7</f>
        <v/>
      </c>
      <c r="N83">
        <f>P8</f>
        <v/>
      </c>
      <c r="O83">
        <f>K83+((ABS(F83)/MAX(((F31)+(H31)*(MAX($D$16,(K83)-(J31))))*(MAX($D$16,(K83)-(J31))),1E-6))^2)/(2*$I$5)-((E31)*((((ABS(F83)*$D$6)/(MAX(((F31)+(H31)*(MAX($D$16,(K83)-(J31))))*(MAX($D$16,(K83)-(J31))),1E-6)*MAX(((((F31)+(H31)*(MAX($D$16,(K83)-(J31))))*(MAX($D$16,(K83)-(J31))))/MAX((F31)+2*(MAX($D$16,(K83)-(J31)))*SQRT(1+(H31)^2),1E-6))^(2/3),1E-6)))^2)+(((ABS(F83)*$D$6)/(MAX(((G31)+(I31)*(MAX($D$16,(AE83)-(K31))))*(MAX($D$16,(AE83)-(K31))),1E-6)*MAX(((((G31)+(I31)*(MAX($D$16,(AE83)-(K31))))*(MAX($D$16,(AE83)-(K31))))/MAX((G31)+2*(MAX($D$16,(AE83)-(K31)))*SQRT(1+(I31)^2),1E-6))^(2/3),1E-6)))^2))/2)+(IF((ABS(F83)/MAX(((G31)+(I31)*(MAX($D$16,(AE83)-(K31))))*(MAX($D$16,(AE83)-(K31))),1E-6))&gt;(ABS(F83)/MAX(((F31)+(H31)*(MAX($D$16,(K83)-(J31))))*(MAX($D$16,(K83)-(J31))),1E-6)),$D$9*((((ABS(F83)/MAX(((G31)+(I31)*(MAX($D$16,(AE83)-(K31))))*(MAX($D$16,(AE83)-(K31))),1E-6))^2)/(2*$I$5))-(((ABS(F83)/MAX(((F31)+(H31)*(MAX($D$16,(K83)-(J31))))*(MAX($D$16,(K83)-(J31))),1E-6))^2)/(2*$I$5))),$D$8*((((ABS(F83)/MAX(((F31)+(H31)*(MAX($D$16,(K83)-(J31))))*(MAX($D$16,(K83)-(J31))),1E-6))^2)/(2*$I$5))-(((ABS(F83)/MAX(((G31)+(I31)*(MAX($D$16,(AE83)-(K31))))*(MAX($D$16,(AE83)-(K31))),1E-6))^2)/(2*$I$5)))))+($D$10*(ABS((X31)-(W31))/90)*MAX(((ABS(F83)/MAX(((F31)+(H31)*(MAX($D$16,(K83)-(J31))))*(MAX($D$16,(K83)-(J31))),1E-6))^2)/(2*$I$5),((ABS(F83)/MAX(((G31)+(I31)*(MAX($D$16,(AE83)-(K31))))*(MAX($D$16,(AE83)-(K31))),1E-6))^2)/(2*$I$5)))+(0)-((ABS(F83)/MAX(((G31)+(I31)*(MAX($D$16,(AE83)-(K31))))*(MAX($D$16,(AE83)-(K31))),1E-6))^2)/(2*$I$5)</f>
        <v/>
      </c>
      <c r="P83">
        <f>AD83+((ABS(G83)/MAX(((G32)+(I32)*(MAX($D$16,(AD83)-(K32))))*(MAX($D$16,(AD83)-(K32))),1E-6))^2)/(2*$I$5)+((E32)*((((ABS(G83)*$D$6)/(MAX(((F32)+(H32)*(MAX($D$16,(AC83)-(J32))))*(MAX($D$16,(AC83)-(J32))),1E-6)*MAX(((((F32)+(H32)*(MAX($D$16,(AC83)-(J32))))*(MAX($D$16,(AC83)-(J32))))/MAX((F32)+2*(MAX($D$16,(AC83)-(J32)))*SQRT(1+(H32)^2),1E-6))^(2/3),1E-6)))^2)+(((ABS(G83)*$D$6)/(MAX(((G32)+(I32)*(MAX($D$16,(AD83)-(K32))))*(MAX($D$16,(AD83)-(K32))),1E-6)*MAX(((((G32)+(I32)*(MAX($D$16,(AD83)-(K32))))*(MAX($D$16,(AD83)-(K32))))/MAX((G32)+2*(MAX($D$16,(AD83)-(K32)))*SQRT(1+(I32)^2),1E-6))^(2/3),1E-6)))^2))/2)+(IF((ABS(G83)/MAX(((G32)+(I32)*(MAX($D$16,(AD83)-(K32))))*(MAX($D$16,(AD83)-(K32))),1E-6))&gt;(ABS(G83)/MAX(((F32)+(H32)*(MAX($D$16,(AC83)-(J32))))*(MAX($D$16,(AC83)-(J32))),1E-6)),$D$9*((((ABS(G83)/MAX(((G32)+(I32)*(MAX($D$16,(AD83)-(K32))))*(MAX($D$16,(AD83)-(K32))),1E-6))^2)/(2*$I$5))-(((ABS(G83)/MAX(((F32)+(H32)*(MAX($D$16,(AC83)-(J32))))*(MAX($D$16,(AC83)-(J32))),1E-6))^2)/(2*$I$5))),$D$8*((((ABS(G83)/MAX(((F32)+(H32)*(MAX($D$16,(AC83)-(J32))))*(MAX($D$16,(AC83)-(J32))),1E-6))^2)/(2*$I$5))-(((ABS(G83)/MAX(((G32)+(I32)*(MAX($D$16,(AD83)-(K32))))*(MAX($D$16,(AD83)-(K32))),1E-6))^2)/(2*$I$5)))))+($D$10*(ABS((X32)-(W32))/90)*MAX(((ABS(G83)/MAX(((F32)+(H32)*(MAX($D$16,(AC83)-(J32))))*(MAX($D$16,(AC83)-(J32))),1E-6))^2)/(2*$I$5),((ABS(G83)/MAX(((G32)+(I32)*(MAX($D$16,(AD83)-(K32))))*(MAX($D$16,(AD83)-(K32))),1E-6))^2)/(2*$I$5)))+(($D$11*0.13607488*(ABS(H83)/MAX(ABS(F83),1E-6))^2*MAX(((ABS(G83)/MAX(((F32)+(H32)*(MAX($D$16,(AC83)-(J32))))*(MAX($D$16,(AC83)-(J32))),1E-6))^2)/(2*$I$5),((ABS(G83)/MAX(((G32)+(I32)*(MAX($D$16,(AD83)-(K32))))*(MAX($D$16,(AD83)-(K32))),1E-6))^2)/(2*$I$5))))-((ABS(G83)/MAX(((F32)+(H32)*(MAX($D$16,(AC83)-(J32))))*(MAX($D$16,(AC83)-(J32))),1E-6))^2)/(2*$I$5)</f>
        <v/>
      </c>
      <c r="Q83">
        <f>L83+((ABS(H83)/MAX(((G33)+(I33)*(MAX($D$16,(IF(N6="None",AC83,L83))-(K33))))*(MAX($D$16,(IF(N6="None",AC83,L83))-(K33))),1E-6))^2)/(2*$I$5)+((E33)*((((ABS(H83)*$D$6)/(MAX(((F33)+(H33)*(MAX($D$16,(AC83)-(J33))))*(MAX($D$16,(AC83)-(J33))),1E-6)*MAX(((((F33)+(H33)*(MAX($D$16,(AC83)-(J33))))*(MAX($D$16,(AC83)-(J33))))/MAX((F33)+2*(MAX($D$16,(AC83)-(J33)))*SQRT(1+(H33)^2),1E-6))^(2/3),1E-6)))^2)+(((ABS(H83)*$D$6)/(MAX(((G33)+(I33)*(MAX($D$16,(IF(N6="None",AC83,L83))-(K33))))*(MAX($D$16,(IF(N6="None",AC83,L83))-(K33))),1E-6)*MAX(((((G33)+(I33)*(MAX($D$16,(IF(N6="None",AC83,L83))-(K33))))*(MAX($D$16,(IF(N6="None",AC83,L83))-(K33))))/MAX((G33)+2*(MAX($D$16,(IF(N6="None",AC83,L83))-(K33)))*SQRT(1+(I33)^2),1E-6))^(2/3),1E-6)))^2))/2)+(IF((ABS(H83)/MAX(((G33)+(I33)*(MAX($D$16,(IF(N6="None",AC83,L83))-(K33))))*(MAX($D$16,(IF(N6="None",AC83,L83))-(K33))),1E-6))&gt;(ABS(H83)/MAX(((F33)+(H33)*(MAX($D$16,(AC83)-(J33))))*(MAX($D$16,(AC83)-(J33))),1E-6)),$D$9*((((ABS(H83)/MAX(((G33)+(I33)*(MAX($D$16,(IF(N6="None",AC83,L83))-(K33))))*(MAX($D$16,(IF(N6="None",AC83,L83))-(K33))),1E-6))^2)/(2*$I$5))-(((ABS(H83)/MAX(((F33)+(H33)*(MAX($D$16,(AC83)-(J33))))*(MAX($D$16,(AC83)-(J33))),1E-6))^2)/(2*$I$5))),$D$8*((((ABS(H83)/MAX(((F33)+(H33)*(MAX($D$16,(AC83)-(J33))))*(MAX($D$16,(AC83)-(J33))),1E-6))^2)/(2*$I$5))-(((ABS(H83)/MAX(((G33)+(I33)*(MAX($D$16,(IF(N6="None",AC83,L83))-(K33))))*(MAX($D$16,(IF(N6="None",AC83,L83))-(K33))),1E-6))^2)/(2*$I$5)))))+($D$10*(ABS((X33)-(W33))/90)*MAX(((ABS(H83)/MAX(((F33)+(H33)*(MAX($D$16,(AC83)-(J33))))*(MAX($D$16,(AC83)-(J33))),1E-6))^2)/(2*$I$5),((ABS(H83)/MAX(((G33)+(I33)*(MAX($D$16,(IF(N6="None",AC83,L83))-(K33))))*(MAX($D$16,(IF(N6="None",AC83,L83))-(K33))),1E-6))^2)/(2*$I$5)))+(($D$11*0.00000015*(ABS(G83)/MAX(ABS(F83),1E-6))^2*MAX(((ABS(H83)/MAX(((F33)+(H33)*(MAX($D$16,(AC83)-(J33))))*(MAX($D$16,(AC83)-(J33))),1E-6))^2)/(2*$I$5),((ABS(H83)/MAX(((G33)+(I33)*(MAX($D$16,(IF(N6="None",AC83,L83))-(K33))))*(MAX($D$16,(IF(N6="None",AC83,L83))-(K33))),1E-6))^2)/(2*$I$5))))-((ABS(H83)/MAX(((F33)+(H33)*(MAX($D$16,(AC83)-(J33))))*(MAX($D$16,(AC83)-(J33))),1E-6))^2)/(2*$I$5)</f>
        <v/>
      </c>
      <c r="R83">
        <f>AE83+((ABS(G83)/MAX(((F32)+(H32)*(MAX($D$16,(AE83)-(J32))))*(MAX($D$16,(AE83)-(J32))),1E-6))^2)/(2*$I$5)-((E32)*((((ABS(G83)*$D$6)/(MAX(((F32)+(H32)*(MAX($D$16,(AE83)-(J32))))*(MAX($D$16,(AE83)-(J32))),1E-6)*MAX(((((F32)+(H32)*(MAX($D$16,(AE83)-(J32))))*(MAX($D$16,(AE83)-(J32))))/MAX((F32)+2*(MAX($D$16,(AE83)-(J32)))*SQRT(1+(H32)^2),1E-6))^(2/3),1E-6)))^2)+(((ABS(G83)*$D$6)/(MAX(((G32)+(I32)*(MAX($D$16,(AF83)-(K32))))*(MAX($D$16,(AF83)-(K32))),1E-6)*MAX(((((G32)+(I32)*(MAX($D$16,(AF83)-(K32))))*(MAX($D$16,(AF83)-(K32))))/MAX((G32)+2*(MAX($D$16,(AF83)-(K32)))*SQRT(1+(I32)^2),1E-6))^(2/3),1E-6)))^2))/2)+(IF((ABS(G83)/MAX(((G32)+(I32)*(MAX($D$16,(AF83)-(K32))))*(MAX($D$16,(AF83)-(K32))),1E-6))&gt;(ABS(G83)/MAX(((F32)+(H32)*(MAX($D$16,(AE83)-(J32))))*(MAX($D$16,(AE83)-(J32))),1E-6)),$D$9*((((ABS(G83)/MAX(((G32)+(I32)*(MAX($D$16,(AF83)-(K32))))*(MAX($D$16,(AF83)-(K32))),1E-6))^2)/(2*$I$5))-(((ABS(G83)/MAX(((F32)+(H32)*(MAX($D$16,(AE83)-(J32))))*(MAX($D$16,(AE83)-(J32))),1E-6))^2)/(2*$I$5))),$D$8*((((ABS(G83)/MAX(((F32)+(H32)*(MAX($D$16,(AE83)-(J32))))*(MAX($D$16,(AE83)-(J32))),1E-6))^2)/(2*$I$5))-(((ABS(G83)/MAX(((G32)+(I32)*(MAX($D$16,(AF83)-(K32))))*(MAX($D$16,(AF83)-(K32))),1E-6))^2)/(2*$I$5)))))+($D$10*(ABS((X32)-(W32))/90)*MAX(((ABS(G83)/MAX(((F32)+(H32)*(MAX($D$16,(AE83)-(J32))))*(MAX($D$16,(AE83)-(J32))),1E-6))^2)/(2*$I$5),((ABS(G83)/MAX(((G32)+(I32)*(MAX($D$16,(AF83)-(K32))))*(MAX($D$16,(AF83)-(K32))),1E-6))^2)/(2*$I$5)))+(($D$11*0.13607488*(ABS(H83)/MAX(ABS(F83),1E-6))^2*MAX(((ABS(G83)/MAX(((F32)+(H32)*(MAX($D$16,(AE83)-(J32))))*(MAX($D$16,(AE83)-(J32))),1E-6))^2)/(2*$I$5),((ABS(G83)/MAX(((G32)+(I32)*(MAX($D$16,(AF83)-(K32))))*(MAX($D$16,(AF83)-(K32))),1E-6))^2)/(2*$I$5))))-((ABS(G83)/MAX(((G32)+(I32)*(MAX($D$16,(AF83)-(K32))))*(MAX($D$16,(AF83)-(K32))),1E-6))^2)/(2*$I$5)</f>
        <v/>
      </c>
      <c r="S83">
        <f>M83+((ABS(I83)/MAX(((G34)+(I34)*(MAX($D$16,(IF(N7="None",AD83,M83))-(K34))))*(MAX($D$16,(IF(N7="None",AD83,M83))-(K34))),1E-6))^2)/(2*$I$5)+((E34)*((((ABS(I83)*$D$6)/(MAX(((F34)+(H34)*(MAX($D$16,(AD83)-(J34))))*(MAX($D$16,(AD83)-(J34))),1E-6)*MAX(((((F34)+(H34)*(MAX($D$16,(AD83)-(J34))))*(MAX($D$16,(AD83)-(J34))))/MAX((F34)+2*(MAX($D$16,(AD83)-(J34)))*SQRT(1+(H34)^2),1E-6))^(2/3),1E-6)))^2)+(((ABS(I83)*$D$6)/(MAX(((G34)+(I34)*(MAX($D$16,(IF(N7="None",AD83,M83))-(K34))))*(MAX($D$16,(IF(N7="None",AD83,M83))-(K34))),1E-6)*MAX(((((G34)+(I34)*(MAX($D$16,(IF(N7="None",AD83,M83))-(K34))))*(MAX($D$16,(IF(N7="None",AD83,M83))-(K34))))/MAX((G34)+2*(MAX($D$16,(IF(N7="None",AD83,M83))-(K34)))*SQRT(1+(I34)^2),1E-6))^(2/3),1E-6)))^2))/2)+(IF((ABS(I83)/MAX(((G34)+(I34)*(MAX($D$16,(IF(N7="None",AD83,M83))-(K34))))*(MAX($D$16,(IF(N7="None",AD83,M83))-(K34))),1E-6))&gt;(ABS(I83)/MAX(((F34)+(H34)*(MAX($D$16,(AD83)-(J34))))*(MAX($D$16,(AD83)-(J34))),1E-6)),$D$9*((((ABS(I83)/MAX(((G34)+(I34)*(MAX($D$16,(IF(N7="None",AD83,M83))-(K34))))*(MAX($D$16,(IF(N7="None",AD83,M83))-(K34))),1E-6))^2)/(2*$I$5))-(((ABS(I83)/MAX(((F34)+(H34)*(MAX($D$16,(AD83)-(J34))))*(MAX($D$16,(AD83)-(J34))),1E-6))^2)/(2*$I$5))),$D$8*((((ABS(I83)/MAX(((F34)+(H34)*(MAX($D$16,(AD83)-(J34))))*(MAX($D$16,(AD83)-(J34))),1E-6))^2)/(2*$I$5))-(((ABS(I83)/MAX(((G34)+(I34)*(MAX($D$16,(IF(N7="None",AD83,M83))-(K34))))*(MAX($D$16,(IF(N7="None",AD83,M83))-(K34))),1E-6))^2)/(2*$I$5)))))+($D$10*(ABS((X34)-(W34))/90)*MAX(((ABS(I83)/MAX(((F34)+(H34)*(MAX($D$16,(AD83)-(J34))))*(MAX($D$16,(AD83)-(J34))),1E-6))^2)/(2*$I$5),((ABS(I83)/MAX(((G34)+(I34)*(MAX($D$16,(IF(N7="None",AD83,M83))-(K34))))*(MAX($D$16,(IF(N7="None",AD83,M83))-(K34))),1E-6))^2)/(2*$I$5)))+(0)-((ABS(I83)/MAX(((F34)+(H34)*(MAX($D$16,(AD83)-(J34))))*(MAX($D$16,(AD83)-(J34))),1E-6))^2)/(2*$I$5)</f>
        <v/>
      </c>
      <c r="T83">
        <f>N83+((ABS(J83)/MAX(((G35)+(I35)*(MAX($D$16,(IF(N8="None",AD83,N83))-(K35))))*(MAX($D$16,(IF(N8="None",AD83,N83))-(K35))),1E-6))^2)/(2*$I$5)+((E35)*((((ABS(J83)*$D$6)/(MAX(((F35)+(H35)*(MAX($D$16,(AD83)-(J35))))*(MAX($D$16,(AD83)-(J35))),1E-6)*MAX(((((F35)+(H35)*(MAX($D$16,(AD83)-(J35))))*(MAX($D$16,(AD83)-(J35))))/MAX((F35)+2*(MAX($D$16,(AD83)-(J35)))*SQRT(1+(H35)^2),1E-6))^(2/3),1E-6)))^2)+(((ABS(J83)*$D$6)/(MAX(((G35)+(I35)*(MAX($D$16,(IF(N8="None",AD83,N83))-(K35))))*(MAX($D$16,(IF(N8="None",AD83,N83))-(K35))),1E-6)*MAX(((((G35)+(I35)*(MAX($D$16,(IF(N8="None",AD83,N83))-(K35))))*(MAX($D$16,(IF(N8="None",AD83,N83))-(K35))))/MAX((G35)+2*(MAX($D$16,(IF(N8="None",AD83,N83))-(K35)))*SQRT(1+(I35)^2),1E-6))^(2/3),1E-6)))^2))/2)+(IF((ABS(J83)/MAX(((G35)+(I35)*(MAX($D$16,(IF(N8="None",AD83,N83))-(K35))))*(MAX($D$16,(IF(N8="None",AD83,N83))-(K35))),1E-6))&gt;(ABS(J83)/MAX(((F35)+(H35)*(MAX($D$16,(AD83)-(J35))))*(MAX($D$16,(AD83)-(J35))),1E-6)),$D$9*((((ABS(J83)/MAX(((G35)+(I35)*(MAX($D$16,(IF(N8="None",AD83,N83))-(K35))))*(MAX($D$16,(IF(N8="None",AD83,N83))-(K35))),1E-6))^2)/(2*$I$5))-(((ABS(J83)/MAX(((F35)+(H35)*(MAX($D$16,(AD83)-(J35))))*(MAX($D$16,(AD83)-(J35))),1E-6))^2)/(2*$I$5))),$D$8*((((ABS(J83)/MAX(((F35)+(H35)*(MAX($D$16,(AD83)-(J35))))*(MAX($D$16,(AD83)-(J35))),1E-6))^2)/(2*$I$5))-(((ABS(J83)/MAX(((G35)+(I35)*(MAX($D$16,(IF(N8="None",AD83,N83))-(K35))))*(MAX($D$16,(IF(N8="None",AD83,N83))-(K35))),1E-6))^2)/(2*$I$5)))))+($D$10*(ABS((X35)-(W35))/90)*MAX(((ABS(J83)/MAX(((F35)+(H35)*(MAX($D$16,(AD83)-(J35))))*(MAX($D$16,(AD83)-(J35))),1E-6))^2)/(2*$I$5),((ABS(J83)/MAX(((G35)+(I35)*(MAX($D$16,(IF(N8="None",AD83,N83))-(K35))))*(MAX($D$16,(IF(N8="None",AD83,N83))-(K35))),1E-6))^2)/(2*$I$5)))+(($D$11*0.34699541*(ABS(I83)/MAX(ABS(G83),1E-6))^2*MAX(((ABS(J83)/MAX(((F35)+(H35)*(MAX($D$16,(AD83)-(J35))))*(MAX($D$16,(AD83)-(J35))),1E-6))^2)/(2*$I$5),((ABS(J83)/MAX(((G35)+(I35)*(MAX($D$16,(IF(N8="None",AD83,N83))-(K35))))*(MAX($D$16,(IF(N8="None",AD83,N83))-(K35))),1E-6))^2)/(2*$I$5))))-((ABS(J83)/MAX(((F35)+(H35)*(MAX($D$16,(AD83)-(J35))))*(MAX($D$16,(AD83)-(J35))),1E-6))^2)/(2*$I$5)</f>
        <v/>
      </c>
      <c r="U83">
        <f>((((G31)*(MAX($D$16,(AE83)-(K31)))^2)/2+(I31)*(MAX($D$16,(AE83)-(K31)))^3/3+(ABS(F83)^2)/($I$5*MAX(((G31)+(I31)*(MAX($D$16,(AE83)-(K31))))*(MAX($D$16,(AE83)-(K31))),1E-6)))-(IF(N6="None",((((F32)*(MAX($D$16,(AE83)-(J32)))^2)/2+(H32)*(MAX($D$16,(AE83)-(J32)))^3/3+(ABS(G83)^2)/($I$5*MAX(((F32)+(H32)*(MAX($D$16,(AE83)-(J32))))*(MAX($D$16,(AE83)-(J32))),1E-6)))*0.72785025),(((((F32)*(MAX($D$16,(AE83)-(J32)))^2)/2+(H32)*(MAX($D$16,(AE83)-(J32)))^3/3+(ABS(G83)^2)/($I$5*MAX(((F32)+(H32)*(MAX($D$16,(AE83)-(J32))))*(MAX($D$16,(AE83)-(J32))),1E-6)))*0.72785025)+((((F33)*(MAX($D$16,(AE83)-(J33)))^2)/2+(H33)*(MAX($D$16,(AE83)-(J33)))^3/3+(ABS(H83)^2)/($I$5*MAX(((F33)+(H33)*(MAX($D$16,(AE83)-(J33))))*(MAX($D$16,(AE83)-(J33))),1E-6)))*0.99999971)))))/MAX(((G31)*(MAX($D$16,(AE83)-(K31)))^2)/2+(I31)*(MAX($D$16,(AE83)-(K31)))^3/3+(ABS(F83)^2)/($I$5*MAX(((G31)+(I31)*(MAX($D$16,(AE83)-(K31))))*(MAX($D$16,(AE83)-(K31))),1E-6)),1E-6)</f>
        <v/>
      </c>
      <c r="V83">
        <f>((((G32)*(MAX($D$16,(AF83)-(K32)))^2)/2+(I32)*(MAX($D$16,(AF83)-(K32)))^3/3+(ABS(G83)^2)/($I$5*MAX(((G32)+(I32)*(MAX($D$16,(AF83)-(K32))))*(MAX($D$16,(AF83)-(K32))),1E-6)))-(IF(AND(N7="None",N8="None"),0,IF(N8="None",((((F34)*(MAX($D$16,(AF83)-(J34)))^2)/2+(H34)*(MAX($D$16,(AF83)-(J34)))^3/3+(ABS(I83)^2)/($I$5*MAX(((F34)+(H34)*(MAX($D$16,(AF83)-(J34))))*(MAX($D$16,(AF83)-(J34))),1E-6)))*1.00000000),IF(N7="None",((((F35)*(MAX($D$16,(AF83)-(J35)))^2)/2+(H35)*(MAX($D$16,(AF83)-(J35)))^3/3+(ABS(J83)^2)/($I$5*MAX(((F35)+(H35)*(MAX($D$16,(AF83)-(J35))))*(MAX($D$16,(AF83)-(J35))),1E-6)))*0.30600918),(((((F34)*(MAX($D$16,(AF83)-(J34)))^2)/2+(H34)*(MAX($D$16,(AF83)-(J34)))^3/3+(ABS(I83)^2)/($I$5*MAX(((F34)+(H34)*(MAX($D$16,(AF83)-(J34))))*(MAX($D$16,(AF83)-(J34))),1E-6)))*1.00000000)+((((F35)*(MAX($D$16,(AF83)-(J35)))^2)/2+(H35)*(MAX($D$16,(AF83)-(J35)))^3/3+(ABS(J83)^2)/($I$5*MAX(((F35)+(H35)*(MAX($D$16,(AF83)-(J35))))*(MAX($D$16,(AF83)-(J35))),1E-6)))*0.30600918)))))))/MAX(((G32)*(MAX($D$16,(AF83)-(K32)))^2)/2+(I32)*(MAX($D$16,(AF83)-(K32)))^3/3+(ABS(G83)^2)/($I$5*MAX(((G32)+(I32)*(MAX($D$16,(AF83)-(K32))))*(MAX($D$16,(AF83)-(K32))),1E-6)),1E-6)</f>
        <v/>
      </c>
      <c r="W83">
        <f>ABS((MAX(P83,Q83))-D83)</f>
        <v/>
      </c>
      <c r="X83">
        <f>ABS((MAX(S83,T83))-E83)</f>
        <v/>
      </c>
      <c r="Y83">
        <f>IF($D$20=0,B83,IFERROR(IF(N6="None",1,MIN(0.98,MAX(0.02,B83+$D$14*((Q83-P83)/MAX(ABS(D83),1))))),B83))</f>
        <v/>
      </c>
      <c r="Z83">
        <f>IF($D$20=0,C83,IFERROR(IF(AND(N7="None",N8="None"),C83,IF(N8="None",1,IF(N7="None",0,MIN(0.98,MAX(0.02,C83+$D$14*((T83-S83)/MAX(ABS(E83),1))))))),C83))</f>
        <v/>
      </c>
      <c r="AA83">
        <f>IF($D$20=0,D83,IFERROR(D83+$D$13*(AC83-D83),D83))</f>
        <v/>
      </c>
      <c r="AB83">
        <f>IF($D$20=0,E83,IFERROR(E83+$D$13*(AD83-E83),E83))</f>
        <v/>
      </c>
      <c r="AC83">
        <f>IF($D$20=0,D83,IF(AC83=0,(MAX(P83,Q83)),IF(ABS((MAX(P83,Q83))-AC83)&lt;$D$19,AC83,MAX((K31)+$D$16,AC83+$D$13*(((MAX(P83,Q83))-AC83))))))</f>
        <v/>
      </c>
      <c r="AD83">
        <f>IF($D$20=0,E83,IF(AD83=0,(MAX(S83,T83)),IF(ABS((MAX(S83,T83))-AD83)&lt;$D$19,AD83,MAX((K32)+$D$16,AD83+$D$13*(((MAX(S83,T83))-AD83))))))</f>
        <v/>
      </c>
      <c r="AE83">
        <f>IF($D$20=0,D83,IF(AE83=0,O83,IF(ABS(U83)&lt;$D$19,AE83,MAX((K31)+$D$16,AE83+($D$13*(((O83)-AE83)+(U83*MAX(ABS(AE83-(K31)),1))))))))</f>
        <v/>
      </c>
      <c r="AF83">
        <f>IF($D$20=0,E83,IF(AF83=0,R83,IF(ABS(V83)&lt;$D$19,AF83,MAX((K32)+$D$16,AF83+($D$13*(((R83)-AF83)+(V83*MAX(ABS(AF83-(K32)),1))))))))</f>
        <v/>
      </c>
      <c r="AG83">
        <f>((G31)*(MAX($D$16,(AC83)-(K31)))^2)/2+(I31)*(MAX($D$16,(AC83)-(K31)))^3/3+(ABS(F83)^2)/($I$5*MAX(((G31)+(I31)*(MAX($D$16,(AC83)-(K31))))*(MAX($D$16,(AC83)-(K31))),1E-6))</f>
        <v/>
      </c>
      <c r="AH83">
        <f>((G31)*(MAX($D$16,(AE83)-(K31)))^2)/2+(I31)*(MAX($D$16,(AE83)-(K31)))^3/3+(ABS(F83)^2)/($I$5*MAX(((G31)+(I31)*(MAX($D$16,(AE83)-(K31))))*(MAX($D$16,(AE83)-(K31))),1E-6))</f>
        <v/>
      </c>
      <c r="AI83">
        <f>((G32)*(MAX($D$16,(AD83)-(K32)))^2)/2+(I32)*(MAX($D$16,(AD83)-(K32)))^3/3+(ABS(G83)^2)/($I$5*MAX(((G32)+(I32)*(MAX($D$16,(AD83)-(K32))))*(MAX($D$16,(AD83)-(K32))),1E-6))</f>
        <v/>
      </c>
      <c r="AJ83">
        <f>((G32)*(MAX($D$16,(AF83)-(K32)))^2)/2+(I32)*(MAX($D$16,(AF83)-(K32)))^3/3+(ABS(G83)^2)/($I$5*MAX(((G32)+(I32)*(MAX($D$16,(AF83)-(K32))))*(MAX($D$16,(AF83)-(K32))),1E-6))</f>
        <v/>
      </c>
      <c r="AK83">
        <f>IF(AH83&gt;=AG83,"Supercritical","Subcritical")</f>
        <v/>
      </c>
      <c r="AL83">
        <f>IF(AJ83&gt;=AI83,"Supercritical","Subcritical")</f>
        <v/>
      </c>
      <c r="AM83">
        <f>IF($D$20=0,D83,IFERROR(D83+$D$13*(IF(AK83="Supercritical",AE83,AC83)-D83),D83))</f>
        <v/>
      </c>
      <c r="AN83">
        <f>IF($D$20=0,E83,IFERROR(E83+$D$13*(IF(AL83="Supercritical",AF83,AD83)-E83),E83))</f>
        <v/>
      </c>
      <c r="AO83">
        <f>IF($D$20=0,0,IFERROR(ABS(IF(AK83="Supercritical",AE83,AC83)-D83),0))</f>
        <v/>
      </c>
      <c r="AP83">
        <f>IF($D$20=0,0,IFERROR(ABS(IF(AL83="Supercritical",AF83,AD83)-E83),0))</f>
        <v/>
      </c>
    </row>
    <row r="84">
      <c r="A84" t="n">
        <v>41</v>
      </c>
      <c r="B84">
        <f>Y83</f>
        <v/>
      </c>
      <c r="C84">
        <f>Z83</f>
        <v/>
      </c>
      <c r="D84">
        <f>AM83</f>
        <v/>
      </c>
      <c r="E84">
        <f>AN83</f>
        <v/>
      </c>
      <c r="F84">
        <f>$D$5</f>
        <v/>
      </c>
      <c r="G84">
        <f>IF(N6="None",MAX(0,F84-H84),MAX(0,F84*B84))</f>
        <v/>
      </c>
      <c r="H84">
        <f>IF(N6="None",MAX(0.05,IFERROR(O33,0)+0.05),MAX(0,F84-G84))</f>
        <v/>
      </c>
      <c r="I84">
        <f>IF(AND(N7="None",N8="None"),MAX(0,G84*C84),IF(N7="None",MAX(0.05,IFERROR(O34,0)+0.05),IF(N8="None",MAX(0,G84-J84),MAX(0,G84*C84))))</f>
        <v/>
      </c>
      <c r="J84">
        <f>IF(AND(N7="None",N8="None"),MAX(0,G84-I84),IF(N8="None",MAX(0.05,IFERROR(O35,0)+0.05),IF(N7="None",MAX(0,G84-I84),MAX(0,G84-I84))))</f>
        <v/>
      </c>
      <c r="K84">
        <f>P5</f>
        <v/>
      </c>
      <c r="L84">
        <f>P6</f>
        <v/>
      </c>
      <c r="M84">
        <f>P7</f>
        <v/>
      </c>
      <c r="N84">
        <f>P8</f>
        <v/>
      </c>
      <c r="O84">
        <f>K84+((ABS(F84)/MAX(((F31)+(H31)*(MAX($D$16,(K84)-(J31))))*(MAX($D$16,(K84)-(J31))),1E-6))^2)/(2*$I$5)-((E31)*((((ABS(F84)*$D$6)/(MAX(((F31)+(H31)*(MAX($D$16,(K84)-(J31))))*(MAX($D$16,(K84)-(J31))),1E-6)*MAX(((((F31)+(H31)*(MAX($D$16,(K84)-(J31))))*(MAX($D$16,(K84)-(J31))))/MAX((F31)+2*(MAX($D$16,(K84)-(J31)))*SQRT(1+(H31)^2),1E-6))^(2/3),1E-6)))^2)+(((ABS(F84)*$D$6)/(MAX(((G31)+(I31)*(MAX($D$16,(AE84)-(K31))))*(MAX($D$16,(AE84)-(K31))),1E-6)*MAX(((((G31)+(I31)*(MAX($D$16,(AE84)-(K31))))*(MAX($D$16,(AE84)-(K31))))/MAX((G31)+2*(MAX($D$16,(AE84)-(K31)))*SQRT(1+(I31)^2),1E-6))^(2/3),1E-6)))^2))/2)+(IF((ABS(F84)/MAX(((G31)+(I31)*(MAX($D$16,(AE84)-(K31))))*(MAX($D$16,(AE84)-(K31))),1E-6))&gt;(ABS(F84)/MAX(((F31)+(H31)*(MAX($D$16,(K84)-(J31))))*(MAX($D$16,(K84)-(J31))),1E-6)),$D$9*((((ABS(F84)/MAX(((G31)+(I31)*(MAX($D$16,(AE84)-(K31))))*(MAX($D$16,(AE84)-(K31))),1E-6))^2)/(2*$I$5))-(((ABS(F84)/MAX(((F31)+(H31)*(MAX($D$16,(K84)-(J31))))*(MAX($D$16,(K84)-(J31))),1E-6))^2)/(2*$I$5))),$D$8*((((ABS(F84)/MAX(((F31)+(H31)*(MAX($D$16,(K84)-(J31))))*(MAX($D$16,(K84)-(J31))),1E-6))^2)/(2*$I$5))-(((ABS(F84)/MAX(((G31)+(I31)*(MAX($D$16,(AE84)-(K31))))*(MAX($D$16,(AE84)-(K31))),1E-6))^2)/(2*$I$5)))))+($D$10*(ABS((X31)-(W31))/90)*MAX(((ABS(F84)/MAX(((F31)+(H31)*(MAX($D$16,(K84)-(J31))))*(MAX($D$16,(K84)-(J31))),1E-6))^2)/(2*$I$5),((ABS(F84)/MAX(((G31)+(I31)*(MAX($D$16,(AE84)-(K31))))*(MAX($D$16,(AE84)-(K31))),1E-6))^2)/(2*$I$5)))+(0)-((ABS(F84)/MAX(((G31)+(I31)*(MAX($D$16,(AE84)-(K31))))*(MAX($D$16,(AE84)-(K31))),1E-6))^2)/(2*$I$5)</f>
        <v/>
      </c>
      <c r="P84">
        <f>AD84+((ABS(G84)/MAX(((G32)+(I32)*(MAX($D$16,(AD84)-(K32))))*(MAX($D$16,(AD84)-(K32))),1E-6))^2)/(2*$I$5)+((E32)*((((ABS(G84)*$D$6)/(MAX(((F32)+(H32)*(MAX($D$16,(AC84)-(J32))))*(MAX($D$16,(AC84)-(J32))),1E-6)*MAX(((((F32)+(H32)*(MAX($D$16,(AC84)-(J32))))*(MAX($D$16,(AC84)-(J32))))/MAX((F32)+2*(MAX($D$16,(AC84)-(J32)))*SQRT(1+(H32)^2),1E-6))^(2/3),1E-6)))^2)+(((ABS(G84)*$D$6)/(MAX(((G32)+(I32)*(MAX($D$16,(AD84)-(K32))))*(MAX($D$16,(AD84)-(K32))),1E-6)*MAX(((((G32)+(I32)*(MAX($D$16,(AD84)-(K32))))*(MAX($D$16,(AD84)-(K32))))/MAX((G32)+2*(MAX($D$16,(AD84)-(K32)))*SQRT(1+(I32)^2),1E-6))^(2/3),1E-6)))^2))/2)+(IF((ABS(G84)/MAX(((G32)+(I32)*(MAX($D$16,(AD84)-(K32))))*(MAX($D$16,(AD84)-(K32))),1E-6))&gt;(ABS(G84)/MAX(((F32)+(H32)*(MAX($D$16,(AC84)-(J32))))*(MAX($D$16,(AC84)-(J32))),1E-6)),$D$9*((((ABS(G84)/MAX(((G32)+(I32)*(MAX($D$16,(AD84)-(K32))))*(MAX($D$16,(AD84)-(K32))),1E-6))^2)/(2*$I$5))-(((ABS(G84)/MAX(((F32)+(H32)*(MAX($D$16,(AC84)-(J32))))*(MAX($D$16,(AC84)-(J32))),1E-6))^2)/(2*$I$5))),$D$8*((((ABS(G84)/MAX(((F32)+(H32)*(MAX($D$16,(AC84)-(J32))))*(MAX($D$16,(AC84)-(J32))),1E-6))^2)/(2*$I$5))-(((ABS(G84)/MAX(((G32)+(I32)*(MAX($D$16,(AD84)-(K32))))*(MAX($D$16,(AD84)-(K32))),1E-6))^2)/(2*$I$5)))))+($D$10*(ABS((X32)-(W32))/90)*MAX(((ABS(G84)/MAX(((F32)+(H32)*(MAX($D$16,(AC84)-(J32))))*(MAX($D$16,(AC84)-(J32))),1E-6))^2)/(2*$I$5),((ABS(G84)/MAX(((G32)+(I32)*(MAX($D$16,(AD84)-(K32))))*(MAX($D$16,(AD84)-(K32))),1E-6))^2)/(2*$I$5)))+(($D$11*0.13607488*(ABS(H84)/MAX(ABS(F84),1E-6))^2*MAX(((ABS(G84)/MAX(((F32)+(H32)*(MAX($D$16,(AC84)-(J32))))*(MAX($D$16,(AC84)-(J32))),1E-6))^2)/(2*$I$5),((ABS(G84)/MAX(((G32)+(I32)*(MAX($D$16,(AD84)-(K32))))*(MAX($D$16,(AD84)-(K32))),1E-6))^2)/(2*$I$5))))-((ABS(G84)/MAX(((F32)+(H32)*(MAX($D$16,(AC84)-(J32))))*(MAX($D$16,(AC84)-(J32))),1E-6))^2)/(2*$I$5)</f>
        <v/>
      </c>
      <c r="Q84">
        <f>L84+((ABS(H84)/MAX(((G33)+(I33)*(MAX($D$16,(IF(N6="None",AC84,L84))-(K33))))*(MAX($D$16,(IF(N6="None",AC84,L84))-(K33))),1E-6))^2)/(2*$I$5)+((E33)*((((ABS(H84)*$D$6)/(MAX(((F33)+(H33)*(MAX($D$16,(AC84)-(J33))))*(MAX($D$16,(AC84)-(J33))),1E-6)*MAX(((((F33)+(H33)*(MAX($D$16,(AC84)-(J33))))*(MAX($D$16,(AC84)-(J33))))/MAX((F33)+2*(MAX($D$16,(AC84)-(J33)))*SQRT(1+(H33)^2),1E-6))^(2/3),1E-6)))^2)+(((ABS(H84)*$D$6)/(MAX(((G33)+(I33)*(MAX($D$16,(IF(N6="None",AC84,L84))-(K33))))*(MAX($D$16,(IF(N6="None",AC84,L84))-(K33))),1E-6)*MAX(((((G33)+(I33)*(MAX($D$16,(IF(N6="None",AC84,L84))-(K33))))*(MAX($D$16,(IF(N6="None",AC84,L84))-(K33))))/MAX((G33)+2*(MAX($D$16,(IF(N6="None",AC84,L84))-(K33)))*SQRT(1+(I33)^2),1E-6))^(2/3),1E-6)))^2))/2)+(IF((ABS(H84)/MAX(((G33)+(I33)*(MAX($D$16,(IF(N6="None",AC84,L84))-(K33))))*(MAX($D$16,(IF(N6="None",AC84,L84))-(K33))),1E-6))&gt;(ABS(H84)/MAX(((F33)+(H33)*(MAX($D$16,(AC84)-(J33))))*(MAX($D$16,(AC84)-(J33))),1E-6)),$D$9*((((ABS(H84)/MAX(((G33)+(I33)*(MAX($D$16,(IF(N6="None",AC84,L84))-(K33))))*(MAX($D$16,(IF(N6="None",AC84,L84))-(K33))),1E-6))^2)/(2*$I$5))-(((ABS(H84)/MAX(((F33)+(H33)*(MAX($D$16,(AC84)-(J33))))*(MAX($D$16,(AC84)-(J33))),1E-6))^2)/(2*$I$5))),$D$8*((((ABS(H84)/MAX(((F33)+(H33)*(MAX($D$16,(AC84)-(J33))))*(MAX($D$16,(AC84)-(J33))),1E-6))^2)/(2*$I$5))-(((ABS(H84)/MAX(((G33)+(I33)*(MAX($D$16,(IF(N6="None",AC84,L84))-(K33))))*(MAX($D$16,(IF(N6="None",AC84,L84))-(K33))),1E-6))^2)/(2*$I$5)))))+($D$10*(ABS((X33)-(W33))/90)*MAX(((ABS(H84)/MAX(((F33)+(H33)*(MAX($D$16,(AC84)-(J33))))*(MAX($D$16,(AC84)-(J33))),1E-6))^2)/(2*$I$5),((ABS(H84)/MAX(((G33)+(I33)*(MAX($D$16,(IF(N6="None",AC84,L84))-(K33))))*(MAX($D$16,(IF(N6="None",AC84,L84))-(K33))),1E-6))^2)/(2*$I$5)))+(($D$11*0.00000015*(ABS(G84)/MAX(ABS(F84),1E-6))^2*MAX(((ABS(H84)/MAX(((F33)+(H33)*(MAX($D$16,(AC84)-(J33))))*(MAX($D$16,(AC84)-(J33))),1E-6))^2)/(2*$I$5),((ABS(H84)/MAX(((G33)+(I33)*(MAX($D$16,(IF(N6="None",AC84,L84))-(K33))))*(MAX($D$16,(IF(N6="None",AC84,L84))-(K33))),1E-6))^2)/(2*$I$5))))-((ABS(H84)/MAX(((F33)+(H33)*(MAX($D$16,(AC84)-(J33))))*(MAX($D$16,(AC84)-(J33))),1E-6))^2)/(2*$I$5)</f>
        <v/>
      </c>
      <c r="R84">
        <f>AE84+((ABS(G84)/MAX(((F32)+(H32)*(MAX($D$16,(AE84)-(J32))))*(MAX($D$16,(AE84)-(J32))),1E-6))^2)/(2*$I$5)-((E32)*((((ABS(G84)*$D$6)/(MAX(((F32)+(H32)*(MAX($D$16,(AE84)-(J32))))*(MAX($D$16,(AE84)-(J32))),1E-6)*MAX(((((F32)+(H32)*(MAX($D$16,(AE84)-(J32))))*(MAX($D$16,(AE84)-(J32))))/MAX((F32)+2*(MAX($D$16,(AE84)-(J32)))*SQRT(1+(H32)^2),1E-6))^(2/3),1E-6)))^2)+(((ABS(G84)*$D$6)/(MAX(((G32)+(I32)*(MAX($D$16,(AF84)-(K32))))*(MAX($D$16,(AF84)-(K32))),1E-6)*MAX(((((G32)+(I32)*(MAX($D$16,(AF84)-(K32))))*(MAX($D$16,(AF84)-(K32))))/MAX((G32)+2*(MAX($D$16,(AF84)-(K32)))*SQRT(1+(I32)^2),1E-6))^(2/3),1E-6)))^2))/2)+(IF((ABS(G84)/MAX(((G32)+(I32)*(MAX($D$16,(AF84)-(K32))))*(MAX($D$16,(AF84)-(K32))),1E-6))&gt;(ABS(G84)/MAX(((F32)+(H32)*(MAX($D$16,(AE84)-(J32))))*(MAX($D$16,(AE84)-(J32))),1E-6)),$D$9*((((ABS(G84)/MAX(((G32)+(I32)*(MAX($D$16,(AF84)-(K32))))*(MAX($D$16,(AF84)-(K32))),1E-6))^2)/(2*$I$5))-(((ABS(G84)/MAX(((F32)+(H32)*(MAX($D$16,(AE84)-(J32))))*(MAX($D$16,(AE84)-(J32))),1E-6))^2)/(2*$I$5))),$D$8*((((ABS(G84)/MAX(((F32)+(H32)*(MAX($D$16,(AE84)-(J32))))*(MAX($D$16,(AE84)-(J32))),1E-6))^2)/(2*$I$5))-(((ABS(G84)/MAX(((G32)+(I32)*(MAX($D$16,(AF84)-(K32))))*(MAX($D$16,(AF84)-(K32))),1E-6))^2)/(2*$I$5)))))+($D$10*(ABS((X32)-(W32))/90)*MAX(((ABS(G84)/MAX(((F32)+(H32)*(MAX($D$16,(AE84)-(J32))))*(MAX($D$16,(AE84)-(J32))),1E-6))^2)/(2*$I$5),((ABS(G84)/MAX(((G32)+(I32)*(MAX($D$16,(AF84)-(K32))))*(MAX($D$16,(AF84)-(K32))),1E-6))^2)/(2*$I$5)))+(($D$11*0.13607488*(ABS(H84)/MAX(ABS(F84),1E-6))^2*MAX(((ABS(G84)/MAX(((F32)+(H32)*(MAX($D$16,(AE84)-(J32))))*(MAX($D$16,(AE84)-(J32))),1E-6))^2)/(2*$I$5),((ABS(G84)/MAX(((G32)+(I32)*(MAX($D$16,(AF84)-(K32))))*(MAX($D$16,(AF84)-(K32))),1E-6))^2)/(2*$I$5))))-((ABS(G84)/MAX(((G32)+(I32)*(MAX($D$16,(AF84)-(K32))))*(MAX($D$16,(AF84)-(K32))),1E-6))^2)/(2*$I$5)</f>
        <v/>
      </c>
      <c r="S84">
        <f>M84+((ABS(I84)/MAX(((G34)+(I34)*(MAX($D$16,(IF(N7="None",AD84,M84))-(K34))))*(MAX($D$16,(IF(N7="None",AD84,M84))-(K34))),1E-6))^2)/(2*$I$5)+((E34)*((((ABS(I84)*$D$6)/(MAX(((F34)+(H34)*(MAX($D$16,(AD84)-(J34))))*(MAX($D$16,(AD84)-(J34))),1E-6)*MAX(((((F34)+(H34)*(MAX($D$16,(AD84)-(J34))))*(MAX($D$16,(AD84)-(J34))))/MAX((F34)+2*(MAX($D$16,(AD84)-(J34)))*SQRT(1+(H34)^2),1E-6))^(2/3),1E-6)))^2)+(((ABS(I84)*$D$6)/(MAX(((G34)+(I34)*(MAX($D$16,(IF(N7="None",AD84,M84))-(K34))))*(MAX($D$16,(IF(N7="None",AD84,M84))-(K34))),1E-6)*MAX(((((G34)+(I34)*(MAX($D$16,(IF(N7="None",AD84,M84))-(K34))))*(MAX($D$16,(IF(N7="None",AD84,M84))-(K34))))/MAX((G34)+2*(MAX($D$16,(IF(N7="None",AD84,M84))-(K34)))*SQRT(1+(I34)^2),1E-6))^(2/3),1E-6)))^2))/2)+(IF((ABS(I84)/MAX(((G34)+(I34)*(MAX($D$16,(IF(N7="None",AD84,M84))-(K34))))*(MAX($D$16,(IF(N7="None",AD84,M84))-(K34))),1E-6))&gt;(ABS(I84)/MAX(((F34)+(H34)*(MAX($D$16,(AD84)-(J34))))*(MAX($D$16,(AD84)-(J34))),1E-6)),$D$9*((((ABS(I84)/MAX(((G34)+(I34)*(MAX($D$16,(IF(N7="None",AD84,M84))-(K34))))*(MAX($D$16,(IF(N7="None",AD84,M84))-(K34))),1E-6))^2)/(2*$I$5))-(((ABS(I84)/MAX(((F34)+(H34)*(MAX($D$16,(AD84)-(J34))))*(MAX($D$16,(AD84)-(J34))),1E-6))^2)/(2*$I$5))),$D$8*((((ABS(I84)/MAX(((F34)+(H34)*(MAX($D$16,(AD84)-(J34))))*(MAX($D$16,(AD84)-(J34))),1E-6))^2)/(2*$I$5))-(((ABS(I84)/MAX(((G34)+(I34)*(MAX($D$16,(IF(N7="None",AD84,M84))-(K34))))*(MAX($D$16,(IF(N7="None",AD84,M84))-(K34))),1E-6))^2)/(2*$I$5)))))+($D$10*(ABS((X34)-(W34))/90)*MAX(((ABS(I84)/MAX(((F34)+(H34)*(MAX($D$16,(AD84)-(J34))))*(MAX($D$16,(AD84)-(J34))),1E-6))^2)/(2*$I$5),((ABS(I84)/MAX(((G34)+(I34)*(MAX($D$16,(IF(N7="None",AD84,M84))-(K34))))*(MAX($D$16,(IF(N7="None",AD84,M84))-(K34))),1E-6))^2)/(2*$I$5)))+(0)-((ABS(I84)/MAX(((F34)+(H34)*(MAX($D$16,(AD84)-(J34))))*(MAX($D$16,(AD84)-(J34))),1E-6))^2)/(2*$I$5)</f>
        <v/>
      </c>
      <c r="T84">
        <f>N84+((ABS(J84)/MAX(((G35)+(I35)*(MAX($D$16,(IF(N8="None",AD84,N84))-(K35))))*(MAX($D$16,(IF(N8="None",AD84,N84))-(K35))),1E-6))^2)/(2*$I$5)+((E35)*((((ABS(J84)*$D$6)/(MAX(((F35)+(H35)*(MAX($D$16,(AD84)-(J35))))*(MAX($D$16,(AD84)-(J35))),1E-6)*MAX(((((F35)+(H35)*(MAX($D$16,(AD84)-(J35))))*(MAX($D$16,(AD84)-(J35))))/MAX((F35)+2*(MAX($D$16,(AD84)-(J35)))*SQRT(1+(H35)^2),1E-6))^(2/3),1E-6)))^2)+(((ABS(J84)*$D$6)/(MAX(((G35)+(I35)*(MAX($D$16,(IF(N8="None",AD84,N84))-(K35))))*(MAX($D$16,(IF(N8="None",AD84,N84))-(K35))),1E-6)*MAX(((((G35)+(I35)*(MAX($D$16,(IF(N8="None",AD84,N84))-(K35))))*(MAX($D$16,(IF(N8="None",AD84,N84))-(K35))))/MAX((G35)+2*(MAX($D$16,(IF(N8="None",AD84,N84))-(K35)))*SQRT(1+(I35)^2),1E-6))^(2/3),1E-6)))^2))/2)+(IF((ABS(J84)/MAX(((G35)+(I35)*(MAX($D$16,(IF(N8="None",AD84,N84))-(K35))))*(MAX($D$16,(IF(N8="None",AD84,N84))-(K35))),1E-6))&gt;(ABS(J84)/MAX(((F35)+(H35)*(MAX($D$16,(AD84)-(J35))))*(MAX($D$16,(AD84)-(J35))),1E-6)),$D$9*((((ABS(J84)/MAX(((G35)+(I35)*(MAX($D$16,(IF(N8="None",AD84,N84))-(K35))))*(MAX($D$16,(IF(N8="None",AD84,N84))-(K35))),1E-6))^2)/(2*$I$5))-(((ABS(J84)/MAX(((F35)+(H35)*(MAX($D$16,(AD84)-(J35))))*(MAX($D$16,(AD84)-(J35))),1E-6))^2)/(2*$I$5))),$D$8*((((ABS(J84)/MAX(((F35)+(H35)*(MAX($D$16,(AD84)-(J35))))*(MAX($D$16,(AD84)-(J35))),1E-6))^2)/(2*$I$5))-(((ABS(J84)/MAX(((G35)+(I35)*(MAX($D$16,(IF(N8="None",AD84,N84))-(K35))))*(MAX($D$16,(IF(N8="None",AD84,N84))-(K35))),1E-6))^2)/(2*$I$5)))))+($D$10*(ABS((X35)-(W35))/90)*MAX(((ABS(J84)/MAX(((F35)+(H35)*(MAX($D$16,(AD84)-(J35))))*(MAX($D$16,(AD84)-(J35))),1E-6))^2)/(2*$I$5),((ABS(J84)/MAX(((G35)+(I35)*(MAX($D$16,(IF(N8="None",AD84,N84))-(K35))))*(MAX($D$16,(IF(N8="None",AD84,N84))-(K35))),1E-6))^2)/(2*$I$5)))+(($D$11*0.34699541*(ABS(I84)/MAX(ABS(G84),1E-6))^2*MAX(((ABS(J84)/MAX(((F35)+(H35)*(MAX($D$16,(AD84)-(J35))))*(MAX($D$16,(AD84)-(J35))),1E-6))^2)/(2*$I$5),((ABS(J84)/MAX(((G35)+(I35)*(MAX($D$16,(IF(N8="None",AD84,N84))-(K35))))*(MAX($D$16,(IF(N8="None",AD84,N84))-(K35))),1E-6))^2)/(2*$I$5))))-((ABS(J84)/MAX(((F35)+(H35)*(MAX($D$16,(AD84)-(J35))))*(MAX($D$16,(AD84)-(J35))),1E-6))^2)/(2*$I$5)</f>
        <v/>
      </c>
      <c r="U84">
        <f>((((G31)*(MAX($D$16,(AE84)-(K31)))^2)/2+(I31)*(MAX($D$16,(AE84)-(K31)))^3/3+(ABS(F84)^2)/($I$5*MAX(((G31)+(I31)*(MAX($D$16,(AE84)-(K31))))*(MAX($D$16,(AE84)-(K31))),1E-6)))-(IF(N6="None",((((F32)*(MAX($D$16,(AE84)-(J32)))^2)/2+(H32)*(MAX($D$16,(AE84)-(J32)))^3/3+(ABS(G84)^2)/($I$5*MAX(((F32)+(H32)*(MAX($D$16,(AE84)-(J32))))*(MAX($D$16,(AE84)-(J32))),1E-6)))*0.72785025),(((((F32)*(MAX($D$16,(AE84)-(J32)))^2)/2+(H32)*(MAX($D$16,(AE84)-(J32)))^3/3+(ABS(G84)^2)/($I$5*MAX(((F32)+(H32)*(MAX($D$16,(AE84)-(J32))))*(MAX($D$16,(AE84)-(J32))),1E-6)))*0.72785025)+((((F33)*(MAX($D$16,(AE84)-(J33)))^2)/2+(H33)*(MAX($D$16,(AE84)-(J33)))^3/3+(ABS(H84)^2)/($I$5*MAX(((F33)+(H33)*(MAX($D$16,(AE84)-(J33))))*(MAX($D$16,(AE84)-(J33))),1E-6)))*0.99999971)))))/MAX(((G31)*(MAX($D$16,(AE84)-(K31)))^2)/2+(I31)*(MAX($D$16,(AE84)-(K31)))^3/3+(ABS(F84)^2)/($I$5*MAX(((G31)+(I31)*(MAX($D$16,(AE84)-(K31))))*(MAX($D$16,(AE84)-(K31))),1E-6)),1E-6)</f>
        <v/>
      </c>
      <c r="V84">
        <f>((((G32)*(MAX($D$16,(AF84)-(K32)))^2)/2+(I32)*(MAX($D$16,(AF84)-(K32)))^3/3+(ABS(G84)^2)/($I$5*MAX(((G32)+(I32)*(MAX($D$16,(AF84)-(K32))))*(MAX($D$16,(AF84)-(K32))),1E-6)))-(IF(AND(N7="None",N8="None"),0,IF(N8="None",((((F34)*(MAX($D$16,(AF84)-(J34)))^2)/2+(H34)*(MAX($D$16,(AF84)-(J34)))^3/3+(ABS(I84)^2)/($I$5*MAX(((F34)+(H34)*(MAX($D$16,(AF84)-(J34))))*(MAX($D$16,(AF84)-(J34))),1E-6)))*1.00000000),IF(N7="None",((((F35)*(MAX($D$16,(AF84)-(J35)))^2)/2+(H35)*(MAX($D$16,(AF84)-(J35)))^3/3+(ABS(J84)^2)/($I$5*MAX(((F35)+(H35)*(MAX($D$16,(AF84)-(J35))))*(MAX($D$16,(AF84)-(J35))),1E-6)))*0.30600918),(((((F34)*(MAX($D$16,(AF84)-(J34)))^2)/2+(H34)*(MAX($D$16,(AF84)-(J34)))^3/3+(ABS(I84)^2)/($I$5*MAX(((F34)+(H34)*(MAX($D$16,(AF84)-(J34))))*(MAX($D$16,(AF84)-(J34))),1E-6)))*1.00000000)+((((F35)*(MAX($D$16,(AF84)-(J35)))^2)/2+(H35)*(MAX($D$16,(AF84)-(J35)))^3/3+(ABS(J84)^2)/($I$5*MAX(((F35)+(H35)*(MAX($D$16,(AF84)-(J35))))*(MAX($D$16,(AF84)-(J35))),1E-6)))*0.30600918)))))))/MAX(((G32)*(MAX($D$16,(AF84)-(K32)))^2)/2+(I32)*(MAX($D$16,(AF84)-(K32)))^3/3+(ABS(G84)^2)/($I$5*MAX(((G32)+(I32)*(MAX($D$16,(AF84)-(K32))))*(MAX($D$16,(AF84)-(K32))),1E-6)),1E-6)</f>
        <v/>
      </c>
      <c r="W84">
        <f>ABS((MAX(P84,Q84))-D84)</f>
        <v/>
      </c>
      <c r="X84">
        <f>ABS((MAX(S84,T84))-E84)</f>
        <v/>
      </c>
      <c r="Y84">
        <f>IF($D$20=0,B84,IFERROR(IF(N6="None",1,MIN(0.98,MAX(0.02,B84+$D$14*((Q84-P84)/MAX(ABS(D84),1))))),B84))</f>
        <v/>
      </c>
      <c r="Z84">
        <f>IF($D$20=0,C84,IFERROR(IF(AND(N7="None",N8="None"),C84,IF(N8="None",1,IF(N7="None",0,MIN(0.98,MAX(0.02,C84+$D$14*((T84-S84)/MAX(ABS(E84),1))))))),C84))</f>
        <v/>
      </c>
      <c r="AA84">
        <f>IF($D$20=0,D84,IFERROR(D84+$D$13*(AC84-D84),D84))</f>
        <v/>
      </c>
      <c r="AB84">
        <f>IF($D$20=0,E84,IFERROR(E84+$D$13*(AD84-E84),E84))</f>
        <v/>
      </c>
      <c r="AC84">
        <f>IF($D$20=0,D84,IF(AC84=0,(MAX(P84,Q84)),IF(ABS((MAX(P84,Q84))-AC84)&lt;$D$19,AC84,MAX((K31)+$D$16,AC84+$D$13*(((MAX(P84,Q84))-AC84))))))</f>
        <v/>
      </c>
      <c r="AD84">
        <f>IF($D$20=0,E84,IF(AD84=0,(MAX(S84,T84)),IF(ABS((MAX(S84,T84))-AD84)&lt;$D$19,AD84,MAX((K32)+$D$16,AD84+$D$13*(((MAX(S84,T84))-AD84))))))</f>
        <v/>
      </c>
      <c r="AE84">
        <f>IF($D$20=0,D84,IF(AE84=0,O84,IF(ABS(U84)&lt;$D$19,AE84,MAX((K31)+$D$16,AE84+($D$13*(((O84)-AE84)+(U84*MAX(ABS(AE84-(K31)),1))))))))</f>
        <v/>
      </c>
      <c r="AF84">
        <f>IF($D$20=0,E84,IF(AF84=0,R84,IF(ABS(V84)&lt;$D$19,AF84,MAX((K32)+$D$16,AF84+($D$13*(((R84)-AF84)+(V84*MAX(ABS(AF84-(K32)),1))))))))</f>
        <v/>
      </c>
      <c r="AG84">
        <f>((G31)*(MAX($D$16,(AC84)-(K31)))^2)/2+(I31)*(MAX($D$16,(AC84)-(K31)))^3/3+(ABS(F84)^2)/($I$5*MAX(((G31)+(I31)*(MAX($D$16,(AC84)-(K31))))*(MAX($D$16,(AC84)-(K31))),1E-6))</f>
        <v/>
      </c>
      <c r="AH84">
        <f>((G31)*(MAX($D$16,(AE84)-(K31)))^2)/2+(I31)*(MAX($D$16,(AE84)-(K31)))^3/3+(ABS(F84)^2)/($I$5*MAX(((G31)+(I31)*(MAX($D$16,(AE84)-(K31))))*(MAX($D$16,(AE84)-(K31))),1E-6))</f>
        <v/>
      </c>
      <c r="AI84">
        <f>((G32)*(MAX($D$16,(AD84)-(K32)))^2)/2+(I32)*(MAX($D$16,(AD84)-(K32)))^3/3+(ABS(G84)^2)/($I$5*MAX(((G32)+(I32)*(MAX($D$16,(AD84)-(K32))))*(MAX($D$16,(AD84)-(K32))),1E-6))</f>
        <v/>
      </c>
      <c r="AJ84">
        <f>((G32)*(MAX($D$16,(AF84)-(K32)))^2)/2+(I32)*(MAX($D$16,(AF84)-(K32)))^3/3+(ABS(G84)^2)/($I$5*MAX(((G32)+(I32)*(MAX($D$16,(AF84)-(K32))))*(MAX($D$16,(AF84)-(K32))),1E-6))</f>
        <v/>
      </c>
      <c r="AK84">
        <f>IF(AH84&gt;=AG84,"Supercritical","Subcritical")</f>
        <v/>
      </c>
      <c r="AL84">
        <f>IF(AJ84&gt;=AI84,"Supercritical","Subcritical")</f>
        <v/>
      </c>
      <c r="AM84">
        <f>IF($D$20=0,D84,IFERROR(D84+$D$13*(IF(AK84="Supercritical",AE84,AC84)-D84),D84))</f>
        <v/>
      </c>
      <c r="AN84">
        <f>IF($D$20=0,E84,IFERROR(E84+$D$13*(IF(AL84="Supercritical",AF84,AD84)-E84),E84))</f>
        <v/>
      </c>
      <c r="AO84">
        <f>IF($D$20=0,0,IFERROR(ABS(IF(AK84="Supercritical",AE84,AC84)-D84),0))</f>
        <v/>
      </c>
      <c r="AP84">
        <f>IF($D$20=0,0,IFERROR(ABS(IF(AL84="Supercritical",AF84,AD84)-E84),0))</f>
        <v/>
      </c>
    </row>
    <row r="85">
      <c r="A85" t="n">
        <v>42</v>
      </c>
      <c r="B85">
        <f>Y84</f>
        <v/>
      </c>
      <c r="C85">
        <f>Z84</f>
        <v/>
      </c>
      <c r="D85">
        <f>AM84</f>
        <v/>
      </c>
      <c r="E85">
        <f>AN84</f>
        <v/>
      </c>
      <c r="F85">
        <f>$D$5</f>
        <v/>
      </c>
      <c r="G85">
        <f>IF(N6="None",MAX(0,F85-H85),MAX(0,F85*B85))</f>
        <v/>
      </c>
      <c r="H85">
        <f>IF(N6="None",MAX(0.05,IFERROR(O33,0)+0.05),MAX(0,F85-G85))</f>
        <v/>
      </c>
      <c r="I85">
        <f>IF(AND(N7="None",N8="None"),MAX(0,G85*C85),IF(N7="None",MAX(0.05,IFERROR(O34,0)+0.05),IF(N8="None",MAX(0,G85-J85),MAX(0,G85*C85))))</f>
        <v/>
      </c>
      <c r="J85">
        <f>IF(AND(N7="None",N8="None"),MAX(0,G85-I85),IF(N8="None",MAX(0.05,IFERROR(O35,0)+0.05),IF(N7="None",MAX(0,G85-I85),MAX(0,G85-I85))))</f>
        <v/>
      </c>
      <c r="K85">
        <f>P5</f>
        <v/>
      </c>
      <c r="L85">
        <f>P6</f>
        <v/>
      </c>
      <c r="M85">
        <f>P7</f>
        <v/>
      </c>
      <c r="N85">
        <f>P8</f>
        <v/>
      </c>
      <c r="O85">
        <f>K85+((ABS(F85)/MAX(((F31)+(H31)*(MAX($D$16,(K85)-(J31))))*(MAX($D$16,(K85)-(J31))),1E-6))^2)/(2*$I$5)-((E31)*((((ABS(F85)*$D$6)/(MAX(((F31)+(H31)*(MAX($D$16,(K85)-(J31))))*(MAX($D$16,(K85)-(J31))),1E-6)*MAX(((((F31)+(H31)*(MAX($D$16,(K85)-(J31))))*(MAX($D$16,(K85)-(J31))))/MAX((F31)+2*(MAX($D$16,(K85)-(J31)))*SQRT(1+(H31)^2),1E-6))^(2/3),1E-6)))^2)+(((ABS(F85)*$D$6)/(MAX(((G31)+(I31)*(MAX($D$16,(AE85)-(K31))))*(MAX($D$16,(AE85)-(K31))),1E-6)*MAX(((((G31)+(I31)*(MAX($D$16,(AE85)-(K31))))*(MAX($D$16,(AE85)-(K31))))/MAX((G31)+2*(MAX($D$16,(AE85)-(K31)))*SQRT(1+(I31)^2),1E-6))^(2/3),1E-6)))^2))/2)+(IF((ABS(F85)/MAX(((G31)+(I31)*(MAX($D$16,(AE85)-(K31))))*(MAX($D$16,(AE85)-(K31))),1E-6))&gt;(ABS(F85)/MAX(((F31)+(H31)*(MAX($D$16,(K85)-(J31))))*(MAX($D$16,(K85)-(J31))),1E-6)),$D$9*((((ABS(F85)/MAX(((G31)+(I31)*(MAX($D$16,(AE85)-(K31))))*(MAX($D$16,(AE85)-(K31))),1E-6))^2)/(2*$I$5))-(((ABS(F85)/MAX(((F31)+(H31)*(MAX($D$16,(K85)-(J31))))*(MAX($D$16,(K85)-(J31))),1E-6))^2)/(2*$I$5))),$D$8*((((ABS(F85)/MAX(((F31)+(H31)*(MAX($D$16,(K85)-(J31))))*(MAX($D$16,(K85)-(J31))),1E-6))^2)/(2*$I$5))-(((ABS(F85)/MAX(((G31)+(I31)*(MAX($D$16,(AE85)-(K31))))*(MAX($D$16,(AE85)-(K31))),1E-6))^2)/(2*$I$5)))))+($D$10*(ABS((X31)-(W31))/90)*MAX(((ABS(F85)/MAX(((F31)+(H31)*(MAX($D$16,(K85)-(J31))))*(MAX($D$16,(K85)-(J31))),1E-6))^2)/(2*$I$5),((ABS(F85)/MAX(((G31)+(I31)*(MAX($D$16,(AE85)-(K31))))*(MAX($D$16,(AE85)-(K31))),1E-6))^2)/(2*$I$5)))+(0)-((ABS(F85)/MAX(((G31)+(I31)*(MAX($D$16,(AE85)-(K31))))*(MAX($D$16,(AE85)-(K31))),1E-6))^2)/(2*$I$5)</f>
        <v/>
      </c>
      <c r="P85">
        <f>AD85+((ABS(G85)/MAX(((G32)+(I32)*(MAX($D$16,(AD85)-(K32))))*(MAX($D$16,(AD85)-(K32))),1E-6))^2)/(2*$I$5)+((E32)*((((ABS(G85)*$D$6)/(MAX(((F32)+(H32)*(MAX($D$16,(AC85)-(J32))))*(MAX($D$16,(AC85)-(J32))),1E-6)*MAX(((((F32)+(H32)*(MAX($D$16,(AC85)-(J32))))*(MAX($D$16,(AC85)-(J32))))/MAX((F32)+2*(MAX($D$16,(AC85)-(J32)))*SQRT(1+(H32)^2),1E-6))^(2/3),1E-6)))^2)+(((ABS(G85)*$D$6)/(MAX(((G32)+(I32)*(MAX($D$16,(AD85)-(K32))))*(MAX($D$16,(AD85)-(K32))),1E-6)*MAX(((((G32)+(I32)*(MAX($D$16,(AD85)-(K32))))*(MAX($D$16,(AD85)-(K32))))/MAX((G32)+2*(MAX($D$16,(AD85)-(K32)))*SQRT(1+(I32)^2),1E-6))^(2/3),1E-6)))^2))/2)+(IF((ABS(G85)/MAX(((G32)+(I32)*(MAX($D$16,(AD85)-(K32))))*(MAX($D$16,(AD85)-(K32))),1E-6))&gt;(ABS(G85)/MAX(((F32)+(H32)*(MAX($D$16,(AC85)-(J32))))*(MAX($D$16,(AC85)-(J32))),1E-6)),$D$9*((((ABS(G85)/MAX(((G32)+(I32)*(MAX($D$16,(AD85)-(K32))))*(MAX($D$16,(AD85)-(K32))),1E-6))^2)/(2*$I$5))-(((ABS(G85)/MAX(((F32)+(H32)*(MAX($D$16,(AC85)-(J32))))*(MAX($D$16,(AC85)-(J32))),1E-6))^2)/(2*$I$5))),$D$8*((((ABS(G85)/MAX(((F32)+(H32)*(MAX($D$16,(AC85)-(J32))))*(MAX($D$16,(AC85)-(J32))),1E-6))^2)/(2*$I$5))-(((ABS(G85)/MAX(((G32)+(I32)*(MAX($D$16,(AD85)-(K32))))*(MAX($D$16,(AD85)-(K32))),1E-6))^2)/(2*$I$5)))))+($D$10*(ABS((X32)-(W32))/90)*MAX(((ABS(G85)/MAX(((F32)+(H32)*(MAX($D$16,(AC85)-(J32))))*(MAX($D$16,(AC85)-(J32))),1E-6))^2)/(2*$I$5),((ABS(G85)/MAX(((G32)+(I32)*(MAX($D$16,(AD85)-(K32))))*(MAX($D$16,(AD85)-(K32))),1E-6))^2)/(2*$I$5)))+(($D$11*0.13607488*(ABS(H85)/MAX(ABS(F85),1E-6))^2*MAX(((ABS(G85)/MAX(((F32)+(H32)*(MAX($D$16,(AC85)-(J32))))*(MAX($D$16,(AC85)-(J32))),1E-6))^2)/(2*$I$5),((ABS(G85)/MAX(((G32)+(I32)*(MAX($D$16,(AD85)-(K32))))*(MAX($D$16,(AD85)-(K32))),1E-6))^2)/(2*$I$5))))-((ABS(G85)/MAX(((F32)+(H32)*(MAX($D$16,(AC85)-(J32))))*(MAX($D$16,(AC85)-(J32))),1E-6))^2)/(2*$I$5)</f>
        <v/>
      </c>
      <c r="Q85">
        <f>L85+((ABS(H85)/MAX(((G33)+(I33)*(MAX($D$16,(IF(N6="None",AC85,L85))-(K33))))*(MAX($D$16,(IF(N6="None",AC85,L85))-(K33))),1E-6))^2)/(2*$I$5)+((E33)*((((ABS(H85)*$D$6)/(MAX(((F33)+(H33)*(MAX($D$16,(AC85)-(J33))))*(MAX($D$16,(AC85)-(J33))),1E-6)*MAX(((((F33)+(H33)*(MAX($D$16,(AC85)-(J33))))*(MAX($D$16,(AC85)-(J33))))/MAX((F33)+2*(MAX($D$16,(AC85)-(J33)))*SQRT(1+(H33)^2),1E-6))^(2/3),1E-6)))^2)+(((ABS(H85)*$D$6)/(MAX(((G33)+(I33)*(MAX($D$16,(IF(N6="None",AC85,L85))-(K33))))*(MAX($D$16,(IF(N6="None",AC85,L85))-(K33))),1E-6)*MAX(((((G33)+(I33)*(MAX($D$16,(IF(N6="None",AC85,L85))-(K33))))*(MAX($D$16,(IF(N6="None",AC85,L85))-(K33))))/MAX((G33)+2*(MAX($D$16,(IF(N6="None",AC85,L85))-(K33)))*SQRT(1+(I33)^2),1E-6))^(2/3),1E-6)))^2))/2)+(IF((ABS(H85)/MAX(((G33)+(I33)*(MAX($D$16,(IF(N6="None",AC85,L85))-(K33))))*(MAX($D$16,(IF(N6="None",AC85,L85))-(K33))),1E-6))&gt;(ABS(H85)/MAX(((F33)+(H33)*(MAX($D$16,(AC85)-(J33))))*(MAX($D$16,(AC85)-(J33))),1E-6)),$D$9*((((ABS(H85)/MAX(((G33)+(I33)*(MAX($D$16,(IF(N6="None",AC85,L85))-(K33))))*(MAX($D$16,(IF(N6="None",AC85,L85))-(K33))),1E-6))^2)/(2*$I$5))-(((ABS(H85)/MAX(((F33)+(H33)*(MAX($D$16,(AC85)-(J33))))*(MAX($D$16,(AC85)-(J33))),1E-6))^2)/(2*$I$5))),$D$8*((((ABS(H85)/MAX(((F33)+(H33)*(MAX($D$16,(AC85)-(J33))))*(MAX($D$16,(AC85)-(J33))),1E-6))^2)/(2*$I$5))-(((ABS(H85)/MAX(((G33)+(I33)*(MAX($D$16,(IF(N6="None",AC85,L85))-(K33))))*(MAX($D$16,(IF(N6="None",AC85,L85))-(K33))),1E-6))^2)/(2*$I$5)))))+($D$10*(ABS((X33)-(W33))/90)*MAX(((ABS(H85)/MAX(((F33)+(H33)*(MAX($D$16,(AC85)-(J33))))*(MAX($D$16,(AC85)-(J33))),1E-6))^2)/(2*$I$5),((ABS(H85)/MAX(((G33)+(I33)*(MAX($D$16,(IF(N6="None",AC85,L85))-(K33))))*(MAX($D$16,(IF(N6="None",AC85,L85))-(K33))),1E-6))^2)/(2*$I$5)))+(($D$11*0.00000015*(ABS(G85)/MAX(ABS(F85),1E-6))^2*MAX(((ABS(H85)/MAX(((F33)+(H33)*(MAX($D$16,(AC85)-(J33))))*(MAX($D$16,(AC85)-(J33))),1E-6))^2)/(2*$I$5),((ABS(H85)/MAX(((G33)+(I33)*(MAX($D$16,(IF(N6="None",AC85,L85))-(K33))))*(MAX($D$16,(IF(N6="None",AC85,L85))-(K33))),1E-6))^2)/(2*$I$5))))-((ABS(H85)/MAX(((F33)+(H33)*(MAX($D$16,(AC85)-(J33))))*(MAX($D$16,(AC85)-(J33))),1E-6))^2)/(2*$I$5)</f>
        <v/>
      </c>
      <c r="R85">
        <f>AE85+((ABS(G85)/MAX(((F32)+(H32)*(MAX($D$16,(AE85)-(J32))))*(MAX($D$16,(AE85)-(J32))),1E-6))^2)/(2*$I$5)-((E32)*((((ABS(G85)*$D$6)/(MAX(((F32)+(H32)*(MAX($D$16,(AE85)-(J32))))*(MAX($D$16,(AE85)-(J32))),1E-6)*MAX(((((F32)+(H32)*(MAX($D$16,(AE85)-(J32))))*(MAX($D$16,(AE85)-(J32))))/MAX((F32)+2*(MAX($D$16,(AE85)-(J32)))*SQRT(1+(H32)^2),1E-6))^(2/3),1E-6)))^2)+(((ABS(G85)*$D$6)/(MAX(((G32)+(I32)*(MAX($D$16,(AF85)-(K32))))*(MAX($D$16,(AF85)-(K32))),1E-6)*MAX(((((G32)+(I32)*(MAX($D$16,(AF85)-(K32))))*(MAX($D$16,(AF85)-(K32))))/MAX((G32)+2*(MAX($D$16,(AF85)-(K32)))*SQRT(1+(I32)^2),1E-6))^(2/3),1E-6)))^2))/2)+(IF((ABS(G85)/MAX(((G32)+(I32)*(MAX($D$16,(AF85)-(K32))))*(MAX($D$16,(AF85)-(K32))),1E-6))&gt;(ABS(G85)/MAX(((F32)+(H32)*(MAX($D$16,(AE85)-(J32))))*(MAX($D$16,(AE85)-(J32))),1E-6)),$D$9*((((ABS(G85)/MAX(((G32)+(I32)*(MAX($D$16,(AF85)-(K32))))*(MAX($D$16,(AF85)-(K32))),1E-6))^2)/(2*$I$5))-(((ABS(G85)/MAX(((F32)+(H32)*(MAX($D$16,(AE85)-(J32))))*(MAX($D$16,(AE85)-(J32))),1E-6))^2)/(2*$I$5))),$D$8*((((ABS(G85)/MAX(((F32)+(H32)*(MAX($D$16,(AE85)-(J32))))*(MAX($D$16,(AE85)-(J32))),1E-6))^2)/(2*$I$5))-(((ABS(G85)/MAX(((G32)+(I32)*(MAX($D$16,(AF85)-(K32))))*(MAX($D$16,(AF85)-(K32))),1E-6))^2)/(2*$I$5)))))+($D$10*(ABS((X32)-(W32))/90)*MAX(((ABS(G85)/MAX(((F32)+(H32)*(MAX($D$16,(AE85)-(J32))))*(MAX($D$16,(AE85)-(J32))),1E-6))^2)/(2*$I$5),((ABS(G85)/MAX(((G32)+(I32)*(MAX($D$16,(AF85)-(K32))))*(MAX($D$16,(AF85)-(K32))),1E-6))^2)/(2*$I$5)))+(($D$11*0.13607488*(ABS(H85)/MAX(ABS(F85),1E-6))^2*MAX(((ABS(G85)/MAX(((F32)+(H32)*(MAX($D$16,(AE85)-(J32))))*(MAX($D$16,(AE85)-(J32))),1E-6))^2)/(2*$I$5),((ABS(G85)/MAX(((G32)+(I32)*(MAX($D$16,(AF85)-(K32))))*(MAX($D$16,(AF85)-(K32))),1E-6))^2)/(2*$I$5))))-((ABS(G85)/MAX(((G32)+(I32)*(MAX($D$16,(AF85)-(K32))))*(MAX($D$16,(AF85)-(K32))),1E-6))^2)/(2*$I$5)</f>
        <v/>
      </c>
      <c r="S85">
        <f>M85+((ABS(I85)/MAX(((G34)+(I34)*(MAX($D$16,(IF(N7="None",AD85,M85))-(K34))))*(MAX($D$16,(IF(N7="None",AD85,M85))-(K34))),1E-6))^2)/(2*$I$5)+((E34)*((((ABS(I85)*$D$6)/(MAX(((F34)+(H34)*(MAX($D$16,(AD85)-(J34))))*(MAX($D$16,(AD85)-(J34))),1E-6)*MAX(((((F34)+(H34)*(MAX($D$16,(AD85)-(J34))))*(MAX($D$16,(AD85)-(J34))))/MAX((F34)+2*(MAX($D$16,(AD85)-(J34)))*SQRT(1+(H34)^2),1E-6))^(2/3),1E-6)))^2)+(((ABS(I85)*$D$6)/(MAX(((G34)+(I34)*(MAX($D$16,(IF(N7="None",AD85,M85))-(K34))))*(MAX($D$16,(IF(N7="None",AD85,M85))-(K34))),1E-6)*MAX(((((G34)+(I34)*(MAX($D$16,(IF(N7="None",AD85,M85))-(K34))))*(MAX($D$16,(IF(N7="None",AD85,M85))-(K34))))/MAX((G34)+2*(MAX($D$16,(IF(N7="None",AD85,M85))-(K34)))*SQRT(1+(I34)^2),1E-6))^(2/3),1E-6)))^2))/2)+(IF((ABS(I85)/MAX(((G34)+(I34)*(MAX($D$16,(IF(N7="None",AD85,M85))-(K34))))*(MAX($D$16,(IF(N7="None",AD85,M85))-(K34))),1E-6))&gt;(ABS(I85)/MAX(((F34)+(H34)*(MAX($D$16,(AD85)-(J34))))*(MAX($D$16,(AD85)-(J34))),1E-6)),$D$9*((((ABS(I85)/MAX(((G34)+(I34)*(MAX($D$16,(IF(N7="None",AD85,M85))-(K34))))*(MAX($D$16,(IF(N7="None",AD85,M85))-(K34))),1E-6))^2)/(2*$I$5))-(((ABS(I85)/MAX(((F34)+(H34)*(MAX($D$16,(AD85)-(J34))))*(MAX($D$16,(AD85)-(J34))),1E-6))^2)/(2*$I$5))),$D$8*((((ABS(I85)/MAX(((F34)+(H34)*(MAX($D$16,(AD85)-(J34))))*(MAX($D$16,(AD85)-(J34))),1E-6))^2)/(2*$I$5))-(((ABS(I85)/MAX(((G34)+(I34)*(MAX($D$16,(IF(N7="None",AD85,M85))-(K34))))*(MAX($D$16,(IF(N7="None",AD85,M85))-(K34))),1E-6))^2)/(2*$I$5)))))+($D$10*(ABS((X34)-(W34))/90)*MAX(((ABS(I85)/MAX(((F34)+(H34)*(MAX($D$16,(AD85)-(J34))))*(MAX($D$16,(AD85)-(J34))),1E-6))^2)/(2*$I$5),((ABS(I85)/MAX(((G34)+(I34)*(MAX($D$16,(IF(N7="None",AD85,M85))-(K34))))*(MAX($D$16,(IF(N7="None",AD85,M85))-(K34))),1E-6))^2)/(2*$I$5)))+(0)-((ABS(I85)/MAX(((F34)+(H34)*(MAX($D$16,(AD85)-(J34))))*(MAX($D$16,(AD85)-(J34))),1E-6))^2)/(2*$I$5)</f>
        <v/>
      </c>
      <c r="T85">
        <f>N85+((ABS(J85)/MAX(((G35)+(I35)*(MAX($D$16,(IF(N8="None",AD85,N85))-(K35))))*(MAX($D$16,(IF(N8="None",AD85,N85))-(K35))),1E-6))^2)/(2*$I$5)+((E35)*((((ABS(J85)*$D$6)/(MAX(((F35)+(H35)*(MAX($D$16,(AD85)-(J35))))*(MAX($D$16,(AD85)-(J35))),1E-6)*MAX(((((F35)+(H35)*(MAX($D$16,(AD85)-(J35))))*(MAX($D$16,(AD85)-(J35))))/MAX((F35)+2*(MAX($D$16,(AD85)-(J35)))*SQRT(1+(H35)^2),1E-6))^(2/3),1E-6)))^2)+(((ABS(J85)*$D$6)/(MAX(((G35)+(I35)*(MAX($D$16,(IF(N8="None",AD85,N85))-(K35))))*(MAX($D$16,(IF(N8="None",AD85,N85))-(K35))),1E-6)*MAX(((((G35)+(I35)*(MAX($D$16,(IF(N8="None",AD85,N85))-(K35))))*(MAX($D$16,(IF(N8="None",AD85,N85))-(K35))))/MAX((G35)+2*(MAX($D$16,(IF(N8="None",AD85,N85))-(K35)))*SQRT(1+(I35)^2),1E-6))^(2/3),1E-6)))^2))/2)+(IF((ABS(J85)/MAX(((G35)+(I35)*(MAX($D$16,(IF(N8="None",AD85,N85))-(K35))))*(MAX($D$16,(IF(N8="None",AD85,N85))-(K35))),1E-6))&gt;(ABS(J85)/MAX(((F35)+(H35)*(MAX($D$16,(AD85)-(J35))))*(MAX($D$16,(AD85)-(J35))),1E-6)),$D$9*((((ABS(J85)/MAX(((G35)+(I35)*(MAX($D$16,(IF(N8="None",AD85,N85))-(K35))))*(MAX($D$16,(IF(N8="None",AD85,N85))-(K35))),1E-6))^2)/(2*$I$5))-(((ABS(J85)/MAX(((F35)+(H35)*(MAX($D$16,(AD85)-(J35))))*(MAX($D$16,(AD85)-(J35))),1E-6))^2)/(2*$I$5))),$D$8*((((ABS(J85)/MAX(((F35)+(H35)*(MAX($D$16,(AD85)-(J35))))*(MAX($D$16,(AD85)-(J35))),1E-6))^2)/(2*$I$5))-(((ABS(J85)/MAX(((G35)+(I35)*(MAX($D$16,(IF(N8="None",AD85,N85))-(K35))))*(MAX($D$16,(IF(N8="None",AD85,N85))-(K35))),1E-6))^2)/(2*$I$5)))))+($D$10*(ABS((X35)-(W35))/90)*MAX(((ABS(J85)/MAX(((F35)+(H35)*(MAX($D$16,(AD85)-(J35))))*(MAX($D$16,(AD85)-(J35))),1E-6))^2)/(2*$I$5),((ABS(J85)/MAX(((G35)+(I35)*(MAX($D$16,(IF(N8="None",AD85,N85))-(K35))))*(MAX($D$16,(IF(N8="None",AD85,N85))-(K35))),1E-6))^2)/(2*$I$5)))+(($D$11*0.34699541*(ABS(I85)/MAX(ABS(G85),1E-6))^2*MAX(((ABS(J85)/MAX(((F35)+(H35)*(MAX($D$16,(AD85)-(J35))))*(MAX($D$16,(AD85)-(J35))),1E-6))^2)/(2*$I$5),((ABS(J85)/MAX(((G35)+(I35)*(MAX($D$16,(IF(N8="None",AD85,N85))-(K35))))*(MAX($D$16,(IF(N8="None",AD85,N85))-(K35))),1E-6))^2)/(2*$I$5))))-((ABS(J85)/MAX(((F35)+(H35)*(MAX($D$16,(AD85)-(J35))))*(MAX($D$16,(AD85)-(J35))),1E-6))^2)/(2*$I$5)</f>
        <v/>
      </c>
      <c r="U85">
        <f>((((G31)*(MAX($D$16,(AE85)-(K31)))^2)/2+(I31)*(MAX($D$16,(AE85)-(K31)))^3/3+(ABS(F85)^2)/($I$5*MAX(((G31)+(I31)*(MAX($D$16,(AE85)-(K31))))*(MAX($D$16,(AE85)-(K31))),1E-6)))-(IF(N6="None",((((F32)*(MAX($D$16,(AE85)-(J32)))^2)/2+(H32)*(MAX($D$16,(AE85)-(J32)))^3/3+(ABS(G85)^2)/($I$5*MAX(((F32)+(H32)*(MAX($D$16,(AE85)-(J32))))*(MAX($D$16,(AE85)-(J32))),1E-6)))*0.72785025),(((((F32)*(MAX($D$16,(AE85)-(J32)))^2)/2+(H32)*(MAX($D$16,(AE85)-(J32)))^3/3+(ABS(G85)^2)/($I$5*MAX(((F32)+(H32)*(MAX($D$16,(AE85)-(J32))))*(MAX($D$16,(AE85)-(J32))),1E-6)))*0.72785025)+((((F33)*(MAX($D$16,(AE85)-(J33)))^2)/2+(H33)*(MAX($D$16,(AE85)-(J33)))^3/3+(ABS(H85)^2)/($I$5*MAX(((F33)+(H33)*(MAX($D$16,(AE85)-(J33))))*(MAX($D$16,(AE85)-(J33))),1E-6)))*0.99999971)))))/MAX(((G31)*(MAX($D$16,(AE85)-(K31)))^2)/2+(I31)*(MAX($D$16,(AE85)-(K31)))^3/3+(ABS(F85)^2)/($I$5*MAX(((G31)+(I31)*(MAX($D$16,(AE85)-(K31))))*(MAX($D$16,(AE85)-(K31))),1E-6)),1E-6)</f>
        <v/>
      </c>
      <c r="V85">
        <f>((((G32)*(MAX($D$16,(AF85)-(K32)))^2)/2+(I32)*(MAX($D$16,(AF85)-(K32)))^3/3+(ABS(G85)^2)/($I$5*MAX(((G32)+(I32)*(MAX($D$16,(AF85)-(K32))))*(MAX($D$16,(AF85)-(K32))),1E-6)))-(IF(AND(N7="None",N8="None"),0,IF(N8="None",((((F34)*(MAX($D$16,(AF85)-(J34)))^2)/2+(H34)*(MAX($D$16,(AF85)-(J34)))^3/3+(ABS(I85)^2)/($I$5*MAX(((F34)+(H34)*(MAX($D$16,(AF85)-(J34))))*(MAX($D$16,(AF85)-(J34))),1E-6)))*1.00000000),IF(N7="None",((((F35)*(MAX($D$16,(AF85)-(J35)))^2)/2+(H35)*(MAX($D$16,(AF85)-(J35)))^3/3+(ABS(J85)^2)/($I$5*MAX(((F35)+(H35)*(MAX($D$16,(AF85)-(J35))))*(MAX($D$16,(AF85)-(J35))),1E-6)))*0.30600918),(((((F34)*(MAX($D$16,(AF85)-(J34)))^2)/2+(H34)*(MAX($D$16,(AF85)-(J34)))^3/3+(ABS(I85)^2)/($I$5*MAX(((F34)+(H34)*(MAX($D$16,(AF85)-(J34))))*(MAX($D$16,(AF85)-(J34))),1E-6)))*1.00000000)+((((F35)*(MAX($D$16,(AF85)-(J35)))^2)/2+(H35)*(MAX($D$16,(AF85)-(J35)))^3/3+(ABS(J85)^2)/($I$5*MAX(((F35)+(H35)*(MAX($D$16,(AF85)-(J35))))*(MAX($D$16,(AF85)-(J35))),1E-6)))*0.30600918)))))))/MAX(((G32)*(MAX($D$16,(AF85)-(K32)))^2)/2+(I32)*(MAX($D$16,(AF85)-(K32)))^3/3+(ABS(G85)^2)/($I$5*MAX(((G32)+(I32)*(MAX($D$16,(AF85)-(K32))))*(MAX($D$16,(AF85)-(K32))),1E-6)),1E-6)</f>
        <v/>
      </c>
      <c r="W85">
        <f>ABS((MAX(P85,Q85))-D85)</f>
        <v/>
      </c>
      <c r="X85">
        <f>ABS((MAX(S85,T85))-E85)</f>
        <v/>
      </c>
      <c r="Y85">
        <f>IF($D$20=0,B85,IFERROR(IF(N6="None",1,MIN(0.98,MAX(0.02,B85+$D$14*((Q85-P85)/MAX(ABS(D85),1))))),B85))</f>
        <v/>
      </c>
      <c r="Z85">
        <f>IF($D$20=0,C85,IFERROR(IF(AND(N7="None",N8="None"),C85,IF(N8="None",1,IF(N7="None",0,MIN(0.98,MAX(0.02,C85+$D$14*((T85-S85)/MAX(ABS(E85),1))))))),C85))</f>
        <v/>
      </c>
      <c r="AA85">
        <f>IF($D$20=0,D85,IFERROR(D85+$D$13*(AC85-D85),D85))</f>
        <v/>
      </c>
      <c r="AB85">
        <f>IF($D$20=0,E85,IFERROR(E85+$D$13*(AD85-E85),E85))</f>
        <v/>
      </c>
      <c r="AC85">
        <f>IF($D$20=0,D85,IF(AC85=0,(MAX(P85,Q85)),IF(ABS((MAX(P85,Q85))-AC85)&lt;$D$19,AC85,MAX((K31)+$D$16,AC85+$D$13*(((MAX(P85,Q85))-AC85))))))</f>
        <v/>
      </c>
      <c r="AD85">
        <f>IF($D$20=0,E85,IF(AD85=0,(MAX(S85,T85)),IF(ABS((MAX(S85,T85))-AD85)&lt;$D$19,AD85,MAX((K32)+$D$16,AD85+$D$13*(((MAX(S85,T85))-AD85))))))</f>
        <v/>
      </c>
      <c r="AE85">
        <f>IF($D$20=0,D85,IF(AE85=0,O85,IF(ABS(U85)&lt;$D$19,AE85,MAX((K31)+$D$16,AE85+($D$13*(((O85)-AE85)+(U85*MAX(ABS(AE85-(K31)),1))))))))</f>
        <v/>
      </c>
      <c r="AF85">
        <f>IF($D$20=0,E85,IF(AF85=0,R85,IF(ABS(V85)&lt;$D$19,AF85,MAX((K32)+$D$16,AF85+($D$13*(((R85)-AF85)+(V85*MAX(ABS(AF85-(K32)),1))))))))</f>
        <v/>
      </c>
      <c r="AG85">
        <f>((G31)*(MAX($D$16,(AC85)-(K31)))^2)/2+(I31)*(MAX($D$16,(AC85)-(K31)))^3/3+(ABS(F85)^2)/($I$5*MAX(((G31)+(I31)*(MAX($D$16,(AC85)-(K31))))*(MAX($D$16,(AC85)-(K31))),1E-6))</f>
        <v/>
      </c>
      <c r="AH85">
        <f>((G31)*(MAX($D$16,(AE85)-(K31)))^2)/2+(I31)*(MAX($D$16,(AE85)-(K31)))^3/3+(ABS(F85)^2)/($I$5*MAX(((G31)+(I31)*(MAX($D$16,(AE85)-(K31))))*(MAX($D$16,(AE85)-(K31))),1E-6))</f>
        <v/>
      </c>
      <c r="AI85">
        <f>((G32)*(MAX($D$16,(AD85)-(K32)))^2)/2+(I32)*(MAX($D$16,(AD85)-(K32)))^3/3+(ABS(G85)^2)/($I$5*MAX(((G32)+(I32)*(MAX($D$16,(AD85)-(K32))))*(MAX($D$16,(AD85)-(K32))),1E-6))</f>
        <v/>
      </c>
      <c r="AJ85">
        <f>((G32)*(MAX($D$16,(AF85)-(K32)))^2)/2+(I32)*(MAX($D$16,(AF85)-(K32)))^3/3+(ABS(G85)^2)/($I$5*MAX(((G32)+(I32)*(MAX($D$16,(AF85)-(K32))))*(MAX($D$16,(AF85)-(K32))),1E-6))</f>
        <v/>
      </c>
      <c r="AK85">
        <f>IF(AH85&gt;=AG85,"Supercritical","Subcritical")</f>
        <v/>
      </c>
      <c r="AL85">
        <f>IF(AJ85&gt;=AI85,"Supercritical","Subcritical")</f>
        <v/>
      </c>
      <c r="AM85">
        <f>IF($D$20=0,D85,IFERROR(D85+$D$13*(IF(AK85="Supercritical",AE85,AC85)-D85),D85))</f>
        <v/>
      </c>
      <c r="AN85">
        <f>IF($D$20=0,E85,IFERROR(E85+$D$13*(IF(AL85="Supercritical",AF85,AD85)-E85),E85))</f>
        <v/>
      </c>
      <c r="AO85">
        <f>IF($D$20=0,0,IFERROR(ABS(IF(AK85="Supercritical",AE85,AC85)-D85),0))</f>
        <v/>
      </c>
      <c r="AP85">
        <f>IF($D$20=0,0,IFERROR(ABS(IF(AL85="Supercritical",AF85,AD85)-E85),0))</f>
        <v/>
      </c>
    </row>
    <row r="86">
      <c r="A86" t="n">
        <v>43</v>
      </c>
      <c r="B86">
        <f>Y85</f>
        <v/>
      </c>
      <c r="C86">
        <f>Z85</f>
        <v/>
      </c>
      <c r="D86">
        <f>AM85</f>
        <v/>
      </c>
      <c r="E86">
        <f>AN85</f>
        <v/>
      </c>
      <c r="F86">
        <f>$D$5</f>
        <v/>
      </c>
      <c r="G86">
        <f>IF(N6="None",MAX(0,F86-H86),MAX(0,F86*B86))</f>
        <v/>
      </c>
      <c r="H86">
        <f>IF(N6="None",MAX(0.05,IFERROR(O33,0)+0.05),MAX(0,F86-G86))</f>
        <v/>
      </c>
      <c r="I86">
        <f>IF(AND(N7="None",N8="None"),MAX(0,G86*C86),IF(N7="None",MAX(0.05,IFERROR(O34,0)+0.05),IF(N8="None",MAX(0,G86-J86),MAX(0,G86*C86))))</f>
        <v/>
      </c>
      <c r="J86">
        <f>IF(AND(N7="None",N8="None"),MAX(0,G86-I86),IF(N8="None",MAX(0.05,IFERROR(O35,0)+0.05),IF(N7="None",MAX(0,G86-I86),MAX(0,G86-I86))))</f>
        <v/>
      </c>
      <c r="K86">
        <f>P5</f>
        <v/>
      </c>
      <c r="L86">
        <f>P6</f>
        <v/>
      </c>
      <c r="M86">
        <f>P7</f>
        <v/>
      </c>
      <c r="N86">
        <f>P8</f>
        <v/>
      </c>
      <c r="O86">
        <f>K86+((ABS(F86)/MAX(((F31)+(H31)*(MAX($D$16,(K86)-(J31))))*(MAX($D$16,(K86)-(J31))),1E-6))^2)/(2*$I$5)-((E31)*((((ABS(F86)*$D$6)/(MAX(((F31)+(H31)*(MAX($D$16,(K86)-(J31))))*(MAX($D$16,(K86)-(J31))),1E-6)*MAX(((((F31)+(H31)*(MAX($D$16,(K86)-(J31))))*(MAX($D$16,(K86)-(J31))))/MAX((F31)+2*(MAX($D$16,(K86)-(J31)))*SQRT(1+(H31)^2),1E-6))^(2/3),1E-6)))^2)+(((ABS(F86)*$D$6)/(MAX(((G31)+(I31)*(MAX($D$16,(AE86)-(K31))))*(MAX($D$16,(AE86)-(K31))),1E-6)*MAX(((((G31)+(I31)*(MAX($D$16,(AE86)-(K31))))*(MAX($D$16,(AE86)-(K31))))/MAX((G31)+2*(MAX($D$16,(AE86)-(K31)))*SQRT(1+(I31)^2),1E-6))^(2/3),1E-6)))^2))/2)+(IF((ABS(F86)/MAX(((G31)+(I31)*(MAX($D$16,(AE86)-(K31))))*(MAX($D$16,(AE86)-(K31))),1E-6))&gt;(ABS(F86)/MAX(((F31)+(H31)*(MAX($D$16,(K86)-(J31))))*(MAX($D$16,(K86)-(J31))),1E-6)),$D$9*((((ABS(F86)/MAX(((G31)+(I31)*(MAX($D$16,(AE86)-(K31))))*(MAX($D$16,(AE86)-(K31))),1E-6))^2)/(2*$I$5))-(((ABS(F86)/MAX(((F31)+(H31)*(MAX($D$16,(K86)-(J31))))*(MAX($D$16,(K86)-(J31))),1E-6))^2)/(2*$I$5))),$D$8*((((ABS(F86)/MAX(((F31)+(H31)*(MAX($D$16,(K86)-(J31))))*(MAX($D$16,(K86)-(J31))),1E-6))^2)/(2*$I$5))-(((ABS(F86)/MAX(((G31)+(I31)*(MAX($D$16,(AE86)-(K31))))*(MAX($D$16,(AE86)-(K31))),1E-6))^2)/(2*$I$5)))))+($D$10*(ABS((X31)-(W31))/90)*MAX(((ABS(F86)/MAX(((F31)+(H31)*(MAX($D$16,(K86)-(J31))))*(MAX($D$16,(K86)-(J31))),1E-6))^2)/(2*$I$5),((ABS(F86)/MAX(((G31)+(I31)*(MAX($D$16,(AE86)-(K31))))*(MAX($D$16,(AE86)-(K31))),1E-6))^2)/(2*$I$5)))+(0)-((ABS(F86)/MAX(((G31)+(I31)*(MAX($D$16,(AE86)-(K31))))*(MAX($D$16,(AE86)-(K31))),1E-6))^2)/(2*$I$5)</f>
        <v/>
      </c>
      <c r="P86">
        <f>AD86+((ABS(G86)/MAX(((G32)+(I32)*(MAX($D$16,(AD86)-(K32))))*(MAX($D$16,(AD86)-(K32))),1E-6))^2)/(2*$I$5)+((E32)*((((ABS(G86)*$D$6)/(MAX(((F32)+(H32)*(MAX($D$16,(AC86)-(J32))))*(MAX($D$16,(AC86)-(J32))),1E-6)*MAX(((((F32)+(H32)*(MAX($D$16,(AC86)-(J32))))*(MAX($D$16,(AC86)-(J32))))/MAX((F32)+2*(MAX($D$16,(AC86)-(J32)))*SQRT(1+(H32)^2),1E-6))^(2/3),1E-6)))^2)+(((ABS(G86)*$D$6)/(MAX(((G32)+(I32)*(MAX($D$16,(AD86)-(K32))))*(MAX($D$16,(AD86)-(K32))),1E-6)*MAX(((((G32)+(I32)*(MAX($D$16,(AD86)-(K32))))*(MAX($D$16,(AD86)-(K32))))/MAX((G32)+2*(MAX($D$16,(AD86)-(K32)))*SQRT(1+(I32)^2),1E-6))^(2/3),1E-6)))^2))/2)+(IF((ABS(G86)/MAX(((G32)+(I32)*(MAX($D$16,(AD86)-(K32))))*(MAX($D$16,(AD86)-(K32))),1E-6))&gt;(ABS(G86)/MAX(((F32)+(H32)*(MAX($D$16,(AC86)-(J32))))*(MAX($D$16,(AC86)-(J32))),1E-6)),$D$9*((((ABS(G86)/MAX(((G32)+(I32)*(MAX($D$16,(AD86)-(K32))))*(MAX($D$16,(AD86)-(K32))),1E-6))^2)/(2*$I$5))-(((ABS(G86)/MAX(((F32)+(H32)*(MAX($D$16,(AC86)-(J32))))*(MAX($D$16,(AC86)-(J32))),1E-6))^2)/(2*$I$5))),$D$8*((((ABS(G86)/MAX(((F32)+(H32)*(MAX($D$16,(AC86)-(J32))))*(MAX($D$16,(AC86)-(J32))),1E-6))^2)/(2*$I$5))-(((ABS(G86)/MAX(((G32)+(I32)*(MAX($D$16,(AD86)-(K32))))*(MAX($D$16,(AD86)-(K32))),1E-6))^2)/(2*$I$5)))))+($D$10*(ABS((X32)-(W32))/90)*MAX(((ABS(G86)/MAX(((F32)+(H32)*(MAX($D$16,(AC86)-(J32))))*(MAX($D$16,(AC86)-(J32))),1E-6))^2)/(2*$I$5),((ABS(G86)/MAX(((G32)+(I32)*(MAX($D$16,(AD86)-(K32))))*(MAX($D$16,(AD86)-(K32))),1E-6))^2)/(2*$I$5)))+(($D$11*0.13607488*(ABS(H86)/MAX(ABS(F86),1E-6))^2*MAX(((ABS(G86)/MAX(((F32)+(H32)*(MAX($D$16,(AC86)-(J32))))*(MAX($D$16,(AC86)-(J32))),1E-6))^2)/(2*$I$5),((ABS(G86)/MAX(((G32)+(I32)*(MAX($D$16,(AD86)-(K32))))*(MAX($D$16,(AD86)-(K32))),1E-6))^2)/(2*$I$5))))-((ABS(G86)/MAX(((F32)+(H32)*(MAX($D$16,(AC86)-(J32))))*(MAX($D$16,(AC86)-(J32))),1E-6))^2)/(2*$I$5)</f>
        <v/>
      </c>
      <c r="Q86">
        <f>L86+((ABS(H86)/MAX(((G33)+(I33)*(MAX($D$16,(IF(N6="None",AC86,L86))-(K33))))*(MAX($D$16,(IF(N6="None",AC86,L86))-(K33))),1E-6))^2)/(2*$I$5)+((E33)*((((ABS(H86)*$D$6)/(MAX(((F33)+(H33)*(MAX($D$16,(AC86)-(J33))))*(MAX($D$16,(AC86)-(J33))),1E-6)*MAX(((((F33)+(H33)*(MAX($D$16,(AC86)-(J33))))*(MAX($D$16,(AC86)-(J33))))/MAX((F33)+2*(MAX($D$16,(AC86)-(J33)))*SQRT(1+(H33)^2),1E-6))^(2/3),1E-6)))^2)+(((ABS(H86)*$D$6)/(MAX(((G33)+(I33)*(MAX($D$16,(IF(N6="None",AC86,L86))-(K33))))*(MAX($D$16,(IF(N6="None",AC86,L86))-(K33))),1E-6)*MAX(((((G33)+(I33)*(MAX($D$16,(IF(N6="None",AC86,L86))-(K33))))*(MAX($D$16,(IF(N6="None",AC86,L86))-(K33))))/MAX((G33)+2*(MAX($D$16,(IF(N6="None",AC86,L86))-(K33)))*SQRT(1+(I33)^2),1E-6))^(2/3),1E-6)))^2))/2)+(IF((ABS(H86)/MAX(((G33)+(I33)*(MAX($D$16,(IF(N6="None",AC86,L86))-(K33))))*(MAX($D$16,(IF(N6="None",AC86,L86))-(K33))),1E-6))&gt;(ABS(H86)/MAX(((F33)+(H33)*(MAX($D$16,(AC86)-(J33))))*(MAX($D$16,(AC86)-(J33))),1E-6)),$D$9*((((ABS(H86)/MAX(((G33)+(I33)*(MAX($D$16,(IF(N6="None",AC86,L86))-(K33))))*(MAX($D$16,(IF(N6="None",AC86,L86))-(K33))),1E-6))^2)/(2*$I$5))-(((ABS(H86)/MAX(((F33)+(H33)*(MAX($D$16,(AC86)-(J33))))*(MAX($D$16,(AC86)-(J33))),1E-6))^2)/(2*$I$5))),$D$8*((((ABS(H86)/MAX(((F33)+(H33)*(MAX($D$16,(AC86)-(J33))))*(MAX($D$16,(AC86)-(J33))),1E-6))^2)/(2*$I$5))-(((ABS(H86)/MAX(((G33)+(I33)*(MAX($D$16,(IF(N6="None",AC86,L86))-(K33))))*(MAX($D$16,(IF(N6="None",AC86,L86))-(K33))),1E-6))^2)/(2*$I$5)))))+($D$10*(ABS((X33)-(W33))/90)*MAX(((ABS(H86)/MAX(((F33)+(H33)*(MAX($D$16,(AC86)-(J33))))*(MAX($D$16,(AC86)-(J33))),1E-6))^2)/(2*$I$5),((ABS(H86)/MAX(((G33)+(I33)*(MAX($D$16,(IF(N6="None",AC86,L86))-(K33))))*(MAX($D$16,(IF(N6="None",AC86,L86))-(K33))),1E-6))^2)/(2*$I$5)))+(($D$11*0.00000015*(ABS(G86)/MAX(ABS(F86),1E-6))^2*MAX(((ABS(H86)/MAX(((F33)+(H33)*(MAX($D$16,(AC86)-(J33))))*(MAX($D$16,(AC86)-(J33))),1E-6))^2)/(2*$I$5),((ABS(H86)/MAX(((G33)+(I33)*(MAX($D$16,(IF(N6="None",AC86,L86))-(K33))))*(MAX($D$16,(IF(N6="None",AC86,L86))-(K33))),1E-6))^2)/(2*$I$5))))-((ABS(H86)/MAX(((F33)+(H33)*(MAX($D$16,(AC86)-(J33))))*(MAX($D$16,(AC86)-(J33))),1E-6))^2)/(2*$I$5)</f>
        <v/>
      </c>
      <c r="R86">
        <f>AE86+((ABS(G86)/MAX(((F32)+(H32)*(MAX($D$16,(AE86)-(J32))))*(MAX($D$16,(AE86)-(J32))),1E-6))^2)/(2*$I$5)-((E32)*((((ABS(G86)*$D$6)/(MAX(((F32)+(H32)*(MAX($D$16,(AE86)-(J32))))*(MAX($D$16,(AE86)-(J32))),1E-6)*MAX(((((F32)+(H32)*(MAX($D$16,(AE86)-(J32))))*(MAX($D$16,(AE86)-(J32))))/MAX((F32)+2*(MAX($D$16,(AE86)-(J32)))*SQRT(1+(H32)^2),1E-6))^(2/3),1E-6)))^2)+(((ABS(G86)*$D$6)/(MAX(((G32)+(I32)*(MAX($D$16,(AF86)-(K32))))*(MAX($D$16,(AF86)-(K32))),1E-6)*MAX(((((G32)+(I32)*(MAX($D$16,(AF86)-(K32))))*(MAX($D$16,(AF86)-(K32))))/MAX((G32)+2*(MAX($D$16,(AF86)-(K32)))*SQRT(1+(I32)^2),1E-6))^(2/3),1E-6)))^2))/2)+(IF((ABS(G86)/MAX(((G32)+(I32)*(MAX($D$16,(AF86)-(K32))))*(MAX($D$16,(AF86)-(K32))),1E-6))&gt;(ABS(G86)/MAX(((F32)+(H32)*(MAX($D$16,(AE86)-(J32))))*(MAX($D$16,(AE86)-(J32))),1E-6)),$D$9*((((ABS(G86)/MAX(((G32)+(I32)*(MAX($D$16,(AF86)-(K32))))*(MAX($D$16,(AF86)-(K32))),1E-6))^2)/(2*$I$5))-(((ABS(G86)/MAX(((F32)+(H32)*(MAX($D$16,(AE86)-(J32))))*(MAX($D$16,(AE86)-(J32))),1E-6))^2)/(2*$I$5))),$D$8*((((ABS(G86)/MAX(((F32)+(H32)*(MAX($D$16,(AE86)-(J32))))*(MAX($D$16,(AE86)-(J32))),1E-6))^2)/(2*$I$5))-(((ABS(G86)/MAX(((G32)+(I32)*(MAX($D$16,(AF86)-(K32))))*(MAX($D$16,(AF86)-(K32))),1E-6))^2)/(2*$I$5)))))+($D$10*(ABS((X32)-(W32))/90)*MAX(((ABS(G86)/MAX(((F32)+(H32)*(MAX($D$16,(AE86)-(J32))))*(MAX($D$16,(AE86)-(J32))),1E-6))^2)/(2*$I$5),((ABS(G86)/MAX(((G32)+(I32)*(MAX($D$16,(AF86)-(K32))))*(MAX($D$16,(AF86)-(K32))),1E-6))^2)/(2*$I$5)))+(($D$11*0.13607488*(ABS(H86)/MAX(ABS(F86),1E-6))^2*MAX(((ABS(G86)/MAX(((F32)+(H32)*(MAX($D$16,(AE86)-(J32))))*(MAX($D$16,(AE86)-(J32))),1E-6))^2)/(2*$I$5),((ABS(G86)/MAX(((G32)+(I32)*(MAX($D$16,(AF86)-(K32))))*(MAX($D$16,(AF86)-(K32))),1E-6))^2)/(2*$I$5))))-((ABS(G86)/MAX(((G32)+(I32)*(MAX($D$16,(AF86)-(K32))))*(MAX($D$16,(AF86)-(K32))),1E-6))^2)/(2*$I$5)</f>
        <v/>
      </c>
      <c r="S86">
        <f>M86+((ABS(I86)/MAX(((G34)+(I34)*(MAX($D$16,(IF(N7="None",AD86,M86))-(K34))))*(MAX($D$16,(IF(N7="None",AD86,M86))-(K34))),1E-6))^2)/(2*$I$5)+((E34)*((((ABS(I86)*$D$6)/(MAX(((F34)+(H34)*(MAX($D$16,(AD86)-(J34))))*(MAX($D$16,(AD86)-(J34))),1E-6)*MAX(((((F34)+(H34)*(MAX($D$16,(AD86)-(J34))))*(MAX($D$16,(AD86)-(J34))))/MAX((F34)+2*(MAX($D$16,(AD86)-(J34)))*SQRT(1+(H34)^2),1E-6))^(2/3),1E-6)))^2)+(((ABS(I86)*$D$6)/(MAX(((G34)+(I34)*(MAX($D$16,(IF(N7="None",AD86,M86))-(K34))))*(MAX($D$16,(IF(N7="None",AD86,M86))-(K34))),1E-6)*MAX(((((G34)+(I34)*(MAX($D$16,(IF(N7="None",AD86,M86))-(K34))))*(MAX($D$16,(IF(N7="None",AD86,M86))-(K34))))/MAX((G34)+2*(MAX($D$16,(IF(N7="None",AD86,M86))-(K34)))*SQRT(1+(I34)^2),1E-6))^(2/3),1E-6)))^2))/2)+(IF((ABS(I86)/MAX(((G34)+(I34)*(MAX($D$16,(IF(N7="None",AD86,M86))-(K34))))*(MAX($D$16,(IF(N7="None",AD86,M86))-(K34))),1E-6))&gt;(ABS(I86)/MAX(((F34)+(H34)*(MAX($D$16,(AD86)-(J34))))*(MAX($D$16,(AD86)-(J34))),1E-6)),$D$9*((((ABS(I86)/MAX(((G34)+(I34)*(MAX($D$16,(IF(N7="None",AD86,M86))-(K34))))*(MAX($D$16,(IF(N7="None",AD86,M86))-(K34))),1E-6))^2)/(2*$I$5))-(((ABS(I86)/MAX(((F34)+(H34)*(MAX($D$16,(AD86)-(J34))))*(MAX($D$16,(AD86)-(J34))),1E-6))^2)/(2*$I$5))),$D$8*((((ABS(I86)/MAX(((F34)+(H34)*(MAX($D$16,(AD86)-(J34))))*(MAX($D$16,(AD86)-(J34))),1E-6))^2)/(2*$I$5))-(((ABS(I86)/MAX(((G34)+(I34)*(MAX($D$16,(IF(N7="None",AD86,M86))-(K34))))*(MAX($D$16,(IF(N7="None",AD86,M86))-(K34))),1E-6))^2)/(2*$I$5)))))+($D$10*(ABS((X34)-(W34))/90)*MAX(((ABS(I86)/MAX(((F34)+(H34)*(MAX($D$16,(AD86)-(J34))))*(MAX($D$16,(AD86)-(J34))),1E-6))^2)/(2*$I$5),((ABS(I86)/MAX(((G34)+(I34)*(MAX($D$16,(IF(N7="None",AD86,M86))-(K34))))*(MAX($D$16,(IF(N7="None",AD86,M86))-(K34))),1E-6))^2)/(2*$I$5)))+(0)-((ABS(I86)/MAX(((F34)+(H34)*(MAX($D$16,(AD86)-(J34))))*(MAX($D$16,(AD86)-(J34))),1E-6))^2)/(2*$I$5)</f>
        <v/>
      </c>
      <c r="T86">
        <f>N86+((ABS(J86)/MAX(((G35)+(I35)*(MAX($D$16,(IF(N8="None",AD86,N86))-(K35))))*(MAX($D$16,(IF(N8="None",AD86,N86))-(K35))),1E-6))^2)/(2*$I$5)+((E35)*((((ABS(J86)*$D$6)/(MAX(((F35)+(H35)*(MAX($D$16,(AD86)-(J35))))*(MAX($D$16,(AD86)-(J35))),1E-6)*MAX(((((F35)+(H35)*(MAX($D$16,(AD86)-(J35))))*(MAX($D$16,(AD86)-(J35))))/MAX((F35)+2*(MAX($D$16,(AD86)-(J35)))*SQRT(1+(H35)^2),1E-6))^(2/3),1E-6)))^2)+(((ABS(J86)*$D$6)/(MAX(((G35)+(I35)*(MAX($D$16,(IF(N8="None",AD86,N86))-(K35))))*(MAX($D$16,(IF(N8="None",AD86,N86))-(K35))),1E-6)*MAX(((((G35)+(I35)*(MAX($D$16,(IF(N8="None",AD86,N86))-(K35))))*(MAX($D$16,(IF(N8="None",AD86,N86))-(K35))))/MAX((G35)+2*(MAX($D$16,(IF(N8="None",AD86,N86))-(K35)))*SQRT(1+(I35)^2),1E-6))^(2/3),1E-6)))^2))/2)+(IF((ABS(J86)/MAX(((G35)+(I35)*(MAX($D$16,(IF(N8="None",AD86,N86))-(K35))))*(MAX($D$16,(IF(N8="None",AD86,N86))-(K35))),1E-6))&gt;(ABS(J86)/MAX(((F35)+(H35)*(MAX($D$16,(AD86)-(J35))))*(MAX($D$16,(AD86)-(J35))),1E-6)),$D$9*((((ABS(J86)/MAX(((G35)+(I35)*(MAX($D$16,(IF(N8="None",AD86,N86))-(K35))))*(MAX($D$16,(IF(N8="None",AD86,N86))-(K35))),1E-6))^2)/(2*$I$5))-(((ABS(J86)/MAX(((F35)+(H35)*(MAX($D$16,(AD86)-(J35))))*(MAX($D$16,(AD86)-(J35))),1E-6))^2)/(2*$I$5))),$D$8*((((ABS(J86)/MAX(((F35)+(H35)*(MAX($D$16,(AD86)-(J35))))*(MAX($D$16,(AD86)-(J35))),1E-6))^2)/(2*$I$5))-(((ABS(J86)/MAX(((G35)+(I35)*(MAX($D$16,(IF(N8="None",AD86,N86))-(K35))))*(MAX($D$16,(IF(N8="None",AD86,N86))-(K35))),1E-6))^2)/(2*$I$5)))))+($D$10*(ABS((X35)-(W35))/90)*MAX(((ABS(J86)/MAX(((F35)+(H35)*(MAX($D$16,(AD86)-(J35))))*(MAX($D$16,(AD86)-(J35))),1E-6))^2)/(2*$I$5),((ABS(J86)/MAX(((G35)+(I35)*(MAX($D$16,(IF(N8="None",AD86,N86))-(K35))))*(MAX($D$16,(IF(N8="None",AD86,N86))-(K35))),1E-6))^2)/(2*$I$5)))+(($D$11*0.34699541*(ABS(I86)/MAX(ABS(G86),1E-6))^2*MAX(((ABS(J86)/MAX(((F35)+(H35)*(MAX($D$16,(AD86)-(J35))))*(MAX($D$16,(AD86)-(J35))),1E-6))^2)/(2*$I$5),((ABS(J86)/MAX(((G35)+(I35)*(MAX($D$16,(IF(N8="None",AD86,N86))-(K35))))*(MAX($D$16,(IF(N8="None",AD86,N86))-(K35))),1E-6))^2)/(2*$I$5))))-((ABS(J86)/MAX(((F35)+(H35)*(MAX($D$16,(AD86)-(J35))))*(MAX($D$16,(AD86)-(J35))),1E-6))^2)/(2*$I$5)</f>
        <v/>
      </c>
      <c r="U86">
        <f>((((G31)*(MAX($D$16,(AE86)-(K31)))^2)/2+(I31)*(MAX($D$16,(AE86)-(K31)))^3/3+(ABS(F86)^2)/($I$5*MAX(((G31)+(I31)*(MAX($D$16,(AE86)-(K31))))*(MAX($D$16,(AE86)-(K31))),1E-6)))-(IF(N6="None",((((F32)*(MAX($D$16,(AE86)-(J32)))^2)/2+(H32)*(MAX($D$16,(AE86)-(J32)))^3/3+(ABS(G86)^2)/($I$5*MAX(((F32)+(H32)*(MAX($D$16,(AE86)-(J32))))*(MAX($D$16,(AE86)-(J32))),1E-6)))*0.72785025),(((((F32)*(MAX($D$16,(AE86)-(J32)))^2)/2+(H32)*(MAX($D$16,(AE86)-(J32)))^3/3+(ABS(G86)^2)/($I$5*MAX(((F32)+(H32)*(MAX($D$16,(AE86)-(J32))))*(MAX($D$16,(AE86)-(J32))),1E-6)))*0.72785025)+((((F33)*(MAX($D$16,(AE86)-(J33)))^2)/2+(H33)*(MAX($D$16,(AE86)-(J33)))^3/3+(ABS(H86)^2)/($I$5*MAX(((F33)+(H33)*(MAX($D$16,(AE86)-(J33))))*(MAX($D$16,(AE86)-(J33))),1E-6)))*0.99999971)))))/MAX(((G31)*(MAX($D$16,(AE86)-(K31)))^2)/2+(I31)*(MAX($D$16,(AE86)-(K31)))^3/3+(ABS(F86)^2)/($I$5*MAX(((G31)+(I31)*(MAX($D$16,(AE86)-(K31))))*(MAX($D$16,(AE86)-(K31))),1E-6)),1E-6)</f>
        <v/>
      </c>
      <c r="V86">
        <f>((((G32)*(MAX($D$16,(AF86)-(K32)))^2)/2+(I32)*(MAX($D$16,(AF86)-(K32)))^3/3+(ABS(G86)^2)/($I$5*MAX(((G32)+(I32)*(MAX($D$16,(AF86)-(K32))))*(MAX($D$16,(AF86)-(K32))),1E-6)))-(IF(AND(N7="None",N8="None"),0,IF(N8="None",((((F34)*(MAX($D$16,(AF86)-(J34)))^2)/2+(H34)*(MAX($D$16,(AF86)-(J34)))^3/3+(ABS(I86)^2)/($I$5*MAX(((F34)+(H34)*(MAX($D$16,(AF86)-(J34))))*(MAX($D$16,(AF86)-(J34))),1E-6)))*1.00000000),IF(N7="None",((((F35)*(MAX($D$16,(AF86)-(J35)))^2)/2+(H35)*(MAX($D$16,(AF86)-(J35)))^3/3+(ABS(J86)^2)/($I$5*MAX(((F35)+(H35)*(MAX($D$16,(AF86)-(J35))))*(MAX($D$16,(AF86)-(J35))),1E-6)))*0.30600918),(((((F34)*(MAX($D$16,(AF86)-(J34)))^2)/2+(H34)*(MAX($D$16,(AF86)-(J34)))^3/3+(ABS(I86)^2)/($I$5*MAX(((F34)+(H34)*(MAX($D$16,(AF86)-(J34))))*(MAX($D$16,(AF86)-(J34))),1E-6)))*1.00000000)+((((F35)*(MAX($D$16,(AF86)-(J35)))^2)/2+(H35)*(MAX($D$16,(AF86)-(J35)))^3/3+(ABS(J86)^2)/($I$5*MAX(((F35)+(H35)*(MAX($D$16,(AF86)-(J35))))*(MAX($D$16,(AF86)-(J35))),1E-6)))*0.30600918)))))))/MAX(((G32)*(MAX($D$16,(AF86)-(K32)))^2)/2+(I32)*(MAX($D$16,(AF86)-(K32)))^3/3+(ABS(G86)^2)/($I$5*MAX(((G32)+(I32)*(MAX($D$16,(AF86)-(K32))))*(MAX($D$16,(AF86)-(K32))),1E-6)),1E-6)</f>
        <v/>
      </c>
      <c r="W86">
        <f>ABS((MAX(P86,Q86))-D86)</f>
        <v/>
      </c>
      <c r="X86">
        <f>ABS((MAX(S86,T86))-E86)</f>
        <v/>
      </c>
      <c r="Y86">
        <f>IF($D$20=0,B86,IFERROR(IF(N6="None",1,MIN(0.98,MAX(0.02,B86+$D$14*((Q86-P86)/MAX(ABS(D86),1))))),B86))</f>
        <v/>
      </c>
      <c r="Z86">
        <f>IF($D$20=0,C86,IFERROR(IF(AND(N7="None",N8="None"),C86,IF(N8="None",1,IF(N7="None",0,MIN(0.98,MAX(0.02,C86+$D$14*((T86-S86)/MAX(ABS(E86),1))))))),C86))</f>
        <v/>
      </c>
      <c r="AA86">
        <f>IF($D$20=0,D86,IFERROR(D86+$D$13*(AC86-D86),D86))</f>
        <v/>
      </c>
      <c r="AB86">
        <f>IF($D$20=0,E86,IFERROR(E86+$D$13*(AD86-E86),E86))</f>
        <v/>
      </c>
      <c r="AC86">
        <f>IF($D$20=0,D86,IF(AC86=0,(MAX(P86,Q86)),IF(ABS((MAX(P86,Q86))-AC86)&lt;$D$19,AC86,MAX((K31)+$D$16,AC86+$D$13*(((MAX(P86,Q86))-AC86))))))</f>
        <v/>
      </c>
      <c r="AD86">
        <f>IF($D$20=0,E86,IF(AD86=0,(MAX(S86,T86)),IF(ABS((MAX(S86,T86))-AD86)&lt;$D$19,AD86,MAX((K32)+$D$16,AD86+$D$13*(((MAX(S86,T86))-AD86))))))</f>
        <v/>
      </c>
      <c r="AE86">
        <f>IF($D$20=0,D86,IF(AE86=0,O86,IF(ABS(U86)&lt;$D$19,AE86,MAX((K31)+$D$16,AE86+($D$13*(((O86)-AE86)+(U86*MAX(ABS(AE86-(K31)),1))))))))</f>
        <v/>
      </c>
      <c r="AF86">
        <f>IF($D$20=0,E86,IF(AF86=0,R86,IF(ABS(V86)&lt;$D$19,AF86,MAX((K32)+$D$16,AF86+($D$13*(((R86)-AF86)+(V86*MAX(ABS(AF86-(K32)),1))))))))</f>
        <v/>
      </c>
      <c r="AG86">
        <f>((G31)*(MAX($D$16,(AC86)-(K31)))^2)/2+(I31)*(MAX($D$16,(AC86)-(K31)))^3/3+(ABS(F86)^2)/($I$5*MAX(((G31)+(I31)*(MAX($D$16,(AC86)-(K31))))*(MAX($D$16,(AC86)-(K31))),1E-6))</f>
        <v/>
      </c>
      <c r="AH86">
        <f>((G31)*(MAX($D$16,(AE86)-(K31)))^2)/2+(I31)*(MAX($D$16,(AE86)-(K31)))^3/3+(ABS(F86)^2)/($I$5*MAX(((G31)+(I31)*(MAX($D$16,(AE86)-(K31))))*(MAX($D$16,(AE86)-(K31))),1E-6))</f>
        <v/>
      </c>
      <c r="AI86">
        <f>((G32)*(MAX($D$16,(AD86)-(K32)))^2)/2+(I32)*(MAX($D$16,(AD86)-(K32)))^3/3+(ABS(G86)^2)/($I$5*MAX(((G32)+(I32)*(MAX($D$16,(AD86)-(K32))))*(MAX($D$16,(AD86)-(K32))),1E-6))</f>
        <v/>
      </c>
      <c r="AJ86">
        <f>((G32)*(MAX($D$16,(AF86)-(K32)))^2)/2+(I32)*(MAX($D$16,(AF86)-(K32)))^3/3+(ABS(G86)^2)/($I$5*MAX(((G32)+(I32)*(MAX($D$16,(AF86)-(K32))))*(MAX($D$16,(AF86)-(K32))),1E-6))</f>
        <v/>
      </c>
      <c r="AK86">
        <f>IF(AH86&gt;=AG86,"Supercritical","Subcritical")</f>
        <v/>
      </c>
      <c r="AL86">
        <f>IF(AJ86&gt;=AI86,"Supercritical","Subcritical")</f>
        <v/>
      </c>
      <c r="AM86">
        <f>IF($D$20=0,D86,IFERROR(D86+$D$13*(IF(AK86="Supercritical",AE86,AC86)-D86),D86))</f>
        <v/>
      </c>
      <c r="AN86">
        <f>IF($D$20=0,E86,IFERROR(E86+$D$13*(IF(AL86="Supercritical",AF86,AD86)-E86),E86))</f>
        <v/>
      </c>
      <c r="AO86">
        <f>IF($D$20=0,0,IFERROR(ABS(IF(AK86="Supercritical",AE86,AC86)-D86),0))</f>
        <v/>
      </c>
      <c r="AP86">
        <f>IF($D$20=0,0,IFERROR(ABS(IF(AL86="Supercritical",AF86,AD86)-E86),0))</f>
        <v/>
      </c>
    </row>
    <row r="87">
      <c r="A87" t="n">
        <v>44</v>
      </c>
      <c r="B87">
        <f>Y86</f>
        <v/>
      </c>
      <c r="C87">
        <f>Z86</f>
        <v/>
      </c>
      <c r="D87">
        <f>AM86</f>
        <v/>
      </c>
      <c r="E87">
        <f>AN86</f>
        <v/>
      </c>
      <c r="F87">
        <f>$D$5</f>
        <v/>
      </c>
      <c r="G87">
        <f>IF(N6="None",MAX(0,F87-H87),MAX(0,F87*B87))</f>
        <v/>
      </c>
      <c r="H87">
        <f>IF(N6="None",MAX(0.05,IFERROR(O33,0)+0.05),MAX(0,F87-G87))</f>
        <v/>
      </c>
      <c r="I87">
        <f>IF(AND(N7="None",N8="None"),MAX(0,G87*C87),IF(N7="None",MAX(0.05,IFERROR(O34,0)+0.05),IF(N8="None",MAX(0,G87-J87),MAX(0,G87*C87))))</f>
        <v/>
      </c>
      <c r="J87">
        <f>IF(AND(N7="None",N8="None"),MAX(0,G87-I87),IF(N8="None",MAX(0.05,IFERROR(O35,0)+0.05),IF(N7="None",MAX(0,G87-I87),MAX(0,G87-I87))))</f>
        <v/>
      </c>
      <c r="K87">
        <f>P5</f>
        <v/>
      </c>
      <c r="L87">
        <f>P6</f>
        <v/>
      </c>
      <c r="M87">
        <f>P7</f>
        <v/>
      </c>
      <c r="N87">
        <f>P8</f>
        <v/>
      </c>
      <c r="O87">
        <f>K87+((ABS(F87)/MAX(((F31)+(H31)*(MAX($D$16,(K87)-(J31))))*(MAX($D$16,(K87)-(J31))),1E-6))^2)/(2*$I$5)-((E31)*((((ABS(F87)*$D$6)/(MAX(((F31)+(H31)*(MAX($D$16,(K87)-(J31))))*(MAX($D$16,(K87)-(J31))),1E-6)*MAX(((((F31)+(H31)*(MAX($D$16,(K87)-(J31))))*(MAX($D$16,(K87)-(J31))))/MAX((F31)+2*(MAX($D$16,(K87)-(J31)))*SQRT(1+(H31)^2),1E-6))^(2/3),1E-6)))^2)+(((ABS(F87)*$D$6)/(MAX(((G31)+(I31)*(MAX($D$16,(AE87)-(K31))))*(MAX($D$16,(AE87)-(K31))),1E-6)*MAX(((((G31)+(I31)*(MAX($D$16,(AE87)-(K31))))*(MAX($D$16,(AE87)-(K31))))/MAX((G31)+2*(MAX($D$16,(AE87)-(K31)))*SQRT(1+(I31)^2),1E-6))^(2/3),1E-6)))^2))/2)+(IF((ABS(F87)/MAX(((G31)+(I31)*(MAX($D$16,(AE87)-(K31))))*(MAX($D$16,(AE87)-(K31))),1E-6))&gt;(ABS(F87)/MAX(((F31)+(H31)*(MAX($D$16,(K87)-(J31))))*(MAX($D$16,(K87)-(J31))),1E-6)),$D$9*((((ABS(F87)/MAX(((G31)+(I31)*(MAX($D$16,(AE87)-(K31))))*(MAX($D$16,(AE87)-(K31))),1E-6))^2)/(2*$I$5))-(((ABS(F87)/MAX(((F31)+(H31)*(MAX($D$16,(K87)-(J31))))*(MAX($D$16,(K87)-(J31))),1E-6))^2)/(2*$I$5))),$D$8*((((ABS(F87)/MAX(((F31)+(H31)*(MAX($D$16,(K87)-(J31))))*(MAX($D$16,(K87)-(J31))),1E-6))^2)/(2*$I$5))-(((ABS(F87)/MAX(((G31)+(I31)*(MAX($D$16,(AE87)-(K31))))*(MAX($D$16,(AE87)-(K31))),1E-6))^2)/(2*$I$5)))))+($D$10*(ABS((X31)-(W31))/90)*MAX(((ABS(F87)/MAX(((F31)+(H31)*(MAX($D$16,(K87)-(J31))))*(MAX($D$16,(K87)-(J31))),1E-6))^2)/(2*$I$5),((ABS(F87)/MAX(((G31)+(I31)*(MAX($D$16,(AE87)-(K31))))*(MAX($D$16,(AE87)-(K31))),1E-6))^2)/(2*$I$5)))+(0)-((ABS(F87)/MAX(((G31)+(I31)*(MAX($D$16,(AE87)-(K31))))*(MAX($D$16,(AE87)-(K31))),1E-6))^2)/(2*$I$5)</f>
        <v/>
      </c>
      <c r="P87">
        <f>AD87+((ABS(G87)/MAX(((G32)+(I32)*(MAX($D$16,(AD87)-(K32))))*(MAX($D$16,(AD87)-(K32))),1E-6))^2)/(2*$I$5)+((E32)*((((ABS(G87)*$D$6)/(MAX(((F32)+(H32)*(MAX($D$16,(AC87)-(J32))))*(MAX($D$16,(AC87)-(J32))),1E-6)*MAX(((((F32)+(H32)*(MAX($D$16,(AC87)-(J32))))*(MAX($D$16,(AC87)-(J32))))/MAX((F32)+2*(MAX($D$16,(AC87)-(J32)))*SQRT(1+(H32)^2),1E-6))^(2/3),1E-6)))^2)+(((ABS(G87)*$D$6)/(MAX(((G32)+(I32)*(MAX($D$16,(AD87)-(K32))))*(MAX($D$16,(AD87)-(K32))),1E-6)*MAX(((((G32)+(I32)*(MAX($D$16,(AD87)-(K32))))*(MAX($D$16,(AD87)-(K32))))/MAX((G32)+2*(MAX($D$16,(AD87)-(K32)))*SQRT(1+(I32)^2),1E-6))^(2/3),1E-6)))^2))/2)+(IF((ABS(G87)/MAX(((G32)+(I32)*(MAX($D$16,(AD87)-(K32))))*(MAX($D$16,(AD87)-(K32))),1E-6))&gt;(ABS(G87)/MAX(((F32)+(H32)*(MAX($D$16,(AC87)-(J32))))*(MAX($D$16,(AC87)-(J32))),1E-6)),$D$9*((((ABS(G87)/MAX(((G32)+(I32)*(MAX($D$16,(AD87)-(K32))))*(MAX($D$16,(AD87)-(K32))),1E-6))^2)/(2*$I$5))-(((ABS(G87)/MAX(((F32)+(H32)*(MAX($D$16,(AC87)-(J32))))*(MAX($D$16,(AC87)-(J32))),1E-6))^2)/(2*$I$5))),$D$8*((((ABS(G87)/MAX(((F32)+(H32)*(MAX($D$16,(AC87)-(J32))))*(MAX($D$16,(AC87)-(J32))),1E-6))^2)/(2*$I$5))-(((ABS(G87)/MAX(((G32)+(I32)*(MAX($D$16,(AD87)-(K32))))*(MAX($D$16,(AD87)-(K32))),1E-6))^2)/(2*$I$5)))))+($D$10*(ABS((X32)-(W32))/90)*MAX(((ABS(G87)/MAX(((F32)+(H32)*(MAX($D$16,(AC87)-(J32))))*(MAX($D$16,(AC87)-(J32))),1E-6))^2)/(2*$I$5),((ABS(G87)/MAX(((G32)+(I32)*(MAX($D$16,(AD87)-(K32))))*(MAX($D$16,(AD87)-(K32))),1E-6))^2)/(2*$I$5)))+(($D$11*0.13607488*(ABS(H87)/MAX(ABS(F87),1E-6))^2*MAX(((ABS(G87)/MAX(((F32)+(H32)*(MAX($D$16,(AC87)-(J32))))*(MAX($D$16,(AC87)-(J32))),1E-6))^2)/(2*$I$5),((ABS(G87)/MAX(((G32)+(I32)*(MAX($D$16,(AD87)-(K32))))*(MAX($D$16,(AD87)-(K32))),1E-6))^2)/(2*$I$5))))-((ABS(G87)/MAX(((F32)+(H32)*(MAX($D$16,(AC87)-(J32))))*(MAX($D$16,(AC87)-(J32))),1E-6))^2)/(2*$I$5)</f>
        <v/>
      </c>
      <c r="Q87">
        <f>L87+((ABS(H87)/MAX(((G33)+(I33)*(MAX($D$16,(IF(N6="None",AC87,L87))-(K33))))*(MAX($D$16,(IF(N6="None",AC87,L87))-(K33))),1E-6))^2)/(2*$I$5)+((E33)*((((ABS(H87)*$D$6)/(MAX(((F33)+(H33)*(MAX($D$16,(AC87)-(J33))))*(MAX($D$16,(AC87)-(J33))),1E-6)*MAX(((((F33)+(H33)*(MAX($D$16,(AC87)-(J33))))*(MAX($D$16,(AC87)-(J33))))/MAX((F33)+2*(MAX($D$16,(AC87)-(J33)))*SQRT(1+(H33)^2),1E-6))^(2/3),1E-6)))^2)+(((ABS(H87)*$D$6)/(MAX(((G33)+(I33)*(MAX($D$16,(IF(N6="None",AC87,L87))-(K33))))*(MAX($D$16,(IF(N6="None",AC87,L87))-(K33))),1E-6)*MAX(((((G33)+(I33)*(MAX($D$16,(IF(N6="None",AC87,L87))-(K33))))*(MAX($D$16,(IF(N6="None",AC87,L87))-(K33))))/MAX((G33)+2*(MAX($D$16,(IF(N6="None",AC87,L87))-(K33)))*SQRT(1+(I33)^2),1E-6))^(2/3),1E-6)))^2))/2)+(IF((ABS(H87)/MAX(((G33)+(I33)*(MAX($D$16,(IF(N6="None",AC87,L87))-(K33))))*(MAX($D$16,(IF(N6="None",AC87,L87))-(K33))),1E-6))&gt;(ABS(H87)/MAX(((F33)+(H33)*(MAX($D$16,(AC87)-(J33))))*(MAX($D$16,(AC87)-(J33))),1E-6)),$D$9*((((ABS(H87)/MAX(((G33)+(I33)*(MAX($D$16,(IF(N6="None",AC87,L87))-(K33))))*(MAX($D$16,(IF(N6="None",AC87,L87))-(K33))),1E-6))^2)/(2*$I$5))-(((ABS(H87)/MAX(((F33)+(H33)*(MAX($D$16,(AC87)-(J33))))*(MAX($D$16,(AC87)-(J33))),1E-6))^2)/(2*$I$5))),$D$8*((((ABS(H87)/MAX(((F33)+(H33)*(MAX($D$16,(AC87)-(J33))))*(MAX($D$16,(AC87)-(J33))),1E-6))^2)/(2*$I$5))-(((ABS(H87)/MAX(((G33)+(I33)*(MAX($D$16,(IF(N6="None",AC87,L87))-(K33))))*(MAX($D$16,(IF(N6="None",AC87,L87))-(K33))),1E-6))^2)/(2*$I$5)))))+($D$10*(ABS((X33)-(W33))/90)*MAX(((ABS(H87)/MAX(((F33)+(H33)*(MAX($D$16,(AC87)-(J33))))*(MAX($D$16,(AC87)-(J33))),1E-6))^2)/(2*$I$5),((ABS(H87)/MAX(((G33)+(I33)*(MAX($D$16,(IF(N6="None",AC87,L87))-(K33))))*(MAX($D$16,(IF(N6="None",AC87,L87))-(K33))),1E-6))^2)/(2*$I$5)))+(($D$11*0.00000015*(ABS(G87)/MAX(ABS(F87),1E-6))^2*MAX(((ABS(H87)/MAX(((F33)+(H33)*(MAX($D$16,(AC87)-(J33))))*(MAX($D$16,(AC87)-(J33))),1E-6))^2)/(2*$I$5),((ABS(H87)/MAX(((G33)+(I33)*(MAX($D$16,(IF(N6="None",AC87,L87))-(K33))))*(MAX($D$16,(IF(N6="None",AC87,L87))-(K33))),1E-6))^2)/(2*$I$5))))-((ABS(H87)/MAX(((F33)+(H33)*(MAX($D$16,(AC87)-(J33))))*(MAX($D$16,(AC87)-(J33))),1E-6))^2)/(2*$I$5)</f>
        <v/>
      </c>
      <c r="R87">
        <f>AE87+((ABS(G87)/MAX(((F32)+(H32)*(MAX($D$16,(AE87)-(J32))))*(MAX($D$16,(AE87)-(J32))),1E-6))^2)/(2*$I$5)-((E32)*((((ABS(G87)*$D$6)/(MAX(((F32)+(H32)*(MAX($D$16,(AE87)-(J32))))*(MAX($D$16,(AE87)-(J32))),1E-6)*MAX(((((F32)+(H32)*(MAX($D$16,(AE87)-(J32))))*(MAX($D$16,(AE87)-(J32))))/MAX((F32)+2*(MAX($D$16,(AE87)-(J32)))*SQRT(1+(H32)^2),1E-6))^(2/3),1E-6)))^2)+(((ABS(G87)*$D$6)/(MAX(((G32)+(I32)*(MAX($D$16,(AF87)-(K32))))*(MAX($D$16,(AF87)-(K32))),1E-6)*MAX(((((G32)+(I32)*(MAX($D$16,(AF87)-(K32))))*(MAX($D$16,(AF87)-(K32))))/MAX((G32)+2*(MAX($D$16,(AF87)-(K32)))*SQRT(1+(I32)^2),1E-6))^(2/3),1E-6)))^2))/2)+(IF((ABS(G87)/MAX(((G32)+(I32)*(MAX($D$16,(AF87)-(K32))))*(MAX($D$16,(AF87)-(K32))),1E-6))&gt;(ABS(G87)/MAX(((F32)+(H32)*(MAX($D$16,(AE87)-(J32))))*(MAX($D$16,(AE87)-(J32))),1E-6)),$D$9*((((ABS(G87)/MAX(((G32)+(I32)*(MAX($D$16,(AF87)-(K32))))*(MAX($D$16,(AF87)-(K32))),1E-6))^2)/(2*$I$5))-(((ABS(G87)/MAX(((F32)+(H32)*(MAX($D$16,(AE87)-(J32))))*(MAX($D$16,(AE87)-(J32))),1E-6))^2)/(2*$I$5))),$D$8*((((ABS(G87)/MAX(((F32)+(H32)*(MAX($D$16,(AE87)-(J32))))*(MAX($D$16,(AE87)-(J32))),1E-6))^2)/(2*$I$5))-(((ABS(G87)/MAX(((G32)+(I32)*(MAX($D$16,(AF87)-(K32))))*(MAX($D$16,(AF87)-(K32))),1E-6))^2)/(2*$I$5)))))+($D$10*(ABS((X32)-(W32))/90)*MAX(((ABS(G87)/MAX(((F32)+(H32)*(MAX($D$16,(AE87)-(J32))))*(MAX($D$16,(AE87)-(J32))),1E-6))^2)/(2*$I$5),((ABS(G87)/MAX(((G32)+(I32)*(MAX($D$16,(AF87)-(K32))))*(MAX($D$16,(AF87)-(K32))),1E-6))^2)/(2*$I$5)))+(($D$11*0.13607488*(ABS(H87)/MAX(ABS(F87),1E-6))^2*MAX(((ABS(G87)/MAX(((F32)+(H32)*(MAX($D$16,(AE87)-(J32))))*(MAX($D$16,(AE87)-(J32))),1E-6))^2)/(2*$I$5),((ABS(G87)/MAX(((G32)+(I32)*(MAX($D$16,(AF87)-(K32))))*(MAX($D$16,(AF87)-(K32))),1E-6))^2)/(2*$I$5))))-((ABS(G87)/MAX(((G32)+(I32)*(MAX($D$16,(AF87)-(K32))))*(MAX($D$16,(AF87)-(K32))),1E-6))^2)/(2*$I$5)</f>
        <v/>
      </c>
      <c r="S87">
        <f>M87+((ABS(I87)/MAX(((G34)+(I34)*(MAX($D$16,(IF(N7="None",AD87,M87))-(K34))))*(MAX($D$16,(IF(N7="None",AD87,M87))-(K34))),1E-6))^2)/(2*$I$5)+((E34)*((((ABS(I87)*$D$6)/(MAX(((F34)+(H34)*(MAX($D$16,(AD87)-(J34))))*(MAX($D$16,(AD87)-(J34))),1E-6)*MAX(((((F34)+(H34)*(MAX($D$16,(AD87)-(J34))))*(MAX($D$16,(AD87)-(J34))))/MAX((F34)+2*(MAX($D$16,(AD87)-(J34)))*SQRT(1+(H34)^2),1E-6))^(2/3),1E-6)))^2)+(((ABS(I87)*$D$6)/(MAX(((G34)+(I34)*(MAX($D$16,(IF(N7="None",AD87,M87))-(K34))))*(MAX($D$16,(IF(N7="None",AD87,M87))-(K34))),1E-6)*MAX(((((G34)+(I34)*(MAX($D$16,(IF(N7="None",AD87,M87))-(K34))))*(MAX($D$16,(IF(N7="None",AD87,M87))-(K34))))/MAX((G34)+2*(MAX($D$16,(IF(N7="None",AD87,M87))-(K34)))*SQRT(1+(I34)^2),1E-6))^(2/3),1E-6)))^2))/2)+(IF((ABS(I87)/MAX(((G34)+(I34)*(MAX($D$16,(IF(N7="None",AD87,M87))-(K34))))*(MAX($D$16,(IF(N7="None",AD87,M87))-(K34))),1E-6))&gt;(ABS(I87)/MAX(((F34)+(H34)*(MAX($D$16,(AD87)-(J34))))*(MAX($D$16,(AD87)-(J34))),1E-6)),$D$9*((((ABS(I87)/MAX(((G34)+(I34)*(MAX($D$16,(IF(N7="None",AD87,M87))-(K34))))*(MAX($D$16,(IF(N7="None",AD87,M87))-(K34))),1E-6))^2)/(2*$I$5))-(((ABS(I87)/MAX(((F34)+(H34)*(MAX($D$16,(AD87)-(J34))))*(MAX($D$16,(AD87)-(J34))),1E-6))^2)/(2*$I$5))),$D$8*((((ABS(I87)/MAX(((F34)+(H34)*(MAX($D$16,(AD87)-(J34))))*(MAX($D$16,(AD87)-(J34))),1E-6))^2)/(2*$I$5))-(((ABS(I87)/MAX(((G34)+(I34)*(MAX($D$16,(IF(N7="None",AD87,M87))-(K34))))*(MAX($D$16,(IF(N7="None",AD87,M87))-(K34))),1E-6))^2)/(2*$I$5)))))+($D$10*(ABS((X34)-(W34))/90)*MAX(((ABS(I87)/MAX(((F34)+(H34)*(MAX($D$16,(AD87)-(J34))))*(MAX($D$16,(AD87)-(J34))),1E-6))^2)/(2*$I$5),((ABS(I87)/MAX(((G34)+(I34)*(MAX($D$16,(IF(N7="None",AD87,M87))-(K34))))*(MAX($D$16,(IF(N7="None",AD87,M87))-(K34))),1E-6))^2)/(2*$I$5)))+(0)-((ABS(I87)/MAX(((F34)+(H34)*(MAX($D$16,(AD87)-(J34))))*(MAX($D$16,(AD87)-(J34))),1E-6))^2)/(2*$I$5)</f>
        <v/>
      </c>
      <c r="T87">
        <f>N87+((ABS(J87)/MAX(((G35)+(I35)*(MAX($D$16,(IF(N8="None",AD87,N87))-(K35))))*(MAX($D$16,(IF(N8="None",AD87,N87))-(K35))),1E-6))^2)/(2*$I$5)+((E35)*((((ABS(J87)*$D$6)/(MAX(((F35)+(H35)*(MAX($D$16,(AD87)-(J35))))*(MAX($D$16,(AD87)-(J35))),1E-6)*MAX(((((F35)+(H35)*(MAX($D$16,(AD87)-(J35))))*(MAX($D$16,(AD87)-(J35))))/MAX((F35)+2*(MAX($D$16,(AD87)-(J35)))*SQRT(1+(H35)^2),1E-6))^(2/3),1E-6)))^2)+(((ABS(J87)*$D$6)/(MAX(((G35)+(I35)*(MAX($D$16,(IF(N8="None",AD87,N87))-(K35))))*(MAX($D$16,(IF(N8="None",AD87,N87))-(K35))),1E-6)*MAX(((((G35)+(I35)*(MAX($D$16,(IF(N8="None",AD87,N87))-(K35))))*(MAX($D$16,(IF(N8="None",AD87,N87))-(K35))))/MAX((G35)+2*(MAX($D$16,(IF(N8="None",AD87,N87))-(K35)))*SQRT(1+(I35)^2),1E-6))^(2/3),1E-6)))^2))/2)+(IF((ABS(J87)/MAX(((G35)+(I35)*(MAX($D$16,(IF(N8="None",AD87,N87))-(K35))))*(MAX($D$16,(IF(N8="None",AD87,N87))-(K35))),1E-6))&gt;(ABS(J87)/MAX(((F35)+(H35)*(MAX($D$16,(AD87)-(J35))))*(MAX($D$16,(AD87)-(J35))),1E-6)),$D$9*((((ABS(J87)/MAX(((G35)+(I35)*(MAX($D$16,(IF(N8="None",AD87,N87))-(K35))))*(MAX($D$16,(IF(N8="None",AD87,N87))-(K35))),1E-6))^2)/(2*$I$5))-(((ABS(J87)/MAX(((F35)+(H35)*(MAX($D$16,(AD87)-(J35))))*(MAX($D$16,(AD87)-(J35))),1E-6))^2)/(2*$I$5))),$D$8*((((ABS(J87)/MAX(((F35)+(H35)*(MAX($D$16,(AD87)-(J35))))*(MAX($D$16,(AD87)-(J35))),1E-6))^2)/(2*$I$5))-(((ABS(J87)/MAX(((G35)+(I35)*(MAX($D$16,(IF(N8="None",AD87,N87))-(K35))))*(MAX($D$16,(IF(N8="None",AD87,N87))-(K35))),1E-6))^2)/(2*$I$5)))))+($D$10*(ABS((X35)-(W35))/90)*MAX(((ABS(J87)/MAX(((F35)+(H35)*(MAX($D$16,(AD87)-(J35))))*(MAX($D$16,(AD87)-(J35))),1E-6))^2)/(2*$I$5),((ABS(J87)/MAX(((G35)+(I35)*(MAX($D$16,(IF(N8="None",AD87,N87))-(K35))))*(MAX($D$16,(IF(N8="None",AD87,N87))-(K35))),1E-6))^2)/(2*$I$5)))+(($D$11*0.34699541*(ABS(I87)/MAX(ABS(G87),1E-6))^2*MAX(((ABS(J87)/MAX(((F35)+(H35)*(MAX($D$16,(AD87)-(J35))))*(MAX($D$16,(AD87)-(J35))),1E-6))^2)/(2*$I$5),((ABS(J87)/MAX(((G35)+(I35)*(MAX($D$16,(IF(N8="None",AD87,N87))-(K35))))*(MAX($D$16,(IF(N8="None",AD87,N87))-(K35))),1E-6))^2)/(2*$I$5))))-((ABS(J87)/MAX(((F35)+(H35)*(MAX($D$16,(AD87)-(J35))))*(MAX($D$16,(AD87)-(J35))),1E-6))^2)/(2*$I$5)</f>
        <v/>
      </c>
      <c r="U87">
        <f>((((G31)*(MAX($D$16,(AE87)-(K31)))^2)/2+(I31)*(MAX($D$16,(AE87)-(K31)))^3/3+(ABS(F87)^2)/($I$5*MAX(((G31)+(I31)*(MAX($D$16,(AE87)-(K31))))*(MAX($D$16,(AE87)-(K31))),1E-6)))-(IF(N6="None",((((F32)*(MAX($D$16,(AE87)-(J32)))^2)/2+(H32)*(MAX($D$16,(AE87)-(J32)))^3/3+(ABS(G87)^2)/($I$5*MAX(((F32)+(H32)*(MAX($D$16,(AE87)-(J32))))*(MAX($D$16,(AE87)-(J32))),1E-6)))*0.72785025),(((((F32)*(MAX($D$16,(AE87)-(J32)))^2)/2+(H32)*(MAX($D$16,(AE87)-(J32)))^3/3+(ABS(G87)^2)/($I$5*MAX(((F32)+(H32)*(MAX($D$16,(AE87)-(J32))))*(MAX($D$16,(AE87)-(J32))),1E-6)))*0.72785025)+((((F33)*(MAX($D$16,(AE87)-(J33)))^2)/2+(H33)*(MAX($D$16,(AE87)-(J33)))^3/3+(ABS(H87)^2)/($I$5*MAX(((F33)+(H33)*(MAX($D$16,(AE87)-(J33))))*(MAX($D$16,(AE87)-(J33))),1E-6)))*0.99999971)))))/MAX(((G31)*(MAX($D$16,(AE87)-(K31)))^2)/2+(I31)*(MAX($D$16,(AE87)-(K31)))^3/3+(ABS(F87)^2)/($I$5*MAX(((G31)+(I31)*(MAX($D$16,(AE87)-(K31))))*(MAX($D$16,(AE87)-(K31))),1E-6)),1E-6)</f>
        <v/>
      </c>
      <c r="V87">
        <f>((((G32)*(MAX($D$16,(AF87)-(K32)))^2)/2+(I32)*(MAX($D$16,(AF87)-(K32)))^3/3+(ABS(G87)^2)/($I$5*MAX(((G32)+(I32)*(MAX($D$16,(AF87)-(K32))))*(MAX($D$16,(AF87)-(K32))),1E-6)))-(IF(AND(N7="None",N8="None"),0,IF(N8="None",((((F34)*(MAX($D$16,(AF87)-(J34)))^2)/2+(H34)*(MAX($D$16,(AF87)-(J34)))^3/3+(ABS(I87)^2)/($I$5*MAX(((F34)+(H34)*(MAX($D$16,(AF87)-(J34))))*(MAX($D$16,(AF87)-(J34))),1E-6)))*1.00000000),IF(N7="None",((((F35)*(MAX($D$16,(AF87)-(J35)))^2)/2+(H35)*(MAX($D$16,(AF87)-(J35)))^3/3+(ABS(J87)^2)/($I$5*MAX(((F35)+(H35)*(MAX($D$16,(AF87)-(J35))))*(MAX($D$16,(AF87)-(J35))),1E-6)))*0.30600918),(((((F34)*(MAX($D$16,(AF87)-(J34)))^2)/2+(H34)*(MAX($D$16,(AF87)-(J34)))^3/3+(ABS(I87)^2)/($I$5*MAX(((F34)+(H34)*(MAX($D$16,(AF87)-(J34))))*(MAX($D$16,(AF87)-(J34))),1E-6)))*1.00000000)+((((F35)*(MAX($D$16,(AF87)-(J35)))^2)/2+(H35)*(MAX($D$16,(AF87)-(J35)))^3/3+(ABS(J87)^2)/($I$5*MAX(((F35)+(H35)*(MAX($D$16,(AF87)-(J35))))*(MAX($D$16,(AF87)-(J35))),1E-6)))*0.30600918)))))))/MAX(((G32)*(MAX($D$16,(AF87)-(K32)))^2)/2+(I32)*(MAX($D$16,(AF87)-(K32)))^3/3+(ABS(G87)^2)/($I$5*MAX(((G32)+(I32)*(MAX($D$16,(AF87)-(K32))))*(MAX($D$16,(AF87)-(K32))),1E-6)),1E-6)</f>
        <v/>
      </c>
      <c r="W87">
        <f>ABS((MAX(P87,Q87))-D87)</f>
        <v/>
      </c>
      <c r="X87">
        <f>ABS((MAX(S87,T87))-E87)</f>
        <v/>
      </c>
      <c r="Y87">
        <f>IF($D$20=0,B87,IFERROR(IF(N6="None",1,MIN(0.98,MAX(0.02,B87+$D$14*((Q87-P87)/MAX(ABS(D87),1))))),B87))</f>
        <v/>
      </c>
      <c r="Z87">
        <f>IF($D$20=0,C87,IFERROR(IF(AND(N7="None",N8="None"),C87,IF(N8="None",1,IF(N7="None",0,MIN(0.98,MAX(0.02,C87+$D$14*((T87-S87)/MAX(ABS(E87),1))))))),C87))</f>
        <v/>
      </c>
      <c r="AA87">
        <f>IF($D$20=0,D87,IFERROR(D87+$D$13*(AC87-D87),D87))</f>
        <v/>
      </c>
      <c r="AB87">
        <f>IF($D$20=0,E87,IFERROR(E87+$D$13*(AD87-E87),E87))</f>
        <v/>
      </c>
      <c r="AC87">
        <f>IF($D$20=0,D87,IF(AC87=0,(MAX(P87,Q87)),IF(ABS((MAX(P87,Q87))-AC87)&lt;$D$19,AC87,MAX((K31)+$D$16,AC87+$D$13*(((MAX(P87,Q87))-AC87))))))</f>
        <v/>
      </c>
      <c r="AD87">
        <f>IF($D$20=0,E87,IF(AD87=0,(MAX(S87,T87)),IF(ABS((MAX(S87,T87))-AD87)&lt;$D$19,AD87,MAX((K32)+$D$16,AD87+$D$13*(((MAX(S87,T87))-AD87))))))</f>
        <v/>
      </c>
      <c r="AE87">
        <f>IF($D$20=0,D87,IF(AE87=0,O87,IF(ABS(U87)&lt;$D$19,AE87,MAX((K31)+$D$16,AE87+($D$13*(((O87)-AE87)+(U87*MAX(ABS(AE87-(K31)),1))))))))</f>
        <v/>
      </c>
      <c r="AF87">
        <f>IF($D$20=0,E87,IF(AF87=0,R87,IF(ABS(V87)&lt;$D$19,AF87,MAX((K32)+$D$16,AF87+($D$13*(((R87)-AF87)+(V87*MAX(ABS(AF87-(K32)),1))))))))</f>
        <v/>
      </c>
      <c r="AG87">
        <f>((G31)*(MAX($D$16,(AC87)-(K31)))^2)/2+(I31)*(MAX($D$16,(AC87)-(K31)))^3/3+(ABS(F87)^2)/($I$5*MAX(((G31)+(I31)*(MAX($D$16,(AC87)-(K31))))*(MAX($D$16,(AC87)-(K31))),1E-6))</f>
        <v/>
      </c>
      <c r="AH87">
        <f>((G31)*(MAX($D$16,(AE87)-(K31)))^2)/2+(I31)*(MAX($D$16,(AE87)-(K31)))^3/3+(ABS(F87)^2)/($I$5*MAX(((G31)+(I31)*(MAX($D$16,(AE87)-(K31))))*(MAX($D$16,(AE87)-(K31))),1E-6))</f>
        <v/>
      </c>
      <c r="AI87">
        <f>((G32)*(MAX($D$16,(AD87)-(K32)))^2)/2+(I32)*(MAX($D$16,(AD87)-(K32)))^3/3+(ABS(G87)^2)/($I$5*MAX(((G32)+(I32)*(MAX($D$16,(AD87)-(K32))))*(MAX($D$16,(AD87)-(K32))),1E-6))</f>
        <v/>
      </c>
      <c r="AJ87">
        <f>((G32)*(MAX($D$16,(AF87)-(K32)))^2)/2+(I32)*(MAX($D$16,(AF87)-(K32)))^3/3+(ABS(G87)^2)/($I$5*MAX(((G32)+(I32)*(MAX($D$16,(AF87)-(K32))))*(MAX($D$16,(AF87)-(K32))),1E-6))</f>
        <v/>
      </c>
      <c r="AK87">
        <f>IF(AH87&gt;=AG87,"Supercritical","Subcritical")</f>
        <v/>
      </c>
      <c r="AL87">
        <f>IF(AJ87&gt;=AI87,"Supercritical","Subcritical")</f>
        <v/>
      </c>
      <c r="AM87">
        <f>IF($D$20=0,D87,IFERROR(D87+$D$13*(IF(AK87="Supercritical",AE87,AC87)-D87),D87))</f>
        <v/>
      </c>
      <c r="AN87">
        <f>IF($D$20=0,E87,IFERROR(E87+$D$13*(IF(AL87="Supercritical",AF87,AD87)-E87),E87))</f>
        <v/>
      </c>
      <c r="AO87">
        <f>IF($D$20=0,0,IFERROR(ABS(IF(AK87="Supercritical",AE87,AC87)-D87),0))</f>
        <v/>
      </c>
      <c r="AP87">
        <f>IF($D$20=0,0,IFERROR(ABS(IF(AL87="Supercritical",AF87,AD87)-E87),0))</f>
        <v/>
      </c>
    </row>
    <row r="88">
      <c r="A88" t="n">
        <v>45</v>
      </c>
      <c r="B88">
        <f>Y87</f>
        <v/>
      </c>
      <c r="C88">
        <f>Z87</f>
        <v/>
      </c>
      <c r="D88">
        <f>AM87</f>
        <v/>
      </c>
      <c r="E88">
        <f>AN87</f>
        <v/>
      </c>
      <c r="F88">
        <f>$D$5</f>
        <v/>
      </c>
      <c r="G88">
        <f>IF(N6="None",MAX(0,F88-H88),MAX(0,F88*B88))</f>
        <v/>
      </c>
      <c r="H88">
        <f>IF(N6="None",MAX(0.05,IFERROR(O33,0)+0.05),MAX(0,F88-G88))</f>
        <v/>
      </c>
      <c r="I88">
        <f>IF(AND(N7="None",N8="None"),MAX(0,G88*C88),IF(N7="None",MAX(0.05,IFERROR(O34,0)+0.05),IF(N8="None",MAX(0,G88-J88),MAX(0,G88*C88))))</f>
        <v/>
      </c>
      <c r="J88">
        <f>IF(AND(N7="None",N8="None"),MAX(0,G88-I88),IF(N8="None",MAX(0.05,IFERROR(O35,0)+0.05),IF(N7="None",MAX(0,G88-I88),MAX(0,G88-I88))))</f>
        <v/>
      </c>
      <c r="K88">
        <f>P5</f>
        <v/>
      </c>
      <c r="L88">
        <f>P6</f>
        <v/>
      </c>
      <c r="M88">
        <f>P7</f>
        <v/>
      </c>
      <c r="N88">
        <f>P8</f>
        <v/>
      </c>
      <c r="O88">
        <f>K88+((ABS(F88)/MAX(((F31)+(H31)*(MAX($D$16,(K88)-(J31))))*(MAX($D$16,(K88)-(J31))),1E-6))^2)/(2*$I$5)-((E31)*((((ABS(F88)*$D$6)/(MAX(((F31)+(H31)*(MAX($D$16,(K88)-(J31))))*(MAX($D$16,(K88)-(J31))),1E-6)*MAX(((((F31)+(H31)*(MAX($D$16,(K88)-(J31))))*(MAX($D$16,(K88)-(J31))))/MAX((F31)+2*(MAX($D$16,(K88)-(J31)))*SQRT(1+(H31)^2),1E-6))^(2/3),1E-6)))^2)+(((ABS(F88)*$D$6)/(MAX(((G31)+(I31)*(MAX($D$16,(AE88)-(K31))))*(MAX($D$16,(AE88)-(K31))),1E-6)*MAX(((((G31)+(I31)*(MAX($D$16,(AE88)-(K31))))*(MAX($D$16,(AE88)-(K31))))/MAX((G31)+2*(MAX($D$16,(AE88)-(K31)))*SQRT(1+(I31)^2),1E-6))^(2/3),1E-6)))^2))/2)+(IF((ABS(F88)/MAX(((G31)+(I31)*(MAX($D$16,(AE88)-(K31))))*(MAX($D$16,(AE88)-(K31))),1E-6))&gt;(ABS(F88)/MAX(((F31)+(H31)*(MAX($D$16,(K88)-(J31))))*(MAX($D$16,(K88)-(J31))),1E-6)),$D$9*((((ABS(F88)/MAX(((G31)+(I31)*(MAX($D$16,(AE88)-(K31))))*(MAX($D$16,(AE88)-(K31))),1E-6))^2)/(2*$I$5))-(((ABS(F88)/MAX(((F31)+(H31)*(MAX($D$16,(K88)-(J31))))*(MAX($D$16,(K88)-(J31))),1E-6))^2)/(2*$I$5))),$D$8*((((ABS(F88)/MAX(((F31)+(H31)*(MAX($D$16,(K88)-(J31))))*(MAX($D$16,(K88)-(J31))),1E-6))^2)/(2*$I$5))-(((ABS(F88)/MAX(((G31)+(I31)*(MAX($D$16,(AE88)-(K31))))*(MAX($D$16,(AE88)-(K31))),1E-6))^2)/(2*$I$5)))))+($D$10*(ABS((X31)-(W31))/90)*MAX(((ABS(F88)/MAX(((F31)+(H31)*(MAX($D$16,(K88)-(J31))))*(MAX($D$16,(K88)-(J31))),1E-6))^2)/(2*$I$5),((ABS(F88)/MAX(((G31)+(I31)*(MAX($D$16,(AE88)-(K31))))*(MAX($D$16,(AE88)-(K31))),1E-6))^2)/(2*$I$5)))+(0)-((ABS(F88)/MAX(((G31)+(I31)*(MAX($D$16,(AE88)-(K31))))*(MAX($D$16,(AE88)-(K31))),1E-6))^2)/(2*$I$5)</f>
        <v/>
      </c>
      <c r="P88">
        <f>AD88+((ABS(G88)/MAX(((G32)+(I32)*(MAX($D$16,(AD88)-(K32))))*(MAX($D$16,(AD88)-(K32))),1E-6))^2)/(2*$I$5)+((E32)*((((ABS(G88)*$D$6)/(MAX(((F32)+(H32)*(MAX($D$16,(AC88)-(J32))))*(MAX($D$16,(AC88)-(J32))),1E-6)*MAX(((((F32)+(H32)*(MAX($D$16,(AC88)-(J32))))*(MAX($D$16,(AC88)-(J32))))/MAX((F32)+2*(MAX($D$16,(AC88)-(J32)))*SQRT(1+(H32)^2),1E-6))^(2/3),1E-6)))^2)+(((ABS(G88)*$D$6)/(MAX(((G32)+(I32)*(MAX($D$16,(AD88)-(K32))))*(MAX($D$16,(AD88)-(K32))),1E-6)*MAX(((((G32)+(I32)*(MAX($D$16,(AD88)-(K32))))*(MAX($D$16,(AD88)-(K32))))/MAX((G32)+2*(MAX($D$16,(AD88)-(K32)))*SQRT(1+(I32)^2),1E-6))^(2/3),1E-6)))^2))/2)+(IF((ABS(G88)/MAX(((G32)+(I32)*(MAX($D$16,(AD88)-(K32))))*(MAX($D$16,(AD88)-(K32))),1E-6))&gt;(ABS(G88)/MAX(((F32)+(H32)*(MAX($D$16,(AC88)-(J32))))*(MAX($D$16,(AC88)-(J32))),1E-6)),$D$9*((((ABS(G88)/MAX(((G32)+(I32)*(MAX($D$16,(AD88)-(K32))))*(MAX($D$16,(AD88)-(K32))),1E-6))^2)/(2*$I$5))-(((ABS(G88)/MAX(((F32)+(H32)*(MAX($D$16,(AC88)-(J32))))*(MAX($D$16,(AC88)-(J32))),1E-6))^2)/(2*$I$5))),$D$8*((((ABS(G88)/MAX(((F32)+(H32)*(MAX($D$16,(AC88)-(J32))))*(MAX($D$16,(AC88)-(J32))),1E-6))^2)/(2*$I$5))-(((ABS(G88)/MAX(((G32)+(I32)*(MAX($D$16,(AD88)-(K32))))*(MAX($D$16,(AD88)-(K32))),1E-6))^2)/(2*$I$5)))))+($D$10*(ABS((X32)-(W32))/90)*MAX(((ABS(G88)/MAX(((F32)+(H32)*(MAX($D$16,(AC88)-(J32))))*(MAX($D$16,(AC88)-(J32))),1E-6))^2)/(2*$I$5),((ABS(G88)/MAX(((G32)+(I32)*(MAX($D$16,(AD88)-(K32))))*(MAX($D$16,(AD88)-(K32))),1E-6))^2)/(2*$I$5)))+(($D$11*0.13607488*(ABS(H88)/MAX(ABS(F88),1E-6))^2*MAX(((ABS(G88)/MAX(((F32)+(H32)*(MAX($D$16,(AC88)-(J32))))*(MAX($D$16,(AC88)-(J32))),1E-6))^2)/(2*$I$5),((ABS(G88)/MAX(((G32)+(I32)*(MAX($D$16,(AD88)-(K32))))*(MAX($D$16,(AD88)-(K32))),1E-6))^2)/(2*$I$5))))-((ABS(G88)/MAX(((F32)+(H32)*(MAX($D$16,(AC88)-(J32))))*(MAX($D$16,(AC88)-(J32))),1E-6))^2)/(2*$I$5)</f>
        <v/>
      </c>
      <c r="Q88">
        <f>L88+((ABS(H88)/MAX(((G33)+(I33)*(MAX($D$16,(IF(N6="None",AC88,L88))-(K33))))*(MAX($D$16,(IF(N6="None",AC88,L88))-(K33))),1E-6))^2)/(2*$I$5)+((E33)*((((ABS(H88)*$D$6)/(MAX(((F33)+(H33)*(MAX($D$16,(AC88)-(J33))))*(MAX($D$16,(AC88)-(J33))),1E-6)*MAX(((((F33)+(H33)*(MAX($D$16,(AC88)-(J33))))*(MAX($D$16,(AC88)-(J33))))/MAX((F33)+2*(MAX($D$16,(AC88)-(J33)))*SQRT(1+(H33)^2),1E-6))^(2/3),1E-6)))^2)+(((ABS(H88)*$D$6)/(MAX(((G33)+(I33)*(MAX($D$16,(IF(N6="None",AC88,L88))-(K33))))*(MAX($D$16,(IF(N6="None",AC88,L88))-(K33))),1E-6)*MAX(((((G33)+(I33)*(MAX($D$16,(IF(N6="None",AC88,L88))-(K33))))*(MAX($D$16,(IF(N6="None",AC88,L88))-(K33))))/MAX((G33)+2*(MAX($D$16,(IF(N6="None",AC88,L88))-(K33)))*SQRT(1+(I33)^2),1E-6))^(2/3),1E-6)))^2))/2)+(IF((ABS(H88)/MAX(((G33)+(I33)*(MAX($D$16,(IF(N6="None",AC88,L88))-(K33))))*(MAX($D$16,(IF(N6="None",AC88,L88))-(K33))),1E-6))&gt;(ABS(H88)/MAX(((F33)+(H33)*(MAX($D$16,(AC88)-(J33))))*(MAX($D$16,(AC88)-(J33))),1E-6)),$D$9*((((ABS(H88)/MAX(((G33)+(I33)*(MAX($D$16,(IF(N6="None",AC88,L88))-(K33))))*(MAX($D$16,(IF(N6="None",AC88,L88))-(K33))),1E-6))^2)/(2*$I$5))-(((ABS(H88)/MAX(((F33)+(H33)*(MAX($D$16,(AC88)-(J33))))*(MAX($D$16,(AC88)-(J33))),1E-6))^2)/(2*$I$5))),$D$8*((((ABS(H88)/MAX(((F33)+(H33)*(MAX($D$16,(AC88)-(J33))))*(MAX($D$16,(AC88)-(J33))),1E-6))^2)/(2*$I$5))-(((ABS(H88)/MAX(((G33)+(I33)*(MAX($D$16,(IF(N6="None",AC88,L88))-(K33))))*(MAX($D$16,(IF(N6="None",AC88,L88))-(K33))),1E-6))^2)/(2*$I$5)))))+($D$10*(ABS((X33)-(W33))/90)*MAX(((ABS(H88)/MAX(((F33)+(H33)*(MAX($D$16,(AC88)-(J33))))*(MAX($D$16,(AC88)-(J33))),1E-6))^2)/(2*$I$5),((ABS(H88)/MAX(((G33)+(I33)*(MAX($D$16,(IF(N6="None",AC88,L88))-(K33))))*(MAX($D$16,(IF(N6="None",AC88,L88))-(K33))),1E-6))^2)/(2*$I$5)))+(($D$11*0.00000015*(ABS(G88)/MAX(ABS(F88),1E-6))^2*MAX(((ABS(H88)/MAX(((F33)+(H33)*(MAX($D$16,(AC88)-(J33))))*(MAX($D$16,(AC88)-(J33))),1E-6))^2)/(2*$I$5),((ABS(H88)/MAX(((G33)+(I33)*(MAX($D$16,(IF(N6="None",AC88,L88))-(K33))))*(MAX($D$16,(IF(N6="None",AC88,L88))-(K33))),1E-6))^2)/(2*$I$5))))-((ABS(H88)/MAX(((F33)+(H33)*(MAX($D$16,(AC88)-(J33))))*(MAX($D$16,(AC88)-(J33))),1E-6))^2)/(2*$I$5)</f>
        <v/>
      </c>
      <c r="R88">
        <f>AE88+((ABS(G88)/MAX(((F32)+(H32)*(MAX($D$16,(AE88)-(J32))))*(MAX($D$16,(AE88)-(J32))),1E-6))^2)/(2*$I$5)-((E32)*((((ABS(G88)*$D$6)/(MAX(((F32)+(H32)*(MAX($D$16,(AE88)-(J32))))*(MAX($D$16,(AE88)-(J32))),1E-6)*MAX(((((F32)+(H32)*(MAX($D$16,(AE88)-(J32))))*(MAX($D$16,(AE88)-(J32))))/MAX((F32)+2*(MAX($D$16,(AE88)-(J32)))*SQRT(1+(H32)^2),1E-6))^(2/3),1E-6)))^2)+(((ABS(G88)*$D$6)/(MAX(((G32)+(I32)*(MAX($D$16,(AF88)-(K32))))*(MAX($D$16,(AF88)-(K32))),1E-6)*MAX(((((G32)+(I32)*(MAX($D$16,(AF88)-(K32))))*(MAX($D$16,(AF88)-(K32))))/MAX((G32)+2*(MAX($D$16,(AF88)-(K32)))*SQRT(1+(I32)^2),1E-6))^(2/3),1E-6)))^2))/2)+(IF((ABS(G88)/MAX(((G32)+(I32)*(MAX($D$16,(AF88)-(K32))))*(MAX($D$16,(AF88)-(K32))),1E-6))&gt;(ABS(G88)/MAX(((F32)+(H32)*(MAX($D$16,(AE88)-(J32))))*(MAX($D$16,(AE88)-(J32))),1E-6)),$D$9*((((ABS(G88)/MAX(((G32)+(I32)*(MAX($D$16,(AF88)-(K32))))*(MAX($D$16,(AF88)-(K32))),1E-6))^2)/(2*$I$5))-(((ABS(G88)/MAX(((F32)+(H32)*(MAX($D$16,(AE88)-(J32))))*(MAX($D$16,(AE88)-(J32))),1E-6))^2)/(2*$I$5))),$D$8*((((ABS(G88)/MAX(((F32)+(H32)*(MAX($D$16,(AE88)-(J32))))*(MAX($D$16,(AE88)-(J32))),1E-6))^2)/(2*$I$5))-(((ABS(G88)/MAX(((G32)+(I32)*(MAX($D$16,(AF88)-(K32))))*(MAX($D$16,(AF88)-(K32))),1E-6))^2)/(2*$I$5)))))+($D$10*(ABS((X32)-(W32))/90)*MAX(((ABS(G88)/MAX(((F32)+(H32)*(MAX($D$16,(AE88)-(J32))))*(MAX($D$16,(AE88)-(J32))),1E-6))^2)/(2*$I$5),((ABS(G88)/MAX(((G32)+(I32)*(MAX($D$16,(AF88)-(K32))))*(MAX($D$16,(AF88)-(K32))),1E-6))^2)/(2*$I$5)))+(($D$11*0.13607488*(ABS(H88)/MAX(ABS(F88),1E-6))^2*MAX(((ABS(G88)/MAX(((F32)+(H32)*(MAX($D$16,(AE88)-(J32))))*(MAX($D$16,(AE88)-(J32))),1E-6))^2)/(2*$I$5),((ABS(G88)/MAX(((G32)+(I32)*(MAX($D$16,(AF88)-(K32))))*(MAX($D$16,(AF88)-(K32))),1E-6))^2)/(2*$I$5))))-((ABS(G88)/MAX(((G32)+(I32)*(MAX($D$16,(AF88)-(K32))))*(MAX($D$16,(AF88)-(K32))),1E-6))^2)/(2*$I$5)</f>
        <v/>
      </c>
      <c r="S88">
        <f>M88+((ABS(I88)/MAX(((G34)+(I34)*(MAX($D$16,(IF(N7="None",AD88,M88))-(K34))))*(MAX($D$16,(IF(N7="None",AD88,M88))-(K34))),1E-6))^2)/(2*$I$5)+((E34)*((((ABS(I88)*$D$6)/(MAX(((F34)+(H34)*(MAX($D$16,(AD88)-(J34))))*(MAX($D$16,(AD88)-(J34))),1E-6)*MAX(((((F34)+(H34)*(MAX($D$16,(AD88)-(J34))))*(MAX($D$16,(AD88)-(J34))))/MAX((F34)+2*(MAX($D$16,(AD88)-(J34)))*SQRT(1+(H34)^2),1E-6))^(2/3),1E-6)))^2)+(((ABS(I88)*$D$6)/(MAX(((G34)+(I34)*(MAX($D$16,(IF(N7="None",AD88,M88))-(K34))))*(MAX($D$16,(IF(N7="None",AD88,M88))-(K34))),1E-6)*MAX(((((G34)+(I34)*(MAX($D$16,(IF(N7="None",AD88,M88))-(K34))))*(MAX($D$16,(IF(N7="None",AD88,M88))-(K34))))/MAX((G34)+2*(MAX($D$16,(IF(N7="None",AD88,M88))-(K34)))*SQRT(1+(I34)^2),1E-6))^(2/3),1E-6)))^2))/2)+(IF((ABS(I88)/MAX(((G34)+(I34)*(MAX($D$16,(IF(N7="None",AD88,M88))-(K34))))*(MAX($D$16,(IF(N7="None",AD88,M88))-(K34))),1E-6))&gt;(ABS(I88)/MAX(((F34)+(H34)*(MAX($D$16,(AD88)-(J34))))*(MAX($D$16,(AD88)-(J34))),1E-6)),$D$9*((((ABS(I88)/MAX(((G34)+(I34)*(MAX($D$16,(IF(N7="None",AD88,M88))-(K34))))*(MAX($D$16,(IF(N7="None",AD88,M88))-(K34))),1E-6))^2)/(2*$I$5))-(((ABS(I88)/MAX(((F34)+(H34)*(MAX($D$16,(AD88)-(J34))))*(MAX($D$16,(AD88)-(J34))),1E-6))^2)/(2*$I$5))),$D$8*((((ABS(I88)/MAX(((F34)+(H34)*(MAX($D$16,(AD88)-(J34))))*(MAX($D$16,(AD88)-(J34))),1E-6))^2)/(2*$I$5))-(((ABS(I88)/MAX(((G34)+(I34)*(MAX($D$16,(IF(N7="None",AD88,M88))-(K34))))*(MAX($D$16,(IF(N7="None",AD88,M88))-(K34))),1E-6))^2)/(2*$I$5)))))+($D$10*(ABS((X34)-(W34))/90)*MAX(((ABS(I88)/MAX(((F34)+(H34)*(MAX($D$16,(AD88)-(J34))))*(MAX($D$16,(AD88)-(J34))),1E-6))^2)/(2*$I$5),((ABS(I88)/MAX(((G34)+(I34)*(MAX($D$16,(IF(N7="None",AD88,M88))-(K34))))*(MAX($D$16,(IF(N7="None",AD88,M88))-(K34))),1E-6))^2)/(2*$I$5)))+(0)-((ABS(I88)/MAX(((F34)+(H34)*(MAX($D$16,(AD88)-(J34))))*(MAX($D$16,(AD88)-(J34))),1E-6))^2)/(2*$I$5)</f>
        <v/>
      </c>
      <c r="T88">
        <f>N88+((ABS(J88)/MAX(((G35)+(I35)*(MAX($D$16,(IF(N8="None",AD88,N88))-(K35))))*(MAX($D$16,(IF(N8="None",AD88,N88))-(K35))),1E-6))^2)/(2*$I$5)+((E35)*((((ABS(J88)*$D$6)/(MAX(((F35)+(H35)*(MAX($D$16,(AD88)-(J35))))*(MAX($D$16,(AD88)-(J35))),1E-6)*MAX(((((F35)+(H35)*(MAX($D$16,(AD88)-(J35))))*(MAX($D$16,(AD88)-(J35))))/MAX((F35)+2*(MAX($D$16,(AD88)-(J35)))*SQRT(1+(H35)^2),1E-6))^(2/3),1E-6)))^2)+(((ABS(J88)*$D$6)/(MAX(((G35)+(I35)*(MAX($D$16,(IF(N8="None",AD88,N88))-(K35))))*(MAX($D$16,(IF(N8="None",AD88,N88))-(K35))),1E-6)*MAX(((((G35)+(I35)*(MAX($D$16,(IF(N8="None",AD88,N88))-(K35))))*(MAX($D$16,(IF(N8="None",AD88,N88))-(K35))))/MAX((G35)+2*(MAX($D$16,(IF(N8="None",AD88,N88))-(K35)))*SQRT(1+(I35)^2),1E-6))^(2/3),1E-6)))^2))/2)+(IF((ABS(J88)/MAX(((G35)+(I35)*(MAX($D$16,(IF(N8="None",AD88,N88))-(K35))))*(MAX($D$16,(IF(N8="None",AD88,N88))-(K35))),1E-6))&gt;(ABS(J88)/MAX(((F35)+(H35)*(MAX($D$16,(AD88)-(J35))))*(MAX($D$16,(AD88)-(J35))),1E-6)),$D$9*((((ABS(J88)/MAX(((G35)+(I35)*(MAX($D$16,(IF(N8="None",AD88,N88))-(K35))))*(MAX($D$16,(IF(N8="None",AD88,N88))-(K35))),1E-6))^2)/(2*$I$5))-(((ABS(J88)/MAX(((F35)+(H35)*(MAX($D$16,(AD88)-(J35))))*(MAX($D$16,(AD88)-(J35))),1E-6))^2)/(2*$I$5))),$D$8*((((ABS(J88)/MAX(((F35)+(H35)*(MAX($D$16,(AD88)-(J35))))*(MAX($D$16,(AD88)-(J35))),1E-6))^2)/(2*$I$5))-(((ABS(J88)/MAX(((G35)+(I35)*(MAX($D$16,(IF(N8="None",AD88,N88))-(K35))))*(MAX($D$16,(IF(N8="None",AD88,N88))-(K35))),1E-6))^2)/(2*$I$5)))))+($D$10*(ABS((X35)-(W35))/90)*MAX(((ABS(J88)/MAX(((F35)+(H35)*(MAX($D$16,(AD88)-(J35))))*(MAX($D$16,(AD88)-(J35))),1E-6))^2)/(2*$I$5),((ABS(J88)/MAX(((G35)+(I35)*(MAX($D$16,(IF(N8="None",AD88,N88))-(K35))))*(MAX($D$16,(IF(N8="None",AD88,N88))-(K35))),1E-6))^2)/(2*$I$5)))+(($D$11*0.34699541*(ABS(I88)/MAX(ABS(G88),1E-6))^2*MAX(((ABS(J88)/MAX(((F35)+(H35)*(MAX($D$16,(AD88)-(J35))))*(MAX($D$16,(AD88)-(J35))),1E-6))^2)/(2*$I$5),((ABS(J88)/MAX(((G35)+(I35)*(MAX($D$16,(IF(N8="None",AD88,N88))-(K35))))*(MAX($D$16,(IF(N8="None",AD88,N88))-(K35))),1E-6))^2)/(2*$I$5))))-((ABS(J88)/MAX(((F35)+(H35)*(MAX($D$16,(AD88)-(J35))))*(MAX($D$16,(AD88)-(J35))),1E-6))^2)/(2*$I$5)</f>
        <v/>
      </c>
      <c r="U88">
        <f>((((G31)*(MAX($D$16,(AE88)-(K31)))^2)/2+(I31)*(MAX($D$16,(AE88)-(K31)))^3/3+(ABS(F88)^2)/($I$5*MAX(((G31)+(I31)*(MAX($D$16,(AE88)-(K31))))*(MAX($D$16,(AE88)-(K31))),1E-6)))-(IF(N6="None",((((F32)*(MAX($D$16,(AE88)-(J32)))^2)/2+(H32)*(MAX($D$16,(AE88)-(J32)))^3/3+(ABS(G88)^2)/($I$5*MAX(((F32)+(H32)*(MAX($D$16,(AE88)-(J32))))*(MAX($D$16,(AE88)-(J32))),1E-6)))*0.72785025),(((((F32)*(MAX($D$16,(AE88)-(J32)))^2)/2+(H32)*(MAX($D$16,(AE88)-(J32)))^3/3+(ABS(G88)^2)/($I$5*MAX(((F32)+(H32)*(MAX($D$16,(AE88)-(J32))))*(MAX($D$16,(AE88)-(J32))),1E-6)))*0.72785025)+((((F33)*(MAX($D$16,(AE88)-(J33)))^2)/2+(H33)*(MAX($D$16,(AE88)-(J33)))^3/3+(ABS(H88)^2)/($I$5*MAX(((F33)+(H33)*(MAX($D$16,(AE88)-(J33))))*(MAX($D$16,(AE88)-(J33))),1E-6)))*0.99999971)))))/MAX(((G31)*(MAX($D$16,(AE88)-(K31)))^2)/2+(I31)*(MAX($D$16,(AE88)-(K31)))^3/3+(ABS(F88)^2)/($I$5*MAX(((G31)+(I31)*(MAX($D$16,(AE88)-(K31))))*(MAX($D$16,(AE88)-(K31))),1E-6)),1E-6)</f>
        <v/>
      </c>
      <c r="V88">
        <f>((((G32)*(MAX($D$16,(AF88)-(K32)))^2)/2+(I32)*(MAX($D$16,(AF88)-(K32)))^3/3+(ABS(G88)^2)/($I$5*MAX(((G32)+(I32)*(MAX($D$16,(AF88)-(K32))))*(MAX($D$16,(AF88)-(K32))),1E-6)))-(IF(AND(N7="None",N8="None"),0,IF(N8="None",((((F34)*(MAX($D$16,(AF88)-(J34)))^2)/2+(H34)*(MAX($D$16,(AF88)-(J34)))^3/3+(ABS(I88)^2)/($I$5*MAX(((F34)+(H34)*(MAX($D$16,(AF88)-(J34))))*(MAX($D$16,(AF88)-(J34))),1E-6)))*1.00000000),IF(N7="None",((((F35)*(MAX($D$16,(AF88)-(J35)))^2)/2+(H35)*(MAX($D$16,(AF88)-(J35)))^3/3+(ABS(J88)^2)/($I$5*MAX(((F35)+(H35)*(MAX($D$16,(AF88)-(J35))))*(MAX($D$16,(AF88)-(J35))),1E-6)))*0.30600918),(((((F34)*(MAX($D$16,(AF88)-(J34)))^2)/2+(H34)*(MAX($D$16,(AF88)-(J34)))^3/3+(ABS(I88)^2)/($I$5*MAX(((F34)+(H34)*(MAX($D$16,(AF88)-(J34))))*(MAX($D$16,(AF88)-(J34))),1E-6)))*1.00000000)+((((F35)*(MAX($D$16,(AF88)-(J35)))^2)/2+(H35)*(MAX($D$16,(AF88)-(J35)))^3/3+(ABS(J88)^2)/($I$5*MAX(((F35)+(H35)*(MAX($D$16,(AF88)-(J35))))*(MAX($D$16,(AF88)-(J35))),1E-6)))*0.30600918)))))))/MAX(((G32)*(MAX($D$16,(AF88)-(K32)))^2)/2+(I32)*(MAX($D$16,(AF88)-(K32)))^3/3+(ABS(G88)^2)/($I$5*MAX(((G32)+(I32)*(MAX($D$16,(AF88)-(K32))))*(MAX($D$16,(AF88)-(K32))),1E-6)),1E-6)</f>
        <v/>
      </c>
      <c r="W88">
        <f>ABS((MAX(P88,Q88))-D88)</f>
        <v/>
      </c>
      <c r="X88">
        <f>ABS((MAX(S88,T88))-E88)</f>
        <v/>
      </c>
      <c r="Y88">
        <f>IF($D$20=0,B88,IFERROR(IF(N6="None",1,MIN(0.98,MAX(0.02,B88+$D$14*((Q88-P88)/MAX(ABS(D88),1))))),B88))</f>
        <v/>
      </c>
      <c r="Z88">
        <f>IF($D$20=0,C88,IFERROR(IF(AND(N7="None",N8="None"),C88,IF(N8="None",1,IF(N7="None",0,MIN(0.98,MAX(0.02,C88+$D$14*((T88-S88)/MAX(ABS(E88),1))))))),C88))</f>
        <v/>
      </c>
      <c r="AA88">
        <f>IF($D$20=0,D88,IFERROR(D88+$D$13*(AC88-D88),D88))</f>
        <v/>
      </c>
      <c r="AB88">
        <f>IF($D$20=0,E88,IFERROR(E88+$D$13*(AD88-E88),E88))</f>
        <v/>
      </c>
      <c r="AC88">
        <f>IF($D$20=0,D88,IF(AC88=0,(MAX(P88,Q88)),IF(ABS((MAX(P88,Q88))-AC88)&lt;$D$19,AC88,MAX((K31)+$D$16,AC88+$D$13*(((MAX(P88,Q88))-AC88))))))</f>
        <v/>
      </c>
      <c r="AD88">
        <f>IF($D$20=0,E88,IF(AD88=0,(MAX(S88,T88)),IF(ABS((MAX(S88,T88))-AD88)&lt;$D$19,AD88,MAX((K32)+$D$16,AD88+$D$13*(((MAX(S88,T88))-AD88))))))</f>
        <v/>
      </c>
      <c r="AE88">
        <f>IF($D$20=0,D88,IF(AE88=0,O88,IF(ABS(U88)&lt;$D$19,AE88,MAX((K31)+$D$16,AE88+($D$13*(((O88)-AE88)+(U88*MAX(ABS(AE88-(K31)),1))))))))</f>
        <v/>
      </c>
      <c r="AF88">
        <f>IF($D$20=0,E88,IF(AF88=0,R88,IF(ABS(V88)&lt;$D$19,AF88,MAX((K32)+$D$16,AF88+($D$13*(((R88)-AF88)+(V88*MAX(ABS(AF88-(K32)),1))))))))</f>
        <v/>
      </c>
      <c r="AG88">
        <f>((G31)*(MAX($D$16,(AC88)-(K31)))^2)/2+(I31)*(MAX($D$16,(AC88)-(K31)))^3/3+(ABS(F88)^2)/($I$5*MAX(((G31)+(I31)*(MAX($D$16,(AC88)-(K31))))*(MAX($D$16,(AC88)-(K31))),1E-6))</f>
        <v/>
      </c>
      <c r="AH88">
        <f>((G31)*(MAX($D$16,(AE88)-(K31)))^2)/2+(I31)*(MAX($D$16,(AE88)-(K31)))^3/3+(ABS(F88)^2)/($I$5*MAX(((G31)+(I31)*(MAX($D$16,(AE88)-(K31))))*(MAX($D$16,(AE88)-(K31))),1E-6))</f>
        <v/>
      </c>
      <c r="AI88">
        <f>((G32)*(MAX($D$16,(AD88)-(K32)))^2)/2+(I32)*(MAX($D$16,(AD88)-(K32)))^3/3+(ABS(G88)^2)/($I$5*MAX(((G32)+(I32)*(MAX($D$16,(AD88)-(K32))))*(MAX($D$16,(AD88)-(K32))),1E-6))</f>
        <v/>
      </c>
      <c r="AJ88">
        <f>((G32)*(MAX($D$16,(AF88)-(K32)))^2)/2+(I32)*(MAX($D$16,(AF88)-(K32)))^3/3+(ABS(G88)^2)/($I$5*MAX(((G32)+(I32)*(MAX($D$16,(AF88)-(K32))))*(MAX($D$16,(AF88)-(K32))),1E-6))</f>
        <v/>
      </c>
      <c r="AK88">
        <f>IF(AH88&gt;=AG88,"Supercritical","Subcritical")</f>
        <v/>
      </c>
      <c r="AL88">
        <f>IF(AJ88&gt;=AI88,"Supercritical","Subcritical")</f>
        <v/>
      </c>
      <c r="AM88">
        <f>IF($D$20=0,D88,IFERROR(D88+$D$13*(IF(AK88="Supercritical",AE88,AC88)-D88),D88))</f>
        <v/>
      </c>
      <c r="AN88">
        <f>IF($D$20=0,E88,IFERROR(E88+$D$13*(IF(AL88="Supercritical",AF88,AD88)-E88),E88))</f>
        <v/>
      </c>
      <c r="AO88">
        <f>IF($D$20=0,0,IFERROR(ABS(IF(AK88="Supercritical",AE88,AC88)-D88),0))</f>
        <v/>
      </c>
      <c r="AP88">
        <f>IF($D$20=0,0,IFERROR(ABS(IF(AL88="Supercritical",AF88,AD88)-E88),0))</f>
        <v/>
      </c>
    </row>
    <row r="89">
      <c r="A89" t="n">
        <v>46</v>
      </c>
      <c r="B89">
        <f>Y88</f>
        <v/>
      </c>
      <c r="C89">
        <f>Z88</f>
        <v/>
      </c>
      <c r="D89">
        <f>AM88</f>
        <v/>
      </c>
      <c r="E89">
        <f>AN88</f>
        <v/>
      </c>
      <c r="F89">
        <f>$D$5</f>
        <v/>
      </c>
      <c r="G89">
        <f>IF(N6="None",MAX(0,F89-H89),MAX(0,F89*B89))</f>
        <v/>
      </c>
      <c r="H89">
        <f>IF(N6="None",MAX(0.05,IFERROR(O33,0)+0.05),MAX(0,F89-G89))</f>
        <v/>
      </c>
      <c r="I89">
        <f>IF(AND(N7="None",N8="None"),MAX(0,G89*C89),IF(N7="None",MAX(0.05,IFERROR(O34,0)+0.05),IF(N8="None",MAX(0,G89-J89),MAX(0,G89*C89))))</f>
        <v/>
      </c>
      <c r="J89">
        <f>IF(AND(N7="None",N8="None"),MAX(0,G89-I89),IF(N8="None",MAX(0.05,IFERROR(O35,0)+0.05),IF(N7="None",MAX(0,G89-I89),MAX(0,G89-I89))))</f>
        <v/>
      </c>
      <c r="K89">
        <f>P5</f>
        <v/>
      </c>
      <c r="L89">
        <f>P6</f>
        <v/>
      </c>
      <c r="M89">
        <f>P7</f>
        <v/>
      </c>
      <c r="N89">
        <f>P8</f>
        <v/>
      </c>
      <c r="O89">
        <f>K89+((ABS(F89)/MAX(((F31)+(H31)*(MAX($D$16,(K89)-(J31))))*(MAX($D$16,(K89)-(J31))),1E-6))^2)/(2*$I$5)-((E31)*((((ABS(F89)*$D$6)/(MAX(((F31)+(H31)*(MAX($D$16,(K89)-(J31))))*(MAX($D$16,(K89)-(J31))),1E-6)*MAX(((((F31)+(H31)*(MAX($D$16,(K89)-(J31))))*(MAX($D$16,(K89)-(J31))))/MAX((F31)+2*(MAX($D$16,(K89)-(J31)))*SQRT(1+(H31)^2),1E-6))^(2/3),1E-6)))^2)+(((ABS(F89)*$D$6)/(MAX(((G31)+(I31)*(MAX($D$16,(AE89)-(K31))))*(MAX($D$16,(AE89)-(K31))),1E-6)*MAX(((((G31)+(I31)*(MAX($D$16,(AE89)-(K31))))*(MAX($D$16,(AE89)-(K31))))/MAX((G31)+2*(MAX($D$16,(AE89)-(K31)))*SQRT(1+(I31)^2),1E-6))^(2/3),1E-6)))^2))/2)+(IF((ABS(F89)/MAX(((G31)+(I31)*(MAX($D$16,(AE89)-(K31))))*(MAX($D$16,(AE89)-(K31))),1E-6))&gt;(ABS(F89)/MAX(((F31)+(H31)*(MAX($D$16,(K89)-(J31))))*(MAX($D$16,(K89)-(J31))),1E-6)),$D$9*((((ABS(F89)/MAX(((G31)+(I31)*(MAX($D$16,(AE89)-(K31))))*(MAX($D$16,(AE89)-(K31))),1E-6))^2)/(2*$I$5))-(((ABS(F89)/MAX(((F31)+(H31)*(MAX($D$16,(K89)-(J31))))*(MAX($D$16,(K89)-(J31))),1E-6))^2)/(2*$I$5))),$D$8*((((ABS(F89)/MAX(((F31)+(H31)*(MAX($D$16,(K89)-(J31))))*(MAX($D$16,(K89)-(J31))),1E-6))^2)/(2*$I$5))-(((ABS(F89)/MAX(((G31)+(I31)*(MAX($D$16,(AE89)-(K31))))*(MAX($D$16,(AE89)-(K31))),1E-6))^2)/(2*$I$5)))))+($D$10*(ABS((X31)-(W31))/90)*MAX(((ABS(F89)/MAX(((F31)+(H31)*(MAX($D$16,(K89)-(J31))))*(MAX($D$16,(K89)-(J31))),1E-6))^2)/(2*$I$5),((ABS(F89)/MAX(((G31)+(I31)*(MAX($D$16,(AE89)-(K31))))*(MAX($D$16,(AE89)-(K31))),1E-6))^2)/(2*$I$5)))+(0)-((ABS(F89)/MAX(((G31)+(I31)*(MAX($D$16,(AE89)-(K31))))*(MAX($D$16,(AE89)-(K31))),1E-6))^2)/(2*$I$5)</f>
        <v/>
      </c>
      <c r="P89">
        <f>AD89+((ABS(G89)/MAX(((G32)+(I32)*(MAX($D$16,(AD89)-(K32))))*(MAX($D$16,(AD89)-(K32))),1E-6))^2)/(2*$I$5)+((E32)*((((ABS(G89)*$D$6)/(MAX(((F32)+(H32)*(MAX($D$16,(AC89)-(J32))))*(MAX($D$16,(AC89)-(J32))),1E-6)*MAX(((((F32)+(H32)*(MAX($D$16,(AC89)-(J32))))*(MAX($D$16,(AC89)-(J32))))/MAX((F32)+2*(MAX($D$16,(AC89)-(J32)))*SQRT(1+(H32)^2),1E-6))^(2/3),1E-6)))^2)+(((ABS(G89)*$D$6)/(MAX(((G32)+(I32)*(MAX($D$16,(AD89)-(K32))))*(MAX($D$16,(AD89)-(K32))),1E-6)*MAX(((((G32)+(I32)*(MAX($D$16,(AD89)-(K32))))*(MAX($D$16,(AD89)-(K32))))/MAX((G32)+2*(MAX($D$16,(AD89)-(K32)))*SQRT(1+(I32)^2),1E-6))^(2/3),1E-6)))^2))/2)+(IF((ABS(G89)/MAX(((G32)+(I32)*(MAX($D$16,(AD89)-(K32))))*(MAX($D$16,(AD89)-(K32))),1E-6))&gt;(ABS(G89)/MAX(((F32)+(H32)*(MAX($D$16,(AC89)-(J32))))*(MAX($D$16,(AC89)-(J32))),1E-6)),$D$9*((((ABS(G89)/MAX(((G32)+(I32)*(MAX($D$16,(AD89)-(K32))))*(MAX($D$16,(AD89)-(K32))),1E-6))^2)/(2*$I$5))-(((ABS(G89)/MAX(((F32)+(H32)*(MAX($D$16,(AC89)-(J32))))*(MAX($D$16,(AC89)-(J32))),1E-6))^2)/(2*$I$5))),$D$8*((((ABS(G89)/MAX(((F32)+(H32)*(MAX($D$16,(AC89)-(J32))))*(MAX($D$16,(AC89)-(J32))),1E-6))^2)/(2*$I$5))-(((ABS(G89)/MAX(((G32)+(I32)*(MAX($D$16,(AD89)-(K32))))*(MAX($D$16,(AD89)-(K32))),1E-6))^2)/(2*$I$5)))))+($D$10*(ABS((X32)-(W32))/90)*MAX(((ABS(G89)/MAX(((F32)+(H32)*(MAX($D$16,(AC89)-(J32))))*(MAX($D$16,(AC89)-(J32))),1E-6))^2)/(2*$I$5),((ABS(G89)/MAX(((G32)+(I32)*(MAX($D$16,(AD89)-(K32))))*(MAX($D$16,(AD89)-(K32))),1E-6))^2)/(2*$I$5)))+(($D$11*0.13607488*(ABS(H89)/MAX(ABS(F89),1E-6))^2*MAX(((ABS(G89)/MAX(((F32)+(H32)*(MAX($D$16,(AC89)-(J32))))*(MAX($D$16,(AC89)-(J32))),1E-6))^2)/(2*$I$5),((ABS(G89)/MAX(((G32)+(I32)*(MAX($D$16,(AD89)-(K32))))*(MAX($D$16,(AD89)-(K32))),1E-6))^2)/(2*$I$5))))-((ABS(G89)/MAX(((F32)+(H32)*(MAX($D$16,(AC89)-(J32))))*(MAX($D$16,(AC89)-(J32))),1E-6))^2)/(2*$I$5)</f>
        <v/>
      </c>
      <c r="Q89">
        <f>L89+((ABS(H89)/MAX(((G33)+(I33)*(MAX($D$16,(IF(N6="None",AC89,L89))-(K33))))*(MAX($D$16,(IF(N6="None",AC89,L89))-(K33))),1E-6))^2)/(2*$I$5)+((E33)*((((ABS(H89)*$D$6)/(MAX(((F33)+(H33)*(MAX($D$16,(AC89)-(J33))))*(MAX($D$16,(AC89)-(J33))),1E-6)*MAX(((((F33)+(H33)*(MAX($D$16,(AC89)-(J33))))*(MAX($D$16,(AC89)-(J33))))/MAX((F33)+2*(MAX($D$16,(AC89)-(J33)))*SQRT(1+(H33)^2),1E-6))^(2/3),1E-6)))^2)+(((ABS(H89)*$D$6)/(MAX(((G33)+(I33)*(MAX($D$16,(IF(N6="None",AC89,L89))-(K33))))*(MAX($D$16,(IF(N6="None",AC89,L89))-(K33))),1E-6)*MAX(((((G33)+(I33)*(MAX($D$16,(IF(N6="None",AC89,L89))-(K33))))*(MAX($D$16,(IF(N6="None",AC89,L89))-(K33))))/MAX((G33)+2*(MAX($D$16,(IF(N6="None",AC89,L89))-(K33)))*SQRT(1+(I33)^2),1E-6))^(2/3),1E-6)))^2))/2)+(IF((ABS(H89)/MAX(((G33)+(I33)*(MAX($D$16,(IF(N6="None",AC89,L89))-(K33))))*(MAX($D$16,(IF(N6="None",AC89,L89))-(K33))),1E-6))&gt;(ABS(H89)/MAX(((F33)+(H33)*(MAX($D$16,(AC89)-(J33))))*(MAX($D$16,(AC89)-(J33))),1E-6)),$D$9*((((ABS(H89)/MAX(((G33)+(I33)*(MAX($D$16,(IF(N6="None",AC89,L89))-(K33))))*(MAX($D$16,(IF(N6="None",AC89,L89))-(K33))),1E-6))^2)/(2*$I$5))-(((ABS(H89)/MAX(((F33)+(H33)*(MAX($D$16,(AC89)-(J33))))*(MAX($D$16,(AC89)-(J33))),1E-6))^2)/(2*$I$5))),$D$8*((((ABS(H89)/MAX(((F33)+(H33)*(MAX($D$16,(AC89)-(J33))))*(MAX($D$16,(AC89)-(J33))),1E-6))^2)/(2*$I$5))-(((ABS(H89)/MAX(((G33)+(I33)*(MAX($D$16,(IF(N6="None",AC89,L89))-(K33))))*(MAX($D$16,(IF(N6="None",AC89,L89))-(K33))),1E-6))^2)/(2*$I$5)))))+($D$10*(ABS((X33)-(W33))/90)*MAX(((ABS(H89)/MAX(((F33)+(H33)*(MAX($D$16,(AC89)-(J33))))*(MAX($D$16,(AC89)-(J33))),1E-6))^2)/(2*$I$5),((ABS(H89)/MAX(((G33)+(I33)*(MAX($D$16,(IF(N6="None",AC89,L89))-(K33))))*(MAX($D$16,(IF(N6="None",AC89,L89))-(K33))),1E-6))^2)/(2*$I$5)))+(($D$11*0.00000015*(ABS(G89)/MAX(ABS(F89),1E-6))^2*MAX(((ABS(H89)/MAX(((F33)+(H33)*(MAX($D$16,(AC89)-(J33))))*(MAX($D$16,(AC89)-(J33))),1E-6))^2)/(2*$I$5),((ABS(H89)/MAX(((G33)+(I33)*(MAX($D$16,(IF(N6="None",AC89,L89))-(K33))))*(MAX($D$16,(IF(N6="None",AC89,L89))-(K33))),1E-6))^2)/(2*$I$5))))-((ABS(H89)/MAX(((F33)+(H33)*(MAX($D$16,(AC89)-(J33))))*(MAX($D$16,(AC89)-(J33))),1E-6))^2)/(2*$I$5)</f>
        <v/>
      </c>
      <c r="R89">
        <f>AE89+((ABS(G89)/MAX(((F32)+(H32)*(MAX($D$16,(AE89)-(J32))))*(MAX($D$16,(AE89)-(J32))),1E-6))^2)/(2*$I$5)-((E32)*((((ABS(G89)*$D$6)/(MAX(((F32)+(H32)*(MAX($D$16,(AE89)-(J32))))*(MAX($D$16,(AE89)-(J32))),1E-6)*MAX(((((F32)+(H32)*(MAX($D$16,(AE89)-(J32))))*(MAX($D$16,(AE89)-(J32))))/MAX((F32)+2*(MAX($D$16,(AE89)-(J32)))*SQRT(1+(H32)^2),1E-6))^(2/3),1E-6)))^2)+(((ABS(G89)*$D$6)/(MAX(((G32)+(I32)*(MAX($D$16,(AF89)-(K32))))*(MAX($D$16,(AF89)-(K32))),1E-6)*MAX(((((G32)+(I32)*(MAX($D$16,(AF89)-(K32))))*(MAX($D$16,(AF89)-(K32))))/MAX((G32)+2*(MAX($D$16,(AF89)-(K32)))*SQRT(1+(I32)^2),1E-6))^(2/3),1E-6)))^2))/2)+(IF((ABS(G89)/MAX(((G32)+(I32)*(MAX($D$16,(AF89)-(K32))))*(MAX($D$16,(AF89)-(K32))),1E-6))&gt;(ABS(G89)/MAX(((F32)+(H32)*(MAX($D$16,(AE89)-(J32))))*(MAX($D$16,(AE89)-(J32))),1E-6)),$D$9*((((ABS(G89)/MAX(((G32)+(I32)*(MAX($D$16,(AF89)-(K32))))*(MAX($D$16,(AF89)-(K32))),1E-6))^2)/(2*$I$5))-(((ABS(G89)/MAX(((F32)+(H32)*(MAX($D$16,(AE89)-(J32))))*(MAX($D$16,(AE89)-(J32))),1E-6))^2)/(2*$I$5))),$D$8*((((ABS(G89)/MAX(((F32)+(H32)*(MAX($D$16,(AE89)-(J32))))*(MAX($D$16,(AE89)-(J32))),1E-6))^2)/(2*$I$5))-(((ABS(G89)/MAX(((G32)+(I32)*(MAX($D$16,(AF89)-(K32))))*(MAX($D$16,(AF89)-(K32))),1E-6))^2)/(2*$I$5)))))+($D$10*(ABS((X32)-(W32))/90)*MAX(((ABS(G89)/MAX(((F32)+(H32)*(MAX($D$16,(AE89)-(J32))))*(MAX($D$16,(AE89)-(J32))),1E-6))^2)/(2*$I$5),((ABS(G89)/MAX(((G32)+(I32)*(MAX($D$16,(AF89)-(K32))))*(MAX($D$16,(AF89)-(K32))),1E-6))^2)/(2*$I$5)))+(($D$11*0.13607488*(ABS(H89)/MAX(ABS(F89),1E-6))^2*MAX(((ABS(G89)/MAX(((F32)+(H32)*(MAX($D$16,(AE89)-(J32))))*(MAX($D$16,(AE89)-(J32))),1E-6))^2)/(2*$I$5),((ABS(G89)/MAX(((G32)+(I32)*(MAX($D$16,(AF89)-(K32))))*(MAX($D$16,(AF89)-(K32))),1E-6))^2)/(2*$I$5))))-((ABS(G89)/MAX(((G32)+(I32)*(MAX($D$16,(AF89)-(K32))))*(MAX($D$16,(AF89)-(K32))),1E-6))^2)/(2*$I$5)</f>
        <v/>
      </c>
      <c r="S89">
        <f>M89+((ABS(I89)/MAX(((G34)+(I34)*(MAX($D$16,(IF(N7="None",AD89,M89))-(K34))))*(MAX($D$16,(IF(N7="None",AD89,M89))-(K34))),1E-6))^2)/(2*$I$5)+((E34)*((((ABS(I89)*$D$6)/(MAX(((F34)+(H34)*(MAX($D$16,(AD89)-(J34))))*(MAX($D$16,(AD89)-(J34))),1E-6)*MAX(((((F34)+(H34)*(MAX($D$16,(AD89)-(J34))))*(MAX($D$16,(AD89)-(J34))))/MAX((F34)+2*(MAX($D$16,(AD89)-(J34)))*SQRT(1+(H34)^2),1E-6))^(2/3),1E-6)))^2)+(((ABS(I89)*$D$6)/(MAX(((G34)+(I34)*(MAX($D$16,(IF(N7="None",AD89,M89))-(K34))))*(MAX($D$16,(IF(N7="None",AD89,M89))-(K34))),1E-6)*MAX(((((G34)+(I34)*(MAX($D$16,(IF(N7="None",AD89,M89))-(K34))))*(MAX($D$16,(IF(N7="None",AD89,M89))-(K34))))/MAX((G34)+2*(MAX($D$16,(IF(N7="None",AD89,M89))-(K34)))*SQRT(1+(I34)^2),1E-6))^(2/3),1E-6)))^2))/2)+(IF((ABS(I89)/MAX(((G34)+(I34)*(MAX($D$16,(IF(N7="None",AD89,M89))-(K34))))*(MAX($D$16,(IF(N7="None",AD89,M89))-(K34))),1E-6))&gt;(ABS(I89)/MAX(((F34)+(H34)*(MAX($D$16,(AD89)-(J34))))*(MAX($D$16,(AD89)-(J34))),1E-6)),$D$9*((((ABS(I89)/MAX(((G34)+(I34)*(MAX($D$16,(IF(N7="None",AD89,M89))-(K34))))*(MAX($D$16,(IF(N7="None",AD89,M89))-(K34))),1E-6))^2)/(2*$I$5))-(((ABS(I89)/MAX(((F34)+(H34)*(MAX($D$16,(AD89)-(J34))))*(MAX($D$16,(AD89)-(J34))),1E-6))^2)/(2*$I$5))),$D$8*((((ABS(I89)/MAX(((F34)+(H34)*(MAX($D$16,(AD89)-(J34))))*(MAX($D$16,(AD89)-(J34))),1E-6))^2)/(2*$I$5))-(((ABS(I89)/MAX(((G34)+(I34)*(MAX($D$16,(IF(N7="None",AD89,M89))-(K34))))*(MAX($D$16,(IF(N7="None",AD89,M89))-(K34))),1E-6))^2)/(2*$I$5)))))+($D$10*(ABS((X34)-(W34))/90)*MAX(((ABS(I89)/MAX(((F34)+(H34)*(MAX($D$16,(AD89)-(J34))))*(MAX($D$16,(AD89)-(J34))),1E-6))^2)/(2*$I$5),((ABS(I89)/MAX(((G34)+(I34)*(MAX($D$16,(IF(N7="None",AD89,M89))-(K34))))*(MAX($D$16,(IF(N7="None",AD89,M89))-(K34))),1E-6))^2)/(2*$I$5)))+(0)-((ABS(I89)/MAX(((F34)+(H34)*(MAX($D$16,(AD89)-(J34))))*(MAX($D$16,(AD89)-(J34))),1E-6))^2)/(2*$I$5)</f>
        <v/>
      </c>
      <c r="T89">
        <f>N89+((ABS(J89)/MAX(((G35)+(I35)*(MAX($D$16,(IF(N8="None",AD89,N89))-(K35))))*(MAX($D$16,(IF(N8="None",AD89,N89))-(K35))),1E-6))^2)/(2*$I$5)+((E35)*((((ABS(J89)*$D$6)/(MAX(((F35)+(H35)*(MAX($D$16,(AD89)-(J35))))*(MAX($D$16,(AD89)-(J35))),1E-6)*MAX(((((F35)+(H35)*(MAX($D$16,(AD89)-(J35))))*(MAX($D$16,(AD89)-(J35))))/MAX((F35)+2*(MAX($D$16,(AD89)-(J35)))*SQRT(1+(H35)^2),1E-6))^(2/3),1E-6)))^2)+(((ABS(J89)*$D$6)/(MAX(((G35)+(I35)*(MAX($D$16,(IF(N8="None",AD89,N89))-(K35))))*(MAX($D$16,(IF(N8="None",AD89,N89))-(K35))),1E-6)*MAX(((((G35)+(I35)*(MAX($D$16,(IF(N8="None",AD89,N89))-(K35))))*(MAX($D$16,(IF(N8="None",AD89,N89))-(K35))))/MAX((G35)+2*(MAX($D$16,(IF(N8="None",AD89,N89))-(K35)))*SQRT(1+(I35)^2),1E-6))^(2/3),1E-6)))^2))/2)+(IF((ABS(J89)/MAX(((G35)+(I35)*(MAX($D$16,(IF(N8="None",AD89,N89))-(K35))))*(MAX($D$16,(IF(N8="None",AD89,N89))-(K35))),1E-6))&gt;(ABS(J89)/MAX(((F35)+(H35)*(MAX($D$16,(AD89)-(J35))))*(MAX($D$16,(AD89)-(J35))),1E-6)),$D$9*((((ABS(J89)/MAX(((G35)+(I35)*(MAX($D$16,(IF(N8="None",AD89,N89))-(K35))))*(MAX($D$16,(IF(N8="None",AD89,N89))-(K35))),1E-6))^2)/(2*$I$5))-(((ABS(J89)/MAX(((F35)+(H35)*(MAX($D$16,(AD89)-(J35))))*(MAX($D$16,(AD89)-(J35))),1E-6))^2)/(2*$I$5))),$D$8*((((ABS(J89)/MAX(((F35)+(H35)*(MAX($D$16,(AD89)-(J35))))*(MAX($D$16,(AD89)-(J35))),1E-6))^2)/(2*$I$5))-(((ABS(J89)/MAX(((G35)+(I35)*(MAX($D$16,(IF(N8="None",AD89,N89))-(K35))))*(MAX($D$16,(IF(N8="None",AD89,N89))-(K35))),1E-6))^2)/(2*$I$5)))))+($D$10*(ABS((X35)-(W35))/90)*MAX(((ABS(J89)/MAX(((F35)+(H35)*(MAX($D$16,(AD89)-(J35))))*(MAX($D$16,(AD89)-(J35))),1E-6))^2)/(2*$I$5),((ABS(J89)/MAX(((G35)+(I35)*(MAX($D$16,(IF(N8="None",AD89,N89))-(K35))))*(MAX($D$16,(IF(N8="None",AD89,N89))-(K35))),1E-6))^2)/(2*$I$5)))+(($D$11*0.34699541*(ABS(I89)/MAX(ABS(G89),1E-6))^2*MAX(((ABS(J89)/MAX(((F35)+(H35)*(MAX($D$16,(AD89)-(J35))))*(MAX($D$16,(AD89)-(J35))),1E-6))^2)/(2*$I$5),((ABS(J89)/MAX(((G35)+(I35)*(MAX($D$16,(IF(N8="None",AD89,N89))-(K35))))*(MAX($D$16,(IF(N8="None",AD89,N89))-(K35))),1E-6))^2)/(2*$I$5))))-((ABS(J89)/MAX(((F35)+(H35)*(MAX($D$16,(AD89)-(J35))))*(MAX($D$16,(AD89)-(J35))),1E-6))^2)/(2*$I$5)</f>
        <v/>
      </c>
      <c r="U89">
        <f>((((G31)*(MAX($D$16,(AE89)-(K31)))^2)/2+(I31)*(MAX($D$16,(AE89)-(K31)))^3/3+(ABS(F89)^2)/($I$5*MAX(((G31)+(I31)*(MAX($D$16,(AE89)-(K31))))*(MAX($D$16,(AE89)-(K31))),1E-6)))-(IF(N6="None",((((F32)*(MAX($D$16,(AE89)-(J32)))^2)/2+(H32)*(MAX($D$16,(AE89)-(J32)))^3/3+(ABS(G89)^2)/($I$5*MAX(((F32)+(H32)*(MAX($D$16,(AE89)-(J32))))*(MAX($D$16,(AE89)-(J32))),1E-6)))*0.72785025),(((((F32)*(MAX($D$16,(AE89)-(J32)))^2)/2+(H32)*(MAX($D$16,(AE89)-(J32)))^3/3+(ABS(G89)^2)/($I$5*MAX(((F32)+(H32)*(MAX($D$16,(AE89)-(J32))))*(MAX($D$16,(AE89)-(J32))),1E-6)))*0.72785025)+((((F33)*(MAX($D$16,(AE89)-(J33)))^2)/2+(H33)*(MAX($D$16,(AE89)-(J33)))^3/3+(ABS(H89)^2)/($I$5*MAX(((F33)+(H33)*(MAX($D$16,(AE89)-(J33))))*(MAX($D$16,(AE89)-(J33))),1E-6)))*0.99999971)))))/MAX(((G31)*(MAX($D$16,(AE89)-(K31)))^2)/2+(I31)*(MAX($D$16,(AE89)-(K31)))^3/3+(ABS(F89)^2)/($I$5*MAX(((G31)+(I31)*(MAX($D$16,(AE89)-(K31))))*(MAX($D$16,(AE89)-(K31))),1E-6)),1E-6)</f>
        <v/>
      </c>
      <c r="V89">
        <f>((((G32)*(MAX($D$16,(AF89)-(K32)))^2)/2+(I32)*(MAX($D$16,(AF89)-(K32)))^3/3+(ABS(G89)^2)/($I$5*MAX(((G32)+(I32)*(MAX($D$16,(AF89)-(K32))))*(MAX($D$16,(AF89)-(K32))),1E-6)))-(IF(AND(N7="None",N8="None"),0,IF(N8="None",((((F34)*(MAX($D$16,(AF89)-(J34)))^2)/2+(H34)*(MAX($D$16,(AF89)-(J34)))^3/3+(ABS(I89)^2)/($I$5*MAX(((F34)+(H34)*(MAX($D$16,(AF89)-(J34))))*(MAX($D$16,(AF89)-(J34))),1E-6)))*1.00000000),IF(N7="None",((((F35)*(MAX($D$16,(AF89)-(J35)))^2)/2+(H35)*(MAX($D$16,(AF89)-(J35)))^3/3+(ABS(J89)^2)/($I$5*MAX(((F35)+(H35)*(MAX($D$16,(AF89)-(J35))))*(MAX($D$16,(AF89)-(J35))),1E-6)))*0.30600918),(((((F34)*(MAX($D$16,(AF89)-(J34)))^2)/2+(H34)*(MAX($D$16,(AF89)-(J34)))^3/3+(ABS(I89)^2)/($I$5*MAX(((F34)+(H34)*(MAX($D$16,(AF89)-(J34))))*(MAX($D$16,(AF89)-(J34))),1E-6)))*1.00000000)+((((F35)*(MAX($D$16,(AF89)-(J35)))^2)/2+(H35)*(MAX($D$16,(AF89)-(J35)))^3/3+(ABS(J89)^2)/($I$5*MAX(((F35)+(H35)*(MAX($D$16,(AF89)-(J35))))*(MAX($D$16,(AF89)-(J35))),1E-6)))*0.30600918)))))))/MAX(((G32)*(MAX($D$16,(AF89)-(K32)))^2)/2+(I32)*(MAX($D$16,(AF89)-(K32)))^3/3+(ABS(G89)^2)/($I$5*MAX(((G32)+(I32)*(MAX($D$16,(AF89)-(K32))))*(MAX($D$16,(AF89)-(K32))),1E-6)),1E-6)</f>
        <v/>
      </c>
      <c r="W89">
        <f>ABS((MAX(P89,Q89))-D89)</f>
        <v/>
      </c>
      <c r="X89">
        <f>ABS((MAX(S89,T89))-E89)</f>
        <v/>
      </c>
      <c r="Y89">
        <f>IF($D$20=0,B89,IFERROR(IF(N6="None",1,MIN(0.98,MAX(0.02,B89+$D$14*((Q89-P89)/MAX(ABS(D89),1))))),B89))</f>
        <v/>
      </c>
      <c r="Z89">
        <f>IF($D$20=0,C89,IFERROR(IF(AND(N7="None",N8="None"),C89,IF(N8="None",1,IF(N7="None",0,MIN(0.98,MAX(0.02,C89+$D$14*((T89-S89)/MAX(ABS(E89),1))))))),C89))</f>
        <v/>
      </c>
      <c r="AA89">
        <f>IF($D$20=0,D89,IFERROR(D89+$D$13*(AC89-D89),D89))</f>
        <v/>
      </c>
      <c r="AB89">
        <f>IF($D$20=0,E89,IFERROR(E89+$D$13*(AD89-E89),E89))</f>
        <v/>
      </c>
      <c r="AC89">
        <f>IF($D$20=0,D89,IF(AC89=0,(MAX(P89,Q89)),IF(ABS((MAX(P89,Q89))-AC89)&lt;$D$19,AC89,MAX((K31)+$D$16,AC89+$D$13*(((MAX(P89,Q89))-AC89))))))</f>
        <v/>
      </c>
      <c r="AD89">
        <f>IF($D$20=0,E89,IF(AD89=0,(MAX(S89,T89)),IF(ABS((MAX(S89,T89))-AD89)&lt;$D$19,AD89,MAX((K32)+$D$16,AD89+$D$13*(((MAX(S89,T89))-AD89))))))</f>
        <v/>
      </c>
      <c r="AE89">
        <f>IF($D$20=0,D89,IF(AE89=0,O89,IF(ABS(U89)&lt;$D$19,AE89,MAX((K31)+$D$16,AE89+($D$13*(((O89)-AE89)+(U89*MAX(ABS(AE89-(K31)),1))))))))</f>
        <v/>
      </c>
      <c r="AF89">
        <f>IF($D$20=0,E89,IF(AF89=0,R89,IF(ABS(V89)&lt;$D$19,AF89,MAX((K32)+$D$16,AF89+($D$13*(((R89)-AF89)+(V89*MAX(ABS(AF89-(K32)),1))))))))</f>
        <v/>
      </c>
      <c r="AG89">
        <f>((G31)*(MAX($D$16,(AC89)-(K31)))^2)/2+(I31)*(MAX($D$16,(AC89)-(K31)))^3/3+(ABS(F89)^2)/($I$5*MAX(((G31)+(I31)*(MAX($D$16,(AC89)-(K31))))*(MAX($D$16,(AC89)-(K31))),1E-6))</f>
        <v/>
      </c>
      <c r="AH89">
        <f>((G31)*(MAX($D$16,(AE89)-(K31)))^2)/2+(I31)*(MAX($D$16,(AE89)-(K31)))^3/3+(ABS(F89)^2)/($I$5*MAX(((G31)+(I31)*(MAX($D$16,(AE89)-(K31))))*(MAX($D$16,(AE89)-(K31))),1E-6))</f>
        <v/>
      </c>
      <c r="AI89">
        <f>((G32)*(MAX($D$16,(AD89)-(K32)))^2)/2+(I32)*(MAX($D$16,(AD89)-(K32)))^3/3+(ABS(G89)^2)/($I$5*MAX(((G32)+(I32)*(MAX($D$16,(AD89)-(K32))))*(MAX($D$16,(AD89)-(K32))),1E-6))</f>
        <v/>
      </c>
      <c r="AJ89">
        <f>((G32)*(MAX($D$16,(AF89)-(K32)))^2)/2+(I32)*(MAX($D$16,(AF89)-(K32)))^3/3+(ABS(G89)^2)/($I$5*MAX(((G32)+(I32)*(MAX($D$16,(AF89)-(K32))))*(MAX($D$16,(AF89)-(K32))),1E-6))</f>
        <v/>
      </c>
      <c r="AK89">
        <f>IF(AH89&gt;=AG89,"Supercritical","Subcritical")</f>
        <v/>
      </c>
      <c r="AL89">
        <f>IF(AJ89&gt;=AI89,"Supercritical","Subcritical")</f>
        <v/>
      </c>
      <c r="AM89">
        <f>IF($D$20=0,D89,IFERROR(D89+$D$13*(IF(AK89="Supercritical",AE89,AC89)-D89),D89))</f>
        <v/>
      </c>
      <c r="AN89">
        <f>IF($D$20=0,E89,IFERROR(E89+$D$13*(IF(AL89="Supercritical",AF89,AD89)-E89),E89))</f>
        <v/>
      </c>
      <c r="AO89">
        <f>IF($D$20=0,0,IFERROR(ABS(IF(AK89="Supercritical",AE89,AC89)-D89),0))</f>
        <v/>
      </c>
      <c r="AP89">
        <f>IF($D$20=0,0,IFERROR(ABS(IF(AL89="Supercritical",AF89,AD89)-E89),0))</f>
        <v/>
      </c>
    </row>
    <row r="90">
      <c r="A90" t="n">
        <v>47</v>
      </c>
      <c r="B90">
        <f>Y89</f>
        <v/>
      </c>
      <c r="C90">
        <f>Z89</f>
        <v/>
      </c>
      <c r="D90">
        <f>AM89</f>
        <v/>
      </c>
      <c r="E90">
        <f>AN89</f>
        <v/>
      </c>
      <c r="F90">
        <f>$D$5</f>
        <v/>
      </c>
      <c r="G90">
        <f>IF(N6="None",MAX(0,F90-H90),MAX(0,F90*B90))</f>
        <v/>
      </c>
      <c r="H90">
        <f>IF(N6="None",MAX(0.05,IFERROR(O33,0)+0.05),MAX(0,F90-G90))</f>
        <v/>
      </c>
      <c r="I90">
        <f>IF(AND(N7="None",N8="None"),MAX(0,G90*C90),IF(N7="None",MAX(0.05,IFERROR(O34,0)+0.05),IF(N8="None",MAX(0,G90-J90),MAX(0,G90*C90))))</f>
        <v/>
      </c>
      <c r="J90">
        <f>IF(AND(N7="None",N8="None"),MAX(0,G90-I90),IF(N8="None",MAX(0.05,IFERROR(O35,0)+0.05),IF(N7="None",MAX(0,G90-I90),MAX(0,G90-I90))))</f>
        <v/>
      </c>
      <c r="K90">
        <f>P5</f>
        <v/>
      </c>
      <c r="L90">
        <f>P6</f>
        <v/>
      </c>
      <c r="M90">
        <f>P7</f>
        <v/>
      </c>
      <c r="N90">
        <f>P8</f>
        <v/>
      </c>
      <c r="O90">
        <f>K90+((ABS(F90)/MAX(((F31)+(H31)*(MAX($D$16,(K90)-(J31))))*(MAX($D$16,(K90)-(J31))),1E-6))^2)/(2*$I$5)-((E31)*((((ABS(F90)*$D$6)/(MAX(((F31)+(H31)*(MAX($D$16,(K90)-(J31))))*(MAX($D$16,(K90)-(J31))),1E-6)*MAX(((((F31)+(H31)*(MAX($D$16,(K90)-(J31))))*(MAX($D$16,(K90)-(J31))))/MAX((F31)+2*(MAX($D$16,(K90)-(J31)))*SQRT(1+(H31)^2),1E-6))^(2/3),1E-6)))^2)+(((ABS(F90)*$D$6)/(MAX(((G31)+(I31)*(MAX($D$16,(AE90)-(K31))))*(MAX($D$16,(AE90)-(K31))),1E-6)*MAX(((((G31)+(I31)*(MAX($D$16,(AE90)-(K31))))*(MAX($D$16,(AE90)-(K31))))/MAX((G31)+2*(MAX($D$16,(AE90)-(K31)))*SQRT(1+(I31)^2),1E-6))^(2/3),1E-6)))^2))/2)+(IF((ABS(F90)/MAX(((G31)+(I31)*(MAX($D$16,(AE90)-(K31))))*(MAX($D$16,(AE90)-(K31))),1E-6))&gt;(ABS(F90)/MAX(((F31)+(H31)*(MAX($D$16,(K90)-(J31))))*(MAX($D$16,(K90)-(J31))),1E-6)),$D$9*((((ABS(F90)/MAX(((G31)+(I31)*(MAX($D$16,(AE90)-(K31))))*(MAX($D$16,(AE90)-(K31))),1E-6))^2)/(2*$I$5))-(((ABS(F90)/MAX(((F31)+(H31)*(MAX($D$16,(K90)-(J31))))*(MAX($D$16,(K90)-(J31))),1E-6))^2)/(2*$I$5))),$D$8*((((ABS(F90)/MAX(((F31)+(H31)*(MAX($D$16,(K90)-(J31))))*(MAX($D$16,(K90)-(J31))),1E-6))^2)/(2*$I$5))-(((ABS(F90)/MAX(((G31)+(I31)*(MAX($D$16,(AE90)-(K31))))*(MAX($D$16,(AE90)-(K31))),1E-6))^2)/(2*$I$5)))))+($D$10*(ABS((X31)-(W31))/90)*MAX(((ABS(F90)/MAX(((F31)+(H31)*(MAX($D$16,(K90)-(J31))))*(MAX($D$16,(K90)-(J31))),1E-6))^2)/(2*$I$5),((ABS(F90)/MAX(((G31)+(I31)*(MAX($D$16,(AE90)-(K31))))*(MAX($D$16,(AE90)-(K31))),1E-6))^2)/(2*$I$5)))+(0)-((ABS(F90)/MAX(((G31)+(I31)*(MAX($D$16,(AE90)-(K31))))*(MAX($D$16,(AE90)-(K31))),1E-6))^2)/(2*$I$5)</f>
        <v/>
      </c>
      <c r="P90">
        <f>AD90+((ABS(G90)/MAX(((G32)+(I32)*(MAX($D$16,(AD90)-(K32))))*(MAX($D$16,(AD90)-(K32))),1E-6))^2)/(2*$I$5)+((E32)*((((ABS(G90)*$D$6)/(MAX(((F32)+(H32)*(MAX($D$16,(AC90)-(J32))))*(MAX($D$16,(AC90)-(J32))),1E-6)*MAX(((((F32)+(H32)*(MAX($D$16,(AC90)-(J32))))*(MAX($D$16,(AC90)-(J32))))/MAX((F32)+2*(MAX($D$16,(AC90)-(J32)))*SQRT(1+(H32)^2),1E-6))^(2/3),1E-6)))^2)+(((ABS(G90)*$D$6)/(MAX(((G32)+(I32)*(MAX($D$16,(AD90)-(K32))))*(MAX($D$16,(AD90)-(K32))),1E-6)*MAX(((((G32)+(I32)*(MAX($D$16,(AD90)-(K32))))*(MAX($D$16,(AD90)-(K32))))/MAX((G32)+2*(MAX($D$16,(AD90)-(K32)))*SQRT(1+(I32)^2),1E-6))^(2/3),1E-6)))^2))/2)+(IF((ABS(G90)/MAX(((G32)+(I32)*(MAX($D$16,(AD90)-(K32))))*(MAX($D$16,(AD90)-(K32))),1E-6))&gt;(ABS(G90)/MAX(((F32)+(H32)*(MAX($D$16,(AC90)-(J32))))*(MAX($D$16,(AC90)-(J32))),1E-6)),$D$9*((((ABS(G90)/MAX(((G32)+(I32)*(MAX($D$16,(AD90)-(K32))))*(MAX($D$16,(AD90)-(K32))),1E-6))^2)/(2*$I$5))-(((ABS(G90)/MAX(((F32)+(H32)*(MAX($D$16,(AC90)-(J32))))*(MAX($D$16,(AC90)-(J32))),1E-6))^2)/(2*$I$5))),$D$8*((((ABS(G90)/MAX(((F32)+(H32)*(MAX($D$16,(AC90)-(J32))))*(MAX($D$16,(AC90)-(J32))),1E-6))^2)/(2*$I$5))-(((ABS(G90)/MAX(((G32)+(I32)*(MAX($D$16,(AD90)-(K32))))*(MAX($D$16,(AD90)-(K32))),1E-6))^2)/(2*$I$5)))))+($D$10*(ABS((X32)-(W32))/90)*MAX(((ABS(G90)/MAX(((F32)+(H32)*(MAX($D$16,(AC90)-(J32))))*(MAX($D$16,(AC90)-(J32))),1E-6))^2)/(2*$I$5),((ABS(G90)/MAX(((G32)+(I32)*(MAX($D$16,(AD90)-(K32))))*(MAX($D$16,(AD90)-(K32))),1E-6))^2)/(2*$I$5)))+(($D$11*0.13607488*(ABS(H90)/MAX(ABS(F90),1E-6))^2*MAX(((ABS(G90)/MAX(((F32)+(H32)*(MAX($D$16,(AC90)-(J32))))*(MAX($D$16,(AC90)-(J32))),1E-6))^2)/(2*$I$5),((ABS(G90)/MAX(((G32)+(I32)*(MAX($D$16,(AD90)-(K32))))*(MAX($D$16,(AD90)-(K32))),1E-6))^2)/(2*$I$5))))-((ABS(G90)/MAX(((F32)+(H32)*(MAX($D$16,(AC90)-(J32))))*(MAX($D$16,(AC90)-(J32))),1E-6))^2)/(2*$I$5)</f>
        <v/>
      </c>
      <c r="Q90">
        <f>L90+((ABS(H90)/MAX(((G33)+(I33)*(MAX($D$16,(IF(N6="None",AC90,L90))-(K33))))*(MAX($D$16,(IF(N6="None",AC90,L90))-(K33))),1E-6))^2)/(2*$I$5)+((E33)*((((ABS(H90)*$D$6)/(MAX(((F33)+(H33)*(MAX($D$16,(AC90)-(J33))))*(MAX($D$16,(AC90)-(J33))),1E-6)*MAX(((((F33)+(H33)*(MAX($D$16,(AC90)-(J33))))*(MAX($D$16,(AC90)-(J33))))/MAX((F33)+2*(MAX($D$16,(AC90)-(J33)))*SQRT(1+(H33)^2),1E-6))^(2/3),1E-6)))^2)+(((ABS(H90)*$D$6)/(MAX(((G33)+(I33)*(MAX($D$16,(IF(N6="None",AC90,L90))-(K33))))*(MAX($D$16,(IF(N6="None",AC90,L90))-(K33))),1E-6)*MAX(((((G33)+(I33)*(MAX($D$16,(IF(N6="None",AC90,L90))-(K33))))*(MAX($D$16,(IF(N6="None",AC90,L90))-(K33))))/MAX((G33)+2*(MAX($D$16,(IF(N6="None",AC90,L90))-(K33)))*SQRT(1+(I33)^2),1E-6))^(2/3),1E-6)))^2))/2)+(IF((ABS(H90)/MAX(((G33)+(I33)*(MAX($D$16,(IF(N6="None",AC90,L90))-(K33))))*(MAX($D$16,(IF(N6="None",AC90,L90))-(K33))),1E-6))&gt;(ABS(H90)/MAX(((F33)+(H33)*(MAX($D$16,(AC90)-(J33))))*(MAX($D$16,(AC90)-(J33))),1E-6)),$D$9*((((ABS(H90)/MAX(((G33)+(I33)*(MAX($D$16,(IF(N6="None",AC90,L90))-(K33))))*(MAX($D$16,(IF(N6="None",AC90,L90))-(K33))),1E-6))^2)/(2*$I$5))-(((ABS(H90)/MAX(((F33)+(H33)*(MAX($D$16,(AC90)-(J33))))*(MAX($D$16,(AC90)-(J33))),1E-6))^2)/(2*$I$5))),$D$8*((((ABS(H90)/MAX(((F33)+(H33)*(MAX($D$16,(AC90)-(J33))))*(MAX($D$16,(AC90)-(J33))),1E-6))^2)/(2*$I$5))-(((ABS(H90)/MAX(((G33)+(I33)*(MAX($D$16,(IF(N6="None",AC90,L90))-(K33))))*(MAX($D$16,(IF(N6="None",AC90,L90))-(K33))),1E-6))^2)/(2*$I$5)))))+($D$10*(ABS((X33)-(W33))/90)*MAX(((ABS(H90)/MAX(((F33)+(H33)*(MAX($D$16,(AC90)-(J33))))*(MAX($D$16,(AC90)-(J33))),1E-6))^2)/(2*$I$5),((ABS(H90)/MAX(((G33)+(I33)*(MAX($D$16,(IF(N6="None",AC90,L90))-(K33))))*(MAX($D$16,(IF(N6="None",AC90,L90))-(K33))),1E-6))^2)/(2*$I$5)))+(($D$11*0.00000015*(ABS(G90)/MAX(ABS(F90),1E-6))^2*MAX(((ABS(H90)/MAX(((F33)+(H33)*(MAX($D$16,(AC90)-(J33))))*(MAX($D$16,(AC90)-(J33))),1E-6))^2)/(2*$I$5),((ABS(H90)/MAX(((G33)+(I33)*(MAX($D$16,(IF(N6="None",AC90,L90))-(K33))))*(MAX($D$16,(IF(N6="None",AC90,L90))-(K33))),1E-6))^2)/(2*$I$5))))-((ABS(H90)/MAX(((F33)+(H33)*(MAX($D$16,(AC90)-(J33))))*(MAX($D$16,(AC90)-(J33))),1E-6))^2)/(2*$I$5)</f>
        <v/>
      </c>
      <c r="R90">
        <f>AE90+((ABS(G90)/MAX(((F32)+(H32)*(MAX($D$16,(AE90)-(J32))))*(MAX($D$16,(AE90)-(J32))),1E-6))^2)/(2*$I$5)-((E32)*((((ABS(G90)*$D$6)/(MAX(((F32)+(H32)*(MAX($D$16,(AE90)-(J32))))*(MAX($D$16,(AE90)-(J32))),1E-6)*MAX(((((F32)+(H32)*(MAX($D$16,(AE90)-(J32))))*(MAX($D$16,(AE90)-(J32))))/MAX((F32)+2*(MAX($D$16,(AE90)-(J32)))*SQRT(1+(H32)^2),1E-6))^(2/3),1E-6)))^2)+(((ABS(G90)*$D$6)/(MAX(((G32)+(I32)*(MAX($D$16,(AF90)-(K32))))*(MAX($D$16,(AF90)-(K32))),1E-6)*MAX(((((G32)+(I32)*(MAX($D$16,(AF90)-(K32))))*(MAX($D$16,(AF90)-(K32))))/MAX((G32)+2*(MAX($D$16,(AF90)-(K32)))*SQRT(1+(I32)^2),1E-6))^(2/3),1E-6)))^2))/2)+(IF((ABS(G90)/MAX(((G32)+(I32)*(MAX($D$16,(AF90)-(K32))))*(MAX($D$16,(AF90)-(K32))),1E-6))&gt;(ABS(G90)/MAX(((F32)+(H32)*(MAX($D$16,(AE90)-(J32))))*(MAX($D$16,(AE90)-(J32))),1E-6)),$D$9*((((ABS(G90)/MAX(((G32)+(I32)*(MAX($D$16,(AF90)-(K32))))*(MAX($D$16,(AF90)-(K32))),1E-6))^2)/(2*$I$5))-(((ABS(G90)/MAX(((F32)+(H32)*(MAX($D$16,(AE90)-(J32))))*(MAX($D$16,(AE90)-(J32))),1E-6))^2)/(2*$I$5))),$D$8*((((ABS(G90)/MAX(((F32)+(H32)*(MAX($D$16,(AE90)-(J32))))*(MAX($D$16,(AE90)-(J32))),1E-6))^2)/(2*$I$5))-(((ABS(G90)/MAX(((G32)+(I32)*(MAX($D$16,(AF90)-(K32))))*(MAX($D$16,(AF90)-(K32))),1E-6))^2)/(2*$I$5)))))+($D$10*(ABS((X32)-(W32))/90)*MAX(((ABS(G90)/MAX(((F32)+(H32)*(MAX($D$16,(AE90)-(J32))))*(MAX($D$16,(AE90)-(J32))),1E-6))^2)/(2*$I$5),((ABS(G90)/MAX(((G32)+(I32)*(MAX($D$16,(AF90)-(K32))))*(MAX($D$16,(AF90)-(K32))),1E-6))^2)/(2*$I$5)))+(($D$11*0.13607488*(ABS(H90)/MAX(ABS(F90),1E-6))^2*MAX(((ABS(G90)/MAX(((F32)+(H32)*(MAX($D$16,(AE90)-(J32))))*(MAX($D$16,(AE90)-(J32))),1E-6))^2)/(2*$I$5),((ABS(G90)/MAX(((G32)+(I32)*(MAX($D$16,(AF90)-(K32))))*(MAX($D$16,(AF90)-(K32))),1E-6))^2)/(2*$I$5))))-((ABS(G90)/MAX(((G32)+(I32)*(MAX($D$16,(AF90)-(K32))))*(MAX($D$16,(AF90)-(K32))),1E-6))^2)/(2*$I$5)</f>
        <v/>
      </c>
      <c r="S90">
        <f>M90+((ABS(I90)/MAX(((G34)+(I34)*(MAX($D$16,(IF(N7="None",AD90,M90))-(K34))))*(MAX($D$16,(IF(N7="None",AD90,M90))-(K34))),1E-6))^2)/(2*$I$5)+((E34)*((((ABS(I90)*$D$6)/(MAX(((F34)+(H34)*(MAX($D$16,(AD90)-(J34))))*(MAX($D$16,(AD90)-(J34))),1E-6)*MAX(((((F34)+(H34)*(MAX($D$16,(AD90)-(J34))))*(MAX($D$16,(AD90)-(J34))))/MAX((F34)+2*(MAX($D$16,(AD90)-(J34)))*SQRT(1+(H34)^2),1E-6))^(2/3),1E-6)))^2)+(((ABS(I90)*$D$6)/(MAX(((G34)+(I34)*(MAX($D$16,(IF(N7="None",AD90,M90))-(K34))))*(MAX($D$16,(IF(N7="None",AD90,M90))-(K34))),1E-6)*MAX(((((G34)+(I34)*(MAX($D$16,(IF(N7="None",AD90,M90))-(K34))))*(MAX($D$16,(IF(N7="None",AD90,M90))-(K34))))/MAX((G34)+2*(MAX($D$16,(IF(N7="None",AD90,M90))-(K34)))*SQRT(1+(I34)^2),1E-6))^(2/3),1E-6)))^2))/2)+(IF((ABS(I90)/MAX(((G34)+(I34)*(MAX($D$16,(IF(N7="None",AD90,M90))-(K34))))*(MAX($D$16,(IF(N7="None",AD90,M90))-(K34))),1E-6))&gt;(ABS(I90)/MAX(((F34)+(H34)*(MAX($D$16,(AD90)-(J34))))*(MAX($D$16,(AD90)-(J34))),1E-6)),$D$9*((((ABS(I90)/MAX(((G34)+(I34)*(MAX($D$16,(IF(N7="None",AD90,M90))-(K34))))*(MAX($D$16,(IF(N7="None",AD90,M90))-(K34))),1E-6))^2)/(2*$I$5))-(((ABS(I90)/MAX(((F34)+(H34)*(MAX($D$16,(AD90)-(J34))))*(MAX($D$16,(AD90)-(J34))),1E-6))^2)/(2*$I$5))),$D$8*((((ABS(I90)/MAX(((F34)+(H34)*(MAX($D$16,(AD90)-(J34))))*(MAX($D$16,(AD90)-(J34))),1E-6))^2)/(2*$I$5))-(((ABS(I90)/MAX(((G34)+(I34)*(MAX($D$16,(IF(N7="None",AD90,M90))-(K34))))*(MAX($D$16,(IF(N7="None",AD90,M90))-(K34))),1E-6))^2)/(2*$I$5)))))+($D$10*(ABS((X34)-(W34))/90)*MAX(((ABS(I90)/MAX(((F34)+(H34)*(MAX($D$16,(AD90)-(J34))))*(MAX($D$16,(AD90)-(J34))),1E-6))^2)/(2*$I$5),((ABS(I90)/MAX(((G34)+(I34)*(MAX($D$16,(IF(N7="None",AD90,M90))-(K34))))*(MAX($D$16,(IF(N7="None",AD90,M90))-(K34))),1E-6))^2)/(2*$I$5)))+(0)-((ABS(I90)/MAX(((F34)+(H34)*(MAX($D$16,(AD90)-(J34))))*(MAX($D$16,(AD90)-(J34))),1E-6))^2)/(2*$I$5)</f>
        <v/>
      </c>
      <c r="T90">
        <f>N90+((ABS(J90)/MAX(((G35)+(I35)*(MAX($D$16,(IF(N8="None",AD90,N90))-(K35))))*(MAX($D$16,(IF(N8="None",AD90,N90))-(K35))),1E-6))^2)/(2*$I$5)+((E35)*((((ABS(J90)*$D$6)/(MAX(((F35)+(H35)*(MAX($D$16,(AD90)-(J35))))*(MAX($D$16,(AD90)-(J35))),1E-6)*MAX(((((F35)+(H35)*(MAX($D$16,(AD90)-(J35))))*(MAX($D$16,(AD90)-(J35))))/MAX((F35)+2*(MAX($D$16,(AD90)-(J35)))*SQRT(1+(H35)^2),1E-6))^(2/3),1E-6)))^2)+(((ABS(J90)*$D$6)/(MAX(((G35)+(I35)*(MAX($D$16,(IF(N8="None",AD90,N90))-(K35))))*(MAX($D$16,(IF(N8="None",AD90,N90))-(K35))),1E-6)*MAX(((((G35)+(I35)*(MAX($D$16,(IF(N8="None",AD90,N90))-(K35))))*(MAX($D$16,(IF(N8="None",AD90,N90))-(K35))))/MAX((G35)+2*(MAX($D$16,(IF(N8="None",AD90,N90))-(K35)))*SQRT(1+(I35)^2),1E-6))^(2/3),1E-6)))^2))/2)+(IF((ABS(J90)/MAX(((G35)+(I35)*(MAX($D$16,(IF(N8="None",AD90,N90))-(K35))))*(MAX($D$16,(IF(N8="None",AD90,N90))-(K35))),1E-6))&gt;(ABS(J90)/MAX(((F35)+(H35)*(MAX($D$16,(AD90)-(J35))))*(MAX($D$16,(AD90)-(J35))),1E-6)),$D$9*((((ABS(J90)/MAX(((G35)+(I35)*(MAX($D$16,(IF(N8="None",AD90,N90))-(K35))))*(MAX($D$16,(IF(N8="None",AD90,N90))-(K35))),1E-6))^2)/(2*$I$5))-(((ABS(J90)/MAX(((F35)+(H35)*(MAX($D$16,(AD90)-(J35))))*(MAX($D$16,(AD90)-(J35))),1E-6))^2)/(2*$I$5))),$D$8*((((ABS(J90)/MAX(((F35)+(H35)*(MAX($D$16,(AD90)-(J35))))*(MAX($D$16,(AD90)-(J35))),1E-6))^2)/(2*$I$5))-(((ABS(J90)/MAX(((G35)+(I35)*(MAX($D$16,(IF(N8="None",AD90,N90))-(K35))))*(MAX($D$16,(IF(N8="None",AD90,N90))-(K35))),1E-6))^2)/(2*$I$5)))))+($D$10*(ABS((X35)-(W35))/90)*MAX(((ABS(J90)/MAX(((F35)+(H35)*(MAX($D$16,(AD90)-(J35))))*(MAX($D$16,(AD90)-(J35))),1E-6))^2)/(2*$I$5),((ABS(J90)/MAX(((G35)+(I35)*(MAX($D$16,(IF(N8="None",AD90,N90))-(K35))))*(MAX($D$16,(IF(N8="None",AD90,N90))-(K35))),1E-6))^2)/(2*$I$5)))+(($D$11*0.34699541*(ABS(I90)/MAX(ABS(G90),1E-6))^2*MAX(((ABS(J90)/MAX(((F35)+(H35)*(MAX($D$16,(AD90)-(J35))))*(MAX($D$16,(AD90)-(J35))),1E-6))^2)/(2*$I$5),((ABS(J90)/MAX(((G35)+(I35)*(MAX($D$16,(IF(N8="None",AD90,N90))-(K35))))*(MAX($D$16,(IF(N8="None",AD90,N90))-(K35))),1E-6))^2)/(2*$I$5))))-((ABS(J90)/MAX(((F35)+(H35)*(MAX($D$16,(AD90)-(J35))))*(MAX($D$16,(AD90)-(J35))),1E-6))^2)/(2*$I$5)</f>
        <v/>
      </c>
      <c r="U90">
        <f>((((G31)*(MAX($D$16,(AE90)-(K31)))^2)/2+(I31)*(MAX($D$16,(AE90)-(K31)))^3/3+(ABS(F90)^2)/($I$5*MAX(((G31)+(I31)*(MAX($D$16,(AE90)-(K31))))*(MAX($D$16,(AE90)-(K31))),1E-6)))-(IF(N6="None",((((F32)*(MAX($D$16,(AE90)-(J32)))^2)/2+(H32)*(MAX($D$16,(AE90)-(J32)))^3/3+(ABS(G90)^2)/($I$5*MAX(((F32)+(H32)*(MAX($D$16,(AE90)-(J32))))*(MAX($D$16,(AE90)-(J32))),1E-6)))*0.72785025),(((((F32)*(MAX($D$16,(AE90)-(J32)))^2)/2+(H32)*(MAX($D$16,(AE90)-(J32)))^3/3+(ABS(G90)^2)/($I$5*MAX(((F32)+(H32)*(MAX($D$16,(AE90)-(J32))))*(MAX($D$16,(AE90)-(J32))),1E-6)))*0.72785025)+((((F33)*(MAX($D$16,(AE90)-(J33)))^2)/2+(H33)*(MAX($D$16,(AE90)-(J33)))^3/3+(ABS(H90)^2)/($I$5*MAX(((F33)+(H33)*(MAX($D$16,(AE90)-(J33))))*(MAX($D$16,(AE90)-(J33))),1E-6)))*0.99999971)))))/MAX(((G31)*(MAX($D$16,(AE90)-(K31)))^2)/2+(I31)*(MAX($D$16,(AE90)-(K31)))^3/3+(ABS(F90)^2)/($I$5*MAX(((G31)+(I31)*(MAX($D$16,(AE90)-(K31))))*(MAX($D$16,(AE90)-(K31))),1E-6)),1E-6)</f>
        <v/>
      </c>
      <c r="V90">
        <f>((((G32)*(MAX($D$16,(AF90)-(K32)))^2)/2+(I32)*(MAX($D$16,(AF90)-(K32)))^3/3+(ABS(G90)^2)/($I$5*MAX(((G32)+(I32)*(MAX($D$16,(AF90)-(K32))))*(MAX($D$16,(AF90)-(K32))),1E-6)))-(IF(AND(N7="None",N8="None"),0,IF(N8="None",((((F34)*(MAX($D$16,(AF90)-(J34)))^2)/2+(H34)*(MAX($D$16,(AF90)-(J34)))^3/3+(ABS(I90)^2)/($I$5*MAX(((F34)+(H34)*(MAX($D$16,(AF90)-(J34))))*(MAX($D$16,(AF90)-(J34))),1E-6)))*1.00000000),IF(N7="None",((((F35)*(MAX($D$16,(AF90)-(J35)))^2)/2+(H35)*(MAX($D$16,(AF90)-(J35)))^3/3+(ABS(J90)^2)/($I$5*MAX(((F35)+(H35)*(MAX($D$16,(AF90)-(J35))))*(MAX($D$16,(AF90)-(J35))),1E-6)))*0.30600918),(((((F34)*(MAX($D$16,(AF90)-(J34)))^2)/2+(H34)*(MAX($D$16,(AF90)-(J34)))^3/3+(ABS(I90)^2)/($I$5*MAX(((F34)+(H34)*(MAX($D$16,(AF90)-(J34))))*(MAX($D$16,(AF90)-(J34))),1E-6)))*1.00000000)+((((F35)*(MAX($D$16,(AF90)-(J35)))^2)/2+(H35)*(MAX($D$16,(AF90)-(J35)))^3/3+(ABS(J90)^2)/($I$5*MAX(((F35)+(H35)*(MAX($D$16,(AF90)-(J35))))*(MAX($D$16,(AF90)-(J35))),1E-6)))*0.30600918)))))))/MAX(((G32)*(MAX($D$16,(AF90)-(K32)))^2)/2+(I32)*(MAX($D$16,(AF90)-(K32)))^3/3+(ABS(G90)^2)/($I$5*MAX(((G32)+(I32)*(MAX($D$16,(AF90)-(K32))))*(MAX($D$16,(AF90)-(K32))),1E-6)),1E-6)</f>
        <v/>
      </c>
      <c r="W90">
        <f>ABS((MAX(P90,Q90))-D90)</f>
        <v/>
      </c>
      <c r="X90">
        <f>ABS((MAX(S90,T90))-E90)</f>
        <v/>
      </c>
      <c r="Y90">
        <f>IF($D$20=0,B90,IFERROR(IF(N6="None",1,MIN(0.98,MAX(0.02,B90+$D$14*((Q90-P90)/MAX(ABS(D90),1))))),B90))</f>
        <v/>
      </c>
      <c r="Z90">
        <f>IF($D$20=0,C90,IFERROR(IF(AND(N7="None",N8="None"),C90,IF(N8="None",1,IF(N7="None",0,MIN(0.98,MAX(0.02,C90+$D$14*((T90-S90)/MAX(ABS(E90),1))))))),C90))</f>
        <v/>
      </c>
      <c r="AA90">
        <f>IF($D$20=0,D90,IFERROR(D90+$D$13*(AC90-D90),D90))</f>
        <v/>
      </c>
      <c r="AB90">
        <f>IF($D$20=0,E90,IFERROR(E90+$D$13*(AD90-E90),E90))</f>
        <v/>
      </c>
      <c r="AC90">
        <f>IF($D$20=0,D90,IF(AC90=0,(MAX(P90,Q90)),IF(ABS((MAX(P90,Q90))-AC90)&lt;$D$19,AC90,MAX((K31)+$D$16,AC90+$D$13*(((MAX(P90,Q90))-AC90))))))</f>
        <v/>
      </c>
      <c r="AD90">
        <f>IF($D$20=0,E90,IF(AD90=0,(MAX(S90,T90)),IF(ABS((MAX(S90,T90))-AD90)&lt;$D$19,AD90,MAX((K32)+$D$16,AD90+$D$13*(((MAX(S90,T90))-AD90))))))</f>
        <v/>
      </c>
      <c r="AE90">
        <f>IF($D$20=0,D90,IF(AE90=0,O90,IF(ABS(U90)&lt;$D$19,AE90,MAX((K31)+$D$16,AE90+($D$13*(((O90)-AE90)+(U90*MAX(ABS(AE90-(K31)),1))))))))</f>
        <v/>
      </c>
      <c r="AF90">
        <f>IF($D$20=0,E90,IF(AF90=0,R90,IF(ABS(V90)&lt;$D$19,AF90,MAX((K32)+$D$16,AF90+($D$13*(((R90)-AF90)+(V90*MAX(ABS(AF90-(K32)),1))))))))</f>
        <v/>
      </c>
      <c r="AG90">
        <f>((G31)*(MAX($D$16,(AC90)-(K31)))^2)/2+(I31)*(MAX($D$16,(AC90)-(K31)))^3/3+(ABS(F90)^2)/($I$5*MAX(((G31)+(I31)*(MAX($D$16,(AC90)-(K31))))*(MAX($D$16,(AC90)-(K31))),1E-6))</f>
        <v/>
      </c>
      <c r="AH90">
        <f>((G31)*(MAX($D$16,(AE90)-(K31)))^2)/2+(I31)*(MAX($D$16,(AE90)-(K31)))^3/3+(ABS(F90)^2)/($I$5*MAX(((G31)+(I31)*(MAX($D$16,(AE90)-(K31))))*(MAX($D$16,(AE90)-(K31))),1E-6))</f>
        <v/>
      </c>
      <c r="AI90">
        <f>((G32)*(MAX($D$16,(AD90)-(K32)))^2)/2+(I32)*(MAX($D$16,(AD90)-(K32)))^3/3+(ABS(G90)^2)/($I$5*MAX(((G32)+(I32)*(MAX($D$16,(AD90)-(K32))))*(MAX($D$16,(AD90)-(K32))),1E-6))</f>
        <v/>
      </c>
      <c r="AJ90">
        <f>((G32)*(MAX($D$16,(AF90)-(K32)))^2)/2+(I32)*(MAX($D$16,(AF90)-(K32)))^3/3+(ABS(G90)^2)/($I$5*MAX(((G32)+(I32)*(MAX($D$16,(AF90)-(K32))))*(MAX($D$16,(AF90)-(K32))),1E-6))</f>
        <v/>
      </c>
      <c r="AK90">
        <f>IF(AH90&gt;=AG90,"Supercritical","Subcritical")</f>
        <v/>
      </c>
      <c r="AL90">
        <f>IF(AJ90&gt;=AI90,"Supercritical","Subcritical")</f>
        <v/>
      </c>
      <c r="AM90">
        <f>IF($D$20=0,D90,IFERROR(D90+$D$13*(IF(AK90="Supercritical",AE90,AC90)-D90),D90))</f>
        <v/>
      </c>
      <c r="AN90">
        <f>IF($D$20=0,E90,IFERROR(E90+$D$13*(IF(AL90="Supercritical",AF90,AD90)-E90),E90))</f>
        <v/>
      </c>
      <c r="AO90">
        <f>IF($D$20=0,0,IFERROR(ABS(IF(AK90="Supercritical",AE90,AC90)-D90),0))</f>
        <v/>
      </c>
      <c r="AP90">
        <f>IF($D$20=0,0,IFERROR(ABS(IF(AL90="Supercritical",AF90,AD90)-E90),0))</f>
        <v/>
      </c>
    </row>
    <row r="91">
      <c r="A91" t="n">
        <v>48</v>
      </c>
      <c r="B91">
        <f>Y90</f>
        <v/>
      </c>
      <c r="C91">
        <f>Z90</f>
        <v/>
      </c>
      <c r="D91">
        <f>AM90</f>
        <v/>
      </c>
      <c r="E91">
        <f>AN90</f>
        <v/>
      </c>
      <c r="F91">
        <f>$D$5</f>
        <v/>
      </c>
      <c r="G91">
        <f>IF(N6="None",MAX(0,F91-H91),MAX(0,F91*B91))</f>
        <v/>
      </c>
      <c r="H91">
        <f>IF(N6="None",MAX(0.05,IFERROR(O33,0)+0.05),MAX(0,F91-G91))</f>
        <v/>
      </c>
      <c r="I91">
        <f>IF(AND(N7="None",N8="None"),MAX(0,G91*C91),IF(N7="None",MAX(0.05,IFERROR(O34,0)+0.05),IF(N8="None",MAX(0,G91-J91),MAX(0,G91*C91))))</f>
        <v/>
      </c>
      <c r="J91">
        <f>IF(AND(N7="None",N8="None"),MAX(0,G91-I91),IF(N8="None",MAX(0.05,IFERROR(O35,0)+0.05),IF(N7="None",MAX(0,G91-I91),MAX(0,G91-I91))))</f>
        <v/>
      </c>
      <c r="K91">
        <f>P5</f>
        <v/>
      </c>
      <c r="L91">
        <f>P6</f>
        <v/>
      </c>
      <c r="M91">
        <f>P7</f>
        <v/>
      </c>
      <c r="N91">
        <f>P8</f>
        <v/>
      </c>
      <c r="O91">
        <f>K91+((ABS(F91)/MAX(((F31)+(H31)*(MAX($D$16,(K91)-(J31))))*(MAX($D$16,(K91)-(J31))),1E-6))^2)/(2*$I$5)-((E31)*((((ABS(F91)*$D$6)/(MAX(((F31)+(H31)*(MAX($D$16,(K91)-(J31))))*(MAX($D$16,(K91)-(J31))),1E-6)*MAX(((((F31)+(H31)*(MAX($D$16,(K91)-(J31))))*(MAX($D$16,(K91)-(J31))))/MAX((F31)+2*(MAX($D$16,(K91)-(J31)))*SQRT(1+(H31)^2),1E-6))^(2/3),1E-6)))^2)+(((ABS(F91)*$D$6)/(MAX(((G31)+(I31)*(MAX($D$16,(AE91)-(K31))))*(MAX($D$16,(AE91)-(K31))),1E-6)*MAX(((((G31)+(I31)*(MAX($D$16,(AE91)-(K31))))*(MAX($D$16,(AE91)-(K31))))/MAX((G31)+2*(MAX($D$16,(AE91)-(K31)))*SQRT(1+(I31)^2),1E-6))^(2/3),1E-6)))^2))/2)+(IF((ABS(F91)/MAX(((G31)+(I31)*(MAX($D$16,(AE91)-(K31))))*(MAX($D$16,(AE91)-(K31))),1E-6))&gt;(ABS(F91)/MAX(((F31)+(H31)*(MAX($D$16,(K91)-(J31))))*(MAX($D$16,(K91)-(J31))),1E-6)),$D$9*((((ABS(F91)/MAX(((G31)+(I31)*(MAX($D$16,(AE91)-(K31))))*(MAX($D$16,(AE91)-(K31))),1E-6))^2)/(2*$I$5))-(((ABS(F91)/MAX(((F31)+(H31)*(MAX($D$16,(K91)-(J31))))*(MAX($D$16,(K91)-(J31))),1E-6))^2)/(2*$I$5))),$D$8*((((ABS(F91)/MAX(((F31)+(H31)*(MAX($D$16,(K91)-(J31))))*(MAX($D$16,(K91)-(J31))),1E-6))^2)/(2*$I$5))-(((ABS(F91)/MAX(((G31)+(I31)*(MAX($D$16,(AE91)-(K31))))*(MAX($D$16,(AE91)-(K31))),1E-6))^2)/(2*$I$5)))))+($D$10*(ABS((X31)-(W31))/90)*MAX(((ABS(F91)/MAX(((F31)+(H31)*(MAX($D$16,(K91)-(J31))))*(MAX($D$16,(K91)-(J31))),1E-6))^2)/(2*$I$5),((ABS(F91)/MAX(((G31)+(I31)*(MAX($D$16,(AE91)-(K31))))*(MAX($D$16,(AE91)-(K31))),1E-6))^2)/(2*$I$5)))+(0)-((ABS(F91)/MAX(((G31)+(I31)*(MAX($D$16,(AE91)-(K31))))*(MAX($D$16,(AE91)-(K31))),1E-6))^2)/(2*$I$5)</f>
        <v/>
      </c>
      <c r="P91">
        <f>AD91+((ABS(G91)/MAX(((G32)+(I32)*(MAX($D$16,(AD91)-(K32))))*(MAX($D$16,(AD91)-(K32))),1E-6))^2)/(2*$I$5)+((E32)*((((ABS(G91)*$D$6)/(MAX(((F32)+(H32)*(MAX($D$16,(AC91)-(J32))))*(MAX($D$16,(AC91)-(J32))),1E-6)*MAX(((((F32)+(H32)*(MAX($D$16,(AC91)-(J32))))*(MAX($D$16,(AC91)-(J32))))/MAX((F32)+2*(MAX($D$16,(AC91)-(J32)))*SQRT(1+(H32)^2),1E-6))^(2/3),1E-6)))^2)+(((ABS(G91)*$D$6)/(MAX(((G32)+(I32)*(MAX($D$16,(AD91)-(K32))))*(MAX($D$16,(AD91)-(K32))),1E-6)*MAX(((((G32)+(I32)*(MAX($D$16,(AD91)-(K32))))*(MAX($D$16,(AD91)-(K32))))/MAX((G32)+2*(MAX($D$16,(AD91)-(K32)))*SQRT(1+(I32)^2),1E-6))^(2/3),1E-6)))^2))/2)+(IF((ABS(G91)/MAX(((G32)+(I32)*(MAX($D$16,(AD91)-(K32))))*(MAX($D$16,(AD91)-(K32))),1E-6))&gt;(ABS(G91)/MAX(((F32)+(H32)*(MAX($D$16,(AC91)-(J32))))*(MAX($D$16,(AC91)-(J32))),1E-6)),$D$9*((((ABS(G91)/MAX(((G32)+(I32)*(MAX($D$16,(AD91)-(K32))))*(MAX($D$16,(AD91)-(K32))),1E-6))^2)/(2*$I$5))-(((ABS(G91)/MAX(((F32)+(H32)*(MAX($D$16,(AC91)-(J32))))*(MAX($D$16,(AC91)-(J32))),1E-6))^2)/(2*$I$5))),$D$8*((((ABS(G91)/MAX(((F32)+(H32)*(MAX($D$16,(AC91)-(J32))))*(MAX($D$16,(AC91)-(J32))),1E-6))^2)/(2*$I$5))-(((ABS(G91)/MAX(((G32)+(I32)*(MAX($D$16,(AD91)-(K32))))*(MAX($D$16,(AD91)-(K32))),1E-6))^2)/(2*$I$5)))))+($D$10*(ABS((X32)-(W32))/90)*MAX(((ABS(G91)/MAX(((F32)+(H32)*(MAX($D$16,(AC91)-(J32))))*(MAX($D$16,(AC91)-(J32))),1E-6))^2)/(2*$I$5),((ABS(G91)/MAX(((G32)+(I32)*(MAX($D$16,(AD91)-(K32))))*(MAX($D$16,(AD91)-(K32))),1E-6))^2)/(2*$I$5)))+(($D$11*0.13607488*(ABS(H91)/MAX(ABS(F91),1E-6))^2*MAX(((ABS(G91)/MAX(((F32)+(H32)*(MAX($D$16,(AC91)-(J32))))*(MAX($D$16,(AC91)-(J32))),1E-6))^2)/(2*$I$5),((ABS(G91)/MAX(((G32)+(I32)*(MAX($D$16,(AD91)-(K32))))*(MAX($D$16,(AD91)-(K32))),1E-6))^2)/(2*$I$5))))-((ABS(G91)/MAX(((F32)+(H32)*(MAX($D$16,(AC91)-(J32))))*(MAX($D$16,(AC91)-(J32))),1E-6))^2)/(2*$I$5)</f>
        <v/>
      </c>
      <c r="Q91">
        <f>L91+((ABS(H91)/MAX(((G33)+(I33)*(MAX($D$16,(IF(N6="None",AC91,L91))-(K33))))*(MAX($D$16,(IF(N6="None",AC91,L91))-(K33))),1E-6))^2)/(2*$I$5)+((E33)*((((ABS(H91)*$D$6)/(MAX(((F33)+(H33)*(MAX($D$16,(AC91)-(J33))))*(MAX($D$16,(AC91)-(J33))),1E-6)*MAX(((((F33)+(H33)*(MAX($D$16,(AC91)-(J33))))*(MAX($D$16,(AC91)-(J33))))/MAX((F33)+2*(MAX($D$16,(AC91)-(J33)))*SQRT(1+(H33)^2),1E-6))^(2/3),1E-6)))^2)+(((ABS(H91)*$D$6)/(MAX(((G33)+(I33)*(MAX($D$16,(IF(N6="None",AC91,L91))-(K33))))*(MAX($D$16,(IF(N6="None",AC91,L91))-(K33))),1E-6)*MAX(((((G33)+(I33)*(MAX($D$16,(IF(N6="None",AC91,L91))-(K33))))*(MAX($D$16,(IF(N6="None",AC91,L91))-(K33))))/MAX((G33)+2*(MAX($D$16,(IF(N6="None",AC91,L91))-(K33)))*SQRT(1+(I33)^2),1E-6))^(2/3),1E-6)))^2))/2)+(IF((ABS(H91)/MAX(((G33)+(I33)*(MAX($D$16,(IF(N6="None",AC91,L91))-(K33))))*(MAX($D$16,(IF(N6="None",AC91,L91))-(K33))),1E-6))&gt;(ABS(H91)/MAX(((F33)+(H33)*(MAX($D$16,(AC91)-(J33))))*(MAX($D$16,(AC91)-(J33))),1E-6)),$D$9*((((ABS(H91)/MAX(((G33)+(I33)*(MAX($D$16,(IF(N6="None",AC91,L91))-(K33))))*(MAX($D$16,(IF(N6="None",AC91,L91))-(K33))),1E-6))^2)/(2*$I$5))-(((ABS(H91)/MAX(((F33)+(H33)*(MAX($D$16,(AC91)-(J33))))*(MAX($D$16,(AC91)-(J33))),1E-6))^2)/(2*$I$5))),$D$8*((((ABS(H91)/MAX(((F33)+(H33)*(MAX($D$16,(AC91)-(J33))))*(MAX($D$16,(AC91)-(J33))),1E-6))^2)/(2*$I$5))-(((ABS(H91)/MAX(((G33)+(I33)*(MAX($D$16,(IF(N6="None",AC91,L91))-(K33))))*(MAX($D$16,(IF(N6="None",AC91,L91))-(K33))),1E-6))^2)/(2*$I$5)))))+($D$10*(ABS((X33)-(W33))/90)*MAX(((ABS(H91)/MAX(((F33)+(H33)*(MAX($D$16,(AC91)-(J33))))*(MAX($D$16,(AC91)-(J33))),1E-6))^2)/(2*$I$5),((ABS(H91)/MAX(((G33)+(I33)*(MAX($D$16,(IF(N6="None",AC91,L91))-(K33))))*(MAX($D$16,(IF(N6="None",AC91,L91))-(K33))),1E-6))^2)/(2*$I$5)))+(($D$11*0.00000015*(ABS(G91)/MAX(ABS(F91),1E-6))^2*MAX(((ABS(H91)/MAX(((F33)+(H33)*(MAX($D$16,(AC91)-(J33))))*(MAX($D$16,(AC91)-(J33))),1E-6))^2)/(2*$I$5),((ABS(H91)/MAX(((G33)+(I33)*(MAX($D$16,(IF(N6="None",AC91,L91))-(K33))))*(MAX($D$16,(IF(N6="None",AC91,L91))-(K33))),1E-6))^2)/(2*$I$5))))-((ABS(H91)/MAX(((F33)+(H33)*(MAX($D$16,(AC91)-(J33))))*(MAX($D$16,(AC91)-(J33))),1E-6))^2)/(2*$I$5)</f>
        <v/>
      </c>
      <c r="R91">
        <f>AE91+((ABS(G91)/MAX(((F32)+(H32)*(MAX($D$16,(AE91)-(J32))))*(MAX($D$16,(AE91)-(J32))),1E-6))^2)/(2*$I$5)-((E32)*((((ABS(G91)*$D$6)/(MAX(((F32)+(H32)*(MAX($D$16,(AE91)-(J32))))*(MAX($D$16,(AE91)-(J32))),1E-6)*MAX(((((F32)+(H32)*(MAX($D$16,(AE91)-(J32))))*(MAX($D$16,(AE91)-(J32))))/MAX((F32)+2*(MAX($D$16,(AE91)-(J32)))*SQRT(1+(H32)^2),1E-6))^(2/3),1E-6)))^2)+(((ABS(G91)*$D$6)/(MAX(((G32)+(I32)*(MAX($D$16,(AF91)-(K32))))*(MAX($D$16,(AF91)-(K32))),1E-6)*MAX(((((G32)+(I32)*(MAX($D$16,(AF91)-(K32))))*(MAX($D$16,(AF91)-(K32))))/MAX((G32)+2*(MAX($D$16,(AF91)-(K32)))*SQRT(1+(I32)^2),1E-6))^(2/3),1E-6)))^2))/2)+(IF((ABS(G91)/MAX(((G32)+(I32)*(MAX($D$16,(AF91)-(K32))))*(MAX($D$16,(AF91)-(K32))),1E-6))&gt;(ABS(G91)/MAX(((F32)+(H32)*(MAX($D$16,(AE91)-(J32))))*(MAX($D$16,(AE91)-(J32))),1E-6)),$D$9*((((ABS(G91)/MAX(((G32)+(I32)*(MAX($D$16,(AF91)-(K32))))*(MAX($D$16,(AF91)-(K32))),1E-6))^2)/(2*$I$5))-(((ABS(G91)/MAX(((F32)+(H32)*(MAX($D$16,(AE91)-(J32))))*(MAX($D$16,(AE91)-(J32))),1E-6))^2)/(2*$I$5))),$D$8*((((ABS(G91)/MAX(((F32)+(H32)*(MAX($D$16,(AE91)-(J32))))*(MAX($D$16,(AE91)-(J32))),1E-6))^2)/(2*$I$5))-(((ABS(G91)/MAX(((G32)+(I32)*(MAX($D$16,(AF91)-(K32))))*(MAX($D$16,(AF91)-(K32))),1E-6))^2)/(2*$I$5)))))+($D$10*(ABS((X32)-(W32))/90)*MAX(((ABS(G91)/MAX(((F32)+(H32)*(MAX($D$16,(AE91)-(J32))))*(MAX($D$16,(AE91)-(J32))),1E-6))^2)/(2*$I$5),((ABS(G91)/MAX(((G32)+(I32)*(MAX($D$16,(AF91)-(K32))))*(MAX($D$16,(AF91)-(K32))),1E-6))^2)/(2*$I$5)))+(($D$11*0.13607488*(ABS(H91)/MAX(ABS(F91),1E-6))^2*MAX(((ABS(G91)/MAX(((F32)+(H32)*(MAX($D$16,(AE91)-(J32))))*(MAX($D$16,(AE91)-(J32))),1E-6))^2)/(2*$I$5),((ABS(G91)/MAX(((G32)+(I32)*(MAX($D$16,(AF91)-(K32))))*(MAX($D$16,(AF91)-(K32))),1E-6))^2)/(2*$I$5))))-((ABS(G91)/MAX(((G32)+(I32)*(MAX($D$16,(AF91)-(K32))))*(MAX($D$16,(AF91)-(K32))),1E-6))^2)/(2*$I$5)</f>
        <v/>
      </c>
      <c r="S91">
        <f>M91+((ABS(I91)/MAX(((G34)+(I34)*(MAX($D$16,(IF(N7="None",AD91,M91))-(K34))))*(MAX($D$16,(IF(N7="None",AD91,M91))-(K34))),1E-6))^2)/(2*$I$5)+((E34)*((((ABS(I91)*$D$6)/(MAX(((F34)+(H34)*(MAX($D$16,(AD91)-(J34))))*(MAX($D$16,(AD91)-(J34))),1E-6)*MAX(((((F34)+(H34)*(MAX($D$16,(AD91)-(J34))))*(MAX($D$16,(AD91)-(J34))))/MAX((F34)+2*(MAX($D$16,(AD91)-(J34)))*SQRT(1+(H34)^2),1E-6))^(2/3),1E-6)))^2)+(((ABS(I91)*$D$6)/(MAX(((G34)+(I34)*(MAX($D$16,(IF(N7="None",AD91,M91))-(K34))))*(MAX($D$16,(IF(N7="None",AD91,M91))-(K34))),1E-6)*MAX(((((G34)+(I34)*(MAX($D$16,(IF(N7="None",AD91,M91))-(K34))))*(MAX($D$16,(IF(N7="None",AD91,M91))-(K34))))/MAX((G34)+2*(MAX($D$16,(IF(N7="None",AD91,M91))-(K34)))*SQRT(1+(I34)^2),1E-6))^(2/3),1E-6)))^2))/2)+(IF((ABS(I91)/MAX(((G34)+(I34)*(MAX($D$16,(IF(N7="None",AD91,M91))-(K34))))*(MAX($D$16,(IF(N7="None",AD91,M91))-(K34))),1E-6))&gt;(ABS(I91)/MAX(((F34)+(H34)*(MAX($D$16,(AD91)-(J34))))*(MAX($D$16,(AD91)-(J34))),1E-6)),$D$9*((((ABS(I91)/MAX(((G34)+(I34)*(MAX($D$16,(IF(N7="None",AD91,M91))-(K34))))*(MAX($D$16,(IF(N7="None",AD91,M91))-(K34))),1E-6))^2)/(2*$I$5))-(((ABS(I91)/MAX(((F34)+(H34)*(MAX($D$16,(AD91)-(J34))))*(MAX($D$16,(AD91)-(J34))),1E-6))^2)/(2*$I$5))),$D$8*((((ABS(I91)/MAX(((F34)+(H34)*(MAX($D$16,(AD91)-(J34))))*(MAX($D$16,(AD91)-(J34))),1E-6))^2)/(2*$I$5))-(((ABS(I91)/MAX(((G34)+(I34)*(MAX($D$16,(IF(N7="None",AD91,M91))-(K34))))*(MAX($D$16,(IF(N7="None",AD91,M91))-(K34))),1E-6))^2)/(2*$I$5)))))+($D$10*(ABS((X34)-(W34))/90)*MAX(((ABS(I91)/MAX(((F34)+(H34)*(MAX($D$16,(AD91)-(J34))))*(MAX($D$16,(AD91)-(J34))),1E-6))^2)/(2*$I$5),((ABS(I91)/MAX(((G34)+(I34)*(MAX($D$16,(IF(N7="None",AD91,M91))-(K34))))*(MAX($D$16,(IF(N7="None",AD91,M91))-(K34))),1E-6))^2)/(2*$I$5)))+(0)-((ABS(I91)/MAX(((F34)+(H34)*(MAX($D$16,(AD91)-(J34))))*(MAX($D$16,(AD91)-(J34))),1E-6))^2)/(2*$I$5)</f>
        <v/>
      </c>
      <c r="T91">
        <f>N91+((ABS(J91)/MAX(((G35)+(I35)*(MAX($D$16,(IF(N8="None",AD91,N91))-(K35))))*(MAX($D$16,(IF(N8="None",AD91,N91))-(K35))),1E-6))^2)/(2*$I$5)+((E35)*((((ABS(J91)*$D$6)/(MAX(((F35)+(H35)*(MAX($D$16,(AD91)-(J35))))*(MAX($D$16,(AD91)-(J35))),1E-6)*MAX(((((F35)+(H35)*(MAX($D$16,(AD91)-(J35))))*(MAX($D$16,(AD91)-(J35))))/MAX((F35)+2*(MAX($D$16,(AD91)-(J35)))*SQRT(1+(H35)^2),1E-6))^(2/3),1E-6)))^2)+(((ABS(J91)*$D$6)/(MAX(((G35)+(I35)*(MAX($D$16,(IF(N8="None",AD91,N91))-(K35))))*(MAX($D$16,(IF(N8="None",AD91,N91))-(K35))),1E-6)*MAX(((((G35)+(I35)*(MAX($D$16,(IF(N8="None",AD91,N91))-(K35))))*(MAX($D$16,(IF(N8="None",AD91,N91))-(K35))))/MAX((G35)+2*(MAX($D$16,(IF(N8="None",AD91,N91))-(K35)))*SQRT(1+(I35)^2),1E-6))^(2/3),1E-6)))^2))/2)+(IF((ABS(J91)/MAX(((G35)+(I35)*(MAX($D$16,(IF(N8="None",AD91,N91))-(K35))))*(MAX($D$16,(IF(N8="None",AD91,N91))-(K35))),1E-6))&gt;(ABS(J91)/MAX(((F35)+(H35)*(MAX($D$16,(AD91)-(J35))))*(MAX($D$16,(AD91)-(J35))),1E-6)),$D$9*((((ABS(J91)/MAX(((G35)+(I35)*(MAX($D$16,(IF(N8="None",AD91,N91))-(K35))))*(MAX($D$16,(IF(N8="None",AD91,N91))-(K35))),1E-6))^2)/(2*$I$5))-(((ABS(J91)/MAX(((F35)+(H35)*(MAX($D$16,(AD91)-(J35))))*(MAX($D$16,(AD91)-(J35))),1E-6))^2)/(2*$I$5))),$D$8*((((ABS(J91)/MAX(((F35)+(H35)*(MAX($D$16,(AD91)-(J35))))*(MAX($D$16,(AD91)-(J35))),1E-6))^2)/(2*$I$5))-(((ABS(J91)/MAX(((G35)+(I35)*(MAX($D$16,(IF(N8="None",AD91,N91))-(K35))))*(MAX($D$16,(IF(N8="None",AD91,N91))-(K35))),1E-6))^2)/(2*$I$5)))))+($D$10*(ABS((X35)-(W35))/90)*MAX(((ABS(J91)/MAX(((F35)+(H35)*(MAX($D$16,(AD91)-(J35))))*(MAX($D$16,(AD91)-(J35))),1E-6))^2)/(2*$I$5),((ABS(J91)/MAX(((G35)+(I35)*(MAX($D$16,(IF(N8="None",AD91,N91))-(K35))))*(MAX($D$16,(IF(N8="None",AD91,N91))-(K35))),1E-6))^2)/(2*$I$5)))+(($D$11*0.34699541*(ABS(I91)/MAX(ABS(G91),1E-6))^2*MAX(((ABS(J91)/MAX(((F35)+(H35)*(MAX($D$16,(AD91)-(J35))))*(MAX($D$16,(AD91)-(J35))),1E-6))^2)/(2*$I$5),((ABS(J91)/MAX(((G35)+(I35)*(MAX($D$16,(IF(N8="None",AD91,N91))-(K35))))*(MAX($D$16,(IF(N8="None",AD91,N91))-(K35))),1E-6))^2)/(2*$I$5))))-((ABS(J91)/MAX(((F35)+(H35)*(MAX($D$16,(AD91)-(J35))))*(MAX($D$16,(AD91)-(J35))),1E-6))^2)/(2*$I$5)</f>
        <v/>
      </c>
      <c r="U91">
        <f>((((G31)*(MAX($D$16,(AE91)-(K31)))^2)/2+(I31)*(MAX($D$16,(AE91)-(K31)))^3/3+(ABS(F91)^2)/($I$5*MAX(((G31)+(I31)*(MAX($D$16,(AE91)-(K31))))*(MAX($D$16,(AE91)-(K31))),1E-6)))-(IF(N6="None",((((F32)*(MAX($D$16,(AE91)-(J32)))^2)/2+(H32)*(MAX($D$16,(AE91)-(J32)))^3/3+(ABS(G91)^2)/($I$5*MAX(((F32)+(H32)*(MAX($D$16,(AE91)-(J32))))*(MAX($D$16,(AE91)-(J32))),1E-6)))*0.72785025),(((((F32)*(MAX($D$16,(AE91)-(J32)))^2)/2+(H32)*(MAX($D$16,(AE91)-(J32)))^3/3+(ABS(G91)^2)/($I$5*MAX(((F32)+(H32)*(MAX($D$16,(AE91)-(J32))))*(MAX($D$16,(AE91)-(J32))),1E-6)))*0.72785025)+((((F33)*(MAX($D$16,(AE91)-(J33)))^2)/2+(H33)*(MAX($D$16,(AE91)-(J33)))^3/3+(ABS(H91)^2)/($I$5*MAX(((F33)+(H33)*(MAX($D$16,(AE91)-(J33))))*(MAX($D$16,(AE91)-(J33))),1E-6)))*0.99999971)))))/MAX(((G31)*(MAX($D$16,(AE91)-(K31)))^2)/2+(I31)*(MAX($D$16,(AE91)-(K31)))^3/3+(ABS(F91)^2)/($I$5*MAX(((G31)+(I31)*(MAX($D$16,(AE91)-(K31))))*(MAX($D$16,(AE91)-(K31))),1E-6)),1E-6)</f>
        <v/>
      </c>
      <c r="V91">
        <f>((((G32)*(MAX($D$16,(AF91)-(K32)))^2)/2+(I32)*(MAX($D$16,(AF91)-(K32)))^3/3+(ABS(G91)^2)/($I$5*MAX(((G32)+(I32)*(MAX($D$16,(AF91)-(K32))))*(MAX($D$16,(AF91)-(K32))),1E-6)))-(IF(AND(N7="None",N8="None"),0,IF(N8="None",((((F34)*(MAX($D$16,(AF91)-(J34)))^2)/2+(H34)*(MAX($D$16,(AF91)-(J34)))^3/3+(ABS(I91)^2)/($I$5*MAX(((F34)+(H34)*(MAX($D$16,(AF91)-(J34))))*(MAX($D$16,(AF91)-(J34))),1E-6)))*1.00000000),IF(N7="None",((((F35)*(MAX($D$16,(AF91)-(J35)))^2)/2+(H35)*(MAX($D$16,(AF91)-(J35)))^3/3+(ABS(J91)^2)/($I$5*MAX(((F35)+(H35)*(MAX($D$16,(AF91)-(J35))))*(MAX($D$16,(AF91)-(J35))),1E-6)))*0.30600918),(((((F34)*(MAX($D$16,(AF91)-(J34)))^2)/2+(H34)*(MAX($D$16,(AF91)-(J34)))^3/3+(ABS(I91)^2)/($I$5*MAX(((F34)+(H34)*(MAX($D$16,(AF91)-(J34))))*(MAX($D$16,(AF91)-(J34))),1E-6)))*1.00000000)+((((F35)*(MAX($D$16,(AF91)-(J35)))^2)/2+(H35)*(MAX($D$16,(AF91)-(J35)))^3/3+(ABS(J91)^2)/($I$5*MAX(((F35)+(H35)*(MAX($D$16,(AF91)-(J35))))*(MAX($D$16,(AF91)-(J35))),1E-6)))*0.30600918)))))))/MAX(((G32)*(MAX($D$16,(AF91)-(K32)))^2)/2+(I32)*(MAX($D$16,(AF91)-(K32)))^3/3+(ABS(G91)^2)/($I$5*MAX(((G32)+(I32)*(MAX($D$16,(AF91)-(K32))))*(MAX($D$16,(AF91)-(K32))),1E-6)),1E-6)</f>
        <v/>
      </c>
      <c r="W91">
        <f>ABS((MAX(P91,Q91))-D91)</f>
        <v/>
      </c>
      <c r="X91">
        <f>ABS((MAX(S91,T91))-E91)</f>
        <v/>
      </c>
      <c r="Y91">
        <f>IF($D$20=0,B91,IFERROR(IF(N6="None",1,MIN(0.98,MAX(0.02,B91+$D$14*((Q91-P91)/MAX(ABS(D91),1))))),B91))</f>
        <v/>
      </c>
      <c r="Z91">
        <f>IF($D$20=0,C91,IFERROR(IF(AND(N7="None",N8="None"),C91,IF(N8="None",1,IF(N7="None",0,MIN(0.98,MAX(0.02,C91+$D$14*((T91-S91)/MAX(ABS(E91),1))))))),C91))</f>
        <v/>
      </c>
      <c r="AA91">
        <f>IF($D$20=0,D91,IFERROR(D91+$D$13*(AC91-D91),D91))</f>
        <v/>
      </c>
      <c r="AB91">
        <f>IF($D$20=0,E91,IFERROR(E91+$D$13*(AD91-E91),E91))</f>
        <v/>
      </c>
      <c r="AC91">
        <f>IF($D$20=0,D91,IF(AC91=0,(MAX(P91,Q91)),IF(ABS((MAX(P91,Q91))-AC91)&lt;$D$19,AC91,MAX((K31)+$D$16,AC91+$D$13*(((MAX(P91,Q91))-AC91))))))</f>
        <v/>
      </c>
      <c r="AD91">
        <f>IF($D$20=0,E91,IF(AD91=0,(MAX(S91,T91)),IF(ABS((MAX(S91,T91))-AD91)&lt;$D$19,AD91,MAX((K32)+$D$16,AD91+$D$13*(((MAX(S91,T91))-AD91))))))</f>
        <v/>
      </c>
      <c r="AE91">
        <f>IF($D$20=0,D91,IF(AE91=0,O91,IF(ABS(U91)&lt;$D$19,AE91,MAX((K31)+$D$16,AE91+($D$13*(((O91)-AE91)+(U91*MAX(ABS(AE91-(K31)),1))))))))</f>
        <v/>
      </c>
      <c r="AF91">
        <f>IF($D$20=0,E91,IF(AF91=0,R91,IF(ABS(V91)&lt;$D$19,AF91,MAX((K32)+$D$16,AF91+($D$13*(((R91)-AF91)+(V91*MAX(ABS(AF91-(K32)),1))))))))</f>
        <v/>
      </c>
      <c r="AG91">
        <f>((G31)*(MAX($D$16,(AC91)-(K31)))^2)/2+(I31)*(MAX($D$16,(AC91)-(K31)))^3/3+(ABS(F91)^2)/($I$5*MAX(((G31)+(I31)*(MAX($D$16,(AC91)-(K31))))*(MAX($D$16,(AC91)-(K31))),1E-6))</f>
        <v/>
      </c>
      <c r="AH91">
        <f>((G31)*(MAX($D$16,(AE91)-(K31)))^2)/2+(I31)*(MAX($D$16,(AE91)-(K31)))^3/3+(ABS(F91)^2)/($I$5*MAX(((G31)+(I31)*(MAX($D$16,(AE91)-(K31))))*(MAX($D$16,(AE91)-(K31))),1E-6))</f>
        <v/>
      </c>
      <c r="AI91">
        <f>((G32)*(MAX($D$16,(AD91)-(K32)))^2)/2+(I32)*(MAX($D$16,(AD91)-(K32)))^3/3+(ABS(G91)^2)/($I$5*MAX(((G32)+(I32)*(MAX($D$16,(AD91)-(K32))))*(MAX($D$16,(AD91)-(K32))),1E-6))</f>
        <v/>
      </c>
      <c r="AJ91">
        <f>((G32)*(MAX($D$16,(AF91)-(K32)))^2)/2+(I32)*(MAX($D$16,(AF91)-(K32)))^3/3+(ABS(G91)^2)/($I$5*MAX(((G32)+(I32)*(MAX($D$16,(AF91)-(K32))))*(MAX($D$16,(AF91)-(K32))),1E-6))</f>
        <v/>
      </c>
      <c r="AK91">
        <f>IF(AH91&gt;=AG91,"Supercritical","Subcritical")</f>
        <v/>
      </c>
      <c r="AL91">
        <f>IF(AJ91&gt;=AI91,"Supercritical","Subcritical")</f>
        <v/>
      </c>
      <c r="AM91">
        <f>IF($D$20=0,D91,IFERROR(D91+$D$13*(IF(AK91="Supercritical",AE91,AC91)-D91),D91))</f>
        <v/>
      </c>
      <c r="AN91">
        <f>IF($D$20=0,E91,IFERROR(E91+$D$13*(IF(AL91="Supercritical",AF91,AD91)-E91),E91))</f>
        <v/>
      </c>
      <c r="AO91">
        <f>IF($D$20=0,0,IFERROR(ABS(IF(AK91="Supercritical",AE91,AC91)-D91),0))</f>
        <v/>
      </c>
      <c r="AP91">
        <f>IF($D$20=0,0,IFERROR(ABS(IF(AL91="Supercritical",AF91,AD91)-E91),0))</f>
        <v/>
      </c>
    </row>
    <row r="92">
      <c r="A92" t="n">
        <v>49</v>
      </c>
      <c r="B92">
        <f>Y91</f>
        <v/>
      </c>
      <c r="C92">
        <f>Z91</f>
        <v/>
      </c>
      <c r="D92">
        <f>AM91</f>
        <v/>
      </c>
      <c r="E92">
        <f>AN91</f>
        <v/>
      </c>
      <c r="F92">
        <f>$D$5</f>
        <v/>
      </c>
      <c r="G92">
        <f>IF(N6="None",MAX(0,F92-H92),MAX(0,F92*B92))</f>
        <v/>
      </c>
      <c r="H92">
        <f>IF(N6="None",MAX(0.05,IFERROR(O33,0)+0.05),MAX(0,F92-G92))</f>
        <v/>
      </c>
      <c r="I92">
        <f>IF(AND(N7="None",N8="None"),MAX(0,G92*C92),IF(N7="None",MAX(0.05,IFERROR(O34,0)+0.05),IF(N8="None",MAX(0,G92-J92),MAX(0,G92*C92))))</f>
        <v/>
      </c>
      <c r="J92">
        <f>IF(AND(N7="None",N8="None"),MAX(0,G92-I92),IF(N8="None",MAX(0.05,IFERROR(O35,0)+0.05),IF(N7="None",MAX(0,G92-I92),MAX(0,G92-I92))))</f>
        <v/>
      </c>
      <c r="K92">
        <f>P5</f>
        <v/>
      </c>
      <c r="L92">
        <f>P6</f>
        <v/>
      </c>
      <c r="M92">
        <f>P7</f>
        <v/>
      </c>
      <c r="N92">
        <f>P8</f>
        <v/>
      </c>
      <c r="O92">
        <f>K92+((ABS(F92)/MAX(((F31)+(H31)*(MAX($D$16,(K92)-(J31))))*(MAX($D$16,(K92)-(J31))),1E-6))^2)/(2*$I$5)-((E31)*((((ABS(F92)*$D$6)/(MAX(((F31)+(H31)*(MAX($D$16,(K92)-(J31))))*(MAX($D$16,(K92)-(J31))),1E-6)*MAX(((((F31)+(H31)*(MAX($D$16,(K92)-(J31))))*(MAX($D$16,(K92)-(J31))))/MAX((F31)+2*(MAX($D$16,(K92)-(J31)))*SQRT(1+(H31)^2),1E-6))^(2/3),1E-6)))^2)+(((ABS(F92)*$D$6)/(MAX(((G31)+(I31)*(MAX($D$16,(AE92)-(K31))))*(MAX($D$16,(AE92)-(K31))),1E-6)*MAX(((((G31)+(I31)*(MAX($D$16,(AE92)-(K31))))*(MAX($D$16,(AE92)-(K31))))/MAX((G31)+2*(MAX($D$16,(AE92)-(K31)))*SQRT(1+(I31)^2),1E-6))^(2/3),1E-6)))^2))/2)+(IF((ABS(F92)/MAX(((G31)+(I31)*(MAX($D$16,(AE92)-(K31))))*(MAX($D$16,(AE92)-(K31))),1E-6))&gt;(ABS(F92)/MAX(((F31)+(H31)*(MAX($D$16,(K92)-(J31))))*(MAX($D$16,(K92)-(J31))),1E-6)),$D$9*((((ABS(F92)/MAX(((G31)+(I31)*(MAX($D$16,(AE92)-(K31))))*(MAX($D$16,(AE92)-(K31))),1E-6))^2)/(2*$I$5))-(((ABS(F92)/MAX(((F31)+(H31)*(MAX($D$16,(K92)-(J31))))*(MAX($D$16,(K92)-(J31))),1E-6))^2)/(2*$I$5))),$D$8*((((ABS(F92)/MAX(((F31)+(H31)*(MAX($D$16,(K92)-(J31))))*(MAX($D$16,(K92)-(J31))),1E-6))^2)/(2*$I$5))-(((ABS(F92)/MAX(((G31)+(I31)*(MAX($D$16,(AE92)-(K31))))*(MAX($D$16,(AE92)-(K31))),1E-6))^2)/(2*$I$5)))))+($D$10*(ABS((X31)-(W31))/90)*MAX(((ABS(F92)/MAX(((F31)+(H31)*(MAX($D$16,(K92)-(J31))))*(MAX($D$16,(K92)-(J31))),1E-6))^2)/(2*$I$5),((ABS(F92)/MAX(((G31)+(I31)*(MAX($D$16,(AE92)-(K31))))*(MAX($D$16,(AE92)-(K31))),1E-6))^2)/(2*$I$5)))+(0)-((ABS(F92)/MAX(((G31)+(I31)*(MAX($D$16,(AE92)-(K31))))*(MAX($D$16,(AE92)-(K31))),1E-6))^2)/(2*$I$5)</f>
        <v/>
      </c>
      <c r="P92">
        <f>AD92+((ABS(G92)/MAX(((G32)+(I32)*(MAX($D$16,(AD92)-(K32))))*(MAX($D$16,(AD92)-(K32))),1E-6))^2)/(2*$I$5)+((E32)*((((ABS(G92)*$D$6)/(MAX(((F32)+(H32)*(MAX($D$16,(AC92)-(J32))))*(MAX($D$16,(AC92)-(J32))),1E-6)*MAX(((((F32)+(H32)*(MAX($D$16,(AC92)-(J32))))*(MAX($D$16,(AC92)-(J32))))/MAX((F32)+2*(MAX($D$16,(AC92)-(J32)))*SQRT(1+(H32)^2),1E-6))^(2/3),1E-6)))^2)+(((ABS(G92)*$D$6)/(MAX(((G32)+(I32)*(MAX($D$16,(AD92)-(K32))))*(MAX($D$16,(AD92)-(K32))),1E-6)*MAX(((((G32)+(I32)*(MAX($D$16,(AD92)-(K32))))*(MAX($D$16,(AD92)-(K32))))/MAX((G32)+2*(MAX($D$16,(AD92)-(K32)))*SQRT(1+(I32)^2),1E-6))^(2/3),1E-6)))^2))/2)+(IF((ABS(G92)/MAX(((G32)+(I32)*(MAX($D$16,(AD92)-(K32))))*(MAX($D$16,(AD92)-(K32))),1E-6))&gt;(ABS(G92)/MAX(((F32)+(H32)*(MAX($D$16,(AC92)-(J32))))*(MAX($D$16,(AC92)-(J32))),1E-6)),$D$9*((((ABS(G92)/MAX(((G32)+(I32)*(MAX($D$16,(AD92)-(K32))))*(MAX($D$16,(AD92)-(K32))),1E-6))^2)/(2*$I$5))-(((ABS(G92)/MAX(((F32)+(H32)*(MAX($D$16,(AC92)-(J32))))*(MAX($D$16,(AC92)-(J32))),1E-6))^2)/(2*$I$5))),$D$8*((((ABS(G92)/MAX(((F32)+(H32)*(MAX($D$16,(AC92)-(J32))))*(MAX($D$16,(AC92)-(J32))),1E-6))^2)/(2*$I$5))-(((ABS(G92)/MAX(((G32)+(I32)*(MAX($D$16,(AD92)-(K32))))*(MAX($D$16,(AD92)-(K32))),1E-6))^2)/(2*$I$5)))))+($D$10*(ABS((X32)-(W32))/90)*MAX(((ABS(G92)/MAX(((F32)+(H32)*(MAX($D$16,(AC92)-(J32))))*(MAX($D$16,(AC92)-(J32))),1E-6))^2)/(2*$I$5),((ABS(G92)/MAX(((G32)+(I32)*(MAX($D$16,(AD92)-(K32))))*(MAX($D$16,(AD92)-(K32))),1E-6))^2)/(2*$I$5)))+(($D$11*0.13607488*(ABS(H92)/MAX(ABS(F92),1E-6))^2*MAX(((ABS(G92)/MAX(((F32)+(H32)*(MAX($D$16,(AC92)-(J32))))*(MAX($D$16,(AC92)-(J32))),1E-6))^2)/(2*$I$5),((ABS(G92)/MAX(((G32)+(I32)*(MAX($D$16,(AD92)-(K32))))*(MAX($D$16,(AD92)-(K32))),1E-6))^2)/(2*$I$5))))-((ABS(G92)/MAX(((F32)+(H32)*(MAX($D$16,(AC92)-(J32))))*(MAX($D$16,(AC92)-(J32))),1E-6))^2)/(2*$I$5)</f>
        <v/>
      </c>
      <c r="Q92">
        <f>L92+((ABS(H92)/MAX(((G33)+(I33)*(MAX($D$16,(IF(N6="None",AC92,L92))-(K33))))*(MAX($D$16,(IF(N6="None",AC92,L92))-(K33))),1E-6))^2)/(2*$I$5)+((E33)*((((ABS(H92)*$D$6)/(MAX(((F33)+(H33)*(MAX($D$16,(AC92)-(J33))))*(MAX($D$16,(AC92)-(J33))),1E-6)*MAX(((((F33)+(H33)*(MAX($D$16,(AC92)-(J33))))*(MAX($D$16,(AC92)-(J33))))/MAX((F33)+2*(MAX($D$16,(AC92)-(J33)))*SQRT(1+(H33)^2),1E-6))^(2/3),1E-6)))^2)+(((ABS(H92)*$D$6)/(MAX(((G33)+(I33)*(MAX($D$16,(IF(N6="None",AC92,L92))-(K33))))*(MAX($D$16,(IF(N6="None",AC92,L92))-(K33))),1E-6)*MAX(((((G33)+(I33)*(MAX($D$16,(IF(N6="None",AC92,L92))-(K33))))*(MAX($D$16,(IF(N6="None",AC92,L92))-(K33))))/MAX((G33)+2*(MAX($D$16,(IF(N6="None",AC92,L92))-(K33)))*SQRT(1+(I33)^2),1E-6))^(2/3),1E-6)))^2))/2)+(IF((ABS(H92)/MAX(((G33)+(I33)*(MAX($D$16,(IF(N6="None",AC92,L92))-(K33))))*(MAX($D$16,(IF(N6="None",AC92,L92))-(K33))),1E-6))&gt;(ABS(H92)/MAX(((F33)+(H33)*(MAX($D$16,(AC92)-(J33))))*(MAX($D$16,(AC92)-(J33))),1E-6)),$D$9*((((ABS(H92)/MAX(((G33)+(I33)*(MAX($D$16,(IF(N6="None",AC92,L92))-(K33))))*(MAX($D$16,(IF(N6="None",AC92,L92))-(K33))),1E-6))^2)/(2*$I$5))-(((ABS(H92)/MAX(((F33)+(H33)*(MAX($D$16,(AC92)-(J33))))*(MAX($D$16,(AC92)-(J33))),1E-6))^2)/(2*$I$5))),$D$8*((((ABS(H92)/MAX(((F33)+(H33)*(MAX($D$16,(AC92)-(J33))))*(MAX($D$16,(AC92)-(J33))),1E-6))^2)/(2*$I$5))-(((ABS(H92)/MAX(((G33)+(I33)*(MAX($D$16,(IF(N6="None",AC92,L92))-(K33))))*(MAX($D$16,(IF(N6="None",AC92,L92))-(K33))),1E-6))^2)/(2*$I$5)))))+($D$10*(ABS((X33)-(W33))/90)*MAX(((ABS(H92)/MAX(((F33)+(H33)*(MAX($D$16,(AC92)-(J33))))*(MAX($D$16,(AC92)-(J33))),1E-6))^2)/(2*$I$5),((ABS(H92)/MAX(((G33)+(I33)*(MAX($D$16,(IF(N6="None",AC92,L92))-(K33))))*(MAX($D$16,(IF(N6="None",AC92,L92))-(K33))),1E-6))^2)/(2*$I$5)))+(($D$11*0.00000015*(ABS(G92)/MAX(ABS(F92),1E-6))^2*MAX(((ABS(H92)/MAX(((F33)+(H33)*(MAX($D$16,(AC92)-(J33))))*(MAX($D$16,(AC92)-(J33))),1E-6))^2)/(2*$I$5),((ABS(H92)/MAX(((G33)+(I33)*(MAX($D$16,(IF(N6="None",AC92,L92))-(K33))))*(MAX($D$16,(IF(N6="None",AC92,L92))-(K33))),1E-6))^2)/(2*$I$5))))-((ABS(H92)/MAX(((F33)+(H33)*(MAX($D$16,(AC92)-(J33))))*(MAX($D$16,(AC92)-(J33))),1E-6))^2)/(2*$I$5)</f>
        <v/>
      </c>
      <c r="R92">
        <f>AE92+((ABS(G92)/MAX(((F32)+(H32)*(MAX($D$16,(AE92)-(J32))))*(MAX($D$16,(AE92)-(J32))),1E-6))^2)/(2*$I$5)-((E32)*((((ABS(G92)*$D$6)/(MAX(((F32)+(H32)*(MAX($D$16,(AE92)-(J32))))*(MAX($D$16,(AE92)-(J32))),1E-6)*MAX(((((F32)+(H32)*(MAX($D$16,(AE92)-(J32))))*(MAX($D$16,(AE92)-(J32))))/MAX((F32)+2*(MAX($D$16,(AE92)-(J32)))*SQRT(1+(H32)^2),1E-6))^(2/3),1E-6)))^2)+(((ABS(G92)*$D$6)/(MAX(((G32)+(I32)*(MAX($D$16,(AF92)-(K32))))*(MAX($D$16,(AF92)-(K32))),1E-6)*MAX(((((G32)+(I32)*(MAX($D$16,(AF92)-(K32))))*(MAX($D$16,(AF92)-(K32))))/MAX((G32)+2*(MAX($D$16,(AF92)-(K32)))*SQRT(1+(I32)^2),1E-6))^(2/3),1E-6)))^2))/2)+(IF((ABS(G92)/MAX(((G32)+(I32)*(MAX($D$16,(AF92)-(K32))))*(MAX($D$16,(AF92)-(K32))),1E-6))&gt;(ABS(G92)/MAX(((F32)+(H32)*(MAX($D$16,(AE92)-(J32))))*(MAX($D$16,(AE92)-(J32))),1E-6)),$D$9*((((ABS(G92)/MAX(((G32)+(I32)*(MAX($D$16,(AF92)-(K32))))*(MAX($D$16,(AF92)-(K32))),1E-6))^2)/(2*$I$5))-(((ABS(G92)/MAX(((F32)+(H32)*(MAX($D$16,(AE92)-(J32))))*(MAX($D$16,(AE92)-(J32))),1E-6))^2)/(2*$I$5))),$D$8*((((ABS(G92)/MAX(((F32)+(H32)*(MAX($D$16,(AE92)-(J32))))*(MAX($D$16,(AE92)-(J32))),1E-6))^2)/(2*$I$5))-(((ABS(G92)/MAX(((G32)+(I32)*(MAX($D$16,(AF92)-(K32))))*(MAX($D$16,(AF92)-(K32))),1E-6))^2)/(2*$I$5)))))+($D$10*(ABS((X32)-(W32))/90)*MAX(((ABS(G92)/MAX(((F32)+(H32)*(MAX($D$16,(AE92)-(J32))))*(MAX($D$16,(AE92)-(J32))),1E-6))^2)/(2*$I$5),((ABS(G92)/MAX(((G32)+(I32)*(MAX($D$16,(AF92)-(K32))))*(MAX($D$16,(AF92)-(K32))),1E-6))^2)/(2*$I$5)))+(($D$11*0.13607488*(ABS(H92)/MAX(ABS(F92),1E-6))^2*MAX(((ABS(G92)/MAX(((F32)+(H32)*(MAX($D$16,(AE92)-(J32))))*(MAX($D$16,(AE92)-(J32))),1E-6))^2)/(2*$I$5),((ABS(G92)/MAX(((G32)+(I32)*(MAX($D$16,(AF92)-(K32))))*(MAX($D$16,(AF92)-(K32))),1E-6))^2)/(2*$I$5))))-((ABS(G92)/MAX(((G32)+(I32)*(MAX($D$16,(AF92)-(K32))))*(MAX($D$16,(AF92)-(K32))),1E-6))^2)/(2*$I$5)</f>
        <v/>
      </c>
      <c r="S92">
        <f>M92+((ABS(I92)/MAX(((G34)+(I34)*(MAX($D$16,(IF(N7="None",AD92,M92))-(K34))))*(MAX($D$16,(IF(N7="None",AD92,M92))-(K34))),1E-6))^2)/(2*$I$5)+((E34)*((((ABS(I92)*$D$6)/(MAX(((F34)+(H34)*(MAX($D$16,(AD92)-(J34))))*(MAX($D$16,(AD92)-(J34))),1E-6)*MAX(((((F34)+(H34)*(MAX($D$16,(AD92)-(J34))))*(MAX($D$16,(AD92)-(J34))))/MAX((F34)+2*(MAX($D$16,(AD92)-(J34)))*SQRT(1+(H34)^2),1E-6))^(2/3),1E-6)))^2)+(((ABS(I92)*$D$6)/(MAX(((G34)+(I34)*(MAX($D$16,(IF(N7="None",AD92,M92))-(K34))))*(MAX($D$16,(IF(N7="None",AD92,M92))-(K34))),1E-6)*MAX(((((G34)+(I34)*(MAX($D$16,(IF(N7="None",AD92,M92))-(K34))))*(MAX($D$16,(IF(N7="None",AD92,M92))-(K34))))/MAX((G34)+2*(MAX($D$16,(IF(N7="None",AD92,M92))-(K34)))*SQRT(1+(I34)^2),1E-6))^(2/3),1E-6)))^2))/2)+(IF((ABS(I92)/MAX(((G34)+(I34)*(MAX($D$16,(IF(N7="None",AD92,M92))-(K34))))*(MAX($D$16,(IF(N7="None",AD92,M92))-(K34))),1E-6))&gt;(ABS(I92)/MAX(((F34)+(H34)*(MAX($D$16,(AD92)-(J34))))*(MAX($D$16,(AD92)-(J34))),1E-6)),$D$9*((((ABS(I92)/MAX(((G34)+(I34)*(MAX($D$16,(IF(N7="None",AD92,M92))-(K34))))*(MAX($D$16,(IF(N7="None",AD92,M92))-(K34))),1E-6))^2)/(2*$I$5))-(((ABS(I92)/MAX(((F34)+(H34)*(MAX($D$16,(AD92)-(J34))))*(MAX($D$16,(AD92)-(J34))),1E-6))^2)/(2*$I$5))),$D$8*((((ABS(I92)/MAX(((F34)+(H34)*(MAX($D$16,(AD92)-(J34))))*(MAX($D$16,(AD92)-(J34))),1E-6))^2)/(2*$I$5))-(((ABS(I92)/MAX(((G34)+(I34)*(MAX($D$16,(IF(N7="None",AD92,M92))-(K34))))*(MAX($D$16,(IF(N7="None",AD92,M92))-(K34))),1E-6))^2)/(2*$I$5)))))+($D$10*(ABS((X34)-(W34))/90)*MAX(((ABS(I92)/MAX(((F34)+(H34)*(MAX($D$16,(AD92)-(J34))))*(MAX($D$16,(AD92)-(J34))),1E-6))^2)/(2*$I$5),((ABS(I92)/MAX(((G34)+(I34)*(MAX($D$16,(IF(N7="None",AD92,M92))-(K34))))*(MAX($D$16,(IF(N7="None",AD92,M92))-(K34))),1E-6))^2)/(2*$I$5)))+(0)-((ABS(I92)/MAX(((F34)+(H34)*(MAX($D$16,(AD92)-(J34))))*(MAX($D$16,(AD92)-(J34))),1E-6))^2)/(2*$I$5)</f>
        <v/>
      </c>
      <c r="T92">
        <f>N92+((ABS(J92)/MAX(((G35)+(I35)*(MAX($D$16,(IF(N8="None",AD92,N92))-(K35))))*(MAX($D$16,(IF(N8="None",AD92,N92))-(K35))),1E-6))^2)/(2*$I$5)+((E35)*((((ABS(J92)*$D$6)/(MAX(((F35)+(H35)*(MAX($D$16,(AD92)-(J35))))*(MAX($D$16,(AD92)-(J35))),1E-6)*MAX(((((F35)+(H35)*(MAX($D$16,(AD92)-(J35))))*(MAX($D$16,(AD92)-(J35))))/MAX((F35)+2*(MAX($D$16,(AD92)-(J35)))*SQRT(1+(H35)^2),1E-6))^(2/3),1E-6)))^2)+(((ABS(J92)*$D$6)/(MAX(((G35)+(I35)*(MAX($D$16,(IF(N8="None",AD92,N92))-(K35))))*(MAX($D$16,(IF(N8="None",AD92,N92))-(K35))),1E-6)*MAX(((((G35)+(I35)*(MAX($D$16,(IF(N8="None",AD92,N92))-(K35))))*(MAX($D$16,(IF(N8="None",AD92,N92))-(K35))))/MAX((G35)+2*(MAX($D$16,(IF(N8="None",AD92,N92))-(K35)))*SQRT(1+(I35)^2),1E-6))^(2/3),1E-6)))^2))/2)+(IF((ABS(J92)/MAX(((G35)+(I35)*(MAX($D$16,(IF(N8="None",AD92,N92))-(K35))))*(MAX($D$16,(IF(N8="None",AD92,N92))-(K35))),1E-6))&gt;(ABS(J92)/MAX(((F35)+(H35)*(MAX($D$16,(AD92)-(J35))))*(MAX($D$16,(AD92)-(J35))),1E-6)),$D$9*((((ABS(J92)/MAX(((G35)+(I35)*(MAX($D$16,(IF(N8="None",AD92,N92))-(K35))))*(MAX($D$16,(IF(N8="None",AD92,N92))-(K35))),1E-6))^2)/(2*$I$5))-(((ABS(J92)/MAX(((F35)+(H35)*(MAX($D$16,(AD92)-(J35))))*(MAX($D$16,(AD92)-(J35))),1E-6))^2)/(2*$I$5))),$D$8*((((ABS(J92)/MAX(((F35)+(H35)*(MAX($D$16,(AD92)-(J35))))*(MAX($D$16,(AD92)-(J35))),1E-6))^2)/(2*$I$5))-(((ABS(J92)/MAX(((G35)+(I35)*(MAX($D$16,(IF(N8="None",AD92,N92))-(K35))))*(MAX($D$16,(IF(N8="None",AD92,N92))-(K35))),1E-6))^2)/(2*$I$5)))))+($D$10*(ABS((X35)-(W35))/90)*MAX(((ABS(J92)/MAX(((F35)+(H35)*(MAX($D$16,(AD92)-(J35))))*(MAX($D$16,(AD92)-(J35))),1E-6))^2)/(2*$I$5),((ABS(J92)/MAX(((G35)+(I35)*(MAX($D$16,(IF(N8="None",AD92,N92))-(K35))))*(MAX($D$16,(IF(N8="None",AD92,N92))-(K35))),1E-6))^2)/(2*$I$5)))+(($D$11*0.34699541*(ABS(I92)/MAX(ABS(G92),1E-6))^2*MAX(((ABS(J92)/MAX(((F35)+(H35)*(MAX($D$16,(AD92)-(J35))))*(MAX($D$16,(AD92)-(J35))),1E-6))^2)/(2*$I$5),((ABS(J92)/MAX(((G35)+(I35)*(MAX($D$16,(IF(N8="None",AD92,N92))-(K35))))*(MAX($D$16,(IF(N8="None",AD92,N92))-(K35))),1E-6))^2)/(2*$I$5))))-((ABS(J92)/MAX(((F35)+(H35)*(MAX($D$16,(AD92)-(J35))))*(MAX($D$16,(AD92)-(J35))),1E-6))^2)/(2*$I$5)</f>
        <v/>
      </c>
      <c r="U92">
        <f>((((G31)*(MAX($D$16,(AE92)-(K31)))^2)/2+(I31)*(MAX($D$16,(AE92)-(K31)))^3/3+(ABS(F92)^2)/($I$5*MAX(((G31)+(I31)*(MAX($D$16,(AE92)-(K31))))*(MAX($D$16,(AE92)-(K31))),1E-6)))-(IF(N6="None",((((F32)*(MAX($D$16,(AE92)-(J32)))^2)/2+(H32)*(MAX($D$16,(AE92)-(J32)))^3/3+(ABS(G92)^2)/($I$5*MAX(((F32)+(H32)*(MAX($D$16,(AE92)-(J32))))*(MAX($D$16,(AE92)-(J32))),1E-6)))*0.72785025),(((((F32)*(MAX($D$16,(AE92)-(J32)))^2)/2+(H32)*(MAX($D$16,(AE92)-(J32)))^3/3+(ABS(G92)^2)/($I$5*MAX(((F32)+(H32)*(MAX($D$16,(AE92)-(J32))))*(MAX($D$16,(AE92)-(J32))),1E-6)))*0.72785025)+((((F33)*(MAX($D$16,(AE92)-(J33)))^2)/2+(H33)*(MAX($D$16,(AE92)-(J33)))^3/3+(ABS(H92)^2)/($I$5*MAX(((F33)+(H33)*(MAX($D$16,(AE92)-(J33))))*(MAX($D$16,(AE92)-(J33))),1E-6)))*0.99999971)))))/MAX(((G31)*(MAX($D$16,(AE92)-(K31)))^2)/2+(I31)*(MAX($D$16,(AE92)-(K31)))^3/3+(ABS(F92)^2)/($I$5*MAX(((G31)+(I31)*(MAX($D$16,(AE92)-(K31))))*(MAX($D$16,(AE92)-(K31))),1E-6)),1E-6)</f>
        <v/>
      </c>
      <c r="V92">
        <f>((((G32)*(MAX($D$16,(AF92)-(K32)))^2)/2+(I32)*(MAX($D$16,(AF92)-(K32)))^3/3+(ABS(G92)^2)/($I$5*MAX(((G32)+(I32)*(MAX($D$16,(AF92)-(K32))))*(MAX($D$16,(AF92)-(K32))),1E-6)))-(IF(AND(N7="None",N8="None"),0,IF(N8="None",((((F34)*(MAX($D$16,(AF92)-(J34)))^2)/2+(H34)*(MAX($D$16,(AF92)-(J34)))^3/3+(ABS(I92)^2)/($I$5*MAX(((F34)+(H34)*(MAX($D$16,(AF92)-(J34))))*(MAX($D$16,(AF92)-(J34))),1E-6)))*1.00000000),IF(N7="None",((((F35)*(MAX($D$16,(AF92)-(J35)))^2)/2+(H35)*(MAX($D$16,(AF92)-(J35)))^3/3+(ABS(J92)^2)/($I$5*MAX(((F35)+(H35)*(MAX($D$16,(AF92)-(J35))))*(MAX($D$16,(AF92)-(J35))),1E-6)))*0.30600918),(((((F34)*(MAX($D$16,(AF92)-(J34)))^2)/2+(H34)*(MAX($D$16,(AF92)-(J34)))^3/3+(ABS(I92)^2)/($I$5*MAX(((F34)+(H34)*(MAX($D$16,(AF92)-(J34))))*(MAX($D$16,(AF92)-(J34))),1E-6)))*1.00000000)+((((F35)*(MAX($D$16,(AF92)-(J35)))^2)/2+(H35)*(MAX($D$16,(AF92)-(J35)))^3/3+(ABS(J92)^2)/($I$5*MAX(((F35)+(H35)*(MAX($D$16,(AF92)-(J35))))*(MAX($D$16,(AF92)-(J35))),1E-6)))*0.30600918)))))))/MAX(((G32)*(MAX($D$16,(AF92)-(K32)))^2)/2+(I32)*(MAX($D$16,(AF92)-(K32)))^3/3+(ABS(G92)^2)/($I$5*MAX(((G32)+(I32)*(MAX($D$16,(AF92)-(K32))))*(MAX($D$16,(AF92)-(K32))),1E-6)),1E-6)</f>
        <v/>
      </c>
      <c r="W92">
        <f>ABS((MAX(P92,Q92))-D92)</f>
        <v/>
      </c>
      <c r="X92">
        <f>ABS((MAX(S92,T92))-E92)</f>
        <v/>
      </c>
      <c r="Y92">
        <f>IF($D$20=0,B92,IFERROR(IF(N6="None",1,MIN(0.98,MAX(0.02,B92+$D$14*((Q92-P92)/MAX(ABS(D92),1))))),B92))</f>
        <v/>
      </c>
      <c r="Z92">
        <f>IF($D$20=0,C92,IFERROR(IF(AND(N7="None",N8="None"),C92,IF(N8="None",1,IF(N7="None",0,MIN(0.98,MAX(0.02,C92+$D$14*((T92-S92)/MAX(ABS(E92),1))))))),C92))</f>
        <v/>
      </c>
      <c r="AA92">
        <f>IF($D$20=0,D92,IFERROR(D92+$D$13*(AC92-D92),D92))</f>
        <v/>
      </c>
      <c r="AB92">
        <f>IF($D$20=0,E92,IFERROR(E92+$D$13*(AD92-E92),E92))</f>
        <v/>
      </c>
      <c r="AC92">
        <f>IF($D$20=0,D92,IF(AC92=0,(MAX(P92,Q92)),IF(ABS((MAX(P92,Q92))-AC92)&lt;$D$19,AC92,MAX((K31)+$D$16,AC92+$D$13*(((MAX(P92,Q92))-AC92))))))</f>
        <v/>
      </c>
      <c r="AD92">
        <f>IF($D$20=0,E92,IF(AD92=0,(MAX(S92,T92)),IF(ABS((MAX(S92,T92))-AD92)&lt;$D$19,AD92,MAX((K32)+$D$16,AD92+$D$13*(((MAX(S92,T92))-AD92))))))</f>
        <v/>
      </c>
      <c r="AE92">
        <f>IF($D$20=0,D92,IF(AE92=0,O92,IF(ABS(U92)&lt;$D$19,AE92,MAX((K31)+$D$16,AE92+($D$13*(((O92)-AE92)+(U92*MAX(ABS(AE92-(K31)),1))))))))</f>
        <v/>
      </c>
      <c r="AF92">
        <f>IF($D$20=0,E92,IF(AF92=0,R92,IF(ABS(V92)&lt;$D$19,AF92,MAX((K32)+$D$16,AF92+($D$13*(((R92)-AF92)+(V92*MAX(ABS(AF92-(K32)),1))))))))</f>
        <v/>
      </c>
      <c r="AG92">
        <f>((G31)*(MAX($D$16,(AC92)-(K31)))^2)/2+(I31)*(MAX($D$16,(AC92)-(K31)))^3/3+(ABS(F92)^2)/($I$5*MAX(((G31)+(I31)*(MAX($D$16,(AC92)-(K31))))*(MAX($D$16,(AC92)-(K31))),1E-6))</f>
        <v/>
      </c>
      <c r="AH92">
        <f>((G31)*(MAX($D$16,(AE92)-(K31)))^2)/2+(I31)*(MAX($D$16,(AE92)-(K31)))^3/3+(ABS(F92)^2)/($I$5*MAX(((G31)+(I31)*(MAX($D$16,(AE92)-(K31))))*(MAX($D$16,(AE92)-(K31))),1E-6))</f>
        <v/>
      </c>
      <c r="AI92">
        <f>((G32)*(MAX($D$16,(AD92)-(K32)))^2)/2+(I32)*(MAX($D$16,(AD92)-(K32)))^3/3+(ABS(G92)^2)/($I$5*MAX(((G32)+(I32)*(MAX($D$16,(AD92)-(K32))))*(MAX($D$16,(AD92)-(K32))),1E-6))</f>
        <v/>
      </c>
      <c r="AJ92">
        <f>((G32)*(MAX($D$16,(AF92)-(K32)))^2)/2+(I32)*(MAX($D$16,(AF92)-(K32)))^3/3+(ABS(G92)^2)/($I$5*MAX(((G32)+(I32)*(MAX($D$16,(AF92)-(K32))))*(MAX($D$16,(AF92)-(K32))),1E-6))</f>
        <v/>
      </c>
      <c r="AK92">
        <f>IF(AH92&gt;=AG92,"Supercritical","Subcritical")</f>
        <v/>
      </c>
      <c r="AL92">
        <f>IF(AJ92&gt;=AI92,"Supercritical","Subcritical")</f>
        <v/>
      </c>
      <c r="AM92">
        <f>IF($D$20=0,D92,IFERROR(D92+$D$13*(IF(AK92="Supercritical",AE92,AC92)-D92),D92))</f>
        <v/>
      </c>
      <c r="AN92">
        <f>IF($D$20=0,E92,IFERROR(E92+$D$13*(IF(AL92="Supercritical",AF92,AD92)-E92),E92))</f>
        <v/>
      </c>
      <c r="AO92">
        <f>IF($D$20=0,0,IFERROR(ABS(IF(AK92="Supercritical",AE92,AC92)-D92),0))</f>
        <v/>
      </c>
      <c r="AP92">
        <f>IF($D$20=0,0,IFERROR(ABS(IF(AL92="Supercritical",AF92,AD92)-E92),0))</f>
        <v/>
      </c>
    </row>
    <row r="93">
      <c r="A93" t="n">
        <v>50</v>
      </c>
      <c r="B93">
        <f>Y92</f>
        <v/>
      </c>
      <c r="C93">
        <f>Z92</f>
        <v/>
      </c>
      <c r="D93">
        <f>AM92</f>
        <v/>
      </c>
      <c r="E93">
        <f>AN92</f>
        <v/>
      </c>
      <c r="F93">
        <f>$D$5</f>
        <v/>
      </c>
      <c r="G93">
        <f>IF(N6="None",MAX(0,F93-H93),MAX(0,F93*B93))</f>
        <v/>
      </c>
      <c r="H93">
        <f>IF(N6="None",MAX(0.05,IFERROR(O33,0)+0.05),MAX(0,F93-G93))</f>
        <v/>
      </c>
      <c r="I93">
        <f>IF(AND(N7="None",N8="None"),MAX(0,G93*C93),IF(N7="None",MAX(0.05,IFERROR(O34,0)+0.05),IF(N8="None",MAX(0,G93-J93),MAX(0,G93*C93))))</f>
        <v/>
      </c>
      <c r="J93">
        <f>IF(AND(N7="None",N8="None"),MAX(0,G93-I93),IF(N8="None",MAX(0.05,IFERROR(O35,0)+0.05),IF(N7="None",MAX(0,G93-I93),MAX(0,G93-I93))))</f>
        <v/>
      </c>
      <c r="K93">
        <f>P5</f>
        <v/>
      </c>
      <c r="L93">
        <f>P6</f>
        <v/>
      </c>
      <c r="M93">
        <f>P7</f>
        <v/>
      </c>
      <c r="N93">
        <f>P8</f>
        <v/>
      </c>
      <c r="O93">
        <f>K93+((ABS(F93)/MAX(((F31)+(H31)*(MAX($D$16,(K93)-(J31))))*(MAX($D$16,(K93)-(J31))),1E-6))^2)/(2*$I$5)-((E31)*((((ABS(F93)*$D$6)/(MAX(((F31)+(H31)*(MAX($D$16,(K93)-(J31))))*(MAX($D$16,(K93)-(J31))),1E-6)*MAX(((((F31)+(H31)*(MAX($D$16,(K93)-(J31))))*(MAX($D$16,(K93)-(J31))))/MAX((F31)+2*(MAX($D$16,(K93)-(J31)))*SQRT(1+(H31)^2),1E-6))^(2/3),1E-6)))^2)+(((ABS(F93)*$D$6)/(MAX(((G31)+(I31)*(MAX($D$16,(AE93)-(K31))))*(MAX($D$16,(AE93)-(K31))),1E-6)*MAX(((((G31)+(I31)*(MAX($D$16,(AE93)-(K31))))*(MAX($D$16,(AE93)-(K31))))/MAX((G31)+2*(MAX($D$16,(AE93)-(K31)))*SQRT(1+(I31)^2),1E-6))^(2/3),1E-6)))^2))/2)+(IF((ABS(F93)/MAX(((G31)+(I31)*(MAX($D$16,(AE93)-(K31))))*(MAX($D$16,(AE93)-(K31))),1E-6))&gt;(ABS(F93)/MAX(((F31)+(H31)*(MAX($D$16,(K93)-(J31))))*(MAX($D$16,(K93)-(J31))),1E-6)),$D$9*((((ABS(F93)/MAX(((G31)+(I31)*(MAX($D$16,(AE93)-(K31))))*(MAX($D$16,(AE93)-(K31))),1E-6))^2)/(2*$I$5))-(((ABS(F93)/MAX(((F31)+(H31)*(MAX($D$16,(K93)-(J31))))*(MAX($D$16,(K93)-(J31))),1E-6))^2)/(2*$I$5))),$D$8*((((ABS(F93)/MAX(((F31)+(H31)*(MAX($D$16,(K93)-(J31))))*(MAX($D$16,(K93)-(J31))),1E-6))^2)/(2*$I$5))-(((ABS(F93)/MAX(((G31)+(I31)*(MAX($D$16,(AE93)-(K31))))*(MAX($D$16,(AE93)-(K31))),1E-6))^2)/(2*$I$5)))))+($D$10*(ABS((X31)-(W31))/90)*MAX(((ABS(F93)/MAX(((F31)+(H31)*(MAX($D$16,(K93)-(J31))))*(MAX($D$16,(K93)-(J31))),1E-6))^2)/(2*$I$5),((ABS(F93)/MAX(((G31)+(I31)*(MAX($D$16,(AE93)-(K31))))*(MAX($D$16,(AE93)-(K31))),1E-6))^2)/(2*$I$5)))+(0)-((ABS(F93)/MAX(((G31)+(I31)*(MAX($D$16,(AE93)-(K31))))*(MAX($D$16,(AE93)-(K31))),1E-6))^2)/(2*$I$5)</f>
        <v/>
      </c>
      <c r="P93">
        <f>AD93+((ABS(G93)/MAX(((G32)+(I32)*(MAX($D$16,(AD93)-(K32))))*(MAX($D$16,(AD93)-(K32))),1E-6))^2)/(2*$I$5)+((E32)*((((ABS(G93)*$D$6)/(MAX(((F32)+(H32)*(MAX($D$16,(AC93)-(J32))))*(MAX($D$16,(AC93)-(J32))),1E-6)*MAX(((((F32)+(H32)*(MAX($D$16,(AC93)-(J32))))*(MAX($D$16,(AC93)-(J32))))/MAX((F32)+2*(MAX($D$16,(AC93)-(J32)))*SQRT(1+(H32)^2),1E-6))^(2/3),1E-6)))^2)+(((ABS(G93)*$D$6)/(MAX(((G32)+(I32)*(MAX($D$16,(AD93)-(K32))))*(MAX($D$16,(AD93)-(K32))),1E-6)*MAX(((((G32)+(I32)*(MAX($D$16,(AD93)-(K32))))*(MAX($D$16,(AD93)-(K32))))/MAX((G32)+2*(MAX($D$16,(AD93)-(K32)))*SQRT(1+(I32)^2),1E-6))^(2/3),1E-6)))^2))/2)+(IF((ABS(G93)/MAX(((G32)+(I32)*(MAX($D$16,(AD93)-(K32))))*(MAX($D$16,(AD93)-(K32))),1E-6))&gt;(ABS(G93)/MAX(((F32)+(H32)*(MAX($D$16,(AC93)-(J32))))*(MAX($D$16,(AC93)-(J32))),1E-6)),$D$9*((((ABS(G93)/MAX(((G32)+(I32)*(MAX($D$16,(AD93)-(K32))))*(MAX($D$16,(AD93)-(K32))),1E-6))^2)/(2*$I$5))-(((ABS(G93)/MAX(((F32)+(H32)*(MAX($D$16,(AC93)-(J32))))*(MAX($D$16,(AC93)-(J32))),1E-6))^2)/(2*$I$5))),$D$8*((((ABS(G93)/MAX(((F32)+(H32)*(MAX($D$16,(AC93)-(J32))))*(MAX($D$16,(AC93)-(J32))),1E-6))^2)/(2*$I$5))-(((ABS(G93)/MAX(((G32)+(I32)*(MAX($D$16,(AD93)-(K32))))*(MAX($D$16,(AD93)-(K32))),1E-6))^2)/(2*$I$5)))))+($D$10*(ABS((X32)-(W32))/90)*MAX(((ABS(G93)/MAX(((F32)+(H32)*(MAX($D$16,(AC93)-(J32))))*(MAX($D$16,(AC93)-(J32))),1E-6))^2)/(2*$I$5),((ABS(G93)/MAX(((G32)+(I32)*(MAX($D$16,(AD93)-(K32))))*(MAX($D$16,(AD93)-(K32))),1E-6))^2)/(2*$I$5)))+(($D$11*0.13607488*(ABS(H93)/MAX(ABS(F93),1E-6))^2*MAX(((ABS(G93)/MAX(((F32)+(H32)*(MAX($D$16,(AC93)-(J32))))*(MAX($D$16,(AC93)-(J32))),1E-6))^2)/(2*$I$5),((ABS(G93)/MAX(((G32)+(I32)*(MAX($D$16,(AD93)-(K32))))*(MAX($D$16,(AD93)-(K32))),1E-6))^2)/(2*$I$5))))-((ABS(G93)/MAX(((F32)+(H32)*(MAX($D$16,(AC93)-(J32))))*(MAX($D$16,(AC93)-(J32))),1E-6))^2)/(2*$I$5)</f>
        <v/>
      </c>
      <c r="Q93">
        <f>L93+((ABS(H93)/MAX(((G33)+(I33)*(MAX($D$16,(IF(N6="None",AC93,L93))-(K33))))*(MAX($D$16,(IF(N6="None",AC93,L93))-(K33))),1E-6))^2)/(2*$I$5)+((E33)*((((ABS(H93)*$D$6)/(MAX(((F33)+(H33)*(MAX($D$16,(AC93)-(J33))))*(MAX($D$16,(AC93)-(J33))),1E-6)*MAX(((((F33)+(H33)*(MAX($D$16,(AC93)-(J33))))*(MAX($D$16,(AC93)-(J33))))/MAX((F33)+2*(MAX($D$16,(AC93)-(J33)))*SQRT(1+(H33)^2),1E-6))^(2/3),1E-6)))^2)+(((ABS(H93)*$D$6)/(MAX(((G33)+(I33)*(MAX($D$16,(IF(N6="None",AC93,L93))-(K33))))*(MAX($D$16,(IF(N6="None",AC93,L93))-(K33))),1E-6)*MAX(((((G33)+(I33)*(MAX($D$16,(IF(N6="None",AC93,L93))-(K33))))*(MAX($D$16,(IF(N6="None",AC93,L93))-(K33))))/MAX((G33)+2*(MAX($D$16,(IF(N6="None",AC93,L93))-(K33)))*SQRT(1+(I33)^2),1E-6))^(2/3),1E-6)))^2))/2)+(IF((ABS(H93)/MAX(((G33)+(I33)*(MAX($D$16,(IF(N6="None",AC93,L93))-(K33))))*(MAX($D$16,(IF(N6="None",AC93,L93))-(K33))),1E-6))&gt;(ABS(H93)/MAX(((F33)+(H33)*(MAX($D$16,(AC93)-(J33))))*(MAX($D$16,(AC93)-(J33))),1E-6)),$D$9*((((ABS(H93)/MAX(((G33)+(I33)*(MAX($D$16,(IF(N6="None",AC93,L93))-(K33))))*(MAX($D$16,(IF(N6="None",AC93,L93))-(K33))),1E-6))^2)/(2*$I$5))-(((ABS(H93)/MAX(((F33)+(H33)*(MAX($D$16,(AC93)-(J33))))*(MAX($D$16,(AC93)-(J33))),1E-6))^2)/(2*$I$5))),$D$8*((((ABS(H93)/MAX(((F33)+(H33)*(MAX($D$16,(AC93)-(J33))))*(MAX($D$16,(AC93)-(J33))),1E-6))^2)/(2*$I$5))-(((ABS(H93)/MAX(((G33)+(I33)*(MAX($D$16,(IF(N6="None",AC93,L93))-(K33))))*(MAX($D$16,(IF(N6="None",AC93,L93))-(K33))),1E-6))^2)/(2*$I$5)))))+($D$10*(ABS((X33)-(W33))/90)*MAX(((ABS(H93)/MAX(((F33)+(H33)*(MAX($D$16,(AC93)-(J33))))*(MAX($D$16,(AC93)-(J33))),1E-6))^2)/(2*$I$5),((ABS(H93)/MAX(((G33)+(I33)*(MAX($D$16,(IF(N6="None",AC93,L93))-(K33))))*(MAX($D$16,(IF(N6="None",AC93,L93))-(K33))),1E-6))^2)/(2*$I$5)))+(($D$11*0.00000015*(ABS(G93)/MAX(ABS(F93),1E-6))^2*MAX(((ABS(H93)/MAX(((F33)+(H33)*(MAX($D$16,(AC93)-(J33))))*(MAX($D$16,(AC93)-(J33))),1E-6))^2)/(2*$I$5),((ABS(H93)/MAX(((G33)+(I33)*(MAX($D$16,(IF(N6="None",AC93,L93))-(K33))))*(MAX($D$16,(IF(N6="None",AC93,L93))-(K33))),1E-6))^2)/(2*$I$5))))-((ABS(H93)/MAX(((F33)+(H33)*(MAX($D$16,(AC93)-(J33))))*(MAX($D$16,(AC93)-(J33))),1E-6))^2)/(2*$I$5)</f>
        <v/>
      </c>
      <c r="R93">
        <f>AE93+((ABS(G93)/MAX(((F32)+(H32)*(MAX($D$16,(AE93)-(J32))))*(MAX($D$16,(AE93)-(J32))),1E-6))^2)/(2*$I$5)-((E32)*((((ABS(G93)*$D$6)/(MAX(((F32)+(H32)*(MAX($D$16,(AE93)-(J32))))*(MAX($D$16,(AE93)-(J32))),1E-6)*MAX(((((F32)+(H32)*(MAX($D$16,(AE93)-(J32))))*(MAX($D$16,(AE93)-(J32))))/MAX((F32)+2*(MAX($D$16,(AE93)-(J32)))*SQRT(1+(H32)^2),1E-6))^(2/3),1E-6)))^2)+(((ABS(G93)*$D$6)/(MAX(((G32)+(I32)*(MAX($D$16,(AF93)-(K32))))*(MAX($D$16,(AF93)-(K32))),1E-6)*MAX(((((G32)+(I32)*(MAX($D$16,(AF93)-(K32))))*(MAX($D$16,(AF93)-(K32))))/MAX((G32)+2*(MAX($D$16,(AF93)-(K32)))*SQRT(1+(I32)^2),1E-6))^(2/3),1E-6)))^2))/2)+(IF((ABS(G93)/MAX(((G32)+(I32)*(MAX($D$16,(AF93)-(K32))))*(MAX($D$16,(AF93)-(K32))),1E-6))&gt;(ABS(G93)/MAX(((F32)+(H32)*(MAX($D$16,(AE93)-(J32))))*(MAX($D$16,(AE93)-(J32))),1E-6)),$D$9*((((ABS(G93)/MAX(((G32)+(I32)*(MAX($D$16,(AF93)-(K32))))*(MAX($D$16,(AF93)-(K32))),1E-6))^2)/(2*$I$5))-(((ABS(G93)/MAX(((F32)+(H32)*(MAX($D$16,(AE93)-(J32))))*(MAX($D$16,(AE93)-(J32))),1E-6))^2)/(2*$I$5))),$D$8*((((ABS(G93)/MAX(((F32)+(H32)*(MAX($D$16,(AE93)-(J32))))*(MAX($D$16,(AE93)-(J32))),1E-6))^2)/(2*$I$5))-(((ABS(G93)/MAX(((G32)+(I32)*(MAX($D$16,(AF93)-(K32))))*(MAX($D$16,(AF93)-(K32))),1E-6))^2)/(2*$I$5)))))+($D$10*(ABS((X32)-(W32))/90)*MAX(((ABS(G93)/MAX(((F32)+(H32)*(MAX($D$16,(AE93)-(J32))))*(MAX($D$16,(AE93)-(J32))),1E-6))^2)/(2*$I$5),((ABS(G93)/MAX(((G32)+(I32)*(MAX($D$16,(AF93)-(K32))))*(MAX($D$16,(AF93)-(K32))),1E-6))^2)/(2*$I$5)))+(($D$11*0.13607488*(ABS(H93)/MAX(ABS(F93),1E-6))^2*MAX(((ABS(G93)/MAX(((F32)+(H32)*(MAX($D$16,(AE93)-(J32))))*(MAX($D$16,(AE93)-(J32))),1E-6))^2)/(2*$I$5),((ABS(G93)/MAX(((G32)+(I32)*(MAX($D$16,(AF93)-(K32))))*(MAX($D$16,(AF93)-(K32))),1E-6))^2)/(2*$I$5))))-((ABS(G93)/MAX(((G32)+(I32)*(MAX($D$16,(AF93)-(K32))))*(MAX($D$16,(AF93)-(K32))),1E-6))^2)/(2*$I$5)</f>
        <v/>
      </c>
      <c r="S93">
        <f>M93+((ABS(I93)/MAX(((G34)+(I34)*(MAX($D$16,(IF(N7="None",AD93,M93))-(K34))))*(MAX($D$16,(IF(N7="None",AD93,M93))-(K34))),1E-6))^2)/(2*$I$5)+((E34)*((((ABS(I93)*$D$6)/(MAX(((F34)+(H34)*(MAX($D$16,(AD93)-(J34))))*(MAX($D$16,(AD93)-(J34))),1E-6)*MAX(((((F34)+(H34)*(MAX($D$16,(AD93)-(J34))))*(MAX($D$16,(AD93)-(J34))))/MAX((F34)+2*(MAX($D$16,(AD93)-(J34)))*SQRT(1+(H34)^2),1E-6))^(2/3),1E-6)))^2)+(((ABS(I93)*$D$6)/(MAX(((G34)+(I34)*(MAX($D$16,(IF(N7="None",AD93,M93))-(K34))))*(MAX($D$16,(IF(N7="None",AD93,M93))-(K34))),1E-6)*MAX(((((G34)+(I34)*(MAX($D$16,(IF(N7="None",AD93,M93))-(K34))))*(MAX($D$16,(IF(N7="None",AD93,M93))-(K34))))/MAX((G34)+2*(MAX($D$16,(IF(N7="None",AD93,M93))-(K34)))*SQRT(1+(I34)^2),1E-6))^(2/3),1E-6)))^2))/2)+(IF((ABS(I93)/MAX(((G34)+(I34)*(MAX($D$16,(IF(N7="None",AD93,M93))-(K34))))*(MAX($D$16,(IF(N7="None",AD93,M93))-(K34))),1E-6))&gt;(ABS(I93)/MAX(((F34)+(H34)*(MAX($D$16,(AD93)-(J34))))*(MAX($D$16,(AD93)-(J34))),1E-6)),$D$9*((((ABS(I93)/MAX(((G34)+(I34)*(MAX($D$16,(IF(N7="None",AD93,M93))-(K34))))*(MAX($D$16,(IF(N7="None",AD93,M93))-(K34))),1E-6))^2)/(2*$I$5))-(((ABS(I93)/MAX(((F34)+(H34)*(MAX($D$16,(AD93)-(J34))))*(MAX($D$16,(AD93)-(J34))),1E-6))^2)/(2*$I$5))),$D$8*((((ABS(I93)/MAX(((F34)+(H34)*(MAX($D$16,(AD93)-(J34))))*(MAX($D$16,(AD93)-(J34))),1E-6))^2)/(2*$I$5))-(((ABS(I93)/MAX(((G34)+(I34)*(MAX($D$16,(IF(N7="None",AD93,M93))-(K34))))*(MAX($D$16,(IF(N7="None",AD93,M93))-(K34))),1E-6))^2)/(2*$I$5)))))+($D$10*(ABS((X34)-(W34))/90)*MAX(((ABS(I93)/MAX(((F34)+(H34)*(MAX($D$16,(AD93)-(J34))))*(MAX($D$16,(AD93)-(J34))),1E-6))^2)/(2*$I$5),((ABS(I93)/MAX(((G34)+(I34)*(MAX($D$16,(IF(N7="None",AD93,M93))-(K34))))*(MAX($D$16,(IF(N7="None",AD93,M93))-(K34))),1E-6))^2)/(2*$I$5)))+(0)-((ABS(I93)/MAX(((F34)+(H34)*(MAX($D$16,(AD93)-(J34))))*(MAX($D$16,(AD93)-(J34))),1E-6))^2)/(2*$I$5)</f>
        <v/>
      </c>
      <c r="T93">
        <f>N93+((ABS(J93)/MAX(((G35)+(I35)*(MAX($D$16,(IF(N8="None",AD93,N93))-(K35))))*(MAX($D$16,(IF(N8="None",AD93,N93))-(K35))),1E-6))^2)/(2*$I$5)+((E35)*((((ABS(J93)*$D$6)/(MAX(((F35)+(H35)*(MAX($D$16,(AD93)-(J35))))*(MAX($D$16,(AD93)-(J35))),1E-6)*MAX(((((F35)+(H35)*(MAX($D$16,(AD93)-(J35))))*(MAX($D$16,(AD93)-(J35))))/MAX((F35)+2*(MAX($D$16,(AD93)-(J35)))*SQRT(1+(H35)^2),1E-6))^(2/3),1E-6)))^2)+(((ABS(J93)*$D$6)/(MAX(((G35)+(I35)*(MAX($D$16,(IF(N8="None",AD93,N93))-(K35))))*(MAX($D$16,(IF(N8="None",AD93,N93))-(K35))),1E-6)*MAX(((((G35)+(I35)*(MAX($D$16,(IF(N8="None",AD93,N93))-(K35))))*(MAX($D$16,(IF(N8="None",AD93,N93))-(K35))))/MAX((G35)+2*(MAX($D$16,(IF(N8="None",AD93,N93))-(K35)))*SQRT(1+(I35)^2),1E-6))^(2/3),1E-6)))^2))/2)+(IF((ABS(J93)/MAX(((G35)+(I35)*(MAX($D$16,(IF(N8="None",AD93,N93))-(K35))))*(MAX($D$16,(IF(N8="None",AD93,N93))-(K35))),1E-6))&gt;(ABS(J93)/MAX(((F35)+(H35)*(MAX($D$16,(AD93)-(J35))))*(MAX($D$16,(AD93)-(J35))),1E-6)),$D$9*((((ABS(J93)/MAX(((G35)+(I35)*(MAX($D$16,(IF(N8="None",AD93,N93))-(K35))))*(MAX($D$16,(IF(N8="None",AD93,N93))-(K35))),1E-6))^2)/(2*$I$5))-(((ABS(J93)/MAX(((F35)+(H35)*(MAX($D$16,(AD93)-(J35))))*(MAX($D$16,(AD93)-(J35))),1E-6))^2)/(2*$I$5))),$D$8*((((ABS(J93)/MAX(((F35)+(H35)*(MAX($D$16,(AD93)-(J35))))*(MAX($D$16,(AD93)-(J35))),1E-6))^2)/(2*$I$5))-(((ABS(J93)/MAX(((G35)+(I35)*(MAX($D$16,(IF(N8="None",AD93,N93))-(K35))))*(MAX($D$16,(IF(N8="None",AD93,N93))-(K35))),1E-6))^2)/(2*$I$5)))))+($D$10*(ABS((X35)-(W35))/90)*MAX(((ABS(J93)/MAX(((F35)+(H35)*(MAX($D$16,(AD93)-(J35))))*(MAX($D$16,(AD93)-(J35))),1E-6))^2)/(2*$I$5),((ABS(J93)/MAX(((G35)+(I35)*(MAX($D$16,(IF(N8="None",AD93,N93))-(K35))))*(MAX($D$16,(IF(N8="None",AD93,N93))-(K35))),1E-6))^2)/(2*$I$5)))+(($D$11*0.34699541*(ABS(I93)/MAX(ABS(G93),1E-6))^2*MAX(((ABS(J93)/MAX(((F35)+(H35)*(MAX($D$16,(AD93)-(J35))))*(MAX($D$16,(AD93)-(J35))),1E-6))^2)/(2*$I$5),((ABS(J93)/MAX(((G35)+(I35)*(MAX($D$16,(IF(N8="None",AD93,N93))-(K35))))*(MAX($D$16,(IF(N8="None",AD93,N93))-(K35))),1E-6))^2)/(2*$I$5))))-((ABS(J93)/MAX(((F35)+(H35)*(MAX($D$16,(AD93)-(J35))))*(MAX($D$16,(AD93)-(J35))),1E-6))^2)/(2*$I$5)</f>
        <v/>
      </c>
      <c r="U93">
        <f>((((G31)*(MAX($D$16,(AE93)-(K31)))^2)/2+(I31)*(MAX($D$16,(AE93)-(K31)))^3/3+(ABS(F93)^2)/($I$5*MAX(((G31)+(I31)*(MAX($D$16,(AE93)-(K31))))*(MAX($D$16,(AE93)-(K31))),1E-6)))-(IF(N6="None",((((F32)*(MAX($D$16,(AE93)-(J32)))^2)/2+(H32)*(MAX($D$16,(AE93)-(J32)))^3/3+(ABS(G93)^2)/($I$5*MAX(((F32)+(H32)*(MAX($D$16,(AE93)-(J32))))*(MAX($D$16,(AE93)-(J32))),1E-6)))*0.72785025),(((((F32)*(MAX($D$16,(AE93)-(J32)))^2)/2+(H32)*(MAX($D$16,(AE93)-(J32)))^3/3+(ABS(G93)^2)/($I$5*MAX(((F32)+(H32)*(MAX($D$16,(AE93)-(J32))))*(MAX($D$16,(AE93)-(J32))),1E-6)))*0.72785025)+((((F33)*(MAX($D$16,(AE93)-(J33)))^2)/2+(H33)*(MAX($D$16,(AE93)-(J33)))^3/3+(ABS(H93)^2)/($I$5*MAX(((F33)+(H33)*(MAX($D$16,(AE93)-(J33))))*(MAX($D$16,(AE93)-(J33))),1E-6)))*0.99999971)))))/MAX(((G31)*(MAX($D$16,(AE93)-(K31)))^2)/2+(I31)*(MAX($D$16,(AE93)-(K31)))^3/3+(ABS(F93)^2)/($I$5*MAX(((G31)+(I31)*(MAX($D$16,(AE93)-(K31))))*(MAX($D$16,(AE93)-(K31))),1E-6)),1E-6)</f>
        <v/>
      </c>
      <c r="V93">
        <f>((((G32)*(MAX($D$16,(AF93)-(K32)))^2)/2+(I32)*(MAX($D$16,(AF93)-(K32)))^3/3+(ABS(G93)^2)/($I$5*MAX(((G32)+(I32)*(MAX($D$16,(AF93)-(K32))))*(MAX($D$16,(AF93)-(K32))),1E-6)))-(IF(AND(N7="None",N8="None"),0,IF(N8="None",((((F34)*(MAX($D$16,(AF93)-(J34)))^2)/2+(H34)*(MAX($D$16,(AF93)-(J34)))^3/3+(ABS(I93)^2)/($I$5*MAX(((F34)+(H34)*(MAX($D$16,(AF93)-(J34))))*(MAX($D$16,(AF93)-(J34))),1E-6)))*1.00000000),IF(N7="None",((((F35)*(MAX($D$16,(AF93)-(J35)))^2)/2+(H35)*(MAX($D$16,(AF93)-(J35)))^3/3+(ABS(J93)^2)/($I$5*MAX(((F35)+(H35)*(MAX($D$16,(AF93)-(J35))))*(MAX($D$16,(AF93)-(J35))),1E-6)))*0.30600918),(((((F34)*(MAX($D$16,(AF93)-(J34)))^2)/2+(H34)*(MAX($D$16,(AF93)-(J34)))^3/3+(ABS(I93)^2)/($I$5*MAX(((F34)+(H34)*(MAX($D$16,(AF93)-(J34))))*(MAX($D$16,(AF93)-(J34))),1E-6)))*1.00000000)+((((F35)*(MAX($D$16,(AF93)-(J35)))^2)/2+(H35)*(MAX($D$16,(AF93)-(J35)))^3/3+(ABS(J93)^2)/($I$5*MAX(((F35)+(H35)*(MAX($D$16,(AF93)-(J35))))*(MAX($D$16,(AF93)-(J35))),1E-6)))*0.30600918)))))))/MAX(((G32)*(MAX($D$16,(AF93)-(K32)))^2)/2+(I32)*(MAX($D$16,(AF93)-(K32)))^3/3+(ABS(G93)^2)/($I$5*MAX(((G32)+(I32)*(MAX($D$16,(AF93)-(K32))))*(MAX($D$16,(AF93)-(K32))),1E-6)),1E-6)</f>
        <v/>
      </c>
      <c r="W93">
        <f>ABS((MAX(P93,Q93))-D93)</f>
        <v/>
      </c>
      <c r="X93">
        <f>ABS((MAX(S93,T93))-E93)</f>
        <v/>
      </c>
      <c r="Y93">
        <f>IF($D$20=0,B93,IFERROR(IF(N6="None",1,MIN(0.98,MAX(0.02,B93+$D$14*((Q93-P93)/MAX(ABS(D93),1))))),B93))</f>
        <v/>
      </c>
      <c r="Z93">
        <f>IF($D$20=0,C93,IFERROR(IF(AND(N7="None",N8="None"),C93,IF(N8="None",1,IF(N7="None",0,MIN(0.98,MAX(0.02,C93+$D$14*((T93-S93)/MAX(ABS(E93),1))))))),C93))</f>
        <v/>
      </c>
      <c r="AA93">
        <f>IF($D$20=0,D93,IFERROR(D93+$D$13*(AC93-D93),D93))</f>
        <v/>
      </c>
      <c r="AB93">
        <f>IF($D$20=0,E93,IFERROR(E93+$D$13*(AD93-E93),E93))</f>
        <v/>
      </c>
      <c r="AC93">
        <f>IF($D$20=0,D93,IF(AC93=0,(MAX(P93,Q93)),IF(ABS((MAX(P93,Q93))-AC93)&lt;$D$19,AC93,MAX((K31)+$D$16,AC93+$D$13*(((MAX(P93,Q93))-AC93))))))</f>
        <v/>
      </c>
      <c r="AD93">
        <f>IF($D$20=0,E93,IF(AD93=0,(MAX(S93,T93)),IF(ABS((MAX(S93,T93))-AD93)&lt;$D$19,AD93,MAX((K32)+$D$16,AD93+$D$13*(((MAX(S93,T93))-AD93))))))</f>
        <v/>
      </c>
      <c r="AE93">
        <f>IF($D$20=0,D93,IF(AE93=0,O93,IF(ABS(U93)&lt;$D$19,AE93,MAX((K31)+$D$16,AE93+($D$13*(((O93)-AE93)+(U93*MAX(ABS(AE93-(K31)),1))))))))</f>
        <v/>
      </c>
      <c r="AF93">
        <f>IF($D$20=0,E93,IF(AF93=0,R93,IF(ABS(V93)&lt;$D$19,AF93,MAX((K32)+$D$16,AF93+($D$13*(((R93)-AF93)+(V93*MAX(ABS(AF93-(K32)),1))))))))</f>
        <v/>
      </c>
      <c r="AG93">
        <f>((G31)*(MAX($D$16,(AC93)-(K31)))^2)/2+(I31)*(MAX($D$16,(AC93)-(K31)))^3/3+(ABS(F93)^2)/($I$5*MAX(((G31)+(I31)*(MAX($D$16,(AC93)-(K31))))*(MAX($D$16,(AC93)-(K31))),1E-6))</f>
        <v/>
      </c>
      <c r="AH93">
        <f>((G31)*(MAX($D$16,(AE93)-(K31)))^2)/2+(I31)*(MAX($D$16,(AE93)-(K31)))^3/3+(ABS(F93)^2)/($I$5*MAX(((G31)+(I31)*(MAX($D$16,(AE93)-(K31))))*(MAX($D$16,(AE93)-(K31))),1E-6))</f>
        <v/>
      </c>
      <c r="AI93">
        <f>((G32)*(MAX($D$16,(AD93)-(K32)))^2)/2+(I32)*(MAX($D$16,(AD93)-(K32)))^3/3+(ABS(G93)^2)/($I$5*MAX(((G32)+(I32)*(MAX($D$16,(AD93)-(K32))))*(MAX($D$16,(AD93)-(K32))),1E-6))</f>
        <v/>
      </c>
      <c r="AJ93">
        <f>((G32)*(MAX($D$16,(AF93)-(K32)))^2)/2+(I32)*(MAX($D$16,(AF93)-(K32)))^3/3+(ABS(G93)^2)/($I$5*MAX(((G32)+(I32)*(MAX($D$16,(AF93)-(K32))))*(MAX($D$16,(AF93)-(K32))),1E-6))</f>
        <v/>
      </c>
      <c r="AK93">
        <f>IF(AH93&gt;=AG93,"Supercritical","Subcritical")</f>
        <v/>
      </c>
      <c r="AL93">
        <f>IF(AJ93&gt;=AI93,"Supercritical","Subcritical")</f>
        <v/>
      </c>
      <c r="AM93">
        <f>IF($D$20=0,D93,IFERROR(D93+$D$13*(IF(AK93="Supercritical",AE93,AC93)-D93),D93))</f>
        <v/>
      </c>
      <c r="AN93">
        <f>IF($D$20=0,E93,IFERROR(E93+$D$13*(IF(AL93="Supercritical",AF93,AD93)-E93),E93))</f>
        <v/>
      </c>
      <c r="AO93">
        <f>IF($D$20=0,0,IFERROR(ABS(IF(AK93="Supercritical",AE93,AC93)-D93),0))</f>
        <v/>
      </c>
      <c r="AP93">
        <f>IF($D$20=0,0,IFERROR(ABS(IF(AL93="Supercritical",AF93,AD93)-E93),0))</f>
        <v/>
      </c>
    </row>
    <row r="94">
      <c r="A94" t="n">
        <v>51</v>
      </c>
      <c r="B94">
        <f>Y93</f>
        <v/>
      </c>
      <c r="C94">
        <f>Z93</f>
        <v/>
      </c>
      <c r="D94">
        <f>AM93</f>
        <v/>
      </c>
      <c r="E94">
        <f>AN93</f>
        <v/>
      </c>
      <c r="F94">
        <f>$D$5</f>
        <v/>
      </c>
      <c r="G94">
        <f>IF(N6="None",MAX(0,F94-H94),MAX(0,F94*B94))</f>
        <v/>
      </c>
      <c r="H94">
        <f>IF(N6="None",MAX(0.05,IFERROR(O33,0)+0.05),MAX(0,F94-G94))</f>
        <v/>
      </c>
      <c r="I94">
        <f>IF(AND(N7="None",N8="None"),MAX(0,G94*C94),IF(N7="None",MAX(0.05,IFERROR(O34,0)+0.05),IF(N8="None",MAX(0,G94-J94),MAX(0,G94*C94))))</f>
        <v/>
      </c>
      <c r="J94">
        <f>IF(AND(N7="None",N8="None"),MAX(0,G94-I94),IF(N8="None",MAX(0.05,IFERROR(O35,0)+0.05),IF(N7="None",MAX(0,G94-I94),MAX(0,G94-I94))))</f>
        <v/>
      </c>
      <c r="K94">
        <f>P5</f>
        <v/>
      </c>
      <c r="L94">
        <f>P6</f>
        <v/>
      </c>
      <c r="M94">
        <f>P7</f>
        <v/>
      </c>
      <c r="N94">
        <f>P8</f>
        <v/>
      </c>
      <c r="O94">
        <f>K94+((ABS(F94)/MAX(((F31)+(H31)*(MAX($D$16,(K94)-(J31))))*(MAX($D$16,(K94)-(J31))),1E-6))^2)/(2*$I$5)-((E31)*((((ABS(F94)*$D$6)/(MAX(((F31)+(H31)*(MAX($D$16,(K94)-(J31))))*(MAX($D$16,(K94)-(J31))),1E-6)*MAX(((((F31)+(H31)*(MAX($D$16,(K94)-(J31))))*(MAX($D$16,(K94)-(J31))))/MAX((F31)+2*(MAX($D$16,(K94)-(J31)))*SQRT(1+(H31)^2),1E-6))^(2/3),1E-6)))^2)+(((ABS(F94)*$D$6)/(MAX(((G31)+(I31)*(MAX($D$16,(AE94)-(K31))))*(MAX($D$16,(AE94)-(K31))),1E-6)*MAX(((((G31)+(I31)*(MAX($D$16,(AE94)-(K31))))*(MAX($D$16,(AE94)-(K31))))/MAX((G31)+2*(MAX($D$16,(AE94)-(K31)))*SQRT(1+(I31)^2),1E-6))^(2/3),1E-6)))^2))/2)+(IF((ABS(F94)/MAX(((G31)+(I31)*(MAX($D$16,(AE94)-(K31))))*(MAX($D$16,(AE94)-(K31))),1E-6))&gt;(ABS(F94)/MAX(((F31)+(H31)*(MAX($D$16,(K94)-(J31))))*(MAX($D$16,(K94)-(J31))),1E-6)),$D$9*((((ABS(F94)/MAX(((G31)+(I31)*(MAX($D$16,(AE94)-(K31))))*(MAX($D$16,(AE94)-(K31))),1E-6))^2)/(2*$I$5))-(((ABS(F94)/MAX(((F31)+(H31)*(MAX($D$16,(K94)-(J31))))*(MAX($D$16,(K94)-(J31))),1E-6))^2)/(2*$I$5))),$D$8*((((ABS(F94)/MAX(((F31)+(H31)*(MAX($D$16,(K94)-(J31))))*(MAX($D$16,(K94)-(J31))),1E-6))^2)/(2*$I$5))-(((ABS(F94)/MAX(((G31)+(I31)*(MAX($D$16,(AE94)-(K31))))*(MAX($D$16,(AE94)-(K31))),1E-6))^2)/(2*$I$5)))))+($D$10*(ABS((X31)-(W31))/90)*MAX(((ABS(F94)/MAX(((F31)+(H31)*(MAX($D$16,(K94)-(J31))))*(MAX($D$16,(K94)-(J31))),1E-6))^2)/(2*$I$5),((ABS(F94)/MAX(((G31)+(I31)*(MAX($D$16,(AE94)-(K31))))*(MAX($D$16,(AE94)-(K31))),1E-6))^2)/(2*$I$5)))+(0)-((ABS(F94)/MAX(((G31)+(I31)*(MAX($D$16,(AE94)-(K31))))*(MAX($D$16,(AE94)-(K31))),1E-6))^2)/(2*$I$5)</f>
        <v/>
      </c>
      <c r="P94">
        <f>AD94+((ABS(G94)/MAX(((G32)+(I32)*(MAX($D$16,(AD94)-(K32))))*(MAX($D$16,(AD94)-(K32))),1E-6))^2)/(2*$I$5)+((E32)*((((ABS(G94)*$D$6)/(MAX(((F32)+(H32)*(MAX($D$16,(AC94)-(J32))))*(MAX($D$16,(AC94)-(J32))),1E-6)*MAX(((((F32)+(H32)*(MAX($D$16,(AC94)-(J32))))*(MAX($D$16,(AC94)-(J32))))/MAX((F32)+2*(MAX($D$16,(AC94)-(J32)))*SQRT(1+(H32)^2),1E-6))^(2/3),1E-6)))^2)+(((ABS(G94)*$D$6)/(MAX(((G32)+(I32)*(MAX($D$16,(AD94)-(K32))))*(MAX($D$16,(AD94)-(K32))),1E-6)*MAX(((((G32)+(I32)*(MAX($D$16,(AD94)-(K32))))*(MAX($D$16,(AD94)-(K32))))/MAX((G32)+2*(MAX($D$16,(AD94)-(K32)))*SQRT(1+(I32)^2),1E-6))^(2/3),1E-6)))^2))/2)+(IF((ABS(G94)/MAX(((G32)+(I32)*(MAX($D$16,(AD94)-(K32))))*(MAX($D$16,(AD94)-(K32))),1E-6))&gt;(ABS(G94)/MAX(((F32)+(H32)*(MAX($D$16,(AC94)-(J32))))*(MAX($D$16,(AC94)-(J32))),1E-6)),$D$9*((((ABS(G94)/MAX(((G32)+(I32)*(MAX($D$16,(AD94)-(K32))))*(MAX($D$16,(AD94)-(K32))),1E-6))^2)/(2*$I$5))-(((ABS(G94)/MAX(((F32)+(H32)*(MAX($D$16,(AC94)-(J32))))*(MAX($D$16,(AC94)-(J32))),1E-6))^2)/(2*$I$5))),$D$8*((((ABS(G94)/MAX(((F32)+(H32)*(MAX($D$16,(AC94)-(J32))))*(MAX($D$16,(AC94)-(J32))),1E-6))^2)/(2*$I$5))-(((ABS(G94)/MAX(((G32)+(I32)*(MAX($D$16,(AD94)-(K32))))*(MAX($D$16,(AD94)-(K32))),1E-6))^2)/(2*$I$5)))))+($D$10*(ABS((X32)-(W32))/90)*MAX(((ABS(G94)/MAX(((F32)+(H32)*(MAX($D$16,(AC94)-(J32))))*(MAX($D$16,(AC94)-(J32))),1E-6))^2)/(2*$I$5),((ABS(G94)/MAX(((G32)+(I32)*(MAX($D$16,(AD94)-(K32))))*(MAX($D$16,(AD94)-(K32))),1E-6))^2)/(2*$I$5)))+(($D$11*0.13607488*(ABS(H94)/MAX(ABS(F94),1E-6))^2*MAX(((ABS(G94)/MAX(((F32)+(H32)*(MAX($D$16,(AC94)-(J32))))*(MAX($D$16,(AC94)-(J32))),1E-6))^2)/(2*$I$5),((ABS(G94)/MAX(((G32)+(I32)*(MAX($D$16,(AD94)-(K32))))*(MAX($D$16,(AD94)-(K32))),1E-6))^2)/(2*$I$5))))-((ABS(G94)/MAX(((F32)+(H32)*(MAX($D$16,(AC94)-(J32))))*(MAX($D$16,(AC94)-(J32))),1E-6))^2)/(2*$I$5)</f>
        <v/>
      </c>
      <c r="Q94">
        <f>L94+((ABS(H94)/MAX(((G33)+(I33)*(MAX($D$16,(IF(N6="None",AC94,L94))-(K33))))*(MAX($D$16,(IF(N6="None",AC94,L94))-(K33))),1E-6))^2)/(2*$I$5)+((E33)*((((ABS(H94)*$D$6)/(MAX(((F33)+(H33)*(MAX($D$16,(AC94)-(J33))))*(MAX($D$16,(AC94)-(J33))),1E-6)*MAX(((((F33)+(H33)*(MAX($D$16,(AC94)-(J33))))*(MAX($D$16,(AC94)-(J33))))/MAX((F33)+2*(MAX($D$16,(AC94)-(J33)))*SQRT(1+(H33)^2),1E-6))^(2/3),1E-6)))^2)+(((ABS(H94)*$D$6)/(MAX(((G33)+(I33)*(MAX($D$16,(IF(N6="None",AC94,L94))-(K33))))*(MAX($D$16,(IF(N6="None",AC94,L94))-(K33))),1E-6)*MAX(((((G33)+(I33)*(MAX($D$16,(IF(N6="None",AC94,L94))-(K33))))*(MAX($D$16,(IF(N6="None",AC94,L94))-(K33))))/MAX((G33)+2*(MAX($D$16,(IF(N6="None",AC94,L94))-(K33)))*SQRT(1+(I33)^2),1E-6))^(2/3),1E-6)))^2))/2)+(IF((ABS(H94)/MAX(((G33)+(I33)*(MAX($D$16,(IF(N6="None",AC94,L94))-(K33))))*(MAX($D$16,(IF(N6="None",AC94,L94))-(K33))),1E-6))&gt;(ABS(H94)/MAX(((F33)+(H33)*(MAX($D$16,(AC94)-(J33))))*(MAX($D$16,(AC94)-(J33))),1E-6)),$D$9*((((ABS(H94)/MAX(((G33)+(I33)*(MAX($D$16,(IF(N6="None",AC94,L94))-(K33))))*(MAX($D$16,(IF(N6="None",AC94,L94))-(K33))),1E-6))^2)/(2*$I$5))-(((ABS(H94)/MAX(((F33)+(H33)*(MAX($D$16,(AC94)-(J33))))*(MAX($D$16,(AC94)-(J33))),1E-6))^2)/(2*$I$5))),$D$8*((((ABS(H94)/MAX(((F33)+(H33)*(MAX($D$16,(AC94)-(J33))))*(MAX($D$16,(AC94)-(J33))),1E-6))^2)/(2*$I$5))-(((ABS(H94)/MAX(((G33)+(I33)*(MAX($D$16,(IF(N6="None",AC94,L94))-(K33))))*(MAX($D$16,(IF(N6="None",AC94,L94))-(K33))),1E-6))^2)/(2*$I$5)))))+($D$10*(ABS((X33)-(W33))/90)*MAX(((ABS(H94)/MAX(((F33)+(H33)*(MAX($D$16,(AC94)-(J33))))*(MAX($D$16,(AC94)-(J33))),1E-6))^2)/(2*$I$5),((ABS(H94)/MAX(((G33)+(I33)*(MAX($D$16,(IF(N6="None",AC94,L94))-(K33))))*(MAX($D$16,(IF(N6="None",AC94,L94))-(K33))),1E-6))^2)/(2*$I$5)))+(($D$11*0.00000015*(ABS(G94)/MAX(ABS(F94),1E-6))^2*MAX(((ABS(H94)/MAX(((F33)+(H33)*(MAX($D$16,(AC94)-(J33))))*(MAX($D$16,(AC94)-(J33))),1E-6))^2)/(2*$I$5),((ABS(H94)/MAX(((G33)+(I33)*(MAX($D$16,(IF(N6="None",AC94,L94))-(K33))))*(MAX($D$16,(IF(N6="None",AC94,L94))-(K33))),1E-6))^2)/(2*$I$5))))-((ABS(H94)/MAX(((F33)+(H33)*(MAX($D$16,(AC94)-(J33))))*(MAX($D$16,(AC94)-(J33))),1E-6))^2)/(2*$I$5)</f>
        <v/>
      </c>
      <c r="R94">
        <f>AE94+((ABS(G94)/MAX(((F32)+(H32)*(MAX($D$16,(AE94)-(J32))))*(MAX($D$16,(AE94)-(J32))),1E-6))^2)/(2*$I$5)-((E32)*((((ABS(G94)*$D$6)/(MAX(((F32)+(H32)*(MAX($D$16,(AE94)-(J32))))*(MAX($D$16,(AE94)-(J32))),1E-6)*MAX(((((F32)+(H32)*(MAX($D$16,(AE94)-(J32))))*(MAX($D$16,(AE94)-(J32))))/MAX((F32)+2*(MAX($D$16,(AE94)-(J32)))*SQRT(1+(H32)^2),1E-6))^(2/3),1E-6)))^2)+(((ABS(G94)*$D$6)/(MAX(((G32)+(I32)*(MAX($D$16,(AF94)-(K32))))*(MAX($D$16,(AF94)-(K32))),1E-6)*MAX(((((G32)+(I32)*(MAX($D$16,(AF94)-(K32))))*(MAX($D$16,(AF94)-(K32))))/MAX((G32)+2*(MAX($D$16,(AF94)-(K32)))*SQRT(1+(I32)^2),1E-6))^(2/3),1E-6)))^2))/2)+(IF((ABS(G94)/MAX(((G32)+(I32)*(MAX($D$16,(AF94)-(K32))))*(MAX($D$16,(AF94)-(K32))),1E-6))&gt;(ABS(G94)/MAX(((F32)+(H32)*(MAX($D$16,(AE94)-(J32))))*(MAX($D$16,(AE94)-(J32))),1E-6)),$D$9*((((ABS(G94)/MAX(((G32)+(I32)*(MAX($D$16,(AF94)-(K32))))*(MAX($D$16,(AF94)-(K32))),1E-6))^2)/(2*$I$5))-(((ABS(G94)/MAX(((F32)+(H32)*(MAX($D$16,(AE94)-(J32))))*(MAX($D$16,(AE94)-(J32))),1E-6))^2)/(2*$I$5))),$D$8*((((ABS(G94)/MAX(((F32)+(H32)*(MAX($D$16,(AE94)-(J32))))*(MAX($D$16,(AE94)-(J32))),1E-6))^2)/(2*$I$5))-(((ABS(G94)/MAX(((G32)+(I32)*(MAX($D$16,(AF94)-(K32))))*(MAX($D$16,(AF94)-(K32))),1E-6))^2)/(2*$I$5)))))+($D$10*(ABS((X32)-(W32))/90)*MAX(((ABS(G94)/MAX(((F32)+(H32)*(MAX($D$16,(AE94)-(J32))))*(MAX($D$16,(AE94)-(J32))),1E-6))^2)/(2*$I$5),((ABS(G94)/MAX(((G32)+(I32)*(MAX($D$16,(AF94)-(K32))))*(MAX($D$16,(AF94)-(K32))),1E-6))^2)/(2*$I$5)))+(($D$11*0.13607488*(ABS(H94)/MAX(ABS(F94),1E-6))^2*MAX(((ABS(G94)/MAX(((F32)+(H32)*(MAX($D$16,(AE94)-(J32))))*(MAX($D$16,(AE94)-(J32))),1E-6))^2)/(2*$I$5),((ABS(G94)/MAX(((G32)+(I32)*(MAX($D$16,(AF94)-(K32))))*(MAX($D$16,(AF94)-(K32))),1E-6))^2)/(2*$I$5))))-((ABS(G94)/MAX(((G32)+(I32)*(MAX($D$16,(AF94)-(K32))))*(MAX($D$16,(AF94)-(K32))),1E-6))^2)/(2*$I$5)</f>
        <v/>
      </c>
      <c r="S94">
        <f>M94+((ABS(I94)/MAX(((G34)+(I34)*(MAX($D$16,(IF(N7="None",AD94,M94))-(K34))))*(MAX($D$16,(IF(N7="None",AD94,M94))-(K34))),1E-6))^2)/(2*$I$5)+((E34)*((((ABS(I94)*$D$6)/(MAX(((F34)+(H34)*(MAX($D$16,(AD94)-(J34))))*(MAX($D$16,(AD94)-(J34))),1E-6)*MAX(((((F34)+(H34)*(MAX($D$16,(AD94)-(J34))))*(MAX($D$16,(AD94)-(J34))))/MAX((F34)+2*(MAX($D$16,(AD94)-(J34)))*SQRT(1+(H34)^2),1E-6))^(2/3),1E-6)))^2)+(((ABS(I94)*$D$6)/(MAX(((G34)+(I34)*(MAX($D$16,(IF(N7="None",AD94,M94))-(K34))))*(MAX($D$16,(IF(N7="None",AD94,M94))-(K34))),1E-6)*MAX(((((G34)+(I34)*(MAX($D$16,(IF(N7="None",AD94,M94))-(K34))))*(MAX($D$16,(IF(N7="None",AD94,M94))-(K34))))/MAX((G34)+2*(MAX($D$16,(IF(N7="None",AD94,M94))-(K34)))*SQRT(1+(I34)^2),1E-6))^(2/3),1E-6)))^2))/2)+(IF((ABS(I94)/MAX(((G34)+(I34)*(MAX($D$16,(IF(N7="None",AD94,M94))-(K34))))*(MAX($D$16,(IF(N7="None",AD94,M94))-(K34))),1E-6))&gt;(ABS(I94)/MAX(((F34)+(H34)*(MAX($D$16,(AD94)-(J34))))*(MAX($D$16,(AD94)-(J34))),1E-6)),$D$9*((((ABS(I94)/MAX(((G34)+(I34)*(MAX($D$16,(IF(N7="None",AD94,M94))-(K34))))*(MAX($D$16,(IF(N7="None",AD94,M94))-(K34))),1E-6))^2)/(2*$I$5))-(((ABS(I94)/MAX(((F34)+(H34)*(MAX($D$16,(AD94)-(J34))))*(MAX($D$16,(AD94)-(J34))),1E-6))^2)/(2*$I$5))),$D$8*((((ABS(I94)/MAX(((F34)+(H34)*(MAX($D$16,(AD94)-(J34))))*(MAX($D$16,(AD94)-(J34))),1E-6))^2)/(2*$I$5))-(((ABS(I94)/MAX(((G34)+(I34)*(MAX($D$16,(IF(N7="None",AD94,M94))-(K34))))*(MAX($D$16,(IF(N7="None",AD94,M94))-(K34))),1E-6))^2)/(2*$I$5)))))+($D$10*(ABS((X34)-(W34))/90)*MAX(((ABS(I94)/MAX(((F34)+(H34)*(MAX($D$16,(AD94)-(J34))))*(MAX($D$16,(AD94)-(J34))),1E-6))^2)/(2*$I$5),((ABS(I94)/MAX(((G34)+(I34)*(MAX($D$16,(IF(N7="None",AD94,M94))-(K34))))*(MAX($D$16,(IF(N7="None",AD94,M94))-(K34))),1E-6))^2)/(2*$I$5)))+(0)-((ABS(I94)/MAX(((F34)+(H34)*(MAX($D$16,(AD94)-(J34))))*(MAX($D$16,(AD94)-(J34))),1E-6))^2)/(2*$I$5)</f>
        <v/>
      </c>
      <c r="T94">
        <f>N94+((ABS(J94)/MAX(((G35)+(I35)*(MAX($D$16,(IF(N8="None",AD94,N94))-(K35))))*(MAX($D$16,(IF(N8="None",AD94,N94))-(K35))),1E-6))^2)/(2*$I$5)+((E35)*((((ABS(J94)*$D$6)/(MAX(((F35)+(H35)*(MAX($D$16,(AD94)-(J35))))*(MAX($D$16,(AD94)-(J35))),1E-6)*MAX(((((F35)+(H35)*(MAX($D$16,(AD94)-(J35))))*(MAX($D$16,(AD94)-(J35))))/MAX((F35)+2*(MAX($D$16,(AD94)-(J35)))*SQRT(1+(H35)^2),1E-6))^(2/3),1E-6)))^2)+(((ABS(J94)*$D$6)/(MAX(((G35)+(I35)*(MAX($D$16,(IF(N8="None",AD94,N94))-(K35))))*(MAX($D$16,(IF(N8="None",AD94,N94))-(K35))),1E-6)*MAX(((((G35)+(I35)*(MAX($D$16,(IF(N8="None",AD94,N94))-(K35))))*(MAX($D$16,(IF(N8="None",AD94,N94))-(K35))))/MAX((G35)+2*(MAX($D$16,(IF(N8="None",AD94,N94))-(K35)))*SQRT(1+(I35)^2),1E-6))^(2/3),1E-6)))^2))/2)+(IF((ABS(J94)/MAX(((G35)+(I35)*(MAX($D$16,(IF(N8="None",AD94,N94))-(K35))))*(MAX($D$16,(IF(N8="None",AD94,N94))-(K35))),1E-6))&gt;(ABS(J94)/MAX(((F35)+(H35)*(MAX($D$16,(AD94)-(J35))))*(MAX($D$16,(AD94)-(J35))),1E-6)),$D$9*((((ABS(J94)/MAX(((G35)+(I35)*(MAX($D$16,(IF(N8="None",AD94,N94))-(K35))))*(MAX($D$16,(IF(N8="None",AD94,N94))-(K35))),1E-6))^2)/(2*$I$5))-(((ABS(J94)/MAX(((F35)+(H35)*(MAX($D$16,(AD94)-(J35))))*(MAX($D$16,(AD94)-(J35))),1E-6))^2)/(2*$I$5))),$D$8*((((ABS(J94)/MAX(((F35)+(H35)*(MAX($D$16,(AD94)-(J35))))*(MAX($D$16,(AD94)-(J35))),1E-6))^2)/(2*$I$5))-(((ABS(J94)/MAX(((G35)+(I35)*(MAX($D$16,(IF(N8="None",AD94,N94))-(K35))))*(MAX($D$16,(IF(N8="None",AD94,N94))-(K35))),1E-6))^2)/(2*$I$5)))))+($D$10*(ABS((X35)-(W35))/90)*MAX(((ABS(J94)/MAX(((F35)+(H35)*(MAX($D$16,(AD94)-(J35))))*(MAX($D$16,(AD94)-(J35))),1E-6))^2)/(2*$I$5),((ABS(J94)/MAX(((G35)+(I35)*(MAX($D$16,(IF(N8="None",AD94,N94))-(K35))))*(MAX($D$16,(IF(N8="None",AD94,N94))-(K35))),1E-6))^2)/(2*$I$5)))+(($D$11*0.34699541*(ABS(I94)/MAX(ABS(G94),1E-6))^2*MAX(((ABS(J94)/MAX(((F35)+(H35)*(MAX($D$16,(AD94)-(J35))))*(MAX($D$16,(AD94)-(J35))),1E-6))^2)/(2*$I$5),((ABS(J94)/MAX(((G35)+(I35)*(MAX($D$16,(IF(N8="None",AD94,N94))-(K35))))*(MAX($D$16,(IF(N8="None",AD94,N94))-(K35))),1E-6))^2)/(2*$I$5))))-((ABS(J94)/MAX(((F35)+(H35)*(MAX($D$16,(AD94)-(J35))))*(MAX($D$16,(AD94)-(J35))),1E-6))^2)/(2*$I$5)</f>
        <v/>
      </c>
      <c r="U94">
        <f>((((G31)*(MAX($D$16,(AE94)-(K31)))^2)/2+(I31)*(MAX($D$16,(AE94)-(K31)))^3/3+(ABS(F94)^2)/($I$5*MAX(((G31)+(I31)*(MAX($D$16,(AE94)-(K31))))*(MAX($D$16,(AE94)-(K31))),1E-6)))-(IF(N6="None",((((F32)*(MAX($D$16,(AE94)-(J32)))^2)/2+(H32)*(MAX($D$16,(AE94)-(J32)))^3/3+(ABS(G94)^2)/($I$5*MAX(((F32)+(H32)*(MAX($D$16,(AE94)-(J32))))*(MAX($D$16,(AE94)-(J32))),1E-6)))*0.72785025),(((((F32)*(MAX($D$16,(AE94)-(J32)))^2)/2+(H32)*(MAX($D$16,(AE94)-(J32)))^3/3+(ABS(G94)^2)/($I$5*MAX(((F32)+(H32)*(MAX($D$16,(AE94)-(J32))))*(MAX($D$16,(AE94)-(J32))),1E-6)))*0.72785025)+((((F33)*(MAX($D$16,(AE94)-(J33)))^2)/2+(H33)*(MAX($D$16,(AE94)-(J33)))^3/3+(ABS(H94)^2)/($I$5*MAX(((F33)+(H33)*(MAX($D$16,(AE94)-(J33))))*(MAX($D$16,(AE94)-(J33))),1E-6)))*0.99999971)))))/MAX(((G31)*(MAX($D$16,(AE94)-(K31)))^2)/2+(I31)*(MAX($D$16,(AE94)-(K31)))^3/3+(ABS(F94)^2)/($I$5*MAX(((G31)+(I31)*(MAX($D$16,(AE94)-(K31))))*(MAX($D$16,(AE94)-(K31))),1E-6)),1E-6)</f>
        <v/>
      </c>
      <c r="V94">
        <f>((((G32)*(MAX($D$16,(AF94)-(K32)))^2)/2+(I32)*(MAX($D$16,(AF94)-(K32)))^3/3+(ABS(G94)^2)/($I$5*MAX(((G32)+(I32)*(MAX($D$16,(AF94)-(K32))))*(MAX($D$16,(AF94)-(K32))),1E-6)))-(IF(AND(N7="None",N8="None"),0,IF(N8="None",((((F34)*(MAX($D$16,(AF94)-(J34)))^2)/2+(H34)*(MAX($D$16,(AF94)-(J34)))^3/3+(ABS(I94)^2)/($I$5*MAX(((F34)+(H34)*(MAX($D$16,(AF94)-(J34))))*(MAX($D$16,(AF94)-(J34))),1E-6)))*1.00000000),IF(N7="None",((((F35)*(MAX($D$16,(AF94)-(J35)))^2)/2+(H35)*(MAX($D$16,(AF94)-(J35)))^3/3+(ABS(J94)^2)/($I$5*MAX(((F35)+(H35)*(MAX($D$16,(AF94)-(J35))))*(MAX($D$16,(AF94)-(J35))),1E-6)))*0.30600918),(((((F34)*(MAX($D$16,(AF94)-(J34)))^2)/2+(H34)*(MAX($D$16,(AF94)-(J34)))^3/3+(ABS(I94)^2)/($I$5*MAX(((F34)+(H34)*(MAX($D$16,(AF94)-(J34))))*(MAX($D$16,(AF94)-(J34))),1E-6)))*1.00000000)+((((F35)*(MAX($D$16,(AF94)-(J35)))^2)/2+(H35)*(MAX($D$16,(AF94)-(J35)))^3/3+(ABS(J94)^2)/($I$5*MAX(((F35)+(H35)*(MAX($D$16,(AF94)-(J35))))*(MAX($D$16,(AF94)-(J35))),1E-6)))*0.30600918)))))))/MAX(((G32)*(MAX($D$16,(AF94)-(K32)))^2)/2+(I32)*(MAX($D$16,(AF94)-(K32)))^3/3+(ABS(G94)^2)/($I$5*MAX(((G32)+(I32)*(MAX($D$16,(AF94)-(K32))))*(MAX($D$16,(AF94)-(K32))),1E-6)),1E-6)</f>
        <v/>
      </c>
      <c r="W94">
        <f>ABS((MAX(P94,Q94))-D94)</f>
        <v/>
      </c>
      <c r="X94">
        <f>ABS((MAX(S94,T94))-E94)</f>
        <v/>
      </c>
      <c r="Y94">
        <f>IF($D$20=0,B94,IFERROR(IF(N6="None",1,MIN(0.98,MAX(0.02,B94+$D$14*((Q94-P94)/MAX(ABS(D94),1))))),B94))</f>
        <v/>
      </c>
      <c r="Z94">
        <f>IF($D$20=0,C94,IFERROR(IF(AND(N7="None",N8="None"),C94,IF(N8="None",1,IF(N7="None",0,MIN(0.98,MAX(0.02,C94+$D$14*((T94-S94)/MAX(ABS(E94),1))))))),C94))</f>
        <v/>
      </c>
      <c r="AA94">
        <f>IF($D$20=0,D94,IFERROR(D94+$D$13*(AC94-D94),D94))</f>
        <v/>
      </c>
      <c r="AB94">
        <f>IF($D$20=0,E94,IFERROR(E94+$D$13*(AD94-E94),E94))</f>
        <v/>
      </c>
      <c r="AC94">
        <f>IF($D$20=0,D94,IF(AC94=0,(MAX(P94,Q94)),IF(ABS((MAX(P94,Q94))-AC94)&lt;$D$19,AC94,MAX((K31)+$D$16,AC94+$D$13*(((MAX(P94,Q94))-AC94))))))</f>
        <v/>
      </c>
      <c r="AD94">
        <f>IF($D$20=0,E94,IF(AD94=0,(MAX(S94,T94)),IF(ABS((MAX(S94,T94))-AD94)&lt;$D$19,AD94,MAX((K32)+$D$16,AD94+$D$13*(((MAX(S94,T94))-AD94))))))</f>
        <v/>
      </c>
      <c r="AE94">
        <f>IF($D$20=0,D94,IF(AE94=0,O94,IF(ABS(U94)&lt;$D$19,AE94,MAX((K31)+$D$16,AE94+($D$13*(((O94)-AE94)+(U94*MAX(ABS(AE94-(K31)),1))))))))</f>
        <v/>
      </c>
      <c r="AF94">
        <f>IF($D$20=0,E94,IF(AF94=0,R94,IF(ABS(V94)&lt;$D$19,AF94,MAX((K32)+$D$16,AF94+($D$13*(((R94)-AF94)+(V94*MAX(ABS(AF94-(K32)),1))))))))</f>
        <v/>
      </c>
      <c r="AG94">
        <f>((G31)*(MAX($D$16,(AC94)-(K31)))^2)/2+(I31)*(MAX($D$16,(AC94)-(K31)))^3/3+(ABS(F94)^2)/($I$5*MAX(((G31)+(I31)*(MAX($D$16,(AC94)-(K31))))*(MAX($D$16,(AC94)-(K31))),1E-6))</f>
        <v/>
      </c>
      <c r="AH94">
        <f>((G31)*(MAX($D$16,(AE94)-(K31)))^2)/2+(I31)*(MAX($D$16,(AE94)-(K31)))^3/3+(ABS(F94)^2)/($I$5*MAX(((G31)+(I31)*(MAX($D$16,(AE94)-(K31))))*(MAX($D$16,(AE94)-(K31))),1E-6))</f>
        <v/>
      </c>
      <c r="AI94">
        <f>((G32)*(MAX($D$16,(AD94)-(K32)))^2)/2+(I32)*(MAX($D$16,(AD94)-(K32)))^3/3+(ABS(G94)^2)/($I$5*MAX(((G32)+(I32)*(MAX($D$16,(AD94)-(K32))))*(MAX($D$16,(AD94)-(K32))),1E-6))</f>
        <v/>
      </c>
      <c r="AJ94">
        <f>((G32)*(MAX($D$16,(AF94)-(K32)))^2)/2+(I32)*(MAX($D$16,(AF94)-(K32)))^3/3+(ABS(G94)^2)/($I$5*MAX(((G32)+(I32)*(MAX($D$16,(AF94)-(K32))))*(MAX($D$16,(AF94)-(K32))),1E-6))</f>
        <v/>
      </c>
      <c r="AK94">
        <f>IF(AH94&gt;=AG94,"Supercritical","Subcritical")</f>
        <v/>
      </c>
      <c r="AL94">
        <f>IF(AJ94&gt;=AI94,"Supercritical","Subcritical")</f>
        <v/>
      </c>
      <c r="AM94">
        <f>IF($D$20=0,D94,IFERROR(D94+$D$13*(IF(AK94="Supercritical",AE94,AC94)-D94),D94))</f>
        <v/>
      </c>
      <c r="AN94">
        <f>IF($D$20=0,E94,IFERROR(E94+$D$13*(IF(AL94="Supercritical",AF94,AD94)-E94),E94))</f>
        <v/>
      </c>
      <c r="AO94">
        <f>IF($D$20=0,0,IFERROR(ABS(IF(AK94="Supercritical",AE94,AC94)-D94),0))</f>
        <v/>
      </c>
      <c r="AP94">
        <f>IF($D$20=0,0,IFERROR(ABS(IF(AL94="Supercritical",AF94,AD94)-E94),0))</f>
        <v/>
      </c>
    </row>
    <row r="95">
      <c r="A95" t="n">
        <v>52</v>
      </c>
      <c r="B95">
        <f>Y94</f>
        <v/>
      </c>
      <c r="C95">
        <f>Z94</f>
        <v/>
      </c>
      <c r="D95">
        <f>AM94</f>
        <v/>
      </c>
      <c r="E95">
        <f>AN94</f>
        <v/>
      </c>
      <c r="F95">
        <f>$D$5</f>
        <v/>
      </c>
      <c r="G95">
        <f>IF(N6="None",MAX(0,F95-H95),MAX(0,F95*B95))</f>
        <v/>
      </c>
      <c r="H95">
        <f>IF(N6="None",MAX(0.05,IFERROR(O33,0)+0.05),MAX(0,F95-G95))</f>
        <v/>
      </c>
      <c r="I95">
        <f>IF(AND(N7="None",N8="None"),MAX(0,G95*C95),IF(N7="None",MAX(0.05,IFERROR(O34,0)+0.05),IF(N8="None",MAX(0,G95-J95),MAX(0,G95*C95))))</f>
        <v/>
      </c>
      <c r="J95">
        <f>IF(AND(N7="None",N8="None"),MAX(0,G95-I95),IF(N8="None",MAX(0.05,IFERROR(O35,0)+0.05),IF(N7="None",MAX(0,G95-I95),MAX(0,G95-I95))))</f>
        <v/>
      </c>
      <c r="K95">
        <f>P5</f>
        <v/>
      </c>
      <c r="L95">
        <f>P6</f>
        <v/>
      </c>
      <c r="M95">
        <f>P7</f>
        <v/>
      </c>
      <c r="N95">
        <f>P8</f>
        <v/>
      </c>
      <c r="O95">
        <f>K95+((ABS(F95)/MAX(((F31)+(H31)*(MAX($D$16,(K95)-(J31))))*(MAX($D$16,(K95)-(J31))),1E-6))^2)/(2*$I$5)-((E31)*((((ABS(F95)*$D$6)/(MAX(((F31)+(H31)*(MAX($D$16,(K95)-(J31))))*(MAX($D$16,(K95)-(J31))),1E-6)*MAX(((((F31)+(H31)*(MAX($D$16,(K95)-(J31))))*(MAX($D$16,(K95)-(J31))))/MAX((F31)+2*(MAX($D$16,(K95)-(J31)))*SQRT(1+(H31)^2),1E-6))^(2/3),1E-6)))^2)+(((ABS(F95)*$D$6)/(MAX(((G31)+(I31)*(MAX($D$16,(AE95)-(K31))))*(MAX($D$16,(AE95)-(K31))),1E-6)*MAX(((((G31)+(I31)*(MAX($D$16,(AE95)-(K31))))*(MAX($D$16,(AE95)-(K31))))/MAX((G31)+2*(MAX($D$16,(AE95)-(K31)))*SQRT(1+(I31)^2),1E-6))^(2/3),1E-6)))^2))/2)+(IF((ABS(F95)/MAX(((G31)+(I31)*(MAX($D$16,(AE95)-(K31))))*(MAX($D$16,(AE95)-(K31))),1E-6))&gt;(ABS(F95)/MAX(((F31)+(H31)*(MAX($D$16,(K95)-(J31))))*(MAX($D$16,(K95)-(J31))),1E-6)),$D$9*((((ABS(F95)/MAX(((G31)+(I31)*(MAX($D$16,(AE95)-(K31))))*(MAX($D$16,(AE95)-(K31))),1E-6))^2)/(2*$I$5))-(((ABS(F95)/MAX(((F31)+(H31)*(MAX($D$16,(K95)-(J31))))*(MAX($D$16,(K95)-(J31))),1E-6))^2)/(2*$I$5))),$D$8*((((ABS(F95)/MAX(((F31)+(H31)*(MAX($D$16,(K95)-(J31))))*(MAX($D$16,(K95)-(J31))),1E-6))^2)/(2*$I$5))-(((ABS(F95)/MAX(((G31)+(I31)*(MAX($D$16,(AE95)-(K31))))*(MAX($D$16,(AE95)-(K31))),1E-6))^2)/(2*$I$5)))))+($D$10*(ABS((X31)-(W31))/90)*MAX(((ABS(F95)/MAX(((F31)+(H31)*(MAX($D$16,(K95)-(J31))))*(MAX($D$16,(K95)-(J31))),1E-6))^2)/(2*$I$5),((ABS(F95)/MAX(((G31)+(I31)*(MAX($D$16,(AE95)-(K31))))*(MAX($D$16,(AE95)-(K31))),1E-6))^2)/(2*$I$5)))+(0)-((ABS(F95)/MAX(((G31)+(I31)*(MAX($D$16,(AE95)-(K31))))*(MAX($D$16,(AE95)-(K31))),1E-6))^2)/(2*$I$5)</f>
        <v/>
      </c>
      <c r="P95">
        <f>AD95+((ABS(G95)/MAX(((G32)+(I32)*(MAX($D$16,(AD95)-(K32))))*(MAX($D$16,(AD95)-(K32))),1E-6))^2)/(2*$I$5)+((E32)*((((ABS(G95)*$D$6)/(MAX(((F32)+(H32)*(MAX($D$16,(AC95)-(J32))))*(MAX($D$16,(AC95)-(J32))),1E-6)*MAX(((((F32)+(H32)*(MAX($D$16,(AC95)-(J32))))*(MAX($D$16,(AC95)-(J32))))/MAX((F32)+2*(MAX($D$16,(AC95)-(J32)))*SQRT(1+(H32)^2),1E-6))^(2/3),1E-6)))^2)+(((ABS(G95)*$D$6)/(MAX(((G32)+(I32)*(MAX($D$16,(AD95)-(K32))))*(MAX($D$16,(AD95)-(K32))),1E-6)*MAX(((((G32)+(I32)*(MAX($D$16,(AD95)-(K32))))*(MAX($D$16,(AD95)-(K32))))/MAX((G32)+2*(MAX($D$16,(AD95)-(K32)))*SQRT(1+(I32)^2),1E-6))^(2/3),1E-6)))^2))/2)+(IF((ABS(G95)/MAX(((G32)+(I32)*(MAX($D$16,(AD95)-(K32))))*(MAX($D$16,(AD95)-(K32))),1E-6))&gt;(ABS(G95)/MAX(((F32)+(H32)*(MAX($D$16,(AC95)-(J32))))*(MAX($D$16,(AC95)-(J32))),1E-6)),$D$9*((((ABS(G95)/MAX(((G32)+(I32)*(MAX($D$16,(AD95)-(K32))))*(MAX($D$16,(AD95)-(K32))),1E-6))^2)/(2*$I$5))-(((ABS(G95)/MAX(((F32)+(H32)*(MAX($D$16,(AC95)-(J32))))*(MAX($D$16,(AC95)-(J32))),1E-6))^2)/(2*$I$5))),$D$8*((((ABS(G95)/MAX(((F32)+(H32)*(MAX($D$16,(AC95)-(J32))))*(MAX($D$16,(AC95)-(J32))),1E-6))^2)/(2*$I$5))-(((ABS(G95)/MAX(((G32)+(I32)*(MAX($D$16,(AD95)-(K32))))*(MAX($D$16,(AD95)-(K32))),1E-6))^2)/(2*$I$5)))))+($D$10*(ABS((X32)-(W32))/90)*MAX(((ABS(G95)/MAX(((F32)+(H32)*(MAX($D$16,(AC95)-(J32))))*(MAX($D$16,(AC95)-(J32))),1E-6))^2)/(2*$I$5),((ABS(G95)/MAX(((G32)+(I32)*(MAX($D$16,(AD95)-(K32))))*(MAX($D$16,(AD95)-(K32))),1E-6))^2)/(2*$I$5)))+(($D$11*0.13607488*(ABS(H95)/MAX(ABS(F95),1E-6))^2*MAX(((ABS(G95)/MAX(((F32)+(H32)*(MAX($D$16,(AC95)-(J32))))*(MAX($D$16,(AC95)-(J32))),1E-6))^2)/(2*$I$5),((ABS(G95)/MAX(((G32)+(I32)*(MAX($D$16,(AD95)-(K32))))*(MAX($D$16,(AD95)-(K32))),1E-6))^2)/(2*$I$5))))-((ABS(G95)/MAX(((F32)+(H32)*(MAX($D$16,(AC95)-(J32))))*(MAX($D$16,(AC95)-(J32))),1E-6))^2)/(2*$I$5)</f>
        <v/>
      </c>
      <c r="Q95">
        <f>L95+((ABS(H95)/MAX(((G33)+(I33)*(MAX($D$16,(IF(N6="None",AC95,L95))-(K33))))*(MAX($D$16,(IF(N6="None",AC95,L95))-(K33))),1E-6))^2)/(2*$I$5)+((E33)*((((ABS(H95)*$D$6)/(MAX(((F33)+(H33)*(MAX($D$16,(AC95)-(J33))))*(MAX($D$16,(AC95)-(J33))),1E-6)*MAX(((((F33)+(H33)*(MAX($D$16,(AC95)-(J33))))*(MAX($D$16,(AC95)-(J33))))/MAX((F33)+2*(MAX($D$16,(AC95)-(J33)))*SQRT(1+(H33)^2),1E-6))^(2/3),1E-6)))^2)+(((ABS(H95)*$D$6)/(MAX(((G33)+(I33)*(MAX($D$16,(IF(N6="None",AC95,L95))-(K33))))*(MAX($D$16,(IF(N6="None",AC95,L95))-(K33))),1E-6)*MAX(((((G33)+(I33)*(MAX($D$16,(IF(N6="None",AC95,L95))-(K33))))*(MAX($D$16,(IF(N6="None",AC95,L95))-(K33))))/MAX((G33)+2*(MAX($D$16,(IF(N6="None",AC95,L95))-(K33)))*SQRT(1+(I33)^2),1E-6))^(2/3),1E-6)))^2))/2)+(IF((ABS(H95)/MAX(((G33)+(I33)*(MAX($D$16,(IF(N6="None",AC95,L95))-(K33))))*(MAX($D$16,(IF(N6="None",AC95,L95))-(K33))),1E-6))&gt;(ABS(H95)/MAX(((F33)+(H33)*(MAX($D$16,(AC95)-(J33))))*(MAX($D$16,(AC95)-(J33))),1E-6)),$D$9*((((ABS(H95)/MAX(((G33)+(I33)*(MAX($D$16,(IF(N6="None",AC95,L95))-(K33))))*(MAX($D$16,(IF(N6="None",AC95,L95))-(K33))),1E-6))^2)/(2*$I$5))-(((ABS(H95)/MAX(((F33)+(H33)*(MAX($D$16,(AC95)-(J33))))*(MAX($D$16,(AC95)-(J33))),1E-6))^2)/(2*$I$5))),$D$8*((((ABS(H95)/MAX(((F33)+(H33)*(MAX($D$16,(AC95)-(J33))))*(MAX($D$16,(AC95)-(J33))),1E-6))^2)/(2*$I$5))-(((ABS(H95)/MAX(((G33)+(I33)*(MAX($D$16,(IF(N6="None",AC95,L95))-(K33))))*(MAX($D$16,(IF(N6="None",AC95,L95))-(K33))),1E-6))^2)/(2*$I$5)))))+($D$10*(ABS((X33)-(W33))/90)*MAX(((ABS(H95)/MAX(((F33)+(H33)*(MAX($D$16,(AC95)-(J33))))*(MAX($D$16,(AC95)-(J33))),1E-6))^2)/(2*$I$5),((ABS(H95)/MAX(((G33)+(I33)*(MAX($D$16,(IF(N6="None",AC95,L95))-(K33))))*(MAX($D$16,(IF(N6="None",AC95,L95))-(K33))),1E-6))^2)/(2*$I$5)))+(($D$11*0.00000015*(ABS(G95)/MAX(ABS(F95),1E-6))^2*MAX(((ABS(H95)/MAX(((F33)+(H33)*(MAX($D$16,(AC95)-(J33))))*(MAX($D$16,(AC95)-(J33))),1E-6))^2)/(2*$I$5),((ABS(H95)/MAX(((G33)+(I33)*(MAX($D$16,(IF(N6="None",AC95,L95))-(K33))))*(MAX($D$16,(IF(N6="None",AC95,L95))-(K33))),1E-6))^2)/(2*$I$5))))-((ABS(H95)/MAX(((F33)+(H33)*(MAX($D$16,(AC95)-(J33))))*(MAX($D$16,(AC95)-(J33))),1E-6))^2)/(2*$I$5)</f>
        <v/>
      </c>
      <c r="R95">
        <f>AE95+((ABS(G95)/MAX(((F32)+(H32)*(MAX($D$16,(AE95)-(J32))))*(MAX($D$16,(AE95)-(J32))),1E-6))^2)/(2*$I$5)-((E32)*((((ABS(G95)*$D$6)/(MAX(((F32)+(H32)*(MAX($D$16,(AE95)-(J32))))*(MAX($D$16,(AE95)-(J32))),1E-6)*MAX(((((F32)+(H32)*(MAX($D$16,(AE95)-(J32))))*(MAX($D$16,(AE95)-(J32))))/MAX((F32)+2*(MAX($D$16,(AE95)-(J32)))*SQRT(1+(H32)^2),1E-6))^(2/3),1E-6)))^2)+(((ABS(G95)*$D$6)/(MAX(((G32)+(I32)*(MAX($D$16,(AF95)-(K32))))*(MAX($D$16,(AF95)-(K32))),1E-6)*MAX(((((G32)+(I32)*(MAX($D$16,(AF95)-(K32))))*(MAX($D$16,(AF95)-(K32))))/MAX((G32)+2*(MAX($D$16,(AF95)-(K32)))*SQRT(1+(I32)^2),1E-6))^(2/3),1E-6)))^2))/2)+(IF((ABS(G95)/MAX(((G32)+(I32)*(MAX($D$16,(AF95)-(K32))))*(MAX($D$16,(AF95)-(K32))),1E-6))&gt;(ABS(G95)/MAX(((F32)+(H32)*(MAX($D$16,(AE95)-(J32))))*(MAX($D$16,(AE95)-(J32))),1E-6)),$D$9*((((ABS(G95)/MAX(((G32)+(I32)*(MAX($D$16,(AF95)-(K32))))*(MAX($D$16,(AF95)-(K32))),1E-6))^2)/(2*$I$5))-(((ABS(G95)/MAX(((F32)+(H32)*(MAX($D$16,(AE95)-(J32))))*(MAX($D$16,(AE95)-(J32))),1E-6))^2)/(2*$I$5))),$D$8*((((ABS(G95)/MAX(((F32)+(H32)*(MAX($D$16,(AE95)-(J32))))*(MAX($D$16,(AE95)-(J32))),1E-6))^2)/(2*$I$5))-(((ABS(G95)/MAX(((G32)+(I32)*(MAX($D$16,(AF95)-(K32))))*(MAX($D$16,(AF95)-(K32))),1E-6))^2)/(2*$I$5)))))+($D$10*(ABS((X32)-(W32))/90)*MAX(((ABS(G95)/MAX(((F32)+(H32)*(MAX($D$16,(AE95)-(J32))))*(MAX($D$16,(AE95)-(J32))),1E-6))^2)/(2*$I$5),((ABS(G95)/MAX(((G32)+(I32)*(MAX($D$16,(AF95)-(K32))))*(MAX($D$16,(AF95)-(K32))),1E-6))^2)/(2*$I$5)))+(($D$11*0.13607488*(ABS(H95)/MAX(ABS(F95),1E-6))^2*MAX(((ABS(G95)/MAX(((F32)+(H32)*(MAX($D$16,(AE95)-(J32))))*(MAX($D$16,(AE95)-(J32))),1E-6))^2)/(2*$I$5),((ABS(G95)/MAX(((G32)+(I32)*(MAX($D$16,(AF95)-(K32))))*(MAX($D$16,(AF95)-(K32))),1E-6))^2)/(2*$I$5))))-((ABS(G95)/MAX(((G32)+(I32)*(MAX($D$16,(AF95)-(K32))))*(MAX($D$16,(AF95)-(K32))),1E-6))^2)/(2*$I$5)</f>
        <v/>
      </c>
      <c r="S95">
        <f>M95+((ABS(I95)/MAX(((G34)+(I34)*(MAX($D$16,(IF(N7="None",AD95,M95))-(K34))))*(MAX($D$16,(IF(N7="None",AD95,M95))-(K34))),1E-6))^2)/(2*$I$5)+((E34)*((((ABS(I95)*$D$6)/(MAX(((F34)+(H34)*(MAX($D$16,(AD95)-(J34))))*(MAX($D$16,(AD95)-(J34))),1E-6)*MAX(((((F34)+(H34)*(MAX($D$16,(AD95)-(J34))))*(MAX($D$16,(AD95)-(J34))))/MAX((F34)+2*(MAX($D$16,(AD95)-(J34)))*SQRT(1+(H34)^2),1E-6))^(2/3),1E-6)))^2)+(((ABS(I95)*$D$6)/(MAX(((G34)+(I34)*(MAX($D$16,(IF(N7="None",AD95,M95))-(K34))))*(MAX($D$16,(IF(N7="None",AD95,M95))-(K34))),1E-6)*MAX(((((G34)+(I34)*(MAX($D$16,(IF(N7="None",AD95,M95))-(K34))))*(MAX($D$16,(IF(N7="None",AD95,M95))-(K34))))/MAX((G34)+2*(MAX($D$16,(IF(N7="None",AD95,M95))-(K34)))*SQRT(1+(I34)^2),1E-6))^(2/3),1E-6)))^2))/2)+(IF((ABS(I95)/MAX(((G34)+(I34)*(MAX($D$16,(IF(N7="None",AD95,M95))-(K34))))*(MAX($D$16,(IF(N7="None",AD95,M95))-(K34))),1E-6))&gt;(ABS(I95)/MAX(((F34)+(H34)*(MAX($D$16,(AD95)-(J34))))*(MAX($D$16,(AD95)-(J34))),1E-6)),$D$9*((((ABS(I95)/MAX(((G34)+(I34)*(MAX($D$16,(IF(N7="None",AD95,M95))-(K34))))*(MAX($D$16,(IF(N7="None",AD95,M95))-(K34))),1E-6))^2)/(2*$I$5))-(((ABS(I95)/MAX(((F34)+(H34)*(MAX($D$16,(AD95)-(J34))))*(MAX($D$16,(AD95)-(J34))),1E-6))^2)/(2*$I$5))),$D$8*((((ABS(I95)/MAX(((F34)+(H34)*(MAX($D$16,(AD95)-(J34))))*(MAX($D$16,(AD95)-(J34))),1E-6))^2)/(2*$I$5))-(((ABS(I95)/MAX(((G34)+(I34)*(MAX($D$16,(IF(N7="None",AD95,M95))-(K34))))*(MAX($D$16,(IF(N7="None",AD95,M95))-(K34))),1E-6))^2)/(2*$I$5)))))+($D$10*(ABS((X34)-(W34))/90)*MAX(((ABS(I95)/MAX(((F34)+(H34)*(MAX($D$16,(AD95)-(J34))))*(MAX($D$16,(AD95)-(J34))),1E-6))^2)/(2*$I$5),((ABS(I95)/MAX(((G34)+(I34)*(MAX($D$16,(IF(N7="None",AD95,M95))-(K34))))*(MAX($D$16,(IF(N7="None",AD95,M95))-(K34))),1E-6))^2)/(2*$I$5)))+(0)-((ABS(I95)/MAX(((F34)+(H34)*(MAX($D$16,(AD95)-(J34))))*(MAX($D$16,(AD95)-(J34))),1E-6))^2)/(2*$I$5)</f>
        <v/>
      </c>
      <c r="T95">
        <f>N95+((ABS(J95)/MAX(((G35)+(I35)*(MAX($D$16,(IF(N8="None",AD95,N95))-(K35))))*(MAX($D$16,(IF(N8="None",AD95,N95))-(K35))),1E-6))^2)/(2*$I$5)+((E35)*((((ABS(J95)*$D$6)/(MAX(((F35)+(H35)*(MAX($D$16,(AD95)-(J35))))*(MAX($D$16,(AD95)-(J35))),1E-6)*MAX(((((F35)+(H35)*(MAX($D$16,(AD95)-(J35))))*(MAX($D$16,(AD95)-(J35))))/MAX((F35)+2*(MAX($D$16,(AD95)-(J35)))*SQRT(1+(H35)^2),1E-6))^(2/3),1E-6)))^2)+(((ABS(J95)*$D$6)/(MAX(((G35)+(I35)*(MAX($D$16,(IF(N8="None",AD95,N95))-(K35))))*(MAX($D$16,(IF(N8="None",AD95,N95))-(K35))),1E-6)*MAX(((((G35)+(I35)*(MAX($D$16,(IF(N8="None",AD95,N95))-(K35))))*(MAX($D$16,(IF(N8="None",AD95,N95))-(K35))))/MAX((G35)+2*(MAX($D$16,(IF(N8="None",AD95,N95))-(K35)))*SQRT(1+(I35)^2),1E-6))^(2/3),1E-6)))^2))/2)+(IF((ABS(J95)/MAX(((G35)+(I35)*(MAX($D$16,(IF(N8="None",AD95,N95))-(K35))))*(MAX($D$16,(IF(N8="None",AD95,N95))-(K35))),1E-6))&gt;(ABS(J95)/MAX(((F35)+(H35)*(MAX($D$16,(AD95)-(J35))))*(MAX($D$16,(AD95)-(J35))),1E-6)),$D$9*((((ABS(J95)/MAX(((G35)+(I35)*(MAX($D$16,(IF(N8="None",AD95,N95))-(K35))))*(MAX($D$16,(IF(N8="None",AD95,N95))-(K35))),1E-6))^2)/(2*$I$5))-(((ABS(J95)/MAX(((F35)+(H35)*(MAX($D$16,(AD95)-(J35))))*(MAX($D$16,(AD95)-(J35))),1E-6))^2)/(2*$I$5))),$D$8*((((ABS(J95)/MAX(((F35)+(H35)*(MAX($D$16,(AD95)-(J35))))*(MAX($D$16,(AD95)-(J35))),1E-6))^2)/(2*$I$5))-(((ABS(J95)/MAX(((G35)+(I35)*(MAX($D$16,(IF(N8="None",AD95,N95))-(K35))))*(MAX($D$16,(IF(N8="None",AD95,N95))-(K35))),1E-6))^2)/(2*$I$5)))))+($D$10*(ABS((X35)-(W35))/90)*MAX(((ABS(J95)/MAX(((F35)+(H35)*(MAX($D$16,(AD95)-(J35))))*(MAX($D$16,(AD95)-(J35))),1E-6))^2)/(2*$I$5),((ABS(J95)/MAX(((G35)+(I35)*(MAX($D$16,(IF(N8="None",AD95,N95))-(K35))))*(MAX($D$16,(IF(N8="None",AD95,N95))-(K35))),1E-6))^2)/(2*$I$5)))+(($D$11*0.34699541*(ABS(I95)/MAX(ABS(G95),1E-6))^2*MAX(((ABS(J95)/MAX(((F35)+(H35)*(MAX($D$16,(AD95)-(J35))))*(MAX($D$16,(AD95)-(J35))),1E-6))^2)/(2*$I$5),((ABS(J95)/MAX(((G35)+(I35)*(MAX($D$16,(IF(N8="None",AD95,N95))-(K35))))*(MAX($D$16,(IF(N8="None",AD95,N95))-(K35))),1E-6))^2)/(2*$I$5))))-((ABS(J95)/MAX(((F35)+(H35)*(MAX($D$16,(AD95)-(J35))))*(MAX($D$16,(AD95)-(J35))),1E-6))^2)/(2*$I$5)</f>
        <v/>
      </c>
      <c r="U95">
        <f>((((G31)*(MAX($D$16,(AE95)-(K31)))^2)/2+(I31)*(MAX($D$16,(AE95)-(K31)))^3/3+(ABS(F95)^2)/($I$5*MAX(((G31)+(I31)*(MAX($D$16,(AE95)-(K31))))*(MAX($D$16,(AE95)-(K31))),1E-6)))-(IF(N6="None",((((F32)*(MAX($D$16,(AE95)-(J32)))^2)/2+(H32)*(MAX($D$16,(AE95)-(J32)))^3/3+(ABS(G95)^2)/($I$5*MAX(((F32)+(H32)*(MAX($D$16,(AE95)-(J32))))*(MAX($D$16,(AE95)-(J32))),1E-6)))*0.72785025),(((((F32)*(MAX($D$16,(AE95)-(J32)))^2)/2+(H32)*(MAX($D$16,(AE95)-(J32)))^3/3+(ABS(G95)^2)/($I$5*MAX(((F32)+(H32)*(MAX($D$16,(AE95)-(J32))))*(MAX($D$16,(AE95)-(J32))),1E-6)))*0.72785025)+((((F33)*(MAX($D$16,(AE95)-(J33)))^2)/2+(H33)*(MAX($D$16,(AE95)-(J33)))^3/3+(ABS(H95)^2)/($I$5*MAX(((F33)+(H33)*(MAX($D$16,(AE95)-(J33))))*(MAX($D$16,(AE95)-(J33))),1E-6)))*0.99999971)))))/MAX(((G31)*(MAX($D$16,(AE95)-(K31)))^2)/2+(I31)*(MAX($D$16,(AE95)-(K31)))^3/3+(ABS(F95)^2)/($I$5*MAX(((G31)+(I31)*(MAX($D$16,(AE95)-(K31))))*(MAX($D$16,(AE95)-(K31))),1E-6)),1E-6)</f>
        <v/>
      </c>
      <c r="V95">
        <f>((((G32)*(MAX($D$16,(AF95)-(K32)))^2)/2+(I32)*(MAX($D$16,(AF95)-(K32)))^3/3+(ABS(G95)^2)/($I$5*MAX(((G32)+(I32)*(MAX($D$16,(AF95)-(K32))))*(MAX($D$16,(AF95)-(K32))),1E-6)))-(IF(AND(N7="None",N8="None"),0,IF(N8="None",((((F34)*(MAX($D$16,(AF95)-(J34)))^2)/2+(H34)*(MAX($D$16,(AF95)-(J34)))^3/3+(ABS(I95)^2)/($I$5*MAX(((F34)+(H34)*(MAX($D$16,(AF95)-(J34))))*(MAX($D$16,(AF95)-(J34))),1E-6)))*1.00000000),IF(N7="None",((((F35)*(MAX($D$16,(AF95)-(J35)))^2)/2+(H35)*(MAX($D$16,(AF95)-(J35)))^3/3+(ABS(J95)^2)/($I$5*MAX(((F35)+(H35)*(MAX($D$16,(AF95)-(J35))))*(MAX($D$16,(AF95)-(J35))),1E-6)))*0.30600918),(((((F34)*(MAX($D$16,(AF95)-(J34)))^2)/2+(H34)*(MAX($D$16,(AF95)-(J34)))^3/3+(ABS(I95)^2)/($I$5*MAX(((F34)+(H34)*(MAX($D$16,(AF95)-(J34))))*(MAX($D$16,(AF95)-(J34))),1E-6)))*1.00000000)+((((F35)*(MAX($D$16,(AF95)-(J35)))^2)/2+(H35)*(MAX($D$16,(AF95)-(J35)))^3/3+(ABS(J95)^2)/($I$5*MAX(((F35)+(H35)*(MAX($D$16,(AF95)-(J35))))*(MAX($D$16,(AF95)-(J35))),1E-6)))*0.30600918)))))))/MAX(((G32)*(MAX($D$16,(AF95)-(K32)))^2)/2+(I32)*(MAX($D$16,(AF95)-(K32)))^3/3+(ABS(G95)^2)/($I$5*MAX(((G32)+(I32)*(MAX($D$16,(AF95)-(K32))))*(MAX($D$16,(AF95)-(K32))),1E-6)),1E-6)</f>
        <v/>
      </c>
      <c r="W95">
        <f>ABS((MAX(P95,Q95))-D95)</f>
        <v/>
      </c>
      <c r="X95">
        <f>ABS((MAX(S95,T95))-E95)</f>
        <v/>
      </c>
      <c r="Y95">
        <f>IF($D$20=0,B95,IFERROR(IF(N6="None",1,MIN(0.98,MAX(0.02,B95+$D$14*((Q95-P95)/MAX(ABS(D95),1))))),B95))</f>
        <v/>
      </c>
      <c r="Z95">
        <f>IF($D$20=0,C95,IFERROR(IF(AND(N7="None",N8="None"),C95,IF(N8="None",1,IF(N7="None",0,MIN(0.98,MAX(0.02,C95+$D$14*((T95-S95)/MAX(ABS(E95),1))))))),C95))</f>
        <v/>
      </c>
      <c r="AA95">
        <f>IF($D$20=0,D95,IFERROR(D95+$D$13*(AC95-D95),D95))</f>
        <v/>
      </c>
      <c r="AB95">
        <f>IF($D$20=0,E95,IFERROR(E95+$D$13*(AD95-E95),E95))</f>
        <v/>
      </c>
      <c r="AC95">
        <f>IF($D$20=0,D95,IF(AC95=0,(MAX(P95,Q95)),IF(ABS((MAX(P95,Q95))-AC95)&lt;$D$19,AC95,MAX((K31)+$D$16,AC95+$D$13*(((MAX(P95,Q95))-AC95))))))</f>
        <v/>
      </c>
      <c r="AD95">
        <f>IF($D$20=0,E95,IF(AD95=0,(MAX(S95,T95)),IF(ABS((MAX(S95,T95))-AD95)&lt;$D$19,AD95,MAX((K32)+$D$16,AD95+$D$13*(((MAX(S95,T95))-AD95))))))</f>
        <v/>
      </c>
      <c r="AE95">
        <f>IF($D$20=0,D95,IF(AE95=0,O95,IF(ABS(U95)&lt;$D$19,AE95,MAX((K31)+$D$16,AE95+($D$13*(((O95)-AE95)+(U95*MAX(ABS(AE95-(K31)),1))))))))</f>
        <v/>
      </c>
      <c r="AF95">
        <f>IF($D$20=0,E95,IF(AF95=0,R95,IF(ABS(V95)&lt;$D$19,AF95,MAX((K32)+$D$16,AF95+($D$13*(((R95)-AF95)+(V95*MAX(ABS(AF95-(K32)),1))))))))</f>
        <v/>
      </c>
      <c r="AG95">
        <f>((G31)*(MAX($D$16,(AC95)-(K31)))^2)/2+(I31)*(MAX($D$16,(AC95)-(K31)))^3/3+(ABS(F95)^2)/($I$5*MAX(((G31)+(I31)*(MAX($D$16,(AC95)-(K31))))*(MAX($D$16,(AC95)-(K31))),1E-6))</f>
        <v/>
      </c>
      <c r="AH95">
        <f>((G31)*(MAX($D$16,(AE95)-(K31)))^2)/2+(I31)*(MAX($D$16,(AE95)-(K31)))^3/3+(ABS(F95)^2)/($I$5*MAX(((G31)+(I31)*(MAX($D$16,(AE95)-(K31))))*(MAX($D$16,(AE95)-(K31))),1E-6))</f>
        <v/>
      </c>
      <c r="AI95">
        <f>((G32)*(MAX($D$16,(AD95)-(K32)))^2)/2+(I32)*(MAX($D$16,(AD95)-(K32)))^3/3+(ABS(G95)^2)/($I$5*MAX(((G32)+(I32)*(MAX($D$16,(AD95)-(K32))))*(MAX($D$16,(AD95)-(K32))),1E-6))</f>
        <v/>
      </c>
      <c r="AJ95">
        <f>((G32)*(MAX($D$16,(AF95)-(K32)))^2)/2+(I32)*(MAX($D$16,(AF95)-(K32)))^3/3+(ABS(G95)^2)/($I$5*MAX(((G32)+(I32)*(MAX($D$16,(AF95)-(K32))))*(MAX($D$16,(AF95)-(K32))),1E-6))</f>
        <v/>
      </c>
      <c r="AK95">
        <f>IF(AH95&gt;=AG95,"Supercritical","Subcritical")</f>
        <v/>
      </c>
      <c r="AL95">
        <f>IF(AJ95&gt;=AI95,"Supercritical","Subcritical")</f>
        <v/>
      </c>
      <c r="AM95">
        <f>IF($D$20=0,D95,IFERROR(D95+$D$13*(IF(AK95="Supercritical",AE95,AC95)-D95),D95))</f>
        <v/>
      </c>
      <c r="AN95">
        <f>IF($D$20=0,E95,IFERROR(E95+$D$13*(IF(AL95="Supercritical",AF95,AD95)-E95),E95))</f>
        <v/>
      </c>
      <c r="AO95">
        <f>IF($D$20=0,0,IFERROR(ABS(IF(AK95="Supercritical",AE95,AC95)-D95),0))</f>
        <v/>
      </c>
      <c r="AP95">
        <f>IF($D$20=0,0,IFERROR(ABS(IF(AL95="Supercritical",AF95,AD95)-E95),0))</f>
        <v/>
      </c>
    </row>
    <row r="96">
      <c r="A96" t="n">
        <v>53</v>
      </c>
      <c r="B96">
        <f>Y95</f>
        <v/>
      </c>
      <c r="C96">
        <f>Z95</f>
        <v/>
      </c>
      <c r="D96">
        <f>AM95</f>
        <v/>
      </c>
      <c r="E96">
        <f>AN95</f>
        <v/>
      </c>
      <c r="F96">
        <f>$D$5</f>
        <v/>
      </c>
      <c r="G96">
        <f>IF(N6="None",MAX(0,F96-H96),MAX(0,F96*B96))</f>
        <v/>
      </c>
      <c r="H96">
        <f>IF(N6="None",MAX(0.05,IFERROR(O33,0)+0.05),MAX(0,F96-G96))</f>
        <v/>
      </c>
      <c r="I96">
        <f>IF(AND(N7="None",N8="None"),MAX(0,G96*C96),IF(N7="None",MAX(0.05,IFERROR(O34,0)+0.05),IF(N8="None",MAX(0,G96-J96),MAX(0,G96*C96))))</f>
        <v/>
      </c>
      <c r="J96">
        <f>IF(AND(N7="None",N8="None"),MAX(0,G96-I96),IF(N8="None",MAX(0.05,IFERROR(O35,0)+0.05),IF(N7="None",MAX(0,G96-I96),MAX(0,G96-I96))))</f>
        <v/>
      </c>
      <c r="K96">
        <f>P5</f>
        <v/>
      </c>
      <c r="L96">
        <f>P6</f>
        <v/>
      </c>
      <c r="M96">
        <f>P7</f>
        <v/>
      </c>
      <c r="N96">
        <f>P8</f>
        <v/>
      </c>
      <c r="O96">
        <f>K96+((ABS(F96)/MAX(((F31)+(H31)*(MAX($D$16,(K96)-(J31))))*(MAX($D$16,(K96)-(J31))),1E-6))^2)/(2*$I$5)-((E31)*((((ABS(F96)*$D$6)/(MAX(((F31)+(H31)*(MAX($D$16,(K96)-(J31))))*(MAX($D$16,(K96)-(J31))),1E-6)*MAX(((((F31)+(H31)*(MAX($D$16,(K96)-(J31))))*(MAX($D$16,(K96)-(J31))))/MAX((F31)+2*(MAX($D$16,(K96)-(J31)))*SQRT(1+(H31)^2),1E-6))^(2/3),1E-6)))^2)+(((ABS(F96)*$D$6)/(MAX(((G31)+(I31)*(MAX($D$16,(AE96)-(K31))))*(MAX($D$16,(AE96)-(K31))),1E-6)*MAX(((((G31)+(I31)*(MAX($D$16,(AE96)-(K31))))*(MAX($D$16,(AE96)-(K31))))/MAX((G31)+2*(MAX($D$16,(AE96)-(K31)))*SQRT(1+(I31)^2),1E-6))^(2/3),1E-6)))^2))/2)+(IF((ABS(F96)/MAX(((G31)+(I31)*(MAX($D$16,(AE96)-(K31))))*(MAX($D$16,(AE96)-(K31))),1E-6))&gt;(ABS(F96)/MAX(((F31)+(H31)*(MAX($D$16,(K96)-(J31))))*(MAX($D$16,(K96)-(J31))),1E-6)),$D$9*((((ABS(F96)/MAX(((G31)+(I31)*(MAX($D$16,(AE96)-(K31))))*(MAX($D$16,(AE96)-(K31))),1E-6))^2)/(2*$I$5))-(((ABS(F96)/MAX(((F31)+(H31)*(MAX($D$16,(K96)-(J31))))*(MAX($D$16,(K96)-(J31))),1E-6))^2)/(2*$I$5))),$D$8*((((ABS(F96)/MAX(((F31)+(H31)*(MAX($D$16,(K96)-(J31))))*(MAX($D$16,(K96)-(J31))),1E-6))^2)/(2*$I$5))-(((ABS(F96)/MAX(((G31)+(I31)*(MAX($D$16,(AE96)-(K31))))*(MAX($D$16,(AE96)-(K31))),1E-6))^2)/(2*$I$5)))))+($D$10*(ABS((X31)-(W31))/90)*MAX(((ABS(F96)/MAX(((F31)+(H31)*(MAX($D$16,(K96)-(J31))))*(MAX($D$16,(K96)-(J31))),1E-6))^2)/(2*$I$5),((ABS(F96)/MAX(((G31)+(I31)*(MAX($D$16,(AE96)-(K31))))*(MAX($D$16,(AE96)-(K31))),1E-6))^2)/(2*$I$5)))+(0)-((ABS(F96)/MAX(((G31)+(I31)*(MAX($D$16,(AE96)-(K31))))*(MAX($D$16,(AE96)-(K31))),1E-6))^2)/(2*$I$5)</f>
        <v/>
      </c>
      <c r="P96">
        <f>AD96+((ABS(G96)/MAX(((G32)+(I32)*(MAX($D$16,(AD96)-(K32))))*(MAX($D$16,(AD96)-(K32))),1E-6))^2)/(2*$I$5)+((E32)*((((ABS(G96)*$D$6)/(MAX(((F32)+(H32)*(MAX($D$16,(AC96)-(J32))))*(MAX($D$16,(AC96)-(J32))),1E-6)*MAX(((((F32)+(H32)*(MAX($D$16,(AC96)-(J32))))*(MAX($D$16,(AC96)-(J32))))/MAX((F32)+2*(MAX($D$16,(AC96)-(J32)))*SQRT(1+(H32)^2),1E-6))^(2/3),1E-6)))^2)+(((ABS(G96)*$D$6)/(MAX(((G32)+(I32)*(MAX($D$16,(AD96)-(K32))))*(MAX($D$16,(AD96)-(K32))),1E-6)*MAX(((((G32)+(I32)*(MAX($D$16,(AD96)-(K32))))*(MAX($D$16,(AD96)-(K32))))/MAX((G32)+2*(MAX($D$16,(AD96)-(K32)))*SQRT(1+(I32)^2),1E-6))^(2/3),1E-6)))^2))/2)+(IF((ABS(G96)/MAX(((G32)+(I32)*(MAX($D$16,(AD96)-(K32))))*(MAX($D$16,(AD96)-(K32))),1E-6))&gt;(ABS(G96)/MAX(((F32)+(H32)*(MAX($D$16,(AC96)-(J32))))*(MAX($D$16,(AC96)-(J32))),1E-6)),$D$9*((((ABS(G96)/MAX(((G32)+(I32)*(MAX($D$16,(AD96)-(K32))))*(MAX($D$16,(AD96)-(K32))),1E-6))^2)/(2*$I$5))-(((ABS(G96)/MAX(((F32)+(H32)*(MAX($D$16,(AC96)-(J32))))*(MAX($D$16,(AC96)-(J32))),1E-6))^2)/(2*$I$5))),$D$8*((((ABS(G96)/MAX(((F32)+(H32)*(MAX($D$16,(AC96)-(J32))))*(MAX($D$16,(AC96)-(J32))),1E-6))^2)/(2*$I$5))-(((ABS(G96)/MAX(((G32)+(I32)*(MAX($D$16,(AD96)-(K32))))*(MAX($D$16,(AD96)-(K32))),1E-6))^2)/(2*$I$5)))))+($D$10*(ABS((X32)-(W32))/90)*MAX(((ABS(G96)/MAX(((F32)+(H32)*(MAX($D$16,(AC96)-(J32))))*(MAX($D$16,(AC96)-(J32))),1E-6))^2)/(2*$I$5),((ABS(G96)/MAX(((G32)+(I32)*(MAX($D$16,(AD96)-(K32))))*(MAX($D$16,(AD96)-(K32))),1E-6))^2)/(2*$I$5)))+(($D$11*0.13607488*(ABS(H96)/MAX(ABS(F96),1E-6))^2*MAX(((ABS(G96)/MAX(((F32)+(H32)*(MAX($D$16,(AC96)-(J32))))*(MAX($D$16,(AC96)-(J32))),1E-6))^2)/(2*$I$5),((ABS(G96)/MAX(((G32)+(I32)*(MAX($D$16,(AD96)-(K32))))*(MAX($D$16,(AD96)-(K32))),1E-6))^2)/(2*$I$5))))-((ABS(G96)/MAX(((F32)+(H32)*(MAX($D$16,(AC96)-(J32))))*(MAX($D$16,(AC96)-(J32))),1E-6))^2)/(2*$I$5)</f>
        <v/>
      </c>
      <c r="Q96">
        <f>L96+((ABS(H96)/MAX(((G33)+(I33)*(MAX($D$16,(IF(N6="None",AC96,L96))-(K33))))*(MAX($D$16,(IF(N6="None",AC96,L96))-(K33))),1E-6))^2)/(2*$I$5)+((E33)*((((ABS(H96)*$D$6)/(MAX(((F33)+(H33)*(MAX($D$16,(AC96)-(J33))))*(MAX($D$16,(AC96)-(J33))),1E-6)*MAX(((((F33)+(H33)*(MAX($D$16,(AC96)-(J33))))*(MAX($D$16,(AC96)-(J33))))/MAX((F33)+2*(MAX($D$16,(AC96)-(J33)))*SQRT(1+(H33)^2),1E-6))^(2/3),1E-6)))^2)+(((ABS(H96)*$D$6)/(MAX(((G33)+(I33)*(MAX($D$16,(IF(N6="None",AC96,L96))-(K33))))*(MAX($D$16,(IF(N6="None",AC96,L96))-(K33))),1E-6)*MAX(((((G33)+(I33)*(MAX($D$16,(IF(N6="None",AC96,L96))-(K33))))*(MAX($D$16,(IF(N6="None",AC96,L96))-(K33))))/MAX((G33)+2*(MAX($D$16,(IF(N6="None",AC96,L96))-(K33)))*SQRT(1+(I33)^2),1E-6))^(2/3),1E-6)))^2))/2)+(IF((ABS(H96)/MAX(((G33)+(I33)*(MAX($D$16,(IF(N6="None",AC96,L96))-(K33))))*(MAX($D$16,(IF(N6="None",AC96,L96))-(K33))),1E-6))&gt;(ABS(H96)/MAX(((F33)+(H33)*(MAX($D$16,(AC96)-(J33))))*(MAX($D$16,(AC96)-(J33))),1E-6)),$D$9*((((ABS(H96)/MAX(((G33)+(I33)*(MAX($D$16,(IF(N6="None",AC96,L96))-(K33))))*(MAX($D$16,(IF(N6="None",AC96,L96))-(K33))),1E-6))^2)/(2*$I$5))-(((ABS(H96)/MAX(((F33)+(H33)*(MAX($D$16,(AC96)-(J33))))*(MAX($D$16,(AC96)-(J33))),1E-6))^2)/(2*$I$5))),$D$8*((((ABS(H96)/MAX(((F33)+(H33)*(MAX($D$16,(AC96)-(J33))))*(MAX($D$16,(AC96)-(J33))),1E-6))^2)/(2*$I$5))-(((ABS(H96)/MAX(((G33)+(I33)*(MAX($D$16,(IF(N6="None",AC96,L96))-(K33))))*(MAX($D$16,(IF(N6="None",AC96,L96))-(K33))),1E-6))^2)/(2*$I$5)))))+($D$10*(ABS((X33)-(W33))/90)*MAX(((ABS(H96)/MAX(((F33)+(H33)*(MAX($D$16,(AC96)-(J33))))*(MAX($D$16,(AC96)-(J33))),1E-6))^2)/(2*$I$5),((ABS(H96)/MAX(((G33)+(I33)*(MAX($D$16,(IF(N6="None",AC96,L96))-(K33))))*(MAX($D$16,(IF(N6="None",AC96,L96))-(K33))),1E-6))^2)/(2*$I$5)))+(($D$11*0.00000015*(ABS(G96)/MAX(ABS(F96),1E-6))^2*MAX(((ABS(H96)/MAX(((F33)+(H33)*(MAX($D$16,(AC96)-(J33))))*(MAX($D$16,(AC96)-(J33))),1E-6))^2)/(2*$I$5),((ABS(H96)/MAX(((G33)+(I33)*(MAX($D$16,(IF(N6="None",AC96,L96))-(K33))))*(MAX($D$16,(IF(N6="None",AC96,L96))-(K33))),1E-6))^2)/(2*$I$5))))-((ABS(H96)/MAX(((F33)+(H33)*(MAX($D$16,(AC96)-(J33))))*(MAX($D$16,(AC96)-(J33))),1E-6))^2)/(2*$I$5)</f>
        <v/>
      </c>
      <c r="R96">
        <f>AE96+((ABS(G96)/MAX(((F32)+(H32)*(MAX($D$16,(AE96)-(J32))))*(MAX($D$16,(AE96)-(J32))),1E-6))^2)/(2*$I$5)-((E32)*((((ABS(G96)*$D$6)/(MAX(((F32)+(H32)*(MAX($D$16,(AE96)-(J32))))*(MAX($D$16,(AE96)-(J32))),1E-6)*MAX(((((F32)+(H32)*(MAX($D$16,(AE96)-(J32))))*(MAX($D$16,(AE96)-(J32))))/MAX((F32)+2*(MAX($D$16,(AE96)-(J32)))*SQRT(1+(H32)^2),1E-6))^(2/3),1E-6)))^2)+(((ABS(G96)*$D$6)/(MAX(((G32)+(I32)*(MAX($D$16,(AF96)-(K32))))*(MAX($D$16,(AF96)-(K32))),1E-6)*MAX(((((G32)+(I32)*(MAX($D$16,(AF96)-(K32))))*(MAX($D$16,(AF96)-(K32))))/MAX((G32)+2*(MAX($D$16,(AF96)-(K32)))*SQRT(1+(I32)^2),1E-6))^(2/3),1E-6)))^2))/2)+(IF((ABS(G96)/MAX(((G32)+(I32)*(MAX($D$16,(AF96)-(K32))))*(MAX($D$16,(AF96)-(K32))),1E-6))&gt;(ABS(G96)/MAX(((F32)+(H32)*(MAX($D$16,(AE96)-(J32))))*(MAX($D$16,(AE96)-(J32))),1E-6)),$D$9*((((ABS(G96)/MAX(((G32)+(I32)*(MAX($D$16,(AF96)-(K32))))*(MAX($D$16,(AF96)-(K32))),1E-6))^2)/(2*$I$5))-(((ABS(G96)/MAX(((F32)+(H32)*(MAX($D$16,(AE96)-(J32))))*(MAX($D$16,(AE96)-(J32))),1E-6))^2)/(2*$I$5))),$D$8*((((ABS(G96)/MAX(((F32)+(H32)*(MAX($D$16,(AE96)-(J32))))*(MAX($D$16,(AE96)-(J32))),1E-6))^2)/(2*$I$5))-(((ABS(G96)/MAX(((G32)+(I32)*(MAX($D$16,(AF96)-(K32))))*(MAX($D$16,(AF96)-(K32))),1E-6))^2)/(2*$I$5)))))+($D$10*(ABS((X32)-(W32))/90)*MAX(((ABS(G96)/MAX(((F32)+(H32)*(MAX($D$16,(AE96)-(J32))))*(MAX($D$16,(AE96)-(J32))),1E-6))^2)/(2*$I$5),((ABS(G96)/MAX(((G32)+(I32)*(MAX($D$16,(AF96)-(K32))))*(MAX($D$16,(AF96)-(K32))),1E-6))^2)/(2*$I$5)))+(($D$11*0.13607488*(ABS(H96)/MAX(ABS(F96),1E-6))^2*MAX(((ABS(G96)/MAX(((F32)+(H32)*(MAX($D$16,(AE96)-(J32))))*(MAX($D$16,(AE96)-(J32))),1E-6))^2)/(2*$I$5),((ABS(G96)/MAX(((G32)+(I32)*(MAX($D$16,(AF96)-(K32))))*(MAX($D$16,(AF96)-(K32))),1E-6))^2)/(2*$I$5))))-((ABS(G96)/MAX(((G32)+(I32)*(MAX($D$16,(AF96)-(K32))))*(MAX($D$16,(AF96)-(K32))),1E-6))^2)/(2*$I$5)</f>
        <v/>
      </c>
      <c r="S96">
        <f>M96+((ABS(I96)/MAX(((G34)+(I34)*(MAX($D$16,(IF(N7="None",AD96,M96))-(K34))))*(MAX($D$16,(IF(N7="None",AD96,M96))-(K34))),1E-6))^2)/(2*$I$5)+((E34)*((((ABS(I96)*$D$6)/(MAX(((F34)+(H34)*(MAX($D$16,(AD96)-(J34))))*(MAX($D$16,(AD96)-(J34))),1E-6)*MAX(((((F34)+(H34)*(MAX($D$16,(AD96)-(J34))))*(MAX($D$16,(AD96)-(J34))))/MAX((F34)+2*(MAX($D$16,(AD96)-(J34)))*SQRT(1+(H34)^2),1E-6))^(2/3),1E-6)))^2)+(((ABS(I96)*$D$6)/(MAX(((G34)+(I34)*(MAX($D$16,(IF(N7="None",AD96,M96))-(K34))))*(MAX($D$16,(IF(N7="None",AD96,M96))-(K34))),1E-6)*MAX(((((G34)+(I34)*(MAX($D$16,(IF(N7="None",AD96,M96))-(K34))))*(MAX($D$16,(IF(N7="None",AD96,M96))-(K34))))/MAX((G34)+2*(MAX($D$16,(IF(N7="None",AD96,M96))-(K34)))*SQRT(1+(I34)^2),1E-6))^(2/3),1E-6)))^2))/2)+(IF((ABS(I96)/MAX(((G34)+(I34)*(MAX($D$16,(IF(N7="None",AD96,M96))-(K34))))*(MAX($D$16,(IF(N7="None",AD96,M96))-(K34))),1E-6))&gt;(ABS(I96)/MAX(((F34)+(H34)*(MAX($D$16,(AD96)-(J34))))*(MAX($D$16,(AD96)-(J34))),1E-6)),$D$9*((((ABS(I96)/MAX(((G34)+(I34)*(MAX($D$16,(IF(N7="None",AD96,M96))-(K34))))*(MAX($D$16,(IF(N7="None",AD96,M96))-(K34))),1E-6))^2)/(2*$I$5))-(((ABS(I96)/MAX(((F34)+(H34)*(MAX($D$16,(AD96)-(J34))))*(MAX($D$16,(AD96)-(J34))),1E-6))^2)/(2*$I$5))),$D$8*((((ABS(I96)/MAX(((F34)+(H34)*(MAX($D$16,(AD96)-(J34))))*(MAX($D$16,(AD96)-(J34))),1E-6))^2)/(2*$I$5))-(((ABS(I96)/MAX(((G34)+(I34)*(MAX($D$16,(IF(N7="None",AD96,M96))-(K34))))*(MAX($D$16,(IF(N7="None",AD96,M96))-(K34))),1E-6))^2)/(2*$I$5)))))+($D$10*(ABS((X34)-(W34))/90)*MAX(((ABS(I96)/MAX(((F34)+(H34)*(MAX($D$16,(AD96)-(J34))))*(MAX($D$16,(AD96)-(J34))),1E-6))^2)/(2*$I$5),((ABS(I96)/MAX(((G34)+(I34)*(MAX($D$16,(IF(N7="None",AD96,M96))-(K34))))*(MAX($D$16,(IF(N7="None",AD96,M96))-(K34))),1E-6))^2)/(2*$I$5)))+(0)-((ABS(I96)/MAX(((F34)+(H34)*(MAX($D$16,(AD96)-(J34))))*(MAX($D$16,(AD96)-(J34))),1E-6))^2)/(2*$I$5)</f>
        <v/>
      </c>
      <c r="T96">
        <f>N96+((ABS(J96)/MAX(((G35)+(I35)*(MAX($D$16,(IF(N8="None",AD96,N96))-(K35))))*(MAX($D$16,(IF(N8="None",AD96,N96))-(K35))),1E-6))^2)/(2*$I$5)+((E35)*((((ABS(J96)*$D$6)/(MAX(((F35)+(H35)*(MAX($D$16,(AD96)-(J35))))*(MAX($D$16,(AD96)-(J35))),1E-6)*MAX(((((F35)+(H35)*(MAX($D$16,(AD96)-(J35))))*(MAX($D$16,(AD96)-(J35))))/MAX((F35)+2*(MAX($D$16,(AD96)-(J35)))*SQRT(1+(H35)^2),1E-6))^(2/3),1E-6)))^2)+(((ABS(J96)*$D$6)/(MAX(((G35)+(I35)*(MAX($D$16,(IF(N8="None",AD96,N96))-(K35))))*(MAX($D$16,(IF(N8="None",AD96,N96))-(K35))),1E-6)*MAX(((((G35)+(I35)*(MAX($D$16,(IF(N8="None",AD96,N96))-(K35))))*(MAX($D$16,(IF(N8="None",AD96,N96))-(K35))))/MAX((G35)+2*(MAX($D$16,(IF(N8="None",AD96,N96))-(K35)))*SQRT(1+(I35)^2),1E-6))^(2/3),1E-6)))^2))/2)+(IF((ABS(J96)/MAX(((G35)+(I35)*(MAX($D$16,(IF(N8="None",AD96,N96))-(K35))))*(MAX($D$16,(IF(N8="None",AD96,N96))-(K35))),1E-6))&gt;(ABS(J96)/MAX(((F35)+(H35)*(MAX($D$16,(AD96)-(J35))))*(MAX($D$16,(AD96)-(J35))),1E-6)),$D$9*((((ABS(J96)/MAX(((G35)+(I35)*(MAX($D$16,(IF(N8="None",AD96,N96))-(K35))))*(MAX($D$16,(IF(N8="None",AD96,N96))-(K35))),1E-6))^2)/(2*$I$5))-(((ABS(J96)/MAX(((F35)+(H35)*(MAX($D$16,(AD96)-(J35))))*(MAX($D$16,(AD96)-(J35))),1E-6))^2)/(2*$I$5))),$D$8*((((ABS(J96)/MAX(((F35)+(H35)*(MAX($D$16,(AD96)-(J35))))*(MAX($D$16,(AD96)-(J35))),1E-6))^2)/(2*$I$5))-(((ABS(J96)/MAX(((G35)+(I35)*(MAX($D$16,(IF(N8="None",AD96,N96))-(K35))))*(MAX($D$16,(IF(N8="None",AD96,N96))-(K35))),1E-6))^2)/(2*$I$5)))))+($D$10*(ABS((X35)-(W35))/90)*MAX(((ABS(J96)/MAX(((F35)+(H35)*(MAX($D$16,(AD96)-(J35))))*(MAX($D$16,(AD96)-(J35))),1E-6))^2)/(2*$I$5),((ABS(J96)/MAX(((G35)+(I35)*(MAX($D$16,(IF(N8="None",AD96,N96))-(K35))))*(MAX($D$16,(IF(N8="None",AD96,N96))-(K35))),1E-6))^2)/(2*$I$5)))+(($D$11*0.34699541*(ABS(I96)/MAX(ABS(G96),1E-6))^2*MAX(((ABS(J96)/MAX(((F35)+(H35)*(MAX($D$16,(AD96)-(J35))))*(MAX($D$16,(AD96)-(J35))),1E-6))^2)/(2*$I$5),((ABS(J96)/MAX(((G35)+(I35)*(MAX($D$16,(IF(N8="None",AD96,N96))-(K35))))*(MAX($D$16,(IF(N8="None",AD96,N96))-(K35))),1E-6))^2)/(2*$I$5))))-((ABS(J96)/MAX(((F35)+(H35)*(MAX($D$16,(AD96)-(J35))))*(MAX($D$16,(AD96)-(J35))),1E-6))^2)/(2*$I$5)</f>
        <v/>
      </c>
      <c r="U96">
        <f>((((G31)*(MAX($D$16,(AE96)-(K31)))^2)/2+(I31)*(MAX($D$16,(AE96)-(K31)))^3/3+(ABS(F96)^2)/($I$5*MAX(((G31)+(I31)*(MAX($D$16,(AE96)-(K31))))*(MAX($D$16,(AE96)-(K31))),1E-6)))-(IF(N6="None",((((F32)*(MAX($D$16,(AE96)-(J32)))^2)/2+(H32)*(MAX($D$16,(AE96)-(J32)))^3/3+(ABS(G96)^2)/($I$5*MAX(((F32)+(H32)*(MAX($D$16,(AE96)-(J32))))*(MAX($D$16,(AE96)-(J32))),1E-6)))*0.72785025),(((((F32)*(MAX($D$16,(AE96)-(J32)))^2)/2+(H32)*(MAX($D$16,(AE96)-(J32)))^3/3+(ABS(G96)^2)/($I$5*MAX(((F32)+(H32)*(MAX($D$16,(AE96)-(J32))))*(MAX($D$16,(AE96)-(J32))),1E-6)))*0.72785025)+((((F33)*(MAX($D$16,(AE96)-(J33)))^2)/2+(H33)*(MAX($D$16,(AE96)-(J33)))^3/3+(ABS(H96)^2)/($I$5*MAX(((F33)+(H33)*(MAX($D$16,(AE96)-(J33))))*(MAX($D$16,(AE96)-(J33))),1E-6)))*0.99999971)))))/MAX(((G31)*(MAX($D$16,(AE96)-(K31)))^2)/2+(I31)*(MAX($D$16,(AE96)-(K31)))^3/3+(ABS(F96)^2)/($I$5*MAX(((G31)+(I31)*(MAX($D$16,(AE96)-(K31))))*(MAX($D$16,(AE96)-(K31))),1E-6)),1E-6)</f>
        <v/>
      </c>
      <c r="V96">
        <f>((((G32)*(MAX($D$16,(AF96)-(K32)))^2)/2+(I32)*(MAX($D$16,(AF96)-(K32)))^3/3+(ABS(G96)^2)/($I$5*MAX(((G32)+(I32)*(MAX($D$16,(AF96)-(K32))))*(MAX($D$16,(AF96)-(K32))),1E-6)))-(IF(AND(N7="None",N8="None"),0,IF(N8="None",((((F34)*(MAX($D$16,(AF96)-(J34)))^2)/2+(H34)*(MAX($D$16,(AF96)-(J34)))^3/3+(ABS(I96)^2)/($I$5*MAX(((F34)+(H34)*(MAX($D$16,(AF96)-(J34))))*(MAX($D$16,(AF96)-(J34))),1E-6)))*1.00000000),IF(N7="None",((((F35)*(MAX($D$16,(AF96)-(J35)))^2)/2+(H35)*(MAX($D$16,(AF96)-(J35)))^3/3+(ABS(J96)^2)/($I$5*MAX(((F35)+(H35)*(MAX($D$16,(AF96)-(J35))))*(MAX($D$16,(AF96)-(J35))),1E-6)))*0.30600918),(((((F34)*(MAX($D$16,(AF96)-(J34)))^2)/2+(H34)*(MAX($D$16,(AF96)-(J34)))^3/3+(ABS(I96)^2)/($I$5*MAX(((F34)+(H34)*(MAX($D$16,(AF96)-(J34))))*(MAX($D$16,(AF96)-(J34))),1E-6)))*1.00000000)+((((F35)*(MAX($D$16,(AF96)-(J35)))^2)/2+(H35)*(MAX($D$16,(AF96)-(J35)))^3/3+(ABS(J96)^2)/($I$5*MAX(((F35)+(H35)*(MAX($D$16,(AF96)-(J35))))*(MAX($D$16,(AF96)-(J35))),1E-6)))*0.30600918)))))))/MAX(((G32)*(MAX($D$16,(AF96)-(K32)))^2)/2+(I32)*(MAX($D$16,(AF96)-(K32)))^3/3+(ABS(G96)^2)/($I$5*MAX(((G32)+(I32)*(MAX($D$16,(AF96)-(K32))))*(MAX($D$16,(AF96)-(K32))),1E-6)),1E-6)</f>
        <v/>
      </c>
      <c r="W96">
        <f>ABS((MAX(P96,Q96))-D96)</f>
        <v/>
      </c>
      <c r="X96">
        <f>ABS((MAX(S96,T96))-E96)</f>
        <v/>
      </c>
      <c r="Y96">
        <f>IF($D$20=0,B96,IFERROR(IF(N6="None",1,MIN(0.98,MAX(0.02,B96+$D$14*((Q96-P96)/MAX(ABS(D96),1))))),B96))</f>
        <v/>
      </c>
      <c r="Z96">
        <f>IF($D$20=0,C96,IFERROR(IF(AND(N7="None",N8="None"),C96,IF(N8="None",1,IF(N7="None",0,MIN(0.98,MAX(0.02,C96+$D$14*((T96-S96)/MAX(ABS(E96),1))))))),C96))</f>
        <v/>
      </c>
      <c r="AA96">
        <f>IF($D$20=0,D96,IFERROR(D96+$D$13*(AC96-D96),D96))</f>
        <v/>
      </c>
      <c r="AB96">
        <f>IF($D$20=0,E96,IFERROR(E96+$D$13*(AD96-E96),E96))</f>
        <v/>
      </c>
      <c r="AC96">
        <f>IF($D$20=0,D96,IF(AC96=0,(MAX(P96,Q96)),IF(ABS((MAX(P96,Q96))-AC96)&lt;$D$19,AC96,MAX((K31)+$D$16,AC96+$D$13*(((MAX(P96,Q96))-AC96))))))</f>
        <v/>
      </c>
      <c r="AD96">
        <f>IF($D$20=0,E96,IF(AD96=0,(MAX(S96,T96)),IF(ABS((MAX(S96,T96))-AD96)&lt;$D$19,AD96,MAX((K32)+$D$16,AD96+$D$13*(((MAX(S96,T96))-AD96))))))</f>
        <v/>
      </c>
      <c r="AE96">
        <f>IF($D$20=0,D96,IF(AE96=0,O96,IF(ABS(U96)&lt;$D$19,AE96,MAX((K31)+$D$16,AE96+($D$13*(((O96)-AE96)+(U96*MAX(ABS(AE96-(K31)),1))))))))</f>
        <v/>
      </c>
      <c r="AF96">
        <f>IF($D$20=0,E96,IF(AF96=0,R96,IF(ABS(V96)&lt;$D$19,AF96,MAX((K32)+$D$16,AF96+($D$13*(((R96)-AF96)+(V96*MAX(ABS(AF96-(K32)),1))))))))</f>
        <v/>
      </c>
      <c r="AG96">
        <f>((G31)*(MAX($D$16,(AC96)-(K31)))^2)/2+(I31)*(MAX($D$16,(AC96)-(K31)))^3/3+(ABS(F96)^2)/($I$5*MAX(((G31)+(I31)*(MAX($D$16,(AC96)-(K31))))*(MAX($D$16,(AC96)-(K31))),1E-6))</f>
        <v/>
      </c>
      <c r="AH96">
        <f>((G31)*(MAX($D$16,(AE96)-(K31)))^2)/2+(I31)*(MAX($D$16,(AE96)-(K31)))^3/3+(ABS(F96)^2)/($I$5*MAX(((G31)+(I31)*(MAX($D$16,(AE96)-(K31))))*(MAX($D$16,(AE96)-(K31))),1E-6))</f>
        <v/>
      </c>
      <c r="AI96">
        <f>((G32)*(MAX($D$16,(AD96)-(K32)))^2)/2+(I32)*(MAX($D$16,(AD96)-(K32)))^3/3+(ABS(G96)^2)/($I$5*MAX(((G32)+(I32)*(MAX($D$16,(AD96)-(K32))))*(MAX($D$16,(AD96)-(K32))),1E-6))</f>
        <v/>
      </c>
      <c r="AJ96">
        <f>((G32)*(MAX($D$16,(AF96)-(K32)))^2)/2+(I32)*(MAX($D$16,(AF96)-(K32)))^3/3+(ABS(G96)^2)/($I$5*MAX(((G32)+(I32)*(MAX($D$16,(AF96)-(K32))))*(MAX($D$16,(AF96)-(K32))),1E-6))</f>
        <v/>
      </c>
      <c r="AK96">
        <f>IF(AH96&gt;=AG96,"Supercritical","Subcritical")</f>
        <v/>
      </c>
      <c r="AL96">
        <f>IF(AJ96&gt;=AI96,"Supercritical","Subcritical")</f>
        <v/>
      </c>
      <c r="AM96">
        <f>IF($D$20=0,D96,IFERROR(D96+$D$13*(IF(AK96="Supercritical",AE96,AC96)-D96),D96))</f>
        <v/>
      </c>
      <c r="AN96">
        <f>IF($D$20=0,E96,IFERROR(E96+$D$13*(IF(AL96="Supercritical",AF96,AD96)-E96),E96))</f>
        <v/>
      </c>
      <c r="AO96">
        <f>IF($D$20=0,0,IFERROR(ABS(IF(AK96="Supercritical",AE96,AC96)-D96),0))</f>
        <v/>
      </c>
      <c r="AP96">
        <f>IF($D$20=0,0,IFERROR(ABS(IF(AL96="Supercritical",AF96,AD96)-E96),0))</f>
        <v/>
      </c>
    </row>
    <row r="97">
      <c r="A97" t="n">
        <v>54</v>
      </c>
      <c r="B97">
        <f>Y96</f>
        <v/>
      </c>
      <c r="C97">
        <f>Z96</f>
        <v/>
      </c>
      <c r="D97">
        <f>AM96</f>
        <v/>
      </c>
      <c r="E97">
        <f>AN96</f>
        <v/>
      </c>
      <c r="F97">
        <f>$D$5</f>
        <v/>
      </c>
      <c r="G97">
        <f>IF(N6="None",MAX(0,F97-H97),MAX(0,F97*B97))</f>
        <v/>
      </c>
      <c r="H97">
        <f>IF(N6="None",MAX(0.05,IFERROR(O33,0)+0.05),MAX(0,F97-G97))</f>
        <v/>
      </c>
      <c r="I97">
        <f>IF(AND(N7="None",N8="None"),MAX(0,G97*C97),IF(N7="None",MAX(0.05,IFERROR(O34,0)+0.05),IF(N8="None",MAX(0,G97-J97),MAX(0,G97*C97))))</f>
        <v/>
      </c>
      <c r="J97">
        <f>IF(AND(N7="None",N8="None"),MAX(0,G97-I97),IF(N8="None",MAX(0.05,IFERROR(O35,0)+0.05),IF(N7="None",MAX(0,G97-I97),MAX(0,G97-I97))))</f>
        <v/>
      </c>
      <c r="K97">
        <f>P5</f>
        <v/>
      </c>
      <c r="L97">
        <f>P6</f>
        <v/>
      </c>
      <c r="M97">
        <f>P7</f>
        <v/>
      </c>
      <c r="N97">
        <f>P8</f>
        <v/>
      </c>
      <c r="O97">
        <f>K97+((ABS(F97)/MAX(((F31)+(H31)*(MAX($D$16,(K97)-(J31))))*(MAX($D$16,(K97)-(J31))),1E-6))^2)/(2*$I$5)-((E31)*((((ABS(F97)*$D$6)/(MAX(((F31)+(H31)*(MAX($D$16,(K97)-(J31))))*(MAX($D$16,(K97)-(J31))),1E-6)*MAX(((((F31)+(H31)*(MAX($D$16,(K97)-(J31))))*(MAX($D$16,(K97)-(J31))))/MAX((F31)+2*(MAX($D$16,(K97)-(J31)))*SQRT(1+(H31)^2),1E-6))^(2/3),1E-6)))^2)+(((ABS(F97)*$D$6)/(MAX(((G31)+(I31)*(MAX($D$16,(AE97)-(K31))))*(MAX($D$16,(AE97)-(K31))),1E-6)*MAX(((((G31)+(I31)*(MAX($D$16,(AE97)-(K31))))*(MAX($D$16,(AE97)-(K31))))/MAX((G31)+2*(MAX($D$16,(AE97)-(K31)))*SQRT(1+(I31)^2),1E-6))^(2/3),1E-6)))^2))/2)+(IF((ABS(F97)/MAX(((G31)+(I31)*(MAX($D$16,(AE97)-(K31))))*(MAX($D$16,(AE97)-(K31))),1E-6))&gt;(ABS(F97)/MAX(((F31)+(H31)*(MAX($D$16,(K97)-(J31))))*(MAX($D$16,(K97)-(J31))),1E-6)),$D$9*((((ABS(F97)/MAX(((G31)+(I31)*(MAX($D$16,(AE97)-(K31))))*(MAX($D$16,(AE97)-(K31))),1E-6))^2)/(2*$I$5))-(((ABS(F97)/MAX(((F31)+(H31)*(MAX($D$16,(K97)-(J31))))*(MAX($D$16,(K97)-(J31))),1E-6))^2)/(2*$I$5))),$D$8*((((ABS(F97)/MAX(((F31)+(H31)*(MAX($D$16,(K97)-(J31))))*(MAX($D$16,(K97)-(J31))),1E-6))^2)/(2*$I$5))-(((ABS(F97)/MAX(((G31)+(I31)*(MAX($D$16,(AE97)-(K31))))*(MAX($D$16,(AE97)-(K31))),1E-6))^2)/(2*$I$5)))))+($D$10*(ABS((X31)-(W31))/90)*MAX(((ABS(F97)/MAX(((F31)+(H31)*(MAX($D$16,(K97)-(J31))))*(MAX($D$16,(K97)-(J31))),1E-6))^2)/(2*$I$5),((ABS(F97)/MAX(((G31)+(I31)*(MAX($D$16,(AE97)-(K31))))*(MAX($D$16,(AE97)-(K31))),1E-6))^2)/(2*$I$5)))+(0)-((ABS(F97)/MAX(((G31)+(I31)*(MAX($D$16,(AE97)-(K31))))*(MAX($D$16,(AE97)-(K31))),1E-6))^2)/(2*$I$5)</f>
        <v/>
      </c>
      <c r="P97">
        <f>AD97+((ABS(G97)/MAX(((G32)+(I32)*(MAX($D$16,(AD97)-(K32))))*(MAX($D$16,(AD97)-(K32))),1E-6))^2)/(2*$I$5)+((E32)*((((ABS(G97)*$D$6)/(MAX(((F32)+(H32)*(MAX($D$16,(AC97)-(J32))))*(MAX($D$16,(AC97)-(J32))),1E-6)*MAX(((((F32)+(H32)*(MAX($D$16,(AC97)-(J32))))*(MAX($D$16,(AC97)-(J32))))/MAX((F32)+2*(MAX($D$16,(AC97)-(J32)))*SQRT(1+(H32)^2),1E-6))^(2/3),1E-6)))^2)+(((ABS(G97)*$D$6)/(MAX(((G32)+(I32)*(MAX($D$16,(AD97)-(K32))))*(MAX($D$16,(AD97)-(K32))),1E-6)*MAX(((((G32)+(I32)*(MAX($D$16,(AD97)-(K32))))*(MAX($D$16,(AD97)-(K32))))/MAX((G32)+2*(MAX($D$16,(AD97)-(K32)))*SQRT(1+(I32)^2),1E-6))^(2/3),1E-6)))^2))/2)+(IF((ABS(G97)/MAX(((G32)+(I32)*(MAX($D$16,(AD97)-(K32))))*(MAX($D$16,(AD97)-(K32))),1E-6))&gt;(ABS(G97)/MAX(((F32)+(H32)*(MAX($D$16,(AC97)-(J32))))*(MAX($D$16,(AC97)-(J32))),1E-6)),$D$9*((((ABS(G97)/MAX(((G32)+(I32)*(MAX($D$16,(AD97)-(K32))))*(MAX($D$16,(AD97)-(K32))),1E-6))^2)/(2*$I$5))-(((ABS(G97)/MAX(((F32)+(H32)*(MAX($D$16,(AC97)-(J32))))*(MAX($D$16,(AC97)-(J32))),1E-6))^2)/(2*$I$5))),$D$8*((((ABS(G97)/MAX(((F32)+(H32)*(MAX($D$16,(AC97)-(J32))))*(MAX($D$16,(AC97)-(J32))),1E-6))^2)/(2*$I$5))-(((ABS(G97)/MAX(((G32)+(I32)*(MAX($D$16,(AD97)-(K32))))*(MAX($D$16,(AD97)-(K32))),1E-6))^2)/(2*$I$5)))))+($D$10*(ABS((X32)-(W32))/90)*MAX(((ABS(G97)/MAX(((F32)+(H32)*(MAX($D$16,(AC97)-(J32))))*(MAX($D$16,(AC97)-(J32))),1E-6))^2)/(2*$I$5),((ABS(G97)/MAX(((G32)+(I32)*(MAX($D$16,(AD97)-(K32))))*(MAX($D$16,(AD97)-(K32))),1E-6))^2)/(2*$I$5)))+(($D$11*0.13607488*(ABS(H97)/MAX(ABS(F97),1E-6))^2*MAX(((ABS(G97)/MAX(((F32)+(H32)*(MAX($D$16,(AC97)-(J32))))*(MAX($D$16,(AC97)-(J32))),1E-6))^2)/(2*$I$5),((ABS(G97)/MAX(((G32)+(I32)*(MAX($D$16,(AD97)-(K32))))*(MAX($D$16,(AD97)-(K32))),1E-6))^2)/(2*$I$5))))-((ABS(G97)/MAX(((F32)+(H32)*(MAX($D$16,(AC97)-(J32))))*(MAX($D$16,(AC97)-(J32))),1E-6))^2)/(2*$I$5)</f>
        <v/>
      </c>
      <c r="Q97">
        <f>L97+((ABS(H97)/MAX(((G33)+(I33)*(MAX($D$16,(IF(N6="None",AC97,L97))-(K33))))*(MAX($D$16,(IF(N6="None",AC97,L97))-(K33))),1E-6))^2)/(2*$I$5)+((E33)*((((ABS(H97)*$D$6)/(MAX(((F33)+(H33)*(MAX($D$16,(AC97)-(J33))))*(MAX($D$16,(AC97)-(J33))),1E-6)*MAX(((((F33)+(H33)*(MAX($D$16,(AC97)-(J33))))*(MAX($D$16,(AC97)-(J33))))/MAX((F33)+2*(MAX($D$16,(AC97)-(J33)))*SQRT(1+(H33)^2),1E-6))^(2/3),1E-6)))^2)+(((ABS(H97)*$D$6)/(MAX(((G33)+(I33)*(MAX($D$16,(IF(N6="None",AC97,L97))-(K33))))*(MAX($D$16,(IF(N6="None",AC97,L97))-(K33))),1E-6)*MAX(((((G33)+(I33)*(MAX($D$16,(IF(N6="None",AC97,L97))-(K33))))*(MAX($D$16,(IF(N6="None",AC97,L97))-(K33))))/MAX((G33)+2*(MAX($D$16,(IF(N6="None",AC97,L97))-(K33)))*SQRT(1+(I33)^2),1E-6))^(2/3),1E-6)))^2))/2)+(IF((ABS(H97)/MAX(((G33)+(I33)*(MAX($D$16,(IF(N6="None",AC97,L97))-(K33))))*(MAX($D$16,(IF(N6="None",AC97,L97))-(K33))),1E-6))&gt;(ABS(H97)/MAX(((F33)+(H33)*(MAX($D$16,(AC97)-(J33))))*(MAX($D$16,(AC97)-(J33))),1E-6)),$D$9*((((ABS(H97)/MAX(((G33)+(I33)*(MAX($D$16,(IF(N6="None",AC97,L97))-(K33))))*(MAX($D$16,(IF(N6="None",AC97,L97))-(K33))),1E-6))^2)/(2*$I$5))-(((ABS(H97)/MAX(((F33)+(H33)*(MAX($D$16,(AC97)-(J33))))*(MAX($D$16,(AC97)-(J33))),1E-6))^2)/(2*$I$5))),$D$8*((((ABS(H97)/MAX(((F33)+(H33)*(MAX($D$16,(AC97)-(J33))))*(MAX($D$16,(AC97)-(J33))),1E-6))^2)/(2*$I$5))-(((ABS(H97)/MAX(((G33)+(I33)*(MAX($D$16,(IF(N6="None",AC97,L97))-(K33))))*(MAX($D$16,(IF(N6="None",AC97,L97))-(K33))),1E-6))^2)/(2*$I$5)))))+($D$10*(ABS((X33)-(W33))/90)*MAX(((ABS(H97)/MAX(((F33)+(H33)*(MAX($D$16,(AC97)-(J33))))*(MAX($D$16,(AC97)-(J33))),1E-6))^2)/(2*$I$5),((ABS(H97)/MAX(((G33)+(I33)*(MAX($D$16,(IF(N6="None",AC97,L97))-(K33))))*(MAX($D$16,(IF(N6="None",AC97,L97))-(K33))),1E-6))^2)/(2*$I$5)))+(($D$11*0.00000015*(ABS(G97)/MAX(ABS(F97),1E-6))^2*MAX(((ABS(H97)/MAX(((F33)+(H33)*(MAX($D$16,(AC97)-(J33))))*(MAX($D$16,(AC97)-(J33))),1E-6))^2)/(2*$I$5),((ABS(H97)/MAX(((G33)+(I33)*(MAX($D$16,(IF(N6="None",AC97,L97))-(K33))))*(MAX($D$16,(IF(N6="None",AC97,L97))-(K33))),1E-6))^2)/(2*$I$5))))-((ABS(H97)/MAX(((F33)+(H33)*(MAX($D$16,(AC97)-(J33))))*(MAX($D$16,(AC97)-(J33))),1E-6))^2)/(2*$I$5)</f>
        <v/>
      </c>
      <c r="R97">
        <f>AE97+((ABS(G97)/MAX(((F32)+(H32)*(MAX($D$16,(AE97)-(J32))))*(MAX($D$16,(AE97)-(J32))),1E-6))^2)/(2*$I$5)-((E32)*((((ABS(G97)*$D$6)/(MAX(((F32)+(H32)*(MAX($D$16,(AE97)-(J32))))*(MAX($D$16,(AE97)-(J32))),1E-6)*MAX(((((F32)+(H32)*(MAX($D$16,(AE97)-(J32))))*(MAX($D$16,(AE97)-(J32))))/MAX((F32)+2*(MAX($D$16,(AE97)-(J32)))*SQRT(1+(H32)^2),1E-6))^(2/3),1E-6)))^2)+(((ABS(G97)*$D$6)/(MAX(((G32)+(I32)*(MAX($D$16,(AF97)-(K32))))*(MAX($D$16,(AF97)-(K32))),1E-6)*MAX(((((G32)+(I32)*(MAX($D$16,(AF97)-(K32))))*(MAX($D$16,(AF97)-(K32))))/MAX((G32)+2*(MAX($D$16,(AF97)-(K32)))*SQRT(1+(I32)^2),1E-6))^(2/3),1E-6)))^2))/2)+(IF((ABS(G97)/MAX(((G32)+(I32)*(MAX($D$16,(AF97)-(K32))))*(MAX($D$16,(AF97)-(K32))),1E-6))&gt;(ABS(G97)/MAX(((F32)+(H32)*(MAX($D$16,(AE97)-(J32))))*(MAX($D$16,(AE97)-(J32))),1E-6)),$D$9*((((ABS(G97)/MAX(((G32)+(I32)*(MAX($D$16,(AF97)-(K32))))*(MAX($D$16,(AF97)-(K32))),1E-6))^2)/(2*$I$5))-(((ABS(G97)/MAX(((F32)+(H32)*(MAX($D$16,(AE97)-(J32))))*(MAX($D$16,(AE97)-(J32))),1E-6))^2)/(2*$I$5))),$D$8*((((ABS(G97)/MAX(((F32)+(H32)*(MAX($D$16,(AE97)-(J32))))*(MAX($D$16,(AE97)-(J32))),1E-6))^2)/(2*$I$5))-(((ABS(G97)/MAX(((G32)+(I32)*(MAX($D$16,(AF97)-(K32))))*(MAX($D$16,(AF97)-(K32))),1E-6))^2)/(2*$I$5)))))+($D$10*(ABS((X32)-(W32))/90)*MAX(((ABS(G97)/MAX(((F32)+(H32)*(MAX($D$16,(AE97)-(J32))))*(MAX($D$16,(AE97)-(J32))),1E-6))^2)/(2*$I$5),((ABS(G97)/MAX(((G32)+(I32)*(MAX($D$16,(AF97)-(K32))))*(MAX($D$16,(AF97)-(K32))),1E-6))^2)/(2*$I$5)))+(($D$11*0.13607488*(ABS(H97)/MAX(ABS(F97),1E-6))^2*MAX(((ABS(G97)/MAX(((F32)+(H32)*(MAX($D$16,(AE97)-(J32))))*(MAX($D$16,(AE97)-(J32))),1E-6))^2)/(2*$I$5),((ABS(G97)/MAX(((G32)+(I32)*(MAX($D$16,(AF97)-(K32))))*(MAX($D$16,(AF97)-(K32))),1E-6))^2)/(2*$I$5))))-((ABS(G97)/MAX(((G32)+(I32)*(MAX($D$16,(AF97)-(K32))))*(MAX($D$16,(AF97)-(K32))),1E-6))^2)/(2*$I$5)</f>
        <v/>
      </c>
      <c r="S97">
        <f>M97+((ABS(I97)/MAX(((G34)+(I34)*(MAX($D$16,(IF(N7="None",AD97,M97))-(K34))))*(MAX($D$16,(IF(N7="None",AD97,M97))-(K34))),1E-6))^2)/(2*$I$5)+((E34)*((((ABS(I97)*$D$6)/(MAX(((F34)+(H34)*(MAX($D$16,(AD97)-(J34))))*(MAX($D$16,(AD97)-(J34))),1E-6)*MAX(((((F34)+(H34)*(MAX($D$16,(AD97)-(J34))))*(MAX($D$16,(AD97)-(J34))))/MAX((F34)+2*(MAX($D$16,(AD97)-(J34)))*SQRT(1+(H34)^2),1E-6))^(2/3),1E-6)))^2)+(((ABS(I97)*$D$6)/(MAX(((G34)+(I34)*(MAX($D$16,(IF(N7="None",AD97,M97))-(K34))))*(MAX($D$16,(IF(N7="None",AD97,M97))-(K34))),1E-6)*MAX(((((G34)+(I34)*(MAX($D$16,(IF(N7="None",AD97,M97))-(K34))))*(MAX($D$16,(IF(N7="None",AD97,M97))-(K34))))/MAX((G34)+2*(MAX($D$16,(IF(N7="None",AD97,M97))-(K34)))*SQRT(1+(I34)^2),1E-6))^(2/3),1E-6)))^2))/2)+(IF((ABS(I97)/MAX(((G34)+(I34)*(MAX($D$16,(IF(N7="None",AD97,M97))-(K34))))*(MAX($D$16,(IF(N7="None",AD97,M97))-(K34))),1E-6))&gt;(ABS(I97)/MAX(((F34)+(H34)*(MAX($D$16,(AD97)-(J34))))*(MAX($D$16,(AD97)-(J34))),1E-6)),$D$9*((((ABS(I97)/MAX(((G34)+(I34)*(MAX($D$16,(IF(N7="None",AD97,M97))-(K34))))*(MAX($D$16,(IF(N7="None",AD97,M97))-(K34))),1E-6))^2)/(2*$I$5))-(((ABS(I97)/MAX(((F34)+(H34)*(MAX($D$16,(AD97)-(J34))))*(MAX($D$16,(AD97)-(J34))),1E-6))^2)/(2*$I$5))),$D$8*((((ABS(I97)/MAX(((F34)+(H34)*(MAX($D$16,(AD97)-(J34))))*(MAX($D$16,(AD97)-(J34))),1E-6))^2)/(2*$I$5))-(((ABS(I97)/MAX(((G34)+(I34)*(MAX($D$16,(IF(N7="None",AD97,M97))-(K34))))*(MAX($D$16,(IF(N7="None",AD97,M97))-(K34))),1E-6))^2)/(2*$I$5)))))+($D$10*(ABS((X34)-(W34))/90)*MAX(((ABS(I97)/MAX(((F34)+(H34)*(MAX($D$16,(AD97)-(J34))))*(MAX($D$16,(AD97)-(J34))),1E-6))^2)/(2*$I$5),((ABS(I97)/MAX(((G34)+(I34)*(MAX($D$16,(IF(N7="None",AD97,M97))-(K34))))*(MAX($D$16,(IF(N7="None",AD97,M97))-(K34))),1E-6))^2)/(2*$I$5)))+(0)-((ABS(I97)/MAX(((F34)+(H34)*(MAX($D$16,(AD97)-(J34))))*(MAX($D$16,(AD97)-(J34))),1E-6))^2)/(2*$I$5)</f>
        <v/>
      </c>
      <c r="T97">
        <f>N97+((ABS(J97)/MAX(((G35)+(I35)*(MAX($D$16,(IF(N8="None",AD97,N97))-(K35))))*(MAX($D$16,(IF(N8="None",AD97,N97))-(K35))),1E-6))^2)/(2*$I$5)+((E35)*((((ABS(J97)*$D$6)/(MAX(((F35)+(H35)*(MAX($D$16,(AD97)-(J35))))*(MAX($D$16,(AD97)-(J35))),1E-6)*MAX(((((F35)+(H35)*(MAX($D$16,(AD97)-(J35))))*(MAX($D$16,(AD97)-(J35))))/MAX((F35)+2*(MAX($D$16,(AD97)-(J35)))*SQRT(1+(H35)^2),1E-6))^(2/3),1E-6)))^2)+(((ABS(J97)*$D$6)/(MAX(((G35)+(I35)*(MAX($D$16,(IF(N8="None",AD97,N97))-(K35))))*(MAX($D$16,(IF(N8="None",AD97,N97))-(K35))),1E-6)*MAX(((((G35)+(I35)*(MAX($D$16,(IF(N8="None",AD97,N97))-(K35))))*(MAX($D$16,(IF(N8="None",AD97,N97))-(K35))))/MAX((G35)+2*(MAX($D$16,(IF(N8="None",AD97,N97))-(K35)))*SQRT(1+(I35)^2),1E-6))^(2/3),1E-6)))^2))/2)+(IF((ABS(J97)/MAX(((G35)+(I35)*(MAX($D$16,(IF(N8="None",AD97,N97))-(K35))))*(MAX($D$16,(IF(N8="None",AD97,N97))-(K35))),1E-6))&gt;(ABS(J97)/MAX(((F35)+(H35)*(MAX($D$16,(AD97)-(J35))))*(MAX($D$16,(AD97)-(J35))),1E-6)),$D$9*((((ABS(J97)/MAX(((G35)+(I35)*(MAX($D$16,(IF(N8="None",AD97,N97))-(K35))))*(MAX($D$16,(IF(N8="None",AD97,N97))-(K35))),1E-6))^2)/(2*$I$5))-(((ABS(J97)/MAX(((F35)+(H35)*(MAX($D$16,(AD97)-(J35))))*(MAX($D$16,(AD97)-(J35))),1E-6))^2)/(2*$I$5))),$D$8*((((ABS(J97)/MAX(((F35)+(H35)*(MAX($D$16,(AD97)-(J35))))*(MAX($D$16,(AD97)-(J35))),1E-6))^2)/(2*$I$5))-(((ABS(J97)/MAX(((G35)+(I35)*(MAX($D$16,(IF(N8="None",AD97,N97))-(K35))))*(MAX($D$16,(IF(N8="None",AD97,N97))-(K35))),1E-6))^2)/(2*$I$5)))))+($D$10*(ABS((X35)-(W35))/90)*MAX(((ABS(J97)/MAX(((F35)+(H35)*(MAX($D$16,(AD97)-(J35))))*(MAX($D$16,(AD97)-(J35))),1E-6))^2)/(2*$I$5),((ABS(J97)/MAX(((G35)+(I35)*(MAX($D$16,(IF(N8="None",AD97,N97))-(K35))))*(MAX($D$16,(IF(N8="None",AD97,N97))-(K35))),1E-6))^2)/(2*$I$5)))+(($D$11*0.34699541*(ABS(I97)/MAX(ABS(G97),1E-6))^2*MAX(((ABS(J97)/MAX(((F35)+(H35)*(MAX($D$16,(AD97)-(J35))))*(MAX($D$16,(AD97)-(J35))),1E-6))^2)/(2*$I$5),((ABS(J97)/MAX(((G35)+(I35)*(MAX($D$16,(IF(N8="None",AD97,N97))-(K35))))*(MAX($D$16,(IF(N8="None",AD97,N97))-(K35))),1E-6))^2)/(2*$I$5))))-((ABS(J97)/MAX(((F35)+(H35)*(MAX($D$16,(AD97)-(J35))))*(MAX($D$16,(AD97)-(J35))),1E-6))^2)/(2*$I$5)</f>
        <v/>
      </c>
      <c r="U97">
        <f>((((G31)*(MAX($D$16,(AE97)-(K31)))^2)/2+(I31)*(MAX($D$16,(AE97)-(K31)))^3/3+(ABS(F97)^2)/($I$5*MAX(((G31)+(I31)*(MAX($D$16,(AE97)-(K31))))*(MAX($D$16,(AE97)-(K31))),1E-6)))-(IF(N6="None",((((F32)*(MAX($D$16,(AE97)-(J32)))^2)/2+(H32)*(MAX($D$16,(AE97)-(J32)))^3/3+(ABS(G97)^2)/($I$5*MAX(((F32)+(H32)*(MAX($D$16,(AE97)-(J32))))*(MAX($D$16,(AE97)-(J32))),1E-6)))*0.72785025),(((((F32)*(MAX($D$16,(AE97)-(J32)))^2)/2+(H32)*(MAX($D$16,(AE97)-(J32)))^3/3+(ABS(G97)^2)/($I$5*MAX(((F32)+(H32)*(MAX($D$16,(AE97)-(J32))))*(MAX($D$16,(AE97)-(J32))),1E-6)))*0.72785025)+((((F33)*(MAX($D$16,(AE97)-(J33)))^2)/2+(H33)*(MAX($D$16,(AE97)-(J33)))^3/3+(ABS(H97)^2)/($I$5*MAX(((F33)+(H33)*(MAX($D$16,(AE97)-(J33))))*(MAX($D$16,(AE97)-(J33))),1E-6)))*0.99999971)))))/MAX(((G31)*(MAX($D$16,(AE97)-(K31)))^2)/2+(I31)*(MAX($D$16,(AE97)-(K31)))^3/3+(ABS(F97)^2)/($I$5*MAX(((G31)+(I31)*(MAX($D$16,(AE97)-(K31))))*(MAX($D$16,(AE97)-(K31))),1E-6)),1E-6)</f>
        <v/>
      </c>
      <c r="V97">
        <f>((((G32)*(MAX($D$16,(AF97)-(K32)))^2)/2+(I32)*(MAX($D$16,(AF97)-(K32)))^3/3+(ABS(G97)^2)/($I$5*MAX(((G32)+(I32)*(MAX($D$16,(AF97)-(K32))))*(MAX($D$16,(AF97)-(K32))),1E-6)))-(IF(AND(N7="None",N8="None"),0,IF(N8="None",((((F34)*(MAX($D$16,(AF97)-(J34)))^2)/2+(H34)*(MAX($D$16,(AF97)-(J34)))^3/3+(ABS(I97)^2)/($I$5*MAX(((F34)+(H34)*(MAX($D$16,(AF97)-(J34))))*(MAX($D$16,(AF97)-(J34))),1E-6)))*1.00000000),IF(N7="None",((((F35)*(MAX($D$16,(AF97)-(J35)))^2)/2+(H35)*(MAX($D$16,(AF97)-(J35)))^3/3+(ABS(J97)^2)/($I$5*MAX(((F35)+(H35)*(MAX($D$16,(AF97)-(J35))))*(MAX($D$16,(AF97)-(J35))),1E-6)))*0.30600918),(((((F34)*(MAX($D$16,(AF97)-(J34)))^2)/2+(H34)*(MAX($D$16,(AF97)-(J34)))^3/3+(ABS(I97)^2)/($I$5*MAX(((F34)+(H34)*(MAX($D$16,(AF97)-(J34))))*(MAX($D$16,(AF97)-(J34))),1E-6)))*1.00000000)+((((F35)*(MAX($D$16,(AF97)-(J35)))^2)/2+(H35)*(MAX($D$16,(AF97)-(J35)))^3/3+(ABS(J97)^2)/($I$5*MAX(((F35)+(H35)*(MAX($D$16,(AF97)-(J35))))*(MAX($D$16,(AF97)-(J35))),1E-6)))*0.30600918)))))))/MAX(((G32)*(MAX($D$16,(AF97)-(K32)))^2)/2+(I32)*(MAX($D$16,(AF97)-(K32)))^3/3+(ABS(G97)^2)/($I$5*MAX(((G32)+(I32)*(MAX($D$16,(AF97)-(K32))))*(MAX($D$16,(AF97)-(K32))),1E-6)),1E-6)</f>
        <v/>
      </c>
      <c r="W97">
        <f>ABS((MAX(P97,Q97))-D97)</f>
        <v/>
      </c>
      <c r="X97">
        <f>ABS((MAX(S97,T97))-E97)</f>
        <v/>
      </c>
      <c r="Y97">
        <f>IF($D$20=0,B97,IFERROR(IF(N6="None",1,MIN(0.98,MAX(0.02,B97+$D$14*((Q97-P97)/MAX(ABS(D97),1))))),B97))</f>
        <v/>
      </c>
      <c r="Z97">
        <f>IF($D$20=0,C97,IFERROR(IF(AND(N7="None",N8="None"),C97,IF(N8="None",1,IF(N7="None",0,MIN(0.98,MAX(0.02,C97+$D$14*((T97-S97)/MAX(ABS(E97),1))))))),C97))</f>
        <v/>
      </c>
      <c r="AA97">
        <f>IF($D$20=0,D97,IFERROR(D97+$D$13*(AC97-D97),D97))</f>
        <v/>
      </c>
      <c r="AB97">
        <f>IF($D$20=0,E97,IFERROR(E97+$D$13*(AD97-E97),E97))</f>
        <v/>
      </c>
      <c r="AC97">
        <f>IF($D$20=0,D97,IF(AC97=0,(MAX(P97,Q97)),IF(ABS((MAX(P97,Q97))-AC97)&lt;$D$19,AC97,MAX((K31)+$D$16,AC97+$D$13*(((MAX(P97,Q97))-AC97))))))</f>
        <v/>
      </c>
      <c r="AD97">
        <f>IF($D$20=0,E97,IF(AD97=0,(MAX(S97,T97)),IF(ABS((MAX(S97,T97))-AD97)&lt;$D$19,AD97,MAX((K32)+$D$16,AD97+$D$13*(((MAX(S97,T97))-AD97))))))</f>
        <v/>
      </c>
      <c r="AE97">
        <f>IF($D$20=0,D97,IF(AE97=0,O97,IF(ABS(U97)&lt;$D$19,AE97,MAX((K31)+$D$16,AE97+($D$13*(((O97)-AE97)+(U97*MAX(ABS(AE97-(K31)),1))))))))</f>
        <v/>
      </c>
      <c r="AF97">
        <f>IF($D$20=0,E97,IF(AF97=0,R97,IF(ABS(V97)&lt;$D$19,AF97,MAX((K32)+$D$16,AF97+($D$13*(((R97)-AF97)+(V97*MAX(ABS(AF97-(K32)),1))))))))</f>
        <v/>
      </c>
      <c r="AG97">
        <f>((G31)*(MAX($D$16,(AC97)-(K31)))^2)/2+(I31)*(MAX($D$16,(AC97)-(K31)))^3/3+(ABS(F97)^2)/($I$5*MAX(((G31)+(I31)*(MAX($D$16,(AC97)-(K31))))*(MAX($D$16,(AC97)-(K31))),1E-6))</f>
        <v/>
      </c>
      <c r="AH97">
        <f>((G31)*(MAX($D$16,(AE97)-(K31)))^2)/2+(I31)*(MAX($D$16,(AE97)-(K31)))^3/3+(ABS(F97)^2)/($I$5*MAX(((G31)+(I31)*(MAX($D$16,(AE97)-(K31))))*(MAX($D$16,(AE97)-(K31))),1E-6))</f>
        <v/>
      </c>
      <c r="AI97">
        <f>((G32)*(MAX($D$16,(AD97)-(K32)))^2)/2+(I32)*(MAX($D$16,(AD97)-(K32)))^3/3+(ABS(G97)^2)/($I$5*MAX(((G32)+(I32)*(MAX($D$16,(AD97)-(K32))))*(MAX($D$16,(AD97)-(K32))),1E-6))</f>
        <v/>
      </c>
      <c r="AJ97">
        <f>((G32)*(MAX($D$16,(AF97)-(K32)))^2)/2+(I32)*(MAX($D$16,(AF97)-(K32)))^3/3+(ABS(G97)^2)/($I$5*MAX(((G32)+(I32)*(MAX($D$16,(AF97)-(K32))))*(MAX($D$16,(AF97)-(K32))),1E-6))</f>
        <v/>
      </c>
      <c r="AK97">
        <f>IF(AH97&gt;=AG97,"Supercritical","Subcritical")</f>
        <v/>
      </c>
      <c r="AL97">
        <f>IF(AJ97&gt;=AI97,"Supercritical","Subcritical")</f>
        <v/>
      </c>
      <c r="AM97">
        <f>IF($D$20=0,D97,IFERROR(D97+$D$13*(IF(AK97="Supercritical",AE97,AC97)-D97),D97))</f>
        <v/>
      </c>
      <c r="AN97">
        <f>IF($D$20=0,E97,IFERROR(E97+$D$13*(IF(AL97="Supercritical",AF97,AD97)-E97),E97))</f>
        <v/>
      </c>
      <c r="AO97">
        <f>IF($D$20=0,0,IFERROR(ABS(IF(AK97="Supercritical",AE97,AC97)-D97),0))</f>
        <v/>
      </c>
      <c r="AP97">
        <f>IF($D$20=0,0,IFERROR(ABS(IF(AL97="Supercritical",AF97,AD97)-E97),0))</f>
        <v/>
      </c>
    </row>
    <row r="98">
      <c r="A98" t="n">
        <v>55</v>
      </c>
      <c r="B98">
        <f>Y97</f>
        <v/>
      </c>
      <c r="C98">
        <f>Z97</f>
        <v/>
      </c>
      <c r="D98">
        <f>AM97</f>
        <v/>
      </c>
      <c r="E98">
        <f>AN97</f>
        <v/>
      </c>
      <c r="F98">
        <f>$D$5</f>
        <v/>
      </c>
      <c r="G98">
        <f>IF(N6="None",MAX(0,F98-H98),MAX(0,F98*B98))</f>
        <v/>
      </c>
      <c r="H98">
        <f>IF(N6="None",MAX(0.05,IFERROR(O33,0)+0.05),MAX(0,F98-G98))</f>
        <v/>
      </c>
      <c r="I98">
        <f>IF(AND(N7="None",N8="None"),MAX(0,G98*C98),IF(N7="None",MAX(0.05,IFERROR(O34,0)+0.05),IF(N8="None",MAX(0,G98-J98),MAX(0,G98*C98))))</f>
        <v/>
      </c>
      <c r="J98">
        <f>IF(AND(N7="None",N8="None"),MAX(0,G98-I98),IF(N8="None",MAX(0.05,IFERROR(O35,0)+0.05),IF(N7="None",MAX(0,G98-I98),MAX(0,G98-I98))))</f>
        <v/>
      </c>
      <c r="K98">
        <f>P5</f>
        <v/>
      </c>
      <c r="L98">
        <f>P6</f>
        <v/>
      </c>
      <c r="M98">
        <f>P7</f>
        <v/>
      </c>
      <c r="N98">
        <f>P8</f>
        <v/>
      </c>
      <c r="O98">
        <f>K98+((ABS(F98)/MAX(((F31)+(H31)*(MAX($D$16,(K98)-(J31))))*(MAX($D$16,(K98)-(J31))),1E-6))^2)/(2*$I$5)-((E31)*((((ABS(F98)*$D$6)/(MAX(((F31)+(H31)*(MAX($D$16,(K98)-(J31))))*(MAX($D$16,(K98)-(J31))),1E-6)*MAX(((((F31)+(H31)*(MAX($D$16,(K98)-(J31))))*(MAX($D$16,(K98)-(J31))))/MAX((F31)+2*(MAX($D$16,(K98)-(J31)))*SQRT(1+(H31)^2),1E-6))^(2/3),1E-6)))^2)+(((ABS(F98)*$D$6)/(MAX(((G31)+(I31)*(MAX($D$16,(AE98)-(K31))))*(MAX($D$16,(AE98)-(K31))),1E-6)*MAX(((((G31)+(I31)*(MAX($D$16,(AE98)-(K31))))*(MAX($D$16,(AE98)-(K31))))/MAX((G31)+2*(MAX($D$16,(AE98)-(K31)))*SQRT(1+(I31)^2),1E-6))^(2/3),1E-6)))^2))/2)+(IF((ABS(F98)/MAX(((G31)+(I31)*(MAX($D$16,(AE98)-(K31))))*(MAX($D$16,(AE98)-(K31))),1E-6))&gt;(ABS(F98)/MAX(((F31)+(H31)*(MAX($D$16,(K98)-(J31))))*(MAX($D$16,(K98)-(J31))),1E-6)),$D$9*((((ABS(F98)/MAX(((G31)+(I31)*(MAX($D$16,(AE98)-(K31))))*(MAX($D$16,(AE98)-(K31))),1E-6))^2)/(2*$I$5))-(((ABS(F98)/MAX(((F31)+(H31)*(MAX($D$16,(K98)-(J31))))*(MAX($D$16,(K98)-(J31))),1E-6))^2)/(2*$I$5))),$D$8*((((ABS(F98)/MAX(((F31)+(H31)*(MAX($D$16,(K98)-(J31))))*(MAX($D$16,(K98)-(J31))),1E-6))^2)/(2*$I$5))-(((ABS(F98)/MAX(((G31)+(I31)*(MAX($D$16,(AE98)-(K31))))*(MAX($D$16,(AE98)-(K31))),1E-6))^2)/(2*$I$5)))))+($D$10*(ABS((X31)-(W31))/90)*MAX(((ABS(F98)/MAX(((F31)+(H31)*(MAX($D$16,(K98)-(J31))))*(MAX($D$16,(K98)-(J31))),1E-6))^2)/(2*$I$5),((ABS(F98)/MAX(((G31)+(I31)*(MAX($D$16,(AE98)-(K31))))*(MAX($D$16,(AE98)-(K31))),1E-6))^2)/(2*$I$5)))+(0)-((ABS(F98)/MAX(((G31)+(I31)*(MAX($D$16,(AE98)-(K31))))*(MAX($D$16,(AE98)-(K31))),1E-6))^2)/(2*$I$5)</f>
        <v/>
      </c>
      <c r="P98">
        <f>AD98+((ABS(G98)/MAX(((G32)+(I32)*(MAX($D$16,(AD98)-(K32))))*(MAX($D$16,(AD98)-(K32))),1E-6))^2)/(2*$I$5)+((E32)*((((ABS(G98)*$D$6)/(MAX(((F32)+(H32)*(MAX($D$16,(AC98)-(J32))))*(MAX($D$16,(AC98)-(J32))),1E-6)*MAX(((((F32)+(H32)*(MAX($D$16,(AC98)-(J32))))*(MAX($D$16,(AC98)-(J32))))/MAX((F32)+2*(MAX($D$16,(AC98)-(J32)))*SQRT(1+(H32)^2),1E-6))^(2/3),1E-6)))^2)+(((ABS(G98)*$D$6)/(MAX(((G32)+(I32)*(MAX($D$16,(AD98)-(K32))))*(MAX($D$16,(AD98)-(K32))),1E-6)*MAX(((((G32)+(I32)*(MAX($D$16,(AD98)-(K32))))*(MAX($D$16,(AD98)-(K32))))/MAX((G32)+2*(MAX($D$16,(AD98)-(K32)))*SQRT(1+(I32)^2),1E-6))^(2/3),1E-6)))^2))/2)+(IF((ABS(G98)/MAX(((G32)+(I32)*(MAX($D$16,(AD98)-(K32))))*(MAX($D$16,(AD98)-(K32))),1E-6))&gt;(ABS(G98)/MAX(((F32)+(H32)*(MAX($D$16,(AC98)-(J32))))*(MAX($D$16,(AC98)-(J32))),1E-6)),$D$9*((((ABS(G98)/MAX(((G32)+(I32)*(MAX($D$16,(AD98)-(K32))))*(MAX($D$16,(AD98)-(K32))),1E-6))^2)/(2*$I$5))-(((ABS(G98)/MAX(((F32)+(H32)*(MAX($D$16,(AC98)-(J32))))*(MAX($D$16,(AC98)-(J32))),1E-6))^2)/(2*$I$5))),$D$8*((((ABS(G98)/MAX(((F32)+(H32)*(MAX($D$16,(AC98)-(J32))))*(MAX($D$16,(AC98)-(J32))),1E-6))^2)/(2*$I$5))-(((ABS(G98)/MAX(((G32)+(I32)*(MAX($D$16,(AD98)-(K32))))*(MAX($D$16,(AD98)-(K32))),1E-6))^2)/(2*$I$5)))))+($D$10*(ABS((X32)-(W32))/90)*MAX(((ABS(G98)/MAX(((F32)+(H32)*(MAX($D$16,(AC98)-(J32))))*(MAX($D$16,(AC98)-(J32))),1E-6))^2)/(2*$I$5),((ABS(G98)/MAX(((G32)+(I32)*(MAX($D$16,(AD98)-(K32))))*(MAX($D$16,(AD98)-(K32))),1E-6))^2)/(2*$I$5)))+(($D$11*0.13607488*(ABS(H98)/MAX(ABS(F98),1E-6))^2*MAX(((ABS(G98)/MAX(((F32)+(H32)*(MAX($D$16,(AC98)-(J32))))*(MAX($D$16,(AC98)-(J32))),1E-6))^2)/(2*$I$5),((ABS(G98)/MAX(((G32)+(I32)*(MAX($D$16,(AD98)-(K32))))*(MAX($D$16,(AD98)-(K32))),1E-6))^2)/(2*$I$5))))-((ABS(G98)/MAX(((F32)+(H32)*(MAX($D$16,(AC98)-(J32))))*(MAX($D$16,(AC98)-(J32))),1E-6))^2)/(2*$I$5)</f>
        <v/>
      </c>
      <c r="Q98">
        <f>L98+((ABS(H98)/MAX(((G33)+(I33)*(MAX($D$16,(IF(N6="None",AC98,L98))-(K33))))*(MAX($D$16,(IF(N6="None",AC98,L98))-(K33))),1E-6))^2)/(2*$I$5)+((E33)*((((ABS(H98)*$D$6)/(MAX(((F33)+(H33)*(MAX($D$16,(AC98)-(J33))))*(MAX($D$16,(AC98)-(J33))),1E-6)*MAX(((((F33)+(H33)*(MAX($D$16,(AC98)-(J33))))*(MAX($D$16,(AC98)-(J33))))/MAX((F33)+2*(MAX($D$16,(AC98)-(J33)))*SQRT(1+(H33)^2),1E-6))^(2/3),1E-6)))^2)+(((ABS(H98)*$D$6)/(MAX(((G33)+(I33)*(MAX($D$16,(IF(N6="None",AC98,L98))-(K33))))*(MAX($D$16,(IF(N6="None",AC98,L98))-(K33))),1E-6)*MAX(((((G33)+(I33)*(MAX($D$16,(IF(N6="None",AC98,L98))-(K33))))*(MAX($D$16,(IF(N6="None",AC98,L98))-(K33))))/MAX((G33)+2*(MAX($D$16,(IF(N6="None",AC98,L98))-(K33)))*SQRT(1+(I33)^2),1E-6))^(2/3),1E-6)))^2))/2)+(IF((ABS(H98)/MAX(((G33)+(I33)*(MAX($D$16,(IF(N6="None",AC98,L98))-(K33))))*(MAX($D$16,(IF(N6="None",AC98,L98))-(K33))),1E-6))&gt;(ABS(H98)/MAX(((F33)+(H33)*(MAX($D$16,(AC98)-(J33))))*(MAX($D$16,(AC98)-(J33))),1E-6)),$D$9*((((ABS(H98)/MAX(((G33)+(I33)*(MAX($D$16,(IF(N6="None",AC98,L98))-(K33))))*(MAX($D$16,(IF(N6="None",AC98,L98))-(K33))),1E-6))^2)/(2*$I$5))-(((ABS(H98)/MAX(((F33)+(H33)*(MAX($D$16,(AC98)-(J33))))*(MAX($D$16,(AC98)-(J33))),1E-6))^2)/(2*$I$5))),$D$8*((((ABS(H98)/MAX(((F33)+(H33)*(MAX($D$16,(AC98)-(J33))))*(MAX($D$16,(AC98)-(J33))),1E-6))^2)/(2*$I$5))-(((ABS(H98)/MAX(((G33)+(I33)*(MAX($D$16,(IF(N6="None",AC98,L98))-(K33))))*(MAX($D$16,(IF(N6="None",AC98,L98))-(K33))),1E-6))^2)/(2*$I$5)))))+($D$10*(ABS((X33)-(W33))/90)*MAX(((ABS(H98)/MAX(((F33)+(H33)*(MAX($D$16,(AC98)-(J33))))*(MAX($D$16,(AC98)-(J33))),1E-6))^2)/(2*$I$5),((ABS(H98)/MAX(((G33)+(I33)*(MAX($D$16,(IF(N6="None",AC98,L98))-(K33))))*(MAX($D$16,(IF(N6="None",AC98,L98))-(K33))),1E-6))^2)/(2*$I$5)))+(($D$11*0.00000015*(ABS(G98)/MAX(ABS(F98),1E-6))^2*MAX(((ABS(H98)/MAX(((F33)+(H33)*(MAX($D$16,(AC98)-(J33))))*(MAX($D$16,(AC98)-(J33))),1E-6))^2)/(2*$I$5),((ABS(H98)/MAX(((G33)+(I33)*(MAX($D$16,(IF(N6="None",AC98,L98))-(K33))))*(MAX($D$16,(IF(N6="None",AC98,L98))-(K33))),1E-6))^2)/(2*$I$5))))-((ABS(H98)/MAX(((F33)+(H33)*(MAX($D$16,(AC98)-(J33))))*(MAX($D$16,(AC98)-(J33))),1E-6))^2)/(2*$I$5)</f>
        <v/>
      </c>
      <c r="R98">
        <f>AE98+((ABS(G98)/MAX(((F32)+(H32)*(MAX($D$16,(AE98)-(J32))))*(MAX($D$16,(AE98)-(J32))),1E-6))^2)/(2*$I$5)-((E32)*((((ABS(G98)*$D$6)/(MAX(((F32)+(H32)*(MAX($D$16,(AE98)-(J32))))*(MAX($D$16,(AE98)-(J32))),1E-6)*MAX(((((F32)+(H32)*(MAX($D$16,(AE98)-(J32))))*(MAX($D$16,(AE98)-(J32))))/MAX((F32)+2*(MAX($D$16,(AE98)-(J32)))*SQRT(1+(H32)^2),1E-6))^(2/3),1E-6)))^2)+(((ABS(G98)*$D$6)/(MAX(((G32)+(I32)*(MAX($D$16,(AF98)-(K32))))*(MAX($D$16,(AF98)-(K32))),1E-6)*MAX(((((G32)+(I32)*(MAX($D$16,(AF98)-(K32))))*(MAX($D$16,(AF98)-(K32))))/MAX((G32)+2*(MAX($D$16,(AF98)-(K32)))*SQRT(1+(I32)^2),1E-6))^(2/3),1E-6)))^2))/2)+(IF((ABS(G98)/MAX(((G32)+(I32)*(MAX($D$16,(AF98)-(K32))))*(MAX($D$16,(AF98)-(K32))),1E-6))&gt;(ABS(G98)/MAX(((F32)+(H32)*(MAX($D$16,(AE98)-(J32))))*(MAX($D$16,(AE98)-(J32))),1E-6)),$D$9*((((ABS(G98)/MAX(((G32)+(I32)*(MAX($D$16,(AF98)-(K32))))*(MAX($D$16,(AF98)-(K32))),1E-6))^2)/(2*$I$5))-(((ABS(G98)/MAX(((F32)+(H32)*(MAX($D$16,(AE98)-(J32))))*(MAX($D$16,(AE98)-(J32))),1E-6))^2)/(2*$I$5))),$D$8*((((ABS(G98)/MAX(((F32)+(H32)*(MAX($D$16,(AE98)-(J32))))*(MAX($D$16,(AE98)-(J32))),1E-6))^2)/(2*$I$5))-(((ABS(G98)/MAX(((G32)+(I32)*(MAX($D$16,(AF98)-(K32))))*(MAX($D$16,(AF98)-(K32))),1E-6))^2)/(2*$I$5)))))+($D$10*(ABS((X32)-(W32))/90)*MAX(((ABS(G98)/MAX(((F32)+(H32)*(MAX($D$16,(AE98)-(J32))))*(MAX($D$16,(AE98)-(J32))),1E-6))^2)/(2*$I$5),((ABS(G98)/MAX(((G32)+(I32)*(MAX($D$16,(AF98)-(K32))))*(MAX($D$16,(AF98)-(K32))),1E-6))^2)/(2*$I$5)))+(($D$11*0.13607488*(ABS(H98)/MAX(ABS(F98),1E-6))^2*MAX(((ABS(G98)/MAX(((F32)+(H32)*(MAX($D$16,(AE98)-(J32))))*(MAX($D$16,(AE98)-(J32))),1E-6))^2)/(2*$I$5),((ABS(G98)/MAX(((G32)+(I32)*(MAX($D$16,(AF98)-(K32))))*(MAX($D$16,(AF98)-(K32))),1E-6))^2)/(2*$I$5))))-((ABS(G98)/MAX(((G32)+(I32)*(MAX($D$16,(AF98)-(K32))))*(MAX($D$16,(AF98)-(K32))),1E-6))^2)/(2*$I$5)</f>
        <v/>
      </c>
      <c r="S98">
        <f>M98+((ABS(I98)/MAX(((G34)+(I34)*(MAX($D$16,(IF(N7="None",AD98,M98))-(K34))))*(MAX($D$16,(IF(N7="None",AD98,M98))-(K34))),1E-6))^2)/(2*$I$5)+((E34)*((((ABS(I98)*$D$6)/(MAX(((F34)+(H34)*(MAX($D$16,(AD98)-(J34))))*(MAX($D$16,(AD98)-(J34))),1E-6)*MAX(((((F34)+(H34)*(MAX($D$16,(AD98)-(J34))))*(MAX($D$16,(AD98)-(J34))))/MAX((F34)+2*(MAX($D$16,(AD98)-(J34)))*SQRT(1+(H34)^2),1E-6))^(2/3),1E-6)))^2)+(((ABS(I98)*$D$6)/(MAX(((G34)+(I34)*(MAX($D$16,(IF(N7="None",AD98,M98))-(K34))))*(MAX($D$16,(IF(N7="None",AD98,M98))-(K34))),1E-6)*MAX(((((G34)+(I34)*(MAX($D$16,(IF(N7="None",AD98,M98))-(K34))))*(MAX($D$16,(IF(N7="None",AD98,M98))-(K34))))/MAX((G34)+2*(MAX($D$16,(IF(N7="None",AD98,M98))-(K34)))*SQRT(1+(I34)^2),1E-6))^(2/3),1E-6)))^2))/2)+(IF((ABS(I98)/MAX(((G34)+(I34)*(MAX($D$16,(IF(N7="None",AD98,M98))-(K34))))*(MAX($D$16,(IF(N7="None",AD98,M98))-(K34))),1E-6))&gt;(ABS(I98)/MAX(((F34)+(H34)*(MAX($D$16,(AD98)-(J34))))*(MAX($D$16,(AD98)-(J34))),1E-6)),$D$9*((((ABS(I98)/MAX(((G34)+(I34)*(MAX($D$16,(IF(N7="None",AD98,M98))-(K34))))*(MAX($D$16,(IF(N7="None",AD98,M98))-(K34))),1E-6))^2)/(2*$I$5))-(((ABS(I98)/MAX(((F34)+(H34)*(MAX($D$16,(AD98)-(J34))))*(MAX($D$16,(AD98)-(J34))),1E-6))^2)/(2*$I$5))),$D$8*((((ABS(I98)/MAX(((F34)+(H34)*(MAX($D$16,(AD98)-(J34))))*(MAX($D$16,(AD98)-(J34))),1E-6))^2)/(2*$I$5))-(((ABS(I98)/MAX(((G34)+(I34)*(MAX($D$16,(IF(N7="None",AD98,M98))-(K34))))*(MAX($D$16,(IF(N7="None",AD98,M98))-(K34))),1E-6))^2)/(2*$I$5)))))+($D$10*(ABS((X34)-(W34))/90)*MAX(((ABS(I98)/MAX(((F34)+(H34)*(MAX($D$16,(AD98)-(J34))))*(MAX($D$16,(AD98)-(J34))),1E-6))^2)/(2*$I$5),((ABS(I98)/MAX(((G34)+(I34)*(MAX($D$16,(IF(N7="None",AD98,M98))-(K34))))*(MAX($D$16,(IF(N7="None",AD98,M98))-(K34))),1E-6))^2)/(2*$I$5)))+(0)-((ABS(I98)/MAX(((F34)+(H34)*(MAX($D$16,(AD98)-(J34))))*(MAX($D$16,(AD98)-(J34))),1E-6))^2)/(2*$I$5)</f>
        <v/>
      </c>
      <c r="T98">
        <f>N98+((ABS(J98)/MAX(((G35)+(I35)*(MAX($D$16,(IF(N8="None",AD98,N98))-(K35))))*(MAX($D$16,(IF(N8="None",AD98,N98))-(K35))),1E-6))^2)/(2*$I$5)+((E35)*((((ABS(J98)*$D$6)/(MAX(((F35)+(H35)*(MAX($D$16,(AD98)-(J35))))*(MAX($D$16,(AD98)-(J35))),1E-6)*MAX(((((F35)+(H35)*(MAX($D$16,(AD98)-(J35))))*(MAX($D$16,(AD98)-(J35))))/MAX((F35)+2*(MAX($D$16,(AD98)-(J35)))*SQRT(1+(H35)^2),1E-6))^(2/3),1E-6)))^2)+(((ABS(J98)*$D$6)/(MAX(((G35)+(I35)*(MAX($D$16,(IF(N8="None",AD98,N98))-(K35))))*(MAX($D$16,(IF(N8="None",AD98,N98))-(K35))),1E-6)*MAX(((((G35)+(I35)*(MAX($D$16,(IF(N8="None",AD98,N98))-(K35))))*(MAX($D$16,(IF(N8="None",AD98,N98))-(K35))))/MAX((G35)+2*(MAX($D$16,(IF(N8="None",AD98,N98))-(K35)))*SQRT(1+(I35)^2),1E-6))^(2/3),1E-6)))^2))/2)+(IF((ABS(J98)/MAX(((G35)+(I35)*(MAX($D$16,(IF(N8="None",AD98,N98))-(K35))))*(MAX($D$16,(IF(N8="None",AD98,N98))-(K35))),1E-6))&gt;(ABS(J98)/MAX(((F35)+(H35)*(MAX($D$16,(AD98)-(J35))))*(MAX($D$16,(AD98)-(J35))),1E-6)),$D$9*((((ABS(J98)/MAX(((G35)+(I35)*(MAX($D$16,(IF(N8="None",AD98,N98))-(K35))))*(MAX($D$16,(IF(N8="None",AD98,N98))-(K35))),1E-6))^2)/(2*$I$5))-(((ABS(J98)/MAX(((F35)+(H35)*(MAX($D$16,(AD98)-(J35))))*(MAX($D$16,(AD98)-(J35))),1E-6))^2)/(2*$I$5))),$D$8*((((ABS(J98)/MAX(((F35)+(H35)*(MAX($D$16,(AD98)-(J35))))*(MAX($D$16,(AD98)-(J35))),1E-6))^2)/(2*$I$5))-(((ABS(J98)/MAX(((G35)+(I35)*(MAX($D$16,(IF(N8="None",AD98,N98))-(K35))))*(MAX($D$16,(IF(N8="None",AD98,N98))-(K35))),1E-6))^2)/(2*$I$5)))))+($D$10*(ABS((X35)-(W35))/90)*MAX(((ABS(J98)/MAX(((F35)+(H35)*(MAX($D$16,(AD98)-(J35))))*(MAX($D$16,(AD98)-(J35))),1E-6))^2)/(2*$I$5),((ABS(J98)/MAX(((G35)+(I35)*(MAX($D$16,(IF(N8="None",AD98,N98))-(K35))))*(MAX($D$16,(IF(N8="None",AD98,N98))-(K35))),1E-6))^2)/(2*$I$5)))+(($D$11*0.34699541*(ABS(I98)/MAX(ABS(G98),1E-6))^2*MAX(((ABS(J98)/MAX(((F35)+(H35)*(MAX($D$16,(AD98)-(J35))))*(MAX($D$16,(AD98)-(J35))),1E-6))^2)/(2*$I$5),((ABS(J98)/MAX(((G35)+(I35)*(MAX($D$16,(IF(N8="None",AD98,N98))-(K35))))*(MAX($D$16,(IF(N8="None",AD98,N98))-(K35))),1E-6))^2)/(2*$I$5))))-((ABS(J98)/MAX(((F35)+(H35)*(MAX($D$16,(AD98)-(J35))))*(MAX($D$16,(AD98)-(J35))),1E-6))^2)/(2*$I$5)</f>
        <v/>
      </c>
      <c r="U98">
        <f>((((G31)*(MAX($D$16,(AE98)-(K31)))^2)/2+(I31)*(MAX($D$16,(AE98)-(K31)))^3/3+(ABS(F98)^2)/($I$5*MAX(((G31)+(I31)*(MAX($D$16,(AE98)-(K31))))*(MAX($D$16,(AE98)-(K31))),1E-6)))-(IF(N6="None",((((F32)*(MAX($D$16,(AE98)-(J32)))^2)/2+(H32)*(MAX($D$16,(AE98)-(J32)))^3/3+(ABS(G98)^2)/($I$5*MAX(((F32)+(H32)*(MAX($D$16,(AE98)-(J32))))*(MAX($D$16,(AE98)-(J32))),1E-6)))*0.72785025),(((((F32)*(MAX($D$16,(AE98)-(J32)))^2)/2+(H32)*(MAX($D$16,(AE98)-(J32)))^3/3+(ABS(G98)^2)/($I$5*MAX(((F32)+(H32)*(MAX($D$16,(AE98)-(J32))))*(MAX($D$16,(AE98)-(J32))),1E-6)))*0.72785025)+((((F33)*(MAX($D$16,(AE98)-(J33)))^2)/2+(H33)*(MAX($D$16,(AE98)-(J33)))^3/3+(ABS(H98)^2)/($I$5*MAX(((F33)+(H33)*(MAX($D$16,(AE98)-(J33))))*(MAX($D$16,(AE98)-(J33))),1E-6)))*0.99999971)))))/MAX(((G31)*(MAX($D$16,(AE98)-(K31)))^2)/2+(I31)*(MAX($D$16,(AE98)-(K31)))^3/3+(ABS(F98)^2)/($I$5*MAX(((G31)+(I31)*(MAX($D$16,(AE98)-(K31))))*(MAX($D$16,(AE98)-(K31))),1E-6)),1E-6)</f>
        <v/>
      </c>
      <c r="V98">
        <f>((((G32)*(MAX($D$16,(AF98)-(K32)))^2)/2+(I32)*(MAX($D$16,(AF98)-(K32)))^3/3+(ABS(G98)^2)/($I$5*MAX(((G32)+(I32)*(MAX($D$16,(AF98)-(K32))))*(MAX($D$16,(AF98)-(K32))),1E-6)))-(IF(AND(N7="None",N8="None"),0,IF(N8="None",((((F34)*(MAX($D$16,(AF98)-(J34)))^2)/2+(H34)*(MAX($D$16,(AF98)-(J34)))^3/3+(ABS(I98)^2)/($I$5*MAX(((F34)+(H34)*(MAX($D$16,(AF98)-(J34))))*(MAX($D$16,(AF98)-(J34))),1E-6)))*1.00000000),IF(N7="None",((((F35)*(MAX($D$16,(AF98)-(J35)))^2)/2+(H35)*(MAX($D$16,(AF98)-(J35)))^3/3+(ABS(J98)^2)/($I$5*MAX(((F35)+(H35)*(MAX($D$16,(AF98)-(J35))))*(MAX($D$16,(AF98)-(J35))),1E-6)))*0.30600918),(((((F34)*(MAX($D$16,(AF98)-(J34)))^2)/2+(H34)*(MAX($D$16,(AF98)-(J34)))^3/3+(ABS(I98)^2)/($I$5*MAX(((F34)+(H34)*(MAX($D$16,(AF98)-(J34))))*(MAX($D$16,(AF98)-(J34))),1E-6)))*1.00000000)+((((F35)*(MAX($D$16,(AF98)-(J35)))^2)/2+(H35)*(MAX($D$16,(AF98)-(J35)))^3/3+(ABS(J98)^2)/($I$5*MAX(((F35)+(H35)*(MAX($D$16,(AF98)-(J35))))*(MAX($D$16,(AF98)-(J35))),1E-6)))*0.30600918)))))))/MAX(((G32)*(MAX($D$16,(AF98)-(K32)))^2)/2+(I32)*(MAX($D$16,(AF98)-(K32)))^3/3+(ABS(G98)^2)/($I$5*MAX(((G32)+(I32)*(MAX($D$16,(AF98)-(K32))))*(MAX($D$16,(AF98)-(K32))),1E-6)),1E-6)</f>
        <v/>
      </c>
      <c r="W98">
        <f>ABS((MAX(P98,Q98))-D98)</f>
        <v/>
      </c>
      <c r="X98">
        <f>ABS((MAX(S98,T98))-E98)</f>
        <v/>
      </c>
      <c r="Y98">
        <f>IF($D$20=0,B98,IFERROR(IF(N6="None",1,MIN(0.98,MAX(0.02,B98+$D$14*((Q98-P98)/MAX(ABS(D98),1))))),B98))</f>
        <v/>
      </c>
      <c r="Z98">
        <f>IF($D$20=0,C98,IFERROR(IF(AND(N7="None",N8="None"),C98,IF(N8="None",1,IF(N7="None",0,MIN(0.98,MAX(0.02,C98+$D$14*((T98-S98)/MAX(ABS(E98),1))))))),C98))</f>
        <v/>
      </c>
      <c r="AA98">
        <f>IF($D$20=0,D98,IFERROR(D98+$D$13*(AC98-D98),D98))</f>
        <v/>
      </c>
      <c r="AB98">
        <f>IF($D$20=0,E98,IFERROR(E98+$D$13*(AD98-E98),E98))</f>
        <v/>
      </c>
      <c r="AC98">
        <f>IF($D$20=0,D98,IF(AC98=0,(MAX(P98,Q98)),IF(ABS((MAX(P98,Q98))-AC98)&lt;$D$19,AC98,MAX((K31)+$D$16,AC98+$D$13*(((MAX(P98,Q98))-AC98))))))</f>
        <v/>
      </c>
      <c r="AD98">
        <f>IF($D$20=0,E98,IF(AD98=0,(MAX(S98,T98)),IF(ABS((MAX(S98,T98))-AD98)&lt;$D$19,AD98,MAX((K32)+$D$16,AD98+$D$13*(((MAX(S98,T98))-AD98))))))</f>
        <v/>
      </c>
      <c r="AE98">
        <f>IF($D$20=0,D98,IF(AE98=0,O98,IF(ABS(U98)&lt;$D$19,AE98,MAX((K31)+$D$16,AE98+($D$13*(((O98)-AE98)+(U98*MAX(ABS(AE98-(K31)),1))))))))</f>
        <v/>
      </c>
      <c r="AF98">
        <f>IF($D$20=0,E98,IF(AF98=0,R98,IF(ABS(V98)&lt;$D$19,AF98,MAX((K32)+$D$16,AF98+($D$13*(((R98)-AF98)+(V98*MAX(ABS(AF98-(K32)),1))))))))</f>
        <v/>
      </c>
      <c r="AG98">
        <f>((G31)*(MAX($D$16,(AC98)-(K31)))^2)/2+(I31)*(MAX($D$16,(AC98)-(K31)))^3/3+(ABS(F98)^2)/($I$5*MAX(((G31)+(I31)*(MAX($D$16,(AC98)-(K31))))*(MAX($D$16,(AC98)-(K31))),1E-6))</f>
        <v/>
      </c>
      <c r="AH98">
        <f>((G31)*(MAX($D$16,(AE98)-(K31)))^2)/2+(I31)*(MAX($D$16,(AE98)-(K31)))^3/3+(ABS(F98)^2)/($I$5*MAX(((G31)+(I31)*(MAX($D$16,(AE98)-(K31))))*(MAX($D$16,(AE98)-(K31))),1E-6))</f>
        <v/>
      </c>
      <c r="AI98">
        <f>((G32)*(MAX($D$16,(AD98)-(K32)))^2)/2+(I32)*(MAX($D$16,(AD98)-(K32)))^3/3+(ABS(G98)^2)/($I$5*MAX(((G32)+(I32)*(MAX($D$16,(AD98)-(K32))))*(MAX($D$16,(AD98)-(K32))),1E-6))</f>
        <v/>
      </c>
      <c r="AJ98">
        <f>((G32)*(MAX($D$16,(AF98)-(K32)))^2)/2+(I32)*(MAX($D$16,(AF98)-(K32)))^3/3+(ABS(G98)^2)/($I$5*MAX(((G32)+(I32)*(MAX($D$16,(AF98)-(K32))))*(MAX($D$16,(AF98)-(K32))),1E-6))</f>
        <v/>
      </c>
      <c r="AK98">
        <f>IF(AH98&gt;=AG98,"Supercritical","Subcritical")</f>
        <v/>
      </c>
      <c r="AL98">
        <f>IF(AJ98&gt;=AI98,"Supercritical","Subcritical")</f>
        <v/>
      </c>
      <c r="AM98">
        <f>IF($D$20=0,D98,IFERROR(D98+$D$13*(IF(AK98="Supercritical",AE98,AC98)-D98),D98))</f>
        <v/>
      </c>
      <c r="AN98">
        <f>IF($D$20=0,E98,IFERROR(E98+$D$13*(IF(AL98="Supercritical",AF98,AD98)-E98),E98))</f>
        <v/>
      </c>
      <c r="AO98">
        <f>IF($D$20=0,0,IFERROR(ABS(IF(AK98="Supercritical",AE98,AC98)-D98),0))</f>
        <v/>
      </c>
      <c r="AP98">
        <f>IF($D$20=0,0,IFERROR(ABS(IF(AL98="Supercritical",AF98,AD98)-E98),0))</f>
        <v/>
      </c>
    </row>
    <row r="99">
      <c r="A99" t="n">
        <v>56</v>
      </c>
      <c r="B99">
        <f>Y98</f>
        <v/>
      </c>
      <c r="C99">
        <f>Z98</f>
        <v/>
      </c>
      <c r="D99">
        <f>AM98</f>
        <v/>
      </c>
      <c r="E99">
        <f>AN98</f>
        <v/>
      </c>
      <c r="F99">
        <f>$D$5</f>
        <v/>
      </c>
      <c r="G99">
        <f>IF(N6="None",MAX(0,F99-H99),MAX(0,F99*B99))</f>
        <v/>
      </c>
      <c r="H99">
        <f>IF(N6="None",MAX(0.05,IFERROR(O33,0)+0.05),MAX(0,F99-G99))</f>
        <v/>
      </c>
      <c r="I99">
        <f>IF(AND(N7="None",N8="None"),MAX(0,G99*C99),IF(N7="None",MAX(0.05,IFERROR(O34,0)+0.05),IF(N8="None",MAX(0,G99-J99),MAX(0,G99*C99))))</f>
        <v/>
      </c>
      <c r="J99">
        <f>IF(AND(N7="None",N8="None"),MAX(0,G99-I99),IF(N8="None",MAX(0.05,IFERROR(O35,0)+0.05),IF(N7="None",MAX(0,G99-I99),MAX(0,G99-I99))))</f>
        <v/>
      </c>
      <c r="K99">
        <f>P5</f>
        <v/>
      </c>
      <c r="L99">
        <f>P6</f>
        <v/>
      </c>
      <c r="M99">
        <f>P7</f>
        <v/>
      </c>
      <c r="N99">
        <f>P8</f>
        <v/>
      </c>
      <c r="O99">
        <f>K99+((ABS(F99)/MAX(((F31)+(H31)*(MAX($D$16,(K99)-(J31))))*(MAX($D$16,(K99)-(J31))),1E-6))^2)/(2*$I$5)-((E31)*((((ABS(F99)*$D$6)/(MAX(((F31)+(H31)*(MAX($D$16,(K99)-(J31))))*(MAX($D$16,(K99)-(J31))),1E-6)*MAX(((((F31)+(H31)*(MAX($D$16,(K99)-(J31))))*(MAX($D$16,(K99)-(J31))))/MAX((F31)+2*(MAX($D$16,(K99)-(J31)))*SQRT(1+(H31)^2),1E-6))^(2/3),1E-6)))^2)+(((ABS(F99)*$D$6)/(MAX(((G31)+(I31)*(MAX($D$16,(AE99)-(K31))))*(MAX($D$16,(AE99)-(K31))),1E-6)*MAX(((((G31)+(I31)*(MAX($D$16,(AE99)-(K31))))*(MAX($D$16,(AE99)-(K31))))/MAX((G31)+2*(MAX($D$16,(AE99)-(K31)))*SQRT(1+(I31)^2),1E-6))^(2/3),1E-6)))^2))/2)+(IF((ABS(F99)/MAX(((G31)+(I31)*(MAX($D$16,(AE99)-(K31))))*(MAX($D$16,(AE99)-(K31))),1E-6))&gt;(ABS(F99)/MAX(((F31)+(H31)*(MAX($D$16,(K99)-(J31))))*(MAX($D$16,(K99)-(J31))),1E-6)),$D$9*((((ABS(F99)/MAX(((G31)+(I31)*(MAX($D$16,(AE99)-(K31))))*(MAX($D$16,(AE99)-(K31))),1E-6))^2)/(2*$I$5))-(((ABS(F99)/MAX(((F31)+(H31)*(MAX($D$16,(K99)-(J31))))*(MAX($D$16,(K99)-(J31))),1E-6))^2)/(2*$I$5))),$D$8*((((ABS(F99)/MAX(((F31)+(H31)*(MAX($D$16,(K99)-(J31))))*(MAX($D$16,(K99)-(J31))),1E-6))^2)/(2*$I$5))-(((ABS(F99)/MAX(((G31)+(I31)*(MAX($D$16,(AE99)-(K31))))*(MAX($D$16,(AE99)-(K31))),1E-6))^2)/(2*$I$5)))))+($D$10*(ABS((X31)-(W31))/90)*MAX(((ABS(F99)/MAX(((F31)+(H31)*(MAX($D$16,(K99)-(J31))))*(MAX($D$16,(K99)-(J31))),1E-6))^2)/(2*$I$5),((ABS(F99)/MAX(((G31)+(I31)*(MAX($D$16,(AE99)-(K31))))*(MAX($D$16,(AE99)-(K31))),1E-6))^2)/(2*$I$5)))+(0)-((ABS(F99)/MAX(((G31)+(I31)*(MAX($D$16,(AE99)-(K31))))*(MAX($D$16,(AE99)-(K31))),1E-6))^2)/(2*$I$5)</f>
        <v/>
      </c>
      <c r="P99">
        <f>AD99+((ABS(G99)/MAX(((G32)+(I32)*(MAX($D$16,(AD99)-(K32))))*(MAX($D$16,(AD99)-(K32))),1E-6))^2)/(2*$I$5)+((E32)*((((ABS(G99)*$D$6)/(MAX(((F32)+(H32)*(MAX($D$16,(AC99)-(J32))))*(MAX($D$16,(AC99)-(J32))),1E-6)*MAX(((((F32)+(H32)*(MAX($D$16,(AC99)-(J32))))*(MAX($D$16,(AC99)-(J32))))/MAX((F32)+2*(MAX($D$16,(AC99)-(J32)))*SQRT(1+(H32)^2),1E-6))^(2/3),1E-6)))^2)+(((ABS(G99)*$D$6)/(MAX(((G32)+(I32)*(MAX($D$16,(AD99)-(K32))))*(MAX($D$16,(AD99)-(K32))),1E-6)*MAX(((((G32)+(I32)*(MAX($D$16,(AD99)-(K32))))*(MAX($D$16,(AD99)-(K32))))/MAX((G32)+2*(MAX($D$16,(AD99)-(K32)))*SQRT(1+(I32)^2),1E-6))^(2/3),1E-6)))^2))/2)+(IF((ABS(G99)/MAX(((G32)+(I32)*(MAX($D$16,(AD99)-(K32))))*(MAX($D$16,(AD99)-(K32))),1E-6))&gt;(ABS(G99)/MAX(((F32)+(H32)*(MAX($D$16,(AC99)-(J32))))*(MAX($D$16,(AC99)-(J32))),1E-6)),$D$9*((((ABS(G99)/MAX(((G32)+(I32)*(MAX($D$16,(AD99)-(K32))))*(MAX($D$16,(AD99)-(K32))),1E-6))^2)/(2*$I$5))-(((ABS(G99)/MAX(((F32)+(H32)*(MAX($D$16,(AC99)-(J32))))*(MAX($D$16,(AC99)-(J32))),1E-6))^2)/(2*$I$5))),$D$8*((((ABS(G99)/MAX(((F32)+(H32)*(MAX($D$16,(AC99)-(J32))))*(MAX($D$16,(AC99)-(J32))),1E-6))^2)/(2*$I$5))-(((ABS(G99)/MAX(((G32)+(I32)*(MAX($D$16,(AD99)-(K32))))*(MAX($D$16,(AD99)-(K32))),1E-6))^2)/(2*$I$5)))))+($D$10*(ABS((X32)-(W32))/90)*MAX(((ABS(G99)/MAX(((F32)+(H32)*(MAX($D$16,(AC99)-(J32))))*(MAX($D$16,(AC99)-(J32))),1E-6))^2)/(2*$I$5),((ABS(G99)/MAX(((G32)+(I32)*(MAX($D$16,(AD99)-(K32))))*(MAX($D$16,(AD99)-(K32))),1E-6))^2)/(2*$I$5)))+(($D$11*0.13607488*(ABS(H99)/MAX(ABS(F99),1E-6))^2*MAX(((ABS(G99)/MAX(((F32)+(H32)*(MAX($D$16,(AC99)-(J32))))*(MAX($D$16,(AC99)-(J32))),1E-6))^2)/(2*$I$5),((ABS(G99)/MAX(((G32)+(I32)*(MAX($D$16,(AD99)-(K32))))*(MAX($D$16,(AD99)-(K32))),1E-6))^2)/(2*$I$5))))-((ABS(G99)/MAX(((F32)+(H32)*(MAX($D$16,(AC99)-(J32))))*(MAX($D$16,(AC99)-(J32))),1E-6))^2)/(2*$I$5)</f>
        <v/>
      </c>
      <c r="Q99">
        <f>L99+((ABS(H99)/MAX(((G33)+(I33)*(MAX($D$16,(IF(N6="None",AC99,L99))-(K33))))*(MAX($D$16,(IF(N6="None",AC99,L99))-(K33))),1E-6))^2)/(2*$I$5)+((E33)*((((ABS(H99)*$D$6)/(MAX(((F33)+(H33)*(MAX($D$16,(AC99)-(J33))))*(MAX($D$16,(AC99)-(J33))),1E-6)*MAX(((((F33)+(H33)*(MAX($D$16,(AC99)-(J33))))*(MAX($D$16,(AC99)-(J33))))/MAX((F33)+2*(MAX($D$16,(AC99)-(J33)))*SQRT(1+(H33)^2),1E-6))^(2/3),1E-6)))^2)+(((ABS(H99)*$D$6)/(MAX(((G33)+(I33)*(MAX($D$16,(IF(N6="None",AC99,L99))-(K33))))*(MAX($D$16,(IF(N6="None",AC99,L99))-(K33))),1E-6)*MAX(((((G33)+(I33)*(MAX($D$16,(IF(N6="None",AC99,L99))-(K33))))*(MAX($D$16,(IF(N6="None",AC99,L99))-(K33))))/MAX((G33)+2*(MAX($D$16,(IF(N6="None",AC99,L99))-(K33)))*SQRT(1+(I33)^2),1E-6))^(2/3),1E-6)))^2))/2)+(IF((ABS(H99)/MAX(((G33)+(I33)*(MAX($D$16,(IF(N6="None",AC99,L99))-(K33))))*(MAX($D$16,(IF(N6="None",AC99,L99))-(K33))),1E-6))&gt;(ABS(H99)/MAX(((F33)+(H33)*(MAX($D$16,(AC99)-(J33))))*(MAX($D$16,(AC99)-(J33))),1E-6)),$D$9*((((ABS(H99)/MAX(((G33)+(I33)*(MAX($D$16,(IF(N6="None",AC99,L99))-(K33))))*(MAX($D$16,(IF(N6="None",AC99,L99))-(K33))),1E-6))^2)/(2*$I$5))-(((ABS(H99)/MAX(((F33)+(H33)*(MAX($D$16,(AC99)-(J33))))*(MAX($D$16,(AC99)-(J33))),1E-6))^2)/(2*$I$5))),$D$8*((((ABS(H99)/MAX(((F33)+(H33)*(MAX($D$16,(AC99)-(J33))))*(MAX($D$16,(AC99)-(J33))),1E-6))^2)/(2*$I$5))-(((ABS(H99)/MAX(((G33)+(I33)*(MAX($D$16,(IF(N6="None",AC99,L99))-(K33))))*(MAX($D$16,(IF(N6="None",AC99,L99))-(K33))),1E-6))^2)/(2*$I$5)))))+($D$10*(ABS((X33)-(W33))/90)*MAX(((ABS(H99)/MAX(((F33)+(H33)*(MAX($D$16,(AC99)-(J33))))*(MAX($D$16,(AC99)-(J33))),1E-6))^2)/(2*$I$5),((ABS(H99)/MAX(((G33)+(I33)*(MAX($D$16,(IF(N6="None",AC99,L99))-(K33))))*(MAX($D$16,(IF(N6="None",AC99,L99))-(K33))),1E-6))^2)/(2*$I$5)))+(($D$11*0.00000015*(ABS(G99)/MAX(ABS(F99),1E-6))^2*MAX(((ABS(H99)/MAX(((F33)+(H33)*(MAX($D$16,(AC99)-(J33))))*(MAX($D$16,(AC99)-(J33))),1E-6))^2)/(2*$I$5),((ABS(H99)/MAX(((G33)+(I33)*(MAX($D$16,(IF(N6="None",AC99,L99))-(K33))))*(MAX($D$16,(IF(N6="None",AC99,L99))-(K33))),1E-6))^2)/(2*$I$5))))-((ABS(H99)/MAX(((F33)+(H33)*(MAX($D$16,(AC99)-(J33))))*(MAX($D$16,(AC99)-(J33))),1E-6))^2)/(2*$I$5)</f>
        <v/>
      </c>
      <c r="R99">
        <f>AE99+((ABS(G99)/MAX(((F32)+(H32)*(MAX($D$16,(AE99)-(J32))))*(MAX($D$16,(AE99)-(J32))),1E-6))^2)/(2*$I$5)-((E32)*((((ABS(G99)*$D$6)/(MAX(((F32)+(H32)*(MAX($D$16,(AE99)-(J32))))*(MAX($D$16,(AE99)-(J32))),1E-6)*MAX(((((F32)+(H32)*(MAX($D$16,(AE99)-(J32))))*(MAX($D$16,(AE99)-(J32))))/MAX((F32)+2*(MAX($D$16,(AE99)-(J32)))*SQRT(1+(H32)^2),1E-6))^(2/3),1E-6)))^2)+(((ABS(G99)*$D$6)/(MAX(((G32)+(I32)*(MAX($D$16,(AF99)-(K32))))*(MAX($D$16,(AF99)-(K32))),1E-6)*MAX(((((G32)+(I32)*(MAX($D$16,(AF99)-(K32))))*(MAX($D$16,(AF99)-(K32))))/MAX((G32)+2*(MAX($D$16,(AF99)-(K32)))*SQRT(1+(I32)^2),1E-6))^(2/3),1E-6)))^2))/2)+(IF((ABS(G99)/MAX(((G32)+(I32)*(MAX($D$16,(AF99)-(K32))))*(MAX($D$16,(AF99)-(K32))),1E-6))&gt;(ABS(G99)/MAX(((F32)+(H32)*(MAX($D$16,(AE99)-(J32))))*(MAX($D$16,(AE99)-(J32))),1E-6)),$D$9*((((ABS(G99)/MAX(((G32)+(I32)*(MAX($D$16,(AF99)-(K32))))*(MAX($D$16,(AF99)-(K32))),1E-6))^2)/(2*$I$5))-(((ABS(G99)/MAX(((F32)+(H32)*(MAX($D$16,(AE99)-(J32))))*(MAX($D$16,(AE99)-(J32))),1E-6))^2)/(2*$I$5))),$D$8*((((ABS(G99)/MAX(((F32)+(H32)*(MAX($D$16,(AE99)-(J32))))*(MAX($D$16,(AE99)-(J32))),1E-6))^2)/(2*$I$5))-(((ABS(G99)/MAX(((G32)+(I32)*(MAX($D$16,(AF99)-(K32))))*(MAX($D$16,(AF99)-(K32))),1E-6))^2)/(2*$I$5)))))+($D$10*(ABS((X32)-(W32))/90)*MAX(((ABS(G99)/MAX(((F32)+(H32)*(MAX($D$16,(AE99)-(J32))))*(MAX($D$16,(AE99)-(J32))),1E-6))^2)/(2*$I$5),((ABS(G99)/MAX(((G32)+(I32)*(MAX($D$16,(AF99)-(K32))))*(MAX($D$16,(AF99)-(K32))),1E-6))^2)/(2*$I$5)))+(($D$11*0.13607488*(ABS(H99)/MAX(ABS(F99),1E-6))^2*MAX(((ABS(G99)/MAX(((F32)+(H32)*(MAX($D$16,(AE99)-(J32))))*(MAX($D$16,(AE99)-(J32))),1E-6))^2)/(2*$I$5),((ABS(G99)/MAX(((G32)+(I32)*(MAX($D$16,(AF99)-(K32))))*(MAX($D$16,(AF99)-(K32))),1E-6))^2)/(2*$I$5))))-((ABS(G99)/MAX(((G32)+(I32)*(MAX($D$16,(AF99)-(K32))))*(MAX($D$16,(AF99)-(K32))),1E-6))^2)/(2*$I$5)</f>
        <v/>
      </c>
      <c r="S99">
        <f>M99+((ABS(I99)/MAX(((G34)+(I34)*(MAX($D$16,(IF(N7="None",AD99,M99))-(K34))))*(MAX($D$16,(IF(N7="None",AD99,M99))-(K34))),1E-6))^2)/(2*$I$5)+((E34)*((((ABS(I99)*$D$6)/(MAX(((F34)+(H34)*(MAX($D$16,(AD99)-(J34))))*(MAX($D$16,(AD99)-(J34))),1E-6)*MAX(((((F34)+(H34)*(MAX($D$16,(AD99)-(J34))))*(MAX($D$16,(AD99)-(J34))))/MAX((F34)+2*(MAX($D$16,(AD99)-(J34)))*SQRT(1+(H34)^2),1E-6))^(2/3),1E-6)))^2)+(((ABS(I99)*$D$6)/(MAX(((G34)+(I34)*(MAX($D$16,(IF(N7="None",AD99,M99))-(K34))))*(MAX($D$16,(IF(N7="None",AD99,M99))-(K34))),1E-6)*MAX(((((G34)+(I34)*(MAX($D$16,(IF(N7="None",AD99,M99))-(K34))))*(MAX($D$16,(IF(N7="None",AD99,M99))-(K34))))/MAX((G34)+2*(MAX($D$16,(IF(N7="None",AD99,M99))-(K34)))*SQRT(1+(I34)^2),1E-6))^(2/3),1E-6)))^2))/2)+(IF((ABS(I99)/MAX(((G34)+(I34)*(MAX($D$16,(IF(N7="None",AD99,M99))-(K34))))*(MAX($D$16,(IF(N7="None",AD99,M99))-(K34))),1E-6))&gt;(ABS(I99)/MAX(((F34)+(H34)*(MAX($D$16,(AD99)-(J34))))*(MAX($D$16,(AD99)-(J34))),1E-6)),$D$9*((((ABS(I99)/MAX(((G34)+(I34)*(MAX($D$16,(IF(N7="None",AD99,M99))-(K34))))*(MAX($D$16,(IF(N7="None",AD99,M99))-(K34))),1E-6))^2)/(2*$I$5))-(((ABS(I99)/MAX(((F34)+(H34)*(MAX($D$16,(AD99)-(J34))))*(MAX($D$16,(AD99)-(J34))),1E-6))^2)/(2*$I$5))),$D$8*((((ABS(I99)/MAX(((F34)+(H34)*(MAX($D$16,(AD99)-(J34))))*(MAX($D$16,(AD99)-(J34))),1E-6))^2)/(2*$I$5))-(((ABS(I99)/MAX(((G34)+(I34)*(MAX($D$16,(IF(N7="None",AD99,M99))-(K34))))*(MAX($D$16,(IF(N7="None",AD99,M99))-(K34))),1E-6))^2)/(2*$I$5)))))+($D$10*(ABS((X34)-(W34))/90)*MAX(((ABS(I99)/MAX(((F34)+(H34)*(MAX($D$16,(AD99)-(J34))))*(MAX($D$16,(AD99)-(J34))),1E-6))^2)/(2*$I$5),((ABS(I99)/MAX(((G34)+(I34)*(MAX($D$16,(IF(N7="None",AD99,M99))-(K34))))*(MAX($D$16,(IF(N7="None",AD99,M99))-(K34))),1E-6))^2)/(2*$I$5)))+(0)-((ABS(I99)/MAX(((F34)+(H34)*(MAX($D$16,(AD99)-(J34))))*(MAX($D$16,(AD99)-(J34))),1E-6))^2)/(2*$I$5)</f>
        <v/>
      </c>
      <c r="T99">
        <f>N99+((ABS(J99)/MAX(((G35)+(I35)*(MAX($D$16,(IF(N8="None",AD99,N99))-(K35))))*(MAX($D$16,(IF(N8="None",AD99,N99))-(K35))),1E-6))^2)/(2*$I$5)+((E35)*((((ABS(J99)*$D$6)/(MAX(((F35)+(H35)*(MAX($D$16,(AD99)-(J35))))*(MAX($D$16,(AD99)-(J35))),1E-6)*MAX(((((F35)+(H35)*(MAX($D$16,(AD99)-(J35))))*(MAX($D$16,(AD99)-(J35))))/MAX((F35)+2*(MAX($D$16,(AD99)-(J35)))*SQRT(1+(H35)^2),1E-6))^(2/3),1E-6)))^2)+(((ABS(J99)*$D$6)/(MAX(((G35)+(I35)*(MAX($D$16,(IF(N8="None",AD99,N99))-(K35))))*(MAX($D$16,(IF(N8="None",AD99,N99))-(K35))),1E-6)*MAX(((((G35)+(I35)*(MAX($D$16,(IF(N8="None",AD99,N99))-(K35))))*(MAX($D$16,(IF(N8="None",AD99,N99))-(K35))))/MAX((G35)+2*(MAX($D$16,(IF(N8="None",AD99,N99))-(K35)))*SQRT(1+(I35)^2),1E-6))^(2/3),1E-6)))^2))/2)+(IF((ABS(J99)/MAX(((G35)+(I35)*(MAX($D$16,(IF(N8="None",AD99,N99))-(K35))))*(MAX($D$16,(IF(N8="None",AD99,N99))-(K35))),1E-6))&gt;(ABS(J99)/MAX(((F35)+(H35)*(MAX($D$16,(AD99)-(J35))))*(MAX($D$16,(AD99)-(J35))),1E-6)),$D$9*((((ABS(J99)/MAX(((G35)+(I35)*(MAX($D$16,(IF(N8="None",AD99,N99))-(K35))))*(MAX($D$16,(IF(N8="None",AD99,N99))-(K35))),1E-6))^2)/(2*$I$5))-(((ABS(J99)/MAX(((F35)+(H35)*(MAX($D$16,(AD99)-(J35))))*(MAX($D$16,(AD99)-(J35))),1E-6))^2)/(2*$I$5))),$D$8*((((ABS(J99)/MAX(((F35)+(H35)*(MAX($D$16,(AD99)-(J35))))*(MAX($D$16,(AD99)-(J35))),1E-6))^2)/(2*$I$5))-(((ABS(J99)/MAX(((G35)+(I35)*(MAX($D$16,(IF(N8="None",AD99,N99))-(K35))))*(MAX($D$16,(IF(N8="None",AD99,N99))-(K35))),1E-6))^2)/(2*$I$5)))))+($D$10*(ABS((X35)-(W35))/90)*MAX(((ABS(J99)/MAX(((F35)+(H35)*(MAX($D$16,(AD99)-(J35))))*(MAX($D$16,(AD99)-(J35))),1E-6))^2)/(2*$I$5),((ABS(J99)/MAX(((G35)+(I35)*(MAX($D$16,(IF(N8="None",AD99,N99))-(K35))))*(MAX($D$16,(IF(N8="None",AD99,N99))-(K35))),1E-6))^2)/(2*$I$5)))+(($D$11*0.34699541*(ABS(I99)/MAX(ABS(G99),1E-6))^2*MAX(((ABS(J99)/MAX(((F35)+(H35)*(MAX($D$16,(AD99)-(J35))))*(MAX($D$16,(AD99)-(J35))),1E-6))^2)/(2*$I$5),((ABS(J99)/MAX(((G35)+(I35)*(MAX($D$16,(IF(N8="None",AD99,N99))-(K35))))*(MAX($D$16,(IF(N8="None",AD99,N99))-(K35))),1E-6))^2)/(2*$I$5))))-((ABS(J99)/MAX(((F35)+(H35)*(MAX($D$16,(AD99)-(J35))))*(MAX($D$16,(AD99)-(J35))),1E-6))^2)/(2*$I$5)</f>
        <v/>
      </c>
      <c r="U99">
        <f>((((G31)*(MAX($D$16,(AE99)-(K31)))^2)/2+(I31)*(MAX($D$16,(AE99)-(K31)))^3/3+(ABS(F99)^2)/($I$5*MAX(((G31)+(I31)*(MAX($D$16,(AE99)-(K31))))*(MAX($D$16,(AE99)-(K31))),1E-6)))-(IF(N6="None",((((F32)*(MAX($D$16,(AE99)-(J32)))^2)/2+(H32)*(MAX($D$16,(AE99)-(J32)))^3/3+(ABS(G99)^2)/($I$5*MAX(((F32)+(H32)*(MAX($D$16,(AE99)-(J32))))*(MAX($D$16,(AE99)-(J32))),1E-6)))*0.72785025),(((((F32)*(MAX($D$16,(AE99)-(J32)))^2)/2+(H32)*(MAX($D$16,(AE99)-(J32)))^3/3+(ABS(G99)^2)/($I$5*MAX(((F32)+(H32)*(MAX($D$16,(AE99)-(J32))))*(MAX($D$16,(AE99)-(J32))),1E-6)))*0.72785025)+((((F33)*(MAX($D$16,(AE99)-(J33)))^2)/2+(H33)*(MAX($D$16,(AE99)-(J33)))^3/3+(ABS(H99)^2)/($I$5*MAX(((F33)+(H33)*(MAX($D$16,(AE99)-(J33))))*(MAX($D$16,(AE99)-(J33))),1E-6)))*0.99999971)))))/MAX(((G31)*(MAX($D$16,(AE99)-(K31)))^2)/2+(I31)*(MAX($D$16,(AE99)-(K31)))^3/3+(ABS(F99)^2)/($I$5*MAX(((G31)+(I31)*(MAX($D$16,(AE99)-(K31))))*(MAX($D$16,(AE99)-(K31))),1E-6)),1E-6)</f>
        <v/>
      </c>
      <c r="V99">
        <f>((((G32)*(MAX($D$16,(AF99)-(K32)))^2)/2+(I32)*(MAX($D$16,(AF99)-(K32)))^3/3+(ABS(G99)^2)/($I$5*MAX(((G32)+(I32)*(MAX($D$16,(AF99)-(K32))))*(MAX($D$16,(AF99)-(K32))),1E-6)))-(IF(AND(N7="None",N8="None"),0,IF(N8="None",((((F34)*(MAX($D$16,(AF99)-(J34)))^2)/2+(H34)*(MAX($D$16,(AF99)-(J34)))^3/3+(ABS(I99)^2)/($I$5*MAX(((F34)+(H34)*(MAX($D$16,(AF99)-(J34))))*(MAX($D$16,(AF99)-(J34))),1E-6)))*1.00000000),IF(N7="None",((((F35)*(MAX($D$16,(AF99)-(J35)))^2)/2+(H35)*(MAX($D$16,(AF99)-(J35)))^3/3+(ABS(J99)^2)/($I$5*MAX(((F35)+(H35)*(MAX($D$16,(AF99)-(J35))))*(MAX($D$16,(AF99)-(J35))),1E-6)))*0.30600918),(((((F34)*(MAX($D$16,(AF99)-(J34)))^2)/2+(H34)*(MAX($D$16,(AF99)-(J34)))^3/3+(ABS(I99)^2)/($I$5*MAX(((F34)+(H34)*(MAX($D$16,(AF99)-(J34))))*(MAX($D$16,(AF99)-(J34))),1E-6)))*1.00000000)+((((F35)*(MAX($D$16,(AF99)-(J35)))^2)/2+(H35)*(MAX($D$16,(AF99)-(J35)))^3/3+(ABS(J99)^2)/($I$5*MAX(((F35)+(H35)*(MAX($D$16,(AF99)-(J35))))*(MAX($D$16,(AF99)-(J35))),1E-6)))*0.30600918)))))))/MAX(((G32)*(MAX($D$16,(AF99)-(K32)))^2)/2+(I32)*(MAX($D$16,(AF99)-(K32)))^3/3+(ABS(G99)^2)/($I$5*MAX(((G32)+(I32)*(MAX($D$16,(AF99)-(K32))))*(MAX($D$16,(AF99)-(K32))),1E-6)),1E-6)</f>
        <v/>
      </c>
      <c r="W99">
        <f>ABS((MAX(P99,Q99))-D99)</f>
        <v/>
      </c>
      <c r="X99">
        <f>ABS((MAX(S99,T99))-E99)</f>
        <v/>
      </c>
      <c r="Y99">
        <f>IF($D$20=0,B99,IFERROR(IF(N6="None",1,MIN(0.98,MAX(0.02,B99+$D$14*((Q99-P99)/MAX(ABS(D99),1))))),B99))</f>
        <v/>
      </c>
      <c r="Z99">
        <f>IF($D$20=0,C99,IFERROR(IF(AND(N7="None",N8="None"),C99,IF(N8="None",1,IF(N7="None",0,MIN(0.98,MAX(0.02,C99+$D$14*((T99-S99)/MAX(ABS(E99),1))))))),C99))</f>
        <v/>
      </c>
      <c r="AA99">
        <f>IF($D$20=0,D99,IFERROR(D99+$D$13*(AC99-D99),D99))</f>
        <v/>
      </c>
      <c r="AB99">
        <f>IF($D$20=0,E99,IFERROR(E99+$D$13*(AD99-E99),E99))</f>
        <v/>
      </c>
      <c r="AC99">
        <f>IF($D$20=0,D99,IF(AC99=0,(MAX(P99,Q99)),IF(ABS((MAX(P99,Q99))-AC99)&lt;$D$19,AC99,MAX((K31)+$D$16,AC99+$D$13*(((MAX(P99,Q99))-AC99))))))</f>
        <v/>
      </c>
      <c r="AD99">
        <f>IF($D$20=0,E99,IF(AD99=0,(MAX(S99,T99)),IF(ABS((MAX(S99,T99))-AD99)&lt;$D$19,AD99,MAX((K32)+$D$16,AD99+$D$13*(((MAX(S99,T99))-AD99))))))</f>
        <v/>
      </c>
      <c r="AE99">
        <f>IF($D$20=0,D99,IF(AE99=0,O99,IF(ABS(U99)&lt;$D$19,AE99,MAX((K31)+$D$16,AE99+($D$13*(((O99)-AE99)+(U99*MAX(ABS(AE99-(K31)),1))))))))</f>
        <v/>
      </c>
      <c r="AF99">
        <f>IF($D$20=0,E99,IF(AF99=0,R99,IF(ABS(V99)&lt;$D$19,AF99,MAX((K32)+$D$16,AF99+($D$13*(((R99)-AF99)+(V99*MAX(ABS(AF99-(K32)),1))))))))</f>
        <v/>
      </c>
      <c r="AG99">
        <f>((G31)*(MAX($D$16,(AC99)-(K31)))^2)/2+(I31)*(MAX($D$16,(AC99)-(K31)))^3/3+(ABS(F99)^2)/($I$5*MAX(((G31)+(I31)*(MAX($D$16,(AC99)-(K31))))*(MAX($D$16,(AC99)-(K31))),1E-6))</f>
        <v/>
      </c>
      <c r="AH99">
        <f>((G31)*(MAX($D$16,(AE99)-(K31)))^2)/2+(I31)*(MAX($D$16,(AE99)-(K31)))^3/3+(ABS(F99)^2)/($I$5*MAX(((G31)+(I31)*(MAX($D$16,(AE99)-(K31))))*(MAX($D$16,(AE99)-(K31))),1E-6))</f>
        <v/>
      </c>
      <c r="AI99">
        <f>((G32)*(MAX($D$16,(AD99)-(K32)))^2)/2+(I32)*(MAX($D$16,(AD99)-(K32)))^3/3+(ABS(G99)^2)/($I$5*MAX(((G32)+(I32)*(MAX($D$16,(AD99)-(K32))))*(MAX($D$16,(AD99)-(K32))),1E-6))</f>
        <v/>
      </c>
      <c r="AJ99">
        <f>((G32)*(MAX($D$16,(AF99)-(K32)))^2)/2+(I32)*(MAX($D$16,(AF99)-(K32)))^3/3+(ABS(G99)^2)/($I$5*MAX(((G32)+(I32)*(MAX($D$16,(AF99)-(K32))))*(MAX($D$16,(AF99)-(K32))),1E-6))</f>
        <v/>
      </c>
      <c r="AK99">
        <f>IF(AH99&gt;=AG99,"Supercritical","Subcritical")</f>
        <v/>
      </c>
      <c r="AL99">
        <f>IF(AJ99&gt;=AI99,"Supercritical","Subcritical")</f>
        <v/>
      </c>
      <c r="AM99">
        <f>IF($D$20=0,D99,IFERROR(D99+$D$13*(IF(AK99="Supercritical",AE99,AC99)-D99),D99))</f>
        <v/>
      </c>
      <c r="AN99">
        <f>IF($D$20=0,E99,IFERROR(E99+$D$13*(IF(AL99="Supercritical",AF99,AD99)-E99),E99))</f>
        <v/>
      </c>
      <c r="AO99">
        <f>IF($D$20=0,0,IFERROR(ABS(IF(AK99="Supercritical",AE99,AC99)-D99),0))</f>
        <v/>
      </c>
      <c r="AP99">
        <f>IF($D$20=0,0,IFERROR(ABS(IF(AL99="Supercritical",AF99,AD99)-E99),0))</f>
        <v/>
      </c>
    </row>
    <row r="100">
      <c r="A100" t="n">
        <v>57</v>
      </c>
      <c r="B100">
        <f>Y99</f>
        <v/>
      </c>
      <c r="C100">
        <f>Z99</f>
        <v/>
      </c>
      <c r="D100">
        <f>AM99</f>
        <v/>
      </c>
      <c r="E100">
        <f>AN99</f>
        <v/>
      </c>
      <c r="F100">
        <f>$D$5</f>
        <v/>
      </c>
      <c r="G100">
        <f>IF(N6="None",MAX(0,F100-H100),MAX(0,F100*B100))</f>
        <v/>
      </c>
      <c r="H100">
        <f>IF(N6="None",MAX(0.05,IFERROR(O33,0)+0.05),MAX(0,F100-G100))</f>
        <v/>
      </c>
      <c r="I100">
        <f>IF(AND(N7="None",N8="None"),MAX(0,G100*C100),IF(N7="None",MAX(0.05,IFERROR(O34,0)+0.05),IF(N8="None",MAX(0,G100-J100),MAX(0,G100*C100))))</f>
        <v/>
      </c>
      <c r="J100">
        <f>IF(AND(N7="None",N8="None"),MAX(0,G100-I100),IF(N8="None",MAX(0.05,IFERROR(O35,0)+0.05),IF(N7="None",MAX(0,G100-I100),MAX(0,G100-I100))))</f>
        <v/>
      </c>
      <c r="K100">
        <f>P5</f>
        <v/>
      </c>
      <c r="L100">
        <f>P6</f>
        <v/>
      </c>
      <c r="M100">
        <f>P7</f>
        <v/>
      </c>
      <c r="N100">
        <f>P8</f>
        <v/>
      </c>
      <c r="O100">
        <f>K100+((ABS(F100)/MAX(((F31)+(H31)*(MAX($D$16,(K100)-(J31))))*(MAX($D$16,(K100)-(J31))),1E-6))^2)/(2*$I$5)-((E31)*((((ABS(F100)*$D$6)/(MAX(((F31)+(H31)*(MAX($D$16,(K100)-(J31))))*(MAX($D$16,(K100)-(J31))),1E-6)*MAX(((((F31)+(H31)*(MAX($D$16,(K100)-(J31))))*(MAX($D$16,(K100)-(J31))))/MAX((F31)+2*(MAX($D$16,(K100)-(J31)))*SQRT(1+(H31)^2),1E-6))^(2/3),1E-6)))^2)+(((ABS(F100)*$D$6)/(MAX(((G31)+(I31)*(MAX($D$16,(AE100)-(K31))))*(MAX($D$16,(AE100)-(K31))),1E-6)*MAX(((((G31)+(I31)*(MAX($D$16,(AE100)-(K31))))*(MAX($D$16,(AE100)-(K31))))/MAX((G31)+2*(MAX($D$16,(AE100)-(K31)))*SQRT(1+(I31)^2),1E-6))^(2/3),1E-6)))^2))/2)+(IF((ABS(F100)/MAX(((G31)+(I31)*(MAX($D$16,(AE100)-(K31))))*(MAX($D$16,(AE100)-(K31))),1E-6))&gt;(ABS(F100)/MAX(((F31)+(H31)*(MAX($D$16,(K100)-(J31))))*(MAX($D$16,(K100)-(J31))),1E-6)),$D$9*((((ABS(F100)/MAX(((G31)+(I31)*(MAX($D$16,(AE100)-(K31))))*(MAX($D$16,(AE100)-(K31))),1E-6))^2)/(2*$I$5))-(((ABS(F100)/MAX(((F31)+(H31)*(MAX($D$16,(K100)-(J31))))*(MAX($D$16,(K100)-(J31))),1E-6))^2)/(2*$I$5))),$D$8*((((ABS(F100)/MAX(((F31)+(H31)*(MAX($D$16,(K100)-(J31))))*(MAX($D$16,(K100)-(J31))),1E-6))^2)/(2*$I$5))-(((ABS(F100)/MAX(((G31)+(I31)*(MAX($D$16,(AE100)-(K31))))*(MAX($D$16,(AE100)-(K31))),1E-6))^2)/(2*$I$5)))))+($D$10*(ABS((X31)-(W31))/90)*MAX(((ABS(F100)/MAX(((F31)+(H31)*(MAX($D$16,(K100)-(J31))))*(MAX($D$16,(K100)-(J31))),1E-6))^2)/(2*$I$5),((ABS(F100)/MAX(((G31)+(I31)*(MAX($D$16,(AE100)-(K31))))*(MAX($D$16,(AE100)-(K31))),1E-6))^2)/(2*$I$5)))+(0)-((ABS(F100)/MAX(((G31)+(I31)*(MAX($D$16,(AE100)-(K31))))*(MAX($D$16,(AE100)-(K31))),1E-6))^2)/(2*$I$5)</f>
        <v/>
      </c>
      <c r="P100">
        <f>AD100+((ABS(G100)/MAX(((G32)+(I32)*(MAX($D$16,(AD100)-(K32))))*(MAX($D$16,(AD100)-(K32))),1E-6))^2)/(2*$I$5)+((E32)*((((ABS(G100)*$D$6)/(MAX(((F32)+(H32)*(MAX($D$16,(AC100)-(J32))))*(MAX($D$16,(AC100)-(J32))),1E-6)*MAX(((((F32)+(H32)*(MAX($D$16,(AC100)-(J32))))*(MAX($D$16,(AC100)-(J32))))/MAX((F32)+2*(MAX($D$16,(AC100)-(J32)))*SQRT(1+(H32)^2),1E-6))^(2/3),1E-6)))^2)+(((ABS(G100)*$D$6)/(MAX(((G32)+(I32)*(MAX($D$16,(AD100)-(K32))))*(MAX($D$16,(AD100)-(K32))),1E-6)*MAX(((((G32)+(I32)*(MAX($D$16,(AD100)-(K32))))*(MAX($D$16,(AD100)-(K32))))/MAX((G32)+2*(MAX($D$16,(AD100)-(K32)))*SQRT(1+(I32)^2),1E-6))^(2/3),1E-6)))^2))/2)+(IF((ABS(G100)/MAX(((G32)+(I32)*(MAX($D$16,(AD100)-(K32))))*(MAX($D$16,(AD100)-(K32))),1E-6))&gt;(ABS(G100)/MAX(((F32)+(H32)*(MAX($D$16,(AC100)-(J32))))*(MAX($D$16,(AC100)-(J32))),1E-6)),$D$9*((((ABS(G100)/MAX(((G32)+(I32)*(MAX($D$16,(AD100)-(K32))))*(MAX($D$16,(AD100)-(K32))),1E-6))^2)/(2*$I$5))-(((ABS(G100)/MAX(((F32)+(H32)*(MAX($D$16,(AC100)-(J32))))*(MAX($D$16,(AC100)-(J32))),1E-6))^2)/(2*$I$5))),$D$8*((((ABS(G100)/MAX(((F32)+(H32)*(MAX($D$16,(AC100)-(J32))))*(MAX($D$16,(AC100)-(J32))),1E-6))^2)/(2*$I$5))-(((ABS(G100)/MAX(((G32)+(I32)*(MAX($D$16,(AD100)-(K32))))*(MAX($D$16,(AD100)-(K32))),1E-6))^2)/(2*$I$5)))))+($D$10*(ABS((X32)-(W32))/90)*MAX(((ABS(G100)/MAX(((F32)+(H32)*(MAX($D$16,(AC100)-(J32))))*(MAX($D$16,(AC100)-(J32))),1E-6))^2)/(2*$I$5),((ABS(G100)/MAX(((G32)+(I32)*(MAX($D$16,(AD100)-(K32))))*(MAX($D$16,(AD100)-(K32))),1E-6))^2)/(2*$I$5)))+(($D$11*0.13607488*(ABS(H100)/MAX(ABS(F100),1E-6))^2*MAX(((ABS(G100)/MAX(((F32)+(H32)*(MAX($D$16,(AC100)-(J32))))*(MAX($D$16,(AC100)-(J32))),1E-6))^2)/(2*$I$5),((ABS(G100)/MAX(((G32)+(I32)*(MAX($D$16,(AD100)-(K32))))*(MAX($D$16,(AD100)-(K32))),1E-6))^2)/(2*$I$5))))-((ABS(G100)/MAX(((F32)+(H32)*(MAX($D$16,(AC100)-(J32))))*(MAX($D$16,(AC100)-(J32))),1E-6))^2)/(2*$I$5)</f>
        <v/>
      </c>
      <c r="Q100">
        <f>L100+((ABS(H100)/MAX(((G33)+(I33)*(MAX($D$16,(IF(N6="None",AC100,L100))-(K33))))*(MAX($D$16,(IF(N6="None",AC100,L100))-(K33))),1E-6))^2)/(2*$I$5)+((E33)*((((ABS(H100)*$D$6)/(MAX(((F33)+(H33)*(MAX($D$16,(AC100)-(J33))))*(MAX($D$16,(AC100)-(J33))),1E-6)*MAX(((((F33)+(H33)*(MAX($D$16,(AC100)-(J33))))*(MAX($D$16,(AC100)-(J33))))/MAX((F33)+2*(MAX($D$16,(AC100)-(J33)))*SQRT(1+(H33)^2),1E-6))^(2/3),1E-6)))^2)+(((ABS(H100)*$D$6)/(MAX(((G33)+(I33)*(MAX($D$16,(IF(N6="None",AC100,L100))-(K33))))*(MAX($D$16,(IF(N6="None",AC100,L100))-(K33))),1E-6)*MAX(((((G33)+(I33)*(MAX($D$16,(IF(N6="None",AC100,L100))-(K33))))*(MAX($D$16,(IF(N6="None",AC100,L100))-(K33))))/MAX((G33)+2*(MAX($D$16,(IF(N6="None",AC100,L100))-(K33)))*SQRT(1+(I33)^2),1E-6))^(2/3),1E-6)))^2))/2)+(IF((ABS(H100)/MAX(((G33)+(I33)*(MAX($D$16,(IF(N6="None",AC100,L100))-(K33))))*(MAX($D$16,(IF(N6="None",AC100,L100))-(K33))),1E-6))&gt;(ABS(H100)/MAX(((F33)+(H33)*(MAX($D$16,(AC100)-(J33))))*(MAX($D$16,(AC100)-(J33))),1E-6)),$D$9*((((ABS(H100)/MAX(((G33)+(I33)*(MAX($D$16,(IF(N6="None",AC100,L100))-(K33))))*(MAX($D$16,(IF(N6="None",AC100,L100))-(K33))),1E-6))^2)/(2*$I$5))-(((ABS(H100)/MAX(((F33)+(H33)*(MAX($D$16,(AC100)-(J33))))*(MAX($D$16,(AC100)-(J33))),1E-6))^2)/(2*$I$5))),$D$8*((((ABS(H100)/MAX(((F33)+(H33)*(MAX($D$16,(AC100)-(J33))))*(MAX($D$16,(AC100)-(J33))),1E-6))^2)/(2*$I$5))-(((ABS(H100)/MAX(((G33)+(I33)*(MAX($D$16,(IF(N6="None",AC100,L100))-(K33))))*(MAX($D$16,(IF(N6="None",AC100,L100))-(K33))),1E-6))^2)/(2*$I$5)))))+($D$10*(ABS((X33)-(W33))/90)*MAX(((ABS(H100)/MAX(((F33)+(H33)*(MAX($D$16,(AC100)-(J33))))*(MAX($D$16,(AC100)-(J33))),1E-6))^2)/(2*$I$5),((ABS(H100)/MAX(((G33)+(I33)*(MAX($D$16,(IF(N6="None",AC100,L100))-(K33))))*(MAX($D$16,(IF(N6="None",AC100,L100))-(K33))),1E-6))^2)/(2*$I$5)))+(($D$11*0.00000015*(ABS(G100)/MAX(ABS(F100),1E-6))^2*MAX(((ABS(H100)/MAX(((F33)+(H33)*(MAX($D$16,(AC100)-(J33))))*(MAX($D$16,(AC100)-(J33))),1E-6))^2)/(2*$I$5),((ABS(H100)/MAX(((G33)+(I33)*(MAX($D$16,(IF(N6="None",AC100,L100))-(K33))))*(MAX($D$16,(IF(N6="None",AC100,L100))-(K33))),1E-6))^2)/(2*$I$5))))-((ABS(H100)/MAX(((F33)+(H33)*(MAX($D$16,(AC100)-(J33))))*(MAX($D$16,(AC100)-(J33))),1E-6))^2)/(2*$I$5)</f>
        <v/>
      </c>
      <c r="R100">
        <f>AE100+((ABS(G100)/MAX(((F32)+(H32)*(MAX($D$16,(AE100)-(J32))))*(MAX($D$16,(AE100)-(J32))),1E-6))^2)/(2*$I$5)-((E32)*((((ABS(G100)*$D$6)/(MAX(((F32)+(H32)*(MAX($D$16,(AE100)-(J32))))*(MAX($D$16,(AE100)-(J32))),1E-6)*MAX(((((F32)+(H32)*(MAX($D$16,(AE100)-(J32))))*(MAX($D$16,(AE100)-(J32))))/MAX((F32)+2*(MAX($D$16,(AE100)-(J32)))*SQRT(1+(H32)^2),1E-6))^(2/3),1E-6)))^2)+(((ABS(G100)*$D$6)/(MAX(((G32)+(I32)*(MAX($D$16,(AF100)-(K32))))*(MAX($D$16,(AF100)-(K32))),1E-6)*MAX(((((G32)+(I32)*(MAX($D$16,(AF100)-(K32))))*(MAX($D$16,(AF100)-(K32))))/MAX((G32)+2*(MAX($D$16,(AF100)-(K32)))*SQRT(1+(I32)^2),1E-6))^(2/3),1E-6)))^2))/2)+(IF((ABS(G100)/MAX(((G32)+(I32)*(MAX($D$16,(AF100)-(K32))))*(MAX($D$16,(AF100)-(K32))),1E-6))&gt;(ABS(G100)/MAX(((F32)+(H32)*(MAX($D$16,(AE100)-(J32))))*(MAX($D$16,(AE100)-(J32))),1E-6)),$D$9*((((ABS(G100)/MAX(((G32)+(I32)*(MAX($D$16,(AF100)-(K32))))*(MAX($D$16,(AF100)-(K32))),1E-6))^2)/(2*$I$5))-(((ABS(G100)/MAX(((F32)+(H32)*(MAX($D$16,(AE100)-(J32))))*(MAX($D$16,(AE100)-(J32))),1E-6))^2)/(2*$I$5))),$D$8*((((ABS(G100)/MAX(((F32)+(H32)*(MAX($D$16,(AE100)-(J32))))*(MAX($D$16,(AE100)-(J32))),1E-6))^2)/(2*$I$5))-(((ABS(G100)/MAX(((G32)+(I32)*(MAX($D$16,(AF100)-(K32))))*(MAX($D$16,(AF100)-(K32))),1E-6))^2)/(2*$I$5)))))+($D$10*(ABS((X32)-(W32))/90)*MAX(((ABS(G100)/MAX(((F32)+(H32)*(MAX($D$16,(AE100)-(J32))))*(MAX($D$16,(AE100)-(J32))),1E-6))^2)/(2*$I$5),((ABS(G100)/MAX(((G32)+(I32)*(MAX($D$16,(AF100)-(K32))))*(MAX($D$16,(AF100)-(K32))),1E-6))^2)/(2*$I$5)))+(($D$11*0.13607488*(ABS(H100)/MAX(ABS(F100),1E-6))^2*MAX(((ABS(G100)/MAX(((F32)+(H32)*(MAX($D$16,(AE100)-(J32))))*(MAX($D$16,(AE100)-(J32))),1E-6))^2)/(2*$I$5),((ABS(G100)/MAX(((G32)+(I32)*(MAX($D$16,(AF100)-(K32))))*(MAX($D$16,(AF100)-(K32))),1E-6))^2)/(2*$I$5))))-((ABS(G100)/MAX(((G32)+(I32)*(MAX($D$16,(AF100)-(K32))))*(MAX($D$16,(AF100)-(K32))),1E-6))^2)/(2*$I$5)</f>
        <v/>
      </c>
      <c r="S100">
        <f>M100+((ABS(I100)/MAX(((G34)+(I34)*(MAX($D$16,(IF(N7="None",AD100,M100))-(K34))))*(MAX($D$16,(IF(N7="None",AD100,M100))-(K34))),1E-6))^2)/(2*$I$5)+((E34)*((((ABS(I100)*$D$6)/(MAX(((F34)+(H34)*(MAX($D$16,(AD100)-(J34))))*(MAX($D$16,(AD100)-(J34))),1E-6)*MAX(((((F34)+(H34)*(MAX($D$16,(AD100)-(J34))))*(MAX($D$16,(AD100)-(J34))))/MAX((F34)+2*(MAX($D$16,(AD100)-(J34)))*SQRT(1+(H34)^2),1E-6))^(2/3),1E-6)))^2)+(((ABS(I100)*$D$6)/(MAX(((G34)+(I34)*(MAX($D$16,(IF(N7="None",AD100,M100))-(K34))))*(MAX($D$16,(IF(N7="None",AD100,M100))-(K34))),1E-6)*MAX(((((G34)+(I34)*(MAX($D$16,(IF(N7="None",AD100,M100))-(K34))))*(MAX($D$16,(IF(N7="None",AD100,M100))-(K34))))/MAX((G34)+2*(MAX($D$16,(IF(N7="None",AD100,M100))-(K34)))*SQRT(1+(I34)^2),1E-6))^(2/3),1E-6)))^2))/2)+(IF((ABS(I100)/MAX(((G34)+(I34)*(MAX($D$16,(IF(N7="None",AD100,M100))-(K34))))*(MAX($D$16,(IF(N7="None",AD100,M100))-(K34))),1E-6))&gt;(ABS(I100)/MAX(((F34)+(H34)*(MAX($D$16,(AD100)-(J34))))*(MAX($D$16,(AD100)-(J34))),1E-6)),$D$9*((((ABS(I100)/MAX(((G34)+(I34)*(MAX($D$16,(IF(N7="None",AD100,M100))-(K34))))*(MAX($D$16,(IF(N7="None",AD100,M100))-(K34))),1E-6))^2)/(2*$I$5))-(((ABS(I100)/MAX(((F34)+(H34)*(MAX($D$16,(AD100)-(J34))))*(MAX($D$16,(AD100)-(J34))),1E-6))^2)/(2*$I$5))),$D$8*((((ABS(I100)/MAX(((F34)+(H34)*(MAX($D$16,(AD100)-(J34))))*(MAX($D$16,(AD100)-(J34))),1E-6))^2)/(2*$I$5))-(((ABS(I100)/MAX(((G34)+(I34)*(MAX($D$16,(IF(N7="None",AD100,M100))-(K34))))*(MAX($D$16,(IF(N7="None",AD100,M100))-(K34))),1E-6))^2)/(2*$I$5)))))+($D$10*(ABS((X34)-(W34))/90)*MAX(((ABS(I100)/MAX(((F34)+(H34)*(MAX($D$16,(AD100)-(J34))))*(MAX($D$16,(AD100)-(J34))),1E-6))^2)/(2*$I$5),((ABS(I100)/MAX(((G34)+(I34)*(MAX($D$16,(IF(N7="None",AD100,M100))-(K34))))*(MAX($D$16,(IF(N7="None",AD100,M100))-(K34))),1E-6))^2)/(2*$I$5)))+(0)-((ABS(I100)/MAX(((F34)+(H34)*(MAX($D$16,(AD100)-(J34))))*(MAX($D$16,(AD100)-(J34))),1E-6))^2)/(2*$I$5)</f>
        <v/>
      </c>
      <c r="T100">
        <f>N100+((ABS(J100)/MAX(((G35)+(I35)*(MAX($D$16,(IF(N8="None",AD100,N100))-(K35))))*(MAX($D$16,(IF(N8="None",AD100,N100))-(K35))),1E-6))^2)/(2*$I$5)+((E35)*((((ABS(J100)*$D$6)/(MAX(((F35)+(H35)*(MAX($D$16,(AD100)-(J35))))*(MAX($D$16,(AD100)-(J35))),1E-6)*MAX(((((F35)+(H35)*(MAX($D$16,(AD100)-(J35))))*(MAX($D$16,(AD100)-(J35))))/MAX((F35)+2*(MAX($D$16,(AD100)-(J35)))*SQRT(1+(H35)^2),1E-6))^(2/3),1E-6)))^2)+(((ABS(J100)*$D$6)/(MAX(((G35)+(I35)*(MAX($D$16,(IF(N8="None",AD100,N100))-(K35))))*(MAX($D$16,(IF(N8="None",AD100,N100))-(K35))),1E-6)*MAX(((((G35)+(I35)*(MAX($D$16,(IF(N8="None",AD100,N100))-(K35))))*(MAX($D$16,(IF(N8="None",AD100,N100))-(K35))))/MAX((G35)+2*(MAX($D$16,(IF(N8="None",AD100,N100))-(K35)))*SQRT(1+(I35)^2),1E-6))^(2/3),1E-6)))^2))/2)+(IF((ABS(J100)/MAX(((G35)+(I35)*(MAX($D$16,(IF(N8="None",AD100,N100))-(K35))))*(MAX($D$16,(IF(N8="None",AD100,N100))-(K35))),1E-6))&gt;(ABS(J100)/MAX(((F35)+(H35)*(MAX($D$16,(AD100)-(J35))))*(MAX($D$16,(AD100)-(J35))),1E-6)),$D$9*((((ABS(J100)/MAX(((G35)+(I35)*(MAX($D$16,(IF(N8="None",AD100,N100))-(K35))))*(MAX($D$16,(IF(N8="None",AD100,N100))-(K35))),1E-6))^2)/(2*$I$5))-(((ABS(J100)/MAX(((F35)+(H35)*(MAX($D$16,(AD100)-(J35))))*(MAX($D$16,(AD100)-(J35))),1E-6))^2)/(2*$I$5))),$D$8*((((ABS(J100)/MAX(((F35)+(H35)*(MAX($D$16,(AD100)-(J35))))*(MAX($D$16,(AD100)-(J35))),1E-6))^2)/(2*$I$5))-(((ABS(J100)/MAX(((G35)+(I35)*(MAX($D$16,(IF(N8="None",AD100,N100))-(K35))))*(MAX($D$16,(IF(N8="None",AD100,N100))-(K35))),1E-6))^2)/(2*$I$5)))))+($D$10*(ABS((X35)-(W35))/90)*MAX(((ABS(J100)/MAX(((F35)+(H35)*(MAX($D$16,(AD100)-(J35))))*(MAX($D$16,(AD100)-(J35))),1E-6))^2)/(2*$I$5),((ABS(J100)/MAX(((G35)+(I35)*(MAX($D$16,(IF(N8="None",AD100,N100))-(K35))))*(MAX($D$16,(IF(N8="None",AD100,N100))-(K35))),1E-6))^2)/(2*$I$5)))+(($D$11*0.34699541*(ABS(I100)/MAX(ABS(G100),1E-6))^2*MAX(((ABS(J100)/MAX(((F35)+(H35)*(MAX($D$16,(AD100)-(J35))))*(MAX($D$16,(AD100)-(J35))),1E-6))^2)/(2*$I$5),((ABS(J100)/MAX(((G35)+(I35)*(MAX($D$16,(IF(N8="None",AD100,N100))-(K35))))*(MAX($D$16,(IF(N8="None",AD100,N100))-(K35))),1E-6))^2)/(2*$I$5))))-((ABS(J100)/MAX(((F35)+(H35)*(MAX($D$16,(AD100)-(J35))))*(MAX($D$16,(AD100)-(J35))),1E-6))^2)/(2*$I$5)</f>
        <v/>
      </c>
      <c r="U100">
        <f>((((G31)*(MAX($D$16,(AE100)-(K31)))^2)/2+(I31)*(MAX($D$16,(AE100)-(K31)))^3/3+(ABS(F100)^2)/($I$5*MAX(((G31)+(I31)*(MAX($D$16,(AE100)-(K31))))*(MAX($D$16,(AE100)-(K31))),1E-6)))-(IF(N6="None",((((F32)*(MAX($D$16,(AE100)-(J32)))^2)/2+(H32)*(MAX($D$16,(AE100)-(J32)))^3/3+(ABS(G100)^2)/($I$5*MAX(((F32)+(H32)*(MAX($D$16,(AE100)-(J32))))*(MAX($D$16,(AE100)-(J32))),1E-6)))*0.72785025),(((((F32)*(MAX($D$16,(AE100)-(J32)))^2)/2+(H32)*(MAX($D$16,(AE100)-(J32)))^3/3+(ABS(G100)^2)/($I$5*MAX(((F32)+(H32)*(MAX($D$16,(AE100)-(J32))))*(MAX($D$16,(AE100)-(J32))),1E-6)))*0.72785025)+((((F33)*(MAX($D$16,(AE100)-(J33)))^2)/2+(H33)*(MAX($D$16,(AE100)-(J33)))^3/3+(ABS(H100)^2)/($I$5*MAX(((F33)+(H33)*(MAX($D$16,(AE100)-(J33))))*(MAX($D$16,(AE100)-(J33))),1E-6)))*0.99999971)))))/MAX(((G31)*(MAX($D$16,(AE100)-(K31)))^2)/2+(I31)*(MAX($D$16,(AE100)-(K31)))^3/3+(ABS(F100)^2)/($I$5*MAX(((G31)+(I31)*(MAX($D$16,(AE100)-(K31))))*(MAX($D$16,(AE100)-(K31))),1E-6)),1E-6)</f>
        <v/>
      </c>
      <c r="V100">
        <f>((((G32)*(MAX($D$16,(AF100)-(K32)))^2)/2+(I32)*(MAX($D$16,(AF100)-(K32)))^3/3+(ABS(G100)^2)/($I$5*MAX(((G32)+(I32)*(MAX($D$16,(AF100)-(K32))))*(MAX($D$16,(AF100)-(K32))),1E-6)))-(IF(AND(N7="None",N8="None"),0,IF(N8="None",((((F34)*(MAX($D$16,(AF100)-(J34)))^2)/2+(H34)*(MAX($D$16,(AF100)-(J34)))^3/3+(ABS(I100)^2)/($I$5*MAX(((F34)+(H34)*(MAX($D$16,(AF100)-(J34))))*(MAX($D$16,(AF100)-(J34))),1E-6)))*1.00000000),IF(N7="None",((((F35)*(MAX($D$16,(AF100)-(J35)))^2)/2+(H35)*(MAX($D$16,(AF100)-(J35)))^3/3+(ABS(J100)^2)/($I$5*MAX(((F35)+(H35)*(MAX($D$16,(AF100)-(J35))))*(MAX($D$16,(AF100)-(J35))),1E-6)))*0.30600918),(((((F34)*(MAX($D$16,(AF100)-(J34)))^2)/2+(H34)*(MAX($D$16,(AF100)-(J34)))^3/3+(ABS(I100)^2)/($I$5*MAX(((F34)+(H34)*(MAX($D$16,(AF100)-(J34))))*(MAX($D$16,(AF100)-(J34))),1E-6)))*1.00000000)+((((F35)*(MAX($D$16,(AF100)-(J35)))^2)/2+(H35)*(MAX($D$16,(AF100)-(J35)))^3/3+(ABS(J100)^2)/($I$5*MAX(((F35)+(H35)*(MAX($D$16,(AF100)-(J35))))*(MAX($D$16,(AF100)-(J35))),1E-6)))*0.30600918)))))))/MAX(((G32)*(MAX($D$16,(AF100)-(K32)))^2)/2+(I32)*(MAX($D$16,(AF100)-(K32)))^3/3+(ABS(G100)^2)/($I$5*MAX(((G32)+(I32)*(MAX($D$16,(AF100)-(K32))))*(MAX($D$16,(AF100)-(K32))),1E-6)),1E-6)</f>
        <v/>
      </c>
      <c r="W100">
        <f>ABS((MAX(P100,Q100))-D100)</f>
        <v/>
      </c>
      <c r="X100">
        <f>ABS((MAX(S100,T100))-E100)</f>
        <v/>
      </c>
      <c r="Y100">
        <f>IF($D$20=0,B100,IFERROR(IF(N6="None",1,MIN(0.98,MAX(0.02,B100+$D$14*((Q100-P100)/MAX(ABS(D100),1))))),B100))</f>
        <v/>
      </c>
      <c r="Z100">
        <f>IF($D$20=0,C100,IFERROR(IF(AND(N7="None",N8="None"),C100,IF(N8="None",1,IF(N7="None",0,MIN(0.98,MAX(0.02,C100+$D$14*((T100-S100)/MAX(ABS(E100),1))))))),C100))</f>
        <v/>
      </c>
      <c r="AA100">
        <f>IF($D$20=0,D100,IFERROR(D100+$D$13*(AC100-D100),D100))</f>
        <v/>
      </c>
      <c r="AB100">
        <f>IF($D$20=0,E100,IFERROR(E100+$D$13*(AD100-E100),E100))</f>
        <v/>
      </c>
      <c r="AC100">
        <f>IF($D$20=0,D100,IF(AC100=0,(MAX(P100,Q100)),IF(ABS((MAX(P100,Q100))-AC100)&lt;$D$19,AC100,MAX((K31)+$D$16,AC100+$D$13*(((MAX(P100,Q100))-AC100))))))</f>
        <v/>
      </c>
      <c r="AD100">
        <f>IF($D$20=0,E100,IF(AD100=0,(MAX(S100,T100)),IF(ABS((MAX(S100,T100))-AD100)&lt;$D$19,AD100,MAX((K32)+$D$16,AD100+$D$13*(((MAX(S100,T100))-AD100))))))</f>
        <v/>
      </c>
      <c r="AE100">
        <f>IF($D$20=0,D100,IF(AE100=0,O100,IF(ABS(U100)&lt;$D$19,AE100,MAX((K31)+$D$16,AE100+($D$13*(((O100)-AE100)+(U100*MAX(ABS(AE100-(K31)),1))))))))</f>
        <v/>
      </c>
      <c r="AF100">
        <f>IF($D$20=0,E100,IF(AF100=0,R100,IF(ABS(V100)&lt;$D$19,AF100,MAX((K32)+$D$16,AF100+($D$13*(((R100)-AF100)+(V100*MAX(ABS(AF100-(K32)),1))))))))</f>
        <v/>
      </c>
      <c r="AG100">
        <f>((G31)*(MAX($D$16,(AC100)-(K31)))^2)/2+(I31)*(MAX($D$16,(AC100)-(K31)))^3/3+(ABS(F100)^2)/($I$5*MAX(((G31)+(I31)*(MAX($D$16,(AC100)-(K31))))*(MAX($D$16,(AC100)-(K31))),1E-6))</f>
        <v/>
      </c>
      <c r="AH100">
        <f>((G31)*(MAX($D$16,(AE100)-(K31)))^2)/2+(I31)*(MAX($D$16,(AE100)-(K31)))^3/3+(ABS(F100)^2)/($I$5*MAX(((G31)+(I31)*(MAX($D$16,(AE100)-(K31))))*(MAX($D$16,(AE100)-(K31))),1E-6))</f>
        <v/>
      </c>
      <c r="AI100">
        <f>((G32)*(MAX($D$16,(AD100)-(K32)))^2)/2+(I32)*(MAX($D$16,(AD100)-(K32)))^3/3+(ABS(G100)^2)/($I$5*MAX(((G32)+(I32)*(MAX($D$16,(AD100)-(K32))))*(MAX($D$16,(AD100)-(K32))),1E-6))</f>
        <v/>
      </c>
      <c r="AJ100">
        <f>((G32)*(MAX($D$16,(AF100)-(K32)))^2)/2+(I32)*(MAX($D$16,(AF100)-(K32)))^3/3+(ABS(G100)^2)/($I$5*MAX(((G32)+(I32)*(MAX($D$16,(AF100)-(K32))))*(MAX($D$16,(AF100)-(K32))),1E-6))</f>
        <v/>
      </c>
      <c r="AK100">
        <f>IF(AH100&gt;=AG100,"Supercritical","Subcritical")</f>
        <v/>
      </c>
      <c r="AL100">
        <f>IF(AJ100&gt;=AI100,"Supercritical","Subcritical")</f>
        <v/>
      </c>
      <c r="AM100">
        <f>IF($D$20=0,D100,IFERROR(D100+$D$13*(IF(AK100="Supercritical",AE100,AC100)-D100),D100))</f>
        <v/>
      </c>
      <c r="AN100">
        <f>IF($D$20=0,E100,IFERROR(E100+$D$13*(IF(AL100="Supercritical",AF100,AD100)-E100),E100))</f>
        <v/>
      </c>
      <c r="AO100">
        <f>IF($D$20=0,0,IFERROR(ABS(IF(AK100="Supercritical",AE100,AC100)-D100),0))</f>
        <v/>
      </c>
      <c r="AP100">
        <f>IF($D$20=0,0,IFERROR(ABS(IF(AL100="Supercritical",AF100,AD100)-E100),0))</f>
        <v/>
      </c>
    </row>
    <row r="101">
      <c r="A101" t="n">
        <v>58</v>
      </c>
      <c r="B101">
        <f>Y100</f>
        <v/>
      </c>
      <c r="C101">
        <f>Z100</f>
        <v/>
      </c>
      <c r="D101">
        <f>AM100</f>
        <v/>
      </c>
      <c r="E101">
        <f>AN100</f>
        <v/>
      </c>
      <c r="F101">
        <f>$D$5</f>
        <v/>
      </c>
      <c r="G101">
        <f>IF(N6="None",MAX(0,F101-H101),MAX(0,F101*B101))</f>
        <v/>
      </c>
      <c r="H101">
        <f>IF(N6="None",MAX(0.05,IFERROR(O33,0)+0.05),MAX(0,F101-G101))</f>
        <v/>
      </c>
      <c r="I101">
        <f>IF(AND(N7="None",N8="None"),MAX(0,G101*C101),IF(N7="None",MAX(0.05,IFERROR(O34,0)+0.05),IF(N8="None",MAX(0,G101-J101),MAX(0,G101*C101))))</f>
        <v/>
      </c>
      <c r="J101">
        <f>IF(AND(N7="None",N8="None"),MAX(0,G101-I101),IF(N8="None",MAX(0.05,IFERROR(O35,0)+0.05),IF(N7="None",MAX(0,G101-I101),MAX(0,G101-I101))))</f>
        <v/>
      </c>
      <c r="K101">
        <f>P5</f>
        <v/>
      </c>
      <c r="L101">
        <f>P6</f>
        <v/>
      </c>
      <c r="M101">
        <f>P7</f>
        <v/>
      </c>
      <c r="N101">
        <f>P8</f>
        <v/>
      </c>
      <c r="O101">
        <f>K101+((ABS(F101)/MAX(((F31)+(H31)*(MAX($D$16,(K101)-(J31))))*(MAX($D$16,(K101)-(J31))),1E-6))^2)/(2*$I$5)-((E31)*((((ABS(F101)*$D$6)/(MAX(((F31)+(H31)*(MAX($D$16,(K101)-(J31))))*(MAX($D$16,(K101)-(J31))),1E-6)*MAX(((((F31)+(H31)*(MAX($D$16,(K101)-(J31))))*(MAX($D$16,(K101)-(J31))))/MAX((F31)+2*(MAX($D$16,(K101)-(J31)))*SQRT(1+(H31)^2),1E-6))^(2/3),1E-6)))^2)+(((ABS(F101)*$D$6)/(MAX(((G31)+(I31)*(MAX($D$16,(AE101)-(K31))))*(MAX($D$16,(AE101)-(K31))),1E-6)*MAX(((((G31)+(I31)*(MAX($D$16,(AE101)-(K31))))*(MAX($D$16,(AE101)-(K31))))/MAX((G31)+2*(MAX($D$16,(AE101)-(K31)))*SQRT(1+(I31)^2),1E-6))^(2/3),1E-6)))^2))/2)+(IF((ABS(F101)/MAX(((G31)+(I31)*(MAX($D$16,(AE101)-(K31))))*(MAX($D$16,(AE101)-(K31))),1E-6))&gt;(ABS(F101)/MAX(((F31)+(H31)*(MAX($D$16,(K101)-(J31))))*(MAX($D$16,(K101)-(J31))),1E-6)),$D$9*((((ABS(F101)/MAX(((G31)+(I31)*(MAX($D$16,(AE101)-(K31))))*(MAX($D$16,(AE101)-(K31))),1E-6))^2)/(2*$I$5))-(((ABS(F101)/MAX(((F31)+(H31)*(MAX($D$16,(K101)-(J31))))*(MAX($D$16,(K101)-(J31))),1E-6))^2)/(2*$I$5))),$D$8*((((ABS(F101)/MAX(((F31)+(H31)*(MAX($D$16,(K101)-(J31))))*(MAX($D$16,(K101)-(J31))),1E-6))^2)/(2*$I$5))-(((ABS(F101)/MAX(((G31)+(I31)*(MAX($D$16,(AE101)-(K31))))*(MAX($D$16,(AE101)-(K31))),1E-6))^2)/(2*$I$5)))))+($D$10*(ABS((X31)-(W31))/90)*MAX(((ABS(F101)/MAX(((F31)+(H31)*(MAX($D$16,(K101)-(J31))))*(MAX($D$16,(K101)-(J31))),1E-6))^2)/(2*$I$5),((ABS(F101)/MAX(((G31)+(I31)*(MAX($D$16,(AE101)-(K31))))*(MAX($D$16,(AE101)-(K31))),1E-6))^2)/(2*$I$5)))+(0)-((ABS(F101)/MAX(((G31)+(I31)*(MAX($D$16,(AE101)-(K31))))*(MAX($D$16,(AE101)-(K31))),1E-6))^2)/(2*$I$5)</f>
        <v/>
      </c>
      <c r="P101">
        <f>AD101+((ABS(G101)/MAX(((G32)+(I32)*(MAX($D$16,(AD101)-(K32))))*(MAX($D$16,(AD101)-(K32))),1E-6))^2)/(2*$I$5)+((E32)*((((ABS(G101)*$D$6)/(MAX(((F32)+(H32)*(MAX($D$16,(AC101)-(J32))))*(MAX($D$16,(AC101)-(J32))),1E-6)*MAX(((((F32)+(H32)*(MAX($D$16,(AC101)-(J32))))*(MAX($D$16,(AC101)-(J32))))/MAX((F32)+2*(MAX($D$16,(AC101)-(J32)))*SQRT(1+(H32)^2),1E-6))^(2/3),1E-6)))^2)+(((ABS(G101)*$D$6)/(MAX(((G32)+(I32)*(MAX($D$16,(AD101)-(K32))))*(MAX($D$16,(AD101)-(K32))),1E-6)*MAX(((((G32)+(I32)*(MAX($D$16,(AD101)-(K32))))*(MAX($D$16,(AD101)-(K32))))/MAX((G32)+2*(MAX($D$16,(AD101)-(K32)))*SQRT(1+(I32)^2),1E-6))^(2/3),1E-6)))^2))/2)+(IF((ABS(G101)/MAX(((G32)+(I32)*(MAX($D$16,(AD101)-(K32))))*(MAX($D$16,(AD101)-(K32))),1E-6))&gt;(ABS(G101)/MAX(((F32)+(H32)*(MAX($D$16,(AC101)-(J32))))*(MAX($D$16,(AC101)-(J32))),1E-6)),$D$9*((((ABS(G101)/MAX(((G32)+(I32)*(MAX($D$16,(AD101)-(K32))))*(MAX($D$16,(AD101)-(K32))),1E-6))^2)/(2*$I$5))-(((ABS(G101)/MAX(((F32)+(H32)*(MAX($D$16,(AC101)-(J32))))*(MAX($D$16,(AC101)-(J32))),1E-6))^2)/(2*$I$5))),$D$8*((((ABS(G101)/MAX(((F32)+(H32)*(MAX($D$16,(AC101)-(J32))))*(MAX($D$16,(AC101)-(J32))),1E-6))^2)/(2*$I$5))-(((ABS(G101)/MAX(((G32)+(I32)*(MAX($D$16,(AD101)-(K32))))*(MAX($D$16,(AD101)-(K32))),1E-6))^2)/(2*$I$5)))))+($D$10*(ABS((X32)-(W32))/90)*MAX(((ABS(G101)/MAX(((F32)+(H32)*(MAX($D$16,(AC101)-(J32))))*(MAX($D$16,(AC101)-(J32))),1E-6))^2)/(2*$I$5),((ABS(G101)/MAX(((G32)+(I32)*(MAX($D$16,(AD101)-(K32))))*(MAX($D$16,(AD101)-(K32))),1E-6))^2)/(2*$I$5)))+(($D$11*0.13607488*(ABS(H101)/MAX(ABS(F101),1E-6))^2*MAX(((ABS(G101)/MAX(((F32)+(H32)*(MAX($D$16,(AC101)-(J32))))*(MAX($D$16,(AC101)-(J32))),1E-6))^2)/(2*$I$5),((ABS(G101)/MAX(((G32)+(I32)*(MAX($D$16,(AD101)-(K32))))*(MAX($D$16,(AD101)-(K32))),1E-6))^2)/(2*$I$5))))-((ABS(G101)/MAX(((F32)+(H32)*(MAX($D$16,(AC101)-(J32))))*(MAX($D$16,(AC101)-(J32))),1E-6))^2)/(2*$I$5)</f>
        <v/>
      </c>
      <c r="Q101">
        <f>L101+((ABS(H101)/MAX(((G33)+(I33)*(MAX($D$16,(IF(N6="None",AC101,L101))-(K33))))*(MAX($D$16,(IF(N6="None",AC101,L101))-(K33))),1E-6))^2)/(2*$I$5)+((E33)*((((ABS(H101)*$D$6)/(MAX(((F33)+(H33)*(MAX($D$16,(AC101)-(J33))))*(MAX($D$16,(AC101)-(J33))),1E-6)*MAX(((((F33)+(H33)*(MAX($D$16,(AC101)-(J33))))*(MAX($D$16,(AC101)-(J33))))/MAX((F33)+2*(MAX($D$16,(AC101)-(J33)))*SQRT(1+(H33)^2),1E-6))^(2/3),1E-6)))^2)+(((ABS(H101)*$D$6)/(MAX(((G33)+(I33)*(MAX($D$16,(IF(N6="None",AC101,L101))-(K33))))*(MAX($D$16,(IF(N6="None",AC101,L101))-(K33))),1E-6)*MAX(((((G33)+(I33)*(MAX($D$16,(IF(N6="None",AC101,L101))-(K33))))*(MAX($D$16,(IF(N6="None",AC101,L101))-(K33))))/MAX((G33)+2*(MAX($D$16,(IF(N6="None",AC101,L101))-(K33)))*SQRT(1+(I33)^2),1E-6))^(2/3),1E-6)))^2))/2)+(IF((ABS(H101)/MAX(((G33)+(I33)*(MAX($D$16,(IF(N6="None",AC101,L101))-(K33))))*(MAX($D$16,(IF(N6="None",AC101,L101))-(K33))),1E-6))&gt;(ABS(H101)/MAX(((F33)+(H33)*(MAX($D$16,(AC101)-(J33))))*(MAX($D$16,(AC101)-(J33))),1E-6)),$D$9*((((ABS(H101)/MAX(((G33)+(I33)*(MAX($D$16,(IF(N6="None",AC101,L101))-(K33))))*(MAX($D$16,(IF(N6="None",AC101,L101))-(K33))),1E-6))^2)/(2*$I$5))-(((ABS(H101)/MAX(((F33)+(H33)*(MAX($D$16,(AC101)-(J33))))*(MAX($D$16,(AC101)-(J33))),1E-6))^2)/(2*$I$5))),$D$8*((((ABS(H101)/MAX(((F33)+(H33)*(MAX($D$16,(AC101)-(J33))))*(MAX($D$16,(AC101)-(J33))),1E-6))^2)/(2*$I$5))-(((ABS(H101)/MAX(((G33)+(I33)*(MAX($D$16,(IF(N6="None",AC101,L101))-(K33))))*(MAX($D$16,(IF(N6="None",AC101,L101))-(K33))),1E-6))^2)/(2*$I$5)))))+($D$10*(ABS((X33)-(W33))/90)*MAX(((ABS(H101)/MAX(((F33)+(H33)*(MAX($D$16,(AC101)-(J33))))*(MAX($D$16,(AC101)-(J33))),1E-6))^2)/(2*$I$5),((ABS(H101)/MAX(((G33)+(I33)*(MAX($D$16,(IF(N6="None",AC101,L101))-(K33))))*(MAX($D$16,(IF(N6="None",AC101,L101))-(K33))),1E-6))^2)/(2*$I$5)))+(($D$11*0.00000015*(ABS(G101)/MAX(ABS(F101),1E-6))^2*MAX(((ABS(H101)/MAX(((F33)+(H33)*(MAX($D$16,(AC101)-(J33))))*(MAX($D$16,(AC101)-(J33))),1E-6))^2)/(2*$I$5),((ABS(H101)/MAX(((G33)+(I33)*(MAX($D$16,(IF(N6="None",AC101,L101))-(K33))))*(MAX($D$16,(IF(N6="None",AC101,L101))-(K33))),1E-6))^2)/(2*$I$5))))-((ABS(H101)/MAX(((F33)+(H33)*(MAX($D$16,(AC101)-(J33))))*(MAX($D$16,(AC101)-(J33))),1E-6))^2)/(2*$I$5)</f>
        <v/>
      </c>
      <c r="R101">
        <f>AE101+((ABS(G101)/MAX(((F32)+(H32)*(MAX($D$16,(AE101)-(J32))))*(MAX($D$16,(AE101)-(J32))),1E-6))^2)/(2*$I$5)-((E32)*((((ABS(G101)*$D$6)/(MAX(((F32)+(H32)*(MAX($D$16,(AE101)-(J32))))*(MAX($D$16,(AE101)-(J32))),1E-6)*MAX(((((F32)+(H32)*(MAX($D$16,(AE101)-(J32))))*(MAX($D$16,(AE101)-(J32))))/MAX((F32)+2*(MAX($D$16,(AE101)-(J32)))*SQRT(1+(H32)^2),1E-6))^(2/3),1E-6)))^2)+(((ABS(G101)*$D$6)/(MAX(((G32)+(I32)*(MAX($D$16,(AF101)-(K32))))*(MAX($D$16,(AF101)-(K32))),1E-6)*MAX(((((G32)+(I32)*(MAX($D$16,(AF101)-(K32))))*(MAX($D$16,(AF101)-(K32))))/MAX((G32)+2*(MAX($D$16,(AF101)-(K32)))*SQRT(1+(I32)^2),1E-6))^(2/3),1E-6)))^2))/2)+(IF((ABS(G101)/MAX(((G32)+(I32)*(MAX($D$16,(AF101)-(K32))))*(MAX($D$16,(AF101)-(K32))),1E-6))&gt;(ABS(G101)/MAX(((F32)+(H32)*(MAX($D$16,(AE101)-(J32))))*(MAX($D$16,(AE101)-(J32))),1E-6)),$D$9*((((ABS(G101)/MAX(((G32)+(I32)*(MAX($D$16,(AF101)-(K32))))*(MAX($D$16,(AF101)-(K32))),1E-6))^2)/(2*$I$5))-(((ABS(G101)/MAX(((F32)+(H32)*(MAX($D$16,(AE101)-(J32))))*(MAX($D$16,(AE101)-(J32))),1E-6))^2)/(2*$I$5))),$D$8*((((ABS(G101)/MAX(((F32)+(H32)*(MAX($D$16,(AE101)-(J32))))*(MAX($D$16,(AE101)-(J32))),1E-6))^2)/(2*$I$5))-(((ABS(G101)/MAX(((G32)+(I32)*(MAX($D$16,(AF101)-(K32))))*(MAX($D$16,(AF101)-(K32))),1E-6))^2)/(2*$I$5)))))+($D$10*(ABS((X32)-(W32))/90)*MAX(((ABS(G101)/MAX(((F32)+(H32)*(MAX($D$16,(AE101)-(J32))))*(MAX($D$16,(AE101)-(J32))),1E-6))^2)/(2*$I$5),((ABS(G101)/MAX(((G32)+(I32)*(MAX($D$16,(AF101)-(K32))))*(MAX($D$16,(AF101)-(K32))),1E-6))^2)/(2*$I$5)))+(($D$11*0.13607488*(ABS(H101)/MAX(ABS(F101),1E-6))^2*MAX(((ABS(G101)/MAX(((F32)+(H32)*(MAX($D$16,(AE101)-(J32))))*(MAX($D$16,(AE101)-(J32))),1E-6))^2)/(2*$I$5),((ABS(G101)/MAX(((G32)+(I32)*(MAX($D$16,(AF101)-(K32))))*(MAX($D$16,(AF101)-(K32))),1E-6))^2)/(2*$I$5))))-((ABS(G101)/MAX(((G32)+(I32)*(MAX($D$16,(AF101)-(K32))))*(MAX($D$16,(AF101)-(K32))),1E-6))^2)/(2*$I$5)</f>
        <v/>
      </c>
      <c r="S101">
        <f>M101+((ABS(I101)/MAX(((G34)+(I34)*(MAX($D$16,(IF(N7="None",AD101,M101))-(K34))))*(MAX($D$16,(IF(N7="None",AD101,M101))-(K34))),1E-6))^2)/(2*$I$5)+((E34)*((((ABS(I101)*$D$6)/(MAX(((F34)+(H34)*(MAX($D$16,(AD101)-(J34))))*(MAX($D$16,(AD101)-(J34))),1E-6)*MAX(((((F34)+(H34)*(MAX($D$16,(AD101)-(J34))))*(MAX($D$16,(AD101)-(J34))))/MAX((F34)+2*(MAX($D$16,(AD101)-(J34)))*SQRT(1+(H34)^2),1E-6))^(2/3),1E-6)))^2)+(((ABS(I101)*$D$6)/(MAX(((G34)+(I34)*(MAX($D$16,(IF(N7="None",AD101,M101))-(K34))))*(MAX($D$16,(IF(N7="None",AD101,M101))-(K34))),1E-6)*MAX(((((G34)+(I34)*(MAX($D$16,(IF(N7="None",AD101,M101))-(K34))))*(MAX($D$16,(IF(N7="None",AD101,M101))-(K34))))/MAX((G34)+2*(MAX($D$16,(IF(N7="None",AD101,M101))-(K34)))*SQRT(1+(I34)^2),1E-6))^(2/3),1E-6)))^2))/2)+(IF((ABS(I101)/MAX(((G34)+(I34)*(MAX($D$16,(IF(N7="None",AD101,M101))-(K34))))*(MAX($D$16,(IF(N7="None",AD101,M101))-(K34))),1E-6))&gt;(ABS(I101)/MAX(((F34)+(H34)*(MAX($D$16,(AD101)-(J34))))*(MAX($D$16,(AD101)-(J34))),1E-6)),$D$9*((((ABS(I101)/MAX(((G34)+(I34)*(MAX($D$16,(IF(N7="None",AD101,M101))-(K34))))*(MAX($D$16,(IF(N7="None",AD101,M101))-(K34))),1E-6))^2)/(2*$I$5))-(((ABS(I101)/MAX(((F34)+(H34)*(MAX($D$16,(AD101)-(J34))))*(MAX($D$16,(AD101)-(J34))),1E-6))^2)/(2*$I$5))),$D$8*((((ABS(I101)/MAX(((F34)+(H34)*(MAX($D$16,(AD101)-(J34))))*(MAX($D$16,(AD101)-(J34))),1E-6))^2)/(2*$I$5))-(((ABS(I101)/MAX(((G34)+(I34)*(MAX($D$16,(IF(N7="None",AD101,M101))-(K34))))*(MAX($D$16,(IF(N7="None",AD101,M101))-(K34))),1E-6))^2)/(2*$I$5)))))+($D$10*(ABS((X34)-(W34))/90)*MAX(((ABS(I101)/MAX(((F34)+(H34)*(MAX($D$16,(AD101)-(J34))))*(MAX($D$16,(AD101)-(J34))),1E-6))^2)/(2*$I$5),((ABS(I101)/MAX(((G34)+(I34)*(MAX($D$16,(IF(N7="None",AD101,M101))-(K34))))*(MAX($D$16,(IF(N7="None",AD101,M101))-(K34))),1E-6))^2)/(2*$I$5)))+(0)-((ABS(I101)/MAX(((F34)+(H34)*(MAX($D$16,(AD101)-(J34))))*(MAX($D$16,(AD101)-(J34))),1E-6))^2)/(2*$I$5)</f>
        <v/>
      </c>
      <c r="T101">
        <f>N101+((ABS(J101)/MAX(((G35)+(I35)*(MAX($D$16,(IF(N8="None",AD101,N101))-(K35))))*(MAX($D$16,(IF(N8="None",AD101,N101))-(K35))),1E-6))^2)/(2*$I$5)+((E35)*((((ABS(J101)*$D$6)/(MAX(((F35)+(H35)*(MAX($D$16,(AD101)-(J35))))*(MAX($D$16,(AD101)-(J35))),1E-6)*MAX(((((F35)+(H35)*(MAX($D$16,(AD101)-(J35))))*(MAX($D$16,(AD101)-(J35))))/MAX((F35)+2*(MAX($D$16,(AD101)-(J35)))*SQRT(1+(H35)^2),1E-6))^(2/3),1E-6)))^2)+(((ABS(J101)*$D$6)/(MAX(((G35)+(I35)*(MAX($D$16,(IF(N8="None",AD101,N101))-(K35))))*(MAX($D$16,(IF(N8="None",AD101,N101))-(K35))),1E-6)*MAX(((((G35)+(I35)*(MAX($D$16,(IF(N8="None",AD101,N101))-(K35))))*(MAX($D$16,(IF(N8="None",AD101,N101))-(K35))))/MAX((G35)+2*(MAX($D$16,(IF(N8="None",AD101,N101))-(K35)))*SQRT(1+(I35)^2),1E-6))^(2/3),1E-6)))^2))/2)+(IF((ABS(J101)/MAX(((G35)+(I35)*(MAX($D$16,(IF(N8="None",AD101,N101))-(K35))))*(MAX($D$16,(IF(N8="None",AD101,N101))-(K35))),1E-6))&gt;(ABS(J101)/MAX(((F35)+(H35)*(MAX($D$16,(AD101)-(J35))))*(MAX($D$16,(AD101)-(J35))),1E-6)),$D$9*((((ABS(J101)/MAX(((G35)+(I35)*(MAX($D$16,(IF(N8="None",AD101,N101))-(K35))))*(MAX($D$16,(IF(N8="None",AD101,N101))-(K35))),1E-6))^2)/(2*$I$5))-(((ABS(J101)/MAX(((F35)+(H35)*(MAX($D$16,(AD101)-(J35))))*(MAX($D$16,(AD101)-(J35))),1E-6))^2)/(2*$I$5))),$D$8*((((ABS(J101)/MAX(((F35)+(H35)*(MAX($D$16,(AD101)-(J35))))*(MAX($D$16,(AD101)-(J35))),1E-6))^2)/(2*$I$5))-(((ABS(J101)/MAX(((G35)+(I35)*(MAX($D$16,(IF(N8="None",AD101,N101))-(K35))))*(MAX($D$16,(IF(N8="None",AD101,N101))-(K35))),1E-6))^2)/(2*$I$5)))))+($D$10*(ABS((X35)-(W35))/90)*MAX(((ABS(J101)/MAX(((F35)+(H35)*(MAX($D$16,(AD101)-(J35))))*(MAX($D$16,(AD101)-(J35))),1E-6))^2)/(2*$I$5),((ABS(J101)/MAX(((G35)+(I35)*(MAX($D$16,(IF(N8="None",AD101,N101))-(K35))))*(MAX($D$16,(IF(N8="None",AD101,N101))-(K35))),1E-6))^2)/(2*$I$5)))+(($D$11*0.34699541*(ABS(I101)/MAX(ABS(G101),1E-6))^2*MAX(((ABS(J101)/MAX(((F35)+(H35)*(MAX($D$16,(AD101)-(J35))))*(MAX($D$16,(AD101)-(J35))),1E-6))^2)/(2*$I$5),((ABS(J101)/MAX(((G35)+(I35)*(MAX($D$16,(IF(N8="None",AD101,N101))-(K35))))*(MAX($D$16,(IF(N8="None",AD101,N101))-(K35))),1E-6))^2)/(2*$I$5))))-((ABS(J101)/MAX(((F35)+(H35)*(MAX($D$16,(AD101)-(J35))))*(MAX($D$16,(AD101)-(J35))),1E-6))^2)/(2*$I$5)</f>
        <v/>
      </c>
      <c r="U101">
        <f>((((G31)*(MAX($D$16,(AE101)-(K31)))^2)/2+(I31)*(MAX($D$16,(AE101)-(K31)))^3/3+(ABS(F101)^2)/($I$5*MAX(((G31)+(I31)*(MAX($D$16,(AE101)-(K31))))*(MAX($D$16,(AE101)-(K31))),1E-6)))-(IF(N6="None",((((F32)*(MAX($D$16,(AE101)-(J32)))^2)/2+(H32)*(MAX($D$16,(AE101)-(J32)))^3/3+(ABS(G101)^2)/($I$5*MAX(((F32)+(H32)*(MAX($D$16,(AE101)-(J32))))*(MAX($D$16,(AE101)-(J32))),1E-6)))*0.72785025),(((((F32)*(MAX($D$16,(AE101)-(J32)))^2)/2+(H32)*(MAX($D$16,(AE101)-(J32)))^3/3+(ABS(G101)^2)/($I$5*MAX(((F32)+(H32)*(MAX($D$16,(AE101)-(J32))))*(MAX($D$16,(AE101)-(J32))),1E-6)))*0.72785025)+((((F33)*(MAX($D$16,(AE101)-(J33)))^2)/2+(H33)*(MAX($D$16,(AE101)-(J33)))^3/3+(ABS(H101)^2)/($I$5*MAX(((F33)+(H33)*(MAX($D$16,(AE101)-(J33))))*(MAX($D$16,(AE101)-(J33))),1E-6)))*0.99999971)))))/MAX(((G31)*(MAX($D$16,(AE101)-(K31)))^2)/2+(I31)*(MAX($D$16,(AE101)-(K31)))^3/3+(ABS(F101)^2)/($I$5*MAX(((G31)+(I31)*(MAX($D$16,(AE101)-(K31))))*(MAX($D$16,(AE101)-(K31))),1E-6)),1E-6)</f>
        <v/>
      </c>
      <c r="V101">
        <f>((((G32)*(MAX($D$16,(AF101)-(K32)))^2)/2+(I32)*(MAX($D$16,(AF101)-(K32)))^3/3+(ABS(G101)^2)/($I$5*MAX(((G32)+(I32)*(MAX($D$16,(AF101)-(K32))))*(MAX($D$16,(AF101)-(K32))),1E-6)))-(IF(AND(N7="None",N8="None"),0,IF(N8="None",((((F34)*(MAX($D$16,(AF101)-(J34)))^2)/2+(H34)*(MAX($D$16,(AF101)-(J34)))^3/3+(ABS(I101)^2)/($I$5*MAX(((F34)+(H34)*(MAX($D$16,(AF101)-(J34))))*(MAX($D$16,(AF101)-(J34))),1E-6)))*1.00000000),IF(N7="None",((((F35)*(MAX($D$16,(AF101)-(J35)))^2)/2+(H35)*(MAX($D$16,(AF101)-(J35)))^3/3+(ABS(J101)^2)/($I$5*MAX(((F35)+(H35)*(MAX($D$16,(AF101)-(J35))))*(MAX($D$16,(AF101)-(J35))),1E-6)))*0.30600918),(((((F34)*(MAX($D$16,(AF101)-(J34)))^2)/2+(H34)*(MAX($D$16,(AF101)-(J34)))^3/3+(ABS(I101)^2)/($I$5*MAX(((F34)+(H34)*(MAX($D$16,(AF101)-(J34))))*(MAX($D$16,(AF101)-(J34))),1E-6)))*1.00000000)+((((F35)*(MAX($D$16,(AF101)-(J35)))^2)/2+(H35)*(MAX($D$16,(AF101)-(J35)))^3/3+(ABS(J101)^2)/($I$5*MAX(((F35)+(H35)*(MAX($D$16,(AF101)-(J35))))*(MAX($D$16,(AF101)-(J35))),1E-6)))*0.30600918)))))))/MAX(((G32)*(MAX($D$16,(AF101)-(K32)))^2)/2+(I32)*(MAX($D$16,(AF101)-(K32)))^3/3+(ABS(G101)^2)/($I$5*MAX(((G32)+(I32)*(MAX($D$16,(AF101)-(K32))))*(MAX($D$16,(AF101)-(K32))),1E-6)),1E-6)</f>
        <v/>
      </c>
      <c r="W101">
        <f>ABS((MAX(P101,Q101))-D101)</f>
        <v/>
      </c>
      <c r="X101">
        <f>ABS((MAX(S101,T101))-E101)</f>
        <v/>
      </c>
      <c r="Y101">
        <f>IF($D$20=0,B101,IFERROR(IF(N6="None",1,MIN(0.98,MAX(0.02,B101+$D$14*((Q101-P101)/MAX(ABS(D101),1))))),B101))</f>
        <v/>
      </c>
      <c r="Z101">
        <f>IF($D$20=0,C101,IFERROR(IF(AND(N7="None",N8="None"),C101,IF(N8="None",1,IF(N7="None",0,MIN(0.98,MAX(0.02,C101+$D$14*((T101-S101)/MAX(ABS(E101),1))))))),C101))</f>
        <v/>
      </c>
      <c r="AA101">
        <f>IF($D$20=0,D101,IFERROR(D101+$D$13*(AC101-D101),D101))</f>
        <v/>
      </c>
      <c r="AB101">
        <f>IF($D$20=0,E101,IFERROR(E101+$D$13*(AD101-E101),E101))</f>
        <v/>
      </c>
      <c r="AC101">
        <f>IF($D$20=0,D101,IF(AC101=0,(MAX(P101,Q101)),IF(ABS((MAX(P101,Q101))-AC101)&lt;$D$19,AC101,MAX((K31)+$D$16,AC101+$D$13*(((MAX(P101,Q101))-AC101))))))</f>
        <v/>
      </c>
      <c r="AD101">
        <f>IF($D$20=0,E101,IF(AD101=0,(MAX(S101,T101)),IF(ABS((MAX(S101,T101))-AD101)&lt;$D$19,AD101,MAX((K32)+$D$16,AD101+$D$13*(((MAX(S101,T101))-AD101))))))</f>
        <v/>
      </c>
      <c r="AE101">
        <f>IF($D$20=0,D101,IF(AE101=0,O101,IF(ABS(U101)&lt;$D$19,AE101,MAX((K31)+$D$16,AE101+($D$13*(((O101)-AE101)+(U101*MAX(ABS(AE101-(K31)),1))))))))</f>
        <v/>
      </c>
      <c r="AF101">
        <f>IF($D$20=0,E101,IF(AF101=0,R101,IF(ABS(V101)&lt;$D$19,AF101,MAX((K32)+$D$16,AF101+($D$13*(((R101)-AF101)+(V101*MAX(ABS(AF101-(K32)),1))))))))</f>
        <v/>
      </c>
      <c r="AG101">
        <f>((G31)*(MAX($D$16,(AC101)-(K31)))^2)/2+(I31)*(MAX($D$16,(AC101)-(K31)))^3/3+(ABS(F101)^2)/($I$5*MAX(((G31)+(I31)*(MAX($D$16,(AC101)-(K31))))*(MAX($D$16,(AC101)-(K31))),1E-6))</f>
        <v/>
      </c>
      <c r="AH101">
        <f>((G31)*(MAX($D$16,(AE101)-(K31)))^2)/2+(I31)*(MAX($D$16,(AE101)-(K31)))^3/3+(ABS(F101)^2)/($I$5*MAX(((G31)+(I31)*(MAX($D$16,(AE101)-(K31))))*(MAX($D$16,(AE101)-(K31))),1E-6))</f>
        <v/>
      </c>
      <c r="AI101">
        <f>((G32)*(MAX($D$16,(AD101)-(K32)))^2)/2+(I32)*(MAX($D$16,(AD101)-(K32)))^3/3+(ABS(G101)^2)/($I$5*MAX(((G32)+(I32)*(MAX($D$16,(AD101)-(K32))))*(MAX($D$16,(AD101)-(K32))),1E-6))</f>
        <v/>
      </c>
      <c r="AJ101">
        <f>((G32)*(MAX($D$16,(AF101)-(K32)))^2)/2+(I32)*(MAX($D$16,(AF101)-(K32)))^3/3+(ABS(G101)^2)/($I$5*MAX(((G32)+(I32)*(MAX($D$16,(AF101)-(K32))))*(MAX($D$16,(AF101)-(K32))),1E-6))</f>
        <v/>
      </c>
      <c r="AK101">
        <f>IF(AH101&gt;=AG101,"Supercritical","Subcritical")</f>
        <v/>
      </c>
      <c r="AL101">
        <f>IF(AJ101&gt;=AI101,"Supercritical","Subcritical")</f>
        <v/>
      </c>
      <c r="AM101">
        <f>IF($D$20=0,D101,IFERROR(D101+$D$13*(IF(AK101="Supercritical",AE101,AC101)-D101),D101))</f>
        <v/>
      </c>
      <c r="AN101">
        <f>IF($D$20=0,E101,IFERROR(E101+$D$13*(IF(AL101="Supercritical",AF101,AD101)-E101),E101))</f>
        <v/>
      </c>
      <c r="AO101">
        <f>IF($D$20=0,0,IFERROR(ABS(IF(AK101="Supercritical",AE101,AC101)-D101),0))</f>
        <v/>
      </c>
      <c r="AP101">
        <f>IF($D$20=0,0,IFERROR(ABS(IF(AL101="Supercritical",AF101,AD101)-E101),0))</f>
        <v/>
      </c>
    </row>
    <row r="102">
      <c r="A102" t="n">
        <v>59</v>
      </c>
      <c r="B102">
        <f>Y101</f>
        <v/>
      </c>
      <c r="C102">
        <f>Z101</f>
        <v/>
      </c>
      <c r="D102">
        <f>AM101</f>
        <v/>
      </c>
      <c r="E102">
        <f>AN101</f>
        <v/>
      </c>
      <c r="F102">
        <f>$D$5</f>
        <v/>
      </c>
      <c r="G102">
        <f>IF(N6="None",MAX(0,F102-H102),MAX(0,F102*B102))</f>
        <v/>
      </c>
      <c r="H102">
        <f>IF(N6="None",MAX(0.05,IFERROR(O33,0)+0.05),MAX(0,F102-G102))</f>
        <v/>
      </c>
      <c r="I102">
        <f>IF(AND(N7="None",N8="None"),MAX(0,G102*C102),IF(N7="None",MAX(0.05,IFERROR(O34,0)+0.05),IF(N8="None",MAX(0,G102-J102),MAX(0,G102*C102))))</f>
        <v/>
      </c>
      <c r="J102">
        <f>IF(AND(N7="None",N8="None"),MAX(0,G102-I102),IF(N8="None",MAX(0.05,IFERROR(O35,0)+0.05),IF(N7="None",MAX(0,G102-I102),MAX(0,G102-I102))))</f>
        <v/>
      </c>
      <c r="K102">
        <f>P5</f>
        <v/>
      </c>
      <c r="L102">
        <f>P6</f>
        <v/>
      </c>
      <c r="M102">
        <f>P7</f>
        <v/>
      </c>
      <c r="N102">
        <f>P8</f>
        <v/>
      </c>
      <c r="O102">
        <f>K102+((ABS(F102)/MAX(((F31)+(H31)*(MAX($D$16,(K102)-(J31))))*(MAX($D$16,(K102)-(J31))),1E-6))^2)/(2*$I$5)-((E31)*((((ABS(F102)*$D$6)/(MAX(((F31)+(H31)*(MAX($D$16,(K102)-(J31))))*(MAX($D$16,(K102)-(J31))),1E-6)*MAX(((((F31)+(H31)*(MAX($D$16,(K102)-(J31))))*(MAX($D$16,(K102)-(J31))))/MAX((F31)+2*(MAX($D$16,(K102)-(J31)))*SQRT(1+(H31)^2),1E-6))^(2/3),1E-6)))^2)+(((ABS(F102)*$D$6)/(MAX(((G31)+(I31)*(MAX($D$16,(AE102)-(K31))))*(MAX($D$16,(AE102)-(K31))),1E-6)*MAX(((((G31)+(I31)*(MAX($D$16,(AE102)-(K31))))*(MAX($D$16,(AE102)-(K31))))/MAX((G31)+2*(MAX($D$16,(AE102)-(K31)))*SQRT(1+(I31)^2),1E-6))^(2/3),1E-6)))^2))/2)+(IF((ABS(F102)/MAX(((G31)+(I31)*(MAX($D$16,(AE102)-(K31))))*(MAX($D$16,(AE102)-(K31))),1E-6))&gt;(ABS(F102)/MAX(((F31)+(H31)*(MAX($D$16,(K102)-(J31))))*(MAX($D$16,(K102)-(J31))),1E-6)),$D$9*((((ABS(F102)/MAX(((G31)+(I31)*(MAX($D$16,(AE102)-(K31))))*(MAX($D$16,(AE102)-(K31))),1E-6))^2)/(2*$I$5))-(((ABS(F102)/MAX(((F31)+(H31)*(MAX($D$16,(K102)-(J31))))*(MAX($D$16,(K102)-(J31))),1E-6))^2)/(2*$I$5))),$D$8*((((ABS(F102)/MAX(((F31)+(H31)*(MAX($D$16,(K102)-(J31))))*(MAX($D$16,(K102)-(J31))),1E-6))^2)/(2*$I$5))-(((ABS(F102)/MAX(((G31)+(I31)*(MAX($D$16,(AE102)-(K31))))*(MAX($D$16,(AE102)-(K31))),1E-6))^2)/(2*$I$5)))))+($D$10*(ABS((X31)-(W31))/90)*MAX(((ABS(F102)/MAX(((F31)+(H31)*(MAX($D$16,(K102)-(J31))))*(MAX($D$16,(K102)-(J31))),1E-6))^2)/(2*$I$5),((ABS(F102)/MAX(((G31)+(I31)*(MAX($D$16,(AE102)-(K31))))*(MAX($D$16,(AE102)-(K31))),1E-6))^2)/(2*$I$5)))+(0)-((ABS(F102)/MAX(((G31)+(I31)*(MAX($D$16,(AE102)-(K31))))*(MAX($D$16,(AE102)-(K31))),1E-6))^2)/(2*$I$5)</f>
        <v/>
      </c>
      <c r="P102">
        <f>AD102+((ABS(G102)/MAX(((G32)+(I32)*(MAX($D$16,(AD102)-(K32))))*(MAX($D$16,(AD102)-(K32))),1E-6))^2)/(2*$I$5)+((E32)*((((ABS(G102)*$D$6)/(MAX(((F32)+(H32)*(MAX($D$16,(AC102)-(J32))))*(MAX($D$16,(AC102)-(J32))),1E-6)*MAX(((((F32)+(H32)*(MAX($D$16,(AC102)-(J32))))*(MAX($D$16,(AC102)-(J32))))/MAX((F32)+2*(MAX($D$16,(AC102)-(J32)))*SQRT(1+(H32)^2),1E-6))^(2/3),1E-6)))^2)+(((ABS(G102)*$D$6)/(MAX(((G32)+(I32)*(MAX($D$16,(AD102)-(K32))))*(MAX($D$16,(AD102)-(K32))),1E-6)*MAX(((((G32)+(I32)*(MAX($D$16,(AD102)-(K32))))*(MAX($D$16,(AD102)-(K32))))/MAX((G32)+2*(MAX($D$16,(AD102)-(K32)))*SQRT(1+(I32)^2),1E-6))^(2/3),1E-6)))^2))/2)+(IF((ABS(G102)/MAX(((G32)+(I32)*(MAX($D$16,(AD102)-(K32))))*(MAX($D$16,(AD102)-(K32))),1E-6))&gt;(ABS(G102)/MAX(((F32)+(H32)*(MAX($D$16,(AC102)-(J32))))*(MAX($D$16,(AC102)-(J32))),1E-6)),$D$9*((((ABS(G102)/MAX(((G32)+(I32)*(MAX($D$16,(AD102)-(K32))))*(MAX($D$16,(AD102)-(K32))),1E-6))^2)/(2*$I$5))-(((ABS(G102)/MAX(((F32)+(H32)*(MAX($D$16,(AC102)-(J32))))*(MAX($D$16,(AC102)-(J32))),1E-6))^2)/(2*$I$5))),$D$8*((((ABS(G102)/MAX(((F32)+(H32)*(MAX($D$16,(AC102)-(J32))))*(MAX($D$16,(AC102)-(J32))),1E-6))^2)/(2*$I$5))-(((ABS(G102)/MAX(((G32)+(I32)*(MAX($D$16,(AD102)-(K32))))*(MAX($D$16,(AD102)-(K32))),1E-6))^2)/(2*$I$5)))))+($D$10*(ABS((X32)-(W32))/90)*MAX(((ABS(G102)/MAX(((F32)+(H32)*(MAX($D$16,(AC102)-(J32))))*(MAX($D$16,(AC102)-(J32))),1E-6))^2)/(2*$I$5),((ABS(G102)/MAX(((G32)+(I32)*(MAX($D$16,(AD102)-(K32))))*(MAX($D$16,(AD102)-(K32))),1E-6))^2)/(2*$I$5)))+(($D$11*0.13607488*(ABS(H102)/MAX(ABS(F102),1E-6))^2*MAX(((ABS(G102)/MAX(((F32)+(H32)*(MAX($D$16,(AC102)-(J32))))*(MAX($D$16,(AC102)-(J32))),1E-6))^2)/(2*$I$5),((ABS(G102)/MAX(((G32)+(I32)*(MAX($D$16,(AD102)-(K32))))*(MAX($D$16,(AD102)-(K32))),1E-6))^2)/(2*$I$5))))-((ABS(G102)/MAX(((F32)+(H32)*(MAX($D$16,(AC102)-(J32))))*(MAX($D$16,(AC102)-(J32))),1E-6))^2)/(2*$I$5)</f>
        <v/>
      </c>
      <c r="Q102">
        <f>L102+((ABS(H102)/MAX(((G33)+(I33)*(MAX($D$16,(IF(N6="None",AC102,L102))-(K33))))*(MAX($D$16,(IF(N6="None",AC102,L102))-(K33))),1E-6))^2)/(2*$I$5)+((E33)*((((ABS(H102)*$D$6)/(MAX(((F33)+(H33)*(MAX($D$16,(AC102)-(J33))))*(MAX($D$16,(AC102)-(J33))),1E-6)*MAX(((((F33)+(H33)*(MAX($D$16,(AC102)-(J33))))*(MAX($D$16,(AC102)-(J33))))/MAX((F33)+2*(MAX($D$16,(AC102)-(J33)))*SQRT(1+(H33)^2),1E-6))^(2/3),1E-6)))^2)+(((ABS(H102)*$D$6)/(MAX(((G33)+(I33)*(MAX($D$16,(IF(N6="None",AC102,L102))-(K33))))*(MAX($D$16,(IF(N6="None",AC102,L102))-(K33))),1E-6)*MAX(((((G33)+(I33)*(MAX($D$16,(IF(N6="None",AC102,L102))-(K33))))*(MAX($D$16,(IF(N6="None",AC102,L102))-(K33))))/MAX((G33)+2*(MAX($D$16,(IF(N6="None",AC102,L102))-(K33)))*SQRT(1+(I33)^2),1E-6))^(2/3),1E-6)))^2))/2)+(IF((ABS(H102)/MAX(((G33)+(I33)*(MAX($D$16,(IF(N6="None",AC102,L102))-(K33))))*(MAX($D$16,(IF(N6="None",AC102,L102))-(K33))),1E-6))&gt;(ABS(H102)/MAX(((F33)+(H33)*(MAX($D$16,(AC102)-(J33))))*(MAX($D$16,(AC102)-(J33))),1E-6)),$D$9*((((ABS(H102)/MAX(((G33)+(I33)*(MAX($D$16,(IF(N6="None",AC102,L102))-(K33))))*(MAX($D$16,(IF(N6="None",AC102,L102))-(K33))),1E-6))^2)/(2*$I$5))-(((ABS(H102)/MAX(((F33)+(H33)*(MAX($D$16,(AC102)-(J33))))*(MAX($D$16,(AC102)-(J33))),1E-6))^2)/(2*$I$5))),$D$8*((((ABS(H102)/MAX(((F33)+(H33)*(MAX($D$16,(AC102)-(J33))))*(MAX($D$16,(AC102)-(J33))),1E-6))^2)/(2*$I$5))-(((ABS(H102)/MAX(((G33)+(I33)*(MAX($D$16,(IF(N6="None",AC102,L102))-(K33))))*(MAX($D$16,(IF(N6="None",AC102,L102))-(K33))),1E-6))^2)/(2*$I$5)))))+($D$10*(ABS((X33)-(W33))/90)*MAX(((ABS(H102)/MAX(((F33)+(H33)*(MAX($D$16,(AC102)-(J33))))*(MAX($D$16,(AC102)-(J33))),1E-6))^2)/(2*$I$5),((ABS(H102)/MAX(((G33)+(I33)*(MAX($D$16,(IF(N6="None",AC102,L102))-(K33))))*(MAX($D$16,(IF(N6="None",AC102,L102))-(K33))),1E-6))^2)/(2*$I$5)))+(($D$11*0.00000015*(ABS(G102)/MAX(ABS(F102),1E-6))^2*MAX(((ABS(H102)/MAX(((F33)+(H33)*(MAX($D$16,(AC102)-(J33))))*(MAX($D$16,(AC102)-(J33))),1E-6))^2)/(2*$I$5),((ABS(H102)/MAX(((G33)+(I33)*(MAX($D$16,(IF(N6="None",AC102,L102))-(K33))))*(MAX($D$16,(IF(N6="None",AC102,L102))-(K33))),1E-6))^2)/(2*$I$5))))-((ABS(H102)/MAX(((F33)+(H33)*(MAX($D$16,(AC102)-(J33))))*(MAX($D$16,(AC102)-(J33))),1E-6))^2)/(2*$I$5)</f>
        <v/>
      </c>
      <c r="R102">
        <f>AE102+((ABS(G102)/MAX(((F32)+(H32)*(MAX($D$16,(AE102)-(J32))))*(MAX($D$16,(AE102)-(J32))),1E-6))^2)/(2*$I$5)-((E32)*((((ABS(G102)*$D$6)/(MAX(((F32)+(H32)*(MAX($D$16,(AE102)-(J32))))*(MAX($D$16,(AE102)-(J32))),1E-6)*MAX(((((F32)+(H32)*(MAX($D$16,(AE102)-(J32))))*(MAX($D$16,(AE102)-(J32))))/MAX((F32)+2*(MAX($D$16,(AE102)-(J32)))*SQRT(1+(H32)^2),1E-6))^(2/3),1E-6)))^2)+(((ABS(G102)*$D$6)/(MAX(((G32)+(I32)*(MAX($D$16,(AF102)-(K32))))*(MAX($D$16,(AF102)-(K32))),1E-6)*MAX(((((G32)+(I32)*(MAX($D$16,(AF102)-(K32))))*(MAX($D$16,(AF102)-(K32))))/MAX((G32)+2*(MAX($D$16,(AF102)-(K32)))*SQRT(1+(I32)^2),1E-6))^(2/3),1E-6)))^2))/2)+(IF((ABS(G102)/MAX(((G32)+(I32)*(MAX($D$16,(AF102)-(K32))))*(MAX($D$16,(AF102)-(K32))),1E-6))&gt;(ABS(G102)/MAX(((F32)+(H32)*(MAX($D$16,(AE102)-(J32))))*(MAX($D$16,(AE102)-(J32))),1E-6)),$D$9*((((ABS(G102)/MAX(((G32)+(I32)*(MAX($D$16,(AF102)-(K32))))*(MAX($D$16,(AF102)-(K32))),1E-6))^2)/(2*$I$5))-(((ABS(G102)/MAX(((F32)+(H32)*(MAX($D$16,(AE102)-(J32))))*(MAX($D$16,(AE102)-(J32))),1E-6))^2)/(2*$I$5))),$D$8*((((ABS(G102)/MAX(((F32)+(H32)*(MAX($D$16,(AE102)-(J32))))*(MAX($D$16,(AE102)-(J32))),1E-6))^2)/(2*$I$5))-(((ABS(G102)/MAX(((G32)+(I32)*(MAX($D$16,(AF102)-(K32))))*(MAX($D$16,(AF102)-(K32))),1E-6))^2)/(2*$I$5)))))+($D$10*(ABS((X32)-(W32))/90)*MAX(((ABS(G102)/MAX(((F32)+(H32)*(MAX($D$16,(AE102)-(J32))))*(MAX($D$16,(AE102)-(J32))),1E-6))^2)/(2*$I$5),((ABS(G102)/MAX(((G32)+(I32)*(MAX($D$16,(AF102)-(K32))))*(MAX($D$16,(AF102)-(K32))),1E-6))^2)/(2*$I$5)))+(($D$11*0.13607488*(ABS(H102)/MAX(ABS(F102),1E-6))^2*MAX(((ABS(G102)/MAX(((F32)+(H32)*(MAX($D$16,(AE102)-(J32))))*(MAX($D$16,(AE102)-(J32))),1E-6))^2)/(2*$I$5),((ABS(G102)/MAX(((G32)+(I32)*(MAX($D$16,(AF102)-(K32))))*(MAX($D$16,(AF102)-(K32))),1E-6))^2)/(2*$I$5))))-((ABS(G102)/MAX(((G32)+(I32)*(MAX($D$16,(AF102)-(K32))))*(MAX($D$16,(AF102)-(K32))),1E-6))^2)/(2*$I$5)</f>
        <v/>
      </c>
      <c r="S102">
        <f>M102+((ABS(I102)/MAX(((G34)+(I34)*(MAX($D$16,(IF(N7="None",AD102,M102))-(K34))))*(MAX($D$16,(IF(N7="None",AD102,M102))-(K34))),1E-6))^2)/(2*$I$5)+((E34)*((((ABS(I102)*$D$6)/(MAX(((F34)+(H34)*(MAX($D$16,(AD102)-(J34))))*(MAX($D$16,(AD102)-(J34))),1E-6)*MAX(((((F34)+(H34)*(MAX($D$16,(AD102)-(J34))))*(MAX($D$16,(AD102)-(J34))))/MAX((F34)+2*(MAX($D$16,(AD102)-(J34)))*SQRT(1+(H34)^2),1E-6))^(2/3),1E-6)))^2)+(((ABS(I102)*$D$6)/(MAX(((G34)+(I34)*(MAX($D$16,(IF(N7="None",AD102,M102))-(K34))))*(MAX($D$16,(IF(N7="None",AD102,M102))-(K34))),1E-6)*MAX(((((G34)+(I34)*(MAX($D$16,(IF(N7="None",AD102,M102))-(K34))))*(MAX($D$16,(IF(N7="None",AD102,M102))-(K34))))/MAX((G34)+2*(MAX($D$16,(IF(N7="None",AD102,M102))-(K34)))*SQRT(1+(I34)^2),1E-6))^(2/3),1E-6)))^2))/2)+(IF((ABS(I102)/MAX(((G34)+(I34)*(MAX($D$16,(IF(N7="None",AD102,M102))-(K34))))*(MAX($D$16,(IF(N7="None",AD102,M102))-(K34))),1E-6))&gt;(ABS(I102)/MAX(((F34)+(H34)*(MAX($D$16,(AD102)-(J34))))*(MAX($D$16,(AD102)-(J34))),1E-6)),$D$9*((((ABS(I102)/MAX(((G34)+(I34)*(MAX($D$16,(IF(N7="None",AD102,M102))-(K34))))*(MAX($D$16,(IF(N7="None",AD102,M102))-(K34))),1E-6))^2)/(2*$I$5))-(((ABS(I102)/MAX(((F34)+(H34)*(MAX($D$16,(AD102)-(J34))))*(MAX($D$16,(AD102)-(J34))),1E-6))^2)/(2*$I$5))),$D$8*((((ABS(I102)/MAX(((F34)+(H34)*(MAX($D$16,(AD102)-(J34))))*(MAX($D$16,(AD102)-(J34))),1E-6))^2)/(2*$I$5))-(((ABS(I102)/MAX(((G34)+(I34)*(MAX($D$16,(IF(N7="None",AD102,M102))-(K34))))*(MAX($D$16,(IF(N7="None",AD102,M102))-(K34))),1E-6))^2)/(2*$I$5)))))+($D$10*(ABS((X34)-(W34))/90)*MAX(((ABS(I102)/MAX(((F34)+(H34)*(MAX($D$16,(AD102)-(J34))))*(MAX($D$16,(AD102)-(J34))),1E-6))^2)/(2*$I$5),((ABS(I102)/MAX(((G34)+(I34)*(MAX($D$16,(IF(N7="None",AD102,M102))-(K34))))*(MAX($D$16,(IF(N7="None",AD102,M102))-(K34))),1E-6))^2)/(2*$I$5)))+(0)-((ABS(I102)/MAX(((F34)+(H34)*(MAX($D$16,(AD102)-(J34))))*(MAX($D$16,(AD102)-(J34))),1E-6))^2)/(2*$I$5)</f>
        <v/>
      </c>
      <c r="T102">
        <f>N102+((ABS(J102)/MAX(((G35)+(I35)*(MAX($D$16,(IF(N8="None",AD102,N102))-(K35))))*(MAX($D$16,(IF(N8="None",AD102,N102))-(K35))),1E-6))^2)/(2*$I$5)+((E35)*((((ABS(J102)*$D$6)/(MAX(((F35)+(H35)*(MAX($D$16,(AD102)-(J35))))*(MAX($D$16,(AD102)-(J35))),1E-6)*MAX(((((F35)+(H35)*(MAX($D$16,(AD102)-(J35))))*(MAX($D$16,(AD102)-(J35))))/MAX((F35)+2*(MAX($D$16,(AD102)-(J35)))*SQRT(1+(H35)^2),1E-6))^(2/3),1E-6)))^2)+(((ABS(J102)*$D$6)/(MAX(((G35)+(I35)*(MAX($D$16,(IF(N8="None",AD102,N102))-(K35))))*(MAX($D$16,(IF(N8="None",AD102,N102))-(K35))),1E-6)*MAX(((((G35)+(I35)*(MAX($D$16,(IF(N8="None",AD102,N102))-(K35))))*(MAX($D$16,(IF(N8="None",AD102,N102))-(K35))))/MAX((G35)+2*(MAX($D$16,(IF(N8="None",AD102,N102))-(K35)))*SQRT(1+(I35)^2),1E-6))^(2/3),1E-6)))^2))/2)+(IF((ABS(J102)/MAX(((G35)+(I35)*(MAX($D$16,(IF(N8="None",AD102,N102))-(K35))))*(MAX($D$16,(IF(N8="None",AD102,N102))-(K35))),1E-6))&gt;(ABS(J102)/MAX(((F35)+(H35)*(MAX($D$16,(AD102)-(J35))))*(MAX($D$16,(AD102)-(J35))),1E-6)),$D$9*((((ABS(J102)/MAX(((G35)+(I35)*(MAX($D$16,(IF(N8="None",AD102,N102))-(K35))))*(MAX($D$16,(IF(N8="None",AD102,N102))-(K35))),1E-6))^2)/(2*$I$5))-(((ABS(J102)/MAX(((F35)+(H35)*(MAX($D$16,(AD102)-(J35))))*(MAX($D$16,(AD102)-(J35))),1E-6))^2)/(2*$I$5))),$D$8*((((ABS(J102)/MAX(((F35)+(H35)*(MAX($D$16,(AD102)-(J35))))*(MAX($D$16,(AD102)-(J35))),1E-6))^2)/(2*$I$5))-(((ABS(J102)/MAX(((G35)+(I35)*(MAX($D$16,(IF(N8="None",AD102,N102))-(K35))))*(MAX($D$16,(IF(N8="None",AD102,N102))-(K35))),1E-6))^2)/(2*$I$5)))))+($D$10*(ABS((X35)-(W35))/90)*MAX(((ABS(J102)/MAX(((F35)+(H35)*(MAX($D$16,(AD102)-(J35))))*(MAX($D$16,(AD102)-(J35))),1E-6))^2)/(2*$I$5),((ABS(J102)/MAX(((G35)+(I35)*(MAX($D$16,(IF(N8="None",AD102,N102))-(K35))))*(MAX($D$16,(IF(N8="None",AD102,N102))-(K35))),1E-6))^2)/(2*$I$5)))+(($D$11*0.34699541*(ABS(I102)/MAX(ABS(G102),1E-6))^2*MAX(((ABS(J102)/MAX(((F35)+(H35)*(MAX($D$16,(AD102)-(J35))))*(MAX($D$16,(AD102)-(J35))),1E-6))^2)/(2*$I$5),((ABS(J102)/MAX(((G35)+(I35)*(MAX($D$16,(IF(N8="None",AD102,N102))-(K35))))*(MAX($D$16,(IF(N8="None",AD102,N102))-(K35))),1E-6))^2)/(2*$I$5))))-((ABS(J102)/MAX(((F35)+(H35)*(MAX($D$16,(AD102)-(J35))))*(MAX($D$16,(AD102)-(J35))),1E-6))^2)/(2*$I$5)</f>
        <v/>
      </c>
      <c r="U102">
        <f>((((G31)*(MAX($D$16,(AE102)-(K31)))^2)/2+(I31)*(MAX($D$16,(AE102)-(K31)))^3/3+(ABS(F102)^2)/($I$5*MAX(((G31)+(I31)*(MAX($D$16,(AE102)-(K31))))*(MAX($D$16,(AE102)-(K31))),1E-6)))-(IF(N6="None",((((F32)*(MAX($D$16,(AE102)-(J32)))^2)/2+(H32)*(MAX($D$16,(AE102)-(J32)))^3/3+(ABS(G102)^2)/($I$5*MAX(((F32)+(H32)*(MAX($D$16,(AE102)-(J32))))*(MAX($D$16,(AE102)-(J32))),1E-6)))*0.72785025),(((((F32)*(MAX($D$16,(AE102)-(J32)))^2)/2+(H32)*(MAX($D$16,(AE102)-(J32)))^3/3+(ABS(G102)^2)/($I$5*MAX(((F32)+(H32)*(MAX($D$16,(AE102)-(J32))))*(MAX($D$16,(AE102)-(J32))),1E-6)))*0.72785025)+((((F33)*(MAX($D$16,(AE102)-(J33)))^2)/2+(H33)*(MAX($D$16,(AE102)-(J33)))^3/3+(ABS(H102)^2)/($I$5*MAX(((F33)+(H33)*(MAX($D$16,(AE102)-(J33))))*(MAX($D$16,(AE102)-(J33))),1E-6)))*0.99999971)))))/MAX(((G31)*(MAX($D$16,(AE102)-(K31)))^2)/2+(I31)*(MAX($D$16,(AE102)-(K31)))^3/3+(ABS(F102)^2)/($I$5*MAX(((G31)+(I31)*(MAX($D$16,(AE102)-(K31))))*(MAX($D$16,(AE102)-(K31))),1E-6)),1E-6)</f>
        <v/>
      </c>
      <c r="V102">
        <f>((((G32)*(MAX($D$16,(AF102)-(K32)))^2)/2+(I32)*(MAX($D$16,(AF102)-(K32)))^3/3+(ABS(G102)^2)/($I$5*MAX(((G32)+(I32)*(MAX($D$16,(AF102)-(K32))))*(MAX($D$16,(AF102)-(K32))),1E-6)))-(IF(AND(N7="None",N8="None"),0,IF(N8="None",((((F34)*(MAX($D$16,(AF102)-(J34)))^2)/2+(H34)*(MAX($D$16,(AF102)-(J34)))^3/3+(ABS(I102)^2)/($I$5*MAX(((F34)+(H34)*(MAX($D$16,(AF102)-(J34))))*(MAX($D$16,(AF102)-(J34))),1E-6)))*1.00000000),IF(N7="None",((((F35)*(MAX($D$16,(AF102)-(J35)))^2)/2+(H35)*(MAX($D$16,(AF102)-(J35)))^3/3+(ABS(J102)^2)/($I$5*MAX(((F35)+(H35)*(MAX($D$16,(AF102)-(J35))))*(MAX($D$16,(AF102)-(J35))),1E-6)))*0.30600918),(((((F34)*(MAX($D$16,(AF102)-(J34)))^2)/2+(H34)*(MAX($D$16,(AF102)-(J34)))^3/3+(ABS(I102)^2)/($I$5*MAX(((F34)+(H34)*(MAX($D$16,(AF102)-(J34))))*(MAX($D$16,(AF102)-(J34))),1E-6)))*1.00000000)+((((F35)*(MAX($D$16,(AF102)-(J35)))^2)/2+(H35)*(MAX($D$16,(AF102)-(J35)))^3/3+(ABS(J102)^2)/($I$5*MAX(((F35)+(H35)*(MAX($D$16,(AF102)-(J35))))*(MAX($D$16,(AF102)-(J35))),1E-6)))*0.30600918)))))))/MAX(((G32)*(MAX($D$16,(AF102)-(K32)))^2)/2+(I32)*(MAX($D$16,(AF102)-(K32)))^3/3+(ABS(G102)^2)/($I$5*MAX(((G32)+(I32)*(MAX($D$16,(AF102)-(K32))))*(MAX($D$16,(AF102)-(K32))),1E-6)),1E-6)</f>
        <v/>
      </c>
      <c r="W102">
        <f>ABS((MAX(P102,Q102))-D102)</f>
        <v/>
      </c>
      <c r="X102">
        <f>ABS((MAX(S102,T102))-E102)</f>
        <v/>
      </c>
      <c r="Y102">
        <f>IF($D$20=0,B102,IFERROR(IF(N6="None",1,MIN(0.98,MAX(0.02,B102+$D$14*((Q102-P102)/MAX(ABS(D102),1))))),B102))</f>
        <v/>
      </c>
      <c r="Z102">
        <f>IF($D$20=0,C102,IFERROR(IF(AND(N7="None",N8="None"),C102,IF(N8="None",1,IF(N7="None",0,MIN(0.98,MAX(0.02,C102+$D$14*((T102-S102)/MAX(ABS(E102),1))))))),C102))</f>
        <v/>
      </c>
      <c r="AA102">
        <f>IF($D$20=0,D102,IFERROR(D102+$D$13*(AC102-D102),D102))</f>
        <v/>
      </c>
      <c r="AB102">
        <f>IF($D$20=0,E102,IFERROR(E102+$D$13*(AD102-E102),E102))</f>
        <v/>
      </c>
      <c r="AC102">
        <f>IF($D$20=0,D102,IF(AC102=0,(MAX(P102,Q102)),IF(ABS((MAX(P102,Q102))-AC102)&lt;$D$19,AC102,MAX((K31)+$D$16,AC102+$D$13*(((MAX(P102,Q102))-AC102))))))</f>
        <v/>
      </c>
      <c r="AD102">
        <f>IF($D$20=0,E102,IF(AD102=0,(MAX(S102,T102)),IF(ABS((MAX(S102,T102))-AD102)&lt;$D$19,AD102,MAX((K32)+$D$16,AD102+$D$13*(((MAX(S102,T102))-AD102))))))</f>
        <v/>
      </c>
      <c r="AE102">
        <f>IF($D$20=0,D102,IF(AE102=0,O102,IF(ABS(U102)&lt;$D$19,AE102,MAX((K31)+$D$16,AE102+($D$13*(((O102)-AE102)+(U102*MAX(ABS(AE102-(K31)),1))))))))</f>
        <v/>
      </c>
      <c r="AF102">
        <f>IF($D$20=0,E102,IF(AF102=0,R102,IF(ABS(V102)&lt;$D$19,AF102,MAX((K32)+$D$16,AF102+($D$13*(((R102)-AF102)+(V102*MAX(ABS(AF102-(K32)),1))))))))</f>
        <v/>
      </c>
      <c r="AG102">
        <f>((G31)*(MAX($D$16,(AC102)-(K31)))^2)/2+(I31)*(MAX($D$16,(AC102)-(K31)))^3/3+(ABS(F102)^2)/($I$5*MAX(((G31)+(I31)*(MAX($D$16,(AC102)-(K31))))*(MAX($D$16,(AC102)-(K31))),1E-6))</f>
        <v/>
      </c>
      <c r="AH102">
        <f>((G31)*(MAX($D$16,(AE102)-(K31)))^2)/2+(I31)*(MAX($D$16,(AE102)-(K31)))^3/3+(ABS(F102)^2)/($I$5*MAX(((G31)+(I31)*(MAX($D$16,(AE102)-(K31))))*(MAX($D$16,(AE102)-(K31))),1E-6))</f>
        <v/>
      </c>
      <c r="AI102">
        <f>((G32)*(MAX($D$16,(AD102)-(K32)))^2)/2+(I32)*(MAX($D$16,(AD102)-(K32)))^3/3+(ABS(G102)^2)/($I$5*MAX(((G32)+(I32)*(MAX($D$16,(AD102)-(K32))))*(MAX($D$16,(AD102)-(K32))),1E-6))</f>
        <v/>
      </c>
      <c r="AJ102">
        <f>((G32)*(MAX($D$16,(AF102)-(K32)))^2)/2+(I32)*(MAX($D$16,(AF102)-(K32)))^3/3+(ABS(G102)^2)/($I$5*MAX(((G32)+(I32)*(MAX($D$16,(AF102)-(K32))))*(MAX($D$16,(AF102)-(K32))),1E-6))</f>
        <v/>
      </c>
      <c r="AK102">
        <f>IF(AH102&gt;=AG102,"Supercritical","Subcritical")</f>
        <v/>
      </c>
      <c r="AL102">
        <f>IF(AJ102&gt;=AI102,"Supercritical","Subcritical")</f>
        <v/>
      </c>
      <c r="AM102">
        <f>IF($D$20=0,D102,IFERROR(D102+$D$13*(IF(AK102="Supercritical",AE102,AC102)-D102),D102))</f>
        <v/>
      </c>
      <c r="AN102">
        <f>IF($D$20=0,E102,IFERROR(E102+$D$13*(IF(AL102="Supercritical",AF102,AD102)-E102),E102))</f>
        <v/>
      </c>
      <c r="AO102">
        <f>IF($D$20=0,0,IFERROR(ABS(IF(AK102="Supercritical",AE102,AC102)-D102),0))</f>
        <v/>
      </c>
      <c r="AP102">
        <f>IF($D$20=0,0,IFERROR(ABS(IF(AL102="Supercritical",AF102,AD102)-E102),0))</f>
        <v/>
      </c>
    </row>
    <row r="103">
      <c r="A103" t="n">
        <v>60</v>
      </c>
      <c r="B103">
        <f>Y102</f>
        <v/>
      </c>
      <c r="C103">
        <f>Z102</f>
        <v/>
      </c>
      <c r="D103">
        <f>AM102</f>
        <v/>
      </c>
      <c r="E103">
        <f>AN102</f>
        <v/>
      </c>
      <c r="F103">
        <f>$D$5</f>
        <v/>
      </c>
      <c r="G103">
        <f>IF(N6="None",MAX(0,F103-H103),MAX(0,F103*B103))</f>
        <v/>
      </c>
      <c r="H103">
        <f>IF(N6="None",MAX(0.05,IFERROR(O33,0)+0.05),MAX(0,F103-G103))</f>
        <v/>
      </c>
      <c r="I103">
        <f>IF(AND(N7="None",N8="None"),MAX(0,G103*C103),IF(N7="None",MAX(0.05,IFERROR(O34,0)+0.05),IF(N8="None",MAX(0,G103-J103),MAX(0,G103*C103))))</f>
        <v/>
      </c>
      <c r="J103">
        <f>IF(AND(N7="None",N8="None"),MAX(0,G103-I103),IF(N8="None",MAX(0.05,IFERROR(O35,0)+0.05),IF(N7="None",MAX(0,G103-I103),MAX(0,G103-I103))))</f>
        <v/>
      </c>
      <c r="K103">
        <f>P5</f>
        <v/>
      </c>
      <c r="L103">
        <f>P6</f>
        <v/>
      </c>
      <c r="M103">
        <f>P7</f>
        <v/>
      </c>
      <c r="N103">
        <f>P8</f>
        <v/>
      </c>
      <c r="O103">
        <f>K103+((ABS(F103)/MAX(((F31)+(H31)*(MAX($D$16,(K103)-(J31))))*(MAX($D$16,(K103)-(J31))),1E-6))^2)/(2*$I$5)-((E31)*((((ABS(F103)*$D$6)/(MAX(((F31)+(H31)*(MAX($D$16,(K103)-(J31))))*(MAX($D$16,(K103)-(J31))),1E-6)*MAX(((((F31)+(H31)*(MAX($D$16,(K103)-(J31))))*(MAX($D$16,(K103)-(J31))))/MAX((F31)+2*(MAX($D$16,(K103)-(J31)))*SQRT(1+(H31)^2),1E-6))^(2/3),1E-6)))^2)+(((ABS(F103)*$D$6)/(MAX(((G31)+(I31)*(MAX($D$16,(AE103)-(K31))))*(MAX($D$16,(AE103)-(K31))),1E-6)*MAX(((((G31)+(I31)*(MAX($D$16,(AE103)-(K31))))*(MAX($D$16,(AE103)-(K31))))/MAX((G31)+2*(MAX($D$16,(AE103)-(K31)))*SQRT(1+(I31)^2),1E-6))^(2/3),1E-6)))^2))/2)+(IF((ABS(F103)/MAX(((G31)+(I31)*(MAX($D$16,(AE103)-(K31))))*(MAX($D$16,(AE103)-(K31))),1E-6))&gt;(ABS(F103)/MAX(((F31)+(H31)*(MAX($D$16,(K103)-(J31))))*(MAX($D$16,(K103)-(J31))),1E-6)),$D$9*((((ABS(F103)/MAX(((G31)+(I31)*(MAX($D$16,(AE103)-(K31))))*(MAX($D$16,(AE103)-(K31))),1E-6))^2)/(2*$I$5))-(((ABS(F103)/MAX(((F31)+(H31)*(MAX($D$16,(K103)-(J31))))*(MAX($D$16,(K103)-(J31))),1E-6))^2)/(2*$I$5))),$D$8*((((ABS(F103)/MAX(((F31)+(H31)*(MAX($D$16,(K103)-(J31))))*(MAX($D$16,(K103)-(J31))),1E-6))^2)/(2*$I$5))-(((ABS(F103)/MAX(((G31)+(I31)*(MAX($D$16,(AE103)-(K31))))*(MAX($D$16,(AE103)-(K31))),1E-6))^2)/(2*$I$5)))))+($D$10*(ABS((X31)-(W31))/90)*MAX(((ABS(F103)/MAX(((F31)+(H31)*(MAX($D$16,(K103)-(J31))))*(MAX($D$16,(K103)-(J31))),1E-6))^2)/(2*$I$5),((ABS(F103)/MAX(((G31)+(I31)*(MAX($D$16,(AE103)-(K31))))*(MAX($D$16,(AE103)-(K31))),1E-6))^2)/(2*$I$5)))+(0)-((ABS(F103)/MAX(((G31)+(I31)*(MAX($D$16,(AE103)-(K31))))*(MAX($D$16,(AE103)-(K31))),1E-6))^2)/(2*$I$5)</f>
        <v/>
      </c>
      <c r="P103">
        <f>AD103+((ABS(G103)/MAX(((G32)+(I32)*(MAX($D$16,(AD103)-(K32))))*(MAX($D$16,(AD103)-(K32))),1E-6))^2)/(2*$I$5)+((E32)*((((ABS(G103)*$D$6)/(MAX(((F32)+(H32)*(MAX($D$16,(AC103)-(J32))))*(MAX($D$16,(AC103)-(J32))),1E-6)*MAX(((((F32)+(H32)*(MAX($D$16,(AC103)-(J32))))*(MAX($D$16,(AC103)-(J32))))/MAX((F32)+2*(MAX($D$16,(AC103)-(J32)))*SQRT(1+(H32)^2),1E-6))^(2/3),1E-6)))^2)+(((ABS(G103)*$D$6)/(MAX(((G32)+(I32)*(MAX($D$16,(AD103)-(K32))))*(MAX($D$16,(AD103)-(K32))),1E-6)*MAX(((((G32)+(I32)*(MAX($D$16,(AD103)-(K32))))*(MAX($D$16,(AD103)-(K32))))/MAX((G32)+2*(MAX($D$16,(AD103)-(K32)))*SQRT(1+(I32)^2),1E-6))^(2/3),1E-6)))^2))/2)+(IF((ABS(G103)/MAX(((G32)+(I32)*(MAX($D$16,(AD103)-(K32))))*(MAX($D$16,(AD103)-(K32))),1E-6))&gt;(ABS(G103)/MAX(((F32)+(H32)*(MAX($D$16,(AC103)-(J32))))*(MAX($D$16,(AC103)-(J32))),1E-6)),$D$9*((((ABS(G103)/MAX(((G32)+(I32)*(MAX($D$16,(AD103)-(K32))))*(MAX($D$16,(AD103)-(K32))),1E-6))^2)/(2*$I$5))-(((ABS(G103)/MAX(((F32)+(H32)*(MAX($D$16,(AC103)-(J32))))*(MAX($D$16,(AC103)-(J32))),1E-6))^2)/(2*$I$5))),$D$8*((((ABS(G103)/MAX(((F32)+(H32)*(MAX($D$16,(AC103)-(J32))))*(MAX($D$16,(AC103)-(J32))),1E-6))^2)/(2*$I$5))-(((ABS(G103)/MAX(((G32)+(I32)*(MAX($D$16,(AD103)-(K32))))*(MAX($D$16,(AD103)-(K32))),1E-6))^2)/(2*$I$5)))))+($D$10*(ABS((X32)-(W32))/90)*MAX(((ABS(G103)/MAX(((F32)+(H32)*(MAX($D$16,(AC103)-(J32))))*(MAX($D$16,(AC103)-(J32))),1E-6))^2)/(2*$I$5),((ABS(G103)/MAX(((G32)+(I32)*(MAX($D$16,(AD103)-(K32))))*(MAX($D$16,(AD103)-(K32))),1E-6))^2)/(2*$I$5)))+(($D$11*0.13607488*(ABS(H103)/MAX(ABS(F103),1E-6))^2*MAX(((ABS(G103)/MAX(((F32)+(H32)*(MAX($D$16,(AC103)-(J32))))*(MAX($D$16,(AC103)-(J32))),1E-6))^2)/(2*$I$5),((ABS(G103)/MAX(((G32)+(I32)*(MAX($D$16,(AD103)-(K32))))*(MAX($D$16,(AD103)-(K32))),1E-6))^2)/(2*$I$5))))-((ABS(G103)/MAX(((F32)+(H32)*(MAX($D$16,(AC103)-(J32))))*(MAX($D$16,(AC103)-(J32))),1E-6))^2)/(2*$I$5)</f>
        <v/>
      </c>
      <c r="Q103">
        <f>L103+((ABS(H103)/MAX(((G33)+(I33)*(MAX($D$16,(IF(N6="None",AC103,L103))-(K33))))*(MAX($D$16,(IF(N6="None",AC103,L103))-(K33))),1E-6))^2)/(2*$I$5)+((E33)*((((ABS(H103)*$D$6)/(MAX(((F33)+(H33)*(MAX($D$16,(AC103)-(J33))))*(MAX($D$16,(AC103)-(J33))),1E-6)*MAX(((((F33)+(H33)*(MAX($D$16,(AC103)-(J33))))*(MAX($D$16,(AC103)-(J33))))/MAX((F33)+2*(MAX($D$16,(AC103)-(J33)))*SQRT(1+(H33)^2),1E-6))^(2/3),1E-6)))^2)+(((ABS(H103)*$D$6)/(MAX(((G33)+(I33)*(MAX($D$16,(IF(N6="None",AC103,L103))-(K33))))*(MAX($D$16,(IF(N6="None",AC103,L103))-(K33))),1E-6)*MAX(((((G33)+(I33)*(MAX($D$16,(IF(N6="None",AC103,L103))-(K33))))*(MAX($D$16,(IF(N6="None",AC103,L103))-(K33))))/MAX((G33)+2*(MAX($D$16,(IF(N6="None",AC103,L103))-(K33)))*SQRT(1+(I33)^2),1E-6))^(2/3),1E-6)))^2))/2)+(IF((ABS(H103)/MAX(((G33)+(I33)*(MAX($D$16,(IF(N6="None",AC103,L103))-(K33))))*(MAX($D$16,(IF(N6="None",AC103,L103))-(K33))),1E-6))&gt;(ABS(H103)/MAX(((F33)+(H33)*(MAX($D$16,(AC103)-(J33))))*(MAX($D$16,(AC103)-(J33))),1E-6)),$D$9*((((ABS(H103)/MAX(((G33)+(I33)*(MAX($D$16,(IF(N6="None",AC103,L103))-(K33))))*(MAX($D$16,(IF(N6="None",AC103,L103))-(K33))),1E-6))^2)/(2*$I$5))-(((ABS(H103)/MAX(((F33)+(H33)*(MAX($D$16,(AC103)-(J33))))*(MAX($D$16,(AC103)-(J33))),1E-6))^2)/(2*$I$5))),$D$8*((((ABS(H103)/MAX(((F33)+(H33)*(MAX($D$16,(AC103)-(J33))))*(MAX($D$16,(AC103)-(J33))),1E-6))^2)/(2*$I$5))-(((ABS(H103)/MAX(((G33)+(I33)*(MAX($D$16,(IF(N6="None",AC103,L103))-(K33))))*(MAX($D$16,(IF(N6="None",AC103,L103))-(K33))),1E-6))^2)/(2*$I$5)))))+($D$10*(ABS((X33)-(W33))/90)*MAX(((ABS(H103)/MAX(((F33)+(H33)*(MAX($D$16,(AC103)-(J33))))*(MAX($D$16,(AC103)-(J33))),1E-6))^2)/(2*$I$5),((ABS(H103)/MAX(((G33)+(I33)*(MAX($D$16,(IF(N6="None",AC103,L103))-(K33))))*(MAX($D$16,(IF(N6="None",AC103,L103))-(K33))),1E-6))^2)/(2*$I$5)))+(($D$11*0.00000015*(ABS(G103)/MAX(ABS(F103),1E-6))^2*MAX(((ABS(H103)/MAX(((F33)+(H33)*(MAX($D$16,(AC103)-(J33))))*(MAX($D$16,(AC103)-(J33))),1E-6))^2)/(2*$I$5),((ABS(H103)/MAX(((G33)+(I33)*(MAX($D$16,(IF(N6="None",AC103,L103))-(K33))))*(MAX($D$16,(IF(N6="None",AC103,L103))-(K33))),1E-6))^2)/(2*$I$5))))-((ABS(H103)/MAX(((F33)+(H33)*(MAX($D$16,(AC103)-(J33))))*(MAX($D$16,(AC103)-(J33))),1E-6))^2)/(2*$I$5)</f>
        <v/>
      </c>
      <c r="R103">
        <f>AE103+((ABS(G103)/MAX(((F32)+(H32)*(MAX($D$16,(AE103)-(J32))))*(MAX($D$16,(AE103)-(J32))),1E-6))^2)/(2*$I$5)-((E32)*((((ABS(G103)*$D$6)/(MAX(((F32)+(H32)*(MAX($D$16,(AE103)-(J32))))*(MAX($D$16,(AE103)-(J32))),1E-6)*MAX(((((F32)+(H32)*(MAX($D$16,(AE103)-(J32))))*(MAX($D$16,(AE103)-(J32))))/MAX((F32)+2*(MAX($D$16,(AE103)-(J32)))*SQRT(1+(H32)^2),1E-6))^(2/3),1E-6)))^2)+(((ABS(G103)*$D$6)/(MAX(((G32)+(I32)*(MAX($D$16,(AF103)-(K32))))*(MAX($D$16,(AF103)-(K32))),1E-6)*MAX(((((G32)+(I32)*(MAX($D$16,(AF103)-(K32))))*(MAX($D$16,(AF103)-(K32))))/MAX((G32)+2*(MAX($D$16,(AF103)-(K32)))*SQRT(1+(I32)^2),1E-6))^(2/3),1E-6)))^2))/2)+(IF((ABS(G103)/MAX(((G32)+(I32)*(MAX($D$16,(AF103)-(K32))))*(MAX($D$16,(AF103)-(K32))),1E-6))&gt;(ABS(G103)/MAX(((F32)+(H32)*(MAX($D$16,(AE103)-(J32))))*(MAX($D$16,(AE103)-(J32))),1E-6)),$D$9*((((ABS(G103)/MAX(((G32)+(I32)*(MAX($D$16,(AF103)-(K32))))*(MAX($D$16,(AF103)-(K32))),1E-6))^2)/(2*$I$5))-(((ABS(G103)/MAX(((F32)+(H32)*(MAX($D$16,(AE103)-(J32))))*(MAX($D$16,(AE103)-(J32))),1E-6))^2)/(2*$I$5))),$D$8*((((ABS(G103)/MAX(((F32)+(H32)*(MAX($D$16,(AE103)-(J32))))*(MAX($D$16,(AE103)-(J32))),1E-6))^2)/(2*$I$5))-(((ABS(G103)/MAX(((G32)+(I32)*(MAX($D$16,(AF103)-(K32))))*(MAX($D$16,(AF103)-(K32))),1E-6))^2)/(2*$I$5)))))+($D$10*(ABS((X32)-(W32))/90)*MAX(((ABS(G103)/MAX(((F32)+(H32)*(MAX($D$16,(AE103)-(J32))))*(MAX($D$16,(AE103)-(J32))),1E-6))^2)/(2*$I$5),((ABS(G103)/MAX(((G32)+(I32)*(MAX($D$16,(AF103)-(K32))))*(MAX($D$16,(AF103)-(K32))),1E-6))^2)/(2*$I$5)))+(($D$11*0.13607488*(ABS(H103)/MAX(ABS(F103),1E-6))^2*MAX(((ABS(G103)/MAX(((F32)+(H32)*(MAX($D$16,(AE103)-(J32))))*(MAX($D$16,(AE103)-(J32))),1E-6))^2)/(2*$I$5),((ABS(G103)/MAX(((G32)+(I32)*(MAX($D$16,(AF103)-(K32))))*(MAX($D$16,(AF103)-(K32))),1E-6))^2)/(2*$I$5))))-((ABS(G103)/MAX(((G32)+(I32)*(MAX($D$16,(AF103)-(K32))))*(MAX($D$16,(AF103)-(K32))),1E-6))^2)/(2*$I$5)</f>
        <v/>
      </c>
      <c r="S103">
        <f>M103+((ABS(I103)/MAX(((G34)+(I34)*(MAX($D$16,(IF(N7="None",AD103,M103))-(K34))))*(MAX($D$16,(IF(N7="None",AD103,M103))-(K34))),1E-6))^2)/(2*$I$5)+((E34)*((((ABS(I103)*$D$6)/(MAX(((F34)+(H34)*(MAX($D$16,(AD103)-(J34))))*(MAX($D$16,(AD103)-(J34))),1E-6)*MAX(((((F34)+(H34)*(MAX($D$16,(AD103)-(J34))))*(MAX($D$16,(AD103)-(J34))))/MAX((F34)+2*(MAX($D$16,(AD103)-(J34)))*SQRT(1+(H34)^2),1E-6))^(2/3),1E-6)))^2)+(((ABS(I103)*$D$6)/(MAX(((G34)+(I34)*(MAX($D$16,(IF(N7="None",AD103,M103))-(K34))))*(MAX($D$16,(IF(N7="None",AD103,M103))-(K34))),1E-6)*MAX(((((G34)+(I34)*(MAX($D$16,(IF(N7="None",AD103,M103))-(K34))))*(MAX($D$16,(IF(N7="None",AD103,M103))-(K34))))/MAX((G34)+2*(MAX($D$16,(IF(N7="None",AD103,M103))-(K34)))*SQRT(1+(I34)^2),1E-6))^(2/3),1E-6)))^2))/2)+(IF((ABS(I103)/MAX(((G34)+(I34)*(MAX($D$16,(IF(N7="None",AD103,M103))-(K34))))*(MAX($D$16,(IF(N7="None",AD103,M103))-(K34))),1E-6))&gt;(ABS(I103)/MAX(((F34)+(H34)*(MAX($D$16,(AD103)-(J34))))*(MAX($D$16,(AD103)-(J34))),1E-6)),$D$9*((((ABS(I103)/MAX(((G34)+(I34)*(MAX($D$16,(IF(N7="None",AD103,M103))-(K34))))*(MAX($D$16,(IF(N7="None",AD103,M103))-(K34))),1E-6))^2)/(2*$I$5))-(((ABS(I103)/MAX(((F34)+(H34)*(MAX($D$16,(AD103)-(J34))))*(MAX($D$16,(AD103)-(J34))),1E-6))^2)/(2*$I$5))),$D$8*((((ABS(I103)/MAX(((F34)+(H34)*(MAX($D$16,(AD103)-(J34))))*(MAX($D$16,(AD103)-(J34))),1E-6))^2)/(2*$I$5))-(((ABS(I103)/MAX(((G34)+(I34)*(MAX($D$16,(IF(N7="None",AD103,M103))-(K34))))*(MAX($D$16,(IF(N7="None",AD103,M103))-(K34))),1E-6))^2)/(2*$I$5)))))+($D$10*(ABS((X34)-(W34))/90)*MAX(((ABS(I103)/MAX(((F34)+(H34)*(MAX($D$16,(AD103)-(J34))))*(MAX($D$16,(AD103)-(J34))),1E-6))^2)/(2*$I$5),((ABS(I103)/MAX(((G34)+(I34)*(MAX($D$16,(IF(N7="None",AD103,M103))-(K34))))*(MAX($D$16,(IF(N7="None",AD103,M103))-(K34))),1E-6))^2)/(2*$I$5)))+(0)-((ABS(I103)/MAX(((F34)+(H34)*(MAX($D$16,(AD103)-(J34))))*(MAX($D$16,(AD103)-(J34))),1E-6))^2)/(2*$I$5)</f>
        <v/>
      </c>
      <c r="T103">
        <f>N103+((ABS(J103)/MAX(((G35)+(I35)*(MAX($D$16,(IF(N8="None",AD103,N103))-(K35))))*(MAX($D$16,(IF(N8="None",AD103,N103))-(K35))),1E-6))^2)/(2*$I$5)+((E35)*((((ABS(J103)*$D$6)/(MAX(((F35)+(H35)*(MAX($D$16,(AD103)-(J35))))*(MAX($D$16,(AD103)-(J35))),1E-6)*MAX(((((F35)+(H35)*(MAX($D$16,(AD103)-(J35))))*(MAX($D$16,(AD103)-(J35))))/MAX((F35)+2*(MAX($D$16,(AD103)-(J35)))*SQRT(1+(H35)^2),1E-6))^(2/3),1E-6)))^2)+(((ABS(J103)*$D$6)/(MAX(((G35)+(I35)*(MAX($D$16,(IF(N8="None",AD103,N103))-(K35))))*(MAX($D$16,(IF(N8="None",AD103,N103))-(K35))),1E-6)*MAX(((((G35)+(I35)*(MAX($D$16,(IF(N8="None",AD103,N103))-(K35))))*(MAX($D$16,(IF(N8="None",AD103,N103))-(K35))))/MAX((G35)+2*(MAX($D$16,(IF(N8="None",AD103,N103))-(K35)))*SQRT(1+(I35)^2),1E-6))^(2/3),1E-6)))^2))/2)+(IF((ABS(J103)/MAX(((G35)+(I35)*(MAX($D$16,(IF(N8="None",AD103,N103))-(K35))))*(MAX($D$16,(IF(N8="None",AD103,N103))-(K35))),1E-6))&gt;(ABS(J103)/MAX(((F35)+(H35)*(MAX($D$16,(AD103)-(J35))))*(MAX($D$16,(AD103)-(J35))),1E-6)),$D$9*((((ABS(J103)/MAX(((G35)+(I35)*(MAX($D$16,(IF(N8="None",AD103,N103))-(K35))))*(MAX($D$16,(IF(N8="None",AD103,N103))-(K35))),1E-6))^2)/(2*$I$5))-(((ABS(J103)/MAX(((F35)+(H35)*(MAX($D$16,(AD103)-(J35))))*(MAX($D$16,(AD103)-(J35))),1E-6))^2)/(2*$I$5))),$D$8*((((ABS(J103)/MAX(((F35)+(H35)*(MAX($D$16,(AD103)-(J35))))*(MAX($D$16,(AD103)-(J35))),1E-6))^2)/(2*$I$5))-(((ABS(J103)/MAX(((G35)+(I35)*(MAX($D$16,(IF(N8="None",AD103,N103))-(K35))))*(MAX($D$16,(IF(N8="None",AD103,N103))-(K35))),1E-6))^2)/(2*$I$5)))))+($D$10*(ABS((X35)-(W35))/90)*MAX(((ABS(J103)/MAX(((F35)+(H35)*(MAX($D$16,(AD103)-(J35))))*(MAX($D$16,(AD103)-(J35))),1E-6))^2)/(2*$I$5),((ABS(J103)/MAX(((G35)+(I35)*(MAX($D$16,(IF(N8="None",AD103,N103))-(K35))))*(MAX($D$16,(IF(N8="None",AD103,N103))-(K35))),1E-6))^2)/(2*$I$5)))+(($D$11*0.34699541*(ABS(I103)/MAX(ABS(G103),1E-6))^2*MAX(((ABS(J103)/MAX(((F35)+(H35)*(MAX($D$16,(AD103)-(J35))))*(MAX($D$16,(AD103)-(J35))),1E-6))^2)/(2*$I$5),((ABS(J103)/MAX(((G35)+(I35)*(MAX($D$16,(IF(N8="None",AD103,N103))-(K35))))*(MAX($D$16,(IF(N8="None",AD103,N103))-(K35))),1E-6))^2)/(2*$I$5))))-((ABS(J103)/MAX(((F35)+(H35)*(MAX($D$16,(AD103)-(J35))))*(MAX($D$16,(AD103)-(J35))),1E-6))^2)/(2*$I$5)</f>
        <v/>
      </c>
      <c r="U103">
        <f>((((G31)*(MAX($D$16,(AE103)-(K31)))^2)/2+(I31)*(MAX($D$16,(AE103)-(K31)))^3/3+(ABS(F103)^2)/($I$5*MAX(((G31)+(I31)*(MAX($D$16,(AE103)-(K31))))*(MAX($D$16,(AE103)-(K31))),1E-6)))-(IF(N6="None",((((F32)*(MAX($D$16,(AE103)-(J32)))^2)/2+(H32)*(MAX($D$16,(AE103)-(J32)))^3/3+(ABS(G103)^2)/($I$5*MAX(((F32)+(H32)*(MAX($D$16,(AE103)-(J32))))*(MAX($D$16,(AE103)-(J32))),1E-6)))*0.72785025),(((((F32)*(MAX($D$16,(AE103)-(J32)))^2)/2+(H32)*(MAX($D$16,(AE103)-(J32)))^3/3+(ABS(G103)^2)/($I$5*MAX(((F32)+(H32)*(MAX($D$16,(AE103)-(J32))))*(MAX($D$16,(AE103)-(J32))),1E-6)))*0.72785025)+((((F33)*(MAX($D$16,(AE103)-(J33)))^2)/2+(H33)*(MAX($D$16,(AE103)-(J33)))^3/3+(ABS(H103)^2)/($I$5*MAX(((F33)+(H33)*(MAX($D$16,(AE103)-(J33))))*(MAX($D$16,(AE103)-(J33))),1E-6)))*0.99999971)))))/MAX(((G31)*(MAX($D$16,(AE103)-(K31)))^2)/2+(I31)*(MAX($D$16,(AE103)-(K31)))^3/3+(ABS(F103)^2)/($I$5*MAX(((G31)+(I31)*(MAX($D$16,(AE103)-(K31))))*(MAX($D$16,(AE103)-(K31))),1E-6)),1E-6)</f>
        <v/>
      </c>
      <c r="V103">
        <f>((((G32)*(MAX($D$16,(AF103)-(K32)))^2)/2+(I32)*(MAX($D$16,(AF103)-(K32)))^3/3+(ABS(G103)^2)/($I$5*MAX(((G32)+(I32)*(MAX($D$16,(AF103)-(K32))))*(MAX($D$16,(AF103)-(K32))),1E-6)))-(IF(AND(N7="None",N8="None"),0,IF(N8="None",((((F34)*(MAX($D$16,(AF103)-(J34)))^2)/2+(H34)*(MAX($D$16,(AF103)-(J34)))^3/3+(ABS(I103)^2)/($I$5*MAX(((F34)+(H34)*(MAX($D$16,(AF103)-(J34))))*(MAX($D$16,(AF103)-(J34))),1E-6)))*1.00000000),IF(N7="None",((((F35)*(MAX($D$16,(AF103)-(J35)))^2)/2+(H35)*(MAX($D$16,(AF103)-(J35)))^3/3+(ABS(J103)^2)/($I$5*MAX(((F35)+(H35)*(MAX($D$16,(AF103)-(J35))))*(MAX($D$16,(AF103)-(J35))),1E-6)))*0.30600918),(((((F34)*(MAX($D$16,(AF103)-(J34)))^2)/2+(H34)*(MAX($D$16,(AF103)-(J34)))^3/3+(ABS(I103)^2)/($I$5*MAX(((F34)+(H34)*(MAX($D$16,(AF103)-(J34))))*(MAX($D$16,(AF103)-(J34))),1E-6)))*1.00000000)+((((F35)*(MAX($D$16,(AF103)-(J35)))^2)/2+(H35)*(MAX($D$16,(AF103)-(J35)))^3/3+(ABS(J103)^2)/($I$5*MAX(((F35)+(H35)*(MAX($D$16,(AF103)-(J35))))*(MAX($D$16,(AF103)-(J35))),1E-6)))*0.30600918)))))))/MAX(((G32)*(MAX($D$16,(AF103)-(K32)))^2)/2+(I32)*(MAX($D$16,(AF103)-(K32)))^3/3+(ABS(G103)^2)/($I$5*MAX(((G32)+(I32)*(MAX($D$16,(AF103)-(K32))))*(MAX($D$16,(AF103)-(K32))),1E-6)),1E-6)</f>
        <v/>
      </c>
      <c r="W103">
        <f>ABS((MAX(P103,Q103))-D103)</f>
        <v/>
      </c>
      <c r="X103">
        <f>ABS((MAX(S103,T103))-E103)</f>
        <v/>
      </c>
      <c r="Y103">
        <f>IF($D$20=0,B103,IFERROR(IF(N6="None",1,MIN(0.98,MAX(0.02,B103+$D$14*((Q103-P103)/MAX(ABS(D103),1))))),B103))</f>
        <v/>
      </c>
      <c r="Z103">
        <f>IF($D$20=0,C103,IFERROR(IF(AND(N7="None",N8="None"),C103,IF(N8="None",1,IF(N7="None",0,MIN(0.98,MAX(0.02,C103+$D$14*((T103-S103)/MAX(ABS(E103),1))))))),C103))</f>
        <v/>
      </c>
      <c r="AA103">
        <f>IF($D$20=0,D103,IFERROR(D103+$D$13*(AC103-D103),D103))</f>
        <v/>
      </c>
      <c r="AB103">
        <f>IF($D$20=0,E103,IFERROR(E103+$D$13*(AD103-E103),E103))</f>
        <v/>
      </c>
      <c r="AC103">
        <f>IF($D$20=0,D103,IF(AC103=0,(MAX(P103,Q103)),IF(ABS((MAX(P103,Q103))-AC103)&lt;$D$19,AC103,MAX((K31)+$D$16,AC103+$D$13*(((MAX(P103,Q103))-AC103))))))</f>
        <v/>
      </c>
      <c r="AD103">
        <f>IF($D$20=0,E103,IF(AD103=0,(MAX(S103,T103)),IF(ABS((MAX(S103,T103))-AD103)&lt;$D$19,AD103,MAX((K32)+$D$16,AD103+$D$13*(((MAX(S103,T103))-AD103))))))</f>
        <v/>
      </c>
      <c r="AE103">
        <f>IF($D$20=0,D103,IF(AE103=0,O103,IF(ABS(U103)&lt;$D$19,AE103,MAX((K31)+$D$16,AE103+($D$13*(((O103)-AE103)+(U103*MAX(ABS(AE103-(K31)),1))))))))</f>
        <v/>
      </c>
      <c r="AF103">
        <f>IF($D$20=0,E103,IF(AF103=0,R103,IF(ABS(V103)&lt;$D$19,AF103,MAX((K32)+$D$16,AF103+($D$13*(((R103)-AF103)+(V103*MAX(ABS(AF103-(K32)),1))))))))</f>
        <v/>
      </c>
      <c r="AG103">
        <f>((G31)*(MAX($D$16,(AC103)-(K31)))^2)/2+(I31)*(MAX($D$16,(AC103)-(K31)))^3/3+(ABS(F103)^2)/($I$5*MAX(((G31)+(I31)*(MAX($D$16,(AC103)-(K31))))*(MAX($D$16,(AC103)-(K31))),1E-6))</f>
        <v/>
      </c>
      <c r="AH103">
        <f>((G31)*(MAX($D$16,(AE103)-(K31)))^2)/2+(I31)*(MAX($D$16,(AE103)-(K31)))^3/3+(ABS(F103)^2)/($I$5*MAX(((G31)+(I31)*(MAX($D$16,(AE103)-(K31))))*(MAX($D$16,(AE103)-(K31))),1E-6))</f>
        <v/>
      </c>
      <c r="AI103">
        <f>((G32)*(MAX($D$16,(AD103)-(K32)))^2)/2+(I32)*(MAX($D$16,(AD103)-(K32)))^3/3+(ABS(G103)^2)/($I$5*MAX(((G32)+(I32)*(MAX($D$16,(AD103)-(K32))))*(MAX($D$16,(AD103)-(K32))),1E-6))</f>
        <v/>
      </c>
      <c r="AJ103">
        <f>((G32)*(MAX($D$16,(AF103)-(K32)))^2)/2+(I32)*(MAX($D$16,(AF103)-(K32)))^3/3+(ABS(G103)^2)/($I$5*MAX(((G32)+(I32)*(MAX($D$16,(AF103)-(K32))))*(MAX($D$16,(AF103)-(K32))),1E-6))</f>
        <v/>
      </c>
      <c r="AK103">
        <f>IF(AH103&gt;=AG103,"Supercritical","Subcritical")</f>
        <v/>
      </c>
      <c r="AL103">
        <f>IF(AJ103&gt;=AI103,"Supercritical","Subcritical")</f>
        <v/>
      </c>
      <c r="AM103">
        <f>IF($D$20=0,D103,IFERROR(D103+$D$13*(IF(AK103="Supercritical",AE103,AC103)-D103),D103))</f>
        <v/>
      </c>
      <c r="AN103">
        <f>IF($D$20=0,E103,IFERROR(E103+$D$13*(IF(AL103="Supercritical",AF103,AD103)-E103),E103))</f>
        <v/>
      </c>
      <c r="AO103">
        <f>IF($D$20=0,0,IFERROR(ABS(IF(AK103="Supercritical",AE103,AC103)-D103),0))</f>
        <v/>
      </c>
      <c r="AP103">
        <f>IF($D$20=0,0,IFERROR(ABS(IF(AL103="Supercritical",AF103,AD103)-E103),0))</f>
        <v/>
      </c>
    </row>
    <row r="104">
      <c r="A104" t="n">
        <v>61</v>
      </c>
      <c r="B104">
        <f>Y103</f>
        <v/>
      </c>
      <c r="C104">
        <f>Z103</f>
        <v/>
      </c>
      <c r="D104">
        <f>AM103</f>
        <v/>
      </c>
      <c r="E104">
        <f>AN103</f>
        <v/>
      </c>
      <c r="F104">
        <f>$D$5</f>
        <v/>
      </c>
      <c r="G104">
        <f>IF(N6="None",MAX(0,F104-H104),MAX(0,F104*B104))</f>
        <v/>
      </c>
      <c r="H104">
        <f>IF(N6="None",MAX(0.05,IFERROR(O33,0)+0.05),MAX(0,F104-G104))</f>
        <v/>
      </c>
      <c r="I104">
        <f>IF(AND(N7="None",N8="None"),MAX(0,G104*C104),IF(N7="None",MAX(0.05,IFERROR(O34,0)+0.05),IF(N8="None",MAX(0,G104-J104),MAX(0,G104*C104))))</f>
        <v/>
      </c>
      <c r="J104">
        <f>IF(AND(N7="None",N8="None"),MAX(0,G104-I104),IF(N8="None",MAX(0.05,IFERROR(O35,0)+0.05),IF(N7="None",MAX(0,G104-I104),MAX(0,G104-I104))))</f>
        <v/>
      </c>
      <c r="K104">
        <f>P5</f>
        <v/>
      </c>
      <c r="L104">
        <f>P6</f>
        <v/>
      </c>
      <c r="M104">
        <f>P7</f>
        <v/>
      </c>
      <c r="N104">
        <f>P8</f>
        <v/>
      </c>
      <c r="O104">
        <f>K104+((ABS(F104)/MAX(((F31)+(H31)*(MAX($D$16,(K104)-(J31))))*(MAX($D$16,(K104)-(J31))),1E-6))^2)/(2*$I$5)-((E31)*((((ABS(F104)*$D$6)/(MAX(((F31)+(H31)*(MAX($D$16,(K104)-(J31))))*(MAX($D$16,(K104)-(J31))),1E-6)*MAX(((((F31)+(H31)*(MAX($D$16,(K104)-(J31))))*(MAX($D$16,(K104)-(J31))))/MAX((F31)+2*(MAX($D$16,(K104)-(J31)))*SQRT(1+(H31)^2),1E-6))^(2/3),1E-6)))^2)+(((ABS(F104)*$D$6)/(MAX(((G31)+(I31)*(MAX($D$16,(AE104)-(K31))))*(MAX($D$16,(AE104)-(K31))),1E-6)*MAX(((((G31)+(I31)*(MAX($D$16,(AE104)-(K31))))*(MAX($D$16,(AE104)-(K31))))/MAX((G31)+2*(MAX($D$16,(AE104)-(K31)))*SQRT(1+(I31)^2),1E-6))^(2/3),1E-6)))^2))/2)+(IF((ABS(F104)/MAX(((G31)+(I31)*(MAX($D$16,(AE104)-(K31))))*(MAX($D$16,(AE104)-(K31))),1E-6))&gt;(ABS(F104)/MAX(((F31)+(H31)*(MAX($D$16,(K104)-(J31))))*(MAX($D$16,(K104)-(J31))),1E-6)),$D$9*((((ABS(F104)/MAX(((G31)+(I31)*(MAX($D$16,(AE104)-(K31))))*(MAX($D$16,(AE104)-(K31))),1E-6))^2)/(2*$I$5))-(((ABS(F104)/MAX(((F31)+(H31)*(MAX($D$16,(K104)-(J31))))*(MAX($D$16,(K104)-(J31))),1E-6))^2)/(2*$I$5))),$D$8*((((ABS(F104)/MAX(((F31)+(H31)*(MAX($D$16,(K104)-(J31))))*(MAX($D$16,(K104)-(J31))),1E-6))^2)/(2*$I$5))-(((ABS(F104)/MAX(((G31)+(I31)*(MAX($D$16,(AE104)-(K31))))*(MAX($D$16,(AE104)-(K31))),1E-6))^2)/(2*$I$5)))))+($D$10*(ABS((X31)-(W31))/90)*MAX(((ABS(F104)/MAX(((F31)+(H31)*(MAX($D$16,(K104)-(J31))))*(MAX($D$16,(K104)-(J31))),1E-6))^2)/(2*$I$5),((ABS(F104)/MAX(((G31)+(I31)*(MAX($D$16,(AE104)-(K31))))*(MAX($D$16,(AE104)-(K31))),1E-6))^2)/(2*$I$5)))+(0)-((ABS(F104)/MAX(((G31)+(I31)*(MAX($D$16,(AE104)-(K31))))*(MAX($D$16,(AE104)-(K31))),1E-6))^2)/(2*$I$5)</f>
        <v/>
      </c>
      <c r="P104">
        <f>AD104+((ABS(G104)/MAX(((G32)+(I32)*(MAX($D$16,(AD104)-(K32))))*(MAX($D$16,(AD104)-(K32))),1E-6))^2)/(2*$I$5)+((E32)*((((ABS(G104)*$D$6)/(MAX(((F32)+(H32)*(MAX($D$16,(AC104)-(J32))))*(MAX($D$16,(AC104)-(J32))),1E-6)*MAX(((((F32)+(H32)*(MAX($D$16,(AC104)-(J32))))*(MAX($D$16,(AC104)-(J32))))/MAX((F32)+2*(MAX($D$16,(AC104)-(J32)))*SQRT(1+(H32)^2),1E-6))^(2/3),1E-6)))^2)+(((ABS(G104)*$D$6)/(MAX(((G32)+(I32)*(MAX($D$16,(AD104)-(K32))))*(MAX($D$16,(AD104)-(K32))),1E-6)*MAX(((((G32)+(I32)*(MAX($D$16,(AD104)-(K32))))*(MAX($D$16,(AD104)-(K32))))/MAX((G32)+2*(MAX($D$16,(AD104)-(K32)))*SQRT(1+(I32)^2),1E-6))^(2/3),1E-6)))^2))/2)+(IF((ABS(G104)/MAX(((G32)+(I32)*(MAX($D$16,(AD104)-(K32))))*(MAX($D$16,(AD104)-(K32))),1E-6))&gt;(ABS(G104)/MAX(((F32)+(H32)*(MAX($D$16,(AC104)-(J32))))*(MAX($D$16,(AC104)-(J32))),1E-6)),$D$9*((((ABS(G104)/MAX(((G32)+(I32)*(MAX($D$16,(AD104)-(K32))))*(MAX($D$16,(AD104)-(K32))),1E-6))^2)/(2*$I$5))-(((ABS(G104)/MAX(((F32)+(H32)*(MAX($D$16,(AC104)-(J32))))*(MAX($D$16,(AC104)-(J32))),1E-6))^2)/(2*$I$5))),$D$8*((((ABS(G104)/MAX(((F32)+(H32)*(MAX($D$16,(AC104)-(J32))))*(MAX($D$16,(AC104)-(J32))),1E-6))^2)/(2*$I$5))-(((ABS(G104)/MAX(((G32)+(I32)*(MAX($D$16,(AD104)-(K32))))*(MAX($D$16,(AD104)-(K32))),1E-6))^2)/(2*$I$5)))))+($D$10*(ABS((X32)-(W32))/90)*MAX(((ABS(G104)/MAX(((F32)+(H32)*(MAX($D$16,(AC104)-(J32))))*(MAX($D$16,(AC104)-(J32))),1E-6))^2)/(2*$I$5),((ABS(G104)/MAX(((G32)+(I32)*(MAX($D$16,(AD104)-(K32))))*(MAX($D$16,(AD104)-(K32))),1E-6))^2)/(2*$I$5)))+(($D$11*0.13607488*(ABS(H104)/MAX(ABS(F104),1E-6))^2*MAX(((ABS(G104)/MAX(((F32)+(H32)*(MAX($D$16,(AC104)-(J32))))*(MAX($D$16,(AC104)-(J32))),1E-6))^2)/(2*$I$5),((ABS(G104)/MAX(((G32)+(I32)*(MAX($D$16,(AD104)-(K32))))*(MAX($D$16,(AD104)-(K32))),1E-6))^2)/(2*$I$5))))-((ABS(G104)/MAX(((F32)+(H32)*(MAX($D$16,(AC104)-(J32))))*(MAX($D$16,(AC104)-(J32))),1E-6))^2)/(2*$I$5)</f>
        <v/>
      </c>
      <c r="Q104">
        <f>L104+((ABS(H104)/MAX(((G33)+(I33)*(MAX($D$16,(IF(N6="None",AC104,L104))-(K33))))*(MAX($D$16,(IF(N6="None",AC104,L104))-(K33))),1E-6))^2)/(2*$I$5)+((E33)*((((ABS(H104)*$D$6)/(MAX(((F33)+(H33)*(MAX($D$16,(AC104)-(J33))))*(MAX($D$16,(AC104)-(J33))),1E-6)*MAX(((((F33)+(H33)*(MAX($D$16,(AC104)-(J33))))*(MAX($D$16,(AC104)-(J33))))/MAX((F33)+2*(MAX($D$16,(AC104)-(J33)))*SQRT(1+(H33)^2),1E-6))^(2/3),1E-6)))^2)+(((ABS(H104)*$D$6)/(MAX(((G33)+(I33)*(MAX($D$16,(IF(N6="None",AC104,L104))-(K33))))*(MAX($D$16,(IF(N6="None",AC104,L104))-(K33))),1E-6)*MAX(((((G33)+(I33)*(MAX($D$16,(IF(N6="None",AC104,L104))-(K33))))*(MAX($D$16,(IF(N6="None",AC104,L104))-(K33))))/MAX((G33)+2*(MAX($D$16,(IF(N6="None",AC104,L104))-(K33)))*SQRT(1+(I33)^2),1E-6))^(2/3),1E-6)))^2))/2)+(IF((ABS(H104)/MAX(((G33)+(I33)*(MAX($D$16,(IF(N6="None",AC104,L104))-(K33))))*(MAX($D$16,(IF(N6="None",AC104,L104))-(K33))),1E-6))&gt;(ABS(H104)/MAX(((F33)+(H33)*(MAX($D$16,(AC104)-(J33))))*(MAX($D$16,(AC104)-(J33))),1E-6)),$D$9*((((ABS(H104)/MAX(((G33)+(I33)*(MAX($D$16,(IF(N6="None",AC104,L104))-(K33))))*(MAX($D$16,(IF(N6="None",AC104,L104))-(K33))),1E-6))^2)/(2*$I$5))-(((ABS(H104)/MAX(((F33)+(H33)*(MAX($D$16,(AC104)-(J33))))*(MAX($D$16,(AC104)-(J33))),1E-6))^2)/(2*$I$5))),$D$8*((((ABS(H104)/MAX(((F33)+(H33)*(MAX($D$16,(AC104)-(J33))))*(MAX($D$16,(AC104)-(J33))),1E-6))^2)/(2*$I$5))-(((ABS(H104)/MAX(((G33)+(I33)*(MAX($D$16,(IF(N6="None",AC104,L104))-(K33))))*(MAX($D$16,(IF(N6="None",AC104,L104))-(K33))),1E-6))^2)/(2*$I$5)))))+($D$10*(ABS((X33)-(W33))/90)*MAX(((ABS(H104)/MAX(((F33)+(H33)*(MAX($D$16,(AC104)-(J33))))*(MAX($D$16,(AC104)-(J33))),1E-6))^2)/(2*$I$5),((ABS(H104)/MAX(((G33)+(I33)*(MAX($D$16,(IF(N6="None",AC104,L104))-(K33))))*(MAX($D$16,(IF(N6="None",AC104,L104))-(K33))),1E-6))^2)/(2*$I$5)))+(($D$11*0.00000015*(ABS(G104)/MAX(ABS(F104),1E-6))^2*MAX(((ABS(H104)/MAX(((F33)+(H33)*(MAX($D$16,(AC104)-(J33))))*(MAX($D$16,(AC104)-(J33))),1E-6))^2)/(2*$I$5),((ABS(H104)/MAX(((G33)+(I33)*(MAX($D$16,(IF(N6="None",AC104,L104))-(K33))))*(MAX($D$16,(IF(N6="None",AC104,L104))-(K33))),1E-6))^2)/(2*$I$5))))-((ABS(H104)/MAX(((F33)+(H33)*(MAX($D$16,(AC104)-(J33))))*(MAX($D$16,(AC104)-(J33))),1E-6))^2)/(2*$I$5)</f>
        <v/>
      </c>
      <c r="R104">
        <f>AE104+((ABS(G104)/MAX(((F32)+(H32)*(MAX($D$16,(AE104)-(J32))))*(MAX($D$16,(AE104)-(J32))),1E-6))^2)/(2*$I$5)-((E32)*((((ABS(G104)*$D$6)/(MAX(((F32)+(H32)*(MAX($D$16,(AE104)-(J32))))*(MAX($D$16,(AE104)-(J32))),1E-6)*MAX(((((F32)+(H32)*(MAX($D$16,(AE104)-(J32))))*(MAX($D$16,(AE104)-(J32))))/MAX((F32)+2*(MAX($D$16,(AE104)-(J32)))*SQRT(1+(H32)^2),1E-6))^(2/3),1E-6)))^2)+(((ABS(G104)*$D$6)/(MAX(((G32)+(I32)*(MAX($D$16,(AF104)-(K32))))*(MAX($D$16,(AF104)-(K32))),1E-6)*MAX(((((G32)+(I32)*(MAX($D$16,(AF104)-(K32))))*(MAX($D$16,(AF104)-(K32))))/MAX((G32)+2*(MAX($D$16,(AF104)-(K32)))*SQRT(1+(I32)^2),1E-6))^(2/3),1E-6)))^2))/2)+(IF((ABS(G104)/MAX(((G32)+(I32)*(MAX($D$16,(AF104)-(K32))))*(MAX($D$16,(AF104)-(K32))),1E-6))&gt;(ABS(G104)/MAX(((F32)+(H32)*(MAX($D$16,(AE104)-(J32))))*(MAX($D$16,(AE104)-(J32))),1E-6)),$D$9*((((ABS(G104)/MAX(((G32)+(I32)*(MAX($D$16,(AF104)-(K32))))*(MAX($D$16,(AF104)-(K32))),1E-6))^2)/(2*$I$5))-(((ABS(G104)/MAX(((F32)+(H32)*(MAX($D$16,(AE104)-(J32))))*(MAX($D$16,(AE104)-(J32))),1E-6))^2)/(2*$I$5))),$D$8*((((ABS(G104)/MAX(((F32)+(H32)*(MAX($D$16,(AE104)-(J32))))*(MAX($D$16,(AE104)-(J32))),1E-6))^2)/(2*$I$5))-(((ABS(G104)/MAX(((G32)+(I32)*(MAX($D$16,(AF104)-(K32))))*(MAX($D$16,(AF104)-(K32))),1E-6))^2)/(2*$I$5)))))+($D$10*(ABS((X32)-(W32))/90)*MAX(((ABS(G104)/MAX(((F32)+(H32)*(MAX($D$16,(AE104)-(J32))))*(MAX($D$16,(AE104)-(J32))),1E-6))^2)/(2*$I$5),((ABS(G104)/MAX(((G32)+(I32)*(MAX($D$16,(AF104)-(K32))))*(MAX($D$16,(AF104)-(K32))),1E-6))^2)/(2*$I$5)))+(($D$11*0.13607488*(ABS(H104)/MAX(ABS(F104),1E-6))^2*MAX(((ABS(G104)/MAX(((F32)+(H32)*(MAX($D$16,(AE104)-(J32))))*(MAX($D$16,(AE104)-(J32))),1E-6))^2)/(2*$I$5),((ABS(G104)/MAX(((G32)+(I32)*(MAX($D$16,(AF104)-(K32))))*(MAX($D$16,(AF104)-(K32))),1E-6))^2)/(2*$I$5))))-((ABS(G104)/MAX(((G32)+(I32)*(MAX($D$16,(AF104)-(K32))))*(MAX($D$16,(AF104)-(K32))),1E-6))^2)/(2*$I$5)</f>
        <v/>
      </c>
      <c r="S104">
        <f>M104+((ABS(I104)/MAX(((G34)+(I34)*(MAX($D$16,(IF(N7="None",AD104,M104))-(K34))))*(MAX($D$16,(IF(N7="None",AD104,M104))-(K34))),1E-6))^2)/(2*$I$5)+((E34)*((((ABS(I104)*$D$6)/(MAX(((F34)+(H34)*(MAX($D$16,(AD104)-(J34))))*(MAX($D$16,(AD104)-(J34))),1E-6)*MAX(((((F34)+(H34)*(MAX($D$16,(AD104)-(J34))))*(MAX($D$16,(AD104)-(J34))))/MAX((F34)+2*(MAX($D$16,(AD104)-(J34)))*SQRT(1+(H34)^2),1E-6))^(2/3),1E-6)))^2)+(((ABS(I104)*$D$6)/(MAX(((G34)+(I34)*(MAX($D$16,(IF(N7="None",AD104,M104))-(K34))))*(MAX($D$16,(IF(N7="None",AD104,M104))-(K34))),1E-6)*MAX(((((G34)+(I34)*(MAX($D$16,(IF(N7="None",AD104,M104))-(K34))))*(MAX($D$16,(IF(N7="None",AD104,M104))-(K34))))/MAX((G34)+2*(MAX($D$16,(IF(N7="None",AD104,M104))-(K34)))*SQRT(1+(I34)^2),1E-6))^(2/3),1E-6)))^2))/2)+(IF((ABS(I104)/MAX(((G34)+(I34)*(MAX($D$16,(IF(N7="None",AD104,M104))-(K34))))*(MAX($D$16,(IF(N7="None",AD104,M104))-(K34))),1E-6))&gt;(ABS(I104)/MAX(((F34)+(H34)*(MAX($D$16,(AD104)-(J34))))*(MAX($D$16,(AD104)-(J34))),1E-6)),$D$9*((((ABS(I104)/MAX(((G34)+(I34)*(MAX($D$16,(IF(N7="None",AD104,M104))-(K34))))*(MAX($D$16,(IF(N7="None",AD104,M104))-(K34))),1E-6))^2)/(2*$I$5))-(((ABS(I104)/MAX(((F34)+(H34)*(MAX($D$16,(AD104)-(J34))))*(MAX($D$16,(AD104)-(J34))),1E-6))^2)/(2*$I$5))),$D$8*((((ABS(I104)/MAX(((F34)+(H34)*(MAX($D$16,(AD104)-(J34))))*(MAX($D$16,(AD104)-(J34))),1E-6))^2)/(2*$I$5))-(((ABS(I104)/MAX(((G34)+(I34)*(MAX($D$16,(IF(N7="None",AD104,M104))-(K34))))*(MAX($D$16,(IF(N7="None",AD104,M104))-(K34))),1E-6))^2)/(2*$I$5)))))+($D$10*(ABS((X34)-(W34))/90)*MAX(((ABS(I104)/MAX(((F34)+(H34)*(MAX($D$16,(AD104)-(J34))))*(MAX($D$16,(AD104)-(J34))),1E-6))^2)/(2*$I$5),((ABS(I104)/MAX(((G34)+(I34)*(MAX($D$16,(IF(N7="None",AD104,M104))-(K34))))*(MAX($D$16,(IF(N7="None",AD104,M104))-(K34))),1E-6))^2)/(2*$I$5)))+(0)-((ABS(I104)/MAX(((F34)+(H34)*(MAX($D$16,(AD104)-(J34))))*(MAX($D$16,(AD104)-(J34))),1E-6))^2)/(2*$I$5)</f>
        <v/>
      </c>
      <c r="T104">
        <f>N104+((ABS(J104)/MAX(((G35)+(I35)*(MAX($D$16,(IF(N8="None",AD104,N104))-(K35))))*(MAX($D$16,(IF(N8="None",AD104,N104))-(K35))),1E-6))^2)/(2*$I$5)+((E35)*((((ABS(J104)*$D$6)/(MAX(((F35)+(H35)*(MAX($D$16,(AD104)-(J35))))*(MAX($D$16,(AD104)-(J35))),1E-6)*MAX(((((F35)+(H35)*(MAX($D$16,(AD104)-(J35))))*(MAX($D$16,(AD104)-(J35))))/MAX((F35)+2*(MAX($D$16,(AD104)-(J35)))*SQRT(1+(H35)^2),1E-6))^(2/3),1E-6)))^2)+(((ABS(J104)*$D$6)/(MAX(((G35)+(I35)*(MAX($D$16,(IF(N8="None",AD104,N104))-(K35))))*(MAX($D$16,(IF(N8="None",AD104,N104))-(K35))),1E-6)*MAX(((((G35)+(I35)*(MAX($D$16,(IF(N8="None",AD104,N104))-(K35))))*(MAX($D$16,(IF(N8="None",AD104,N104))-(K35))))/MAX((G35)+2*(MAX($D$16,(IF(N8="None",AD104,N104))-(K35)))*SQRT(1+(I35)^2),1E-6))^(2/3),1E-6)))^2))/2)+(IF((ABS(J104)/MAX(((G35)+(I35)*(MAX($D$16,(IF(N8="None",AD104,N104))-(K35))))*(MAX($D$16,(IF(N8="None",AD104,N104))-(K35))),1E-6))&gt;(ABS(J104)/MAX(((F35)+(H35)*(MAX($D$16,(AD104)-(J35))))*(MAX($D$16,(AD104)-(J35))),1E-6)),$D$9*((((ABS(J104)/MAX(((G35)+(I35)*(MAX($D$16,(IF(N8="None",AD104,N104))-(K35))))*(MAX($D$16,(IF(N8="None",AD104,N104))-(K35))),1E-6))^2)/(2*$I$5))-(((ABS(J104)/MAX(((F35)+(H35)*(MAX($D$16,(AD104)-(J35))))*(MAX($D$16,(AD104)-(J35))),1E-6))^2)/(2*$I$5))),$D$8*((((ABS(J104)/MAX(((F35)+(H35)*(MAX($D$16,(AD104)-(J35))))*(MAX($D$16,(AD104)-(J35))),1E-6))^2)/(2*$I$5))-(((ABS(J104)/MAX(((G35)+(I35)*(MAX($D$16,(IF(N8="None",AD104,N104))-(K35))))*(MAX($D$16,(IF(N8="None",AD104,N104))-(K35))),1E-6))^2)/(2*$I$5)))))+($D$10*(ABS((X35)-(W35))/90)*MAX(((ABS(J104)/MAX(((F35)+(H35)*(MAX($D$16,(AD104)-(J35))))*(MAX($D$16,(AD104)-(J35))),1E-6))^2)/(2*$I$5),((ABS(J104)/MAX(((G35)+(I35)*(MAX($D$16,(IF(N8="None",AD104,N104))-(K35))))*(MAX($D$16,(IF(N8="None",AD104,N104))-(K35))),1E-6))^2)/(2*$I$5)))+(($D$11*0.34699541*(ABS(I104)/MAX(ABS(G104),1E-6))^2*MAX(((ABS(J104)/MAX(((F35)+(H35)*(MAX($D$16,(AD104)-(J35))))*(MAX($D$16,(AD104)-(J35))),1E-6))^2)/(2*$I$5),((ABS(J104)/MAX(((G35)+(I35)*(MAX($D$16,(IF(N8="None",AD104,N104))-(K35))))*(MAX($D$16,(IF(N8="None",AD104,N104))-(K35))),1E-6))^2)/(2*$I$5))))-((ABS(J104)/MAX(((F35)+(H35)*(MAX($D$16,(AD104)-(J35))))*(MAX($D$16,(AD104)-(J35))),1E-6))^2)/(2*$I$5)</f>
        <v/>
      </c>
      <c r="U104">
        <f>((((G31)*(MAX($D$16,(AE104)-(K31)))^2)/2+(I31)*(MAX($D$16,(AE104)-(K31)))^3/3+(ABS(F104)^2)/($I$5*MAX(((G31)+(I31)*(MAX($D$16,(AE104)-(K31))))*(MAX($D$16,(AE104)-(K31))),1E-6)))-(IF(N6="None",((((F32)*(MAX($D$16,(AE104)-(J32)))^2)/2+(H32)*(MAX($D$16,(AE104)-(J32)))^3/3+(ABS(G104)^2)/($I$5*MAX(((F32)+(H32)*(MAX($D$16,(AE104)-(J32))))*(MAX($D$16,(AE104)-(J32))),1E-6)))*0.72785025),(((((F32)*(MAX($D$16,(AE104)-(J32)))^2)/2+(H32)*(MAX($D$16,(AE104)-(J32)))^3/3+(ABS(G104)^2)/($I$5*MAX(((F32)+(H32)*(MAX($D$16,(AE104)-(J32))))*(MAX($D$16,(AE104)-(J32))),1E-6)))*0.72785025)+((((F33)*(MAX($D$16,(AE104)-(J33)))^2)/2+(H33)*(MAX($D$16,(AE104)-(J33)))^3/3+(ABS(H104)^2)/($I$5*MAX(((F33)+(H33)*(MAX($D$16,(AE104)-(J33))))*(MAX($D$16,(AE104)-(J33))),1E-6)))*0.99999971)))))/MAX(((G31)*(MAX($D$16,(AE104)-(K31)))^2)/2+(I31)*(MAX($D$16,(AE104)-(K31)))^3/3+(ABS(F104)^2)/($I$5*MAX(((G31)+(I31)*(MAX($D$16,(AE104)-(K31))))*(MAX($D$16,(AE104)-(K31))),1E-6)),1E-6)</f>
        <v/>
      </c>
      <c r="V104">
        <f>((((G32)*(MAX($D$16,(AF104)-(K32)))^2)/2+(I32)*(MAX($D$16,(AF104)-(K32)))^3/3+(ABS(G104)^2)/($I$5*MAX(((G32)+(I32)*(MAX($D$16,(AF104)-(K32))))*(MAX($D$16,(AF104)-(K32))),1E-6)))-(IF(AND(N7="None",N8="None"),0,IF(N8="None",((((F34)*(MAX($D$16,(AF104)-(J34)))^2)/2+(H34)*(MAX($D$16,(AF104)-(J34)))^3/3+(ABS(I104)^2)/($I$5*MAX(((F34)+(H34)*(MAX($D$16,(AF104)-(J34))))*(MAX($D$16,(AF104)-(J34))),1E-6)))*1.00000000),IF(N7="None",((((F35)*(MAX($D$16,(AF104)-(J35)))^2)/2+(H35)*(MAX($D$16,(AF104)-(J35)))^3/3+(ABS(J104)^2)/($I$5*MAX(((F35)+(H35)*(MAX($D$16,(AF104)-(J35))))*(MAX($D$16,(AF104)-(J35))),1E-6)))*0.30600918),(((((F34)*(MAX($D$16,(AF104)-(J34)))^2)/2+(H34)*(MAX($D$16,(AF104)-(J34)))^3/3+(ABS(I104)^2)/($I$5*MAX(((F34)+(H34)*(MAX($D$16,(AF104)-(J34))))*(MAX($D$16,(AF104)-(J34))),1E-6)))*1.00000000)+((((F35)*(MAX($D$16,(AF104)-(J35)))^2)/2+(H35)*(MAX($D$16,(AF104)-(J35)))^3/3+(ABS(J104)^2)/($I$5*MAX(((F35)+(H35)*(MAX($D$16,(AF104)-(J35))))*(MAX($D$16,(AF104)-(J35))),1E-6)))*0.30600918)))))))/MAX(((G32)*(MAX($D$16,(AF104)-(K32)))^2)/2+(I32)*(MAX($D$16,(AF104)-(K32)))^3/3+(ABS(G104)^2)/($I$5*MAX(((G32)+(I32)*(MAX($D$16,(AF104)-(K32))))*(MAX($D$16,(AF104)-(K32))),1E-6)),1E-6)</f>
        <v/>
      </c>
      <c r="W104">
        <f>ABS((MAX(P104,Q104))-D104)</f>
        <v/>
      </c>
      <c r="X104">
        <f>ABS((MAX(S104,T104))-E104)</f>
        <v/>
      </c>
      <c r="Y104">
        <f>IF($D$20=0,B104,IFERROR(IF(N6="None",1,MIN(0.98,MAX(0.02,B104+$D$14*((Q104-P104)/MAX(ABS(D104),1))))),B104))</f>
        <v/>
      </c>
      <c r="Z104">
        <f>IF($D$20=0,C104,IFERROR(IF(AND(N7="None",N8="None"),C104,IF(N8="None",1,IF(N7="None",0,MIN(0.98,MAX(0.02,C104+$D$14*((T104-S104)/MAX(ABS(E104),1))))))),C104))</f>
        <v/>
      </c>
      <c r="AA104">
        <f>IF($D$20=0,D104,IFERROR(D104+$D$13*(AC104-D104),D104))</f>
        <v/>
      </c>
      <c r="AB104">
        <f>IF($D$20=0,E104,IFERROR(E104+$D$13*(AD104-E104),E104))</f>
        <v/>
      </c>
      <c r="AC104">
        <f>IF($D$20=0,D104,IF(AC104=0,(MAX(P104,Q104)),IF(ABS((MAX(P104,Q104))-AC104)&lt;$D$19,AC104,MAX((K31)+$D$16,AC104+$D$13*(((MAX(P104,Q104))-AC104))))))</f>
        <v/>
      </c>
      <c r="AD104">
        <f>IF($D$20=0,E104,IF(AD104=0,(MAX(S104,T104)),IF(ABS((MAX(S104,T104))-AD104)&lt;$D$19,AD104,MAX((K32)+$D$16,AD104+$D$13*(((MAX(S104,T104))-AD104))))))</f>
        <v/>
      </c>
      <c r="AE104">
        <f>IF($D$20=0,D104,IF(AE104=0,O104,IF(ABS(U104)&lt;$D$19,AE104,MAX((K31)+$D$16,AE104+($D$13*(((O104)-AE104)+(U104*MAX(ABS(AE104-(K31)),1))))))))</f>
        <v/>
      </c>
      <c r="AF104">
        <f>IF($D$20=0,E104,IF(AF104=0,R104,IF(ABS(V104)&lt;$D$19,AF104,MAX((K32)+$D$16,AF104+($D$13*(((R104)-AF104)+(V104*MAX(ABS(AF104-(K32)),1))))))))</f>
        <v/>
      </c>
      <c r="AG104">
        <f>((G31)*(MAX($D$16,(AC104)-(K31)))^2)/2+(I31)*(MAX($D$16,(AC104)-(K31)))^3/3+(ABS(F104)^2)/($I$5*MAX(((G31)+(I31)*(MAX($D$16,(AC104)-(K31))))*(MAX($D$16,(AC104)-(K31))),1E-6))</f>
        <v/>
      </c>
      <c r="AH104">
        <f>((G31)*(MAX($D$16,(AE104)-(K31)))^2)/2+(I31)*(MAX($D$16,(AE104)-(K31)))^3/3+(ABS(F104)^2)/($I$5*MAX(((G31)+(I31)*(MAX($D$16,(AE104)-(K31))))*(MAX($D$16,(AE104)-(K31))),1E-6))</f>
        <v/>
      </c>
      <c r="AI104">
        <f>((G32)*(MAX($D$16,(AD104)-(K32)))^2)/2+(I32)*(MAX($D$16,(AD104)-(K32)))^3/3+(ABS(G104)^2)/($I$5*MAX(((G32)+(I32)*(MAX($D$16,(AD104)-(K32))))*(MAX($D$16,(AD104)-(K32))),1E-6))</f>
        <v/>
      </c>
      <c r="AJ104">
        <f>((G32)*(MAX($D$16,(AF104)-(K32)))^2)/2+(I32)*(MAX($D$16,(AF104)-(K32)))^3/3+(ABS(G104)^2)/($I$5*MAX(((G32)+(I32)*(MAX($D$16,(AF104)-(K32))))*(MAX($D$16,(AF104)-(K32))),1E-6))</f>
        <v/>
      </c>
      <c r="AK104">
        <f>IF(AH104&gt;=AG104,"Supercritical","Subcritical")</f>
        <v/>
      </c>
      <c r="AL104">
        <f>IF(AJ104&gt;=AI104,"Supercritical","Subcritical")</f>
        <v/>
      </c>
      <c r="AM104">
        <f>IF($D$20=0,D104,IFERROR(D104+$D$13*(IF(AK104="Supercritical",AE104,AC104)-D104),D104))</f>
        <v/>
      </c>
      <c r="AN104">
        <f>IF($D$20=0,E104,IFERROR(E104+$D$13*(IF(AL104="Supercritical",AF104,AD104)-E104),E104))</f>
        <v/>
      </c>
      <c r="AO104">
        <f>IF($D$20=0,0,IFERROR(ABS(IF(AK104="Supercritical",AE104,AC104)-D104),0))</f>
        <v/>
      </c>
      <c r="AP104">
        <f>IF($D$20=0,0,IFERROR(ABS(IF(AL104="Supercritical",AF104,AD104)-E104),0))</f>
        <v/>
      </c>
    </row>
    <row r="105">
      <c r="A105" t="n">
        <v>62</v>
      </c>
      <c r="B105">
        <f>Y104</f>
        <v/>
      </c>
      <c r="C105">
        <f>Z104</f>
        <v/>
      </c>
      <c r="D105">
        <f>AM104</f>
        <v/>
      </c>
      <c r="E105">
        <f>AN104</f>
        <v/>
      </c>
      <c r="F105">
        <f>$D$5</f>
        <v/>
      </c>
      <c r="G105">
        <f>IF(N6="None",MAX(0,F105-H105),MAX(0,F105*B105))</f>
        <v/>
      </c>
      <c r="H105">
        <f>IF(N6="None",MAX(0.05,IFERROR(O33,0)+0.05),MAX(0,F105-G105))</f>
        <v/>
      </c>
      <c r="I105">
        <f>IF(AND(N7="None",N8="None"),MAX(0,G105*C105),IF(N7="None",MAX(0.05,IFERROR(O34,0)+0.05),IF(N8="None",MAX(0,G105-J105),MAX(0,G105*C105))))</f>
        <v/>
      </c>
      <c r="J105">
        <f>IF(AND(N7="None",N8="None"),MAX(0,G105-I105),IF(N8="None",MAX(0.05,IFERROR(O35,0)+0.05),IF(N7="None",MAX(0,G105-I105),MAX(0,G105-I105))))</f>
        <v/>
      </c>
      <c r="K105">
        <f>P5</f>
        <v/>
      </c>
      <c r="L105">
        <f>P6</f>
        <v/>
      </c>
      <c r="M105">
        <f>P7</f>
        <v/>
      </c>
      <c r="N105">
        <f>P8</f>
        <v/>
      </c>
      <c r="O105">
        <f>K105+((ABS(F105)/MAX(((F31)+(H31)*(MAX($D$16,(K105)-(J31))))*(MAX($D$16,(K105)-(J31))),1E-6))^2)/(2*$I$5)-((E31)*((((ABS(F105)*$D$6)/(MAX(((F31)+(H31)*(MAX($D$16,(K105)-(J31))))*(MAX($D$16,(K105)-(J31))),1E-6)*MAX(((((F31)+(H31)*(MAX($D$16,(K105)-(J31))))*(MAX($D$16,(K105)-(J31))))/MAX((F31)+2*(MAX($D$16,(K105)-(J31)))*SQRT(1+(H31)^2),1E-6))^(2/3),1E-6)))^2)+(((ABS(F105)*$D$6)/(MAX(((G31)+(I31)*(MAX($D$16,(AE105)-(K31))))*(MAX($D$16,(AE105)-(K31))),1E-6)*MAX(((((G31)+(I31)*(MAX($D$16,(AE105)-(K31))))*(MAX($D$16,(AE105)-(K31))))/MAX((G31)+2*(MAX($D$16,(AE105)-(K31)))*SQRT(1+(I31)^2),1E-6))^(2/3),1E-6)))^2))/2)+(IF((ABS(F105)/MAX(((G31)+(I31)*(MAX($D$16,(AE105)-(K31))))*(MAX($D$16,(AE105)-(K31))),1E-6))&gt;(ABS(F105)/MAX(((F31)+(H31)*(MAX($D$16,(K105)-(J31))))*(MAX($D$16,(K105)-(J31))),1E-6)),$D$9*((((ABS(F105)/MAX(((G31)+(I31)*(MAX($D$16,(AE105)-(K31))))*(MAX($D$16,(AE105)-(K31))),1E-6))^2)/(2*$I$5))-(((ABS(F105)/MAX(((F31)+(H31)*(MAX($D$16,(K105)-(J31))))*(MAX($D$16,(K105)-(J31))),1E-6))^2)/(2*$I$5))),$D$8*((((ABS(F105)/MAX(((F31)+(H31)*(MAX($D$16,(K105)-(J31))))*(MAX($D$16,(K105)-(J31))),1E-6))^2)/(2*$I$5))-(((ABS(F105)/MAX(((G31)+(I31)*(MAX($D$16,(AE105)-(K31))))*(MAX($D$16,(AE105)-(K31))),1E-6))^2)/(2*$I$5)))))+($D$10*(ABS((X31)-(W31))/90)*MAX(((ABS(F105)/MAX(((F31)+(H31)*(MAX($D$16,(K105)-(J31))))*(MAX($D$16,(K105)-(J31))),1E-6))^2)/(2*$I$5),((ABS(F105)/MAX(((G31)+(I31)*(MAX($D$16,(AE105)-(K31))))*(MAX($D$16,(AE105)-(K31))),1E-6))^2)/(2*$I$5)))+(0)-((ABS(F105)/MAX(((G31)+(I31)*(MAX($D$16,(AE105)-(K31))))*(MAX($D$16,(AE105)-(K31))),1E-6))^2)/(2*$I$5)</f>
        <v/>
      </c>
      <c r="P105">
        <f>AD105+((ABS(G105)/MAX(((G32)+(I32)*(MAX($D$16,(AD105)-(K32))))*(MAX($D$16,(AD105)-(K32))),1E-6))^2)/(2*$I$5)+((E32)*((((ABS(G105)*$D$6)/(MAX(((F32)+(H32)*(MAX($D$16,(AC105)-(J32))))*(MAX($D$16,(AC105)-(J32))),1E-6)*MAX(((((F32)+(H32)*(MAX($D$16,(AC105)-(J32))))*(MAX($D$16,(AC105)-(J32))))/MAX((F32)+2*(MAX($D$16,(AC105)-(J32)))*SQRT(1+(H32)^2),1E-6))^(2/3),1E-6)))^2)+(((ABS(G105)*$D$6)/(MAX(((G32)+(I32)*(MAX($D$16,(AD105)-(K32))))*(MAX($D$16,(AD105)-(K32))),1E-6)*MAX(((((G32)+(I32)*(MAX($D$16,(AD105)-(K32))))*(MAX($D$16,(AD105)-(K32))))/MAX((G32)+2*(MAX($D$16,(AD105)-(K32)))*SQRT(1+(I32)^2),1E-6))^(2/3),1E-6)))^2))/2)+(IF((ABS(G105)/MAX(((G32)+(I32)*(MAX($D$16,(AD105)-(K32))))*(MAX($D$16,(AD105)-(K32))),1E-6))&gt;(ABS(G105)/MAX(((F32)+(H32)*(MAX($D$16,(AC105)-(J32))))*(MAX($D$16,(AC105)-(J32))),1E-6)),$D$9*((((ABS(G105)/MAX(((G32)+(I32)*(MAX($D$16,(AD105)-(K32))))*(MAX($D$16,(AD105)-(K32))),1E-6))^2)/(2*$I$5))-(((ABS(G105)/MAX(((F32)+(H32)*(MAX($D$16,(AC105)-(J32))))*(MAX($D$16,(AC105)-(J32))),1E-6))^2)/(2*$I$5))),$D$8*((((ABS(G105)/MAX(((F32)+(H32)*(MAX($D$16,(AC105)-(J32))))*(MAX($D$16,(AC105)-(J32))),1E-6))^2)/(2*$I$5))-(((ABS(G105)/MAX(((G32)+(I32)*(MAX($D$16,(AD105)-(K32))))*(MAX($D$16,(AD105)-(K32))),1E-6))^2)/(2*$I$5)))))+($D$10*(ABS((X32)-(W32))/90)*MAX(((ABS(G105)/MAX(((F32)+(H32)*(MAX($D$16,(AC105)-(J32))))*(MAX($D$16,(AC105)-(J32))),1E-6))^2)/(2*$I$5),((ABS(G105)/MAX(((G32)+(I32)*(MAX($D$16,(AD105)-(K32))))*(MAX($D$16,(AD105)-(K32))),1E-6))^2)/(2*$I$5)))+(($D$11*0.13607488*(ABS(H105)/MAX(ABS(F105),1E-6))^2*MAX(((ABS(G105)/MAX(((F32)+(H32)*(MAX($D$16,(AC105)-(J32))))*(MAX($D$16,(AC105)-(J32))),1E-6))^2)/(2*$I$5),((ABS(G105)/MAX(((G32)+(I32)*(MAX($D$16,(AD105)-(K32))))*(MAX($D$16,(AD105)-(K32))),1E-6))^2)/(2*$I$5))))-((ABS(G105)/MAX(((F32)+(H32)*(MAX($D$16,(AC105)-(J32))))*(MAX($D$16,(AC105)-(J32))),1E-6))^2)/(2*$I$5)</f>
        <v/>
      </c>
      <c r="Q105">
        <f>L105+((ABS(H105)/MAX(((G33)+(I33)*(MAX($D$16,(IF(N6="None",AC105,L105))-(K33))))*(MAX($D$16,(IF(N6="None",AC105,L105))-(K33))),1E-6))^2)/(2*$I$5)+((E33)*((((ABS(H105)*$D$6)/(MAX(((F33)+(H33)*(MAX($D$16,(AC105)-(J33))))*(MAX($D$16,(AC105)-(J33))),1E-6)*MAX(((((F33)+(H33)*(MAX($D$16,(AC105)-(J33))))*(MAX($D$16,(AC105)-(J33))))/MAX((F33)+2*(MAX($D$16,(AC105)-(J33)))*SQRT(1+(H33)^2),1E-6))^(2/3),1E-6)))^2)+(((ABS(H105)*$D$6)/(MAX(((G33)+(I33)*(MAX($D$16,(IF(N6="None",AC105,L105))-(K33))))*(MAX($D$16,(IF(N6="None",AC105,L105))-(K33))),1E-6)*MAX(((((G33)+(I33)*(MAX($D$16,(IF(N6="None",AC105,L105))-(K33))))*(MAX($D$16,(IF(N6="None",AC105,L105))-(K33))))/MAX((G33)+2*(MAX($D$16,(IF(N6="None",AC105,L105))-(K33)))*SQRT(1+(I33)^2),1E-6))^(2/3),1E-6)))^2))/2)+(IF((ABS(H105)/MAX(((G33)+(I33)*(MAX($D$16,(IF(N6="None",AC105,L105))-(K33))))*(MAX($D$16,(IF(N6="None",AC105,L105))-(K33))),1E-6))&gt;(ABS(H105)/MAX(((F33)+(H33)*(MAX($D$16,(AC105)-(J33))))*(MAX($D$16,(AC105)-(J33))),1E-6)),$D$9*((((ABS(H105)/MAX(((G33)+(I33)*(MAX($D$16,(IF(N6="None",AC105,L105))-(K33))))*(MAX($D$16,(IF(N6="None",AC105,L105))-(K33))),1E-6))^2)/(2*$I$5))-(((ABS(H105)/MAX(((F33)+(H33)*(MAX($D$16,(AC105)-(J33))))*(MAX($D$16,(AC105)-(J33))),1E-6))^2)/(2*$I$5))),$D$8*((((ABS(H105)/MAX(((F33)+(H33)*(MAX($D$16,(AC105)-(J33))))*(MAX($D$16,(AC105)-(J33))),1E-6))^2)/(2*$I$5))-(((ABS(H105)/MAX(((G33)+(I33)*(MAX($D$16,(IF(N6="None",AC105,L105))-(K33))))*(MAX($D$16,(IF(N6="None",AC105,L105))-(K33))),1E-6))^2)/(2*$I$5)))))+($D$10*(ABS((X33)-(W33))/90)*MAX(((ABS(H105)/MAX(((F33)+(H33)*(MAX($D$16,(AC105)-(J33))))*(MAX($D$16,(AC105)-(J33))),1E-6))^2)/(2*$I$5),((ABS(H105)/MAX(((G33)+(I33)*(MAX($D$16,(IF(N6="None",AC105,L105))-(K33))))*(MAX($D$16,(IF(N6="None",AC105,L105))-(K33))),1E-6))^2)/(2*$I$5)))+(($D$11*0.00000015*(ABS(G105)/MAX(ABS(F105),1E-6))^2*MAX(((ABS(H105)/MAX(((F33)+(H33)*(MAX($D$16,(AC105)-(J33))))*(MAX($D$16,(AC105)-(J33))),1E-6))^2)/(2*$I$5),((ABS(H105)/MAX(((G33)+(I33)*(MAX($D$16,(IF(N6="None",AC105,L105))-(K33))))*(MAX($D$16,(IF(N6="None",AC105,L105))-(K33))),1E-6))^2)/(2*$I$5))))-((ABS(H105)/MAX(((F33)+(H33)*(MAX($D$16,(AC105)-(J33))))*(MAX($D$16,(AC105)-(J33))),1E-6))^2)/(2*$I$5)</f>
        <v/>
      </c>
      <c r="R105">
        <f>AE105+((ABS(G105)/MAX(((F32)+(H32)*(MAX($D$16,(AE105)-(J32))))*(MAX($D$16,(AE105)-(J32))),1E-6))^2)/(2*$I$5)-((E32)*((((ABS(G105)*$D$6)/(MAX(((F32)+(H32)*(MAX($D$16,(AE105)-(J32))))*(MAX($D$16,(AE105)-(J32))),1E-6)*MAX(((((F32)+(H32)*(MAX($D$16,(AE105)-(J32))))*(MAX($D$16,(AE105)-(J32))))/MAX((F32)+2*(MAX($D$16,(AE105)-(J32)))*SQRT(1+(H32)^2),1E-6))^(2/3),1E-6)))^2)+(((ABS(G105)*$D$6)/(MAX(((G32)+(I32)*(MAX($D$16,(AF105)-(K32))))*(MAX($D$16,(AF105)-(K32))),1E-6)*MAX(((((G32)+(I32)*(MAX($D$16,(AF105)-(K32))))*(MAX($D$16,(AF105)-(K32))))/MAX((G32)+2*(MAX($D$16,(AF105)-(K32)))*SQRT(1+(I32)^2),1E-6))^(2/3),1E-6)))^2))/2)+(IF((ABS(G105)/MAX(((G32)+(I32)*(MAX($D$16,(AF105)-(K32))))*(MAX($D$16,(AF105)-(K32))),1E-6))&gt;(ABS(G105)/MAX(((F32)+(H32)*(MAX($D$16,(AE105)-(J32))))*(MAX($D$16,(AE105)-(J32))),1E-6)),$D$9*((((ABS(G105)/MAX(((G32)+(I32)*(MAX($D$16,(AF105)-(K32))))*(MAX($D$16,(AF105)-(K32))),1E-6))^2)/(2*$I$5))-(((ABS(G105)/MAX(((F32)+(H32)*(MAX($D$16,(AE105)-(J32))))*(MAX($D$16,(AE105)-(J32))),1E-6))^2)/(2*$I$5))),$D$8*((((ABS(G105)/MAX(((F32)+(H32)*(MAX($D$16,(AE105)-(J32))))*(MAX($D$16,(AE105)-(J32))),1E-6))^2)/(2*$I$5))-(((ABS(G105)/MAX(((G32)+(I32)*(MAX($D$16,(AF105)-(K32))))*(MAX($D$16,(AF105)-(K32))),1E-6))^2)/(2*$I$5)))))+($D$10*(ABS((X32)-(W32))/90)*MAX(((ABS(G105)/MAX(((F32)+(H32)*(MAX($D$16,(AE105)-(J32))))*(MAX($D$16,(AE105)-(J32))),1E-6))^2)/(2*$I$5),((ABS(G105)/MAX(((G32)+(I32)*(MAX($D$16,(AF105)-(K32))))*(MAX($D$16,(AF105)-(K32))),1E-6))^2)/(2*$I$5)))+(($D$11*0.13607488*(ABS(H105)/MAX(ABS(F105),1E-6))^2*MAX(((ABS(G105)/MAX(((F32)+(H32)*(MAX($D$16,(AE105)-(J32))))*(MAX($D$16,(AE105)-(J32))),1E-6))^2)/(2*$I$5),((ABS(G105)/MAX(((G32)+(I32)*(MAX($D$16,(AF105)-(K32))))*(MAX($D$16,(AF105)-(K32))),1E-6))^2)/(2*$I$5))))-((ABS(G105)/MAX(((G32)+(I32)*(MAX($D$16,(AF105)-(K32))))*(MAX($D$16,(AF105)-(K32))),1E-6))^2)/(2*$I$5)</f>
        <v/>
      </c>
      <c r="S105">
        <f>M105+((ABS(I105)/MAX(((G34)+(I34)*(MAX($D$16,(IF(N7="None",AD105,M105))-(K34))))*(MAX($D$16,(IF(N7="None",AD105,M105))-(K34))),1E-6))^2)/(2*$I$5)+((E34)*((((ABS(I105)*$D$6)/(MAX(((F34)+(H34)*(MAX($D$16,(AD105)-(J34))))*(MAX($D$16,(AD105)-(J34))),1E-6)*MAX(((((F34)+(H34)*(MAX($D$16,(AD105)-(J34))))*(MAX($D$16,(AD105)-(J34))))/MAX((F34)+2*(MAX($D$16,(AD105)-(J34)))*SQRT(1+(H34)^2),1E-6))^(2/3),1E-6)))^2)+(((ABS(I105)*$D$6)/(MAX(((G34)+(I34)*(MAX($D$16,(IF(N7="None",AD105,M105))-(K34))))*(MAX($D$16,(IF(N7="None",AD105,M105))-(K34))),1E-6)*MAX(((((G34)+(I34)*(MAX($D$16,(IF(N7="None",AD105,M105))-(K34))))*(MAX($D$16,(IF(N7="None",AD105,M105))-(K34))))/MAX((G34)+2*(MAX($D$16,(IF(N7="None",AD105,M105))-(K34)))*SQRT(1+(I34)^2),1E-6))^(2/3),1E-6)))^2))/2)+(IF((ABS(I105)/MAX(((G34)+(I34)*(MAX($D$16,(IF(N7="None",AD105,M105))-(K34))))*(MAX($D$16,(IF(N7="None",AD105,M105))-(K34))),1E-6))&gt;(ABS(I105)/MAX(((F34)+(H34)*(MAX($D$16,(AD105)-(J34))))*(MAX($D$16,(AD105)-(J34))),1E-6)),$D$9*((((ABS(I105)/MAX(((G34)+(I34)*(MAX($D$16,(IF(N7="None",AD105,M105))-(K34))))*(MAX($D$16,(IF(N7="None",AD105,M105))-(K34))),1E-6))^2)/(2*$I$5))-(((ABS(I105)/MAX(((F34)+(H34)*(MAX($D$16,(AD105)-(J34))))*(MAX($D$16,(AD105)-(J34))),1E-6))^2)/(2*$I$5))),$D$8*((((ABS(I105)/MAX(((F34)+(H34)*(MAX($D$16,(AD105)-(J34))))*(MAX($D$16,(AD105)-(J34))),1E-6))^2)/(2*$I$5))-(((ABS(I105)/MAX(((G34)+(I34)*(MAX($D$16,(IF(N7="None",AD105,M105))-(K34))))*(MAX($D$16,(IF(N7="None",AD105,M105))-(K34))),1E-6))^2)/(2*$I$5)))))+($D$10*(ABS((X34)-(W34))/90)*MAX(((ABS(I105)/MAX(((F34)+(H34)*(MAX($D$16,(AD105)-(J34))))*(MAX($D$16,(AD105)-(J34))),1E-6))^2)/(2*$I$5),((ABS(I105)/MAX(((G34)+(I34)*(MAX($D$16,(IF(N7="None",AD105,M105))-(K34))))*(MAX($D$16,(IF(N7="None",AD105,M105))-(K34))),1E-6))^2)/(2*$I$5)))+(0)-((ABS(I105)/MAX(((F34)+(H34)*(MAX($D$16,(AD105)-(J34))))*(MAX($D$16,(AD105)-(J34))),1E-6))^2)/(2*$I$5)</f>
        <v/>
      </c>
      <c r="T105">
        <f>N105+((ABS(J105)/MAX(((G35)+(I35)*(MAX($D$16,(IF(N8="None",AD105,N105))-(K35))))*(MAX($D$16,(IF(N8="None",AD105,N105))-(K35))),1E-6))^2)/(2*$I$5)+((E35)*((((ABS(J105)*$D$6)/(MAX(((F35)+(H35)*(MAX($D$16,(AD105)-(J35))))*(MAX($D$16,(AD105)-(J35))),1E-6)*MAX(((((F35)+(H35)*(MAX($D$16,(AD105)-(J35))))*(MAX($D$16,(AD105)-(J35))))/MAX((F35)+2*(MAX($D$16,(AD105)-(J35)))*SQRT(1+(H35)^2),1E-6))^(2/3),1E-6)))^2)+(((ABS(J105)*$D$6)/(MAX(((G35)+(I35)*(MAX($D$16,(IF(N8="None",AD105,N105))-(K35))))*(MAX($D$16,(IF(N8="None",AD105,N105))-(K35))),1E-6)*MAX(((((G35)+(I35)*(MAX($D$16,(IF(N8="None",AD105,N105))-(K35))))*(MAX($D$16,(IF(N8="None",AD105,N105))-(K35))))/MAX((G35)+2*(MAX($D$16,(IF(N8="None",AD105,N105))-(K35)))*SQRT(1+(I35)^2),1E-6))^(2/3),1E-6)))^2))/2)+(IF((ABS(J105)/MAX(((G35)+(I35)*(MAX($D$16,(IF(N8="None",AD105,N105))-(K35))))*(MAX($D$16,(IF(N8="None",AD105,N105))-(K35))),1E-6))&gt;(ABS(J105)/MAX(((F35)+(H35)*(MAX($D$16,(AD105)-(J35))))*(MAX($D$16,(AD105)-(J35))),1E-6)),$D$9*((((ABS(J105)/MAX(((G35)+(I35)*(MAX($D$16,(IF(N8="None",AD105,N105))-(K35))))*(MAX($D$16,(IF(N8="None",AD105,N105))-(K35))),1E-6))^2)/(2*$I$5))-(((ABS(J105)/MAX(((F35)+(H35)*(MAX($D$16,(AD105)-(J35))))*(MAX($D$16,(AD105)-(J35))),1E-6))^2)/(2*$I$5))),$D$8*((((ABS(J105)/MAX(((F35)+(H35)*(MAX($D$16,(AD105)-(J35))))*(MAX($D$16,(AD105)-(J35))),1E-6))^2)/(2*$I$5))-(((ABS(J105)/MAX(((G35)+(I35)*(MAX($D$16,(IF(N8="None",AD105,N105))-(K35))))*(MAX($D$16,(IF(N8="None",AD105,N105))-(K35))),1E-6))^2)/(2*$I$5)))))+($D$10*(ABS((X35)-(W35))/90)*MAX(((ABS(J105)/MAX(((F35)+(H35)*(MAX($D$16,(AD105)-(J35))))*(MAX($D$16,(AD105)-(J35))),1E-6))^2)/(2*$I$5),((ABS(J105)/MAX(((G35)+(I35)*(MAX($D$16,(IF(N8="None",AD105,N105))-(K35))))*(MAX($D$16,(IF(N8="None",AD105,N105))-(K35))),1E-6))^2)/(2*$I$5)))+(($D$11*0.34699541*(ABS(I105)/MAX(ABS(G105),1E-6))^2*MAX(((ABS(J105)/MAX(((F35)+(H35)*(MAX($D$16,(AD105)-(J35))))*(MAX($D$16,(AD105)-(J35))),1E-6))^2)/(2*$I$5),((ABS(J105)/MAX(((G35)+(I35)*(MAX($D$16,(IF(N8="None",AD105,N105))-(K35))))*(MAX($D$16,(IF(N8="None",AD105,N105))-(K35))),1E-6))^2)/(2*$I$5))))-((ABS(J105)/MAX(((F35)+(H35)*(MAX($D$16,(AD105)-(J35))))*(MAX($D$16,(AD105)-(J35))),1E-6))^2)/(2*$I$5)</f>
        <v/>
      </c>
      <c r="U105">
        <f>((((G31)*(MAX($D$16,(AE105)-(K31)))^2)/2+(I31)*(MAX($D$16,(AE105)-(K31)))^3/3+(ABS(F105)^2)/($I$5*MAX(((G31)+(I31)*(MAX($D$16,(AE105)-(K31))))*(MAX($D$16,(AE105)-(K31))),1E-6)))-(IF(N6="None",((((F32)*(MAX($D$16,(AE105)-(J32)))^2)/2+(H32)*(MAX($D$16,(AE105)-(J32)))^3/3+(ABS(G105)^2)/($I$5*MAX(((F32)+(H32)*(MAX($D$16,(AE105)-(J32))))*(MAX($D$16,(AE105)-(J32))),1E-6)))*0.72785025),(((((F32)*(MAX($D$16,(AE105)-(J32)))^2)/2+(H32)*(MAX($D$16,(AE105)-(J32)))^3/3+(ABS(G105)^2)/($I$5*MAX(((F32)+(H32)*(MAX($D$16,(AE105)-(J32))))*(MAX($D$16,(AE105)-(J32))),1E-6)))*0.72785025)+((((F33)*(MAX($D$16,(AE105)-(J33)))^2)/2+(H33)*(MAX($D$16,(AE105)-(J33)))^3/3+(ABS(H105)^2)/($I$5*MAX(((F33)+(H33)*(MAX($D$16,(AE105)-(J33))))*(MAX($D$16,(AE105)-(J33))),1E-6)))*0.99999971)))))/MAX(((G31)*(MAX($D$16,(AE105)-(K31)))^2)/2+(I31)*(MAX($D$16,(AE105)-(K31)))^3/3+(ABS(F105)^2)/($I$5*MAX(((G31)+(I31)*(MAX($D$16,(AE105)-(K31))))*(MAX($D$16,(AE105)-(K31))),1E-6)),1E-6)</f>
        <v/>
      </c>
      <c r="V105">
        <f>((((G32)*(MAX($D$16,(AF105)-(K32)))^2)/2+(I32)*(MAX($D$16,(AF105)-(K32)))^3/3+(ABS(G105)^2)/($I$5*MAX(((G32)+(I32)*(MAX($D$16,(AF105)-(K32))))*(MAX($D$16,(AF105)-(K32))),1E-6)))-(IF(AND(N7="None",N8="None"),0,IF(N8="None",((((F34)*(MAX($D$16,(AF105)-(J34)))^2)/2+(H34)*(MAX($D$16,(AF105)-(J34)))^3/3+(ABS(I105)^2)/($I$5*MAX(((F34)+(H34)*(MAX($D$16,(AF105)-(J34))))*(MAX($D$16,(AF105)-(J34))),1E-6)))*1.00000000),IF(N7="None",((((F35)*(MAX($D$16,(AF105)-(J35)))^2)/2+(H35)*(MAX($D$16,(AF105)-(J35)))^3/3+(ABS(J105)^2)/($I$5*MAX(((F35)+(H35)*(MAX($D$16,(AF105)-(J35))))*(MAX($D$16,(AF105)-(J35))),1E-6)))*0.30600918),(((((F34)*(MAX($D$16,(AF105)-(J34)))^2)/2+(H34)*(MAX($D$16,(AF105)-(J34)))^3/3+(ABS(I105)^2)/($I$5*MAX(((F34)+(H34)*(MAX($D$16,(AF105)-(J34))))*(MAX($D$16,(AF105)-(J34))),1E-6)))*1.00000000)+((((F35)*(MAX($D$16,(AF105)-(J35)))^2)/2+(H35)*(MAX($D$16,(AF105)-(J35)))^3/3+(ABS(J105)^2)/($I$5*MAX(((F35)+(H35)*(MAX($D$16,(AF105)-(J35))))*(MAX($D$16,(AF105)-(J35))),1E-6)))*0.30600918)))))))/MAX(((G32)*(MAX($D$16,(AF105)-(K32)))^2)/2+(I32)*(MAX($D$16,(AF105)-(K32)))^3/3+(ABS(G105)^2)/($I$5*MAX(((G32)+(I32)*(MAX($D$16,(AF105)-(K32))))*(MAX($D$16,(AF105)-(K32))),1E-6)),1E-6)</f>
        <v/>
      </c>
      <c r="W105">
        <f>ABS((MAX(P105,Q105))-D105)</f>
        <v/>
      </c>
      <c r="X105">
        <f>ABS((MAX(S105,T105))-E105)</f>
        <v/>
      </c>
      <c r="Y105">
        <f>IF($D$20=0,B105,IFERROR(IF(N6="None",1,MIN(0.98,MAX(0.02,B105+$D$14*((Q105-P105)/MAX(ABS(D105),1))))),B105))</f>
        <v/>
      </c>
      <c r="Z105">
        <f>IF($D$20=0,C105,IFERROR(IF(AND(N7="None",N8="None"),C105,IF(N8="None",1,IF(N7="None",0,MIN(0.98,MAX(0.02,C105+$D$14*((T105-S105)/MAX(ABS(E105),1))))))),C105))</f>
        <v/>
      </c>
      <c r="AA105">
        <f>IF($D$20=0,D105,IFERROR(D105+$D$13*(AC105-D105),D105))</f>
        <v/>
      </c>
      <c r="AB105">
        <f>IF($D$20=0,E105,IFERROR(E105+$D$13*(AD105-E105),E105))</f>
        <v/>
      </c>
      <c r="AC105">
        <f>IF($D$20=0,D105,IF(AC105=0,(MAX(P105,Q105)),IF(ABS((MAX(P105,Q105))-AC105)&lt;$D$19,AC105,MAX((K31)+$D$16,AC105+$D$13*(((MAX(P105,Q105))-AC105))))))</f>
        <v/>
      </c>
      <c r="AD105">
        <f>IF($D$20=0,E105,IF(AD105=0,(MAX(S105,T105)),IF(ABS((MAX(S105,T105))-AD105)&lt;$D$19,AD105,MAX((K32)+$D$16,AD105+$D$13*(((MAX(S105,T105))-AD105))))))</f>
        <v/>
      </c>
      <c r="AE105">
        <f>IF($D$20=0,D105,IF(AE105=0,O105,IF(ABS(U105)&lt;$D$19,AE105,MAX((K31)+$D$16,AE105+($D$13*(((O105)-AE105)+(U105*MAX(ABS(AE105-(K31)),1))))))))</f>
        <v/>
      </c>
      <c r="AF105">
        <f>IF($D$20=0,E105,IF(AF105=0,R105,IF(ABS(V105)&lt;$D$19,AF105,MAX((K32)+$D$16,AF105+($D$13*(((R105)-AF105)+(V105*MAX(ABS(AF105-(K32)),1))))))))</f>
        <v/>
      </c>
      <c r="AG105">
        <f>((G31)*(MAX($D$16,(AC105)-(K31)))^2)/2+(I31)*(MAX($D$16,(AC105)-(K31)))^3/3+(ABS(F105)^2)/($I$5*MAX(((G31)+(I31)*(MAX($D$16,(AC105)-(K31))))*(MAX($D$16,(AC105)-(K31))),1E-6))</f>
        <v/>
      </c>
      <c r="AH105">
        <f>((G31)*(MAX($D$16,(AE105)-(K31)))^2)/2+(I31)*(MAX($D$16,(AE105)-(K31)))^3/3+(ABS(F105)^2)/($I$5*MAX(((G31)+(I31)*(MAX($D$16,(AE105)-(K31))))*(MAX($D$16,(AE105)-(K31))),1E-6))</f>
        <v/>
      </c>
      <c r="AI105">
        <f>((G32)*(MAX($D$16,(AD105)-(K32)))^2)/2+(I32)*(MAX($D$16,(AD105)-(K32)))^3/3+(ABS(G105)^2)/($I$5*MAX(((G32)+(I32)*(MAX($D$16,(AD105)-(K32))))*(MAX($D$16,(AD105)-(K32))),1E-6))</f>
        <v/>
      </c>
      <c r="AJ105">
        <f>((G32)*(MAX($D$16,(AF105)-(K32)))^2)/2+(I32)*(MAX($D$16,(AF105)-(K32)))^3/3+(ABS(G105)^2)/($I$5*MAX(((G32)+(I32)*(MAX($D$16,(AF105)-(K32))))*(MAX($D$16,(AF105)-(K32))),1E-6))</f>
        <v/>
      </c>
      <c r="AK105">
        <f>IF(AH105&gt;=AG105,"Supercritical","Subcritical")</f>
        <v/>
      </c>
      <c r="AL105">
        <f>IF(AJ105&gt;=AI105,"Supercritical","Subcritical")</f>
        <v/>
      </c>
      <c r="AM105">
        <f>IF($D$20=0,D105,IFERROR(D105+$D$13*(IF(AK105="Supercritical",AE105,AC105)-D105),D105))</f>
        <v/>
      </c>
      <c r="AN105">
        <f>IF($D$20=0,E105,IFERROR(E105+$D$13*(IF(AL105="Supercritical",AF105,AD105)-E105),E105))</f>
        <v/>
      </c>
      <c r="AO105">
        <f>IF($D$20=0,0,IFERROR(ABS(IF(AK105="Supercritical",AE105,AC105)-D105),0))</f>
        <v/>
      </c>
      <c r="AP105">
        <f>IF($D$20=0,0,IFERROR(ABS(IF(AL105="Supercritical",AF105,AD105)-E105),0))</f>
        <v/>
      </c>
    </row>
    <row r="106">
      <c r="A106" t="n">
        <v>63</v>
      </c>
      <c r="B106">
        <f>Y105</f>
        <v/>
      </c>
      <c r="C106">
        <f>Z105</f>
        <v/>
      </c>
      <c r="D106">
        <f>AM105</f>
        <v/>
      </c>
      <c r="E106">
        <f>AN105</f>
        <v/>
      </c>
      <c r="F106">
        <f>$D$5</f>
        <v/>
      </c>
      <c r="G106">
        <f>IF(N6="None",MAX(0,F106-H106),MAX(0,F106*B106))</f>
        <v/>
      </c>
      <c r="H106">
        <f>IF(N6="None",MAX(0.05,IFERROR(O33,0)+0.05),MAX(0,F106-G106))</f>
        <v/>
      </c>
      <c r="I106">
        <f>IF(AND(N7="None",N8="None"),MAX(0,G106*C106),IF(N7="None",MAX(0.05,IFERROR(O34,0)+0.05),IF(N8="None",MAX(0,G106-J106),MAX(0,G106*C106))))</f>
        <v/>
      </c>
      <c r="J106">
        <f>IF(AND(N7="None",N8="None"),MAX(0,G106-I106),IF(N8="None",MAX(0.05,IFERROR(O35,0)+0.05),IF(N7="None",MAX(0,G106-I106),MAX(0,G106-I106))))</f>
        <v/>
      </c>
      <c r="K106">
        <f>P5</f>
        <v/>
      </c>
      <c r="L106">
        <f>P6</f>
        <v/>
      </c>
      <c r="M106">
        <f>P7</f>
        <v/>
      </c>
      <c r="N106">
        <f>P8</f>
        <v/>
      </c>
      <c r="O106">
        <f>K106+((ABS(F106)/MAX(((F31)+(H31)*(MAX($D$16,(K106)-(J31))))*(MAX($D$16,(K106)-(J31))),1E-6))^2)/(2*$I$5)-((E31)*((((ABS(F106)*$D$6)/(MAX(((F31)+(H31)*(MAX($D$16,(K106)-(J31))))*(MAX($D$16,(K106)-(J31))),1E-6)*MAX(((((F31)+(H31)*(MAX($D$16,(K106)-(J31))))*(MAX($D$16,(K106)-(J31))))/MAX((F31)+2*(MAX($D$16,(K106)-(J31)))*SQRT(1+(H31)^2),1E-6))^(2/3),1E-6)))^2)+(((ABS(F106)*$D$6)/(MAX(((G31)+(I31)*(MAX($D$16,(AE106)-(K31))))*(MAX($D$16,(AE106)-(K31))),1E-6)*MAX(((((G31)+(I31)*(MAX($D$16,(AE106)-(K31))))*(MAX($D$16,(AE106)-(K31))))/MAX((G31)+2*(MAX($D$16,(AE106)-(K31)))*SQRT(1+(I31)^2),1E-6))^(2/3),1E-6)))^2))/2)+(IF((ABS(F106)/MAX(((G31)+(I31)*(MAX($D$16,(AE106)-(K31))))*(MAX($D$16,(AE106)-(K31))),1E-6))&gt;(ABS(F106)/MAX(((F31)+(H31)*(MAX($D$16,(K106)-(J31))))*(MAX($D$16,(K106)-(J31))),1E-6)),$D$9*((((ABS(F106)/MAX(((G31)+(I31)*(MAX($D$16,(AE106)-(K31))))*(MAX($D$16,(AE106)-(K31))),1E-6))^2)/(2*$I$5))-(((ABS(F106)/MAX(((F31)+(H31)*(MAX($D$16,(K106)-(J31))))*(MAX($D$16,(K106)-(J31))),1E-6))^2)/(2*$I$5))),$D$8*((((ABS(F106)/MAX(((F31)+(H31)*(MAX($D$16,(K106)-(J31))))*(MAX($D$16,(K106)-(J31))),1E-6))^2)/(2*$I$5))-(((ABS(F106)/MAX(((G31)+(I31)*(MAX($D$16,(AE106)-(K31))))*(MAX($D$16,(AE106)-(K31))),1E-6))^2)/(2*$I$5)))))+($D$10*(ABS((X31)-(W31))/90)*MAX(((ABS(F106)/MAX(((F31)+(H31)*(MAX($D$16,(K106)-(J31))))*(MAX($D$16,(K106)-(J31))),1E-6))^2)/(2*$I$5),((ABS(F106)/MAX(((G31)+(I31)*(MAX($D$16,(AE106)-(K31))))*(MAX($D$16,(AE106)-(K31))),1E-6))^2)/(2*$I$5)))+(0)-((ABS(F106)/MAX(((G31)+(I31)*(MAX($D$16,(AE106)-(K31))))*(MAX($D$16,(AE106)-(K31))),1E-6))^2)/(2*$I$5)</f>
        <v/>
      </c>
      <c r="P106">
        <f>AD106+((ABS(G106)/MAX(((G32)+(I32)*(MAX($D$16,(AD106)-(K32))))*(MAX($D$16,(AD106)-(K32))),1E-6))^2)/(2*$I$5)+((E32)*((((ABS(G106)*$D$6)/(MAX(((F32)+(H32)*(MAX($D$16,(AC106)-(J32))))*(MAX($D$16,(AC106)-(J32))),1E-6)*MAX(((((F32)+(H32)*(MAX($D$16,(AC106)-(J32))))*(MAX($D$16,(AC106)-(J32))))/MAX((F32)+2*(MAX($D$16,(AC106)-(J32)))*SQRT(1+(H32)^2),1E-6))^(2/3),1E-6)))^2)+(((ABS(G106)*$D$6)/(MAX(((G32)+(I32)*(MAX($D$16,(AD106)-(K32))))*(MAX($D$16,(AD106)-(K32))),1E-6)*MAX(((((G32)+(I32)*(MAX($D$16,(AD106)-(K32))))*(MAX($D$16,(AD106)-(K32))))/MAX((G32)+2*(MAX($D$16,(AD106)-(K32)))*SQRT(1+(I32)^2),1E-6))^(2/3),1E-6)))^2))/2)+(IF((ABS(G106)/MAX(((G32)+(I32)*(MAX($D$16,(AD106)-(K32))))*(MAX($D$16,(AD106)-(K32))),1E-6))&gt;(ABS(G106)/MAX(((F32)+(H32)*(MAX($D$16,(AC106)-(J32))))*(MAX($D$16,(AC106)-(J32))),1E-6)),$D$9*((((ABS(G106)/MAX(((G32)+(I32)*(MAX($D$16,(AD106)-(K32))))*(MAX($D$16,(AD106)-(K32))),1E-6))^2)/(2*$I$5))-(((ABS(G106)/MAX(((F32)+(H32)*(MAX($D$16,(AC106)-(J32))))*(MAX($D$16,(AC106)-(J32))),1E-6))^2)/(2*$I$5))),$D$8*((((ABS(G106)/MAX(((F32)+(H32)*(MAX($D$16,(AC106)-(J32))))*(MAX($D$16,(AC106)-(J32))),1E-6))^2)/(2*$I$5))-(((ABS(G106)/MAX(((G32)+(I32)*(MAX($D$16,(AD106)-(K32))))*(MAX($D$16,(AD106)-(K32))),1E-6))^2)/(2*$I$5)))))+($D$10*(ABS((X32)-(W32))/90)*MAX(((ABS(G106)/MAX(((F32)+(H32)*(MAX($D$16,(AC106)-(J32))))*(MAX($D$16,(AC106)-(J32))),1E-6))^2)/(2*$I$5),((ABS(G106)/MAX(((G32)+(I32)*(MAX($D$16,(AD106)-(K32))))*(MAX($D$16,(AD106)-(K32))),1E-6))^2)/(2*$I$5)))+(($D$11*0.13607488*(ABS(H106)/MAX(ABS(F106),1E-6))^2*MAX(((ABS(G106)/MAX(((F32)+(H32)*(MAX($D$16,(AC106)-(J32))))*(MAX($D$16,(AC106)-(J32))),1E-6))^2)/(2*$I$5),((ABS(G106)/MAX(((G32)+(I32)*(MAX($D$16,(AD106)-(K32))))*(MAX($D$16,(AD106)-(K32))),1E-6))^2)/(2*$I$5))))-((ABS(G106)/MAX(((F32)+(H32)*(MAX($D$16,(AC106)-(J32))))*(MAX($D$16,(AC106)-(J32))),1E-6))^2)/(2*$I$5)</f>
        <v/>
      </c>
      <c r="Q106">
        <f>L106+((ABS(H106)/MAX(((G33)+(I33)*(MAX($D$16,(IF(N6="None",AC106,L106))-(K33))))*(MAX($D$16,(IF(N6="None",AC106,L106))-(K33))),1E-6))^2)/(2*$I$5)+((E33)*((((ABS(H106)*$D$6)/(MAX(((F33)+(H33)*(MAX($D$16,(AC106)-(J33))))*(MAX($D$16,(AC106)-(J33))),1E-6)*MAX(((((F33)+(H33)*(MAX($D$16,(AC106)-(J33))))*(MAX($D$16,(AC106)-(J33))))/MAX((F33)+2*(MAX($D$16,(AC106)-(J33)))*SQRT(1+(H33)^2),1E-6))^(2/3),1E-6)))^2)+(((ABS(H106)*$D$6)/(MAX(((G33)+(I33)*(MAX($D$16,(IF(N6="None",AC106,L106))-(K33))))*(MAX($D$16,(IF(N6="None",AC106,L106))-(K33))),1E-6)*MAX(((((G33)+(I33)*(MAX($D$16,(IF(N6="None",AC106,L106))-(K33))))*(MAX($D$16,(IF(N6="None",AC106,L106))-(K33))))/MAX((G33)+2*(MAX($D$16,(IF(N6="None",AC106,L106))-(K33)))*SQRT(1+(I33)^2),1E-6))^(2/3),1E-6)))^2))/2)+(IF((ABS(H106)/MAX(((G33)+(I33)*(MAX($D$16,(IF(N6="None",AC106,L106))-(K33))))*(MAX($D$16,(IF(N6="None",AC106,L106))-(K33))),1E-6))&gt;(ABS(H106)/MAX(((F33)+(H33)*(MAX($D$16,(AC106)-(J33))))*(MAX($D$16,(AC106)-(J33))),1E-6)),$D$9*((((ABS(H106)/MAX(((G33)+(I33)*(MAX($D$16,(IF(N6="None",AC106,L106))-(K33))))*(MAX($D$16,(IF(N6="None",AC106,L106))-(K33))),1E-6))^2)/(2*$I$5))-(((ABS(H106)/MAX(((F33)+(H33)*(MAX($D$16,(AC106)-(J33))))*(MAX($D$16,(AC106)-(J33))),1E-6))^2)/(2*$I$5))),$D$8*((((ABS(H106)/MAX(((F33)+(H33)*(MAX($D$16,(AC106)-(J33))))*(MAX($D$16,(AC106)-(J33))),1E-6))^2)/(2*$I$5))-(((ABS(H106)/MAX(((G33)+(I33)*(MAX($D$16,(IF(N6="None",AC106,L106))-(K33))))*(MAX($D$16,(IF(N6="None",AC106,L106))-(K33))),1E-6))^2)/(2*$I$5)))))+($D$10*(ABS((X33)-(W33))/90)*MAX(((ABS(H106)/MAX(((F33)+(H33)*(MAX($D$16,(AC106)-(J33))))*(MAX($D$16,(AC106)-(J33))),1E-6))^2)/(2*$I$5),((ABS(H106)/MAX(((G33)+(I33)*(MAX($D$16,(IF(N6="None",AC106,L106))-(K33))))*(MAX($D$16,(IF(N6="None",AC106,L106))-(K33))),1E-6))^2)/(2*$I$5)))+(($D$11*0.00000015*(ABS(G106)/MAX(ABS(F106),1E-6))^2*MAX(((ABS(H106)/MAX(((F33)+(H33)*(MAX($D$16,(AC106)-(J33))))*(MAX($D$16,(AC106)-(J33))),1E-6))^2)/(2*$I$5),((ABS(H106)/MAX(((G33)+(I33)*(MAX($D$16,(IF(N6="None",AC106,L106))-(K33))))*(MAX($D$16,(IF(N6="None",AC106,L106))-(K33))),1E-6))^2)/(2*$I$5))))-((ABS(H106)/MAX(((F33)+(H33)*(MAX($D$16,(AC106)-(J33))))*(MAX($D$16,(AC106)-(J33))),1E-6))^2)/(2*$I$5)</f>
        <v/>
      </c>
      <c r="R106">
        <f>AE106+((ABS(G106)/MAX(((F32)+(H32)*(MAX($D$16,(AE106)-(J32))))*(MAX($D$16,(AE106)-(J32))),1E-6))^2)/(2*$I$5)-((E32)*((((ABS(G106)*$D$6)/(MAX(((F32)+(H32)*(MAX($D$16,(AE106)-(J32))))*(MAX($D$16,(AE106)-(J32))),1E-6)*MAX(((((F32)+(H32)*(MAX($D$16,(AE106)-(J32))))*(MAX($D$16,(AE106)-(J32))))/MAX((F32)+2*(MAX($D$16,(AE106)-(J32)))*SQRT(1+(H32)^2),1E-6))^(2/3),1E-6)))^2)+(((ABS(G106)*$D$6)/(MAX(((G32)+(I32)*(MAX($D$16,(AF106)-(K32))))*(MAX($D$16,(AF106)-(K32))),1E-6)*MAX(((((G32)+(I32)*(MAX($D$16,(AF106)-(K32))))*(MAX($D$16,(AF106)-(K32))))/MAX((G32)+2*(MAX($D$16,(AF106)-(K32)))*SQRT(1+(I32)^2),1E-6))^(2/3),1E-6)))^2))/2)+(IF((ABS(G106)/MAX(((G32)+(I32)*(MAX($D$16,(AF106)-(K32))))*(MAX($D$16,(AF106)-(K32))),1E-6))&gt;(ABS(G106)/MAX(((F32)+(H32)*(MAX($D$16,(AE106)-(J32))))*(MAX($D$16,(AE106)-(J32))),1E-6)),$D$9*((((ABS(G106)/MAX(((G32)+(I32)*(MAX($D$16,(AF106)-(K32))))*(MAX($D$16,(AF106)-(K32))),1E-6))^2)/(2*$I$5))-(((ABS(G106)/MAX(((F32)+(H32)*(MAX($D$16,(AE106)-(J32))))*(MAX($D$16,(AE106)-(J32))),1E-6))^2)/(2*$I$5))),$D$8*((((ABS(G106)/MAX(((F32)+(H32)*(MAX($D$16,(AE106)-(J32))))*(MAX($D$16,(AE106)-(J32))),1E-6))^2)/(2*$I$5))-(((ABS(G106)/MAX(((G32)+(I32)*(MAX($D$16,(AF106)-(K32))))*(MAX($D$16,(AF106)-(K32))),1E-6))^2)/(2*$I$5)))))+($D$10*(ABS((X32)-(W32))/90)*MAX(((ABS(G106)/MAX(((F32)+(H32)*(MAX($D$16,(AE106)-(J32))))*(MAX($D$16,(AE106)-(J32))),1E-6))^2)/(2*$I$5),((ABS(G106)/MAX(((G32)+(I32)*(MAX($D$16,(AF106)-(K32))))*(MAX($D$16,(AF106)-(K32))),1E-6))^2)/(2*$I$5)))+(($D$11*0.13607488*(ABS(H106)/MAX(ABS(F106),1E-6))^2*MAX(((ABS(G106)/MAX(((F32)+(H32)*(MAX($D$16,(AE106)-(J32))))*(MAX($D$16,(AE106)-(J32))),1E-6))^2)/(2*$I$5),((ABS(G106)/MAX(((G32)+(I32)*(MAX($D$16,(AF106)-(K32))))*(MAX($D$16,(AF106)-(K32))),1E-6))^2)/(2*$I$5))))-((ABS(G106)/MAX(((G32)+(I32)*(MAX($D$16,(AF106)-(K32))))*(MAX($D$16,(AF106)-(K32))),1E-6))^2)/(2*$I$5)</f>
        <v/>
      </c>
      <c r="S106">
        <f>M106+((ABS(I106)/MAX(((G34)+(I34)*(MAX($D$16,(IF(N7="None",AD106,M106))-(K34))))*(MAX($D$16,(IF(N7="None",AD106,M106))-(K34))),1E-6))^2)/(2*$I$5)+((E34)*((((ABS(I106)*$D$6)/(MAX(((F34)+(H34)*(MAX($D$16,(AD106)-(J34))))*(MAX($D$16,(AD106)-(J34))),1E-6)*MAX(((((F34)+(H34)*(MAX($D$16,(AD106)-(J34))))*(MAX($D$16,(AD106)-(J34))))/MAX((F34)+2*(MAX($D$16,(AD106)-(J34)))*SQRT(1+(H34)^2),1E-6))^(2/3),1E-6)))^2)+(((ABS(I106)*$D$6)/(MAX(((G34)+(I34)*(MAX($D$16,(IF(N7="None",AD106,M106))-(K34))))*(MAX($D$16,(IF(N7="None",AD106,M106))-(K34))),1E-6)*MAX(((((G34)+(I34)*(MAX($D$16,(IF(N7="None",AD106,M106))-(K34))))*(MAX($D$16,(IF(N7="None",AD106,M106))-(K34))))/MAX((G34)+2*(MAX($D$16,(IF(N7="None",AD106,M106))-(K34)))*SQRT(1+(I34)^2),1E-6))^(2/3),1E-6)))^2))/2)+(IF((ABS(I106)/MAX(((G34)+(I34)*(MAX($D$16,(IF(N7="None",AD106,M106))-(K34))))*(MAX($D$16,(IF(N7="None",AD106,M106))-(K34))),1E-6))&gt;(ABS(I106)/MAX(((F34)+(H34)*(MAX($D$16,(AD106)-(J34))))*(MAX($D$16,(AD106)-(J34))),1E-6)),$D$9*((((ABS(I106)/MAX(((G34)+(I34)*(MAX($D$16,(IF(N7="None",AD106,M106))-(K34))))*(MAX($D$16,(IF(N7="None",AD106,M106))-(K34))),1E-6))^2)/(2*$I$5))-(((ABS(I106)/MAX(((F34)+(H34)*(MAX($D$16,(AD106)-(J34))))*(MAX($D$16,(AD106)-(J34))),1E-6))^2)/(2*$I$5))),$D$8*((((ABS(I106)/MAX(((F34)+(H34)*(MAX($D$16,(AD106)-(J34))))*(MAX($D$16,(AD106)-(J34))),1E-6))^2)/(2*$I$5))-(((ABS(I106)/MAX(((G34)+(I34)*(MAX($D$16,(IF(N7="None",AD106,M106))-(K34))))*(MAX($D$16,(IF(N7="None",AD106,M106))-(K34))),1E-6))^2)/(2*$I$5)))))+($D$10*(ABS((X34)-(W34))/90)*MAX(((ABS(I106)/MAX(((F34)+(H34)*(MAX($D$16,(AD106)-(J34))))*(MAX($D$16,(AD106)-(J34))),1E-6))^2)/(2*$I$5),((ABS(I106)/MAX(((G34)+(I34)*(MAX($D$16,(IF(N7="None",AD106,M106))-(K34))))*(MAX($D$16,(IF(N7="None",AD106,M106))-(K34))),1E-6))^2)/(2*$I$5)))+(0)-((ABS(I106)/MAX(((F34)+(H34)*(MAX($D$16,(AD106)-(J34))))*(MAX($D$16,(AD106)-(J34))),1E-6))^2)/(2*$I$5)</f>
        <v/>
      </c>
      <c r="T106">
        <f>N106+((ABS(J106)/MAX(((G35)+(I35)*(MAX($D$16,(IF(N8="None",AD106,N106))-(K35))))*(MAX($D$16,(IF(N8="None",AD106,N106))-(K35))),1E-6))^2)/(2*$I$5)+((E35)*((((ABS(J106)*$D$6)/(MAX(((F35)+(H35)*(MAX($D$16,(AD106)-(J35))))*(MAX($D$16,(AD106)-(J35))),1E-6)*MAX(((((F35)+(H35)*(MAX($D$16,(AD106)-(J35))))*(MAX($D$16,(AD106)-(J35))))/MAX((F35)+2*(MAX($D$16,(AD106)-(J35)))*SQRT(1+(H35)^2),1E-6))^(2/3),1E-6)))^2)+(((ABS(J106)*$D$6)/(MAX(((G35)+(I35)*(MAX($D$16,(IF(N8="None",AD106,N106))-(K35))))*(MAX($D$16,(IF(N8="None",AD106,N106))-(K35))),1E-6)*MAX(((((G35)+(I35)*(MAX($D$16,(IF(N8="None",AD106,N106))-(K35))))*(MAX($D$16,(IF(N8="None",AD106,N106))-(K35))))/MAX((G35)+2*(MAX($D$16,(IF(N8="None",AD106,N106))-(K35)))*SQRT(1+(I35)^2),1E-6))^(2/3),1E-6)))^2))/2)+(IF((ABS(J106)/MAX(((G35)+(I35)*(MAX($D$16,(IF(N8="None",AD106,N106))-(K35))))*(MAX($D$16,(IF(N8="None",AD106,N106))-(K35))),1E-6))&gt;(ABS(J106)/MAX(((F35)+(H35)*(MAX($D$16,(AD106)-(J35))))*(MAX($D$16,(AD106)-(J35))),1E-6)),$D$9*((((ABS(J106)/MAX(((G35)+(I35)*(MAX($D$16,(IF(N8="None",AD106,N106))-(K35))))*(MAX($D$16,(IF(N8="None",AD106,N106))-(K35))),1E-6))^2)/(2*$I$5))-(((ABS(J106)/MAX(((F35)+(H35)*(MAX($D$16,(AD106)-(J35))))*(MAX($D$16,(AD106)-(J35))),1E-6))^2)/(2*$I$5))),$D$8*((((ABS(J106)/MAX(((F35)+(H35)*(MAX($D$16,(AD106)-(J35))))*(MAX($D$16,(AD106)-(J35))),1E-6))^2)/(2*$I$5))-(((ABS(J106)/MAX(((G35)+(I35)*(MAX($D$16,(IF(N8="None",AD106,N106))-(K35))))*(MAX($D$16,(IF(N8="None",AD106,N106))-(K35))),1E-6))^2)/(2*$I$5)))))+($D$10*(ABS((X35)-(W35))/90)*MAX(((ABS(J106)/MAX(((F35)+(H35)*(MAX($D$16,(AD106)-(J35))))*(MAX($D$16,(AD106)-(J35))),1E-6))^2)/(2*$I$5),((ABS(J106)/MAX(((G35)+(I35)*(MAX($D$16,(IF(N8="None",AD106,N106))-(K35))))*(MAX($D$16,(IF(N8="None",AD106,N106))-(K35))),1E-6))^2)/(2*$I$5)))+(($D$11*0.34699541*(ABS(I106)/MAX(ABS(G106),1E-6))^2*MAX(((ABS(J106)/MAX(((F35)+(H35)*(MAX($D$16,(AD106)-(J35))))*(MAX($D$16,(AD106)-(J35))),1E-6))^2)/(2*$I$5),((ABS(J106)/MAX(((G35)+(I35)*(MAX($D$16,(IF(N8="None",AD106,N106))-(K35))))*(MAX($D$16,(IF(N8="None",AD106,N106))-(K35))),1E-6))^2)/(2*$I$5))))-((ABS(J106)/MAX(((F35)+(H35)*(MAX($D$16,(AD106)-(J35))))*(MAX($D$16,(AD106)-(J35))),1E-6))^2)/(2*$I$5)</f>
        <v/>
      </c>
      <c r="U106">
        <f>((((G31)*(MAX($D$16,(AE106)-(K31)))^2)/2+(I31)*(MAX($D$16,(AE106)-(K31)))^3/3+(ABS(F106)^2)/($I$5*MAX(((G31)+(I31)*(MAX($D$16,(AE106)-(K31))))*(MAX($D$16,(AE106)-(K31))),1E-6)))-(IF(N6="None",((((F32)*(MAX($D$16,(AE106)-(J32)))^2)/2+(H32)*(MAX($D$16,(AE106)-(J32)))^3/3+(ABS(G106)^2)/($I$5*MAX(((F32)+(H32)*(MAX($D$16,(AE106)-(J32))))*(MAX($D$16,(AE106)-(J32))),1E-6)))*0.72785025),(((((F32)*(MAX($D$16,(AE106)-(J32)))^2)/2+(H32)*(MAX($D$16,(AE106)-(J32)))^3/3+(ABS(G106)^2)/($I$5*MAX(((F32)+(H32)*(MAX($D$16,(AE106)-(J32))))*(MAX($D$16,(AE106)-(J32))),1E-6)))*0.72785025)+((((F33)*(MAX($D$16,(AE106)-(J33)))^2)/2+(H33)*(MAX($D$16,(AE106)-(J33)))^3/3+(ABS(H106)^2)/($I$5*MAX(((F33)+(H33)*(MAX($D$16,(AE106)-(J33))))*(MAX($D$16,(AE106)-(J33))),1E-6)))*0.99999971)))))/MAX(((G31)*(MAX($D$16,(AE106)-(K31)))^2)/2+(I31)*(MAX($D$16,(AE106)-(K31)))^3/3+(ABS(F106)^2)/($I$5*MAX(((G31)+(I31)*(MAX($D$16,(AE106)-(K31))))*(MAX($D$16,(AE106)-(K31))),1E-6)),1E-6)</f>
        <v/>
      </c>
      <c r="V106">
        <f>((((G32)*(MAX($D$16,(AF106)-(K32)))^2)/2+(I32)*(MAX($D$16,(AF106)-(K32)))^3/3+(ABS(G106)^2)/($I$5*MAX(((G32)+(I32)*(MAX($D$16,(AF106)-(K32))))*(MAX($D$16,(AF106)-(K32))),1E-6)))-(IF(AND(N7="None",N8="None"),0,IF(N8="None",((((F34)*(MAX($D$16,(AF106)-(J34)))^2)/2+(H34)*(MAX($D$16,(AF106)-(J34)))^3/3+(ABS(I106)^2)/($I$5*MAX(((F34)+(H34)*(MAX($D$16,(AF106)-(J34))))*(MAX($D$16,(AF106)-(J34))),1E-6)))*1.00000000),IF(N7="None",((((F35)*(MAX($D$16,(AF106)-(J35)))^2)/2+(H35)*(MAX($D$16,(AF106)-(J35)))^3/3+(ABS(J106)^2)/($I$5*MAX(((F35)+(H35)*(MAX($D$16,(AF106)-(J35))))*(MAX($D$16,(AF106)-(J35))),1E-6)))*0.30600918),(((((F34)*(MAX($D$16,(AF106)-(J34)))^2)/2+(H34)*(MAX($D$16,(AF106)-(J34)))^3/3+(ABS(I106)^2)/($I$5*MAX(((F34)+(H34)*(MAX($D$16,(AF106)-(J34))))*(MAX($D$16,(AF106)-(J34))),1E-6)))*1.00000000)+((((F35)*(MAX($D$16,(AF106)-(J35)))^2)/2+(H35)*(MAX($D$16,(AF106)-(J35)))^3/3+(ABS(J106)^2)/($I$5*MAX(((F35)+(H35)*(MAX($D$16,(AF106)-(J35))))*(MAX($D$16,(AF106)-(J35))),1E-6)))*0.30600918)))))))/MAX(((G32)*(MAX($D$16,(AF106)-(K32)))^2)/2+(I32)*(MAX($D$16,(AF106)-(K32)))^3/3+(ABS(G106)^2)/($I$5*MAX(((G32)+(I32)*(MAX($D$16,(AF106)-(K32))))*(MAX($D$16,(AF106)-(K32))),1E-6)),1E-6)</f>
        <v/>
      </c>
      <c r="W106">
        <f>ABS((MAX(P106,Q106))-D106)</f>
        <v/>
      </c>
      <c r="X106">
        <f>ABS((MAX(S106,T106))-E106)</f>
        <v/>
      </c>
      <c r="Y106">
        <f>IF($D$20=0,B106,IFERROR(IF(N6="None",1,MIN(0.98,MAX(0.02,B106+$D$14*((Q106-P106)/MAX(ABS(D106),1))))),B106))</f>
        <v/>
      </c>
      <c r="Z106">
        <f>IF($D$20=0,C106,IFERROR(IF(AND(N7="None",N8="None"),C106,IF(N8="None",1,IF(N7="None",0,MIN(0.98,MAX(0.02,C106+$D$14*((T106-S106)/MAX(ABS(E106),1))))))),C106))</f>
        <v/>
      </c>
      <c r="AA106">
        <f>IF($D$20=0,D106,IFERROR(D106+$D$13*(AC106-D106),D106))</f>
        <v/>
      </c>
      <c r="AB106">
        <f>IF($D$20=0,E106,IFERROR(E106+$D$13*(AD106-E106),E106))</f>
        <v/>
      </c>
      <c r="AC106">
        <f>IF($D$20=0,D106,IF(AC106=0,(MAX(P106,Q106)),IF(ABS((MAX(P106,Q106))-AC106)&lt;$D$19,AC106,MAX((K31)+$D$16,AC106+$D$13*(((MAX(P106,Q106))-AC106))))))</f>
        <v/>
      </c>
      <c r="AD106">
        <f>IF($D$20=0,E106,IF(AD106=0,(MAX(S106,T106)),IF(ABS((MAX(S106,T106))-AD106)&lt;$D$19,AD106,MAX((K32)+$D$16,AD106+$D$13*(((MAX(S106,T106))-AD106))))))</f>
        <v/>
      </c>
      <c r="AE106">
        <f>IF($D$20=0,D106,IF(AE106=0,O106,IF(ABS(U106)&lt;$D$19,AE106,MAX((K31)+$D$16,AE106+($D$13*(((O106)-AE106)+(U106*MAX(ABS(AE106-(K31)),1))))))))</f>
        <v/>
      </c>
      <c r="AF106">
        <f>IF($D$20=0,E106,IF(AF106=0,R106,IF(ABS(V106)&lt;$D$19,AF106,MAX((K32)+$D$16,AF106+($D$13*(((R106)-AF106)+(V106*MAX(ABS(AF106-(K32)),1))))))))</f>
        <v/>
      </c>
      <c r="AG106">
        <f>((G31)*(MAX($D$16,(AC106)-(K31)))^2)/2+(I31)*(MAX($D$16,(AC106)-(K31)))^3/3+(ABS(F106)^2)/($I$5*MAX(((G31)+(I31)*(MAX($D$16,(AC106)-(K31))))*(MAX($D$16,(AC106)-(K31))),1E-6))</f>
        <v/>
      </c>
      <c r="AH106">
        <f>((G31)*(MAX($D$16,(AE106)-(K31)))^2)/2+(I31)*(MAX($D$16,(AE106)-(K31)))^3/3+(ABS(F106)^2)/($I$5*MAX(((G31)+(I31)*(MAX($D$16,(AE106)-(K31))))*(MAX($D$16,(AE106)-(K31))),1E-6))</f>
        <v/>
      </c>
      <c r="AI106">
        <f>((G32)*(MAX($D$16,(AD106)-(K32)))^2)/2+(I32)*(MAX($D$16,(AD106)-(K32)))^3/3+(ABS(G106)^2)/($I$5*MAX(((G32)+(I32)*(MAX($D$16,(AD106)-(K32))))*(MAX($D$16,(AD106)-(K32))),1E-6))</f>
        <v/>
      </c>
      <c r="AJ106">
        <f>((G32)*(MAX($D$16,(AF106)-(K32)))^2)/2+(I32)*(MAX($D$16,(AF106)-(K32)))^3/3+(ABS(G106)^2)/($I$5*MAX(((G32)+(I32)*(MAX($D$16,(AF106)-(K32))))*(MAX($D$16,(AF106)-(K32))),1E-6))</f>
        <v/>
      </c>
      <c r="AK106">
        <f>IF(AH106&gt;=AG106,"Supercritical","Subcritical")</f>
        <v/>
      </c>
      <c r="AL106">
        <f>IF(AJ106&gt;=AI106,"Supercritical","Subcritical")</f>
        <v/>
      </c>
      <c r="AM106">
        <f>IF($D$20=0,D106,IFERROR(D106+$D$13*(IF(AK106="Supercritical",AE106,AC106)-D106),D106))</f>
        <v/>
      </c>
      <c r="AN106">
        <f>IF($D$20=0,E106,IFERROR(E106+$D$13*(IF(AL106="Supercritical",AF106,AD106)-E106),E106))</f>
        <v/>
      </c>
      <c r="AO106">
        <f>IF($D$20=0,0,IFERROR(ABS(IF(AK106="Supercritical",AE106,AC106)-D106),0))</f>
        <v/>
      </c>
      <c r="AP106">
        <f>IF($D$20=0,0,IFERROR(ABS(IF(AL106="Supercritical",AF106,AD106)-E106),0))</f>
        <v/>
      </c>
    </row>
    <row r="107">
      <c r="A107" t="n">
        <v>64</v>
      </c>
      <c r="B107">
        <f>Y106</f>
        <v/>
      </c>
      <c r="C107">
        <f>Z106</f>
        <v/>
      </c>
      <c r="D107">
        <f>AM106</f>
        <v/>
      </c>
      <c r="E107">
        <f>AN106</f>
        <v/>
      </c>
      <c r="F107">
        <f>$D$5</f>
        <v/>
      </c>
      <c r="G107">
        <f>IF(N6="None",MAX(0,F107-H107),MAX(0,F107*B107))</f>
        <v/>
      </c>
      <c r="H107">
        <f>IF(N6="None",MAX(0.05,IFERROR(O33,0)+0.05),MAX(0,F107-G107))</f>
        <v/>
      </c>
      <c r="I107">
        <f>IF(AND(N7="None",N8="None"),MAX(0,G107*C107),IF(N7="None",MAX(0.05,IFERROR(O34,0)+0.05),IF(N8="None",MAX(0,G107-J107),MAX(0,G107*C107))))</f>
        <v/>
      </c>
      <c r="J107">
        <f>IF(AND(N7="None",N8="None"),MAX(0,G107-I107),IF(N8="None",MAX(0.05,IFERROR(O35,0)+0.05),IF(N7="None",MAX(0,G107-I107),MAX(0,G107-I107))))</f>
        <v/>
      </c>
      <c r="K107">
        <f>P5</f>
        <v/>
      </c>
      <c r="L107">
        <f>P6</f>
        <v/>
      </c>
      <c r="M107">
        <f>P7</f>
        <v/>
      </c>
      <c r="N107">
        <f>P8</f>
        <v/>
      </c>
      <c r="O107">
        <f>K107+((ABS(F107)/MAX(((F31)+(H31)*(MAX($D$16,(K107)-(J31))))*(MAX($D$16,(K107)-(J31))),1E-6))^2)/(2*$I$5)-((E31)*((((ABS(F107)*$D$6)/(MAX(((F31)+(H31)*(MAX($D$16,(K107)-(J31))))*(MAX($D$16,(K107)-(J31))),1E-6)*MAX(((((F31)+(H31)*(MAX($D$16,(K107)-(J31))))*(MAX($D$16,(K107)-(J31))))/MAX((F31)+2*(MAX($D$16,(K107)-(J31)))*SQRT(1+(H31)^2),1E-6))^(2/3),1E-6)))^2)+(((ABS(F107)*$D$6)/(MAX(((G31)+(I31)*(MAX($D$16,(AE107)-(K31))))*(MAX($D$16,(AE107)-(K31))),1E-6)*MAX(((((G31)+(I31)*(MAX($D$16,(AE107)-(K31))))*(MAX($D$16,(AE107)-(K31))))/MAX((G31)+2*(MAX($D$16,(AE107)-(K31)))*SQRT(1+(I31)^2),1E-6))^(2/3),1E-6)))^2))/2)+(IF((ABS(F107)/MAX(((G31)+(I31)*(MAX($D$16,(AE107)-(K31))))*(MAX($D$16,(AE107)-(K31))),1E-6))&gt;(ABS(F107)/MAX(((F31)+(H31)*(MAX($D$16,(K107)-(J31))))*(MAX($D$16,(K107)-(J31))),1E-6)),$D$9*((((ABS(F107)/MAX(((G31)+(I31)*(MAX($D$16,(AE107)-(K31))))*(MAX($D$16,(AE107)-(K31))),1E-6))^2)/(2*$I$5))-(((ABS(F107)/MAX(((F31)+(H31)*(MAX($D$16,(K107)-(J31))))*(MAX($D$16,(K107)-(J31))),1E-6))^2)/(2*$I$5))),$D$8*((((ABS(F107)/MAX(((F31)+(H31)*(MAX($D$16,(K107)-(J31))))*(MAX($D$16,(K107)-(J31))),1E-6))^2)/(2*$I$5))-(((ABS(F107)/MAX(((G31)+(I31)*(MAX($D$16,(AE107)-(K31))))*(MAX($D$16,(AE107)-(K31))),1E-6))^2)/(2*$I$5)))))+($D$10*(ABS((X31)-(W31))/90)*MAX(((ABS(F107)/MAX(((F31)+(H31)*(MAX($D$16,(K107)-(J31))))*(MAX($D$16,(K107)-(J31))),1E-6))^2)/(2*$I$5),((ABS(F107)/MAX(((G31)+(I31)*(MAX($D$16,(AE107)-(K31))))*(MAX($D$16,(AE107)-(K31))),1E-6))^2)/(2*$I$5)))+(0)-((ABS(F107)/MAX(((G31)+(I31)*(MAX($D$16,(AE107)-(K31))))*(MAX($D$16,(AE107)-(K31))),1E-6))^2)/(2*$I$5)</f>
        <v/>
      </c>
      <c r="P107">
        <f>AD107+((ABS(G107)/MAX(((G32)+(I32)*(MAX($D$16,(AD107)-(K32))))*(MAX($D$16,(AD107)-(K32))),1E-6))^2)/(2*$I$5)+((E32)*((((ABS(G107)*$D$6)/(MAX(((F32)+(H32)*(MAX($D$16,(AC107)-(J32))))*(MAX($D$16,(AC107)-(J32))),1E-6)*MAX(((((F32)+(H32)*(MAX($D$16,(AC107)-(J32))))*(MAX($D$16,(AC107)-(J32))))/MAX((F32)+2*(MAX($D$16,(AC107)-(J32)))*SQRT(1+(H32)^2),1E-6))^(2/3),1E-6)))^2)+(((ABS(G107)*$D$6)/(MAX(((G32)+(I32)*(MAX($D$16,(AD107)-(K32))))*(MAX($D$16,(AD107)-(K32))),1E-6)*MAX(((((G32)+(I32)*(MAX($D$16,(AD107)-(K32))))*(MAX($D$16,(AD107)-(K32))))/MAX((G32)+2*(MAX($D$16,(AD107)-(K32)))*SQRT(1+(I32)^2),1E-6))^(2/3),1E-6)))^2))/2)+(IF((ABS(G107)/MAX(((G32)+(I32)*(MAX($D$16,(AD107)-(K32))))*(MAX($D$16,(AD107)-(K32))),1E-6))&gt;(ABS(G107)/MAX(((F32)+(H32)*(MAX($D$16,(AC107)-(J32))))*(MAX($D$16,(AC107)-(J32))),1E-6)),$D$9*((((ABS(G107)/MAX(((G32)+(I32)*(MAX($D$16,(AD107)-(K32))))*(MAX($D$16,(AD107)-(K32))),1E-6))^2)/(2*$I$5))-(((ABS(G107)/MAX(((F32)+(H32)*(MAX($D$16,(AC107)-(J32))))*(MAX($D$16,(AC107)-(J32))),1E-6))^2)/(2*$I$5))),$D$8*((((ABS(G107)/MAX(((F32)+(H32)*(MAX($D$16,(AC107)-(J32))))*(MAX($D$16,(AC107)-(J32))),1E-6))^2)/(2*$I$5))-(((ABS(G107)/MAX(((G32)+(I32)*(MAX($D$16,(AD107)-(K32))))*(MAX($D$16,(AD107)-(K32))),1E-6))^2)/(2*$I$5)))))+($D$10*(ABS((X32)-(W32))/90)*MAX(((ABS(G107)/MAX(((F32)+(H32)*(MAX($D$16,(AC107)-(J32))))*(MAX($D$16,(AC107)-(J32))),1E-6))^2)/(2*$I$5),((ABS(G107)/MAX(((G32)+(I32)*(MAX($D$16,(AD107)-(K32))))*(MAX($D$16,(AD107)-(K32))),1E-6))^2)/(2*$I$5)))+(($D$11*0.13607488*(ABS(H107)/MAX(ABS(F107),1E-6))^2*MAX(((ABS(G107)/MAX(((F32)+(H32)*(MAX($D$16,(AC107)-(J32))))*(MAX($D$16,(AC107)-(J32))),1E-6))^2)/(2*$I$5),((ABS(G107)/MAX(((G32)+(I32)*(MAX($D$16,(AD107)-(K32))))*(MAX($D$16,(AD107)-(K32))),1E-6))^2)/(2*$I$5))))-((ABS(G107)/MAX(((F32)+(H32)*(MAX($D$16,(AC107)-(J32))))*(MAX($D$16,(AC107)-(J32))),1E-6))^2)/(2*$I$5)</f>
        <v/>
      </c>
      <c r="Q107">
        <f>L107+((ABS(H107)/MAX(((G33)+(I33)*(MAX($D$16,(IF(N6="None",AC107,L107))-(K33))))*(MAX($D$16,(IF(N6="None",AC107,L107))-(K33))),1E-6))^2)/(2*$I$5)+((E33)*((((ABS(H107)*$D$6)/(MAX(((F33)+(H33)*(MAX($D$16,(AC107)-(J33))))*(MAX($D$16,(AC107)-(J33))),1E-6)*MAX(((((F33)+(H33)*(MAX($D$16,(AC107)-(J33))))*(MAX($D$16,(AC107)-(J33))))/MAX((F33)+2*(MAX($D$16,(AC107)-(J33)))*SQRT(1+(H33)^2),1E-6))^(2/3),1E-6)))^2)+(((ABS(H107)*$D$6)/(MAX(((G33)+(I33)*(MAX($D$16,(IF(N6="None",AC107,L107))-(K33))))*(MAX($D$16,(IF(N6="None",AC107,L107))-(K33))),1E-6)*MAX(((((G33)+(I33)*(MAX($D$16,(IF(N6="None",AC107,L107))-(K33))))*(MAX($D$16,(IF(N6="None",AC107,L107))-(K33))))/MAX((G33)+2*(MAX($D$16,(IF(N6="None",AC107,L107))-(K33)))*SQRT(1+(I33)^2),1E-6))^(2/3),1E-6)))^2))/2)+(IF((ABS(H107)/MAX(((G33)+(I33)*(MAX($D$16,(IF(N6="None",AC107,L107))-(K33))))*(MAX($D$16,(IF(N6="None",AC107,L107))-(K33))),1E-6))&gt;(ABS(H107)/MAX(((F33)+(H33)*(MAX($D$16,(AC107)-(J33))))*(MAX($D$16,(AC107)-(J33))),1E-6)),$D$9*((((ABS(H107)/MAX(((G33)+(I33)*(MAX($D$16,(IF(N6="None",AC107,L107))-(K33))))*(MAX($D$16,(IF(N6="None",AC107,L107))-(K33))),1E-6))^2)/(2*$I$5))-(((ABS(H107)/MAX(((F33)+(H33)*(MAX($D$16,(AC107)-(J33))))*(MAX($D$16,(AC107)-(J33))),1E-6))^2)/(2*$I$5))),$D$8*((((ABS(H107)/MAX(((F33)+(H33)*(MAX($D$16,(AC107)-(J33))))*(MAX($D$16,(AC107)-(J33))),1E-6))^2)/(2*$I$5))-(((ABS(H107)/MAX(((G33)+(I33)*(MAX($D$16,(IF(N6="None",AC107,L107))-(K33))))*(MAX($D$16,(IF(N6="None",AC107,L107))-(K33))),1E-6))^2)/(2*$I$5)))))+($D$10*(ABS((X33)-(W33))/90)*MAX(((ABS(H107)/MAX(((F33)+(H33)*(MAX($D$16,(AC107)-(J33))))*(MAX($D$16,(AC107)-(J33))),1E-6))^2)/(2*$I$5),((ABS(H107)/MAX(((G33)+(I33)*(MAX($D$16,(IF(N6="None",AC107,L107))-(K33))))*(MAX($D$16,(IF(N6="None",AC107,L107))-(K33))),1E-6))^2)/(2*$I$5)))+(($D$11*0.00000015*(ABS(G107)/MAX(ABS(F107),1E-6))^2*MAX(((ABS(H107)/MAX(((F33)+(H33)*(MAX($D$16,(AC107)-(J33))))*(MAX($D$16,(AC107)-(J33))),1E-6))^2)/(2*$I$5),((ABS(H107)/MAX(((G33)+(I33)*(MAX($D$16,(IF(N6="None",AC107,L107))-(K33))))*(MAX($D$16,(IF(N6="None",AC107,L107))-(K33))),1E-6))^2)/(2*$I$5))))-((ABS(H107)/MAX(((F33)+(H33)*(MAX($D$16,(AC107)-(J33))))*(MAX($D$16,(AC107)-(J33))),1E-6))^2)/(2*$I$5)</f>
        <v/>
      </c>
      <c r="R107">
        <f>AE107+((ABS(G107)/MAX(((F32)+(H32)*(MAX($D$16,(AE107)-(J32))))*(MAX($D$16,(AE107)-(J32))),1E-6))^2)/(2*$I$5)-((E32)*((((ABS(G107)*$D$6)/(MAX(((F32)+(H32)*(MAX($D$16,(AE107)-(J32))))*(MAX($D$16,(AE107)-(J32))),1E-6)*MAX(((((F32)+(H32)*(MAX($D$16,(AE107)-(J32))))*(MAX($D$16,(AE107)-(J32))))/MAX((F32)+2*(MAX($D$16,(AE107)-(J32)))*SQRT(1+(H32)^2),1E-6))^(2/3),1E-6)))^2)+(((ABS(G107)*$D$6)/(MAX(((G32)+(I32)*(MAX($D$16,(AF107)-(K32))))*(MAX($D$16,(AF107)-(K32))),1E-6)*MAX(((((G32)+(I32)*(MAX($D$16,(AF107)-(K32))))*(MAX($D$16,(AF107)-(K32))))/MAX((G32)+2*(MAX($D$16,(AF107)-(K32)))*SQRT(1+(I32)^2),1E-6))^(2/3),1E-6)))^2))/2)+(IF((ABS(G107)/MAX(((G32)+(I32)*(MAX($D$16,(AF107)-(K32))))*(MAX($D$16,(AF107)-(K32))),1E-6))&gt;(ABS(G107)/MAX(((F32)+(H32)*(MAX($D$16,(AE107)-(J32))))*(MAX($D$16,(AE107)-(J32))),1E-6)),$D$9*((((ABS(G107)/MAX(((G32)+(I32)*(MAX($D$16,(AF107)-(K32))))*(MAX($D$16,(AF107)-(K32))),1E-6))^2)/(2*$I$5))-(((ABS(G107)/MAX(((F32)+(H32)*(MAX($D$16,(AE107)-(J32))))*(MAX($D$16,(AE107)-(J32))),1E-6))^2)/(2*$I$5))),$D$8*((((ABS(G107)/MAX(((F32)+(H32)*(MAX($D$16,(AE107)-(J32))))*(MAX($D$16,(AE107)-(J32))),1E-6))^2)/(2*$I$5))-(((ABS(G107)/MAX(((G32)+(I32)*(MAX($D$16,(AF107)-(K32))))*(MAX($D$16,(AF107)-(K32))),1E-6))^2)/(2*$I$5)))))+($D$10*(ABS((X32)-(W32))/90)*MAX(((ABS(G107)/MAX(((F32)+(H32)*(MAX($D$16,(AE107)-(J32))))*(MAX($D$16,(AE107)-(J32))),1E-6))^2)/(2*$I$5),((ABS(G107)/MAX(((G32)+(I32)*(MAX($D$16,(AF107)-(K32))))*(MAX($D$16,(AF107)-(K32))),1E-6))^2)/(2*$I$5)))+(($D$11*0.13607488*(ABS(H107)/MAX(ABS(F107),1E-6))^2*MAX(((ABS(G107)/MAX(((F32)+(H32)*(MAX($D$16,(AE107)-(J32))))*(MAX($D$16,(AE107)-(J32))),1E-6))^2)/(2*$I$5),((ABS(G107)/MAX(((G32)+(I32)*(MAX($D$16,(AF107)-(K32))))*(MAX($D$16,(AF107)-(K32))),1E-6))^2)/(2*$I$5))))-((ABS(G107)/MAX(((G32)+(I32)*(MAX($D$16,(AF107)-(K32))))*(MAX($D$16,(AF107)-(K32))),1E-6))^2)/(2*$I$5)</f>
        <v/>
      </c>
      <c r="S107">
        <f>M107+((ABS(I107)/MAX(((G34)+(I34)*(MAX($D$16,(IF(N7="None",AD107,M107))-(K34))))*(MAX($D$16,(IF(N7="None",AD107,M107))-(K34))),1E-6))^2)/(2*$I$5)+((E34)*((((ABS(I107)*$D$6)/(MAX(((F34)+(H34)*(MAX($D$16,(AD107)-(J34))))*(MAX($D$16,(AD107)-(J34))),1E-6)*MAX(((((F34)+(H34)*(MAX($D$16,(AD107)-(J34))))*(MAX($D$16,(AD107)-(J34))))/MAX((F34)+2*(MAX($D$16,(AD107)-(J34)))*SQRT(1+(H34)^2),1E-6))^(2/3),1E-6)))^2)+(((ABS(I107)*$D$6)/(MAX(((G34)+(I34)*(MAX($D$16,(IF(N7="None",AD107,M107))-(K34))))*(MAX($D$16,(IF(N7="None",AD107,M107))-(K34))),1E-6)*MAX(((((G34)+(I34)*(MAX($D$16,(IF(N7="None",AD107,M107))-(K34))))*(MAX($D$16,(IF(N7="None",AD107,M107))-(K34))))/MAX((G34)+2*(MAX($D$16,(IF(N7="None",AD107,M107))-(K34)))*SQRT(1+(I34)^2),1E-6))^(2/3),1E-6)))^2))/2)+(IF((ABS(I107)/MAX(((G34)+(I34)*(MAX($D$16,(IF(N7="None",AD107,M107))-(K34))))*(MAX($D$16,(IF(N7="None",AD107,M107))-(K34))),1E-6))&gt;(ABS(I107)/MAX(((F34)+(H34)*(MAX($D$16,(AD107)-(J34))))*(MAX($D$16,(AD107)-(J34))),1E-6)),$D$9*((((ABS(I107)/MAX(((G34)+(I34)*(MAX($D$16,(IF(N7="None",AD107,M107))-(K34))))*(MAX($D$16,(IF(N7="None",AD107,M107))-(K34))),1E-6))^2)/(2*$I$5))-(((ABS(I107)/MAX(((F34)+(H34)*(MAX($D$16,(AD107)-(J34))))*(MAX($D$16,(AD107)-(J34))),1E-6))^2)/(2*$I$5))),$D$8*((((ABS(I107)/MAX(((F34)+(H34)*(MAX($D$16,(AD107)-(J34))))*(MAX($D$16,(AD107)-(J34))),1E-6))^2)/(2*$I$5))-(((ABS(I107)/MAX(((G34)+(I34)*(MAX($D$16,(IF(N7="None",AD107,M107))-(K34))))*(MAX($D$16,(IF(N7="None",AD107,M107))-(K34))),1E-6))^2)/(2*$I$5)))))+($D$10*(ABS((X34)-(W34))/90)*MAX(((ABS(I107)/MAX(((F34)+(H34)*(MAX($D$16,(AD107)-(J34))))*(MAX($D$16,(AD107)-(J34))),1E-6))^2)/(2*$I$5),((ABS(I107)/MAX(((G34)+(I34)*(MAX($D$16,(IF(N7="None",AD107,M107))-(K34))))*(MAX($D$16,(IF(N7="None",AD107,M107))-(K34))),1E-6))^2)/(2*$I$5)))+(0)-((ABS(I107)/MAX(((F34)+(H34)*(MAX($D$16,(AD107)-(J34))))*(MAX($D$16,(AD107)-(J34))),1E-6))^2)/(2*$I$5)</f>
        <v/>
      </c>
      <c r="T107">
        <f>N107+((ABS(J107)/MAX(((G35)+(I35)*(MAX($D$16,(IF(N8="None",AD107,N107))-(K35))))*(MAX($D$16,(IF(N8="None",AD107,N107))-(K35))),1E-6))^2)/(2*$I$5)+((E35)*((((ABS(J107)*$D$6)/(MAX(((F35)+(H35)*(MAX($D$16,(AD107)-(J35))))*(MAX($D$16,(AD107)-(J35))),1E-6)*MAX(((((F35)+(H35)*(MAX($D$16,(AD107)-(J35))))*(MAX($D$16,(AD107)-(J35))))/MAX((F35)+2*(MAX($D$16,(AD107)-(J35)))*SQRT(1+(H35)^2),1E-6))^(2/3),1E-6)))^2)+(((ABS(J107)*$D$6)/(MAX(((G35)+(I35)*(MAX($D$16,(IF(N8="None",AD107,N107))-(K35))))*(MAX($D$16,(IF(N8="None",AD107,N107))-(K35))),1E-6)*MAX(((((G35)+(I35)*(MAX($D$16,(IF(N8="None",AD107,N107))-(K35))))*(MAX($D$16,(IF(N8="None",AD107,N107))-(K35))))/MAX((G35)+2*(MAX($D$16,(IF(N8="None",AD107,N107))-(K35)))*SQRT(1+(I35)^2),1E-6))^(2/3),1E-6)))^2))/2)+(IF((ABS(J107)/MAX(((G35)+(I35)*(MAX($D$16,(IF(N8="None",AD107,N107))-(K35))))*(MAX($D$16,(IF(N8="None",AD107,N107))-(K35))),1E-6))&gt;(ABS(J107)/MAX(((F35)+(H35)*(MAX($D$16,(AD107)-(J35))))*(MAX($D$16,(AD107)-(J35))),1E-6)),$D$9*((((ABS(J107)/MAX(((G35)+(I35)*(MAX($D$16,(IF(N8="None",AD107,N107))-(K35))))*(MAX($D$16,(IF(N8="None",AD107,N107))-(K35))),1E-6))^2)/(2*$I$5))-(((ABS(J107)/MAX(((F35)+(H35)*(MAX($D$16,(AD107)-(J35))))*(MAX($D$16,(AD107)-(J35))),1E-6))^2)/(2*$I$5))),$D$8*((((ABS(J107)/MAX(((F35)+(H35)*(MAX($D$16,(AD107)-(J35))))*(MAX($D$16,(AD107)-(J35))),1E-6))^2)/(2*$I$5))-(((ABS(J107)/MAX(((G35)+(I35)*(MAX($D$16,(IF(N8="None",AD107,N107))-(K35))))*(MAX($D$16,(IF(N8="None",AD107,N107))-(K35))),1E-6))^2)/(2*$I$5)))))+($D$10*(ABS((X35)-(W35))/90)*MAX(((ABS(J107)/MAX(((F35)+(H35)*(MAX($D$16,(AD107)-(J35))))*(MAX($D$16,(AD107)-(J35))),1E-6))^2)/(2*$I$5),((ABS(J107)/MAX(((G35)+(I35)*(MAX($D$16,(IF(N8="None",AD107,N107))-(K35))))*(MAX($D$16,(IF(N8="None",AD107,N107))-(K35))),1E-6))^2)/(2*$I$5)))+(($D$11*0.34699541*(ABS(I107)/MAX(ABS(G107),1E-6))^2*MAX(((ABS(J107)/MAX(((F35)+(H35)*(MAX($D$16,(AD107)-(J35))))*(MAX($D$16,(AD107)-(J35))),1E-6))^2)/(2*$I$5),((ABS(J107)/MAX(((G35)+(I35)*(MAX($D$16,(IF(N8="None",AD107,N107))-(K35))))*(MAX($D$16,(IF(N8="None",AD107,N107))-(K35))),1E-6))^2)/(2*$I$5))))-((ABS(J107)/MAX(((F35)+(H35)*(MAX($D$16,(AD107)-(J35))))*(MAX($D$16,(AD107)-(J35))),1E-6))^2)/(2*$I$5)</f>
        <v/>
      </c>
      <c r="U107">
        <f>((((G31)*(MAX($D$16,(AE107)-(K31)))^2)/2+(I31)*(MAX($D$16,(AE107)-(K31)))^3/3+(ABS(F107)^2)/($I$5*MAX(((G31)+(I31)*(MAX($D$16,(AE107)-(K31))))*(MAX($D$16,(AE107)-(K31))),1E-6)))-(IF(N6="None",((((F32)*(MAX($D$16,(AE107)-(J32)))^2)/2+(H32)*(MAX($D$16,(AE107)-(J32)))^3/3+(ABS(G107)^2)/($I$5*MAX(((F32)+(H32)*(MAX($D$16,(AE107)-(J32))))*(MAX($D$16,(AE107)-(J32))),1E-6)))*0.72785025),(((((F32)*(MAX($D$16,(AE107)-(J32)))^2)/2+(H32)*(MAX($D$16,(AE107)-(J32)))^3/3+(ABS(G107)^2)/($I$5*MAX(((F32)+(H32)*(MAX($D$16,(AE107)-(J32))))*(MAX($D$16,(AE107)-(J32))),1E-6)))*0.72785025)+((((F33)*(MAX($D$16,(AE107)-(J33)))^2)/2+(H33)*(MAX($D$16,(AE107)-(J33)))^3/3+(ABS(H107)^2)/($I$5*MAX(((F33)+(H33)*(MAX($D$16,(AE107)-(J33))))*(MAX($D$16,(AE107)-(J33))),1E-6)))*0.99999971)))))/MAX(((G31)*(MAX($D$16,(AE107)-(K31)))^2)/2+(I31)*(MAX($D$16,(AE107)-(K31)))^3/3+(ABS(F107)^2)/($I$5*MAX(((G31)+(I31)*(MAX($D$16,(AE107)-(K31))))*(MAX($D$16,(AE107)-(K31))),1E-6)),1E-6)</f>
        <v/>
      </c>
      <c r="V107">
        <f>((((G32)*(MAX($D$16,(AF107)-(K32)))^2)/2+(I32)*(MAX($D$16,(AF107)-(K32)))^3/3+(ABS(G107)^2)/($I$5*MAX(((G32)+(I32)*(MAX($D$16,(AF107)-(K32))))*(MAX($D$16,(AF107)-(K32))),1E-6)))-(IF(AND(N7="None",N8="None"),0,IF(N8="None",((((F34)*(MAX($D$16,(AF107)-(J34)))^2)/2+(H34)*(MAX($D$16,(AF107)-(J34)))^3/3+(ABS(I107)^2)/($I$5*MAX(((F34)+(H34)*(MAX($D$16,(AF107)-(J34))))*(MAX($D$16,(AF107)-(J34))),1E-6)))*1.00000000),IF(N7="None",((((F35)*(MAX($D$16,(AF107)-(J35)))^2)/2+(H35)*(MAX($D$16,(AF107)-(J35)))^3/3+(ABS(J107)^2)/($I$5*MAX(((F35)+(H35)*(MAX($D$16,(AF107)-(J35))))*(MAX($D$16,(AF107)-(J35))),1E-6)))*0.30600918),(((((F34)*(MAX($D$16,(AF107)-(J34)))^2)/2+(H34)*(MAX($D$16,(AF107)-(J34)))^3/3+(ABS(I107)^2)/($I$5*MAX(((F34)+(H34)*(MAX($D$16,(AF107)-(J34))))*(MAX($D$16,(AF107)-(J34))),1E-6)))*1.00000000)+((((F35)*(MAX($D$16,(AF107)-(J35)))^2)/2+(H35)*(MAX($D$16,(AF107)-(J35)))^3/3+(ABS(J107)^2)/($I$5*MAX(((F35)+(H35)*(MAX($D$16,(AF107)-(J35))))*(MAX($D$16,(AF107)-(J35))),1E-6)))*0.30600918)))))))/MAX(((G32)*(MAX($D$16,(AF107)-(K32)))^2)/2+(I32)*(MAX($D$16,(AF107)-(K32)))^3/3+(ABS(G107)^2)/($I$5*MAX(((G32)+(I32)*(MAX($D$16,(AF107)-(K32))))*(MAX($D$16,(AF107)-(K32))),1E-6)),1E-6)</f>
        <v/>
      </c>
      <c r="W107">
        <f>ABS((MAX(P107,Q107))-D107)</f>
        <v/>
      </c>
      <c r="X107">
        <f>ABS((MAX(S107,T107))-E107)</f>
        <v/>
      </c>
      <c r="Y107">
        <f>IF($D$20=0,B107,IFERROR(IF(N6="None",1,MIN(0.98,MAX(0.02,B107+$D$14*((Q107-P107)/MAX(ABS(D107),1))))),B107))</f>
        <v/>
      </c>
      <c r="Z107">
        <f>IF($D$20=0,C107,IFERROR(IF(AND(N7="None",N8="None"),C107,IF(N8="None",1,IF(N7="None",0,MIN(0.98,MAX(0.02,C107+$D$14*((T107-S107)/MAX(ABS(E107),1))))))),C107))</f>
        <v/>
      </c>
      <c r="AA107">
        <f>IF($D$20=0,D107,IFERROR(D107+$D$13*(AC107-D107),D107))</f>
        <v/>
      </c>
      <c r="AB107">
        <f>IF($D$20=0,E107,IFERROR(E107+$D$13*(AD107-E107),E107))</f>
        <v/>
      </c>
      <c r="AC107">
        <f>IF($D$20=0,D107,IF(AC107=0,(MAX(P107,Q107)),IF(ABS((MAX(P107,Q107))-AC107)&lt;$D$19,AC107,MAX((K31)+$D$16,AC107+$D$13*(((MAX(P107,Q107))-AC107))))))</f>
        <v/>
      </c>
      <c r="AD107">
        <f>IF($D$20=0,E107,IF(AD107=0,(MAX(S107,T107)),IF(ABS((MAX(S107,T107))-AD107)&lt;$D$19,AD107,MAX((K32)+$D$16,AD107+$D$13*(((MAX(S107,T107))-AD107))))))</f>
        <v/>
      </c>
      <c r="AE107">
        <f>IF($D$20=0,D107,IF(AE107=0,O107,IF(ABS(U107)&lt;$D$19,AE107,MAX((K31)+$D$16,AE107+($D$13*(((O107)-AE107)+(U107*MAX(ABS(AE107-(K31)),1))))))))</f>
        <v/>
      </c>
      <c r="AF107">
        <f>IF($D$20=0,E107,IF(AF107=0,R107,IF(ABS(V107)&lt;$D$19,AF107,MAX((K32)+$D$16,AF107+($D$13*(((R107)-AF107)+(V107*MAX(ABS(AF107-(K32)),1))))))))</f>
        <v/>
      </c>
      <c r="AG107">
        <f>((G31)*(MAX($D$16,(AC107)-(K31)))^2)/2+(I31)*(MAX($D$16,(AC107)-(K31)))^3/3+(ABS(F107)^2)/($I$5*MAX(((G31)+(I31)*(MAX($D$16,(AC107)-(K31))))*(MAX($D$16,(AC107)-(K31))),1E-6))</f>
        <v/>
      </c>
      <c r="AH107">
        <f>((G31)*(MAX($D$16,(AE107)-(K31)))^2)/2+(I31)*(MAX($D$16,(AE107)-(K31)))^3/3+(ABS(F107)^2)/($I$5*MAX(((G31)+(I31)*(MAX($D$16,(AE107)-(K31))))*(MAX($D$16,(AE107)-(K31))),1E-6))</f>
        <v/>
      </c>
      <c r="AI107">
        <f>((G32)*(MAX($D$16,(AD107)-(K32)))^2)/2+(I32)*(MAX($D$16,(AD107)-(K32)))^3/3+(ABS(G107)^2)/($I$5*MAX(((G32)+(I32)*(MAX($D$16,(AD107)-(K32))))*(MAX($D$16,(AD107)-(K32))),1E-6))</f>
        <v/>
      </c>
      <c r="AJ107">
        <f>((G32)*(MAX($D$16,(AF107)-(K32)))^2)/2+(I32)*(MAX($D$16,(AF107)-(K32)))^3/3+(ABS(G107)^2)/($I$5*MAX(((G32)+(I32)*(MAX($D$16,(AF107)-(K32))))*(MAX($D$16,(AF107)-(K32))),1E-6))</f>
        <v/>
      </c>
      <c r="AK107">
        <f>IF(AH107&gt;=AG107,"Supercritical","Subcritical")</f>
        <v/>
      </c>
      <c r="AL107">
        <f>IF(AJ107&gt;=AI107,"Supercritical","Subcritical")</f>
        <v/>
      </c>
      <c r="AM107">
        <f>IF($D$20=0,D107,IFERROR(D107+$D$13*(IF(AK107="Supercritical",AE107,AC107)-D107),D107))</f>
        <v/>
      </c>
      <c r="AN107">
        <f>IF($D$20=0,E107,IFERROR(E107+$D$13*(IF(AL107="Supercritical",AF107,AD107)-E107),E107))</f>
        <v/>
      </c>
      <c r="AO107">
        <f>IF($D$20=0,0,IFERROR(ABS(IF(AK107="Supercritical",AE107,AC107)-D107),0))</f>
        <v/>
      </c>
      <c r="AP107">
        <f>IF($D$20=0,0,IFERROR(ABS(IF(AL107="Supercritical",AF107,AD107)-E107),0))</f>
        <v/>
      </c>
    </row>
    <row r="108">
      <c r="A108" t="n">
        <v>65</v>
      </c>
      <c r="B108">
        <f>Y107</f>
        <v/>
      </c>
      <c r="C108">
        <f>Z107</f>
        <v/>
      </c>
      <c r="D108">
        <f>AM107</f>
        <v/>
      </c>
      <c r="E108">
        <f>AN107</f>
        <v/>
      </c>
      <c r="F108">
        <f>$D$5</f>
        <v/>
      </c>
      <c r="G108">
        <f>IF(N6="None",MAX(0,F108-H108),MAX(0,F108*B108))</f>
        <v/>
      </c>
      <c r="H108">
        <f>IF(N6="None",MAX(0.05,IFERROR(O33,0)+0.05),MAX(0,F108-G108))</f>
        <v/>
      </c>
      <c r="I108">
        <f>IF(AND(N7="None",N8="None"),MAX(0,G108*C108),IF(N7="None",MAX(0.05,IFERROR(O34,0)+0.05),IF(N8="None",MAX(0,G108-J108),MAX(0,G108*C108))))</f>
        <v/>
      </c>
      <c r="J108">
        <f>IF(AND(N7="None",N8="None"),MAX(0,G108-I108),IF(N8="None",MAX(0.05,IFERROR(O35,0)+0.05),IF(N7="None",MAX(0,G108-I108),MAX(0,G108-I108))))</f>
        <v/>
      </c>
      <c r="K108">
        <f>P5</f>
        <v/>
      </c>
      <c r="L108">
        <f>P6</f>
        <v/>
      </c>
      <c r="M108">
        <f>P7</f>
        <v/>
      </c>
      <c r="N108">
        <f>P8</f>
        <v/>
      </c>
      <c r="O108">
        <f>K108+((ABS(F108)/MAX(((F31)+(H31)*(MAX($D$16,(K108)-(J31))))*(MAX($D$16,(K108)-(J31))),1E-6))^2)/(2*$I$5)-((E31)*((((ABS(F108)*$D$6)/(MAX(((F31)+(H31)*(MAX($D$16,(K108)-(J31))))*(MAX($D$16,(K108)-(J31))),1E-6)*MAX(((((F31)+(H31)*(MAX($D$16,(K108)-(J31))))*(MAX($D$16,(K108)-(J31))))/MAX((F31)+2*(MAX($D$16,(K108)-(J31)))*SQRT(1+(H31)^2),1E-6))^(2/3),1E-6)))^2)+(((ABS(F108)*$D$6)/(MAX(((G31)+(I31)*(MAX($D$16,(AE108)-(K31))))*(MAX($D$16,(AE108)-(K31))),1E-6)*MAX(((((G31)+(I31)*(MAX($D$16,(AE108)-(K31))))*(MAX($D$16,(AE108)-(K31))))/MAX((G31)+2*(MAX($D$16,(AE108)-(K31)))*SQRT(1+(I31)^2),1E-6))^(2/3),1E-6)))^2))/2)+(IF((ABS(F108)/MAX(((G31)+(I31)*(MAX($D$16,(AE108)-(K31))))*(MAX($D$16,(AE108)-(K31))),1E-6))&gt;(ABS(F108)/MAX(((F31)+(H31)*(MAX($D$16,(K108)-(J31))))*(MAX($D$16,(K108)-(J31))),1E-6)),$D$9*((((ABS(F108)/MAX(((G31)+(I31)*(MAX($D$16,(AE108)-(K31))))*(MAX($D$16,(AE108)-(K31))),1E-6))^2)/(2*$I$5))-(((ABS(F108)/MAX(((F31)+(H31)*(MAX($D$16,(K108)-(J31))))*(MAX($D$16,(K108)-(J31))),1E-6))^2)/(2*$I$5))),$D$8*((((ABS(F108)/MAX(((F31)+(H31)*(MAX($D$16,(K108)-(J31))))*(MAX($D$16,(K108)-(J31))),1E-6))^2)/(2*$I$5))-(((ABS(F108)/MAX(((G31)+(I31)*(MAX($D$16,(AE108)-(K31))))*(MAX($D$16,(AE108)-(K31))),1E-6))^2)/(2*$I$5)))))+($D$10*(ABS((X31)-(W31))/90)*MAX(((ABS(F108)/MAX(((F31)+(H31)*(MAX($D$16,(K108)-(J31))))*(MAX($D$16,(K108)-(J31))),1E-6))^2)/(2*$I$5),((ABS(F108)/MAX(((G31)+(I31)*(MAX($D$16,(AE108)-(K31))))*(MAX($D$16,(AE108)-(K31))),1E-6))^2)/(2*$I$5)))+(0)-((ABS(F108)/MAX(((G31)+(I31)*(MAX($D$16,(AE108)-(K31))))*(MAX($D$16,(AE108)-(K31))),1E-6))^2)/(2*$I$5)</f>
        <v/>
      </c>
      <c r="P108">
        <f>AD108+((ABS(G108)/MAX(((G32)+(I32)*(MAX($D$16,(AD108)-(K32))))*(MAX($D$16,(AD108)-(K32))),1E-6))^2)/(2*$I$5)+((E32)*((((ABS(G108)*$D$6)/(MAX(((F32)+(H32)*(MAX($D$16,(AC108)-(J32))))*(MAX($D$16,(AC108)-(J32))),1E-6)*MAX(((((F32)+(H32)*(MAX($D$16,(AC108)-(J32))))*(MAX($D$16,(AC108)-(J32))))/MAX((F32)+2*(MAX($D$16,(AC108)-(J32)))*SQRT(1+(H32)^2),1E-6))^(2/3),1E-6)))^2)+(((ABS(G108)*$D$6)/(MAX(((G32)+(I32)*(MAX($D$16,(AD108)-(K32))))*(MAX($D$16,(AD108)-(K32))),1E-6)*MAX(((((G32)+(I32)*(MAX($D$16,(AD108)-(K32))))*(MAX($D$16,(AD108)-(K32))))/MAX((G32)+2*(MAX($D$16,(AD108)-(K32)))*SQRT(1+(I32)^2),1E-6))^(2/3),1E-6)))^2))/2)+(IF((ABS(G108)/MAX(((G32)+(I32)*(MAX($D$16,(AD108)-(K32))))*(MAX($D$16,(AD108)-(K32))),1E-6))&gt;(ABS(G108)/MAX(((F32)+(H32)*(MAX($D$16,(AC108)-(J32))))*(MAX($D$16,(AC108)-(J32))),1E-6)),$D$9*((((ABS(G108)/MAX(((G32)+(I32)*(MAX($D$16,(AD108)-(K32))))*(MAX($D$16,(AD108)-(K32))),1E-6))^2)/(2*$I$5))-(((ABS(G108)/MAX(((F32)+(H32)*(MAX($D$16,(AC108)-(J32))))*(MAX($D$16,(AC108)-(J32))),1E-6))^2)/(2*$I$5))),$D$8*((((ABS(G108)/MAX(((F32)+(H32)*(MAX($D$16,(AC108)-(J32))))*(MAX($D$16,(AC108)-(J32))),1E-6))^2)/(2*$I$5))-(((ABS(G108)/MAX(((G32)+(I32)*(MAX($D$16,(AD108)-(K32))))*(MAX($D$16,(AD108)-(K32))),1E-6))^2)/(2*$I$5)))))+($D$10*(ABS((X32)-(W32))/90)*MAX(((ABS(G108)/MAX(((F32)+(H32)*(MAX($D$16,(AC108)-(J32))))*(MAX($D$16,(AC108)-(J32))),1E-6))^2)/(2*$I$5),((ABS(G108)/MAX(((G32)+(I32)*(MAX($D$16,(AD108)-(K32))))*(MAX($D$16,(AD108)-(K32))),1E-6))^2)/(2*$I$5)))+(($D$11*0.13607488*(ABS(H108)/MAX(ABS(F108),1E-6))^2*MAX(((ABS(G108)/MAX(((F32)+(H32)*(MAX($D$16,(AC108)-(J32))))*(MAX($D$16,(AC108)-(J32))),1E-6))^2)/(2*$I$5),((ABS(G108)/MAX(((G32)+(I32)*(MAX($D$16,(AD108)-(K32))))*(MAX($D$16,(AD108)-(K32))),1E-6))^2)/(2*$I$5))))-((ABS(G108)/MAX(((F32)+(H32)*(MAX($D$16,(AC108)-(J32))))*(MAX($D$16,(AC108)-(J32))),1E-6))^2)/(2*$I$5)</f>
        <v/>
      </c>
      <c r="Q108">
        <f>L108+((ABS(H108)/MAX(((G33)+(I33)*(MAX($D$16,(IF(N6="None",AC108,L108))-(K33))))*(MAX($D$16,(IF(N6="None",AC108,L108))-(K33))),1E-6))^2)/(2*$I$5)+((E33)*((((ABS(H108)*$D$6)/(MAX(((F33)+(H33)*(MAX($D$16,(AC108)-(J33))))*(MAX($D$16,(AC108)-(J33))),1E-6)*MAX(((((F33)+(H33)*(MAX($D$16,(AC108)-(J33))))*(MAX($D$16,(AC108)-(J33))))/MAX((F33)+2*(MAX($D$16,(AC108)-(J33)))*SQRT(1+(H33)^2),1E-6))^(2/3),1E-6)))^2)+(((ABS(H108)*$D$6)/(MAX(((G33)+(I33)*(MAX($D$16,(IF(N6="None",AC108,L108))-(K33))))*(MAX($D$16,(IF(N6="None",AC108,L108))-(K33))),1E-6)*MAX(((((G33)+(I33)*(MAX($D$16,(IF(N6="None",AC108,L108))-(K33))))*(MAX($D$16,(IF(N6="None",AC108,L108))-(K33))))/MAX((G33)+2*(MAX($D$16,(IF(N6="None",AC108,L108))-(K33)))*SQRT(1+(I33)^2),1E-6))^(2/3),1E-6)))^2))/2)+(IF((ABS(H108)/MAX(((G33)+(I33)*(MAX($D$16,(IF(N6="None",AC108,L108))-(K33))))*(MAX($D$16,(IF(N6="None",AC108,L108))-(K33))),1E-6))&gt;(ABS(H108)/MAX(((F33)+(H33)*(MAX($D$16,(AC108)-(J33))))*(MAX($D$16,(AC108)-(J33))),1E-6)),$D$9*((((ABS(H108)/MAX(((G33)+(I33)*(MAX($D$16,(IF(N6="None",AC108,L108))-(K33))))*(MAX($D$16,(IF(N6="None",AC108,L108))-(K33))),1E-6))^2)/(2*$I$5))-(((ABS(H108)/MAX(((F33)+(H33)*(MAX($D$16,(AC108)-(J33))))*(MAX($D$16,(AC108)-(J33))),1E-6))^2)/(2*$I$5))),$D$8*((((ABS(H108)/MAX(((F33)+(H33)*(MAX($D$16,(AC108)-(J33))))*(MAX($D$16,(AC108)-(J33))),1E-6))^2)/(2*$I$5))-(((ABS(H108)/MAX(((G33)+(I33)*(MAX($D$16,(IF(N6="None",AC108,L108))-(K33))))*(MAX($D$16,(IF(N6="None",AC108,L108))-(K33))),1E-6))^2)/(2*$I$5)))))+($D$10*(ABS((X33)-(W33))/90)*MAX(((ABS(H108)/MAX(((F33)+(H33)*(MAX($D$16,(AC108)-(J33))))*(MAX($D$16,(AC108)-(J33))),1E-6))^2)/(2*$I$5),((ABS(H108)/MAX(((G33)+(I33)*(MAX($D$16,(IF(N6="None",AC108,L108))-(K33))))*(MAX($D$16,(IF(N6="None",AC108,L108))-(K33))),1E-6))^2)/(2*$I$5)))+(($D$11*0.00000015*(ABS(G108)/MAX(ABS(F108),1E-6))^2*MAX(((ABS(H108)/MAX(((F33)+(H33)*(MAX($D$16,(AC108)-(J33))))*(MAX($D$16,(AC108)-(J33))),1E-6))^2)/(2*$I$5),((ABS(H108)/MAX(((G33)+(I33)*(MAX($D$16,(IF(N6="None",AC108,L108))-(K33))))*(MAX($D$16,(IF(N6="None",AC108,L108))-(K33))),1E-6))^2)/(2*$I$5))))-((ABS(H108)/MAX(((F33)+(H33)*(MAX($D$16,(AC108)-(J33))))*(MAX($D$16,(AC108)-(J33))),1E-6))^2)/(2*$I$5)</f>
        <v/>
      </c>
      <c r="R108">
        <f>AE108+((ABS(G108)/MAX(((F32)+(H32)*(MAX($D$16,(AE108)-(J32))))*(MAX($D$16,(AE108)-(J32))),1E-6))^2)/(2*$I$5)-((E32)*((((ABS(G108)*$D$6)/(MAX(((F32)+(H32)*(MAX($D$16,(AE108)-(J32))))*(MAX($D$16,(AE108)-(J32))),1E-6)*MAX(((((F32)+(H32)*(MAX($D$16,(AE108)-(J32))))*(MAX($D$16,(AE108)-(J32))))/MAX((F32)+2*(MAX($D$16,(AE108)-(J32)))*SQRT(1+(H32)^2),1E-6))^(2/3),1E-6)))^2)+(((ABS(G108)*$D$6)/(MAX(((G32)+(I32)*(MAX($D$16,(AF108)-(K32))))*(MAX($D$16,(AF108)-(K32))),1E-6)*MAX(((((G32)+(I32)*(MAX($D$16,(AF108)-(K32))))*(MAX($D$16,(AF108)-(K32))))/MAX((G32)+2*(MAX($D$16,(AF108)-(K32)))*SQRT(1+(I32)^2),1E-6))^(2/3),1E-6)))^2))/2)+(IF((ABS(G108)/MAX(((G32)+(I32)*(MAX($D$16,(AF108)-(K32))))*(MAX($D$16,(AF108)-(K32))),1E-6))&gt;(ABS(G108)/MAX(((F32)+(H32)*(MAX($D$16,(AE108)-(J32))))*(MAX($D$16,(AE108)-(J32))),1E-6)),$D$9*((((ABS(G108)/MAX(((G32)+(I32)*(MAX($D$16,(AF108)-(K32))))*(MAX($D$16,(AF108)-(K32))),1E-6))^2)/(2*$I$5))-(((ABS(G108)/MAX(((F32)+(H32)*(MAX($D$16,(AE108)-(J32))))*(MAX($D$16,(AE108)-(J32))),1E-6))^2)/(2*$I$5))),$D$8*((((ABS(G108)/MAX(((F32)+(H32)*(MAX($D$16,(AE108)-(J32))))*(MAX($D$16,(AE108)-(J32))),1E-6))^2)/(2*$I$5))-(((ABS(G108)/MAX(((G32)+(I32)*(MAX($D$16,(AF108)-(K32))))*(MAX($D$16,(AF108)-(K32))),1E-6))^2)/(2*$I$5)))))+($D$10*(ABS((X32)-(W32))/90)*MAX(((ABS(G108)/MAX(((F32)+(H32)*(MAX($D$16,(AE108)-(J32))))*(MAX($D$16,(AE108)-(J32))),1E-6))^2)/(2*$I$5),((ABS(G108)/MAX(((G32)+(I32)*(MAX($D$16,(AF108)-(K32))))*(MAX($D$16,(AF108)-(K32))),1E-6))^2)/(2*$I$5)))+(($D$11*0.13607488*(ABS(H108)/MAX(ABS(F108),1E-6))^2*MAX(((ABS(G108)/MAX(((F32)+(H32)*(MAX($D$16,(AE108)-(J32))))*(MAX($D$16,(AE108)-(J32))),1E-6))^2)/(2*$I$5),((ABS(G108)/MAX(((G32)+(I32)*(MAX($D$16,(AF108)-(K32))))*(MAX($D$16,(AF108)-(K32))),1E-6))^2)/(2*$I$5))))-((ABS(G108)/MAX(((G32)+(I32)*(MAX($D$16,(AF108)-(K32))))*(MAX($D$16,(AF108)-(K32))),1E-6))^2)/(2*$I$5)</f>
        <v/>
      </c>
      <c r="S108">
        <f>M108+((ABS(I108)/MAX(((G34)+(I34)*(MAX($D$16,(IF(N7="None",AD108,M108))-(K34))))*(MAX($D$16,(IF(N7="None",AD108,M108))-(K34))),1E-6))^2)/(2*$I$5)+((E34)*((((ABS(I108)*$D$6)/(MAX(((F34)+(H34)*(MAX($D$16,(AD108)-(J34))))*(MAX($D$16,(AD108)-(J34))),1E-6)*MAX(((((F34)+(H34)*(MAX($D$16,(AD108)-(J34))))*(MAX($D$16,(AD108)-(J34))))/MAX((F34)+2*(MAX($D$16,(AD108)-(J34)))*SQRT(1+(H34)^2),1E-6))^(2/3),1E-6)))^2)+(((ABS(I108)*$D$6)/(MAX(((G34)+(I34)*(MAX($D$16,(IF(N7="None",AD108,M108))-(K34))))*(MAX($D$16,(IF(N7="None",AD108,M108))-(K34))),1E-6)*MAX(((((G34)+(I34)*(MAX($D$16,(IF(N7="None",AD108,M108))-(K34))))*(MAX($D$16,(IF(N7="None",AD108,M108))-(K34))))/MAX((G34)+2*(MAX($D$16,(IF(N7="None",AD108,M108))-(K34)))*SQRT(1+(I34)^2),1E-6))^(2/3),1E-6)))^2))/2)+(IF((ABS(I108)/MAX(((G34)+(I34)*(MAX($D$16,(IF(N7="None",AD108,M108))-(K34))))*(MAX($D$16,(IF(N7="None",AD108,M108))-(K34))),1E-6))&gt;(ABS(I108)/MAX(((F34)+(H34)*(MAX($D$16,(AD108)-(J34))))*(MAX($D$16,(AD108)-(J34))),1E-6)),$D$9*((((ABS(I108)/MAX(((G34)+(I34)*(MAX($D$16,(IF(N7="None",AD108,M108))-(K34))))*(MAX($D$16,(IF(N7="None",AD108,M108))-(K34))),1E-6))^2)/(2*$I$5))-(((ABS(I108)/MAX(((F34)+(H34)*(MAX($D$16,(AD108)-(J34))))*(MAX($D$16,(AD108)-(J34))),1E-6))^2)/(2*$I$5))),$D$8*((((ABS(I108)/MAX(((F34)+(H34)*(MAX($D$16,(AD108)-(J34))))*(MAX($D$16,(AD108)-(J34))),1E-6))^2)/(2*$I$5))-(((ABS(I108)/MAX(((G34)+(I34)*(MAX($D$16,(IF(N7="None",AD108,M108))-(K34))))*(MAX($D$16,(IF(N7="None",AD108,M108))-(K34))),1E-6))^2)/(2*$I$5)))))+($D$10*(ABS((X34)-(W34))/90)*MAX(((ABS(I108)/MAX(((F34)+(H34)*(MAX($D$16,(AD108)-(J34))))*(MAX($D$16,(AD108)-(J34))),1E-6))^2)/(2*$I$5),((ABS(I108)/MAX(((G34)+(I34)*(MAX($D$16,(IF(N7="None",AD108,M108))-(K34))))*(MAX($D$16,(IF(N7="None",AD108,M108))-(K34))),1E-6))^2)/(2*$I$5)))+(0)-((ABS(I108)/MAX(((F34)+(H34)*(MAX($D$16,(AD108)-(J34))))*(MAX($D$16,(AD108)-(J34))),1E-6))^2)/(2*$I$5)</f>
        <v/>
      </c>
      <c r="T108">
        <f>N108+((ABS(J108)/MAX(((G35)+(I35)*(MAX($D$16,(IF(N8="None",AD108,N108))-(K35))))*(MAX($D$16,(IF(N8="None",AD108,N108))-(K35))),1E-6))^2)/(2*$I$5)+((E35)*((((ABS(J108)*$D$6)/(MAX(((F35)+(H35)*(MAX($D$16,(AD108)-(J35))))*(MAX($D$16,(AD108)-(J35))),1E-6)*MAX(((((F35)+(H35)*(MAX($D$16,(AD108)-(J35))))*(MAX($D$16,(AD108)-(J35))))/MAX((F35)+2*(MAX($D$16,(AD108)-(J35)))*SQRT(1+(H35)^2),1E-6))^(2/3),1E-6)))^2)+(((ABS(J108)*$D$6)/(MAX(((G35)+(I35)*(MAX($D$16,(IF(N8="None",AD108,N108))-(K35))))*(MAX($D$16,(IF(N8="None",AD108,N108))-(K35))),1E-6)*MAX(((((G35)+(I35)*(MAX($D$16,(IF(N8="None",AD108,N108))-(K35))))*(MAX($D$16,(IF(N8="None",AD108,N108))-(K35))))/MAX((G35)+2*(MAX($D$16,(IF(N8="None",AD108,N108))-(K35)))*SQRT(1+(I35)^2),1E-6))^(2/3),1E-6)))^2))/2)+(IF((ABS(J108)/MAX(((G35)+(I35)*(MAX($D$16,(IF(N8="None",AD108,N108))-(K35))))*(MAX($D$16,(IF(N8="None",AD108,N108))-(K35))),1E-6))&gt;(ABS(J108)/MAX(((F35)+(H35)*(MAX($D$16,(AD108)-(J35))))*(MAX($D$16,(AD108)-(J35))),1E-6)),$D$9*((((ABS(J108)/MAX(((G35)+(I35)*(MAX($D$16,(IF(N8="None",AD108,N108))-(K35))))*(MAX($D$16,(IF(N8="None",AD108,N108))-(K35))),1E-6))^2)/(2*$I$5))-(((ABS(J108)/MAX(((F35)+(H35)*(MAX($D$16,(AD108)-(J35))))*(MAX($D$16,(AD108)-(J35))),1E-6))^2)/(2*$I$5))),$D$8*((((ABS(J108)/MAX(((F35)+(H35)*(MAX($D$16,(AD108)-(J35))))*(MAX($D$16,(AD108)-(J35))),1E-6))^2)/(2*$I$5))-(((ABS(J108)/MAX(((G35)+(I35)*(MAX($D$16,(IF(N8="None",AD108,N108))-(K35))))*(MAX($D$16,(IF(N8="None",AD108,N108))-(K35))),1E-6))^2)/(2*$I$5)))))+($D$10*(ABS((X35)-(W35))/90)*MAX(((ABS(J108)/MAX(((F35)+(H35)*(MAX($D$16,(AD108)-(J35))))*(MAX($D$16,(AD108)-(J35))),1E-6))^2)/(2*$I$5),((ABS(J108)/MAX(((G35)+(I35)*(MAX($D$16,(IF(N8="None",AD108,N108))-(K35))))*(MAX($D$16,(IF(N8="None",AD108,N108))-(K35))),1E-6))^2)/(2*$I$5)))+(($D$11*0.34699541*(ABS(I108)/MAX(ABS(G108),1E-6))^2*MAX(((ABS(J108)/MAX(((F35)+(H35)*(MAX($D$16,(AD108)-(J35))))*(MAX($D$16,(AD108)-(J35))),1E-6))^2)/(2*$I$5),((ABS(J108)/MAX(((G35)+(I35)*(MAX($D$16,(IF(N8="None",AD108,N108))-(K35))))*(MAX($D$16,(IF(N8="None",AD108,N108))-(K35))),1E-6))^2)/(2*$I$5))))-((ABS(J108)/MAX(((F35)+(H35)*(MAX($D$16,(AD108)-(J35))))*(MAX($D$16,(AD108)-(J35))),1E-6))^2)/(2*$I$5)</f>
        <v/>
      </c>
      <c r="U108">
        <f>((((G31)*(MAX($D$16,(AE108)-(K31)))^2)/2+(I31)*(MAX($D$16,(AE108)-(K31)))^3/3+(ABS(F108)^2)/($I$5*MAX(((G31)+(I31)*(MAX($D$16,(AE108)-(K31))))*(MAX($D$16,(AE108)-(K31))),1E-6)))-(IF(N6="None",((((F32)*(MAX($D$16,(AE108)-(J32)))^2)/2+(H32)*(MAX($D$16,(AE108)-(J32)))^3/3+(ABS(G108)^2)/($I$5*MAX(((F32)+(H32)*(MAX($D$16,(AE108)-(J32))))*(MAX($D$16,(AE108)-(J32))),1E-6)))*0.72785025),(((((F32)*(MAX($D$16,(AE108)-(J32)))^2)/2+(H32)*(MAX($D$16,(AE108)-(J32)))^3/3+(ABS(G108)^2)/($I$5*MAX(((F32)+(H32)*(MAX($D$16,(AE108)-(J32))))*(MAX($D$16,(AE108)-(J32))),1E-6)))*0.72785025)+((((F33)*(MAX($D$16,(AE108)-(J33)))^2)/2+(H33)*(MAX($D$16,(AE108)-(J33)))^3/3+(ABS(H108)^2)/($I$5*MAX(((F33)+(H33)*(MAX($D$16,(AE108)-(J33))))*(MAX($D$16,(AE108)-(J33))),1E-6)))*0.99999971)))))/MAX(((G31)*(MAX($D$16,(AE108)-(K31)))^2)/2+(I31)*(MAX($D$16,(AE108)-(K31)))^3/3+(ABS(F108)^2)/($I$5*MAX(((G31)+(I31)*(MAX($D$16,(AE108)-(K31))))*(MAX($D$16,(AE108)-(K31))),1E-6)),1E-6)</f>
        <v/>
      </c>
      <c r="V108">
        <f>((((G32)*(MAX($D$16,(AF108)-(K32)))^2)/2+(I32)*(MAX($D$16,(AF108)-(K32)))^3/3+(ABS(G108)^2)/($I$5*MAX(((G32)+(I32)*(MAX($D$16,(AF108)-(K32))))*(MAX($D$16,(AF108)-(K32))),1E-6)))-(IF(AND(N7="None",N8="None"),0,IF(N8="None",((((F34)*(MAX($D$16,(AF108)-(J34)))^2)/2+(H34)*(MAX($D$16,(AF108)-(J34)))^3/3+(ABS(I108)^2)/($I$5*MAX(((F34)+(H34)*(MAX($D$16,(AF108)-(J34))))*(MAX($D$16,(AF108)-(J34))),1E-6)))*1.00000000),IF(N7="None",((((F35)*(MAX($D$16,(AF108)-(J35)))^2)/2+(H35)*(MAX($D$16,(AF108)-(J35)))^3/3+(ABS(J108)^2)/($I$5*MAX(((F35)+(H35)*(MAX($D$16,(AF108)-(J35))))*(MAX($D$16,(AF108)-(J35))),1E-6)))*0.30600918),(((((F34)*(MAX($D$16,(AF108)-(J34)))^2)/2+(H34)*(MAX($D$16,(AF108)-(J34)))^3/3+(ABS(I108)^2)/($I$5*MAX(((F34)+(H34)*(MAX($D$16,(AF108)-(J34))))*(MAX($D$16,(AF108)-(J34))),1E-6)))*1.00000000)+((((F35)*(MAX($D$16,(AF108)-(J35)))^2)/2+(H35)*(MAX($D$16,(AF108)-(J35)))^3/3+(ABS(J108)^2)/($I$5*MAX(((F35)+(H35)*(MAX($D$16,(AF108)-(J35))))*(MAX($D$16,(AF108)-(J35))),1E-6)))*0.30600918)))))))/MAX(((G32)*(MAX($D$16,(AF108)-(K32)))^2)/2+(I32)*(MAX($D$16,(AF108)-(K32)))^3/3+(ABS(G108)^2)/($I$5*MAX(((G32)+(I32)*(MAX($D$16,(AF108)-(K32))))*(MAX($D$16,(AF108)-(K32))),1E-6)),1E-6)</f>
        <v/>
      </c>
      <c r="W108">
        <f>ABS((MAX(P108,Q108))-D108)</f>
        <v/>
      </c>
      <c r="X108">
        <f>ABS((MAX(S108,T108))-E108)</f>
        <v/>
      </c>
      <c r="Y108">
        <f>IF($D$20=0,B108,IFERROR(IF(N6="None",1,MIN(0.98,MAX(0.02,B108+$D$14*((Q108-P108)/MAX(ABS(D108),1))))),B108))</f>
        <v/>
      </c>
      <c r="Z108">
        <f>IF($D$20=0,C108,IFERROR(IF(AND(N7="None",N8="None"),C108,IF(N8="None",1,IF(N7="None",0,MIN(0.98,MAX(0.02,C108+$D$14*((T108-S108)/MAX(ABS(E108),1))))))),C108))</f>
        <v/>
      </c>
      <c r="AA108">
        <f>IF($D$20=0,D108,IFERROR(D108+$D$13*(AC108-D108),D108))</f>
        <v/>
      </c>
      <c r="AB108">
        <f>IF($D$20=0,E108,IFERROR(E108+$D$13*(AD108-E108),E108))</f>
        <v/>
      </c>
      <c r="AC108">
        <f>IF($D$20=0,D108,IF(AC108=0,(MAX(P108,Q108)),IF(ABS((MAX(P108,Q108))-AC108)&lt;$D$19,AC108,MAX((K31)+$D$16,AC108+$D$13*(((MAX(P108,Q108))-AC108))))))</f>
        <v/>
      </c>
      <c r="AD108">
        <f>IF($D$20=0,E108,IF(AD108=0,(MAX(S108,T108)),IF(ABS((MAX(S108,T108))-AD108)&lt;$D$19,AD108,MAX((K32)+$D$16,AD108+$D$13*(((MAX(S108,T108))-AD108))))))</f>
        <v/>
      </c>
      <c r="AE108">
        <f>IF($D$20=0,D108,IF(AE108=0,O108,IF(ABS(U108)&lt;$D$19,AE108,MAX((K31)+$D$16,AE108+($D$13*(((O108)-AE108)+(U108*MAX(ABS(AE108-(K31)),1))))))))</f>
        <v/>
      </c>
      <c r="AF108">
        <f>IF($D$20=0,E108,IF(AF108=0,R108,IF(ABS(V108)&lt;$D$19,AF108,MAX((K32)+$D$16,AF108+($D$13*(((R108)-AF108)+(V108*MAX(ABS(AF108-(K32)),1))))))))</f>
        <v/>
      </c>
      <c r="AG108">
        <f>((G31)*(MAX($D$16,(AC108)-(K31)))^2)/2+(I31)*(MAX($D$16,(AC108)-(K31)))^3/3+(ABS(F108)^2)/($I$5*MAX(((G31)+(I31)*(MAX($D$16,(AC108)-(K31))))*(MAX($D$16,(AC108)-(K31))),1E-6))</f>
        <v/>
      </c>
      <c r="AH108">
        <f>((G31)*(MAX($D$16,(AE108)-(K31)))^2)/2+(I31)*(MAX($D$16,(AE108)-(K31)))^3/3+(ABS(F108)^2)/($I$5*MAX(((G31)+(I31)*(MAX($D$16,(AE108)-(K31))))*(MAX($D$16,(AE108)-(K31))),1E-6))</f>
        <v/>
      </c>
      <c r="AI108">
        <f>((G32)*(MAX($D$16,(AD108)-(K32)))^2)/2+(I32)*(MAX($D$16,(AD108)-(K32)))^3/3+(ABS(G108)^2)/($I$5*MAX(((G32)+(I32)*(MAX($D$16,(AD108)-(K32))))*(MAX($D$16,(AD108)-(K32))),1E-6))</f>
        <v/>
      </c>
      <c r="AJ108">
        <f>((G32)*(MAX($D$16,(AF108)-(K32)))^2)/2+(I32)*(MAX($D$16,(AF108)-(K32)))^3/3+(ABS(G108)^2)/($I$5*MAX(((G32)+(I32)*(MAX($D$16,(AF108)-(K32))))*(MAX($D$16,(AF108)-(K32))),1E-6))</f>
        <v/>
      </c>
      <c r="AK108">
        <f>IF(AH108&gt;=AG108,"Supercritical","Subcritical")</f>
        <v/>
      </c>
      <c r="AL108">
        <f>IF(AJ108&gt;=AI108,"Supercritical","Subcritical")</f>
        <v/>
      </c>
      <c r="AM108">
        <f>IF($D$20=0,D108,IFERROR(D108+$D$13*(IF(AK108="Supercritical",AE108,AC108)-D108),D108))</f>
        <v/>
      </c>
      <c r="AN108">
        <f>IF($D$20=0,E108,IFERROR(E108+$D$13*(IF(AL108="Supercritical",AF108,AD108)-E108),E108))</f>
        <v/>
      </c>
      <c r="AO108">
        <f>IF($D$20=0,0,IFERROR(ABS(IF(AK108="Supercritical",AE108,AC108)-D108),0))</f>
        <v/>
      </c>
      <c r="AP108">
        <f>IF($D$20=0,0,IFERROR(ABS(IF(AL108="Supercritical",AF108,AD108)-E108),0))</f>
        <v/>
      </c>
    </row>
    <row r="109">
      <c r="A109" t="n">
        <v>66</v>
      </c>
      <c r="B109">
        <f>Y108</f>
        <v/>
      </c>
      <c r="C109">
        <f>Z108</f>
        <v/>
      </c>
      <c r="D109">
        <f>AM108</f>
        <v/>
      </c>
      <c r="E109">
        <f>AN108</f>
        <v/>
      </c>
      <c r="F109">
        <f>$D$5</f>
        <v/>
      </c>
      <c r="G109">
        <f>IF(N6="None",MAX(0,F109-H109),MAX(0,F109*B109))</f>
        <v/>
      </c>
      <c r="H109">
        <f>IF(N6="None",MAX(0.05,IFERROR(O33,0)+0.05),MAX(0,F109-G109))</f>
        <v/>
      </c>
      <c r="I109">
        <f>IF(AND(N7="None",N8="None"),MAX(0,G109*C109),IF(N7="None",MAX(0.05,IFERROR(O34,0)+0.05),IF(N8="None",MAX(0,G109-J109),MAX(0,G109*C109))))</f>
        <v/>
      </c>
      <c r="J109">
        <f>IF(AND(N7="None",N8="None"),MAX(0,G109-I109),IF(N8="None",MAX(0.05,IFERROR(O35,0)+0.05),IF(N7="None",MAX(0,G109-I109),MAX(0,G109-I109))))</f>
        <v/>
      </c>
      <c r="K109">
        <f>P5</f>
        <v/>
      </c>
      <c r="L109">
        <f>P6</f>
        <v/>
      </c>
      <c r="M109">
        <f>P7</f>
        <v/>
      </c>
      <c r="N109">
        <f>P8</f>
        <v/>
      </c>
      <c r="O109">
        <f>K109+((ABS(F109)/MAX(((F31)+(H31)*(MAX($D$16,(K109)-(J31))))*(MAX($D$16,(K109)-(J31))),1E-6))^2)/(2*$I$5)-((E31)*((((ABS(F109)*$D$6)/(MAX(((F31)+(H31)*(MAX($D$16,(K109)-(J31))))*(MAX($D$16,(K109)-(J31))),1E-6)*MAX(((((F31)+(H31)*(MAX($D$16,(K109)-(J31))))*(MAX($D$16,(K109)-(J31))))/MAX((F31)+2*(MAX($D$16,(K109)-(J31)))*SQRT(1+(H31)^2),1E-6))^(2/3),1E-6)))^2)+(((ABS(F109)*$D$6)/(MAX(((G31)+(I31)*(MAX($D$16,(AE109)-(K31))))*(MAX($D$16,(AE109)-(K31))),1E-6)*MAX(((((G31)+(I31)*(MAX($D$16,(AE109)-(K31))))*(MAX($D$16,(AE109)-(K31))))/MAX((G31)+2*(MAX($D$16,(AE109)-(K31)))*SQRT(1+(I31)^2),1E-6))^(2/3),1E-6)))^2))/2)+(IF((ABS(F109)/MAX(((G31)+(I31)*(MAX($D$16,(AE109)-(K31))))*(MAX($D$16,(AE109)-(K31))),1E-6))&gt;(ABS(F109)/MAX(((F31)+(H31)*(MAX($D$16,(K109)-(J31))))*(MAX($D$16,(K109)-(J31))),1E-6)),$D$9*((((ABS(F109)/MAX(((G31)+(I31)*(MAX($D$16,(AE109)-(K31))))*(MAX($D$16,(AE109)-(K31))),1E-6))^2)/(2*$I$5))-(((ABS(F109)/MAX(((F31)+(H31)*(MAX($D$16,(K109)-(J31))))*(MAX($D$16,(K109)-(J31))),1E-6))^2)/(2*$I$5))),$D$8*((((ABS(F109)/MAX(((F31)+(H31)*(MAX($D$16,(K109)-(J31))))*(MAX($D$16,(K109)-(J31))),1E-6))^2)/(2*$I$5))-(((ABS(F109)/MAX(((G31)+(I31)*(MAX($D$16,(AE109)-(K31))))*(MAX($D$16,(AE109)-(K31))),1E-6))^2)/(2*$I$5)))))+($D$10*(ABS((X31)-(W31))/90)*MAX(((ABS(F109)/MAX(((F31)+(H31)*(MAX($D$16,(K109)-(J31))))*(MAX($D$16,(K109)-(J31))),1E-6))^2)/(2*$I$5),((ABS(F109)/MAX(((G31)+(I31)*(MAX($D$16,(AE109)-(K31))))*(MAX($D$16,(AE109)-(K31))),1E-6))^2)/(2*$I$5)))+(0)-((ABS(F109)/MAX(((G31)+(I31)*(MAX($D$16,(AE109)-(K31))))*(MAX($D$16,(AE109)-(K31))),1E-6))^2)/(2*$I$5)</f>
        <v/>
      </c>
      <c r="P109">
        <f>AD109+((ABS(G109)/MAX(((G32)+(I32)*(MAX($D$16,(AD109)-(K32))))*(MAX($D$16,(AD109)-(K32))),1E-6))^2)/(2*$I$5)+((E32)*((((ABS(G109)*$D$6)/(MAX(((F32)+(H32)*(MAX($D$16,(AC109)-(J32))))*(MAX($D$16,(AC109)-(J32))),1E-6)*MAX(((((F32)+(H32)*(MAX($D$16,(AC109)-(J32))))*(MAX($D$16,(AC109)-(J32))))/MAX((F32)+2*(MAX($D$16,(AC109)-(J32)))*SQRT(1+(H32)^2),1E-6))^(2/3),1E-6)))^2)+(((ABS(G109)*$D$6)/(MAX(((G32)+(I32)*(MAX($D$16,(AD109)-(K32))))*(MAX($D$16,(AD109)-(K32))),1E-6)*MAX(((((G32)+(I32)*(MAX($D$16,(AD109)-(K32))))*(MAX($D$16,(AD109)-(K32))))/MAX((G32)+2*(MAX($D$16,(AD109)-(K32)))*SQRT(1+(I32)^2),1E-6))^(2/3),1E-6)))^2))/2)+(IF((ABS(G109)/MAX(((G32)+(I32)*(MAX($D$16,(AD109)-(K32))))*(MAX($D$16,(AD109)-(K32))),1E-6))&gt;(ABS(G109)/MAX(((F32)+(H32)*(MAX($D$16,(AC109)-(J32))))*(MAX($D$16,(AC109)-(J32))),1E-6)),$D$9*((((ABS(G109)/MAX(((G32)+(I32)*(MAX($D$16,(AD109)-(K32))))*(MAX($D$16,(AD109)-(K32))),1E-6))^2)/(2*$I$5))-(((ABS(G109)/MAX(((F32)+(H32)*(MAX($D$16,(AC109)-(J32))))*(MAX($D$16,(AC109)-(J32))),1E-6))^2)/(2*$I$5))),$D$8*((((ABS(G109)/MAX(((F32)+(H32)*(MAX($D$16,(AC109)-(J32))))*(MAX($D$16,(AC109)-(J32))),1E-6))^2)/(2*$I$5))-(((ABS(G109)/MAX(((G32)+(I32)*(MAX($D$16,(AD109)-(K32))))*(MAX($D$16,(AD109)-(K32))),1E-6))^2)/(2*$I$5)))))+($D$10*(ABS((X32)-(W32))/90)*MAX(((ABS(G109)/MAX(((F32)+(H32)*(MAX($D$16,(AC109)-(J32))))*(MAX($D$16,(AC109)-(J32))),1E-6))^2)/(2*$I$5),((ABS(G109)/MAX(((G32)+(I32)*(MAX($D$16,(AD109)-(K32))))*(MAX($D$16,(AD109)-(K32))),1E-6))^2)/(2*$I$5)))+(($D$11*0.13607488*(ABS(H109)/MAX(ABS(F109),1E-6))^2*MAX(((ABS(G109)/MAX(((F32)+(H32)*(MAX($D$16,(AC109)-(J32))))*(MAX($D$16,(AC109)-(J32))),1E-6))^2)/(2*$I$5),((ABS(G109)/MAX(((G32)+(I32)*(MAX($D$16,(AD109)-(K32))))*(MAX($D$16,(AD109)-(K32))),1E-6))^2)/(2*$I$5))))-((ABS(G109)/MAX(((F32)+(H32)*(MAX($D$16,(AC109)-(J32))))*(MAX($D$16,(AC109)-(J32))),1E-6))^2)/(2*$I$5)</f>
        <v/>
      </c>
      <c r="Q109">
        <f>L109+((ABS(H109)/MAX(((G33)+(I33)*(MAX($D$16,(IF(N6="None",AC109,L109))-(K33))))*(MAX($D$16,(IF(N6="None",AC109,L109))-(K33))),1E-6))^2)/(2*$I$5)+((E33)*((((ABS(H109)*$D$6)/(MAX(((F33)+(H33)*(MAX($D$16,(AC109)-(J33))))*(MAX($D$16,(AC109)-(J33))),1E-6)*MAX(((((F33)+(H33)*(MAX($D$16,(AC109)-(J33))))*(MAX($D$16,(AC109)-(J33))))/MAX((F33)+2*(MAX($D$16,(AC109)-(J33)))*SQRT(1+(H33)^2),1E-6))^(2/3),1E-6)))^2)+(((ABS(H109)*$D$6)/(MAX(((G33)+(I33)*(MAX($D$16,(IF(N6="None",AC109,L109))-(K33))))*(MAX($D$16,(IF(N6="None",AC109,L109))-(K33))),1E-6)*MAX(((((G33)+(I33)*(MAX($D$16,(IF(N6="None",AC109,L109))-(K33))))*(MAX($D$16,(IF(N6="None",AC109,L109))-(K33))))/MAX((G33)+2*(MAX($D$16,(IF(N6="None",AC109,L109))-(K33)))*SQRT(1+(I33)^2),1E-6))^(2/3),1E-6)))^2))/2)+(IF((ABS(H109)/MAX(((G33)+(I33)*(MAX($D$16,(IF(N6="None",AC109,L109))-(K33))))*(MAX($D$16,(IF(N6="None",AC109,L109))-(K33))),1E-6))&gt;(ABS(H109)/MAX(((F33)+(H33)*(MAX($D$16,(AC109)-(J33))))*(MAX($D$16,(AC109)-(J33))),1E-6)),$D$9*((((ABS(H109)/MAX(((G33)+(I33)*(MAX($D$16,(IF(N6="None",AC109,L109))-(K33))))*(MAX($D$16,(IF(N6="None",AC109,L109))-(K33))),1E-6))^2)/(2*$I$5))-(((ABS(H109)/MAX(((F33)+(H33)*(MAX($D$16,(AC109)-(J33))))*(MAX($D$16,(AC109)-(J33))),1E-6))^2)/(2*$I$5))),$D$8*((((ABS(H109)/MAX(((F33)+(H33)*(MAX($D$16,(AC109)-(J33))))*(MAX($D$16,(AC109)-(J33))),1E-6))^2)/(2*$I$5))-(((ABS(H109)/MAX(((G33)+(I33)*(MAX($D$16,(IF(N6="None",AC109,L109))-(K33))))*(MAX($D$16,(IF(N6="None",AC109,L109))-(K33))),1E-6))^2)/(2*$I$5)))))+($D$10*(ABS((X33)-(W33))/90)*MAX(((ABS(H109)/MAX(((F33)+(H33)*(MAX($D$16,(AC109)-(J33))))*(MAX($D$16,(AC109)-(J33))),1E-6))^2)/(2*$I$5),((ABS(H109)/MAX(((G33)+(I33)*(MAX($D$16,(IF(N6="None",AC109,L109))-(K33))))*(MAX($D$16,(IF(N6="None",AC109,L109))-(K33))),1E-6))^2)/(2*$I$5)))+(($D$11*0.00000015*(ABS(G109)/MAX(ABS(F109),1E-6))^2*MAX(((ABS(H109)/MAX(((F33)+(H33)*(MAX($D$16,(AC109)-(J33))))*(MAX($D$16,(AC109)-(J33))),1E-6))^2)/(2*$I$5),((ABS(H109)/MAX(((G33)+(I33)*(MAX($D$16,(IF(N6="None",AC109,L109))-(K33))))*(MAX($D$16,(IF(N6="None",AC109,L109))-(K33))),1E-6))^2)/(2*$I$5))))-((ABS(H109)/MAX(((F33)+(H33)*(MAX($D$16,(AC109)-(J33))))*(MAX($D$16,(AC109)-(J33))),1E-6))^2)/(2*$I$5)</f>
        <v/>
      </c>
      <c r="R109">
        <f>AE109+((ABS(G109)/MAX(((F32)+(H32)*(MAX($D$16,(AE109)-(J32))))*(MAX($D$16,(AE109)-(J32))),1E-6))^2)/(2*$I$5)-((E32)*((((ABS(G109)*$D$6)/(MAX(((F32)+(H32)*(MAX($D$16,(AE109)-(J32))))*(MAX($D$16,(AE109)-(J32))),1E-6)*MAX(((((F32)+(H32)*(MAX($D$16,(AE109)-(J32))))*(MAX($D$16,(AE109)-(J32))))/MAX((F32)+2*(MAX($D$16,(AE109)-(J32)))*SQRT(1+(H32)^2),1E-6))^(2/3),1E-6)))^2)+(((ABS(G109)*$D$6)/(MAX(((G32)+(I32)*(MAX($D$16,(AF109)-(K32))))*(MAX($D$16,(AF109)-(K32))),1E-6)*MAX(((((G32)+(I32)*(MAX($D$16,(AF109)-(K32))))*(MAX($D$16,(AF109)-(K32))))/MAX((G32)+2*(MAX($D$16,(AF109)-(K32)))*SQRT(1+(I32)^2),1E-6))^(2/3),1E-6)))^2))/2)+(IF((ABS(G109)/MAX(((G32)+(I32)*(MAX($D$16,(AF109)-(K32))))*(MAX($D$16,(AF109)-(K32))),1E-6))&gt;(ABS(G109)/MAX(((F32)+(H32)*(MAX($D$16,(AE109)-(J32))))*(MAX($D$16,(AE109)-(J32))),1E-6)),$D$9*((((ABS(G109)/MAX(((G32)+(I32)*(MAX($D$16,(AF109)-(K32))))*(MAX($D$16,(AF109)-(K32))),1E-6))^2)/(2*$I$5))-(((ABS(G109)/MAX(((F32)+(H32)*(MAX($D$16,(AE109)-(J32))))*(MAX($D$16,(AE109)-(J32))),1E-6))^2)/(2*$I$5))),$D$8*((((ABS(G109)/MAX(((F32)+(H32)*(MAX($D$16,(AE109)-(J32))))*(MAX($D$16,(AE109)-(J32))),1E-6))^2)/(2*$I$5))-(((ABS(G109)/MAX(((G32)+(I32)*(MAX($D$16,(AF109)-(K32))))*(MAX($D$16,(AF109)-(K32))),1E-6))^2)/(2*$I$5)))))+($D$10*(ABS((X32)-(W32))/90)*MAX(((ABS(G109)/MAX(((F32)+(H32)*(MAX($D$16,(AE109)-(J32))))*(MAX($D$16,(AE109)-(J32))),1E-6))^2)/(2*$I$5),((ABS(G109)/MAX(((G32)+(I32)*(MAX($D$16,(AF109)-(K32))))*(MAX($D$16,(AF109)-(K32))),1E-6))^2)/(2*$I$5)))+(($D$11*0.13607488*(ABS(H109)/MAX(ABS(F109),1E-6))^2*MAX(((ABS(G109)/MAX(((F32)+(H32)*(MAX($D$16,(AE109)-(J32))))*(MAX($D$16,(AE109)-(J32))),1E-6))^2)/(2*$I$5),((ABS(G109)/MAX(((G32)+(I32)*(MAX($D$16,(AF109)-(K32))))*(MAX($D$16,(AF109)-(K32))),1E-6))^2)/(2*$I$5))))-((ABS(G109)/MAX(((G32)+(I32)*(MAX($D$16,(AF109)-(K32))))*(MAX($D$16,(AF109)-(K32))),1E-6))^2)/(2*$I$5)</f>
        <v/>
      </c>
      <c r="S109">
        <f>M109+((ABS(I109)/MAX(((G34)+(I34)*(MAX($D$16,(IF(N7="None",AD109,M109))-(K34))))*(MAX($D$16,(IF(N7="None",AD109,M109))-(K34))),1E-6))^2)/(2*$I$5)+((E34)*((((ABS(I109)*$D$6)/(MAX(((F34)+(H34)*(MAX($D$16,(AD109)-(J34))))*(MAX($D$16,(AD109)-(J34))),1E-6)*MAX(((((F34)+(H34)*(MAX($D$16,(AD109)-(J34))))*(MAX($D$16,(AD109)-(J34))))/MAX((F34)+2*(MAX($D$16,(AD109)-(J34)))*SQRT(1+(H34)^2),1E-6))^(2/3),1E-6)))^2)+(((ABS(I109)*$D$6)/(MAX(((G34)+(I34)*(MAX($D$16,(IF(N7="None",AD109,M109))-(K34))))*(MAX($D$16,(IF(N7="None",AD109,M109))-(K34))),1E-6)*MAX(((((G34)+(I34)*(MAX($D$16,(IF(N7="None",AD109,M109))-(K34))))*(MAX($D$16,(IF(N7="None",AD109,M109))-(K34))))/MAX((G34)+2*(MAX($D$16,(IF(N7="None",AD109,M109))-(K34)))*SQRT(1+(I34)^2),1E-6))^(2/3),1E-6)))^2))/2)+(IF((ABS(I109)/MAX(((G34)+(I34)*(MAX($D$16,(IF(N7="None",AD109,M109))-(K34))))*(MAX($D$16,(IF(N7="None",AD109,M109))-(K34))),1E-6))&gt;(ABS(I109)/MAX(((F34)+(H34)*(MAX($D$16,(AD109)-(J34))))*(MAX($D$16,(AD109)-(J34))),1E-6)),$D$9*((((ABS(I109)/MAX(((G34)+(I34)*(MAX($D$16,(IF(N7="None",AD109,M109))-(K34))))*(MAX($D$16,(IF(N7="None",AD109,M109))-(K34))),1E-6))^2)/(2*$I$5))-(((ABS(I109)/MAX(((F34)+(H34)*(MAX($D$16,(AD109)-(J34))))*(MAX($D$16,(AD109)-(J34))),1E-6))^2)/(2*$I$5))),$D$8*((((ABS(I109)/MAX(((F34)+(H34)*(MAX($D$16,(AD109)-(J34))))*(MAX($D$16,(AD109)-(J34))),1E-6))^2)/(2*$I$5))-(((ABS(I109)/MAX(((G34)+(I34)*(MAX($D$16,(IF(N7="None",AD109,M109))-(K34))))*(MAX($D$16,(IF(N7="None",AD109,M109))-(K34))),1E-6))^2)/(2*$I$5)))))+($D$10*(ABS((X34)-(W34))/90)*MAX(((ABS(I109)/MAX(((F34)+(H34)*(MAX($D$16,(AD109)-(J34))))*(MAX($D$16,(AD109)-(J34))),1E-6))^2)/(2*$I$5),((ABS(I109)/MAX(((G34)+(I34)*(MAX($D$16,(IF(N7="None",AD109,M109))-(K34))))*(MAX($D$16,(IF(N7="None",AD109,M109))-(K34))),1E-6))^2)/(2*$I$5)))+(0)-((ABS(I109)/MAX(((F34)+(H34)*(MAX($D$16,(AD109)-(J34))))*(MAX($D$16,(AD109)-(J34))),1E-6))^2)/(2*$I$5)</f>
        <v/>
      </c>
      <c r="T109">
        <f>N109+((ABS(J109)/MAX(((G35)+(I35)*(MAX($D$16,(IF(N8="None",AD109,N109))-(K35))))*(MAX($D$16,(IF(N8="None",AD109,N109))-(K35))),1E-6))^2)/(2*$I$5)+((E35)*((((ABS(J109)*$D$6)/(MAX(((F35)+(H35)*(MAX($D$16,(AD109)-(J35))))*(MAX($D$16,(AD109)-(J35))),1E-6)*MAX(((((F35)+(H35)*(MAX($D$16,(AD109)-(J35))))*(MAX($D$16,(AD109)-(J35))))/MAX((F35)+2*(MAX($D$16,(AD109)-(J35)))*SQRT(1+(H35)^2),1E-6))^(2/3),1E-6)))^2)+(((ABS(J109)*$D$6)/(MAX(((G35)+(I35)*(MAX($D$16,(IF(N8="None",AD109,N109))-(K35))))*(MAX($D$16,(IF(N8="None",AD109,N109))-(K35))),1E-6)*MAX(((((G35)+(I35)*(MAX($D$16,(IF(N8="None",AD109,N109))-(K35))))*(MAX($D$16,(IF(N8="None",AD109,N109))-(K35))))/MAX((G35)+2*(MAX($D$16,(IF(N8="None",AD109,N109))-(K35)))*SQRT(1+(I35)^2),1E-6))^(2/3),1E-6)))^2))/2)+(IF((ABS(J109)/MAX(((G35)+(I35)*(MAX($D$16,(IF(N8="None",AD109,N109))-(K35))))*(MAX($D$16,(IF(N8="None",AD109,N109))-(K35))),1E-6))&gt;(ABS(J109)/MAX(((F35)+(H35)*(MAX($D$16,(AD109)-(J35))))*(MAX($D$16,(AD109)-(J35))),1E-6)),$D$9*((((ABS(J109)/MAX(((G35)+(I35)*(MAX($D$16,(IF(N8="None",AD109,N109))-(K35))))*(MAX($D$16,(IF(N8="None",AD109,N109))-(K35))),1E-6))^2)/(2*$I$5))-(((ABS(J109)/MAX(((F35)+(H35)*(MAX($D$16,(AD109)-(J35))))*(MAX($D$16,(AD109)-(J35))),1E-6))^2)/(2*$I$5))),$D$8*((((ABS(J109)/MAX(((F35)+(H35)*(MAX($D$16,(AD109)-(J35))))*(MAX($D$16,(AD109)-(J35))),1E-6))^2)/(2*$I$5))-(((ABS(J109)/MAX(((G35)+(I35)*(MAX($D$16,(IF(N8="None",AD109,N109))-(K35))))*(MAX($D$16,(IF(N8="None",AD109,N109))-(K35))),1E-6))^2)/(2*$I$5)))))+($D$10*(ABS((X35)-(W35))/90)*MAX(((ABS(J109)/MAX(((F35)+(H35)*(MAX($D$16,(AD109)-(J35))))*(MAX($D$16,(AD109)-(J35))),1E-6))^2)/(2*$I$5),((ABS(J109)/MAX(((G35)+(I35)*(MAX($D$16,(IF(N8="None",AD109,N109))-(K35))))*(MAX($D$16,(IF(N8="None",AD109,N109))-(K35))),1E-6))^2)/(2*$I$5)))+(($D$11*0.34699541*(ABS(I109)/MAX(ABS(G109),1E-6))^2*MAX(((ABS(J109)/MAX(((F35)+(H35)*(MAX($D$16,(AD109)-(J35))))*(MAX($D$16,(AD109)-(J35))),1E-6))^2)/(2*$I$5),((ABS(J109)/MAX(((G35)+(I35)*(MAX($D$16,(IF(N8="None",AD109,N109))-(K35))))*(MAX($D$16,(IF(N8="None",AD109,N109))-(K35))),1E-6))^2)/(2*$I$5))))-((ABS(J109)/MAX(((F35)+(H35)*(MAX($D$16,(AD109)-(J35))))*(MAX($D$16,(AD109)-(J35))),1E-6))^2)/(2*$I$5)</f>
        <v/>
      </c>
      <c r="U109">
        <f>((((G31)*(MAX($D$16,(AE109)-(K31)))^2)/2+(I31)*(MAX($D$16,(AE109)-(K31)))^3/3+(ABS(F109)^2)/($I$5*MAX(((G31)+(I31)*(MAX($D$16,(AE109)-(K31))))*(MAX($D$16,(AE109)-(K31))),1E-6)))-(IF(N6="None",((((F32)*(MAX($D$16,(AE109)-(J32)))^2)/2+(H32)*(MAX($D$16,(AE109)-(J32)))^3/3+(ABS(G109)^2)/($I$5*MAX(((F32)+(H32)*(MAX($D$16,(AE109)-(J32))))*(MAX($D$16,(AE109)-(J32))),1E-6)))*0.72785025),(((((F32)*(MAX($D$16,(AE109)-(J32)))^2)/2+(H32)*(MAX($D$16,(AE109)-(J32)))^3/3+(ABS(G109)^2)/($I$5*MAX(((F32)+(H32)*(MAX($D$16,(AE109)-(J32))))*(MAX($D$16,(AE109)-(J32))),1E-6)))*0.72785025)+((((F33)*(MAX($D$16,(AE109)-(J33)))^2)/2+(H33)*(MAX($D$16,(AE109)-(J33)))^3/3+(ABS(H109)^2)/($I$5*MAX(((F33)+(H33)*(MAX($D$16,(AE109)-(J33))))*(MAX($D$16,(AE109)-(J33))),1E-6)))*0.99999971)))))/MAX(((G31)*(MAX($D$16,(AE109)-(K31)))^2)/2+(I31)*(MAX($D$16,(AE109)-(K31)))^3/3+(ABS(F109)^2)/($I$5*MAX(((G31)+(I31)*(MAX($D$16,(AE109)-(K31))))*(MAX($D$16,(AE109)-(K31))),1E-6)),1E-6)</f>
        <v/>
      </c>
      <c r="V109">
        <f>((((G32)*(MAX($D$16,(AF109)-(K32)))^2)/2+(I32)*(MAX($D$16,(AF109)-(K32)))^3/3+(ABS(G109)^2)/($I$5*MAX(((G32)+(I32)*(MAX($D$16,(AF109)-(K32))))*(MAX($D$16,(AF109)-(K32))),1E-6)))-(IF(AND(N7="None",N8="None"),0,IF(N8="None",((((F34)*(MAX($D$16,(AF109)-(J34)))^2)/2+(H34)*(MAX($D$16,(AF109)-(J34)))^3/3+(ABS(I109)^2)/($I$5*MAX(((F34)+(H34)*(MAX($D$16,(AF109)-(J34))))*(MAX($D$16,(AF109)-(J34))),1E-6)))*1.00000000),IF(N7="None",((((F35)*(MAX($D$16,(AF109)-(J35)))^2)/2+(H35)*(MAX($D$16,(AF109)-(J35)))^3/3+(ABS(J109)^2)/($I$5*MAX(((F35)+(H35)*(MAX($D$16,(AF109)-(J35))))*(MAX($D$16,(AF109)-(J35))),1E-6)))*0.30600918),(((((F34)*(MAX($D$16,(AF109)-(J34)))^2)/2+(H34)*(MAX($D$16,(AF109)-(J34)))^3/3+(ABS(I109)^2)/($I$5*MAX(((F34)+(H34)*(MAX($D$16,(AF109)-(J34))))*(MAX($D$16,(AF109)-(J34))),1E-6)))*1.00000000)+((((F35)*(MAX($D$16,(AF109)-(J35)))^2)/2+(H35)*(MAX($D$16,(AF109)-(J35)))^3/3+(ABS(J109)^2)/($I$5*MAX(((F35)+(H35)*(MAX($D$16,(AF109)-(J35))))*(MAX($D$16,(AF109)-(J35))),1E-6)))*0.30600918)))))))/MAX(((G32)*(MAX($D$16,(AF109)-(K32)))^2)/2+(I32)*(MAX($D$16,(AF109)-(K32)))^3/3+(ABS(G109)^2)/($I$5*MAX(((G32)+(I32)*(MAX($D$16,(AF109)-(K32))))*(MAX($D$16,(AF109)-(K32))),1E-6)),1E-6)</f>
        <v/>
      </c>
      <c r="W109">
        <f>ABS((MAX(P109,Q109))-D109)</f>
        <v/>
      </c>
      <c r="X109">
        <f>ABS((MAX(S109,T109))-E109)</f>
        <v/>
      </c>
      <c r="Y109">
        <f>IF($D$20=0,B109,IFERROR(IF(N6="None",1,MIN(0.98,MAX(0.02,B109+$D$14*((Q109-P109)/MAX(ABS(D109),1))))),B109))</f>
        <v/>
      </c>
      <c r="Z109">
        <f>IF($D$20=0,C109,IFERROR(IF(AND(N7="None",N8="None"),C109,IF(N8="None",1,IF(N7="None",0,MIN(0.98,MAX(0.02,C109+$D$14*((T109-S109)/MAX(ABS(E109),1))))))),C109))</f>
        <v/>
      </c>
      <c r="AA109">
        <f>IF($D$20=0,D109,IFERROR(D109+$D$13*(AC109-D109),D109))</f>
        <v/>
      </c>
      <c r="AB109">
        <f>IF($D$20=0,E109,IFERROR(E109+$D$13*(AD109-E109),E109))</f>
        <v/>
      </c>
      <c r="AC109">
        <f>IF($D$20=0,D109,IF(AC109=0,(MAX(P109,Q109)),IF(ABS((MAX(P109,Q109))-AC109)&lt;$D$19,AC109,MAX((K31)+$D$16,AC109+$D$13*(((MAX(P109,Q109))-AC109))))))</f>
        <v/>
      </c>
      <c r="AD109">
        <f>IF($D$20=0,E109,IF(AD109=0,(MAX(S109,T109)),IF(ABS((MAX(S109,T109))-AD109)&lt;$D$19,AD109,MAX((K32)+$D$16,AD109+$D$13*(((MAX(S109,T109))-AD109))))))</f>
        <v/>
      </c>
      <c r="AE109">
        <f>IF($D$20=0,D109,IF(AE109=0,O109,IF(ABS(U109)&lt;$D$19,AE109,MAX((K31)+$D$16,AE109+($D$13*(((O109)-AE109)+(U109*MAX(ABS(AE109-(K31)),1))))))))</f>
        <v/>
      </c>
      <c r="AF109">
        <f>IF($D$20=0,E109,IF(AF109=0,R109,IF(ABS(V109)&lt;$D$19,AF109,MAX((K32)+$D$16,AF109+($D$13*(((R109)-AF109)+(V109*MAX(ABS(AF109-(K32)),1))))))))</f>
        <v/>
      </c>
      <c r="AG109">
        <f>((G31)*(MAX($D$16,(AC109)-(K31)))^2)/2+(I31)*(MAX($D$16,(AC109)-(K31)))^3/3+(ABS(F109)^2)/($I$5*MAX(((G31)+(I31)*(MAX($D$16,(AC109)-(K31))))*(MAX($D$16,(AC109)-(K31))),1E-6))</f>
        <v/>
      </c>
      <c r="AH109">
        <f>((G31)*(MAX($D$16,(AE109)-(K31)))^2)/2+(I31)*(MAX($D$16,(AE109)-(K31)))^3/3+(ABS(F109)^2)/($I$5*MAX(((G31)+(I31)*(MAX($D$16,(AE109)-(K31))))*(MAX($D$16,(AE109)-(K31))),1E-6))</f>
        <v/>
      </c>
      <c r="AI109">
        <f>((G32)*(MAX($D$16,(AD109)-(K32)))^2)/2+(I32)*(MAX($D$16,(AD109)-(K32)))^3/3+(ABS(G109)^2)/($I$5*MAX(((G32)+(I32)*(MAX($D$16,(AD109)-(K32))))*(MAX($D$16,(AD109)-(K32))),1E-6))</f>
        <v/>
      </c>
      <c r="AJ109">
        <f>((G32)*(MAX($D$16,(AF109)-(K32)))^2)/2+(I32)*(MAX($D$16,(AF109)-(K32)))^3/3+(ABS(G109)^2)/($I$5*MAX(((G32)+(I32)*(MAX($D$16,(AF109)-(K32))))*(MAX($D$16,(AF109)-(K32))),1E-6))</f>
        <v/>
      </c>
      <c r="AK109">
        <f>IF(AH109&gt;=AG109,"Supercritical","Subcritical")</f>
        <v/>
      </c>
      <c r="AL109">
        <f>IF(AJ109&gt;=AI109,"Supercritical","Subcritical")</f>
        <v/>
      </c>
      <c r="AM109">
        <f>IF($D$20=0,D109,IFERROR(D109+$D$13*(IF(AK109="Supercritical",AE109,AC109)-D109),D109))</f>
        <v/>
      </c>
      <c r="AN109">
        <f>IF($D$20=0,E109,IFERROR(E109+$D$13*(IF(AL109="Supercritical",AF109,AD109)-E109),E109))</f>
        <v/>
      </c>
      <c r="AO109">
        <f>IF($D$20=0,0,IFERROR(ABS(IF(AK109="Supercritical",AE109,AC109)-D109),0))</f>
        <v/>
      </c>
      <c r="AP109">
        <f>IF($D$20=0,0,IFERROR(ABS(IF(AL109="Supercritical",AF109,AD109)-E109),0))</f>
        <v/>
      </c>
    </row>
    <row r="110">
      <c r="A110" t="n">
        <v>67</v>
      </c>
      <c r="B110">
        <f>Y109</f>
        <v/>
      </c>
      <c r="C110">
        <f>Z109</f>
        <v/>
      </c>
      <c r="D110">
        <f>AM109</f>
        <v/>
      </c>
      <c r="E110">
        <f>AN109</f>
        <v/>
      </c>
      <c r="F110">
        <f>$D$5</f>
        <v/>
      </c>
      <c r="G110">
        <f>IF(N6="None",MAX(0,F110-H110),MAX(0,F110*B110))</f>
        <v/>
      </c>
      <c r="H110">
        <f>IF(N6="None",MAX(0.05,IFERROR(O33,0)+0.05),MAX(0,F110-G110))</f>
        <v/>
      </c>
      <c r="I110">
        <f>IF(AND(N7="None",N8="None"),MAX(0,G110*C110),IF(N7="None",MAX(0.05,IFERROR(O34,0)+0.05),IF(N8="None",MAX(0,G110-J110),MAX(0,G110*C110))))</f>
        <v/>
      </c>
      <c r="J110">
        <f>IF(AND(N7="None",N8="None"),MAX(0,G110-I110),IF(N8="None",MAX(0.05,IFERROR(O35,0)+0.05),IF(N7="None",MAX(0,G110-I110),MAX(0,G110-I110))))</f>
        <v/>
      </c>
      <c r="K110">
        <f>P5</f>
        <v/>
      </c>
      <c r="L110">
        <f>P6</f>
        <v/>
      </c>
      <c r="M110">
        <f>P7</f>
        <v/>
      </c>
      <c r="N110">
        <f>P8</f>
        <v/>
      </c>
      <c r="O110">
        <f>K110+((ABS(F110)/MAX(((F31)+(H31)*(MAX($D$16,(K110)-(J31))))*(MAX($D$16,(K110)-(J31))),1E-6))^2)/(2*$I$5)-((E31)*((((ABS(F110)*$D$6)/(MAX(((F31)+(H31)*(MAX($D$16,(K110)-(J31))))*(MAX($D$16,(K110)-(J31))),1E-6)*MAX(((((F31)+(H31)*(MAX($D$16,(K110)-(J31))))*(MAX($D$16,(K110)-(J31))))/MAX((F31)+2*(MAX($D$16,(K110)-(J31)))*SQRT(1+(H31)^2),1E-6))^(2/3),1E-6)))^2)+(((ABS(F110)*$D$6)/(MAX(((G31)+(I31)*(MAX($D$16,(AE110)-(K31))))*(MAX($D$16,(AE110)-(K31))),1E-6)*MAX(((((G31)+(I31)*(MAX($D$16,(AE110)-(K31))))*(MAX($D$16,(AE110)-(K31))))/MAX((G31)+2*(MAX($D$16,(AE110)-(K31)))*SQRT(1+(I31)^2),1E-6))^(2/3),1E-6)))^2))/2)+(IF((ABS(F110)/MAX(((G31)+(I31)*(MAX($D$16,(AE110)-(K31))))*(MAX($D$16,(AE110)-(K31))),1E-6))&gt;(ABS(F110)/MAX(((F31)+(H31)*(MAX($D$16,(K110)-(J31))))*(MAX($D$16,(K110)-(J31))),1E-6)),$D$9*((((ABS(F110)/MAX(((G31)+(I31)*(MAX($D$16,(AE110)-(K31))))*(MAX($D$16,(AE110)-(K31))),1E-6))^2)/(2*$I$5))-(((ABS(F110)/MAX(((F31)+(H31)*(MAX($D$16,(K110)-(J31))))*(MAX($D$16,(K110)-(J31))),1E-6))^2)/(2*$I$5))),$D$8*((((ABS(F110)/MAX(((F31)+(H31)*(MAX($D$16,(K110)-(J31))))*(MAX($D$16,(K110)-(J31))),1E-6))^2)/(2*$I$5))-(((ABS(F110)/MAX(((G31)+(I31)*(MAX($D$16,(AE110)-(K31))))*(MAX($D$16,(AE110)-(K31))),1E-6))^2)/(2*$I$5)))))+($D$10*(ABS((X31)-(W31))/90)*MAX(((ABS(F110)/MAX(((F31)+(H31)*(MAX($D$16,(K110)-(J31))))*(MAX($D$16,(K110)-(J31))),1E-6))^2)/(2*$I$5),((ABS(F110)/MAX(((G31)+(I31)*(MAX($D$16,(AE110)-(K31))))*(MAX($D$16,(AE110)-(K31))),1E-6))^2)/(2*$I$5)))+(0)-((ABS(F110)/MAX(((G31)+(I31)*(MAX($D$16,(AE110)-(K31))))*(MAX($D$16,(AE110)-(K31))),1E-6))^2)/(2*$I$5)</f>
        <v/>
      </c>
      <c r="P110">
        <f>AD110+((ABS(G110)/MAX(((G32)+(I32)*(MAX($D$16,(AD110)-(K32))))*(MAX($D$16,(AD110)-(K32))),1E-6))^2)/(2*$I$5)+((E32)*((((ABS(G110)*$D$6)/(MAX(((F32)+(H32)*(MAX($D$16,(AC110)-(J32))))*(MAX($D$16,(AC110)-(J32))),1E-6)*MAX(((((F32)+(H32)*(MAX($D$16,(AC110)-(J32))))*(MAX($D$16,(AC110)-(J32))))/MAX((F32)+2*(MAX($D$16,(AC110)-(J32)))*SQRT(1+(H32)^2),1E-6))^(2/3),1E-6)))^2)+(((ABS(G110)*$D$6)/(MAX(((G32)+(I32)*(MAX($D$16,(AD110)-(K32))))*(MAX($D$16,(AD110)-(K32))),1E-6)*MAX(((((G32)+(I32)*(MAX($D$16,(AD110)-(K32))))*(MAX($D$16,(AD110)-(K32))))/MAX((G32)+2*(MAX($D$16,(AD110)-(K32)))*SQRT(1+(I32)^2),1E-6))^(2/3),1E-6)))^2))/2)+(IF((ABS(G110)/MAX(((G32)+(I32)*(MAX($D$16,(AD110)-(K32))))*(MAX($D$16,(AD110)-(K32))),1E-6))&gt;(ABS(G110)/MAX(((F32)+(H32)*(MAX($D$16,(AC110)-(J32))))*(MAX($D$16,(AC110)-(J32))),1E-6)),$D$9*((((ABS(G110)/MAX(((G32)+(I32)*(MAX($D$16,(AD110)-(K32))))*(MAX($D$16,(AD110)-(K32))),1E-6))^2)/(2*$I$5))-(((ABS(G110)/MAX(((F32)+(H32)*(MAX($D$16,(AC110)-(J32))))*(MAX($D$16,(AC110)-(J32))),1E-6))^2)/(2*$I$5))),$D$8*((((ABS(G110)/MAX(((F32)+(H32)*(MAX($D$16,(AC110)-(J32))))*(MAX($D$16,(AC110)-(J32))),1E-6))^2)/(2*$I$5))-(((ABS(G110)/MAX(((G32)+(I32)*(MAX($D$16,(AD110)-(K32))))*(MAX($D$16,(AD110)-(K32))),1E-6))^2)/(2*$I$5)))))+($D$10*(ABS((X32)-(W32))/90)*MAX(((ABS(G110)/MAX(((F32)+(H32)*(MAX($D$16,(AC110)-(J32))))*(MAX($D$16,(AC110)-(J32))),1E-6))^2)/(2*$I$5),((ABS(G110)/MAX(((G32)+(I32)*(MAX($D$16,(AD110)-(K32))))*(MAX($D$16,(AD110)-(K32))),1E-6))^2)/(2*$I$5)))+(($D$11*0.13607488*(ABS(H110)/MAX(ABS(F110),1E-6))^2*MAX(((ABS(G110)/MAX(((F32)+(H32)*(MAX($D$16,(AC110)-(J32))))*(MAX($D$16,(AC110)-(J32))),1E-6))^2)/(2*$I$5),((ABS(G110)/MAX(((G32)+(I32)*(MAX($D$16,(AD110)-(K32))))*(MAX($D$16,(AD110)-(K32))),1E-6))^2)/(2*$I$5))))-((ABS(G110)/MAX(((F32)+(H32)*(MAX($D$16,(AC110)-(J32))))*(MAX($D$16,(AC110)-(J32))),1E-6))^2)/(2*$I$5)</f>
        <v/>
      </c>
      <c r="Q110">
        <f>L110+((ABS(H110)/MAX(((G33)+(I33)*(MAX($D$16,(IF(N6="None",AC110,L110))-(K33))))*(MAX($D$16,(IF(N6="None",AC110,L110))-(K33))),1E-6))^2)/(2*$I$5)+((E33)*((((ABS(H110)*$D$6)/(MAX(((F33)+(H33)*(MAX($D$16,(AC110)-(J33))))*(MAX($D$16,(AC110)-(J33))),1E-6)*MAX(((((F33)+(H33)*(MAX($D$16,(AC110)-(J33))))*(MAX($D$16,(AC110)-(J33))))/MAX((F33)+2*(MAX($D$16,(AC110)-(J33)))*SQRT(1+(H33)^2),1E-6))^(2/3),1E-6)))^2)+(((ABS(H110)*$D$6)/(MAX(((G33)+(I33)*(MAX($D$16,(IF(N6="None",AC110,L110))-(K33))))*(MAX($D$16,(IF(N6="None",AC110,L110))-(K33))),1E-6)*MAX(((((G33)+(I33)*(MAX($D$16,(IF(N6="None",AC110,L110))-(K33))))*(MAX($D$16,(IF(N6="None",AC110,L110))-(K33))))/MAX((G33)+2*(MAX($D$16,(IF(N6="None",AC110,L110))-(K33)))*SQRT(1+(I33)^2),1E-6))^(2/3),1E-6)))^2))/2)+(IF((ABS(H110)/MAX(((G33)+(I33)*(MAX($D$16,(IF(N6="None",AC110,L110))-(K33))))*(MAX($D$16,(IF(N6="None",AC110,L110))-(K33))),1E-6))&gt;(ABS(H110)/MAX(((F33)+(H33)*(MAX($D$16,(AC110)-(J33))))*(MAX($D$16,(AC110)-(J33))),1E-6)),$D$9*((((ABS(H110)/MAX(((G33)+(I33)*(MAX($D$16,(IF(N6="None",AC110,L110))-(K33))))*(MAX($D$16,(IF(N6="None",AC110,L110))-(K33))),1E-6))^2)/(2*$I$5))-(((ABS(H110)/MAX(((F33)+(H33)*(MAX($D$16,(AC110)-(J33))))*(MAX($D$16,(AC110)-(J33))),1E-6))^2)/(2*$I$5))),$D$8*((((ABS(H110)/MAX(((F33)+(H33)*(MAX($D$16,(AC110)-(J33))))*(MAX($D$16,(AC110)-(J33))),1E-6))^2)/(2*$I$5))-(((ABS(H110)/MAX(((G33)+(I33)*(MAX($D$16,(IF(N6="None",AC110,L110))-(K33))))*(MAX($D$16,(IF(N6="None",AC110,L110))-(K33))),1E-6))^2)/(2*$I$5)))))+($D$10*(ABS((X33)-(W33))/90)*MAX(((ABS(H110)/MAX(((F33)+(H33)*(MAX($D$16,(AC110)-(J33))))*(MAX($D$16,(AC110)-(J33))),1E-6))^2)/(2*$I$5),((ABS(H110)/MAX(((G33)+(I33)*(MAX($D$16,(IF(N6="None",AC110,L110))-(K33))))*(MAX($D$16,(IF(N6="None",AC110,L110))-(K33))),1E-6))^2)/(2*$I$5)))+(($D$11*0.00000015*(ABS(G110)/MAX(ABS(F110),1E-6))^2*MAX(((ABS(H110)/MAX(((F33)+(H33)*(MAX($D$16,(AC110)-(J33))))*(MAX($D$16,(AC110)-(J33))),1E-6))^2)/(2*$I$5),((ABS(H110)/MAX(((G33)+(I33)*(MAX($D$16,(IF(N6="None",AC110,L110))-(K33))))*(MAX($D$16,(IF(N6="None",AC110,L110))-(K33))),1E-6))^2)/(2*$I$5))))-((ABS(H110)/MAX(((F33)+(H33)*(MAX($D$16,(AC110)-(J33))))*(MAX($D$16,(AC110)-(J33))),1E-6))^2)/(2*$I$5)</f>
        <v/>
      </c>
      <c r="R110">
        <f>AE110+((ABS(G110)/MAX(((F32)+(H32)*(MAX($D$16,(AE110)-(J32))))*(MAX($D$16,(AE110)-(J32))),1E-6))^2)/(2*$I$5)-((E32)*((((ABS(G110)*$D$6)/(MAX(((F32)+(H32)*(MAX($D$16,(AE110)-(J32))))*(MAX($D$16,(AE110)-(J32))),1E-6)*MAX(((((F32)+(H32)*(MAX($D$16,(AE110)-(J32))))*(MAX($D$16,(AE110)-(J32))))/MAX((F32)+2*(MAX($D$16,(AE110)-(J32)))*SQRT(1+(H32)^2),1E-6))^(2/3),1E-6)))^2)+(((ABS(G110)*$D$6)/(MAX(((G32)+(I32)*(MAX($D$16,(AF110)-(K32))))*(MAX($D$16,(AF110)-(K32))),1E-6)*MAX(((((G32)+(I32)*(MAX($D$16,(AF110)-(K32))))*(MAX($D$16,(AF110)-(K32))))/MAX((G32)+2*(MAX($D$16,(AF110)-(K32)))*SQRT(1+(I32)^2),1E-6))^(2/3),1E-6)))^2))/2)+(IF((ABS(G110)/MAX(((G32)+(I32)*(MAX($D$16,(AF110)-(K32))))*(MAX($D$16,(AF110)-(K32))),1E-6))&gt;(ABS(G110)/MAX(((F32)+(H32)*(MAX($D$16,(AE110)-(J32))))*(MAX($D$16,(AE110)-(J32))),1E-6)),$D$9*((((ABS(G110)/MAX(((G32)+(I32)*(MAX($D$16,(AF110)-(K32))))*(MAX($D$16,(AF110)-(K32))),1E-6))^2)/(2*$I$5))-(((ABS(G110)/MAX(((F32)+(H32)*(MAX($D$16,(AE110)-(J32))))*(MAX($D$16,(AE110)-(J32))),1E-6))^2)/(2*$I$5))),$D$8*((((ABS(G110)/MAX(((F32)+(H32)*(MAX($D$16,(AE110)-(J32))))*(MAX($D$16,(AE110)-(J32))),1E-6))^2)/(2*$I$5))-(((ABS(G110)/MAX(((G32)+(I32)*(MAX($D$16,(AF110)-(K32))))*(MAX($D$16,(AF110)-(K32))),1E-6))^2)/(2*$I$5)))))+($D$10*(ABS((X32)-(W32))/90)*MAX(((ABS(G110)/MAX(((F32)+(H32)*(MAX($D$16,(AE110)-(J32))))*(MAX($D$16,(AE110)-(J32))),1E-6))^2)/(2*$I$5),((ABS(G110)/MAX(((G32)+(I32)*(MAX($D$16,(AF110)-(K32))))*(MAX($D$16,(AF110)-(K32))),1E-6))^2)/(2*$I$5)))+(($D$11*0.13607488*(ABS(H110)/MAX(ABS(F110),1E-6))^2*MAX(((ABS(G110)/MAX(((F32)+(H32)*(MAX($D$16,(AE110)-(J32))))*(MAX($D$16,(AE110)-(J32))),1E-6))^2)/(2*$I$5),((ABS(G110)/MAX(((G32)+(I32)*(MAX($D$16,(AF110)-(K32))))*(MAX($D$16,(AF110)-(K32))),1E-6))^2)/(2*$I$5))))-((ABS(G110)/MAX(((G32)+(I32)*(MAX($D$16,(AF110)-(K32))))*(MAX($D$16,(AF110)-(K32))),1E-6))^2)/(2*$I$5)</f>
        <v/>
      </c>
      <c r="S110">
        <f>M110+((ABS(I110)/MAX(((G34)+(I34)*(MAX($D$16,(IF(N7="None",AD110,M110))-(K34))))*(MAX($D$16,(IF(N7="None",AD110,M110))-(K34))),1E-6))^2)/(2*$I$5)+((E34)*((((ABS(I110)*$D$6)/(MAX(((F34)+(H34)*(MAX($D$16,(AD110)-(J34))))*(MAX($D$16,(AD110)-(J34))),1E-6)*MAX(((((F34)+(H34)*(MAX($D$16,(AD110)-(J34))))*(MAX($D$16,(AD110)-(J34))))/MAX((F34)+2*(MAX($D$16,(AD110)-(J34)))*SQRT(1+(H34)^2),1E-6))^(2/3),1E-6)))^2)+(((ABS(I110)*$D$6)/(MAX(((G34)+(I34)*(MAX($D$16,(IF(N7="None",AD110,M110))-(K34))))*(MAX($D$16,(IF(N7="None",AD110,M110))-(K34))),1E-6)*MAX(((((G34)+(I34)*(MAX($D$16,(IF(N7="None",AD110,M110))-(K34))))*(MAX($D$16,(IF(N7="None",AD110,M110))-(K34))))/MAX((G34)+2*(MAX($D$16,(IF(N7="None",AD110,M110))-(K34)))*SQRT(1+(I34)^2),1E-6))^(2/3),1E-6)))^2))/2)+(IF((ABS(I110)/MAX(((G34)+(I34)*(MAX($D$16,(IF(N7="None",AD110,M110))-(K34))))*(MAX($D$16,(IF(N7="None",AD110,M110))-(K34))),1E-6))&gt;(ABS(I110)/MAX(((F34)+(H34)*(MAX($D$16,(AD110)-(J34))))*(MAX($D$16,(AD110)-(J34))),1E-6)),$D$9*((((ABS(I110)/MAX(((G34)+(I34)*(MAX($D$16,(IF(N7="None",AD110,M110))-(K34))))*(MAX($D$16,(IF(N7="None",AD110,M110))-(K34))),1E-6))^2)/(2*$I$5))-(((ABS(I110)/MAX(((F34)+(H34)*(MAX($D$16,(AD110)-(J34))))*(MAX($D$16,(AD110)-(J34))),1E-6))^2)/(2*$I$5))),$D$8*((((ABS(I110)/MAX(((F34)+(H34)*(MAX($D$16,(AD110)-(J34))))*(MAX($D$16,(AD110)-(J34))),1E-6))^2)/(2*$I$5))-(((ABS(I110)/MAX(((G34)+(I34)*(MAX($D$16,(IF(N7="None",AD110,M110))-(K34))))*(MAX($D$16,(IF(N7="None",AD110,M110))-(K34))),1E-6))^2)/(2*$I$5)))))+($D$10*(ABS((X34)-(W34))/90)*MAX(((ABS(I110)/MAX(((F34)+(H34)*(MAX($D$16,(AD110)-(J34))))*(MAX($D$16,(AD110)-(J34))),1E-6))^2)/(2*$I$5),((ABS(I110)/MAX(((G34)+(I34)*(MAX($D$16,(IF(N7="None",AD110,M110))-(K34))))*(MAX($D$16,(IF(N7="None",AD110,M110))-(K34))),1E-6))^2)/(2*$I$5)))+(0)-((ABS(I110)/MAX(((F34)+(H34)*(MAX($D$16,(AD110)-(J34))))*(MAX($D$16,(AD110)-(J34))),1E-6))^2)/(2*$I$5)</f>
        <v/>
      </c>
      <c r="T110">
        <f>N110+((ABS(J110)/MAX(((G35)+(I35)*(MAX($D$16,(IF(N8="None",AD110,N110))-(K35))))*(MAX($D$16,(IF(N8="None",AD110,N110))-(K35))),1E-6))^2)/(2*$I$5)+((E35)*((((ABS(J110)*$D$6)/(MAX(((F35)+(H35)*(MAX($D$16,(AD110)-(J35))))*(MAX($D$16,(AD110)-(J35))),1E-6)*MAX(((((F35)+(H35)*(MAX($D$16,(AD110)-(J35))))*(MAX($D$16,(AD110)-(J35))))/MAX((F35)+2*(MAX($D$16,(AD110)-(J35)))*SQRT(1+(H35)^2),1E-6))^(2/3),1E-6)))^2)+(((ABS(J110)*$D$6)/(MAX(((G35)+(I35)*(MAX($D$16,(IF(N8="None",AD110,N110))-(K35))))*(MAX($D$16,(IF(N8="None",AD110,N110))-(K35))),1E-6)*MAX(((((G35)+(I35)*(MAX($D$16,(IF(N8="None",AD110,N110))-(K35))))*(MAX($D$16,(IF(N8="None",AD110,N110))-(K35))))/MAX((G35)+2*(MAX($D$16,(IF(N8="None",AD110,N110))-(K35)))*SQRT(1+(I35)^2),1E-6))^(2/3),1E-6)))^2))/2)+(IF((ABS(J110)/MAX(((G35)+(I35)*(MAX($D$16,(IF(N8="None",AD110,N110))-(K35))))*(MAX($D$16,(IF(N8="None",AD110,N110))-(K35))),1E-6))&gt;(ABS(J110)/MAX(((F35)+(H35)*(MAX($D$16,(AD110)-(J35))))*(MAX($D$16,(AD110)-(J35))),1E-6)),$D$9*((((ABS(J110)/MAX(((G35)+(I35)*(MAX($D$16,(IF(N8="None",AD110,N110))-(K35))))*(MAX($D$16,(IF(N8="None",AD110,N110))-(K35))),1E-6))^2)/(2*$I$5))-(((ABS(J110)/MAX(((F35)+(H35)*(MAX($D$16,(AD110)-(J35))))*(MAX($D$16,(AD110)-(J35))),1E-6))^2)/(2*$I$5))),$D$8*((((ABS(J110)/MAX(((F35)+(H35)*(MAX($D$16,(AD110)-(J35))))*(MAX($D$16,(AD110)-(J35))),1E-6))^2)/(2*$I$5))-(((ABS(J110)/MAX(((G35)+(I35)*(MAX($D$16,(IF(N8="None",AD110,N110))-(K35))))*(MAX($D$16,(IF(N8="None",AD110,N110))-(K35))),1E-6))^2)/(2*$I$5)))))+($D$10*(ABS((X35)-(W35))/90)*MAX(((ABS(J110)/MAX(((F35)+(H35)*(MAX($D$16,(AD110)-(J35))))*(MAX($D$16,(AD110)-(J35))),1E-6))^2)/(2*$I$5),((ABS(J110)/MAX(((G35)+(I35)*(MAX($D$16,(IF(N8="None",AD110,N110))-(K35))))*(MAX($D$16,(IF(N8="None",AD110,N110))-(K35))),1E-6))^2)/(2*$I$5)))+(($D$11*0.34699541*(ABS(I110)/MAX(ABS(G110),1E-6))^2*MAX(((ABS(J110)/MAX(((F35)+(H35)*(MAX($D$16,(AD110)-(J35))))*(MAX($D$16,(AD110)-(J35))),1E-6))^2)/(2*$I$5),((ABS(J110)/MAX(((G35)+(I35)*(MAX($D$16,(IF(N8="None",AD110,N110))-(K35))))*(MAX($D$16,(IF(N8="None",AD110,N110))-(K35))),1E-6))^2)/(2*$I$5))))-((ABS(J110)/MAX(((F35)+(H35)*(MAX($D$16,(AD110)-(J35))))*(MAX($D$16,(AD110)-(J35))),1E-6))^2)/(2*$I$5)</f>
        <v/>
      </c>
      <c r="U110">
        <f>((((G31)*(MAX($D$16,(AE110)-(K31)))^2)/2+(I31)*(MAX($D$16,(AE110)-(K31)))^3/3+(ABS(F110)^2)/($I$5*MAX(((G31)+(I31)*(MAX($D$16,(AE110)-(K31))))*(MAX($D$16,(AE110)-(K31))),1E-6)))-(IF(N6="None",((((F32)*(MAX($D$16,(AE110)-(J32)))^2)/2+(H32)*(MAX($D$16,(AE110)-(J32)))^3/3+(ABS(G110)^2)/($I$5*MAX(((F32)+(H32)*(MAX($D$16,(AE110)-(J32))))*(MAX($D$16,(AE110)-(J32))),1E-6)))*0.72785025),(((((F32)*(MAX($D$16,(AE110)-(J32)))^2)/2+(H32)*(MAX($D$16,(AE110)-(J32)))^3/3+(ABS(G110)^2)/($I$5*MAX(((F32)+(H32)*(MAX($D$16,(AE110)-(J32))))*(MAX($D$16,(AE110)-(J32))),1E-6)))*0.72785025)+((((F33)*(MAX($D$16,(AE110)-(J33)))^2)/2+(H33)*(MAX($D$16,(AE110)-(J33)))^3/3+(ABS(H110)^2)/($I$5*MAX(((F33)+(H33)*(MAX($D$16,(AE110)-(J33))))*(MAX($D$16,(AE110)-(J33))),1E-6)))*0.99999971)))))/MAX(((G31)*(MAX($D$16,(AE110)-(K31)))^2)/2+(I31)*(MAX($D$16,(AE110)-(K31)))^3/3+(ABS(F110)^2)/($I$5*MAX(((G31)+(I31)*(MAX($D$16,(AE110)-(K31))))*(MAX($D$16,(AE110)-(K31))),1E-6)),1E-6)</f>
        <v/>
      </c>
      <c r="V110">
        <f>((((G32)*(MAX($D$16,(AF110)-(K32)))^2)/2+(I32)*(MAX($D$16,(AF110)-(K32)))^3/3+(ABS(G110)^2)/($I$5*MAX(((G32)+(I32)*(MAX($D$16,(AF110)-(K32))))*(MAX($D$16,(AF110)-(K32))),1E-6)))-(IF(AND(N7="None",N8="None"),0,IF(N8="None",((((F34)*(MAX($D$16,(AF110)-(J34)))^2)/2+(H34)*(MAX($D$16,(AF110)-(J34)))^3/3+(ABS(I110)^2)/($I$5*MAX(((F34)+(H34)*(MAX($D$16,(AF110)-(J34))))*(MAX($D$16,(AF110)-(J34))),1E-6)))*1.00000000),IF(N7="None",((((F35)*(MAX($D$16,(AF110)-(J35)))^2)/2+(H35)*(MAX($D$16,(AF110)-(J35)))^3/3+(ABS(J110)^2)/($I$5*MAX(((F35)+(H35)*(MAX($D$16,(AF110)-(J35))))*(MAX($D$16,(AF110)-(J35))),1E-6)))*0.30600918),(((((F34)*(MAX($D$16,(AF110)-(J34)))^2)/2+(H34)*(MAX($D$16,(AF110)-(J34)))^3/3+(ABS(I110)^2)/($I$5*MAX(((F34)+(H34)*(MAX($D$16,(AF110)-(J34))))*(MAX($D$16,(AF110)-(J34))),1E-6)))*1.00000000)+((((F35)*(MAX($D$16,(AF110)-(J35)))^2)/2+(H35)*(MAX($D$16,(AF110)-(J35)))^3/3+(ABS(J110)^2)/($I$5*MAX(((F35)+(H35)*(MAX($D$16,(AF110)-(J35))))*(MAX($D$16,(AF110)-(J35))),1E-6)))*0.30600918)))))))/MAX(((G32)*(MAX($D$16,(AF110)-(K32)))^2)/2+(I32)*(MAX($D$16,(AF110)-(K32)))^3/3+(ABS(G110)^2)/($I$5*MAX(((G32)+(I32)*(MAX($D$16,(AF110)-(K32))))*(MAX($D$16,(AF110)-(K32))),1E-6)),1E-6)</f>
        <v/>
      </c>
      <c r="W110">
        <f>ABS((MAX(P110,Q110))-D110)</f>
        <v/>
      </c>
      <c r="X110">
        <f>ABS((MAX(S110,T110))-E110)</f>
        <v/>
      </c>
      <c r="Y110">
        <f>IF($D$20=0,B110,IFERROR(IF(N6="None",1,MIN(0.98,MAX(0.02,B110+$D$14*((Q110-P110)/MAX(ABS(D110),1))))),B110))</f>
        <v/>
      </c>
      <c r="Z110">
        <f>IF($D$20=0,C110,IFERROR(IF(AND(N7="None",N8="None"),C110,IF(N8="None",1,IF(N7="None",0,MIN(0.98,MAX(0.02,C110+$D$14*((T110-S110)/MAX(ABS(E110),1))))))),C110))</f>
        <v/>
      </c>
      <c r="AA110">
        <f>IF($D$20=0,D110,IFERROR(D110+$D$13*(AC110-D110),D110))</f>
        <v/>
      </c>
      <c r="AB110">
        <f>IF($D$20=0,E110,IFERROR(E110+$D$13*(AD110-E110),E110))</f>
        <v/>
      </c>
      <c r="AC110">
        <f>IF($D$20=0,D110,IF(AC110=0,(MAX(P110,Q110)),IF(ABS((MAX(P110,Q110))-AC110)&lt;$D$19,AC110,MAX((K31)+$D$16,AC110+$D$13*(((MAX(P110,Q110))-AC110))))))</f>
        <v/>
      </c>
      <c r="AD110">
        <f>IF($D$20=0,E110,IF(AD110=0,(MAX(S110,T110)),IF(ABS((MAX(S110,T110))-AD110)&lt;$D$19,AD110,MAX((K32)+$D$16,AD110+$D$13*(((MAX(S110,T110))-AD110))))))</f>
        <v/>
      </c>
      <c r="AE110">
        <f>IF($D$20=0,D110,IF(AE110=0,O110,IF(ABS(U110)&lt;$D$19,AE110,MAX((K31)+$D$16,AE110+($D$13*(((O110)-AE110)+(U110*MAX(ABS(AE110-(K31)),1))))))))</f>
        <v/>
      </c>
      <c r="AF110">
        <f>IF($D$20=0,E110,IF(AF110=0,R110,IF(ABS(V110)&lt;$D$19,AF110,MAX((K32)+$D$16,AF110+($D$13*(((R110)-AF110)+(V110*MAX(ABS(AF110-(K32)),1))))))))</f>
        <v/>
      </c>
      <c r="AG110">
        <f>((G31)*(MAX($D$16,(AC110)-(K31)))^2)/2+(I31)*(MAX($D$16,(AC110)-(K31)))^3/3+(ABS(F110)^2)/($I$5*MAX(((G31)+(I31)*(MAX($D$16,(AC110)-(K31))))*(MAX($D$16,(AC110)-(K31))),1E-6))</f>
        <v/>
      </c>
      <c r="AH110">
        <f>((G31)*(MAX($D$16,(AE110)-(K31)))^2)/2+(I31)*(MAX($D$16,(AE110)-(K31)))^3/3+(ABS(F110)^2)/($I$5*MAX(((G31)+(I31)*(MAX($D$16,(AE110)-(K31))))*(MAX($D$16,(AE110)-(K31))),1E-6))</f>
        <v/>
      </c>
      <c r="AI110">
        <f>((G32)*(MAX($D$16,(AD110)-(K32)))^2)/2+(I32)*(MAX($D$16,(AD110)-(K32)))^3/3+(ABS(G110)^2)/($I$5*MAX(((G32)+(I32)*(MAX($D$16,(AD110)-(K32))))*(MAX($D$16,(AD110)-(K32))),1E-6))</f>
        <v/>
      </c>
      <c r="AJ110">
        <f>((G32)*(MAX($D$16,(AF110)-(K32)))^2)/2+(I32)*(MAX($D$16,(AF110)-(K32)))^3/3+(ABS(G110)^2)/($I$5*MAX(((G32)+(I32)*(MAX($D$16,(AF110)-(K32))))*(MAX($D$16,(AF110)-(K32))),1E-6))</f>
        <v/>
      </c>
      <c r="AK110">
        <f>IF(AH110&gt;=AG110,"Supercritical","Subcritical")</f>
        <v/>
      </c>
      <c r="AL110">
        <f>IF(AJ110&gt;=AI110,"Supercritical","Subcritical")</f>
        <v/>
      </c>
      <c r="AM110">
        <f>IF($D$20=0,D110,IFERROR(D110+$D$13*(IF(AK110="Supercritical",AE110,AC110)-D110),D110))</f>
        <v/>
      </c>
      <c r="AN110">
        <f>IF($D$20=0,E110,IFERROR(E110+$D$13*(IF(AL110="Supercritical",AF110,AD110)-E110),E110))</f>
        <v/>
      </c>
      <c r="AO110">
        <f>IF($D$20=0,0,IFERROR(ABS(IF(AK110="Supercritical",AE110,AC110)-D110),0))</f>
        <v/>
      </c>
      <c r="AP110">
        <f>IF($D$20=0,0,IFERROR(ABS(IF(AL110="Supercritical",AF110,AD110)-E110),0))</f>
        <v/>
      </c>
    </row>
    <row r="111">
      <c r="A111" t="n">
        <v>68</v>
      </c>
      <c r="B111">
        <f>Y110</f>
        <v/>
      </c>
      <c r="C111">
        <f>Z110</f>
        <v/>
      </c>
      <c r="D111">
        <f>AM110</f>
        <v/>
      </c>
      <c r="E111">
        <f>AN110</f>
        <v/>
      </c>
      <c r="F111">
        <f>$D$5</f>
        <v/>
      </c>
      <c r="G111">
        <f>IF(N6="None",MAX(0,F111-H111),MAX(0,F111*B111))</f>
        <v/>
      </c>
      <c r="H111">
        <f>IF(N6="None",MAX(0.05,IFERROR(O33,0)+0.05),MAX(0,F111-G111))</f>
        <v/>
      </c>
      <c r="I111">
        <f>IF(AND(N7="None",N8="None"),MAX(0,G111*C111),IF(N7="None",MAX(0.05,IFERROR(O34,0)+0.05),IF(N8="None",MAX(0,G111-J111),MAX(0,G111*C111))))</f>
        <v/>
      </c>
      <c r="J111">
        <f>IF(AND(N7="None",N8="None"),MAX(0,G111-I111),IF(N8="None",MAX(0.05,IFERROR(O35,0)+0.05),IF(N7="None",MAX(0,G111-I111),MAX(0,G111-I111))))</f>
        <v/>
      </c>
      <c r="K111">
        <f>P5</f>
        <v/>
      </c>
      <c r="L111">
        <f>P6</f>
        <v/>
      </c>
      <c r="M111">
        <f>P7</f>
        <v/>
      </c>
      <c r="N111">
        <f>P8</f>
        <v/>
      </c>
      <c r="O111">
        <f>K111+((ABS(F111)/MAX(((F31)+(H31)*(MAX($D$16,(K111)-(J31))))*(MAX($D$16,(K111)-(J31))),1E-6))^2)/(2*$I$5)-((E31)*((((ABS(F111)*$D$6)/(MAX(((F31)+(H31)*(MAX($D$16,(K111)-(J31))))*(MAX($D$16,(K111)-(J31))),1E-6)*MAX(((((F31)+(H31)*(MAX($D$16,(K111)-(J31))))*(MAX($D$16,(K111)-(J31))))/MAX((F31)+2*(MAX($D$16,(K111)-(J31)))*SQRT(1+(H31)^2),1E-6))^(2/3),1E-6)))^2)+(((ABS(F111)*$D$6)/(MAX(((G31)+(I31)*(MAX($D$16,(AE111)-(K31))))*(MAX($D$16,(AE111)-(K31))),1E-6)*MAX(((((G31)+(I31)*(MAX($D$16,(AE111)-(K31))))*(MAX($D$16,(AE111)-(K31))))/MAX((G31)+2*(MAX($D$16,(AE111)-(K31)))*SQRT(1+(I31)^2),1E-6))^(2/3),1E-6)))^2))/2)+(IF((ABS(F111)/MAX(((G31)+(I31)*(MAX($D$16,(AE111)-(K31))))*(MAX($D$16,(AE111)-(K31))),1E-6))&gt;(ABS(F111)/MAX(((F31)+(H31)*(MAX($D$16,(K111)-(J31))))*(MAX($D$16,(K111)-(J31))),1E-6)),$D$9*((((ABS(F111)/MAX(((G31)+(I31)*(MAX($D$16,(AE111)-(K31))))*(MAX($D$16,(AE111)-(K31))),1E-6))^2)/(2*$I$5))-(((ABS(F111)/MAX(((F31)+(H31)*(MAX($D$16,(K111)-(J31))))*(MAX($D$16,(K111)-(J31))),1E-6))^2)/(2*$I$5))),$D$8*((((ABS(F111)/MAX(((F31)+(H31)*(MAX($D$16,(K111)-(J31))))*(MAX($D$16,(K111)-(J31))),1E-6))^2)/(2*$I$5))-(((ABS(F111)/MAX(((G31)+(I31)*(MAX($D$16,(AE111)-(K31))))*(MAX($D$16,(AE111)-(K31))),1E-6))^2)/(2*$I$5)))))+($D$10*(ABS((X31)-(W31))/90)*MAX(((ABS(F111)/MAX(((F31)+(H31)*(MAX($D$16,(K111)-(J31))))*(MAX($D$16,(K111)-(J31))),1E-6))^2)/(2*$I$5),((ABS(F111)/MAX(((G31)+(I31)*(MAX($D$16,(AE111)-(K31))))*(MAX($D$16,(AE111)-(K31))),1E-6))^2)/(2*$I$5)))+(0)-((ABS(F111)/MAX(((G31)+(I31)*(MAX($D$16,(AE111)-(K31))))*(MAX($D$16,(AE111)-(K31))),1E-6))^2)/(2*$I$5)</f>
        <v/>
      </c>
      <c r="P111">
        <f>AD111+((ABS(G111)/MAX(((G32)+(I32)*(MAX($D$16,(AD111)-(K32))))*(MAX($D$16,(AD111)-(K32))),1E-6))^2)/(2*$I$5)+((E32)*((((ABS(G111)*$D$6)/(MAX(((F32)+(H32)*(MAX($D$16,(AC111)-(J32))))*(MAX($D$16,(AC111)-(J32))),1E-6)*MAX(((((F32)+(H32)*(MAX($D$16,(AC111)-(J32))))*(MAX($D$16,(AC111)-(J32))))/MAX((F32)+2*(MAX($D$16,(AC111)-(J32)))*SQRT(1+(H32)^2),1E-6))^(2/3),1E-6)))^2)+(((ABS(G111)*$D$6)/(MAX(((G32)+(I32)*(MAX($D$16,(AD111)-(K32))))*(MAX($D$16,(AD111)-(K32))),1E-6)*MAX(((((G32)+(I32)*(MAX($D$16,(AD111)-(K32))))*(MAX($D$16,(AD111)-(K32))))/MAX((G32)+2*(MAX($D$16,(AD111)-(K32)))*SQRT(1+(I32)^2),1E-6))^(2/3),1E-6)))^2))/2)+(IF((ABS(G111)/MAX(((G32)+(I32)*(MAX($D$16,(AD111)-(K32))))*(MAX($D$16,(AD111)-(K32))),1E-6))&gt;(ABS(G111)/MAX(((F32)+(H32)*(MAX($D$16,(AC111)-(J32))))*(MAX($D$16,(AC111)-(J32))),1E-6)),$D$9*((((ABS(G111)/MAX(((G32)+(I32)*(MAX($D$16,(AD111)-(K32))))*(MAX($D$16,(AD111)-(K32))),1E-6))^2)/(2*$I$5))-(((ABS(G111)/MAX(((F32)+(H32)*(MAX($D$16,(AC111)-(J32))))*(MAX($D$16,(AC111)-(J32))),1E-6))^2)/(2*$I$5))),$D$8*((((ABS(G111)/MAX(((F32)+(H32)*(MAX($D$16,(AC111)-(J32))))*(MAX($D$16,(AC111)-(J32))),1E-6))^2)/(2*$I$5))-(((ABS(G111)/MAX(((G32)+(I32)*(MAX($D$16,(AD111)-(K32))))*(MAX($D$16,(AD111)-(K32))),1E-6))^2)/(2*$I$5)))))+($D$10*(ABS((X32)-(W32))/90)*MAX(((ABS(G111)/MAX(((F32)+(H32)*(MAX($D$16,(AC111)-(J32))))*(MAX($D$16,(AC111)-(J32))),1E-6))^2)/(2*$I$5),((ABS(G111)/MAX(((G32)+(I32)*(MAX($D$16,(AD111)-(K32))))*(MAX($D$16,(AD111)-(K32))),1E-6))^2)/(2*$I$5)))+(($D$11*0.13607488*(ABS(H111)/MAX(ABS(F111),1E-6))^2*MAX(((ABS(G111)/MAX(((F32)+(H32)*(MAX($D$16,(AC111)-(J32))))*(MAX($D$16,(AC111)-(J32))),1E-6))^2)/(2*$I$5),((ABS(G111)/MAX(((G32)+(I32)*(MAX($D$16,(AD111)-(K32))))*(MAX($D$16,(AD111)-(K32))),1E-6))^2)/(2*$I$5))))-((ABS(G111)/MAX(((F32)+(H32)*(MAX($D$16,(AC111)-(J32))))*(MAX($D$16,(AC111)-(J32))),1E-6))^2)/(2*$I$5)</f>
        <v/>
      </c>
      <c r="Q111">
        <f>L111+((ABS(H111)/MAX(((G33)+(I33)*(MAX($D$16,(IF(N6="None",AC111,L111))-(K33))))*(MAX($D$16,(IF(N6="None",AC111,L111))-(K33))),1E-6))^2)/(2*$I$5)+((E33)*((((ABS(H111)*$D$6)/(MAX(((F33)+(H33)*(MAX($D$16,(AC111)-(J33))))*(MAX($D$16,(AC111)-(J33))),1E-6)*MAX(((((F33)+(H33)*(MAX($D$16,(AC111)-(J33))))*(MAX($D$16,(AC111)-(J33))))/MAX((F33)+2*(MAX($D$16,(AC111)-(J33)))*SQRT(1+(H33)^2),1E-6))^(2/3),1E-6)))^2)+(((ABS(H111)*$D$6)/(MAX(((G33)+(I33)*(MAX($D$16,(IF(N6="None",AC111,L111))-(K33))))*(MAX($D$16,(IF(N6="None",AC111,L111))-(K33))),1E-6)*MAX(((((G33)+(I33)*(MAX($D$16,(IF(N6="None",AC111,L111))-(K33))))*(MAX($D$16,(IF(N6="None",AC111,L111))-(K33))))/MAX((G33)+2*(MAX($D$16,(IF(N6="None",AC111,L111))-(K33)))*SQRT(1+(I33)^2),1E-6))^(2/3),1E-6)))^2))/2)+(IF((ABS(H111)/MAX(((G33)+(I33)*(MAX($D$16,(IF(N6="None",AC111,L111))-(K33))))*(MAX($D$16,(IF(N6="None",AC111,L111))-(K33))),1E-6))&gt;(ABS(H111)/MAX(((F33)+(H33)*(MAX($D$16,(AC111)-(J33))))*(MAX($D$16,(AC111)-(J33))),1E-6)),$D$9*((((ABS(H111)/MAX(((G33)+(I33)*(MAX($D$16,(IF(N6="None",AC111,L111))-(K33))))*(MAX($D$16,(IF(N6="None",AC111,L111))-(K33))),1E-6))^2)/(2*$I$5))-(((ABS(H111)/MAX(((F33)+(H33)*(MAX($D$16,(AC111)-(J33))))*(MAX($D$16,(AC111)-(J33))),1E-6))^2)/(2*$I$5))),$D$8*((((ABS(H111)/MAX(((F33)+(H33)*(MAX($D$16,(AC111)-(J33))))*(MAX($D$16,(AC111)-(J33))),1E-6))^2)/(2*$I$5))-(((ABS(H111)/MAX(((G33)+(I33)*(MAX($D$16,(IF(N6="None",AC111,L111))-(K33))))*(MAX($D$16,(IF(N6="None",AC111,L111))-(K33))),1E-6))^2)/(2*$I$5)))))+($D$10*(ABS((X33)-(W33))/90)*MAX(((ABS(H111)/MAX(((F33)+(H33)*(MAX($D$16,(AC111)-(J33))))*(MAX($D$16,(AC111)-(J33))),1E-6))^2)/(2*$I$5),((ABS(H111)/MAX(((G33)+(I33)*(MAX($D$16,(IF(N6="None",AC111,L111))-(K33))))*(MAX($D$16,(IF(N6="None",AC111,L111))-(K33))),1E-6))^2)/(2*$I$5)))+(($D$11*0.00000015*(ABS(G111)/MAX(ABS(F111),1E-6))^2*MAX(((ABS(H111)/MAX(((F33)+(H33)*(MAX($D$16,(AC111)-(J33))))*(MAX($D$16,(AC111)-(J33))),1E-6))^2)/(2*$I$5),((ABS(H111)/MAX(((G33)+(I33)*(MAX($D$16,(IF(N6="None",AC111,L111))-(K33))))*(MAX($D$16,(IF(N6="None",AC111,L111))-(K33))),1E-6))^2)/(2*$I$5))))-((ABS(H111)/MAX(((F33)+(H33)*(MAX($D$16,(AC111)-(J33))))*(MAX($D$16,(AC111)-(J33))),1E-6))^2)/(2*$I$5)</f>
        <v/>
      </c>
      <c r="R111">
        <f>AE111+((ABS(G111)/MAX(((F32)+(H32)*(MAX($D$16,(AE111)-(J32))))*(MAX($D$16,(AE111)-(J32))),1E-6))^2)/(2*$I$5)-((E32)*((((ABS(G111)*$D$6)/(MAX(((F32)+(H32)*(MAX($D$16,(AE111)-(J32))))*(MAX($D$16,(AE111)-(J32))),1E-6)*MAX(((((F32)+(H32)*(MAX($D$16,(AE111)-(J32))))*(MAX($D$16,(AE111)-(J32))))/MAX((F32)+2*(MAX($D$16,(AE111)-(J32)))*SQRT(1+(H32)^2),1E-6))^(2/3),1E-6)))^2)+(((ABS(G111)*$D$6)/(MAX(((G32)+(I32)*(MAX($D$16,(AF111)-(K32))))*(MAX($D$16,(AF111)-(K32))),1E-6)*MAX(((((G32)+(I32)*(MAX($D$16,(AF111)-(K32))))*(MAX($D$16,(AF111)-(K32))))/MAX((G32)+2*(MAX($D$16,(AF111)-(K32)))*SQRT(1+(I32)^2),1E-6))^(2/3),1E-6)))^2))/2)+(IF((ABS(G111)/MAX(((G32)+(I32)*(MAX($D$16,(AF111)-(K32))))*(MAX($D$16,(AF111)-(K32))),1E-6))&gt;(ABS(G111)/MAX(((F32)+(H32)*(MAX($D$16,(AE111)-(J32))))*(MAX($D$16,(AE111)-(J32))),1E-6)),$D$9*((((ABS(G111)/MAX(((G32)+(I32)*(MAX($D$16,(AF111)-(K32))))*(MAX($D$16,(AF111)-(K32))),1E-6))^2)/(2*$I$5))-(((ABS(G111)/MAX(((F32)+(H32)*(MAX($D$16,(AE111)-(J32))))*(MAX($D$16,(AE111)-(J32))),1E-6))^2)/(2*$I$5))),$D$8*((((ABS(G111)/MAX(((F32)+(H32)*(MAX($D$16,(AE111)-(J32))))*(MAX($D$16,(AE111)-(J32))),1E-6))^2)/(2*$I$5))-(((ABS(G111)/MAX(((G32)+(I32)*(MAX($D$16,(AF111)-(K32))))*(MAX($D$16,(AF111)-(K32))),1E-6))^2)/(2*$I$5)))))+($D$10*(ABS((X32)-(W32))/90)*MAX(((ABS(G111)/MAX(((F32)+(H32)*(MAX($D$16,(AE111)-(J32))))*(MAX($D$16,(AE111)-(J32))),1E-6))^2)/(2*$I$5),((ABS(G111)/MAX(((G32)+(I32)*(MAX($D$16,(AF111)-(K32))))*(MAX($D$16,(AF111)-(K32))),1E-6))^2)/(2*$I$5)))+(($D$11*0.13607488*(ABS(H111)/MAX(ABS(F111),1E-6))^2*MAX(((ABS(G111)/MAX(((F32)+(H32)*(MAX($D$16,(AE111)-(J32))))*(MAX($D$16,(AE111)-(J32))),1E-6))^2)/(2*$I$5),((ABS(G111)/MAX(((G32)+(I32)*(MAX($D$16,(AF111)-(K32))))*(MAX($D$16,(AF111)-(K32))),1E-6))^2)/(2*$I$5))))-((ABS(G111)/MAX(((G32)+(I32)*(MAX($D$16,(AF111)-(K32))))*(MAX($D$16,(AF111)-(K32))),1E-6))^2)/(2*$I$5)</f>
        <v/>
      </c>
      <c r="S111">
        <f>M111+((ABS(I111)/MAX(((G34)+(I34)*(MAX($D$16,(IF(N7="None",AD111,M111))-(K34))))*(MAX($D$16,(IF(N7="None",AD111,M111))-(K34))),1E-6))^2)/(2*$I$5)+((E34)*((((ABS(I111)*$D$6)/(MAX(((F34)+(H34)*(MAX($D$16,(AD111)-(J34))))*(MAX($D$16,(AD111)-(J34))),1E-6)*MAX(((((F34)+(H34)*(MAX($D$16,(AD111)-(J34))))*(MAX($D$16,(AD111)-(J34))))/MAX((F34)+2*(MAX($D$16,(AD111)-(J34)))*SQRT(1+(H34)^2),1E-6))^(2/3),1E-6)))^2)+(((ABS(I111)*$D$6)/(MAX(((G34)+(I34)*(MAX($D$16,(IF(N7="None",AD111,M111))-(K34))))*(MAX($D$16,(IF(N7="None",AD111,M111))-(K34))),1E-6)*MAX(((((G34)+(I34)*(MAX($D$16,(IF(N7="None",AD111,M111))-(K34))))*(MAX($D$16,(IF(N7="None",AD111,M111))-(K34))))/MAX((G34)+2*(MAX($D$16,(IF(N7="None",AD111,M111))-(K34)))*SQRT(1+(I34)^2),1E-6))^(2/3),1E-6)))^2))/2)+(IF((ABS(I111)/MAX(((G34)+(I34)*(MAX($D$16,(IF(N7="None",AD111,M111))-(K34))))*(MAX($D$16,(IF(N7="None",AD111,M111))-(K34))),1E-6))&gt;(ABS(I111)/MAX(((F34)+(H34)*(MAX($D$16,(AD111)-(J34))))*(MAX($D$16,(AD111)-(J34))),1E-6)),$D$9*((((ABS(I111)/MAX(((G34)+(I34)*(MAX($D$16,(IF(N7="None",AD111,M111))-(K34))))*(MAX($D$16,(IF(N7="None",AD111,M111))-(K34))),1E-6))^2)/(2*$I$5))-(((ABS(I111)/MAX(((F34)+(H34)*(MAX($D$16,(AD111)-(J34))))*(MAX($D$16,(AD111)-(J34))),1E-6))^2)/(2*$I$5))),$D$8*((((ABS(I111)/MAX(((F34)+(H34)*(MAX($D$16,(AD111)-(J34))))*(MAX($D$16,(AD111)-(J34))),1E-6))^2)/(2*$I$5))-(((ABS(I111)/MAX(((G34)+(I34)*(MAX($D$16,(IF(N7="None",AD111,M111))-(K34))))*(MAX($D$16,(IF(N7="None",AD111,M111))-(K34))),1E-6))^2)/(2*$I$5)))))+($D$10*(ABS((X34)-(W34))/90)*MAX(((ABS(I111)/MAX(((F34)+(H34)*(MAX($D$16,(AD111)-(J34))))*(MAX($D$16,(AD111)-(J34))),1E-6))^2)/(2*$I$5),((ABS(I111)/MAX(((G34)+(I34)*(MAX($D$16,(IF(N7="None",AD111,M111))-(K34))))*(MAX($D$16,(IF(N7="None",AD111,M111))-(K34))),1E-6))^2)/(2*$I$5)))+(0)-((ABS(I111)/MAX(((F34)+(H34)*(MAX($D$16,(AD111)-(J34))))*(MAX($D$16,(AD111)-(J34))),1E-6))^2)/(2*$I$5)</f>
        <v/>
      </c>
      <c r="T111">
        <f>N111+((ABS(J111)/MAX(((G35)+(I35)*(MAX($D$16,(IF(N8="None",AD111,N111))-(K35))))*(MAX($D$16,(IF(N8="None",AD111,N111))-(K35))),1E-6))^2)/(2*$I$5)+((E35)*((((ABS(J111)*$D$6)/(MAX(((F35)+(H35)*(MAX($D$16,(AD111)-(J35))))*(MAX($D$16,(AD111)-(J35))),1E-6)*MAX(((((F35)+(H35)*(MAX($D$16,(AD111)-(J35))))*(MAX($D$16,(AD111)-(J35))))/MAX((F35)+2*(MAX($D$16,(AD111)-(J35)))*SQRT(1+(H35)^2),1E-6))^(2/3),1E-6)))^2)+(((ABS(J111)*$D$6)/(MAX(((G35)+(I35)*(MAX($D$16,(IF(N8="None",AD111,N111))-(K35))))*(MAX($D$16,(IF(N8="None",AD111,N111))-(K35))),1E-6)*MAX(((((G35)+(I35)*(MAX($D$16,(IF(N8="None",AD111,N111))-(K35))))*(MAX($D$16,(IF(N8="None",AD111,N111))-(K35))))/MAX((G35)+2*(MAX($D$16,(IF(N8="None",AD111,N111))-(K35)))*SQRT(1+(I35)^2),1E-6))^(2/3),1E-6)))^2))/2)+(IF((ABS(J111)/MAX(((G35)+(I35)*(MAX($D$16,(IF(N8="None",AD111,N111))-(K35))))*(MAX($D$16,(IF(N8="None",AD111,N111))-(K35))),1E-6))&gt;(ABS(J111)/MAX(((F35)+(H35)*(MAX($D$16,(AD111)-(J35))))*(MAX($D$16,(AD111)-(J35))),1E-6)),$D$9*((((ABS(J111)/MAX(((G35)+(I35)*(MAX($D$16,(IF(N8="None",AD111,N111))-(K35))))*(MAX($D$16,(IF(N8="None",AD111,N111))-(K35))),1E-6))^2)/(2*$I$5))-(((ABS(J111)/MAX(((F35)+(H35)*(MAX($D$16,(AD111)-(J35))))*(MAX($D$16,(AD111)-(J35))),1E-6))^2)/(2*$I$5))),$D$8*((((ABS(J111)/MAX(((F35)+(H35)*(MAX($D$16,(AD111)-(J35))))*(MAX($D$16,(AD111)-(J35))),1E-6))^2)/(2*$I$5))-(((ABS(J111)/MAX(((G35)+(I35)*(MAX($D$16,(IF(N8="None",AD111,N111))-(K35))))*(MAX($D$16,(IF(N8="None",AD111,N111))-(K35))),1E-6))^2)/(2*$I$5)))))+($D$10*(ABS((X35)-(W35))/90)*MAX(((ABS(J111)/MAX(((F35)+(H35)*(MAX($D$16,(AD111)-(J35))))*(MAX($D$16,(AD111)-(J35))),1E-6))^2)/(2*$I$5),((ABS(J111)/MAX(((G35)+(I35)*(MAX($D$16,(IF(N8="None",AD111,N111))-(K35))))*(MAX($D$16,(IF(N8="None",AD111,N111))-(K35))),1E-6))^2)/(2*$I$5)))+(($D$11*0.34699541*(ABS(I111)/MAX(ABS(G111),1E-6))^2*MAX(((ABS(J111)/MAX(((F35)+(H35)*(MAX($D$16,(AD111)-(J35))))*(MAX($D$16,(AD111)-(J35))),1E-6))^2)/(2*$I$5),((ABS(J111)/MAX(((G35)+(I35)*(MAX($D$16,(IF(N8="None",AD111,N111))-(K35))))*(MAX($D$16,(IF(N8="None",AD111,N111))-(K35))),1E-6))^2)/(2*$I$5))))-((ABS(J111)/MAX(((F35)+(H35)*(MAX($D$16,(AD111)-(J35))))*(MAX($D$16,(AD111)-(J35))),1E-6))^2)/(2*$I$5)</f>
        <v/>
      </c>
      <c r="U111">
        <f>((((G31)*(MAX($D$16,(AE111)-(K31)))^2)/2+(I31)*(MAX($D$16,(AE111)-(K31)))^3/3+(ABS(F111)^2)/($I$5*MAX(((G31)+(I31)*(MAX($D$16,(AE111)-(K31))))*(MAX($D$16,(AE111)-(K31))),1E-6)))-(IF(N6="None",((((F32)*(MAX($D$16,(AE111)-(J32)))^2)/2+(H32)*(MAX($D$16,(AE111)-(J32)))^3/3+(ABS(G111)^2)/($I$5*MAX(((F32)+(H32)*(MAX($D$16,(AE111)-(J32))))*(MAX($D$16,(AE111)-(J32))),1E-6)))*0.72785025),(((((F32)*(MAX($D$16,(AE111)-(J32)))^2)/2+(H32)*(MAX($D$16,(AE111)-(J32)))^3/3+(ABS(G111)^2)/($I$5*MAX(((F32)+(H32)*(MAX($D$16,(AE111)-(J32))))*(MAX($D$16,(AE111)-(J32))),1E-6)))*0.72785025)+((((F33)*(MAX($D$16,(AE111)-(J33)))^2)/2+(H33)*(MAX($D$16,(AE111)-(J33)))^3/3+(ABS(H111)^2)/($I$5*MAX(((F33)+(H33)*(MAX($D$16,(AE111)-(J33))))*(MAX($D$16,(AE111)-(J33))),1E-6)))*0.99999971)))))/MAX(((G31)*(MAX($D$16,(AE111)-(K31)))^2)/2+(I31)*(MAX($D$16,(AE111)-(K31)))^3/3+(ABS(F111)^2)/($I$5*MAX(((G31)+(I31)*(MAX($D$16,(AE111)-(K31))))*(MAX($D$16,(AE111)-(K31))),1E-6)),1E-6)</f>
        <v/>
      </c>
      <c r="V111">
        <f>((((G32)*(MAX($D$16,(AF111)-(K32)))^2)/2+(I32)*(MAX($D$16,(AF111)-(K32)))^3/3+(ABS(G111)^2)/($I$5*MAX(((G32)+(I32)*(MAX($D$16,(AF111)-(K32))))*(MAX($D$16,(AF111)-(K32))),1E-6)))-(IF(AND(N7="None",N8="None"),0,IF(N8="None",((((F34)*(MAX($D$16,(AF111)-(J34)))^2)/2+(H34)*(MAX($D$16,(AF111)-(J34)))^3/3+(ABS(I111)^2)/($I$5*MAX(((F34)+(H34)*(MAX($D$16,(AF111)-(J34))))*(MAX($D$16,(AF111)-(J34))),1E-6)))*1.00000000),IF(N7="None",((((F35)*(MAX($D$16,(AF111)-(J35)))^2)/2+(H35)*(MAX($D$16,(AF111)-(J35)))^3/3+(ABS(J111)^2)/($I$5*MAX(((F35)+(H35)*(MAX($D$16,(AF111)-(J35))))*(MAX($D$16,(AF111)-(J35))),1E-6)))*0.30600918),(((((F34)*(MAX($D$16,(AF111)-(J34)))^2)/2+(H34)*(MAX($D$16,(AF111)-(J34)))^3/3+(ABS(I111)^2)/($I$5*MAX(((F34)+(H34)*(MAX($D$16,(AF111)-(J34))))*(MAX($D$16,(AF111)-(J34))),1E-6)))*1.00000000)+((((F35)*(MAX($D$16,(AF111)-(J35)))^2)/2+(H35)*(MAX($D$16,(AF111)-(J35)))^3/3+(ABS(J111)^2)/($I$5*MAX(((F35)+(H35)*(MAX($D$16,(AF111)-(J35))))*(MAX($D$16,(AF111)-(J35))),1E-6)))*0.30600918)))))))/MAX(((G32)*(MAX($D$16,(AF111)-(K32)))^2)/2+(I32)*(MAX($D$16,(AF111)-(K32)))^3/3+(ABS(G111)^2)/($I$5*MAX(((G32)+(I32)*(MAX($D$16,(AF111)-(K32))))*(MAX($D$16,(AF111)-(K32))),1E-6)),1E-6)</f>
        <v/>
      </c>
      <c r="W111">
        <f>ABS((MAX(P111,Q111))-D111)</f>
        <v/>
      </c>
      <c r="X111">
        <f>ABS((MAX(S111,T111))-E111)</f>
        <v/>
      </c>
      <c r="Y111">
        <f>IF($D$20=0,B111,IFERROR(IF(N6="None",1,MIN(0.98,MAX(0.02,B111+$D$14*((Q111-P111)/MAX(ABS(D111),1))))),B111))</f>
        <v/>
      </c>
      <c r="Z111">
        <f>IF($D$20=0,C111,IFERROR(IF(AND(N7="None",N8="None"),C111,IF(N8="None",1,IF(N7="None",0,MIN(0.98,MAX(0.02,C111+$D$14*((T111-S111)/MAX(ABS(E111),1))))))),C111))</f>
        <v/>
      </c>
      <c r="AA111">
        <f>IF($D$20=0,D111,IFERROR(D111+$D$13*(AC111-D111),D111))</f>
        <v/>
      </c>
      <c r="AB111">
        <f>IF($D$20=0,E111,IFERROR(E111+$D$13*(AD111-E111),E111))</f>
        <v/>
      </c>
      <c r="AC111">
        <f>IF($D$20=0,D111,IF(AC111=0,(MAX(P111,Q111)),IF(ABS((MAX(P111,Q111))-AC111)&lt;$D$19,AC111,MAX((K31)+$D$16,AC111+$D$13*(((MAX(P111,Q111))-AC111))))))</f>
        <v/>
      </c>
      <c r="AD111">
        <f>IF($D$20=0,E111,IF(AD111=0,(MAX(S111,T111)),IF(ABS((MAX(S111,T111))-AD111)&lt;$D$19,AD111,MAX((K32)+$D$16,AD111+$D$13*(((MAX(S111,T111))-AD111))))))</f>
        <v/>
      </c>
      <c r="AE111">
        <f>IF($D$20=0,D111,IF(AE111=0,O111,IF(ABS(U111)&lt;$D$19,AE111,MAX((K31)+$D$16,AE111+($D$13*(((O111)-AE111)+(U111*MAX(ABS(AE111-(K31)),1))))))))</f>
        <v/>
      </c>
      <c r="AF111">
        <f>IF($D$20=0,E111,IF(AF111=0,R111,IF(ABS(V111)&lt;$D$19,AF111,MAX((K32)+$D$16,AF111+($D$13*(((R111)-AF111)+(V111*MAX(ABS(AF111-(K32)),1))))))))</f>
        <v/>
      </c>
      <c r="AG111">
        <f>((G31)*(MAX($D$16,(AC111)-(K31)))^2)/2+(I31)*(MAX($D$16,(AC111)-(K31)))^3/3+(ABS(F111)^2)/($I$5*MAX(((G31)+(I31)*(MAX($D$16,(AC111)-(K31))))*(MAX($D$16,(AC111)-(K31))),1E-6))</f>
        <v/>
      </c>
      <c r="AH111">
        <f>((G31)*(MAX($D$16,(AE111)-(K31)))^2)/2+(I31)*(MAX($D$16,(AE111)-(K31)))^3/3+(ABS(F111)^2)/($I$5*MAX(((G31)+(I31)*(MAX($D$16,(AE111)-(K31))))*(MAX($D$16,(AE111)-(K31))),1E-6))</f>
        <v/>
      </c>
      <c r="AI111">
        <f>((G32)*(MAX($D$16,(AD111)-(K32)))^2)/2+(I32)*(MAX($D$16,(AD111)-(K32)))^3/3+(ABS(G111)^2)/($I$5*MAX(((G32)+(I32)*(MAX($D$16,(AD111)-(K32))))*(MAX($D$16,(AD111)-(K32))),1E-6))</f>
        <v/>
      </c>
      <c r="AJ111">
        <f>((G32)*(MAX($D$16,(AF111)-(K32)))^2)/2+(I32)*(MAX($D$16,(AF111)-(K32)))^3/3+(ABS(G111)^2)/($I$5*MAX(((G32)+(I32)*(MAX($D$16,(AF111)-(K32))))*(MAX($D$16,(AF111)-(K32))),1E-6))</f>
        <v/>
      </c>
      <c r="AK111">
        <f>IF(AH111&gt;=AG111,"Supercritical","Subcritical")</f>
        <v/>
      </c>
      <c r="AL111">
        <f>IF(AJ111&gt;=AI111,"Supercritical","Subcritical")</f>
        <v/>
      </c>
      <c r="AM111">
        <f>IF($D$20=0,D111,IFERROR(D111+$D$13*(IF(AK111="Supercritical",AE111,AC111)-D111),D111))</f>
        <v/>
      </c>
      <c r="AN111">
        <f>IF($D$20=0,E111,IFERROR(E111+$D$13*(IF(AL111="Supercritical",AF111,AD111)-E111),E111))</f>
        <v/>
      </c>
      <c r="AO111">
        <f>IF($D$20=0,0,IFERROR(ABS(IF(AK111="Supercritical",AE111,AC111)-D111),0))</f>
        <v/>
      </c>
      <c r="AP111">
        <f>IF($D$20=0,0,IFERROR(ABS(IF(AL111="Supercritical",AF111,AD111)-E111),0))</f>
        <v/>
      </c>
    </row>
    <row r="112">
      <c r="A112" t="n">
        <v>69</v>
      </c>
      <c r="B112">
        <f>Y111</f>
        <v/>
      </c>
      <c r="C112">
        <f>Z111</f>
        <v/>
      </c>
      <c r="D112">
        <f>AM111</f>
        <v/>
      </c>
      <c r="E112">
        <f>AN111</f>
        <v/>
      </c>
      <c r="F112">
        <f>$D$5</f>
        <v/>
      </c>
      <c r="G112">
        <f>IF(N6="None",MAX(0,F112-H112),MAX(0,F112*B112))</f>
        <v/>
      </c>
      <c r="H112">
        <f>IF(N6="None",MAX(0.05,IFERROR(O33,0)+0.05),MAX(0,F112-G112))</f>
        <v/>
      </c>
      <c r="I112">
        <f>IF(AND(N7="None",N8="None"),MAX(0,G112*C112),IF(N7="None",MAX(0.05,IFERROR(O34,0)+0.05),IF(N8="None",MAX(0,G112-J112),MAX(0,G112*C112))))</f>
        <v/>
      </c>
      <c r="J112">
        <f>IF(AND(N7="None",N8="None"),MAX(0,G112-I112),IF(N8="None",MAX(0.05,IFERROR(O35,0)+0.05),IF(N7="None",MAX(0,G112-I112),MAX(0,G112-I112))))</f>
        <v/>
      </c>
      <c r="K112">
        <f>P5</f>
        <v/>
      </c>
      <c r="L112">
        <f>P6</f>
        <v/>
      </c>
      <c r="M112">
        <f>P7</f>
        <v/>
      </c>
      <c r="N112">
        <f>P8</f>
        <v/>
      </c>
      <c r="O112">
        <f>K112+((ABS(F112)/MAX(((F31)+(H31)*(MAX($D$16,(K112)-(J31))))*(MAX($D$16,(K112)-(J31))),1E-6))^2)/(2*$I$5)-((E31)*((((ABS(F112)*$D$6)/(MAX(((F31)+(H31)*(MAX($D$16,(K112)-(J31))))*(MAX($D$16,(K112)-(J31))),1E-6)*MAX(((((F31)+(H31)*(MAX($D$16,(K112)-(J31))))*(MAX($D$16,(K112)-(J31))))/MAX((F31)+2*(MAX($D$16,(K112)-(J31)))*SQRT(1+(H31)^2),1E-6))^(2/3),1E-6)))^2)+(((ABS(F112)*$D$6)/(MAX(((G31)+(I31)*(MAX($D$16,(AE112)-(K31))))*(MAX($D$16,(AE112)-(K31))),1E-6)*MAX(((((G31)+(I31)*(MAX($D$16,(AE112)-(K31))))*(MAX($D$16,(AE112)-(K31))))/MAX((G31)+2*(MAX($D$16,(AE112)-(K31)))*SQRT(1+(I31)^2),1E-6))^(2/3),1E-6)))^2))/2)+(IF((ABS(F112)/MAX(((G31)+(I31)*(MAX($D$16,(AE112)-(K31))))*(MAX($D$16,(AE112)-(K31))),1E-6))&gt;(ABS(F112)/MAX(((F31)+(H31)*(MAX($D$16,(K112)-(J31))))*(MAX($D$16,(K112)-(J31))),1E-6)),$D$9*((((ABS(F112)/MAX(((G31)+(I31)*(MAX($D$16,(AE112)-(K31))))*(MAX($D$16,(AE112)-(K31))),1E-6))^2)/(2*$I$5))-(((ABS(F112)/MAX(((F31)+(H31)*(MAX($D$16,(K112)-(J31))))*(MAX($D$16,(K112)-(J31))),1E-6))^2)/(2*$I$5))),$D$8*((((ABS(F112)/MAX(((F31)+(H31)*(MAX($D$16,(K112)-(J31))))*(MAX($D$16,(K112)-(J31))),1E-6))^2)/(2*$I$5))-(((ABS(F112)/MAX(((G31)+(I31)*(MAX($D$16,(AE112)-(K31))))*(MAX($D$16,(AE112)-(K31))),1E-6))^2)/(2*$I$5)))))+($D$10*(ABS((X31)-(W31))/90)*MAX(((ABS(F112)/MAX(((F31)+(H31)*(MAX($D$16,(K112)-(J31))))*(MAX($D$16,(K112)-(J31))),1E-6))^2)/(2*$I$5),((ABS(F112)/MAX(((G31)+(I31)*(MAX($D$16,(AE112)-(K31))))*(MAX($D$16,(AE112)-(K31))),1E-6))^2)/(2*$I$5)))+(0)-((ABS(F112)/MAX(((G31)+(I31)*(MAX($D$16,(AE112)-(K31))))*(MAX($D$16,(AE112)-(K31))),1E-6))^2)/(2*$I$5)</f>
        <v/>
      </c>
      <c r="P112">
        <f>AD112+((ABS(G112)/MAX(((G32)+(I32)*(MAX($D$16,(AD112)-(K32))))*(MAX($D$16,(AD112)-(K32))),1E-6))^2)/(2*$I$5)+((E32)*((((ABS(G112)*$D$6)/(MAX(((F32)+(H32)*(MAX($D$16,(AC112)-(J32))))*(MAX($D$16,(AC112)-(J32))),1E-6)*MAX(((((F32)+(H32)*(MAX($D$16,(AC112)-(J32))))*(MAX($D$16,(AC112)-(J32))))/MAX((F32)+2*(MAX($D$16,(AC112)-(J32)))*SQRT(1+(H32)^2),1E-6))^(2/3),1E-6)))^2)+(((ABS(G112)*$D$6)/(MAX(((G32)+(I32)*(MAX($D$16,(AD112)-(K32))))*(MAX($D$16,(AD112)-(K32))),1E-6)*MAX(((((G32)+(I32)*(MAX($D$16,(AD112)-(K32))))*(MAX($D$16,(AD112)-(K32))))/MAX((G32)+2*(MAX($D$16,(AD112)-(K32)))*SQRT(1+(I32)^2),1E-6))^(2/3),1E-6)))^2))/2)+(IF((ABS(G112)/MAX(((G32)+(I32)*(MAX($D$16,(AD112)-(K32))))*(MAX($D$16,(AD112)-(K32))),1E-6))&gt;(ABS(G112)/MAX(((F32)+(H32)*(MAX($D$16,(AC112)-(J32))))*(MAX($D$16,(AC112)-(J32))),1E-6)),$D$9*((((ABS(G112)/MAX(((G32)+(I32)*(MAX($D$16,(AD112)-(K32))))*(MAX($D$16,(AD112)-(K32))),1E-6))^2)/(2*$I$5))-(((ABS(G112)/MAX(((F32)+(H32)*(MAX($D$16,(AC112)-(J32))))*(MAX($D$16,(AC112)-(J32))),1E-6))^2)/(2*$I$5))),$D$8*((((ABS(G112)/MAX(((F32)+(H32)*(MAX($D$16,(AC112)-(J32))))*(MAX($D$16,(AC112)-(J32))),1E-6))^2)/(2*$I$5))-(((ABS(G112)/MAX(((G32)+(I32)*(MAX($D$16,(AD112)-(K32))))*(MAX($D$16,(AD112)-(K32))),1E-6))^2)/(2*$I$5)))))+($D$10*(ABS((X32)-(W32))/90)*MAX(((ABS(G112)/MAX(((F32)+(H32)*(MAX($D$16,(AC112)-(J32))))*(MAX($D$16,(AC112)-(J32))),1E-6))^2)/(2*$I$5),((ABS(G112)/MAX(((G32)+(I32)*(MAX($D$16,(AD112)-(K32))))*(MAX($D$16,(AD112)-(K32))),1E-6))^2)/(2*$I$5)))+(($D$11*0.13607488*(ABS(H112)/MAX(ABS(F112),1E-6))^2*MAX(((ABS(G112)/MAX(((F32)+(H32)*(MAX($D$16,(AC112)-(J32))))*(MAX($D$16,(AC112)-(J32))),1E-6))^2)/(2*$I$5),((ABS(G112)/MAX(((G32)+(I32)*(MAX($D$16,(AD112)-(K32))))*(MAX($D$16,(AD112)-(K32))),1E-6))^2)/(2*$I$5))))-((ABS(G112)/MAX(((F32)+(H32)*(MAX($D$16,(AC112)-(J32))))*(MAX($D$16,(AC112)-(J32))),1E-6))^2)/(2*$I$5)</f>
        <v/>
      </c>
      <c r="Q112">
        <f>L112+((ABS(H112)/MAX(((G33)+(I33)*(MAX($D$16,(IF(N6="None",AC112,L112))-(K33))))*(MAX($D$16,(IF(N6="None",AC112,L112))-(K33))),1E-6))^2)/(2*$I$5)+((E33)*((((ABS(H112)*$D$6)/(MAX(((F33)+(H33)*(MAX($D$16,(AC112)-(J33))))*(MAX($D$16,(AC112)-(J33))),1E-6)*MAX(((((F33)+(H33)*(MAX($D$16,(AC112)-(J33))))*(MAX($D$16,(AC112)-(J33))))/MAX((F33)+2*(MAX($D$16,(AC112)-(J33)))*SQRT(1+(H33)^2),1E-6))^(2/3),1E-6)))^2)+(((ABS(H112)*$D$6)/(MAX(((G33)+(I33)*(MAX($D$16,(IF(N6="None",AC112,L112))-(K33))))*(MAX($D$16,(IF(N6="None",AC112,L112))-(K33))),1E-6)*MAX(((((G33)+(I33)*(MAX($D$16,(IF(N6="None",AC112,L112))-(K33))))*(MAX($D$16,(IF(N6="None",AC112,L112))-(K33))))/MAX((G33)+2*(MAX($D$16,(IF(N6="None",AC112,L112))-(K33)))*SQRT(1+(I33)^2),1E-6))^(2/3),1E-6)))^2))/2)+(IF((ABS(H112)/MAX(((G33)+(I33)*(MAX($D$16,(IF(N6="None",AC112,L112))-(K33))))*(MAX($D$16,(IF(N6="None",AC112,L112))-(K33))),1E-6))&gt;(ABS(H112)/MAX(((F33)+(H33)*(MAX($D$16,(AC112)-(J33))))*(MAX($D$16,(AC112)-(J33))),1E-6)),$D$9*((((ABS(H112)/MAX(((G33)+(I33)*(MAX($D$16,(IF(N6="None",AC112,L112))-(K33))))*(MAX($D$16,(IF(N6="None",AC112,L112))-(K33))),1E-6))^2)/(2*$I$5))-(((ABS(H112)/MAX(((F33)+(H33)*(MAX($D$16,(AC112)-(J33))))*(MAX($D$16,(AC112)-(J33))),1E-6))^2)/(2*$I$5))),$D$8*((((ABS(H112)/MAX(((F33)+(H33)*(MAX($D$16,(AC112)-(J33))))*(MAX($D$16,(AC112)-(J33))),1E-6))^2)/(2*$I$5))-(((ABS(H112)/MAX(((G33)+(I33)*(MAX($D$16,(IF(N6="None",AC112,L112))-(K33))))*(MAX($D$16,(IF(N6="None",AC112,L112))-(K33))),1E-6))^2)/(2*$I$5)))))+($D$10*(ABS((X33)-(W33))/90)*MAX(((ABS(H112)/MAX(((F33)+(H33)*(MAX($D$16,(AC112)-(J33))))*(MAX($D$16,(AC112)-(J33))),1E-6))^2)/(2*$I$5),((ABS(H112)/MAX(((G33)+(I33)*(MAX($D$16,(IF(N6="None",AC112,L112))-(K33))))*(MAX($D$16,(IF(N6="None",AC112,L112))-(K33))),1E-6))^2)/(2*$I$5)))+(($D$11*0.00000015*(ABS(G112)/MAX(ABS(F112),1E-6))^2*MAX(((ABS(H112)/MAX(((F33)+(H33)*(MAX($D$16,(AC112)-(J33))))*(MAX($D$16,(AC112)-(J33))),1E-6))^2)/(2*$I$5),((ABS(H112)/MAX(((G33)+(I33)*(MAX($D$16,(IF(N6="None",AC112,L112))-(K33))))*(MAX($D$16,(IF(N6="None",AC112,L112))-(K33))),1E-6))^2)/(2*$I$5))))-((ABS(H112)/MAX(((F33)+(H33)*(MAX($D$16,(AC112)-(J33))))*(MAX($D$16,(AC112)-(J33))),1E-6))^2)/(2*$I$5)</f>
        <v/>
      </c>
      <c r="R112">
        <f>AE112+((ABS(G112)/MAX(((F32)+(H32)*(MAX($D$16,(AE112)-(J32))))*(MAX($D$16,(AE112)-(J32))),1E-6))^2)/(2*$I$5)-((E32)*((((ABS(G112)*$D$6)/(MAX(((F32)+(H32)*(MAX($D$16,(AE112)-(J32))))*(MAX($D$16,(AE112)-(J32))),1E-6)*MAX(((((F32)+(H32)*(MAX($D$16,(AE112)-(J32))))*(MAX($D$16,(AE112)-(J32))))/MAX((F32)+2*(MAX($D$16,(AE112)-(J32)))*SQRT(1+(H32)^2),1E-6))^(2/3),1E-6)))^2)+(((ABS(G112)*$D$6)/(MAX(((G32)+(I32)*(MAX($D$16,(AF112)-(K32))))*(MAX($D$16,(AF112)-(K32))),1E-6)*MAX(((((G32)+(I32)*(MAX($D$16,(AF112)-(K32))))*(MAX($D$16,(AF112)-(K32))))/MAX((G32)+2*(MAX($D$16,(AF112)-(K32)))*SQRT(1+(I32)^2),1E-6))^(2/3),1E-6)))^2))/2)+(IF((ABS(G112)/MAX(((G32)+(I32)*(MAX($D$16,(AF112)-(K32))))*(MAX($D$16,(AF112)-(K32))),1E-6))&gt;(ABS(G112)/MAX(((F32)+(H32)*(MAX($D$16,(AE112)-(J32))))*(MAX($D$16,(AE112)-(J32))),1E-6)),$D$9*((((ABS(G112)/MAX(((G32)+(I32)*(MAX($D$16,(AF112)-(K32))))*(MAX($D$16,(AF112)-(K32))),1E-6))^2)/(2*$I$5))-(((ABS(G112)/MAX(((F32)+(H32)*(MAX($D$16,(AE112)-(J32))))*(MAX($D$16,(AE112)-(J32))),1E-6))^2)/(2*$I$5))),$D$8*((((ABS(G112)/MAX(((F32)+(H32)*(MAX($D$16,(AE112)-(J32))))*(MAX($D$16,(AE112)-(J32))),1E-6))^2)/(2*$I$5))-(((ABS(G112)/MAX(((G32)+(I32)*(MAX($D$16,(AF112)-(K32))))*(MAX($D$16,(AF112)-(K32))),1E-6))^2)/(2*$I$5)))))+($D$10*(ABS((X32)-(W32))/90)*MAX(((ABS(G112)/MAX(((F32)+(H32)*(MAX($D$16,(AE112)-(J32))))*(MAX($D$16,(AE112)-(J32))),1E-6))^2)/(2*$I$5),((ABS(G112)/MAX(((G32)+(I32)*(MAX($D$16,(AF112)-(K32))))*(MAX($D$16,(AF112)-(K32))),1E-6))^2)/(2*$I$5)))+(($D$11*0.13607488*(ABS(H112)/MAX(ABS(F112),1E-6))^2*MAX(((ABS(G112)/MAX(((F32)+(H32)*(MAX($D$16,(AE112)-(J32))))*(MAX($D$16,(AE112)-(J32))),1E-6))^2)/(2*$I$5),((ABS(G112)/MAX(((G32)+(I32)*(MAX($D$16,(AF112)-(K32))))*(MAX($D$16,(AF112)-(K32))),1E-6))^2)/(2*$I$5))))-((ABS(G112)/MAX(((G32)+(I32)*(MAX($D$16,(AF112)-(K32))))*(MAX($D$16,(AF112)-(K32))),1E-6))^2)/(2*$I$5)</f>
        <v/>
      </c>
      <c r="S112">
        <f>M112+((ABS(I112)/MAX(((G34)+(I34)*(MAX($D$16,(IF(N7="None",AD112,M112))-(K34))))*(MAX($D$16,(IF(N7="None",AD112,M112))-(K34))),1E-6))^2)/(2*$I$5)+((E34)*((((ABS(I112)*$D$6)/(MAX(((F34)+(H34)*(MAX($D$16,(AD112)-(J34))))*(MAX($D$16,(AD112)-(J34))),1E-6)*MAX(((((F34)+(H34)*(MAX($D$16,(AD112)-(J34))))*(MAX($D$16,(AD112)-(J34))))/MAX((F34)+2*(MAX($D$16,(AD112)-(J34)))*SQRT(1+(H34)^2),1E-6))^(2/3),1E-6)))^2)+(((ABS(I112)*$D$6)/(MAX(((G34)+(I34)*(MAX($D$16,(IF(N7="None",AD112,M112))-(K34))))*(MAX($D$16,(IF(N7="None",AD112,M112))-(K34))),1E-6)*MAX(((((G34)+(I34)*(MAX($D$16,(IF(N7="None",AD112,M112))-(K34))))*(MAX($D$16,(IF(N7="None",AD112,M112))-(K34))))/MAX((G34)+2*(MAX($D$16,(IF(N7="None",AD112,M112))-(K34)))*SQRT(1+(I34)^2),1E-6))^(2/3),1E-6)))^2))/2)+(IF((ABS(I112)/MAX(((G34)+(I34)*(MAX($D$16,(IF(N7="None",AD112,M112))-(K34))))*(MAX($D$16,(IF(N7="None",AD112,M112))-(K34))),1E-6))&gt;(ABS(I112)/MAX(((F34)+(H34)*(MAX($D$16,(AD112)-(J34))))*(MAX($D$16,(AD112)-(J34))),1E-6)),$D$9*((((ABS(I112)/MAX(((G34)+(I34)*(MAX($D$16,(IF(N7="None",AD112,M112))-(K34))))*(MAX($D$16,(IF(N7="None",AD112,M112))-(K34))),1E-6))^2)/(2*$I$5))-(((ABS(I112)/MAX(((F34)+(H34)*(MAX($D$16,(AD112)-(J34))))*(MAX($D$16,(AD112)-(J34))),1E-6))^2)/(2*$I$5))),$D$8*((((ABS(I112)/MAX(((F34)+(H34)*(MAX($D$16,(AD112)-(J34))))*(MAX($D$16,(AD112)-(J34))),1E-6))^2)/(2*$I$5))-(((ABS(I112)/MAX(((G34)+(I34)*(MAX($D$16,(IF(N7="None",AD112,M112))-(K34))))*(MAX($D$16,(IF(N7="None",AD112,M112))-(K34))),1E-6))^2)/(2*$I$5)))))+($D$10*(ABS((X34)-(W34))/90)*MAX(((ABS(I112)/MAX(((F34)+(H34)*(MAX($D$16,(AD112)-(J34))))*(MAX($D$16,(AD112)-(J34))),1E-6))^2)/(2*$I$5),((ABS(I112)/MAX(((G34)+(I34)*(MAX($D$16,(IF(N7="None",AD112,M112))-(K34))))*(MAX($D$16,(IF(N7="None",AD112,M112))-(K34))),1E-6))^2)/(2*$I$5)))+(0)-((ABS(I112)/MAX(((F34)+(H34)*(MAX($D$16,(AD112)-(J34))))*(MAX($D$16,(AD112)-(J34))),1E-6))^2)/(2*$I$5)</f>
        <v/>
      </c>
      <c r="T112">
        <f>N112+((ABS(J112)/MAX(((G35)+(I35)*(MAX($D$16,(IF(N8="None",AD112,N112))-(K35))))*(MAX($D$16,(IF(N8="None",AD112,N112))-(K35))),1E-6))^2)/(2*$I$5)+((E35)*((((ABS(J112)*$D$6)/(MAX(((F35)+(H35)*(MAX($D$16,(AD112)-(J35))))*(MAX($D$16,(AD112)-(J35))),1E-6)*MAX(((((F35)+(H35)*(MAX($D$16,(AD112)-(J35))))*(MAX($D$16,(AD112)-(J35))))/MAX((F35)+2*(MAX($D$16,(AD112)-(J35)))*SQRT(1+(H35)^2),1E-6))^(2/3),1E-6)))^2)+(((ABS(J112)*$D$6)/(MAX(((G35)+(I35)*(MAX($D$16,(IF(N8="None",AD112,N112))-(K35))))*(MAX($D$16,(IF(N8="None",AD112,N112))-(K35))),1E-6)*MAX(((((G35)+(I35)*(MAX($D$16,(IF(N8="None",AD112,N112))-(K35))))*(MAX($D$16,(IF(N8="None",AD112,N112))-(K35))))/MAX((G35)+2*(MAX($D$16,(IF(N8="None",AD112,N112))-(K35)))*SQRT(1+(I35)^2),1E-6))^(2/3),1E-6)))^2))/2)+(IF((ABS(J112)/MAX(((G35)+(I35)*(MAX($D$16,(IF(N8="None",AD112,N112))-(K35))))*(MAX($D$16,(IF(N8="None",AD112,N112))-(K35))),1E-6))&gt;(ABS(J112)/MAX(((F35)+(H35)*(MAX($D$16,(AD112)-(J35))))*(MAX($D$16,(AD112)-(J35))),1E-6)),$D$9*((((ABS(J112)/MAX(((G35)+(I35)*(MAX($D$16,(IF(N8="None",AD112,N112))-(K35))))*(MAX($D$16,(IF(N8="None",AD112,N112))-(K35))),1E-6))^2)/(2*$I$5))-(((ABS(J112)/MAX(((F35)+(H35)*(MAX($D$16,(AD112)-(J35))))*(MAX($D$16,(AD112)-(J35))),1E-6))^2)/(2*$I$5))),$D$8*((((ABS(J112)/MAX(((F35)+(H35)*(MAX($D$16,(AD112)-(J35))))*(MAX($D$16,(AD112)-(J35))),1E-6))^2)/(2*$I$5))-(((ABS(J112)/MAX(((G35)+(I35)*(MAX($D$16,(IF(N8="None",AD112,N112))-(K35))))*(MAX($D$16,(IF(N8="None",AD112,N112))-(K35))),1E-6))^2)/(2*$I$5)))))+($D$10*(ABS((X35)-(W35))/90)*MAX(((ABS(J112)/MAX(((F35)+(H35)*(MAX($D$16,(AD112)-(J35))))*(MAX($D$16,(AD112)-(J35))),1E-6))^2)/(2*$I$5),((ABS(J112)/MAX(((G35)+(I35)*(MAX($D$16,(IF(N8="None",AD112,N112))-(K35))))*(MAX($D$16,(IF(N8="None",AD112,N112))-(K35))),1E-6))^2)/(2*$I$5)))+(($D$11*0.34699541*(ABS(I112)/MAX(ABS(G112),1E-6))^2*MAX(((ABS(J112)/MAX(((F35)+(H35)*(MAX($D$16,(AD112)-(J35))))*(MAX($D$16,(AD112)-(J35))),1E-6))^2)/(2*$I$5),((ABS(J112)/MAX(((G35)+(I35)*(MAX($D$16,(IF(N8="None",AD112,N112))-(K35))))*(MAX($D$16,(IF(N8="None",AD112,N112))-(K35))),1E-6))^2)/(2*$I$5))))-((ABS(J112)/MAX(((F35)+(H35)*(MAX($D$16,(AD112)-(J35))))*(MAX($D$16,(AD112)-(J35))),1E-6))^2)/(2*$I$5)</f>
        <v/>
      </c>
      <c r="U112">
        <f>((((G31)*(MAX($D$16,(AE112)-(K31)))^2)/2+(I31)*(MAX($D$16,(AE112)-(K31)))^3/3+(ABS(F112)^2)/($I$5*MAX(((G31)+(I31)*(MAX($D$16,(AE112)-(K31))))*(MAX($D$16,(AE112)-(K31))),1E-6)))-(IF(N6="None",((((F32)*(MAX($D$16,(AE112)-(J32)))^2)/2+(H32)*(MAX($D$16,(AE112)-(J32)))^3/3+(ABS(G112)^2)/($I$5*MAX(((F32)+(H32)*(MAX($D$16,(AE112)-(J32))))*(MAX($D$16,(AE112)-(J32))),1E-6)))*0.72785025),(((((F32)*(MAX($D$16,(AE112)-(J32)))^2)/2+(H32)*(MAX($D$16,(AE112)-(J32)))^3/3+(ABS(G112)^2)/($I$5*MAX(((F32)+(H32)*(MAX($D$16,(AE112)-(J32))))*(MAX($D$16,(AE112)-(J32))),1E-6)))*0.72785025)+((((F33)*(MAX($D$16,(AE112)-(J33)))^2)/2+(H33)*(MAX($D$16,(AE112)-(J33)))^3/3+(ABS(H112)^2)/($I$5*MAX(((F33)+(H33)*(MAX($D$16,(AE112)-(J33))))*(MAX($D$16,(AE112)-(J33))),1E-6)))*0.99999971)))))/MAX(((G31)*(MAX($D$16,(AE112)-(K31)))^2)/2+(I31)*(MAX($D$16,(AE112)-(K31)))^3/3+(ABS(F112)^2)/($I$5*MAX(((G31)+(I31)*(MAX($D$16,(AE112)-(K31))))*(MAX($D$16,(AE112)-(K31))),1E-6)),1E-6)</f>
        <v/>
      </c>
      <c r="V112">
        <f>((((G32)*(MAX($D$16,(AF112)-(K32)))^2)/2+(I32)*(MAX($D$16,(AF112)-(K32)))^3/3+(ABS(G112)^2)/($I$5*MAX(((G32)+(I32)*(MAX($D$16,(AF112)-(K32))))*(MAX($D$16,(AF112)-(K32))),1E-6)))-(IF(AND(N7="None",N8="None"),0,IF(N8="None",((((F34)*(MAX($D$16,(AF112)-(J34)))^2)/2+(H34)*(MAX($D$16,(AF112)-(J34)))^3/3+(ABS(I112)^2)/($I$5*MAX(((F34)+(H34)*(MAX($D$16,(AF112)-(J34))))*(MAX($D$16,(AF112)-(J34))),1E-6)))*1.00000000),IF(N7="None",((((F35)*(MAX($D$16,(AF112)-(J35)))^2)/2+(H35)*(MAX($D$16,(AF112)-(J35)))^3/3+(ABS(J112)^2)/($I$5*MAX(((F35)+(H35)*(MAX($D$16,(AF112)-(J35))))*(MAX($D$16,(AF112)-(J35))),1E-6)))*0.30600918),(((((F34)*(MAX($D$16,(AF112)-(J34)))^2)/2+(H34)*(MAX($D$16,(AF112)-(J34)))^3/3+(ABS(I112)^2)/($I$5*MAX(((F34)+(H34)*(MAX($D$16,(AF112)-(J34))))*(MAX($D$16,(AF112)-(J34))),1E-6)))*1.00000000)+((((F35)*(MAX($D$16,(AF112)-(J35)))^2)/2+(H35)*(MAX($D$16,(AF112)-(J35)))^3/3+(ABS(J112)^2)/($I$5*MAX(((F35)+(H35)*(MAX($D$16,(AF112)-(J35))))*(MAX($D$16,(AF112)-(J35))),1E-6)))*0.30600918)))))))/MAX(((G32)*(MAX($D$16,(AF112)-(K32)))^2)/2+(I32)*(MAX($D$16,(AF112)-(K32)))^3/3+(ABS(G112)^2)/($I$5*MAX(((G32)+(I32)*(MAX($D$16,(AF112)-(K32))))*(MAX($D$16,(AF112)-(K32))),1E-6)),1E-6)</f>
        <v/>
      </c>
      <c r="W112">
        <f>ABS((MAX(P112,Q112))-D112)</f>
        <v/>
      </c>
      <c r="X112">
        <f>ABS((MAX(S112,T112))-E112)</f>
        <v/>
      </c>
      <c r="Y112">
        <f>IF($D$20=0,B112,IFERROR(IF(N6="None",1,MIN(0.98,MAX(0.02,B112+$D$14*((Q112-P112)/MAX(ABS(D112),1))))),B112))</f>
        <v/>
      </c>
      <c r="Z112">
        <f>IF($D$20=0,C112,IFERROR(IF(AND(N7="None",N8="None"),C112,IF(N8="None",1,IF(N7="None",0,MIN(0.98,MAX(0.02,C112+$D$14*((T112-S112)/MAX(ABS(E112),1))))))),C112))</f>
        <v/>
      </c>
      <c r="AA112">
        <f>IF($D$20=0,D112,IFERROR(D112+$D$13*(AC112-D112),D112))</f>
        <v/>
      </c>
      <c r="AB112">
        <f>IF($D$20=0,E112,IFERROR(E112+$D$13*(AD112-E112),E112))</f>
        <v/>
      </c>
      <c r="AC112">
        <f>IF($D$20=0,D112,IF(AC112=0,(MAX(P112,Q112)),IF(ABS((MAX(P112,Q112))-AC112)&lt;$D$19,AC112,MAX((K31)+$D$16,AC112+$D$13*(((MAX(P112,Q112))-AC112))))))</f>
        <v/>
      </c>
      <c r="AD112">
        <f>IF($D$20=0,E112,IF(AD112=0,(MAX(S112,T112)),IF(ABS((MAX(S112,T112))-AD112)&lt;$D$19,AD112,MAX((K32)+$D$16,AD112+$D$13*(((MAX(S112,T112))-AD112))))))</f>
        <v/>
      </c>
      <c r="AE112">
        <f>IF($D$20=0,D112,IF(AE112=0,O112,IF(ABS(U112)&lt;$D$19,AE112,MAX((K31)+$D$16,AE112+($D$13*(((O112)-AE112)+(U112*MAX(ABS(AE112-(K31)),1))))))))</f>
        <v/>
      </c>
      <c r="AF112">
        <f>IF($D$20=0,E112,IF(AF112=0,R112,IF(ABS(V112)&lt;$D$19,AF112,MAX((K32)+$D$16,AF112+($D$13*(((R112)-AF112)+(V112*MAX(ABS(AF112-(K32)),1))))))))</f>
        <v/>
      </c>
      <c r="AG112">
        <f>((G31)*(MAX($D$16,(AC112)-(K31)))^2)/2+(I31)*(MAX($D$16,(AC112)-(K31)))^3/3+(ABS(F112)^2)/($I$5*MAX(((G31)+(I31)*(MAX($D$16,(AC112)-(K31))))*(MAX($D$16,(AC112)-(K31))),1E-6))</f>
        <v/>
      </c>
      <c r="AH112">
        <f>((G31)*(MAX($D$16,(AE112)-(K31)))^2)/2+(I31)*(MAX($D$16,(AE112)-(K31)))^3/3+(ABS(F112)^2)/($I$5*MAX(((G31)+(I31)*(MAX($D$16,(AE112)-(K31))))*(MAX($D$16,(AE112)-(K31))),1E-6))</f>
        <v/>
      </c>
      <c r="AI112">
        <f>((G32)*(MAX($D$16,(AD112)-(K32)))^2)/2+(I32)*(MAX($D$16,(AD112)-(K32)))^3/3+(ABS(G112)^2)/($I$5*MAX(((G32)+(I32)*(MAX($D$16,(AD112)-(K32))))*(MAX($D$16,(AD112)-(K32))),1E-6))</f>
        <v/>
      </c>
      <c r="AJ112">
        <f>((G32)*(MAX($D$16,(AF112)-(K32)))^2)/2+(I32)*(MAX($D$16,(AF112)-(K32)))^3/3+(ABS(G112)^2)/($I$5*MAX(((G32)+(I32)*(MAX($D$16,(AF112)-(K32))))*(MAX($D$16,(AF112)-(K32))),1E-6))</f>
        <v/>
      </c>
      <c r="AK112">
        <f>IF(AH112&gt;=AG112,"Supercritical","Subcritical")</f>
        <v/>
      </c>
      <c r="AL112">
        <f>IF(AJ112&gt;=AI112,"Supercritical","Subcritical")</f>
        <v/>
      </c>
      <c r="AM112">
        <f>IF($D$20=0,D112,IFERROR(D112+$D$13*(IF(AK112="Supercritical",AE112,AC112)-D112),D112))</f>
        <v/>
      </c>
      <c r="AN112">
        <f>IF($D$20=0,E112,IFERROR(E112+$D$13*(IF(AL112="Supercritical",AF112,AD112)-E112),E112))</f>
        <v/>
      </c>
      <c r="AO112">
        <f>IF($D$20=0,0,IFERROR(ABS(IF(AK112="Supercritical",AE112,AC112)-D112),0))</f>
        <v/>
      </c>
      <c r="AP112">
        <f>IF($D$20=0,0,IFERROR(ABS(IF(AL112="Supercritical",AF112,AD112)-E112),0))</f>
        <v/>
      </c>
    </row>
    <row r="113">
      <c r="A113" t="n">
        <v>70</v>
      </c>
      <c r="B113">
        <f>Y112</f>
        <v/>
      </c>
      <c r="C113">
        <f>Z112</f>
        <v/>
      </c>
      <c r="D113">
        <f>AM112</f>
        <v/>
      </c>
      <c r="E113">
        <f>AN112</f>
        <v/>
      </c>
      <c r="F113">
        <f>$D$5</f>
        <v/>
      </c>
      <c r="G113">
        <f>IF(N6="None",MAX(0,F113-H113),MAX(0,F113*B113))</f>
        <v/>
      </c>
      <c r="H113">
        <f>IF(N6="None",MAX(0.05,IFERROR(O33,0)+0.05),MAX(0,F113-G113))</f>
        <v/>
      </c>
      <c r="I113">
        <f>IF(AND(N7="None",N8="None"),MAX(0,G113*C113),IF(N7="None",MAX(0.05,IFERROR(O34,0)+0.05),IF(N8="None",MAX(0,G113-J113),MAX(0,G113*C113))))</f>
        <v/>
      </c>
      <c r="J113">
        <f>IF(AND(N7="None",N8="None"),MAX(0,G113-I113),IF(N8="None",MAX(0.05,IFERROR(O35,0)+0.05),IF(N7="None",MAX(0,G113-I113),MAX(0,G113-I113))))</f>
        <v/>
      </c>
      <c r="K113">
        <f>P5</f>
        <v/>
      </c>
      <c r="L113">
        <f>P6</f>
        <v/>
      </c>
      <c r="M113">
        <f>P7</f>
        <v/>
      </c>
      <c r="N113">
        <f>P8</f>
        <v/>
      </c>
      <c r="O113">
        <f>K113+((ABS(F113)/MAX(((F31)+(H31)*(MAX($D$16,(K113)-(J31))))*(MAX($D$16,(K113)-(J31))),1E-6))^2)/(2*$I$5)-((E31)*((((ABS(F113)*$D$6)/(MAX(((F31)+(H31)*(MAX($D$16,(K113)-(J31))))*(MAX($D$16,(K113)-(J31))),1E-6)*MAX(((((F31)+(H31)*(MAX($D$16,(K113)-(J31))))*(MAX($D$16,(K113)-(J31))))/MAX((F31)+2*(MAX($D$16,(K113)-(J31)))*SQRT(1+(H31)^2),1E-6))^(2/3),1E-6)))^2)+(((ABS(F113)*$D$6)/(MAX(((G31)+(I31)*(MAX($D$16,(AE113)-(K31))))*(MAX($D$16,(AE113)-(K31))),1E-6)*MAX(((((G31)+(I31)*(MAX($D$16,(AE113)-(K31))))*(MAX($D$16,(AE113)-(K31))))/MAX((G31)+2*(MAX($D$16,(AE113)-(K31)))*SQRT(1+(I31)^2),1E-6))^(2/3),1E-6)))^2))/2)+(IF((ABS(F113)/MAX(((G31)+(I31)*(MAX($D$16,(AE113)-(K31))))*(MAX($D$16,(AE113)-(K31))),1E-6))&gt;(ABS(F113)/MAX(((F31)+(H31)*(MAX($D$16,(K113)-(J31))))*(MAX($D$16,(K113)-(J31))),1E-6)),$D$9*((((ABS(F113)/MAX(((G31)+(I31)*(MAX($D$16,(AE113)-(K31))))*(MAX($D$16,(AE113)-(K31))),1E-6))^2)/(2*$I$5))-(((ABS(F113)/MAX(((F31)+(H31)*(MAX($D$16,(K113)-(J31))))*(MAX($D$16,(K113)-(J31))),1E-6))^2)/(2*$I$5))),$D$8*((((ABS(F113)/MAX(((F31)+(H31)*(MAX($D$16,(K113)-(J31))))*(MAX($D$16,(K113)-(J31))),1E-6))^2)/(2*$I$5))-(((ABS(F113)/MAX(((G31)+(I31)*(MAX($D$16,(AE113)-(K31))))*(MAX($D$16,(AE113)-(K31))),1E-6))^2)/(2*$I$5)))))+($D$10*(ABS((X31)-(W31))/90)*MAX(((ABS(F113)/MAX(((F31)+(H31)*(MAX($D$16,(K113)-(J31))))*(MAX($D$16,(K113)-(J31))),1E-6))^2)/(2*$I$5),((ABS(F113)/MAX(((G31)+(I31)*(MAX($D$16,(AE113)-(K31))))*(MAX($D$16,(AE113)-(K31))),1E-6))^2)/(2*$I$5)))+(0)-((ABS(F113)/MAX(((G31)+(I31)*(MAX($D$16,(AE113)-(K31))))*(MAX($D$16,(AE113)-(K31))),1E-6))^2)/(2*$I$5)</f>
        <v/>
      </c>
      <c r="P113">
        <f>AD113+((ABS(G113)/MAX(((G32)+(I32)*(MAX($D$16,(AD113)-(K32))))*(MAX($D$16,(AD113)-(K32))),1E-6))^2)/(2*$I$5)+((E32)*((((ABS(G113)*$D$6)/(MAX(((F32)+(H32)*(MAX($D$16,(AC113)-(J32))))*(MAX($D$16,(AC113)-(J32))),1E-6)*MAX(((((F32)+(H32)*(MAX($D$16,(AC113)-(J32))))*(MAX($D$16,(AC113)-(J32))))/MAX((F32)+2*(MAX($D$16,(AC113)-(J32)))*SQRT(1+(H32)^2),1E-6))^(2/3),1E-6)))^2)+(((ABS(G113)*$D$6)/(MAX(((G32)+(I32)*(MAX($D$16,(AD113)-(K32))))*(MAX($D$16,(AD113)-(K32))),1E-6)*MAX(((((G32)+(I32)*(MAX($D$16,(AD113)-(K32))))*(MAX($D$16,(AD113)-(K32))))/MAX((G32)+2*(MAX($D$16,(AD113)-(K32)))*SQRT(1+(I32)^2),1E-6))^(2/3),1E-6)))^2))/2)+(IF((ABS(G113)/MAX(((G32)+(I32)*(MAX($D$16,(AD113)-(K32))))*(MAX($D$16,(AD113)-(K32))),1E-6))&gt;(ABS(G113)/MAX(((F32)+(H32)*(MAX($D$16,(AC113)-(J32))))*(MAX($D$16,(AC113)-(J32))),1E-6)),$D$9*((((ABS(G113)/MAX(((G32)+(I32)*(MAX($D$16,(AD113)-(K32))))*(MAX($D$16,(AD113)-(K32))),1E-6))^2)/(2*$I$5))-(((ABS(G113)/MAX(((F32)+(H32)*(MAX($D$16,(AC113)-(J32))))*(MAX($D$16,(AC113)-(J32))),1E-6))^2)/(2*$I$5))),$D$8*((((ABS(G113)/MAX(((F32)+(H32)*(MAX($D$16,(AC113)-(J32))))*(MAX($D$16,(AC113)-(J32))),1E-6))^2)/(2*$I$5))-(((ABS(G113)/MAX(((G32)+(I32)*(MAX($D$16,(AD113)-(K32))))*(MAX($D$16,(AD113)-(K32))),1E-6))^2)/(2*$I$5)))))+($D$10*(ABS((X32)-(W32))/90)*MAX(((ABS(G113)/MAX(((F32)+(H32)*(MAX($D$16,(AC113)-(J32))))*(MAX($D$16,(AC113)-(J32))),1E-6))^2)/(2*$I$5),((ABS(G113)/MAX(((G32)+(I32)*(MAX($D$16,(AD113)-(K32))))*(MAX($D$16,(AD113)-(K32))),1E-6))^2)/(2*$I$5)))+(($D$11*0.13607488*(ABS(H113)/MAX(ABS(F113),1E-6))^2*MAX(((ABS(G113)/MAX(((F32)+(H32)*(MAX($D$16,(AC113)-(J32))))*(MAX($D$16,(AC113)-(J32))),1E-6))^2)/(2*$I$5),((ABS(G113)/MAX(((G32)+(I32)*(MAX($D$16,(AD113)-(K32))))*(MAX($D$16,(AD113)-(K32))),1E-6))^2)/(2*$I$5))))-((ABS(G113)/MAX(((F32)+(H32)*(MAX($D$16,(AC113)-(J32))))*(MAX($D$16,(AC113)-(J32))),1E-6))^2)/(2*$I$5)</f>
        <v/>
      </c>
      <c r="Q113">
        <f>L113+((ABS(H113)/MAX(((G33)+(I33)*(MAX($D$16,(IF(N6="None",AC113,L113))-(K33))))*(MAX($D$16,(IF(N6="None",AC113,L113))-(K33))),1E-6))^2)/(2*$I$5)+((E33)*((((ABS(H113)*$D$6)/(MAX(((F33)+(H33)*(MAX($D$16,(AC113)-(J33))))*(MAX($D$16,(AC113)-(J33))),1E-6)*MAX(((((F33)+(H33)*(MAX($D$16,(AC113)-(J33))))*(MAX($D$16,(AC113)-(J33))))/MAX((F33)+2*(MAX($D$16,(AC113)-(J33)))*SQRT(1+(H33)^2),1E-6))^(2/3),1E-6)))^2)+(((ABS(H113)*$D$6)/(MAX(((G33)+(I33)*(MAX($D$16,(IF(N6="None",AC113,L113))-(K33))))*(MAX($D$16,(IF(N6="None",AC113,L113))-(K33))),1E-6)*MAX(((((G33)+(I33)*(MAX($D$16,(IF(N6="None",AC113,L113))-(K33))))*(MAX($D$16,(IF(N6="None",AC113,L113))-(K33))))/MAX((G33)+2*(MAX($D$16,(IF(N6="None",AC113,L113))-(K33)))*SQRT(1+(I33)^2),1E-6))^(2/3),1E-6)))^2))/2)+(IF((ABS(H113)/MAX(((G33)+(I33)*(MAX($D$16,(IF(N6="None",AC113,L113))-(K33))))*(MAX($D$16,(IF(N6="None",AC113,L113))-(K33))),1E-6))&gt;(ABS(H113)/MAX(((F33)+(H33)*(MAX($D$16,(AC113)-(J33))))*(MAX($D$16,(AC113)-(J33))),1E-6)),$D$9*((((ABS(H113)/MAX(((G33)+(I33)*(MAX($D$16,(IF(N6="None",AC113,L113))-(K33))))*(MAX($D$16,(IF(N6="None",AC113,L113))-(K33))),1E-6))^2)/(2*$I$5))-(((ABS(H113)/MAX(((F33)+(H33)*(MAX($D$16,(AC113)-(J33))))*(MAX($D$16,(AC113)-(J33))),1E-6))^2)/(2*$I$5))),$D$8*((((ABS(H113)/MAX(((F33)+(H33)*(MAX($D$16,(AC113)-(J33))))*(MAX($D$16,(AC113)-(J33))),1E-6))^2)/(2*$I$5))-(((ABS(H113)/MAX(((G33)+(I33)*(MAX($D$16,(IF(N6="None",AC113,L113))-(K33))))*(MAX($D$16,(IF(N6="None",AC113,L113))-(K33))),1E-6))^2)/(2*$I$5)))))+($D$10*(ABS((X33)-(W33))/90)*MAX(((ABS(H113)/MAX(((F33)+(H33)*(MAX($D$16,(AC113)-(J33))))*(MAX($D$16,(AC113)-(J33))),1E-6))^2)/(2*$I$5),((ABS(H113)/MAX(((G33)+(I33)*(MAX($D$16,(IF(N6="None",AC113,L113))-(K33))))*(MAX($D$16,(IF(N6="None",AC113,L113))-(K33))),1E-6))^2)/(2*$I$5)))+(($D$11*0.00000015*(ABS(G113)/MAX(ABS(F113),1E-6))^2*MAX(((ABS(H113)/MAX(((F33)+(H33)*(MAX($D$16,(AC113)-(J33))))*(MAX($D$16,(AC113)-(J33))),1E-6))^2)/(2*$I$5),((ABS(H113)/MAX(((G33)+(I33)*(MAX($D$16,(IF(N6="None",AC113,L113))-(K33))))*(MAX($D$16,(IF(N6="None",AC113,L113))-(K33))),1E-6))^2)/(2*$I$5))))-((ABS(H113)/MAX(((F33)+(H33)*(MAX($D$16,(AC113)-(J33))))*(MAX($D$16,(AC113)-(J33))),1E-6))^2)/(2*$I$5)</f>
        <v/>
      </c>
      <c r="R113">
        <f>AE113+((ABS(G113)/MAX(((F32)+(H32)*(MAX($D$16,(AE113)-(J32))))*(MAX($D$16,(AE113)-(J32))),1E-6))^2)/(2*$I$5)-((E32)*((((ABS(G113)*$D$6)/(MAX(((F32)+(H32)*(MAX($D$16,(AE113)-(J32))))*(MAX($D$16,(AE113)-(J32))),1E-6)*MAX(((((F32)+(H32)*(MAX($D$16,(AE113)-(J32))))*(MAX($D$16,(AE113)-(J32))))/MAX((F32)+2*(MAX($D$16,(AE113)-(J32)))*SQRT(1+(H32)^2),1E-6))^(2/3),1E-6)))^2)+(((ABS(G113)*$D$6)/(MAX(((G32)+(I32)*(MAX($D$16,(AF113)-(K32))))*(MAX($D$16,(AF113)-(K32))),1E-6)*MAX(((((G32)+(I32)*(MAX($D$16,(AF113)-(K32))))*(MAX($D$16,(AF113)-(K32))))/MAX((G32)+2*(MAX($D$16,(AF113)-(K32)))*SQRT(1+(I32)^2),1E-6))^(2/3),1E-6)))^2))/2)+(IF((ABS(G113)/MAX(((G32)+(I32)*(MAX($D$16,(AF113)-(K32))))*(MAX($D$16,(AF113)-(K32))),1E-6))&gt;(ABS(G113)/MAX(((F32)+(H32)*(MAX($D$16,(AE113)-(J32))))*(MAX($D$16,(AE113)-(J32))),1E-6)),$D$9*((((ABS(G113)/MAX(((G32)+(I32)*(MAX($D$16,(AF113)-(K32))))*(MAX($D$16,(AF113)-(K32))),1E-6))^2)/(2*$I$5))-(((ABS(G113)/MAX(((F32)+(H32)*(MAX($D$16,(AE113)-(J32))))*(MAX($D$16,(AE113)-(J32))),1E-6))^2)/(2*$I$5))),$D$8*((((ABS(G113)/MAX(((F32)+(H32)*(MAX($D$16,(AE113)-(J32))))*(MAX($D$16,(AE113)-(J32))),1E-6))^2)/(2*$I$5))-(((ABS(G113)/MAX(((G32)+(I32)*(MAX($D$16,(AF113)-(K32))))*(MAX($D$16,(AF113)-(K32))),1E-6))^2)/(2*$I$5)))))+($D$10*(ABS((X32)-(W32))/90)*MAX(((ABS(G113)/MAX(((F32)+(H32)*(MAX($D$16,(AE113)-(J32))))*(MAX($D$16,(AE113)-(J32))),1E-6))^2)/(2*$I$5),((ABS(G113)/MAX(((G32)+(I32)*(MAX($D$16,(AF113)-(K32))))*(MAX($D$16,(AF113)-(K32))),1E-6))^2)/(2*$I$5)))+(($D$11*0.13607488*(ABS(H113)/MAX(ABS(F113),1E-6))^2*MAX(((ABS(G113)/MAX(((F32)+(H32)*(MAX($D$16,(AE113)-(J32))))*(MAX($D$16,(AE113)-(J32))),1E-6))^2)/(2*$I$5),((ABS(G113)/MAX(((G32)+(I32)*(MAX($D$16,(AF113)-(K32))))*(MAX($D$16,(AF113)-(K32))),1E-6))^2)/(2*$I$5))))-((ABS(G113)/MAX(((G32)+(I32)*(MAX($D$16,(AF113)-(K32))))*(MAX($D$16,(AF113)-(K32))),1E-6))^2)/(2*$I$5)</f>
        <v/>
      </c>
      <c r="S113">
        <f>M113+((ABS(I113)/MAX(((G34)+(I34)*(MAX($D$16,(IF(N7="None",AD113,M113))-(K34))))*(MAX($D$16,(IF(N7="None",AD113,M113))-(K34))),1E-6))^2)/(2*$I$5)+((E34)*((((ABS(I113)*$D$6)/(MAX(((F34)+(H34)*(MAX($D$16,(AD113)-(J34))))*(MAX($D$16,(AD113)-(J34))),1E-6)*MAX(((((F34)+(H34)*(MAX($D$16,(AD113)-(J34))))*(MAX($D$16,(AD113)-(J34))))/MAX((F34)+2*(MAX($D$16,(AD113)-(J34)))*SQRT(1+(H34)^2),1E-6))^(2/3),1E-6)))^2)+(((ABS(I113)*$D$6)/(MAX(((G34)+(I34)*(MAX($D$16,(IF(N7="None",AD113,M113))-(K34))))*(MAX($D$16,(IF(N7="None",AD113,M113))-(K34))),1E-6)*MAX(((((G34)+(I34)*(MAX($D$16,(IF(N7="None",AD113,M113))-(K34))))*(MAX($D$16,(IF(N7="None",AD113,M113))-(K34))))/MAX((G34)+2*(MAX($D$16,(IF(N7="None",AD113,M113))-(K34)))*SQRT(1+(I34)^2),1E-6))^(2/3),1E-6)))^2))/2)+(IF((ABS(I113)/MAX(((G34)+(I34)*(MAX($D$16,(IF(N7="None",AD113,M113))-(K34))))*(MAX($D$16,(IF(N7="None",AD113,M113))-(K34))),1E-6))&gt;(ABS(I113)/MAX(((F34)+(H34)*(MAX($D$16,(AD113)-(J34))))*(MAX($D$16,(AD113)-(J34))),1E-6)),$D$9*((((ABS(I113)/MAX(((G34)+(I34)*(MAX($D$16,(IF(N7="None",AD113,M113))-(K34))))*(MAX($D$16,(IF(N7="None",AD113,M113))-(K34))),1E-6))^2)/(2*$I$5))-(((ABS(I113)/MAX(((F34)+(H34)*(MAX($D$16,(AD113)-(J34))))*(MAX($D$16,(AD113)-(J34))),1E-6))^2)/(2*$I$5))),$D$8*((((ABS(I113)/MAX(((F34)+(H34)*(MAX($D$16,(AD113)-(J34))))*(MAX($D$16,(AD113)-(J34))),1E-6))^2)/(2*$I$5))-(((ABS(I113)/MAX(((G34)+(I34)*(MAX($D$16,(IF(N7="None",AD113,M113))-(K34))))*(MAX($D$16,(IF(N7="None",AD113,M113))-(K34))),1E-6))^2)/(2*$I$5)))))+($D$10*(ABS((X34)-(W34))/90)*MAX(((ABS(I113)/MAX(((F34)+(H34)*(MAX($D$16,(AD113)-(J34))))*(MAX($D$16,(AD113)-(J34))),1E-6))^2)/(2*$I$5),((ABS(I113)/MAX(((G34)+(I34)*(MAX($D$16,(IF(N7="None",AD113,M113))-(K34))))*(MAX($D$16,(IF(N7="None",AD113,M113))-(K34))),1E-6))^2)/(2*$I$5)))+(0)-((ABS(I113)/MAX(((F34)+(H34)*(MAX($D$16,(AD113)-(J34))))*(MAX($D$16,(AD113)-(J34))),1E-6))^2)/(2*$I$5)</f>
        <v/>
      </c>
      <c r="T113">
        <f>N113+((ABS(J113)/MAX(((G35)+(I35)*(MAX($D$16,(IF(N8="None",AD113,N113))-(K35))))*(MAX($D$16,(IF(N8="None",AD113,N113))-(K35))),1E-6))^2)/(2*$I$5)+((E35)*((((ABS(J113)*$D$6)/(MAX(((F35)+(H35)*(MAX($D$16,(AD113)-(J35))))*(MAX($D$16,(AD113)-(J35))),1E-6)*MAX(((((F35)+(H35)*(MAX($D$16,(AD113)-(J35))))*(MAX($D$16,(AD113)-(J35))))/MAX((F35)+2*(MAX($D$16,(AD113)-(J35)))*SQRT(1+(H35)^2),1E-6))^(2/3),1E-6)))^2)+(((ABS(J113)*$D$6)/(MAX(((G35)+(I35)*(MAX($D$16,(IF(N8="None",AD113,N113))-(K35))))*(MAX($D$16,(IF(N8="None",AD113,N113))-(K35))),1E-6)*MAX(((((G35)+(I35)*(MAX($D$16,(IF(N8="None",AD113,N113))-(K35))))*(MAX($D$16,(IF(N8="None",AD113,N113))-(K35))))/MAX((G35)+2*(MAX($D$16,(IF(N8="None",AD113,N113))-(K35)))*SQRT(1+(I35)^2),1E-6))^(2/3),1E-6)))^2))/2)+(IF((ABS(J113)/MAX(((G35)+(I35)*(MAX($D$16,(IF(N8="None",AD113,N113))-(K35))))*(MAX($D$16,(IF(N8="None",AD113,N113))-(K35))),1E-6))&gt;(ABS(J113)/MAX(((F35)+(H35)*(MAX($D$16,(AD113)-(J35))))*(MAX($D$16,(AD113)-(J35))),1E-6)),$D$9*((((ABS(J113)/MAX(((G35)+(I35)*(MAX($D$16,(IF(N8="None",AD113,N113))-(K35))))*(MAX($D$16,(IF(N8="None",AD113,N113))-(K35))),1E-6))^2)/(2*$I$5))-(((ABS(J113)/MAX(((F35)+(H35)*(MAX($D$16,(AD113)-(J35))))*(MAX($D$16,(AD113)-(J35))),1E-6))^2)/(2*$I$5))),$D$8*((((ABS(J113)/MAX(((F35)+(H35)*(MAX($D$16,(AD113)-(J35))))*(MAX($D$16,(AD113)-(J35))),1E-6))^2)/(2*$I$5))-(((ABS(J113)/MAX(((G35)+(I35)*(MAX($D$16,(IF(N8="None",AD113,N113))-(K35))))*(MAX($D$16,(IF(N8="None",AD113,N113))-(K35))),1E-6))^2)/(2*$I$5)))))+($D$10*(ABS((X35)-(W35))/90)*MAX(((ABS(J113)/MAX(((F35)+(H35)*(MAX($D$16,(AD113)-(J35))))*(MAX($D$16,(AD113)-(J35))),1E-6))^2)/(2*$I$5),((ABS(J113)/MAX(((G35)+(I35)*(MAX($D$16,(IF(N8="None",AD113,N113))-(K35))))*(MAX($D$16,(IF(N8="None",AD113,N113))-(K35))),1E-6))^2)/(2*$I$5)))+(($D$11*0.34699541*(ABS(I113)/MAX(ABS(G113),1E-6))^2*MAX(((ABS(J113)/MAX(((F35)+(H35)*(MAX($D$16,(AD113)-(J35))))*(MAX($D$16,(AD113)-(J35))),1E-6))^2)/(2*$I$5),((ABS(J113)/MAX(((G35)+(I35)*(MAX($D$16,(IF(N8="None",AD113,N113))-(K35))))*(MAX($D$16,(IF(N8="None",AD113,N113))-(K35))),1E-6))^2)/(2*$I$5))))-((ABS(J113)/MAX(((F35)+(H35)*(MAX($D$16,(AD113)-(J35))))*(MAX($D$16,(AD113)-(J35))),1E-6))^2)/(2*$I$5)</f>
        <v/>
      </c>
      <c r="U113">
        <f>((((G31)*(MAX($D$16,(AE113)-(K31)))^2)/2+(I31)*(MAX($D$16,(AE113)-(K31)))^3/3+(ABS(F113)^2)/($I$5*MAX(((G31)+(I31)*(MAX($D$16,(AE113)-(K31))))*(MAX($D$16,(AE113)-(K31))),1E-6)))-(IF(N6="None",((((F32)*(MAX($D$16,(AE113)-(J32)))^2)/2+(H32)*(MAX($D$16,(AE113)-(J32)))^3/3+(ABS(G113)^2)/($I$5*MAX(((F32)+(H32)*(MAX($D$16,(AE113)-(J32))))*(MAX($D$16,(AE113)-(J32))),1E-6)))*0.72785025),(((((F32)*(MAX($D$16,(AE113)-(J32)))^2)/2+(H32)*(MAX($D$16,(AE113)-(J32)))^3/3+(ABS(G113)^2)/($I$5*MAX(((F32)+(H32)*(MAX($D$16,(AE113)-(J32))))*(MAX($D$16,(AE113)-(J32))),1E-6)))*0.72785025)+((((F33)*(MAX($D$16,(AE113)-(J33)))^2)/2+(H33)*(MAX($D$16,(AE113)-(J33)))^3/3+(ABS(H113)^2)/($I$5*MAX(((F33)+(H33)*(MAX($D$16,(AE113)-(J33))))*(MAX($D$16,(AE113)-(J33))),1E-6)))*0.99999971)))))/MAX(((G31)*(MAX($D$16,(AE113)-(K31)))^2)/2+(I31)*(MAX($D$16,(AE113)-(K31)))^3/3+(ABS(F113)^2)/($I$5*MAX(((G31)+(I31)*(MAX($D$16,(AE113)-(K31))))*(MAX($D$16,(AE113)-(K31))),1E-6)),1E-6)</f>
        <v/>
      </c>
      <c r="V113">
        <f>((((G32)*(MAX($D$16,(AF113)-(K32)))^2)/2+(I32)*(MAX($D$16,(AF113)-(K32)))^3/3+(ABS(G113)^2)/($I$5*MAX(((G32)+(I32)*(MAX($D$16,(AF113)-(K32))))*(MAX($D$16,(AF113)-(K32))),1E-6)))-(IF(AND(N7="None",N8="None"),0,IF(N8="None",((((F34)*(MAX($D$16,(AF113)-(J34)))^2)/2+(H34)*(MAX($D$16,(AF113)-(J34)))^3/3+(ABS(I113)^2)/($I$5*MAX(((F34)+(H34)*(MAX($D$16,(AF113)-(J34))))*(MAX($D$16,(AF113)-(J34))),1E-6)))*1.00000000),IF(N7="None",((((F35)*(MAX($D$16,(AF113)-(J35)))^2)/2+(H35)*(MAX($D$16,(AF113)-(J35)))^3/3+(ABS(J113)^2)/($I$5*MAX(((F35)+(H35)*(MAX($D$16,(AF113)-(J35))))*(MAX($D$16,(AF113)-(J35))),1E-6)))*0.30600918),(((((F34)*(MAX($D$16,(AF113)-(J34)))^2)/2+(H34)*(MAX($D$16,(AF113)-(J34)))^3/3+(ABS(I113)^2)/($I$5*MAX(((F34)+(H34)*(MAX($D$16,(AF113)-(J34))))*(MAX($D$16,(AF113)-(J34))),1E-6)))*1.00000000)+((((F35)*(MAX($D$16,(AF113)-(J35)))^2)/2+(H35)*(MAX($D$16,(AF113)-(J35)))^3/3+(ABS(J113)^2)/($I$5*MAX(((F35)+(H35)*(MAX($D$16,(AF113)-(J35))))*(MAX($D$16,(AF113)-(J35))),1E-6)))*0.30600918)))))))/MAX(((G32)*(MAX($D$16,(AF113)-(K32)))^2)/2+(I32)*(MAX($D$16,(AF113)-(K32)))^3/3+(ABS(G113)^2)/($I$5*MAX(((G32)+(I32)*(MAX($D$16,(AF113)-(K32))))*(MAX($D$16,(AF113)-(K32))),1E-6)),1E-6)</f>
        <v/>
      </c>
      <c r="W113">
        <f>ABS((MAX(P113,Q113))-D113)</f>
        <v/>
      </c>
      <c r="X113">
        <f>ABS((MAX(S113,T113))-E113)</f>
        <v/>
      </c>
      <c r="Y113">
        <f>IF($D$20=0,B113,IFERROR(IF(N6="None",1,MIN(0.98,MAX(0.02,B113+$D$14*((Q113-P113)/MAX(ABS(D113),1))))),B113))</f>
        <v/>
      </c>
      <c r="Z113">
        <f>IF($D$20=0,C113,IFERROR(IF(AND(N7="None",N8="None"),C113,IF(N8="None",1,IF(N7="None",0,MIN(0.98,MAX(0.02,C113+$D$14*((T113-S113)/MAX(ABS(E113),1))))))),C113))</f>
        <v/>
      </c>
      <c r="AA113">
        <f>IF($D$20=0,D113,IFERROR(D113+$D$13*(AC113-D113),D113))</f>
        <v/>
      </c>
      <c r="AB113">
        <f>IF($D$20=0,E113,IFERROR(E113+$D$13*(AD113-E113),E113))</f>
        <v/>
      </c>
      <c r="AC113">
        <f>IF($D$20=0,D113,IF(AC113=0,(MAX(P113,Q113)),IF(ABS((MAX(P113,Q113))-AC113)&lt;$D$19,AC113,MAX((K31)+$D$16,AC113+$D$13*(((MAX(P113,Q113))-AC113))))))</f>
        <v/>
      </c>
      <c r="AD113">
        <f>IF($D$20=0,E113,IF(AD113=0,(MAX(S113,T113)),IF(ABS((MAX(S113,T113))-AD113)&lt;$D$19,AD113,MAX((K32)+$D$16,AD113+$D$13*(((MAX(S113,T113))-AD113))))))</f>
        <v/>
      </c>
      <c r="AE113">
        <f>IF($D$20=0,D113,IF(AE113=0,O113,IF(ABS(U113)&lt;$D$19,AE113,MAX((K31)+$D$16,AE113+($D$13*(((O113)-AE113)+(U113*MAX(ABS(AE113-(K31)),1))))))))</f>
        <v/>
      </c>
      <c r="AF113">
        <f>IF($D$20=0,E113,IF(AF113=0,R113,IF(ABS(V113)&lt;$D$19,AF113,MAX((K32)+$D$16,AF113+($D$13*(((R113)-AF113)+(V113*MAX(ABS(AF113-(K32)),1))))))))</f>
        <v/>
      </c>
      <c r="AG113">
        <f>((G31)*(MAX($D$16,(AC113)-(K31)))^2)/2+(I31)*(MAX($D$16,(AC113)-(K31)))^3/3+(ABS(F113)^2)/($I$5*MAX(((G31)+(I31)*(MAX($D$16,(AC113)-(K31))))*(MAX($D$16,(AC113)-(K31))),1E-6))</f>
        <v/>
      </c>
      <c r="AH113">
        <f>((G31)*(MAX($D$16,(AE113)-(K31)))^2)/2+(I31)*(MAX($D$16,(AE113)-(K31)))^3/3+(ABS(F113)^2)/($I$5*MAX(((G31)+(I31)*(MAX($D$16,(AE113)-(K31))))*(MAX($D$16,(AE113)-(K31))),1E-6))</f>
        <v/>
      </c>
      <c r="AI113">
        <f>((G32)*(MAX($D$16,(AD113)-(K32)))^2)/2+(I32)*(MAX($D$16,(AD113)-(K32)))^3/3+(ABS(G113)^2)/($I$5*MAX(((G32)+(I32)*(MAX($D$16,(AD113)-(K32))))*(MAX($D$16,(AD113)-(K32))),1E-6))</f>
        <v/>
      </c>
      <c r="AJ113">
        <f>((G32)*(MAX($D$16,(AF113)-(K32)))^2)/2+(I32)*(MAX($D$16,(AF113)-(K32)))^3/3+(ABS(G113)^2)/($I$5*MAX(((G32)+(I32)*(MAX($D$16,(AF113)-(K32))))*(MAX($D$16,(AF113)-(K32))),1E-6))</f>
        <v/>
      </c>
      <c r="AK113">
        <f>IF(AH113&gt;=AG113,"Supercritical","Subcritical")</f>
        <v/>
      </c>
      <c r="AL113">
        <f>IF(AJ113&gt;=AI113,"Supercritical","Subcritical")</f>
        <v/>
      </c>
      <c r="AM113">
        <f>IF($D$20=0,D113,IFERROR(D113+$D$13*(IF(AK113="Supercritical",AE113,AC113)-D113),D113))</f>
        <v/>
      </c>
      <c r="AN113">
        <f>IF($D$20=0,E113,IFERROR(E113+$D$13*(IF(AL113="Supercritical",AF113,AD113)-E113),E113))</f>
        <v/>
      </c>
      <c r="AO113">
        <f>IF($D$20=0,0,IFERROR(ABS(IF(AK113="Supercritical",AE113,AC113)-D113),0))</f>
        <v/>
      </c>
      <c r="AP113">
        <f>IF($D$20=0,0,IFERROR(ABS(IF(AL113="Supercritical",AF113,AD113)-E113),0))</f>
        <v/>
      </c>
    </row>
    <row r="114">
      <c r="A114" t="n">
        <v>71</v>
      </c>
      <c r="B114">
        <f>Y113</f>
        <v/>
      </c>
      <c r="C114">
        <f>Z113</f>
        <v/>
      </c>
      <c r="D114">
        <f>AM113</f>
        <v/>
      </c>
      <c r="E114">
        <f>AN113</f>
        <v/>
      </c>
      <c r="F114">
        <f>$D$5</f>
        <v/>
      </c>
      <c r="G114">
        <f>IF(N6="None",MAX(0,F114-H114),MAX(0,F114*B114))</f>
        <v/>
      </c>
      <c r="H114">
        <f>IF(N6="None",MAX(0.05,IFERROR(O33,0)+0.05),MAX(0,F114-G114))</f>
        <v/>
      </c>
      <c r="I114">
        <f>IF(AND(N7="None",N8="None"),MAX(0,G114*C114),IF(N7="None",MAX(0.05,IFERROR(O34,0)+0.05),IF(N8="None",MAX(0,G114-J114),MAX(0,G114*C114))))</f>
        <v/>
      </c>
      <c r="J114">
        <f>IF(AND(N7="None",N8="None"),MAX(0,G114-I114),IF(N8="None",MAX(0.05,IFERROR(O35,0)+0.05),IF(N7="None",MAX(0,G114-I114),MAX(0,G114-I114))))</f>
        <v/>
      </c>
      <c r="K114">
        <f>P5</f>
        <v/>
      </c>
      <c r="L114">
        <f>P6</f>
        <v/>
      </c>
      <c r="M114">
        <f>P7</f>
        <v/>
      </c>
      <c r="N114">
        <f>P8</f>
        <v/>
      </c>
      <c r="O114">
        <f>K114+((ABS(F114)/MAX(((F31)+(H31)*(MAX($D$16,(K114)-(J31))))*(MAX($D$16,(K114)-(J31))),1E-6))^2)/(2*$I$5)-((E31)*((((ABS(F114)*$D$6)/(MAX(((F31)+(H31)*(MAX($D$16,(K114)-(J31))))*(MAX($D$16,(K114)-(J31))),1E-6)*MAX(((((F31)+(H31)*(MAX($D$16,(K114)-(J31))))*(MAX($D$16,(K114)-(J31))))/MAX((F31)+2*(MAX($D$16,(K114)-(J31)))*SQRT(1+(H31)^2),1E-6))^(2/3),1E-6)))^2)+(((ABS(F114)*$D$6)/(MAX(((G31)+(I31)*(MAX($D$16,(AE114)-(K31))))*(MAX($D$16,(AE114)-(K31))),1E-6)*MAX(((((G31)+(I31)*(MAX($D$16,(AE114)-(K31))))*(MAX($D$16,(AE114)-(K31))))/MAX((G31)+2*(MAX($D$16,(AE114)-(K31)))*SQRT(1+(I31)^2),1E-6))^(2/3),1E-6)))^2))/2)+(IF((ABS(F114)/MAX(((G31)+(I31)*(MAX($D$16,(AE114)-(K31))))*(MAX($D$16,(AE114)-(K31))),1E-6))&gt;(ABS(F114)/MAX(((F31)+(H31)*(MAX($D$16,(K114)-(J31))))*(MAX($D$16,(K114)-(J31))),1E-6)),$D$9*((((ABS(F114)/MAX(((G31)+(I31)*(MAX($D$16,(AE114)-(K31))))*(MAX($D$16,(AE114)-(K31))),1E-6))^2)/(2*$I$5))-(((ABS(F114)/MAX(((F31)+(H31)*(MAX($D$16,(K114)-(J31))))*(MAX($D$16,(K114)-(J31))),1E-6))^2)/(2*$I$5))),$D$8*((((ABS(F114)/MAX(((F31)+(H31)*(MAX($D$16,(K114)-(J31))))*(MAX($D$16,(K114)-(J31))),1E-6))^2)/(2*$I$5))-(((ABS(F114)/MAX(((G31)+(I31)*(MAX($D$16,(AE114)-(K31))))*(MAX($D$16,(AE114)-(K31))),1E-6))^2)/(2*$I$5)))))+($D$10*(ABS((X31)-(W31))/90)*MAX(((ABS(F114)/MAX(((F31)+(H31)*(MAX($D$16,(K114)-(J31))))*(MAX($D$16,(K114)-(J31))),1E-6))^2)/(2*$I$5),((ABS(F114)/MAX(((G31)+(I31)*(MAX($D$16,(AE114)-(K31))))*(MAX($D$16,(AE114)-(K31))),1E-6))^2)/(2*$I$5)))+(0)-((ABS(F114)/MAX(((G31)+(I31)*(MAX($D$16,(AE114)-(K31))))*(MAX($D$16,(AE114)-(K31))),1E-6))^2)/(2*$I$5)</f>
        <v/>
      </c>
      <c r="P114">
        <f>AD114+((ABS(G114)/MAX(((G32)+(I32)*(MAX($D$16,(AD114)-(K32))))*(MAX($D$16,(AD114)-(K32))),1E-6))^2)/(2*$I$5)+((E32)*((((ABS(G114)*$D$6)/(MAX(((F32)+(H32)*(MAX($D$16,(AC114)-(J32))))*(MAX($D$16,(AC114)-(J32))),1E-6)*MAX(((((F32)+(H32)*(MAX($D$16,(AC114)-(J32))))*(MAX($D$16,(AC114)-(J32))))/MAX((F32)+2*(MAX($D$16,(AC114)-(J32)))*SQRT(1+(H32)^2),1E-6))^(2/3),1E-6)))^2)+(((ABS(G114)*$D$6)/(MAX(((G32)+(I32)*(MAX($D$16,(AD114)-(K32))))*(MAX($D$16,(AD114)-(K32))),1E-6)*MAX(((((G32)+(I32)*(MAX($D$16,(AD114)-(K32))))*(MAX($D$16,(AD114)-(K32))))/MAX((G32)+2*(MAX($D$16,(AD114)-(K32)))*SQRT(1+(I32)^2),1E-6))^(2/3),1E-6)))^2))/2)+(IF((ABS(G114)/MAX(((G32)+(I32)*(MAX($D$16,(AD114)-(K32))))*(MAX($D$16,(AD114)-(K32))),1E-6))&gt;(ABS(G114)/MAX(((F32)+(H32)*(MAX($D$16,(AC114)-(J32))))*(MAX($D$16,(AC114)-(J32))),1E-6)),$D$9*((((ABS(G114)/MAX(((G32)+(I32)*(MAX($D$16,(AD114)-(K32))))*(MAX($D$16,(AD114)-(K32))),1E-6))^2)/(2*$I$5))-(((ABS(G114)/MAX(((F32)+(H32)*(MAX($D$16,(AC114)-(J32))))*(MAX($D$16,(AC114)-(J32))),1E-6))^2)/(2*$I$5))),$D$8*((((ABS(G114)/MAX(((F32)+(H32)*(MAX($D$16,(AC114)-(J32))))*(MAX($D$16,(AC114)-(J32))),1E-6))^2)/(2*$I$5))-(((ABS(G114)/MAX(((G32)+(I32)*(MAX($D$16,(AD114)-(K32))))*(MAX($D$16,(AD114)-(K32))),1E-6))^2)/(2*$I$5)))))+($D$10*(ABS((X32)-(W32))/90)*MAX(((ABS(G114)/MAX(((F32)+(H32)*(MAX($D$16,(AC114)-(J32))))*(MAX($D$16,(AC114)-(J32))),1E-6))^2)/(2*$I$5),((ABS(G114)/MAX(((G32)+(I32)*(MAX($D$16,(AD114)-(K32))))*(MAX($D$16,(AD114)-(K32))),1E-6))^2)/(2*$I$5)))+(($D$11*0.13607488*(ABS(H114)/MAX(ABS(F114),1E-6))^2*MAX(((ABS(G114)/MAX(((F32)+(H32)*(MAX($D$16,(AC114)-(J32))))*(MAX($D$16,(AC114)-(J32))),1E-6))^2)/(2*$I$5),((ABS(G114)/MAX(((G32)+(I32)*(MAX($D$16,(AD114)-(K32))))*(MAX($D$16,(AD114)-(K32))),1E-6))^2)/(2*$I$5))))-((ABS(G114)/MAX(((F32)+(H32)*(MAX($D$16,(AC114)-(J32))))*(MAX($D$16,(AC114)-(J32))),1E-6))^2)/(2*$I$5)</f>
        <v/>
      </c>
      <c r="Q114">
        <f>L114+((ABS(H114)/MAX(((G33)+(I33)*(MAX($D$16,(IF(N6="None",AC114,L114))-(K33))))*(MAX($D$16,(IF(N6="None",AC114,L114))-(K33))),1E-6))^2)/(2*$I$5)+((E33)*((((ABS(H114)*$D$6)/(MAX(((F33)+(H33)*(MAX($D$16,(AC114)-(J33))))*(MAX($D$16,(AC114)-(J33))),1E-6)*MAX(((((F33)+(H33)*(MAX($D$16,(AC114)-(J33))))*(MAX($D$16,(AC114)-(J33))))/MAX((F33)+2*(MAX($D$16,(AC114)-(J33)))*SQRT(1+(H33)^2),1E-6))^(2/3),1E-6)))^2)+(((ABS(H114)*$D$6)/(MAX(((G33)+(I33)*(MAX($D$16,(IF(N6="None",AC114,L114))-(K33))))*(MAX($D$16,(IF(N6="None",AC114,L114))-(K33))),1E-6)*MAX(((((G33)+(I33)*(MAX($D$16,(IF(N6="None",AC114,L114))-(K33))))*(MAX($D$16,(IF(N6="None",AC114,L114))-(K33))))/MAX((G33)+2*(MAX($D$16,(IF(N6="None",AC114,L114))-(K33)))*SQRT(1+(I33)^2),1E-6))^(2/3),1E-6)))^2))/2)+(IF((ABS(H114)/MAX(((G33)+(I33)*(MAX($D$16,(IF(N6="None",AC114,L114))-(K33))))*(MAX($D$16,(IF(N6="None",AC114,L114))-(K33))),1E-6))&gt;(ABS(H114)/MAX(((F33)+(H33)*(MAX($D$16,(AC114)-(J33))))*(MAX($D$16,(AC114)-(J33))),1E-6)),$D$9*((((ABS(H114)/MAX(((G33)+(I33)*(MAX($D$16,(IF(N6="None",AC114,L114))-(K33))))*(MAX($D$16,(IF(N6="None",AC114,L114))-(K33))),1E-6))^2)/(2*$I$5))-(((ABS(H114)/MAX(((F33)+(H33)*(MAX($D$16,(AC114)-(J33))))*(MAX($D$16,(AC114)-(J33))),1E-6))^2)/(2*$I$5))),$D$8*((((ABS(H114)/MAX(((F33)+(H33)*(MAX($D$16,(AC114)-(J33))))*(MAX($D$16,(AC114)-(J33))),1E-6))^2)/(2*$I$5))-(((ABS(H114)/MAX(((G33)+(I33)*(MAX($D$16,(IF(N6="None",AC114,L114))-(K33))))*(MAX($D$16,(IF(N6="None",AC114,L114))-(K33))),1E-6))^2)/(2*$I$5)))))+($D$10*(ABS((X33)-(W33))/90)*MAX(((ABS(H114)/MAX(((F33)+(H33)*(MAX($D$16,(AC114)-(J33))))*(MAX($D$16,(AC114)-(J33))),1E-6))^2)/(2*$I$5),((ABS(H114)/MAX(((G33)+(I33)*(MAX($D$16,(IF(N6="None",AC114,L114))-(K33))))*(MAX($D$16,(IF(N6="None",AC114,L114))-(K33))),1E-6))^2)/(2*$I$5)))+(($D$11*0.00000015*(ABS(G114)/MAX(ABS(F114),1E-6))^2*MAX(((ABS(H114)/MAX(((F33)+(H33)*(MAX($D$16,(AC114)-(J33))))*(MAX($D$16,(AC114)-(J33))),1E-6))^2)/(2*$I$5),((ABS(H114)/MAX(((G33)+(I33)*(MAX($D$16,(IF(N6="None",AC114,L114))-(K33))))*(MAX($D$16,(IF(N6="None",AC114,L114))-(K33))),1E-6))^2)/(2*$I$5))))-((ABS(H114)/MAX(((F33)+(H33)*(MAX($D$16,(AC114)-(J33))))*(MAX($D$16,(AC114)-(J33))),1E-6))^2)/(2*$I$5)</f>
        <v/>
      </c>
      <c r="R114">
        <f>AE114+((ABS(G114)/MAX(((F32)+(H32)*(MAX($D$16,(AE114)-(J32))))*(MAX($D$16,(AE114)-(J32))),1E-6))^2)/(2*$I$5)-((E32)*((((ABS(G114)*$D$6)/(MAX(((F32)+(H32)*(MAX($D$16,(AE114)-(J32))))*(MAX($D$16,(AE114)-(J32))),1E-6)*MAX(((((F32)+(H32)*(MAX($D$16,(AE114)-(J32))))*(MAX($D$16,(AE114)-(J32))))/MAX((F32)+2*(MAX($D$16,(AE114)-(J32)))*SQRT(1+(H32)^2),1E-6))^(2/3),1E-6)))^2)+(((ABS(G114)*$D$6)/(MAX(((G32)+(I32)*(MAX($D$16,(AF114)-(K32))))*(MAX($D$16,(AF114)-(K32))),1E-6)*MAX(((((G32)+(I32)*(MAX($D$16,(AF114)-(K32))))*(MAX($D$16,(AF114)-(K32))))/MAX((G32)+2*(MAX($D$16,(AF114)-(K32)))*SQRT(1+(I32)^2),1E-6))^(2/3),1E-6)))^2))/2)+(IF((ABS(G114)/MAX(((G32)+(I32)*(MAX($D$16,(AF114)-(K32))))*(MAX($D$16,(AF114)-(K32))),1E-6))&gt;(ABS(G114)/MAX(((F32)+(H32)*(MAX($D$16,(AE114)-(J32))))*(MAX($D$16,(AE114)-(J32))),1E-6)),$D$9*((((ABS(G114)/MAX(((G32)+(I32)*(MAX($D$16,(AF114)-(K32))))*(MAX($D$16,(AF114)-(K32))),1E-6))^2)/(2*$I$5))-(((ABS(G114)/MAX(((F32)+(H32)*(MAX($D$16,(AE114)-(J32))))*(MAX($D$16,(AE114)-(J32))),1E-6))^2)/(2*$I$5))),$D$8*((((ABS(G114)/MAX(((F32)+(H32)*(MAX($D$16,(AE114)-(J32))))*(MAX($D$16,(AE114)-(J32))),1E-6))^2)/(2*$I$5))-(((ABS(G114)/MAX(((G32)+(I32)*(MAX($D$16,(AF114)-(K32))))*(MAX($D$16,(AF114)-(K32))),1E-6))^2)/(2*$I$5)))))+($D$10*(ABS((X32)-(W32))/90)*MAX(((ABS(G114)/MAX(((F32)+(H32)*(MAX($D$16,(AE114)-(J32))))*(MAX($D$16,(AE114)-(J32))),1E-6))^2)/(2*$I$5),((ABS(G114)/MAX(((G32)+(I32)*(MAX($D$16,(AF114)-(K32))))*(MAX($D$16,(AF114)-(K32))),1E-6))^2)/(2*$I$5)))+(($D$11*0.13607488*(ABS(H114)/MAX(ABS(F114),1E-6))^2*MAX(((ABS(G114)/MAX(((F32)+(H32)*(MAX($D$16,(AE114)-(J32))))*(MAX($D$16,(AE114)-(J32))),1E-6))^2)/(2*$I$5),((ABS(G114)/MAX(((G32)+(I32)*(MAX($D$16,(AF114)-(K32))))*(MAX($D$16,(AF114)-(K32))),1E-6))^2)/(2*$I$5))))-((ABS(G114)/MAX(((G32)+(I32)*(MAX($D$16,(AF114)-(K32))))*(MAX($D$16,(AF114)-(K32))),1E-6))^2)/(2*$I$5)</f>
        <v/>
      </c>
      <c r="S114">
        <f>M114+((ABS(I114)/MAX(((G34)+(I34)*(MAX($D$16,(IF(N7="None",AD114,M114))-(K34))))*(MAX($D$16,(IF(N7="None",AD114,M114))-(K34))),1E-6))^2)/(2*$I$5)+((E34)*((((ABS(I114)*$D$6)/(MAX(((F34)+(H34)*(MAX($D$16,(AD114)-(J34))))*(MAX($D$16,(AD114)-(J34))),1E-6)*MAX(((((F34)+(H34)*(MAX($D$16,(AD114)-(J34))))*(MAX($D$16,(AD114)-(J34))))/MAX((F34)+2*(MAX($D$16,(AD114)-(J34)))*SQRT(1+(H34)^2),1E-6))^(2/3),1E-6)))^2)+(((ABS(I114)*$D$6)/(MAX(((G34)+(I34)*(MAX($D$16,(IF(N7="None",AD114,M114))-(K34))))*(MAX($D$16,(IF(N7="None",AD114,M114))-(K34))),1E-6)*MAX(((((G34)+(I34)*(MAX($D$16,(IF(N7="None",AD114,M114))-(K34))))*(MAX($D$16,(IF(N7="None",AD114,M114))-(K34))))/MAX((G34)+2*(MAX($D$16,(IF(N7="None",AD114,M114))-(K34)))*SQRT(1+(I34)^2),1E-6))^(2/3),1E-6)))^2))/2)+(IF((ABS(I114)/MAX(((G34)+(I34)*(MAX($D$16,(IF(N7="None",AD114,M114))-(K34))))*(MAX($D$16,(IF(N7="None",AD114,M114))-(K34))),1E-6))&gt;(ABS(I114)/MAX(((F34)+(H34)*(MAX($D$16,(AD114)-(J34))))*(MAX($D$16,(AD114)-(J34))),1E-6)),$D$9*((((ABS(I114)/MAX(((G34)+(I34)*(MAX($D$16,(IF(N7="None",AD114,M114))-(K34))))*(MAX($D$16,(IF(N7="None",AD114,M114))-(K34))),1E-6))^2)/(2*$I$5))-(((ABS(I114)/MAX(((F34)+(H34)*(MAX($D$16,(AD114)-(J34))))*(MAX($D$16,(AD114)-(J34))),1E-6))^2)/(2*$I$5))),$D$8*((((ABS(I114)/MAX(((F34)+(H34)*(MAX($D$16,(AD114)-(J34))))*(MAX($D$16,(AD114)-(J34))),1E-6))^2)/(2*$I$5))-(((ABS(I114)/MAX(((G34)+(I34)*(MAX($D$16,(IF(N7="None",AD114,M114))-(K34))))*(MAX($D$16,(IF(N7="None",AD114,M114))-(K34))),1E-6))^2)/(2*$I$5)))))+($D$10*(ABS((X34)-(W34))/90)*MAX(((ABS(I114)/MAX(((F34)+(H34)*(MAX($D$16,(AD114)-(J34))))*(MAX($D$16,(AD114)-(J34))),1E-6))^2)/(2*$I$5),((ABS(I114)/MAX(((G34)+(I34)*(MAX($D$16,(IF(N7="None",AD114,M114))-(K34))))*(MAX($D$16,(IF(N7="None",AD114,M114))-(K34))),1E-6))^2)/(2*$I$5)))+(0)-((ABS(I114)/MAX(((F34)+(H34)*(MAX($D$16,(AD114)-(J34))))*(MAX($D$16,(AD114)-(J34))),1E-6))^2)/(2*$I$5)</f>
        <v/>
      </c>
      <c r="T114">
        <f>N114+((ABS(J114)/MAX(((G35)+(I35)*(MAX($D$16,(IF(N8="None",AD114,N114))-(K35))))*(MAX($D$16,(IF(N8="None",AD114,N114))-(K35))),1E-6))^2)/(2*$I$5)+((E35)*((((ABS(J114)*$D$6)/(MAX(((F35)+(H35)*(MAX($D$16,(AD114)-(J35))))*(MAX($D$16,(AD114)-(J35))),1E-6)*MAX(((((F35)+(H35)*(MAX($D$16,(AD114)-(J35))))*(MAX($D$16,(AD114)-(J35))))/MAX((F35)+2*(MAX($D$16,(AD114)-(J35)))*SQRT(1+(H35)^2),1E-6))^(2/3),1E-6)))^2)+(((ABS(J114)*$D$6)/(MAX(((G35)+(I35)*(MAX($D$16,(IF(N8="None",AD114,N114))-(K35))))*(MAX($D$16,(IF(N8="None",AD114,N114))-(K35))),1E-6)*MAX(((((G35)+(I35)*(MAX($D$16,(IF(N8="None",AD114,N114))-(K35))))*(MAX($D$16,(IF(N8="None",AD114,N114))-(K35))))/MAX((G35)+2*(MAX($D$16,(IF(N8="None",AD114,N114))-(K35)))*SQRT(1+(I35)^2),1E-6))^(2/3),1E-6)))^2))/2)+(IF((ABS(J114)/MAX(((G35)+(I35)*(MAX($D$16,(IF(N8="None",AD114,N114))-(K35))))*(MAX($D$16,(IF(N8="None",AD114,N114))-(K35))),1E-6))&gt;(ABS(J114)/MAX(((F35)+(H35)*(MAX($D$16,(AD114)-(J35))))*(MAX($D$16,(AD114)-(J35))),1E-6)),$D$9*((((ABS(J114)/MAX(((G35)+(I35)*(MAX($D$16,(IF(N8="None",AD114,N114))-(K35))))*(MAX($D$16,(IF(N8="None",AD114,N114))-(K35))),1E-6))^2)/(2*$I$5))-(((ABS(J114)/MAX(((F35)+(H35)*(MAX($D$16,(AD114)-(J35))))*(MAX($D$16,(AD114)-(J35))),1E-6))^2)/(2*$I$5))),$D$8*((((ABS(J114)/MAX(((F35)+(H35)*(MAX($D$16,(AD114)-(J35))))*(MAX($D$16,(AD114)-(J35))),1E-6))^2)/(2*$I$5))-(((ABS(J114)/MAX(((G35)+(I35)*(MAX($D$16,(IF(N8="None",AD114,N114))-(K35))))*(MAX($D$16,(IF(N8="None",AD114,N114))-(K35))),1E-6))^2)/(2*$I$5)))))+($D$10*(ABS((X35)-(W35))/90)*MAX(((ABS(J114)/MAX(((F35)+(H35)*(MAX($D$16,(AD114)-(J35))))*(MAX($D$16,(AD114)-(J35))),1E-6))^2)/(2*$I$5),((ABS(J114)/MAX(((G35)+(I35)*(MAX($D$16,(IF(N8="None",AD114,N114))-(K35))))*(MAX($D$16,(IF(N8="None",AD114,N114))-(K35))),1E-6))^2)/(2*$I$5)))+(($D$11*0.34699541*(ABS(I114)/MAX(ABS(G114),1E-6))^2*MAX(((ABS(J114)/MAX(((F35)+(H35)*(MAX($D$16,(AD114)-(J35))))*(MAX($D$16,(AD114)-(J35))),1E-6))^2)/(2*$I$5),((ABS(J114)/MAX(((G35)+(I35)*(MAX($D$16,(IF(N8="None",AD114,N114))-(K35))))*(MAX($D$16,(IF(N8="None",AD114,N114))-(K35))),1E-6))^2)/(2*$I$5))))-((ABS(J114)/MAX(((F35)+(H35)*(MAX($D$16,(AD114)-(J35))))*(MAX($D$16,(AD114)-(J35))),1E-6))^2)/(2*$I$5)</f>
        <v/>
      </c>
      <c r="U114">
        <f>((((G31)*(MAX($D$16,(AE114)-(K31)))^2)/2+(I31)*(MAX($D$16,(AE114)-(K31)))^3/3+(ABS(F114)^2)/($I$5*MAX(((G31)+(I31)*(MAX($D$16,(AE114)-(K31))))*(MAX($D$16,(AE114)-(K31))),1E-6)))-(IF(N6="None",((((F32)*(MAX($D$16,(AE114)-(J32)))^2)/2+(H32)*(MAX($D$16,(AE114)-(J32)))^3/3+(ABS(G114)^2)/($I$5*MAX(((F32)+(H32)*(MAX($D$16,(AE114)-(J32))))*(MAX($D$16,(AE114)-(J32))),1E-6)))*0.72785025),(((((F32)*(MAX($D$16,(AE114)-(J32)))^2)/2+(H32)*(MAX($D$16,(AE114)-(J32)))^3/3+(ABS(G114)^2)/($I$5*MAX(((F32)+(H32)*(MAX($D$16,(AE114)-(J32))))*(MAX($D$16,(AE114)-(J32))),1E-6)))*0.72785025)+((((F33)*(MAX($D$16,(AE114)-(J33)))^2)/2+(H33)*(MAX($D$16,(AE114)-(J33)))^3/3+(ABS(H114)^2)/($I$5*MAX(((F33)+(H33)*(MAX($D$16,(AE114)-(J33))))*(MAX($D$16,(AE114)-(J33))),1E-6)))*0.99999971)))))/MAX(((G31)*(MAX($D$16,(AE114)-(K31)))^2)/2+(I31)*(MAX($D$16,(AE114)-(K31)))^3/3+(ABS(F114)^2)/($I$5*MAX(((G31)+(I31)*(MAX($D$16,(AE114)-(K31))))*(MAX($D$16,(AE114)-(K31))),1E-6)),1E-6)</f>
        <v/>
      </c>
      <c r="V114">
        <f>((((G32)*(MAX($D$16,(AF114)-(K32)))^2)/2+(I32)*(MAX($D$16,(AF114)-(K32)))^3/3+(ABS(G114)^2)/($I$5*MAX(((G32)+(I32)*(MAX($D$16,(AF114)-(K32))))*(MAX($D$16,(AF114)-(K32))),1E-6)))-(IF(AND(N7="None",N8="None"),0,IF(N8="None",((((F34)*(MAX($D$16,(AF114)-(J34)))^2)/2+(H34)*(MAX($D$16,(AF114)-(J34)))^3/3+(ABS(I114)^2)/($I$5*MAX(((F34)+(H34)*(MAX($D$16,(AF114)-(J34))))*(MAX($D$16,(AF114)-(J34))),1E-6)))*1.00000000),IF(N7="None",((((F35)*(MAX($D$16,(AF114)-(J35)))^2)/2+(H35)*(MAX($D$16,(AF114)-(J35)))^3/3+(ABS(J114)^2)/($I$5*MAX(((F35)+(H35)*(MAX($D$16,(AF114)-(J35))))*(MAX($D$16,(AF114)-(J35))),1E-6)))*0.30600918),(((((F34)*(MAX($D$16,(AF114)-(J34)))^2)/2+(H34)*(MAX($D$16,(AF114)-(J34)))^3/3+(ABS(I114)^2)/($I$5*MAX(((F34)+(H34)*(MAX($D$16,(AF114)-(J34))))*(MAX($D$16,(AF114)-(J34))),1E-6)))*1.00000000)+((((F35)*(MAX($D$16,(AF114)-(J35)))^2)/2+(H35)*(MAX($D$16,(AF114)-(J35)))^3/3+(ABS(J114)^2)/($I$5*MAX(((F35)+(H35)*(MAX($D$16,(AF114)-(J35))))*(MAX($D$16,(AF114)-(J35))),1E-6)))*0.30600918)))))))/MAX(((G32)*(MAX($D$16,(AF114)-(K32)))^2)/2+(I32)*(MAX($D$16,(AF114)-(K32)))^3/3+(ABS(G114)^2)/($I$5*MAX(((G32)+(I32)*(MAX($D$16,(AF114)-(K32))))*(MAX($D$16,(AF114)-(K32))),1E-6)),1E-6)</f>
        <v/>
      </c>
      <c r="W114">
        <f>ABS((MAX(P114,Q114))-D114)</f>
        <v/>
      </c>
      <c r="X114">
        <f>ABS((MAX(S114,T114))-E114)</f>
        <v/>
      </c>
      <c r="Y114">
        <f>IF($D$20=0,B114,IFERROR(IF(N6="None",1,MIN(0.98,MAX(0.02,B114+$D$14*((Q114-P114)/MAX(ABS(D114),1))))),B114))</f>
        <v/>
      </c>
      <c r="Z114">
        <f>IF($D$20=0,C114,IFERROR(IF(AND(N7="None",N8="None"),C114,IF(N8="None",1,IF(N7="None",0,MIN(0.98,MAX(0.02,C114+$D$14*((T114-S114)/MAX(ABS(E114),1))))))),C114))</f>
        <v/>
      </c>
      <c r="AA114">
        <f>IF($D$20=0,D114,IFERROR(D114+$D$13*(AC114-D114),D114))</f>
        <v/>
      </c>
      <c r="AB114">
        <f>IF($D$20=0,E114,IFERROR(E114+$D$13*(AD114-E114),E114))</f>
        <v/>
      </c>
      <c r="AC114">
        <f>IF($D$20=0,D114,IF(AC114=0,(MAX(P114,Q114)),IF(ABS((MAX(P114,Q114))-AC114)&lt;$D$19,AC114,MAX((K31)+$D$16,AC114+$D$13*(((MAX(P114,Q114))-AC114))))))</f>
        <v/>
      </c>
      <c r="AD114">
        <f>IF($D$20=0,E114,IF(AD114=0,(MAX(S114,T114)),IF(ABS((MAX(S114,T114))-AD114)&lt;$D$19,AD114,MAX((K32)+$D$16,AD114+$D$13*(((MAX(S114,T114))-AD114))))))</f>
        <v/>
      </c>
      <c r="AE114">
        <f>IF($D$20=0,D114,IF(AE114=0,O114,IF(ABS(U114)&lt;$D$19,AE114,MAX((K31)+$D$16,AE114+($D$13*(((O114)-AE114)+(U114*MAX(ABS(AE114-(K31)),1))))))))</f>
        <v/>
      </c>
      <c r="AF114">
        <f>IF($D$20=0,E114,IF(AF114=0,R114,IF(ABS(V114)&lt;$D$19,AF114,MAX((K32)+$D$16,AF114+($D$13*(((R114)-AF114)+(V114*MAX(ABS(AF114-(K32)),1))))))))</f>
        <v/>
      </c>
      <c r="AG114">
        <f>((G31)*(MAX($D$16,(AC114)-(K31)))^2)/2+(I31)*(MAX($D$16,(AC114)-(K31)))^3/3+(ABS(F114)^2)/($I$5*MAX(((G31)+(I31)*(MAX($D$16,(AC114)-(K31))))*(MAX($D$16,(AC114)-(K31))),1E-6))</f>
        <v/>
      </c>
      <c r="AH114">
        <f>((G31)*(MAX($D$16,(AE114)-(K31)))^2)/2+(I31)*(MAX($D$16,(AE114)-(K31)))^3/3+(ABS(F114)^2)/($I$5*MAX(((G31)+(I31)*(MAX($D$16,(AE114)-(K31))))*(MAX($D$16,(AE114)-(K31))),1E-6))</f>
        <v/>
      </c>
      <c r="AI114">
        <f>((G32)*(MAX($D$16,(AD114)-(K32)))^2)/2+(I32)*(MAX($D$16,(AD114)-(K32)))^3/3+(ABS(G114)^2)/($I$5*MAX(((G32)+(I32)*(MAX($D$16,(AD114)-(K32))))*(MAX($D$16,(AD114)-(K32))),1E-6))</f>
        <v/>
      </c>
      <c r="AJ114">
        <f>((G32)*(MAX($D$16,(AF114)-(K32)))^2)/2+(I32)*(MAX($D$16,(AF114)-(K32)))^3/3+(ABS(G114)^2)/($I$5*MAX(((G32)+(I32)*(MAX($D$16,(AF114)-(K32))))*(MAX($D$16,(AF114)-(K32))),1E-6))</f>
        <v/>
      </c>
      <c r="AK114">
        <f>IF(AH114&gt;=AG114,"Supercritical","Subcritical")</f>
        <v/>
      </c>
      <c r="AL114">
        <f>IF(AJ114&gt;=AI114,"Supercritical","Subcritical")</f>
        <v/>
      </c>
      <c r="AM114">
        <f>IF($D$20=0,D114,IFERROR(D114+$D$13*(IF(AK114="Supercritical",AE114,AC114)-D114),D114))</f>
        <v/>
      </c>
      <c r="AN114">
        <f>IF($D$20=0,E114,IFERROR(E114+$D$13*(IF(AL114="Supercritical",AF114,AD114)-E114),E114))</f>
        <v/>
      </c>
      <c r="AO114">
        <f>IF($D$20=0,0,IFERROR(ABS(IF(AK114="Supercritical",AE114,AC114)-D114),0))</f>
        <v/>
      </c>
      <c r="AP114">
        <f>IF($D$20=0,0,IFERROR(ABS(IF(AL114="Supercritical",AF114,AD114)-E114),0))</f>
        <v/>
      </c>
    </row>
    <row r="115">
      <c r="A115" t="n">
        <v>72</v>
      </c>
      <c r="B115">
        <f>Y114</f>
        <v/>
      </c>
      <c r="C115">
        <f>Z114</f>
        <v/>
      </c>
      <c r="D115">
        <f>AM114</f>
        <v/>
      </c>
      <c r="E115">
        <f>AN114</f>
        <v/>
      </c>
      <c r="F115">
        <f>$D$5</f>
        <v/>
      </c>
      <c r="G115">
        <f>IF(N6="None",MAX(0,F115-H115),MAX(0,F115*B115))</f>
        <v/>
      </c>
      <c r="H115">
        <f>IF(N6="None",MAX(0.05,IFERROR(O33,0)+0.05),MAX(0,F115-G115))</f>
        <v/>
      </c>
      <c r="I115">
        <f>IF(AND(N7="None",N8="None"),MAX(0,G115*C115),IF(N7="None",MAX(0.05,IFERROR(O34,0)+0.05),IF(N8="None",MAX(0,G115-J115),MAX(0,G115*C115))))</f>
        <v/>
      </c>
      <c r="J115">
        <f>IF(AND(N7="None",N8="None"),MAX(0,G115-I115),IF(N8="None",MAX(0.05,IFERROR(O35,0)+0.05),IF(N7="None",MAX(0,G115-I115),MAX(0,G115-I115))))</f>
        <v/>
      </c>
      <c r="K115">
        <f>P5</f>
        <v/>
      </c>
      <c r="L115">
        <f>P6</f>
        <v/>
      </c>
      <c r="M115">
        <f>P7</f>
        <v/>
      </c>
      <c r="N115">
        <f>P8</f>
        <v/>
      </c>
      <c r="O115">
        <f>K115+((ABS(F115)/MAX(((F31)+(H31)*(MAX($D$16,(K115)-(J31))))*(MAX($D$16,(K115)-(J31))),1E-6))^2)/(2*$I$5)-((E31)*((((ABS(F115)*$D$6)/(MAX(((F31)+(H31)*(MAX($D$16,(K115)-(J31))))*(MAX($D$16,(K115)-(J31))),1E-6)*MAX(((((F31)+(H31)*(MAX($D$16,(K115)-(J31))))*(MAX($D$16,(K115)-(J31))))/MAX((F31)+2*(MAX($D$16,(K115)-(J31)))*SQRT(1+(H31)^2),1E-6))^(2/3),1E-6)))^2)+(((ABS(F115)*$D$6)/(MAX(((G31)+(I31)*(MAX($D$16,(AE115)-(K31))))*(MAX($D$16,(AE115)-(K31))),1E-6)*MAX(((((G31)+(I31)*(MAX($D$16,(AE115)-(K31))))*(MAX($D$16,(AE115)-(K31))))/MAX((G31)+2*(MAX($D$16,(AE115)-(K31)))*SQRT(1+(I31)^2),1E-6))^(2/3),1E-6)))^2))/2)+(IF((ABS(F115)/MAX(((G31)+(I31)*(MAX($D$16,(AE115)-(K31))))*(MAX($D$16,(AE115)-(K31))),1E-6))&gt;(ABS(F115)/MAX(((F31)+(H31)*(MAX($D$16,(K115)-(J31))))*(MAX($D$16,(K115)-(J31))),1E-6)),$D$9*((((ABS(F115)/MAX(((G31)+(I31)*(MAX($D$16,(AE115)-(K31))))*(MAX($D$16,(AE115)-(K31))),1E-6))^2)/(2*$I$5))-(((ABS(F115)/MAX(((F31)+(H31)*(MAX($D$16,(K115)-(J31))))*(MAX($D$16,(K115)-(J31))),1E-6))^2)/(2*$I$5))),$D$8*((((ABS(F115)/MAX(((F31)+(H31)*(MAX($D$16,(K115)-(J31))))*(MAX($D$16,(K115)-(J31))),1E-6))^2)/(2*$I$5))-(((ABS(F115)/MAX(((G31)+(I31)*(MAX($D$16,(AE115)-(K31))))*(MAX($D$16,(AE115)-(K31))),1E-6))^2)/(2*$I$5)))))+($D$10*(ABS((X31)-(W31))/90)*MAX(((ABS(F115)/MAX(((F31)+(H31)*(MAX($D$16,(K115)-(J31))))*(MAX($D$16,(K115)-(J31))),1E-6))^2)/(2*$I$5),((ABS(F115)/MAX(((G31)+(I31)*(MAX($D$16,(AE115)-(K31))))*(MAX($D$16,(AE115)-(K31))),1E-6))^2)/(2*$I$5)))+(0)-((ABS(F115)/MAX(((G31)+(I31)*(MAX($D$16,(AE115)-(K31))))*(MAX($D$16,(AE115)-(K31))),1E-6))^2)/(2*$I$5)</f>
        <v/>
      </c>
      <c r="P115">
        <f>AD115+((ABS(G115)/MAX(((G32)+(I32)*(MAX($D$16,(AD115)-(K32))))*(MAX($D$16,(AD115)-(K32))),1E-6))^2)/(2*$I$5)+((E32)*((((ABS(G115)*$D$6)/(MAX(((F32)+(H32)*(MAX($D$16,(AC115)-(J32))))*(MAX($D$16,(AC115)-(J32))),1E-6)*MAX(((((F32)+(H32)*(MAX($D$16,(AC115)-(J32))))*(MAX($D$16,(AC115)-(J32))))/MAX((F32)+2*(MAX($D$16,(AC115)-(J32)))*SQRT(1+(H32)^2),1E-6))^(2/3),1E-6)))^2)+(((ABS(G115)*$D$6)/(MAX(((G32)+(I32)*(MAX($D$16,(AD115)-(K32))))*(MAX($D$16,(AD115)-(K32))),1E-6)*MAX(((((G32)+(I32)*(MAX($D$16,(AD115)-(K32))))*(MAX($D$16,(AD115)-(K32))))/MAX((G32)+2*(MAX($D$16,(AD115)-(K32)))*SQRT(1+(I32)^2),1E-6))^(2/3),1E-6)))^2))/2)+(IF((ABS(G115)/MAX(((G32)+(I32)*(MAX($D$16,(AD115)-(K32))))*(MAX($D$16,(AD115)-(K32))),1E-6))&gt;(ABS(G115)/MAX(((F32)+(H32)*(MAX($D$16,(AC115)-(J32))))*(MAX($D$16,(AC115)-(J32))),1E-6)),$D$9*((((ABS(G115)/MAX(((G32)+(I32)*(MAX($D$16,(AD115)-(K32))))*(MAX($D$16,(AD115)-(K32))),1E-6))^2)/(2*$I$5))-(((ABS(G115)/MAX(((F32)+(H32)*(MAX($D$16,(AC115)-(J32))))*(MAX($D$16,(AC115)-(J32))),1E-6))^2)/(2*$I$5))),$D$8*((((ABS(G115)/MAX(((F32)+(H32)*(MAX($D$16,(AC115)-(J32))))*(MAX($D$16,(AC115)-(J32))),1E-6))^2)/(2*$I$5))-(((ABS(G115)/MAX(((G32)+(I32)*(MAX($D$16,(AD115)-(K32))))*(MAX($D$16,(AD115)-(K32))),1E-6))^2)/(2*$I$5)))))+($D$10*(ABS((X32)-(W32))/90)*MAX(((ABS(G115)/MAX(((F32)+(H32)*(MAX($D$16,(AC115)-(J32))))*(MAX($D$16,(AC115)-(J32))),1E-6))^2)/(2*$I$5),((ABS(G115)/MAX(((G32)+(I32)*(MAX($D$16,(AD115)-(K32))))*(MAX($D$16,(AD115)-(K32))),1E-6))^2)/(2*$I$5)))+(($D$11*0.13607488*(ABS(H115)/MAX(ABS(F115),1E-6))^2*MAX(((ABS(G115)/MAX(((F32)+(H32)*(MAX($D$16,(AC115)-(J32))))*(MAX($D$16,(AC115)-(J32))),1E-6))^2)/(2*$I$5),((ABS(G115)/MAX(((G32)+(I32)*(MAX($D$16,(AD115)-(K32))))*(MAX($D$16,(AD115)-(K32))),1E-6))^2)/(2*$I$5))))-((ABS(G115)/MAX(((F32)+(H32)*(MAX($D$16,(AC115)-(J32))))*(MAX($D$16,(AC115)-(J32))),1E-6))^2)/(2*$I$5)</f>
        <v/>
      </c>
      <c r="Q115">
        <f>L115+((ABS(H115)/MAX(((G33)+(I33)*(MAX($D$16,(IF(N6="None",AC115,L115))-(K33))))*(MAX($D$16,(IF(N6="None",AC115,L115))-(K33))),1E-6))^2)/(2*$I$5)+((E33)*((((ABS(H115)*$D$6)/(MAX(((F33)+(H33)*(MAX($D$16,(AC115)-(J33))))*(MAX($D$16,(AC115)-(J33))),1E-6)*MAX(((((F33)+(H33)*(MAX($D$16,(AC115)-(J33))))*(MAX($D$16,(AC115)-(J33))))/MAX((F33)+2*(MAX($D$16,(AC115)-(J33)))*SQRT(1+(H33)^2),1E-6))^(2/3),1E-6)))^2)+(((ABS(H115)*$D$6)/(MAX(((G33)+(I33)*(MAX($D$16,(IF(N6="None",AC115,L115))-(K33))))*(MAX($D$16,(IF(N6="None",AC115,L115))-(K33))),1E-6)*MAX(((((G33)+(I33)*(MAX($D$16,(IF(N6="None",AC115,L115))-(K33))))*(MAX($D$16,(IF(N6="None",AC115,L115))-(K33))))/MAX((G33)+2*(MAX($D$16,(IF(N6="None",AC115,L115))-(K33)))*SQRT(1+(I33)^2),1E-6))^(2/3),1E-6)))^2))/2)+(IF((ABS(H115)/MAX(((G33)+(I33)*(MAX($D$16,(IF(N6="None",AC115,L115))-(K33))))*(MAX($D$16,(IF(N6="None",AC115,L115))-(K33))),1E-6))&gt;(ABS(H115)/MAX(((F33)+(H33)*(MAX($D$16,(AC115)-(J33))))*(MAX($D$16,(AC115)-(J33))),1E-6)),$D$9*((((ABS(H115)/MAX(((G33)+(I33)*(MAX($D$16,(IF(N6="None",AC115,L115))-(K33))))*(MAX($D$16,(IF(N6="None",AC115,L115))-(K33))),1E-6))^2)/(2*$I$5))-(((ABS(H115)/MAX(((F33)+(H33)*(MAX($D$16,(AC115)-(J33))))*(MAX($D$16,(AC115)-(J33))),1E-6))^2)/(2*$I$5))),$D$8*((((ABS(H115)/MAX(((F33)+(H33)*(MAX($D$16,(AC115)-(J33))))*(MAX($D$16,(AC115)-(J33))),1E-6))^2)/(2*$I$5))-(((ABS(H115)/MAX(((G33)+(I33)*(MAX($D$16,(IF(N6="None",AC115,L115))-(K33))))*(MAX($D$16,(IF(N6="None",AC115,L115))-(K33))),1E-6))^2)/(2*$I$5)))))+($D$10*(ABS((X33)-(W33))/90)*MAX(((ABS(H115)/MAX(((F33)+(H33)*(MAX($D$16,(AC115)-(J33))))*(MAX($D$16,(AC115)-(J33))),1E-6))^2)/(2*$I$5),((ABS(H115)/MAX(((G33)+(I33)*(MAX($D$16,(IF(N6="None",AC115,L115))-(K33))))*(MAX($D$16,(IF(N6="None",AC115,L115))-(K33))),1E-6))^2)/(2*$I$5)))+(($D$11*0.00000015*(ABS(G115)/MAX(ABS(F115),1E-6))^2*MAX(((ABS(H115)/MAX(((F33)+(H33)*(MAX($D$16,(AC115)-(J33))))*(MAX($D$16,(AC115)-(J33))),1E-6))^2)/(2*$I$5),((ABS(H115)/MAX(((G33)+(I33)*(MAX($D$16,(IF(N6="None",AC115,L115))-(K33))))*(MAX($D$16,(IF(N6="None",AC115,L115))-(K33))),1E-6))^2)/(2*$I$5))))-((ABS(H115)/MAX(((F33)+(H33)*(MAX($D$16,(AC115)-(J33))))*(MAX($D$16,(AC115)-(J33))),1E-6))^2)/(2*$I$5)</f>
        <v/>
      </c>
      <c r="R115">
        <f>AE115+((ABS(G115)/MAX(((F32)+(H32)*(MAX($D$16,(AE115)-(J32))))*(MAX($D$16,(AE115)-(J32))),1E-6))^2)/(2*$I$5)-((E32)*((((ABS(G115)*$D$6)/(MAX(((F32)+(H32)*(MAX($D$16,(AE115)-(J32))))*(MAX($D$16,(AE115)-(J32))),1E-6)*MAX(((((F32)+(H32)*(MAX($D$16,(AE115)-(J32))))*(MAX($D$16,(AE115)-(J32))))/MAX((F32)+2*(MAX($D$16,(AE115)-(J32)))*SQRT(1+(H32)^2),1E-6))^(2/3),1E-6)))^2)+(((ABS(G115)*$D$6)/(MAX(((G32)+(I32)*(MAX($D$16,(AF115)-(K32))))*(MAX($D$16,(AF115)-(K32))),1E-6)*MAX(((((G32)+(I32)*(MAX($D$16,(AF115)-(K32))))*(MAX($D$16,(AF115)-(K32))))/MAX((G32)+2*(MAX($D$16,(AF115)-(K32)))*SQRT(1+(I32)^2),1E-6))^(2/3),1E-6)))^2))/2)+(IF((ABS(G115)/MAX(((G32)+(I32)*(MAX($D$16,(AF115)-(K32))))*(MAX($D$16,(AF115)-(K32))),1E-6))&gt;(ABS(G115)/MAX(((F32)+(H32)*(MAX($D$16,(AE115)-(J32))))*(MAX($D$16,(AE115)-(J32))),1E-6)),$D$9*((((ABS(G115)/MAX(((G32)+(I32)*(MAX($D$16,(AF115)-(K32))))*(MAX($D$16,(AF115)-(K32))),1E-6))^2)/(2*$I$5))-(((ABS(G115)/MAX(((F32)+(H32)*(MAX($D$16,(AE115)-(J32))))*(MAX($D$16,(AE115)-(J32))),1E-6))^2)/(2*$I$5))),$D$8*((((ABS(G115)/MAX(((F32)+(H32)*(MAX($D$16,(AE115)-(J32))))*(MAX($D$16,(AE115)-(J32))),1E-6))^2)/(2*$I$5))-(((ABS(G115)/MAX(((G32)+(I32)*(MAX($D$16,(AF115)-(K32))))*(MAX($D$16,(AF115)-(K32))),1E-6))^2)/(2*$I$5)))))+($D$10*(ABS((X32)-(W32))/90)*MAX(((ABS(G115)/MAX(((F32)+(H32)*(MAX($D$16,(AE115)-(J32))))*(MAX($D$16,(AE115)-(J32))),1E-6))^2)/(2*$I$5),((ABS(G115)/MAX(((G32)+(I32)*(MAX($D$16,(AF115)-(K32))))*(MAX($D$16,(AF115)-(K32))),1E-6))^2)/(2*$I$5)))+(($D$11*0.13607488*(ABS(H115)/MAX(ABS(F115),1E-6))^2*MAX(((ABS(G115)/MAX(((F32)+(H32)*(MAX($D$16,(AE115)-(J32))))*(MAX($D$16,(AE115)-(J32))),1E-6))^2)/(2*$I$5),((ABS(G115)/MAX(((G32)+(I32)*(MAX($D$16,(AF115)-(K32))))*(MAX($D$16,(AF115)-(K32))),1E-6))^2)/(2*$I$5))))-((ABS(G115)/MAX(((G32)+(I32)*(MAX($D$16,(AF115)-(K32))))*(MAX($D$16,(AF115)-(K32))),1E-6))^2)/(2*$I$5)</f>
        <v/>
      </c>
      <c r="S115">
        <f>M115+((ABS(I115)/MAX(((G34)+(I34)*(MAX($D$16,(IF(N7="None",AD115,M115))-(K34))))*(MAX($D$16,(IF(N7="None",AD115,M115))-(K34))),1E-6))^2)/(2*$I$5)+((E34)*((((ABS(I115)*$D$6)/(MAX(((F34)+(H34)*(MAX($D$16,(AD115)-(J34))))*(MAX($D$16,(AD115)-(J34))),1E-6)*MAX(((((F34)+(H34)*(MAX($D$16,(AD115)-(J34))))*(MAX($D$16,(AD115)-(J34))))/MAX((F34)+2*(MAX($D$16,(AD115)-(J34)))*SQRT(1+(H34)^2),1E-6))^(2/3),1E-6)))^2)+(((ABS(I115)*$D$6)/(MAX(((G34)+(I34)*(MAX($D$16,(IF(N7="None",AD115,M115))-(K34))))*(MAX($D$16,(IF(N7="None",AD115,M115))-(K34))),1E-6)*MAX(((((G34)+(I34)*(MAX($D$16,(IF(N7="None",AD115,M115))-(K34))))*(MAX($D$16,(IF(N7="None",AD115,M115))-(K34))))/MAX((G34)+2*(MAX($D$16,(IF(N7="None",AD115,M115))-(K34)))*SQRT(1+(I34)^2),1E-6))^(2/3),1E-6)))^2))/2)+(IF((ABS(I115)/MAX(((G34)+(I34)*(MAX($D$16,(IF(N7="None",AD115,M115))-(K34))))*(MAX($D$16,(IF(N7="None",AD115,M115))-(K34))),1E-6))&gt;(ABS(I115)/MAX(((F34)+(H34)*(MAX($D$16,(AD115)-(J34))))*(MAX($D$16,(AD115)-(J34))),1E-6)),$D$9*((((ABS(I115)/MAX(((G34)+(I34)*(MAX($D$16,(IF(N7="None",AD115,M115))-(K34))))*(MAX($D$16,(IF(N7="None",AD115,M115))-(K34))),1E-6))^2)/(2*$I$5))-(((ABS(I115)/MAX(((F34)+(H34)*(MAX($D$16,(AD115)-(J34))))*(MAX($D$16,(AD115)-(J34))),1E-6))^2)/(2*$I$5))),$D$8*((((ABS(I115)/MAX(((F34)+(H34)*(MAX($D$16,(AD115)-(J34))))*(MAX($D$16,(AD115)-(J34))),1E-6))^2)/(2*$I$5))-(((ABS(I115)/MAX(((G34)+(I34)*(MAX($D$16,(IF(N7="None",AD115,M115))-(K34))))*(MAX($D$16,(IF(N7="None",AD115,M115))-(K34))),1E-6))^2)/(2*$I$5)))))+($D$10*(ABS((X34)-(W34))/90)*MAX(((ABS(I115)/MAX(((F34)+(H34)*(MAX($D$16,(AD115)-(J34))))*(MAX($D$16,(AD115)-(J34))),1E-6))^2)/(2*$I$5),((ABS(I115)/MAX(((G34)+(I34)*(MAX($D$16,(IF(N7="None",AD115,M115))-(K34))))*(MAX($D$16,(IF(N7="None",AD115,M115))-(K34))),1E-6))^2)/(2*$I$5)))+(0)-((ABS(I115)/MAX(((F34)+(H34)*(MAX($D$16,(AD115)-(J34))))*(MAX($D$16,(AD115)-(J34))),1E-6))^2)/(2*$I$5)</f>
        <v/>
      </c>
      <c r="T115">
        <f>N115+((ABS(J115)/MAX(((G35)+(I35)*(MAX($D$16,(IF(N8="None",AD115,N115))-(K35))))*(MAX($D$16,(IF(N8="None",AD115,N115))-(K35))),1E-6))^2)/(2*$I$5)+((E35)*((((ABS(J115)*$D$6)/(MAX(((F35)+(H35)*(MAX($D$16,(AD115)-(J35))))*(MAX($D$16,(AD115)-(J35))),1E-6)*MAX(((((F35)+(H35)*(MAX($D$16,(AD115)-(J35))))*(MAX($D$16,(AD115)-(J35))))/MAX((F35)+2*(MAX($D$16,(AD115)-(J35)))*SQRT(1+(H35)^2),1E-6))^(2/3),1E-6)))^2)+(((ABS(J115)*$D$6)/(MAX(((G35)+(I35)*(MAX($D$16,(IF(N8="None",AD115,N115))-(K35))))*(MAX($D$16,(IF(N8="None",AD115,N115))-(K35))),1E-6)*MAX(((((G35)+(I35)*(MAX($D$16,(IF(N8="None",AD115,N115))-(K35))))*(MAX($D$16,(IF(N8="None",AD115,N115))-(K35))))/MAX((G35)+2*(MAX($D$16,(IF(N8="None",AD115,N115))-(K35)))*SQRT(1+(I35)^2),1E-6))^(2/3),1E-6)))^2))/2)+(IF((ABS(J115)/MAX(((G35)+(I35)*(MAX($D$16,(IF(N8="None",AD115,N115))-(K35))))*(MAX($D$16,(IF(N8="None",AD115,N115))-(K35))),1E-6))&gt;(ABS(J115)/MAX(((F35)+(H35)*(MAX($D$16,(AD115)-(J35))))*(MAX($D$16,(AD115)-(J35))),1E-6)),$D$9*((((ABS(J115)/MAX(((G35)+(I35)*(MAX($D$16,(IF(N8="None",AD115,N115))-(K35))))*(MAX($D$16,(IF(N8="None",AD115,N115))-(K35))),1E-6))^2)/(2*$I$5))-(((ABS(J115)/MAX(((F35)+(H35)*(MAX($D$16,(AD115)-(J35))))*(MAX($D$16,(AD115)-(J35))),1E-6))^2)/(2*$I$5))),$D$8*((((ABS(J115)/MAX(((F35)+(H35)*(MAX($D$16,(AD115)-(J35))))*(MAX($D$16,(AD115)-(J35))),1E-6))^2)/(2*$I$5))-(((ABS(J115)/MAX(((G35)+(I35)*(MAX($D$16,(IF(N8="None",AD115,N115))-(K35))))*(MAX($D$16,(IF(N8="None",AD115,N115))-(K35))),1E-6))^2)/(2*$I$5)))))+($D$10*(ABS((X35)-(W35))/90)*MAX(((ABS(J115)/MAX(((F35)+(H35)*(MAX($D$16,(AD115)-(J35))))*(MAX($D$16,(AD115)-(J35))),1E-6))^2)/(2*$I$5),((ABS(J115)/MAX(((G35)+(I35)*(MAX($D$16,(IF(N8="None",AD115,N115))-(K35))))*(MAX($D$16,(IF(N8="None",AD115,N115))-(K35))),1E-6))^2)/(2*$I$5)))+(($D$11*0.34699541*(ABS(I115)/MAX(ABS(G115),1E-6))^2*MAX(((ABS(J115)/MAX(((F35)+(H35)*(MAX($D$16,(AD115)-(J35))))*(MAX($D$16,(AD115)-(J35))),1E-6))^2)/(2*$I$5),((ABS(J115)/MAX(((G35)+(I35)*(MAX($D$16,(IF(N8="None",AD115,N115))-(K35))))*(MAX($D$16,(IF(N8="None",AD115,N115))-(K35))),1E-6))^2)/(2*$I$5))))-((ABS(J115)/MAX(((F35)+(H35)*(MAX($D$16,(AD115)-(J35))))*(MAX($D$16,(AD115)-(J35))),1E-6))^2)/(2*$I$5)</f>
        <v/>
      </c>
      <c r="U115">
        <f>((((G31)*(MAX($D$16,(AE115)-(K31)))^2)/2+(I31)*(MAX($D$16,(AE115)-(K31)))^3/3+(ABS(F115)^2)/($I$5*MAX(((G31)+(I31)*(MAX($D$16,(AE115)-(K31))))*(MAX($D$16,(AE115)-(K31))),1E-6)))-(IF(N6="None",((((F32)*(MAX($D$16,(AE115)-(J32)))^2)/2+(H32)*(MAX($D$16,(AE115)-(J32)))^3/3+(ABS(G115)^2)/($I$5*MAX(((F32)+(H32)*(MAX($D$16,(AE115)-(J32))))*(MAX($D$16,(AE115)-(J32))),1E-6)))*0.72785025),(((((F32)*(MAX($D$16,(AE115)-(J32)))^2)/2+(H32)*(MAX($D$16,(AE115)-(J32)))^3/3+(ABS(G115)^2)/($I$5*MAX(((F32)+(H32)*(MAX($D$16,(AE115)-(J32))))*(MAX($D$16,(AE115)-(J32))),1E-6)))*0.72785025)+((((F33)*(MAX($D$16,(AE115)-(J33)))^2)/2+(H33)*(MAX($D$16,(AE115)-(J33)))^3/3+(ABS(H115)^2)/($I$5*MAX(((F33)+(H33)*(MAX($D$16,(AE115)-(J33))))*(MAX($D$16,(AE115)-(J33))),1E-6)))*0.99999971)))))/MAX(((G31)*(MAX($D$16,(AE115)-(K31)))^2)/2+(I31)*(MAX($D$16,(AE115)-(K31)))^3/3+(ABS(F115)^2)/($I$5*MAX(((G31)+(I31)*(MAX($D$16,(AE115)-(K31))))*(MAX($D$16,(AE115)-(K31))),1E-6)),1E-6)</f>
        <v/>
      </c>
      <c r="V115">
        <f>((((G32)*(MAX($D$16,(AF115)-(K32)))^2)/2+(I32)*(MAX($D$16,(AF115)-(K32)))^3/3+(ABS(G115)^2)/($I$5*MAX(((G32)+(I32)*(MAX($D$16,(AF115)-(K32))))*(MAX($D$16,(AF115)-(K32))),1E-6)))-(IF(AND(N7="None",N8="None"),0,IF(N8="None",((((F34)*(MAX($D$16,(AF115)-(J34)))^2)/2+(H34)*(MAX($D$16,(AF115)-(J34)))^3/3+(ABS(I115)^2)/($I$5*MAX(((F34)+(H34)*(MAX($D$16,(AF115)-(J34))))*(MAX($D$16,(AF115)-(J34))),1E-6)))*1.00000000),IF(N7="None",((((F35)*(MAX($D$16,(AF115)-(J35)))^2)/2+(H35)*(MAX($D$16,(AF115)-(J35)))^3/3+(ABS(J115)^2)/($I$5*MAX(((F35)+(H35)*(MAX($D$16,(AF115)-(J35))))*(MAX($D$16,(AF115)-(J35))),1E-6)))*0.30600918),(((((F34)*(MAX($D$16,(AF115)-(J34)))^2)/2+(H34)*(MAX($D$16,(AF115)-(J34)))^3/3+(ABS(I115)^2)/($I$5*MAX(((F34)+(H34)*(MAX($D$16,(AF115)-(J34))))*(MAX($D$16,(AF115)-(J34))),1E-6)))*1.00000000)+((((F35)*(MAX($D$16,(AF115)-(J35)))^2)/2+(H35)*(MAX($D$16,(AF115)-(J35)))^3/3+(ABS(J115)^2)/($I$5*MAX(((F35)+(H35)*(MAX($D$16,(AF115)-(J35))))*(MAX($D$16,(AF115)-(J35))),1E-6)))*0.30600918)))))))/MAX(((G32)*(MAX($D$16,(AF115)-(K32)))^2)/2+(I32)*(MAX($D$16,(AF115)-(K32)))^3/3+(ABS(G115)^2)/($I$5*MAX(((G32)+(I32)*(MAX($D$16,(AF115)-(K32))))*(MAX($D$16,(AF115)-(K32))),1E-6)),1E-6)</f>
        <v/>
      </c>
      <c r="W115">
        <f>ABS((MAX(P115,Q115))-D115)</f>
        <v/>
      </c>
      <c r="X115">
        <f>ABS((MAX(S115,T115))-E115)</f>
        <v/>
      </c>
      <c r="Y115">
        <f>IF($D$20=0,B115,IFERROR(IF(N6="None",1,MIN(0.98,MAX(0.02,B115+$D$14*((Q115-P115)/MAX(ABS(D115),1))))),B115))</f>
        <v/>
      </c>
      <c r="Z115">
        <f>IF($D$20=0,C115,IFERROR(IF(AND(N7="None",N8="None"),C115,IF(N8="None",1,IF(N7="None",0,MIN(0.98,MAX(0.02,C115+$D$14*((T115-S115)/MAX(ABS(E115),1))))))),C115))</f>
        <v/>
      </c>
      <c r="AA115">
        <f>IF($D$20=0,D115,IFERROR(D115+$D$13*(AC115-D115),D115))</f>
        <v/>
      </c>
      <c r="AB115">
        <f>IF($D$20=0,E115,IFERROR(E115+$D$13*(AD115-E115),E115))</f>
        <v/>
      </c>
      <c r="AC115">
        <f>IF($D$20=0,D115,IF(AC115=0,(MAX(P115,Q115)),IF(ABS((MAX(P115,Q115))-AC115)&lt;$D$19,AC115,MAX((K31)+$D$16,AC115+$D$13*(((MAX(P115,Q115))-AC115))))))</f>
        <v/>
      </c>
      <c r="AD115">
        <f>IF($D$20=0,E115,IF(AD115=0,(MAX(S115,T115)),IF(ABS((MAX(S115,T115))-AD115)&lt;$D$19,AD115,MAX((K32)+$D$16,AD115+$D$13*(((MAX(S115,T115))-AD115))))))</f>
        <v/>
      </c>
      <c r="AE115">
        <f>IF($D$20=0,D115,IF(AE115=0,O115,IF(ABS(U115)&lt;$D$19,AE115,MAX((K31)+$D$16,AE115+($D$13*(((O115)-AE115)+(U115*MAX(ABS(AE115-(K31)),1))))))))</f>
        <v/>
      </c>
      <c r="AF115">
        <f>IF($D$20=0,E115,IF(AF115=0,R115,IF(ABS(V115)&lt;$D$19,AF115,MAX((K32)+$D$16,AF115+($D$13*(((R115)-AF115)+(V115*MAX(ABS(AF115-(K32)),1))))))))</f>
        <v/>
      </c>
      <c r="AG115">
        <f>((G31)*(MAX($D$16,(AC115)-(K31)))^2)/2+(I31)*(MAX($D$16,(AC115)-(K31)))^3/3+(ABS(F115)^2)/($I$5*MAX(((G31)+(I31)*(MAX($D$16,(AC115)-(K31))))*(MAX($D$16,(AC115)-(K31))),1E-6))</f>
        <v/>
      </c>
      <c r="AH115">
        <f>((G31)*(MAX($D$16,(AE115)-(K31)))^2)/2+(I31)*(MAX($D$16,(AE115)-(K31)))^3/3+(ABS(F115)^2)/($I$5*MAX(((G31)+(I31)*(MAX($D$16,(AE115)-(K31))))*(MAX($D$16,(AE115)-(K31))),1E-6))</f>
        <v/>
      </c>
      <c r="AI115">
        <f>((G32)*(MAX($D$16,(AD115)-(K32)))^2)/2+(I32)*(MAX($D$16,(AD115)-(K32)))^3/3+(ABS(G115)^2)/($I$5*MAX(((G32)+(I32)*(MAX($D$16,(AD115)-(K32))))*(MAX($D$16,(AD115)-(K32))),1E-6))</f>
        <v/>
      </c>
      <c r="AJ115">
        <f>((G32)*(MAX($D$16,(AF115)-(K32)))^2)/2+(I32)*(MAX($D$16,(AF115)-(K32)))^3/3+(ABS(G115)^2)/($I$5*MAX(((G32)+(I32)*(MAX($D$16,(AF115)-(K32))))*(MAX($D$16,(AF115)-(K32))),1E-6))</f>
        <v/>
      </c>
      <c r="AK115">
        <f>IF(AH115&gt;=AG115,"Supercritical","Subcritical")</f>
        <v/>
      </c>
      <c r="AL115">
        <f>IF(AJ115&gt;=AI115,"Supercritical","Subcritical")</f>
        <v/>
      </c>
      <c r="AM115">
        <f>IF($D$20=0,D115,IFERROR(D115+$D$13*(IF(AK115="Supercritical",AE115,AC115)-D115),D115))</f>
        <v/>
      </c>
      <c r="AN115">
        <f>IF($D$20=0,E115,IFERROR(E115+$D$13*(IF(AL115="Supercritical",AF115,AD115)-E115),E115))</f>
        <v/>
      </c>
      <c r="AO115">
        <f>IF($D$20=0,0,IFERROR(ABS(IF(AK115="Supercritical",AE115,AC115)-D115),0))</f>
        <v/>
      </c>
      <c r="AP115">
        <f>IF($D$20=0,0,IFERROR(ABS(IF(AL115="Supercritical",AF115,AD115)-E115),0))</f>
        <v/>
      </c>
    </row>
    <row r="116">
      <c r="A116" t="n">
        <v>73</v>
      </c>
      <c r="B116">
        <f>Y115</f>
        <v/>
      </c>
      <c r="C116">
        <f>Z115</f>
        <v/>
      </c>
      <c r="D116">
        <f>AM115</f>
        <v/>
      </c>
      <c r="E116">
        <f>AN115</f>
        <v/>
      </c>
      <c r="F116">
        <f>$D$5</f>
        <v/>
      </c>
      <c r="G116">
        <f>IF(N6="None",MAX(0,F116-H116),MAX(0,F116*B116))</f>
        <v/>
      </c>
      <c r="H116">
        <f>IF(N6="None",MAX(0.05,IFERROR(O33,0)+0.05),MAX(0,F116-G116))</f>
        <v/>
      </c>
      <c r="I116">
        <f>IF(AND(N7="None",N8="None"),MAX(0,G116*C116),IF(N7="None",MAX(0.05,IFERROR(O34,0)+0.05),IF(N8="None",MAX(0,G116-J116),MAX(0,G116*C116))))</f>
        <v/>
      </c>
      <c r="J116">
        <f>IF(AND(N7="None",N8="None"),MAX(0,G116-I116),IF(N8="None",MAX(0.05,IFERROR(O35,0)+0.05),IF(N7="None",MAX(0,G116-I116),MAX(0,G116-I116))))</f>
        <v/>
      </c>
      <c r="K116">
        <f>P5</f>
        <v/>
      </c>
      <c r="L116">
        <f>P6</f>
        <v/>
      </c>
      <c r="M116">
        <f>P7</f>
        <v/>
      </c>
      <c r="N116">
        <f>P8</f>
        <v/>
      </c>
      <c r="O116">
        <f>K116+((ABS(F116)/MAX(((F31)+(H31)*(MAX($D$16,(K116)-(J31))))*(MAX($D$16,(K116)-(J31))),1E-6))^2)/(2*$I$5)-((E31)*((((ABS(F116)*$D$6)/(MAX(((F31)+(H31)*(MAX($D$16,(K116)-(J31))))*(MAX($D$16,(K116)-(J31))),1E-6)*MAX(((((F31)+(H31)*(MAX($D$16,(K116)-(J31))))*(MAX($D$16,(K116)-(J31))))/MAX((F31)+2*(MAX($D$16,(K116)-(J31)))*SQRT(1+(H31)^2),1E-6))^(2/3),1E-6)))^2)+(((ABS(F116)*$D$6)/(MAX(((G31)+(I31)*(MAX($D$16,(AE116)-(K31))))*(MAX($D$16,(AE116)-(K31))),1E-6)*MAX(((((G31)+(I31)*(MAX($D$16,(AE116)-(K31))))*(MAX($D$16,(AE116)-(K31))))/MAX((G31)+2*(MAX($D$16,(AE116)-(K31)))*SQRT(1+(I31)^2),1E-6))^(2/3),1E-6)))^2))/2)+(IF((ABS(F116)/MAX(((G31)+(I31)*(MAX($D$16,(AE116)-(K31))))*(MAX($D$16,(AE116)-(K31))),1E-6))&gt;(ABS(F116)/MAX(((F31)+(H31)*(MAX($D$16,(K116)-(J31))))*(MAX($D$16,(K116)-(J31))),1E-6)),$D$9*((((ABS(F116)/MAX(((G31)+(I31)*(MAX($D$16,(AE116)-(K31))))*(MAX($D$16,(AE116)-(K31))),1E-6))^2)/(2*$I$5))-(((ABS(F116)/MAX(((F31)+(H31)*(MAX($D$16,(K116)-(J31))))*(MAX($D$16,(K116)-(J31))),1E-6))^2)/(2*$I$5))),$D$8*((((ABS(F116)/MAX(((F31)+(H31)*(MAX($D$16,(K116)-(J31))))*(MAX($D$16,(K116)-(J31))),1E-6))^2)/(2*$I$5))-(((ABS(F116)/MAX(((G31)+(I31)*(MAX($D$16,(AE116)-(K31))))*(MAX($D$16,(AE116)-(K31))),1E-6))^2)/(2*$I$5)))))+($D$10*(ABS((X31)-(W31))/90)*MAX(((ABS(F116)/MAX(((F31)+(H31)*(MAX($D$16,(K116)-(J31))))*(MAX($D$16,(K116)-(J31))),1E-6))^2)/(2*$I$5),((ABS(F116)/MAX(((G31)+(I31)*(MAX($D$16,(AE116)-(K31))))*(MAX($D$16,(AE116)-(K31))),1E-6))^2)/(2*$I$5)))+(0)-((ABS(F116)/MAX(((G31)+(I31)*(MAX($D$16,(AE116)-(K31))))*(MAX($D$16,(AE116)-(K31))),1E-6))^2)/(2*$I$5)</f>
        <v/>
      </c>
      <c r="P116">
        <f>AD116+((ABS(G116)/MAX(((G32)+(I32)*(MAX($D$16,(AD116)-(K32))))*(MAX($D$16,(AD116)-(K32))),1E-6))^2)/(2*$I$5)+((E32)*((((ABS(G116)*$D$6)/(MAX(((F32)+(H32)*(MAX($D$16,(AC116)-(J32))))*(MAX($D$16,(AC116)-(J32))),1E-6)*MAX(((((F32)+(H32)*(MAX($D$16,(AC116)-(J32))))*(MAX($D$16,(AC116)-(J32))))/MAX((F32)+2*(MAX($D$16,(AC116)-(J32)))*SQRT(1+(H32)^2),1E-6))^(2/3),1E-6)))^2)+(((ABS(G116)*$D$6)/(MAX(((G32)+(I32)*(MAX($D$16,(AD116)-(K32))))*(MAX($D$16,(AD116)-(K32))),1E-6)*MAX(((((G32)+(I32)*(MAX($D$16,(AD116)-(K32))))*(MAX($D$16,(AD116)-(K32))))/MAX((G32)+2*(MAX($D$16,(AD116)-(K32)))*SQRT(1+(I32)^2),1E-6))^(2/3),1E-6)))^2))/2)+(IF((ABS(G116)/MAX(((G32)+(I32)*(MAX($D$16,(AD116)-(K32))))*(MAX($D$16,(AD116)-(K32))),1E-6))&gt;(ABS(G116)/MAX(((F32)+(H32)*(MAX($D$16,(AC116)-(J32))))*(MAX($D$16,(AC116)-(J32))),1E-6)),$D$9*((((ABS(G116)/MAX(((G32)+(I32)*(MAX($D$16,(AD116)-(K32))))*(MAX($D$16,(AD116)-(K32))),1E-6))^2)/(2*$I$5))-(((ABS(G116)/MAX(((F32)+(H32)*(MAX($D$16,(AC116)-(J32))))*(MAX($D$16,(AC116)-(J32))),1E-6))^2)/(2*$I$5))),$D$8*((((ABS(G116)/MAX(((F32)+(H32)*(MAX($D$16,(AC116)-(J32))))*(MAX($D$16,(AC116)-(J32))),1E-6))^2)/(2*$I$5))-(((ABS(G116)/MAX(((G32)+(I32)*(MAX($D$16,(AD116)-(K32))))*(MAX($D$16,(AD116)-(K32))),1E-6))^2)/(2*$I$5)))))+($D$10*(ABS((X32)-(W32))/90)*MAX(((ABS(G116)/MAX(((F32)+(H32)*(MAX($D$16,(AC116)-(J32))))*(MAX($D$16,(AC116)-(J32))),1E-6))^2)/(2*$I$5),((ABS(G116)/MAX(((G32)+(I32)*(MAX($D$16,(AD116)-(K32))))*(MAX($D$16,(AD116)-(K32))),1E-6))^2)/(2*$I$5)))+(($D$11*0.13607488*(ABS(H116)/MAX(ABS(F116),1E-6))^2*MAX(((ABS(G116)/MAX(((F32)+(H32)*(MAX($D$16,(AC116)-(J32))))*(MAX($D$16,(AC116)-(J32))),1E-6))^2)/(2*$I$5),((ABS(G116)/MAX(((G32)+(I32)*(MAX($D$16,(AD116)-(K32))))*(MAX($D$16,(AD116)-(K32))),1E-6))^2)/(2*$I$5))))-((ABS(G116)/MAX(((F32)+(H32)*(MAX($D$16,(AC116)-(J32))))*(MAX($D$16,(AC116)-(J32))),1E-6))^2)/(2*$I$5)</f>
        <v/>
      </c>
      <c r="Q116">
        <f>L116+((ABS(H116)/MAX(((G33)+(I33)*(MAX($D$16,(IF(N6="None",AC116,L116))-(K33))))*(MAX($D$16,(IF(N6="None",AC116,L116))-(K33))),1E-6))^2)/(2*$I$5)+((E33)*((((ABS(H116)*$D$6)/(MAX(((F33)+(H33)*(MAX($D$16,(AC116)-(J33))))*(MAX($D$16,(AC116)-(J33))),1E-6)*MAX(((((F33)+(H33)*(MAX($D$16,(AC116)-(J33))))*(MAX($D$16,(AC116)-(J33))))/MAX((F33)+2*(MAX($D$16,(AC116)-(J33)))*SQRT(1+(H33)^2),1E-6))^(2/3),1E-6)))^2)+(((ABS(H116)*$D$6)/(MAX(((G33)+(I33)*(MAX($D$16,(IF(N6="None",AC116,L116))-(K33))))*(MAX($D$16,(IF(N6="None",AC116,L116))-(K33))),1E-6)*MAX(((((G33)+(I33)*(MAX($D$16,(IF(N6="None",AC116,L116))-(K33))))*(MAX($D$16,(IF(N6="None",AC116,L116))-(K33))))/MAX((G33)+2*(MAX($D$16,(IF(N6="None",AC116,L116))-(K33)))*SQRT(1+(I33)^2),1E-6))^(2/3),1E-6)))^2))/2)+(IF((ABS(H116)/MAX(((G33)+(I33)*(MAX($D$16,(IF(N6="None",AC116,L116))-(K33))))*(MAX($D$16,(IF(N6="None",AC116,L116))-(K33))),1E-6))&gt;(ABS(H116)/MAX(((F33)+(H33)*(MAX($D$16,(AC116)-(J33))))*(MAX($D$16,(AC116)-(J33))),1E-6)),$D$9*((((ABS(H116)/MAX(((G33)+(I33)*(MAX($D$16,(IF(N6="None",AC116,L116))-(K33))))*(MAX($D$16,(IF(N6="None",AC116,L116))-(K33))),1E-6))^2)/(2*$I$5))-(((ABS(H116)/MAX(((F33)+(H33)*(MAX($D$16,(AC116)-(J33))))*(MAX($D$16,(AC116)-(J33))),1E-6))^2)/(2*$I$5))),$D$8*((((ABS(H116)/MAX(((F33)+(H33)*(MAX($D$16,(AC116)-(J33))))*(MAX($D$16,(AC116)-(J33))),1E-6))^2)/(2*$I$5))-(((ABS(H116)/MAX(((G33)+(I33)*(MAX($D$16,(IF(N6="None",AC116,L116))-(K33))))*(MAX($D$16,(IF(N6="None",AC116,L116))-(K33))),1E-6))^2)/(2*$I$5)))))+($D$10*(ABS((X33)-(W33))/90)*MAX(((ABS(H116)/MAX(((F33)+(H33)*(MAX($D$16,(AC116)-(J33))))*(MAX($D$16,(AC116)-(J33))),1E-6))^2)/(2*$I$5),((ABS(H116)/MAX(((G33)+(I33)*(MAX($D$16,(IF(N6="None",AC116,L116))-(K33))))*(MAX($D$16,(IF(N6="None",AC116,L116))-(K33))),1E-6))^2)/(2*$I$5)))+(($D$11*0.00000015*(ABS(G116)/MAX(ABS(F116),1E-6))^2*MAX(((ABS(H116)/MAX(((F33)+(H33)*(MAX($D$16,(AC116)-(J33))))*(MAX($D$16,(AC116)-(J33))),1E-6))^2)/(2*$I$5),((ABS(H116)/MAX(((G33)+(I33)*(MAX($D$16,(IF(N6="None",AC116,L116))-(K33))))*(MAX($D$16,(IF(N6="None",AC116,L116))-(K33))),1E-6))^2)/(2*$I$5))))-((ABS(H116)/MAX(((F33)+(H33)*(MAX($D$16,(AC116)-(J33))))*(MAX($D$16,(AC116)-(J33))),1E-6))^2)/(2*$I$5)</f>
        <v/>
      </c>
      <c r="R116">
        <f>AE116+((ABS(G116)/MAX(((F32)+(H32)*(MAX($D$16,(AE116)-(J32))))*(MAX($D$16,(AE116)-(J32))),1E-6))^2)/(2*$I$5)-((E32)*((((ABS(G116)*$D$6)/(MAX(((F32)+(H32)*(MAX($D$16,(AE116)-(J32))))*(MAX($D$16,(AE116)-(J32))),1E-6)*MAX(((((F32)+(H32)*(MAX($D$16,(AE116)-(J32))))*(MAX($D$16,(AE116)-(J32))))/MAX((F32)+2*(MAX($D$16,(AE116)-(J32)))*SQRT(1+(H32)^2),1E-6))^(2/3),1E-6)))^2)+(((ABS(G116)*$D$6)/(MAX(((G32)+(I32)*(MAX($D$16,(AF116)-(K32))))*(MAX($D$16,(AF116)-(K32))),1E-6)*MAX(((((G32)+(I32)*(MAX($D$16,(AF116)-(K32))))*(MAX($D$16,(AF116)-(K32))))/MAX((G32)+2*(MAX($D$16,(AF116)-(K32)))*SQRT(1+(I32)^2),1E-6))^(2/3),1E-6)))^2))/2)+(IF((ABS(G116)/MAX(((G32)+(I32)*(MAX($D$16,(AF116)-(K32))))*(MAX($D$16,(AF116)-(K32))),1E-6))&gt;(ABS(G116)/MAX(((F32)+(H32)*(MAX($D$16,(AE116)-(J32))))*(MAX($D$16,(AE116)-(J32))),1E-6)),$D$9*((((ABS(G116)/MAX(((G32)+(I32)*(MAX($D$16,(AF116)-(K32))))*(MAX($D$16,(AF116)-(K32))),1E-6))^2)/(2*$I$5))-(((ABS(G116)/MAX(((F32)+(H32)*(MAX($D$16,(AE116)-(J32))))*(MAX($D$16,(AE116)-(J32))),1E-6))^2)/(2*$I$5))),$D$8*((((ABS(G116)/MAX(((F32)+(H32)*(MAX($D$16,(AE116)-(J32))))*(MAX($D$16,(AE116)-(J32))),1E-6))^2)/(2*$I$5))-(((ABS(G116)/MAX(((G32)+(I32)*(MAX($D$16,(AF116)-(K32))))*(MAX($D$16,(AF116)-(K32))),1E-6))^2)/(2*$I$5)))))+($D$10*(ABS((X32)-(W32))/90)*MAX(((ABS(G116)/MAX(((F32)+(H32)*(MAX($D$16,(AE116)-(J32))))*(MAX($D$16,(AE116)-(J32))),1E-6))^2)/(2*$I$5),((ABS(G116)/MAX(((G32)+(I32)*(MAX($D$16,(AF116)-(K32))))*(MAX($D$16,(AF116)-(K32))),1E-6))^2)/(2*$I$5)))+(($D$11*0.13607488*(ABS(H116)/MAX(ABS(F116),1E-6))^2*MAX(((ABS(G116)/MAX(((F32)+(H32)*(MAX($D$16,(AE116)-(J32))))*(MAX($D$16,(AE116)-(J32))),1E-6))^2)/(2*$I$5),((ABS(G116)/MAX(((G32)+(I32)*(MAX($D$16,(AF116)-(K32))))*(MAX($D$16,(AF116)-(K32))),1E-6))^2)/(2*$I$5))))-((ABS(G116)/MAX(((G32)+(I32)*(MAX($D$16,(AF116)-(K32))))*(MAX($D$16,(AF116)-(K32))),1E-6))^2)/(2*$I$5)</f>
        <v/>
      </c>
      <c r="S116">
        <f>M116+((ABS(I116)/MAX(((G34)+(I34)*(MAX($D$16,(IF(N7="None",AD116,M116))-(K34))))*(MAX($D$16,(IF(N7="None",AD116,M116))-(K34))),1E-6))^2)/(2*$I$5)+((E34)*((((ABS(I116)*$D$6)/(MAX(((F34)+(H34)*(MAX($D$16,(AD116)-(J34))))*(MAX($D$16,(AD116)-(J34))),1E-6)*MAX(((((F34)+(H34)*(MAX($D$16,(AD116)-(J34))))*(MAX($D$16,(AD116)-(J34))))/MAX((F34)+2*(MAX($D$16,(AD116)-(J34)))*SQRT(1+(H34)^2),1E-6))^(2/3),1E-6)))^2)+(((ABS(I116)*$D$6)/(MAX(((G34)+(I34)*(MAX($D$16,(IF(N7="None",AD116,M116))-(K34))))*(MAX($D$16,(IF(N7="None",AD116,M116))-(K34))),1E-6)*MAX(((((G34)+(I34)*(MAX($D$16,(IF(N7="None",AD116,M116))-(K34))))*(MAX($D$16,(IF(N7="None",AD116,M116))-(K34))))/MAX((G34)+2*(MAX($D$16,(IF(N7="None",AD116,M116))-(K34)))*SQRT(1+(I34)^2),1E-6))^(2/3),1E-6)))^2))/2)+(IF((ABS(I116)/MAX(((G34)+(I34)*(MAX($D$16,(IF(N7="None",AD116,M116))-(K34))))*(MAX($D$16,(IF(N7="None",AD116,M116))-(K34))),1E-6))&gt;(ABS(I116)/MAX(((F34)+(H34)*(MAX($D$16,(AD116)-(J34))))*(MAX($D$16,(AD116)-(J34))),1E-6)),$D$9*((((ABS(I116)/MAX(((G34)+(I34)*(MAX($D$16,(IF(N7="None",AD116,M116))-(K34))))*(MAX($D$16,(IF(N7="None",AD116,M116))-(K34))),1E-6))^2)/(2*$I$5))-(((ABS(I116)/MAX(((F34)+(H34)*(MAX($D$16,(AD116)-(J34))))*(MAX($D$16,(AD116)-(J34))),1E-6))^2)/(2*$I$5))),$D$8*((((ABS(I116)/MAX(((F34)+(H34)*(MAX($D$16,(AD116)-(J34))))*(MAX($D$16,(AD116)-(J34))),1E-6))^2)/(2*$I$5))-(((ABS(I116)/MAX(((G34)+(I34)*(MAX($D$16,(IF(N7="None",AD116,M116))-(K34))))*(MAX($D$16,(IF(N7="None",AD116,M116))-(K34))),1E-6))^2)/(2*$I$5)))))+($D$10*(ABS((X34)-(W34))/90)*MAX(((ABS(I116)/MAX(((F34)+(H34)*(MAX($D$16,(AD116)-(J34))))*(MAX($D$16,(AD116)-(J34))),1E-6))^2)/(2*$I$5),((ABS(I116)/MAX(((G34)+(I34)*(MAX($D$16,(IF(N7="None",AD116,M116))-(K34))))*(MAX($D$16,(IF(N7="None",AD116,M116))-(K34))),1E-6))^2)/(2*$I$5)))+(0)-((ABS(I116)/MAX(((F34)+(H34)*(MAX($D$16,(AD116)-(J34))))*(MAX($D$16,(AD116)-(J34))),1E-6))^2)/(2*$I$5)</f>
        <v/>
      </c>
      <c r="T116">
        <f>N116+((ABS(J116)/MAX(((G35)+(I35)*(MAX($D$16,(IF(N8="None",AD116,N116))-(K35))))*(MAX($D$16,(IF(N8="None",AD116,N116))-(K35))),1E-6))^2)/(2*$I$5)+((E35)*((((ABS(J116)*$D$6)/(MAX(((F35)+(H35)*(MAX($D$16,(AD116)-(J35))))*(MAX($D$16,(AD116)-(J35))),1E-6)*MAX(((((F35)+(H35)*(MAX($D$16,(AD116)-(J35))))*(MAX($D$16,(AD116)-(J35))))/MAX((F35)+2*(MAX($D$16,(AD116)-(J35)))*SQRT(1+(H35)^2),1E-6))^(2/3),1E-6)))^2)+(((ABS(J116)*$D$6)/(MAX(((G35)+(I35)*(MAX($D$16,(IF(N8="None",AD116,N116))-(K35))))*(MAX($D$16,(IF(N8="None",AD116,N116))-(K35))),1E-6)*MAX(((((G35)+(I35)*(MAX($D$16,(IF(N8="None",AD116,N116))-(K35))))*(MAX($D$16,(IF(N8="None",AD116,N116))-(K35))))/MAX((G35)+2*(MAX($D$16,(IF(N8="None",AD116,N116))-(K35)))*SQRT(1+(I35)^2),1E-6))^(2/3),1E-6)))^2))/2)+(IF((ABS(J116)/MAX(((G35)+(I35)*(MAX($D$16,(IF(N8="None",AD116,N116))-(K35))))*(MAX($D$16,(IF(N8="None",AD116,N116))-(K35))),1E-6))&gt;(ABS(J116)/MAX(((F35)+(H35)*(MAX($D$16,(AD116)-(J35))))*(MAX($D$16,(AD116)-(J35))),1E-6)),$D$9*((((ABS(J116)/MAX(((G35)+(I35)*(MAX($D$16,(IF(N8="None",AD116,N116))-(K35))))*(MAX($D$16,(IF(N8="None",AD116,N116))-(K35))),1E-6))^2)/(2*$I$5))-(((ABS(J116)/MAX(((F35)+(H35)*(MAX($D$16,(AD116)-(J35))))*(MAX($D$16,(AD116)-(J35))),1E-6))^2)/(2*$I$5))),$D$8*((((ABS(J116)/MAX(((F35)+(H35)*(MAX($D$16,(AD116)-(J35))))*(MAX($D$16,(AD116)-(J35))),1E-6))^2)/(2*$I$5))-(((ABS(J116)/MAX(((G35)+(I35)*(MAX($D$16,(IF(N8="None",AD116,N116))-(K35))))*(MAX($D$16,(IF(N8="None",AD116,N116))-(K35))),1E-6))^2)/(2*$I$5)))))+($D$10*(ABS((X35)-(W35))/90)*MAX(((ABS(J116)/MAX(((F35)+(H35)*(MAX($D$16,(AD116)-(J35))))*(MAX($D$16,(AD116)-(J35))),1E-6))^2)/(2*$I$5),((ABS(J116)/MAX(((G35)+(I35)*(MAX($D$16,(IF(N8="None",AD116,N116))-(K35))))*(MAX($D$16,(IF(N8="None",AD116,N116))-(K35))),1E-6))^2)/(2*$I$5)))+(($D$11*0.34699541*(ABS(I116)/MAX(ABS(G116),1E-6))^2*MAX(((ABS(J116)/MAX(((F35)+(H35)*(MAX($D$16,(AD116)-(J35))))*(MAX($D$16,(AD116)-(J35))),1E-6))^2)/(2*$I$5),((ABS(J116)/MAX(((G35)+(I35)*(MAX($D$16,(IF(N8="None",AD116,N116))-(K35))))*(MAX($D$16,(IF(N8="None",AD116,N116))-(K35))),1E-6))^2)/(2*$I$5))))-((ABS(J116)/MAX(((F35)+(H35)*(MAX($D$16,(AD116)-(J35))))*(MAX($D$16,(AD116)-(J35))),1E-6))^2)/(2*$I$5)</f>
        <v/>
      </c>
      <c r="U116">
        <f>((((G31)*(MAX($D$16,(AE116)-(K31)))^2)/2+(I31)*(MAX($D$16,(AE116)-(K31)))^3/3+(ABS(F116)^2)/($I$5*MAX(((G31)+(I31)*(MAX($D$16,(AE116)-(K31))))*(MAX($D$16,(AE116)-(K31))),1E-6)))-(IF(N6="None",((((F32)*(MAX($D$16,(AE116)-(J32)))^2)/2+(H32)*(MAX($D$16,(AE116)-(J32)))^3/3+(ABS(G116)^2)/($I$5*MAX(((F32)+(H32)*(MAX($D$16,(AE116)-(J32))))*(MAX($D$16,(AE116)-(J32))),1E-6)))*0.72785025),(((((F32)*(MAX($D$16,(AE116)-(J32)))^2)/2+(H32)*(MAX($D$16,(AE116)-(J32)))^3/3+(ABS(G116)^2)/($I$5*MAX(((F32)+(H32)*(MAX($D$16,(AE116)-(J32))))*(MAX($D$16,(AE116)-(J32))),1E-6)))*0.72785025)+((((F33)*(MAX($D$16,(AE116)-(J33)))^2)/2+(H33)*(MAX($D$16,(AE116)-(J33)))^3/3+(ABS(H116)^2)/($I$5*MAX(((F33)+(H33)*(MAX($D$16,(AE116)-(J33))))*(MAX($D$16,(AE116)-(J33))),1E-6)))*0.99999971)))))/MAX(((G31)*(MAX($D$16,(AE116)-(K31)))^2)/2+(I31)*(MAX($D$16,(AE116)-(K31)))^3/3+(ABS(F116)^2)/($I$5*MAX(((G31)+(I31)*(MAX($D$16,(AE116)-(K31))))*(MAX($D$16,(AE116)-(K31))),1E-6)),1E-6)</f>
        <v/>
      </c>
      <c r="V116">
        <f>((((G32)*(MAX($D$16,(AF116)-(K32)))^2)/2+(I32)*(MAX($D$16,(AF116)-(K32)))^3/3+(ABS(G116)^2)/($I$5*MAX(((G32)+(I32)*(MAX($D$16,(AF116)-(K32))))*(MAX($D$16,(AF116)-(K32))),1E-6)))-(IF(AND(N7="None",N8="None"),0,IF(N8="None",((((F34)*(MAX($D$16,(AF116)-(J34)))^2)/2+(H34)*(MAX($D$16,(AF116)-(J34)))^3/3+(ABS(I116)^2)/($I$5*MAX(((F34)+(H34)*(MAX($D$16,(AF116)-(J34))))*(MAX($D$16,(AF116)-(J34))),1E-6)))*1.00000000),IF(N7="None",((((F35)*(MAX($D$16,(AF116)-(J35)))^2)/2+(H35)*(MAX($D$16,(AF116)-(J35)))^3/3+(ABS(J116)^2)/($I$5*MAX(((F35)+(H35)*(MAX($D$16,(AF116)-(J35))))*(MAX($D$16,(AF116)-(J35))),1E-6)))*0.30600918),(((((F34)*(MAX($D$16,(AF116)-(J34)))^2)/2+(H34)*(MAX($D$16,(AF116)-(J34)))^3/3+(ABS(I116)^2)/($I$5*MAX(((F34)+(H34)*(MAX($D$16,(AF116)-(J34))))*(MAX($D$16,(AF116)-(J34))),1E-6)))*1.00000000)+((((F35)*(MAX($D$16,(AF116)-(J35)))^2)/2+(H35)*(MAX($D$16,(AF116)-(J35)))^3/3+(ABS(J116)^2)/($I$5*MAX(((F35)+(H35)*(MAX($D$16,(AF116)-(J35))))*(MAX($D$16,(AF116)-(J35))),1E-6)))*0.30600918)))))))/MAX(((G32)*(MAX($D$16,(AF116)-(K32)))^2)/2+(I32)*(MAX($D$16,(AF116)-(K32)))^3/3+(ABS(G116)^2)/($I$5*MAX(((G32)+(I32)*(MAX($D$16,(AF116)-(K32))))*(MAX($D$16,(AF116)-(K32))),1E-6)),1E-6)</f>
        <v/>
      </c>
      <c r="W116">
        <f>ABS((MAX(P116,Q116))-D116)</f>
        <v/>
      </c>
      <c r="X116">
        <f>ABS((MAX(S116,T116))-E116)</f>
        <v/>
      </c>
      <c r="Y116">
        <f>IF($D$20=0,B116,IFERROR(IF(N6="None",1,MIN(0.98,MAX(0.02,B116+$D$14*((Q116-P116)/MAX(ABS(D116),1))))),B116))</f>
        <v/>
      </c>
      <c r="Z116">
        <f>IF($D$20=0,C116,IFERROR(IF(AND(N7="None",N8="None"),C116,IF(N8="None",1,IF(N7="None",0,MIN(0.98,MAX(0.02,C116+$D$14*((T116-S116)/MAX(ABS(E116),1))))))),C116))</f>
        <v/>
      </c>
      <c r="AA116">
        <f>IF($D$20=0,D116,IFERROR(D116+$D$13*(AC116-D116),D116))</f>
        <v/>
      </c>
      <c r="AB116">
        <f>IF($D$20=0,E116,IFERROR(E116+$D$13*(AD116-E116),E116))</f>
        <v/>
      </c>
      <c r="AC116">
        <f>IF($D$20=0,D116,IF(AC116=0,(MAX(P116,Q116)),IF(ABS((MAX(P116,Q116))-AC116)&lt;$D$19,AC116,MAX((K31)+$D$16,AC116+$D$13*(((MAX(P116,Q116))-AC116))))))</f>
        <v/>
      </c>
      <c r="AD116">
        <f>IF($D$20=0,E116,IF(AD116=0,(MAX(S116,T116)),IF(ABS((MAX(S116,T116))-AD116)&lt;$D$19,AD116,MAX((K32)+$D$16,AD116+$D$13*(((MAX(S116,T116))-AD116))))))</f>
        <v/>
      </c>
      <c r="AE116">
        <f>IF($D$20=0,D116,IF(AE116=0,O116,IF(ABS(U116)&lt;$D$19,AE116,MAX((K31)+$D$16,AE116+($D$13*(((O116)-AE116)+(U116*MAX(ABS(AE116-(K31)),1))))))))</f>
        <v/>
      </c>
      <c r="AF116">
        <f>IF($D$20=0,E116,IF(AF116=0,R116,IF(ABS(V116)&lt;$D$19,AF116,MAX((K32)+$D$16,AF116+($D$13*(((R116)-AF116)+(V116*MAX(ABS(AF116-(K32)),1))))))))</f>
        <v/>
      </c>
      <c r="AG116">
        <f>((G31)*(MAX($D$16,(AC116)-(K31)))^2)/2+(I31)*(MAX($D$16,(AC116)-(K31)))^3/3+(ABS(F116)^2)/($I$5*MAX(((G31)+(I31)*(MAX($D$16,(AC116)-(K31))))*(MAX($D$16,(AC116)-(K31))),1E-6))</f>
        <v/>
      </c>
      <c r="AH116">
        <f>((G31)*(MAX($D$16,(AE116)-(K31)))^2)/2+(I31)*(MAX($D$16,(AE116)-(K31)))^3/3+(ABS(F116)^2)/($I$5*MAX(((G31)+(I31)*(MAX($D$16,(AE116)-(K31))))*(MAX($D$16,(AE116)-(K31))),1E-6))</f>
        <v/>
      </c>
      <c r="AI116">
        <f>((G32)*(MAX($D$16,(AD116)-(K32)))^2)/2+(I32)*(MAX($D$16,(AD116)-(K32)))^3/3+(ABS(G116)^2)/($I$5*MAX(((G32)+(I32)*(MAX($D$16,(AD116)-(K32))))*(MAX($D$16,(AD116)-(K32))),1E-6))</f>
        <v/>
      </c>
      <c r="AJ116">
        <f>((G32)*(MAX($D$16,(AF116)-(K32)))^2)/2+(I32)*(MAX($D$16,(AF116)-(K32)))^3/3+(ABS(G116)^2)/($I$5*MAX(((G32)+(I32)*(MAX($D$16,(AF116)-(K32))))*(MAX($D$16,(AF116)-(K32))),1E-6))</f>
        <v/>
      </c>
      <c r="AK116">
        <f>IF(AH116&gt;=AG116,"Supercritical","Subcritical")</f>
        <v/>
      </c>
      <c r="AL116">
        <f>IF(AJ116&gt;=AI116,"Supercritical","Subcritical")</f>
        <v/>
      </c>
      <c r="AM116">
        <f>IF($D$20=0,D116,IFERROR(D116+$D$13*(IF(AK116="Supercritical",AE116,AC116)-D116),D116))</f>
        <v/>
      </c>
      <c r="AN116">
        <f>IF($D$20=0,E116,IFERROR(E116+$D$13*(IF(AL116="Supercritical",AF116,AD116)-E116),E116))</f>
        <v/>
      </c>
      <c r="AO116">
        <f>IF($D$20=0,0,IFERROR(ABS(IF(AK116="Supercritical",AE116,AC116)-D116),0))</f>
        <v/>
      </c>
      <c r="AP116">
        <f>IF($D$20=0,0,IFERROR(ABS(IF(AL116="Supercritical",AF116,AD116)-E116),0))</f>
        <v/>
      </c>
    </row>
    <row r="117">
      <c r="A117" t="n">
        <v>74</v>
      </c>
      <c r="B117">
        <f>Y116</f>
        <v/>
      </c>
      <c r="C117">
        <f>Z116</f>
        <v/>
      </c>
      <c r="D117">
        <f>AM116</f>
        <v/>
      </c>
      <c r="E117">
        <f>AN116</f>
        <v/>
      </c>
      <c r="F117">
        <f>$D$5</f>
        <v/>
      </c>
      <c r="G117">
        <f>IF(N6="None",MAX(0,F117-H117),MAX(0,F117*B117))</f>
        <v/>
      </c>
      <c r="H117">
        <f>IF(N6="None",MAX(0.05,IFERROR(O33,0)+0.05),MAX(0,F117-G117))</f>
        <v/>
      </c>
      <c r="I117">
        <f>IF(AND(N7="None",N8="None"),MAX(0,G117*C117),IF(N7="None",MAX(0.05,IFERROR(O34,0)+0.05),IF(N8="None",MAX(0,G117-J117),MAX(0,G117*C117))))</f>
        <v/>
      </c>
      <c r="J117">
        <f>IF(AND(N7="None",N8="None"),MAX(0,G117-I117),IF(N8="None",MAX(0.05,IFERROR(O35,0)+0.05),IF(N7="None",MAX(0,G117-I117),MAX(0,G117-I117))))</f>
        <v/>
      </c>
      <c r="K117">
        <f>P5</f>
        <v/>
      </c>
      <c r="L117">
        <f>P6</f>
        <v/>
      </c>
      <c r="M117">
        <f>P7</f>
        <v/>
      </c>
      <c r="N117">
        <f>P8</f>
        <v/>
      </c>
      <c r="O117">
        <f>K117+((ABS(F117)/MAX(((F31)+(H31)*(MAX($D$16,(K117)-(J31))))*(MAX($D$16,(K117)-(J31))),1E-6))^2)/(2*$I$5)-((E31)*((((ABS(F117)*$D$6)/(MAX(((F31)+(H31)*(MAX($D$16,(K117)-(J31))))*(MAX($D$16,(K117)-(J31))),1E-6)*MAX(((((F31)+(H31)*(MAX($D$16,(K117)-(J31))))*(MAX($D$16,(K117)-(J31))))/MAX((F31)+2*(MAX($D$16,(K117)-(J31)))*SQRT(1+(H31)^2),1E-6))^(2/3),1E-6)))^2)+(((ABS(F117)*$D$6)/(MAX(((G31)+(I31)*(MAX($D$16,(AE117)-(K31))))*(MAX($D$16,(AE117)-(K31))),1E-6)*MAX(((((G31)+(I31)*(MAX($D$16,(AE117)-(K31))))*(MAX($D$16,(AE117)-(K31))))/MAX((G31)+2*(MAX($D$16,(AE117)-(K31)))*SQRT(1+(I31)^2),1E-6))^(2/3),1E-6)))^2))/2)+(IF((ABS(F117)/MAX(((G31)+(I31)*(MAX($D$16,(AE117)-(K31))))*(MAX($D$16,(AE117)-(K31))),1E-6))&gt;(ABS(F117)/MAX(((F31)+(H31)*(MAX($D$16,(K117)-(J31))))*(MAX($D$16,(K117)-(J31))),1E-6)),$D$9*((((ABS(F117)/MAX(((G31)+(I31)*(MAX($D$16,(AE117)-(K31))))*(MAX($D$16,(AE117)-(K31))),1E-6))^2)/(2*$I$5))-(((ABS(F117)/MAX(((F31)+(H31)*(MAX($D$16,(K117)-(J31))))*(MAX($D$16,(K117)-(J31))),1E-6))^2)/(2*$I$5))),$D$8*((((ABS(F117)/MAX(((F31)+(H31)*(MAX($D$16,(K117)-(J31))))*(MAX($D$16,(K117)-(J31))),1E-6))^2)/(2*$I$5))-(((ABS(F117)/MAX(((G31)+(I31)*(MAX($D$16,(AE117)-(K31))))*(MAX($D$16,(AE117)-(K31))),1E-6))^2)/(2*$I$5)))))+($D$10*(ABS((X31)-(W31))/90)*MAX(((ABS(F117)/MAX(((F31)+(H31)*(MAX($D$16,(K117)-(J31))))*(MAX($D$16,(K117)-(J31))),1E-6))^2)/(2*$I$5),((ABS(F117)/MAX(((G31)+(I31)*(MAX($D$16,(AE117)-(K31))))*(MAX($D$16,(AE117)-(K31))),1E-6))^2)/(2*$I$5)))+(0)-((ABS(F117)/MAX(((G31)+(I31)*(MAX($D$16,(AE117)-(K31))))*(MAX($D$16,(AE117)-(K31))),1E-6))^2)/(2*$I$5)</f>
        <v/>
      </c>
      <c r="P117">
        <f>AD117+((ABS(G117)/MAX(((G32)+(I32)*(MAX($D$16,(AD117)-(K32))))*(MAX($D$16,(AD117)-(K32))),1E-6))^2)/(2*$I$5)+((E32)*((((ABS(G117)*$D$6)/(MAX(((F32)+(H32)*(MAX($D$16,(AC117)-(J32))))*(MAX($D$16,(AC117)-(J32))),1E-6)*MAX(((((F32)+(H32)*(MAX($D$16,(AC117)-(J32))))*(MAX($D$16,(AC117)-(J32))))/MAX((F32)+2*(MAX($D$16,(AC117)-(J32)))*SQRT(1+(H32)^2),1E-6))^(2/3),1E-6)))^2)+(((ABS(G117)*$D$6)/(MAX(((G32)+(I32)*(MAX($D$16,(AD117)-(K32))))*(MAX($D$16,(AD117)-(K32))),1E-6)*MAX(((((G32)+(I32)*(MAX($D$16,(AD117)-(K32))))*(MAX($D$16,(AD117)-(K32))))/MAX((G32)+2*(MAX($D$16,(AD117)-(K32)))*SQRT(1+(I32)^2),1E-6))^(2/3),1E-6)))^2))/2)+(IF((ABS(G117)/MAX(((G32)+(I32)*(MAX($D$16,(AD117)-(K32))))*(MAX($D$16,(AD117)-(K32))),1E-6))&gt;(ABS(G117)/MAX(((F32)+(H32)*(MAX($D$16,(AC117)-(J32))))*(MAX($D$16,(AC117)-(J32))),1E-6)),$D$9*((((ABS(G117)/MAX(((G32)+(I32)*(MAX($D$16,(AD117)-(K32))))*(MAX($D$16,(AD117)-(K32))),1E-6))^2)/(2*$I$5))-(((ABS(G117)/MAX(((F32)+(H32)*(MAX($D$16,(AC117)-(J32))))*(MAX($D$16,(AC117)-(J32))),1E-6))^2)/(2*$I$5))),$D$8*((((ABS(G117)/MAX(((F32)+(H32)*(MAX($D$16,(AC117)-(J32))))*(MAX($D$16,(AC117)-(J32))),1E-6))^2)/(2*$I$5))-(((ABS(G117)/MAX(((G32)+(I32)*(MAX($D$16,(AD117)-(K32))))*(MAX($D$16,(AD117)-(K32))),1E-6))^2)/(2*$I$5)))))+($D$10*(ABS((X32)-(W32))/90)*MAX(((ABS(G117)/MAX(((F32)+(H32)*(MAX($D$16,(AC117)-(J32))))*(MAX($D$16,(AC117)-(J32))),1E-6))^2)/(2*$I$5),((ABS(G117)/MAX(((G32)+(I32)*(MAX($D$16,(AD117)-(K32))))*(MAX($D$16,(AD117)-(K32))),1E-6))^2)/(2*$I$5)))+(($D$11*0.13607488*(ABS(H117)/MAX(ABS(F117),1E-6))^2*MAX(((ABS(G117)/MAX(((F32)+(H32)*(MAX($D$16,(AC117)-(J32))))*(MAX($D$16,(AC117)-(J32))),1E-6))^2)/(2*$I$5),((ABS(G117)/MAX(((G32)+(I32)*(MAX($D$16,(AD117)-(K32))))*(MAX($D$16,(AD117)-(K32))),1E-6))^2)/(2*$I$5))))-((ABS(G117)/MAX(((F32)+(H32)*(MAX($D$16,(AC117)-(J32))))*(MAX($D$16,(AC117)-(J32))),1E-6))^2)/(2*$I$5)</f>
        <v/>
      </c>
      <c r="Q117">
        <f>L117+((ABS(H117)/MAX(((G33)+(I33)*(MAX($D$16,(IF(N6="None",AC117,L117))-(K33))))*(MAX($D$16,(IF(N6="None",AC117,L117))-(K33))),1E-6))^2)/(2*$I$5)+((E33)*((((ABS(H117)*$D$6)/(MAX(((F33)+(H33)*(MAX($D$16,(AC117)-(J33))))*(MAX($D$16,(AC117)-(J33))),1E-6)*MAX(((((F33)+(H33)*(MAX($D$16,(AC117)-(J33))))*(MAX($D$16,(AC117)-(J33))))/MAX((F33)+2*(MAX($D$16,(AC117)-(J33)))*SQRT(1+(H33)^2),1E-6))^(2/3),1E-6)))^2)+(((ABS(H117)*$D$6)/(MAX(((G33)+(I33)*(MAX($D$16,(IF(N6="None",AC117,L117))-(K33))))*(MAX($D$16,(IF(N6="None",AC117,L117))-(K33))),1E-6)*MAX(((((G33)+(I33)*(MAX($D$16,(IF(N6="None",AC117,L117))-(K33))))*(MAX($D$16,(IF(N6="None",AC117,L117))-(K33))))/MAX((G33)+2*(MAX($D$16,(IF(N6="None",AC117,L117))-(K33)))*SQRT(1+(I33)^2),1E-6))^(2/3),1E-6)))^2))/2)+(IF((ABS(H117)/MAX(((G33)+(I33)*(MAX($D$16,(IF(N6="None",AC117,L117))-(K33))))*(MAX($D$16,(IF(N6="None",AC117,L117))-(K33))),1E-6))&gt;(ABS(H117)/MAX(((F33)+(H33)*(MAX($D$16,(AC117)-(J33))))*(MAX($D$16,(AC117)-(J33))),1E-6)),$D$9*((((ABS(H117)/MAX(((G33)+(I33)*(MAX($D$16,(IF(N6="None",AC117,L117))-(K33))))*(MAX($D$16,(IF(N6="None",AC117,L117))-(K33))),1E-6))^2)/(2*$I$5))-(((ABS(H117)/MAX(((F33)+(H33)*(MAX($D$16,(AC117)-(J33))))*(MAX($D$16,(AC117)-(J33))),1E-6))^2)/(2*$I$5))),$D$8*((((ABS(H117)/MAX(((F33)+(H33)*(MAX($D$16,(AC117)-(J33))))*(MAX($D$16,(AC117)-(J33))),1E-6))^2)/(2*$I$5))-(((ABS(H117)/MAX(((G33)+(I33)*(MAX($D$16,(IF(N6="None",AC117,L117))-(K33))))*(MAX($D$16,(IF(N6="None",AC117,L117))-(K33))),1E-6))^2)/(2*$I$5)))))+($D$10*(ABS((X33)-(W33))/90)*MAX(((ABS(H117)/MAX(((F33)+(H33)*(MAX($D$16,(AC117)-(J33))))*(MAX($D$16,(AC117)-(J33))),1E-6))^2)/(2*$I$5),((ABS(H117)/MAX(((G33)+(I33)*(MAX($D$16,(IF(N6="None",AC117,L117))-(K33))))*(MAX($D$16,(IF(N6="None",AC117,L117))-(K33))),1E-6))^2)/(2*$I$5)))+(($D$11*0.00000015*(ABS(G117)/MAX(ABS(F117),1E-6))^2*MAX(((ABS(H117)/MAX(((F33)+(H33)*(MAX($D$16,(AC117)-(J33))))*(MAX($D$16,(AC117)-(J33))),1E-6))^2)/(2*$I$5),((ABS(H117)/MAX(((G33)+(I33)*(MAX($D$16,(IF(N6="None",AC117,L117))-(K33))))*(MAX($D$16,(IF(N6="None",AC117,L117))-(K33))),1E-6))^2)/(2*$I$5))))-((ABS(H117)/MAX(((F33)+(H33)*(MAX($D$16,(AC117)-(J33))))*(MAX($D$16,(AC117)-(J33))),1E-6))^2)/(2*$I$5)</f>
        <v/>
      </c>
      <c r="R117">
        <f>AE117+((ABS(G117)/MAX(((F32)+(H32)*(MAX($D$16,(AE117)-(J32))))*(MAX($D$16,(AE117)-(J32))),1E-6))^2)/(2*$I$5)-((E32)*((((ABS(G117)*$D$6)/(MAX(((F32)+(H32)*(MAX($D$16,(AE117)-(J32))))*(MAX($D$16,(AE117)-(J32))),1E-6)*MAX(((((F32)+(H32)*(MAX($D$16,(AE117)-(J32))))*(MAX($D$16,(AE117)-(J32))))/MAX((F32)+2*(MAX($D$16,(AE117)-(J32)))*SQRT(1+(H32)^2),1E-6))^(2/3),1E-6)))^2)+(((ABS(G117)*$D$6)/(MAX(((G32)+(I32)*(MAX($D$16,(AF117)-(K32))))*(MAX($D$16,(AF117)-(K32))),1E-6)*MAX(((((G32)+(I32)*(MAX($D$16,(AF117)-(K32))))*(MAX($D$16,(AF117)-(K32))))/MAX((G32)+2*(MAX($D$16,(AF117)-(K32)))*SQRT(1+(I32)^2),1E-6))^(2/3),1E-6)))^2))/2)+(IF((ABS(G117)/MAX(((G32)+(I32)*(MAX($D$16,(AF117)-(K32))))*(MAX($D$16,(AF117)-(K32))),1E-6))&gt;(ABS(G117)/MAX(((F32)+(H32)*(MAX($D$16,(AE117)-(J32))))*(MAX($D$16,(AE117)-(J32))),1E-6)),$D$9*((((ABS(G117)/MAX(((G32)+(I32)*(MAX($D$16,(AF117)-(K32))))*(MAX($D$16,(AF117)-(K32))),1E-6))^2)/(2*$I$5))-(((ABS(G117)/MAX(((F32)+(H32)*(MAX($D$16,(AE117)-(J32))))*(MAX($D$16,(AE117)-(J32))),1E-6))^2)/(2*$I$5))),$D$8*((((ABS(G117)/MAX(((F32)+(H32)*(MAX($D$16,(AE117)-(J32))))*(MAX($D$16,(AE117)-(J32))),1E-6))^2)/(2*$I$5))-(((ABS(G117)/MAX(((G32)+(I32)*(MAX($D$16,(AF117)-(K32))))*(MAX($D$16,(AF117)-(K32))),1E-6))^2)/(2*$I$5)))))+($D$10*(ABS((X32)-(W32))/90)*MAX(((ABS(G117)/MAX(((F32)+(H32)*(MAX($D$16,(AE117)-(J32))))*(MAX($D$16,(AE117)-(J32))),1E-6))^2)/(2*$I$5),((ABS(G117)/MAX(((G32)+(I32)*(MAX($D$16,(AF117)-(K32))))*(MAX($D$16,(AF117)-(K32))),1E-6))^2)/(2*$I$5)))+(($D$11*0.13607488*(ABS(H117)/MAX(ABS(F117),1E-6))^2*MAX(((ABS(G117)/MAX(((F32)+(H32)*(MAX($D$16,(AE117)-(J32))))*(MAX($D$16,(AE117)-(J32))),1E-6))^2)/(2*$I$5),((ABS(G117)/MAX(((G32)+(I32)*(MAX($D$16,(AF117)-(K32))))*(MAX($D$16,(AF117)-(K32))),1E-6))^2)/(2*$I$5))))-((ABS(G117)/MAX(((G32)+(I32)*(MAX($D$16,(AF117)-(K32))))*(MAX($D$16,(AF117)-(K32))),1E-6))^2)/(2*$I$5)</f>
        <v/>
      </c>
      <c r="S117">
        <f>M117+((ABS(I117)/MAX(((G34)+(I34)*(MAX($D$16,(IF(N7="None",AD117,M117))-(K34))))*(MAX($D$16,(IF(N7="None",AD117,M117))-(K34))),1E-6))^2)/(2*$I$5)+((E34)*((((ABS(I117)*$D$6)/(MAX(((F34)+(H34)*(MAX($D$16,(AD117)-(J34))))*(MAX($D$16,(AD117)-(J34))),1E-6)*MAX(((((F34)+(H34)*(MAX($D$16,(AD117)-(J34))))*(MAX($D$16,(AD117)-(J34))))/MAX((F34)+2*(MAX($D$16,(AD117)-(J34)))*SQRT(1+(H34)^2),1E-6))^(2/3),1E-6)))^2)+(((ABS(I117)*$D$6)/(MAX(((G34)+(I34)*(MAX($D$16,(IF(N7="None",AD117,M117))-(K34))))*(MAX($D$16,(IF(N7="None",AD117,M117))-(K34))),1E-6)*MAX(((((G34)+(I34)*(MAX($D$16,(IF(N7="None",AD117,M117))-(K34))))*(MAX($D$16,(IF(N7="None",AD117,M117))-(K34))))/MAX((G34)+2*(MAX($D$16,(IF(N7="None",AD117,M117))-(K34)))*SQRT(1+(I34)^2),1E-6))^(2/3),1E-6)))^2))/2)+(IF((ABS(I117)/MAX(((G34)+(I34)*(MAX($D$16,(IF(N7="None",AD117,M117))-(K34))))*(MAX($D$16,(IF(N7="None",AD117,M117))-(K34))),1E-6))&gt;(ABS(I117)/MAX(((F34)+(H34)*(MAX($D$16,(AD117)-(J34))))*(MAX($D$16,(AD117)-(J34))),1E-6)),$D$9*((((ABS(I117)/MAX(((G34)+(I34)*(MAX($D$16,(IF(N7="None",AD117,M117))-(K34))))*(MAX($D$16,(IF(N7="None",AD117,M117))-(K34))),1E-6))^2)/(2*$I$5))-(((ABS(I117)/MAX(((F34)+(H34)*(MAX($D$16,(AD117)-(J34))))*(MAX($D$16,(AD117)-(J34))),1E-6))^2)/(2*$I$5))),$D$8*((((ABS(I117)/MAX(((F34)+(H34)*(MAX($D$16,(AD117)-(J34))))*(MAX($D$16,(AD117)-(J34))),1E-6))^2)/(2*$I$5))-(((ABS(I117)/MAX(((G34)+(I34)*(MAX($D$16,(IF(N7="None",AD117,M117))-(K34))))*(MAX($D$16,(IF(N7="None",AD117,M117))-(K34))),1E-6))^2)/(2*$I$5)))))+($D$10*(ABS((X34)-(W34))/90)*MAX(((ABS(I117)/MAX(((F34)+(H34)*(MAX($D$16,(AD117)-(J34))))*(MAX($D$16,(AD117)-(J34))),1E-6))^2)/(2*$I$5),((ABS(I117)/MAX(((G34)+(I34)*(MAX($D$16,(IF(N7="None",AD117,M117))-(K34))))*(MAX($D$16,(IF(N7="None",AD117,M117))-(K34))),1E-6))^2)/(2*$I$5)))+(0)-((ABS(I117)/MAX(((F34)+(H34)*(MAX($D$16,(AD117)-(J34))))*(MAX($D$16,(AD117)-(J34))),1E-6))^2)/(2*$I$5)</f>
        <v/>
      </c>
      <c r="T117">
        <f>N117+((ABS(J117)/MAX(((G35)+(I35)*(MAX($D$16,(IF(N8="None",AD117,N117))-(K35))))*(MAX($D$16,(IF(N8="None",AD117,N117))-(K35))),1E-6))^2)/(2*$I$5)+((E35)*((((ABS(J117)*$D$6)/(MAX(((F35)+(H35)*(MAX($D$16,(AD117)-(J35))))*(MAX($D$16,(AD117)-(J35))),1E-6)*MAX(((((F35)+(H35)*(MAX($D$16,(AD117)-(J35))))*(MAX($D$16,(AD117)-(J35))))/MAX((F35)+2*(MAX($D$16,(AD117)-(J35)))*SQRT(1+(H35)^2),1E-6))^(2/3),1E-6)))^2)+(((ABS(J117)*$D$6)/(MAX(((G35)+(I35)*(MAX($D$16,(IF(N8="None",AD117,N117))-(K35))))*(MAX($D$16,(IF(N8="None",AD117,N117))-(K35))),1E-6)*MAX(((((G35)+(I35)*(MAX($D$16,(IF(N8="None",AD117,N117))-(K35))))*(MAX($D$16,(IF(N8="None",AD117,N117))-(K35))))/MAX((G35)+2*(MAX($D$16,(IF(N8="None",AD117,N117))-(K35)))*SQRT(1+(I35)^2),1E-6))^(2/3),1E-6)))^2))/2)+(IF((ABS(J117)/MAX(((G35)+(I35)*(MAX($D$16,(IF(N8="None",AD117,N117))-(K35))))*(MAX($D$16,(IF(N8="None",AD117,N117))-(K35))),1E-6))&gt;(ABS(J117)/MAX(((F35)+(H35)*(MAX($D$16,(AD117)-(J35))))*(MAX($D$16,(AD117)-(J35))),1E-6)),$D$9*((((ABS(J117)/MAX(((G35)+(I35)*(MAX($D$16,(IF(N8="None",AD117,N117))-(K35))))*(MAX($D$16,(IF(N8="None",AD117,N117))-(K35))),1E-6))^2)/(2*$I$5))-(((ABS(J117)/MAX(((F35)+(H35)*(MAX($D$16,(AD117)-(J35))))*(MAX($D$16,(AD117)-(J35))),1E-6))^2)/(2*$I$5))),$D$8*((((ABS(J117)/MAX(((F35)+(H35)*(MAX($D$16,(AD117)-(J35))))*(MAX($D$16,(AD117)-(J35))),1E-6))^2)/(2*$I$5))-(((ABS(J117)/MAX(((G35)+(I35)*(MAX($D$16,(IF(N8="None",AD117,N117))-(K35))))*(MAX($D$16,(IF(N8="None",AD117,N117))-(K35))),1E-6))^2)/(2*$I$5)))))+($D$10*(ABS((X35)-(W35))/90)*MAX(((ABS(J117)/MAX(((F35)+(H35)*(MAX($D$16,(AD117)-(J35))))*(MAX($D$16,(AD117)-(J35))),1E-6))^2)/(2*$I$5),((ABS(J117)/MAX(((G35)+(I35)*(MAX($D$16,(IF(N8="None",AD117,N117))-(K35))))*(MAX($D$16,(IF(N8="None",AD117,N117))-(K35))),1E-6))^2)/(2*$I$5)))+(($D$11*0.34699541*(ABS(I117)/MAX(ABS(G117),1E-6))^2*MAX(((ABS(J117)/MAX(((F35)+(H35)*(MAX($D$16,(AD117)-(J35))))*(MAX($D$16,(AD117)-(J35))),1E-6))^2)/(2*$I$5),((ABS(J117)/MAX(((G35)+(I35)*(MAX($D$16,(IF(N8="None",AD117,N117))-(K35))))*(MAX($D$16,(IF(N8="None",AD117,N117))-(K35))),1E-6))^2)/(2*$I$5))))-((ABS(J117)/MAX(((F35)+(H35)*(MAX($D$16,(AD117)-(J35))))*(MAX($D$16,(AD117)-(J35))),1E-6))^2)/(2*$I$5)</f>
        <v/>
      </c>
      <c r="U117">
        <f>((((G31)*(MAX($D$16,(AE117)-(K31)))^2)/2+(I31)*(MAX($D$16,(AE117)-(K31)))^3/3+(ABS(F117)^2)/($I$5*MAX(((G31)+(I31)*(MAX($D$16,(AE117)-(K31))))*(MAX($D$16,(AE117)-(K31))),1E-6)))-(IF(N6="None",((((F32)*(MAX($D$16,(AE117)-(J32)))^2)/2+(H32)*(MAX($D$16,(AE117)-(J32)))^3/3+(ABS(G117)^2)/($I$5*MAX(((F32)+(H32)*(MAX($D$16,(AE117)-(J32))))*(MAX($D$16,(AE117)-(J32))),1E-6)))*0.72785025),(((((F32)*(MAX($D$16,(AE117)-(J32)))^2)/2+(H32)*(MAX($D$16,(AE117)-(J32)))^3/3+(ABS(G117)^2)/($I$5*MAX(((F32)+(H32)*(MAX($D$16,(AE117)-(J32))))*(MAX($D$16,(AE117)-(J32))),1E-6)))*0.72785025)+((((F33)*(MAX($D$16,(AE117)-(J33)))^2)/2+(H33)*(MAX($D$16,(AE117)-(J33)))^3/3+(ABS(H117)^2)/($I$5*MAX(((F33)+(H33)*(MAX($D$16,(AE117)-(J33))))*(MAX($D$16,(AE117)-(J33))),1E-6)))*0.99999971)))))/MAX(((G31)*(MAX($D$16,(AE117)-(K31)))^2)/2+(I31)*(MAX($D$16,(AE117)-(K31)))^3/3+(ABS(F117)^2)/($I$5*MAX(((G31)+(I31)*(MAX($D$16,(AE117)-(K31))))*(MAX($D$16,(AE117)-(K31))),1E-6)),1E-6)</f>
        <v/>
      </c>
      <c r="V117">
        <f>((((G32)*(MAX($D$16,(AF117)-(K32)))^2)/2+(I32)*(MAX($D$16,(AF117)-(K32)))^3/3+(ABS(G117)^2)/($I$5*MAX(((G32)+(I32)*(MAX($D$16,(AF117)-(K32))))*(MAX($D$16,(AF117)-(K32))),1E-6)))-(IF(AND(N7="None",N8="None"),0,IF(N8="None",((((F34)*(MAX($D$16,(AF117)-(J34)))^2)/2+(H34)*(MAX($D$16,(AF117)-(J34)))^3/3+(ABS(I117)^2)/($I$5*MAX(((F34)+(H34)*(MAX($D$16,(AF117)-(J34))))*(MAX($D$16,(AF117)-(J34))),1E-6)))*1.00000000),IF(N7="None",((((F35)*(MAX($D$16,(AF117)-(J35)))^2)/2+(H35)*(MAX($D$16,(AF117)-(J35)))^3/3+(ABS(J117)^2)/($I$5*MAX(((F35)+(H35)*(MAX($D$16,(AF117)-(J35))))*(MAX($D$16,(AF117)-(J35))),1E-6)))*0.30600918),(((((F34)*(MAX($D$16,(AF117)-(J34)))^2)/2+(H34)*(MAX($D$16,(AF117)-(J34)))^3/3+(ABS(I117)^2)/($I$5*MAX(((F34)+(H34)*(MAX($D$16,(AF117)-(J34))))*(MAX($D$16,(AF117)-(J34))),1E-6)))*1.00000000)+((((F35)*(MAX($D$16,(AF117)-(J35)))^2)/2+(H35)*(MAX($D$16,(AF117)-(J35)))^3/3+(ABS(J117)^2)/($I$5*MAX(((F35)+(H35)*(MAX($D$16,(AF117)-(J35))))*(MAX($D$16,(AF117)-(J35))),1E-6)))*0.30600918)))))))/MAX(((G32)*(MAX($D$16,(AF117)-(K32)))^2)/2+(I32)*(MAX($D$16,(AF117)-(K32)))^3/3+(ABS(G117)^2)/($I$5*MAX(((G32)+(I32)*(MAX($D$16,(AF117)-(K32))))*(MAX($D$16,(AF117)-(K32))),1E-6)),1E-6)</f>
        <v/>
      </c>
      <c r="W117">
        <f>ABS((MAX(P117,Q117))-D117)</f>
        <v/>
      </c>
      <c r="X117">
        <f>ABS((MAX(S117,T117))-E117)</f>
        <v/>
      </c>
      <c r="Y117">
        <f>IF($D$20=0,B117,IFERROR(IF(N6="None",1,MIN(0.98,MAX(0.02,B117+$D$14*((Q117-P117)/MAX(ABS(D117),1))))),B117))</f>
        <v/>
      </c>
      <c r="Z117">
        <f>IF($D$20=0,C117,IFERROR(IF(AND(N7="None",N8="None"),C117,IF(N8="None",1,IF(N7="None",0,MIN(0.98,MAX(0.02,C117+$D$14*((T117-S117)/MAX(ABS(E117),1))))))),C117))</f>
        <v/>
      </c>
      <c r="AA117">
        <f>IF($D$20=0,D117,IFERROR(D117+$D$13*(AC117-D117),D117))</f>
        <v/>
      </c>
      <c r="AB117">
        <f>IF($D$20=0,E117,IFERROR(E117+$D$13*(AD117-E117),E117))</f>
        <v/>
      </c>
      <c r="AC117">
        <f>IF($D$20=0,D117,IF(AC117=0,(MAX(P117,Q117)),IF(ABS((MAX(P117,Q117))-AC117)&lt;$D$19,AC117,MAX((K31)+$D$16,AC117+$D$13*(((MAX(P117,Q117))-AC117))))))</f>
        <v/>
      </c>
      <c r="AD117">
        <f>IF($D$20=0,E117,IF(AD117=0,(MAX(S117,T117)),IF(ABS((MAX(S117,T117))-AD117)&lt;$D$19,AD117,MAX((K32)+$D$16,AD117+$D$13*(((MAX(S117,T117))-AD117))))))</f>
        <v/>
      </c>
      <c r="AE117">
        <f>IF($D$20=0,D117,IF(AE117=0,O117,IF(ABS(U117)&lt;$D$19,AE117,MAX((K31)+$D$16,AE117+($D$13*(((O117)-AE117)+(U117*MAX(ABS(AE117-(K31)),1))))))))</f>
        <v/>
      </c>
      <c r="AF117">
        <f>IF($D$20=0,E117,IF(AF117=0,R117,IF(ABS(V117)&lt;$D$19,AF117,MAX((K32)+$D$16,AF117+($D$13*(((R117)-AF117)+(V117*MAX(ABS(AF117-(K32)),1))))))))</f>
        <v/>
      </c>
      <c r="AG117">
        <f>((G31)*(MAX($D$16,(AC117)-(K31)))^2)/2+(I31)*(MAX($D$16,(AC117)-(K31)))^3/3+(ABS(F117)^2)/($I$5*MAX(((G31)+(I31)*(MAX($D$16,(AC117)-(K31))))*(MAX($D$16,(AC117)-(K31))),1E-6))</f>
        <v/>
      </c>
      <c r="AH117">
        <f>((G31)*(MAX($D$16,(AE117)-(K31)))^2)/2+(I31)*(MAX($D$16,(AE117)-(K31)))^3/3+(ABS(F117)^2)/($I$5*MAX(((G31)+(I31)*(MAX($D$16,(AE117)-(K31))))*(MAX($D$16,(AE117)-(K31))),1E-6))</f>
        <v/>
      </c>
      <c r="AI117">
        <f>((G32)*(MAX($D$16,(AD117)-(K32)))^2)/2+(I32)*(MAX($D$16,(AD117)-(K32)))^3/3+(ABS(G117)^2)/($I$5*MAX(((G32)+(I32)*(MAX($D$16,(AD117)-(K32))))*(MAX($D$16,(AD117)-(K32))),1E-6))</f>
        <v/>
      </c>
      <c r="AJ117">
        <f>((G32)*(MAX($D$16,(AF117)-(K32)))^2)/2+(I32)*(MAX($D$16,(AF117)-(K32)))^3/3+(ABS(G117)^2)/($I$5*MAX(((G32)+(I32)*(MAX($D$16,(AF117)-(K32))))*(MAX($D$16,(AF117)-(K32))),1E-6))</f>
        <v/>
      </c>
      <c r="AK117">
        <f>IF(AH117&gt;=AG117,"Supercritical","Subcritical")</f>
        <v/>
      </c>
      <c r="AL117">
        <f>IF(AJ117&gt;=AI117,"Supercritical","Subcritical")</f>
        <v/>
      </c>
      <c r="AM117">
        <f>IF($D$20=0,D117,IFERROR(D117+$D$13*(IF(AK117="Supercritical",AE117,AC117)-D117),D117))</f>
        <v/>
      </c>
      <c r="AN117">
        <f>IF($D$20=0,E117,IFERROR(E117+$D$13*(IF(AL117="Supercritical",AF117,AD117)-E117),E117))</f>
        <v/>
      </c>
      <c r="AO117">
        <f>IF($D$20=0,0,IFERROR(ABS(IF(AK117="Supercritical",AE117,AC117)-D117),0))</f>
        <v/>
      </c>
      <c r="AP117">
        <f>IF($D$20=0,0,IFERROR(ABS(IF(AL117="Supercritical",AF117,AD117)-E117),0))</f>
        <v/>
      </c>
    </row>
    <row r="118">
      <c r="A118" t="n">
        <v>75</v>
      </c>
      <c r="B118">
        <f>Y117</f>
        <v/>
      </c>
      <c r="C118">
        <f>Z117</f>
        <v/>
      </c>
      <c r="D118">
        <f>AM117</f>
        <v/>
      </c>
      <c r="E118">
        <f>AN117</f>
        <v/>
      </c>
      <c r="F118">
        <f>$D$5</f>
        <v/>
      </c>
      <c r="G118">
        <f>IF(N6="None",MAX(0,F118-H118),MAX(0,F118*B118))</f>
        <v/>
      </c>
      <c r="H118">
        <f>IF(N6="None",MAX(0.05,IFERROR(O33,0)+0.05),MAX(0,F118-G118))</f>
        <v/>
      </c>
      <c r="I118">
        <f>IF(AND(N7="None",N8="None"),MAX(0,G118*C118),IF(N7="None",MAX(0.05,IFERROR(O34,0)+0.05),IF(N8="None",MAX(0,G118-J118),MAX(0,G118*C118))))</f>
        <v/>
      </c>
      <c r="J118">
        <f>IF(AND(N7="None",N8="None"),MAX(0,G118-I118),IF(N8="None",MAX(0.05,IFERROR(O35,0)+0.05),IF(N7="None",MAX(0,G118-I118),MAX(0,G118-I118))))</f>
        <v/>
      </c>
      <c r="K118">
        <f>P5</f>
        <v/>
      </c>
      <c r="L118">
        <f>P6</f>
        <v/>
      </c>
      <c r="M118">
        <f>P7</f>
        <v/>
      </c>
      <c r="N118">
        <f>P8</f>
        <v/>
      </c>
      <c r="O118">
        <f>K118+((ABS(F118)/MAX(((F31)+(H31)*(MAX($D$16,(K118)-(J31))))*(MAX($D$16,(K118)-(J31))),1E-6))^2)/(2*$I$5)-((E31)*((((ABS(F118)*$D$6)/(MAX(((F31)+(H31)*(MAX($D$16,(K118)-(J31))))*(MAX($D$16,(K118)-(J31))),1E-6)*MAX(((((F31)+(H31)*(MAX($D$16,(K118)-(J31))))*(MAX($D$16,(K118)-(J31))))/MAX((F31)+2*(MAX($D$16,(K118)-(J31)))*SQRT(1+(H31)^2),1E-6))^(2/3),1E-6)))^2)+(((ABS(F118)*$D$6)/(MAX(((G31)+(I31)*(MAX($D$16,(AE118)-(K31))))*(MAX($D$16,(AE118)-(K31))),1E-6)*MAX(((((G31)+(I31)*(MAX($D$16,(AE118)-(K31))))*(MAX($D$16,(AE118)-(K31))))/MAX((G31)+2*(MAX($D$16,(AE118)-(K31)))*SQRT(1+(I31)^2),1E-6))^(2/3),1E-6)))^2))/2)+(IF((ABS(F118)/MAX(((G31)+(I31)*(MAX($D$16,(AE118)-(K31))))*(MAX($D$16,(AE118)-(K31))),1E-6))&gt;(ABS(F118)/MAX(((F31)+(H31)*(MAX($D$16,(K118)-(J31))))*(MAX($D$16,(K118)-(J31))),1E-6)),$D$9*((((ABS(F118)/MAX(((G31)+(I31)*(MAX($D$16,(AE118)-(K31))))*(MAX($D$16,(AE118)-(K31))),1E-6))^2)/(2*$I$5))-(((ABS(F118)/MAX(((F31)+(H31)*(MAX($D$16,(K118)-(J31))))*(MAX($D$16,(K118)-(J31))),1E-6))^2)/(2*$I$5))),$D$8*((((ABS(F118)/MAX(((F31)+(H31)*(MAX($D$16,(K118)-(J31))))*(MAX($D$16,(K118)-(J31))),1E-6))^2)/(2*$I$5))-(((ABS(F118)/MAX(((G31)+(I31)*(MAX($D$16,(AE118)-(K31))))*(MAX($D$16,(AE118)-(K31))),1E-6))^2)/(2*$I$5)))))+($D$10*(ABS((X31)-(W31))/90)*MAX(((ABS(F118)/MAX(((F31)+(H31)*(MAX($D$16,(K118)-(J31))))*(MAX($D$16,(K118)-(J31))),1E-6))^2)/(2*$I$5),((ABS(F118)/MAX(((G31)+(I31)*(MAX($D$16,(AE118)-(K31))))*(MAX($D$16,(AE118)-(K31))),1E-6))^2)/(2*$I$5)))+(0)-((ABS(F118)/MAX(((G31)+(I31)*(MAX($D$16,(AE118)-(K31))))*(MAX($D$16,(AE118)-(K31))),1E-6))^2)/(2*$I$5)</f>
        <v/>
      </c>
      <c r="P118">
        <f>AD118+((ABS(G118)/MAX(((G32)+(I32)*(MAX($D$16,(AD118)-(K32))))*(MAX($D$16,(AD118)-(K32))),1E-6))^2)/(2*$I$5)+((E32)*((((ABS(G118)*$D$6)/(MAX(((F32)+(H32)*(MAX($D$16,(AC118)-(J32))))*(MAX($D$16,(AC118)-(J32))),1E-6)*MAX(((((F32)+(H32)*(MAX($D$16,(AC118)-(J32))))*(MAX($D$16,(AC118)-(J32))))/MAX((F32)+2*(MAX($D$16,(AC118)-(J32)))*SQRT(1+(H32)^2),1E-6))^(2/3),1E-6)))^2)+(((ABS(G118)*$D$6)/(MAX(((G32)+(I32)*(MAX($D$16,(AD118)-(K32))))*(MAX($D$16,(AD118)-(K32))),1E-6)*MAX(((((G32)+(I32)*(MAX($D$16,(AD118)-(K32))))*(MAX($D$16,(AD118)-(K32))))/MAX((G32)+2*(MAX($D$16,(AD118)-(K32)))*SQRT(1+(I32)^2),1E-6))^(2/3),1E-6)))^2))/2)+(IF((ABS(G118)/MAX(((G32)+(I32)*(MAX($D$16,(AD118)-(K32))))*(MAX($D$16,(AD118)-(K32))),1E-6))&gt;(ABS(G118)/MAX(((F32)+(H32)*(MAX($D$16,(AC118)-(J32))))*(MAX($D$16,(AC118)-(J32))),1E-6)),$D$9*((((ABS(G118)/MAX(((G32)+(I32)*(MAX($D$16,(AD118)-(K32))))*(MAX($D$16,(AD118)-(K32))),1E-6))^2)/(2*$I$5))-(((ABS(G118)/MAX(((F32)+(H32)*(MAX($D$16,(AC118)-(J32))))*(MAX($D$16,(AC118)-(J32))),1E-6))^2)/(2*$I$5))),$D$8*((((ABS(G118)/MAX(((F32)+(H32)*(MAX($D$16,(AC118)-(J32))))*(MAX($D$16,(AC118)-(J32))),1E-6))^2)/(2*$I$5))-(((ABS(G118)/MAX(((G32)+(I32)*(MAX($D$16,(AD118)-(K32))))*(MAX($D$16,(AD118)-(K32))),1E-6))^2)/(2*$I$5)))))+($D$10*(ABS((X32)-(W32))/90)*MAX(((ABS(G118)/MAX(((F32)+(H32)*(MAX($D$16,(AC118)-(J32))))*(MAX($D$16,(AC118)-(J32))),1E-6))^2)/(2*$I$5),((ABS(G118)/MAX(((G32)+(I32)*(MAX($D$16,(AD118)-(K32))))*(MAX($D$16,(AD118)-(K32))),1E-6))^2)/(2*$I$5)))+(($D$11*0.13607488*(ABS(H118)/MAX(ABS(F118),1E-6))^2*MAX(((ABS(G118)/MAX(((F32)+(H32)*(MAX($D$16,(AC118)-(J32))))*(MAX($D$16,(AC118)-(J32))),1E-6))^2)/(2*$I$5),((ABS(G118)/MAX(((G32)+(I32)*(MAX($D$16,(AD118)-(K32))))*(MAX($D$16,(AD118)-(K32))),1E-6))^2)/(2*$I$5))))-((ABS(G118)/MAX(((F32)+(H32)*(MAX($D$16,(AC118)-(J32))))*(MAX($D$16,(AC118)-(J32))),1E-6))^2)/(2*$I$5)</f>
        <v/>
      </c>
      <c r="Q118">
        <f>L118+((ABS(H118)/MAX(((G33)+(I33)*(MAX($D$16,(IF(N6="None",AC118,L118))-(K33))))*(MAX($D$16,(IF(N6="None",AC118,L118))-(K33))),1E-6))^2)/(2*$I$5)+((E33)*((((ABS(H118)*$D$6)/(MAX(((F33)+(H33)*(MAX($D$16,(AC118)-(J33))))*(MAX($D$16,(AC118)-(J33))),1E-6)*MAX(((((F33)+(H33)*(MAX($D$16,(AC118)-(J33))))*(MAX($D$16,(AC118)-(J33))))/MAX((F33)+2*(MAX($D$16,(AC118)-(J33)))*SQRT(1+(H33)^2),1E-6))^(2/3),1E-6)))^2)+(((ABS(H118)*$D$6)/(MAX(((G33)+(I33)*(MAX($D$16,(IF(N6="None",AC118,L118))-(K33))))*(MAX($D$16,(IF(N6="None",AC118,L118))-(K33))),1E-6)*MAX(((((G33)+(I33)*(MAX($D$16,(IF(N6="None",AC118,L118))-(K33))))*(MAX($D$16,(IF(N6="None",AC118,L118))-(K33))))/MAX((G33)+2*(MAX($D$16,(IF(N6="None",AC118,L118))-(K33)))*SQRT(1+(I33)^2),1E-6))^(2/3),1E-6)))^2))/2)+(IF((ABS(H118)/MAX(((G33)+(I33)*(MAX($D$16,(IF(N6="None",AC118,L118))-(K33))))*(MAX($D$16,(IF(N6="None",AC118,L118))-(K33))),1E-6))&gt;(ABS(H118)/MAX(((F33)+(H33)*(MAX($D$16,(AC118)-(J33))))*(MAX($D$16,(AC118)-(J33))),1E-6)),$D$9*((((ABS(H118)/MAX(((G33)+(I33)*(MAX($D$16,(IF(N6="None",AC118,L118))-(K33))))*(MAX($D$16,(IF(N6="None",AC118,L118))-(K33))),1E-6))^2)/(2*$I$5))-(((ABS(H118)/MAX(((F33)+(H33)*(MAX($D$16,(AC118)-(J33))))*(MAX($D$16,(AC118)-(J33))),1E-6))^2)/(2*$I$5))),$D$8*((((ABS(H118)/MAX(((F33)+(H33)*(MAX($D$16,(AC118)-(J33))))*(MAX($D$16,(AC118)-(J33))),1E-6))^2)/(2*$I$5))-(((ABS(H118)/MAX(((G33)+(I33)*(MAX($D$16,(IF(N6="None",AC118,L118))-(K33))))*(MAX($D$16,(IF(N6="None",AC118,L118))-(K33))),1E-6))^2)/(2*$I$5)))))+($D$10*(ABS((X33)-(W33))/90)*MAX(((ABS(H118)/MAX(((F33)+(H33)*(MAX($D$16,(AC118)-(J33))))*(MAX($D$16,(AC118)-(J33))),1E-6))^2)/(2*$I$5),((ABS(H118)/MAX(((G33)+(I33)*(MAX($D$16,(IF(N6="None",AC118,L118))-(K33))))*(MAX($D$16,(IF(N6="None",AC118,L118))-(K33))),1E-6))^2)/(2*$I$5)))+(($D$11*0.00000015*(ABS(G118)/MAX(ABS(F118),1E-6))^2*MAX(((ABS(H118)/MAX(((F33)+(H33)*(MAX($D$16,(AC118)-(J33))))*(MAX($D$16,(AC118)-(J33))),1E-6))^2)/(2*$I$5),((ABS(H118)/MAX(((G33)+(I33)*(MAX($D$16,(IF(N6="None",AC118,L118))-(K33))))*(MAX($D$16,(IF(N6="None",AC118,L118))-(K33))),1E-6))^2)/(2*$I$5))))-((ABS(H118)/MAX(((F33)+(H33)*(MAX($D$16,(AC118)-(J33))))*(MAX($D$16,(AC118)-(J33))),1E-6))^2)/(2*$I$5)</f>
        <v/>
      </c>
      <c r="R118">
        <f>AE118+((ABS(G118)/MAX(((F32)+(H32)*(MAX($D$16,(AE118)-(J32))))*(MAX($D$16,(AE118)-(J32))),1E-6))^2)/(2*$I$5)-((E32)*((((ABS(G118)*$D$6)/(MAX(((F32)+(H32)*(MAX($D$16,(AE118)-(J32))))*(MAX($D$16,(AE118)-(J32))),1E-6)*MAX(((((F32)+(H32)*(MAX($D$16,(AE118)-(J32))))*(MAX($D$16,(AE118)-(J32))))/MAX((F32)+2*(MAX($D$16,(AE118)-(J32)))*SQRT(1+(H32)^2),1E-6))^(2/3),1E-6)))^2)+(((ABS(G118)*$D$6)/(MAX(((G32)+(I32)*(MAX($D$16,(AF118)-(K32))))*(MAX($D$16,(AF118)-(K32))),1E-6)*MAX(((((G32)+(I32)*(MAX($D$16,(AF118)-(K32))))*(MAX($D$16,(AF118)-(K32))))/MAX((G32)+2*(MAX($D$16,(AF118)-(K32)))*SQRT(1+(I32)^2),1E-6))^(2/3),1E-6)))^2))/2)+(IF((ABS(G118)/MAX(((G32)+(I32)*(MAX($D$16,(AF118)-(K32))))*(MAX($D$16,(AF118)-(K32))),1E-6))&gt;(ABS(G118)/MAX(((F32)+(H32)*(MAX($D$16,(AE118)-(J32))))*(MAX($D$16,(AE118)-(J32))),1E-6)),$D$9*((((ABS(G118)/MAX(((G32)+(I32)*(MAX($D$16,(AF118)-(K32))))*(MAX($D$16,(AF118)-(K32))),1E-6))^2)/(2*$I$5))-(((ABS(G118)/MAX(((F32)+(H32)*(MAX($D$16,(AE118)-(J32))))*(MAX($D$16,(AE118)-(J32))),1E-6))^2)/(2*$I$5))),$D$8*((((ABS(G118)/MAX(((F32)+(H32)*(MAX($D$16,(AE118)-(J32))))*(MAX($D$16,(AE118)-(J32))),1E-6))^2)/(2*$I$5))-(((ABS(G118)/MAX(((G32)+(I32)*(MAX($D$16,(AF118)-(K32))))*(MAX($D$16,(AF118)-(K32))),1E-6))^2)/(2*$I$5)))))+($D$10*(ABS((X32)-(W32))/90)*MAX(((ABS(G118)/MAX(((F32)+(H32)*(MAX($D$16,(AE118)-(J32))))*(MAX($D$16,(AE118)-(J32))),1E-6))^2)/(2*$I$5),((ABS(G118)/MAX(((G32)+(I32)*(MAX($D$16,(AF118)-(K32))))*(MAX($D$16,(AF118)-(K32))),1E-6))^2)/(2*$I$5)))+(($D$11*0.13607488*(ABS(H118)/MAX(ABS(F118),1E-6))^2*MAX(((ABS(G118)/MAX(((F32)+(H32)*(MAX($D$16,(AE118)-(J32))))*(MAX($D$16,(AE118)-(J32))),1E-6))^2)/(2*$I$5),((ABS(G118)/MAX(((G32)+(I32)*(MAX($D$16,(AF118)-(K32))))*(MAX($D$16,(AF118)-(K32))),1E-6))^2)/(2*$I$5))))-((ABS(G118)/MAX(((G32)+(I32)*(MAX($D$16,(AF118)-(K32))))*(MAX($D$16,(AF118)-(K32))),1E-6))^2)/(2*$I$5)</f>
        <v/>
      </c>
      <c r="S118">
        <f>M118+((ABS(I118)/MAX(((G34)+(I34)*(MAX($D$16,(IF(N7="None",AD118,M118))-(K34))))*(MAX($D$16,(IF(N7="None",AD118,M118))-(K34))),1E-6))^2)/(2*$I$5)+((E34)*((((ABS(I118)*$D$6)/(MAX(((F34)+(H34)*(MAX($D$16,(AD118)-(J34))))*(MAX($D$16,(AD118)-(J34))),1E-6)*MAX(((((F34)+(H34)*(MAX($D$16,(AD118)-(J34))))*(MAX($D$16,(AD118)-(J34))))/MAX((F34)+2*(MAX($D$16,(AD118)-(J34)))*SQRT(1+(H34)^2),1E-6))^(2/3),1E-6)))^2)+(((ABS(I118)*$D$6)/(MAX(((G34)+(I34)*(MAX($D$16,(IF(N7="None",AD118,M118))-(K34))))*(MAX($D$16,(IF(N7="None",AD118,M118))-(K34))),1E-6)*MAX(((((G34)+(I34)*(MAX($D$16,(IF(N7="None",AD118,M118))-(K34))))*(MAX($D$16,(IF(N7="None",AD118,M118))-(K34))))/MAX((G34)+2*(MAX($D$16,(IF(N7="None",AD118,M118))-(K34)))*SQRT(1+(I34)^2),1E-6))^(2/3),1E-6)))^2))/2)+(IF((ABS(I118)/MAX(((G34)+(I34)*(MAX($D$16,(IF(N7="None",AD118,M118))-(K34))))*(MAX($D$16,(IF(N7="None",AD118,M118))-(K34))),1E-6))&gt;(ABS(I118)/MAX(((F34)+(H34)*(MAX($D$16,(AD118)-(J34))))*(MAX($D$16,(AD118)-(J34))),1E-6)),$D$9*((((ABS(I118)/MAX(((G34)+(I34)*(MAX($D$16,(IF(N7="None",AD118,M118))-(K34))))*(MAX($D$16,(IF(N7="None",AD118,M118))-(K34))),1E-6))^2)/(2*$I$5))-(((ABS(I118)/MAX(((F34)+(H34)*(MAX($D$16,(AD118)-(J34))))*(MAX($D$16,(AD118)-(J34))),1E-6))^2)/(2*$I$5))),$D$8*((((ABS(I118)/MAX(((F34)+(H34)*(MAX($D$16,(AD118)-(J34))))*(MAX($D$16,(AD118)-(J34))),1E-6))^2)/(2*$I$5))-(((ABS(I118)/MAX(((G34)+(I34)*(MAX($D$16,(IF(N7="None",AD118,M118))-(K34))))*(MAX($D$16,(IF(N7="None",AD118,M118))-(K34))),1E-6))^2)/(2*$I$5)))))+($D$10*(ABS((X34)-(W34))/90)*MAX(((ABS(I118)/MAX(((F34)+(H34)*(MAX($D$16,(AD118)-(J34))))*(MAX($D$16,(AD118)-(J34))),1E-6))^2)/(2*$I$5),((ABS(I118)/MAX(((G34)+(I34)*(MAX($D$16,(IF(N7="None",AD118,M118))-(K34))))*(MAX($D$16,(IF(N7="None",AD118,M118))-(K34))),1E-6))^2)/(2*$I$5)))+(0)-((ABS(I118)/MAX(((F34)+(H34)*(MAX($D$16,(AD118)-(J34))))*(MAX($D$16,(AD118)-(J34))),1E-6))^2)/(2*$I$5)</f>
        <v/>
      </c>
      <c r="T118">
        <f>N118+((ABS(J118)/MAX(((G35)+(I35)*(MAX($D$16,(IF(N8="None",AD118,N118))-(K35))))*(MAX($D$16,(IF(N8="None",AD118,N118))-(K35))),1E-6))^2)/(2*$I$5)+((E35)*((((ABS(J118)*$D$6)/(MAX(((F35)+(H35)*(MAX($D$16,(AD118)-(J35))))*(MAX($D$16,(AD118)-(J35))),1E-6)*MAX(((((F35)+(H35)*(MAX($D$16,(AD118)-(J35))))*(MAX($D$16,(AD118)-(J35))))/MAX((F35)+2*(MAX($D$16,(AD118)-(J35)))*SQRT(1+(H35)^2),1E-6))^(2/3),1E-6)))^2)+(((ABS(J118)*$D$6)/(MAX(((G35)+(I35)*(MAX($D$16,(IF(N8="None",AD118,N118))-(K35))))*(MAX($D$16,(IF(N8="None",AD118,N118))-(K35))),1E-6)*MAX(((((G35)+(I35)*(MAX($D$16,(IF(N8="None",AD118,N118))-(K35))))*(MAX($D$16,(IF(N8="None",AD118,N118))-(K35))))/MAX((G35)+2*(MAX($D$16,(IF(N8="None",AD118,N118))-(K35)))*SQRT(1+(I35)^2),1E-6))^(2/3),1E-6)))^2))/2)+(IF((ABS(J118)/MAX(((G35)+(I35)*(MAX($D$16,(IF(N8="None",AD118,N118))-(K35))))*(MAX($D$16,(IF(N8="None",AD118,N118))-(K35))),1E-6))&gt;(ABS(J118)/MAX(((F35)+(H35)*(MAX($D$16,(AD118)-(J35))))*(MAX($D$16,(AD118)-(J35))),1E-6)),$D$9*((((ABS(J118)/MAX(((G35)+(I35)*(MAX($D$16,(IF(N8="None",AD118,N118))-(K35))))*(MAX($D$16,(IF(N8="None",AD118,N118))-(K35))),1E-6))^2)/(2*$I$5))-(((ABS(J118)/MAX(((F35)+(H35)*(MAX($D$16,(AD118)-(J35))))*(MAX($D$16,(AD118)-(J35))),1E-6))^2)/(2*$I$5))),$D$8*((((ABS(J118)/MAX(((F35)+(H35)*(MAX($D$16,(AD118)-(J35))))*(MAX($D$16,(AD118)-(J35))),1E-6))^2)/(2*$I$5))-(((ABS(J118)/MAX(((G35)+(I35)*(MAX($D$16,(IF(N8="None",AD118,N118))-(K35))))*(MAX($D$16,(IF(N8="None",AD118,N118))-(K35))),1E-6))^2)/(2*$I$5)))))+($D$10*(ABS((X35)-(W35))/90)*MAX(((ABS(J118)/MAX(((F35)+(H35)*(MAX($D$16,(AD118)-(J35))))*(MAX($D$16,(AD118)-(J35))),1E-6))^2)/(2*$I$5),((ABS(J118)/MAX(((G35)+(I35)*(MAX($D$16,(IF(N8="None",AD118,N118))-(K35))))*(MAX($D$16,(IF(N8="None",AD118,N118))-(K35))),1E-6))^2)/(2*$I$5)))+(($D$11*0.34699541*(ABS(I118)/MAX(ABS(G118),1E-6))^2*MAX(((ABS(J118)/MAX(((F35)+(H35)*(MAX($D$16,(AD118)-(J35))))*(MAX($D$16,(AD118)-(J35))),1E-6))^2)/(2*$I$5),((ABS(J118)/MAX(((G35)+(I35)*(MAX($D$16,(IF(N8="None",AD118,N118))-(K35))))*(MAX($D$16,(IF(N8="None",AD118,N118))-(K35))),1E-6))^2)/(2*$I$5))))-((ABS(J118)/MAX(((F35)+(H35)*(MAX($D$16,(AD118)-(J35))))*(MAX($D$16,(AD118)-(J35))),1E-6))^2)/(2*$I$5)</f>
        <v/>
      </c>
      <c r="U118">
        <f>((((G31)*(MAX($D$16,(AE118)-(K31)))^2)/2+(I31)*(MAX($D$16,(AE118)-(K31)))^3/3+(ABS(F118)^2)/($I$5*MAX(((G31)+(I31)*(MAX($D$16,(AE118)-(K31))))*(MAX($D$16,(AE118)-(K31))),1E-6)))-(IF(N6="None",((((F32)*(MAX($D$16,(AE118)-(J32)))^2)/2+(H32)*(MAX($D$16,(AE118)-(J32)))^3/3+(ABS(G118)^2)/($I$5*MAX(((F32)+(H32)*(MAX($D$16,(AE118)-(J32))))*(MAX($D$16,(AE118)-(J32))),1E-6)))*0.72785025),(((((F32)*(MAX($D$16,(AE118)-(J32)))^2)/2+(H32)*(MAX($D$16,(AE118)-(J32)))^3/3+(ABS(G118)^2)/($I$5*MAX(((F32)+(H32)*(MAX($D$16,(AE118)-(J32))))*(MAX($D$16,(AE118)-(J32))),1E-6)))*0.72785025)+((((F33)*(MAX($D$16,(AE118)-(J33)))^2)/2+(H33)*(MAX($D$16,(AE118)-(J33)))^3/3+(ABS(H118)^2)/($I$5*MAX(((F33)+(H33)*(MAX($D$16,(AE118)-(J33))))*(MAX($D$16,(AE118)-(J33))),1E-6)))*0.99999971)))))/MAX(((G31)*(MAX($D$16,(AE118)-(K31)))^2)/2+(I31)*(MAX($D$16,(AE118)-(K31)))^3/3+(ABS(F118)^2)/($I$5*MAX(((G31)+(I31)*(MAX($D$16,(AE118)-(K31))))*(MAX($D$16,(AE118)-(K31))),1E-6)),1E-6)</f>
        <v/>
      </c>
      <c r="V118">
        <f>((((G32)*(MAX($D$16,(AF118)-(K32)))^2)/2+(I32)*(MAX($D$16,(AF118)-(K32)))^3/3+(ABS(G118)^2)/($I$5*MAX(((G32)+(I32)*(MAX($D$16,(AF118)-(K32))))*(MAX($D$16,(AF118)-(K32))),1E-6)))-(IF(AND(N7="None",N8="None"),0,IF(N8="None",((((F34)*(MAX($D$16,(AF118)-(J34)))^2)/2+(H34)*(MAX($D$16,(AF118)-(J34)))^3/3+(ABS(I118)^2)/($I$5*MAX(((F34)+(H34)*(MAX($D$16,(AF118)-(J34))))*(MAX($D$16,(AF118)-(J34))),1E-6)))*1.00000000),IF(N7="None",((((F35)*(MAX($D$16,(AF118)-(J35)))^2)/2+(H35)*(MAX($D$16,(AF118)-(J35)))^3/3+(ABS(J118)^2)/($I$5*MAX(((F35)+(H35)*(MAX($D$16,(AF118)-(J35))))*(MAX($D$16,(AF118)-(J35))),1E-6)))*0.30600918),(((((F34)*(MAX($D$16,(AF118)-(J34)))^2)/2+(H34)*(MAX($D$16,(AF118)-(J34)))^3/3+(ABS(I118)^2)/($I$5*MAX(((F34)+(H34)*(MAX($D$16,(AF118)-(J34))))*(MAX($D$16,(AF118)-(J34))),1E-6)))*1.00000000)+((((F35)*(MAX($D$16,(AF118)-(J35)))^2)/2+(H35)*(MAX($D$16,(AF118)-(J35)))^3/3+(ABS(J118)^2)/($I$5*MAX(((F35)+(H35)*(MAX($D$16,(AF118)-(J35))))*(MAX($D$16,(AF118)-(J35))),1E-6)))*0.30600918)))))))/MAX(((G32)*(MAX($D$16,(AF118)-(K32)))^2)/2+(I32)*(MAX($D$16,(AF118)-(K32)))^3/3+(ABS(G118)^2)/($I$5*MAX(((G32)+(I32)*(MAX($D$16,(AF118)-(K32))))*(MAX($D$16,(AF118)-(K32))),1E-6)),1E-6)</f>
        <v/>
      </c>
      <c r="W118">
        <f>ABS((MAX(P118,Q118))-D118)</f>
        <v/>
      </c>
      <c r="X118">
        <f>ABS((MAX(S118,T118))-E118)</f>
        <v/>
      </c>
      <c r="Y118">
        <f>IF($D$20=0,B118,IFERROR(IF(N6="None",1,MIN(0.98,MAX(0.02,B118+$D$14*((Q118-P118)/MAX(ABS(D118),1))))),B118))</f>
        <v/>
      </c>
      <c r="Z118">
        <f>IF($D$20=0,C118,IFERROR(IF(AND(N7="None",N8="None"),C118,IF(N8="None",1,IF(N7="None",0,MIN(0.98,MAX(0.02,C118+$D$14*((T118-S118)/MAX(ABS(E118),1))))))),C118))</f>
        <v/>
      </c>
      <c r="AA118">
        <f>IF($D$20=0,D118,IFERROR(D118+$D$13*(AC118-D118),D118))</f>
        <v/>
      </c>
      <c r="AB118">
        <f>IF($D$20=0,E118,IFERROR(E118+$D$13*(AD118-E118),E118))</f>
        <v/>
      </c>
      <c r="AC118">
        <f>IF($D$20=0,D118,IF(AC118=0,(MAX(P118,Q118)),IF(ABS((MAX(P118,Q118))-AC118)&lt;$D$19,AC118,MAX((K31)+$D$16,AC118+$D$13*(((MAX(P118,Q118))-AC118))))))</f>
        <v/>
      </c>
      <c r="AD118">
        <f>IF($D$20=0,E118,IF(AD118=0,(MAX(S118,T118)),IF(ABS((MAX(S118,T118))-AD118)&lt;$D$19,AD118,MAX((K32)+$D$16,AD118+$D$13*(((MAX(S118,T118))-AD118))))))</f>
        <v/>
      </c>
      <c r="AE118">
        <f>IF($D$20=0,D118,IF(AE118=0,O118,IF(ABS(U118)&lt;$D$19,AE118,MAX((K31)+$D$16,AE118+($D$13*(((O118)-AE118)+(U118*MAX(ABS(AE118-(K31)),1))))))))</f>
        <v/>
      </c>
      <c r="AF118">
        <f>IF($D$20=0,E118,IF(AF118=0,R118,IF(ABS(V118)&lt;$D$19,AF118,MAX((K32)+$D$16,AF118+($D$13*(((R118)-AF118)+(V118*MAX(ABS(AF118-(K32)),1))))))))</f>
        <v/>
      </c>
      <c r="AG118">
        <f>((G31)*(MAX($D$16,(AC118)-(K31)))^2)/2+(I31)*(MAX($D$16,(AC118)-(K31)))^3/3+(ABS(F118)^2)/($I$5*MAX(((G31)+(I31)*(MAX($D$16,(AC118)-(K31))))*(MAX($D$16,(AC118)-(K31))),1E-6))</f>
        <v/>
      </c>
      <c r="AH118">
        <f>((G31)*(MAX($D$16,(AE118)-(K31)))^2)/2+(I31)*(MAX($D$16,(AE118)-(K31)))^3/3+(ABS(F118)^2)/($I$5*MAX(((G31)+(I31)*(MAX($D$16,(AE118)-(K31))))*(MAX($D$16,(AE118)-(K31))),1E-6))</f>
        <v/>
      </c>
      <c r="AI118">
        <f>((G32)*(MAX($D$16,(AD118)-(K32)))^2)/2+(I32)*(MAX($D$16,(AD118)-(K32)))^3/3+(ABS(G118)^2)/($I$5*MAX(((G32)+(I32)*(MAX($D$16,(AD118)-(K32))))*(MAX($D$16,(AD118)-(K32))),1E-6))</f>
        <v/>
      </c>
      <c r="AJ118">
        <f>((G32)*(MAX($D$16,(AF118)-(K32)))^2)/2+(I32)*(MAX($D$16,(AF118)-(K32)))^3/3+(ABS(G118)^2)/($I$5*MAX(((G32)+(I32)*(MAX($D$16,(AF118)-(K32))))*(MAX($D$16,(AF118)-(K32))),1E-6))</f>
        <v/>
      </c>
      <c r="AK118">
        <f>IF(AH118&gt;=AG118,"Supercritical","Subcritical")</f>
        <v/>
      </c>
      <c r="AL118">
        <f>IF(AJ118&gt;=AI118,"Supercritical","Subcritical")</f>
        <v/>
      </c>
      <c r="AM118">
        <f>IF($D$20=0,D118,IFERROR(D118+$D$13*(IF(AK118="Supercritical",AE118,AC118)-D118),D118))</f>
        <v/>
      </c>
      <c r="AN118">
        <f>IF($D$20=0,E118,IFERROR(E118+$D$13*(IF(AL118="Supercritical",AF118,AD118)-E118),E118))</f>
        <v/>
      </c>
      <c r="AO118">
        <f>IF($D$20=0,0,IFERROR(ABS(IF(AK118="Supercritical",AE118,AC118)-D118),0))</f>
        <v/>
      </c>
      <c r="AP118">
        <f>IF($D$20=0,0,IFERROR(ABS(IF(AL118="Supercritical",AF118,AD118)-E118),0))</f>
        <v/>
      </c>
    </row>
    <row r="119">
      <c r="A119" t="n">
        <v>76</v>
      </c>
      <c r="B119">
        <f>Y118</f>
        <v/>
      </c>
      <c r="C119">
        <f>Z118</f>
        <v/>
      </c>
      <c r="D119">
        <f>AM118</f>
        <v/>
      </c>
      <c r="E119">
        <f>AN118</f>
        <v/>
      </c>
      <c r="F119">
        <f>$D$5</f>
        <v/>
      </c>
      <c r="G119">
        <f>IF(N6="None",MAX(0,F119-H119),MAX(0,F119*B119))</f>
        <v/>
      </c>
      <c r="H119">
        <f>IF(N6="None",MAX(0.05,IFERROR(O33,0)+0.05),MAX(0,F119-G119))</f>
        <v/>
      </c>
      <c r="I119">
        <f>IF(AND(N7="None",N8="None"),MAX(0,G119*C119),IF(N7="None",MAX(0.05,IFERROR(O34,0)+0.05),IF(N8="None",MAX(0,G119-J119),MAX(0,G119*C119))))</f>
        <v/>
      </c>
      <c r="J119">
        <f>IF(AND(N7="None",N8="None"),MAX(0,G119-I119),IF(N8="None",MAX(0.05,IFERROR(O35,0)+0.05),IF(N7="None",MAX(0,G119-I119),MAX(0,G119-I119))))</f>
        <v/>
      </c>
      <c r="K119">
        <f>P5</f>
        <v/>
      </c>
      <c r="L119">
        <f>P6</f>
        <v/>
      </c>
      <c r="M119">
        <f>P7</f>
        <v/>
      </c>
      <c r="N119">
        <f>P8</f>
        <v/>
      </c>
      <c r="O119">
        <f>K119+((ABS(F119)/MAX(((F31)+(H31)*(MAX($D$16,(K119)-(J31))))*(MAX($D$16,(K119)-(J31))),1E-6))^2)/(2*$I$5)-((E31)*((((ABS(F119)*$D$6)/(MAX(((F31)+(H31)*(MAX($D$16,(K119)-(J31))))*(MAX($D$16,(K119)-(J31))),1E-6)*MAX(((((F31)+(H31)*(MAX($D$16,(K119)-(J31))))*(MAX($D$16,(K119)-(J31))))/MAX((F31)+2*(MAX($D$16,(K119)-(J31)))*SQRT(1+(H31)^2),1E-6))^(2/3),1E-6)))^2)+(((ABS(F119)*$D$6)/(MAX(((G31)+(I31)*(MAX($D$16,(AE119)-(K31))))*(MAX($D$16,(AE119)-(K31))),1E-6)*MAX(((((G31)+(I31)*(MAX($D$16,(AE119)-(K31))))*(MAX($D$16,(AE119)-(K31))))/MAX((G31)+2*(MAX($D$16,(AE119)-(K31)))*SQRT(1+(I31)^2),1E-6))^(2/3),1E-6)))^2))/2)+(IF((ABS(F119)/MAX(((G31)+(I31)*(MAX($D$16,(AE119)-(K31))))*(MAX($D$16,(AE119)-(K31))),1E-6))&gt;(ABS(F119)/MAX(((F31)+(H31)*(MAX($D$16,(K119)-(J31))))*(MAX($D$16,(K119)-(J31))),1E-6)),$D$9*((((ABS(F119)/MAX(((G31)+(I31)*(MAX($D$16,(AE119)-(K31))))*(MAX($D$16,(AE119)-(K31))),1E-6))^2)/(2*$I$5))-(((ABS(F119)/MAX(((F31)+(H31)*(MAX($D$16,(K119)-(J31))))*(MAX($D$16,(K119)-(J31))),1E-6))^2)/(2*$I$5))),$D$8*((((ABS(F119)/MAX(((F31)+(H31)*(MAX($D$16,(K119)-(J31))))*(MAX($D$16,(K119)-(J31))),1E-6))^2)/(2*$I$5))-(((ABS(F119)/MAX(((G31)+(I31)*(MAX($D$16,(AE119)-(K31))))*(MAX($D$16,(AE119)-(K31))),1E-6))^2)/(2*$I$5)))))+($D$10*(ABS((X31)-(W31))/90)*MAX(((ABS(F119)/MAX(((F31)+(H31)*(MAX($D$16,(K119)-(J31))))*(MAX($D$16,(K119)-(J31))),1E-6))^2)/(2*$I$5),((ABS(F119)/MAX(((G31)+(I31)*(MAX($D$16,(AE119)-(K31))))*(MAX($D$16,(AE119)-(K31))),1E-6))^2)/(2*$I$5)))+(0)-((ABS(F119)/MAX(((G31)+(I31)*(MAX($D$16,(AE119)-(K31))))*(MAX($D$16,(AE119)-(K31))),1E-6))^2)/(2*$I$5)</f>
        <v/>
      </c>
      <c r="P119">
        <f>AD119+((ABS(G119)/MAX(((G32)+(I32)*(MAX($D$16,(AD119)-(K32))))*(MAX($D$16,(AD119)-(K32))),1E-6))^2)/(2*$I$5)+((E32)*((((ABS(G119)*$D$6)/(MAX(((F32)+(H32)*(MAX($D$16,(AC119)-(J32))))*(MAX($D$16,(AC119)-(J32))),1E-6)*MAX(((((F32)+(H32)*(MAX($D$16,(AC119)-(J32))))*(MAX($D$16,(AC119)-(J32))))/MAX((F32)+2*(MAX($D$16,(AC119)-(J32)))*SQRT(1+(H32)^2),1E-6))^(2/3),1E-6)))^2)+(((ABS(G119)*$D$6)/(MAX(((G32)+(I32)*(MAX($D$16,(AD119)-(K32))))*(MAX($D$16,(AD119)-(K32))),1E-6)*MAX(((((G32)+(I32)*(MAX($D$16,(AD119)-(K32))))*(MAX($D$16,(AD119)-(K32))))/MAX((G32)+2*(MAX($D$16,(AD119)-(K32)))*SQRT(1+(I32)^2),1E-6))^(2/3),1E-6)))^2))/2)+(IF((ABS(G119)/MAX(((G32)+(I32)*(MAX($D$16,(AD119)-(K32))))*(MAX($D$16,(AD119)-(K32))),1E-6))&gt;(ABS(G119)/MAX(((F32)+(H32)*(MAX($D$16,(AC119)-(J32))))*(MAX($D$16,(AC119)-(J32))),1E-6)),$D$9*((((ABS(G119)/MAX(((G32)+(I32)*(MAX($D$16,(AD119)-(K32))))*(MAX($D$16,(AD119)-(K32))),1E-6))^2)/(2*$I$5))-(((ABS(G119)/MAX(((F32)+(H32)*(MAX($D$16,(AC119)-(J32))))*(MAX($D$16,(AC119)-(J32))),1E-6))^2)/(2*$I$5))),$D$8*((((ABS(G119)/MAX(((F32)+(H32)*(MAX($D$16,(AC119)-(J32))))*(MAX($D$16,(AC119)-(J32))),1E-6))^2)/(2*$I$5))-(((ABS(G119)/MAX(((G32)+(I32)*(MAX($D$16,(AD119)-(K32))))*(MAX($D$16,(AD119)-(K32))),1E-6))^2)/(2*$I$5)))))+($D$10*(ABS((X32)-(W32))/90)*MAX(((ABS(G119)/MAX(((F32)+(H32)*(MAX($D$16,(AC119)-(J32))))*(MAX($D$16,(AC119)-(J32))),1E-6))^2)/(2*$I$5),((ABS(G119)/MAX(((G32)+(I32)*(MAX($D$16,(AD119)-(K32))))*(MAX($D$16,(AD119)-(K32))),1E-6))^2)/(2*$I$5)))+(($D$11*0.13607488*(ABS(H119)/MAX(ABS(F119),1E-6))^2*MAX(((ABS(G119)/MAX(((F32)+(H32)*(MAX($D$16,(AC119)-(J32))))*(MAX($D$16,(AC119)-(J32))),1E-6))^2)/(2*$I$5),((ABS(G119)/MAX(((G32)+(I32)*(MAX($D$16,(AD119)-(K32))))*(MAX($D$16,(AD119)-(K32))),1E-6))^2)/(2*$I$5))))-((ABS(G119)/MAX(((F32)+(H32)*(MAX($D$16,(AC119)-(J32))))*(MAX($D$16,(AC119)-(J32))),1E-6))^2)/(2*$I$5)</f>
        <v/>
      </c>
      <c r="Q119">
        <f>L119+((ABS(H119)/MAX(((G33)+(I33)*(MAX($D$16,(IF(N6="None",AC119,L119))-(K33))))*(MAX($D$16,(IF(N6="None",AC119,L119))-(K33))),1E-6))^2)/(2*$I$5)+((E33)*((((ABS(H119)*$D$6)/(MAX(((F33)+(H33)*(MAX($D$16,(AC119)-(J33))))*(MAX($D$16,(AC119)-(J33))),1E-6)*MAX(((((F33)+(H33)*(MAX($D$16,(AC119)-(J33))))*(MAX($D$16,(AC119)-(J33))))/MAX((F33)+2*(MAX($D$16,(AC119)-(J33)))*SQRT(1+(H33)^2),1E-6))^(2/3),1E-6)))^2)+(((ABS(H119)*$D$6)/(MAX(((G33)+(I33)*(MAX($D$16,(IF(N6="None",AC119,L119))-(K33))))*(MAX($D$16,(IF(N6="None",AC119,L119))-(K33))),1E-6)*MAX(((((G33)+(I33)*(MAX($D$16,(IF(N6="None",AC119,L119))-(K33))))*(MAX($D$16,(IF(N6="None",AC119,L119))-(K33))))/MAX((G33)+2*(MAX($D$16,(IF(N6="None",AC119,L119))-(K33)))*SQRT(1+(I33)^2),1E-6))^(2/3),1E-6)))^2))/2)+(IF((ABS(H119)/MAX(((G33)+(I33)*(MAX($D$16,(IF(N6="None",AC119,L119))-(K33))))*(MAX($D$16,(IF(N6="None",AC119,L119))-(K33))),1E-6))&gt;(ABS(H119)/MAX(((F33)+(H33)*(MAX($D$16,(AC119)-(J33))))*(MAX($D$16,(AC119)-(J33))),1E-6)),$D$9*((((ABS(H119)/MAX(((G33)+(I33)*(MAX($D$16,(IF(N6="None",AC119,L119))-(K33))))*(MAX($D$16,(IF(N6="None",AC119,L119))-(K33))),1E-6))^2)/(2*$I$5))-(((ABS(H119)/MAX(((F33)+(H33)*(MAX($D$16,(AC119)-(J33))))*(MAX($D$16,(AC119)-(J33))),1E-6))^2)/(2*$I$5))),$D$8*((((ABS(H119)/MAX(((F33)+(H33)*(MAX($D$16,(AC119)-(J33))))*(MAX($D$16,(AC119)-(J33))),1E-6))^2)/(2*$I$5))-(((ABS(H119)/MAX(((G33)+(I33)*(MAX($D$16,(IF(N6="None",AC119,L119))-(K33))))*(MAX($D$16,(IF(N6="None",AC119,L119))-(K33))),1E-6))^2)/(2*$I$5)))))+($D$10*(ABS((X33)-(W33))/90)*MAX(((ABS(H119)/MAX(((F33)+(H33)*(MAX($D$16,(AC119)-(J33))))*(MAX($D$16,(AC119)-(J33))),1E-6))^2)/(2*$I$5),((ABS(H119)/MAX(((G33)+(I33)*(MAX($D$16,(IF(N6="None",AC119,L119))-(K33))))*(MAX($D$16,(IF(N6="None",AC119,L119))-(K33))),1E-6))^2)/(2*$I$5)))+(($D$11*0.00000015*(ABS(G119)/MAX(ABS(F119),1E-6))^2*MAX(((ABS(H119)/MAX(((F33)+(H33)*(MAX($D$16,(AC119)-(J33))))*(MAX($D$16,(AC119)-(J33))),1E-6))^2)/(2*$I$5),((ABS(H119)/MAX(((G33)+(I33)*(MAX($D$16,(IF(N6="None",AC119,L119))-(K33))))*(MAX($D$16,(IF(N6="None",AC119,L119))-(K33))),1E-6))^2)/(2*$I$5))))-((ABS(H119)/MAX(((F33)+(H33)*(MAX($D$16,(AC119)-(J33))))*(MAX($D$16,(AC119)-(J33))),1E-6))^2)/(2*$I$5)</f>
        <v/>
      </c>
      <c r="R119">
        <f>AE119+((ABS(G119)/MAX(((F32)+(H32)*(MAX($D$16,(AE119)-(J32))))*(MAX($D$16,(AE119)-(J32))),1E-6))^2)/(2*$I$5)-((E32)*((((ABS(G119)*$D$6)/(MAX(((F32)+(H32)*(MAX($D$16,(AE119)-(J32))))*(MAX($D$16,(AE119)-(J32))),1E-6)*MAX(((((F32)+(H32)*(MAX($D$16,(AE119)-(J32))))*(MAX($D$16,(AE119)-(J32))))/MAX((F32)+2*(MAX($D$16,(AE119)-(J32)))*SQRT(1+(H32)^2),1E-6))^(2/3),1E-6)))^2)+(((ABS(G119)*$D$6)/(MAX(((G32)+(I32)*(MAX($D$16,(AF119)-(K32))))*(MAX($D$16,(AF119)-(K32))),1E-6)*MAX(((((G32)+(I32)*(MAX($D$16,(AF119)-(K32))))*(MAX($D$16,(AF119)-(K32))))/MAX((G32)+2*(MAX($D$16,(AF119)-(K32)))*SQRT(1+(I32)^2),1E-6))^(2/3),1E-6)))^2))/2)+(IF((ABS(G119)/MAX(((G32)+(I32)*(MAX($D$16,(AF119)-(K32))))*(MAX($D$16,(AF119)-(K32))),1E-6))&gt;(ABS(G119)/MAX(((F32)+(H32)*(MAX($D$16,(AE119)-(J32))))*(MAX($D$16,(AE119)-(J32))),1E-6)),$D$9*((((ABS(G119)/MAX(((G32)+(I32)*(MAX($D$16,(AF119)-(K32))))*(MAX($D$16,(AF119)-(K32))),1E-6))^2)/(2*$I$5))-(((ABS(G119)/MAX(((F32)+(H32)*(MAX($D$16,(AE119)-(J32))))*(MAX($D$16,(AE119)-(J32))),1E-6))^2)/(2*$I$5))),$D$8*((((ABS(G119)/MAX(((F32)+(H32)*(MAX($D$16,(AE119)-(J32))))*(MAX($D$16,(AE119)-(J32))),1E-6))^2)/(2*$I$5))-(((ABS(G119)/MAX(((G32)+(I32)*(MAX($D$16,(AF119)-(K32))))*(MAX($D$16,(AF119)-(K32))),1E-6))^2)/(2*$I$5)))))+($D$10*(ABS((X32)-(W32))/90)*MAX(((ABS(G119)/MAX(((F32)+(H32)*(MAX($D$16,(AE119)-(J32))))*(MAX($D$16,(AE119)-(J32))),1E-6))^2)/(2*$I$5),((ABS(G119)/MAX(((G32)+(I32)*(MAX($D$16,(AF119)-(K32))))*(MAX($D$16,(AF119)-(K32))),1E-6))^2)/(2*$I$5)))+(($D$11*0.13607488*(ABS(H119)/MAX(ABS(F119),1E-6))^2*MAX(((ABS(G119)/MAX(((F32)+(H32)*(MAX($D$16,(AE119)-(J32))))*(MAX($D$16,(AE119)-(J32))),1E-6))^2)/(2*$I$5),((ABS(G119)/MAX(((G32)+(I32)*(MAX($D$16,(AF119)-(K32))))*(MAX($D$16,(AF119)-(K32))),1E-6))^2)/(2*$I$5))))-((ABS(G119)/MAX(((G32)+(I32)*(MAX($D$16,(AF119)-(K32))))*(MAX($D$16,(AF119)-(K32))),1E-6))^2)/(2*$I$5)</f>
        <v/>
      </c>
      <c r="S119">
        <f>M119+((ABS(I119)/MAX(((G34)+(I34)*(MAX($D$16,(IF(N7="None",AD119,M119))-(K34))))*(MAX($D$16,(IF(N7="None",AD119,M119))-(K34))),1E-6))^2)/(2*$I$5)+((E34)*((((ABS(I119)*$D$6)/(MAX(((F34)+(H34)*(MAX($D$16,(AD119)-(J34))))*(MAX($D$16,(AD119)-(J34))),1E-6)*MAX(((((F34)+(H34)*(MAX($D$16,(AD119)-(J34))))*(MAX($D$16,(AD119)-(J34))))/MAX((F34)+2*(MAX($D$16,(AD119)-(J34)))*SQRT(1+(H34)^2),1E-6))^(2/3),1E-6)))^2)+(((ABS(I119)*$D$6)/(MAX(((G34)+(I34)*(MAX($D$16,(IF(N7="None",AD119,M119))-(K34))))*(MAX($D$16,(IF(N7="None",AD119,M119))-(K34))),1E-6)*MAX(((((G34)+(I34)*(MAX($D$16,(IF(N7="None",AD119,M119))-(K34))))*(MAX($D$16,(IF(N7="None",AD119,M119))-(K34))))/MAX((G34)+2*(MAX($D$16,(IF(N7="None",AD119,M119))-(K34)))*SQRT(1+(I34)^2),1E-6))^(2/3),1E-6)))^2))/2)+(IF((ABS(I119)/MAX(((G34)+(I34)*(MAX($D$16,(IF(N7="None",AD119,M119))-(K34))))*(MAX($D$16,(IF(N7="None",AD119,M119))-(K34))),1E-6))&gt;(ABS(I119)/MAX(((F34)+(H34)*(MAX($D$16,(AD119)-(J34))))*(MAX($D$16,(AD119)-(J34))),1E-6)),$D$9*((((ABS(I119)/MAX(((G34)+(I34)*(MAX($D$16,(IF(N7="None",AD119,M119))-(K34))))*(MAX($D$16,(IF(N7="None",AD119,M119))-(K34))),1E-6))^2)/(2*$I$5))-(((ABS(I119)/MAX(((F34)+(H34)*(MAX($D$16,(AD119)-(J34))))*(MAX($D$16,(AD119)-(J34))),1E-6))^2)/(2*$I$5))),$D$8*((((ABS(I119)/MAX(((F34)+(H34)*(MAX($D$16,(AD119)-(J34))))*(MAX($D$16,(AD119)-(J34))),1E-6))^2)/(2*$I$5))-(((ABS(I119)/MAX(((G34)+(I34)*(MAX($D$16,(IF(N7="None",AD119,M119))-(K34))))*(MAX($D$16,(IF(N7="None",AD119,M119))-(K34))),1E-6))^2)/(2*$I$5)))))+($D$10*(ABS((X34)-(W34))/90)*MAX(((ABS(I119)/MAX(((F34)+(H34)*(MAX($D$16,(AD119)-(J34))))*(MAX($D$16,(AD119)-(J34))),1E-6))^2)/(2*$I$5),((ABS(I119)/MAX(((G34)+(I34)*(MAX($D$16,(IF(N7="None",AD119,M119))-(K34))))*(MAX($D$16,(IF(N7="None",AD119,M119))-(K34))),1E-6))^2)/(2*$I$5)))+(0)-((ABS(I119)/MAX(((F34)+(H34)*(MAX($D$16,(AD119)-(J34))))*(MAX($D$16,(AD119)-(J34))),1E-6))^2)/(2*$I$5)</f>
        <v/>
      </c>
      <c r="T119">
        <f>N119+((ABS(J119)/MAX(((G35)+(I35)*(MAX($D$16,(IF(N8="None",AD119,N119))-(K35))))*(MAX($D$16,(IF(N8="None",AD119,N119))-(K35))),1E-6))^2)/(2*$I$5)+((E35)*((((ABS(J119)*$D$6)/(MAX(((F35)+(H35)*(MAX($D$16,(AD119)-(J35))))*(MAX($D$16,(AD119)-(J35))),1E-6)*MAX(((((F35)+(H35)*(MAX($D$16,(AD119)-(J35))))*(MAX($D$16,(AD119)-(J35))))/MAX((F35)+2*(MAX($D$16,(AD119)-(J35)))*SQRT(1+(H35)^2),1E-6))^(2/3),1E-6)))^2)+(((ABS(J119)*$D$6)/(MAX(((G35)+(I35)*(MAX($D$16,(IF(N8="None",AD119,N119))-(K35))))*(MAX($D$16,(IF(N8="None",AD119,N119))-(K35))),1E-6)*MAX(((((G35)+(I35)*(MAX($D$16,(IF(N8="None",AD119,N119))-(K35))))*(MAX($D$16,(IF(N8="None",AD119,N119))-(K35))))/MAX((G35)+2*(MAX($D$16,(IF(N8="None",AD119,N119))-(K35)))*SQRT(1+(I35)^2),1E-6))^(2/3),1E-6)))^2))/2)+(IF((ABS(J119)/MAX(((G35)+(I35)*(MAX($D$16,(IF(N8="None",AD119,N119))-(K35))))*(MAX($D$16,(IF(N8="None",AD119,N119))-(K35))),1E-6))&gt;(ABS(J119)/MAX(((F35)+(H35)*(MAX($D$16,(AD119)-(J35))))*(MAX($D$16,(AD119)-(J35))),1E-6)),$D$9*((((ABS(J119)/MAX(((G35)+(I35)*(MAX($D$16,(IF(N8="None",AD119,N119))-(K35))))*(MAX($D$16,(IF(N8="None",AD119,N119))-(K35))),1E-6))^2)/(2*$I$5))-(((ABS(J119)/MAX(((F35)+(H35)*(MAX($D$16,(AD119)-(J35))))*(MAX($D$16,(AD119)-(J35))),1E-6))^2)/(2*$I$5))),$D$8*((((ABS(J119)/MAX(((F35)+(H35)*(MAX($D$16,(AD119)-(J35))))*(MAX($D$16,(AD119)-(J35))),1E-6))^2)/(2*$I$5))-(((ABS(J119)/MAX(((G35)+(I35)*(MAX($D$16,(IF(N8="None",AD119,N119))-(K35))))*(MAX($D$16,(IF(N8="None",AD119,N119))-(K35))),1E-6))^2)/(2*$I$5)))))+($D$10*(ABS((X35)-(W35))/90)*MAX(((ABS(J119)/MAX(((F35)+(H35)*(MAX($D$16,(AD119)-(J35))))*(MAX($D$16,(AD119)-(J35))),1E-6))^2)/(2*$I$5),((ABS(J119)/MAX(((G35)+(I35)*(MAX($D$16,(IF(N8="None",AD119,N119))-(K35))))*(MAX($D$16,(IF(N8="None",AD119,N119))-(K35))),1E-6))^2)/(2*$I$5)))+(($D$11*0.34699541*(ABS(I119)/MAX(ABS(G119),1E-6))^2*MAX(((ABS(J119)/MAX(((F35)+(H35)*(MAX($D$16,(AD119)-(J35))))*(MAX($D$16,(AD119)-(J35))),1E-6))^2)/(2*$I$5),((ABS(J119)/MAX(((G35)+(I35)*(MAX($D$16,(IF(N8="None",AD119,N119))-(K35))))*(MAX($D$16,(IF(N8="None",AD119,N119))-(K35))),1E-6))^2)/(2*$I$5))))-((ABS(J119)/MAX(((F35)+(H35)*(MAX($D$16,(AD119)-(J35))))*(MAX($D$16,(AD119)-(J35))),1E-6))^2)/(2*$I$5)</f>
        <v/>
      </c>
      <c r="U119">
        <f>((((G31)*(MAX($D$16,(AE119)-(K31)))^2)/2+(I31)*(MAX($D$16,(AE119)-(K31)))^3/3+(ABS(F119)^2)/($I$5*MAX(((G31)+(I31)*(MAX($D$16,(AE119)-(K31))))*(MAX($D$16,(AE119)-(K31))),1E-6)))-(IF(N6="None",((((F32)*(MAX($D$16,(AE119)-(J32)))^2)/2+(H32)*(MAX($D$16,(AE119)-(J32)))^3/3+(ABS(G119)^2)/($I$5*MAX(((F32)+(H32)*(MAX($D$16,(AE119)-(J32))))*(MAX($D$16,(AE119)-(J32))),1E-6)))*0.72785025),(((((F32)*(MAX($D$16,(AE119)-(J32)))^2)/2+(H32)*(MAX($D$16,(AE119)-(J32)))^3/3+(ABS(G119)^2)/($I$5*MAX(((F32)+(H32)*(MAX($D$16,(AE119)-(J32))))*(MAX($D$16,(AE119)-(J32))),1E-6)))*0.72785025)+((((F33)*(MAX($D$16,(AE119)-(J33)))^2)/2+(H33)*(MAX($D$16,(AE119)-(J33)))^3/3+(ABS(H119)^2)/($I$5*MAX(((F33)+(H33)*(MAX($D$16,(AE119)-(J33))))*(MAX($D$16,(AE119)-(J33))),1E-6)))*0.99999971)))))/MAX(((G31)*(MAX($D$16,(AE119)-(K31)))^2)/2+(I31)*(MAX($D$16,(AE119)-(K31)))^3/3+(ABS(F119)^2)/($I$5*MAX(((G31)+(I31)*(MAX($D$16,(AE119)-(K31))))*(MAX($D$16,(AE119)-(K31))),1E-6)),1E-6)</f>
        <v/>
      </c>
      <c r="V119">
        <f>((((G32)*(MAX($D$16,(AF119)-(K32)))^2)/2+(I32)*(MAX($D$16,(AF119)-(K32)))^3/3+(ABS(G119)^2)/($I$5*MAX(((G32)+(I32)*(MAX($D$16,(AF119)-(K32))))*(MAX($D$16,(AF119)-(K32))),1E-6)))-(IF(AND(N7="None",N8="None"),0,IF(N8="None",((((F34)*(MAX($D$16,(AF119)-(J34)))^2)/2+(H34)*(MAX($D$16,(AF119)-(J34)))^3/3+(ABS(I119)^2)/($I$5*MAX(((F34)+(H34)*(MAX($D$16,(AF119)-(J34))))*(MAX($D$16,(AF119)-(J34))),1E-6)))*1.00000000),IF(N7="None",((((F35)*(MAX($D$16,(AF119)-(J35)))^2)/2+(H35)*(MAX($D$16,(AF119)-(J35)))^3/3+(ABS(J119)^2)/($I$5*MAX(((F35)+(H35)*(MAX($D$16,(AF119)-(J35))))*(MAX($D$16,(AF119)-(J35))),1E-6)))*0.30600918),(((((F34)*(MAX($D$16,(AF119)-(J34)))^2)/2+(H34)*(MAX($D$16,(AF119)-(J34)))^3/3+(ABS(I119)^2)/($I$5*MAX(((F34)+(H34)*(MAX($D$16,(AF119)-(J34))))*(MAX($D$16,(AF119)-(J34))),1E-6)))*1.00000000)+((((F35)*(MAX($D$16,(AF119)-(J35)))^2)/2+(H35)*(MAX($D$16,(AF119)-(J35)))^3/3+(ABS(J119)^2)/($I$5*MAX(((F35)+(H35)*(MAX($D$16,(AF119)-(J35))))*(MAX($D$16,(AF119)-(J35))),1E-6)))*0.30600918)))))))/MAX(((G32)*(MAX($D$16,(AF119)-(K32)))^2)/2+(I32)*(MAX($D$16,(AF119)-(K32)))^3/3+(ABS(G119)^2)/($I$5*MAX(((G32)+(I32)*(MAX($D$16,(AF119)-(K32))))*(MAX($D$16,(AF119)-(K32))),1E-6)),1E-6)</f>
        <v/>
      </c>
      <c r="W119">
        <f>ABS((MAX(P119,Q119))-D119)</f>
        <v/>
      </c>
      <c r="X119">
        <f>ABS((MAX(S119,T119))-E119)</f>
        <v/>
      </c>
      <c r="Y119">
        <f>IF($D$20=0,B119,IFERROR(IF(N6="None",1,MIN(0.98,MAX(0.02,B119+$D$14*((Q119-P119)/MAX(ABS(D119),1))))),B119))</f>
        <v/>
      </c>
      <c r="Z119">
        <f>IF($D$20=0,C119,IFERROR(IF(AND(N7="None",N8="None"),C119,IF(N8="None",1,IF(N7="None",0,MIN(0.98,MAX(0.02,C119+$D$14*((T119-S119)/MAX(ABS(E119),1))))))),C119))</f>
        <v/>
      </c>
      <c r="AA119">
        <f>IF($D$20=0,D119,IFERROR(D119+$D$13*(AC119-D119),D119))</f>
        <v/>
      </c>
      <c r="AB119">
        <f>IF($D$20=0,E119,IFERROR(E119+$D$13*(AD119-E119),E119))</f>
        <v/>
      </c>
      <c r="AC119">
        <f>IF($D$20=0,D119,IF(AC119=0,(MAX(P119,Q119)),IF(ABS((MAX(P119,Q119))-AC119)&lt;$D$19,AC119,MAX((K31)+$D$16,AC119+$D$13*(((MAX(P119,Q119))-AC119))))))</f>
        <v/>
      </c>
      <c r="AD119">
        <f>IF($D$20=0,E119,IF(AD119=0,(MAX(S119,T119)),IF(ABS((MAX(S119,T119))-AD119)&lt;$D$19,AD119,MAX((K32)+$D$16,AD119+$D$13*(((MAX(S119,T119))-AD119))))))</f>
        <v/>
      </c>
      <c r="AE119">
        <f>IF($D$20=0,D119,IF(AE119=0,O119,IF(ABS(U119)&lt;$D$19,AE119,MAX((K31)+$D$16,AE119+($D$13*(((O119)-AE119)+(U119*MAX(ABS(AE119-(K31)),1))))))))</f>
        <v/>
      </c>
      <c r="AF119">
        <f>IF($D$20=0,E119,IF(AF119=0,R119,IF(ABS(V119)&lt;$D$19,AF119,MAX((K32)+$D$16,AF119+($D$13*(((R119)-AF119)+(V119*MAX(ABS(AF119-(K32)),1))))))))</f>
        <v/>
      </c>
      <c r="AG119">
        <f>((G31)*(MAX($D$16,(AC119)-(K31)))^2)/2+(I31)*(MAX($D$16,(AC119)-(K31)))^3/3+(ABS(F119)^2)/($I$5*MAX(((G31)+(I31)*(MAX($D$16,(AC119)-(K31))))*(MAX($D$16,(AC119)-(K31))),1E-6))</f>
        <v/>
      </c>
      <c r="AH119">
        <f>((G31)*(MAX($D$16,(AE119)-(K31)))^2)/2+(I31)*(MAX($D$16,(AE119)-(K31)))^3/3+(ABS(F119)^2)/($I$5*MAX(((G31)+(I31)*(MAX($D$16,(AE119)-(K31))))*(MAX($D$16,(AE119)-(K31))),1E-6))</f>
        <v/>
      </c>
      <c r="AI119">
        <f>((G32)*(MAX($D$16,(AD119)-(K32)))^2)/2+(I32)*(MAX($D$16,(AD119)-(K32)))^3/3+(ABS(G119)^2)/($I$5*MAX(((G32)+(I32)*(MAX($D$16,(AD119)-(K32))))*(MAX($D$16,(AD119)-(K32))),1E-6))</f>
        <v/>
      </c>
      <c r="AJ119">
        <f>((G32)*(MAX($D$16,(AF119)-(K32)))^2)/2+(I32)*(MAX($D$16,(AF119)-(K32)))^3/3+(ABS(G119)^2)/($I$5*MAX(((G32)+(I32)*(MAX($D$16,(AF119)-(K32))))*(MAX($D$16,(AF119)-(K32))),1E-6))</f>
        <v/>
      </c>
      <c r="AK119">
        <f>IF(AH119&gt;=AG119,"Supercritical","Subcritical")</f>
        <v/>
      </c>
      <c r="AL119">
        <f>IF(AJ119&gt;=AI119,"Supercritical","Subcritical")</f>
        <v/>
      </c>
      <c r="AM119">
        <f>IF($D$20=0,D119,IFERROR(D119+$D$13*(IF(AK119="Supercritical",AE119,AC119)-D119),D119))</f>
        <v/>
      </c>
      <c r="AN119">
        <f>IF($D$20=0,E119,IFERROR(E119+$D$13*(IF(AL119="Supercritical",AF119,AD119)-E119),E119))</f>
        <v/>
      </c>
      <c r="AO119">
        <f>IF($D$20=0,0,IFERROR(ABS(IF(AK119="Supercritical",AE119,AC119)-D119),0))</f>
        <v/>
      </c>
      <c r="AP119">
        <f>IF($D$20=0,0,IFERROR(ABS(IF(AL119="Supercritical",AF119,AD119)-E119),0))</f>
        <v/>
      </c>
    </row>
    <row r="120">
      <c r="A120" t="n">
        <v>77</v>
      </c>
      <c r="B120">
        <f>Y119</f>
        <v/>
      </c>
      <c r="C120">
        <f>Z119</f>
        <v/>
      </c>
      <c r="D120">
        <f>AM119</f>
        <v/>
      </c>
      <c r="E120">
        <f>AN119</f>
        <v/>
      </c>
      <c r="F120">
        <f>$D$5</f>
        <v/>
      </c>
      <c r="G120">
        <f>IF(N6="None",MAX(0,F120-H120),MAX(0,F120*B120))</f>
        <v/>
      </c>
      <c r="H120">
        <f>IF(N6="None",MAX(0.05,IFERROR(O33,0)+0.05),MAX(0,F120-G120))</f>
        <v/>
      </c>
      <c r="I120">
        <f>IF(AND(N7="None",N8="None"),MAX(0,G120*C120),IF(N7="None",MAX(0.05,IFERROR(O34,0)+0.05),IF(N8="None",MAX(0,G120-J120),MAX(0,G120*C120))))</f>
        <v/>
      </c>
      <c r="J120">
        <f>IF(AND(N7="None",N8="None"),MAX(0,G120-I120),IF(N8="None",MAX(0.05,IFERROR(O35,0)+0.05),IF(N7="None",MAX(0,G120-I120),MAX(0,G120-I120))))</f>
        <v/>
      </c>
      <c r="K120">
        <f>P5</f>
        <v/>
      </c>
      <c r="L120">
        <f>P6</f>
        <v/>
      </c>
      <c r="M120">
        <f>P7</f>
        <v/>
      </c>
      <c r="N120">
        <f>P8</f>
        <v/>
      </c>
      <c r="O120">
        <f>K120+((ABS(F120)/MAX(((F31)+(H31)*(MAX($D$16,(K120)-(J31))))*(MAX($D$16,(K120)-(J31))),1E-6))^2)/(2*$I$5)-((E31)*((((ABS(F120)*$D$6)/(MAX(((F31)+(H31)*(MAX($D$16,(K120)-(J31))))*(MAX($D$16,(K120)-(J31))),1E-6)*MAX(((((F31)+(H31)*(MAX($D$16,(K120)-(J31))))*(MAX($D$16,(K120)-(J31))))/MAX((F31)+2*(MAX($D$16,(K120)-(J31)))*SQRT(1+(H31)^2),1E-6))^(2/3),1E-6)))^2)+(((ABS(F120)*$D$6)/(MAX(((G31)+(I31)*(MAX($D$16,(AE120)-(K31))))*(MAX($D$16,(AE120)-(K31))),1E-6)*MAX(((((G31)+(I31)*(MAX($D$16,(AE120)-(K31))))*(MAX($D$16,(AE120)-(K31))))/MAX((G31)+2*(MAX($D$16,(AE120)-(K31)))*SQRT(1+(I31)^2),1E-6))^(2/3),1E-6)))^2))/2)+(IF((ABS(F120)/MAX(((G31)+(I31)*(MAX($D$16,(AE120)-(K31))))*(MAX($D$16,(AE120)-(K31))),1E-6))&gt;(ABS(F120)/MAX(((F31)+(H31)*(MAX($D$16,(K120)-(J31))))*(MAX($D$16,(K120)-(J31))),1E-6)),$D$9*((((ABS(F120)/MAX(((G31)+(I31)*(MAX($D$16,(AE120)-(K31))))*(MAX($D$16,(AE120)-(K31))),1E-6))^2)/(2*$I$5))-(((ABS(F120)/MAX(((F31)+(H31)*(MAX($D$16,(K120)-(J31))))*(MAX($D$16,(K120)-(J31))),1E-6))^2)/(2*$I$5))),$D$8*((((ABS(F120)/MAX(((F31)+(H31)*(MAX($D$16,(K120)-(J31))))*(MAX($D$16,(K120)-(J31))),1E-6))^2)/(2*$I$5))-(((ABS(F120)/MAX(((G31)+(I31)*(MAX($D$16,(AE120)-(K31))))*(MAX($D$16,(AE120)-(K31))),1E-6))^2)/(2*$I$5)))))+($D$10*(ABS((X31)-(W31))/90)*MAX(((ABS(F120)/MAX(((F31)+(H31)*(MAX($D$16,(K120)-(J31))))*(MAX($D$16,(K120)-(J31))),1E-6))^2)/(2*$I$5),((ABS(F120)/MAX(((G31)+(I31)*(MAX($D$16,(AE120)-(K31))))*(MAX($D$16,(AE120)-(K31))),1E-6))^2)/(2*$I$5)))+(0)-((ABS(F120)/MAX(((G31)+(I31)*(MAX($D$16,(AE120)-(K31))))*(MAX($D$16,(AE120)-(K31))),1E-6))^2)/(2*$I$5)</f>
        <v/>
      </c>
      <c r="P120">
        <f>AD120+((ABS(G120)/MAX(((G32)+(I32)*(MAX($D$16,(AD120)-(K32))))*(MAX($D$16,(AD120)-(K32))),1E-6))^2)/(2*$I$5)+((E32)*((((ABS(G120)*$D$6)/(MAX(((F32)+(H32)*(MAX($D$16,(AC120)-(J32))))*(MAX($D$16,(AC120)-(J32))),1E-6)*MAX(((((F32)+(H32)*(MAX($D$16,(AC120)-(J32))))*(MAX($D$16,(AC120)-(J32))))/MAX((F32)+2*(MAX($D$16,(AC120)-(J32)))*SQRT(1+(H32)^2),1E-6))^(2/3),1E-6)))^2)+(((ABS(G120)*$D$6)/(MAX(((G32)+(I32)*(MAX($D$16,(AD120)-(K32))))*(MAX($D$16,(AD120)-(K32))),1E-6)*MAX(((((G32)+(I32)*(MAX($D$16,(AD120)-(K32))))*(MAX($D$16,(AD120)-(K32))))/MAX((G32)+2*(MAX($D$16,(AD120)-(K32)))*SQRT(1+(I32)^2),1E-6))^(2/3),1E-6)))^2))/2)+(IF((ABS(G120)/MAX(((G32)+(I32)*(MAX($D$16,(AD120)-(K32))))*(MAX($D$16,(AD120)-(K32))),1E-6))&gt;(ABS(G120)/MAX(((F32)+(H32)*(MAX($D$16,(AC120)-(J32))))*(MAX($D$16,(AC120)-(J32))),1E-6)),$D$9*((((ABS(G120)/MAX(((G32)+(I32)*(MAX($D$16,(AD120)-(K32))))*(MAX($D$16,(AD120)-(K32))),1E-6))^2)/(2*$I$5))-(((ABS(G120)/MAX(((F32)+(H32)*(MAX($D$16,(AC120)-(J32))))*(MAX($D$16,(AC120)-(J32))),1E-6))^2)/(2*$I$5))),$D$8*((((ABS(G120)/MAX(((F32)+(H32)*(MAX($D$16,(AC120)-(J32))))*(MAX($D$16,(AC120)-(J32))),1E-6))^2)/(2*$I$5))-(((ABS(G120)/MAX(((G32)+(I32)*(MAX($D$16,(AD120)-(K32))))*(MAX($D$16,(AD120)-(K32))),1E-6))^2)/(2*$I$5)))))+($D$10*(ABS((X32)-(W32))/90)*MAX(((ABS(G120)/MAX(((F32)+(H32)*(MAX($D$16,(AC120)-(J32))))*(MAX($D$16,(AC120)-(J32))),1E-6))^2)/(2*$I$5),((ABS(G120)/MAX(((G32)+(I32)*(MAX($D$16,(AD120)-(K32))))*(MAX($D$16,(AD120)-(K32))),1E-6))^2)/(2*$I$5)))+(($D$11*0.13607488*(ABS(H120)/MAX(ABS(F120),1E-6))^2*MAX(((ABS(G120)/MAX(((F32)+(H32)*(MAX($D$16,(AC120)-(J32))))*(MAX($D$16,(AC120)-(J32))),1E-6))^2)/(2*$I$5),((ABS(G120)/MAX(((G32)+(I32)*(MAX($D$16,(AD120)-(K32))))*(MAX($D$16,(AD120)-(K32))),1E-6))^2)/(2*$I$5))))-((ABS(G120)/MAX(((F32)+(H32)*(MAX($D$16,(AC120)-(J32))))*(MAX($D$16,(AC120)-(J32))),1E-6))^2)/(2*$I$5)</f>
        <v/>
      </c>
      <c r="Q120">
        <f>L120+((ABS(H120)/MAX(((G33)+(I33)*(MAX($D$16,(IF(N6="None",AC120,L120))-(K33))))*(MAX($D$16,(IF(N6="None",AC120,L120))-(K33))),1E-6))^2)/(2*$I$5)+((E33)*((((ABS(H120)*$D$6)/(MAX(((F33)+(H33)*(MAX($D$16,(AC120)-(J33))))*(MAX($D$16,(AC120)-(J33))),1E-6)*MAX(((((F33)+(H33)*(MAX($D$16,(AC120)-(J33))))*(MAX($D$16,(AC120)-(J33))))/MAX((F33)+2*(MAX($D$16,(AC120)-(J33)))*SQRT(1+(H33)^2),1E-6))^(2/3),1E-6)))^2)+(((ABS(H120)*$D$6)/(MAX(((G33)+(I33)*(MAX($D$16,(IF(N6="None",AC120,L120))-(K33))))*(MAX($D$16,(IF(N6="None",AC120,L120))-(K33))),1E-6)*MAX(((((G33)+(I33)*(MAX($D$16,(IF(N6="None",AC120,L120))-(K33))))*(MAX($D$16,(IF(N6="None",AC120,L120))-(K33))))/MAX((G33)+2*(MAX($D$16,(IF(N6="None",AC120,L120))-(K33)))*SQRT(1+(I33)^2),1E-6))^(2/3),1E-6)))^2))/2)+(IF((ABS(H120)/MAX(((G33)+(I33)*(MAX($D$16,(IF(N6="None",AC120,L120))-(K33))))*(MAX($D$16,(IF(N6="None",AC120,L120))-(K33))),1E-6))&gt;(ABS(H120)/MAX(((F33)+(H33)*(MAX($D$16,(AC120)-(J33))))*(MAX($D$16,(AC120)-(J33))),1E-6)),$D$9*((((ABS(H120)/MAX(((G33)+(I33)*(MAX($D$16,(IF(N6="None",AC120,L120))-(K33))))*(MAX($D$16,(IF(N6="None",AC120,L120))-(K33))),1E-6))^2)/(2*$I$5))-(((ABS(H120)/MAX(((F33)+(H33)*(MAX($D$16,(AC120)-(J33))))*(MAX($D$16,(AC120)-(J33))),1E-6))^2)/(2*$I$5))),$D$8*((((ABS(H120)/MAX(((F33)+(H33)*(MAX($D$16,(AC120)-(J33))))*(MAX($D$16,(AC120)-(J33))),1E-6))^2)/(2*$I$5))-(((ABS(H120)/MAX(((G33)+(I33)*(MAX($D$16,(IF(N6="None",AC120,L120))-(K33))))*(MAX($D$16,(IF(N6="None",AC120,L120))-(K33))),1E-6))^2)/(2*$I$5)))))+($D$10*(ABS((X33)-(W33))/90)*MAX(((ABS(H120)/MAX(((F33)+(H33)*(MAX($D$16,(AC120)-(J33))))*(MAX($D$16,(AC120)-(J33))),1E-6))^2)/(2*$I$5),((ABS(H120)/MAX(((G33)+(I33)*(MAX($D$16,(IF(N6="None",AC120,L120))-(K33))))*(MAX($D$16,(IF(N6="None",AC120,L120))-(K33))),1E-6))^2)/(2*$I$5)))+(($D$11*0.00000015*(ABS(G120)/MAX(ABS(F120),1E-6))^2*MAX(((ABS(H120)/MAX(((F33)+(H33)*(MAX($D$16,(AC120)-(J33))))*(MAX($D$16,(AC120)-(J33))),1E-6))^2)/(2*$I$5),((ABS(H120)/MAX(((G33)+(I33)*(MAX($D$16,(IF(N6="None",AC120,L120))-(K33))))*(MAX($D$16,(IF(N6="None",AC120,L120))-(K33))),1E-6))^2)/(2*$I$5))))-((ABS(H120)/MAX(((F33)+(H33)*(MAX($D$16,(AC120)-(J33))))*(MAX($D$16,(AC120)-(J33))),1E-6))^2)/(2*$I$5)</f>
        <v/>
      </c>
      <c r="R120">
        <f>AE120+((ABS(G120)/MAX(((F32)+(H32)*(MAX($D$16,(AE120)-(J32))))*(MAX($D$16,(AE120)-(J32))),1E-6))^2)/(2*$I$5)-((E32)*((((ABS(G120)*$D$6)/(MAX(((F32)+(H32)*(MAX($D$16,(AE120)-(J32))))*(MAX($D$16,(AE120)-(J32))),1E-6)*MAX(((((F32)+(H32)*(MAX($D$16,(AE120)-(J32))))*(MAX($D$16,(AE120)-(J32))))/MAX((F32)+2*(MAX($D$16,(AE120)-(J32)))*SQRT(1+(H32)^2),1E-6))^(2/3),1E-6)))^2)+(((ABS(G120)*$D$6)/(MAX(((G32)+(I32)*(MAX($D$16,(AF120)-(K32))))*(MAX($D$16,(AF120)-(K32))),1E-6)*MAX(((((G32)+(I32)*(MAX($D$16,(AF120)-(K32))))*(MAX($D$16,(AF120)-(K32))))/MAX((G32)+2*(MAX($D$16,(AF120)-(K32)))*SQRT(1+(I32)^2),1E-6))^(2/3),1E-6)))^2))/2)+(IF((ABS(G120)/MAX(((G32)+(I32)*(MAX($D$16,(AF120)-(K32))))*(MAX($D$16,(AF120)-(K32))),1E-6))&gt;(ABS(G120)/MAX(((F32)+(H32)*(MAX($D$16,(AE120)-(J32))))*(MAX($D$16,(AE120)-(J32))),1E-6)),$D$9*((((ABS(G120)/MAX(((G32)+(I32)*(MAX($D$16,(AF120)-(K32))))*(MAX($D$16,(AF120)-(K32))),1E-6))^2)/(2*$I$5))-(((ABS(G120)/MAX(((F32)+(H32)*(MAX($D$16,(AE120)-(J32))))*(MAX($D$16,(AE120)-(J32))),1E-6))^2)/(2*$I$5))),$D$8*((((ABS(G120)/MAX(((F32)+(H32)*(MAX($D$16,(AE120)-(J32))))*(MAX($D$16,(AE120)-(J32))),1E-6))^2)/(2*$I$5))-(((ABS(G120)/MAX(((G32)+(I32)*(MAX($D$16,(AF120)-(K32))))*(MAX($D$16,(AF120)-(K32))),1E-6))^2)/(2*$I$5)))))+($D$10*(ABS((X32)-(W32))/90)*MAX(((ABS(G120)/MAX(((F32)+(H32)*(MAX($D$16,(AE120)-(J32))))*(MAX($D$16,(AE120)-(J32))),1E-6))^2)/(2*$I$5),((ABS(G120)/MAX(((G32)+(I32)*(MAX($D$16,(AF120)-(K32))))*(MAX($D$16,(AF120)-(K32))),1E-6))^2)/(2*$I$5)))+(($D$11*0.13607488*(ABS(H120)/MAX(ABS(F120),1E-6))^2*MAX(((ABS(G120)/MAX(((F32)+(H32)*(MAX($D$16,(AE120)-(J32))))*(MAX($D$16,(AE120)-(J32))),1E-6))^2)/(2*$I$5),((ABS(G120)/MAX(((G32)+(I32)*(MAX($D$16,(AF120)-(K32))))*(MAX($D$16,(AF120)-(K32))),1E-6))^2)/(2*$I$5))))-((ABS(G120)/MAX(((G32)+(I32)*(MAX($D$16,(AF120)-(K32))))*(MAX($D$16,(AF120)-(K32))),1E-6))^2)/(2*$I$5)</f>
        <v/>
      </c>
      <c r="S120">
        <f>M120+((ABS(I120)/MAX(((G34)+(I34)*(MAX($D$16,(IF(N7="None",AD120,M120))-(K34))))*(MAX($D$16,(IF(N7="None",AD120,M120))-(K34))),1E-6))^2)/(2*$I$5)+((E34)*((((ABS(I120)*$D$6)/(MAX(((F34)+(H34)*(MAX($D$16,(AD120)-(J34))))*(MAX($D$16,(AD120)-(J34))),1E-6)*MAX(((((F34)+(H34)*(MAX($D$16,(AD120)-(J34))))*(MAX($D$16,(AD120)-(J34))))/MAX((F34)+2*(MAX($D$16,(AD120)-(J34)))*SQRT(1+(H34)^2),1E-6))^(2/3),1E-6)))^2)+(((ABS(I120)*$D$6)/(MAX(((G34)+(I34)*(MAX($D$16,(IF(N7="None",AD120,M120))-(K34))))*(MAX($D$16,(IF(N7="None",AD120,M120))-(K34))),1E-6)*MAX(((((G34)+(I34)*(MAX($D$16,(IF(N7="None",AD120,M120))-(K34))))*(MAX($D$16,(IF(N7="None",AD120,M120))-(K34))))/MAX((G34)+2*(MAX($D$16,(IF(N7="None",AD120,M120))-(K34)))*SQRT(1+(I34)^2),1E-6))^(2/3),1E-6)))^2))/2)+(IF((ABS(I120)/MAX(((G34)+(I34)*(MAX($D$16,(IF(N7="None",AD120,M120))-(K34))))*(MAX($D$16,(IF(N7="None",AD120,M120))-(K34))),1E-6))&gt;(ABS(I120)/MAX(((F34)+(H34)*(MAX($D$16,(AD120)-(J34))))*(MAX($D$16,(AD120)-(J34))),1E-6)),$D$9*((((ABS(I120)/MAX(((G34)+(I34)*(MAX($D$16,(IF(N7="None",AD120,M120))-(K34))))*(MAX($D$16,(IF(N7="None",AD120,M120))-(K34))),1E-6))^2)/(2*$I$5))-(((ABS(I120)/MAX(((F34)+(H34)*(MAX($D$16,(AD120)-(J34))))*(MAX($D$16,(AD120)-(J34))),1E-6))^2)/(2*$I$5))),$D$8*((((ABS(I120)/MAX(((F34)+(H34)*(MAX($D$16,(AD120)-(J34))))*(MAX($D$16,(AD120)-(J34))),1E-6))^2)/(2*$I$5))-(((ABS(I120)/MAX(((G34)+(I34)*(MAX($D$16,(IF(N7="None",AD120,M120))-(K34))))*(MAX($D$16,(IF(N7="None",AD120,M120))-(K34))),1E-6))^2)/(2*$I$5)))))+($D$10*(ABS((X34)-(W34))/90)*MAX(((ABS(I120)/MAX(((F34)+(H34)*(MAX($D$16,(AD120)-(J34))))*(MAX($D$16,(AD120)-(J34))),1E-6))^2)/(2*$I$5),((ABS(I120)/MAX(((G34)+(I34)*(MAX($D$16,(IF(N7="None",AD120,M120))-(K34))))*(MAX($D$16,(IF(N7="None",AD120,M120))-(K34))),1E-6))^2)/(2*$I$5)))+(0)-((ABS(I120)/MAX(((F34)+(H34)*(MAX($D$16,(AD120)-(J34))))*(MAX($D$16,(AD120)-(J34))),1E-6))^2)/(2*$I$5)</f>
        <v/>
      </c>
      <c r="T120">
        <f>N120+((ABS(J120)/MAX(((G35)+(I35)*(MAX($D$16,(IF(N8="None",AD120,N120))-(K35))))*(MAX($D$16,(IF(N8="None",AD120,N120))-(K35))),1E-6))^2)/(2*$I$5)+((E35)*((((ABS(J120)*$D$6)/(MAX(((F35)+(H35)*(MAX($D$16,(AD120)-(J35))))*(MAX($D$16,(AD120)-(J35))),1E-6)*MAX(((((F35)+(H35)*(MAX($D$16,(AD120)-(J35))))*(MAX($D$16,(AD120)-(J35))))/MAX((F35)+2*(MAX($D$16,(AD120)-(J35)))*SQRT(1+(H35)^2),1E-6))^(2/3),1E-6)))^2)+(((ABS(J120)*$D$6)/(MAX(((G35)+(I35)*(MAX($D$16,(IF(N8="None",AD120,N120))-(K35))))*(MAX($D$16,(IF(N8="None",AD120,N120))-(K35))),1E-6)*MAX(((((G35)+(I35)*(MAX($D$16,(IF(N8="None",AD120,N120))-(K35))))*(MAX($D$16,(IF(N8="None",AD120,N120))-(K35))))/MAX((G35)+2*(MAX($D$16,(IF(N8="None",AD120,N120))-(K35)))*SQRT(1+(I35)^2),1E-6))^(2/3),1E-6)))^2))/2)+(IF((ABS(J120)/MAX(((G35)+(I35)*(MAX($D$16,(IF(N8="None",AD120,N120))-(K35))))*(MAX($D$16,(IF(N8="None",AD120,N120))-(K35))),1E-6))&gt;(ABS(J120)/MAX(((F35)+(H35)*(MAX($D$16,(AD120)-(J35))))*(MAX($D$16,(AD120)-(J35))),1E-6)),$D$9*((((ABS(J120)/MAX(((G35)+(I35)*(MAX($D$16,(IF(N8="None",AD120,N120))-(K35))))*(MAX($D$16,(IF(N8="None",AD120,N120))-(K35))),1E-6))^2)/(2*$I$5))-(((ABS(J120)/MAX(((F35)+(H35)*(MAX($D$16,(AD120)-(J35))))*(MAX($D$16,(AD120)-(J35))),1E-6))^2)/(2*$I$5))),$D$8*((((ABS(J120)/MAX(((F35)+(H35)*(MAX($D$16,(AD120)-(J35))))*(MAX($D$16,(AD120)-(J35))),1E-6))^2)/(2*$I$5))-(((ABS(J120)/MAX(((G35)+(I35)*(MAX($D$16,(IF(N8="None",AD120,N120))-(K35))))*(MAX($D$16,(IF(N8="None",AD120,N120))-(K35))),1E-6))^2)/(2*$I$5)))))+($D$10*(ABS((X35)-(W35))/90)*MAX(((ABS(J120)/MAX(((F35)+(H35)*(MAX($D$16,(AD120)-(J35))))*(MAX($D$16,(AD120)-(J35))),1E-6))^2)/(2*$I$5),((ABS(J120)/MAX(((G35)+(I35)*(MAX($D$16,(IF(N8="None",AD120,N120))-(K35))))*(MAX($D$16,(IF(N8="None",AD120,N120))-(K35))),1E-6))^2)/(2*$I$5)))+(($D$11*0.34699541*(ABS(I120)/MAX(ABS(G120),1E-6))^2*MAX(((ABS(J120)/MAX(((F35)+(H35)*(MAX($D$16,(AD120)-(J35))))*(MAX($D$16,(AD120)-(J35))),1E-6))^2)/(2*$I$5),((ABS(J120)/MAX(((G35)+(I35)*(MAX($D$16,(IF(N8="None",AD120,N120))-(K35))))*(MAX($D$16,(IF(N8="None",AD120,N120))-(K35))),1E-6))^2)/(2*$I$5))))-((ABS(J120)/MAX(((F35)+(H35)*(MAX($D$16,(AD120)-(J35))))*(MAX($D$16,(AD120)-(J35))),1E-6))^2)/(2*$I$5)</f>
        <v/>
      </c>
      <c r="U120">
        <f>((((G31)*(MAX($D$16,(AE120)-(K31)))^2)/2+(I31)*(MAX($D$16,(AE120)-(K31)))^3/3+(ABS(F120)^2)/($I$5*MAX(((G31)+(I31)*(MAX($D$16,(AE120)-(K31))))*(MAX($D$16,(AE120)-(K31))),1E-6)))-(IF(N6="None",((((F32)*(MAX($D$16,(AE120)-(J32)))^2)/2+(H32)*(MAX($D$16,(AE120)-(J32)))^3/3+(ABS(G120)^2)/($I$5*MAX(((F32)+(H32)*(MAX($D$16,(AE120)-(J32))))*(MAX($D$16,(AE120)-(J32))),1E-6)))*0.72785025),(((((F32)*(MAX($D$16,(AE120)-(J32)))^2)/2+(H32)*(MAX($D$16,(AE120)-(J32)))^3/3+(ABS(G120)^2)/($I$5*MAX(((F32)+(H32)*(MAX($D$16,(AE120)-(J32))))*(MAX($D$16,(AE120)-(J32))),1E-6)))*0.72785025)+((((F33)*(MAX($D$16,(AE120)-(J33)))^2)/2+(H33)*(MAX($D$16,(AE120)-(J33)))^3/3+(ABS(H120)^2)/($I$5*MAX(((F33)+(H33)*(MAX($D$16,(AE120)-(J33))))*(MAX($D$16,(AE120)-(J33))),1E-6)))*0.99999971)))))/MAX(((G31)*(MAX($D$16,(AE120)-(K31)))^2)/2+(I31)*(MAX($D$16,(AE120)-(K31)))^3/3+(ABS(F120)^2)/($I$5*MAX(((G31)+(I31)*(MAX($D$16,(AE120)-(K31))))*(MAX($D$16,(AE120)-(K31))),1E-6)),1E-6)</f>
        <v/>
      </c>
      <c r="V120">
        <f>((((G32)*(MAX($D$16,(AF120)-(K32)))^2)/2+(I32)*(MAX($D$16,(AF120)-(K32)))^3/3+(ABS(G120)^2)/($I$5*MAX(((G32)+(I32)*(MAX($D$16,(AF120)-(K32))))*(MAX($D$16,(AF120)-(K32))),1E-6)))-(IF(AND(N7="None",N8="None"),0,IF(N8="None",((((F34)*(MAX($D$16,(AF120)-(J34)))^2)/2+(H34)*(MAX($D$16,(AF120)-(J34)))^3/3+(ABS(I120)^2)/($I$5*MAX(((F34)+(H34)*(MAX($D$16,(AF120)-(J34))))*(MAX($D$16,(AF120)-(J34))),1E-6)))*1.00000000),IF(N7="None",((((F35)*(MAX($D$16,(AF120)-(J35)))^2)/2+(H35)*(MAX($D$16,(AF120)-(J35)))^3/3+(ABS(J120)^2)/($I$5*MAX(((F35)+(H35)*(MAX($D$16,(AF120)-(J35))))*(MAX($D$16,(AF120)-(J35))),1E-6)))*0.30600918),(((((F34)*(MAX($D$16,(AF120)-(J34)))^2)/2+(H34)*(MAX($D$16,(AF120)-(J34)))^3/3+(ABS(I120)^2)/($I$5*MAX(((F34)+(H34)*(MAX($D$16,(AF120)-(J34))))*(MAX($D$16,(AF120)-(J34))),1E-6)))*1.00000000)+((((F35)*(MAX($D$16,(AF120)-(J35)))^2)/2+(H35)*(MAX($D$16,(AF120)-(J35)))^3/3+(ABS(J120)^2)/($I$5*MAX(((F35)+(H35)*(MAX($D$16,(AF120)-(J35))))*(MAX($D$16,(AF120)-(J35))),1E-6)))*0.30600918)))))))/MAX(((G32)*(MAX($D$16,(AF120)-(K32)))^2)/2+(I32)*(MAX($D$16,(AF120)-(K32)))^3/3+(ABS(G120)^2)/($I$5*MAX(((G32)+(I32)*(MAX($D$16,(AF120)-(K32))))*(MAX($D$16,(AF120)-(K32))),1E-6)),1E-6)</f>
        <v/>
      </c>
      <c r="W120">
        <f>ABS((MAX(P120,Q120))-D120)</f>
        <v/>
      </c>
      <c r="X120">
        <f>ABS((MAX(S120,T120))-E120)</f>
        <v/>
      </c>
      <c r="Y120">
        <f>IF($D$20=0,B120,IFERROR(IF(N6="None",1,MIN(0.98,MAX(0.02,B120+$D$14*((Q120-P120)/MAX(ABS(D120),1))))),B120))</f>
        <v/>
      </c>
      <c r="Z120">
        <f>IF($D$20=0,C120,IFERROR(IF(AND(N7="None",N8="None"),C120,IF(N8="None",1,IF(N7="None",0,MIN(0.98,MAX(0.02,C120+$D$14*((T120-S120)/MAX(ABS(E120),1))))))),C120))</f>
        <v/>
      </c>
      <c r="AA120">
        <f>IF($D$20=0,D120,IFERROR(D120+$D$13*(AC120-D120),D120))</f>
        <v/>
      </c>
      <c r="AB120">
        <f>IF($D$20=0,E120,IFERROR(E120+$D$13*(AD120-E120),E120))</f>
        <v/>
      </c>
      <c r="AC120">
        <f>IF($D$20=0,D120,IF(AC120=0,(MAX(P120,Q120)),IF(ABS((MAX(P120,Q120))-AC120)&lt;$D$19,AC120,MAX((K31)+$D$16,AC120+$D$13*(((MAX(P120,Q120))-AC120))))))</f>
        <v/>
      </c>
      <c r="AD120">
        <f>IF($D$20=0,E120,IF(AD120=0,(MAX(S120,T120)),IF(ABS((MAX(S120,T120))-AD120)&lt;$D$19,AD120,MAX((K32)+$D$16,AD120+$D$13*(((MAX(S120,T120))-AD120))))))</f>
        <v/>
      </c>
      <c r="AE120">
        <f>IF($D$20=0,D120,IF(AE120=0,O120,IF(ABS(U120)&lt;$D$19,AE120,MAX((K31)+$D$16,AE120+($D$13*(((O120)-AE120)+(U120*MAX(ABS(AE120-(K31)),1))))))))</f>
        <v/>
      </c>
      <c r="AF120">
        <f>IF($D$20=0,E120,IF(AF120=0,R120,IF(ABS(V120)&lt;$D$19,AF120,MAX((K32)+$D$16,AF120+($D$13*(((R120)-AF120)+(V120*MAX(ABS(AF120-(K32)),1))))))))</f>
        <v/>
      </c>
      <c r="AG120">
        <f>((G31)*(MAX($D$16,(AC120)-(K31)))^2)/2+(I31)*(MAX($D$16,(AC120)-(K31)))^3/3+(ABS(F120)^2)/($I$5*MAX(((G31)+(I31)*(MAX($D$16,(AC120)-(K31))))*(MAX($D$16,(AC120)-(K31))),1E-6))</f>
        <v/>
      </c>
      <c r="AH120">
        <f>((G31)*(MAX($D$16,(AE120)-(K31)))^2)/2+(I31)*(MAX($D$16,(AE120)-(K31)))^3/3+(ABS(F120)^2)/($I$5*MAX(((G31)+(I31)*(MAX($D$16,(AE120)-(K31))))*(MAX($D$16,(AE120)-(K31))),1E-6))</f>
        <v/>
      </c>
      <c r="AI120">
        <f>((G32)*(MAX($D$16,(AD120)-(K32)))^2)/2+(I32)*(MAX($D$16,(AD120)-(K32)))^3/3+(ABS(G120)^2)/($I$5*MAX(((G32)+(I32)*(MAX($D$16,(AD120)-(K32))))*(MAX($D$16,(AD120)-(K32))),1E-6))</f>
        <v/>
      </c>
      <c r="AJ120">
        <f>((G32)*(MAX($D$16,(AF120)-(K32)))^2)/2+(I32)*(MAX($D$16,(AF120)-(K32)))^3/3+(ABS(G120)^2)/($I$5*MAX(((G32)+(I32)*(MAX($D$16,(AF120)-(K32))))*(MAX($D$16,(AF120)-(K32))),1E-6))</f>
        <v/>
      </c>
      <c r="AK120">
        <f>IF(AH120&gt;=AG120,"Supercritical","Subcritical")</f>
        <v/>
      </c>
      <c r="AL120">
        <f>IF(AJ120&gt;=AI120,"Supercritical","Subcritical")</f>
        <v/>
      </c>
      <c r="AM120">
        <f>IF($D$20=0,D120,IFERROR(D120+$D$13*(IF(AK120="Supercritical",AE120,AC120)-D120),D120))</f>
        <v/>
      </c>
      <c r="AN120">
        <f>IF($D$20=0,E120,IFERROR(E120+$D$13*(IF(AL120="Supercritical",AF120,AD120)-E120),E120))</f>
        <v/>
      </c>
      <c r="AO120">
        <f>IF($D$20=0,0,IFERROR(ABS(IF(AK120="Supercritical",AE120,AC120)-D120),0))</f>
        <v/>
      </c>
      <c r="AP120">
        <f>IF($D$20=0,0,IFERROR(ABS(IF(AL120="Supercritical",AF120,AD120)-E120),0))</f>
        <v/>
      </c>
    </row>
    <row r="121">
      <c r="A121" t="n">
        <v>78</v>
      </c>
      <c r="B121">
        <f>Y120</f>
        <v/>
      </c>
      <c r="C121">
        <f>Z120</f>
        <v/>
      </c>
      <c r="D121">
        <f>AM120</f>
        <v/>
      </c>
      <c r="E121">
        <f>AN120</f>
        <v/>
      </c>
      <c r="F121">
        <f>$D$5</f>
        <v/>
      </c>
      <c r="G121">
        <f>IF(N6="None",MAX(0,F121-H121),MAX(0,F121*B121))</f>
        <v/>
      </c>
      <c r="H121">
        <f>IF(N6="None",MAX(0.05,IFERROR(O33,0)+0.05),MAX(0,F121-G121))</f>
        <v/>
      </c>
      <c r="I121">
        <f>IF(AND(N7="None",N8="None"),MAX(0,G121*C121),IF(N7="None",MAX(0.05,IFERROR(O34,0)+0.05),IF(N8="None",MAX(0,G121-J121),MAX(0,G121*C121))))</f>
        <v/>
      </c>
      <c r="J121">
        <f>IF(AND(N7="None",N8="None"),MAX(0,G121-I121),IF(N8="None",MAX(0.05,IFERROR(O35,0)+0.05),IF(N7="None",MAX(0,G121-I121),MAX(0,G121-I121))))</f>
        <v/>
      </c>
      <c r="K121">
        <f>P5</f>
        <v/>
      </c>
      <c r="L121">
        <f>P6</f>
        <v/>
      </c>
      <c r="M121">
        <f>P7</f>
        <v/>
      </c>
      <c r="N121">
        <f>P8</f>
        <v/>
      </c>
      <c r="O121">
        <f>K121+((ABS(F121)/MAX(((F31)+(H31)*(MAX($D$16,(K121)-(J31))))*(MAX($D$16,(K121)-(J31))),1E-6))^2)/(2*$I$5)-((E31)*((((ABS(F121)*$D$6)/(MAX(((F31)+(H31)*(MAX($D$16,(K121)-(J31))))*(MAX($D$16,(K121)-(J31))),1E-6)*MAX(((((F31)+(H31)*(MAX($D$16,(K121)-(J31))))*(MAX($D$16,(K121)-(J31))))/MAX((F31)+2*(MAX($D$16,(K121)-(J31)))*SQRT(1+(H31)^2),1E-6))^(2/3),1E-6)))^2)+(((ABS(F121)*$D$6)/(MAX(((G31)+(I31)*(MAX($D$16,(AE121)-(K31))))*(MAX($D$16,(AE121)-(K31))),1E-6)*MAX(((((G31)+(I31)*(MAX($D$16,(AE121)-(K31))))*(MAX($D$16,(AE121)-(K31))))/MAX((G31)+2*(MAX($D$16,(AE121)-(K31)))*SQRT(1+(I31)^2),1E-6))^(2/3),1E-6)))^2))/2)+(IF((ABS(F121)/MAX(((G31)+(I31)*(MAX($D$16,(AE121)-(K31))))*(MAX($D$16,(AE121)-(K31))),1E-6))&gt;(ABS(F121)/MAX(((F31)+(H31)*(MAX($D$16,(K121)-(J31))))*(MAX($D$16,(K121)-(J31))),1E-6)),$D$9*((((ABS(F121)/MAX(((G31)+(I31)*(MAX($D$16,(AE121)-(K31))))*(MAX($D$16,(AE121)-(K31))),1E-6))^2)/(2*$I$5))-(((ABS(F121)/MAX(((F31)+(H31)*(MAX($D$16,(K121)-(J31))))*(MAX($D$16,(K121)-(J31))),1E-6))^2)/(2*$I$5))),$D$8*((((ABS(F121)/MAX(((F31)+(H31)*(MAX($D$16,(K121)-(J31))))*(MAX($D$16,(K121)-(J31))),1E-6))^2)/(2*$I$5))-(((ABS(F121)/MAX(((G31)+(I31)*(MAX($D$16,(AE121)-(K31))))*(MAX($D$16,(AE121)-(K31))),1E-6))^2)/(2*$I$5)))))+($D$10*(ABS((X31)-(W31))/90)*MAX(((ABS(F121)/MAX(((F31)+(H31)*(MAX($D$16,(K121)-(J31))))*(MAX($D$16,(K121)-(J31))),1E-6))^2)/(2*$I$5),((ABS(F121)/MAX(((G31)+(I31)*(MAX($D$16,(AE121)-(K31))))*(MAX($D$16,(AE121)-(K31))),1E-6))^2)/(2*$I$5)))+(0)-((ABS(F121)/MAX(((G31)+(I31)*(MAX($D$16,(AE121)-(K31))))*(MAX($D$16,(AE121)-(K31))),1E-6))^2)/(2*$I$5)</f>
        <v/>
      </c>
      <c r="P121">
        <f>AD121+((ABS(G121)/MAX(((G32)+(I32)*(MAX($D$16,(AD121)-(K32))))*(MAX($D$16,(AD121)-(K32))),1E-6))^2)/(2*$I$5)+((E32)*((((ABS(G121)*$D$6)/(MAX(((F32)+(H32)*(MAX($D$16,(AC121)-(J32))))*(MAX($D$16,(AC121)-(J32))),1E-6)*MAX(((((F32)+(H32)*(MAX($D$16,(AC121)-(J32))))*(MAX($D$16,(AC121)-(J32))))/MAX((F32)+2*(MAX($D$16,(AC121)-(J32)))*SQRT(1+(H32)^2),1E-6))^(2/3),1E-6)))^2)+(((ABS(G121)*$D$6)/(MAX(((G32)+(I32)*(MAX($D$16,(AD121)-(K32))))*(MAX($D$16,(AD121)-(K32))),1E-6)*MAX(((((G32)+(I32)*(MAX($D$16,(AD121)-(K32))))*(MAX($D$16,(AD121)-(K32))))/MAX((G32)+2*(MAX($D$16,(AD121)-(K32)))*SQRT(1+(I32)^2),1E-6))^(2/3),1E-6)))^2))/2)+(IF((ABS(G121)/MAX(((G32)+(I32)*(MAX($D$16,(AD121)-(K32))))*(MAX($D$16,(AD121)-(K32))),1E-6))&gt;(ABS(G121)/MAX(((F32)+(H32)*(MAX($D$16,(AC121)-(J32))))*(MAX($D$16,(AC121)-(J32))),1E-6)),$D$9*((((ABS(G121)/MAX(((G32)+(I32)*(MAX($D$16,(AD121)-(K32))))*(MAX($D$16,(AD121)-(K32))),1E-6))^2)/(2*$I$5))-(((ABS(G121)/MAX(((F32)+(H32)*(MAX($D$16,(AC121)-(J32))))*(MAX($D$16,(AC121)-(J32))),1E-6))^2)/(2*$I$5))),$D$8*((((ABS(G121)/MAX(((F32)+(H32)*(MAX($D$16,(AC121)-(J32))))*(MAX($D$16,(AC121)-(J32))),1E-6))^2)/(2*$I$5))-(((ABS(G121)/MAX(((G32)+(I32)*(MAX($D$16,(AD121)-(K32))))*(MAX($D$16,(AD121)-(K32))),1E-6))^2)/(2*$I$5)))))+($D$10*(ABS((X32)-(W32))/90)*MAX(((ABS(G121)/MAX(((F32)+(H32)*(MAX($D$16,(AC121)-(J32))))*(MAX($D$16,(AC121)-(J32))),1E-6))^2)/(2*$I$5),((ABS(G121)/MAX(((G32)+(I32)*(MAX($D$16,(AD121)-(K32))))*(MAX($D$16,(AD121)-(K32))),1E-6))^2)/(2*$I$5)))+(($D$11*0.13607488*(ABS(H121)/MAX(ABS(F121),1E-6))^2*MAX(((ABS(G121)/MAX(((F32)+(H32)*(MAX($D$16,(AC121)-(J32))))*(MAX($D$16,(AC121)-(J32))),1E-6))^2)/(2*$I$5),((ABS(G121)/MAX(((G32)+(I32)*(MAX($D$16,(AD121)-(K32))))*(MAX($D$16,(AD121)-(K32))),1E-6))^2)/(2*$I$5))))-((ABS(G121)/MAX(((F32)+(H32)*(MAX($D$16,(AC121)-(J32))))*(MAX($D$16,(AC121)-(J32))),1E-6))^2)/(2*$I$5)</f>
        <v/>
      </c>
      <c r="Q121">
        <f>L121+((ABS(H121)/MAX(((G33)+(I33)*(MAX($D$16,(IF(N6="None",AC121,L121))-(K33))))*(MAX($D$16,(IF(N6="None",AC121,L121))-(K33))),1E-6))^2)/(2*$I$5)+((E33)*((((ABS(H121)*$D$6)/(MAX(((F33)+(H33)*(MAX($D$16,(AC121)-(J33))))*(MAX($D$16,(AC121)-(J33))),1E-6)*MAX(((((F33)+(H33)*(MAX($D$16,(AC121)-(J33))))*(MAX($D$16,(AC121)-(J33))))/MAX((F33)+2*(MAX($D$16,(AC121)-(J33)))*SQRT(1+(H33)^2),1E-6))^(2/3),1E-6)))^2)+(((ABS(H121)*$D$6)/(MAX(((G33)+(I33)*(MAX($D$16,(IF(N6="None",AC121,L121))-(K33))))*(MAX($D$16,(IF(N6="None",AC121,L121))-(K33))),1E-6)*MAX(((((G33)+(I33)*(MAX($D$16,(IF(N6="None",AC121,L121))-(K33))))*(MAX($D$16,(IF(N6="None",AC121,L121))-(K33))))/MAX((G33)+2*(MAX($D$16,(IF(N6="None",AC121,L121))-(K33)))*SQRT(1+(I33)^2),1E-6))^(2/3),1E-6)))^2))/2)+(IF((ABS(H121)/MAX(((G33)+(I33)*(MAX($D$16,(IF(N6="None",AC121,L121))-(K33))))*(MAX($D$16,(IF(N6="None",AC121,L121))-(K33))),1E-6))&gt;(ABS(H121)/MAX(((F33)+(H33)*(MAX($D$16,(AC121)-(J33))))*(MAX($D$16,(AC121)-(J33))),1E-6)),$D$9*((((ABS(H121)/MAX(((G33)+(I33)*(MAX($D$16,(IF(N6="None",AC121,L121))-(K33))))*(MAX($D$16,(IF(N6="None",AC121,L121))-(K33))),1E-6))^2)/(2*$I$5))-(((ABS(H121)/MAX(((F33)+(H33)*(MAX($D$16,(AC121)-(J33))))*(MAX($D$16,(AC121)-(J33))),1E-6))^2)/(2*$I$5))),$D$8*((((ABS(H121)/MAX(((F33)+(H33)*(MAX($D$16,(AC121)-(J33))))*(MAX($D$16,(AC121)-(J33))),1E-6))^2)/(2*$I$5))-(((ABS(H121)/MAX(((G33)+(I33)*(MAX($D$16,(IF(N6="None",AC121,L121))-(K33))))*(MAX($D$16,(IF(N6="None",AC121,L121))-(K33))),1E-6))^2)/(2*$I$5)))))+($D$10*(ABS((X33)-(W33))/90)*MAX(((ABS(H121)/MAX(((F33)+(H33)*(MAX($D$16,(AC121)-(J33))))*(MAX($D$16,(AC121)-(J33))),1E-6))^2)/(2*$I$5),((ABS(H121)/MAX(((G33)+(I33)*(MAX($D$16,(IF(N6="None",AC121,L121))-(K33))))*(MAX($D$16,(IF(N6="None",AC121,L121))-(K33))),1E-6))^2)/(2*$I$5)))+(($D$11*0.00000015*(ABS(G121)/MAX(ABS(F121),1E-6))^2*MAX(((ABS(H121)/MAX(((F33)+(H33)*(MAX($D$16,(AC121)-(J33))))*(MAX($D$16,(AC121)-(J33))),1E-6))^2)/(2*$I$5),((ABS(H121)/MAX(((G33)+(I33)*(MAX($D$16,(IF(N6="None",AC121,L121))-(K33))))*(MAX($D$16,(IF(N6="None",AC121,L121))-(K33))),1E-6))^2)/(2*$I$5))))-((ABS(H121)/MAX(((F33)+(H33)*(MAX($D$16,(AC121)-(J33))))*(MAX($D$16,(AC121)-(J33))),1E-6))^2)/(2*$I$5)</f>
        <v/>
      </c>
      <c r="R121">
        <f>AE121+((ABS(G121)/MAX(((F32)+(H32)*(MAX($D$16,(AE121)-(J32))))*(MAX($D$16,(AE121)-(J32))),1E-6))^2)/(2*$I$5)-((E32)*((((ABS(G121)*$D$6)/(MAX(((F32)+(H32)*(MAX($D$16,(AE121)-(J32))))*(MAX($D$16,(AE121)-(J32))),1E-6)*MAX(((((F32)+(H32)*(MAX($D$16,(AE121)-(J32))))*(MAX($D$16,(AE121)-(J32))))/MAX((F32)+2*(MAX($D$16,(AE121)-(J32)))*SQRT(1+(H32)^2),1E-6))^(2/3),1E-6)))^2)+(((ABS(G121)*$D$6)/(MAX(((G32)+(I32)*(MAX($D$16,(AF121)-(K32))))*(MAX($D$16,(AF121)-(K32))),1E-6)*MAX(((((G32)+(I32)*(MAX($D$16,(AF121)-(K32))))*(MAX($D$16,(AF121)-(K32))))/MAX((G32)+2*(MAX($D$16,(AF121)-(K32)))*SQRT(1+(I32)^2),1E-6))^(2/3),1E-6)))^2))/2)+(IF((ABS(G121)/MAX(((G32)+(I32)*(MAX($D$16,(AF121)-(K32))))*(MAX($D$16,(AF121)-(K32))),1E-6))&gt;(ABS(G121)/MAX(((F32)+(H32)*(MAX($D$16,(AE121)-(J32))))*(MAX($D$16,(AE121)-(J32))),1E-6)),$D$9*((((ABS(G121)/MAX(((G32)+(I32)*(MAX($D$16,(AF121)-(K32))))*(MAX($D$16,(AF121)-(K32))),1E-6))^2)/(2*$I$5))-(((ABS(G121)/MAX(((F32)+(H32)*(MAX($D$16,(AE121)-(J32))))*(MAX($D$16,(AE121)-(J32))),1E-6))^2)/(2*$I$5))),$D$8*((((ABS(G121)/MAX(((F32)+(H32)*(MAX($D$16,(AE121)-(J32))))*(MAX($D$16,(AE121)-(J32))),1E-6))^2)/(2*$I$5))-(((ABS(G121)/MAX(((G32)+(I32)*(MAX($D$16,(AF121)-(K32))))*(MAX($D$16,(AF121)-(K32))),1E-6))^2)/(2*$I$5)))))+($D$10*(ABS((X32)-(W32))/90)*MAX(((ABS(G121)/MAX(((F32)+(H32)*(MAX($D$16,(AE121)-(J32))))*(MAX($D$16,(AE121)-(J32))),1E-6))^2)/(2*$I$5),((ABS(G121)/MAX(((G32)+(I32)*(MAX($D$16,(AF121)-(K32))))*(MAX($D$16,(AF121)-(K32))),1E-6))^2)/(2*$I$5)))+(($D$11*0.13607488*(ABS(H121)/MAX(ABS(F121),1E-6))^2*MAX(((ABS(G121)/MAX(((F32)+(H32)*(MAX($D$16,(AE121)-(J32))))*(MAX($D$16,(AE121)-(J32))),1E-6))^2)/(2*$I$5),((ABS(G121)/MAX(((G32)+(I32)*(MAX($D$16,(AF121)-(K32))))*(MAX($D$16,(AF121)-(K32))),1E-6))^2)/(2*$I$5))))-((ABS(G121)/MAX(((G32)+(I32)*(MAX($D$16,(AF121)-(K32))))*(MAX($D$16,(AF121)-(K32))),1E-6))^2)/(2*$I$5)</f>
        <v/>
      </c>
      <c r="S121">
        <f>M121+((ABS(I121)/MAX(((G34)+(I34)*(MAX($D$16,(IF(N7="None",AD121,M121))-(K34))))*(MAX($D$16,(IF(N7="None",AD121,M121))-(K34))),1E-6))^2)/(2*$I$5)+((E34)*((((ABS(I121)*$D$6)/(MAX(((F34)+(H34)*(MAX($D$16,(AD121)-(J34))))*(MAX($D$16,(AD121)-(J34))),1E-6)*MAX(((((F34)+(H34)*(MAX($D$16,(AD121)-(J34))))*(MAX($D$16,(AD121)-(J34))))/MAX((F34)+2*(MAX($D$16,(AD121)-(J34)))*SQRT(1+(H34)^2),1E-6))^(2/3),1E-6)))^2)+(((ABS(I121)*$D$6)/(MAX(((G34)+(I34)*(MAX($D$16,(IF(N7="None",AD121,M121))-(K34))))*(MAX($D$16,(IF(N7="None",AD121,M121))-(K34))),1E-6)*MAX(((((G34)+(I34)*(MAX($D$16,(IF(N7="None",AD121,M121))-(K34))))*(MAX($D$16,(IF(N7="None",AD121,M121))-(K34))))/MAX((G34)+2*(MAX($D$16,(IF(N7="None",AD121,M121))-(K34)))*SQRT(1+(I34)^2),1E-6))^(2/3),1E-6)))^2))/2)+(IF((ABS(I121)/MAX(((G34)+(I34)*(MAX($D$16,(IF(N7="None",AD121,M121))-(K34))))*(MAX($D$16,(IF(N7="None",AD121,M121))-(K34))),1E-6))&gt;(ABS(I121)/MAX(((F34)+(H34)*(MAX($D$16,(AD121)-(J34))))*(MAX($D$16,(AD121)-(J34))),1E-6)),$D$9*((((ABS(I121)/MAX(((G34)+(I34)*(MAX($D$16,(IF(N7="None",AD121,M121))-(K34))))*(MAX($D$16,(IF(N7="None",AD121,M121))-(K34))),1E-6))^2)/(2*$I$5))-(((ABS(I121)/MAX(((F34)+(H34)*(MAX($D$16,(AD121)-(J34))))*(MAX($D$16,(AD121)-(J34))),1E-6))^2)/(2*$I$5))),$D$8*((((ABS(I121)/MAX(((F34)+(H34)*(MAX($D$16,(AD121)-(J34))))*(MAX($D$16,(AD121)-(J34))),1E-6))^2)/(2*$I$5))-(((ABS(I121)/MAX(((G34)+(I34)*(MAX($D$16,(IF(N7="None",AD121,M121))-(K34))))*(MAX($D$16,(IF(N7="None",AD121,M121))-(K34))),1E-6))^2)/(2*$I$5)))))+($D$10*(ABS((X34)-(W34))/90)*MAX(((ABS(I121)/MAX(((F34)+(H34)*(MAX($D$16,(AD121)-(J34))))*(MAX($D$16,(AD121)-(J34))),1E-6))^2)/(2*$I$5),((ABS(I121)/MAX(((G34)+(I34)*(MAX($D$16,(IF(N7="None",AD121,M121))-(K34))))*(MAX($D$16,(IF(N7="None",AD121,M121))-(K34))),1E-6))^2)/(2*$I$5)))+(0)-((ABS(I121)/MAX(((F34)+(H34)*(MAX($D$16,(AD121)-(J34))))*(MAX($D$16,(AD121)-(J34))),1E-6))^2)/(2*$I$5)</f>
        <v/>
      </c>
      <c r="T121">
        <f>N121+((ABS(J121)/MAX(((G35)+(I35)*(MAX($D$16,(IF(N8="None",AD121,N121))-(K35))))*(MAX($D$16,(IF(N8="None",AD121,N121))-(K35))),1E-6))^2)/(2*$I$5)+((E35)*((((ABS(J121)*$D$6)/(MAX(((F35)+(H35)*(MAX($D$16,(AD121)-(J35))))*(MAX($D$16,(AD121)-(J35))),1E-6)*MAX(((((F35)+(H35)*(MAX($D$16,(AD121)-(J35))))*(MAX($D$16,(AD121)-(J35))))/MAX((F35)+2*(MAX($D$16,(AD121)-(J35)))*SQRT(1+(H35)^2),1E-6))^(2/3),1E-6)))^2)+(((ABS(J121)*$D$6)/(MAX(((G35)+(I35)*(MAX($D$16,(IF(N8="None",AD121,N121))-(K35))))*(MAX($D$16,(IF(N8="None",AD121,N121))-(K35))),1E-6)*MAX(((((G35)+(I35)*(MAX($D$16,(IF(N8="None",AD121,N121))-(K35))))*(MAX($D$16,(IF(N8="None",AD121,N121))-(K35))))/MAX((G35)+2*(MAX($D$16,(IF(N8="None",AD121,N121))-(K35)))*SQRT(1+(I35)^2),1E-6))^(2/3),1E-6)))^2))/2)+(IF((ABS(J121)/MAX(((G35)+(I35)*(MAX($D$16,(IF(N8="None",AD121,N121))-(K35))))*(MAX($D$16,(IF(N8="None",AD121,N121))-(K35))),1E-6))&gt;(ABS(J121)/MAX(((F35)+(H35)*(MAX($D$16,(AD121)-(J35))))*(MAX($D$16,(AD121)-(J35))),1E-6)),$D$9*((((ABS(J121)/MAX(((G35)+(I35)*(MAX($D$16,(IF(N8="None",AD121,N121))-(K35))))*(MAX($D$16,(IF(N8="None",AD121,N121))-(K35))),1E-6))^2)/(2*$I$5))-(((ABS(J121)/MAX(((F35)+(H35)*(MAX($D$16,(AD121)-(J35))))*(MAX($D$16,(AD121)-(J35))),1E-6))^2)/(2*$I$5))),$D$8*((((ABS(J121)/MAX(((F35)+(H35)*(MAX($D$16,(AD121)-(J35))))*(MAX($D$16,(AD121)-(J35))),1E-6))^2)/(2*$I$5))-(((ABS(J121)/MAX(((G35)+(I35)*(MAX($D$16,(IF(N8="None",AD121,N121))-(K35))))*(MAX($D$16,(IF(N8="None",AD121,N121))-(K35))),1E-6))^2)/(2*$I$5)))))+($D$10*(ABS((X35)-(W35))/90)*MAX(((ABS(J121)/MAX(((F35)+(H35)*(MAX($D$16,(AD121)-(J35))))*(MAX($D$16,(AD121)-(J35))),1E-6))^2)/(2*$I$5),((ABS(J121)/MAX(((G35)+(I35)*(MAX($D$16,(IF(N8="None",AD121,N121))-(K35))))*(MAX($D$16,(IF(N8="None",AD121,N121))-(K35))),1E-6))^2)/(2*$I$5)))+(($D$11*0.34699541*(ABS(I121)/MAX(ABS(G121),1E-6))^2*MAX(((ABS(J121)/MAX(((F35)+(H35)*(MAX($D$16,(AD121)-(J35))))*(MAX($D$16,(AD121)-(J35))),1E-6))^2)/(2*$I$5),((ABS(J121)/MAX(((G35)+(I35)*(MAX($D$16,(IF(N8="None",AD121,N121))-(K35))))*(MAX($D$16,(IF(N8="None",AD121,N121))-(K35))),1E-6))^2)/(2*$I$5))))-((ABS(J121)/MAX(((F35)+(H35)*(MAX($D$16,(AD121)-(J35))))*(MAX($D$16,(AD121)-(J35))),1E-6))^2)/(2*$I$5)</f>
        <v/>
      </c>
      <c r="U121">
        <f>((((G31)*(MAX($D$16,(AE121)-(K31)))^2)/2+(I31)*(MAX($D$16,(AE121)-(K31)))^3/3+(ABS(F121)^2)/($I$5*MAX(((G31)+(I31)*(MAX($D$16,(AE121)-(K31))))*(MAX($D$16,(AE121)-(K31))),1E-6)))-(IF(N6="None",((((F32)*(MAX($D$16,(AE121)-(J32)))^2)/2+(H32)*(MAX($D$16,(AE121)-(J32)))^3/3+(ABS(G121)^2)/($I$5*MAX(((F32)+(H32)*(MAX($D$16,(AE121)-(J32))))*(MAX($D$16,(AE121)-(J32))),1E-6)))*0.72785025),(((((F32)*(MAX($D$16,(AE121)-(J32)))^2)/2+(H32)*(MAX($D$16,(AE121)-(J32)))^3/3+(ABS(G121)^2)/($I$5*MAX(((F32)+(H32)*(MAX($D$16,(AE121)-(J32))))*(MAX($D$16,(AE121)-(J32))),1E-6)))*0.72785025)+((((F33)*(MAX($D$16,(AE121)-(J33)))^2)/2+(H33)*(MAX($D$16,(AE121)-(J33)))^3/3+(ABS(H121)^2)/($I$5*MAX(((F33)+(H33)*(MAX($D$16,(AE121)-(J33))))*(MAX($D$16,(AE121)-(J33))),1E-6)))*0.99999971)))))/MAX(((G31)*(MAX($D$16,(AE121)-(K31)))^2)/2+(I31)*(MAX($D$16,(AE121)-(K31)))^3/3+(ABS(F121)^2)/($I$5*MAX(((G31)+(I31)*(MAX($D$16,(AE121)-(K31))))*(MAX($D$16,(AE121)-(K31))),1E-6)),1E-6)</f>
        <v/>
      </c>
      <c r="V121">
        <f>((((G32)*(MAX($D$16,(AF121)-(K32)))^2)/2+(I32)*(MAX($D$16,(AF121)-(K32)))^3/3+(ABS(G121)^2)/($I$5*MAX(((G32)+(I32)*(MAX($D$16,(AF121)-(K32))))*(MAX($D$16,(AF121)-(K32))),1E-6)))-(IF(AND(N7="None",N8="None"),0,IF(N8="None",((((F34)*(MAX($D$16,(AF121)-(J34)))^2)/2+(H34)*(MAX($D$16,(AF121)-(J34)))^3/3+(ABS(I121)^2)/($I$5*MAX(((F34)+(H34)*(MAX($D$16,(AF121)-(J34))))*(MAX($D$16,(AF121)-(J34))),1E-6)))*1.00000000),IF(N7="None",((((F35)*(MAX($D$16,(AF121)-(J35)))^2)/2+(H35)*(MAX($D$16,(AF121)-(J35)))^3/3+(ABS(J121)^2)/($I$5*MAX(((F35)+(H35)*(MAX($D$16,(AF121)-(J35))))*(MAX($D$16,(AF121)-(J35))),1E-6)))*0.30600918),(((((F34)*(MAX($D$16,(AF121)-(J34)))^2)/2+(H34)*(MAX($D$16,(AF121)-(J34)))^3/3+(ABS(I121)^2)/($I$5*MAX(((F34)+(H34)*(MAX($D$16,(AF121)-(J34))))*(MAX($D$16,(AF121)-(J34))),1E-6)))*1.00000000)+((((F35)*(MAX($D$16,(AF121)-(J35)))^2)/2+(H35)*(MAX($D$16,(AF121)-(J35)))^3/3+(ABS(J121)^2)/($I$5*MAX(((F35)+(H35)*(MAX($D$16,(AF121)-(J35))))*(MAX($D$16,(AF121)-(J35))),1E-6)))*0.30600918)))))))/MAX(((G32)*(MAX($D$16,(AF121)-(K32)))^2)/2+(I32)*(MAX($D$16,(AF121)-(K32)))^3/3+(ABS(G121)^2)/($I$5*MAX(((G32)+(I32)*(MAX($D$16,(AF121)-(K32))))*(MAX($D$16,(AF121)-(K32))),1E-6)),1E-6)</f>
        <v/>
      </c>
      <c r="W121">
        <f>ABS((MAX(P121,Q121))-D121)</f>
        <v/>
      </c>
      <c r="X121">
        <f>ABS((MAX(S121,T121))-E121)</f>
        <v/>
      </c>
      <c r="Y121">
        <f>IF($D$20=0,B121,IFERROR(IF(N6="None",1,MIN(0.98,MAX(0.02,B121+$D$14*((Q121-P121)/MAX(ABS(D121),1))))),B121))</f>
        <v/>
      </c>
      <c r="Z121">
        <f>IF($D$20=0,C121,IFERROR(IF(AND(N7="None",N8="None"),C121,IF(N8="None",1,IF(N7="None",0,MIN(0.98,MAX(0.02,C121+$D$14*((T121-S121)/MAX(ABS(E121),1))))))),C121))</f>
        <v/>
      </c>
      <c r="AA121">
        <f>IF($D$20=0,D121,IFERROR(D121+$D$13*(AC121-D121),D121))</f>
        <v/>
      </c>
      <c r="AB121">
        <f>IF($D$20=0,E121,IFERROR(E121+$D$13*(AD121-E121),E121))</f>
        <v/>
      </c>
      <c r="AC121">
        <f>IF($D$20=0,D121,IF(AC121=0,(MAX(P121,Q121)),IF(ABS((MAX(P121,Q121))-AC121)&lt;$D$19,AC121,MAX((K31)+$D$16,AC121+$D$13*(((MAX(P121,Q121))-AC121))))))</f>
        <v/>
      </c>
      <c r="AD121">
        <f>IF($D$20=0,E121,IF(AD121=0,(MAX(S121,T121)),IF(ABS((MAX(S121,T121))-AD121)&lt;$D$19,AD121,MAX((K32)+$D$16,AD121+$D$13*(((MAX(S121,T121))-AD121))))))</f>
        <v/>
      </c>
      <c r="AE121">
        <f>IF($D$20=0,D121,IF(AE121=0,O121,IF(ABS(U121)&lt;$D$19,AE121,MAX((K31)+$D$16,AE121+($D$13*(((O121)-AE121)+(U121*MAX(ABS(AE121-(K31)),1))))))))</f>
        <v/>
      </c>
      <c r="AF121">
        <f>IF($D$20=0,E121,IF(AF121=0,R121,IF(ABS(V121)&lt;$D$19,AF121,MAX((K32)+$D$16,AF121+($D$13*(((R121)-AF121)+(V121*MAX(ABS(AF121-(K32)),1))))))))</f>
        <v/>
      </c>
      <c r="AG121">
        <f>((G31)*(MAX($D$16,(AC121)-(K31)))^2)/2+(I31)*(MAX($D$16,(AC121)-(K31)))^3/3+(ABS(F121)^2)/($I$5*MAX(((G31)+(I31)*(MAX($D$16,(AC121)-(K31))))*(MAX($D$16,(AC121)-(K31))),1E-6))</f>
        <v/>
      </c>
      <c r="AH121">
        <f>((G31)*(MAX($D$16,(AE121)-(K31)))^2)/2+(I31)*(MAX($D$16,(AE121)-(K31)))^3/3+(ABS(F121)^2)/($I$5*MAX(((G31)+(I31)*(MAX($D$16,(AE121)-(K31))))*(MAX($D$16,(AE121)-(K31))),1E-6))</f>
        <v/>
      </c>
      <c r="AI121">
        <f>((G32)*(MAX($D$16,(AD121)-(K32)))^2)/2+(I32)*(MAX($D$16,(AD121)-(K32)))^3/3+(ABS(G121)^2)/($I$5*MAX(((G32)+(I32)*(MAX($D$16,(AD121)-(K32))))*(MAX($D$16,(AD121)-(K32))),1E-6))</f>
        <v/>
      </c>
      <c r="AJ121">
        <f>((G32)*(MAX($D$16,(AF121)-(K32)))^2)/2+(I32)*(MAX($D$16,(AF121)-(K32)))^3/3+(ABS(G121)^2)/($I$5*MAX(((G32)+(I32)*(MAX($D$16,(AF121)-(K32))))*(MAX($D$16,(AF121)-(K32))),1E-6))</f>
        <v/>
      </c>
      <c r="AK121">
        <f>IF(AH121&gt;=AG121,"Supercritical","Subcritical")</f>
        <v/>
      </c>
      <c r="AL121">
        <f>IF(AJ121&gt;=AI121,"Supercritical","Subcritical")</f>
        <v/>
      </c>
      <c r="AM121">
        <f>IF($D$20=0,D121,IFERROR(D121+$D$13*(IF(AK121="Supercritical",AE121,AC121)-D121),D121))</f>
        <v/>
      </c>
      <c r="AN121">
        <f>IF($D$20=0,E121,IFERROR(E121+$D$13*(IF(AL121="Supercritical",AF121,AD121)-E121),E121))</f>
        <v/>
      </c>
      <c r="AO121">
        <f>IF($D$20=0,0,IFERROR(ABS(IF(AK121="Supercritical",AE121,AC121)-D121),0))</f>
        <v/>
      </c>
      <c r="AP121">
        <f>IF($D$20=0,0,IFERROR(ABS(IF(AL121="Supercritical",AF121,AD121)-E121),0))</f>
        <v/>
      </c>
    </row>
    <row r="122">
      <c r="A122" t="n">
        <v>79</v>
      </c>
      <c r="B122">
        <f>Y121</f>
        <v/>
      </c>
      <c r="C122">
        <f>Z121</f>
        <v/>
      </c>
      <c r="D122">
        <f>AM121</f>
        <v/>
      </c>
      <c r="E122">
        <f>AN121</f>
        <v/>
      </c>
      <c r="F122">
        <f>$D$5</f>
        <v/>
      </c>
      <c r="G122">
        <f>IF(N6="None",MAX(0,F122-H122),MAX(0,F122*B122))</f>
        <v/>
      </c>
      <c r="H122">
        <f>IF(N6="None",MAX(0.05,IFERROR(O33,0)+0.05),MAX(0,F122-G122))</f>
        <v/>
      </c>
      <c r="I122">
        <f>IF(AND(N7="None",N8="None"),MAX(0,G122*C122),IF(N7="None",MAX(0.05,IFERROR(O34,0)+0.05),IF(N8="None",MAX(0,G122-J122),MAX(0,G122*C122))))</f>
        <v/>
      </c>
      <c r="J122">
        <f>IF(AND(N7="None",N8="None"),MAX(0,G122-I122),IF(N8="None",MAX(0.05,IFERROR(O35,0)+0.05),IF(N7="None",MAX(0,G122-I122),MAX(0,G122-I122))))</f>
        <v/>
      </c>
      <c r="K122">
        <f>P5</f>
        <v/>
      </c>
      <c r="L122">
        <f>P6</f>
        <v/>
      </c>
      <c r="M122">
        <f>P7</f>
        <v/>
      </c>
      <c r="N122">
        <f>P8</f>
        <v/>
      </c>
      <c r="O122">
        <f>K122+((ABS(F122)/MAX(((F31)+(H31)*(MAX($D$16,(K122)-(J31))))*(MAX($D$16,(K122)-(J31))),1E-6))^2)/(2*$I$5)-((E31)*((((ABS(F122)*$D$6)/(MAX(((F31)+(H31)*(MAX($D$16,(K122)-(J31))))*(MAX($D$16,(K122)-(J31))),1E-6)*MAX(((((F31)+(H31)*(MAX($D$16,(K122)-(J31))))*(MAX($D$16,(K122)-(J31))))/MAX((F31)+2*(MAX($D$16,(K122)-(J31)))*SQRT(1+(H31)^2),1E-6))^(2/3),1E-6)))^2)+(((ABS(F122)*$D$6)/(MAX(((G31)+(I31)*(MAX($D$16,(AE122)-(K31))))*(MAX($D$16,(AE122)-(K31))),1E-6)*MAX(((((G31)+(I31)*(MAX($D$16,(AE122)-(K31))))*(MAX($D$16,(AE122)-(K31))))/MAX((G31)+2*(MAX($D$16,(AE122)-(K31)))*SQRT(1+(I31)^2),1E-6))^(2/3),1E-6)))^2))/2)+(IF((ABS(F122)/MAX(((G31)+(I31)*(MAX($D$16,(AE122)-(K31))))*(MAX($D$16,(AE122)-(K31))),1E-6))&gt;(ABS(F122)/MAX(((F31)+(H31)*(MAX($D$16,(K122)-(J31))))*(MAX($D$16,(K122)-(J31))),1E-6)),$D$9*((((ABS(F122)/MAX(((G31)+(I31)*(MAX($D$16,(AE122)-(K31))))*(MAX($D$16,(AE122)-(K31))),1E-6))^2)/(2*$I$5))-(((ABS(F122)/MAX(((F31)+(H31)*(MAX($D$16,(K122)-(J31))))*(MAX($D$16,(K122)-(J31))),1E-6))^2)/(2*$I$5))),$D$8*((((ABS(F122)/MAX(((F31)+(H31)*(MAX($D$16,(K122)-(J31))))*(MAX($D$16,(K122)-(J31))),1E-6))^2)/(2*$I$5))-(((ABS(F122)/MAX(((G31)+(I31)*(MAX($D$16,(AE122)-(K31))))*(MAX($D$16,(AE122)-(K31))),1E-6))^2)/(2*$I$5)))))+($D$10*(ABS((X31)-(W31))/90)*MAX(((ABS(F122)/MAX(((F31)+(H31)*(MAX($D$16,(K122)-(J31))))*(MAX($D$16,(K122)-(J31))),1E-6))^2)/(2*$I$5),((ABS(F122)/MAX(((G31)+(I31)*(MAX($D$16,(AE122)-(K31))))*(MAX($D$16,(AE122)-(K31))),1E-6))^2)/(2*$I$5)))+(0)-((ABS(F122)/MAX(((G31)+(I31)*(MAX($D$16,(AE122)-(K31))))*(MAX($D$16,(AE122)-(K31))),1E-6))^2)/(2*$I$5)</f>
        <v/>
      </c>
      <c r="P122">
        <f>AD122+((ABS(G122)/MAX(((G32)+(I32)*(MAX($D$16,(AD122)-(K32))))*(MAX($D$16,(AD122)-(K32))),1E-6))^2)/(2*$I$5)+((E32)*((((ABS(G122)*$D$6)/(MAX(((F32)+(H32)*(MAX($D$16,(AC122)-(J32))))*(MAX($D$16,(AC122)-(J32))),1E-6)*MAX(((((F32)+(H32)*(MAX($D$16,(AC122)-(J32))))*(MAX($D$16,(AC122)-(J32))))/MAX((F32)+2*(MAX($D$16,(AC122)-(J32)))*SQRT(1+(H32)^2),1E-6))^(2/3),1E-6)))^2)+(((ABS(G122)*$D$6)/(MAX(((G32)+(I32)*(MAX($D$16,(AD122)-(K32))))*(MAX($D$16,(AD122)-(K32))),1E-6)*MAX(((((G32)+(I32)*(MAX($D$16,(AD122)-(K32))))*(MAX($D$16,(AD122)-(K32))))/MAX((G32)+2*(MAX($D$16,(AD122)-(K32)))*SQRT(1+(I32)^2),1E-6))^(2/3),1E-6)))^2))/2)+(IF((ABS(G122)/MAX(((G32)+(I32)*(MAX($D$16,(AD122)-(K32))))*(MAX($D$16,(AD122)-(K32))),1E-6))&gt;(ABS(G122)/MAX(((F32)+(H32)*(MAX($D$16,(AC122)-(J32))))*(MAX($D$16,(AC122)-(J32))),1E-6)),$D$9*((((ABS(G122)/MAX(((G32)+(I32)*(MAX($D$16,(AD122)-(K32))))*(MAX($D$16,(AD122)-(K32))),1E-6))^2)/(2*$I$5))-(((ABS(G122)/MAX(((F32)+(H32)*(MAX($D$16,(AC122)-(J32))))*(MAX($D$16,(AC122)-(J32))),1E-6))^2)/(2*$I$5))),$D$8*((((ABS(G122)/MAX(((F32)+(H32)*(MAX($D$16,(AC122)-(J32))))*(MAX($D$16,(AC122)-(J32))),1E-6))^2)/(2*$I$5))-(((ABS(G122)/MAX(((G32)+(I32)*(MAX($D$16,(AD122)-(K32))))*(MAX($D$16,(AD122)-(K32))),1E-6))^2)/(2*$I$5)))))+($D$10*(ABS((X32)-(W32))/90)*MAX(((ABS(G122)/MAX(((F32)+(H32)*(MAX($D$16,(AC122)-(J32))))*(MAX($D$16,(AC122)-(J32))),1E-6))^2)/(2*$I$5),((ABS(G122)/MAX(((G32)+(I32)*(MAX($D$16,(AD122)-(K32))))*(MAX($D$16,(AD122)-(K32))),1E-6))^2)/(2*$I$5)))+(($D$11*0.13607488*(ABS(H122)/MAX(ABS(F122),1E-6))^2*MAX(((ABS(G122)/MAX(((F32)+(H32)*(MAX($D$16,(AC122)-(J32))))*(MAX($D$16,(AC122)-(J32))),1E-6))^2)/(2*$I$5),((ABS(G122)/MAX(((G32)+(I32)*(MAX($D$16,(AD122)-(K32))))*(MAX($D$16,(AD122)-(K32))),1E-6))^2)/(2*$I$5))))-((ABS(G122)/MAX(((F32)+(H32)*(MAX($D$16,(AC122)-(J32))))*(MAX($D$16,(AC122)-(J32))),1E-6))^2)/(2*$I$5)</f>
        <v/>
      </c>
      <c r="Q122">
        <f>L122+((ABS(H122)/MAX(((G33)+(I33)*(MAX($D$16,(IF(N6="None",AC122,L122))-(K33))))*(MAX($D$16,(IF(N6="None",AC122,L122))-(K33))),1E-6))^2)/(2*$I$5)+((E33)*((((ABS(H122)*$D$6)/(MAX(((F33)+(H33)*(MAX($D$16,(AC122)-(J33))))*(MAX($D$16,(AC122)-(J33))),1E-6)*MAX(((((F33)+(H33)*(MAX($D$16,(AC122)-(J33))))*(MAX($D$16,(AC122)-(J33))))/MAX((F33)+2*(MAX($D$16,(AC122)-(J33)))*SQRT(1+(H33)^2),1E-6))^(2/3),1E-6)))^2)+(((ABS(H122)*$D$6)/(MAX(((G33)+(I33)*(MAX($D$16,(IF(N6="None",AC122,L122))-(K33))))*(MAX($D$16,(IF(N6="None",AC122,L122))-(K33))),1E-6)*MAX(((((G33)+(I33)*(MAX($D$16,(IF(N6="None",AC122,L122))-(K33))))*(MAX($D$16,(IF(N6="None",AC122,L122))-(K33))))/MAX((G33)+2*(MAX($D$16,(IF(N6="None",AC122,L122))-(K33)))*SQRT(1+(I33)^2),1E-6))^(2/3),1E-6)))^2))/2)+(IF((ABS(H122)/MAX(((G33)+(I33)*(MAX($D$16,(IF(N6="None",AC122,L122))-(K33))))*(MAX($D$16,(IF(N6="None",AC122,L122))-(K33))),1E-6))&gt;(ABS(H122)/MAX(((F33)+(H33)*(MAX($D$16,(AC122)-(J33))))*(MAX($D$16,(AC122)-(J33))),1E-6)),$D$9*((((ABS(H122)/MAX(((G33)+(I33)*(MAX($D$16,(IF(N6="None",AC122,L122))-(K33))))*(MAX($D$16,(IF(N6="None",AC122,L122))-(K33))),1E-6))^2)/(2*$I$5))-(((ABS(H122)/MAX(((F33)+(H33)*(MAX($D$16,(AC122)-(J33))))*(MAX($D$16,(AC122)-(J33))),1E-6))^2)/(2*$I$5))),$D$8*((((ABS(H122)/MAX(((F33)+(H33)*(MAX($D$16,(AC122)-(J33))))*(MAX($D$16,(AC122)-(J33))),1E-6))^2)/(2*$I$5))-(((ABS(H122)/MAX(((G33)+(I33)*(MAX($D$16,(IF(N6="None",AC122,L122))-(K33))))*(MAX($D$16,(IF(N6="None",AC122,L122))-(K33))),1E-6))^2)/(2*$I$5)))))+($D$10*(ABS((X33)-(W33))/90)*MAX(((ABS(H122)/MAX(((F33)+(H33)*(MAX($D$16,(AC122)-(J33))))*(MAX($D$16,(AC122)-(J33))),1E-6))^2)/(2*$I$5),((ABS(H122)/MAX(((G33)+(I33)*(MAX($D$16,(IF(N6="None",AC122,L122))-(K33))))*(MAX($D$16,(IF(N6="None",AC122,L122))-(K33))),1E-6))^2)/(2*$I$5)))+(($D$11*0.00000015*(ABS(G122)/MAX(ABS(F122),1E-6))^2*MAX(((ABS(H122)/MAX(((F33)+(H33)*(MAX($D$16,(AC122)-(J33))))*(MAX($D$16,(AC122)-(J33))),1E-6))^2)/(2*$I$5),((ABS(H122)/MAX(((G33)+(I33)*(MAX($D$16,(IF(N6="None",AC122,L122))-(K33))))*(MAX($D$16,(IF(N6="None",AC122,L122))-(K33))),1E-6))^2)/(2*$I$5))))-((ABS(H122)/MAX(((F33)+(H33)*(MAX($D$16,(AC122)-(J33))))*(MAX($D$16,(AC122)-(J33))),1E-6))^2)/(2*$I$5)</f>
        <v/>
      </c>
      <c r="R122">
        <f>AE122+((ABS(G122)/MAX(((F32)+(H32)*(MAX($D$16,(AE122)-(J32))))*(MAX($D$16,(AE122)-(J32))),1E-6))^2)/(2*$I$5)-((E32)*((((ABS(G122)*$D$6)/(MAX(((F32)+(H32)*(MAX($D$16,(AE122)-(J32))))*(MAX($D$16,(AE122)-(J32))),1E-6)*MAX(((((F32)+(H32)*(MAX($D$16,(AE122)-(J32))))*(MAX($D$16,(AE122)-(J32))))/MAX((F32)+2*(MAX($D$16,(AE122)-(J32)))*SQRT(1+(H32)^2),1E-6))^(2/3),1E-6)))^2)+(((ABS(G122)*$D$6)/(MAX(((G32)+(I32)*(MAX($D$16,(AF122)-(K32))))*(MAX($D$16,(AF122)-(K32))),1E-6)*MAX(((((G32)+(I32)*(MAX($D$16,(AF122)-(K32))))*(MAX($D$16,(AF122)-(K32))))/MAX((G32)+2*(MAX($D$16,(AF122)-(K32)))*SQRT(1+(I32)^2),1E-6))^(2/3),1E-6)))^2))/2)+(IF((ABS(G122)/MAX(((G32)+(I32)*(MAX($D$16,(AF122)-(K32))))*(MAX($D$16,(AF122)-(K32))),1E-6))&gt;(ABS(G122)/MAX(((F32)+(H32)*(MAX($D$16,(AE122)-(J32))))*(MAX($D$16,(AE122)-(J32))),1E-6)),$D$9*((((ABS(G122)/MAX(((G32)+(I32)*(MAX($D$16,(AF122)-(K32))))*(MAX($D$16,(AF122)-(K32))),1E-6))^2)/(2*$I$5))-(((ABS(G122)/MAX(((F32)+(H32)*(MAX($D$16,(AE122)-(J32))))*(MAX($D$16,(AE122)-(J32))),1E-6))^2)/(2*$I$5))),$D$8*((((ABS(G122)/MAX(((F32)+(H32)*(MAX($D$16,(AE122)-(J32))))*(MAX($D$16,(AE122)-(J32))),1E-6))^2)/(2*$I$5))-(((ABS(G122)/MAX(((G32)+(I32)*(MAX($D$16,(AF122)-(K32))))*(MAX($D$16,(AF122)-(K32))),1E-6))^2)/(2*$I$5)))))+($D$10*(ABS((X32)-(W32))/90)*MAX(((ABS(G122)/MAX(((F32)+(H32)*(MAX($D$16,(AE122)-(J32))))*(MAX($D$16,(AE122)-(J32))),1E-6))^2)/(2*$I$5),((ABS(G122)/MAX(((G32)+(I32)*(MAX($D$16,(AF122)-(K32))))*(MAX($D$16,(AF122)-(K32))),1E-6))^2)/(2*$I$5)))+(($D$11*0.13607488*(ABS(H122)/MAX(ABS(F122),1E-6))^2*MAX(((ABS(G122)/MAX(((F32)+(H32)*(MAX($D$16,(AE122)-(J32))))*(MAX($D$16,(AE122)-(J32))),1E-6))^2)/(2*$I$5),((ABS(G122)/MAX(((G32)+(I32)*(MAX($D$16,(AF122)-(K32))))*(MAX($D$16,(AF122)-(K32))),1E-6))^2)/(2*$I$5))))-((ABS(G122)/MAX(((G32)+(I32)*(MAX($D$16,(AF122)-(K32))))*(MAX($D$16,(AF122)-(K32))),1E-6))^2)/(2*$I$5)</f>
        <v/>
      </c>
      <c r="S122">
        <f>M122+((ABS(I122)/MAX(((G34)+(I34)*(MAX($D$16,(IF(N7="None",AD122,M122))-(K34))))*(MAX($D$16,(IF(N7="None",AD122,M122))-(K34))),1E-6))^2)/(2*$I$5)+((E34)*((((ABS(I122)*$D$6)/(MAX(((F34)+(H34)*(MAX($D$16,(AD122)-(J34))))*(MAX($D$16,(AD122)-(J34))),1E-6)*MAX(((((F34)+(H34)*(MAX($D$16,(AD122)-(J34))))*(MAX($D$16,(AD122)-(J34))))/MAX((F34)+2*(MAX($D$16,(AD122)-(J34)))*SQRT(1+(H34)^2),1E-6))^(2/3),1E-6)))^2)+(((ABS(I122)*$D$6)/(MAX(((G34)+(I34)*(MAX($D$16,(IF(N7="None",AD122,M122))-(K34))))*(MAX($D$16,(IF(N7="None",AD122,M122))-(K34))),1E-6)*MAX(((((G34)+(I34)*(MAX($D$16,(IF(N7="None",AD122,M122))-(K34))))*(MAX($D$16,(IF(N7="None",AD122,M122))-(K34))))/MAX((G34)+2*(MAX($D$16,(IF(N7="None",AD122,M122))-(K34)))*SQRT(1+(I34)^2),1E-6))^(2/3),1E-6)))^2))/2)+(IF((ABS(I122)/MAX(((G34)+(I34)*(MAX($D$16,(IF(N7="None",AD122,M122))-(K34))))*(MAX($D$16,(IF(N7="None",AD122,M122))-(K34))),1E-6))&gt;(ABS(I122)/MAX(((F34)+(H34)*(MAX($D$16,(AD122)-(J34))))*(MAX($D$16,(AD122)-(J34))),1E-6)),$D$9*((((ABS(I122)/MAX(((G34)+(I34)*(MAX($D$16,(IF(N7="None",AD122,M122))-(K34))))*(MAX($D$16,(IF(N7="None",AD122,M122))-(K34))),1E-6))^2)/(2*$I$5))-(((ABS(I122)/MAX(((F34)+(H34)*(MAX($D$16,(AD122)-(J34))))*(MAX($D$16,(AD122)-(J34))),1E-6))^2)/(2*$I$5))),$D$8*((((ABS(I122)/MAX(((F34)+(H34)*(MAX($D$16,(AD122)-(J34))))*(MAX($D$16,(AD122)-(J34))),1E-6))^2)/(2*$I$5))-(((ABS(I122)/MAX(((G34)+(I34)*(MAX($D$16,(IF(N7="None",AD122,M122))-(K34))))*(MAX($D$16,(IF(N7="None",AD122,M122))-(K34))),1E-6))^2)/(2*$I$5)))))+($D$10*(ABS((X34)-(W34))/90)*MAX(((ABS(I122)/MAX(((F34)+(H34)*(MAX($D$16,(AD122)-(J34))))*(MAX($D$16,(AD122)-(J34))),1E-6))^2)/(2*$I$5),((ABS(I122)/MAX(((G34)+(I34)*(MAX($D$16,(IF(N7="None",AD122,M122))-(K34))))*(MAX($D$16,(IF(N7="None",AD122,M122))-(K34))),1E-6))^2)/(2*$I$5)))+(0)-((ABS(I122)/MAX(((F34)+(H34)*(MAX($D$16,(AD122)-(J34))))*(MAX($D$16,(AD122)-(J34))),1E-6))^2)/(2*$I$5)</f>
        <v/>
      </c>
      <c r="T122">
        <f>N122+((ABS(J122)/MAX(((G35)+(I35)*(MAX($D$16,(IF(N8="None",AD122,N122))-(K35))))*(MAX($D$16,(IF(N8="None",AD122,N122))-(K35))),1E-6))^2)/(2*$I$5)+((E35)*((((ABS(J122)*$D$6)/(MAX(((F35)+(H35)*(MAX($D$16,(AD122)-(J35))))*(MAX($D$16,(AD122)-(J35))),1E-6)*MAX(((((F35)+(H35)*(MAX($D$16,(AD122)-(J35))))*(MAX($D$16,(AD122)-(J35))))/MAX((F35)+2*(MAX($D$16,(AD122)-(J35)))*SQRT(1+(H35)^2),1E-6))^(2/3),1E-6)))^2)+(((ABS(J122)*$D$6)/(MAX(((G35)+(I35)*(MAX($D$16,(IF(N8="None",AD122,N122))-(K35))))*(MAX($D$16,(IF(N8="None",AD122,N122))-(K35))),1E-6)*MAX(((((G35)+(I35)*(MAX($D$16,(IF(N8="None",AD122,N122))-(K35))))*(MAX($D$16,(IF(N8="None",AD122,N122))-(K35))))/MAX((G35)+2*(MAX($D$16,(IF(N8="None",AD122,N122))-(K35)))*SQRT(1+(I35)^2),1E-6))^(2/3),1E-6)))^2))/2)+(IF((ABS(J122)/MAX(((G35)+(I35)*(MAX($D$16,(IF(N8="None",AD122,N122))-(K35))))*(MAX($D$16,(IF(N8="None",AD122,N122))-(K35))),1E-6))&gt;(ABS(J122)/MAX(((F35)+(H35)*(MAX($D$16,(AD122)-(J35))))*(MAX($D$16,(AD122)-(J35))),1E-6)),$D$9*((((ABS(J122)/MAX(((G35)+(I35)*(MAX($D$16,(IF(N8="None",AD122,N122))-(K35))))*(MAX($D$16,(IF(N8="None",AD122,N122))-(K35))),1E-6))^2)/(2*$I$5))-(((ABS(J122)/MAX(((F35)+(H35)*(MAX($D$16,(AD122)-(J35))))*(MAX($D$16,(AD122)-(J35))),1E-6))^2)/(2*$I$5))),$D$8*((((ABS(J122)/MAX(((F35)+(H35)*(MAX($D$16,(AD122)-(J35))))*(MAX($D$16,(AD122)-(J35))),1E-6))^2)/(2*$I$5))-(((ABS(J122)/MAX(((G35)+(I35)*(MAX($D$16,(IF(N8="None",AD122,N122))-(K35))))*(MAX($D$16,(IF(N8="None",AD122,N122))-(K35))),1E-6))^2)/(2*$I$5)))))+($D$10*(ABS((X35)-(W35))/90)*MAX(((ABS(J122)/MAX(((F35)+(H35)*(MAX($D$16,(AD122)-(J35))))*(MAX($D$16,(AD122)-(J35))),1E-6))^2)/(2*$I$5),((ABS(J122)/MAX(((G35)+(I35)*(MAX($D$16,(IF(N8="None",AD122,N122))-(K35))))*(MAX($D$16,(IF(N8="None",AD122,N122))-(K35))),1E-6))^2)/(2*$I$5)))+(($D$11*0.34699541*(ABS(I122)/MAX(ABS(G122),1E-6))^2*MAX(((ABS(J122)/MAX(((F35)+(H35)*(MAX($D$16,(AD122)-(J35))))*(MAX($D$16,(AD122)-(J35))),1E-6))^2)/(2*$I$5),((ABS(J122)/MAX(((G35)+(I35)*(MAX($D$16,(IF(N8="None",AD122,N122))-(K35))))*(MAX($D$16,(IF(N8="None",AD122,N122))-(K35))),1E-6))^2)/(2*$I$5))))-((ABS(J122)/MAX(((F35)+(H35)*(MAX($D$16,(AD122)-(J35))))*(MAX($D$16,(AD122)-(J35))),1E-6))^2)/(2*$I$5)</f>
        <v/>
      </c>
      <c r="U122">
        <f>((((G31)*(MAX($D$16,(AE122)-(K31)))^2)/2+(I31)*(MAX($D$16,(AE122)-(K31)))^3/3+(ABS(F122)^2)/($I$5*MAX(((G31)+(I31)*(MAX($D$16,(AE122)-(K31))))*(MAX($D$16,(AE122)-(K31))),1E-6)))-(IF(N6="None",((((F32)*(MAX($D$16,(AE122)-(J32)))^2)/2+(H32)*(MAX($D$16,(AE122)-(J32)))^3/3+(ABS(G122)^2)/($I$5*MAX(((F32)+(H32)*(MAX($D$16,(AE122)-(J32))))*(MAX($D$16,(AE122)-(J32))),1E-6)))*0.72785025),(((((F32)*(MAX($D$16,(AE122)-(J32)))^2)/2+(H32)*(MAX($D$16,(AE122)-(J32)))^3/3+(ABS(G122)^2)/($I$5*MAX(((F32)+(H32)*(MAX($D$16,(AE122)-(J32))))*(MAX($D$16,(AE122)-(J32))),1E-6)))*0.72785025)+((((F33)*(MAX($D$16,(AE122)-(J33)))^2)/2+(H33)*(MAX($D$16,(AE122)-(J33)))^3/3+(ABS(H122)^2)/($I$5*MAX(((F33)+(H33)*(MAX($D$16,(AE122)-(J33))))*(MAX($D$16,(AE122)-(J33))),1E-6)))*0.99999971)))))/MAX(((G31)*(MAX($D$16,(AE122)-(K31)))^2)/2+(I31)*(MAX($D$16,(AE122)-(K31)))^3/3+(ABS(F122)^2)/($I$5*MAX(((G31)+(I31)*(MAX($D$16,(AE122)-(K31))))*(MAX($D$16,(AE122)-(K31))),1E-6)),1E-6)</f>
        <v/>
      </c>
      <c r="V122">
        <f>((((G32)*(MAX($D$16,(AF122)-(K32)))^2)/2+(I32)*(MAX($D$16,(AF122)-(K32)))^3/3+(ABS(G122)^2)/($I$5*MAX(((G32)+(I32)*(MAX($D$16,(AF122)-(K32))))*(MAX($D$16,(AF122)-(K32))),1E-6)))-(IF(AND(N7="None",N8="None"),0,IF(N8="None",((((F34)*(MAX($D$16,(AF122)-(J34)))^2)/2+(H34)*(MAX($D$16,(AF122)-(J34)))^3/3+(ABS(I122)^2)/($I$5*MAX(((F34)+(H34)*(MAX($D$16,(AF122)-(J34))))*(MAX($D$16,(AF122)-(J34))),1E-6)))*1.00000000),IF(N7="None",((((F35)*(MAX($D$16,(AF122)-(J35)))^2)/2+(H35)*(MAX($D$16,(AF122)-(J35)))^3/3+(ABS(J122)^2)/($I$5*MAX(((F35)+(H35)*(MAX($D$16,(AF122)-(J35))))*(MAX($D$16,(AF122)-(J35))),1E-6)))*0.30600918),(((((F34)*(MAX($D$16,(AF122)-(J34)))^2)/2+(H34)*(MAX($D$16,(AF122)-(J34)))^3/3+(ABS(I122)^2)/($I$5*MAX(((F34)+(H34)*(MAX($D$16,(AF122)-(J34))))*(MAX($D$16,(AF122)-(J34))),1E-6)))*1.00000000)+((((F35)*(MAX($D$16,(AF122)-(J35)))^2)/2+(H35)*(MAX($D$16,(AF122)-(J35)))^3/3+(ABS(J122)^2)/($I$5*MAX(((F35)+(H35)*(MAX($D$16,(AF122)-(J35))))*(MAX($D$16,(AF122)-(J35))),1E-6)))*0.30600918)))))))/MAX(((G32)*(MAX($D$16,(AF122)-(K32)))^2)/2+(I32)*(MAX($D$16,(AF122)-(K32)))^3/3+(ABS(G122)^2)/($I$5*MAX(((G32)+(I32)*(MAX($D$16,(AF122)-(K32))))*(MAX($D$16,(AF122)-(K32))),1E-6)),1E-6)</f>
        <v/>
      </c>
      <c r="W122">
        <f>ABS((MAX(P122,Q122))-D122)</f>
        <v/>
      </c>
      <c r="X122">
        <f>ABS((MAX(S122,T122))-E122)</f>
        <v/>
      </c>
      <c r="Y122">
        <f>IF($D$20=0,B122,IFERROR(IF(N6="None",1,MIN(0.98,MAX(0.02,B122+$D$14*((Q122-P122)/MAX(ABS(D122),1))))),B122))</f>
        <v/>
      </c>
      <c r="Z122">
        <f>IF($D$20=0,C122,IFERROR(IF(AND(N7="None",N8="None"),C122,IF(N8="None",1,IF(N7="None",0,MIN(0.98,MAX(0.02,C122+$D$14*((T122-S122)/MAX(ABS(E122),1))))))),C122))</f>
        <v/>
      </c>
      <c r="AA122">
        <f>IF($D$20=0,D122,IFERROR(D122+$D$13*(AC122-D122),D122))</f>
        <v/>
      </c>
      <c r="AB122">
        <f>IF($D$20=0,E122,IFERROR(E122+$D$13*(AD122-E122),E122))</f>
        <v/>
      </c>
      <c r="AC122">
        <f>IF($D$20=0,D122,IF(AC122=0,(MAX(P122,Q122)),IF(ABS((MAX(P122,Q122))-AC122)&lt;$D$19,AC122,MAX((K31)+$D$16,AC122+$D$13*(((MAX(P122,Q122))-AC122))))))</f>
        <v/>
      </c>
      <c r="AD122">
        <f>IF($D$20=0,E122,IF(AD122=0,(MAX(S122,T122)),IF(ABS((MAX(S122,T122))-AD122)&lt;$D$19,AD122,MAX((K32)+$D$16,AD122+$D$13*(((MAX(S122,T122))-AD122))))))</f>
        <v/>
      </c>
      <c r="AE122">
        <f>IF($D$20=0,D122,IF(AE122=0,O122,IF(ABS(U122)&lt;$D$19,AE122,MAX((K31)+$D$16,AE122+($D$13*(((O122)-AE122)+(U122*MAX(ABS(AE122-(K31)),1))))))))</f>
        <v/>
      </c>
      <c r="AF122">
        <f>IF($D$20=0,E122,IF(AF122=0,R122,IF(ABS(V122)&lt;$D$19,AF122,MAX((K32)+$D$16,AF122+($D$13*(((R122)-AF122)+(V122*MAX(ABS(AF122-(K32)),1))))))))</f>
        <v/>
      </c>
      <c r="AG122">
        <f>((G31)*(MAX($D$16,(AC122)-(K31)))^2)/2+(I31)*(MAX($D$16,(AC122)-(K31)))^3/3+(ABS(F122)^2)/($I$5*MAX(((G31)+(I31)*(MAX($D$16,(AC122)-(K31))))*(MAX($D$16,(AC122)-(K31))),1E-6))</f>
        <v/>
      </c>
      <c r="AH122">
        <f>((G31)*(MAX($D$16,(AE122)-(K31)))^2)/2+(I31)*(MAX($D$16,(AE122)-(K31)))^3/3+(ABS(F122)^2)/($I$5*MAX(((G31)+(I31)*(MAX($D$16,(AE122)-(K31))))*(MAX($D$16,(AE122)-(K31))),1E-6))</f>
        <v/>
      </c>
      <c r="AI122">
        <f>((G32)*(MAX($D$16,(AD122)-(K32)))^2)/2+(I32)*(MAX($D$16,(AD122)-(K32)))^3/3+(ABS(G122)^2)/($I$5*MAX(((G32)+(I32)*(MAX($D$16,(AD122)-(K32))))*(MAX($D$16,(AD122)-(K32))),1E-6))</f>
        <v/>
      </c>
      <c r="AJ122">
        <f>((G32)*(MAX($D$16,(AF122)-(K32)))^2)/2+(I32)*(MAX($D$16,(AF122)-(K32)))^3/3+(ABS(G122)^2)/($I$5*MAX(((G32)+(I32)*(MAX($D$16,(AF122)-(K32))))*(MAX($D$16,(AF122)-(K32))),1E-6))</f>
        <v/>
      </c>
      <c r="AK122">
        <f>IF(AH122&gt;=AG122,"Supercritical","Subcritical")</f>
        <v/>
      </c>
      <c r="AL122">
        <f>IF(AJ122&gt;=AI122,"Supercritical","Subcritical")</f>
        <v/>
      </c>
      <c r="AM122">
        <f>IF($D$20=0,D122,IFERROR(D122+$D$13*(IF(AK122="Supercritical",AE122,AC122)-D122),D122))</f>
        <v/>
      </c>
      <c r="AN122">
        <f>IF($D$20=0,E122,IFERROR(E122+$D$13*(IF(AL122="Supercritical",AF122,AD122)-E122),E122))</f>
        <v/>
      </c>
      <c r="AO122">
        <f>IF($D$20=0,0,IFERROR(ABS(IF(AK122="Supercritical",AE122,AC122)-D122),0))</f>
        <v/>
      </c>
      <c r="AP122">
        <f>IF($D$20=0,0,IFERROR(ABS(IF(AL122="Supercritical",AF122,AD122)-E122),0))</f>
        <v/>
      </c>
    </row>
    <row r="130">
      <c r="A130" t="inlineStr">
        <is>
          <t>Segment: UsProject</t>
        </is>
      </c>
      <c r="E130">
        <f>E31</f>
        <v/>
      </c>
      <c r="F130" t="inlineStr">
        <is>
          <t>m length</t>
        </is>
      </c>
      <c r="H130">
        <f>N31</f>
        <v/>
      </c>
      <c r="I130" t="inlineStr">
        <is>
          <t>m3/s</t>
        </is>
      </c>
      <c r="K130">
        <f>V31</f>
        <v/>
      </c>
      <c r="L130" t="inlineStr">
        <is>
          <t>profile</t>
        </is>
      </c>
    </row>
    <row r="131">
      <c r="A131" t="inlineStr">
        <is>
          <t>SN</t>
        </is>
      </c>
      <c r="B131" t="inlineStr">
        <is>
          <t>Dist</t>
        </is>
      </c>
      <c r="C131" t="inlineStr">
        <is>
          <t>Easting</t>
        </is>
      </c>
      <c r="D131" t="inlineStr">
        <is>
          <t>Northing</t>
        </is>
      </c>
      <c r="E131" t="inlineStr">
        <is>
          <t>Bed Z</t>
        </is>
      </c>
      <c r="F131" t="inlineStr">
        <is>
          <t>Width</t>
        </is>
      </c>
      <c r="G131" t="inlineStr">
        <is>
          <t>Side z</t>
        </is>
      </c>
      <c r="H131" t="inlineStr">
        <is>
          <t>Type</t>
        </is>
      </c>
      <c r="I131" t="inlineStr">
        <is>
          <t>Def Ang</t>
        </is>
      </c>
      <c r="J131" t="inlineStr">
        <is>
          <t>dx</t>
        </is>
      </c>
      <c r="K131" t="inlineStr">
        <is>
          <t>Q_used</t>
        </is>
      </c>
      <c r="L131" t="inlineStr">
        <is>
          <t>y_super</t>
        </is>
      </c>
      <c r="M131" t="inlineStr">
        <is>
          <t>A_super</t>
        </is>
      </c>
      <c r="N131" t="inlineStr">
        <is>
          <t>R_super</t>
        </is>
      </c>
      <c r="O131" t="inlineStr">
        <is>
          <t>v_super</t>
        </is>
      </c>
      <c r="P131" t="inlineStr">
        <is>
          <t>WS_super</t>
        </is>
      </c>
      <c r="Q131" t="inlineStr">
        <is>
          <t>EG_super</t>
        </is>
      </c>
      <c r="R131" t="inlineStr">
        <is>
          <t>Sf_super</t>
        </is>
      </c>
      <c r="S131" t="inlineStr">
        <is>
          <t>Fr_super</t>
        </is>
      </c>
      <c r="T131" t="inlineStr">
        <is>
          <t>M_super</t>
        </is>
      </c>
      <c r="U131" t="inlineStr">
        <is>
          <t>Err_super</t>
        </is>
      </c>
      <c r="V131" t="inlineStr">
        <is>
          <t>Done_super</t>
        </is>
      </c>
      <c r="W131" t="inlineStr">
        <is>
          <t>y_sub</t>
        </is>
      </c>
      <c r="X131" t="inlineStr">
        <is>
          <t>A_sub</t>
        </is>
      </c>
      <c r="Y131" t="inlineStr">
        <is>
          <t>R_sub</t>
        </is>
      </c>
      <c r="Z131" t="inlineStr">
        <is>
          <t>v_sub</t>
        </is>
      </c>
      <c r="AA131" t="inlineStr">
        <is>
          <t>WS_sub</t>
        </is>
      </c>
      <c r="AB131" t="inlineStr">
        <is>
          <t>EG_sub</t>
        </is>
      </c>
      <c r="AC131" t="inlineStr">
        <is>
          <t>Sf_sub</t>
        </is>
      </c>
      <c r="AD131" t="inlineStr">
        <is>
          <t>Fr_sub</t>
        </is>
      </c>
      <c r="AE131" t="inlineStr">
        <is>
          <t>M_sub</t>
        </is>
      </c>
      <c r="AF131" t="inlineStr">
        <is>
          <t>Err_sub</t>
        </is>
      </c>
      <c r="AG131" t="inlineStr">
        <is>
          <t>Done_sub</t>
        </is>
      </c>
      <c r="AH131" t="inlineStr">
        <is>
          <t>y_final</t>
        </is>
      </c>
      <c r="AI131" t="inlineStr">
        <is>
          <t>WS_final</t>
        </is>
      </c>
      <c r="AJ131" t="inlineStr">
        <is>
          <t>EG_final</t>
        </is>
      </c>
      <c r="AK131" t="inlineStr">
        <is>
          <t>Crest_L</t>
        </is>
      </c>
      <c r="AL131" t="inlineStr">
        <is>
          <t>Crest_R</t>
        </is>
      </c>
      <c r="AM131" t="inlineStr">
        <is>
          <t>Spill_L</t>
        </is>
      </c>
      <c r="AN131" t="inlineStr">
        <is>
          <t>Spill_R</t>
        </is>
      </c>
      <c r="AO131" t="inlineStr">
        <is>
          <t>Spill_Q</t>
        </is>
      </c>
      <c r="AP131" t="inlineStr">
        <is>
          <t>Cum_spill</t>
        </is>
      </c>
      <c r="AQ131" t="inlineStr">
        <is>
          <t>Fr_final</t>
        </is>
      </c>
      <c r="AR131" t="inlineStr">
        <is>
          <t>Regime</t>
        </is>
      </c>
      <c r="AS131" t="inlineStr">
        <is>
          <t>Sf_final</t>
        </is>
      </c>
    </row>
    <row r="132">
      <c r="A132" t="inlineStr">
        <is>
          <t>-</t>
        </is>
      </c>
      <c r="B132" t="inlineStr">
        <is>
          <t>m</t>
        </is>
      </c>
      <c r="C132" t="inlineStr">
        <is>
          <t>m</t>
        </is>
      </c>
      <c r="D132" t="inlineStr">
        <is>
          <t>m</t>
        </is>
      </c>
      <c r="E132" t="inlineStr">
        <is>
          <t>m</t>
        </is>
      </c>
      <c r="F132" t="inlineStr">
        <is>
          <t>m</t>
        </is>
      </c>
      <c r="G132" t="inlineStr">
        <is>
          <t>-</t>
        </is>
      </c>
      <c r="H132" t="inlineStr">
        <is>
          <t>-</t>
        </is>
      </c>
      <c r="I132" t="inlineStr">
        <is>
          <t>deg</t>
        </is>
      </c>
      <c r="J132" t="inlineStr">
        <is>
          <t>m</t>
        </is>
      </c>
      <c r="K132" t="inlineStr">
        <is>
          <t>m3/s</t>
        </is>
      </c>
      <c r="L132" t="inlineStr">
        <is>
          <t>m</t>
        </is>
      </c>
      <c r="M132" t="inlineStr">
        <is>
          <t>m2</t>
        </is>
      </c>
      <c r="N132" t="inlineStr">
        <is>
          <t>m</t>
        </is>
      </c>
      <c r="O132" t="inlineStr">
        <is>
          <t>m/s</t>
        </is>
      </c>
      <c r="P132" t="inlineStr">
        <is>
          <t>m</t>
        </is>
      </c>
      <c r="Q132" t="inlineStr">
        <is>
          <t>m</t>
        </is>
      </c>
      <c r="R132" t="inlineStr">
        <is>
          <t>-</t>
        </is>
      </c>
      <c r="S132" t="inlineStr">
        <is>
          <t>-</t>
        </is>
      </c>
      <c r="T132" t="inlineStr">
        <is>
          <t>m3</t>
        </is>
      </c>
      <c r="U132" t="inlineStr">
        <is>
          <t>m</t>
        </is>
      </c>
      <c r="V132" t="inlineStr">
        <is>
          <t>-</t>
        </is>
      </c>
      <c r="W132" t="inlineStr">
        <is>
          <t>m</t>
        </is>
      </c>
      <c r="X132" t="inlineStr">
        <is>
          <t>m2</t>
        </is>
      </c>
      <c r="Y132" t="inlineStr">
        <is>
          <t>m</t>
        </is>
      </c>
      <c r="Z132" t="inlineStr">
        <is>
          <t>m/s</t>
        </is>
      </c>
      <c r="AA132" t="inlineStr">
        <is>
          <t>m</t>
        </is>
      </c>
      <c r="AB132" t="inlineStr">
        <is>
          <t>m</t>
        </is>
      </c>
      <c r="AC132" t="inlineStr">
        <is>
          <t>-</t>
        </is>
      </c>
      <c r="AD132" t="inlineStr">
        <is>
          <t>-</t>
        </is>
      </c>
      <c r="AE132" t="inlineStr">
        <is>
          <t>m3</t>
        </is>
      </c>
      <c r="AF132" t="inlineStr">
        <is>
          <t>m</t>
        </is>
      </c>
      <c r="AG132" t="inlineStr">
        <is>
          <t>-</t>
        </is>
      </c>
      <c r="AH132" t="inlineStr">
        <is>
          <t>m</t>
        </is>
      </c>
      <c r="AI132" t="inlineStr">
        <is>
          <t>m</t>
        </is>
      </c>
      <c r="AJ132" t="inlineStr">
        <is>
          <t>m</t>
        </is>
      </c>
      <c r="AK132" t="inlineStr">
        <is>
          <t>m</t>
        </is>
      </c>
      <c r="AL132" t="inlineStr">
        <is>
          <t>m</t>
        </is>
      </c>
      <c r="AM132" t="inlineStr">
        <is>
          <t>m3/s</t>
        </is>
      </c>
      <c r="AN132" t="inlineStr">
        <is>
          <t>m3/s</t>
        </is>
      </c>
      <c r="AO132" t="inlineStr">
        <is>
          <t>m3/s</t>
        </is>
      </c>
      <c r="AP132" t="inlineStr">
        <is>
          <t>m3/s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</row>
    <row r="133">
      <c r="A133" t="n">
        <v>1</v>
      </c>
      <c r="B133" t="n">
        <v>0</v>
      </c>
      <c r="C133" t="n">
        <v>616561.061</v>
      </c>
      <c r="D133" t="n">
        <v>3097769.93</v>
      </c>
      <c r="E133" t="n">
        <v>634.3200000000001</v>
      </c>
      <c r="F133" t="n">
        <v>6.003</v>
      </c>
      <c r="G133" t="n">
        <v>0</v>
      </c>
      <c r="H133" t="inlineStr">
        <is>
          <t>Normal</t>
        </is>
      </c>
      <c r="I133" t="n">
        <v>0</v>
      </c>
      <c r="J133" t="n">
        <v>0</v>
      </c>
      <c r="K133">
        <f>N31</f>
        <v/>
      </c>
      <c r="L133">
        <f>MAX($D$16,(P5)-E133)</f>
        <v/>
      </c>
      <c r="M133">
        <f>((F133)+(G133)*(L133))*(L133)</f>
        <v/>
      </c>
      <c r="N133">
        <f>(((F133)+(G133)*(L133))*(L133))/MAX((F133)+2*(L133)*SQRT(1+(G133)^2),1E-6)</f>
        <v/>
      </c>
      <c r="O133">
        <f>ABS(K133)/MAX(((F133)+(G133)*(L133))*(L133),1E-6)</f>
        <v/>
      </c>
      <c r="P133">
        <f>E133+L133</f>
        <v/>
      </c>
      <c r="Q133">
        <f>P133+((ABS(K133)/MAX(((F133)+(G133)*(L133))*(L133),1E-6))^2)/(2*$I$5)</f>
        <v/>
      </c>
      <c r="R133">
        <f>((ABS(K133)*$D$6)/(MAX(((F133)+(G133)*(L133))*(L133),1E-6)*MAX(((((F133)+(G133)*(L133))*(L133))/MAX((F133)+2*(L133)*SQRT(1+(G133)^2),1E-6))^(2/3),1E-6)))^2</f>
        <v/>
      </c>
      <c r="S133">
        <f>ABS(ABS(K133)/MAX(((F133)+(G133)*(L133))*(L133),1E-6))/SQRT($I$5*MAX((((F133)+(G133)*(L133))*(L133))/MAX((F133)+2*(G133)*(L133),1E-6),1E-6))</f>
        <v/>
      </c>
      <c r="T133">
        <f>((F133)*(L133)^2)/2+(G133)*(L133)^3/3+(ABS(K133)^2)/($I$5*MAX(((F133)+(G133)*(L133))*(L133),1E-6))</f>
        <v/>
      </c>
      <c r="U133" t="n">
        <v>0</v>
      </c>
      <c r="V133" t="n">
        <v>1</v>
      </c>
      <c r="W133">
        <f>IF($D$20=0,IFERROR(W134,MAX($D$16,POWER((ABS(K133)^2)/($I$5*MAX(F133,0.1)^2),1/3))),IF(IFERROR(AG134,0)=0,IFERROR(W134,MAX($D$16,POWER((ABS(K133)^2)/($I$5*MAX(F133,0.1)^2),1/3))),IF(OR(IFERROR(W133,0)=0,IFERROR(AD134,0)&gt;1),MAX($D$16,POWER((ABS(K133)^2)/($I$5*MAX(F133,0.1)^2),1/3)),IF(IFERROR(AF133,0)&gt;0,MAX($D$16,IFERROR(W133,0)+((IFERROR(AF133,0))*$D$18*IF((IFERROR(AD133,0))&lt;1,1,-1))),IF(IFERROR(AF133,0)&lt;0,IF(ABS((MAX($D$16,POWER((ABS(K133)^2)/($I$5*MAX(F133,0.1)^2),1/3)))-IFERROR(W133,0))&gt;$D$19,MAX($D$16,IF((MAX($D$16,POWER((ABS(K133)^2)/($I$5*MAX(F133,0.1)^2),1/3)))&gt;IFERROR(W133,0),MIN((MAX($D$16,POWER((ABS(K133)^2)/($I$5*MAX(F133,0.1)^2),1/3))),IFERROR(W133,0)+(MIN(ABS(IFERROR(AF133,0))*$D$18,ABS((MAX($D$16,POWER((ABS(K133)^2)/($I$5*MAX(F133,0.1)^2),1/3)))-IFERROR(W133,0))))),MAX((MAX($D$16,POWER((ABS(K133)^2)/($I$5*MAX(F133,0.1)^2),1/3))),IFERROR(W133,0)-(MIN(ABS(IFERROR(AF133,0))*$D$18,ABS((MAX($D$16,POWER((ABS(K133)^2)/($I$5*MAX(F133,0.1)^2),1/3)))-IFERROR(W133,0))))))),MAX($D$16,POWER((ABS(K133)^2)/($I$5*MAX(F133,0.1)^2),1/3))),MAX($D$16,IFERROR(W133,0)))))))</f>
        <v/>
      </c>
      <c r="X133">
        <f>((F133)+(G133)*(W133))*(W133)</f>
        <v/>
      </c>
      <c r="Y133">
        <f>(((F133)+(G133)*(W133))*(W133))/MAX((F133)+2*(W133)*SQRT(1+(G133)^2),1E-6)</f>
        <v/>
      </c>
      <c r="Z133">
        <f>ABS(K133)/MAX(((F133)+(G133)*(W133))*(W133),1E-6)</f>
        <v/>
      </c>
      <c r="AA133">
        <f>E133+W133</f>
        <v/>
      </c>
      <c r="AB133">
        <f>AA133+((ABS(K133)/MAX(((F133)+(G133)*(W133))*(W133),1E-6))^2)/(2*$I$5)</f>
        <v/>
      </c>
      <c r="AC133">
        <f>((ABS(K133)*$D$6)/(MAX(((F133)+(G133)*(W133))*(W133),1E-6)*MAX(((((F133)+(G133)*(W133))*(W133))/MAX((F133)+2*(W133)*SQRT(1+(G133)^2),1E-6))^(2/3),1E-6)))^2</f>
        <v/>
      </c>
      <c r="AD133">
        <f>ABS(ABS(K133)/MAX(((F133)+(G133)*(W133))*(W133),1E-6))/SQRT($I$5*MAX((((F133)+(G133)*(W133))*(W133))/MAX((F133)+2*(G133)*(W133),1E-6),1E-6))</f>
        <v/>
      </c>
      <c r="AE133">
        <f>((F133)*(W133)^2)/2+(G133)*(W133)^3/3+(ABS(K133)^2)/($I$5*MAX(((F133)+(G133)*(W133))*(W133),1E-6))</f>
        <v/>
      </c>
      <c r="AF133">
        <f>IF($D$20=0,0,IFERROR(AB134+(((AC133+AC134)/2)*J134)+(IF(Z133&gt;Z134,$D$8*((Z133^2-Z134^2)/(2*$I$5)),$D$9*((Z134^2-Z133^2)/(2*$I$5)))+($D$10*(ABS(I134)/90)*(MAX(Z133^2,Z134^2)/(2*$I$5))))-AB133,0))</f>
        <v/>
      </c>
      <c r="AG133">
        <f>IF($D$20=0,1,IFERROR(IF(ROUND(AD133,3)=1,1,IF(AND(ABS(AF133)&lt;$D$19,AD133&lt;1),1,0)),0))</f>
        <v/>
      </c>
      <c r="AH133">
        <f>IFERROR(IF(V31="Supercritical",MAX($D$16,IFERROR(L133,MAX($D$16,POWER((ABS(K133)^2)/($I$5*MAX(F133,0.1)^2),1/3)))),IF(V31="Subcritical",MAX($D$16,IFERROR(W133,MAX($D$16,POWER((ABS(K133)^2)/($I$5*MAX(F133,0.1)^2),1/3)))),IF(AND(IFERROR(V133,0)=1,IFERROR(AG133,0)=1),IF(IFERROR(T133,-1E99)&gt;=IFERROR(AE133,-1E99),MAX($D$16,IFERROR(L133,MAX($D$16,POWER((ABS(K133)^2)/($I$5*MAX(F133,0.1)^2),1/3)))),MAX($D$16,IFERROR(W133,MAX($D$16,POWER((ABS(K133)^2)/($I$5*MAX(F133,0.1)^2),1/3))))),IF(IFERROR(V133,0)=1,MAX($D$16,IFERROR(L133,MAX($D$16,POWER((ABS(K133)^2)/($I$5*MAX(F133,0.1)^2),1/3)))),IF(IFERROR(AG133,0)=1,MAX($D$16,IFERROR(W133,MAX($D$16,POWER((ABS(K133)^2)/($I$5*MAX(F133,0.1)^2),1/3)))),MAX($D$16,POWER((ABS(K133)^2)/($I$5*MAX(F133,0.1)^2),1/3))))))),MAX($D$16,POWER((ABS(K133)^2)/($I$5*MAX(F133,0.1)^2),1/3)))</f>
        <v/>
      </c>
      <c r="AI133">
        <f>E133+AH133</f>
        <v/>
      </c>
      <c r="AJ133">
        <f>AI133+((ABS(K133)/MAX(((F133)+(G133)*(AH133))*(AH133),1E-6))^2)/(2*$I$5)</f>
        <v/>
      </c>
      <c r="AM133" t="n">
        <v>0</v>
      </c>
      <c r="AN133" t="n">
        <v>0</v>
      </c>
      <c r="AO133">
        <f>AM133+AN133</f>
        <v/>
      </c>
      <c r="AP133">
        <f>AO133</f>
        <v/>
      </c>
      <c r="AQ133">
        <f>ABS(ABS(K133)/MAX(((F133)+(G133)*(AH133))*(AH133),1E-6))/SQRT($I$5*MAX((((F133)+(G133)*(AH133))*(AH133))/MAX((F133)+2*(G133)*(AH133),1E-6),1E-6))</f>
        <v/>
      </c>
      <c r="AR133">
        <f>IF(AQ133&lt;1,"Subcritical","Supercritical")</f>
        <v/>
      </c>
      <c r="AS133">
        <f>((ABS(K133)*$D$6)/(MAX(((F133)+(G133)*(AH133))*(AH133),1E-6)*MAX(((((F133)+(G133)*(AH133))*(AH133))/MAX((F133)+2*(AH133)*SQRT(1+(G133)^2),1E-6))^(2/3),1E-6)))^2</f>
        <v/>
      </c>
    </row>
    <row r="134">
      <c r="A134" t="n">
        <v>2</v>
      </c>
      <c r="B134" t="n">
        <v>1</v>
      </c>
      <c r="C134" t="n">
        <v>616560.591</v>
      </c>
      <c r="D134" t="n">
        <v>3097769.047</v>
      </c>
      <c r="E134" t="n">
        <v>634.318</v>
      </c>
      <c r="F134" t="n">
        <v>6.003</v>
      </c>
      <c r="G134" t="n">
        <v>0</v>
      </c>
      <c r="H134" t="inlineStr">
        <is>
          <t>Normal</t>
        </is>
      </c>
      <c r="I134" t="n">
        <v>0</v>
      </c>
      <c r="J134">
        <f>B134-B133</f>
        <v/>
      </c>
      <c r="K134">
        <f>MAX(0,K133-AO133)</f>
        <v/>
      </c>
      <c r="L134">
        <f>IF($D$20=0,IFERROR(L133,MAX($D$16,POWER((ABS(K134)^2)/($I$5*MAX(F134,0.1)^2),1/3))),IF(IFERROR(V133,0)=0,IFERROR(L133,MAX($D$16,POWER((ABS(K134)^2)/($I$5*MAX(F134,0.1)^2),1/3))),IF(OR(IFERROR(L134,0)=0,IFERROR(S133,0)&lt;1,IFERROR(S134,0)&lt;1),MAX($D$16,POWER((ABS(K134)^2)/($I$5*MAX(F134,0.1)^2),1/3)),IF(IFERROR(U134,0)&gt;0,MAX($D$16,IFERROR(L134,0)+((IFERROR(U134,0))*$D$18*IF((IFERROR(S134,0))&lt;1,1,-1))),IF(IFERROR(U134,0)&lt;0,IF(ABS((MAX($D$16,POWER((ABS(K134)^2)/($I$5*MAX(F134,0.1)^2),1/3)))-IFERROR(L134,0))&gt;$D$19,MAX($D$16,IF((MAX($D$16,POWER((ABS(K134)^2)/($I$5*MAX(F134,0.1)^2),1/3)))&gt;IFERROR(L134,0),MIN((MAX($D$16,POWER((ABS(K134)^2)/($I$5*MAX(F134,0.1)^2),1/3))),IFERROR(L134,0)+(MIN(ABS(IFERROR(U134,0))*$D$18,ABS((MAX($D$16,POWER((ABS(K134)^2)/($I$5*MAX(F134,0.1)^2),1/3)))-IFERROR(L134,0))))),MAX((MAX($D$16,POWER((ABS(K134)^2)/($I$5*MAX(F134,0.1)^2),1/3))),IFERROR(L134,0)-(MIN(ABS(IFERROR(U134,0))*$D$18,ABS((MAX($D$16,POWER((ABS(K134)^2)/($I$5*MAX(F134,0.1)^2),1/3)))-IFERROR(L134,0))))))),MAX($D$16,POWER((ABS(K134)^2)/($I$5*MAX(F134,0.1)^2),1/3))),MAX($D$16,IFERROR(L134,0)))))))</f>
        <v/>
      </c>
      <c r="M134">
        <f>((F134)+(G134)*(L134))*(L134)</f>
        <v/>
      </c>
      <c r="N134">
        <f>(((F134)+(G134)*(L134))*(L134))/MAX((F134)+2*(L134)*SQRT(1+(G134)^2),1E-6)</f>
        <v/>
      </c>
      <c r="O134">
        <f>ABS(K134)/MAX(((F134)+(G134)*(L134))*(L134),1E-6)</f>
        <v/>
      </c>
      <c r="P134">
        <f>E134+L134</f>
        <v/>
      </c>
      <c r="Q134">
        <f>P134+((ABS(K134)/MAX(((F134)+(G134)*(L134))*(L134),1E-6))^2)/(2*$I$5)</f>
        <v/>
      </c>
      <c r="R134">
        <f>((ABS(K134)*$D$6)/(MAX(((F134)+(G134)*(L134))*(L134),1E-6)*MAX(((((F134)+(G134)*(L134))*(L134))/MAX((F134)+2*(L134)*SQRT(1+(G134)^2),1E-6))^(2/3),1E-6)))^2</f>
        <v/>
      </c>
      <c r="S134">
        <f>ABS(ABS(K134)/MAX(((F134)+(G134)*(L134))*(L134),1E-6))/SQRT($I$5*MAX((((F134)+(G134)*(L134))*(L134))/MAX((F134)+2*(G134)*(L134),1E-6),1E-6))</f>
        <v/>
      </c>
      <c r="T134">
        <f>((F134)*(L134)^2)/2+(G134)*(L134)^3/3+(ABS(K134)^2)/($I$5*MAX(((F134)+(G134)*(L134))*(L134),1E-6))</f>
        <v/>
      </c>
      <c r="U134">
        <f>IF($D$20=0,0,IFERROR(Q133-(((R133+R134)/2)*J134)-(IF(O133&gt;O134,$D$8*((O133^2-O134^2)/(2*$I$5)),$D$9*((O134^2-O133^2)/(2*$I$5)))+($D$10*(ABS(I134)/90)*(MAX(O133^2,O134^2)/(2*$I$5))))-Q134,0))</f>
        <v/>
      </c>
      <c r="V134">
        <f>IF($D$20=0,1,IFERROR(IF(ROUND(S134,3)=1,1,IF(AND(ABS(U134)&lt;$D$19,S134&gt;1),1,0)),0))</f>
        <v/>
      </c>
      <c r="W134">
        <f>IF($D$20=0,IFERROR(W135,MAX($D$16,POWER((ABS(K134)^2)/($I$5*MAX(F134,0.1)^2),1/3))),IF(IFERROR(AG135,0)=0,IFERROR(W135,MAX($D$16,POWER((ABS(K134)^2)/($I$5*MAX(F134,0.1)^2),1/3))),IF(OR(IFERROR(W134,0)=0,IFERROR(AD135,0)&gt;1),MAX($D$16,POWER((ABS(K134)^2)/($I$5*MAX(F134,0.1)^2),1/3)),IF(IFERROR(AF134,0)&gt;0,MAX($D$16,IFERROR(W134,0)+((IFERROR(AF134,0))*$D$18*IF((IFERROR(AD134,0))&lt;1,1,-1))),IF(IFERROR(AF134,0)&lt;0,IF(ABS((MAX($D$16,POWER((ABS(K134)^2)/($I$5*MAX(F134,0.1)^2),1/3)))-IFERROR(W134,0))&gt;$D$19,MAX($D$16,IF((MAX($D$16,POWER((ABS(K134)^2)/($I$5*MAX(F134,0.1)^2),1/3)))&gt;IFERROR(W134,0),MIN((MAX($D$16,POWER((ABS(K134)^2)/($I$5*MAX(F134,0.1)^2),1/3))),IFERROR(W134,0)+(MIN(ABS(IFERROR(AF134,0))*$D$18,ABS((MAX($D$16,POWER((ABS(K134)^2)/($I$5*MAX(F134,0.1)^2),1/3)))-IFERROR(W134,0))))),MAX((MAX($D$16,POWER((ABS(K134)^2)/($I$5*MAX(F134,0.1)^2),1/3))),IFERROR(W134,0)-(MIN(ABS(IFERROR(AF134,0))*$D$18,ABS((MAX($D$16,POWER((ABS(K134)^2)/($I$5*MAX(F134,0.1)^2),1/3)))-IFERROR(W134,0))))))),MAX($D$16,POWER((ABS(K134)^2)/($I$5*MAX(F134,0.1)^2),1/3))),MAX($D$16,IFERROR(W134,0)))))))</f>
        <v/>
      </c>
      <c r="X134">
        <f>((F134)+(G134)*(W134))*(W134)</f>
        <v/>
      </c>
      <c r="Y134">
        <f>(((F134)+(G134)*(W134))*(W134))/MAX((F134)+2*(W134)*SQRT(1+(G134)^2),1E-6)</f>
        <v/>
      </c>
      <c r="Z134">
        <f>ABS(K134)/MAX(((F134)+(G134)*(W134))*(W134),1E-6)</f>
        <v/>
      </c>
      <c r="AA134">
        <f>E134+W134</f>
        <v/>
      </c>
      <c r="AB134">
        <f>AA134+((ABS(K134)/MAX(((F134)+(G134)*(W134))*(W134),1E-6))^2)/(2*$I$5)</f>
        <v/>
      </c>
      <c r="AC134">
        <f>((ABS(K134)*$D$6)/(MAX(((F134)+(G134)*(W134))*(W134),1E-6)*MAX(((((F134)+(G134)*(W134))*(W134))/MAX((F134)+2*(W134)*SQRT(1+(G134)^2),1E-6))^(2/3),1E-6)))^2</f>
        <v/>
      </c>
      <c r="AD134">
        <f>ABS(ABS(K134)/MAX(((F134)+(G134)*(W134))*(W134),1E-6))/SQRT($I$5*MAX((((F134)+(G134)*(W134))*(W134))/MAX((F134)+2*(G134)*(W134),1E-6),1E-6))</f>
        <v/>
      </c>
      <c r="AE134">
        <f>((F134)*(W134)^2)/2+(G134)*(W134)^3/3+(ABS(K134)^2)/($I$5*MAX(((F134)+(G134)*(W134))*(W134),1E-6))</f>
        <v/>
      </c>
      <c r="AF134">
        <f>IF($D$20=0,0,IFERROR(AB135+(((AC134+AC135)/2)*J135)+(IF(Z134&gt;Z135,$D$8*((Z134^2-Z135^2)/(2*$I$5)),$D$9*((Z135^2-Z134^2)/(2*$I$5)))+($D$10*(ABS(I135)/90)*(MAX(Z134^2,Z135^2)/(2*$I$5))))-AB134,0))</f>
        <v/>
      </c>
      <c r="AG134">
        <f>IF($D$20=0,1,IFERROR(IF(ROUND(AD134,3)=1,1,IF(AND(ABS(AF134)&lt;$D$19,AD134&lt;1),1,0)),0))</f>
        <v/>
      </c>
      <c r="AH134">
        <f>IFERROR(IF(V31="Supercritical",MAX($D$16,IFERROR(L134,MAX($D$16,POWER((ABS(K134)^2)/($I$5*MAX(F134,0.1)^2),1/3)))),IF(V31="Subcritical",MAX($D$16,IFERROR(W134,MAX($D$16,POWER((ABS(K134)^2)/($I$5*MAX(F134,0.1)^2),1/3)))),IF(AND(IFERROR(V134,0)=1,IFERROR(AG134,0)=1),IF(IFERROR(T134,-1E99)&gt;=IFERROR(AE134,-1E99),MAX($D$16,IFERROR(L134,MAX($D$16,POWER((ABS(K134)^2)/($I$5*MAX(F134,0.1)^2),1/3)))),MAX($D$16,IFERROR(W134,MAX($D$16,POWER((ABS(K134)^2)/($I$5*MAX(F134,0.1)^2),1/3))))),IF(IFERROR(V134,0)=1,MAX($D$16,IFERROR(L134,MAX($D$16,POWER((ABS(K134)^2)/($I$5*MAX(F134,0.1)^2),1/3)))),IF(IFERROR(AG134,0)=1,MAX($D$16,IFERROR(W134,MAX($D$16,POWER((ABS(K134)^2)/($I$5*MAX(F134,0.1)^2),1/3)))),MAX($D$16,POWER((ABS(K134)^2)/($I$5*MAX(F134,0.1)^2),1/3))))))),MAX($D$16,POWER((ABS(K134)^2)/($I$5*MAX(F134,0.1)^2),1/3)))</f>
        <v/>
      </c>
      <c r="AI134">
        <f>E134+AH134</f>
        <v/>
      </c>
      <c r="AJ134">
        <f>AI134+((ABS(K134)/MAX(((F134)+(G134)*(AH134))*(AH134),1E-6))^2)/(2*$I$5)</f>
        <v/>
      </c>
      <c r="AM134" t="n">
        <v>0</v>
      </c>
      <c r="AN134" t="n">
        <v>0</v>
      </c>
      <c r="AO134">
        <f>AM134+AN134</f>
        <v/>
      </c>
      <c r="AP134">
        <f>AP133+AO134</f>
        <v/>
      </c>
      <c r="AQ134">
        <f>ABS(ABS(K134)/MAX(((F134)+(G134)*(AH134))*(AH134),1E-6))/SQRT($I$5*MAX((((F134)+(G134)*(AH134))*(AH134))/MAX((F134)+2*(G134)*(AH134),1E-6),1E-6))</f>
        <v/>
      </c>
      <c r="AR134">
        <f>IF(AQ134&lt;1,"Subcritical","Supercritical")</f>
        <v/>
      </c>
      <c r="AS134">
        <f>((ABS(K134)*$D$6)/(MAX(((F134)+(G134)*(AH134))*(AH134),1E-6)*MAX(((((F134)+(G134)*(AH134))*(AH134))/MAX((F134)+2*(AH134)*SQRT(1+(G134)^2),1E-6))^(2/3),1E-6)))^2</f>
        <v/>
      </c>
    </row>
    <row r="135">
      <c r="A135" t="n">
        <v>3</v>
      </c>
      <c r="B135" t="n">
        <v>2.001</v>
      </c>
      <c r="C135" t="n">
        <v>616560.121</v>
      </c>
      <c r="D135" t="n">
        <v>3097768.164</v>
      </c>
      <c r="E135" t="n">
        <v>634.316</v>
      </c>
      <c r="F135" t="n">
        <v>6.004</v>
      </c>
      <c r="G135" t="n">
        <v>0</v>
      </c>
      <c r="H135" t="inlineStr">
        <is>
          <t>Normal</t>
        </is>
      </c>
      <c r="I135" t="n">
        <v>0.027</v>
      </c>
      <c r="J135">
        <f>B135-B134</f>
        <v/>
      </c>
      <c r="K135">
        <f>MAX(0,K134-AO134)</f>
        <v/>
      </c>
      <c r="L135">
        <f>IF($D$20=0,IFERROR(L134,MAX($D$16,POWER((ABS(K135)^2)/($I$5*MAX(F135,0.1)^2),1/3))),IF(IFERROR(V134,0)=0,IFERROR(L134,MAX($D$16,POWER((ABS(K135)^2)/($I$5*MAX(F135,0.1)^2),1/3))),IF(OR(IFERROR(L135,0)=0,IFERROR(S134,0)&lt;1,IFERROR(S135,0)&lt;1),MAX($D$16,POWER((ABS(K135)^2)/($I$5*MAX(F135,0.1)^2),1/3)),IF(IFERROR(U135,0)&gt;0,MAX($D$16,IFERROR(L135,0)+((IFERROR(U135,0))*$D$18*IF((IFERROR(S135,0))&lt;1,1,-1))),IF(IFERROR(U135,0)&lt;0,IF(ABS((MAX($D$16,POWER((ABS(K135)^2)/($I$5*MAX(F135,0.1)^2),1/3)))-IFERROR(L135,0))&gt;$D$19,MAX($D$16,IF((MAX($D$16,POWER((ABS(K135)^2)/($I$5*MAX(F135,0.1)^2),1/3)))&gt;IFERROR(L135,0),MIN((MAX($D$16,POWER((ABS(K135)^2)/($I$5*MAX(F135,0.1)^2),1/3))),IFERROR(L135,0)+(MIN(ABS(IFERROR(U135,0))*$D$18,ABS((MAX($D$16,POWER((ABS(K135)^2)/($I$5*MAX(F135,0.1)^2),1/3)))-IFERROR(L135,0))))),MAX((MAX($D$16,POWER((ABS(K135)^2)/($I$5*MAX(F135,0.1)^2),1/3))),IFERROR(L135,0)-(MIN(ABS(IFERROR(U135,0))*$D$18,ABS((MAX($D$16,POWER((ABS(K135)^2)/($I$5*MAX(F135,0.1)^2),1/3)))-IFERROR(L135,0))))))),MAX($D$16,POWER((ABS(K135)^2)/($I$5*MAX(F135,0.1)^2),1/3))),MAX($D$16,IFERROR(L135,0)))))))</f>
        <v/>
      </c>
      <c r="M135">
        <f>((F135)+(G135)*(L135))*(L135)</f>
        <v/>
      </c>
      <c r="N135">
        <f>(((F135)+(G135)*(L135))*(L135))/MAX((F135)+2*(L135)*SQRT(1+(G135)^2),1E-6)</f>
        <v/>
      </c>
      <c r="O135">
        <f>ABS(K135)/MAX(((F135)+(G135)*(L135))*(L135),1E-6)</f>
        <v/>
      </c>
      <c r="P135">
        <f>E135+L135</f>
        <v/>
      </c>
      <c r="Q135">
        <f>P135+((ABS(K135)/MAX(((F135)+(G135)*(L135))*(L135),1E-6))^2)/(2*$I$5)</f>
        <v/>
      </c>
      <c r="R135">
        <f>((ABS(K135)*$D$6)/(MAX(((F135)+(G135)*(L135))*(L135),1E-6)*MAX(((((F135)+(G135)*(L135))*(L135))/MAX((F135)+2*(L135)*SQRT(1+(G135)^2),1E-6))^(2/3),1E-6)))^2</f>
        <v/>
      </c>
      <c r="S135">
        <f>ABS(ABS(K135)/MAX(((F135)+(G135)*(L135))*(L135),1E-6))/SQRT($I$5*MAX((((F135)+(G135)*(L135))*(L135))/MAX((F135)+2*(G135)*(L135),1E-6),1E-6))</f>
        <v/>
      </c>
      <c r="T135">
        <f>((F135)*(L135)^2)/2+(G135)*(L135)^3/3+(ABS(K135)^2)/($I$5*MAX(((F135)+(G135)*(L135))*(L135),1E-6))</f>
        <v/>
      </c>
      <c r="U135">
        <f>IF($D$20=0,0,IFERROR(Q134-(((R134+R135)/2)*J135)-(IF(O134&gt;O135,$D$8*((O134^2-O135^2)/(2*$I$5)),$D$9*((O135^2-O134^2)/(2*$I$5)))+($D$10*(ABS(I135)/90)*(MAX(O134^2,O135^2)/(2*$I$5))))-Q135,0))</f>
        <v/>
      </c>
      <c r="V135">
        <f>IF($D$20=0,1,IFERROR(IF(ROUND(S135,3)=1,1,IF(AND(ABS(U135)&lt;$D$19,S135&gt;1),1,0)),0))</f>
        <v/>
      </c>
      <c r="W135">
        <f>IF($D$20=0,IFERROR(W136,MAX($D$16,POWER((ABS(K135)^2)/($I$5*MAX(F135,0.1)^2),1/3))),IF(IFERROR(AG136,0)=0,IFERROR(W136,MAX($D$16,POWER((ABS(K135)^2)/($I$5*MAX(F135,0.1)^2),1/3))),IF(OR(IFERROR(W135,0)=0,IFERROR(AD136,0)&gt;1),MAX($D$16,POWER((ABS(K135)^2)/($I$5*MAX(F135,0.1)^2),1/3)),IF(IFERROR(AF135,0)&gt;0,MAX($D$16,IFERROR(W135,0)+((IFERROR(AF135,0))*$D$18*IF((IFERROR(AD135,0))&lt;1,1,-1))),IF(IFERROR(AF135,0)&lt;0,IF(ABS((MAX($D$16,POWER((ABS(K135)^2)/($I$5*MAX(F135,0.1)^2),1/3)))-IFERROR(W135,0))&gt;$D$19,MAX($D$16,IF((MAX($D$16,POWER((ABS(K135)^2)/($I$5*MAX(F135,0.1)^2),1/3)))&gt;IFERROR(W135,0),MIN((MAX($D$16,POWER((ABS(K135)^2)/($I$5*MAX(F135,0.1)^2),1/3))),IFERROR(W135,0)+(MIN(ABS(IFERROR(AF135,0))*$D$18,ABS((MAX($D$16,POWER((ABS(K135)^2)/($I$5*MAX(F135,0.1)^2),1/3)))-IFERROR(W135,0))))),MAX((MAX($D$16,POWER((ABS(K135)^2)/($I$5*MAX(F135,0.1)^2),1/3))),IFERROR(W135,0)-(MIN(ABS(IFERROR(AF135,0))*$D$18,ABS((MAX($D$16,POWER((ABS(K135)^2)/($I$5*MAX(F135,0.1)^2),1/3)))-IFERROR(W135,0))))))),MAX($D$16,POWER((ABS(K135)^2)/($I$5*MAX(F135,0.1)^2),1/3))),MAX($D$16,IFERROR(W135,0)))))))</f>
        <v/>
      </c>
      <c r="X135">
        <f>((F135)+(G135)*(W135))*(W135)</f>
        <v/>
      </c>
      <c r="Y135">
        <f>(((F135)+(G135)*(W135))*(W135))/MAX((F135)+2*(W135)*SQRT(1+(G135)^2),1E-6)</f>
        <v/>
      </c>
      <c r="Z135">
        <f>ABS(K135)/MAX(((F135)+(G135)*(W135))*(W135),1E-6)</f>
        <v/>
      </c>
      <c r="AA135">
        <f>E135+W135</f>
        <v/>
      </c>
      <c r="AB135">
        <f>AA135+((ABS(K135)/MAX(((F135)+(G135)*(W135))*(W135),1E-6))^2)/(2*$I$5)</f>
        <v/>
      </c>
      <c r="AC135">
        <f>((ABS(K135)*$D$6)/(MAX(((F135)+(G135)*(W135))*(W135),1E-6)*MAX(((((F135)+(G135)*(W135))*(W135))/MAX((F135)+2*(W135)*SQRT(1+(G135)^2),1E-6))^(2/3),1E-6)))^2</f>
        <v/>
      </c>
      <c r="AD135">
        <f>ABS(ABS(K135)/MAX(((F135)+(G135)*(W135))*(W135),1E-6))/SQRT($I$5*MAX((((F135)+(G135)*(W135))*(W135))/MAX((F135)+2*(G135)*(W135),1E-6),1E-6))</f>
        <v/>
      </c>
      <c r="AE135">
        <f>((F135)*(W135)^2)/2+(G135)*(W135)^3/3+(ABS(K135)^2)/($I$5*MAX(((F135)+(G135)*(W135))*(W135),1E-6))</f>
        <v/>
      </c>
      <c r="AF135">
        <f>IF($D$20=0,0,IFERROR(AB136+(((AC135+AC136)/2)*J136)+(IF(Z135&gt;Z136,$D$8*((Z135^2-Z136^2)/(2*$I$5)),$D$9*((Z136^2-Z135^2)/(2*$I$5)))+($D$10*(ABS(I136)/90)*(MAX(Z135^2,Z136^2)/(2*$I$5))))-AB135,0))</f>
        <v/>
      </c>
      <c r="AG135">
        <f>IF($D$20=0,1,IFERROR(IF(ROUND(AD135,3)=1,1,IF(AND(ABS(AF135)&lt;$D$19,AD135&lt;1),1,0)),0))</f>
        <v/>
      </c>
      <c r="AH135">
        <f>IFERROR(IF(V31="Supercritical",MAX($D$16,IFERROR(L135,MAX($D$16,POWER((ABS(K135)^2)/($I$5*MAX(F135,0.1)^2),1/3)))),IF(V31="Subcritical",MAX($D$16,IFERROR(W135,MAX($D$16,POWER((ABS(K135)^2)/($I$5*MAX(F135,0.1)^2),1/3)))),IF(AND(IFERROR(V135,0)=1,IFERROR(AG135,0)=1),IF(IFERROR(T135,-1E99)&gt;=IFERROR(AE135,-1E99),MAX($D$16,IFERROR(L135,MAX($D$16,POWER((ABS(K135)^2)/($I$5*MAX(F135,0.1)^2),1/3)))),MAX($D$16,IFERROR(W135,MAX($D$16,POWER((ABS(K135)^2)/($I$5*MAX(F135,0.1)^2),1/3))))),IF(IFERROR(V135,0)=1,MAX($D$16,IFERROR(L135,MAX($D$16,POWER((ABS(K135)^2)/($I$5*MAX(F135,0.1)^2),1/3)))),IF(IFERROR(AG135,0)=1,MAX($D$16,IFERROR(W135,MAX($D$16,POWER((ABS(K135)^2)/($I$5*MAX(F135,0.1)^2),1/3)))),MAX($D$16,POWER((ABS(K135)^2)/($I$5*MAX(F135,0.1)^2),1/3))))))),MAX($D$16,POWER((ABS(K135)^2)/($I$5*MAX(F135,0.1)^2),1/3)))</f>
        <v/>
      </c>
      <c r="AI135">
        <f>E135+AH135</f>
        <v/>
      </c>
      <c r="AJ135">
        <f>AI135+((ABS(K135)/MAX(((F135)+(G135)*(AH135))*(AH135),1E-6))^2)/(2*$I$5)</f>
        <v/>
      </c>
      <c r="AM135" t="n">
        <v>0</v>
      </c>
      <c r="AN135" t="n">
        <v>0</v>
      </c>
      <c r="AO135">
        <f>AM135+AN135</f>
        <v/>
      </c>
      <c r="AP135">
        <f>AP134+AO135</f>
        <v/>
      </c>
      <c r="AQ135">
        <f>ABS(ABS(K135)/MAX(((F135)+(G135)*(AH135))*(AH135),1E-6))/SQRT($I$5*MAX((((F135)+(G135)*(AH135))*(AH135))/MAX((F135)+2*(G135)*(AH135),1E-6),1E-6))</f>
        <v/>
      </c>
      <c r="AR135">
        <f>IF(AQ135&lt;1,"Subcritical","Supercritical")</f>
        <v/>
      </c>
      <c r="AS135">
        <f>((ABS(K135)*$D$6)/(MAX(((F135)+(G135)*(AH135))*(AH135),1E-6)*MAX(((((F135)+(G135)*(AH135))*(AH135))/MAX((F135)+2*(AH135)*SQRT(1+(G135)^2),1E-6))^(2/3),1E-6)))^2</f>
        <v/>
      </c>
    </row>
    <row r="136">
      <c r="A136" t="n">
        <v>4</v>
      </c>
      <c r="B136" t="n">
        <v>3</v>
      </c>
      <c r="C136" t="n">
        <v>616559.651</v>
      </c>
      <c r="D136" t="n">
        <v>3097767.282</v>
      </c>
      <c r="E136" t="n">
        <v>634.314</v>
      </c>
      <c r="F136" t="n">
        <v>6.004</v>
      </c>
      <c r="G136" t="n">
        <v>0</v>
      </c>
      <c r="H136" t="inlineStr">
        <is>
          <t>Normal</t>
        </is>
      </c>
      <c r="I136" t="n">
        <v>0.027</v>
      </c>
      <c r="J136">
        <f>B136-B135</f>
        <v/>
      </c>
      <c r="K136">
        <f>MAX(0,K135-AO135)</f>
        <v/>
      </c>
      <c r="L136">
        <f>IF($D$20=0,IFERROR(L135,MAX($D$16,POWER((ABS(K136)^2)/($I$5*MAX(F136,0.1)^2),1/3))),IF(IFERROR(V135,0)=0,IFERROR(L135,MAX($D$16,POWER((ABS(K136)^2)/($I$5*MAX(F136,0.1)^2),1/3))),IF(OR(IFERROR(L136,0)=0,IFERROR(S135,0)&lt;1,IFERROR(S136,0)&lt;1),MAX($D$16,POWER((ABS(K136)^2)/($I$5*MAX(F136,0.1)^2),1/3)),IF(IFERROR(U136,0)&gt;0,MAX($D$16,IFERROR(L136,0)+((IFERROR(U136,0))*$D$18*IF((IFERROR(S136,0))&lt;1,1,-1))),IF(IFERROR(U136,0)&lt;0,IF(ABS((MAX($D$16,POWER((ABS(K136)^2)/($I$5*MAX(F136,0.1)^2),1/3)))-IFERROR(L136,0))&gt;$D$19,MAX($D$16,IF((MAX($D$16,POWER((ABS(K136)^2)/($I$5*MAX(F136,0.1)^2),1/3)))&gt;IFERROR(L136,0),MIN((MAX($D$16,POWER((ABS(K136)^2)/($I$5*MAX(F136,0.1)^2),1/3))),IFERROR(L136,0)+(MIN(ABS(IFERROR(U136,0))*$D$18,ABS((MAX($D$16,POWER((ABS(K136)^2)/($I$5*MAX(F136,0.1)^2),1/3)))-IFERROR(L136,0))))),MAX((MAX($D$16,POWER((ABS(K136)^2)/($I$5*MAX(F136,0.1)^2),1/3))),IFERROR(L136,0)-(MIN(ABS(IFERROR(U136,0))*$D$18,ABS((MAX($D$16,POWER((ABS(K136)^2)/($I$5*MAX(F136,0.1)^2),1/3)))-IFERROR(L136,0))))))),MAX($D$16,POWER((ABS(K136)^2)/($I$5*MAX(F136,0.1)^2),1/3))),MAX($D$16,IFERROR(L136,0)))))))</f>
        <v/>
      </c>
      <c r="M136">
        <f>((F136)+(G136)*(L136))*(L136)</f>
        <v/>
      </c>
      <c r="N136">
        <f>(((F136)+(G136)*(L136))*(L136))/MAX((F136)+2*(L136)*SQRT(1+(G136)^2),1E-6)</f>
        <v/>
      </c>
      <c r="O136">
        <f>ABS(K136)/MAX(((F136)+(G136)*(L136))*(L136),1E-6)</f>
        <v/>
      </c>
      <c r="P136">
        <f>E136+L136</f>
        <v/>
      </c>
      <c r="Q136">
        <f>P136+((ABS(K136)/MAX(((F136)+(G136)*(L136))*(L136),1E-6))^2)/(2*$I$5)</f>
        <v/>
      </c>
      <c r="R136">
        <f>((ABS(K136)*$D$6)/(MAX(((F136)+(G136)*(L136))*(L136),1E-6)*MAX(((((F136)+(G136)*(L136))*(L136))/MAX((F136)+2*(L136)*SQRT(1+(G136)^2),1E-6))^(2/3),1E-6)))^2</f>
        <v/>
      </c>
      <c r="S136">
        <f>ABS(ABS(K136)/MAX(((F136)+(G136)*(L136))*(L136),1E-6))/SQRT($I$5*MAX((((F136)+(G136)*(L136))*(L136))/MAX((F136)+2*(G136)*(L136),1E-6),1E-6))</f>
        <v/>
      </c>
      <c r="T136">
        <f>((F136)*(L136)^2)/2+(G136)*(L136)^3/3+(ABS(K136)^2)/($I$5*MAX(((F136)+(G136)*(L136))*(L136),1E-6))</f>
        <v/>
      </c>
      <c r="U136">
        <f>IF($D$20=0,0,IFERROR(Q135-(((R135+R136)/2)*J136)-(IF(O135&gt;O136,$D$8*((O135^2-O136^2)/(2*$I$5)),$D$9*((O136^2-O135^2)/(2*$I$5)))+($D$10*(ABS(I136)/90)*(MAX(O135^2,O136^2)/(2*$I$5))))-Q136,0))</f>
        <v/>
      </c>
      <c r="V136">
        <f>IF($D$20=0,1,IFERROR(IF(ROUND(S136,3)=1,1,IF(AND(ABS(U136)&lt;$D$19,S136&gt;1),1,0)),0))</f>
        <v/>
      </c>
      <c r="W136">
        <f>IF($D$20=0,IFERROR(W137,MAX($D$16,POWER((ABS(K136)^2)/($I$5*MAX(F136,0.1)^2),1/3))),IF(IFERROR(AG137,0)=0,IFERROR(W137,MAX($D$16,POWER((ABS(K136)^2)/($I$5*MAX(F136,0.1)^2),1/3))),IF(OR(IFERROR(W136,0)=0,IFERROR(AD137,0)&gt;1),MAX($D$16,POWER((ABS(K136)^2)/($I$5*MAX(F136,0.1)^2),1/3)),IF(IFERROR(AF136,0)&gt;0,MAX($D$16,IFERROR(W136,0)+((IFERROR(AF136,0))*$D$18*IF((IFERROR(AD136,0))&lt;1,1,-1))),IF(IFERROR(AF136,0)&lt;0,IF(ABS((MAX($D$16,POWER((ABS(K136)^2)/($I$5*MAX(F136,0.1)^2),1/3)))-IFERROR(W136,0))&gt;$D$19,MAX($D$16,IF((MAX($D$16,POWER((ABS(K136)^2)/($I$5*MAX(F136,0.1)^2),1/3)))&gt;IFERROR(W136,0),MIN((MAX($D$16,POWER((ABS(K136)^2)/($I$5*MAX(F136,0.1)^2),1/3))),IFERROR(W136,0)+(MIN(ABS(IFERROR(AF136,0))*$D$18,ABS((MAX($D$16,POWER((ABS(K136)^2)/($I$5*MAX(F136,0.1)^2),1/3)))-IFERROR(W136,0))))),MAX((MAX($D$16,POWER((ABS(K136)^2)/($I$5*MAX(F136,0.1)^2),1/3))),IFERROR(W136,0)-(MIN(ABS(IFERROR(AF136,0))*$D$18,ABS((MAX($D$16,POWER((ABS(K136)^2)/($I$5*MAX(F136,0.1)^2),1/3)))-IFERROR(W136,0))))))),MAX($D$16,POWER((ABS(K136)^2)/($I$5*MAX(F136,0.1)^2),1/3))),MAX($D$16,IFERROR(W136,0)))))))</f>
        <v/>
      </c>
      <c r="X136">
        <f>((F136)+(G136)*(W136))*(W136)</f>
        <v/>
      </c>
      <c r="Y136">
        <f>(((F136)+(G136)*(W136))*(W136))/MAX((F136)+2*(W136)*SQRT(1+(G136)^2),1E-6)</f>
        <v/>
      </c>
      <c r="Z136">
        <f>ABS(K136)/MAX(((F136)+(G136)*(W136))*(W136),1E-6)</f>
        <v/>
      </c>
      <c r="AA136">
        <f>E136+W136</f>
        <v/>
      </c>
      <c r="AB136">
        <f>AA136+((ABS(K136)/MAX(((F136)+(G136)*(W136))*(W136),1E-6))^2)/(2*$I$5)</f>
        <v/>
      </c>
      <c r="AC136">
        <f>((ABS(K136)*$D$6)/(MAX(((F136)+(G136)*(W136))*(W136),1E-6)*MAX(((((F136)+(G136)*(W136))*(W136))/MAX((F136)+2*(W136)*SQRT(1+(G136)^2),1E-6))^(2/3),1E-6)))^2</f>
        <v/>
      </c>
      <c r="AD136">
        <f>ABS(ABS(K136)/MAX(((F136)+(G136)*(W136))*(W136),1E-6))/SQRT($I$5*MAX((((F136)+(G136)*(W136))*(W136))/MAX((F136)+2*(G136)*(W136),1E-6),1E-6))</f>
        <v/>
      </c>
      <c r="AE136">
        <f>((F136)*(W136)^2)/2+(G136)*(W136)^3/3+(ABS(K136)^2)/($I$5*MAX(((F136)+(G136)*(W136))*(W136),1E-6))</f>
        <v/>
      </c>
      <c r="AF136">
        <f>IF($D$20=0,0,IFERROR(AB137+(((AC136+AC137)/2)*J137)+(IF(Z136&gt;Z137,$D$8*((Z136^2-Z137^2)/(2*$I$5)),$D$9*((Z137^2-Z136^2)/(2*$I$5)))+($D$10*(ABS(I137)/90)*(MAX(Z136^2,Z137^2)/(2*$I$5))))-AB136,0))</f>
        <v/>
      </c>
      <c r="AG136">
        <f>IF($D$20=0,1,IFERROR(IF(ROUND(AD136,3)=1,1,IF(AND(ABS(AF136)&lt;$D$19,AD136&lt;1),1,0)),0))</f>
        <v/>
      </c>
      <c r="AH136">
        <f>IFERROR(IF(V31="Supercritical",MAX($D$16,IFERROR(L136,MAX($D$16,POWER((ABS(K136)^2)/($I$5*MAX(F136,0.1)^2),1/3)))),IF(V31="Subcritical",MAX($D$16,IFERROR(W136,MAX($D$16,POWER((ABS(K136)^2)/($I$5*MAX(F136,0.1)^2),1/3)))),IF(AND(IFERROR(V136,0)=1,IFERROR(AG136,0)=1),IF(IFERROR(T136,-1E99)&gt;=IFERROR(AE136,-1E99),MAX($D$16,IFERROR(L136,MAX($D$16,POWER((ABS(K136)^2)/($I$5*MAX(F136,0.1)^2),1/3)))),MAX($D$16,IFERROR(W136,MAX($D$16,POWER((ABS(K136)^2)/($I$5*MAX(F136,0.1)^2),1/3))))),IF(IFERROR(V136,0)=1,MAX($D$16,IFERROR(L136,MAX($D$16,POWER((ABS(K136)^2)/($I$5*MAX(F136,0.1)^2),1/3)))),IF(IFERROR(AG136,0)=1,MAX($D$16,IFERROR(W136,MAX($D$16,POWER((ABS(K136)^2)/($I$5*MAX(F136,0.1)^2),1/3)))),MAX($D$16,POWER((ABS(K136)^2)/($I$5*MAX(F136,0.1)^2),1/3))))))),MAX($D$16,POWER((ABS(K136)^2)/($I$5*MAX(F136,0.1)^2),1/3)))</f>
        <v/>
      </c>
      <c r="AI136">
        <f>E136+AH136</f>
        <v/>
      </c>
      <c r="AJ136">
        <f>AI136+((ABS(K136)/MAX(((F136)+(G136)*(AH136))*(AH136),1E-6))^2)/(2*$I$5)</f>
        <v/>
      </c>
      <c r="AM136" t="n">
        <v>0</v>
      </c>
      <c r="AN136" t="n">
        <v>0</v>
      </c>
      <c r="AO136">
        <f>AM136+AN136</f>
        <v/>
      </c>
      <c r="AP136">
        <f>AP135+AO136</f>
        <v/>
      </c>
      <c r="AQ136">
        <f>ABS(ABS(K136)/MAX(((F136)+(G136)*(AH136))*(AH136),1E-6))/SQRT($I$5*MAX((((F136)+(G136)*(AH136))*(AH136))/MAX((F136)+2*(G136)*(AH136),1E-6),1E-6))</f>
        <v/>
      </c>
      <c r="AR136">
        <f>IF(AQ136&lt;1,"Subcritical","Supercritical")</f>
        <v/>
      </c>
      <c r="AS136">
        <f>((ABS(K136)*$D$6)/(MAX(((F136)+(G136)*(AH136))*(AH136),1E-6)*MAX(((((F136)+(G136)*(AH136))*(AH136))/MAX((F136)+2*(AH136)*SQRT(1+(G136)^2),1E-6))^(2/3),1E-6)))^2</f>
        <v/>
      </c>
    </row>
    <row r="137">
      <c r="A137" t="n">
        <v>5</v>
      </c>
      <c r="B137" t="n">
        <v>4</v>
      </c>
      <c r="C137" t="n">
        <v>616559.181</v>
      </c>
      <c r="D137" t="n">
        <v>3097766.399</v>
      </c>
      <c r="E137" t="n">
        <v>634.312</v>
      </c>
      <c r="F137" t="n">
        <v>6.005</v>
      </c>
      <c r="G137" t="n">
        <v>0</v>
      </c>
      <c r="H137" t="inlineStr">
        <is>
          <t>Normal</t>
        </is>
      </c>
      <c r="I137" t="n">
        <v>0</v>
      </c>
      <c r="J137">
        <f>B137-B136</f>
        <v/>
      </c>
      <c r="K137">
        <f>MAX(0,K136-AO136)</f>
        <v/>
      </c>
      <c r="L137">
        <f>IF($D$20=0,IFERROR(L136,MAX($D$16,POWER((ABS(K137)^2)/($I$5*MAX(F137,0.1)^2),1/3))),IF(IFERROR(V136,0)=0,IFERROR(L136,MAX($D$16,POWER((ABS(K137)^2)/($I$5*MAX(F137,0.1)^2),1/3))),IF(OR(IFERROR(L137,0)=0,IFERROR(S136,0)&lt;1,IFERROR(S137,0)&lt;1),MAX($D$16,POWER((ABS(K137)^2)/($I$5*MAX(F137,0.1)^2),1/3)),IF(IFERROR(U137,0)&gt;0,MAX($D$16,IFERROR(L137,0)+((IFERROR(U137,0))*$D$18*IF((IFERROR(S137,0))&lt;1,1,-1))),IF(IFERROR(U137,0)&lt;0,IF(ABS((MAX($D$16,POWER((ABS(K137)^2)/($I$5*MAX(F137,0.1)^2),1/3)))-IFERROR(L137,0))&gt;$D$19,MAX($D$16,IF((MAX($D$16,POWER((ABS(K137)^2)/($I$5*MAX(F137,0.1)^2),1/3)))&gt;IFERROR(L137,0),MIN((MAX($D$16,POWER((ABS(K137)^2)/($I$5*MAX(F137,0.1)^2),1/3))),IFERROR(L137,0)+(MIN(ABS(IFERROR(U137,0))*$D$18,ABS((MAX($D$16,POWER((ABS(K137)^2)/($I$5*MAX(F137,0.1)^2),1/3)))-IFERROR(L137,0))))),MAX((MAX($D$16,POWER((ABS(K137)^2)/($I$5*MAX(F137,0.1)^2),1/3))),IFERROR(L137,0)-(MIN(ABS(IFERROR(U137,0))*$D$18,ABS((MAX($D$16,POWER((ABS(K137)^2)/($I$5*MAX(F137,0.1)^2),1/3)))-IFERROR(L137,0))))))),MAX($D$16,POWER((ABS(K137)^2)/($I$5*MAX(F137,0.1)^2),1/3))),MAX($D$16,IFERROR(L137,0)))))))</f>
        <v/>
      </c>
      <c r="M137">
        <f>((F137)+(G137)*(L137))*(L137)</f>
        <v/>
      </c>
      <c r="N137">
        <f>(((F137)+(G137)*(L137))*(L137))/MAX((F137)+2*(L137)*SQRT(1+(G137)^2),1E-6)</f>
        <v/>
      </c>
      <c r="O137">
        <f>ABS(K137)/MAX(((F137)+(G137)*(L137))*(L137),1E-6)</f>
        <v/>
      </c>
      <c r="P137">
        <f>E137+L137</f>
        <v/>
      </c>
      <c r="Q137">
        <f>P137+((ABS(K137)/MAX(((F137)+(G137)*(L137))*(L137),1E-6))^2)/(2*$I$5)</f>
        <v/>
      </c>
      <c r="R137">
        <f>((ABS(K137)*$D$6)/(MAX(((F137)+(G137)*(L137))*(L137),1E-6)*MAX(((((F137)+(G137)*(L137))*(L137))/MAX((F137)+2*(L137)*SQRT(1+(G137)^2),1E-6))^(2/3),1E-6)))^2</f>
        <v/>
      </c>
      <c r="S137">
        <f>ABS(ABS(K137)/MAX(((F137)+(G137)*(L137))*(L137),1E-6))/SQRT($I$5*MAX((((F137)+(G137)*(L137))*(L137))/MAX((F137)+2*(G137)*(L137),1E-6),1E-6))</f>
        <v/>
      </c>
      <c r="T137">
        <f>((F137)*(L137)^2)/2+(G137)*(L137)^3/3+(ABS(K137)^2)/($I$5*MAX(((F137)+(G137)*(L137))*(L137),1E-6))</f>
        <v/>
      </c>
      <c r="U137">
        <f>IF($D$20=0,0,IFERROR(Q136-(((R136+R137)/2)*J137)-(IF(O136&gt;O137,$D$8*((O136^2-O137^2)/(2*$I$5)),$D$9*((O137^2-O136^2)/(2*$I$5)))+($D$10*(ABS(I137)/90)*(MAX(O136^2,O137^2)/(2*$I$5))))-Q137,0))</f>
        <v/>
      </c>
      <c r="V137">
        <f>IF($D$20=0,1,IFERROR(IF(ROUND(S137,3)=1,1,IF(AND(ABS(U137)&lt;$D$19,S137&gt;1),1,0)),0))</f>
        <v/>
      </c>
      <c r="W137">
        <f>IF($D$20=0,IFERROR(W138,MAX($D$16,POWER((ABS(K137)^2)/($I$5*MAX(F137,0.1)^2),1/3))),IF(IFERROR(AG138,0)=0,IFERROR(W138,MAX($D$16,POWER((ABS(K137)^2)/($I$5*MAX(F137,0.1)^2),1/3))),IF(OR(IFERROR(W137,0)=0,IFERROR(AD138,0)&gt;1),MAX($D$16,POWER((ABS(K137)^2)/($I$5*MAX(F137,0.1)^2),1/3)),IF(IFERROR(AF137,0)&gt;0,MAX($D$16,IFERROR(W137,0)+((IFERROR(AF137,0))*$D$18*IF((IFERROR(AD137,0))&lt;1,1,-1))),IF(IFERROR(AF137,0)&lt;0,IF(ABS((MAX($D$16,POWER((ABS(K137)^2)/($I$5*MAX(F137,0.1)^2),1/3)))-IFERROR(W137,0))&gt;$D$19,MAX($D$16,IF((MAX($D$16,POWER((ABS(K137)^2)/($I$5*MAX(F137,0.1)^2),1/3)))&gt;IFERROR(W137,0),MIN((MAX($D$16,POWER((ABS(K137)^2)/($I$5*MAX(F137,0.1)^2),1/3))),IFERROR(W137,0)+(MIN(ABS(IFERROR(AF137,0))*$D$18,ABS((MAX($D$16,POWER((ABS(K137)^2)/($I$5*MAX(F137,0.1)^2),1/3)))-IFERROR(W137,0))))),MAX((MAX($D$16,POWER((ABS(K137)^2)/($I$5*MAX(F137,0.1)^2),1/3))),IFERROR(W137,0)-(MIN(ABS(IFERROR(AF137,0))*$D$18,ABS((MAX($D$16,POWER((ABS(K137)^2)/($I$5*MAX(F137,0.1)^2),1/3)))-IFERROR(W137,0))))))),MAX($D$16,POWER((ABS(K137)^2)/($I$5*MAX(F137,0.1)^2),1/3))),MAX($D$16,IFERROR(W137,0)))))))</f>
        <v/>
      </c>
      <c r="X137">
        <f>((F137)+(G137)*(W137))*(W137)</f>
        <v/>
      </c>
      <c r="Y137">
        <f>(((F137)+(G137)*(W137))*(W137))/MAX((F137)+2*(W137)*SQRT(1+(G137)^2),1E-6)</f>
        <v/>
      </c>
      <c r="Z137">
        <f>ABS(K137)/MAX(((F137)+(G137)*(W137))*(W137),1E-6)</f>
        <v/>
      </c>
      <c r="AA137">
        <f>E137+W137</f>
        <v/>
      </c>
      <c r="AB137">
        <f>AA137+((ABS(K137)/MAX(((F137)+(G137)*(W137))*(W137),1E-6))^2)/(2*$I$5)</f>
        <v/>
      </c>
      <c r="AC137">
        <f>((ABS(K137)*$D$6)/(MAX(((F137)+(G137)*(W137))*(W137),1E-6)*MAX(((((F137)+(G137)*(W137))*(W137))/MAX((F137)+2*(W137)*SQRT(1+(G137)^2),1E-6))^(2/3),1E-6)))^2</f>
        <v/>
      </c>
      <c r="AD137">
        <f>ABS(ABS(K137)/MAX(((F137)+(G137)*(W137))*(W137),1E-6))/SQRT($I$5*MAX((((F137)+(G137)*(W137))*(W137))/MAX((F137)+2*(G137)*(W137),1E-6),1E-6))</f>
        <v/>
      </c>
      <c r="AE137">
        <f>((F137)*(W137)^2)/2+(G137)*(W137)^3/3+(ABS(K137)^2)/($I$5*MAX(((F137)+(G137)*(W137))*(W137),1E-6))</f>
        <v/>
      </c>
      <c r="AF137">
        <f>IF($D$20=0,0,IFERROR(AB138+(((AC137+AC138)/2)*J138)+(IF(Z137&gt;Z138,$D$8*((Z137^2-Z138^2)/(2*$I$5)),$D$9*((Z138^2-Z137^2)/(2*$I$5)))+($D$10*(ABS(I138)/90)*(MAX(Z137^2,Z138^2)/(2*$I$5))))-AB137,0))</f>
        <v/>
      </c>
      <c r="AG137">
        <f>IF($D$20=0,1,IFERROR(IF(ROUND(AD137,3)=1,1,IF(AND(ABS(AF137)&lt;$D$19,AD137&lt;1),1,0)),0))</f>
        <v/>
      </c>
      <c r="AH137">
        <f>IFERROR(IF(V31="Supercritical",MAX($D$16,IFERROR(L137,MAX($D$16,POWER((ABS(K137)^2)/($I$5*MAX(F137,0.1)^2),1/3)))),IF(V31="Subcritical",MAX($D$16,IFERROR(W137,MAX($D$16,POWER((ABS(K137)^2)/($I$5*MAX(F137,0.1)^2),1/3)))),IF(AND(IFERROR(V137,0)=1,IFERROR(AG137,0)=1),IF(IFERROR(T137,-1E99)&gt;=IFERROR(AE137,-1E99),MAX($D$16,IFERROR(L137,MAX($D$16,POWER((ABS(K137)^2)/($I$5*MAX(F137,0.1)^2),1/3)))),MAX($D$16,IFERROR(W137,MAX($D$16,POWER((ABS(K137)^2)/($I$5*MAX(F137,0.1)^2),1/3))))),IF(IFERROR(V137,0)=1,MAX($D$16,IFERROR(L137,MAX($D$16,POWER((ABS(K137)^2)/($I$5*MAX(F137,0.1)^2),1/3)))),IF(IFERROR(AG137,0)=1,MAX($D$16,IFERROR(W137,MAX($D$16,POWER((ABS(K137)^2)/($I$5*MAX(F137,0.1)^2),1/3)))),MAX($D$16,POWER((ABS(K137)^2)/($I$5*MAX(F137,0.1)^2),1/3))))))),MAX($D$16,POWER((ABS(K137)^2)/($I$5*MAX(F137,0.1)^2),1/3)))</f>
        <v/>
      </c>
      <c r="AI137">
        <f>E137+AH137</f>
        <v/>
      </c>
      <c r="AJ137">
        <f>AI137+((ABS(K137)/MAX(((F137)+(G137)*(AH137))*(AH137),1E-6))^2)/(2*$I$5)</f>
        <v/>
      </c>
      <c r="AM137" t="n">
        <v>0</v>
      </c>
      <c r="AN137" t="n">
        <v>0</v>
      </c>
      <c r="AO137">
        <f>AM137+AN137</f>
        <v/>
      </c>
      <c r="AP137">
        <f>AP136+AO137</f>
        <v/>
      </c>
      <c r="AQ137">
        <f>ABS(ABS(K137)/MAX(((F137)+(G137)*(AH137))*(AH137),1E-6))/SQRT($I$5*MAX((((F137)+(G137)*(AH137))*(AH137))/MAX((F137)+2*(G137)*(AH137),1E-6),1E-6))</f>
        <v/>
      </c>
      <c r="AR137">
        <f>IF(AQ137&lt;1,"Subcritical","Supercritical")</f>
        <v/>
      </c>
      <c r="AS137">
        <f>((ABS(K137)*$D$6)/(MAX(((F137)+(G137)*(AH137))*(AH137),1E-6)*MAX(((((F137)+(G137)*(AH137))*(AH137))/MAX((F137)+2*(AH137)*SQRT(1+(G137)^2),1E-6))^(2/3),1E-6)))^2</f>
        <v/>
      </c>
    </row>
    <row r="138">
      <c r="A138" t="n">
        <v>6</v>
      </c>
      <c r="B138" t="n">
        <v>5.001</v>
      </c>
      <c r="C138" t="n">
        <v>616558.711</v>
      </c>
      <c r="D138" t="n">
        <v>3097765.516</v>
      </c>
      <c r="E138" t="n">
        <v>634.3099999999999</v>
      </c>
      <c r="F138" t="n">
        <v>6.005</v>
      </c>
      <c r="G138" t="n">
        <v>0</v>
      </c>
      <c r="H138" t="inlineStr">
        <is>
          <t>Normal</t>
        </is>
      </c>
      <c r="I138" t="n">
        <v>0</v>
      </c>
      <c r="J138">
        <f>B138-B137</f>
        <v/>
      </c>
      <c r="K138">
        <f>MAX(0,K137-AO137)</f>
        <v/>
      </c>
      <c r="L138">
        <f>IF($D$20=0,IFERROR(L137,MAX($D$16,POWER((ABS(K138)^2)/($I$5*MAX(F138,0.1)^2),1/3))),IF(IFERROR(V137,0)=0,IFERROR(L137,MAX($D$16,POWER((ABS(K138)^2)/($I$5*MAX(F138,0.1)^2),1/3))),IF(OR(IFERROR(L138,0)=0,IFERROR(S137,0)&lt;1,IFERROR(S138,0)&lt;1),MAX($D$16,POWER((ABS(K138)^2)/($I$5*MAX(F138,0.1)^2),1/3)),IF(IFERROR(U138,0)&gt;0,MAX($D$16,IFERROR(L138,0)+((IFERROR(U138,0))*$D$18*IF((IFERROR(S138,0))&lt;1,1,-1))),IF(IFERROR(U138,0)&lt;0,IF(ABS((MAX($D$16,POWER((ABS(K138)^2)/($I$5*MAX(F138,0.1)^2),1/3)))-IFERROR(L138,0))&gt;$D$19,MAX($D$16,IF((MAX($D$16,POWER((ABS(K138)^2)/($I$5*MAX(F138,0.1)^2),1/3)))&gt;IFERROR(L138,0),MIN((MAX($D$16,POWER((ABS(K138)^2)/($I$5*MAX(F138,0.1)^2),1/3))),IFERROR(L138,0)+(MIN(ABS(IFERROR(U138,0))*$D$18,ABS((MAX($D$16,POWER((ABS(K138)^2)/($I$5*MAX(F138,0.1)^2),1/3)))-IFERROR(L138,0))))),MAX((MAX($D$16,POWER((ABS(K138)^2)/($I$5*MAX(F138,0.1)^2),1/3))),IFERROR(L138,0)-(MIN(ABS(IFERROR(U138,0))*$D$18,ABS((MAX($D$16,POWER((ABS(K138)^2)/($I$5*MAX(F138,0.1)^2),1/3)))-IFERROR(L138,0))))))),MAX($D$16,POWER((ABS(K138)^2)/($I$5*MAX(F138,0.1)^2),1/3))),MAX($D$16,IFERROR(L138,0)))))))</f>
        <v/>
      </c>
      <c r="M138">
        <f>((F138)+(G138)*(L138))*(L138)</f>
        <v/>
      </c>
      <c r="N138">
        <f>(((F138)+(G138)*(L138))*(L138))/MAX((F138)+2*(L138)*SQRT(1+(G138)^2),1E-6)</f>
        <v/>
      </c>
      <c r="O138">
        <f>ABS(K138)/MAX(((F138)+(G138)*(L138))*(L138),1E-6)</f>
        <v/>
      </c>
      <c r="P138">
        <f>E138+L138</f>
        <v/>
      </c>
      <c r="Q138">
        <f>P138+((ABS(K138)/MAX(((F138)+(G138)*(L138))*(L138),1E-6))^2)/(2*$I$5)</f>
        <v/>
      </c>
      <c r="R138">
        <f>((ABS(K138)*$D$6)/(MAX(((F138)+(G138)*(L138))*(L138),1E-6)*MAX(((((F138)+(G138)*(L138))*(L138))/MAX((F138)+2*(L138)*SQRT(1+(G138)^2),1E-6))^(2/3),1E-6)))^2</f>
        <v/>
      </c>
      <c r="S138">
        <f>ABS(ABS(K138)/MAX(((F138)+(G138)*(L138))*(L138),1E-6))/SQRT($I$5*MAX((((F138)+(G138)*(L138))*(L138))/MAX((F138)+2*(G138)*(L138),1E-6),1E-6))</f>
        <v/>
      </c>
      <c r="T138">
        <f>((F138)*(L138)^2)/2+(G138)*(L138)^3/3+(ABS(K138)^2)/($I$5*MAX(((F138)+(G138)*(L138))*(L138),1E-6))</f>
        <v/>
      </c>
      <c r="U138">
        <f>IF($D$20=0,0,IFERROR(Q137-(((R137+R138)/2)*J138)-(IF(O137&gt;O138,$D$8*((O137^2-O138^2)/(2*$I$5)),$D$9*((O138^2-O137^2)/(2*$I$5)))+($D$10*(ABS(I138)/90)*(MAX(O137^2,O138^2)/(2*$I$5))))-Q138,0))</f>
        <v/>
      </c>
      <c r="V138">
        <f>IF($D$20=0,1,IFERROR(IF(ROUND(S138,3)=1,1,IF(AND(ABS(U138)&lt;$D$19,S138&gt;1),1,0)),0))</f>
        <v/>
      </c>
      <c r="W138">
        <f>IF($D$20=0,IFERROR(W139,MAX($D$16,POWER((ABS(K138)^2)/($I$5*MAX(F138,0.1)^2),1/3))),IF(IFERROR(AG139,0)=0,IFERROR(W139,MAX($D$16,POWER((ABS(K138)^2)/($I$5*MAX(F138,0.1)^2),1/3))),IF(OR(IFERROR(W138,0)=0,IFERROR(AD139,0)&gt;1),MAX($D$16,POWER((ABS(K138)^2)/($I$5*MAX(F138,0.1)^2),1/3)),IF(IFERROR(AF138,0)&gt;0,MAX($D$16,IFERROR(W138,0)+((IFERROR(AF138,0))*$D$18*IF((IFERROR(AD138,0))&lt;1,1,-1))),IF(IFERROR(AF138,0)&lt;0,IF(ABS((MAX($D$16,POWER((ABS(K138)^2)/($I$5*MAX(F138,0.1)^2),1/3)))-IFERROR(W138,0))&gt;$D$19,MAX($D$16,IF((MAX($D$16,POWER((ABS(K138)^2)/($I$5*MAX(F138,0.1)^2),1/3)))&gt;IFERROR(W138,0),MIN((MAX($D$16,POWER((ABS(K138)^2)/($I$5*MAX(F138,0.1)^2),1/3))),IFERROR(W138,0)+(MIN(ABS(IFERROR(AF138,0))*$D$18,ABS((MAX($D$16,POWER((ABS(K138)^2)/($I$5*MAX(F138,0.1)^2),1/3)))-IFERROR(W138,0))))),MAX((MAX($D$16,POWER((ABS(K138)^2)/($I$5*MAX(F138,0.1)^2),1/3))),IFERROR(W138,0)-(MIN(ABS(IFERROR(AF138,0))*$D$18,ABS((MAX($D$16,POWER((ABS(K138)^2)/($I$5*MAX(F138,0.1)^2),1/3)))-IFERROR(W138,0))))))),MAX($D$16,POWER((ABS(K138)^2)/($I$5*MAX(F138,0.1)^2),1/3))),MAX($D$16,IFERROR(W138,0)))))))</f>
        <v/>
      </c>
      <c r="X138">
        <f>((F138)+(G138)*(W138))*(W138)</f>
        <v/>
      </c>
      <c r="Y138">
        <f>(((F138)+(G138)*(W138))*(W138))/MAX((F138)+2*(W138)*SQRT(1+(G138)^2),1E-6)</f>
        <v/>
      </c>
      <c r="Z138">
        <f>ABS(K138)/MAX(((F138)+(G138)*(W138))*(W138),1E-6)</f>
        <v/>
      </c>
      <c r="AA138">
        <f>E138+W138</f>
        <v/>
      </c>
      <c r="AB138">
        <f>AA138+((ABS(K138)/MAX(((F138)+(G138)*(W138))*(W138),1E-6))^2)/(2*$I$5)</f>
        <v/>
      </c>
      <c r="AC138">
        <f>((ABS(K138)*$D$6)/(MAX(((F138)+(G138)*(W138))*(W138),1E-6)*MAX(((((F138)+(G138)*(W138))*(W138))/MAX((F138)+2*(W138)*SQRT(1+(G138)^2),1E-6))^(2/3),1E-6)))^2</f>
        <v/>
      </c>
      <c r="AD138">
        <f>ABS(ABS(K138)/MAX(((F138)+(G138)*(W138))*(W138),1E-6))/SQRT($I$5*MAX((((F138)+(G138)*(W138))*(W138))/MAX((F138)+2*(G138)*(W138),1E-6),1E-6))</f>
        <v/>
      </c>
      <c r="AE138">
        <f>((F138)*(W138)^2)/2+(G138)*(W138)^3/3+(ABS(K138)^2)/($I$5*MAX(((F138)+(G138)*(W138))*(W138),1E-6))</f>
        <v/>
      </c>
      <c r="AF138">
        <f>IF($D$20=0,0,IFERROR(AB139+(((AC138+AC139)/2)*J139)+(IF(Z138&gt;Z139,$D$8*((Z138^2-Z139^2)/(2*$I$5)),$D$9*((Z139^2-Z138^2)/(2*$I$5)))+($D$10*(ABS(I139)/90)*(MAX(Z138^2,Z139^2)/(2*$I$5))))-AB138,0))</f>
        <v/>
      </c>
      <c r="AG138">
        <f>IF($D$20=0,1,IFERROR(IF(ROUND(AD138,3)=1,1,IF(AND(ABS(AF138)&lt;$D$19,AD138&lt;1),1,0)),0))</f>
        <v/>
      </c>
      <c r="AH138">
        <f>IFERROR(IF(V31="Supercritical",MAX($D$16,IFERROR(L138,MAX($D$16,POWER((ABS(K138)^2)/($I$5*MAX(F138,0.1)^2),1/3)))),IF(V31="Subcritical",MAX($D$16,IFERROR(W138,MAX($D$16,POWER((ABS(K138)^2)/($I$5*MAX(F138,0.1)^2),1/3)))),IF(AND(IFERROR(V138,0)=1,IFERROR(AG138,0)=1),IF(IFERROR(T138,-1E99)&gt;=IFERROR(AE138,-1E99),MAX($D$16,IFERROR(L138,MAX($D$16,POWER((ABS(K138)^2)/($I$5*MAX(F138,0.1)^2),1/3)))),MAX($D$16,IFERROR(W138,MAX($D$16,POWER((ABS(K138)^2)/($I$5*MAX(F138,0.1)^2),1/3))))),IF(IFERROR(V138,0)=1,MAX($D$16,IFERROR(L138,MAX($D$16,POWER((ABS(K138)^2)/($I$5*MAX(F138,0.1)^2),1/3)))),IF(IFERROR(AG138,0)=1,MAX($D$16,IFERROR(W138,MAX($D$16,POWER((ABS(K138)^2)/($I$5*MAX(F138,0.1)^2),1/3)))),MAX($D$16,POWER((ABS(K138)^2)/($I$5*MAX(F138,0.1)^2),1/3))))))),MAX($D$16,POWER((ABS(K138)^2)/($I$5*MAX(F138,0.1)^2),1/3)))</f>
        <v/>
      </c>
      <c r="AI138">
        <f>E138+AH138</f>
        <v/>
      </c>
      <c r="AJ138">
        <f>AI138+((ABS(K138)/MAX(((F138)+(G138)*(AH138))*(AH138),1E-6))^2)/(2*$I$5)</f>
        <v/>
      </c>
      <c r="AM138" t="n">
        <v>0</v>
      </c>
      <c r="AN138" t="n">
        <v>0</v>
      </c>
      <c r="AO138">
        <f>AM138+AN138</f>
        <v/>
      </c>
      <c r="AP138">
        <f>AP137+AO138</f>
        <v/>
      </c>
      <c r="AQ138">
        <f>ABS(ABS(K138)/MAX(((F138)+(G138)*(AH138))*(AH138),1E-6))/SQRT($I$5*MAX((((F138)+(G138)*(AH138))*(AH138))/MAX((F138)+2*(G138)*(AH138),1E-6),1E-6))</f>
        <v/>
      </c>
      <c r="AR138">
        <f>IF(AQ138&lt;1,"Subcritical","Supercritical")</f>
        <v/>
      </c>
      <c r="AS138">
        <f>((ABS(K138)*$D$6)/(MAX(((F138)+(G138)*(AH138))*(AH138),1E-6)*MAX(((((F138)+(G138)*(AH138))*(AH138))/MAX((F138)+2*(AH138)*SQRT(1+(G138)^2),1E-6))^(2/3),1E-6)))^2</f>
        <v/>
      </c>
    </row>
    <row r="139">
      <c r="A139" t="n">
        <v>7</v>
      </c>
      <c r="B139" t="n">
        <v>6.001</v>
      </c>
      <c r="C139" t="n">
        <v>616558.241</v>
      </c>
      <c r="D139" t="n">
        <v>3097764.633</v>
      </c>
      <c r="E139" t="n">
        <v>634.308</v>
      </c>
      <c r="F139" t="n">
        <v>6.006</v>
      </c>
      <c r="G139" t="n">
        <v>0</v>
      </c>
      <c r="H139" t="inlineStr">
        <is>
          <t>Normal</t>
        </is>
      </c>
      <c r="I139" t="n">
        <v>0.027</v>
      </c>
      <c r="J139">
        <f>B139-B138</f>
        <v/>
      </c>
      <c r="K139">
        <f>MAX(0,K138-AO138)</f>
        <v/>
      </c>
      <c r="L139">
        <f>IF($D$20=0,IFERROR(L138,MAX($D$16,POWER((ABS(K139)^2)/($I$5*MAX(F139,0.1)^2),1/3))),IF(IFERROR(V138,0)=0,IFERROR(L138,MAX($D$16,POWER((ABS(K139)^2)/($I$5*MAX(F139,0.1)^2),1/3))),IF(OR(IFERROR(L139,0)=0,IFERROR(S138,0)&lt;1,IFERROR(S139,0)&lt;1),MAX($D$16,POWER((ABS(K139)^2)/($I$5*MAX(F139,0.1)^2),1/3)),IF(IFERROR(U139,0)&gt;0,MAX($D$16,IFERROR(L139,0)+((IFERROR(U139,0))*$D$18*IF((IFERROR(S139,0))&lt;1,1,-1))),IF(IFERROR(U139,0)&lt;0,IF(ABS((MAX($D$16,POWER((ABS(K139)^2)/($I$5*MAX(F139,0.1)^2),1/3)))-IFERROR(L139,0))&gt;$D$19,MAX($D$16,IF((MAX($D$16,POWER((ABS(K139)^2)/($I$5*MAX(F139,0.1)^2),1/3)))&gt;IFERROR(L139,0),MIN((MAX($D$16,POWER((ABS(K139)^2)/($I$5*MAX(F139,0.1)^2),1/3))),IFERROR(L139,0)+(MIN(ABS(IFERROR(U139,0))*$D$18,ABS((MAX($D$16,POWER((ABS(K139)^2)/($I$5*MAX(F139,0.1)^2),1/3)))-IFERROR(L139,0))))),MAX((MAX($D$16,POWER((ABS(K139)^2)/($I$5*MAX(F139,0.1)^2),1/3))),IFERROR(L139,0)-(MIN(ABS(IFERROR(U139,0))*$D$18,ABS((MAX($D$16,POWER((ABS(K139)^2)/($I$5*MAX(F139,0.1)^2),1/3)))-IFERROR(L139,0))))))),MAX($D$16,POWER((ABS(K139)^2)/($I$5*MAX(F139,0.1)^2),1/3))),MAX($D$16,IFERROR(L139,0)))))))</f>
        <v/>
      </c>
      <c r="M139">
        <f>((F139)+(G139)*(L139))*(L139)</f>
        <v/>
      </c>
      <c r="N139">
        <f>(((F139)+(G139)*(L139))*(L139))/MAX((F139)+2*(L139)*SQRT(1+(G139)^2),1E-6)</f>
        <v/>
      </c>
      <c r="O139">
        <f>ABS(K139)/MAX(((F139)+(G139)*(L139))*(L139),1E-6)</f>
        <v/>
      </c>
      <c r="P139">
        <f>E139+L139</f>
        <v/>
      </c>
      <c r="Q139">
        <f>P139+((ABS(K139)/MAX(((F139)+(G139)*(L139))*(L139),1E-6))^2)/(2*$I$5)</f>
        <v/>
      </c>
      <c r="R139">
        <f>((ABS(K139)*$D$6)/(MAX(((F139)+(G139)*(L139))*(L139),1E-6)*MAX(((((F139)+(G139)*(L139))*(L139))/MAX((F139)+2*(L139)*SQRT(1+(G139)^2),1E-6))^(2/3),1E-6)))^2</f>
        <v/>
      </c>
      <c r="S139">
        <f>ABS(ABS(K139)/MAX(((F139)+(G139)*(L139))*(L139),1E-6))/SQRT($I$5*MAX((((F139)+(G139)*(L139))*(L139))/MAX((F139)+2*(G139)*(L139),1E-6),1E-6))</f>
        <v/>
      </c>
      <c r="T139">
        <f>((F139)*(L139)^2)/2+(G139)*(L139)^3/3+(ABS(K139)^2)/($I$5*MAX(((F139)+(G139)*(L139))*(L139),1E-6))</f>
        <v/>
      </c>
      <c r="U139">
        <f>IF($D$20=0,0,IFERROR(Q138-(((R138+R139)/2)*J139)-(IF(O138&gt;O139,$D$8*((O138^2-O139^2)/(2*$I$5)),$D$9*((O139^2-O138^2)/(2*$I$5)))+($D$10*(ABS(I139)/90)*(MAX(O138^2,O139^2)/(2*$I$5))))-Q139,0))</f>
        <v/>
      </c>
      <c r="V139">
        <f>IF($D$20=0,1,IFERROR(IF(ROUND(S139,3)=1,1,IF(AND(ABS(U139)&lt;$D$19,S139&gt;1),1,0)),0))</f>
        <v/>
      </c>
      <c r="W139">
        <f>IF($D$20=0,IFERROR(W140,MAX($D$16,POWER((ABS(K139)^2)/($I$5*MAX(F139,0.1)^2),1/3))),IF(IFERROR(AG140,0)=0,IFERROR(W140,MAX($D$16,POWER((ABS(K139)^2)/($I$5*MAX(F139,0.1)^2),1/3))),IF(OR(IFERROR(W139,0)=0,IFERROR(AD140,0)&gt;1),MAX($D$16,POWER((ABS(K139)^2)/($I$5*MAX(F139,0.1)^2),1/3)),IF(IFERROR(AF139,0)&gt;0,MAX($D$16,IFERROR(W139,0)+((IFERROR(AF139,0))*$D$18*IF((IFERROR(AD139,0))&lt;1,1,-1))),IF(IFERROR(AF139,0)&lt;0,IF(ABS((MAX($D$16,POWER((ABS(K139)^2)/($I$5*MAX(F139,0.1)^2),1/3)))-IFERROR(W139,0))&gt;$D$19,MAX($D$16,IF((MAX($D$16,POWER((ABS(K139)^2)/($I$5*MAX(F139,0.1)^2),1/3)))&gt;IFERROR(W139,0),MIN((MAX($D$16,POWER((ABS(K139)^2)/($I$5*MAX(F139,0.1)^2),1/3))),IFERROR(W139,0)+(MIN(ABS(IFERROR(AF139,0))*$D$18,ABS((MAX($D$16,POWER((ABS(K139)^2)/($I$5*MAX(F139,0.1)^2),1/3)))-IFERROR(W139,0))))),MAX((MAX($D$16,POWER((ABS(K139)^2)/($I$5*MAX(F139,0.1)^2),1/3))),IFERROR(W139,0)-(MIN(ABS(IFERROR(AF139,0))*$D$18,ABS((MAX($D$16,POWER((ABS(K139)^2)/($I$5*MAX(F139,0.1)^2),1/3)))-IFERROR(W139,0))))))),MAX($D$16,POWER((ABS(K139)^2)/($I$5*MAX(F139,0.1)^2),1/3))),MAX($D$16,IFERROR(W139,0)))))))</f>
        <v/>
      </c>
      <c r="X139">
        <f>((F139)+(G139)*(W139))*(W139)</f>
        <v/>
      </c>
      <c r="Y139">
        <f>(((F139)+(G139)*(W139))*(W139))/MAX((F139)+2*(W139)*SQRT(1+(G139)^2),1E-6)</f>
        <v/>
      </c>
      <c r="Z139">
        <f>ABS(K139)/MAX(((F139)+(G139)*(W139))*(W139),1E-6)</f>
        <v/>
      </c>
      <c r="AA139">
        <f>E139+W139</f>
        <v/>
      </c>
      <c r="AB139">
        <f>AA139+((ABS(K139)/MAX(((F139)+(G139)*(W139))*(W139),1E-6))^2)/(2*$I$5)</f>
        <v/>
      </c>
      <c r="AC139">
        <f>((ABS(K139)*$D$6)/(MAX(((F139)+(G139)*(W139))*(W139),1E-6)*MAX(((((F139)+(G139)*(W139))*(W139))/MAX((F139)+2*(W139)*SQRT(1+(G139)^2),1E-6))^(2/3),1E-6)))^2</f>
        <v/>
      </c>
      <c r="AD139">
        <f>ABS(ABS(K139)/MAX(((F139)+(G139)*(W139))*(W139),1E-6))/SQRT($I$5*MAX((((F139)+(G139)*(W139))*(W139))/MAX((F139)+2*(G139)*(W139),1E-6),1E-6))</f>
        <v/>
      </c>
      <c r="AE139">
        <f>((F139)*(W139)^2)/2+(G139)*(W139)^3/3+(ABS(K139)^2)/($I$5*MAX(((F139)+(G139)*(W139))*(W139),1E-6))</f>
        <v/>
      </c>
      <c r="AF139">
        <f>IF($D$20=0,0,IFERROR(AB140+(((AC139+AC140)/2)*J140)+(IF(Z139&gt;Z140,$D$8*((Z139^2-Z140^2)/(2*$I$5)),$D$9*((Z140^2-Z139^2)/(2*$I$5)))+($D$10*(ABS(I140)/90)*(MAX(Z139^2,Z140^2)/(2*$I$5))))-AB139,0))</f>
        <v/>
      </c>
      <c r="AG139">
        <f>IF($D$20=0,1,IFERROR(IF(ROUND(AD139,3)=1,1,IF(AND(ABS(AF139)&lt;$D$19,AD139&lt;1),1,0)),0))</f>
        <v/>
      </c>
      <c r="AH139">
        <f>IFERROR(IF(V31="Supercritical",MAX($D$16,IFERROR(L139,MAX($D$16,POWER((ABS(K139)^2)/($I$5*MAX(F139,0.1)^2),1/3)))),IF(V31="Subcritical",MAX($D$16,IFERROR(W139,MAX($D$16,POWER((ABS(K139)^2)/($I$5*MAX(F139,0.1)^2),1/3)))),IF(AND(IFERROR(V139,0)=1,IFERROR(AG139,0)=1),IF(IFERROR(T139,-1E99)&gt;=IFERROR(AE139,-1E99),MAX($D$16,IFERROR(L139,MAX($D$16,POWER((ABS(K139)^2)/($I$5*MAX(F139,0.1)^2),1/3)))),MAX($D$16,IFERROR(W139,MAX($D$16,POWER((ABS(K139)^2)/($I$5*MAX(F139,0.1)^2),1/3))))),IF(IFERROR(V139,0)=1,MAX($D$16,IFERROR(L139,MAX($D$16,POWER((ABS(K139)^2)/($I$5*MAX(F139,0.1)^2),1/3)))),IF(IFERROR(AG139,0)=1,MAX($D$16,IFERROR(W139,MAX($D$16,POWER((ABS(K139)^2)/($I$5*MAX(F139,0.1)^2),1/3)))),MAX($D$16,POWER((ABS(K139)^2)/($I$5*MAX(F139,0.1)^2),1/3))))))),MAX($D$16,POWER((ABS(K139)^2)/($I$5*MAX(F139,0.1)^2),1/3)))</f>
        <v/>
      </c>
      <c r="AI139">
        <f>E139+AH139</f>
        <v/>
      </c>
      <c r="AJ139">
        <f>AI139+((ABS(K139)/MAX(((F139)+(G139)*(AH139))*(AH139),1E-6))^2)/(2*$I$5)</f>
        <v/>
      </c>
      <c r="AM139" t="n">
        <v>0</v>
      </c>
      <c r="AN139" t="n">
        <v>0</v>
      </c>
      <c r="AO139">
        <f>AM139+AN139</f>
        <v/>
      </c>
      <c r="AP139">
        <f>AP138+AO139</f>
        <v/>
      </c>
      <c r="AQ139">
        <f>ABS(ABS(K139)/MAX(((F139)+(G139)*(AH139))*(AH139),1E-6))/SQRT($I$5*MAX((((F139)+(G139)*(AH139))*(AH139))/MAX((F139)+2*(G139)*(AH139),1E-6),1E-6))</f>
        <v/>
      </c>
      <c r="AR139">
        <f>IF(AQ139&lt;1,"Subcritical","Supercritical")</f>
        <v/>
      </c>
      <c r="AS139">
        <f>((ABS(K139)*$D$6)/(MAX(((F139)+(G139)*(AH139))*(AH139),1E-6)*MAX(((((F139)+(G139)*(AH139))*(AH139))/MAX((F139)+2*(AH139)*SQRT(1+(G139)^2),1E-6))^(2/3),1E-6)))^2</f>
        <v/>
      </c>
    </row>
    <row r="140">
      <c r="A140" t="n">
        <v>8</v>
      </c>
      <c r="B140" t="n">
        <v>7</v>
      </c>
      <c r="C140" t="n">
        <v>616557.7709999999</v>
      </c>
      <c r="D140" t="n">
        <v>3097763.751</v>
      </c>
      <c r="E140" t="n">
        <v>634.306</v>
      </c>
      <c r="F140" t="n">
        <v>6.006</v>
      </c>
      <c r="G140" t="n">
        <v>0</v>
      </c>
      <c r="H140" t="inlineStr">
        <is>
          <t>Normal</t>
        </is>
      </c>
      <c r="I140" t="n">
        <v>0.027</v>
      </c>
      <c r="J140">
        <f>B140-B139</f>
        <v/>
      </c>
      <c r="K140">
        <f>MAX(0,K139-AO139)</f>
        <v/>
      </c>
      <c r="L140">
        <f>IF($D$20=0,IFERROR(L139,MAX($D$16,POWER((ABS(K140)^2)/($I$5*MAX(F140,0.1)^2),1/3))),IF(IFERROR(V139,0)=0,IFERROR(L139,MAX($D$16,POWER((ABS(K140)^2)/($I$5*MAX(F140,0.1)^2),1/3))),IF(OR(IFERROR(L140,0)=0,IFERROR(S139,0)&lt;1,IFERROR(S140,0)&lt;1),MAX($D$16,POWER((ABS(K140)^2)/($I$5*MAX(F140,0.1)^2),1/3)),IF(IFERROR(U140,0)&gt;0,MAX($D$16,IFERROR(L140,0)+((IFERROR(U140,0))*$D$18*IF((IFERROR(S140,0))&lt;1,1,-1))),IF(IFERROR(U140,0)&lt;0,IF(ABS((MAX($D$16,POWER((ABS(K140)^2)/($I$5*MAX(F140,0.1)^2),1/3)))-IFERROR(L140,0))&gt;$D$19,MAX($D$16,IF((MAX($D$16,POWER((ABS(K140)^2)/($I$5*MAX(F140,0.1)^2),1/3)))&gt;IFERROR(L140,0),MIN((MAX($D$16,POWER((ABS(K140)^2)/($I$5*MAX(F140,0.1)^2),1/3))),IFERROR(L140,0)+(MIN(ABS(IFERROR(U140,0))*$D$18,ABS((MAX($D$16,POWER((ABS(K140)^2)/($I$5*MAX(F140,0.1)^2),1/3)))-IFERROR(L140,0))))),MAX((MAX($D$16,POWER((ABS(K140)^2)/($I$5*MAX(F140,0.1)^2),1/3))),IFERROR(L140,0)-(MIN(ABS(IFERROR(U140,0))*$D$18,ABS((MAX($D$16,POWER((ABS(K140)^2)/($I$5*MAX(F140,0.1)^2),1/3)))-IFERROR(L140,0))))))),MAX($D$16,POWER((ABS(K140)^2)/($I$5*MAX(F140,0.1)^2),1/3))),MAX($D$16,IFERROR(L140,0)))))))</f>
        <v/>
      </c>
      <c r="M140">
        <f>((F140)+(G140)*(L140))*(L140)</f>
        <v/>
      </c>
      <c r="N140">
        <f>(((F140)+(G140)*(L140))*(L140))/MAX((F140)+2*(L140)*SQRT(1+(G140)^2),1E-6)</f>
        <v/>
      </c>
      <c r="O140">
        <f>ABS(K140)/MAX(((F140)+(G140)*(L140))*(L140),1E-6)</f>
        <v/>
      </c>
      <c r="P140">
        <f>E140+L140</f>
        <v/>
      </c>
      <c r="Q140">
        <f>P140+((ABS(K140)/MAX(((F140)+(G140)*(L140))*(L140),1E-6))^2)/(2*$I$5)</f>
        <v/>
      </c>
      <c r="R140">
        <f>((ABS(K140)*$D$6)/(MAX(((F140)+(G140)*(L140))*(L140),1E-6)*MAX(((((F140)+(G140)*(L140))*(L140))/MAX((F140)+2*(L140)*SQRT(1+(G140)^2),1E-6))^(2/3),1E-6)))^2</f>
        <v/>
      </c>
      <c r="S140">
        <f>ABS(ABS(K140)/MAX(((F140)+(G140)*(L140))*(L140),1E-6))/SQRT($I$5*MAX((((F140)+(G140)*(L140))*(L140))/MAX((F140)+2*(G140)*(L140),1E-6),1E-6))</f>
        <v/>
      </c>
      <c r="T140">
        <f>((F140)*(L140)^2)/2+(G140)*(L140)^3/3+(ABS(K140)^2)/($I$5*MAX(((F140)+(G140)*(L140))*(L140),1E-6))</f>
        <v/>
      </c>
      <c r="U140">
        <f>IF($D$20=0,0,IFERROR(Q139-(((R139+R140)/2)*J140)-(IF(O139&gt;O140,$D$8*((O139^2-O140^2)/(2*$I$5)),$D$9*((O140^2-O139^2)/(2*$I$5)))+($D$10*(ABS(I140)/90)*(MAX(O139^2,O140^2)/(2*$I$5))))-Q140,0))</f>
        <v/>
      </c>
      <c r="V140">
        <f>IF($D$20=0,1,IFERROR(IF(ROUND(S140,3)=1,1,IF(AND(ABS(U140)&lt;$D$19,S140&gt;1),1,0)),0))</f>
        <v/>
      </c>
      <c r="W140">
        <f>IF($D$20=0,IFERROR(W141,MAX($D$16,POWER((ABS(K140)^2)/($I$5*MAX(F140,0.1)^2),1/3))),IF(IFERROR(AG141,0)=0,IFERROR(W141,MAX($D$16,POWER((ABS(K140)^2)/($I$5*MAX(F140,0.1)^2),1/3))),IF(OR(IFERROR(W140,0)=0,IFERROR(AD141,0)&gt;1),MAX($D$16,POWER((ABS(K140)^2)/($I$5*MAX(F140,0.1)^2),1/3)),IF(IFERROR(AF140,0)&gt;0,MAX($D$16,IFERROR(W140,0)+((IFERROR(AF140,0))*$D$18*IF((IFERROR(AD140,0))&lt;1,1,-1))),IF(IFERROR(AF140,0)&lt;0,IF(ABS((MAX($D$16,POWER((ABS(K140)^2)/($I$5*MAX(F140,0.1)^2),1/3)))-IFERROR(W140,0))&gt;$D$19,MAX($D$16,IF((MAX($D$16,POWER((ABS(K140)^2)/($I$5*MAX(F140,0.1)^2),1/3)))&gt;IFERROR(W140,0),MIN((MAX($D$16,POWER((ABS(K140)^2)/($I$5*MAX(F140,0.1)^2),1/3))),IFERROR(W140,0)+(MIN(ABS(IFERROR(AF140,0))*$D$18,ABS((MAX($D$16,POWER((ABS(K140)^2)/($I$5*MAX(F140,0.1)^2),1/3)))-IFERROR(W140,0))))),MAX((MAX($D$16,POWER((ABS(K140)^2)/($I$5*MAX(F140,0.1)^2),1/3))),IFERROR(W140,0)-(MIN(ABS(IFERROR(AF140,0))*$D$18,ABS((MAX($D$16,POWER((ABS(K140)^2)/($I$5*MAX(F140,0.1)^2),1/3)))-IFERROR(W140,0))))))),MAX($D$16,POWER((ABS(K140)^2)/($I$5*MAX(F140,0.1)^2),1/3))),MAX($D$16,IFERROR(W140,0)))))))</f>
        <v/>
      </c>
      <c r="X140">
        <f>((F140)+(G140)*(W140))*(W140)</f>
        <v/>
      </c>
      <c r="Y140">
        <f>(((F140)+(G140)*(W140))*(W140))/MAX((F140)+2*(W140)*SQRT(1+(G140)^2),1E-6)</f>
        <v/>
      </c>
      <c r="Z140">
        <f>ABS(K140)/MAX(((F140)+(G140)*(W140))*(W140),1E-6)</f>
        <v/>
      </c>
      <c r="AA140">
        <f>E140+W140</f>
        <v/>
      </c>
      <c r="AB140">
        <f>AA140+((ABS(K140)/MAX(((F140)+(G140)*(W140))*(W140),1E-6))^2)/(2*$I$5)</f>
        <v/>
      </c>
      <c r="AC140">
        <f>((ABS(K140)*$D$6)/(MAX(((F140)+(G140)*(W140))*(W140),1E-6)*MAX(((((F140)+(G140)*(W140))*(W140))/MAX((F140)+2*(W140)*SQRT(1+(G140)^2),1E-6))^(2/3),1E-6)))^2</f>
        <v/>
      </c>
      <c r="AD140">
        <f>ABS(ABS(K140)/MAX(((F140)+(G140)*(W140))*(W140),1E-6))/SQRT($I$5*MAX((((F140)+(G140)*(W140))*(W140))/MAX((F140)+2*(G140)*(W140),1E-6),1E-6))</f>
        <v/>
      </c>
      <c r="AE140">
        <f>((F140)*(W140)^2)/2+(G140)*(W140)^3/3+(ABS(K140)^2)/($I$5*MAX(((F140)+(G140)*(W140))*(W140),1E-6))</f>
        <v/>
      </c>
      <c r="AF140">
        <f>IF($D$20=0,0,IFERROR(AB141+(((AC140+AC141)/2)*J141)+(IF(Z140&gt;Z141,$D$8*((Z140^2-Z141^2)/(2*$I$5)),$D$9*((Z141^2-Z140^2)/(2*$I$5)))+($D$10*(ABS(I141)/90)*(MAX(Z140^2,Z141^2)/(2*$I$5))))-AB140,0))</f>
        <v/>
      </c>
      <c r="AG140">
        <f>IF($D$20=0,1,IFERROR(IF(ROUND(AD140,3)=1,1,IF(AND(ABS(AF140)&lt;$D$19,AD140&lt;1),1,0)),0))</f>
        <v/>
      </c>
      <c r="AH140">
        <f>IFERROR(IF(V31="Supercritical",MAX($D$16,IFERROR(L140,MAX($D$16,POWER((ABS(K140)^2)/($I$5*MAX(F140,0.1)^2),1/3)))),IF(V31="Subcritical",MAX($D$16,IFERROR(W140,MAX($D$16,POWER((ABS(K140)^2)/($I$5*MAX(F140,0.1)^2),1/3)))),IF(AND(IFERROR(V140,0)=1,IFERROR(AG140,0)=1),IF(IFERROR(T140,-1E99)&gt;=IFERROR(AE140,-1E99),MAX($D$16,IFERROR(L140,MAX($D$16,POWER((ABS(K140)^2)/($I$5*MAX(F140,0.1)^2),1/3)))),MAX($D$16,IFERROR(W140,MAX($D$16,POWER((ABS(K140)^2)/($I$5*MAX(F140,0.1)^2),1/3))))),IF(IFERROR(V140,0)=1,MAX($D$16,IFERROR(L140,MAX($D$16,POWER((ABS(K140)^2)/($I$5*MAX(F140,0.1)^2),1/3)))),IF(IFERROR(AG140,0)=1,MAX($D$16,IFERROR(W140,MAX($D$16,POWER((ABS(K140)^2)/($I$5*MAX(F140,0.1)^2),1/3)))),MAX($D$16,POWER((ABS(K140)^2)/($I$5*MAX(F140,0.1)^2),1/3))))))),MAX($D$16,POWER((ABS(K140)^2)/($I$5*MAX(F140,0.1)^2),1/3)))</f>
        <v/>
      </c>
      <c r="AI140">
        <f>E140+AH140</f>
        <v/>
      </c>
      <c r="AJ140">
        <f>AI140+((ABS(K140)/MAX(((F140)+(G140)*(AH140))*(AH140),1E-6))^2)/(2*$I$5)</f>
        <v/>
      </c>
      <c r="AM140" t="n">
        <v>0</v>
      </c>
      <c r="AN140" t="n">
        <v>0</v>
      </c>
      <c r="AO140">
        <f>AM140+AN140</f>
        <v/>
      </c>
      <c r="AP140">
        <f>AP139+AO140</f>
        <v/>
      </c>
      <c r="AQ140">
        <f>ABS(ABS(K140)/MAX(((F140)+(G140)*(AH140))*(AH140),1E-6))/SQRT($I$5*MAX((((F140)+(G140)*(AH140))*(AH140))/MAX((F140)+2*(G140)*(AH140),1E-6),1E-6))</f>
        <v/>
      </c>
      <c r="AR140">
        <f>IF(AQ140&lt;1,"Subcritical","Supercritical")</f>
        <v/>
      </c>
      <c r="AS140">
        <f>((ABS(K140)*$D$6)/(MAX(((F140)+(G140)*(AH140))*(AH140),1E-6)*MAX(((((F140)+(G140)*(AH140))*(AH140))/MAX((F140)+2*(AH140)*SQRT(1+(G140)^2),1E-6))^(2/3),1E-6)))^2</f>
        <v/>
      </c>
    </row>
    <row r="141">
      <c r="A141" t="n">
        <v>9</v>
      </c>
      <c r="B141" t="n">
        <v>8.000999999999999</v>
      </c>
      <c r="C141" t="n">
        <v>616557.301</v>
      </c>
      <c r="D141" t="n">
        <v>3097762.868</v>
      </c>
      <c r="E141" t="n">
        <v>634.304</v>
      </c>
      <c r="F141" t="n">
        <v>6.007</v>
      </c>
      <c r="G141" t="n">
        <v>0</v>
      </c>
      <c r="H141" t="inlineStr">
        <is>
          <t>Normal</t>
        </is>
      </c>
      <c r="I141" t="n">
        <v>0</v>
      </c>
      <c r="J141">
        <f>B141-B140</f>
        <v/>
      </c>
      <c r="K141">
        <f>MAX(0,K140-AO140)</f>
        <v/>
      </c>
      <c r="L141">
        <f>IF($D$20=0,IFERROR(L140,MAX($D$16,POWER((ABS(K141)^2)/($I$5*MAX(F141,0.1)^2),1/3))),IF(IFERROR(V140,0)=0,IFERROR(L140,MAX($D$16,POWER((ABS(K141)^2)/($I$5*MAX(F141,0.1)^2),1/3))),IF(OR(IFERROR(L141,0)=0,IFERROR(S140,0)&lt;1,IFERROR(S141,0)&lt;1),MAX($D$16,POWER((ABS(K141)^2)/($I$5*MAX(F141,0.1)^2),1/3)),IF(IFERROR(U141,0)&gt;0,MAX($D$16,IFERROR(L141,0)+((IFERROR(U141,0))*$D$18*IF((IFERROR(S141,0))&lt;1,1,-1))),IF(IFERROR(U141,0)&lt;0,IF(ABS((MAX($D$16,POWER((ABS(K141)^2)/($I$5*MAX(F141,0.1)^2),1/3)))-IFERROR(L141,0))&gt;$D$19,MAX($D$16,IF((MAX($D$16,POWER((ABS(K141)^2)/($I$5*MAX(F141,0.1)^2),1/3)))&gt;IFERROR(L141,0),MIN((MAX($D$16,POWER((ABS(K141)^2)/($I$5*MAX(F141,0.1)^2),1/3))),IFERROR(L141,0)+(MIN(ABS(IFERROR(U141,0))*$D$18,ABS((MAX($D$16,POWER((ABS(K141)^2)/($I$5*MAX(F141,0.1)^2),1/3)))-IFERROR(L141,0))))),MAX((MAX($D$16,POWER((ABS(K141)^2)/($I$5*MAX(F141,0.1)^2),1/3))),IFERROR(L141,0)-(MIN(ABS(IFERROR(U141,0))*$D$18,ABS((MAX($D$16,POWER((ABS(K141)^2)/($I$5*MAX(F141,0.1)^2),1/3)))-IFERROR(L141,0))))))),MAX($D$16,POWER((ABS(K141)^2)/($I$5*MAX(F141,0.1)^2),1/3))),MAX($D$16,IFERROR(L141,0)))))))</f>
        <v/>
      </c>
      <c r="M141">
        <f>((F141)+(G141)*(L141))*(L141)</f>
        <v/>
      </c>
      <c r="N141">
        <f>(((F141)+(G141)*(L141))*(L141))/MAX((F141)+2*(L141)*SQRT(1+(G141)^2),1E-6)</f>
        <v/>
      </c>
      <c r="O141">
        <f>ABS(K141)/MAX(((F141)+(G141)*(L141))*(L141),1E-6)</f>
        <v/>
      </c>
      <c r="P141">
        <f>E141+L141</f>
        <v/>
      </c>
      <c r="Q141">
        <f>P141+((ABS(K141)/MAX(((F141)+(G141)*(L141))*(L141),1E-6))^2)/(2*$I$5)</f>
        <v/>
      </c>
      <c r="R141">
        <f>((ABS(K141)*$D$6)/(MAX(((F141)+(G141)*(L141))*(L141),1E-6)*MAX(((((F141)+(G141)*(L141))*(L141))/MAX((F141)+2*(L141)*SQRT(1+(G141)^2),1E-6))^(2/3),1E-6)))^2</f>
        <v/>
      </c>
      <c r="S141">
        <f>ABS(ABS(K141)/MAX(((F141)+(G141)*(L141))*(L141),1E-6))/SQRT($I$5*MAX((((F141)+(G141)*(L141))*(L141))/MAX((F141)+2*(G141)*(L141),1E-6),1E-6))</f>
        <v/>
      </c>
      <c r="T141">
        <f>((F141)*(L141)^2)/2+(G141)*(L141)^3/3+(ABS(K141)^2)/($I$5*MAX(((F141)+(G141)*(L141))*(L141),1E-6))</f>
        <v/>
      </c>
      <c r="U141">
        <f>IF($D$20=0,0,IFERROR(Q140-(((R140+R141)/2)*J141)-(IF(O140&gt;O141,$D$8*((O140^2-O141^2)/(2*$I$5)),$D$9*((O141^2-O140^2)/(2*$I$5)))+($D$10*(ABS(I141)/90)*(MAX(O140^2,O141^2)/(2*$I$5))))-Q141,0))</f>
        <v/>
      </c>
      <c r="V141">
        <f>IF($D$20=0,1,IFERROR(IF(ROUND(S141,3)=1,1,IF(AND(ABS(U141)&lt;$D$19,S141&gt;1),1,0)),0))</f>
        <v/>
      </c>
      <c r="W141">
        <f>IF($D$20=0,IFERROR(W142,MAX($D$16,POWER((ABS(K141)^2)/($I$5*MAX(F141,0.1)^2),1/3))),IF(IFERROR(AG142,0)=0,IFERROR(W142,MAX($D$16,POWER((ABS(K141)^2)/($I$5*MAX(F141,0.1)^2),1/3))),IF(OR(IFERROR(W141,0)=0,IFERROR(AD142,0)&gt;1),MAX($D$16,POWER((ABS(K141)^2)/($I$5*MAX(F141,0.1)^2),1/3)),IF(IFERROR(AF141,0)&gt;0,MAX($D$16,IFERROR(W141,0)+((IFERROR(AF141,0))*$D$18*IF((IFERROR(AD141,0))&lt;1,1,-1))),IF(IFERROR(AF141,0)&lt;0,IF(ABS((MAX($D$16,POWER((ABS(K141)^2)/($I$5*MAX(F141,0.1)^2),1/3)))-IFERROR(W141,0))&gt;$D$19,MAX($D$16,IF((MAX($D$16,POWER((ABS(K141)^2)/($I$5*MAX(F141,0.1)^2),1/3)))&gt;IFERROR(W141,0),MIN((MAX($D$16,POWER((ABS(K141)^2)/($I$5*MAX(F141,0.1)^2),1/3))),IFERROR(W141,0)+(MIN(ABS(IFERROR(AF141,0))*$D$18,ABS((MAX($D$16,POWER((ABS(K141)^2)/($I$5*MAX(F141,0.1)^2),1/3)))-IFERROR(W141,0))))),MAX((MAX($D$16,POWER((ABS(K141)^2)/($I$5*MAX(F141,0.1)^2),1/3))),IFERROR(W141,0)-(MIN(ABS(IFERROR(AF141,0))*$D$18,ABS((MAX($D$16,POWER((ABS(K141)^2)/($I$5*MAX(F141,0.1)^2),1/3)))-IFERROR(W141,0))))))),MAX($D$16,POWER((ABS(K141)^2)/($I$5*MAX(F141,0.1)^2),1/3))),MAX($D$16,IFERROR(W141,0)))))))</f>
        <v/>
      </c>
      <c r="X141">
        <f>((F141)+(G141)*(W141))*(W141)</f>
        <v/>
      </c>
      <c r="Y141">
        <f>(((F141)+(G141)*(W141))*(W141))/MAX((F141)+2*(W141)*SQRT(1+(G141)^2),1E-6)</f>
        <v/>
      </c>
      <c r="Z141">
        <f>ABS(K141)/MAX(((F141)+(G141)*(W141))*(W141),1E-6)</f>
        <v/>
      </c>
      <c r="AA141">
        <f>E141+W141</f>
        <v/>
      </c>
      <c r="AB141">
        <f>AA141+((ABS(K141)/MAX(((F141)+(G141)*(W141))*(W141),1E-6))^2)/(2*$I$5)</f>
        <v/>
      </c>
      <c r="AC141">
        <f>((ABS(K141)*$D$6)/(MAX(((F141)+(G141)*(W141))*(W141),1E-6)*MAX(((((F141)+(G141)*(W141))*(W141))/MAX((F141)+2*(W141)*SQRT(1+(G141)^2),1E-6))^(2/3),1E-6)))^2</f>
        <v/>
      </c>
      <c r="AD141">
        <f>ABS(ABS(K141)/MAX(((F141)+(G141)*(W141))*(W141),1E-6))/SQRT($I$5*MAX((((F141)+(G141)*(W141))*(W141))/MAX((F141)+2*(G141)*(W141),1E-6),1E-6))</f>
        <v/>
      </c>
      <c r="AE141">
        <f>((F141)*(W141)^2)/2+(G141)*(W141)^3/3+(ABS(K141)^2)/($I$5*MAX(((F141)+(G141)*(W141))*(W141),1E-6))</f>
        <v/>
      </c>
      <c r="AF141">
        <f>IF($D$20=0,0,IFERROR(AB142+(((AC141+AC142)/2)*J142)+(IF(Z141&gt;Z142,$D$8*((Z141^2-Z142^2)/(2*$I$5)),$D$9*((Z142^2-Z141^2)/(2*$I$5)))+($D$10*(ABS(I142)/90)*(MAX(Z141^2,Z142^2)/(2*$I$5))))-AB141,0))</f>
        <v/>
      </c>
      <c r="AG141">
        <f>IF($D$20=0,1,IFERROR(IF(ROUND(AD141,3)=1,1,IF(AND(ABS(AF141)&lt;$D$19,AD141&lt;1),1,0)),0))</f>
        <v/>
      </c>
      <c r="AH141">
        <f>IFERROR(IF(V31="Supercritical",MAX($D$16,IFERROR(L141,MAX($D$16,POWER((ABS(K141)^2)/($I$5*MAX(F141,0.1)^2),1/3)))),IF(V31="Subcritical",MAX($D$16,IFERROR(W141,MAX($D$16,POWER((ABS(K141)^2)/($I$5*MAX(F141,0.1)^2),1/3)))),IF(AND(IFERROR(V141,0)=1,IFERROR(AG141,0)=1),IF(IFERROR(T141,-1E99)&gt;=IFERROR(AE141,-1E99),MAX($D$16,IFERROR(L141,MAX($D$16,POWER((ABS(K141)^2)/($I$5*MAX(F141,0.1)^2),1/3)))),MAX($D$16,IFERROR(W141,MAX($D$16,POWER((ABS(K141)^2)/($I$5*MAX(F141,0.1)^2),1/3))))),IF(IFERROR(V141,0)=1,MAX($D$16,IFERROR(L141,MAX($D$16,POWER((ABS(K141)^2)/($I$5*MAX(F141,0.1)^2),1/3)))),IF(IFERROR(AG141,0)=1,MAX($D$16,IFERROR(W141,MAX($D$16,POWER((ABS(K141)^2)/($I$5*MAX(F141,0.1)^2),1/3)))),MAX($D$16,POWER((ABS(K141)^2)/($I$5*MAX(F141,0.1)^2),1/3))))))),MAX($D$16,POWER((ABS(K141)^2)/($I$5*MAX(F141,0.1)^2),1/3)))</f>
        <v/>
      </c>
      <c r="AI141">
        <f>E141+AH141</f>
        <v/>
      </c>
      <c r="AJ141">
        <f>AI141+((ABS(K141)/MAX(((F141)+(G141)*(AH141))*(AH141),1E-6))^2)/(2*$I$5)</f>
        <v/>
      </c>
      <c r="AM141" t="n">
        <v>0</v>
      </c>
      <c r="AN141" t="n">
        <v>0</v>
      </c>
      <c r="AO141">
        <f>AM141+AN141</f>
        <v/>
      </c>
      <c r="AP141">
        <f>AP140+AO141</f>
        <v/>
      </c>
      <c r="AQ141">
        <f>ABS(ABS(K141)/MAX(((F141)+(G141)*(AH141))*(AH141),1E-6))/SQRT($I$5*MAX((((F141)+(G141)*(AH141))*(AH141))/MAX((F141)+2*(G141)*(AH141),1E-6),1E-6))</f>
        <v/>
      </c>
      <c r="AR141">
        <f>IF(AQ141&lt;1,"Subcritical","Supercritical")</f>
        <v/>
      </c>
      <c r="AS141">
        <f>((ABS(K141)*$D$6)/(MAX(((F141)+(G141)*(AH141))*(AH141),1E-6)*MAX(((((F141)+(G141)*(AH141))*(AH141))/MAX((F141)+2*(AH141)*SQRT(1+(G141)^2),1E-6))^(2/3),1E-6)))^2</f>
        <v/>
      </c>
    </row>
    <row r="142">
      <c r="A142" t="n">
        <v>10</v>
      </c>
      <c r="B142" t="n">
        <v>9.000999999999999</v>
      </c>
      <c r="C142" t="n">
        <v>616556.831</v>
      </c>
      <c r="D142" t="n">
        <v>3097761.985</v>
      </c>
      <c r="E142" t="n">
        <v>634.302</v>
      </c>
      <c r="F142" t="n">
        <v>6.007</v>
      </c>
      <c r="G142" t="n">
        <v>0</v>
      </c>
      <c r="H142" t="inlineStr">
        <is>
          <t>Normal</t>
        </is>
      </c>
      <c r="I142" t="n">
        <v>0.027</v>
      </c>
      <c r="J142">
        <f>B142-B141</f>
        <v/>
      </c>
      <c r="K142">
        <f>MAX(0,K141-AO141)</f>
        <v/>
      </c>
      <c r="L142">
        <f>IF($D$20=0,IFERROR(L141,MAX($D$16,POWER((ABS(K142)^2)/($I$5*MAX(F142,0.1)^2),1/3))),IF(IFERROR(V141,0)=0,IFERROR(L141,MAX($D$16,POWER((ABS(K142)^2)/($I$5*MAX(F142,0.1)^2),1/3))),IF(OR(IFERROR(L142,0)=0,IFERROR(S141,0)&lt;1,IFERROR(S142,0)&lt;1),MAX($D$16,POWER((ABS(K142)^2)/($I$5*MAX(F142,0.1)^2),1/3)),IF(IFERROR(U142,0)&gt;0,MAX($D$16,IFERROR(L142,0)+((IFERROR(U142,0))*$D$18*IF((IFERROR(S142,0))&lt;1,1,-1))),IF(IFERROR(U142,0)&lt;0,IF(ABS((MAX($D$16,POWER((ABS(K142)^2)/($I$5*MAX(F142,0.1)^2),1/3)))-IFERROR(L142,0))&gt;$D$19,MAX($D$16,IF((MAX($D$16,POWER((ABS(K142)^2)/($I$5*MAX(F142,0.1)^2),1/3)))&gt;IFERROR(L142,0),MIN((MAX($D$16,POWER((ABS(K142)^2)/($I$5*MAX(F142,0.1)^2),1/3))),IFERROR(L142,0)+(MIN(ABS(IFERROR(U142,0))*$D$18,ABS((MAX($D$16,POWER((ABS(K142)^2)/($I$5*MAX(F142,0.1)^2),1/3)))-IFERROR(L142,0))))),MAX((MAX($D$16,POWER((ABS(K142)^2)/($I$5*MAX(F142,0.1)^2),1/3))),IFERROR(L142,0)-(MIN(ABS(IFERROR(U142,0))*$D$18,ABS((MAX($D$16,POWER((ABS(K142)^2)/($I$5*MAX(F142,0.1)^2),1/3)))-IFERROR(L142,0))))))),MAX($D$16,POWER((ABS(K142)^2)/($I$5*MAX(F142,0.1)^2),1/3))),MAX($D$16,IFERROR(L142,0)))))))</f>
        <v/>
      </c>
      <c r="M142">
        <f>((F142)+(G142)*(L142))*(L142)</f>
        <v/>
      </c>
      <c r="N142">
        <f>(((F142)+(G142)*(L142))*(L142))/MAX((F142)+2*(L142)*SQRT(1+(G142)^2),1E-6)</f>
        <v/>
      </c>
      <c r="O142">
        <f>ABS(K142)/MAX(((F142)+(G142)*(L142))*(L142),1E-6)</f>
        <v/>
      </c>
      <c r="P142">
        <f>E142+L142</f>
        <v/>
      </c>
      <c r="Q142">
        <f>P142+((ABS(K142)/MAX(((F142)+(G142)*(L142))*(L142),1E-6))^2)/(2*$I$5)</f>
        <v/>
      </c>
      <c r="R142">
        <f>((ABS(K142)*$D$6)/(MAX(((F142)+(G142)*(L142))*(L142),1E-6)*MAX(((((F142)+(G142)*(L142))*(L142))/MAX((F142)+2*(L142)*SQRT(1+(G142)^2),1E-6))^(2/3),1E-6)))^2</f>
        <v/>
      </c>
      <c r="S142">
        <f>ABS(ABS(K142)/MAX(((F142)+(G142)*(L142))*(L142),1E-6))/SQRT($I$5*MAX((((F142)+(G142)*(L142))*(L142))/MAX((F142)+2*(G142)*(L142),1E-6),1E-6))</f>
        <v/>
      </c>
      <c r="T142">
        <f>((F142)*(L142)^2)/2+(G142)*(L142)^3/3+(ABS(K142)^2)/($I$5*MAX(((F142)+(G142)*(L142))*(L142),1E-6))</f>
        <v/>
      </c>
      <c r="U142">
        <f>IF($D$20=0,0,IFERROR(Q141-(((R141+R142)/2)*J142)-(IF(O141&gt;O142,$D$8*((O141^2-O142^2)/(2*$I$5)),$D$9*((O142^2-O141^2)/(2*$I$5)))+($D$10*(ABS(I142)/90)*(MAX(O141^2,O142^2)/(2*$I$5))))-Q142,0))</f>
        <v/>
      </c>
      <c r="V142">
        <f>IF($D$20=0,1,IFERROR(IF(ROUND(S142,3)=1,1,IF(AND(ABS(U142)&lt;$D$19,S142&gt;1),1,0)),0))</f>
        <v/>
      </c>
      <c r="W142">
        <f>IF($D$20=0,IFERROR(W143,MAX($D$16,POWER((ABS(K142)^2)/($I$5*MAX(F142,0.1)^2),1/3))),IF(IFERROR(AG143,0)=0,IFERROR(W143,MAX($D$16,POWER((ABS(K142)^2)/($I$5*MAX(F142,0.1)^2),1/3))),IF(OR(IFERROR(W142,0)=0,IFERROR(AD143,0)&gt;1),MAX($D$16,POWER((ABS(K142)^2)/($I$5*MAX(F142,0.1)^2),1/3)),IF(IFERROR(AF142,0)&gt;0,MAX($D$16,IFERROR(W142,0)+((IFERROR(AF142,0))*$D$18*IF((IFERROR(AD142,0))&lt;1,1,-1))),IF(IFERROR(AF142,0)&lt;0,IF(ABS((MAX($D$16,POWER((ABS(K142)^2)/($I$5*MAX(F142,0.1)^2),1/3)))-IFERROR(W142,0))&gt;$D$19,MAX($D$16,IF((MAX($D$16,POWER((ABS(K142)^2)/($I$5*MAX(F142,0.1)^2),1/3)))&gt;IFERROR(W142,0),MIN((MAX($D$16,POWER((ABS(K142)^2)/($I$5*MAX(F142,0.1)^2),1/3))),IFERROR(W142,0)+(MIN(ABS(IFERROR(AF142,0))*$D$18,ABS((MAX($D$16,POWER((ABS(K142)^2)/($I$5*MAX(F142,0.1)^2),1/3)))-IFERROR(W142,0))))),MAX((MAX($D$16,POWER((ABS(K142)^2)/($I$5*MAX(F142,0.1)^2),1/3))),IFERROR(W142,0)-(MIN(ABS(IFERROR(AF142,0))*$D$18,ABS((MAX($D$16,POWER((ABS(K142)^2)/($I$5*MAX(F142,0.1)^2),1/3)))-IFERROR(W142,0))))))),MAX($D$16,POWER((ABS(K142)^2)/($I$5*MAX(F142,0.1)^2),1/3))),MAX($D$16,IFERROR(W142,0)))))))</f>
        <v/>
      </c>
      <c r="X142">
        <f>((F142)+(G142)*(W142))*(W142)</f>
        <v/>
      </c>
      <c r="Y142">
        <f>(((F142)+(G142)*(W142))*(W142))/MAX((F142)+2*(W142)*SQRT(1+(G142)^2),1E-6)</f>
        <v/>
      </c>
      <c r="Z142">
        <f>ABS(K142)/MAX(((F142)+(G142)*(W142))*(W142),1E-6)</f>
        <v/>
      </c>
      <c r="AA142">
        <f>E142+W142</f>
        <v/>
      </c>
      <c r="AB142">
        <f>AA142+((ABS(K142)/MAX(((F142)+(G142)*(W142))*(W142),1E-6))^2)/(2*$I$5)</f>
        <v/>
      </c>
      <c r="AC142">
        <f>((ABS(K142)*$D$6)/(MAX(((F142)+(G142)*(W142))*(W142),1E-6)*MAX(((((F142)+(G142)*(W142))*(W142))/MAX((F142)+2*(W142)*SQRT(1+(G142)^2),1E-6))^(2/3),1E-6)))^2</f>
        <v/>
      </c>
      <c r="AD142">
        <f>ABS(ABS(K142)/MAX(((F142)+(G142)*(W142))*(W142),1E-6))/SQRT($I$5*MAX((((F142)+(G142)*(W142))*(W142))/MAX((F142)+2*(G142)*(W142),1E-6),1E-6))</f>
        <v/>
      </c>
      <c r="AE142">
        <f>((F142)*(W142)^2)/2+(G142)*(W142)^3/3+(ABS(K142)^2)/($I$5*MAX(((F142)+(G142)*(W142))*(W142),1E-6))</f>
        <v/>
      </c>
      <c r="AF142">
        <f>IF($D$20=0,0,IFERROR(AB143+(((AC142+AC143)/2)*J143)+(IF(Z142&gt;Z143,$D$8*((Z142^2-Z143^2)/(2*$I$5)),$D$9*((Z143^2-Z142^2)/(2*$I$5)))+($D$10*(ABS(I143)/90)*(MAX(Z142^2,Z143^2)/(2*$I$5))))-AB142,0))</f>
        <v/>
      </c>
      <c r="AG142">
        <f>IF($D$20=0,1,IFERROR(IF(ROUND(AD142,3)=1,1,IF(AND(ABS(AF142)&lt;$D$19,AD142&lt;1),1,0)),0))</f>
        <v/>
      </c>
      <c r="AH142">
        <f>IFERROR(IF(V31="Supercritical",MAX($D$16,IFERROR(L142,MAX($D$16,POWER((ABS(K142)^2)/($I$5*MAX(F142,0.1)^2),1/3)))),IF(V31="Subcritical",MAX($D$16,IFERROR(W142,MAX($D$16,POWER((ABS(K142)^2)/($I$5*MAX(F142,0.1)^2),1/3)))),IF(AND(IFERROR(V142,0)=1,IFERROR(AG142,0)=1),IF(IFERROR(T142,-1E99)&gt;=IFERROR(AE142,-1E99),MAX($D$16,IFERROR(L142,MAX($D$16,POWER((ABS(K142)^2)/($I$5*MAX(F142,0.1)^2),1/3)))),MAX($D$16,IFERROR(W142,MAX($D$16,POWER((ABS(K142)^2)/($I$5*MAX(F142,0.1)^2),1/3))))),IF(IFERROR(V142,0)=1,MAX($D$16,IFERROR(L142,MAX($D$16,POWER((ABS(K142)^2)/($I$5*MAX(F142,0.1)^2),1/3)))),IF(IFERROR(AG142,0)=1,MAX($D$16,IFERROR(W142,MAX($D$16,POWER((ABS(K142)^2)/($I$5*MAX(F142,0.1)^2),1/3)))),MAX($D$16,POWER((ABS(K142)^2)/($I$5*MAX(F142,0.1)^2),1/3))))))),MAX($D$16,POWER((ABS(K142)^2)/($I$5*MAX(F142,0.1)^2),1/3)))</f>
        <v/>
      </c>
      <c r="AI142">
        <f>E142+AH142</f>
        <v/>
      </c>
      <c r="AJ142">
        <f>AI142+((ABS(K142)/MAX(((F142)+(G142)*(AH142))*(AH142),1E-6))^2)/(2*$I$5)</f>
        <v/>
      </c>
      <c r="AM142" t="n">
        <v>0</v>
      </c>
      <c r="AN142" t="n">
        <v>0</v>
      </c>
      <c r="AO142">
        <f>AM142+AN142</f>
        <v/>
      </c>
      <c r="AP142">
        <f>AP141+AO142</f>
        <v/>
      </c>
      <c r="AQ142">
        <f>ABS(ABS(K142)/MAX(((F142)+(G142)*(AH142))*(AH142),1E-6))/SQRT($I$5*MAX((((F142)+(G142)*(AH142))*(AH142))/MAX((F142)+2*(G142)*(AH142),1E-6),1E-6))</f>
        <v/>
      </c>
      <c r="AR142">
        <f>IF(AQ142&lt;1,"Subcritical","Supercritical")</f>
        <v/>
      </c>
      <c r="AS142">
        <f>((ABS(K142)*$D$6)/(MAX(((F142)+(G142)*(AH142))*(AH142),1E-6)*MAX(((((F142)+(G142)*(AH142))*(AH142))/MAX((F142)+2*(AH142)*SQRT(1+(G142)^2),1E-6))^(2/3),1E-6)))^2</f>
        <v/>
      </c>
    </row>
    <row r="143">
      <c r="A143" t="n">
        <v>11</v>
      </c>
      <c r="B143" t="n">
        <v>10</v>
      </c>
      <c r="C143" t="n">
        <v>616556.361</v>
      </c>
      <c r="D143" t="n">
        <v>3097761.103</v>
      </c>
      <c r="E143" t="n">
        <v>634.3</v>
      </c>
      <c r="F143" t="n">
        <v>6.42</v>
      </c>
      <c r="G143" t="n">
        <v>0</v>
      </c>
      <c r="H143" t="inlineStr">
        <is>
          <t>Normal</t>
        </is>
      </c>
      <c r="I143" t="n">
        <v>0.07099999999999999</v>
      </c>
      <c r="J143">
        <f>B143-B142</f>
        <v/>
      </c>
      <c r="K143">
        <f>MAX(0,K142-AO142)</f>
        <v/>
      </c>
      <c r="L143">
        <f>IF($D$20=0,IFERROR(L142,MAX($D$16,POWER((ABS(K143)^2)/($I$5*MAX(F143,0.1)^2),1/3))),IF(IFERROR(V142,0)=0,IFERROR(L142,MAX($D$16,POWER((ABS(K143)^2)/($I$5*MAX(F143,0.1)^2),1/3))),IF(OR(IFERROR(L143,0)=0,IFERROR(S142,0)&lt;1,IFERROR(S143,0)&lt;1),MAX($D$16,POWER((ABS(K143)^2)/($I$5*MAX(F143,0.1)^2),1/3)),IF(IFERROR(U143,0)&gt;0,MAX($D$16,IFERROR(L143,0)+((IFERROR(U143,0))*$D$18*IF((IFERROR(S143,0))&lt;1,1,-1))),IF(IFERROR(U143,0)&lt;0,IF(ABS((MAX($D$16,POWER((ABS(K143)^2)/($I$5*MAX(F143,0.1)^2),1/3)))-IFERROR(L143,0))&gt;$D$19,MAX($D$16,IF((MAX($D$16,POWER((ABS(K143)^2)/($I$5*MAX(F143,0.1)^2),1/3)))&gt;IFERROR(L143,0),MIN((MAX($D$16,POWER((ABS(K143)^2)/($I$5*MAX(F143,0.1)^2),1/3))),IFERROR(L143,0)+(MIN(ABS(IFERROR(U143,0))*$D$18,ABS((MAX($D$16,POWER((ABS(K143)^2)/($I$5*MAX(F143,0.1)^2),1/3)))-IFERROR(L143,0))))),MAX((MAX($D$16,POWER((ABS(K143)^2)/($I$5*MAX(F143,0.1)^2),1/3))),IFERROR(L143,0)-(MIN(ABS(IFERROR(U143,0))*$D$18,ABS((MAX($D$16,POWER((ABS(K143)^2)/($I$5*MAX(F143,0.1)^2),1/3)))-IFERROR(L143,0))))))),MAX($D$16,POWER((ABS(K143)^2)/($I$5*MAX(F143,0.1)^2),1/3))),MAX($D$16,IFERROR(L143,0)))))))</f>
        <v/>
      </c>
      <c r="M143">
        <f>((F143)+(G143)*(L143))*(L143)</f>
        <v/>
      </c>
      <c r="N143">
        <f>(((F143)+(G143)*(L143))*(L143))/MAX((F143)+2*(L143)*SQRT(1+(G143)^2),1E-6)</f>
        <v/>
      </c>
      <c r="O143">
        <f>ABS(K143)/MAX(((F143)+(G143)*(L143))*(L143),1E-6)</f>
        <v/>
      </c>
      <c r="P143">
        <f>E143+L143</f>
        <v/>
      </c>
      <c r="Q143">
        <f>P143+((ABS(K143)/MAX(((F143)+(G143)*(L143))*(L143),1E-6))^2)/(2*$I$5)</f>
        <v/>
      </c>
      <c r="R143">
        <f>((ABS(K143)*$D$6)/(MAX(((F143)+(G143)*(L143))*(L143),1E-6)*MAX(((((F143)+(G143)*(L143))*(L143))/MAX((F143)+2*(L143)*SQRT(1+(G143)^2),1E-6))^(2/3),1E-6)))^2</f>
        <v/>
      </c>
      <c r="S143">
        <f>ABS(ABS(K143)/MAX(((F143)+(G143)*(L143))*(L143),1E-6))/SQRT($I$5*MAX((((F143)+(G143)*(L143))*(L143))/MAX((F143)+2*(G143)*(L143),1E-6),1E-6))</f>
        <v/>
      </c>
      <c r="T143">
        <f>((F143)*(L143)^2)/2+(G143)*(L143)^3/3+(ABS(K143)^2)/($I$5*MAX(((F143)+(G143)*(L143))*(L143),1E-6))</f>
        <v/>
      </c>
      <c r="U143">
        <f>IF($D$20=0,0,IFERROR(Q142-(((R142+R143)/2)*J143)-(IF(O142&gt;O143,$D$8*((O142^2-O143^2)/(2*$I$5)),$D$9*((O143^2-O142^2)/(2*$I$5)))+($D$10*(ABS(I143)/90)*(MAX(O142^2,O143^2)/(2*$I$5))))-Q143,0))</f>
        <v/>
      </c>
      <c r="V143">
        <f>IF($D$20=0,1,IFERROR(IF(ROUND(S143,3)=1,1,IF(AND(ABS(U143)&lt;$D$19,S143&gt;1),1,0)),0))</f>
        <v/>
      </c>
      <c r="W143">
        <f>IF($D$20=0,IFERROR(W144,MAX($D$16,POWER((ABS(K143)^2)/($I$5*MAX(F143,0.1)^2),1/3))),IF(IFERROR(AG144,0)=0,IFERROR(W144,MAX($D$16,POWER((ABS(K143)^2)/($I$5*MAX(F143,0.1)^2),1/3))),IF(OR(IFERROR(W143,0)=0,IFERROR(AD144,0)&gt;1),MAX($D$16,POWER((ABS(K143)^2)/($I$5*MAX(F143,0.1)^2),1/3)),IF(IFERROR(AF143,0)&gt;0,MAX($D$16,IFERROR(W143,0)+((IFERROR(AF143,0))*$D$18*IF((IFERROR(AD143,0))&lt;1,1,-1))),IF(IFERROR(AF143,0)&lt;0,IF(ABS((MAX($D$16,POWER((ABS(K143)^2)/($I$5*MAX(F143,0.1)^2),1/3)))-IFERROR(W143,0))&gt;$D$19,MAX($D$16,IF((MAX($D$16,POWER((ABS(K143)^2)/($I$5*MAX(F143,0.1)^2),1/3)))&gt;IFERROR(W143,0),MIN((MAX($D$16,POWER((ABS(K143)^2)/($I$5*MAX(F143,0.1)^2),1/3))),IFERROR(W143,0)+(MIN(ABS(IFERROR(AF143,0))*$D$18,ABS((MAX($D$16,POWER((ABS(K143)^2)/($I$5*MAX(F143,0.1)^2),1/3)))-IFERROR(W143,0))))),MAX((MAX($D$16,POWER((ABS(K143)^2)/($I$5*MAX(F143,0.1)^2),1/3))),IFERROR(W143,0)-(MIN(ABS(IFERROR(AF143,0))*$D$18,ABS((MAX($D$16,POWER((ABS(K143)^2)/($I$5*MAX(F143,0.1)^2),1/3)))-IFERROR(W143,0))))))),MAX($D$16,POWER((ABS(K143)^2)/($I$5*MAX(F143,0.1)^2),1/3))),MAX($D$16,IFERROR(W143,0)))))))</f>
        <v/>
      </c>
      <c r="X143">
        <f>((F143)+(G143)*(W143))*(W143)</f>
        <v/>
      </c>
      <c r="Y143">
        <f>(((F143)+(G143)*(W143))*(W143))/MAX((F143)+2*(W143)*SQRT(1+(G143)^2),1E-6)</f>
        <v/>
      </c>
      <c r="Z143">
        <f>ABS(K143)/MAX(((F143)+(G143)*(W143))*(W143),1E-6)</f>
        <v/>
      </c>
      <c r="AA143">
        <f>E143+W143</f>
        <v/>
      </c>
      <c r="AB143">
        <f>AA143+((ABS(K143)/MAX(((F143)+(G143)*(W143))*(W143),1E-6))^2)/(2*$I$5)</f>
        <v/>
      </c>
      <c r="AC143">
        <f>((ABS(K143)*$D$6)/(MAX(((F143)+(G143)*(W143))*(W143),1E-6)*MAX(((((F143)+(G143)*(W143))*(W143))/MAX((F143)+2*(W143)*SQRT(1+(G143)^2),1E-6))^(2/3),1E-6)))^2</f>
        <v/>
      </c>
      <c r="AD143">
        <f>ABS(ABS(K143)/MAX(((F143)+(G143)*(W143))*(W143),1E-6))/SQRT($I$5*MAX((((F143)+(G143)*(W143))*(W143))/MAX((F143)+2*(G143)*(W143),1E-6),1E-6))</f>
        <v/>
      </c>
      <c r="AE143">
        <f>((F143)*(W143)^2)/2+(G143)*(W143)^3/3+(ABS(K143)^2)/($I$5*MAX(((F143)+(G143)*(W143))*(W143),1E-6))</f>
        <v/>
      </c>
      <c r="AF143">
        <f>IF($D$20=0,0,IFERROR(AB144+(((AC143+AC144)/2)*J144)+(IF(Z143&gt;Z144,$D$8*((Z143^2-Z144^2)/(2*$I$5)),$D$9*((Z144^2-Z143^2)/(2*$I$5)))+($D$10*(ABS(I144)/90)*(MAX(Z143^2,Z144^2)/(2*$I$5))))-AB143,0))</f>
        <v/>
      </c>
      <c r="AG143">
        <f>IF($D$20=0,1,IFERROR(IF(ROUND(AD143,3)=1,1,IF(AND(ABS(AF143)&lt;$D$19,AD143&lt;1),1,0)),0))</f>
        <v/>
      </c>
      <c r="AH143">
        <f>IFERROR(IF(V31="Supercritical",MAX($D$16,IFERROR(L143,MAX($D$16,POWER((ABS(K143)^2)/($I$5*MAX(F143,0.1)^2),1/3)))),IF(V31="Subcritical",MAX($D$16,IFERROR(W143,MAX($D$16,POWER((ABS(K143)^2)/($I$5*MAX(F143,0.1)^2),1/3)))),IF(AND(IFERROR(V143,0)=1,IFERROR(AG143,0)=1),IF(IFERROR(T143,-1E99)&gt;=IFERROR(AE143,-1E99),MAX($D$16,IFERROR(L143,MAX($D$16,POWER((ABS(K143)^2)/($I$5*MAX(F143,0.1)^2),1/3)))),MAX($D$16,IFERROR(W143,MAX($D$16,POWER((ABS(K143)^2)/($I$5*MAX(F143,0.1)^2),1/3))))),IF(IFERROR(V143,0)=1,MAX($D$16,IFERROR(L143,MAX($D$16,POWER((ABS(K143)^2)/($I$5*MAX(F143,0.1)^2),1/3)))),IF(IFERROR(AG143,0)=1,MAX($D$16,IFERROR(W143,MAX($D$16,POWER((ABS(K143)^2)/($I$5*MAX(F143,0.1)^2),1/3)))),MAX($D$16,POWER((ABS(K143)^2)/($I$5*MAX(F143,0.1)^2),1/3))))))),MAX($D$16,POWER((ABS(K143)^2)/($I$5*MAX(F143,0.1)^2),1/3)))</f>
        <v/>
      </c>
      <c r="AI143">
        <f>E143+AH143</f>
        <v/>
      </c>
      <c r="AJ143">
        <f>AI143+((ABS(K143)/MAX(((F143)+(G143)*(AH143))*(AH143),1E-6))^2)/(2*$I$5)</f>
        <v/>
      </c>
      <c r="AM143" t="n">
        <v>0</v>
      </c>
      <c r="AN143" t="n">
        <v>0</v>
      </c>
      <c r="AO143">
        <f>AM143+AN143</f>
        <v/>
      </c>
      <c r="AP143">
        <f>AP142+AO143</f>
        <v/>
      </c>
      <c r="AQ143">
        <f>ABS(ABS(K143)/MAX(((F143)+(G143)*(AH143))*(AH143),1E-6))/SQRT($I$5*MAX((((F143)+(G143)*(AH143))*(AH143))/MAX((F143)+2*(G143)*(AH143),1E-6),1E-6))</f>
        <v/>
      </c>
      <c r="AR143">
        <f>IF(AQ143&lt;1,"Subcritical","Supercritical")</f>
        <v/>
      </c>
      <c r="AS143">
        <f>((ABS(K143)*$D$6)/(MAX(((F143)+(G143)*(AH143))*(AH143),1E-6)*MAX(((((F143)+(G143)*(AH143))*(AH143))/MAX((F143)+2*(AH143)*SQRT(1+(G143)^2),1E-6))^(2/3),1E-6)))^2</f>
        <v/>
      </c>
    </row>
    <row r="144">
      <c r="A144" t="n">
        <v>12</v>
      </c>
      <c r="B144" t="n">
        <v>10.742</v>
      </c>
      <c r="C144" t="n">
        <v>616556.013</v>
      </c>
      <c r="D144" t="n">
        <v>3097760.448</v>
      </c>
      <c r="E144" t="n">
        <v>634.298</v>
      </c>
      <c r="F144" t="n">
        <v>6.558</v>
      </c>
      <c r="G144" t="n">
        <v>0</v>
      </c>
      <c r="H144" t="inlineStr">
        <is>
          <t>Junction</t>
        </is>
      </c>
      <c r="I144" t="n">
        <v>0</v>
      </c>
      <c r="J144">
        <f>B144-B143</f>
        <v/>
      </c>
      <c r="K144">
        <f>MAX(0,K143-AO143)</f>
        <v/>
      </c>
      <c r="L144">
        <f>IF($D$20=0,IFERROR(L143,MAX($D$16,POWER((ABS(K144)^2)/($I$5*MAX(F144,0.1)^2),1/3))),IF(IFERROR(V143,0)=0,IFERROR(L143,MAX($D$16,POWER((ABS(K144)^2)/($I$5*MAX(F144,0.1)^2),1/3))),IF(OR(IFERROR(L144,0)=0,IFERROR(S143,0)&lt;1,IFERROR(S144,0)&lt;1),MAX($D$16,POWER((ABS(K144)^2)/($I$5*MAX(F144,0.1)^2),1/3)),IF(IFERROR(U144,0)&gt;0,MAX($D$16,IFERROR(L144,0)+((IFERROR(U144,0))*$D$18*IF((IFERROR(S144,0))&lt;1,1,-1))),IF(IFERROR(U144,0)&lt;0,IF(ABS((MAX($D$16,POWER((ABS(K144)^2)/($I$5*MAX(F144,0.1)^2),1/3)))-IFERROR(L144,0))&gt;$D$19,MAX($D$16,IF((MAX($D$16,POWER((ABS(K144)^2)/($I$5*MAX(F144,0.1)^2),1/3)))&gt;IFERROR(L144,0),MIN((MAX($D$16,POWER((ABS(K144)^2)/($I$5*MAX(F144,0.1)^2),1/3))),IFERROR(L144,0)+(MIN(ABS(IFERROR(U144,0))*$D$18,ABS((MAX($D$16,POWER((ABS(K144)^2)/($I$5*MAX(F144,0.1)^2),1/3)))-IFERROR(L144,0))))),MAX((MAX($D$16,POWER((ABS(K144)^2)/($I$5*MAX(F144,0.1)^2),1/3))),IFERROR(L144,0)-(MIN(ABS(IFERROR(U144,0))*$D$18,ABS((MAX($D$16,POWER((ABS(K144)^2)/($I$5*MAX(F144,0.1)^2),1/3)))-IFERROR(L144,0))))))),MAX($D$16,POWER((ABS(K144)^2)/($I$5*MAX(F144,0.1)^2),1/3))),MAX($D$16,IFERROR(L144,0)))))))</f>
        <v/>
      </c>
      <c r="M144">
        <f>((F144)+(G144)*(L144))*(L144)</f>
        <v/>
      </c>
      <c r="N144">
        <f>(((F144)+(G144)*(L144))*(L144))/MAX((F144)+2*(L144)*SQRT(1+(G144)^2),1E-6)</f>
        <v/>
      </c>
      <c r="O144">
        <f>ABS(K144)/MAX(((F144)+(G144)*(L144))*(L144),1E-6)</f>
        <v/>
      </c>
      <c r="P144">
        <f>E144+L144</f>
        <v/>
      </c>
      <c r="Q144">
        <f>P144+((ABS(K144)/MAX(((F144)+(G144)*(L144))*(L144),1E-6))^2)/(2*$I$5)</f>
        <v/>
      </c>
      <c r="R144">
        <f>((ABS(K144)*$D$6)/(MAX(((F144)+(G144)*(L144))*(L144),1E-6)*MAX(((((F144)+(G144)*(L144))*(L144))/MAX((F144)+2*(L144)*SQRT(1+(G144)^2),1E-6))^(2/3),1E-6)))^2</f>
        <v/>
      </c>
      <c r="S144">
        <f>ABS(ABS(K144)/MAX(((F144)+(G144)*(L144))*(L144),1E-6))/SQRT($I$5*MAX((((F144)+(G144)*(L144))*(L144))/MAX((F144)+2*(G144)*(L144),1E-6),1E-6))</f>
        <v/>
      </c>
      <c r="T144">
        <f>((F144)*(L144)^2)/2+(G144)*(L144)^3/3+(ABS(K144)^2)/($I$5*MAX(((F144)+(G144)*(L144))*(L144),1E-6))</f>
        <v/>
      </c>
      <c r="U144">
        <f>IF($D$20=0,0,IFERROR(Q143-(((R143+R144)/2)*J144)-(IF(O143&gt;O144,$D$8*((O143^2-O144^2)/(2*$I$5)),$D$9*((O144^2-O143^2)/(2*$I$5)))+($D$10*(ABS(I144)/90)*(MAX(O143^2,O144^2)/(2*$I$5))))-Q144,0))</f>
        <v/>
      </c>
      <c r="V144">
        <f>IF($D$20=0,1,IFERROR(IF(ROUND(S144,3)=1,1,IF(AND(ABS(U144)&lt;$D$19,S144&gt;1),1,0)),0))</f>
        <v/>
      </c>
      <c r="W144">
        <f>MAX($D$16,($I$13)-E144)</f>
        <v/>
      </c>
      <c r="X144">
        <f>((F144)+(G144)*(W144))*(W144)</f>
        <v/>
      </c>
      <c r="Y144">
        <f>(((F144)+(G144)*(W144))*(W144))/MAX((F144)+2*(W144)*SQRT(1+(G144)^2),1E-6)</f>
        <v/>
      </c>
      <c r="Z144">
        <f>ABS(K144)/MAX(((F144)+(G144)*(W144))*(W144),1E-6)</f>
        <v/>
      </c>
      <c r="AA144">
        <f>E144+W144</f>
        <v/>
      </c>
      <c r="AB144">
        <f>AA144+((ABS(K144)/MAX(((F144)+(G144)*(W144))*(W144),1E-6))^2)/(2*$I$5)</f>
        <v/>
      </c>
      <c r="AC144">
        <f>((ABS(K144)*$D$6)/(MAX(((F144)+(G144)*(W144))*(W144),1E-6)*MAX(((((F144)+(G144)*(W144))*(W144))/MAX((F144)+2*(W144)*SQRT(1+(G144)^2),1E-6))^(2/3),1E-6)))^2</f>
        <v/>
      </c>
      <c r="AD144">
        <f>ABS(ABS(K144)/MAX(((F144)+(G144)*(W144))*(W144),1E-6))/SQRT($I$5*MAX((((F144)+(G144)*(W144))*(W144))/MAX((F144)+2*(G144)*(W144),1E-6),1E-6))</f>
        <v/>
      </c>
      <c r="AE144">
        <f>((F144)*(W144)^2)/2+(G144)*(W144)^3/3+(ABS(K144)^2)/($I$5*MAX(((F144)+(G144)*(W144))*(W144),1E-6))</f>
        <v/>
      </c>
      <c r="AF144" t="n">
        <v>0</v>
      </c>
      <c r="AG144" t="n">
        <v>1</v>
      </c>
      <c r="AH144">
        <f>IFERROR(IF(V31="Supercritical",MAX($D$16,IFERROR(L144,MAX($D$16,POWER((ABS(K144)^2)/($I$5*MAX(F144,0.1)^2),1/3)))),IF(V31="Subcritical",MAX($D$16,IFERROR(W144,MAX($D$16,POWER((ABS(K144)^2)/($I$5*MAX(F144,0.1)^2),1/3)))),IF(AND(IFERROR(V144,0)=1,IFERROR(AG144,0)=1),IF(IFERROR(T144,-1E99)&gt;=IFERROR(AE144,-1E99),MAX($D$16,IFERROR(L144,MAX($D$16,POWER((ABS(K144)^2)/($I$5*MAX(F144,0.1)^2),1/3)))),MAX($D$16,IFERROR(W144,MAX($D$16,POWER((ABS(K144)^2)/($I$5*MAX(F144,0.1)^2),1/3))))),IF(IFERROR(V144,0)=1,MAX($D$16,IFERROR(L144,MAX($D$16,POWER((ABS(K144)^2)/($I$5*MAX(F144,0.1)^2),1/3)))),IF(IFERROR(AG144,0)=1,MAX($D$16,IFERROR(W144,MAX($D$16,POWER((ABS(K144)^2)/($I$5*MAX(F144,0.1)^2),1/3)))),MAX($D$16,POWER((ABS(K144)^2)/($I$5*MAX(F144,0.1)^2),1/3))))))),MAX($D$16,POWER((ABS(K144)^2)/($I$5*MAX(F144,0.1)^2),1/3)))</f>
        <v/>
      </c>
      <c r="AI144">
        <f>E144+AH144</f>
        <v/>
      </c>
      <c r="AJ144">
        <f>AI144+((ABS(K144)/MAX(((F144)+(G144)*(AH144))*(AH144),1E-6))^2)/(2*$I$5)</f>
        <v/>
      </c>
      <c r="AM144" t="n">
        <v>0</v>
      </c>
      <c r="AN144" t="n">
        <v>0</v>
      </c>
      <c r="AO144">
        <f>AM144+AN144</f>
        <v/>
      </c>
      <c r="AP144">
        <f>AP143+AO144</f>
        <v/>
      </c>
      <c r="AQ144">
        <f>ABS(ABS(K144)/MAX(((F144)+(G144)*(AH144))*(AH144),1E-6))/SQRT($I$5*MAX((((F144)+(G144)*(AH144))*(AH144))/MAX((F144)+2*(G144)*(AH144),1E-6),1E-6))</f>
        <v/>
      </c>
      <c r="AR144">
        <f>IF(AQ144&lt;1,"Subcritical","Supercritical")</f>
        <v/>
      </c>
      <c r="AS144">
        <f>((ABS(K144)*$D$6)/(MAX(((F144)+(G144)*(AH144))*(AH144),1E-6)*MAX(((((F144)+(G144)*(AH144))*(AH144))/MAX((F144)+2*(AH144)*SQRT(1+(G144)^2),1E-6))^(2/3),1E-6)))^2</f>
        <v/>
      </c>
    </row>
    <row r="147">
      <c r="A147" t="inlineStr">
        <is>
          <t>Segment: waterway</t>
        </is>
      </c>
      <c r="E147">
        <f>E32</f>
        <v/>
      </c>
      <c r="F147" t="inlineStr">
        <is>
          <t>m length</t>
        </is>
      </c>
      <c r="H147">
        <f>N32</f>
        <v/>
      </c>
      <c r="I147" t="inlineStr">
        <is>
          <t>m3/s</t>
        </is>
      </c>
      <c r="K147">
        <f>V32</f>
        <v/>
      </c>
      <c r="L147" t="inlineStr">
        <is>
          <t>profile</t>
        </is>
      </c>
    </row>
    <row r="148">
      <c r="A148" t="inlineStr">
        <is>
          <t>SN</t>
        </is>
      </c>
      <c r="B148" t="inlineStr">
        <is>
          <t>Dist</t>
        </is>
      </c>
      <c r="C148" t="inlineStr">
        <is>
          <t>Easting</t>
        </is>
      </c>
      <c r="D148" t="inlineStr">
        <is>
          <t>Northing</t>
        </is>
      </c>
      <c r="E148" t="inlineStr">
        <is>
          <t>Bed Z</t>
        </is>
      </c>
      <c r="F148" t="inlineStr">
        <is>
          <t>Width</t>
        </is>
      </c>
      <c r="G148" t="inlineStr">
        <is>
          <t>Side z</t>
        </is>
      </c>
      <c r="H148" t="inlineStr">
        <is>
          <t>Type</t>
        </is>
      </c>
      <c r="I148" t="inlineStr">
        <is>
          <t>Def Ang</t>
        </is>
      </c>
      <c r="J148" t="inlineStr">
        <is>
          <t>dx</t>
        </is>
      </c>
      <c r="K148" t="inlineStr">
        <is>
          <t>Q_used</t>
        </is>
      </c>
      <c r="L148" t="inlineStr">
        <is>
          <t>y_super</t>
        </is>
      </c>
      <c r="M148" t="inlineStr">
        <is>
          <t>A_super</t>
        </is>
      </c>
      <c r="N148" t="inlineStr">
        <is>
          <t>R_super</t>
        </is>
      </c>
      <c r="O148" t="inlineStr">
        <is>
          <t>v_super</t>
        </is>
      </c>
      <c r="P148" t="inlineStr">
        <is>
          <t>WS_super</t>
        </is>
      </c>
      <c r="Q148" t="inlineStr">
        <is>
          <t>EG_super</t>
        </is>
      </c>
      <c r="R148" t="inlineStr">
        <is>
          <t>Sf_super</t>
        </is>
      </c>
      <c r="S148" t="inlineStr">
        <is>
          <t>Fr_super</t>
        </is>
      </c>
      <c r="T148" t="inlineStr">
        <is>
          <t>M_super</t>
        </is>
      </c>
      <c r="U148" t="inlineStr">
        <is>
          <t>Err_super</t>
        </is>
      </c>
      <c r="V148" t="inlineStr">
        <is>
          <t>Done_super</t>
        </is>
      </c>
      <c r="W148" t="inlineStr">
        <is>
          <t>y_sub</t>
        </is>
      </c>
      <c r="X148" t="inlineStr">
        <is>
          <t>A_sub</t>
        </is>
      </c>
      <c r="Y148" t="inlineStr">
        <is>
          <t>R_sub</t>
        </is>
      </c>
      <c r="Z148" t="inlineStr">
        <is>
          <t>v_sub</t>
        </is>
      </c>
      <c r="AA148" t="inlineStr">
        <is>
          <t>WS_sub</t>
        </is>
      </c>
      <c r="AB148" t="inlineStr">
        <is>
          <t>EG_sub</t>
        </is>
      </c>
      <c r="AC148" t="inlineStr">
        <is>
          <t>Sf_sub</t>
        </is>
      </c>
      <c r="AD148" t="inlineStr">
        <is>
          <t>Fr_sub</t>
        </is>
      </c>
      <c r="AE148" t="inlineStr">
        <is>
          <t>M_sub</t>
        </is>
      </c>
      <c r="AF148" t="inlineStr">
        <is>
          <t>Err_sub</t>
        </is>
      </c>
      <c r="AG148" t="inlineStr">
        <is>
          <t>Done_sub</t>
        </is>
      </c>
      <c r="AH148" t="inlineStr">
        <is>
          <t>y_final</t>
        </is>
      </c>
      <c r="AI148" t="inlineStr">
        <is>
          <t>WS_final</t>
        </is>
      </c>
      <c r="AJ148" t="inlineStr">
        <is>
          <t>EG_final</t>
        </is>
      </c>
      <c r="AK148" t="inlineStr">
        <is>
          <t>Crest_L</t>
        </is>
      </c>
      <c r="AL148" t="inlineStr">
        <is>
          <t>Crest_R</t>
        </is>
      </c>
      <c r="AM148" t="inlineStr">
        <is>
          <t>Spill_L</t>
        </is>
      </c>
      <c r="AN148" t="inlineStr">
        <is>
          <t>Spill_R</t>
        </is>
      </c>
      <c r="AO148" t="inlineStr">
        <is>
          <t>Spill_Q</t>
        </is>
      </c>
      <c r="AP148" t="inlineStr">
        <is>
          <t>Cum_spill</t>
        </is>
      </c>
      <c r="AQ148" t="inlineStr">
        <is>
          <t>Fr_final</t>
        </is>
      </c>
      <c r="AR148" t="inlineStr">
        <is>
          <t>Regime</t>
        </is>
      </c>
      <c r="AS148" t="inlineStr">
        <is>
          <t>Sf_final</t>
        </is>
      </c>
    </row>
    <row r="149">
      <c r="A149" t="inlineStr">
        <is>
          <t>-</t>
        </is>
      </c>
      <c r="B149" t="inlineStr">
        <is>
          <t>m</t>
        </is>
      </c>
      <c r="C149" t="inlineStr">
        <is>
          <t>m</t>
        </is>
      </c>
      <c r="D149" t="inlineStr">
        <is>
          <t>m</t>
        </is>
      </c>
      <c r="E149" t="inlineStr">
        <is>
          <t>m</t>
        </is>
      </c>
      <c r="F149" t="inlineStr">
        <is>
          <t>m</t>
        </is>
      </c>
      <c r="G149" t="inlineStr">
        <is>
          <t>-</t>
        </is>
      </c>
      <c r="H149" t="inlineStr">
        <is>
          <t>-</t>
        </is>
      </c>
      <c r="I149" t="inlineStr">
        <is>
          <t>deg</t>
        </is>
      </c>
      <c r="J149" t="inlineStr">
        <is>
          <t>m</t>
        </is>
      </c>
      <c r="K149" t="inlineStr">
        <is>
          <t>m3/s</t>
        </is>
      </c>
      <c r="L149" t="inlineStr">
        <is>
          <t>m</t>
        </is>
      </c>
      <c r="M149" t="inlineStr">
        <is>
          <t>m2</t>
        </is>
      </c>
      <c r="N149" t="inlineStr">
        <is>
          <t>m</t>
        </is>
      </c>
      <c r="O149" t="inlineStr">
        <is>
          <t>m/s</t>
        </is>
      </c>
      <c r="P149" t="inlineStr">
        <is>
          <t>m</t>
        </is>
      </c>
      <c r="Q149" t="inlineStr">
        <is>
          <t>m</t>
        </is>
      </c>
      <c r="R149" t="inlineStr">
        <is>
          <t>-</t>
        </is>
      </c>
      <c r="S149" t="inlineStr">
        <is>
          <t>-</t>
        </is>
      </c>
      <c r="T149" t="inlineStr">
        <is>
          <t>m3</t>
        </is>
      </c>
      <c r="U149" t="inlineStr">
        <is>
          <t>m</t>
        </is>
      </c>
      <c r="V149" t="inlineStr">
        <is>
          <t>-</t>
        </is>
      </c>
      <c r="W149" t="inlineStr">
        <is>
          <t>m</t>
        </is>
      </c>
      <c r="X149" t="inlineStr">
        <is>
          <t>m2</t>
        </is>
      </c>
      <c r="Y149" t="inlineStr">
        <is>
          <t>m</t>
        </is>
      </c>
      <c r="Z149" t="inlineStr">
        <is>
          <t>m/s</t>
        </is>
      </c>
      <c r="AA149" t="inlineStr">
        <is>
          <t>m</t>
        </is>
      </c>
      <c r="AB149" t="inlineStr">
        <is>
          <t>m</t>
        </is>
      </c>
      <c r="AC149" t="inlineStr">
        <is>
          <t>-</t>
        </is>
      </c>
      <c r="AD149" t="inlineStr">
        <is>
          <t>-</t>
        </is>
      </c>
      <c r="AE149" t="inlineStr">
        <is>
          <t>m3</t>
        </is>
      </c>
      <c r="AF149" t="inlineStr">
        <is>
          <t>m</t>
        </is>
      </c>
      <c r="AG149" t="inlineStr">
        <is>
          <t>-</t>
        </is>
      </c>
      <c r="AH149" t="inlineStr">
        <is>
          <t>m</t>
        </is>
      </c>
      <c r="AI149" t="inlineStr">
        <is>
          <t>m</t>
        </is>
      </c>
      <c r="AJ149" t="inlineStr">
        <is>
          <t>m</t>
        </is>
      </c>
      <c r="AK149" t="inlineStr">
        <is>
          <t>m</t>
        </is>
      </c>
      <c r="AL149" t="inlineStr">
        <is>
          <t>m</t>
        </is>
      </c>
      <c r="AM149" t="inlineStr">
        <is>
          <t>m3/s</t>
        </is>
      </c>
      <c r="AN149" t="inlineStr">
        <is>
          <t>m3/s</t>
        </is>
      </c>
      <c r="AO149" t="inlineStr">
        <is>
          <t>m3/s</t>
        </is>
      </c>
      <c r="AP149" t="inlineStr">
        <is>
          <t>m3/s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</row>
    <row r="150">
      <c r="A150" t="n">
        <v>1</v>
      </c>
      <c r="B150" t="n">
        <v>0</v>
      </c>
      <c r="C150" t="n">
        <v>616556.013</v>
      </c>
      <c r="D150" t="n">
        <v>3097760.448</v>
      </c>
      <c r="E150" t="n">
        <v>634.298</v>
      </c>
      <c r="F150" t="n">
        <v>6.558</v>
      </c>
      <c r="G150" t="n">
        <v>0</v>
      </c>
      <c r="H150" t="inlineStr">
        <is>
          <t>Junction</t>
        </is>
      </c>
      <c r="I150" t="n">
        <v>0</v>
      </c>
      <c r="J150" t="n">
        <v>0</v>
      </c>
      <c r="K150">
        <f>N32</f>
        <v/>
      </c>
      <c r="L150">
        <f>MAX($D$16,($I$13)-E150)</f>
        <v/>
      </c>
      <c r="M150">
        <f>((F150)+(G150)*(L150))*(L150)</f>
        <v/>
      </c>
      <c r="N150">
        <f>(((F150)+(G150)*(L150))*(L150))/MAX((F150)+2*(L150)*SQRT(1+(G150)^2),1E-6)</f>
        <v/>
      </c>
      <c r="O150">
        <f>ABS(K150)/MAX(((F150)+(G150)*(L150))*(L150),1E-6)</f>
        <v/>
      </c>
      <c r="P150">
        <f>E150+L150</f>
        <v/>
      </c>
      <c r="Q150">
        <f>P150+((ABS(K150)/MAX(((F150)+(G150)*(L150))*(L150),1E-6))^2)/(2*$I$5)</f>
        <v/>
      </c>
      <c r="R150">
        <f>((ABS(K150)*$D$6)/(MAX(((F150)+(G150)*(L150))*(L150),1E-6)*MAX(((((F150)+(G150)*(L150))*(L150))/MAX((F150)+2*(L150)*SQRT(1+(G150)^2),1E-6))^(2/3),1E-6)))^2</f>
        <v/>
      </c>
      <c r="S150">
        <f>ABS(ABS(K150)/MAX(((F150)+(G150)*(L150))*(L150),1E-6))/SQRT($I$5*MAX((((F150)+(G150)*(L150))*(L150))/MAX((F150)+2*(G150)*(L150),1E-6),1E-6))</f>
        <v/>
      </c>
      <c r="T150">
        <f>((F150)*(L150)^2)/2+(G150)*(L150)^3/3+(ABS(K150)^2)/($I$5*MAX(((F150)+(G150)*(L150))*(L150),1E-6))</f>
        <v/>
      </c>
      <c r="U150" t="n">
        <v>0</v>
      </c>
      <c r="V150" t="n">
        <v>1</v>
      </c>
      <c r="W150">
        <f>IF($D$20=0,IFERROR(W151,MAX($D$16,POWER((ABS(K150)^2)/($I$5*MAX(F150,0.1)^2),1/3))),IF(IFERROR(AG151,0)=0,IFERROR(W151,MAX($D$16,POWER((ABS(K150)^2)/($I$5*MAX(F150,0.1)^2),1/3))),IF(OR(IFERROR(W150,0)=0,IFERROR(AD151,0)&gt;1),MAX($D$16,POWER((ABS(K150)^2)/($I$5*MAX(F150,0.1)^2),1/3)),IF(IFERROR(AF150,0)&gt;0,MAX($D$16,IFERROR(W150,0)+((IFERROR(AF150,0))*$D$18*IF((IFERROR(AD150,0))&lt;1,1,-1))),IF(IFERROR(AF150,0)&lt;0,IF(ABS((MAX($D$16,POWER((ABS(K150)^2)/($I$5*MAX(F150,0.1)^2),1/3)))-IFERROR(W150,0))&gt;$D$19,MAX($D$16,IF((MAX($D$16,POWER((ABS(K150)^2)/($I$5*MAX(F150,0.1)^2),1/3)))&gt;IFERROR(W150,0),MIN((MAX($D$16,POWER((ABS(K150)^2)/($I$5*MAX(F150,0.1)^2),1/3))),IFERROR(W150,0)+(MIN(ABS(IFERROR(AF150,0))*$D$18,ABS((MAX($D$16,POWER((ABS(K150)^2)/($I$5*MAX(F150,0.1)^2),1/3)))-IFERROR(W150,0))))),MAX((MAX($D$16,POWER((ABS(K150)^2)/($I$5*MAX(F150,0.1)^2),1/3))),IFERROR(W150,0)-(MIN(ABS(IFERROR(AF150,0))*$D$18,ABS((MAX($D$16,POWER((ABS(K150)^2)/($I$5*MAX(F150,0.1)^2),1/3)))-IFERROR(W150,0))))))),MAX($D$16,POWER((ABS(K150)^2)/($I$5*MAX(F150,0.1)^2),1/3))),MAX($D$16,IFERROR(W150,0)))))))</f>
        <v/>
      </c>
      <c r="X150">
        <f>((F150)+(G150)*(W150))*(W150)</f>
        <v/>
      </c>
      <c r="Y150">
        <f>(((F150)+(G150)*(W150))*(W150))/MAX((F150)+2*(W150)*SQRT(1+(G150)^2),1E-6)</f>
        <v/>
      </c>
      <c r="Z150">
        <f>ABS(K150)/MAX(((F150)+(G150)*(W150))*(W150),1E-6)</f>
        <v/>
      </c>
      <c r="AA150">
        <f>E150+W150</f>
        <v/>
      </c>
      <c r="AB150">
        <f>AA150+((ABS(K150)/MAX(((F150)+(G150)*(W150))*(W150),1E-6))^2)/(2*$I$5)</f>
        <v/>
      </c>
      <c r="AC150">
        <f>((ABS(K150)*$D$6)/(MAX(((F150)+(G150)*(W150))*(W150),1E-6)*MAX(((((F150)+(G150)*(W150))*(W150))/MAX((F150)+2*(W150)*SQRT(1+(G150)^2),1E-6))^(2/3),1E-6)))^2</f>
        <v/>
      </c>
      <c r="AD150">
        <f>ABS(ABS(K150)/MAX(((F150)+(G150)*(W150))*(W150),1E-6))/SQRT($I$5*MAX((((F150)+(G150)*(W150))*(W150))/MAX((F150)+2*(G150)*(W150),1E-6),1E-6))</f>
        <v/>
      </c>
      <c r="AE150">
        <f>((F150)*(W150)^2)/2+(G150)*(W150)^3/3+(ABS(K150)^2)/($I$5*MAX(((F150)+(G150)*(W150))*(W150),1E-6))</f>
        <v/>
      </c>
      <c r="AF150">
        <f>IF($D$20=0,0,IFERROR(AB151+(((AC150+AC151)/2)*J151)+(IF(Z150&gt;Z151,$D$8*((Z150^2-Z151^2)/(2*$I$5)),$D$9*((Z151^2-Z150^2)/(2*$I$5)))+($D$10*(ABS(I151)/90)*(MAX(Z150^2,Z151^2)/(2*$I$5))))-AB150,0))</f>
        <v/>
      </c>
      <c r="AG150">
        <f>IF($D$20=0,1,IFERROR(IF(ROUND(AD150,3)=1,1,IF(AND(ABS(AF150)&lt;$D$19,AD150&lt;1),1,0)),0))</f>
        <v/>
      </c>
      <c r="AH150">
        <f>IFERROR(IF(V32="Supercritical",MAX($D$16,IFERROR(L150,MAX($D$16,POWER((ABS(K150)^2)/($I$5*MAX(F150,0.1)^2),1/3)))),IF(V32="Subcritical",MAX($D$16,IFERROR(W150,MAX($D$16,POWER((ABS(K150)^2)/($I$5*MAX(F150,0.1)^2),1/3)))),IF(AND(IFERROR(V150,0)=1,IFERROR(AG150,0)=1),IF(IFERROR(T150,-1E99)&gt;=IFERROR(AE150,-1E99),MAX($D$16,IFERROR(L150,MAX($D$16,POWER((ABS(K150)^2)/($I$5*MAX(F150,0.1)^2),1/3)))),MAX($D$16,IFERROR(W150,MAX($D$16,POWER((ABS(K150)^2)/($I$5*MAX(F150,0.1)^2),1/3))))),IF(IFERROR(V150,0)=1,MAX($D$16,IFERROR(L150,MAX($D$16,POWER((ABS(K150)^2)/($I$5*MAX(F150,0.1)^2),1/3)))),IF(IFERROR(AG150,0)=1,MAX($D$16,IFERROR(W150,MAX($D$16,POWER((ABS(K150)^2)/($I$5*MAX(F150,0.1)^2),1/3)))),MAX($D$16,POWER((ABS(K150)^2)/($I$5*MAX(F150,0.1)^2),1/3))))))),MAX($D$16,POWER((ABS(K150)^2)/($I$5*MAX(F150,0.1)^2),1/3)))</f>
        <v/>
      </c>
      <c r="AI150">
        <f>E150+AH150</f>
        <v/>
      </c>
      <c r="AJ150">
        <f>AI150+((ABS(K150)/MAX(((F150)+(G150)*(AH150))*(AH150),1E-6))^2)/(2*$I$5)</f>
        <v/>
      </c>
      <c r="AM150" t="n">
        <v>0</v>
      </c>
      <c r="AN150" t="n">
        <v>0</v>
      </c>
      <c r="AO150">
        <f>AM150+AN150</f>
        <v/>
      </c>
      <c r="AP150">
        <f>AO150</f>
        <v/>
      </c>
      <c r="AQ150">
        <f>ABS(ABS(K150)/MAX(((F150)+(G150)*(AH150))*(AH150),1E-6))/SQRT($I$5*MAX((((F150)+(G150)*(AH150))*(AH150))/MAX((F150)+2*(G150)*(AH150),1E-6),1E-6))</f>
        <v/>
      </c>
      <c r="AR150">
        <f>IF(AQ150&lt;1,"Subcritical","Supercritical")</f>
        <v/>
      </c>
      <c r="AS150">
        <f>((ABS(K150)*$D$6)/(MAX(((F150)+(G150)*(AH150))*(AH150),1E-6)*MAX(((((F150)+(G150)*(AH150))*(AH150))/MAX((F150)+2*(AH150)*SQRT(1+(G150)^2),1E-6))^(2/3),1E-6)))^2</f>
        <v/>
      </c>
    </row>
    <row r="151">
      <c r="A151" t="n">
        <v>2</v>
      </c>
      <c r="B151" t="n">
        <v>1</v>
      </c>
      <c r="C151" t="n">
        <v>616555.066</v>
      </c>
      <c r="D151" t="n">
        <v>3097760.127</v>
      </c>
      <c r="E151" t="n">
        <v>634.296</v>
      </c>
      <c r="F151" t="n">
        <v>7.191</v>
      </c>
      <c r="G151" t="n">
        <v>0</v>
      </c>
      <c r="H151" t="inlineStr">
        <is>
          <t>Junction</t>
        </is>
      </c>
      <c r="I151" t="n">
        <v>0.054</v>
      </c>
      <c r="J151">
        <f>B151-B150</f>
        <v/>
      </c>
      <c r="K151">
        <f>MAX(0,K150-AO150)</f>
        <v/>
      </c>
      <c r="L151">
        <f>IF($D$20=0,IFERROR(L150,MAX($D$16,POWER((ABS(K151)^2)/($I$5*MAX(F151,0.1)^2),1/3))),IF(IFERROR(V150,0)=0,IFERROR(L150,MAX($D$16,POWER((ABS(K151)^2)/($I$5*MAX(F151,0.1)^2),1/3))),IF(OR(IFERROR(L151,0)=0,IFERROR(S150,0)&lt;1,IFERROR(S151,0)&lt;1),MAX($D$16,POWER((ABS(K151)^2)/($I$5*MAX(F151,0.1)^2),1/3)),IF(IFERROR(U151,0)&gt;0,MAX($D$16,IFERROR(L151,0)+((IFERROR(U151,0))*$D$18*IF((IFERROR(S151,0))&lt;1,1,-1))),IF(IFERROR(U151,0)&lt;0,IF(ABS((MAX($D$16,POWER((ABS(K151)^2)/($I$5*MAX(F151,0.1)^2),1/3)))-IFERROR(L151,0))&gt;$D$19,MAX($D$16,IF((MAX($D$16,POWER((ABS(K151)^2)/($I$5*MAX(F151,0.1)^2),1/3)))&gt;IFERROR(L151,0),MIN((MAX($D$16,POWER((ABS(K151)^2)/($I$5*MAX(F151,0.1)^2),1/3))),IFERROR(L151,0)+(MIN(ABS(IFERROR(U151,0))*$D$18,ABS((MAX($D$16,POWER((ABS(K151)^2)/($I$5*MAX(F151,0.1)^2),1/3)))-IFERROR(L151,0))))),MAX((MAX($D$16,POWER((ABS(K151)^2)/($I$5*MAX(F151,0.1)^2),1/3))),IFERROR(L151,0)-(MIN(ABS(IFERROR(U151,0))*$D$18,ABS((MAX($D$16,POWER((ABS(K151)^2)/($I$5*MAX(F151,0.1)^2),1/3)))-IFERROR(L151,0))))))),MAX($D$16,POWER((ABS(K151)^2)/($I$5*MAX(F151,0.1)^2),1/3))),MAX($D$16,IFERROR(L151,0)))))))</f>
        <v/>
      </c>
      <c r="M151">
        <f>((F151)+(G151)*(L151))*(L151)</f>
        <v/>
      </c>
      <c r="N151">
        <f>(((F151)+(G151)*(L151))*(L151))/MAX((F151)+2*(L151)*SQRT(1+(G151)^2),1E-6)</f>
        <v/>
      </c>
      <c r="O151">
        <f>ABS(K151)/MAX(((F151)+(G151)*(L151))*(L151),1E-6)</f>
        <v/>
      </c>
      <c r="P151">
        <f>E151+L151</f>
        <v/>
      </c>
      <c r="Q151">
        <f>P151+((ABS(K151)/MAX(((F151)+(G151)*(L151))*(L151),1E-6))^2)/(2*$I$5)</f>
        <v/>
      </c>
      <c r="R151">
        <f>((ABS(K151)*$D$6)/(MAX(((F151)+(G151)*(L151))*(L151),1E-6)*MAX(((((F151)+(G151)*(L151))*(L151))/MAX((F151)+2*(L151)*SQRT(1+(G151)^2),1E-6))^(2/3),1E-6)))^2</f>
        <v/>
      </c>
      <c r="S151">
        <f>ABS(ABS(K151)/MAX(((F151)+(G151)*(L151))*(L151),1E-6))/SQRT($I$5*MAX((((F151)+(G151)*(L151))*(L151))/MAX((F151)+2*(G151)*(L151),1E-6),1E-6))</f>
        <v/>
      </c>
      <c r="T151">
        <f>((F151)*(L151)^2)/2+(G151)*(L151)^3/3+(ABS(K151)^2)/($I$5*MAX(((F151)+(G151)*(L151))*(L151),1E-6))</f>
        <v/>
      </c>
      <c r="U151">
        <f>IF($D$20=0,0,IFERROR(Q150-(((R150+R151)/2)*J151)-(IF(O150&gt;O151,$D$8*((O150^2-O151^2)/(2*$I$5)),$D$9*((O151^2-O150^2)/(2*$I$5)))+($D$10*(ABS(I151)/90)*(MAX(O150^2,O151^2)/(2*$I$5))))-Q151,0))</f>
        <v/>
      </c>
      <c r="V151">
        <f>IF($D$20=0,1,IFERROR(IF(ROUND(S151,3)=1,1,IF(AND(ABS(U151)&lt;$D$19,S151&gt;1),1,0)),0))</f>
        <v/>
      </c>
      <c r="W151">
        <f>IF($D$20=0,IFERROR(W152,MAX($D$16,POWER((ABS(K151)^2)/($I$5*MAX(F151,0.1)^2),1/3))),IF(IFERROR(AG152,0)=0,IFERROR(W152,MAX($D$16,POWER((ABS(K151)^2)/($I$5*MAX(F151,0.1)^2),1/3))),IF(OR(IFERROR(W151,0)=0,IFERROR(AD152,0)&gt;1),MAX($D$16,POWER((ABS(K151)^2)/($I$5*MAX(F151,0.1)^2),1/3)),IF(IFERROR(AF151,0)&gt;0,MAX($D$16,IFERROR(W151,0)+((IFERROR(AF151,0))*$D$18*IF((IFERROR(AD151,0))&lt;1,1,-1))),IF(IFERROR(AF151,0)&lt;0,IF(ABS((MAX($D$16,POWER((ABS(K151)^2)/($I$5*MAX(F151,0.1)^2),1/3)))-IFERROR(W151,0))&gt;$D$19,MAX($D$16,IF((MAX($D$16,POWER((ABS(K151)^2)/($I$5*MAX(F151,0.1)^2),1/3)))&gt;IFERROR(W151,0),MIN((MAX($D$16,POWER((ABS(K151)^2)/($I$5*MAX(F151,0.1)^2),1/3))),IFERROR(W151,0)+(MIN(ABS(IFERROR(AF151,0))*$D$18,ABS((MAX($D$16,POWER((ABS(K151)^2)/($I$5*MAX(F151,0.1)^2),1/3)))-IFERROR(W151,0))))),MAX((MAX($D$16,POWER((ABS(K151)^2)/($I$5*MAX(F151,0.1)^2),1/3))),IFERROR(W151,0)-(MIN(ABS(IFERROR(AF151,0))*$D$18,ABS((MAX($D$16,POWER((ABS(K151)^2)/($I$5*MAX(F151,0.1)^2),1/3)))-IFERROR(W151,0))))))),MAX($D$16,POWER((ABS(K151)^2)/($I$5*MAX(F151,0.1)^2),1/3))),MAX($D$16,IFERROR(W151,0)))))))</f>
        <v/>
      </c>
      <c r="X151">
        <f>((F151)+(G151)*(W151))*(W151)</f>
        <v/>
      </c>
      <c r="Y151">
        <f>(((F151)+(G151)*(W151))*(W151))/MAX((F151)+2*(W151)*SQRT(1+(G151)^2),1E-6)</f>
        <v/>
      </c>
      <c r="Z151">
        <f>ABS(K151)/MAX(((F151)+(G151)*(W151))*(W151),1E-6)</f>
        <v/>
      </c>
      <c r="AA151">
        <f>E151+W151</f>
        <v/>
      </c>
      <c r="AB151">
        <f>AA151+((ABS(K151)/MAX(((F151)+(G151)*(W151))*(W151),1E-6))^2)/(2*$I$5)</f>
        <v/>
      </c>
      <c r="AC151">
        <f>((ABS(K151)*$D$6)/(MAX(((F151)+(G151)*(W151))*(W151),1E-6)*MAX(((((F151)+(G151)*(W151))*(W151))/MAX((F151)+2*(W151)*SQRT(1+(G151)^2),1E-6))^(2/3),1E-6)))^2</f>
        <v/>
      </c>
      <c r="AD151">
        <f>ABS(ABS(K151)/MAX(((F151)+(G151)*(W151))*(W151),1E-6))/SQRT($I$5*MAX((((F151)+(G151)*(W151))*(W151))/MAX((F151)+2*(G151)*(W151),1E-6),1E-6))</f>
        <v/>
      </c>
      <c r="AE151">
        <f>((F151)*(W151)^2)/2+(G151)*(W151)^3/3+(ABS(K151)^2)/($I$5*MAX(((F151)+(G151)*(W151))*(W151),1E-6))</f>
        <v/>
      </c>
      <c r="AF151">
        <f>IF($D$20=0,0,IFERROR(AB152+(((AC151+AC152)/2)*J152)+(IF(Z151&gt;Z152,$D$8*((Z151^2-Z152^2)/(2*$I$5)),$D$9*((Z152^2-Z151^2)/(2*$I$5)))+($D$10*(ABS(I152)/90)*(MAX(Z151^2,Z152^2)/(2*$I$5))))-AB151,0))</f>
        <v/>
      </c>
      <c r="AG151">
        <f>IF($D$20=0,1,IFERROR(IF(ROUND(AD151,3)=1,1,IF(AND(ABS(AF151)&lt;$D$19,AD151&lt;1),1,0)),0))</f>
        <v/>
      </c>
      <c r="AH151">
        <f>IFERROR(IF(V32="Supercritical",MAX($D$16,IFERROR(L151,MAX($D$16,POWER((ABS(K151)^2)/($I$5*MAX(F151,0.1)^2),1/3)))),IF(V32="Subcritical",MAX($D$16,IFERROR(W151,MAX($D$16,POWER((ABS(K151)^2)/($I$5*MAX(F151,0.1)^2),1/3)))),IF(AND(IFERROR(V151,0)=1,IFERROR(AG151,0)=1),IF(IFERROR(T151,-1E99)&gt;=IFERROR(AE151,-1E99),MAX($D$16,IFERROR(L151,MAX($D$16,POWER((ABS(K151)^2)/($I$5*MAX(F151,0.1)^2),1/3)))),MAX($D$16,IFERROR(W151,MAX($D$16,POWER((ABS(K151)^2)/($I$5*MAX(F151,0.1)^2),1/3))))),IF(IFERROR(V151,0)=1,MAX($D$16,IFERROR(L151,MAX($D$16,POWER((ABS(K151)^2)/($I$5*MAX(F151,0.1)^2),1/3)))),IF(IFERROR(AG151,0)=1,MAX($D$16,IFERROR(W151,MAX($D$16,POWER((ABS(K151)^2)/($I$5*MAX(F151,0.1)^2),1/3)))),MAX($D$16,POWER((ABS(K151)^2)/($I$5*MAX(F151,0.1)^2),1/3))))))),MAX($D$16,POWER((ABS(K151)^2)/($I$5*MAX(F151,0.1)^2),1/3)))</f>
        <v/>
      </c>
      <c r="AI151">
        <f>E151+AH151</f>
        <v/>
      </c>
      <c r="AJ151">
        <f>AI151+((ABS(K151)/MAX(((F151)+(G151)*(AH151))*(AH151),1E-6))^2)/(2*$I$5)</f>
        <v/>
      </c>
      <c r="AM151" t="n">
        <v>0</v>
      </c>
      <c r="AN151" t="n">
        <v>0</v>
      </c>
      <c r="AO151">
        <f>AM151+AN151</f>
        <v/>
      </c>
      <c r="AP151">
        <f>AP150+AO151</f>
        <v/>
      </c>
      <c r="AQ151">
        <f>ABS(ABS(K151)/MAX(((F151)+(G151)*(AH151))*(AH151),1E-6))/SQRT($I$5*MAX((((F151)+(G151)*(AH151))*(AH151))/MAX((F151)+2*(G151)*(AH151),1E-6),1E-6))</f>
        <v/>
      </c>
      <c r="AR151">
        <f>IF(AQ151&lt;1,"Subcritical","Supercritical")</f>
        <v/>
      </c>
      <c r="AS151">
        <f>((ABS(K151)*$D$6)/(MAX(((F151)+(G151)*(AH151))*(AH151),1E-6)*MAX(((((F151)+(G151)*(AH151))*(AH151))/MAX((F151)+2*(AH151)*SQRT(1+(G151)^2),1E-6))^(2/3),1E-6)))^2</f>
        <v/>
      </c>
    </row>
    <row r="152">
      <c r="A152" t="n">
        <v>3</v>
      </c>
      <c r="B152" t="n">
        <v>2</v>
      </c>
      <c r="C152" t="n">
        <v>616554.1189999999</v>
      </c>
      <c r="D152" t="n">
        <v>3097759.805</v>
      </c>
      <c r="E152" t="n">
        <v>634.294</v>
      </c>
      <c r="F152" t="n">
        <v>7.927</v>
      </c>
      <c r="G152" t="n">
        <v>0</v>
      </c>
      <c r="H152" t="inlineStr">
        <is>
          <t>Junction</t>
        </is>
      </c>
      <c r="I152" t="n">
        <v>0.054</v>
      </c>
      <c r="J152">
        <f>B152-B151</f>
        <v/>
      </c>
      <c r="K152">
        <f>MAX(0,K151-AO151)</f>
        <v/>
      </c>
      <c r="L152">
        <f>IF($D$20=0,IFERROR(L151,MAX($D$16,POWER((ABS(K152)^2)/($I$5*MAX(F152,0.1)^2),1/3))),IF(IFERROR(V151,0)=0,IFERROR(L151,MAX($D$16,POWER((ABS(K152)^2)/($I$5*MAX(F152,0.1)^2),1/3))),IF(OR(IFERROR(L152,0)=0,IFERROR(S151,0)&lt;1,IFERROR(S152,0)&lt;1),MAX($D$16,POWER((ABS(K152)^2)/($I$5*MAX(F152,0.1)^2),1/3)),IF(IFERROR(U152,0)&gt;0,MAX($D$16,IFERROR(L152,0)+((IFERROR(U152,0))*$D$18*IF((IFERROR(S152,0))&lt;1,1,-1))),IF(IFERROR(U152,0)&lt;0,IF(ABS((MAX($D$16,POWER((ABS(K152)^2)/($I$5*MAX(F152,0.1)^2),1/3)))-IFERROR(L152,0))&gt;$D$19,MAX($D$16,IF((MAX($D$16,POWER((ABS(K152)^2)/($I$5*MAX(F152,0.1)^2),1/3)))&gt;IFERROR(L152,0),MIN((MAX($D$16,POWER((ABS(K152)^2)/($I$5*MAX(F152,0.1)^2),1/3))),IFERROR(L152,0)+(MIN(ABS(IFERROR(U152,0))*$D$18,ABS((MAX($D$16,POWER((ABS(K152)^2)/($I$5*MAX(F152,0.1)^2),1/3)))-IFERROR(L152,0))))),MAX((MAX($D$16,POWER((ABS(K152)^2)/($I$5*MAX(F152,0.1)^2),1/3))),IFERROR(L152,0)-(MIN(ABS(IFERROR(U152,0))*$D$18,ABS((MAX($D$16,POWER((ABS(K152)^2)/($I$5*MAX(F152,0.1)^2),1/3)))-IFERROR(L152,0))))))),MAX($D$16,POWER((ABS(K152)^2)/($I$5*MAX(F152,0.1)^2),1/3))),MAX($D$16,IFERROR(L152,0)))))))</f>
        <v/>
      </c>
      <c r="M152">
        <f>((F152)+(G152)*(L152))*(L152)</f>
        <v/>
      </c>
      <c r="N152">
        <f>(((F152)+(G152)*(L152))*(L152))/MAX((F152)+2*(L152)*SQRT(1+(G152)^2),1E-6)</f>
        <v/>
      </c>
      <c r="O152">
        <f>ABS(K152)/MAX(((F152)+(G152)*(L152))*(L152),1E-6)</f>
        <v/>
      </c>
      <c r="P152">
        <f>E152+L152</f>
        <v/>
      </c>
      <c r="Q152">
        <f>P152+((ABS(K152)/MAX(((F152)+(G152)*(L152))*(L152),1E-6))^2)/(2*$I$5)</f>
        <v/>
      </c>
      <c r="R152">
        <f>((ABS(K152)*$D$6)/(MAX(((F152)+(G152)*(L152))*(L152),1E-6)*MAX(((((F152)+(G152)*(L152))*(L152))/MAX((F152)+2*(L152)*SQRT(1+(G152)^2),1E-6))^(2/3),1E-6)))^2</f>
        <v/>
      </c>
      <c r="S152">
        <f>ABS(ABS(K152)/MAX(((F152)+(G152)*(L152))*(L152),1E-6))/SQRT($I$5*MAX((((F152)+(G152)*(L152))*(L152))/MAX((F152)+2*(G152)*(L152),1E-6),1E-6))</f>
        <v/>
      </c>
      <c r="T152">
        <f>((F152)*(L152)^2)/2+(G152)*(L152)^3/3+(ABS(K152)^2)/($I$5*MAX(((F152)+(G152)*(L152))*(L152),1E-6))</f>
        <v/>
      </c>
      <c r="U152">
        <f>IF($D$20=0,0,IFERROR(Q151-(((R151+R152)/2)*J152)-(IF(O151&gt;O152,$D$8*((O151^2-O152^2)/(2*$I$5)),$D$9*((O152^2-O151^2)/(2*$I$5)))+($D$10*(ABS(I152)/90)*(MAX(O151^2,O152^2)/(2*$I$5))))-Q152,0))</f>
        <v/>
      </c>
      <c r="V152">
        <f>IF($D$20=0,1,IFERROR(IF(ROUND(S152,3)=1,1,IF(AND(ABS(U152)&lt;$D$19,S152&gt;1),1,0)),0))</f>
        <v/>
      </c>
      <c r="W152">
        <f>IF($D$20=0,IFERROR(W153,MAX($D$16,POWER((ABS(K152)^2)/($I$5*MAX(F152,0.1)^2),1/3))),IF(IFERROR(AG153,0)=0,IFERROR(W153,MAX($D$16,POWER((ABS(K152)^2)/($I$5*MAX(F152,0.1)^2),1/3))),IF(OR(IFERROR(W152,0)=0,IFERROR(AD153,0)&gt;1),MAX($D$16,POWER((ABS(K152)^2)/($I$5*MAX(F152,0.1)^2),1/3)),IF(IFERROR(AF152,0)&gt;0,MAX($D$16,IFERROR(W152,0)+((IFERROR(AF152,0))*$D$18*IF((IFERROR(AD152,0))&lt;1,1,-1))),IF(IFERROR(AF152,0)&lt;0,IF(ABS((MAX($D$16,POWER((ABS(K152)^2)/($I$5*MAX(F152,0.1)^2),1/3)))-IFERROR(W152,0))&gt;$D$19,MAX($D$16,IF((MAX($D$16,POWER((ABS(K152)^2)/($I$5*MAX(F152,0.1)^2),1/3)))&gt;IFERROR(W152,0),MIN((MAX($D$16,POWER((ABS(K152)^2)/($I$5*MAX(F152,0.1)^2),1/3))),IFERROR(W152,0)+(MIN(ABS(IFERROR(AF152,0))*$D$18,ABS((MAX($D$16,POWER((ABS(K152)^2)/($I$5*MAX(F152,0.1)^2),1/3)))-IFERROR(W152,0))))),MAX((MAX($D$16,POWER((ABS(K152)^2)/($I$5*MAX(F152,0.1)^2),1/3))),IFERROR(W152,0)-(MIN(ABS(IFERROR(AF152,0))*$D$18,ABS((MAX($D$16,POWER((ABS(K152)^2)/($I$5*MAX(F152,0.1)^2),1/3)))-IFERROR(W152,0))))))),MAX($D$16,POWER((ABS(K152)^2)/($I$5*MAX(F152,0.1)^2),1/3))),MAX($D$16,IFERROR(W152,0)))))))</f>
        <v/>
      </c>
      <c r="X152">
        <f>((F152)+(G152)*(W152))*(W152)</f>
        <v/>
      </c>
      <c r="Y152">
        <f>(((F152)+(G152)*(W152))*(W152))/MAX((F152)+2*(W152)*SQRT(1+(G152)^2),1E-6)</f>
        <v/>
      </c>
      <c r="Z152">
        <f>ABS(K152)/MAX(((F152)+(G152)*(W152))*(W152),1E-6)</f>
        <v/>
      </c>
      <c r="AA152">
        <f>E152+W152</f>
        <v/>
      </c>
      <c r="AB152">
        <f>AA152+((ABS(K152)/MAX(((F152)+(G152)*(W152))*(W152),1E-6))^2)/(2*$I$5)</f>
        <v/>
      </c>
      <c r="AC152">
        <f>((ABS(K152)*$D$6)/(MAX(((F152)+(G152)*(W152))*(W152),1E-6)*MAX(((((F152)+(G152)*(W152))*(W152))/MAX((F152)+2*(W152)*SQRT(1+(G152)^2),1E-6))^(2/3),1E-6)))^2</f>
        <v/>
      </c>
      <c r="AD152">
        <f>ABS(ABS(K152)/MAX(((F152)+(G152)*(W152))*(W152),1E-6))/SQRT($I$5*MAX((((F152)+(G152)*(W152))*(W152))/MAX((F152)+2*(G152)*(W152),1E-6),1E-6))</f>
        <v/>
      </c>
      <c r="AE152">
        <f>((F152)*(W152)^2)/2+(G152)*(W152)^3/3+(ABS(K152)^2)/($I$5*MAX(((F152)+(G152)*(W152))*(W152),1E-6))</f>
        <v/>
      </c>
      <c r="AF152">
        <f>IF($D$20=0,0,IFERROR(AB153+(((AC152+AC153)/2)*J153)+(IF(Z152&gt;Z153,$D$8*((Z152^2-Z153^2)/(2*$I$5)),$D$9*((Z153^2-Z152^2)/(2*$I$5)))+($D$10*(ABS(I153)/90)*(MAX(Z152^2,Z153^2)/(2*$I$5))))-AB152,0))</f>
        <v/>
      </c>
      <c r="AG152">
        <f>IF($D$20=0,1,IFERROR(IF(ROUND(AD152,3)=1,1,IF(AND(ABS(AF152)&lt;$D$19,AD152&lt;1),1,0)),0))</f>
        <v/>
      </c>
      <c r="AH152">
        <f>IFERROR(IF(V32="Supercritical",MAX($D$16,IFERROR(L152,MAX($D$16,POWER((ABS(K152)^2)/($I$5*MAX(F152,0.1)^2),1/3)))),IF(V32="Subcritical",MAX($D$16,IFERROR(W152,MAX($D$16,POWER((ABS(K152)^2)/($I$5*MAX(F152,0.1)^2),1/3)))),IF(AND(IFERROR(V152,0)=1,IFERROR(AG152,0)=1),IF(IFERROR(T152,-1E99)&gt;=IFERROR(AE152,-1E99),MAX($D$16,IFERROR(L152,MAX($D$16,POWER((ABS(K152)^2)/($I$5*MAX(F152,0.1)^2),1/3)))),MAX($D$16,IFERROR(W152,MAX($D$16,POWER((ABS(K152)^2)/($I$5*MAX(F152,0.1)^2),1/3))))),IF(IFERROR(V152,0)=1,MAX($D$16,IFERROR(L152,MAX($D$16,POWER((ABS(K152)^2)/($I$5*MAX(F152,0.1)^2),1/3)))),IF(IFERROR(AG152,0)=1,MAX($D$16,IFERROR(W152,MAX($D$16,POWER((ABS(K152)^2)/($I$5*MAX(F152,0.1)^2),1/3)))),MAX($D$16,POWER((ABS(K152)^2)/($I$5*MAX(F152,0.1)^2),1/3))))))),MAX($D$16,POWER((ABS(K152)^2)/($I$5*MAX(F152,0.1)^2),1/3)))</f>
        <v/>
      </c>
      <c r="AI152">
        <f>E152+AH152</f>
        <v/>
      </c>
      <c r="AJ152">
        <f>AI152+((ABS(K152)/MAX(((F152)+(G152)*(AH152))*(AH152),1E-6))^2)/(2*$I$5)</f>
        <v/>
      </c>
      <c r="AM152" t="n">
        <v>0</v>
      </c>
      <c r="AN152" t="n">
        <v>0</v>
      </c>
      <c r="AO152">
        <f>AM152+AN152</f>
        <v/>
      </c>
      <c r="AP152">
        <f>AP151+AO152</f>
        <v/>
      </c>
      <c r="AQ152">
        <f>ABS(ABS(K152)/MAX(((F152)+(G152)*(AH152))*(AH152),1E-6))/SQRT($I$5*MAX((((F152)+(G152)*(AH152))*(AH152))/MAX((F152)+2*(G152)*(AH152),1E-6),1E-6))</f>
        <v/>
      </c>
      <c r="AR152">
        <f>IF(AQ152&lt;1,"Subcritical","Supercritical")</f>
        <v/>
      </c>
      <c r="AS152">
        <f>((ABS(K152)*$D$6)/(MAX(((F152)+(G152)*(AH152))*(AH152),1E-6)*MAX(((((F152)+(G152)*(AH152))*(AH152))/MAX((F152)+2*(AH152)*SQRT(1+(G152)^2),1E-6))^(2/3),1E-6)))^2</f>
        <v/>
      </c>
    </row>
    <row r="153">
      <c r="A153" t="n">
        <v>4</v>
      </c>
      <c r="B153" t="n">
        <v>3</v>
      </c>
      <c r="C153" t="n">
        <v>616553.172</v>
      </c>
      <c r="D153" t="n">
        <v>3097759.484</v>
      </c>
      <c r="E153" t="n">
        <v>634.292</v>
      </c>
      <c r="F153" t="n">
        <v>8.664</v>
      </c>
      <c r="G153" t="n">
        <v>0</v>
      </c>
      <c r="H153" t="inlineStr">
        <is>
          <t>Junction</t>
        </is>
      </c>
      <c r="I153" t="n">
        <v>0</v>
      </c>
      <c r="J153">
        <f>B153-B152</f>
        <v/>
      </c>
      <c r="K153">
        <f>MAX(0,K152-AO152)</f>
        <v/>
      </c>
      <c r="L153">
        <f>IF($D$20=0,IFERROR(L152,MAX($D$16,POWER((ABS(K153)^2)/($I$5*MAX(F153,0.1)^2),1/3))),IF(IFERROR(V152,0)=0,IFERROR(L152,MAX($D$16,POWER((ABS(K153)^2)/($I$5*MAX(F153,0.1)^2),1/3))),IF(OR(IFERROR(L153,0)=0,IFERROR(S152,0)&lt;1,IFERROR(S153,0)&lt;1),MAX($D$16,POWER((ABS(K153)^2)/($I$5*MAX(F153,0.1)^2),1/3)),IF(IFERROR(U153,0)&gt;0,MAX($D$16,IFERROR(L153,0)+((IFERROR(U153,0))*$D$18*IF((IFERROR(S153,0))&lt;1,1,-1))),IF(IFERROR(U153,0)&lt;0,IF(ABS((MAX($D$16,POWER((ABS(K153)^2)/($I$5*MAX(F153,0.1)^2),1/3)))-IFERROR(L153,0))&gt;$D$19,MAX($D$16,IF((MAX($D$16,POWER((ABS(K153)^2)/($I$5*MAX(F153,0.1)^2),1/3)))&gt;IFERROR(L153,0),MIN((MAX($D$16,POWER((ABS(K153)^2)/($I$5*MAX(F153,0.1)^2),1/3))),IFERROR(L153,0)+(MIN(ABS(IFERROR(U153,0))*$D$18,ABS((MAX($D$16,POWER((ABS(K153)^2)/($I$5*MAX(F153,0.1)^2),1/3)))-IFERROR(L153,0))))),MAX((MAX($D$16,POWER((ABS(K153)^2)/($I$5*MAX(F153,0.1)^2),1/3))),IFERROR(L153,0)-(MIN(ABS(IFERROR(U153,0))*$D$18,ABS((MAX($D$16,POWER((ABS(K153)^2)/($I$5*MAX(F153,0.1)^2),1/3)))-IFERROR(L153,0))))))),MAX($D$16,POWER((ABS(K153)^2)/($I$5*MAX(F153,0.1)^2),1/3))),MAX($D$16,IFERROR(L153,0)))))))</f>
        <v/>
      </c>
      <c r="M153">
        <f>((F153)+(G153)*(L153))*(L153)</f>
        <v/>
      </c>
      <c r="N153">
        <f>(((F153)+(G153)*(L153))*(L153))/MAX((F153)+2*(L153)*SQRT(1+(G153)^2),1E-6)</f>
        <v/>
      </c>
      <c r="O153">
        <f>ABS(K153)/MAX(((F153)+(G153)*(L153))*(L153),1E-6)</f>
        <v/>
      </c>
      <c r="P153">
        <f>E153+L153</f>
        <v/>
      </c>
      <c r="Q153">
        <f>P153+((ABS(K153)/MAX(((F153)+(G153)*(L153))*(L153),1E-6))^2)/(2*$I$5)</f>
        <v/>
      </c>
      <c r="R153">
        <f>((ABS(K153)*$D$6)/(MAX(((F153)+(G153)*(L153))*(L153),1E-6)*MAX(((((F153)+(G153)*(L153))*(L153))/MAX((F153)+2*(L153)*SQRT(1+(G153)^2),1E-6))^(2/3),1E-6)))^2</f>
        <v/>
      </c>
      <c r="S153">
        <f>ABS(ABS(K153)/MAX(((F153)+(G153)*(L153))*(L153),1E-6))/SQRT($I$5*MAX((((F153)+(G153)*(L153))*(L153))/MAX((F153)+2*(G153)*(L153),1E-6),1E-6))</f>
        <v/>
      </c>
      <c r="T153">
        <f>((F153)*(L153)^2)/2+(G153)*(L153)^3/3+(ABS(K153)^2)/($I$5*MAX(((F153)+(G153)*(L153))*(L153),1E-6))</f>
        <v/>
      </c>
      <c r="U153">
        <f>IF($D$20=0,0,IFERROR(Q152-(((R152+R153)/2)*J153)-(IF(O152&gt;O153,$D$8*((O152^2-O153^2)/(2*$I$5)),$D$9*((O153^2-O152^2)/(2*$I$5)))+($D$10*(ABS(I153)/90)*(MAX(O152^2,O153^2)/(2*$I$5))))-Q153,0))</f>
        <v/>
      </c>
      <c r="V153">
        <f>IF($D$20=0,1,IFERROR(IF(ROUND(S153,3)=1,1,IF(AND(ABS(U153)&lt;$D$19,S153&gt;1),1,0)),0))</f>
        <v/>
      </c>
      <c r="W153">
        <f>IF($D$20=0,IFERROR(W154,MAX($D$16,POWER((ABS(K153)^2)/($I$5*MAX(F153,0.1)^2),1/3))),IF(IFERROR(AG154,0)=0,IFERROR(W154,MAX($D$16,POWER((ABS(K153)^2)/($I$5*MAX(F153,0.1)^2),1/3))),IF(OR(IFERROR(W153,0)=0,IFERROR(AD154,0)&gt;1),MAX($D$16,POWER((ABS(K153)^2)/($I$5*MAX(F153,0.1)^2),1/3)),IF(IFERROR(AF153,0)&gt;0,MAX($D$16,IFERROR(W153,0)+((IFERROR(AF153,0))*$D$18*IF((IFERROR(AD153,0))&lt;1,1,-1))),IF(IFERROR(AF153,0)&lt;0,IF(ABS((MAX($D$16,POWER((ABS(K153)^2)/($I$5*MAX(F153,0.1)^2),1/3)))-IFERROR(W153,0))&gt;$D$19,MAX($D$16,IF((MAX($D$16,POWER((ABS(K153)^2)/($I$5*MAX(F153,0.1)^2),1/3)))&gt;IFERROR(W153,0),MIN((MAX($D$16,POWER((ABS(K153)^2)/($I$5*MAX(F153,0.1)^2),1/3))),IFERROR(W153,0)+(MIN(ABS(IFERROR(AF153,0))*$D$18,ABS((MAX($D$16,POWER((ABS(K153)^2)/($I$5*MAX(F153,0.1)^2),1/3)))-IFERROR(W153,0))))),MAX((MAX($D$16,POWER((ABS(K153)^2)/($I$5*MAX(F153,0.1)^2),1/3))),IFERROR(W153,0)-(MIN(ABS(IFERROR(AF153,0))*$D$18,ABS((MAX($D$16,POWER((ABS(K153)^2)/($I$5*MAX(F153,0.1)^2),1/3)))-IFERROR(W153,0))))))),MAX($D$16,POWER((ABS(K153)^2)/($I$5*MAX(F153,0.1)^2),1/3))),MAX($D$16,IFERROR(W153,0)))))))</f>
        <v/>
      </c>
      <c r="X153">
        <f>((F153)+(G153)*(W153))*(W153)</f>
        <v/>
      </c>
      <c r="Y153">
        <f>(((F153)+(G153)*(W153))*(W153))/MAX((F153)+2*(W153)*SQRT(1+(G153)^2),1E-6)</f>
        <v/>
      </c>
      <c r="Z153">
        <f>ABS(K153)/MAX(((F153)+(G153)*(W153))*(W153),1E-6)</f>
        <v/>
      </c>
      <c r="AA153">
        <f>E153+W153</f>
        <v/>
      </c>
      <c r="AB153">
        <f>AA153+((ABS(K153)/MAX(((F153)+(G153)*(W153))*(W153),1E-6))^2)/(2*$I$5)</f>
        <v/>
      </c>
      <c r="AC153">
        <f>((ABS(K153)*$D$6)/(MAX(((F153)+(G153)*(W153))*(W153),1E-6)*MAX(((((F153)+(G153)*(W153))*(W153))/MAX((F153)+2*(W153)*SQRT(1+(G153)^2),1E-6))^(2/3),1E-6)))^2</f>
        <v/>
      </c>
      <c r="AD153">
        <f>ABS(ABS(K153)/MAX(((F153)+(G153)*(W153))*(W153),1E-6))/SQRT($I$5*MAX((((F153)+(G153)*(W153))*(W153))/MAX((F153)+2*(G153)*(W153),1E-6),1E-6))</f>
        <v/>
      </c>
      <c r="AE153">
        <f>((F153)*(W153)^2)/2+(G153)*(W153)^3/3+(ABS(K153)^2)/($I$5*MAX(((F153)+(G153)*(W153))*(W153),1E-6))</f>
        <v/>
      </c>
      <c r="AF153">
        <f>IF($D$20=0,0,IFERROR(AB154+(((AC153+AC154)/2)*J154)+(IF(Z153&gt;Z154,$D$8*((Z153^2-Z154^2)/(2*$I$5)),$D$9*((Z154^2-Z153^2)/(2*$I$5)))+($D$10*(ABS(I154)/90)*(MAX(Z153^2,Z154^2)/(2*$I$5))))-AB153,0))</f>
        <v/>
      </c>
      <c r="AG153">
        <f>IF($D$20=0,1,IFERROR(IF(ROUND(AD153,3)=1,1,IF(AND(ABS(AF153)&lt;$D$19,AD153&lt;1),1,0)),0))</f>
        <v/>
      </c>
      <c r="AH153">
        <f>IFERROR(IF(V32="Supercritical",MAX($D$16,IFERROR(L153,MAX($D$16,POWER((ABS(K153)^2)/($I$5*MAX(F153,0.1)^2),1/3)))),IF(V32="Subcritical",MAX($D$16,IFERROR(W153,MAX($D$16,POWER((ABS(K153)^2)/($I$5*MAX(F153,0.1)^2),1/3)))),IF(AND(IFERROR(V153,0)=1,IFERROR(AG153,0)=1),IF(IFERROR(T153,-1E99)&gt;=IFERROR(AE153,-1E99),MAX($D$16,IFERROR(L153,MAX($D$16,POWER((ABS(K153)^2)/($I$5*MAX(F153,0.1)^2),1/3)))),MAX($D$16,IFERROR(W153,MAX($D$16,POWER((ABS(K153)^2)/($I$5*MAX(F153,0.1)^2),1/3))))),IF(IFERROR(V153,0)=1,MAX($D$16,IFERROR(L153,MAX($D$16,POWER((ABS(K153)^2)/($I$5*MAX(F153,0.1)^2),1/3)))),IF(IFERROR(AG153,0)=1,MAX($D$16,IFERROR(W153,MAX($D$16,POWER((ABS(K153)^2)/($I$5*MAX(F153,0.1)^2),1/3)))),MAX($D$16,POWER((ABS(K153)^2)/($I$5*MAX(F153,0.1)^2),1/3))))))),MAX($D$16,POWER((ABS(K153)^2)/($I$5*MAX(F153,0.1)^2),1/3)))</f>
        <v/>
      </c>
      <c r="AI153">
        <f>E153+AH153</f>
        <v/>
      </c>
      <c r="AJ153">
        <f>AI153+((ABS(K153)/MAX(((F153)+(G153)*(AH153))*(AH153),1E-6))^2)/(2*$I$5)</f>
        <v/>
      </c>
      <c r="AM153" t="n">
        <v>0</v>
      </c>
      <c r="AN153" t="n">
        <v>0</v>
      </c>
      <c r="AO153">
        <f>AM153+AN153</f>
        <v/>
      </c>
      <c r="AP153">
        <f>AP152+AO153</f>
        <v/>
      </c>
      <c r="AQ153">
        <f>ABS(ABS(K153)/MAX(((F153)+(G153)*(AH153))*(AH153),1E-6))/SQRT($I$5*MAX((((F153)+(G153)*(AH153))*(AH153))/MAX((F153)+2*(G153)*(AH153),1E-6),1E-6))</f>
        <v/>
      </c>
      <c r="AR153">
        <f>IF(AQ153&lt;1,"Subcritical","Supercritical")</f>
        <v/>
      </c>
      <c r="AS153">
        <f>((ABS(K153)*$D$6)/(MAX(((F153)+(G153)*(AH153))*(AH153),1E-6)*MAX(((((F153)+(G153)*(AH153))*(AH153))/MAX((F153)+2*(AH153)*SQRT(1+(G153)^2),1E-6))^(2/3),1E-6)))^2</f>
        <v/>
      </c>
    </row>
    <row r="154">
      <c r="A154" t="n">
        <v>5</v>
      </c>
      <c r="B154" t="n">
        <v>4</v>
      </c>
      <c r="C154" t="n">
        <v>616552.225</v>
      </c>
      <c r="D154" t="n">
        <v>3097759.163</v>
      </c>
      <c r="E154" t="n">
        <v>634.29</v>
      </c>
      <c r="F154" t="n">
        <v>9.401</v>
      </c>
      <c r="G154" t="n">
        <v>0</v>
      </c>
      <c r="H154" t="inlineStr">
        <is>
          <t>Junction</t>
        </is>
      </c>
      <c r="I154" t="n">
        <v>0</v>
      </c>
      <c r="J154">
        <f>B154-B153</f>
        <v/>
      </c>
      <c r="K154">
        <f>MAX(0,K153-AO153)</f>
        <v/>
      </c>
      <c r="L154">
        <f>IF($D$20=0,IFERROR(L153,MAX($D$16,POWER((ABS(K154)^2)/($I$5*MAX(F154,0.1)^2),1/3))),IF(IFERROR(V153,0)=0,IFERROR(L153,MAX($D$16,POWER((ABS(K154)^2)/($I$5*MAX(F154,0.1)^2),1/3))),IF(OR(IFERROR(L154,0)=0,IFERROR(S153,0)&lt;1,IFERROR(S154,0)&lt;1),MAX($D$16,POWER((ABS(K154)^2)/($I$5*MAX(F154,0.1)^2),1/3)),IF(IFERROR(U154,0)&gt;0,MAX($D$16,IFERROR(L154,0)+((IFERROR(U154,0))*$D$18*IF((IFERROR(S154,0))&lt;1,1,-1))),IF(IFERROR(U154,0)&lt;0,IF(ABS((MAX($D$16,POWER((ABS(K154)^2)/($I$5*MAX(F154,0.1)^2),1/3)))-IFERROR(L154,0))&gt;$D$19,MAX($D$16,IF((MAX($D$16,POWER((ABS(K154)^2)/($I$5*MAX(F154,0.1)^2),1/3)))&gt;IFERROR(L154,0),MIN((MAX($D$16,POWER((ABS(K154)^2)/($I$5*MAX(F154,0.1)^2),1/3))),IFERROR(L154,0)+(MIN(ABS(IFERROR(U154,0))*$D$18,ABS((MAX($D$16,POWER((ABS(K154)^2)/($I$5*MAX(F154,0.1)^2),1/3)))-IFERROR(L154,0))))),MAX((MAX($D$16,POWER((ABS(K154)^2)/($I$5*MAX(F154,0.1)^2),1/3))),IFERROR(L154,0)-(MIN(ABS(IFERROR(U154,0))*$D$18,ABS((MAX($D$16,POWER((ABS(K154)^2)/($I$5*MAX(F154,0.1)^2),1/3)))-IFERROR(L154,0))))))),MAX($D$16,POWER((ABS(K154)^2)/($I$5*MAX(F154,0.1)^2),1/3))),MAX($D$16,IFERROR(L154,0)))))))</f>
        <v/>
      </c>
      <c r="M154">
        <f>((F154)+(G154)*(L154))*(L154)</f>
        <v/>
      </c>
      <c r="N154">
        <f>(((F154)+(G154)*(L154))*(L154))/MAX((F154)+2*(L154)*SQRT(1+(G154)^2),1E-6)</f>
        <v/>
      </c>
      <c r="O154">
        <f>ABS(K154)/MAX(((F154)+(G154)*(L154))*(L154),1E-6)</f>
        <v/>
      </c>
      <c r="P154">
        <f>E154+L154</f>
        <v/>
      </c>
      <c r="Q154">
        <f>P154+((ABS(K154)/MAX(((F154)+(G154)*(L154))*(L154),1E-6))^2)/(2*$I$5)</f>
        <v/>
      </c>
      <c r="R154">
        <f>((ABS(K154)*$D$6)/(MAX(((F154)+(G154)*(L154))*(L154),1E-6)*MAX(((((F154)+(G154)*(L154))*(L154))/MAX((F154)+2*(L154)*SQRT(1+(G154)^2),1E-6))^(2/3),1E-6)))^2</f>
        <v/>
      </c>
      <c r="S154">
        <f>ABS(ABS(K154)/MAX(((F154)+(G154)*(L154))*(L154),1E-6))/SQRT($I$5*MAX((((F154)+(G154)*(L154))*(L154))/MAX((F154)+2*(G154)*(L154),1E-6),1E-6))</f>
        <v/>
      </c>
      <c r="T154">
        <f>((F154)*(L154)^2)/2+(G154)*(L154)^3/3+(ABS(K154)^2)/($I$5*MAX(((F154)+(G154)*(L154))*(L154),1E-6))</f>
        <v/>
      </c>
      <c r="U154">
        <f>IF($D$20=0,0,IFERROR(Q153-(((R153+R154)/2)*J154)-(IF(O153&gt;O154,$D$8*((O153^2-O154^2)/(2*$I$5)),$D$9*((O154^2-O153^2)/(2*$I$5)))+($D$10*(ABS(I154)/90)*(MAX(O153^2,O154^2)/(2*$I$5))))-Q154,0))</f>
        <v/>
      </c>
      <c r="V154">
        <f>IF($D$20=0,1,IFERROR(IF(ROUND(S154,3)=1,1,IF(AND(ABS(U154)&lt;$D$19,S154&gt;1),1,0)),0))</f>
        <v/>
      </c>
      <c r="W154">
        <f>IF($D$20=0,IFERROR(W155,MAX($D$16,POWER((ABS(K154)^2)/($I$5*MAX(F154,0.1)^2),1/3))),IF(IFERROR(AG155,0)=0,IFERROR(W155,MAX($D$16,POWER((ABS(K154)^2)/($I$5*MAX(F154,0.1)^2),1/3))),IF(OR(IFERROR(W154,0)=0,IFERROR(AD155,0)&gt;1),MAX($D$16,POWER((ABS(K154)^2)/($I$5*MAX(F154,0.1)^2),1/3)),IF(IFERROR(AF154,0)&gt;0,MAX($D$16,IFERROR(W154,0)+((IFERROR(AF154,0))*$D$18*IF((IFERROR(AD154,0))&lt;1,1,-1))),IF(IFERROR(AF154,0)&lt;0,IF(ABS((MAX($D$16,POWER((ABS(K154)^2)/($I$5*MAX(F154,0.1)^2),1/3)))-IFERROR(W154,0))&gt;$D$19,MAX($D$16,IF((MAX($D$16,POWER((ABS(K154)^2)/($I$5*MAX(F154,0.1)^2),1/3)))&gt;IFERROR(W154,0),MIN((MAX($D$16,POWER((ABS(K154)^2)/($I$5*MAX(F154,0.1)^2),1/3))),IFERROR(W154,0)+(MIN(ABS(IFERROR(AF154,0))*$D$18,ABS((MAX($D$16,POWER((ABS(K154)^2)/($I$5*MAX(F154,0.1)^2),1/3)))-IFERROR(W154,0))))),MAX((MAX($D$16,POWER((ABS(K154)^2)/($I$5*MAX(F154,0.1)^2),1/3))),IFERROR(W154,0)-(MIN(ABS(IFERROR(AF154,0))*$D$18,ABS((MAX($D$16,POWER((ABS(K154)^2)/($I$5*MAX(F154,0.1)^2),1/3)))-IFERROR(W154,0))))))),MAX($D$16,POWER((ABS(K154)^2)/($I$5*MAX(F154,0.1)^2),1/3))),MAX($D$16,IFERROR(W154,0)))))))</f>
        <v/>
      </c>
      <c r="X154">
        <f>((F154)+(G154)*(W154))*(W154)</f>
        <v/>
      </c>
      <c r="Y154">
        <f>(((F154)+(G154)*(W154))*(W154))/MAX((F154)+2*(W154)*SQRT(1+(G154)^2),1E-6)</f>
        <v/>
      </c>
      <c r="Z154">
        <f>ABS(K154)/MAX(((F154)+(G154)*(W154))*(W154),1E-6)</f>
        <v/>
      </c>
      <c r="AA154">
        <f>E154+W154</f>
        <v/>
      </c>
      <c r="AB154">
        <f>AA154+((ABS(K154)/MAX(((F154)+(G154)*(W154))*(W154),1E-6))^2)/(2*$I$5)</f>
        <v/>
      </c>
      <c r="AC154">
        <f>((ABS(K154)*$D$6)/(MAX(((F154)+(G154)*(W154))*(W154),1E-6)*MAX(((((F154)+(G154)*(W154))*(W154))/MAX((F154)+2*(W154)*SQRT(1+(G154)^2),1E-6))^(2/3),1E-6)))^2</f>
        <v/>
      </c>
      <c r="AD154">
        <f>ABS(ABS(K154)/MAX(((F154)+(G154)*(W154))*(W154),1E-6))/SQRT($I$5*MAX((((F154)+(G154)*(W154))*(W154))/MAX((F154)+2*(G154)*(W154),1E-6),1E-6))</f>
        <v/>
      </c>
      <c r="AE154">
        <f>((F154)*(W154)^2)/2+(G154)*(W154)^3/3+(ABS(K154)^2)/($I$5*MAX(((F154)+(G154)*(W154))*(W154),1E-6))</f>
        <v/>
      </c>
      <c r="AF154">
        <f>IF($D$20=0,0,IFERROR(AB155+(((AC154+AC155)/2)*J155)+(IF(Z154&gt;Z155,$D$8*((Z154^2-Z155^2)/(2*$I$5)),$D$9*((Z155^2-Z154^2)/(2*$I$5)))+($D$10*(ABS(I155)/90)*(MAX(Z154^2,Z155^2)/(2*$I$5))))-AB154,0))</f>
        <v/>
      </c>
      <c r="AG154">
        <f>IF($D$20=0,1,IFERROR(IF(ROUND(AD154,3)=1,1,IF(AND(ABS(AF154)&lt;$D$19,AD154&lt;1),1,0)),0))</f>
        <v/>
      </c>
      <c r="AH154">
        <f>IFERROR(IF(V32="Supercritical",MAX($D$16,IFERROR(L154,MAX($D$16,POWER((ABS(K154)^2)/($I$5*MAX(F154,0.1)^2),1/3)))),IF(V32="Subcritical",MAX($D$16,IFERROR(W154,MAX($D$16,POWER((ABS(K154)^2)/($I$5*MAX(F154,0.1)^2),1/3)))),IF(AND(IFERROR(V154,0)=1,IFERROR(AG154,0)=1),IF(IFERROR(T154,-1E99)&gt;=IFERROR(AE154,-1E99),MAX($D$16,IFERROR(L154,MAX($D$16,POWER((ABS(K154)^2)/($I$5*MAX(F154,0.1)^2),1/3)))),MAX($D$16,IFERROR(W154,MAX($D$16,POWER((ABS(K154)^2)/($I$5*MAX(F154,0.1)^2),1/3))))),IF(IFERROR(V154,0)=1,MAX($D$16,IFERROR(L154,MAX($D$16,POWER((ABS(K154)^2)/($I$5*MAX(F154,0.1)^2),1/3)))),IF(IFERROR(AG154,0)=1,MAX($D$16,IFERROR(W154,MAX($D$16,POWER((ABS(K154)^2)/($I$5*MAX(F154,0.1)^2),1/3)))),MAX($D$16,POWER((ABS(K154)^2)/($I$5*MAX(F154,0.1)^2),1/3))))))),MAX($D$16,POWER((ABS(K154)^2)/($I$5*MAX(F154,0.1)^2),1/3)))</f>
        <v/>
      </c>
      <c r="AI154">
        <f>E154+AH154</f>
        <v/>
      </c>
      <c r="AJ154">
        <f>AI154+((ABS(K154)/MAX(((F154)+(G154)*(AH154))*(AH154),1E-6))^2)/(2*$I$5)</f>
        <v/>
      </c>
      <c r="AM154" t="n">
        <v>0</v>
      </c>
      <c r="AN154" t="n">
        <v>0</v>
      </c>
      <c r="AO154">
        <f>AM154+AN154</f>
        <v/>
      </c>
      <c r="AP154">
        <f>AP153+AO154</f>
        <v/>
      </c>
      <c r="AQ154">
        <f>ABS(ABS(K154)/MAX(((F154)+(G154)*(AH154))*(AH154),1E-6))/SQRT($I$5*MAX((((F154)+(G154)*(AH154))*(AH154))/MAX((F154)+2*(G154)*(AH154),1E-6),1E-6))</f>
        <v/>
      </c>
      <c r="AR154">
        <f>IF(AQ154&lt;1,"Subcritical","Supercritical")</f>
        <v/>
      </c>
      <c r="AS154">
        <f>((ABS(K154)*$D$6)/(MAX(((F154)+(G154)*(AH154))*(AH154),1E-6)*MAX(((((F154)+(G154)*(AH154))*(AH154))/MAX((F154)+2*(AH154)*SQRT(1+(G154)^2),1E-6))^(2/3),1E-6)))^2</f>
        <v/>
      </c>
    </row>
    <row r="155">
      <c r="A155" t="n">
        <v>6</v>
      </c>
      <c r="B155" t="n">
        <v>5</v>
      </c>
      <c r="C155" t="n">
        <v>616551.278</v>
      </c>
      <c r="D155" t="n">
        <v>3097758.842</v>
      </c>
      <c r="E155" t="n">
        <v>634.288</v>
      </c>
      <c r="F155" t="n">
        <v>10.138</v>
      </c>
      <c r="G155" t="n">
        <v>0</v>
      </c>
      <c r="H155" t="inlineStr">
        <is>
          <t>Junction</t>
        </is>
      </c>
      <c r="I155" t="n">
        <v>0</v>
      </c>
      <c r="J155">
        <f>B155-B154</f>
        <v/>
      </c>
      <c r="K155">
        <f>MAX(0,K154-AO154)</f>
        <v/>
      </c>
      <c r="L155">
        <f>IF($D$20=0,IFERROR(L154,MAX($D$16,POWER((ABS(K155)^2)/($I$5*MAX(F155,0.1)^2),1/3))),IF(IFERROR(V154,0)=0,IFERROR(L154,MAX($D$16,POWER((ABS(K155)^2)/($I$5*MAX(F155,0.1)^2),1/3))),IF(OR(IFERROR(L155,0)=0,IFERROR(S154,0)&lt;1,IFERROR(S155,0)&lt;1),MAX($D$16,POWER((ABS(K155)^2)/($I$5*MAX(F155,0.1)^2),1/3)),IF(IFERROR(U155,0)&gt;0,MAX($D$16,IFERROR(L155,0)+((IFERROR(U155,0))*$D$18*IF((IFERROR(S155,0))&lt;1,1,-1))),IF(IFERROR(U155,0)&lt;0,IF(ABS((MAX($D$16,POWER((ABS(K155)^2)/($I$5*MAX(F155,0.1)^2),1/3)))-IFERROR(L155,0))&gt;$D$19,MAX($D$16,IF((MAX($D$16,POWER((ABS(K155)^2)/($I$5*MAX(F155,0.1)^2),1/3)))&gt;IFERROR(L155,0),MIN((MAX($D$16,POWER((ABS(K155)^2)/($I$5*MAX(F155,0.1)^2),1/3))),IFERROR(L155,0)+(MIN(ABS(IFERROR(U155,0))*$D$18,ABS((MAX($D$16,POWER((ABS(K155)^2)/($I$5*MAX(F155,0.1)^2),1/3)))-IFERROR(L155,0))))),MAX((MAX($D$16,POWER((ABS(K155)^2)/($I$5*MAX(F155,0.1)^2),1/3))),IFERROR(L155,0)-(MIN(ABS(IFERROR(U155,0))*$D$18,ABS((MAX($D$16,POWER((ABS(K155)^2)/($I$5*MAX(F155,0.1)^2),1/3)))-IFERROR(L155,0))))))),MAX($D$16,POWER((ABS(K155)^2)/($I$5*MAX(F155,0.1)^2),1/3))),MAX($D$16,IFERROR(L155,0)))))))</f>
        <v/>
      </c>
      <c r="M155">
        <f>((F155)+(G155)*(L155))*(L155)</f>
        <v/>
      </c>
      <c r="N155">
        <f>(((F155)+(G155)*(L155))*(L155))/MAX((F155)+2*(L155)*SQRT(1+(G155)^2),1E-6)</f>
        <v/>
      </c>
      <c r="O155">
        <f>ABS(K155)/MAX(((F155)+(G155)*(L155))*(L155),1E-6)</f>
        <v/>
      </c>
      <c r="P155">
        <f>E155+L155</f>
        <v/>
      </c>
      <c r="Q155">
        <f>P155+((ABS(K155)/MAX(((F155)+(G155)*(L155))*(L155),1E-6))^2)/(2*$I$5)</f>
        <v/>
      </c>
      <c r="R155">
        <f>((ABS(K155)*$D$6)/(MAX(((F155)+(G155)*(L155))*(L155),1E-6)*MAX(((((F155)+(G155)*(L155))*(L155))/MAX((F155)+2*(L155)*SQRT(1+(G155)^2),1E-6))^(2/3),1E-6)))^2</f>
        <v/>
      </c>
      <c r="S155">
        <f>ABS(ABS(K155)/MAX(((F155)+(G155)*(L155))*(L155),1E-6))/SQRT($I$5*MAX((((F155)+(G155)*(L155))*(L155))/MAX((F155)+2*(G155)*(L155),1E-6),1E-6))</f>
        <v/>
      </c>
      <c r="T155">
        <f>((F155)*(L155)^2)/2+(G155)*(L155)^3/3+(ABS(K155)^2)/($I$5*MAX(((F155)+(G155)*(L155))*(L155),1E-6))</f>
        <v/>
      </c>
      <c r="U155">
        <f>IF($D$20=0,0,IFERROR(Q154-(((R154+R155)/2)*J155)-(IF(O154&gt;O155,$D$8*((O154^2-O155^2)/(2*$I$5)),$D$9*((O155^2-O154^2)/(2*$I$5)))+($D$10*(ABS(I155)/90)*(MAX(O154^2,O155^2)/(2*$I$5))))-Q155,0))</f>
        <v/>
      </c>
      <c r="V155">
        <f>IF($D$20=0,1,IFERROR(IF(ROUND(S155,3)=1,1,IF(AND(ABS(U155)&lt;$D$19,S155&gt;1),1,0)),0))</f>
        <v/>
      </c>
      <c r="W155">
        <f>IF($D$20=0,IFERROR(W156,MAX($D$16,POWER((ABS(K155)^2)/($I$5*MAX(F155,0.1)^2),1/3))),IF(IFERROR(AG156,0)=0,IFERROR(W156,MAX($D$16,POWER((ABS(K155)^2)/($I$5*MAX(F155,0.1)^2),1/3))),IF(OR(IFERROR(W155,0)=0,IFERROR(AD156,0)&gt;1),MAX($D$16,POWER((ABS(K155)^2)/($I$5*MAX(F155,0.1)^2),1/3)),IF(IFERROR(AF155,0)&gt;0,MAX($D$16,IFERROR(W155,0)+((IFERROR(AF155,0))*$D$18*IF((IFERROR(AD155,0))&lt;1,1,-1))),IF(IFERROR(AF155,0)&lt;0,IF(ABS((MAX($D$16,POWER((ABS(K155)^2)/($I$5*MAX(F155,0.1)^2),1/3)))-IFERROR(W155,0))&gt;$D$19,MAX($D$16,IF((MAX($D$16,POWER((ABS(K155)^2)/($I$5*MAX(F155,0.1)^2),1/3)))&gt;IFERROR(W155,0),MIN((MAX($D$16,POWER((ABS(K155)^2)/($I$5*MAX(F155,0.1)^2),1/3))),IFERROR(W155,0)+(MIN(ABS(IFERROR(AF155,0))*$D$18,ABS((MAX($D$16,POWER((ABS(K155)^2)/($I$5*MAX(F155,0.1)^2),1/3)))-IFERROR(W155,0))))),MAX((MAX($D$16,POWER((ABS(K155)^2)/($I$5*MAX(F155,0.1)^2),1/3))),IFERROR(W155,0)-(MIN(ABS(IFERROR(AF155,0))*$D$18,ABS((MAX($D$16,POWER((ABS(K155)^2)/($I$5*MAX(F155,0.1)^2),1/3)))-IFERROR(W155,0))))))),MAX($D$16,POWER((ABS(K155)^2)/($I$5*MAX(F155,0.1)^2),1/3))),MAX($D$16,IFERROR(W155,0)))))))</f>
        <v/>
      </c>
      <c r="X155">
        <f>((F155)+(G155)*(W155))*(W155)</f>
        <v/>
      </c>
      <c r="Y155">
        <f>(((F155)+(G155)*(W155))*(W155))/MAX((F155)+2*(W155)*SQRT(1+(G155)^2),1E-6)</f>
        <v/>
      </c>
      <c r="Z155">
        <f>ABS(K155)/MAX(((F155)+(G155)*(W155))*(W155),1E-6)</f>
        <v/>
      </c>
      <c r="AA155">
        <f>E155+W155</f>
        <v/>
      </c>
      <c r="AB155">
        <f>AA155+((ABS(K155)/MAX(((F155)+(G155)*(W155))*(W155),1E-6))^2)/(2*$I$5)</f>
        <v/>
      </c>
      <c r="AC155">
        <f>((ABS(K155)*$D$6)/(MAX(((F155)+(G155)*(W155))*(W155),1E-6)*MAX(((((F155)+(G155)*(W155))*(W155))/MAX((F155)+2*(W155)*SQRT(1+(G155)^2),1E-6))^(2/3),1E-6)))^2</f>
        <v/>
      </c>
      <c r="AD155">
        <f>ABS(ABS(K155)/MAX(((F155)+(G155)*(W155))*(W155),1E-6))/SQRT($I$5*MAX((((F155)+(G155)*(W155))*(W155))/MAX((F155)+2*(G155)*(W155),1E-6),1E-6))</f>
        <v/>
      </c>
      <c r="AE155">
        <f>((F155)*(W155)^2)/2+(G155)*(W155)^3/3+(ABS(K155)^2)/($I$5*MAX(((F155)+(G155)*(W155))*(W155),1E-6))</f>
        <v/>
      </c>
      <c r="AF155">
        <f>IF($D$20=0,0,IFERROR(AB156+(((AC155+AC156)/2)*J156)+(IF(Z155&gt;Z156,$D$8*((Z155^2-Z156^2)/(2*$I$5)),$D$9*((Z156^2-Z155^2)/(2*$I$5)))+($D$10*(ABS(I156)/90)*(MAX(Z155^2,Z156^2)/(2*$I$5))))-AB155,0))</f>
        <v/>
      </c>
      <c r="AG155">
        <f>IF($D$20=0,1,IFERROR(IF(ROUND(AD155,3)=1,1,IF(AND(ABS(AF155)&lt;$D$19,AD155&lt;1),1,0)),0))</f>
        <v/>
      </c>
      <c r="AH155">
        <f>IFERROR(IF(V32="Supercritical",MAX($D$16,IFERROR(L155,MAX($D$16,POWER((ABS(K155)^2)/($I$5*MAX(F155,0.1)^2),1/3)))),IF(V32="Subcritical",MAX($D$16,IFERROR(W155,MAX($D$16,POWER((ABS(K155)^2)/($I$5*MAX(F155,0.1)^2),1/3)))),IF(AND(IFERROR(V155,0)=1,IFERROR(AG155,0)=1),IF(IFERROR(T155,-1E99)&gt;=IFERROR(AE155,-1E99),MAX($D$16,IFERROR(L155,MAX($D$16,POWER((ABS(K155)^2)/($I$5*MAX(F155,0.1)^2),1/3)))),MAX($D$16,IFERROR(W155,MAX($D$16,POWER((ABS(K155)^2)/($I$5*MAX(F155,0.1)^2),1/3))))),IF(IFERROR(V155,0)=1,MAX($D$16,IFERROR(L155,MAX($D$16,POWER((ABS(K155)^2)/($I$5*MAX(F155,0.1)^2),1/3)))),IF(IFERROR(AG155,0)=1,MAX($D$16,IFERROR(W155,MAX($D$16,POWER((ABS(K155)^2)/($I$5*MAX(F155,0.1)^2),1/3)))),MAX($D$16,POWER((ABS(K155)^2)/($I$5*MAX(F155,0.1)^2),1/3))))))),MAX($D$16,POWER((ABS(K155)^2)/($I$5*MAX(F155,0.1)^2),1/3)))</f>
        <v/>
      </c>
      <c r="AI155">
        <f>E155+AH155</f>
        <v/>
      </c>
      <c r="AJ155">
        <f>AI155+((ABS(K155)/MAX(((F155)+(G155)*(AH155))*(AH155),1E-6))^2)/(2*$I$5)</f>
        <v/>
      </c>
      <c r="AM155" t="n">
        <v>0</v>
      </c>
      <c r="AN155" t="n">
        <v>0</v>
      </c>
      <c r="AO155">
        <f>AM155+AN155</f>
        <v/>
      </c>
      <c r="AP155">
        <f>AP154+AO155</f>
        <v/>
      </c>
      <c r="AQ155">
        <f>ABS(ABS(K155)/MAX(((F155)+(G155)*(AH155))*(AH155),1E-6))/SQRT($I$5*MAX((((F155)+(G155)*(AH155))*(AH155))/MAX((F155)+2*(G155)*(AH155),1E-6),1E-6))</f>
        <v/>
      </c>
      <c r="AR155">
        <f>IF(AQ155&lt;1,"Subcritical","Supercritical")</f>
        <v/>
      </c>
      <c r="AS155">
        <f>((ABS(K155)*$D$6)/(MAX(((F155)+(G155)*(AH155))*(AH155),1E-6)*MAX(((((F155)+(G155)*(AH155))*(AH155))/MAX((F155)+2*(AH155)*SQRT(1+(G155)^2),1E-6))^(2/3),1E-6)))^2</f>
        <v/>
      </c>
    </row>
    <row r="156">
      <c r="A156" t="n">
        <v>7</v>
      </c>
      <c r="B156" t="n">
        <v>6</v>
      </c>
      <c r="C156" t="n">
        <v>616550.331</v>
      </c>
      <c r="D156" t="n">
        <v>3097758.521</v>
      </c>
      <c r="E156" t="n">
        <v>634.2859999999999</v>
      </c>
      <c r="F156" t="n">
        <v>10.874</v>
      </c>
      <c r="G156" t="n">
        <v>0</v>
      </c>
      <c r="H156" t="inlineStr">
        <is>
          <t>Junction</t>
        </is>
      </c>
      <c r="I156" t="n">
        <v>0.054</v>
      </c>
      <c r="J156">
        <f>B156-B155</f>
        <v/>
      </c>
      <c r="K156">
        <f>MAX(0,K155-AO155)</f>
        <v/>
      </c>
      <c r="L156">
        <f>IF($D$20=0,IFERROR(L155,MAX($D$16,POWER((ABS(K156)^2)/($I$5*MAX(F156,0.1)^2),1/3))),IF(IFERROR(V155,0)=0,IFERROR(L155,MAX($D$16,POWER((ABS(K156)^2)/($I$5*MAX(F156,0.1)^2),1/3))),IF(OR(IFERROR(L156,0)=0,IFERROR(S155,0)&lt;1,IFERROR(S156,0)&lt;1),MAX($D$16,POWER((ABS(K156)^2)/($I$5*MAX(F156,0.1)^2),1/3)),IF(IFERROR(U156,0)&gt;0,MAX($D$16,IFERROR(L156,0)+((IFERROR(U156,0))*$D$18*IF((IFERROR(S156,0))&lt;1,1,-1))),IF(IFERROR(U156,0)&lt;0,IF(ABS((MAX($D$16,POWER((ABS(K156)^2)/($I$5*MAX(F156,0.1)^2),1/3)))-IFERROR(L156,0))&gt;$D$19,MAX($D$16,IF((MAX($D$16,POWER((ABS(K156)^2)/($I$5*MAX(F156,0.1)^2),1/3)))&gt;IFERROR(L156,0),MIN((MAX($D$16,POWER((ABS(K156)^2)/($I$5*MAX(F156,0.1)^2),1/3))),IFERROR(L156,0)+(MIN(ABS(IFERROR(U156,0))*$D$18,ABS((MAX($D$16,POWER((ABS(K156)^2)/($I$5*MAX(F156,0.1)^2),1/3)))-IFERROR(L156,0))))),MAX((MAX($D$16,POWER((ABS(K156)^2)/($I$5*MAX(F156,0.1)^2),1/3))),IFERROR(L156,0)-(MIN(ABS(IFERROR(U156,0))*$D$18,ABS((MAX($D$16,POWER((ABS(K156)^2)/($I$5*MAX(F156,0.1)^2),1/3)))-IFERROR(L156,0))))))),MAX($D$16,POWER((ABS(K156)^2)/($I$5*MAX(F156,0.1)^2),1/3))),MAX($D$16,IFERROR(L156,0)))))))</f>
        <v/>
      </c>
      <c r="M156">
        <f>((F156)+(G156)*(L156))*(L156)</f>
        <v/>
      </c>
      <c r="N156">
        <f>(((F156)+(G156)*(L156))*(L156))/MAX((F156)+2*(L156)*SQRT(1+(G156)^2),1E-6)</f>
        <v/>
      </c>
      <c r="O156">
        <f>ABS(K156)/MAX(((F156)+(G156)*(L156))*(L156),1E-6)</f>
        <v/>
      </c>
      <c r="P156">
        <f>E156+L156</f>
        <v/>
      </c>
      <c r="Q156">
        <f>P156+((ABS(K156)/MAX(((F156)+(G156)*(L156))*(L156),1E-6))^2)/(2*$I$5)</f>
        <v/>
      </c>
      <c r="R156">
        <f>((ABS(K156)*$D$6)/(MAX(((F156)+(G156)*(L156))*(L156),1E-6)*MAX(((((F156)+(G156)*(L156))*(L156))/MAX((F156)+2*(L156)*SQRT(1+(G156)^2),1E-6))^(2/3),1E-6)))^2</f>
        <v/>
      </c>
      <c r="S156">
        <f>ABS(ABS(K156)/MAX(((F156)+(G156)*(L156))*(L156),1E-6))/SQRT($I$5*MAX((((F156)+(G156)*(L156))*(L156))/MAX((F156)+2*(G156)*(L156),1E-6),1E-6))</f>
        <v/>
      </c>
      <c r="T156">
        <f>((F156)*(L156)^2)/2+(G156)*(L156)^3/3+(ABS(K156)^2)/($I$5*MAX(((F156)+(G156)*(L156))*(L156),1E-6))</f>
        <v/>
      </c>
      <c r="U156">
        <f>IF($D$20=0,0,IFERROR(Q155-(((R155+R156)/2)*J156)-(IF(O155&gt;O156,$D$8*((O155^2-O156^2)/(2*$I$5)),$D$9*((O156^2-O155^2)/(2*$I$5)))+($D$10*(ABS(I156)/90)*(MAX(O155^2,O156^2)/(2*$I$5))))-Q156,0))</f>
        <v/>
      </c>
      <c r="V156">
        <f>IF($D$20=0,1,IFERROR(IF(ROUND(S156,3)=1,1,IF(AND(ABS(U156)&lt;$D$19,S156&gt;1),1,0)),0))</f>
        <v/>
      </c>
      <c r="W156">
        <f>IF($D$20=0,IFERROR(W157,MAX($D$16,POWER((ABS(K156)^2)/($I$5*MAX(F156,0.1)^2),1/3))),IF(IFERROR(AG157,0)=0,IFERROR(W157,MAX($D$16,POWER((ABS(K156)^2)/($I$5*MAX(F156,0.1)^2),1/3))),IF(OR(IFERROR(W156,0)=0,IFERROR(AD157,0)&gt;1),MAX($D$16,POWER((ABS(K156)^2)/($I$5*MAX(F156,0.1)^2),1/3)),IF(IFERROR(AF156,0)&gt;0,MAX($D$16,IFERROR(W156,0)+((IFERROR(AF156,0))*$D$18*IF((IFERROR(AD156,0))&lt;1,1,-1))),IF(IFERROR(AF156,0)&lt;0,IF(ABS((MAX($D$16,POWER((ABS(K156)^2)/($I$5*MAX(F156,0.1)^2),1/3)))-IFERROR(W156,0))&gt;$D$19,MAX($D$16,IF((MAX($D$16,POWER((ABS(K156)^2)/($I$5*MAX(F156,0.1)^2),1/3)))&gt;IFERROR(W156,0),MIN((MAX($D$16,POWER((ABS(K156)^2)/($I$5*MAX(F156,0.1)^2),1/3))),IFERROR(W156,0)+(MIN(ABS(IFERROR(AF156,0))*$D$18,ABS((MAX($D$16,POWER((ABS(K156)^2)/($I$5*MAX(F156,0.1)^2),1/3)))-IFERROR(W156,0))))),MAX((MAX($D$16,POWER((ABS(K156)^2)/($I$5*MAX(F156,0.1)^2),1/3))),IFERROR(W156,0)-(MIN(ABS(IFERROR(AF156,0))*$D$18,ABS((MAX($D$16,POWER((ABS(K156)^2)/($I$5*MAX(F156,0.1)^2),1/3)))-IFERROR(W156,0))))))),MAX($D$16,POWER((ABS(K156)^2)/($I$5*MAX(F156,0.1)^2),1/3))),MAX($D$16,IFERROR(W156,0)))))))</f>
        <v/>
      </c>
      <c r="X156">
        <f>((F156)+(G156)*(W156))*(W156)</f>
        <v/>
      </c>
      <c r="Y156">
        <f>(((F156)+(G156)*(W156))*(W156))/MAX((F156)+2*(W156)*SQRT(1+(G156)^2),1E-6)</f>
        <v/>
      </c>
      <c r="Z156">
        <f>ABS(K156)/MAX(((F156)+(G156)*(W156))*(W156),1E-6)</f>
        <v/>
      </c>
      <c r="AA156">
        <f>E156+W156</f>
        <v/>
      </c>
      <c r="AB156">
        <f>AA156+((ABS(K156)/MAX(((F156)+(G156)*(W156))*(W156),1E-6))^2)/(2*$I$5)</f>
        <v/>
      </c>
      <c r="AC156">
        <f>((ABS(K156)*$D$6)/(MAX(((F156)+(G156)*(W156))*(W156),1E-6)*MAX(((((F156)+(G156)*(W156))*(W156))/MAX((F156)+2*(W156)*SQRT(1+(G156)^2),1E-6))^(2/3),1E-6)))^2</f>
        <v/>
      </c>
      <c r="AD156">
        <f>ABS(ABS(K156)/MAX(((F156)+(G156)*(W156))*(W156),1E-6))/SQRT($I$5*MAX((((F156)+(G156)*(W156))*(W156))/MAX((F156)+2*(G156)*(W156),1E-6),1E-6))</f>
        <v/>
      </c>
      <c r="AE156">
        <f>((F156)*(W156)^2)/2+(G156)*(W156)^3/3+(ABS(K156)^2)/($I$5*MAX(((F156)+(G156)*(W156))*(W156),1E-6))</f>
        <v/>
      </c>
      <c r="AF156">
        <f>IF($D$20=0,0,IFERROR(AB157+(((AC156+AC157)/2)*J157)+(IF(Z156&gt;Z157,$D$8*((Z156^2-Z157^2)/(2*$I$5)),$D$9*((Z157^2-Z156^2)/(2*$I$5)))+($D$10*(ABS(I157)/90)*(MAX(Z156^2,Z157^2)/(2*$I$5))))-AB156,0))</f>
        <v/>
      </c>
      <c r="AG156">
        <f>IF($D$20=0,1,IFERROR(IF(ROUND(AD156,3)=1,1,IF(AND(ABS(AF156)&lt;$D$19,AD156&lt;1),1,0)),0))</f>
        <v/>
      </c>
      <c r="AH156">
        <f>IFERROR(IF(V32="Supercritical",MAX($D$16,IFERROR(L156,MAX($D$16,POWER((ABS(K156)^2)/($I$5*MAX(F156,0.1)^2),1/3)))),IF(V32="Subcritical",MAX($D$16,IFERROR(W156,MAX($D$16,POWER((ABS(K156)^2)/($I$5*MAX(F156,0.1)^2),1/3)))),IF(AND(IFERROR(V156,0)=1,IFERROR(AG156,0)=1),IF(IFERROR(T156,-1E99)&gt;=IFERROR(AE156,-1E99),MAX($D$16,IFERROR(L156,MAX($D$16,POWER((ABS(K156)^2)/($I$5*MAX(F156,0.1)^2),1/3)))),MAX($D$16,IFERROR(W156,MAX($D$16,POWER((ABS(K156)^2)/($I$5*MAX(F156,0.1)^2),1/3))))),IF(IFERROR(V156,0)=1,MAX($D$16,IFERROR(L156,MAX($D$16,POWER((ABS(K156)^2)/($I$5*MAX(F156,0.1)^2),1/3)))),IF(IFERROR(AG156,0)=1,MAX($D$16,IFERROR(W156,MAX($D$16,POWER((ABS(K156)^2)/($I$5*MAX(F156,0.1)^2),1/3)))),MAX($D$16,POWER((ABS(K156)^2)/($I$5*MAX(F156,0.1)^2),1/3))))))),MAX($D$16,POWER((ABS(K156)^2)/($I$5*MAX(F156,0.1)^2),1/3)))</f>
        <v/>
      </c>
      <c r="AI156">
        <f>E156+AH156</f>
        <v/>
      </c>
      <c r="AJ156">
        <f>AI156+((ABS(K156)/MAX(((F156)+(G156)*(AH156))*(AH156),1E-6))^2)/(2*$I$5)</f>
        <v/>
      </c>
      <c r="AM156" t="n">
        <v>0</v>
      </c>
      <c r="AN156" t="n">
        <v>0</v>
      </c>
      <c r="AO156">
        <f>AM156+AN156</f>
        <v/>
      </c>
      <c r="AP156">
        <f>AP155+AO156</f>
        <v/>
      </c>
      <c r="AQ156">
        <f>ABS(ABS(K156)/MAX(((F156)+(G156)*(AH156))*(AH156),1E-6))/SQRT($I$5*MAX((((F156)+(G156)*(AH156))*(AH156))/MAX((F156)+2*(G156)*(AH156),1E-6),1E-6))</f>
        <v/>
      </c>
      <c r="AR156">
        <f>IF(AQ156&lt;1,"Subcritical","Supercritical")</f>
        <v/>
      </c>
      <c r="AS156">
        <f>((ABS(K156)*$D$6)/(MAX(((F156)+(G156)*(AH156))*(AH156),1E-6)*MAX(((((F156)+(G156)*(AH156))*(AH156))/MAX((F156)+2*(AH156)*SQRT(1+(G156)^2),1E-6))^(2/3),1E-6)))^2</f>
        <v/>
      </c>
    </row>
    <row r="157">
      <c r="A157" t="n">
        <v>8</v>
      </c>
      <c r="B157" t="n">
        <v>7</v>
      </c>
      <c r="C157" t="n">
        <v>616549.384</v>
      </c>
      <c r="D157" t="n">
        <v>3097758.199</v>
      </c>
      <c r="E157" t="n">
        <v>634.284</v>
      </c>
      <c r="F157" t="n">
        <v>11.611</v>
      </c>
      <c r="G157" t="n">
        <v>0</v>
      </c>
      <c r="H157" t="inlineStr">
        <is>
          <t>Junction</t>
        </is>
      </c>
      <c r="I157" t="n">
        <v>0.054</v>
      </c>
      <c r="J157">
        <f>B157-B156</f>
        <v/>
      </c>
      <c r="K157">
        <f>MAX(0,K156-AO156)</f>
        <v/>
      </c>
      <c r="L157">
        <f>IF($D$20=0,IFERROR(L156,MAX($D$16,POWER((ABS(K157)^2)/($I$5*MAX(F157,0.1)^2),1/3))),IF(IFERROR(V156,0)=0,IFERROR(L156,MAX($D$16,POWER((ABS(K157)^2)/($I$5*MAX(F157,0.1)^2),1/3))),IF(OR(IFERROR(L157,0)=0,IFERROR(S156,0)&lt;1,IFERROR(S157,0)&lt;1),MAX($D$16,POWER((ABS(K157)^2)/($I$5*MAX(F157,0.1)^2),1/3)),IF(IFERROR(U157,0)&gt;0,MAX($D$16,IFERROR(L157,0)+((IFERROR(U157,0))*$D$18*IF((IFERROR(S157,0))&lt;1,1,-1))),IF(IFERROR(U157,0)&lt;0,IF(ABS((MAX($D$16,POWER((ABS(K157)^2)/($I$5*MAX(F157,0.1)^2),1/3)))-IFERROR(L157,0))&gt;$D$19,MAX($D$16,IF((MAX($D$16,POWER((ABS(K157)^2)/($I$5*MAX(F157,0.1)^2),1/3)))&gt;IFERROR(L157,0),MIN((MAX($D$16,POWER((ABS(K157)^2)/($I$5*MAX(F157,0.1)^2),1/3))),IFERROR(L157,0)+(MIN(ABS(IFERROR(U157,0))*$D$18,ABS((MAX($D$16,POWER((ABS(K157)^2)/($I$5*MAX(F157,0.1)^2),1/3)))-IFERROR(L157,0))))),MAX((MAX($D$16,POWER((ABS(K157)^2)/($I$5*MAX(F157,0.1)^2),1/3))),IFERROR(L157,0)-(MIN(ABS(IFERROR(U157,0))*$D$18,ABS((MAX($D$16,POWER((ABS(K157)^2)/($I$5*MAX(F157,0.1)^2),1/3)))-IFERROR(L157,0))))))),MAX($D$16,POWER((ABS(K157)^2)/($I$5*MAX(F157,0.1)^2),1/3))),MAX($D$16,IFERROR(L157,0)))))))</f>
        <v/>
      </c>
      <c r="M157">
        <f>((F157)+(G157)*(L157))*(L157)</f>
        <v/>
      </c>
      <c r="N157">
        <f>(((F157)+(G157)*(L157))*(L157))/MAX((F157)+2*(L157)*SQRT(1+(G157)^2),1E-6)</f>
        <v/>
      </c>
      <c r="O157">
        <f>ABS(K157)/MAX(((F157)+(G157)*(L157))*(L157),1E-6)</f>
        <v/>
      </c>
      <c r="P157">
        <f>E157+L157</f>
        <v/>
      </c>
      <c r="Q157">
        <f>P157+((ABS(K157)/MAX(((F157)+(G157)*(L157))*(L157),1E-6))^2)/(2*$I$5)</f>
        <v/>
      </c>
      <c r="R157">
        <f>((ABS(K157)*$D$6)/(MAX(((F157)+(G157)*(L157))*(L157),1E-6)*MAX(((((F157)+(G157)*(L157))*(L157))/MAX((F157)+2*(L157)*SQRT(1+(G157)^2),1E-6))^(2/3),1E-6)))^2</f>
        <v/>
      </c>
      <c r="S157">
        <f>ABS(ABS(K157)/MAX(((F157)+(G157)*(L157))*(L157),1E-6))/SQRT($I$5*MAX((((F157)+(G157)*(L157))*(L157))/MAX((F157)+2*(G157)*(L157),1E-6),1E-6))</f>
        <v/>
      </c>
      <c r="T157">
        <f>((F157)*(L157)^2)/2+(G157)*(L157)^3/3+(ABS(K157)^2)/($I$5*MAX(((F157)+(G157)*(L157))*(L157),1E-6))</f>
        <v/>
      </c>
      <c r="U157">
        <f>IF($D$20=0,0,IFERROR(Q156-(((R156+R157)/2)*J157)-(IF(O156&gt;O157,$D$8*((O156^2-O157^2)/(2*$I$5)),$D$9*((O157^2-O156^2)/(2*$I$5)))+($D$10*(ABS(I157)/90)*(MAX(O156^2,O157^2)/(2*$I$5))))-Q157,0))</f>
        <v/>
      </c>
      <c r="V157">
        <f>IF($D$20=0,1,IFERROR(IF(ROUND(S157,3)=1,1,IF(AND(ABS(U157)&lt;$D$19,S157&gt;1),1,0)),0))</f>
        <v/>
      </c>
      <c r="W157">
        <f>IF($D$20=0,IFERROR(W158,MAX($D$16,POWER((ABS(K157)^2)/($I$5*MAX(F157,0.1)^2),1/3))),IF(IFERROR(AG158,0)=0,IFERROR(W158,MAX($D$16,POWER((ABS(K157)^2)/($I$5*MAX(F157,0.1)^2),1/3))),IF(OR(IFERROR(W157,0)=0,IFERROR(AD158,0)&gt;1),MAX($D$16,POWER((ABS(K157)^2)/($I$5*MAX(F157,0.1)^2),1/3)),IF(IFERROR(AF157,0)&gt;0,MAX($D$16,IFERROR(W157,0)+((IFERROR(AF157,0))*$D$18*IF((IFERROR(AD157,0))&lt;1,1,-1))),IF(IFERROR(AF157,0)&lt;0,IF(ABS((MAX($D$16,POWER((ABS(K157)^2)/($I$5*MAX(F157,0.1)^2),1/3)))-IFERROR(W157,0))&gt;$D$19,MAX($D$16,IF((MAX($D$16,POWER((ABS(K157)^2)/($I$5*MAX(F157,0.1)^2),1/3)))&gt;IFERROR(W157,0),MIN((MAX($D$16,POWER((ABS(K157)^2)/($I$5*MAX(F157,0.1)^2),1/3))),IFERROR(W157,0)+(MIN(ABS(IFERROR(AF157,0))*$D$18,ABS((MAX($D$16,POWER((ABS(K157)^2)/($I$5*MAX(F157,0.1)^2),1/3)))-IFERROR(W157,0))))),MAX((MAX($D$16,POWER((ABS(K157)^2)/($I$5*MAX(F157,0.1)^2),1/3))),IFERROR(W157,0)-(MIN(ABS(IFERROR(AF157,0))*$D$18,ABS((MAX($D$16,POWER((ABS(K157)^2)/($I$5*MAX(F157,0.1)^2),1/3)))-IFERROR(W157,0))))))),MAX($D$16,POWER((ABS(K157)^2)/($I$5*MAX(F157,0.1)^2),1/3))),MAX($D$16,IFERROR(W157,0)))))))</f>
        <v/>
      </c>
      <c r="X157">
        <f>((F157)+(G157)*(W157))*(W157)</f>
        <v/>
      </c>
      <c r="Y157">
        <f>(((F157)+(G157)*(W157))*(W157))/MAX((F157)+2*(W157)*SQRT(1+(G157)^2),1E-6)</f>
        <v/>
      </c>
      <c r="Z157">
        <f>ABS(K157)/MAX(((F157)+(G157)*(W157))*(W157),1E-6)</f>
        <v/>
      </c>
      <c r="AA157">
        <f>E157+W157</f>
        <v/>
      </c>
      <c r="AB157">
        <f>AA157+((ABS(K157)/MAX(((F157)+(G157)*(W157))*(W157),1E-6))^2)/(2*$I$5)</f>
        <v/>
      </c>
      <c r="AC157">
        <f>((ABS(K157)*$D$6)/(MAX(((F157)+(G157)*(W157))*(W157),1E-6)*MAX(((((F157)+(G157)*(W157))*(W157))/MAX((F157)+2*(W157)*SQRT(1+(G157)^2),1E-6))^(2/3),1E-6)))^2</f>
        <v/>
      </c>
      <c r="AD157">
        <f>ABS(ABS(K157)/MAX(((F157)+(G157)*(W157))*(W157),1E-6))/SQRT($I$5*MAX((((F157)+(G157)*(W157))*(W157))/MAX((F157)+2*(G157)*(W157),1E-6),1E-6))</f>
        <v/>
      </c>
      <c r="AE157">
        <f>((F157)*(W157)^2)/2+(G157)*(W157)^3/3+(ABS(K157)^2)/($I$5*MAX(((F157)+(G157)*(W157))*(W157),1E-6))</f>
        <v/>
      </c>
      <c r="AF157">
        <f>IF($D$20=0,0,IFERROR(AB158+(((AC157+AC158)/2)*J158)+(IF(Z157&gt;Z158,$D$8*((Z157^2-Z158^2)/(2*$I$5)),$D$9*((Z158^2-Z157^2)/(2*$I$5)))+($D$10*(ABS(I158)/90)*(MAX(Z157^2,Z158^2)/(2*$I$5))))-AB157,0))</f>
        <v/>
      </c>
      <c r="AG157">
        <f>IF($D$20=0,1,IFERROR(IF(ROUND(AD157,3)=1,1,IF(AND(ABS(AF157)&lt;$D$19,AD157&lt;1),1,0)),0))</f>
        <v/>
      </c>
      <c r="AH157">
        <f>IFERROR(IF(V32="Supercritical",MAX($D$16,IFERROR(L157,MAX($D$16,POWER((ABS(K157)^2)/($I$5*MAX(F157,0.1)^2),1/3)))),IF(V32="Subcritical",MAX($D$16,IFERROR(W157,MAX($D$16,POWER((ABS(K157)^2)/($I$5*MAX(F157,0.1)^2),1/3)))),IF(AND(IFERROR(V157,0)=1,IFERROR(AG157,0)=1),IF(IFERROR(T157,-1E99)&gt;=IFERROR(AE157,-1E99),MAX($D$16,IFERROR(L157,MAX($D$16,POWER((ABS(K157)^2)/($I$5*MAX(F157,0.1)^2),1/3)))),MAX($D$16,IFERROR(W157,MAX($D$16,POWER((ABS(K157)^2)/($I$5*MAX(F157,0.1)^2),1/3))))),IF(IFERROR(V157,0)=1,MAX($D$16,IFERROR(L157,MAX($D$16,POWER((ABS(K157)^2)/($I$5*MAX(F157,0.1)^2),1/3)))),IF(IFERROR(AG157,0)=1,MAX($D$16,IFERROR(W157,MAX($D$16,POWER((ABS(K157)^2)/($I$5*MAX(F157,0.1)^2),1/3)))),MAX($D$16,POWER((ABS(K157)^2)/($I$5*MAX(F157,0.1)^2),1/3))))))),MAX($D$16,POWER((ABS(K157)^2)/($I$5*MAX(F157,0.1)^2),1/3)))</f>
        <v/>
      </c>
      <c r="AI157">
        <f>E157+AH157</f>
        <v/>
      </c>
      <c r="AJ157">
        <f>AI157+((ABS(K157)/MAX(((F157)+(G157)*(AH157))*(AH157),1E-6))^2)/(2*$I$5)</f>
        <v/>
      </c>
      <c r="AM157" t="n">
        <v>0</v>
      </c>
      <c r="AN157" t="n">
        <v>0</v>
      </c>
      <c r="AO157">
        <f>AM157+AN157</f>
        <v/>
      </c>
      <c r="AP157">
        <f>AP156+AO157</f>
        <v/>
      </c>
      <c r="AQ157">
        <f>ABS(ABS(K157)/MAX(((F157)+(G157)*(AH157))*(AH157),1E-6))/SQRT($I$5*MAX((((F157)+(G157)*(AH157))*(AH157))/MAX((F157)+2*(G157)*(AH157),1E-6),1E-6))</f>
        <v/>
      </c>
      <c r="AR157">
        <f>IF(AQ157&lt;1,"Subcritical","Supercritical")</f>
        <v/>
      </c>
      <c r="AS157">
        <f>((ABS(K157)*$D$6)/(MAX(((F157)+(G157)*(AH157))*(AH157),1E-6)*MAX(((((F157)+(G157)*(AH157))*(AH157))/MAX((F157)+2*(AH157)*SQRT(1+(G157)^2),1E-6))^(2/3),1E-6)))^2</f>
        <v/>
      </c>
    </row>
    <row r="158">
      <c r="A158" t="n">
        <v>9</v>
      </c>
      <c r="B158" t="n">
        <v>8</v>
      </c>
      <c r="C158" t="n">
        <v>616548.437</v>
      </c>
      <c r="D158" t="n">
        <v>3097757.878</v>
      </c>
      <c r="E158" t="n">
        <v>634.282</v>
      </c>
      <c r="F158" t="n">
        <v>12.348</v>
      </c>
      <c r="G158" t="n">
        <v>0</v>
      </c>
      <c r="H158" t="inlineStr">
        <is>
          <t>Junction</t>
        </is>
      </c>
      <c r="I158" t="n">
        <v>0</v>
      </c>
      <c r="J158">
        <f>B158-B157</f>
        <v/>
      </c>
      <c r="K158">
        <f>MAX(0,K157-AO157)</f>
        <v/>
      </c>
      <c r="L158">
        <f>IF($D$20=0,IFERROR(L157,MAX($D$16,POWER((ABS(K158)^2)/($I$5*MAX(F158,0.1)^2),1/3))),IF(IFERROR(V157,0)=0,IFERROR(L157,MAX($D$16,POWER((ABS(K158)^2)/($I$5*MAX(F158,0.1)^2),1/3))),IF(OR(IFERROR(L158,0)=0,IFERROR(S157,0)&lt;1,IFERROR(S158,0)&lt;1),MAX($D$16,POWER((ABS(K158)^2)/($I$5*MAX(F158,0.1)^2),1/3)),IF(IFERROR(U158,0)&gt;0,MAX($D$16,IFERROR(L158,0)+((IFERROR(U158,0))*$D$18*IF((IFERROR(S158,0))&lt;1,1,-1))),IF(IFERROR(U158,0)&lt;0,IF(ABS((MAX($D$16,POWER((ABS(K158)^2)/($I$5*MAX(F158,0.1)^2),1/3)))-IFERROR(L158,0))&gt;$D$19,MAX($D$16,IF((MAX($D$16,POWER((ABS(K158)^2)/($I$5*MAX(F158,0.1)^2),1/3)))&gt;IFERROR(L158,0),MIN((MAX($D$16,POWER((ABS(K158)^2)/($I$5*MAX(F158,0.1)^2),1/3))),IFERROR(L158,0)+(MIN(ABS(IFERROR(U158,0))*$D$18,ABS((MAX($D$16,POWER((ABS(K158)^2)/($I$5*MAX(F158,0.1)^2),1/3)))-IFERROR(L158,0))))),MAX((MAX($D$16,POWER((ABS(K158)^2)/($I$5*MAX(F158,0.1)^2),1/3))),IFERROR(L158,0)-(MIN(ABS(IFERROR(U158,0))*$D$18,ABS((MAX($D$16,POWER((ABS(K158)^2)/($I$5*MAX(F158,0.1)^2),1/3)))-IFERROR(L158,0))))))),MAX($D$16,POWER((ABS(K158)^2)/($I$5*MAX(F158,0.1)^2),1/3))),MAX($D$16,IFERROR(L158,0)))))))</f>
        <v/>
      </c>
      <c r="M158">
        <f>((F158)+(G158)*(L158))*(L158)</f>
        <v/>
      </c>
      <c r="N158">
        <f>(((F158)+(G158)*(L158))*(L158))/MAX((F158)+2*(L158)*SQRT(1+(G158)^2),1E-6)</f>
        <v/>
      </c>
      <c r="O158">
        <f>ABS(K158)/MAX(((F158)+(G158)*(L158))*(L158),1E-6)</f>
        <v/>
      </c>
      <c r="P158">
        <f>E158+L158</f>
        <v/>
      </c>
      <c r="Q158">
        <f>P158+((ABS(K158)/MAX(((F158)+(G158)*(L158))*(L158),1E-6))^2)/(2*$I$5)</f>
        <v/>
      </c>
      <c r="R158">
        <f>((ABS(K158)*$D$6)/(MAX(((F158)+(G158)*(L158))*(L158),1E-6)*MAX(((((F158)+(G158)*(L158))*(L158))/MAX((F158)+2*(L158)*SQRT(1+(G158)^2),1E-6))^(2/3),1E-6)))^2</f>
        <v/>
      </c>
      <c r="S158">
        <f>ABS(ABS(K158)/MAX(((F158)+(G158)*(L158))*(L158),1E-6))/SQRT($I$5*MAX((((F158)+(G158)*(L158))*(L158))/MAX((F158)+2*(G158)*(L158),1E-6),1E-6))</f>
        <v/>
      </c>
      <c r="T158">
        <f>((F158)*(L158)^2)/2+(G158)*(L158)^3/3+(ABS(K158)^2)/($I$5*MAX(((F158)+(G158)*(L158))*(L158),1E-6))</f>
        <v/>
      </c>
      <c r="U158">
        <f>IF($D$20=0,0,IFERROR(Q157-(((R157+R158)/2)*J158)-(IF(O157&gt;O158,$D$8*((O157^2-O158^2)/(2*$I$5)),$D$9*((O158^2-O157^2)/(2*$I$5)))+($D$10*(ABS(I158)/90)*(MAX(O157^2,O158^2)/(2*$I$5))))-Q158,0))</f>
        <v/>
      </c>
      <c r="V158">
        <f>IF($D$20=0,1,IFERROR(IF(ROUND(S158,3)=1,1,IF(AND(ABS(U158)&lt;$D$19,S158&gt;1),1,0)),0))</f>
        <v/>
      </c>
      <c r="W158">
        <f>IF($D$20=0,IFERROR(W159,MAX($D$16,POWER((ABS(K158)^2)/($I$5*MAX(F158,0.1)^2),1/3))),IF(IFERROR(AG159,0)=0,IFERROR(W159,MAX($D$16,POWER((ABS(K158)^2)/($I$5*MAX(F158,0.1)^2),1/3))),IF(OR(IFERROR(W158,0)=0,IFERROR(AD159,0)&gt;1),MAX($D$16,POWER((ABS(K158)^2)/($I$5*MAX(F158,0.1)^2),1/3)),IF(IFERROR(AF158,0)&gt;0,MAX($D$16,IFERROR(W158,0)+((IFERROR(AF158,0))*$D$18*IF((IFERROR(AD158,0))&lt;1,1,-1))),IF(IFERROR(AF158,0)&lt;0,IF(ABS((MAX($D$16,POWER((ABS(K158)^2)/($I$5*MAX(F158,0.1)^2),1/3)))-IFERROR(W158,0))&gt;$D$19,MAX($D$16,IF((MAX($D$16,POWER((ABS(K158)^2)/($I$5*MAX(F158,0.1)^2),1/3)))&gt;IFERROR(W158,0),MIN((MAX($D$16,POWER((ABS(K158)^2)/($I$5*MAX(F158,0.1)^2),1/3))),IFERROR(W158,0)+(MIN(ABS(IFERROR(AF158,0))*$D$18,ABS((MAX($D$16,POWER((ABS(K158)^2)/($I$5*MAX(F158,0.1)^2),1/3)))-IFERROR(W158,0))))),MAX((MAX($D$16,POWER((ABS(K158)^2)/($I$5*MAX(F158,0.1)^2),1/3))),IFERROR(W158,0)-(MIN(ABS(IFERROR(AF158,0))*$D$18,ABS((MAX($D$16,POWER((ABS(K158)^2)/($I$5*MAX(F158,0.1)^2),1/3)))-IFERROR(W158,0))))))),MAX($D$16,POWER((ABS(K158)^2)/($I$5*MAX(F158,0.1)^2),1/3))),MAX($D$16,IFERROR(W158,0)))))))</f>
        <v/>
      </c>
      <c r="X158">
        <f>((F158)+(G158)*(W158))*(W158)</f>
        <v/>
      </c>
      <c r="Y158">
        <f>(((F158)+(G158)*(W158))*(W158))/MAX((F158)+2*(W158)*SQRT(1+(G158)^2),1E-6)</f>
        <v/>
      </c>
      <c r="Z158">
        <f>ABS(K158)/MAX(((F158)+(G158)*(W158))*(W158),1E-6)</f>
        <v/>
      </c>
      <c r="AA158">
        <f>E158+W158</f>
        <v/>
      </c>
      <c r="AB158">
        <f>AA158+((ABS(K158)/MAX(((F158)+(G158)*(W158))*(W158),1E-6))^2)/(2*$I$5)</f>
        <v/>
      </c>
      <c r="AC158">
        <f>((ABS(K158)*$D$6)/(MAX(((F158)+(G158)*(W158))*(W158),1E-6)*MAX(((((F158)+(G158)*(W158))*(W158))/MAX((F158)+2*(W158)*SQRT(1+(G158)^2),1E-6))^(2/3),1E-6)))^2</f>
        <v/>
      </c>
      <c r="AD158">
        <f>ABS(ABS(K158)/MAX(((F158)+(G158)*(W158))*(W158),1E-6))/SQRT($I$5*MAX((((F158)+(G158)*(W158))*(W158))/MAX((F158)+2*(G158)*(W158),1E-6),1E-6))</f>
        <v/>
      </c>
      <c r="AE158">
        <f>((F158)*(W158)^2)/2+(G158)*(W158)^3/3+(ABS(K158)^2)/($I$5*MAX(((F158)+(G158)*(W158))*(W158),1E-6))</f>
        <v/>
      </c>
      <c r="AF158">
        <f>IF($D$20=0,0,IFERROR(AB159+(((AC158+AC159)/2)*J159)+(IF(Z158&gt;Z159,$D$8*((Z158^2-Z159^2)/(2*$I$5)),$D$9*((Z159^2-Z158^2)/(2*$I$5)))+($D$10*(ABS(I159)/90)*(MAX(Z158^2,Z159^2)/(2*$I$5))))-AB158,0))</f>
        <v/>
      </c>
      <c r="AG158">
        <f>IF($D$20=0,1,IFERROR(IF(ROUND(AD158,3)=1,1,IF(AND(ABS(AF158)&lt;$D$19,AD158&lt;1),1,0)),0))</f>
        <v/>
      </c>
      <c r="AH158">
        <f>IFERROR(IF(V32="Supercritical",MAX($D$16,IFERROR(L158,MAX($D$16,POWER((ABS(K158)^2)/($I$5*MAX(F158,0.1)^2),1/3)))),IF(V32="Subcritical",MAX($D$16,IFERROR(W158,MAX($D$16,POWER((ABS(K158)^2)/($I$5*MAX(F158,0.1)^2),1/3)))),IF(AND(IFERROR(V158,0)=1,IFERROR(AG158,0)=1),IF(IFERROR(T158,-1E99)&gt;=IFERROR(AE158,-1E99),MAX($D$16,IFERROR(L158,MAX($D$16,POWER((ABS(K158)^2)/($I$5*MAX(F158,0.1)^2),1/3)))),MAX($D$16,IFERROR(W158,MAX($D$16,POWER((ABS(K158)^2)/($I$5*MAX(F158,0.1)^2),1/3))))),IF(IFERROR(V158,0)=1,MAX($D$16,IFERROR(L158,MAX($D$16,POWER((ABS(K158)^2)/($I$5*MAX(F158,0.1)^2),1/3)))),IF(IFERROR(AG158,0)=1,MAX($D$16,IFERROR(W158,MAX($D$16,POWER((ABS(K158)^2)/($I$5*MAX(F158,0.1)^2),1/3)))),MAX($D$16,POWER((ABS(K158)^2)/($I$5*MAX(F158,0.1)^2),1/3))))))),MAX($D$16,POWER((ABS(K158)^2)/($I$5*MAX(F158,0.1)^2),1/3)))</f>
        <v/>
      </c>
      <c r="AI158">
        <f>E158+AH158</f>
        <v/>
      </c>
      <c r="AJ158">
        <f>AI158+((ABS(K158)/MAX(((F158)+(G158)*(AH158))*(AH158),1E-6))^2)/(2*$I$5)</f>
        <v/>
      </c>
      <c r="AM158" t="n">
        <v>0</v>
      </c>
      <c r="AN158" t="n">
        <v>0</v>
      </c>
      <c r="AO158">
        <f>AM158+AN158</f>
        <v/>
      </c>
      <c r="AP158">
        <f>AP157+AO158</f>
        <v/>
      </c>
      <c r="AQ158">
        <f>ABS(ABS(K158)/MAX(((F158)+(G158)*(AH158))*(AH158),1E-6))/SQRT($I$5*MAX((((F158)+(G158)*(AH158))*(AH158))/MAX((F158)+2*(G158)*(AH158),1E-6),1E-6))</f>
        <v/>
      </c>
      <c r="AR158">
        <f>IF(AQ158&lt;1,"Subcritical","Supercritical")</f>
        <v/>
      </c>
      <c r="AS158">
        <f>((ABS(K158)*$D$6)/(MAX(((F158)+(G158)*(AH158))*(AH158),1E-6)*MAX(((((F158)+(G158)*(AH158))*(AH158))/MAX((F158)+2*(AH158)*SQRT(1+(G158)^2),1E-6))^(2/3),1E-6)))^2</f>
        <v/>
      </c>
    </row>
    <row r="159">
      <c r="A159" t="n">
        <v>10</v>
      </c>
      <c r="B159" t="n">
        <v>9</v>
      </c>
      <c r="C159" t="n">
        <v>616547.49</v>
      </c>
      <c r="D159" t="n">
        <v>3097757.557</v>
      </c>
      <c r="E159" t="n">
        <v>634.28</v>
      </c>
      <c r="F159" t="n">
        <v>6.224</v>
      </c>
      <c r="G159" t="n">
        <v>0</v>
      </c>
      <c r="H159" t="inlineStr">
        <is>
          <t>Normal</t>
        </is>
      </c>
      <c r="I159" t="n">
        <v>0</v>
      </c>
      <c r="J159">
        <f>B159-B158</f>
        <v/>
      </c>
      <c r="K159">
        <f>MAX(0,K158-AO158)</f>
        <v/>
      </c>
      <c r="L159">
        <f>IF($D$20=0,IFERROR(L158,MAX($D$16,POWER((ABS(K159)^2)/($I$5*MAX(F159,0.1)^2),1/3))),IF(IFERROR(V158,0)=0,IFERROR(L158,MAX($D$16,POWER((ABS(K159)^2)/($I$5*MAX(F159,0.1)^2),1/3))),IF(OR(IFERROR(L159,0)=0,IFERROR(S158,0)&lt;1,IFERROR(S159,0)&lt;1),MAX($D$16,POWER((ABS(K159)^2)/($I$5*MAX(F159,0.1)^2),1/3)),IF(IFERROR(U159,0)&gt;0,MAX($D$16,IFERROR(L159,0)+((IFERROR(U159,0))*$D$18*IF((IFERROR(S159,0))&lt;1,1,-1))),IF(IFERROR(U159,0)&lt;0,IF(ABS((MAX($D$16,POWER((ABS(K159)^2)/($I$5*MAX(F159,0.1)^2),1/3)))-IFERROR(L159,0))&gt;$D$19,MAX($D$16,IF((MAX($D$16,POWER((ABS(K159)^2)/($I$5*MAX(F159,0.1)^2),1/3)))&gt;IFERROR(L159,0),MIN((MAX($D$16,POWER((ABS(K159)^2)/($I$5*MAX(F159,0.1)^2),1/3))),IFERROR(L159,0)+(MIN(ABS(IFERROR(U159,0))*$D$18,ABS((MAX($D$16,POWER((ABS(K159)^2)/($I$5*MAX(F159,0.1)^2),1/3)))-IFERROR(L159,0))))),MAX((MAX($D$16,POWER((ABS(K159)^2)/($I$5*MAX(F159,0.1)^2),1/3))),IFERROR(L159,0)-(MIN(ABS(IFERROR(U159,0))*$D$18,ABS((MAX($D$16,POWER((ABS(K159)^2)/($I$5*MAX(F159,0.1)^2),1/3)))-IFERROR(L159,0))))))),MAX($D$16,POWER((ABS(K159)^2)/($I$5*MAX(F159,0.1)^2),1/3))),MAX($D$16,IFERROR(L159,0)))))))</f>
        <v/>
      </c>
      <c r="M159">
        <f>((F159)+(G159)*(L159))*(L159)</f>
        <v/>
      </c>
      <c r="N159">
        <f>(((F159)+(G159)*(L159))*(L159))/MAX((F159)+2*(L159)*SQRT(1+(G159)^2),1E-6)</f>
        <v/>
      </c>
      <c r="O159">
        <f>ABS(K159)/MAX(((F159)+(G159)*(L159))*(L159),1E-6)</f>
        <v/>
      </c>
      <c r="P159">
        <f>E159+L159</f>
        <v/>
      </c>
      <c r="Q159">
        <f>P159+((ABS(K159)/MAX(((F159)+(G159)*(L159))*(L159),1E-6))^2)/(2*$I$5)</f>
        <v/>
      </c>
      <c r="R159">
        <f>((ABS(K159)*$D$6)/(MAX(((F159)+(G159)*(L159))*(L159),1E-6)*MAX(((((F159)+(G159)*(L159))*(L159))/MAX((F159)+2*(L159)*SQRT(1+(G159)^2),1E-6))^(2/3),1E-6)))^2</f>
        <v/>
      </c>
      <c r="S159">
        <f>ABS(ABS(K159)/MAX(((F159)+(G159)*(L159))*(L159),1E-6))/SQRT($I$5*MAX((((F159)+(G159)*(L159))*(L159))/MAX((F159)+2*(G159)*(L159),1E-6),1E-6))</f>
        <v/>
      </c>
      <c r="T159">
        <f>((F159)*(L159)^2)/2+(G159)*(L159)^3/3+(ABS(K159)^2)/($I$5*MAX(((F159)+(G159)*(L159))*(L159),1E-6))</f>
        <v/>
      </c>
      <c r="U159">
        <f>IF($D$20=0,0,IFERROR(Q158-(((R158+R159)/2)*J159)-(IF(O158&gt;O159,$D$8*((O158^2-O159^2)/(2*$I$5)),$D$9*((O159^2-O158^2)/(2*$I$5)))+($D$10*(ABS(I159)/90)*(MAX(O158^2,O159^2)/(2*$I$5))))-Q159,0))</f>
        <v/>
      </c>
      <c r="V159">
        <f>IF($D$20=0,1,IFERROR(IF(ROUND(S159,3)=1,1,IF(AND(ABS(U159)&lt;$D$19,S159&gt;1),1,0)),0))</f>
        <v/>
      </c>
      <c r="W159">
        <f>IF($D$20=0,IFERROR(W160,MAX($D$16,POWER((ABS(K159)^2)/($I$5*MAX(F159,0.1)^2),1/3))),IF(IFERROR(AG160,0)=0,IFERROR(W160,MAX($D$16,POWER((ABS(K159)^2)/($I$5*MAX(F159,0.1)^2),1/3))),IF(OR(IFERROR(W159,0)=0,IFERROR(AD160,0)&gt;1),MAX($D$16,POWER((ABS(K159)^2)/($I$5*MAX(F159,0.1)^2),1/3)),IF(IFERROR(AF159,0)&gt;0,MAX($D$16,IFERROR(W159,0)+((IFERROR(AF159,0))*$D$18*IF((IFERROR(AD159,0))&lt;1,1,-1))),IF(IFERROR(AF159,0)&lt;0,IF(ABS((MAX($D$16,POWER((ABS(K159)^2)/($I$5*MAX(F159,0.1)^2),1/3)))-IFERROR(W159,0))&gt;$D$19,MAX($D$16,IF((MAX($D$16,POWER((ABS(K159)^2)/($I$5*MAX(F159,0.1)^2),1/3)))&gt;IFERROR(W159,0),MIN((MAX($D$16,POWER((ABS(K159)^2)/($I$5*MAX(F159,0.1)^2),1/3))),IFERROR(W159,0)+(MIN(ABS(IFERROR(AF159,0))*$D$18,ABS((MAX($D$16,POWER((ABS(K159)^2)/($I$5*MAX(F159,0.1)^2),1/3)))-IFERROR(W159,0))))),MAX((MAX($D$16,POWER((ABS(K159)^2)/($I$5*MAX(F159,0.1)^2),1/3))),IFERROR(W159,0)-(MIN(ABS(IFERROR(AF159,0))*$D$18,ABS((MAX($D$16,POWER((ABS(K159)^2)/($I$5*MAX(F159,0.1)^2),1/3)))-IFERROR(W159,0))))))),MAX($D$16,POWER((ABS(K159)^2)/($I$5*MAX(F159,0.1)^2),1/3))),MAX($D$16,IFERROR(W159,0)))))))</f>
        <v/>
      </c>
      <c r="X159">
        <f>((F159)+(G159)*(W159))*(W159)</f>
        <v/>
      </c>
      <c r="Y159">
        <f>(((F159)+(G159)*(W159))*(W159))/MAX((F159)+2*(W159)*SQRT(1+(G159)^2),1E-6)</f>
        <v/>
      </c>
      <c r="Z159">
        <f>ABS(K159)/MAX(((F159)+(G159)*(W159))*(W159),1E-6)</f>
        <v/>
      </c>
      <c r="AA159">
        <f>E159+W159</f>
        <v/>
      </c>
      <c r="AB159">
        <f>AA159+((ABS(K159)/MAX(((F159)+(G159)*(W159))*(W159),1E-6))^2)/(2*$I$5)</f>
        <v/>
      </c>
      <c r="AC159">
        <f>((ABS(K159)*$D$6)/(MAX(((F159)+(G159)*(W159))*(W159),1E-6)*MAX(((((F159)+(G159)*(W159))*(W159))/MAX((F159)+2*(W159)*SQRT(1+(G159)^2),1E-6))^(2/3),1E-6)))^2</f>
        <v/>
      </c>
      <c r="AD159">
        <f>ABS(ABS(K159)/MAX(((F159)+(G159)*(W159))*(W159),1E-6))/SQRT($I$5*MAX((((F159)+(G159)*(W159))*(W159))/MAX((F159)+2*(G159)*(W159),1E-6),1E-6))</f>
        <v/>
      </c>
      <c r="AE159">
        <f>((F159)*(W159)^2)/2+(G159)*(W159)^3/3+(ABS(K159)^2)/($I$5*MAX(((F159)+(G159)*(W159))*(W159),1E-6))</f>
        <v/>
      </c>
      <c r="AF159">
        <f>IF($D$20=0,0,IFERROR(AB160+(((AC159+AC160)/2)*J160)+(IF(Z159&gt;Z160,$D$8*((Z159^2-Z160^2)/(2*$I$5)),$D$9*((Z160^2-Z159^2)/(2*$I$5)))+($D$10*(ABS(I160)/90)*(MAX(Z159^2,Z160^2)/(2*$I$5))))-AB159,0))</f>
        <v/>
      </c>
      <c r="AG159">
        <f>IF($D$20=0,1,IFERROR(IF(ROUND(AD159,3)=1,1,IF(AND(ABS(AF159)&lt;$D$19,AD159&lt;1),1,0)),0))</f>
        <v/>
      </c>
      <c r="AH159">
        <f>IFERROR(IF(V32="Supercritical",MAX($D$16,IFERROR(L159,MAX($D$16,POWER((ABS(K159)^2)/($I$5*MAX(F159,0.1)^2),1/3)))),IF(V32="Subcritical",MAX($D$16,IFERROR(W159,MAX($D$16,POWER((ABS(K159)^2)/($I$5*MAX(F159,0.1)^2),1/3)))),IF(AND(IFERROR(V159,0)=1,IFERROR(AG159,0)=1),IF(IFERROR(T159,-1E99)&gt;=IFERROR(AE159,-1E99),MAX($D$16,IFERROR(L159,MAX($D$16,POWER((ABS(K159)^2)/($I$5*MAX(F159,0.1)^2),1/3)))),MAX($D$16,IFERROR(W159,MAX($D$16,POWER((ABS(K159)^2)/($I$5*MAX(F159,0.1)^2),1/3))))),IF(IFERROR(V159,0)=1,MAX($D$16,IFERROR(L159,MAX($D$16,POWER((ABS(K159)^2)/($I$5*MAX(F159,0.1)^2),1/3)))),IF(IFERROR(AG159,0)=1,MAX($D$16,IFERROR(W159,MAX($D$16,POWER((ABS(K159)^2)/($I$5*MAX(F159,0.1)^2),1/3)))),MAX($D$16,POWER((ABS(K159)^2)/($I$5*MAX(F159,0.1)^2),1/3))))))),MAX($D$16,POWER((ABS(K159)^2)/($I$5*MAX(F159,0.1)^2),1/3)))</f>
        <v/>
      </c>
      <c r="AI159">
        <f>E159+AH159</f>
        <v/>
      </c>
      <c r="AJ159">
        <f>AI159+((ABS(K159)/MAX(((F159)+(G159)*(AH159))*(AH159),1E-6))^2)/(2*$I$5)</f>
        <v/>
      </c>
      <c r="AM159" t="n">
        <v>0</v>
      </c>
      <c r="AN159" t="n">
        <v>0</v>
      </c>
      <c r="AO159">
        <f>AM159+AN159</f>
        <v/>
      </c>
      <c r="AP159">
        <f>AP158+AO159</f>
        <v/>
      </c>
      <c r="AQ159">
        <f>ABS(ABS(K159)/MAX(((F159)+(G159)*(AH159))*(AH159),1E-6))/SQRT($I$5*MAX((((F159)+(G159)*(AH159))*(AH159))/MAX((F159)+2*(G159)*(AH159),1E-6),1E-6))</f>
        <v/>
      </c>
      <c r="AR159">
        <f>IF(AQ159&lt;1,"Subcritical","Supercritical")</f>
        <v/>
      </c>
      <c r="AS159">
        <f>((ABS(K159)*$D$6)/(MAX(((F159)+(G159)*(AH159))*(AH159),1E-6)*MAX(((((F159)+(G159)*(AH159))*(AH159))/MAX((F159)+2*(AH159)*SQRT(1+(G159)^2),1E-6))^(2/3),1E-6)))^2</f>
        <v/>
      </c>
    </row>
    <row r="160">
      <c r="A160" t="n">
        <v>11</v>
      </c>
      <c r="B160" t="n">
        <v>10</v>
      </c>
      <c r="C160" t="n">
        <v>616546.5429999999</v>
      </c>
      <c r="D160" t="n">
        <v>3097757.236</v>
      </c>
      <c r="E160" t="n">
        <v>634.278</v>
      </c>
      <c r="F160" t="n">
        <v>6.224</v>
      </c>
      <c r="G160" t="n">
        <v>0</v>
      </c>
      <c r="H160" t="inlineStr">
        <is>
          <t>Normal</t>
        </is>
      </c>
      <c r="I160" t="n">
        <v>0.054</v>
      </c>
      <c r="J160">
        <f>B160-B159</f>
        <v/>
      </c>
      <c r="K160">
        <f>MAX(0,K159-AO159)</f>
        <v/>
      </c>
      <c r="L160">
        <f>IF($D$20=0,IFERROR(L159,MAX($D$16,POWER((ABS(K160)^2)/($I$5*MAX(F160,0.1)^2),1/3))),IF(IFERROR(V159,0)=0,IFERROR(L159,MAX($D$16,POWER((ABS(K160)^2)/($I$5*MAX(F160,0.1)^2),1/3))),IF(OR(IFERROR(L160,0)=0,IFERROR(S159,0)&lt;1,IFERROR(S160,0)&lt;1),MAX($D$16,POWER((ABS(K160)^2)/($I$5*MAX(F160,0.1)^2),1/3)),IF(IFERROR(U160,0)&gt;0,MAX($D$16,IFERROR(L160,0)+((IFERROR(U160,0))*$D$18*IF((IFERROR(S160,0))&lt;1,1,-1))),IF(IFERROR(U160,0)&lt;0,IF(ABS((MAX($D$16,POWER((ABS(K160)^2)/($I$5*MAX(F160,0.1)^2),1/3)))-IFERROR(L160,0))&gt;$D$19,MAX($D$16,IF((MAX($D$16,POWER((ABS(K160)^2)/($I$5*MAX(F160,0.1)^2),1/3)))&gt;IFERROR(L160,0),MIN((MAX($D$16,POWER((ABS(K160)^2)/($I$5*MAX(F160,0.1)^2),1/3))),IFERROR(L160,0)+(MIN(ABS(IFERROR(U160,0))*$D$18,ABS((MAX($D$16,POWER((ABS(K160)^2)/($I$5*MAX(F160,0.1)^2),1/3)))-IFERROR(L160,0))))),MAX((MAX($D$16,POWER((ABS(K160)^2)/($I$5*MAX(F160,0.1)^2),1/3))),IFERROR(L160,0)-(MIN(ABS(IFERROR(U160,0))*$D$18,ABS((MAX($D$16,POWER((ABS(K160)^2)/($I$5*MAX(F160,0.1)^2),1/3)))-IFERROR(L160,0))))))),MAX($D$16,POWER((ABS(K160)^2)/($I$5*MAX(F160,0.1)^2),1/3))),MAX($D$16,IFERROR(L160,0)))))))</f>
        <v/>
      </c>
      <c r="M160">
        <f>((F160)+(G160)*(L160))*(L160)</f>
        <v/>
      </c>
      <c r="N160">
        <f>(((F160)+(G160)*(L160))*(L160))/MAX((F160)+2*(L160)*SQRT(1+(G160)^2),1E-6)</f>
        <v/>
      </c>
      <c r="O160">
        <f>ABS(K160)/MAX(((F160)+(G160)*(L160))*(L160),1E-6)</f>
        <v/>
      </c>
      <c r="P160">
        <f>E160+L160</f>
        <v/>
      </c>
      <c r="Q160">
        <f>P160+((ABS(K160)/MAX(((F160)+(G160)*(L160))*(L160),1E-6))^2)/(2*$I$5)</f>
        <v/>
      </c>
      <c r="R160">
        <f>((ABS(K160)*$D$6)/(MAX(((F160)+(G160)*(L160))*(L160),1E-6)*MAX(((((F160)+(G160)*(L160))*(L160))/MAX((F160)+2*(L160)*SQRT(1+(G160)^2),1E-6))^(2/3),1E-6)))^2</f>
        <v/>
      </c>
      <c r="S160">
        <f>ABS(ABS(K160)/MAX(((F160)+(G160)*(L160))*(L160),1E-6))/SQRT($I$5*MAX((((F160)+(G160)*(L160))*(L160))/MAX((F160)+2*(G160)*(L160),1E-6),1E-6))</f>
        <v/>
      </c>
      <c r="T160">
        <f>((F160)*(L160)^2)/2+(G160)*(L160)^3/3+(ABS(K160)^2)/($I$5*MAX(((F160)+(G160)*(L160))*(L160),1E-6))</f>
        <v/>
      </c>
      <c r="U160">
        <f>IF($D$20=0,0,IFERROR(Q159-(((R159+R160)/2)*J160)-(IF(O159&gt;O160,$D$8*((O159^2-O160^2)/(2*$I$5)),$D$9*((O160^2-O159^2)/(2*$I$5)))+($D$10*(ABS(I160)/90)*(MAX(O159^2,O160^2)/(2*$I$5))))-Q160,0))</f>
        <v/>
      </c>
      <c r="V160">
        <f>IF($D$20=0,1,IFERROR(IF(ROUND(S160,3)=1,1,IF(AND(ABS(U160)&lt;$D$19,S160&gt;1),1,0)),0))</f>
        <v/>
      </c>
      <c r="W160">
        <f>IF($D$20=0,IFERROR(W161,MAX($D$16,POWER((ABS(K160)^2)/($I$5*MAX(F160,0.1)^2),1/3))),IF(IFERROR(AG161,0)=0,IFERROR(W161,MAX($D$16,POWER((ABS(K160)^2)/($I$5*MAX(F160,0.1)^2),1/3))),IF(OR(IFERROR(W160,0)=0,IFERROR(AD161,0)&gt;1),MAX($D$16,POWER((ABS(K160)^2)/($I$5*MAX(F160,0.1)^2),1/3)),IF(IFERROR(AF160,0)&gt;0,MAX($D$16,IFERROR(W160,0)+((IFERROR(AF160,0))*$D$18*IF((IFERROR(AD160,0))&lt;1,1,-1))),IF(IFERROR(AF160,0)&lt;0,IF(ABS((MAX($D$16,POWER((ABS(K160)^2)/($I$5*MAX(F160,0.1)^2),1/3)))-IFERROR(W160,0))&gt;$D$19,MAX($D$16,IF((MAX($D$16,POWER((ABS(K160)^2)/($I$5*MAX(F160,0.1)^2),1/3)))&gt;IFERROR(W160,0),MIN((MAX($D$16,POWER((ABS(K160)^2)/($I$5*MAX(F160,0.1)^2),1/3))),IFERROR(W160,0)+(MIN(ABS(IFERROR(AF160,0))*$D$18,ABS((MAX($D$16,POWER((ABS(K160)^2)/($I$5*MAX(F160,0.1)^2),1/3)))-IFERROR(W160,0))))),MAX((MAX($D$16,POWER((ABS(K160)^2)/($I$5*MAX(F160,0.1)^2),1/3))),IFERROR(W160,0)-(MIN(ABS(IFERROR(AF160,0))*$D$18,ABS((MAX($D$16,POWER((ABS(K160)^2)/($I$5*MAX(F160,0.1)^2),1/3)))-IFERROR(W160,0))))))),MAX($D$16,POWER((ABS(K160)^2)/($I$5*MAX(F160,0.1)^2),1/3))),MAX($D$16,IFERROR(W160,0)))))))</f>
        <v/>
      </c>
      <c r="X160">
        <f>((F160)+(G160)*(W160))*(W160)</f>
        <v/>
      </c>
      <c r="Y160">
        <f>(((F160)+(G160)*(W160))*(W160))/MAX((F160)+2*(W160)*SQRT(1+(G160)^2),1E-6)</f>
        <v/>
      </c>
      <c r="Z160">
        <f>ABS(K160)/MAX(((F160)+(G160)*(W160))*(W160),1E-6)</f>
        <v/>
      </c>
      <c r="AA160">
        <f>E160+W160</f>
        <v/>
      </c>
      <c r="AB160">
        <f>AA160+((ABS(K160)/MAX(((F160)+(G160)*(W160))*(W160),1E-6))^2)/(2*$I$5)</f>
        <v/>
      </c>
      <c r="AC160">
        <f>((ABS(K160)*$D$6)/(MAX(((F160)+(G160)*(W160))*(W160),1E-6)*MAX(((((F160)+(G160)*(W160))*(W160))/MAX((F160)+2*(W160)*SQRT(1+(G160)^2),1E-6))^(2/3),1E-6)))^2</f>
        <v/>
      </c>
      <c r="AD160">
        <f>ABS(ABS(K160)/MAX(((F160)+(G160)*(W160))*(W160),1E-6))/SQRT($I$5*MAX((((F160)+(G160)*(W160))*(W160))/MAX((F160)+2*(G160)*(W160),1E-6),1E-6))</f>
        <v/>
      </c>
      <c r="AE160">
        <f>((F160)*(W160)^2)/2+(G160)*(W160)^3/3+(ABS(K160)^2)/($I$5*MAX(((F160)+(G160)*(W160))*(W160),1E-6))</f>
        <v/>
      </c>
      <c r="AF160">
        <f>IF($D$20=0,0,IFERROR(AB161+(((AC160+AC161)/2)*J161)+(IF(Z160&gt;Z161,$D$8*((Z160^2-Z161^2)/(2*$I$5)),$D$9*((Z161^2-Z160^2)/(2*$I$5)))+($D$10*(ABS(I161)/90)*(MAX(Z160^2,Z161^2)/(2*$I$5))))-AB160,0))</f>
        <v/>
      </c>
      <c r="AG160">
        <f>IF($D$20=0,1,IFERROR(IF(ROUND(AD160,3)=1,1,IF(AND(ABS(AF160)&lt;$D$19,AD160&lt;1),1,0)),0))</f>
        <v/>
      </c>
      <c r="AH160">
        <f>IFERROR(IF(V32="Supercritical",MAX($D$16,IFERROR(L160,MAX($D$16,POWER((ABS(K160)^2)/($I$5*MAX(F160,0.1)^2),1/3)))),IF(V32="Subcritical",MAX($D$16,IFERROR(W160,MAX($D$16,POWER((ABS(K160)^2)/($I$5*MAX(F160,0.1)^2),1/3)))),IF(AND(IFERROR(V160,0)=1,IFERROR(AG160,0)=1),IF(IFERROR(T160,-1E99)&gt;=IFERROR(AE160,-1E99),MAX($D$16,IFERROR(L160,MAX($D$16,POWER((ABS(K160)^2)/($I$5*MAX(F160,0.1)^2),1/3)))),MAX($D$16,IFERROR(W160,MAX($D$16,POWER((ABS(K160)^2)/($I$5*MAX(F160,0.1)^2),1/3))))),IF(IFERROR(V160,0)=1,MAX($D$16,IFERROR(L160,MAX($D$16,POWER((ABS(K160)^2)/($I$5*MAX(F160,0.1)^2),1/3)))),IF(IFERROR(AG160,0)=1,MAX($D$16,IFERROR(W160,MAX($D$16,POWER((ABS(K160)^2)/($I$5*MAX(F160,0.1)^2),1/3)))),MAX($D$16,POWER((ABS(K160)^2)/($I$5*MAX(F160,0.1)^2),1/3))))))),MAX($D$16,POWER((ABS(K160)^2)/($I$5*MAX(F160,0.1)^2),1/3)))</f>
        <v/>
      </c>
      <c r="AI160">
        <f>E160+AH160</f>
        <v/>
      </c>
      <c r="AJ160">
        <f>AI160+((ABS(K160)/MAX(((F160)+(G160)*(AH160))*(AH160),1E-6))^2)/(2*$I$5)</f>
        <v/>
      </c>
      <c r="AM160" t="n">
        <v>0</v>
      </c>
      <c r="AN160" t="n">
        <v>0</v>
      </c>
      <c r="AO160">
        <f>AM160+AN160</f>
        <v/>
      </c>
      <c r="AP160">
        <f>AP159+AO160</f>
        <v/>
      </c>
      <c r="AQ160">
        <f>ABS(ABS(K160)/MAX(((F160)+(G160)*(AH160))*(AH160),1E-6))/SQRT($I$5*MAX((((F160)+(G160)*(AH160))*(AH160))/MAX((F160)+2*(G160)*(AH160),1E-6),1E-6))</f>
        <v/>
      </c>
      <c r="AR160">
        <f>IF(AQ160&lt;1,"Subcritical","Supercritical")</f>
        <v/>
      </c>
      <c r="AS160">
        <f>((ABS(K160)*$D$6)/(MAX(((F160)+(G160)*(AH160))*(AH160),1E-6)*MAX(((((F160)+(G160)*(AH160))*(AH160))/MAX((F160)+2*(AH160)*SQRT(1+(G160)^2),1E-6))^(2/3),1E-6)))^2</f>
        <v/>
      </c>
    </row>
    <row r="161">
      <c r="A161" t="n">
        <v>12</v>
      </c>
      <c r="B161" t="n">
        <v>11</v>
      </c>
      <c r="C161" t="n">
        <v>616545.596</v>
      </c>
      <c r="D161" t="n">
        <v>3097756.914</v>
      </c>
      <c r="E161" t="n">
        <v>634.276</v>
      </c>
      <c r="F161" t="n">
        <v>6</v>
      </c>
      <c r="G161" t="n">
        <v>0</v>
      </c>
      <c r="H161" t="inlineStr">
        <is>
          <t>Normal</t>
        </is>
      </c>
      <c r="I161" t="n">
        <v>0.054</v>
      </c>
      <c r="J161">
        <f>B161-B160</f>
        <v/>
      </c>
      <c r="K161">
        <f>MAX(0,K160-AO160)</f>
        <v/>
      </c>
      <c r="L161">
        <f>IF($D$20=0,IFERROR(L160,MAX($D$16,POWER((ABS(K161)^2)/($I$5*MAX(F161,0.1)^2),1/3))),IF(IFERROR(V160,0)=0,IFERROR(L160,MAX($D$16,POWER((ABS(K161)^2)/($I$5*MAX(F161,0.1)^2),1/3))),IF(OR(IFERROR(L161,0)=0,IFERROR(S160,0)&lt;1,IFERROR(S161,0)&lt;1),MAX($D$16,POWER((ABS(K161)^2)/($I$5*MAX(F161,0.1)^2),1/3)),IF(IFERROR(U161,0)&gt;0,MAX($D$16,IFERROR(L161,0)+((IFERROR(U161,0))*$D$18*IF((IFERROR(S161,0))&lt;1,1,-1))),IF(IFERROR(U161,0)&lt;0,IF(ABS((MAX($D$16,POWER((ABS(K161)^2)/($I$5*MAX(F161,0.1)^2),1/3)))-IFERROR(L161,0))&gt;$D$19,MAX($D$16,IF((MAX($D$16,POWER((ABS(K161)^2)/($I$5*MAX(F161,0.1)^2),1/3)))&gt;IFERROR(L161,0),MIN((MAX($D$16,POWER((ABS(K161)^2)/($I$5*MAX(F161,0.1)^2),1/3))),IFERROR(L161,0)+(MIN(ABS(IFERROR(U161,0))*$D$18,ABS((MAX($D$16,POWER((ABS(K161)^2)/($I$5*MAX(F161,0.1)^2),1/3)))-IFERROR(L161,0))))),MAX((MAX($D$16,POWER((ABS(K161)^2)/($I$5*MAX(F161,0.1)^2),1/3))),IFERROR(L161,0)-(MIN(ABS(IFERROR(U161,0))*$D$18,ABS((MAX($D$16,POWER((ABS(K161)^2)/($I$5*MAX(F161,0.1)^2),1/3)))-IFERROR(L161,0))))))),MAX($D$16,POWER((ABS(K161)^2)/($I$5*MAX(F161,0.1)^2),1/3))),MAX($D$16,IFERROR(L161,0)))))))</f>
        <v/>
      </c>
      <c r="M161">
        <f>((F161)+(G161)*(L161))*(L161)</f>
        <v/>
      </c>
      <c r="N161">
        <f>(((F161)+(G161)*(L161))*(L161))/MAX((F161)+2*(L161)*SQRT(1+(G161)^2),1E-6)</f>
        <v/>
      </c>
      <c r="O161">
        <f>ABS(K161)/MAX(((F161)+(G161)*(L161))*(L161),1E-6)</f>
        <v/>
      </c>
      <c r="P161">
        <f>E161+L161</f>
        <v/>
      </c>
      <c r="Q161">
        <f>P161+((ABS(K161)/MAX(((F161)+(G161)*(L161))*(L161),1E-6))^2)/(2*$I$5)</f>
        <v/>
      </c>
      <c r="R161">
        <f>((ABS(K161)*$D$6)/(MAX(((F161)+(G161)*(L161))*(L161),1E-6)*MAX(((((F161)+(G161)*(L161))*(L161))/MAX((F161)+2*(L161)*SQRT(1+(G161)^2),1E-6))^(2/3),1E-6)))^2</f>
        <v/>
      </c>
      <c r="S161">
        <f>ABS(ABS(K161)/MAX(((F161)+(G161)*(L161))*(L161),1E-6))/SQRT($I$5*MAX((((F161)+(G161)*(L161))*(L161))/MAX((F161)+2*(G161)*(L161),1E-6),1E-6))</f>
        <v/>
      </c>
      <c r="T161">
        <f>((F161)*(L161)^2)/2+(G161)*(L161)^3/3+(ABS(K161)^2)/($I$5*MAX(((F161)+(G161)*(L161))*(L161),1E-6))</f>
        <v/>
      </c>
      <c r="U161">
        <f>IF($D$20=0,0,IFERROR(Q160-(((R160+R161)/2)*J161)-(IF(O160&gt;O161,$D$8*((O160^2-O161^2)/(2*$I$5)),$D$9*((O161^2-O160^2)/(2*$I$5)))+($D$10*(ABS(I161)/90)*(MAX(O160^2,O161^2)/(2*$I$5))))-Q161,0))</f>
        <v/>
      </c>
      <c r="V161">
        <f>IF($D$20=0,1,IFERROR(IF(ROUND(S161,3)=1,1,IF(AND(ABS(U161)&lt;$D$19,S161&gt;1),1,0)),0))</f>
        <v/>
      </c>
      <c r="W161">
        <f>IF($D$20=0,IFERROR(W162,MAX($D$16,POWER((ABS(K161)^2)/($I$5*MAX(F161,0.1)^2),1/3))),IF(IFERROR(AG162,0)=0,IFERROR(W162,MAX($D$16,POWER((ABS(K161)^2)/($I$5*MAX(F161,0.1)^2),1/3))),IF(OR(IFERROR(W161,0)=0,IFERROR(AD162,0)&gt;1),MAX($D$16,POWER((ABS(K161)^2)/($I$5*MAX(F161,0.1)^2),1/3)),IF(IFERROR(AF161,0)&gt;0,MAX($D$16,IFERROR(W161,0)+((IFERROR(AF161,0))*$D$18*IF((IFERROR(AD161,0))&lt;1,1,-1))),IF(IFERROR(AF161,0)&lt;0,IF(ABS((MAX($D$16,POWER((ABS(K161)^2)/($I$5*MAX(F161,0.1)^2),1/3)))-IFERROR(W161,0))&gt;$D$19,MAX($D$16,IF((MAX($D$16,POWER((ABS(K161)^2)/($I$5*MAX(F161,0.1)^2),1/3)))&gt;IFERROR(W161,0),MIN((MAX($D$16,POWER((ABS(K161)^2)/($I$5*MAX(F161,0.1)^2),1/3))),IFERROR(W161,0)+(MIN(ABS(IFERROR(AF161,0))*$D$18,ABS((MAX($D$16,POWER((ABS(K161)^2)/($I$5*MAX(F161,0.1)^2),1/3)))-IFERROR(W161,0))))),MAX((MAX($D$16,POWER((ABS(K161)^2)/($I$5*MAX(F161,0.1)^2),1/3))),IFERROR(W161,0)-(MIN(ABS(IFERROR(AF161,0))*$D$18,ABS((MAX($D$16,POWER((ABS(K161)^2)/($I$5*MAX(F161,0.1)^2),1/3)))-IFERROR(W161,0))))))),MAX($D$16,POWER((ABS(K161)^2)/($I$5*MAX(F161,0.1)^2),1/3))),MAX($D$16,IFERROR(W161,0)))))))</f>
        <v/>
      </c>
      <c r="X161">
        <f>((F161)+(G161)*(W161))*(W161)</f>
        <v/>
      </c>
      <c r="Y161">
        <f>(((F161)+(G161)*(W161))*(W161))/MAX((F161)+2*(W161)*SQRT(1+(G161)^2),1E-6)</f>
        <v/>
      </c>
      <c r="Z161">
        <f>ABS(K161)/MAX(((F161)+(G161)*(W161))*(W161),1E-6)</f>
        <v/>
      </c>
      <c r="AA161">
        <f>E161+W161</f>
        <v/>
      </c>
      <c r="AB161">
        <f>AA161+((ABS(K161)/MAX(((F161)+(G161)*(W161))*(W161),1E-6))^2)/(2*$I$5)</f>
        <v/>
      </c>
      <c r="AC161">
        <f>((ABS(K161)*$D$6)/(MAX(((F161)+(G161)*(W161))*(W161),1E-6)*MAX(((((F161)+(G161)*(W161))*(W161))/MAX((F161)+2*(W161)*SQRT(1+(G161)^2),1E-6))^(2/3),1E-6)))^2</f>
        <v/>
      </c>
      <c r="AD161">
        <f>ABS(ABS(K161)/MAX(((F161)+(G161)*(W161))*(W161),1E-6))/SQRT($I$5*MAX((((F161)+(G161)*(W161))*(W161))/MAX((F161)+2*(G161)*(W161),1E-6),1E-6))</f>
        <v/>
      </c>
      <c r="AE161">
        <f>((F161)*(W161)^2)/2+(G161)*(W161)^3/3+(ABS(K161)^2)/($I$5*MAX(((F161)+(G161)*(W161))*(W161),1E-6))</f>
        <v/>
      </c>
      <c r="AF161">
        <f>IF($D$20=0,0,IFERROR(AB162+(((AC161+AC162)/2)*J162)+(IF(Z161&gt;Z162,$D$8*((Z161^2-Z162^2)/(2*$I$5)),$D$9*((Z162^2-Z161^2)/(2*$I$5)))+($D$10*(ABS(I162)/90)*(MAX(Z161^2,Z162^2)/(2*$I$5))))-AB161,0))</f>
        <v/>
      </c>
      <c r="AG161">
        <f>IF($D$20=0,1,IFERROR(IF(ROUND(AD161,3)=1,1,IF(AND(ABS(AF161)&lt;$D$19,AD161&lt;1),1,0)),0))</f>
        <v/>
      </c>
      <c r="AH161">
        <f>IFERROR(IF(V32="Supercritical",MAX($D$16,IFERROR(L161,MAX($D$16,POWER((ABS(K161)^2)/($I$5*MAX(F161,0.1)^2),1/3)))),IF(V32="Subcritical",MAX($D$16,IFERROR(W161,MAX($D$16,POWER((ABS(K161)^2)/($I$5*MAX(F161,0.1)^2),1/3)))),IF(AND(IFERROR(V161,0)=1,IFERROR(AG161,0)=1),IF(IFERROR(T161,-1E99)&gt;=IFERROR(AE161,-1E99),MAX($D$16,IFERROR(L161,MAX($D$16,POWER((ABS(K161)^2)/($I$5*MAX(F161,0.1)^2),1/3)))),MAX($D$16,IFERROR(W161,MAX($D$16,POWER((ABS(K161)^2)/($I$5*MAX(F161,0.1)^2),1/3))))),IF(IFERROR(V161,0)=1,MAX($D$16,IFERROR(L161,MAX($D$16,POWER((ABS(K161)^2)/($I$5*MAX(F161,0.1)^2),1/3)))),IF(IFERROR(AG161,0)=1,MAX($D$16,IFERROR(W161,MAX($D$16,POWER((ABS(K161)^2)/($I$5*MAX(F161,0.1)^2),1/3)))),MAX($D$16,POWER((ABS(K161)^2)/($I$5*MAX(F161,0.1)^2),1/3))))))),MAX($D$16,POWER((ABS(K161)^2)/($I$5*MAX(F161,0.1)^2),1/3)))</f>
        <v/>
      </c>
      <c r="AI161">
        <f>E161+AH161</f>
        <v/>
      </c>
      <c r="AJ161">
        <f>AI161+((ABS(K161)/MAX(((F161)+(G161)*(AH161))*(AH161),1E-6))^2)/(2*$I$5)</f>
        <v/>
      </c>
      <c r="AM161" t="n">
        <v>0</v>
      </c>
      <c r="AN161" t="n">
        <v>0</v>
      </c>
      <c r="AO161">
        <f>AM161+AN161</f>
        <v/>
      </c>
      <c r="AP161">
        <f>AP160+AO161</f>
        <v/>
      </c>
      <c r="AQ161">
        <f>ABS(ABS(K161)/MAX(((F161)+(G161)*(AH161))*(AH161),1E-6))/SQRT($I$5*MAX((((F161)+(G161)*(AH161))*(AH161))/MAX((F161)+2*(G161)*(AH161),1E-6),1E-6))</f>
        <v/>
      </c>
      <c r="AR161">
        <f>IF(AQ161&lt;1,"Subcritical","Supercritical")</f>
        <v/>
      </c>
      <c r="AS161">
        <f>((ABS(K161)*$D$6)/(MAX(((F161)+(G161)*(AH161))*(AH161),1E-6)*MAX(((((F161)+(G161)*(AH161))*(AH161))/MAX((F161)+2*(AH161)*SQRT(1+(G161)^2),1E-6))^(2/3),1E-6)))^2</f>
        <v/>
      </c>
    </row>
    <row r="162">
      <c r="A162" t="n">
        <v>13</v>
      </c>
      <c r="B162" t="n">
        <v>12</v>
      </c>
      <c r="C162" t="n">
        <v>616544.649</v>
      </c>
      <c r="D162" t="n">
        <v>3097756.593</v>
      </c>
      <c r="E162" t="n">
        <v>634.274</v>
      </c>
      <c r="F162" t="n">
        <v>6</v>
      </c>
      <c r="G162" t="n">
        <v>0</v>
      </c>
      <c r="H162" t="inlineStr">
        <is>
          <t>Normal</t>
        </is>
      </c>
      <c r="I162" t="n">
        <v>0</v>
      </c>
      <c r="J162">
        <f>B162-B161</f>
        <v/>
      </c>
      <c r="K162">
        <f>MAX(0,K161-AO161)</f>
        <v/>
      </c>
      <c r="L162">
        <f>IF($D$20=0,IFERROR(L161,MAX($D$16,POWER((ABS(K162)^2)/($I$5*MAX(F162,0.1)^2),1/3))),IF(IFERROR(V161,0)=0,IFERROR(L161,MAX($D$16,POWER((ABS(K162)^2)/($I$5*MAX(F162,0.1)^2),1/3))),IF(OR(IFERROR(L162,0)=0,IFERROR(S161,0)&lt;1,IFERROR(S162,0)&lt;1),MAX($D$16,POWER((ABS(K162)^2)/($I$5*MAX(F162,0.1)^2),1/3)),IF(IFERROR(U162,0)&gt;0,MAX($D$16,IFERROR(L162,0)+((IFERROR(U162,0))*$D$18*IF((IFERROR(S162,0))&lt;1,1,-1))),IF(IFERROR(U162,0)&lt;0,IF(ABS((MAX($D$16,POWER((ABS(K162)^2)/($I$5*MAX(F162,0.1)^2),1/3)))-IFERROR(L162,0))&gt;$D$19,MAX($D$16,IF((MAX($D$16,POWER((ABS(K162)^2)/($I$5*MAX(F162,0.1)^2),1/3)))&gt;IFERROR(L162,0),MIN((MAX($D$16,POWER((ABS(K162)^2)/($I$5*MAX(F162,0.1)^2),1/3))),IFERROR(L162,0)+(MIN(ABS(IFERROR(U162,0))*$D$18,ABS((MAX($D$16,POWER((ABS(K162)^2)/($I$5*MAX(F162,0.1)^2),1/3)))-IFERROR(L162,0))))),MAX((MAX($D$16,POWER((ABS(K162)^2)/($I$5*MAX(F162,0.1)^2),1/3))),IFERROR(L162,0)-(MIN(ABS(IFERROR(U162,0))*$D$18,ABS((MAX($D$16,POWER((ABS(K162)^2)/($I$5*MAX(F162,0.1)^2),1/3)))-IFERROR(L162,0))))))),MAX($D$16,POWER((ABS(K162)^2)/($I$5*MAX(F162,0.1)^2),1/3))),MAX($D$16,IFERROR(L162,0)))))))</f>
        <v/>
      </c>
      <c r="M162">
        <f>((F162)+(G162)*(L162))*(L162)</f>
        <v/>
      </c>
      <c r="N162">
        <f>(((F162)+(G162)*(L162))*(L162))/MAX((F162)+2*(L162)*SQRT(1+(G162)^2),1E-6)</f>
        <v/>
      </c>
      <c r="O162">
        <f>ABS(K162)/MAX(((F162)+(G162)*(L162))*(L162),1E-6)</f>
        <v/>
      </c>
      <c r="P162">
        <f>E162+L162</f>
        <v/>
      </c>
      <c r="Q162">
        <f>P162+((ABS(K162)/MAX(((F162)+(G162)*(L162))*(L162),1E-6))^2)/(2*$I$5)</f>
        <v/>
      </c>
      <c r="R162">
        <f>((ABS(K162)*$D$6)/(MAX(((F162)+(G162)*(L162))*(L162),1E-6)*MAX(((((F162)+(G162)*(L162))*(L162))/MAX((F162)+2*(L162)*SQRT(1+(G162)^2),1E-6))^(2/3),1E-6)))^2</f>
        <v/>
      </c>
      <c r="S162">
        <f>ABS(ABS(K162)/MAX(((F162)+(G162)*(L162))*(L162),1E-6))/SQRT($I$5*MAX((((F162)+(G162)*(L162))*(L162))/MAX((F162)+2*(G162)*(L162),1E-6),1E-6))</f>
        <v/>
      </c>
      <c r="T162">
        <f>((F162)*(L162)^2)/2+(G162)*(L162)^3/3+(ABS(K162)^2)/($I$5*MAX(((F162)+(G162)*(L162))*(L162),1E-6))</f>
        <v/>
      </c>
      <c r="U162">
        <f>IF($D$20=0,0,IFERROR(Q161-(((R161+R162)/2)*J162)-(IF(O161&gt;O162,$D$8*((O161^2-O162^2)/(2*$I$5)),$D$9*((O162^2-O161^2)/(2*$I$5)))+($D$10*(ABS(I162)/90)*(MAX(O161^2,O162^2)/(2*$I$5))))-Q162,0))</f>
        <v/>
      </c>
      <c r="V162">
        <f>IF($D$20=0,1,IFERROR(IF(ROUND(S162,3)=1,1,IF(AND(ABS(U162)&lt;$D$19,S162&gt;1),1,0)),0))</f>
        <v/>
      </c>
      <c r="W162">
        <f>IF($D$20=0,IFERROR(W163,MAX($D$16,POWER((ABS(K162)^2)/($I$5*MAX(F162,0.1)^2),1/3))),IF(IFERROR(AG163,0)=0,IFERROR(W163,MAX($D$16,POWER((ABS(K162)^2)/($I$5*MAX(F162,0.1)^2),1/3))),IF(OR(IFERROR(W162,0)=0,IFERROR(AD163,0)&gt;1),MAX($D$16,POWER((ABS(K162)^2)/($I$5*MAX(F162,0.1)^2),1/3)),IF(IFERROR(AF162,0)&gt;0,MAX($D$16,IFERROR(W162,0)+((IFERROR(AF162,0))*$D$18*IF((IFERROR(AD162,0))&lt;1,1,-1))),IF(IFERROR(AF162,0)&lt;0,IF(ABS((MAX($D$16,POWER((ABS(K162)^2)/($I$5*MAX(F162,0.1)^2),1/3)))-IFERROR(W162,0))&gt;$D$19,MAX($D$16,IF((MAX($D$16,POWER((ABS(K162)^2)/($I$5*MAX(F162,0.1)^2),1/3)))&gt;IFERROR(W162,0),MIN((MAX($D$16,POWER((ABS(K162)^2)/($I$5*MAX(F162,0.1)^2),1/3))),IFERROR(W162,0)+(MIN(ABS(IFERROR(AF162,0))*$D$18,ABS((MAX($D$16,POWER((ABS(K162)^2)/($I$5*MAX(F162,0.1)^2),1/3)))-IFERROR(W162,0))))),MAX((MAX($D$16,POWER((ABS(K162)^2)/($I$5*MAX(F162,0.1)^2),1/3))),IFERROR(W162,0)-(MIN(ABS(IFERROR(AF162,0))*$D$18,ABS((MAX($D$16,POWER((ABS(K162)^2)/($I$5*MAX(F162,0.1)^2),1/3)))-IFERROR(W162,0))))))),MAX($D$16,POWER((ABS(K162)^2)/($I$5*MAX(F162,0.1)^2),1/3))),MAX($D$16,IFERROR(W162,0)))))))</f>
        <v/>
      </c>
      <c r="X162">
        <f>((F162)+(G162)*(W162))*(W162)</f>
        <v/>
      </c>
      <c r="Y162">
        <f>(((F162)+(G162)*(W162))*(W162))/MAX((F162)+2*(W162)*SQRT(1+(G162)^2),1E-6)</f>
        <v/>
      </c>
      <c r="Z162">
        <f>ABS(K162)/MAX(((F162)+(G162)*(W162))*(W162),1E-6)</f>
        <v/>
      </c>
      <c r="AA162">
        <f>E162+W162</f>
        <v/>
      </c>
      <c r="AB162">
        <f>AA162+((ABS(K162)/MAX(((F162)+(G162)*(W162))*(W162),1E-6))^2)/(2*$I$5)</f>
        <v/>
      </c>
      <c r="AC162">
        <f>((ABS(K162)*$D$6)/(MAX(((F162)+(G162)*(W162))*(W162),1E-6)*MAX(((((F162)+(G162)*(W162))*(W162))/MAX((F162)+2*(W162)*SQRT(1+(G162)^2),1E-6))^(2/3),1E-6)))^2</f>
        <v/>
      </c>
      <c r="AD162">
        <f>ABS(ABS(K162)/MAX(((F162)+(G162)*(W162))*(W162),1E-6))/SQRT($I$5*MAX((((F162)+(G162)*(W162))*(W162))/MAX((F162)+2*(G162)*(W162),1E-6),1E-6))</f>
        <v/>
      </c>
      <c r="AE162">
        <f>((F162)*(W162)^2)/2+(G162)*(W162)^3/3+(ABS(K162)^2)/($I$5*MAX(((F162)+(G162)*(W162))*(W162),1E-6))</f>
        <v/>
      </c>
      <c r="AF162">
        <f>IF($D$20=0,0,IFERROR(AB163+(((AC162+AC163)/2)*J163)+(IF(Z162&gt;Z163,$D$8*((Z162^2-Z163^2)/(2*$I$5)),$D$9*((Z163^2-Z162^2)/(2*$I$5)))+($D$10*(ABS(I163)/90)*(MAX(Z162^2,Z163^2)/(2*$I$5))))-AB162,0))</f>
        <v/>
      </c>
      <c r="AG162">
        <f>IF($D$20=0,1,IFERROR(IF(ROUND(AD162,3)=1,1,IF(AND(ABS(AF162)&lt;$D$19,AD162&lt;1),1,0)),0))</f>
        <v/>
      </c>
      <c r="AH162">
        <f>IFERROR(IF(V32="Supercritical",MAX($D$16,IFERROR(L162,MAX($D$16,POWER((ABS(K162)^2)/($I$5*MAX(F162,0.1)^2),1/3)))),IF(V32="Subcritical",MAX($D$16,IFERROR(W162,MAX($D$16,POWER((ABS(K162)^2)/($I$5*MAX(F162,0.1)^2),1/3)))),IF(AND(IFERROR(V162,0)=1,IFERROR(AG162,0)=1),IF(IFERROR(T162,-1E99)&gt;=IFERROR(AE162,-1E99),MAX($D$16,IFERROR(L162,MAX($D$16,POWER((ABS(K162)^2)/($I$5*MAX(F162,0.1)^2),1/3)))),MAX($D$16,IFERROR(W162,MAX($D$16,POWER((ABS(K162)^2)/($I$5*MAX(F162,0.1)^2),1/3))))),IF(IFERROR(V162,0)=1,MAX($D$16,IFERROR(L162,MAX($D$16,POWER((ABS(K162)^2)/($I$5*MAX(F162,0.1)^2),1/3)))),IF(IFERROR(AG162,0)=1,MAX($D$16,IFERROR(W162,MAX($D$16,POWER((ABS(K162)^2)/($I$5*MAX(F162,0.1)^2),1/3)))),MAX($D$16,POWER((ABS(K162)^2)/($I$5*MAX(F162,0.1)^2),1/3))))))),MAX($D$16,POWER((ABS(K162)^2)/($I$5*MAX(F162,0.1)^2),1/3)))</f>
        <v/>
      </c>
      <c r="AI162">
        <f>E162+AH162</f>
        <v/>
      </c>
      <c r="AJ162">
        <f>AI162+((ABS(K162)/MAX(((F162)+(G162)*(AH162))*(AH162),1E-6))^2)/(2*$I$5)</f>
        <v/>
      </c>
      <c r="AM162" t="n">
        <v>0</v>
      </c>
      <c r="AN162" t="n">
        <v>0</v>
      </c>
      <c r="AO162">
        <f>AM162+AN162</f>
        <v/>
      </c>
      <c r="AP162">
        <f>AP161+AO162</f>
        <v/>
      </c>
      <c r="AQ162">
        <f>ABS(ABS(K162)/MAX(((F162)+(G162)*(AH162))*(AH162),1E-6))/SQRT($I$5*MAX((((F162)+(G162)*(AH162))*(AH162))/MAX((F162)+2*(G162)*(AH162),1E-6),1E-6))</f>
        <v/>
      </c>
      <c r="AR162">
        <f>IF(AQ162&lt;1,"Subcritical","Supercritical")</f>
        <v/>
      </c>
      <c r="AS162">
        <f>((ABS(K162)*$D$6)/(MAX(((F162)+(G162)*(AH162))*(AH162),1E-6)*MAX(((((F162)+(G162)*(AH162))*(AH162))/MAX((F162)+2*(AH162)*SQRT(1+(G162)^2),1E-6))^(2/3),1E-6)))^2</f>
        <v/>
      </c>
    </row>
    <row r="163">
      <c r="A163" t="n">
        <v>14</v>
      </c>
      <c r="B163" t="n">
        <v>13</v>
      </c>
      <c r="C163" t="n">
        <v>616543.702</v>
      </c>
      <c r="D163" t="n">
        <v>3097756.272</v>
      </c>
      <c r="E163" t="n">
        <v>634.272</v>
      </c>
      <c r="F163" t="n">
        <v>6</v>
      </c>
      <c r="G163" t="n">
        <v>0</v>
      </c>
      <c r="H163" t="inlineStr">
        <is>
          <t>Normal</t>
        </is>
      </c>
      <c r="I163" t="n">
        <v>0</v>
      </c>
      <c r="J163">
        <f>B163-B162</f>
        <v/>
      </c>
      <c r="K163">
        <f>MAX(0,K162-AO162)</f>
        <v/>
      </c>
      <c r="L163">
        <f>IF($D$20=0,IFERROR(L162,MAX($D$16,POWER((ABS(K163)^2)/($I$5*MAX(F163,0.1)^2),1/3))),IF(IFERROR(V162,0)=0,IFERROR(L162,MAX($D$16,POWER((ABS(K163)^2)/($I$5*MAX(F163,0.1)^2),1/3))),IF(OR(IFERROR(L163,0)=0,IFERROR(S162,0)&lt;1,IFERROR(S163,0)&lt;1),MAX($D$16,POWER((ABS(K163)^2)/($I$5*MAX(F163,0.1)^2),1/3)),IF(IFERROR(U163,0)&gt;0,MAX($D$16,IFERROR(L163,0)+((IFERROR(U163,0))*$D$18*IF((IFERROR(S163,0))&lt;1,1,-1))),IF(IFERROR(U163,0)&lt;0,IF(ABS((MAX($D$16,POWER((ABS(K163)^2)/($I$5*MAX(F163,0.1)^2),1/3)))-IFERROR(L163,0))&gt;$D$19,MAX($D$16,IF((MAX($D$16,POWER((ABS(K163)^2)/($I$5*MAX(F163,0.1)^2),1/3)))&gt;IFERROR(L163,0),MIN((MAX($D$16,POWER((ABS(K163)^2)/($I$5*MAX(F163,0.1)^2),1/3))),IFERROR(L163,0)+(MIN(ABS(IFERROR(U163,0))*$D$18,ABS((MAX($D$16,POWER((ABS(K163)^2)/($I$5*MAX(F163,0.1)^2),1/3)))-IFERROR(L163,0))))),MAX((MAX($D$16,POWER((ABS(K163)^2)/($I$5*MAX(F163,0.1)^2),1/3))),IFERROR(L163,0)-(MIN(ABS(IFERROR(U163,0))*$D$18,ABS((MAX($D$16,POWER((ABS(K163)^2)/($I$5*MAX(F163,0.1)^2),1/3)))-IFERROR(L163,0))))))),MAX($D$16,POWER((ABS(K163)^2)/($I$5*MAX(F163,0.1)^2),1/3))),MAX($D$16,IFERROR(L163,0)))))))</f>
        <v/>
      </c>
      <c r="M163">
        <f>((F163)+(G163)*(L163))*(L163)</f>
        <v/>
      </c>
      <c r="N163">
        <f>(((F163)+(G163)*(L163))*(L163))/MAX((F163)+2*(L163)*SQRT(1+(G163)^2),1E-6)</f>
        <v/>
      </c>
      <c r="O163">
        <f>ABS(K163)/MAX(((F163)+(G163)*(L163))*(L163),1E-6)</f>
        <v/>
      </c>
      <c r="P163">
        <f>E163+L163</f>
        <v/>
      </c>
      <c r="Q163">
        <f>P163+((ABS(K163)/MAX(((F163)+(G163)*(L163))*(L163),1E-6))^2)/(2*$I$5)</f>
        <v/>
      </c>
      <c r="R163">
        <f>((ABS(K163)*$D$6)/(MAX(((F163)+(G163)*(L163))*(L163),1E-6)*MAX(((((F163)+(G163)*(L163))*(L163))/MAX((F163)+2*(L163)*SQRT(1+(G163)^2),1E-6))^(2/3),1E-6)))^2</f>
        <v/>
      </c>
      <c r="S163">
        <f>ABS(ABS(K163)/MAX(((F163)+(G163)*(L163))*(L163),1E-6))/SQRT($I$5*MAX((((F163)+(G163)*(L163))*(L163))/MAX((F163)+2*(G163)*(L163),1E-6),1E-6))</f>
        <v/>
      </c>
      <c r="T163">
        <f>((F163)*(L163)^2)/2+(G163)*(L163)^3/3+(ABS(K163)^2)/($I$5*MAX(((F163)+(G163)*(L163))*(L163),1E-6))</f>
        <v/>
      </c>
      <c r="U163">
        <f>IF($D$20=0,0,IFERROR(Q162-(((R162+R163)/2)*J163)-(IF(O162&gt;O163,$D$8*((O162^2-O163^2)/(2*$I$5)),$D$9*((O163^2-O162^2)/(2*$I$5)))+($D$10*(ABS(I163)/90)*(MAX(O162^2,O163^2)/(2*$I$5))))-Q163,0))</f>
        <v/>
      </c>
      <c r="V163">
        <f>IF($D$20=0,1,IFERROR(IF(ROUND(S163,3)=1,1,IF(AND(ABS(U163)&lt;$D$19,S163&gt;1),1,0)),0))</f>
        <v/>
      </c>
      <c r="W163">
        <f>IF($D$20=0,IFERROR(W164,MAX($D$16,POWER((ABS(K163)^2)/($I$5*MAX(F163,0.1)^2),1/3))),IF(IFERROR(AG164,0)=0,IFERROR(W164,MAX($D$16,POWER((ABS(K163)^2)/($I$5*MAX(F163,0.1)^2),1/3))),IF(OR(IFERROR(W163,0)=0,IFERROR(AD164,0)&gt;1),MAX($D$16,POWER((ABS(K163)^2)/($I$5*MAX(F163,0.1)^2),1/3)),IF(IFERROR(AF163,0)&gt;0,MAX($D$16,IFERROR(W163,0)+((IFERROR(AF163,0))*$D$18*IF((IFERROR(AD163,0))&lt;1,1,-1))),IF(IFERROR(AF163,0)&lt;0,IF(ABS((MAX($D$16,POWER((ABS(K163)^2)/($I$5*MAX(F163,0.1)^2),1/3)))-IFERROR(W163,0))&gt;$D$19,MAX($D$16,IF((MAX($D$16,POWER((ABS(K163)^2)/($I$5*MAX(F163,0.1)^2),1/3)))&gt;IFERROR(W163,0),MIN((MAX($D$16,POWER((ABS(K163)^2)/($I$5*MAX(F163,0.1)^2),1/3))),IFERROR(W163,0)+(MIN(ABS(IFERROR(AF163,0))*$D$18,ABS((MAX($D$16,POWER((ABS(K163)^2)/($I$5*MAX(F163,0.1)^2),1/3)))-IFERROR(W163,0))))),MAX((MAX($D$16,POWER((ABS(K163)^2)/($I$5*MAX(F163,0.1)^2),1/3))),IFERROR(W163,0)-(MIN(ABS(IFERROR(AF163,0))*$D$18,ABS((MAX($D$16,POWER((ABS(K163)^2)/($I$5*MAX(F163,0.1)^2),1/3)))-IFERROR(W163,0))))))),MAX($D$16,POWER((ABS(K163)^2)/($I$5*MAX(F163,0.1)^2),1/3))),MAX($D$16,IFERROR(W163,0)))))))</f>
        <v/>
      </c>
      <c r="X163">
        <f>((F163)+(G163)*(W163))*(W163)</f>
        <v/>
      </c>
      <c r="Y163">
        <f>(((F163)+(G163)*(W163))*(W163))/MAX((F163)+2*(W163)*SQRT(1+(G163)^2),1E-6)</f>
        <v/>
      </c>
      <c r="Z163">
        <f>ABS(K163)/MAX(((F163)+(G163)*(W163))*(W163),1E-6)</f>
        <v/>
      </c>
      <c r="AA163">
        <f>E163+W163</f>
        <v/>
      </c>
      <c r="AB163">
        <f>AA163+((ABS(K163)/MAX(((F163)+(G163)*(W163))*(W163),1E-6))^2)/(2*$I$5)</f>
        <v/>
      </c>
      <c r="AC163">
        <f>((ABS(K163)*$D$6)/(MAX(((F163)+(G163)*(W163))*(W163),1E-6)*MAX(((((F163)+(G163)*(W163))*(W163))/MAX((F163)+2*(W163)*SQRT(1+(G163)^2),1E-6))^(2/3),1E-6)))^2</f>
        <v/>
      </c>
      <c r="AD163">
        <f>ABS(ABS(K163)/MAX(((F163)+(G163)*(W163))*(W163),1E-6))/SQRT($I$5*MAX((((F163)+(G163)*(W163))*(W163))/MAX((F163)+2*(G163)*(W163),1E-6),1E-6))</f>
        <v/>
      </c>
      <c r="AE163">
        <f>((F163)*(W163)^2)/2+(G163)*(W163)^3/3+(ABS(K163)^2)/($I$5*MAX(((F163)+(G163)*(W163))*(W163),1E-6))</f>
        <v/>
      </c>
      <c r="AF163">
        <f>IF($D$20=0,0,IFERROR(AB164+(((AC163+AC164)/2)*J164)+(IF(Z163&gt;Z164,$D$8*((Z163^2-Z164^2)/(2*$I$5)),$D$9*((Z164^2-Z163^2)/(2*$I$5)))+($D$10*(ABS(I164)/90)*(MAX(Z163^2,Z164^2)/(2*$I$5))))-AB163,0))</f>
        <v/>
      </c>
      <c r="AG163">
        <f>IF($D$20=0,1,IFERROR(IF(ROUND(AD163,3)=1,1,IF(AND(ABS(AF163)&lt;$D$19,AD163&lt;1),1,0)),0))</f>
        <v/>
      </c>
      <c r="AH163">
        <f>IFERROR(IF(V32="Supercritical",MAX($D$16,IFERROR(L163,MAX($D$16,POWER((ABS(K163)^2)/($I$5*MAX(F163,0.1)^2),1/3)))),IF(V32="Subcritical",MAX($D$16,IFERROR(W163,MAX($D$16,POWER((ABS(K163)^2)/($I$5*MAX(F163,0.1)^2),1/3)))),IF(AND(IFERROR(V163,0)=1,IFERROR(AG163,0)=1),IF(IFERROR(T163,-1E99)&gt;=IFERROR(AE163,-1E99),MAX($D$16,IFERROR(L163,MAX($D$16,POWER((ABS(K163)^2)/($I$5*MAX(F163,0.1)^2),1/3)))),MAX($D$16,IFERROR(W163,MAX($D$16,POWER((ABS(K163)^2)/($I$5*MAX(F163,0.1)^2),1/3))))),IF(IFERROR(V163,0)=1,MAX($D$16,IFERROR(L163,MAX($D$16,POWER((ABS(K163)^2)/($I$5*MAX(F163,0.1)^2),1/3)))),IF(IFERROR(AG163,0)=1,MAX($D$16,IFERROR(W163,MAX($D$16,POWER((ABS(K163)^2)/($I$5*MAX(F163,0.1)^2),1/3)))),MAX($D$16,POWER((ABS(K163)^2)/($I$5*MAX(F163,0.1)^2),1/3))))))),MAX($D$16,POWER((ABS(K163)^2)/($I$5*MAX(F163,0.1)^2),1/3)))</f>
        <v/>
      </c>
      <c r="AI163">
        <f>E163+AH163</f>
        <v/>
      </c>
      <c r="AJ163">
        <f>AI163+((ABS(K163)/MAX(((F163)+(G163)*(AH163))*(AH163),1E-6))^2)/(2*$I$5)</f>
        <v/>
      </c>
      <c r="AM163" t="n">
        <v>0</v>
      </c>
      <c r="AN163" t="n">
        <v>0</v>
      </c>
      <c r="AO163">
        <f>AM163+AN163</f>
        <v/>
      </c>
      <c r="AP163">
        <f>AP162+AO163</f>
        <v/>
      </c>
      <c r="AQ163">
        <f>ABS(ABS(K163)/MAX(((F163)+(G163)*(AH163))*(AH163),1E-6))/SQRT($I$5*MAX((((F163)+(G163)*(AH163))*(AH163))/MAX((F163)+2*(G163)*(AH163),1E-6),1E-6))</f>
        <v/>
      </c>
      <c r="AR163">
        <f>IF(AQ163&lt;1,"Subcritical","Supercritical")</f>
        <v/>
      </c>
      <c r="AS163">
        <f>((ABS(K163)*$D$6)/(MAX(((F163)+(G163)*(AH163))*(AH163),1E-6)*MAX(((((F163)+(G163)*(AH163))*(AH163))/MAX((F163)+2*(AH163)*SQRT(1+(G163)^2),1E-6))^(2/3),1E-6)))^2</f>
        <v/>
      </c>
    </row>
    <row r="164">
      <c r="A164" t="n">
        <v>15</v>
      </c>
      <c r="B164" t="n">
        <v>14</v>
      </c>
      <c r="C164" t="n">
        <v>616542.755</v>
      </c>
      <c r="D164" t="n">
        <v>3097755.951</v>
      </c>
      <c r="E164" t="n">
        <v>634.27</v>
      </c>
      <c r="F164" t="n">
        <v>6</v>
      </c>
      <c r="G164" t="n">
        <v>0</v>
      </c>
      <c r="H164" t="inlineStr">
        <is>
          <t>Normal</t>
        </is>
      </c>
      <c r="I164" t="n">
        <v>0</v>
      </c>
      <c r="J164">
        <f>B164-B163</f>
        <v/>
      </c>
      <c r="K164">
        <f>MAX(0,K163-AO163)</f>
        <v/>
      </c>
      <c r="L164">
        <f>IF($D$20=0,IFERROR(L163,MAX($D$16,POWER((ABS(K164)^2)/($I$5*MAX(F164,0.1)^2),1/3))),IF(IFERROR(V163,0)=0,IFERROR(L163,MAX($D$16,POWER((ABS(K164)^2)/($I$5*MAX(F164,0.1)^2),1/3))),IF(OR(IFERROR(L164,0)=0,IFERROR(S163,0)&lt;1,IFERROR(S164,0)&lt;1),MAX($D$16,POWER((ABS(K164)^2)/($I$5*MAX(F164,0.1)^2),1/3)),IF(IFERROR(U164,0)&gt;0,MAX($D$16,IFERROR(L164,0)+((IFERROR(U164,0))*$D$18*IF((IFERROR(S164,0))&lt;1,1,-1))),IF(IFERROR(U164,0)&lt;0,IF(ABS((MAX($D$16,POWER((ABS(K164)^2)/($I$5*MAX(F164,0.1)^2),1/3)))-IFERROR(L164,0))&gt;$D$19,MAX($D$16,IF((MAX($D$16,POWER((ABS(K164)^2)/($I$5*MAX(F164,0.1)^2),1/3)))&gt;IFERROR(L164,0),MIN((MAX($D$16,POWER((ABS(K164)^2)/($I$5*MAX(F164,0.1)^2),1/3))),IFERROR(L164,0)+(MIN(ABS(IFERROR(U164,0))*$D$18,ABS((MAX($D$16,POWER((ABS(K164)^2)/($I$5*MAX(F164,0.1)^2),1/3)))-IFERROR(L164,0))))),MAX((MAX($D$16,POWER((ABS(K164)^2)/($I$5*MAX(F164,0.1)^2),1/3))),IFERROR(L164,0)-(MIN(ABS(IFERROR(U164,0))*$D$18,ABS((MAX($D$16,POWER((ABS(K164)^2)/($I$5*MAX(F164,0.1)^2),1/3)))-IFERROR(L164,0))))))),MAX($D$16,POWER((ABS(K164)^2)/($I$5*MAX(F164,0.1)^2),1/3))),MAX($D$16,IFERROR(L164,0)))))))</f>
        <v/>
      </c>
      <c r="M164">
        <f>((F164)+(G164)*(L164))*(L164)</f>
        <v/>
      </c>
      <c r="N164">
        <f>(((F164)+(G164)*(L164))*(L164))/MAX((F164)+2*(L164)*SQRT(1+(G164)^2),1E-6)</f>
        <v/>
      </c>
      <c r="O164">
        <f>ABS(K164)/MAX(((F164)+(G164)*(L164))*(L164),1E-6)</f>
        <v/>
      </c>
      <c r="P164">
        <f>E164+L164</f>
        <v/>
      </c>
      <c r="Q164">
        <f>P164+((ABS(K164)/MAX(((F164)+(G164)*(L164))*(L164),1E-6))^2)/(2*$I$5)</f>
        <v/>
      </c>
      <c r="R164">
        <f>((ABS(K164)*$D$6)/(MAX(((F164)+(G164)*(L164))*(L164),1E-6)*MAX(((((F164)+(G164)*(L164))*(L164))/MAX((F164)+2*(L164)*SQRT(1+(G164)^2),1E-6))^(2/3),1E-6)))^2</f>
        <v/>
      </c>
      <c r="S164">
        <f>ABS(ABS(K164)/MAX(((F164)+(G164)*(L164))*(L164),1E-6))/SQRT($I$5*MAX((((F164)+(G164)*(L164))*(L164))/MAX((F164)+2*(G164)*(L164),1E-6),1E-6))</f>
        <v/>
      </c>
      <c r="T164">
        <f>((F164)*(L164)^2)/2+(G164)*(L164)^3/3+(ABS(K164)^2)/($I$5*MAX(((F164)+(G164)*(L164))*(L164),1E-6))</f>
        <v/>
      </c>
      <c r="U164">
        <f>IF($D$20=0,0,IFERROR(Q163-(((R163+R164)/2)*J164)-(IF(O163&gt;O164,$D$8*((O163^2-O164^2)/(2*$I$5)),$D$9*((O164^2-O163^2)/(2*$I$5)))+($D$10*(ABS(I164)/90)*(MAX(O163^2,O164^2)/(2*$I$5))))-Q164,0))</f>
        <v/>
      </c>
      <c r="V164">
        <f>IF($D$20=0,1,IFERROR(IF(ROUND(S164,3)=1,1,IF(AND(ABS(U164)&lt;$D$19,S164&gt;1),1,0)),0))</f>
        <v/>
      </c>
      <c r="W164">
        <f>IF($D$20=0,IFERROR(W165,MAX($D$16,POWER((ABS(K164)^2)/($I$5*MAX(F164,0.1)^2),1/3))),IF(IFERROR(AG165,0)=0,IFERROR(W165,MAX($D$16,POWER((ABS(K164)^2)/($I$5*MAX(F164,0.1)^2),1/3))),IF(OR(IFERROR(W164,0)=0,IFERROR(AD165,0)&gt;1),MAX($D$16,POWER((ABS(K164)^2)/($I$5*MAX(F164,0.1)^2),1/3)),IF(IFERROR(AF164,0)&gt;0,MAX($D$16,IFERROR(W164,0)+((IFERROR(AF164,0))*$D$18*IF((IFERROR(AD164,0))&lt;1,1,-1))),IF(IFERROR(AF164,0)&lt;0,IF(ABS((MAX($D$16,POWER((ABS(K164)^2)/($I$5*MAX(F164,0.1)^2),1/3)))-IFERROR(W164,0))&gt;$D$19,MAX($D$16,IF((MAX($D$16,POWER((ABS(K164)^2)/($I$5*MAX(F164,0.1)^2),1/3)))&gt;IFERROR(W164,0),MIN((MAX($D$16,POWER((ABS(K164)^2)/($I$5*MAX(F164,0.1)^2),1/3))),IFERROR(W164,0)+(MIN(ABS(IFERROR(AF164,0))*$D$18,ABS((MAX($D$16,POWER((ABS(K164)^2)/($I$5*MAX(F164,0.1)^2),1/3)))-IFERROR(W164,0))))),MAX((MAX($D$16,POWER((ABS(K164)^2)/($I$5*MAX(F164,0.1)^2),1/3))),IFERROR(W164,0)-(MIN(ABS(IFERROR(AF164,0))*$D$18,ABS((MAX($D$16,POWER((ABS(K164)^2)/($I$5*MAX(F164,0.1)^2),1/3)))-IFERROR(W164,0))))))),MAX($D$16,POWER((ABS(K164)^2)/($I$5*MAX(F164,0.1)^2),1/3))),MAX($D$16,IFERROR(W164,0)))))))</f>
        <v/>
      </c>
      <c r="X164">
        <f>((F164)+(G164)*(W164))*(W164)</f>
        <v/>
      </c>
      <c r="Y164">
        <f>(((F164)+(G164)*(W164))*(W164))/MAX((F164)+2*(W164)*SQRT(1+(G164)^2),1E-6)</f>
        <v/>
      </c>
      <c r="Z164">
        <f>ABS(K164)/MAX(((F164)+(G164)*(W164))*(W164),1E-6)</f>
        <v/>
      </c>
      <c r="AA164">
        <f>E164+W164</f>
        <v/>
      </c>
      <c r="AB164">
        <f>AA164+((ABS(K164)/MAX(((F164)+(G164)*(W164))*(W164),1E-6))^2)/(2*$I$5)</f>
        <v/>
      </c>
      <c r="AC164">
        <f>((ABS(K164)*$D$6)/(MAX(((F164)+(G164)*(W164))*(W164),1E-6)*MAX(((((F164)+(G164)*(W164))*(W164))/MAX((F164)+2*(W164)*SQRT(1+(G164)^2),1E-6))^(2/3),1E-6)))^2</f>
        <v/>
      </c>
      <c r="AD164">
        <f>ABS(ABS(K164)/MAX(((F164)+(G164)*(W164))*(W164),1E-6))/SQRT($I$5*MAX((((F164)+(G164)*(W164))*(W164))/MAX((F164)+2*(G164)*(W164),1E-6),1E-6))</f>
        <v/>
      </c>
      <c r="AE164">
        <f>((F164)*(W164)^2)/2+(G164)*(W164)^3/3+(ABS(K164)^2)/($I$5*MAX(((F164)+(G164)*(W164))*(W164),1E-6))</f>
        <v/>
      </c>
      <c r="AF164">
        <f>IF($D$20=0,0,IFERROR(AB165+(((AC164+AC165)/2)*J165)+(IF(Z164&gt;Z165,$D$8*((Z164^2-Z165^2)/(2*$I$5)),$D$9*((Z165^2-Z164^2)/(2*$I$5)))+($D$10*(ABS(I165)/90)*(MAX(Z164^2,Z165^2)/(2*$I$5))))-AB164,0))</f>
        <v/>
      </c>
      <c r="AG164">
        <f>IF($D$20=0,1,IFERROR(IF(ROUND(AD164,3)=1,1,IF(AND(ABS(AF164)&lt;$D$19,AD164&lt;1),1,0)),0))</f>
        <v/>
      </c>
      <c r="AH164">
        <f>IFERROR(IF(V32="Supercritical",MAX($D$16,IFERROR(L164,MAX($D$16,POWER((ABS(K164)^2)/($I$5*MAX(F164,0.1)^2),1/3)))),IF(V32="Subcritical",MAX($D$16,IFERROR(W164,MAX($D$16,POWER((ABS(K164)^2)/($I$5*MAX(F164,0.1)^2),1/3)))),IF(AND(IFERROR(V164,0)=1,IFERROR(AG164,0)=1),IF(IFERROR(T164,-1E99)&gt;=IFERROR(AE164,-1E99),MAX($D$16,IFERROR(L164,MAX($D$16,POWER((ABS(K164)^2)/($I$5*MAX(F164,0.1)^2),1/3)))),MAX($D$16,IFERROR(W164,MAX($D$16,POWER((ABS(K164)^2)/($I$5*MAX(F164,0.1)^2),1/3))))),IF(IFERROR(V164,0)=1,MAX($D$16,IFERROR(L164,MAX($D$16,POWER((ABS(K164)^2)/($I$5*MAX(F164,0.1)^2),1/3)))),IF(IFERROR(AG164,0)=1,MAX($D$16,IFERROR(W164,MAX($D$16,POWER((ABS(K164)^2)/($I$5*MAX(F164,0.1)^2),1/3)))),MAX($D$16,POWER((ABS(K164)^2)/($I$5*MAX(F164,0.1)^2),1/3))))))),MAX($D$16,POWER((ABS(K164)^2)/($I$5*MAX(F164,0.1)^2),1/3)))</f>
        <v/>
      </c>
      <c r="AI164">
        <f>E164+AH164</f>
        <v/>
      </c>
      <c r="AJ164">
        <f>AI164+((ABS(K164)/MAX(((F164)+(G164)*(AH164))*(AH164),1E-6))^2)/(2*$I$5)</f>
        <v/>
      </c>
      <c r="AM164" t="n">
        <v>0</v>
      </c>
      <c r="AN164" t="n">
        <v>0</v>
      </c>
      <c r="AO164">
        <f>AM164+AN164</f>
        <v/>
      </c>
      <c r="AP164">
        <f>AP163+AO164</f>
        <v/>
      </c>
      <c r="AQ164">
        <f>ABS(ABS(K164)/MAX(((F164)+(G164)*(AH164))*(AH164),1E-6))/SQRT($I$5*MAX((((F164)+(G164)*(AH164))*(AH164))/MAX((F164)+2*(G164)*(AH164),1E-6),1E-6))</f>
        <v/>
      </c>
      <c r="AR164">
        <f>IF(AQ164&lt;1,"Subcritical","Supercritical")</f>
        <v/>
      </c>
      <c r="AS164">
        <f>((ABS(K164)*$D$6)/(MAX(((F164)+(G164)*(AH164))*(AH164),1E-6)*MAX(((((F164)+(G164)*(AH164))*(AH164))/MAX((F164)+2*(AH164)*SQRT(1+(G164)^2),1E-6))^(2/3),1E-6)))^2</f>
        <v/>
      </c>
    </row>
    <row r="165">
      <c r="A165" t="n">
        <v>16</v>
      </c>
      <c r="B165" t="n">
        <v>15</v>
      </c>
      <c r="C165" t="n">
        <v>616541.808</v>
      </c>
      <c r="D165" t="n">
        <v>3097755.63</v>
      </c>
      <c r="E165" t="n">
        <v>634.268</v>
      </c>
      <c r="F165" t="n">
        <v>6</v>
      </c>
      <c r="G165" t="n">
        <v>0</v>
      </c>
      <c r="H165" t="inlineStr">
        <is>
          <t>Normal</t>
        </is>
      </c>
      <c r="I165" t="n">
        <v>0.054</v>
      </c>
      <c r="J165">
        <f>B165-B164</f>
        <v/>
      </c>
      <c r="K165">
        <f>MAX(0,K164-AO164)</f>
        <v/>
      </c>
      <c r="L165">
        <f>IF($D$20=0,IFERROR(L164,MAX($D$16,POWER((ABS(K165)^2)/($I$5*MAX(F165,0.1)^2),1/3))),IF(IFERROR(V164,0)=0,IFERROR(L164,MAX($D$16,POWER((ABS(K165)^2)/($I$5*MAX(F165,0.1)^2),1/3))),IF(OR(IFERROR(L165,0)=0,IFERROR(S164,0)&lt;1,IFERROR(S165,0)&lt;1),MAX($D$16,POWER((ABS(K165)^2)/($I$5*MAX(F165,0.1)^2),1/3)),IF(IFERROR(U165,0)&gt;0,MAX($D$16,IFERROR(L165,0)+((IFERROR(U165,0))*$D$18*IF((IFERROR(S165,0))&lt;1,1,-1))),IF(IFERROR(U165,0)&lt;0,IF(ABS((MAX($D$16,POWER((ABS(K165)^2)/($I$5*MAX(F165,0.1)^2),1/3)))-IFERROR(L165,0))&gt;$D$19,MAX($D$16,IF((MAX($D$16,POWER((ABS(K165)^2)/($I$5*MAX(F165,0.1)^2),1/3)))&gt;IFERROR(L165,0),MIN((MAX($D$16,POWER((ABS(K165)^2)/($I$5*MAX(F165,0.1)^2),1/3))),IFERROR(L165,0)+(MIN(ABS(IFERROR(U165,0))*$D$18,ABS((MAX($D$16,POWER((ABS(K165)^2)/($I$5*MAX(F165,0.1)^2),1/3)))-IFERROR(L165,0))))),MAX((MAX($D$16,POWER((ABS(K165)^2)/($I$5*MAX(F165,0.1)^2),1/3))),IFERROR(L165,0)-(MIN(ABS(IFERROR(U165,0))*$D$18,ABS((MAX($D$16,POWER((ABS(K165)^2)/($I$5*MAX(F165,0.1)^2),1/3)))-IFERROR(L165,0))))))),MAX($D$16,POWER((ABS(K165)^2)/($I$5*MAX(F165,0.1)^2),1/3))),MAX($D$16,IFERROR(L165,0)))))))</f>
        <v/>
      </c>
      <c r="M165">
        <f>((F165)+(G165)*(L165))*(L165)</f>
        <v/>
      </c>
      <c r="N165">
        <f>(((F165)+(G165)*(L165))*(L165))/MAX((F165)+2*(L165)*SQRT(1+(G165)^2),1E-6)</f>
        <v/>
      </c>
      <c r="O165">
        <f>ABS(K165)/MAX(((F165)+(G165)*(L165))*(L165),1E-6)</f>
        <v/>
      </c>
      <c r="P165">
        <f>E165+L165</f>
        <v/>
      </c>
      <c r="Q165">
        <f>P165+((ABS(K165)/MAX(((F165)+(G165)*(L165))*(L165),1E-6))^2)/(2*$I$5)</f>
        <v/>
      </c>
      <c r="R165">
        <f>((ABS(K165)*$D$6)/(MAX(((F165)+(G165)*(L165))*(L165),1E-6)*MAX(((((F165)+(G165)*(L165))*(L165))/MAX((F165)+2*(L165)*SQRT(1+(G165)^2),1E-6))^(2/3),1E-6)))^2</f>
        <v/>
      </c>
      <c r="S165">
        <f>ABS(ABS(K165)/MAX(((F165)+(G165)*(L165))*(L165),1E-6))/SQRT($I$5*MAX((((F165)+(G165)*(L165))*(L165))/MAX((F165)+2*(G165)*(L165),1E-6),1E-6))</f>
        <v/>
      </c>
      <c r="T165">
        <f>((F165)*(L165)^2)/2+(G165)*(L165)^3/3+(ABS(K165)^2)/($I$5*MAX(((F165)+(G165)*(L165))*(L165),1E-6))</f>
        <v/>
      </c>
      <c r="U165">
        <f>IF($D$20=0,0,IFERROR(Q164-(((R164+R165)/2)*J165)-(IF(O164&gt;O165,$D$8*((O164^2-O165^2)/(2*$I$5)),$D$9*((O165^2-O164^2)/(2*$I$5)))+($D$10*(ABS(I165)/90)*(MAX(O164^2,O165^2)/(2*$I$5))))-Q165,0))</f>
        <v/>
      </c>
      <c r="V165">
        <f>IF($D$20=0,1,IFERROR(IF(ROUND(S165,3)=1,1,IF(AND(ABS(U165)&lt;$D$19,S165&gt;1),1,0)),0))</f>
        <v/>
      </c>
      <c r="W165">
        <f>IF($D$20=0,IFERROR(W166,MAX($D$16,POWER((ABS(K165)^2)/($I$5*MAX(F165,0.1)^2),1/3))),IF(IFERROR(AG166,0)=0,IFERROR(W166,MAX($D$16,POWER((ABS(K165)^2)/($I$5*MAX(F165,0.1)^2),1/3))),IF(OR(IFERROR(W165,0)=0,IFERROR(AD166,0)&gt;1),MAX($D$16,POWER((ABS(K165)^2)/($I$5*MAX(F165,0.1)^2),1/3)),IF(IFERROR(AF165,0)&gt;0,MAX($D$16,IFERROR(W165,0)+((IFERROR(AF165,0))*$D$18*IF((IFERROR(AD165,0))&lt;1,1,-1))),IF(IFERROR(AF165,0)&lt;0,IF(ABS((MAX($D$16,POWER((ABS(K165)^2)/($I$5*MAX(F165,0.1)^2),1/3)))-IFERROR(W165,0))&gt;$D$19,MAX($D$16,IF((MAX($D$16,POWER((ABS(K165)^2)/($I$5*MAX(F165,0.1)^2),1/3)))&gt;IFERROR(W165,0),MIN((MAX($D$16,POWER((ABS(K165)^2)/($I$5*MAX(F165,0.1)^2),1/3))),IFERROR(W165,0)+(MIN(ABS(IFERROR(AF165,0))*$D$18,ABS((MAX($D$16,POWER((ABS(K165)^2)/($I$5*MAX(F165,0.1)^2),1/3)))-IFERROR(W165,0))))),MAX((MAX($D$16,POWER((ABS(K165)^2)/($I$5*MAX(F165,0.1)^2),1/3))),IFERROR(W165,0)-(MIN(ABS(IFERROR(AF165,0))*$D$18,ABS((MAX($D$16,POWER((ABS(K165)^2)/($I$5*MAX(F165,0.1)^2),1/3)))-IFERROR(W165,0))))))),MAX($D$16,POWER((ABS(K165)^2)/($I$5*MAX(F165,0.1)^2),1/3))),MAX($D$16,IFERROR(W165,0)))))))</f>
        <v/>
      </c>
      <c r="X165">
        <f>((F165)+(G165)*(W165))*(W165)</f>
        <v/>
      </c>
      <c r="Y165">
        <f>(((F165)+(G165)*(W165))*(W165))/MAX((F165)+2*(W165)*SQRT(1+(G165)^2),1E-6)</f>
        <v/>
      </c>
      <c r="Z165">
        <f>ABS(K165)/MAX(((F165)+(G165)*(W165))*(W165),1E-6)</f>
        <v/>
      </c>
      <c r="AA165">
        <f>E165+W165</f>
        <v/>
      </c>
      <c r="AB165">
        <f>AA165+((ABS(K165)/MAX(((F165)+(G165)*(W165))*(W165),1E-6))^2)/(2*$I$5)</f>
        <v/>
      </c>
      <c r="AC165">
        <f>((ABS(K165)*$D$6)/(MAX(((F165)+(G165)*(W165))*(W165),1E-6)*MAX(((((F165)+(G165)*(W165))*(W165))/MAX((F165)+2*(W165)*SQRT(1+(G165)^2),1E-6))^(2/3),1E-6)))^2</f>
        <v/>
      </c>
      <c r="AD165">
        <f>ABS(ABS(K165)/MAX(((F165)+(G165)*(W165))*(W165),1E-6))/SQRT($I$5*MAX((((F165)+(G165)*(W165))*(W165))/MAX((F165)+2*(G165)*(W165),1E-6),1E-6))</f>
        <v/>
      </c>
      <c r="AE165">
        <f>((F165)*(W165)^2)/2+(G165)*(W165)^3/3+(ABS(K165)^2)/($I$5*MAX(((F165)+(G165)*(W165))*(W165),1E-6))</f>
        <v/>
      </c>
      <c r="AF165">
        <f>IF($D$20=0,0,IFERROR(AB166+(((AC165+AC166)/2)*J166)+(IF(Z165&gt;Z166,$D$8*((Z165^2-Z166^2)/(2*$I$5)),$D$9*((Z166^2-Z165^2)/(2*$I$5)))+($D$10*(ABS(I166)/90)*(MAX(Z165^2,Z166^2)/(2*$I$5))))-AB165,0))</f>
        <v/>
      </c>
      <c r="AG165">
        <f>IF($D$20=0,1,IFERROR(IF(ROUND(AD165,3)=1,1,IF(AND(ABS(AF165)&lt;$D$19,AD165&lt;1),1,0)),0))</f>
        <v/>
      </c>
      <c r="AH165">
        <f>IFERROR(IF(V32="Supercritical",MAX($D$16,IFERROR(L165,MAX($D$16,POWER((ABS(K165)^2)/($I$5*MAX(F165,0.1)^2),1/3)))),IF(V32="Subcritical",MAX($D$16,IFERROR(W165,MAX($D$16,POWER((ABS(K165)^2)/($I$5*MAX(F165,0.1)^2),1/3)))),IF(AND(IFERROR(V165,0)=1,IFERROR(AG165,0)=1),IF(IFERROR(T165,-1E99)&gt;=IFERROR(AE165,-1E99),MAX($D$16,IFERROR(L165,MAX($D$16,POWER((ABS(K165)^2)/($I$5*MAX(F165,0.1)^2),1/3)))),MAX($D$16,IFERROR(W165,MAX($D$16,POWER((ABS(K165)^2)/($I$5*MAX(F165,0.1)^2),1/3))))),IF(IFERROR(V165,0)=1,MAX($D$16,IFERROR(L165,MAX($D$16,POWER((ABS(K165)^2)/($I$5*MAX(F165,0.1)^2),1/3)))),IF(IFERROR(AG165,0)=1,MAX($D$16,IFERROR(W165,MAX($D$16,POWER((ABS(K165)^2)/($I$5*MAX(F165,0.1)^2),1/3)))),MAX($D$16,POWER((ABS(K165)^2)/($I$5*MAX(F165,0.1)^2),1/3))))))),MAX($D$16,POWER((ABS(K165)^2)/($I$5*MAX(F165,0.1)^2),1/3)))</f>
        <v/>
      </c>
      <c r="AI165">
        <f>E165+AH165</f>
        <v/>
      </c>
      <c r="AJ165">
        <f>AI165+((ABS(K165)/MAX(((F165)+(G165)*(AH165))*(AH165),1E-6))^2)/(2*$I$5)</f>
        <v/>
      </c>
      <c r="AM165" t="n">
        <v>0</v>
      </c>
      <c r="AN165" t="n">
        <v>0</v>
      </c>
      <c r="AO165">
        <f>AM165+AN165</f>
        <v/>
      </c>
      <c r="AP165">
        <f>AP164+AO165</f>
        <v/>
      </c>
      <c r="AQ165">
        <f>ABS(ABS(K165)/MAX(((F165)+(G165)*(AH165))*(AH165),1E-6))/SQRT($I$5*MAX((((F165)+(G165)*(AH165))*(AH165))/MAX((F165)+2*(G165)*(AH165),1E-6),1E-6))</f>
        <v/>
      </c>
      <c r="AR165">
        <f>IF(AQ165&lt;1,"Subcritical","Supercritical")</f>
        <v/>
      </c>
      <c r="AS165">
        <f>((ABS(K165)*$D$6)/(MAX(((F165)+(G165)*(AH165))*(AH165),1E-6)*MAX(((((F165)+(G165)*(AH165))*(AH165))/MAX((F165)+2*(AH165)*SQRT(1+(G165)^2),1E-6))^(2/3),1E-6)))^2</f>
        <v/>
      </c>
    </row>
    <row r="166">
      <c r="A166" t="n">
        <v>17</v>
      </c>
      <c r="B166" t="n">
        <v>16</v>
      </c>
      <c r="C166" t="n">
        <v>616540.861</v>
      </c>
      <c r="D166" t="n">
        <v>3097755.308</v>
      </c>
      <c r="E166" t="n">
        <v>634.266</v>
      </c>
      <c r="F166" t="n">
        <v>6</v>
      </c>
      <c r="G166" t="n">
        <v>0</v>
      </c>
      <c r="H166" t="inlineStr">
        <is>
          <t>Normal</t>
        </is>
      </c>
      <c r="I166" t="n">
        <v>0.054</v>
      </c>
      <c r="J166">
        <f>B166-B165</f>
        <v/>
      </c>
      <c r="K166">
        <f>MAX(0,K165-AO165)</f>
        <v/>
      </c>
      <c r="L166">
        <f>IF($D$20=0,IFERROR(L165,MAX($D$16,POWER((ABS(K166)^2)/($I$5*MAX(F166,0.1)^2),1/3))),IF(IFERROR(V165,0)=0,IFERROR(L165,MAX($D$16,POWER((ABS(K166)^2)/($I$5*MAX(F166,0.1)^2),1/3))),IF(OR(IFERROR(L166,0)=0,IFERROR(S165,0)&lt;1,IFERROR(S166,0)&lt;1),MAX($D$16,POWER((ABS(K166)^2)/($I$5*MAX(F166,0.1)^2),1/3)),IF(IFERROR(U166,0)&gt;0,MAX($D$16,IFERROR(L166,0)+((IFERROR(U166,0))*$D$18*IF((IFERROR(S166,0))&lt;1,1,-1))),IF(IFERROR(U166,0)&lt;0,IF(ABS((MAX($D$16,POWER((ABS(K166)^2)/($I$5*MAX(F166,0.1)^2),1/3)))-IFERROR(L166,0))&gt;$D$19,MAX($D$16,IF((MAX($D$16,POWER((ABS(K166)^2)/($I$5*MAX(F166,0.1)^2),1/3)))&gt;IFERROR(L166,0),MIN((MAX($D$16,POWER((ABS(K166)^2)/($I$5*MAX(F166,0.1)^2),1/3))),IFERROR(L166,0)+(MIN(ABS(IFERROR(U166,0))*$D$18,ABS((MAX($D$16,POWER((ABS(K166)^2)/($I$5*MAX(F166,0.1)^2),1/3)))-IFERROR(L166,0))))),MAX((MAX($D$16,POWER((ABS(K166)^2)/($I$5*MAX(F166,0.1)^2),1/3))),IFERROR(L166,0)-(MIN(ABS(IFERROR(U166,0))*$D$18,ABS((MAX($D$16,POWER((ABS(K166)^2)/($I$5*MAX(F166,0.1)^2),1/3)))-IFERROR(L166,0))))))),MAX($D$16,POWER((ABS(K166)^2)/($I$5*MAX(F166,0.1)^2),1/3))),MAX($D$16,IFERROR(L166,0)))))))</f>
        <v/>
      </c>
      <c r="M166">
        <f>((F166)+(G166)*(L166))*(L166)</f>
        <v/>
      </c>
      <c r="N166">
        <f>(((F166)+(G166)*(L166))*(L166))/MAX((F166)+2*(L166)*SQRT(1+(G166)^2),1E-6)</f>
        <v/>
      </c>
      <c r="O166">
        <f>ABS(K166)/MAX(((F166)+(G166)*(L166))*(L166),1E-6)</f>
        <v/>
      </c>
      <c r="P166">
        <f>E166+L166</f>
        <v/>
      </c>
      <c r="Q166">
        <f>P166+((ABS(K166)/MAX(((F166)+(G166)*(L166))*(L166),1E-6))^2)/(2*$I$5)</f>
        <v/>
      </c>
      <c r="R166">
        <f>((ABS(K166)*$D$6)/(MAX(((F166)+(G166)*(L166))*(L166),1E-6)*MAX(((((F166)+(G166)*(L166))*(L166))/MAX((F166)+2*(L166)*SQRT(1+(G166)^2),1E-6))^(2/3),1E-6)))^2</f>
        <v/>
      </c>
      <c r="S166">
        <f>ABS(ABS(K166)/MAX(((F166)+(G166)*(L166))*(L166),1E-6))/SQRT($I$5*MAX((((F166)+(G166)*(L166))*(L166))/MAX((F166)+2*(G166)*(L166),1E-6),1E-6))</f>
        <v/>
      </c>
      <c r="T166">
        <f>((F166)*(L166)^2)/2+(G166)*(L166)^3/3+(ABS(K166)^2)/($I$5*MAX(((F166)+(G166)*(L166))*(L166),1E-6))</f>
        <v/>
      </c>
      <c r="U166">
        <f>IF($D$20=0,0,IFERROR(Q165-(((R165+R166)/2)*J166)-(IF(O165&gt;O166,$D$8*((O165^2-O166^2)/(2*$I$5)),$D$9*((O166^2-O165^2)/(2*$I$5)))+($D$10*(ABS(I166)/90)*(MAX(O165^2,O166^2)/(2*$I$5))))-Q166,0))</f>
        <v/>
      </c>
      <c r="V166">
        <f>IF($D$20=0,1,IFERROR(IF(ROUND(S166,3)=1,1,IF(AND(ABS(U166)&lt;$D$19,S166&gt;1),1,0)),0))</f>
        <v/>
      </c>
      <c r="W166">
        <f>IF($D$20=0,IFERROR(W167,MAX($D$16,POWER((ABS(K166)^2)/($I$5*MAX(F166,0.1)^2),1/3))),IF(IFERROR(AG167,0)=0,IFERROR(W167,MAX($D$16,POWER((ABS(K166)^2)/($I$5*MAX(F166,0.1)^2),1/3))),IF(OR(IFERROR(W166,0)=0,IFERROR(AD167,0)&gt;1),MAX($D$16,POWER((ABS(K166)^2)/($I$5*MAX(F166,0.1)^2),1/3)),IF(IFERROR(AF166,0)&gt;0,MAX($D$16,IFERROR(W166,0)+((IFERROR(AF166,0))*$D$18*IF((IFERROR(AD166,0))&lt;1,1,-1))),IF(IFERROR(AF166,0)&lt;0,IF(ABS((MAX($D$16,POWER((ABS(K166)^2)/($I$5*MAX(F166,0.1)^2),1/3)))-IFERROR(W166,0))&gt;$D$19,MAX($D$16,IF((MAX($D$16,POWER((ABS(K166)^2)/($I$5*MAX(F166,0.1)^2),1/3)))&gt;IFERROR(W166,0),MIN((MAX($D$16,POWER((ABS(K166)^2)/($I$5*MAX(F166,0.1)^2),1/3))),IFERROR(W166,0)+(MIN(ABS(IFERROR(AF166,0))*$D$18,ABS((MAX($D$16,POWER((ABS(K166)^2)/($I$5*MAX(F166,0.1)^2),1/3)))-IFERROR(W166,0))))),MAX((MAX($D$16,POWER((ABS(K166)^2)/($I$5*MAX(F166,0.1)^2),1/3))),IFERROR(W166,0)-(MIN(ABS(IFERROR(AF166,0))*$D$18,ABS((MAX($D$16,POWER((ABS(K166)^2)/($I$5*MAX(F166,0.1)^2),1/3)))-IFERROR(W166,0))))))),MAX($D$16,POWER((ABS(K166)^2)/($I$5*MAX(F166,0.1)^2),1/3))),MAX($D$16,IFERROR(W166,0)))))))</f>
        <v/>
      </c>
      <c r="X166">
        <f>((F166)+(G166)*(W166))*(W166)</f>
        <v/>
      </c>
      <c r="Y166">
        <f>(((F166)+(G166)*(W166))*(W166))/MAX((F166)+2*(W166)*SQRT(1+(G166)^2),1E-6)</f>
        <v/>
      </c>
      <c r="Z166">
        <f>ABS(K166)/MAX(((F166)+(G166)*(W166))*(W166),1E-6)</f>
        <v/>
      </c>
      <c r="AA166">
        <f>E166+W166</f>
        <v/>
      </c>
      <c r="AB166">
        <f>AA166+((ABS(K166)/MAX(((F166)+(G166)*(W166))*(W166),1E-6))^2)/(2*$I$5)</f>
        <v/>
      </c>
      <c r="AC166">
        <f>((ABS(K166)*$D$6)/(MAX(((F166)+(G166)*(W166))*(W166),1E-6)*MAX(((((F166)+(G166)*(W166))*(W166))/MAX((F166)+2*(W166)*SQRT(1+(G166)^2),1E-6))^(2/3),1E-6)))^2</f>
        <v/>
      </c>
      <c r="AD166">
        <f>ABS(ABS(K166)/MAX(((F166)+(G166)*(W166))*(W166),1E-6))/SQRT($I$5*MAX((((F166)+(G166)*(W166))*(W166))/MAX((F166)+2*(G166)*(W166),1E-6),1E-6))</f>
        <v/>
      </c>
      <c r="AE166">
        <f>((F166)*(W166)^2)/2+(G166)*(W166)^3/3+(ABS(K166)^2)/($I$5*MAX(((F166)+(G166)*(W166))*(W166),1E-6))</f>
        <v/>
      </c>
      <c r="AF166">
        <f>IF($D$20=0,0,IFERROR(AB167+(((AC166+AC167)/2)*J167)+(IF(Z166&gt;Z167,$D$8*((Z166^2-Z167^2)/(2*$I$5)),$D$9*((Z167^2-Z166^2)/(2*$I$5)))+($D$10*(ABS(I167)/90)*(MAX(Z166^2,Z167^2)/(2*$I$5))))-AB166,0))</f>
        <v/>
      </c>
      <c r="AG166">
        <f>IF($D$20=0,1,IFERROR(IF(ROUND(AD166,3)=1,1,IF(AND(ABS(AF166)&lt;$D$19,AD166&lt;1),1,0)),0))</f>
        <v/>
      </c>
      <c r="AH166">
        <f>IFERROR(IF(V32="Supercritical",MAX($D$16,IFERROR(L166,MAX($D$16,POWER((ABS(K166)^2)/($I$5*MAX(F166,0.1)^2),1/3)))),IF(V32="Subcritical",MAX($D$16,IFERROR(W166,MAX($D$16,POWER((ABS(K166)^2)/($I$5*MAX(F166,0.1)^2),1/3)))),IF(AND(IFERROR(V166,0)=1,IFERROR(AG166,0)=1),IF(IFERROR(T166,-1E99)&gt;=IFERROR(AE166,-1E99),MAX($D$16,IFERROR(L166,MAX($D$16,POWER((ABS(K166)^2)/($I$5*MAX(F166,0.1)^2),1/3)))),MAX($D$16,IFERROR(W166,MAX($D$16,POWER((ABS(K166)^2)/($I$5*MAX(F166,0.1)^2),1/3))))),IF(IFERROR(V166,0)=1,MAX($D$16,IFERROR(L166,MAX($D$16,POWER((ABS(K166)^2)/($I$5*MAX(F166,0.1)^2),1/3)))),IF(IFERROR(AG166,0)=1,MAX($D$16,IFERROR(W166,MAX($D$16,POWER((ABS(K166)^2)/($I$5*MAX(F166,0.1)^2),1/3)))),MAX($D$16,POWER((ABS(K166)^2)/($I$5*MAX(F166,0.1)^2),1/3))))))),MAX($D$16,POWER((ABS(K166)^2)/($I$5*MAX(F166,0.1)^2),1/3)))</f>
        <v/>
      </c>
      <c r="AI166">
        <f>E166+AH166</f>
        <v/>
      </c>
      <c r="AJ166">
        <f>AI166+((ABS(K166)/MAX(((F166)+(G166)*(AH166))*(AH166),1E-6))^2)/(2*$I$5)</f>
        <v/>
      </c>
      <c r="AM166" t="n">
        <v>0</v>
      </c>
      <c r="AN166" t="n">
        <v>0</v>
      </c>
      <c r="AO166">
        <f>AM166+AN166</f>
        <v/>
      </c>
      <c r="AP166">
        <f>AP165+AO166</f>
        <v/>
      </c>
      <c r="AQ166">
        <f>ABS(ABS(K166)/MAX(((F166)+(G166)*(AH166))*(AH166),1E-6))/SQRT($I$5*MAX((((F166)+(G166)*(AH166))*(AH166))/MAX((F166)+2*(G166)*(AH166),1E-6),1E-6))</f>
        <v/>
      </c>
      <c r="AR166">
        <f>IF(AQ166&lt;1,"Subcritical","Supercritical")</f>
        <v/>
      </c>
      <c r="AS166">
        <f>((ABS(K166)*$D$6)/(MAX(((F166)+(G166)*(AH166))*(AH166),1E-6)*MAX(((((F166)+(G166)*(AH166))*(AH166))/MAX((F166)+2*(AH166)*SQRT(1+(G166)^2),1E-6))^(2/3),1E-6)))^2</f>
        <v/>
      </c>
    </row>
    <row r="167">
      <c r="A167" t="n">
        <v>18</v>
      </c>
      <c r="B167" t="n">
        <v>17</v>
      </c>
      <c r="C167" t="n">
        <v>616539.914</v>
      </c>
      <c r="D167" t="n">
        <v>3097754.987</v>
      </c>
      <c r="E167" t="n">
        <v>634.264</v>
      </c>
      <c r="F167" t="n">
        <v>6</v>
      </c>
      <c r="G167" t="n">
        <v>0</v>
      </c>
      <c r="H167" t="inlineStr">
        <is>
          <t>Normal</t>
        </is>
      </c>
      <c r="I167" t="n">
        <v>0</v>
      </c>
      <c r="J167">
        <f>B167-B166</f>
        <v/>
      </c>
      <c r="K167">
        <f>MAX(0,K166-AO166)</f>
        <v/>
      </c>
      <c r="L167">
        <f>IF($D$20=0,IFERROR(L166,MAX($D$16,POWER((ABS(K167)^2)/($I$5*MAX(F167,0.1)^2),1/3))),IF(IFERROR(V166,0)=0,IFERROR(L166,MAX($D$16,POWER((ABS(K167)^2)/($I$5*MAX(F167,0.1)^2),1/3))),IF(OR(IFERROR(L167,0)=0,IFERROR(S166,0)&lt;1,IFERROR(S167,0)&lt;1),MAX($D$16,POWER((ABS(K167)^2)/($I$5*MAX(F167,0.1)^2),1/3)),IF(IFERROR(U167,0)&gt;0,MAX($D$16,IFERROR(L167,0)+((IFERROR(U167,0))*$D$18*IF((IFERROR(S167,0))&lt;1,1,-1))),IF(IFERROR(U167,0)&lt;0,IF(ABS((MAX($D$16,POWER((ABS(K167)^2)/($I$5*MAX(F167,0.1)^2),1/3)))-IFERROR(L167,0))&gt;$D$19,MAX($D$16,IF((MAX($D$16,POWER((ABS(K167)^2)/($I$5*MAX(F167,0.1)^2),1/3)))&gt;IFERROR(L167,0),MIN((MAX($D$16,POWER((ABS(K167)^2)/($I$5*MAX(F167,0.1)^2),1/3))),IFERROR(L167,0)+(MIN(ABS(IFERROR(U167,0))*$D$18,ABS((MAX($D$16,POWER((ABS(K167)^2)/($I$5*MAX(F167,0.1)^2),1/3)))-IFERROR(L167,0))))),MAX((MAX($D$16,POWER((ABS(K167)^2)/($I$5*MAX(F167,0.1)^2),1/3))),IFERROR(L167,0)-(MIN(ABS(IFERROR(U167,0))*$D$18,ABS((MAX($D$16,POWER((ABS(K167)^2)/($I$5*MAX(F167,0.1)^2),1/3)))-IFERROR(L167,0))))))),MAX($D$16,POWER((ABS(K167)^2)/($I$5*MAX(F167,0.1)^2),1/3))),MAX($D$16,IFERROR(L167,0)))))))</f>
        <v/>
      </c>
      <c r="M167">
        <f>((F167)+(G167)*(L167))*(L167)</f>
        <v/>
      </c>
      <c r="N167">
        <f>(((F167)+(G167)*(L167))*(L167))/MAX((F167)+2*(L167)*SQRT(1+(G167)^2),1E-6)</f>
        <v/>
      </c>
      <c r="O167">
        <f>ABS(K167)/MAX(((F167)+(G167)*(L167))*(L167),1E-6)</f>
        <v/>
      </c>
      <c r="P167">
        <f>E167+L167</f>
        <v/>
      </c>
      <c r="Q167">
        <f>P167+((ABS(K167)/MAX(((F167)+(G167)*(L167))*(L167),1E-6))^2)/(2*$I$5)</f>
        <v/>
      </c>
      <c r="R167">
        <f>((ABS(K167)*$D$6)/(MAX(((F167)+(G167)*(L167))*(L167),1E-6)*MAX(((((F167)+(G167)*(L167))*(L167))/MAX((F167)+2*(L167)*SQRT(1+(G167)^2),1E-6))^(2/3),1E-6)))^2</f>
        <v/>
      </c>
      <c r="S167">
        <f>ABS(ABS(K167)/MAX(((F167)+(G167)*(L167))*(L167),1E-6))/SQRT($I$5*MAX((((F167)+(G167)*(L167))*(L167))/MAX((F167)+2*(G167)*(L167),1E-6),1E-6))</f>
        <v/>
      </c>
      <c r="T167">
        <f>((F167)*(L167)^2)/2+(G167)*(L167)^3/3+(ABS(K167)^2)/($I$5*MAX(((F167)+(G167)*(L167))*(L167),1E-6))</f>
        <v/>
      </c>
      <c r="U167">
        <f>IF($D$20=0,0,IFERROR(Q166-(((R166+R167)/2)*J167)-(IF(O166&gt;O167,$D$8*((O166^2-O167^2)/(2*$I$5)),$D$9*((O167^2-O166^2)/(2*$I$5)))+($D$10*(ABS(I167)/90)*(MAX(O166^2,O167^2)/(2*$I$5))))-Q167,0))</f>
        <v/>
      </c>
      <c r="V167">
        <f>IF($D$20=0,1,IFERROR(IF(ROUND(S167,3)=1,1,IF(AND(ABS(U167)&lt;$D$19,S167&gt;1),1,0)),0))</f>
        <v/>
      </c>
      <c r="W167">
        <f>IF($D$20=0,IFERROR(W168,MAX($D$16,POWER((ABS(K167)^2)/($I$5*MAX(F167,0.1)^2),1/3))),IF(IFERROR(AG168,0)=0,IFERROR(W168,MAX($D$16,POWER((ABS(K167)^2)/($I$5*MAX(F167,0.1)^2),1/3))),IF(OR(IFERROR(W167,0)=0,IFERROR(AD168,0)&gt;1),MAX($D$16,POWER((ABS(K167)^2)/($I$5*MAX(F167,0.1)^2),1/3)),IF(IFERROR(AF167,0)&gt;0,MAX($D$16,IFERROR(W167,0)+((IFERROR(AF167,0))*$D$18*IF((IFERROR(AD167,0))&lt;1,1,-1))),IF(IFERROR(AF167,0)&lt;0,IF(ABS((MAX($D$16,POWER((ABS(K167)^2)/($I$5*MAX(F167,0.1)^2),1/3)))-IFERROR(W167,0))&gt;$D$19,MAX($D$16,IF((MAX($D$16,POWER((ABS(K167)^2)/($I$5*MAX(F167,0.1)^2),1/3)))&gt;IFERROR(W167,0),MIN((MAX($D$16,POWER((ABS(K167)^2)/($I$5*MAX(F167,0.1)^2),1/3))),IFERROR(W167,0)+(MIN(ABS(IFERROR(AF167,0))*$D$18,ABS((MAX($D$16,POWER((ABS(K167)^2)/($I$5*MAX(F167,0.1)^2),1/3)))-IFERROR(W167,0))))),MAX((MAX($D$16,POWER((ABS(K167)^2)/($I$5*MAX(F167,0.1)^2),1/3))),IFERROR(W167,0)-(MIN(ABS(IFERROR(AF167,0))*$D$18,ABS((MAX($D$16,POWER((ABS(K167)^2)/($I$5*MAX(F167,0.1)^2),1/3)))-IFERROR(W167,0))))))),MAX($D$16,POWER((ABS(K167)^2)/($I$5*MAX(F167,0.1)^2),1/3))),MAX($D$16,IFERROR(W167,0)))))))</f>
        <v/>
      </c>
      <c r="X167">
        <f>((F167)+(G167)*(W167))*(W167)</f>
        <v/>
      </c>
      <c r="Y167">
        <f>(((F167)+(G167)*(W167))*(W167))/MAX((F167)+2*(W167)*SQRT(1+(G167)^2),1E-6)</f>
        <v/>
      </c>
      <c r="Z167">
        <f>ABS(K167)/MAX(((F167)+(G167)*(W167))*(W167),1E-6)</f>
        <v/>
      </c>
      <c r="AA167">
        <f>E167+W167</f>
        <v/>
      </c>
      <c r="AB167">
        <f>AA167+((ABS(K167)/MAX(((F167)+(G167)*(W167))*(W167),1E-6))^2)/(2*$I$5)</f>
        <v/>
      </c>
      <c r="AC167">
        <f>((ABS(K167)*$D$6)/(MAX(((F167)+(G167)*(W167))*(W167),1E-6)*MAX(((((F167)+(G167)*(W167))*(W167))/MAX((F167)+2*(W167)*SQRT(1+(G167)^2),1E-6))^(2/3),1E-6)))^2</f>
        <v/>
      </c>
      <c r="AD167">
        <f>ABS(ABS(K167)/MAX(((F167)+(G167)*(W167))*(W167),1E-6))/SQRT($I$5*MAX((((F167)+(G167)*(W167))*(W167))/MAX((F167)+2*(G167)*(W167),1E-6),1E-6))</f>
        <v/>
      </c>
      <c r="AE167">
        <f>((F167)*(W167)^2)/2+(G167)*(W167)^3/3+(ABS(K167)^2)/($I$5*MAX(((F167)+(G167)*(W167))*(W167),1E-6))</f>
        <v/>
      </c>
      <c r="AF167">
        <f>IF($D$20=0,0,IFERROR(AB168+(((AC167+AC168)/2)*J168)+(IF(Z167&gt;Z168,$D$8*((Z167^2-Z168^2)/(2*$I$5)),$D$9*((Z168^2-Z167^2)/(2*$I$5)))+($D$10*(ABS(I168)/90)*(MAX(Z167^2,Z168^2)/(2*$I$5))))-AB167,0))</f>
        <v/>
      </c>
      <c r="AG167">
        <f>IF($D$20=0,1,IFERROR(IF(ROUND(AD167,3)=1,1,IF(AND(ABS(AF167)&lt;$D$19,AD167&lt;1),1,0)),0))</f>
        <v/>
      </c>
      <c r="AH167">
        <f>IFERROR(IF(V32="Supercritical",MAX($D$16,IFERROR(L167,MAX($D$16,POWER((ABS(K167)^2)/($I$5*MAX(F167,0.1)^2),1/3)))),IF(V32="Subcritical",MAX($D$16,IFERROR(W167,MAX($D$16,POWER((ABS(K167)^2)/($I$5*MAX(F167,0.1)^2),1/3)))),IF(AND(IFERROR(V167,0)=1,IFERROR(AG167,0)=1),IF(IFERROR(T167,-1E99)&gt;=IFERROR(AE167,-1E99),MAX($D$16,IFERROR(L167,MAX($D$16,POWER((ABS(K167)^2)/($I$5*MAX(F167,0.1)^2),1/3)))),MAX($D$16,IFERROR(W167,MAX($D$16,POWER((ABS(K167)^2)/($I$5*MAX(F167,0.1)^2),1/3))))),IF(IFERROR(V167,0)=1,MAX($D$16,IFERROR(L167,MAX($D$16,POWER((ABS(K167)^2)/($I$5*MAX(F167,0.1)^2),1/3)))),IF(IFERROR(AG167,0)=1,MAX($D$16,IFERROR(W167,MAX($D$16,POWER((ABS(K167)^2)/($I$5*MAX(F167,0.1)^2),1/3)))),MAX($D$16,POWER((ABS(K167)^2)/($I$5*MAX(F167,0.1)^2),1/3))))))),MAX($D$16,POWER((ABS(K167)^2)/($I$5*MAX(F167,0.1)^2),1/3)))</f>
        <v/>
      </c>
      <c r="AI167">
        <f>E167+AH167</f>
        <v/>
      </c>
      <c r="AJ167">
        <f>AI167+((ABS(K167)/MAX(((F167)+(G167)*(AH167))*(AH167),1E-6))^2)/(2*$I$5)</f>
        <v/>
      </c>
      <c r="AM167" t="n">
        <v>0</v>
      </c>
      <c r="AN167" t="n">
        <v>0</v>
      </c>
      <c r="AO167">
        <f>AM167+AN167</f>
        <v/>
      </c>
      <c r="AP167">
        <f>AP166+AO167</f>
        <v/>
      </c>
      <c r="AQ167">
        <f>ABS(ABS(K167)/MAX(((F167)+(G167)*(AH167))*(AH167),1E-6))/SQRT($I$5*MAX((((F167)+(G167)*(AH167))*(AH167))/MAX((F167)+2*(G167)*(AH167),1E-6),1E-6))</f>
        <v/>
      </c>
      <c r="AR167">
        <f>IF(AQ167&lt;1,"Subcritical","Supercritical")</f>
        <v/>
      </c>
      <c r="AS167">
        <f>((ABS(K167)*$D$6)/(MAX(((F167)+(G167)*(AH167))*(AH167),1E-6)*MAX(((((F167)+(G167)*(AH167))*(AH167))/MAX((F167)+2*(AH167)*SQRT(1+(G167)^2),1E-6))^(2/3),1E-6)))^2</f>
        <v/>
      </c>
    </row>
    <row r="168">
      <c r="A168" t="n">
        <v>19</v>
      </c>
      <c r="B168" t="n">
        <v>18</v>
      </c>
      <c r="C168" t="n">
        <v>616538.9669999999</v>
      </c>
      <c r="D168" t="n">
        <v>3097754.666</v>
      </c>
      <c r="E168" t="n">
        <v>634.2619999999999</v>
      </c>
      <c r="F168" t="n">
        <v>6</v>
      </c>
      <c r="G168" t="n">
        <v>0</v>
      </c>
      <c r="H168" t="inlineStr">
        <is>
          <t>Normal</t>
        </is>
      </c>
      <c r="I168" t="n">
        <v>11.315</v>
      </c>
      <c r="J168">
        <f>B168-B167</f>
        <v/>
      </c>
      <c r="K168">
        <f>MAX(0,K167-AO167)</f>
        <v/>
      </c>
      <c r="L168">
        <f>IF($D$20=0,IFERROR(L167,MAX($D$16,POWER((ABS(K168)^2)/($I$5*MAX(F168,0.1)^2),1/3))),IF(IFERROR(V167,0)=0,IFERROR(L167,MAX($D$16,POWER((ABS(K168)^2)/($I$5*MAX(F168,0.1)^2),1/3))),IF(OR(IFERROR(L168,0)=0,IFERROR(S167,0)&lt;1,IFERROR(S168,0)&lt;1),MAX($D$16,POWER((ABS(K168)^2)/($I$5*MAX(F168,0.1)^2),1/3)),IF(IFERROR(U168,0)&gt;0,MAX($D$16,IFERROR(L168,0)+((IFERROR(U168,0))*$D$18*IF((IFERROR(S168,0))&lt;1,1,-1))),IF(IFERROR(U168,0)&lt;0,IF(ABS((MAX($D$16,POWER((ABS(K168)^2)/($I$5*MAX(F168,0.1)^2),1/3)))-IFERROR(L168,0))&gt;$D$19,MAX($D$16,IF((MAX($D$16,POWER((ABS(K168)^2)/($I$5*MAX(F168,0.1)^2),1/3)))&gt;IFERROR(L168,0),MIN((MAX($D$16,POWER((ABS(K168)^2)/($I$5*MAX(F168,0.1)^2),1/3))),IFERROR(L168,0)+(MIN(ABS(IFERROR(U168,0))*$D$18,ABS((MAX($D$16,POWER((ABS(K168)^2)/($I$5*MAX(F168,0.1)^2),1/3)))-IFERROR(L168,0))))),MAX((MAX($D$16,POWER((ABS(K168)^2)/($I$5*MAX(F168,0.1)^2),1/3))),IFERROR(L168,0)-(MIN(ABS(IFERROR(U168,0))*$D$18,ABS((MAX($D$16,POWER((ABS(K168)^2)/($I$5*MAX(F168,0.1)^2),1/3)))-IFERROR(L168,0))))))),MAX($D$16,POWER((ABS(K168)^2)/($I$5*MAX(F168,0.1)^2),1/3))),MAX($D$16,IFERROR(L168,0)))))))</f>
        <v/>
      </c>
      <c r="M168">
        <f>((F168)+(G168)*(L168))*(L168)</f>
        <v/>
      </c>
      <c r="N168">
        <f>(((F168)+(G168)*(L168))*(L168))/MAX((F168)+2*(L168)*SQRT(1+(G168)^2),1E-6)</f>
        <v/>
      </c>
      <c r="O168">
        <f>ABS(K168)/MAX(((F168)+(G168)*(L168))*(L168),1E-6)</f>
        <v/>
      </c>
      <c r="P168">
        <f>E168+L168</f>
        <v/>
      </c>
      <c r="Q168">
        <f>P168+((ABS(K168)/MAX(((F168)+(G168)*(L168))*(L168),1E-6))^2)/(2*$I$5)</f>
        <v/>
      </c>
      <c r="R168">
        <f>((ABS(K168)*$D$6)/(MAX(((F168)+(G168)*(L168))*(L168),1E-6)*MAX(((((F168)+(G168)*(L168))*(L168))/MAX((F168)+2*(L168)*SQRT(1+(G168)^2),1E-6))^(2/3),1E-6)))^2</f>
        <v/>
      </c>
      <c r="S168">
        <f>ABS(ABS(K168)/MAX(((F168)+(G168)*(L168))*(L168),1E-6))/SQRT($I$5*MAX((((F168)+(G168)*(L168))*(L168))/MAX((F168)+2*(G168)*(L168),1E-6),1E-6))</f>
        <v/>
      </c>
      <c r="T168">
        <f>((F168)*(L168)^2)/2+(G168)*(L168)^3/3+(ABS(K168)^2)/($I$5*MAX(((F168)+(G168)*(L168))*(L168),1E-6))</f>
        <v/>
      </c>
      <c r="U168">
        <f>IF($D$20=0,0,IFERROR(Q167-(((R167+R168)/2)*J168)-(IF(O167&gt;O168,$D$8*((O167^2-O168^2)/(2*$I$5)),$D$9*((O168^2-O167^2)/(2*$I$5)))+($D$10*(ABS(I168)/90)*(MAX(O167^2,O168^2)/(2*$I$5))))-Q168,0))</f>
        <v/>
      </c>
      <c r="V168">
        <f>IF($D$20=0,1,IFERROR(IF(ROUND(S168,3)=1,1,IF(AND(ABS(U168)&lt;$D$19,S168&gt;1),1,0)),0))</f>
        <v/>
      </c>
      <c r="W168">
        <f>IF($D$20=0,IFERROR(W169,MAX($D$16,POWER((ABS(K168)^2)/($I$5*MAX(F168,0.1)^2),1/3))),IF(IFERROR(AG169,0)=0,IFERROR(W169,MAX($D$16,POWER((ABS(K168)^2)/($I$5*MAX(F168,0.1)^2),1/3))),IF(OR(IFERROR(W168,0)=0,IFERROR(AD169,0)&gt;1),MAX($D$16,POWER((ABS(K168)^2)/($I$5*MAX(F168,0.1)^2),1/3)),IF(IFERROR(AF168,0)&gt;0,MAX($D$16,IFERROR(W168,0)+((IFERROR(AF168,0))*$D$18*IF((IFERROR(AD168,0))&lt;1,1,-1))),IF(IFERROR(AF168,0)&lt;0,IF(ABS((MAX($D$16,POWER((ABS(K168)^2)/($I$5*MAX(F168,0.1)^2),1/3)))-IFERROR(W168,0))&gt;$D$19,MAX($D$16,IF((MAX($D$16,POWER((ABS(K168)^2)/($I$5*MAX(F168,0.1)^2),1/3)))&gt;IFERROR(W168,0),MIN((MAX($D$16,POWER((ABS(K168)^2)/($I$5*MAX(F168,0.1)^2),1/3))),IFERROR(W168,0)+(MIN(ABS(IFERROR(AF168,0))*$D$18,ABS((MAX($D$16,POWER((ABS(K168)^2)/($I$5*MAX(F168,0.1)^2),1/3)))-IFERROR(W168,0))))),MAX((MAX($D$16,POWER((ABS(K168)^2)/($I$5*MAX(F168,0.1)^2),1/3))),IFERROR(W168,0)-(MIN(ABS(IFERROR(AF168,0))*$D$18,ABS((MAX($D$16,POWER((ABS(K168)^2)/($I$5*MAX(F168,0.1)^2),1/3)))-IFERROR(W168,0))))))),MAX($D$16,POWER((ABS(K168)^2)/($I$5*MAX(F168,0.1)^2),1/3))),MAX($D$16,IFERROR(W168,0)))))))</f>
        <v/>
      </c>
      <c r="X168">
        <f>((F168)+(G168)*(W168))*(W168)</f>
        <v/>
      </c>
      <c r="Y168">
        <f>(((F168)+(G168)*(W168))*(W168))/MAX((F168)+2*(W168)*SQRT(1+(G168)^2),1E-6)</f>
        <v/>
      </c>
      <c r="Z168">
        <f>ABS(K168)/MAX(((F168)+(G168)*(W168))*(W168),1E-6)</f>
        <v/>
      </c>
      <c r="AA168">
        <f>E168+W168</f>
        <v/>
      </c>
      <c r="AB168">
        <f>AA168+((ABS(K168)/MAX(((F168)+(G168)*(W168))*(W168),1E-6))^2)/(2*$I$5)</f>
        <v/>
      </c>
      <c r="AC168">
        <f>((ABS(K168)*$D$6)/(MAX(((F168)+(G168)*(W168))*(W168),1E-6)*MAX(((((F168)+(G168)*(W168))*(W168))/MAX((F168)+2*(W168)*SQRT(1+(G168)^2),1E-6))^(2/3),1E-6)))^2</f>
        <v/>
      </c>
      <c r="AD168">
        <f>ABS(ABS(K168)/MAX(((F168)+(G168)*(W168))*(W168),1E-6))/SQRT($I$5*MAX((((F168)+(G168)*(W168))*(W168))/MAX((F168)+2*(G168)*(W168),1E-6),1E-6))</f>
        <v/>
      </c>
      <c r="AE168">
        <f>((F168)*(W168)^2)/2+(G168)*(W168)^3/3+(ABS(K168)^2)/($I$5*MAX(((F168)+(G168)*(W168))*(W168),1E-6))</f>
        <v/>
      </c>
      <c r="AF168">
        <f>IF($D$20=0,0,IFERROR(AB169+(((AC168+AC169)/2)*J169)+(IF(Z168&gt;Z169,$D$8*((Z168^2-Z169^2)/(2*$I$5)),$D$9*((Z169^2-Z168^2)/(2*$I$5)))+($D$10*(ABS(I169)/90)*(MAX(Z168^2,Z169^2)/(2*$I$5))))-AB168,0))</f>
        <v/>
      </c>
      <c r="AG168">
        <f>IF($D$20=0,1,IFERROR(IF(ROUND(AD168,3)=1,1,IF(AND(ABS(AF168)&lt;$D$19,AD168&lt;1),1,0)),0))</f>
        <v/>
      </c>
      <c r="AH168">
        <f>IFERROR(IF(V32="Supercritical",MAX($D$16,IFERROR(L168,MAX($D$16,POWER((ABS(K168)^2)/($I$5*MAX(F168,0.1)^2),1/3)))),IF(V32="Subcritical",MAX($D$16,IFERROR(W168,MAX($D$16,POWER((ABS(K168)^2)/($I$5*MAX(F168,0.1)^2),1/3)))),IF(AND(IFERROR(V168,0)=1,IFERROR(AG168,0)=1),IF(IFERROR(T168,-1E99)&gt;=IFERROR(AE168,-1E99),MAX($D$16,IFERROR(L168,MAX($D$16,POWER((ABS(K168)^2)/($I$5*MAX(F168,0.1)^2),1/3)))),MAX($D$16,IFERROR(W168,MAX($D$16,POWER((ABS(K168)^2)/($I$5*MAX(F168,0.1)^2),1/3))))),IF(IFERROR(V168,0)=1,MAX($D$16,IFERROR(L168,MAX($D$16,POWER((ABS(K168)^2)/($I$5*MAX(F168,0.1)^2),1/3)))),IF(IFERROR(AG168,0)=1,MAX($D$16,IFERROR(W168,MAX($D$16,POWER((ABS(K168)^2)/($I$5*MAX(F168,0.1)^2),1/3)))),MAX($D$16,POWER((ABS(K168)^2)/($I$5*MAX(F168,0.1)^2),1/3))))))),MAX($D$16,POWER((ABS(K168)^2)/($I$5*MAX(F168,0.1)^2),1/3)))</f>
        <v/>
      </c>
      <c r="AI168">
        <f>E168+AH168</f>
        <v/>
      </c>
      <c r="AJ168">
        <f>AI168+((ABS(K168)/MAX(((F168)+(G168)*(AH168))*(AH168),1E-6))^2)/(2*$I$5)</f>
        <v/>
      </c>
      <c r="AM168" t="n">
        <v>0</v>
      </c>
      <c r="AN168" t="n">
        <v>0</v>
      </c>
      <c r="AO168">
        <f>AM168+AN168</f>
        <v/>
      </c>
      <c r="AP168">
        <f>AP167+AO168</f>
        <v/>
      </c>
      <c r="AQ168">
        <f>ABS(ABS(K168)/MAX(((F168)+(G168)*(AH168))*(AH168),1E-6))/SQRT($I$5*MAX((((F168)+(G168)*(AH168))*(AH168))/MAX((F168)+2*(G168)*(AH168),1E-6),1E-6))</f>
        <v/>
      </c>
      <c r="AR168">
        <f>IF(AQ168&lt;1,"Subcritical","Supercritical")</f>
        <v/>
      </c>
      <c r="AS168">
        <f>((ABS(K168)*$D$6)/(MAX(((F168)+(G168)*(AH168))*(AH168),1E-6)*MAX(((((F168)+(G168)*(AH168))*(AH168))/MAX((F168)+2*(AH168)*SQRT(1+(G168)^2),1E-6))^(2/3),1E-6)))^2</f>
        <v/>
      </c>
    </row>
    <row r="169">
      <c r="A169" t="n">
        <v>20</v>
      </c>
      <c r="B169" t="n">
        <v>18.989</v>
      </c>
      <c r="C169" t="n">
        <v>616538.111</v>
      </c>
      <c r="D169" t="n">
        <v>3097754.171</v>
      </c>
      <c r="E169" t="n">
        <v>634.26</v>
      </c>
      <c r="F169" t="n">
        <v>6.25</v>
      </c>
      <c r="G169" t="n">
        <v>0</v>
      </c>
      <c r="H169" t="inlineStr">
        <is>
          <t>Normal</t>
        </is>
      </c>
      <c r="I169" t="n">
        <v>6.784</v>
      </c>
      <c r="J169">
        <f>B169-B168</f>
        <v/>
      </c>
      <c r="K169">
        <f>MAX(0,K168-AO168)</f>
        <v/>
      </c>
      <c r="L169">
        <f>IF($D$20=0,IFERROR(L168,MAX($D$16,POWER((ABS(K169)^2)/($I$5*MAX(F169,0.1)^2),1/3))),IF(IFERROR(V168,0)=0,IFERROR(L168,MAX($D$16,POWER((ABS(K169)^2)/($I$5*MAX(F169,0.1)^2),1/3))),IF(OR(IFERROR(L169,0)=0,IFERROR(S168,0)&lt;1,IFERROR(S169,0)&lt;1),MAX($D$16,POWER((ABS(K169)^2)/($I$5*MAX(F169,0.1)^2),1/3)),IF(IFERROR(U169,0)&gt;0,MAX($D$16,IFERROR(L169,0)+((IFERROR(U169,0))*$D$18*IF((IFERROR(S169,0))&lt;1,1,-1))),IF(IFERROR(U169,0)&lt;0,IF(ABS((MAX($D$16,POWER((ABS(K169)^2)/($I$5*MAX(F169,0.1)^2),1/3)))-IFERROR(L169,0))&gt;$D$19,MAX($D$16,IF((MAX($D$16,POWER((ABS(K169)^2)/($I$5*MAX(F169,0.1)^2),1/3)))&gt;IFERROR(L169,0),MIN((MAX($D$16,POWER((ABS(K169)^2)/($I$5*MAX(F169,0.1)^2),1/3))),IFERROR(L169,0)+(MIN(ABS(IFERROR(U169,0))*$D$18,ABS((MAX($D$16,POWER((ABS(K169)^2)/($I$5*MAX(F169,0.1)^2),1/3)))-IFERROR(L169,0))))),MAX((MAX($D$16,POWER((ABS(K169)^2)/($I$5*MAX(F169,0.1)^2),1/3))),IFERROR(L169,0)-(MIN(ABS(IFERROR(U169,0))*$D$18,ABS((MAX($D$16,POWER((ABS(K169)^2)/($I$5*MAX(F169,0.1)^2),1/3)))-IFERROR(L169,0))))))),MAX($D$16,POWER((ABS(K169)^2)/($I$5*MAX(F169,0.1)^2),1/3))),MAX($D$16,IFERROR(L169,0)))))))</f>
        <v/>
      </c>
      <c r="M169">
        <f>((F169)+(G169)*(L169))*(L169)</f>
        <v/>
      </c>
      <c r="N169">
        <f>(((F169)+(G169)*(L169))*(L169))/MAX((F169)+2*(L169)*SQRT(1+(G169)^2),1E-6)</f>
        <v/>
      </c>
      <c r="O169">
        <f>ABS(K169)/MAX(((F169)+(G169)*(L169))*(L169),1E-6)</f>
        <v/>
      </c>
      <c r="P169">
        <f>E169+L169</f>
        <v/>
      </c>
      <c r="Q169">
        <f>P169+((ABS(K169)/MAX(((F169)+(G169)*(L169))*(L169),1E-6))^2)/(2*$I$5)</f>
        <v/>
      </c>
      <c r="R169">
        <f>((ABS(K169)*$D$6)/(MAX(((F169)+(G169)*(L169))*(L169),1E-6)*MAX(((((F169)+(G169)*(L169))*(L169))/MAX((F169)+2*(L169)*SQRT(1+(G169)^2),1E-6))^(2/3),1E-6)))^2</f>
        <v/>
      </c>
      <c r="S169">
        <f>ABS(ABS(K169)/MAX(((F169)+(G169)*(L169))*(L169),1E-6))/SQRT($I$5*MAX((((F169)+(G169)*(L169))*(L169))/MAX((F169)+2*(G169)*(L169),1E-6),1E-6))</f>
        <v/>
      </c>
      <c r="T169">
        <f>((F169)*(L169)^2)/2+(G169)*(L169)^3/3+(ABS(K169)^2)/($I$5*MAX(((F169)+(G169)*(L169))*(L169),1E-6))</f>
        <v/>
      </c>
      <c r="U169">
        <f>IF($D$20=0,0,IFERROR(Q168-(((R168+R169)/2)*J169)-(IF(O168&gt;O169,$D$8*((O168^2-O169^2)/(2*$I$5)),$D$9*((O169^2-O168^2)/(2*$I$5)))+($D$10*(ABS(I169)/90)*(MAX(O168^2,O169^2)/(2*$I$5))))-Q169,0))</f>
        <v/>
      </c>
      <c r="V169">
        <f>IF($D$20=0,1,IFERROR(IF(ROUND(S169,3)=1,1,IF(AND(ABS(U169)&lt;$D$19,S169&gt;1),1,0)),0))</f>
        <v/>
      </c>
      <c r="W169">
        <f>IF($D$20=0,IFERROR(W170,MAX($D$16,POWER((ABS(K169)^2)/($I$5*MAX(F169,0.1)^2),1/3))),IF(IFERROR(AG170,0)=0,IFERROR(W170,MAX($D$16,POWER((ABS(K169)^2)/($I$5*MAX(F169,0.1)^2),1/3))),IF(OR(IFERROR(W169,0)=0,IFERROR(AD170,0)&gt;1),MAX($D$16,POWER((ABS(K169)^2)/($I$5*MAX(F169,0.1)^2),1/3)),IF(IFERROR(AF169,0)&gt;0,MAX($D$16,IFERROR(W169,0)+((IFERROR(AF169,0))*$D$18*IF((IFERROR(AD169,0))&lt;1,1,-1))),IF(IFERROR(AF169,0)&lt;0,IF(ABS((MAX($D$16,POWER((ABS(K169)^2)/($I$5*MAX(F169,0.1)^2),1/3)))-IFERROR(W169,0))&gt;$D$19,MAX($D$16,IF((MAX($D$16,POWER((ABS(K169)^2)/($I$5*MAX(F169,0.1)^2),1/3)))&gt;IFERROR(W169,0),MIN((MAX($D$16,POWER((ABS(K169)^2)/($I$5*MAX(F169,0.1)^2),1/3))),IFERROR(W169,0)+(MIN(ABS(IFERROR(AF169,0))*$D$18,ABS((MAX($D$16,POWER((ABS(K169)^2)/($I$5*MAX(F169,0.1)^2),1/3)))-IFERROR(W169,0))))),MAX((MAX($D$16,POWER((ABS(K169)^2)/($I$5*MAX(F169,0.1)^2),1/3))),IFERROR(W169,0)-(MIN(ABS(IFERROR(AF169,0))*$D$18,ABS((MAX($D$16,POWER((ABS(K169)^2)/($I$5*MAX(F169,0.1)^2),1/3)))-IFERROR(W169,0))))))),MAX($D$16,POWER((ABS(K169)^2)/($I$5*MAX(F169,0.1)^2),1/3))),MAX($D$16,IFERROR(W169,0)))))))</f>
        <v/>
      </c>
      <c r="X169">
        <f>((F169)+(G169)*(W169))*(W169)</f>
        <v/>
      </c>
      <c r="Y169">
        <f>(((F169)+(G169)*(W169))*(W169))/MAX((F169)+2*(W169)*SQRT(1+(G169)^2),1E-6)</f>
        <v/>
      </c>
      <c r="Z169">
        <f>ABS(K169)/MAX(((F169)+(G169)*(W169))*(W169),1E-6)</f>
        <v/>
      </c>
      <c r="AA169">
        <f>E169+W169</f>
        <v/>
      </c>
      <c r="AB169">
        <f>AA169+((ABS(K169)/MAX(((F169)+(G169)*(W169))*(W169),1E-6))^2)/(2*$I$5)</f>
        <v/>
      </c>
      <c r="AC169">
        <f>((ABS(K169)*$D$6)/(MAX(((F169)+(G169)*(W169))*(W169),1E-6)*MAX(((((F169)+(G169)*(W169))*(W169))/MAX((F169)+2*(W169)*SQRT(1+(G169)^2),1E-6))^(2/3),1E-6)))^2</f>
        <v/>
      </c>
      <c r="AD169">
        <f>ABS(ABS(K169)/MAX(((F169)+(G169)*(W169))*(W169),1E-6))/SQRT($I$5*MAX((((F169)+(G169)*(W169))*(W169))/MAX((F169)+2*(G169)*(W169),1E-6),1E-6))</f>
        <v/>
      </c>
      <c r="AE169">
        <f>((F169)*(W169)^2)/2+(G169)*(W169)^3/3+(ABS(K169)^2)/($I$5*MAX(((F169)+(G169)*(W169))*(W169),1E-6))</f>
        <v/>
      </c>
      <c r="AF169">
        <f>IF($D$20=0,0,IFERROR(AB170+(((AC169+AC170)/2)*J170)+(IF(Z169&gt;Z170,$D$8*((Z169^2-Z170^2)/(2*$I$5)),$D$9*((Z170^2-Z169^2)/(2*$I$5)))+($D$10*(ABS(I170)/90)*(MAX(Z169^2,Z170^2)/(2*$I$5))))-AB169,0))</f>
        <v/>
      </c>
      <c r="AG169">
        <f>IF($D$20=0,1,IFERROR(IF(ROUND(AD169,3)=1,1,IF(AND(ABS(AF169)&lt;$D$19,AD169&lt;1),1,0)),0))</f>
        <v/>
      </c>
      <c r="AH169">
        <f>IFERROR(IF(V32="Supercritical",MAX($D$16,IFERROR(L169,MAX($D$16,POWER((ABS(K169)^2)/($I$5*MAX(F169,0.1)^2),1/3)))),IF(V32="Subcritical",MAX($D$16,IFERROR(W169,MAX($D$16,POWER((ABS(K169)^2)/($I$5*MAX(F169,0.1)^2),1/3)))),IF(AND(IFERROR(V169,0)=1,IFERROR(AG169,0)=1),IF(IFERROR(T169,-1E99)&gt;=IFERROR(AE169,-1E99),MAX($D$16,IFERROR(L169,MAX($D$16,POWER((ABS(K169)^2)/($I$5*MAX(F169,0.1)^2),1/3)))),MAX($D$16,IFERROR(W169,MAX($D$16,POWER((ABS(K169)^2)/($I$5*MAX(F169,0.1)^2),1/3))))),IF(IFERROR(V169,0)=1,MAX($D$16,IFERROR(L169,MAX($D$16,POWER((ABS(K169)^2)/($I$5*MAX(F169,0.1)^2),1/3)))),IF(IFERROR(AG169,0)=1,MAX($D$16,IFERROR(W169,MAX($D$16,POWER((ABS(K169)^2)/($I$5*MAX(F169,0.1)^2),1/3)))),MAX($D$16,POWER((ABS(K169)^2)/($I$5*MAX(F169,0.1)^2),1/3))))))),MAX($D$16,POWER((ABS(K169)^2)/($I$5*MAX(F169,0.1)^2),1/3)))</f>
        <v/>
      </c>
      <c r="AI169">
        <f>E169+AH169</f>
        <v/>
      </c>
      <c r="AJ169">
        <f>AI169+((ABS(K169)/MAX(((F169)+(G169)*(AH169))*(AH169),1E-6))^2)/(2*$I$5)</f>
        <v/>
      </c>
      <c r="AM169" t="n">
        <v>0</v>
      </c>
      <c r="AN169" t="n">
        <v>0</v>
      </c>
      <c r="AO169">
        <f>AM169+AN169</f>
        <v/>
      </c>
      <c r="AP169">
        <f>AP168+AO169</f>
        <v/>
      </c>
      <c r="AQ169">
        <f>ABS(ABS(K169)/MAX(((F169)+(G169)*(AH169))*(AH169),1E-6))/SQRT($I$5*MAX((((F169)+(G169)*(AH169))*(AH169))/MAX((F169)+2*(G169)*(AH169),1E-6),1E-6))</f>
        <v/>
      </c>
      <c r="AR169">
        <f>IF(AQ169&lt;1,"Subcritical","Supercritical")</f>
        <v/>
      </c>
      <c r="AS169">
        <f>((ABS(K169)*$D$6)/(MAX(((F169)+(G169)*(AH169))*(AH169),1E-6)*MAX(((((F169)+(G169)*(AH169))*(AH169))/MAX((F169)+2*(AH169)*SQRT(1+(G169)^2),1E-6))^(2/3),1E-6)))^2</f>
        <v/>
      </c>
    </row>
    <row r="170">
      <c r="A170" t="n">
        <v>21</v>
      </c>
      <c r="B170" t="n">
        <v>19.988</v>
      </c>
      <c r="C170" t="n">
        <v>616537.311</v>
      </c>
      <c r="D170" t="n">
        <v>3097753.572</v>
      </c>
      <c r="E170" t="n">
        <v>634.258</v>
      </c>
      <c r="F170" t="n">
        <v>6.17</v>
      </c>
      <c r="G170" t="n">
        <v>0</v>
      </c>
      <c r="H170" t="inlineStr">
        <is>
          <t>Normal</t>
        </is>
      </c>
      <c r="I170" t="n">
        <v>0.012</v>
      </c>
      <c r="J170">
        <f>B170-B169</f>
        <v/>
      </c>
      <c r="K170">
        <f>MAX(0,K169-AO169)</f>
        <v/>
      </c>
      <c r="L170">
        <f>IF($D$20=0,IFERROR(L169,MAX($D$16,POWER((ABS(K170)^2)/($I$5*MAX(F170,0.1)^2),1/3))),IF(IFERROR(V169,0)=0,IFERROR(L169,MAX($D$16,POWER((ABS(K170)^2)/($I$5*MAX(F170,0.1)^2),1/3))),IF(OR(IFERROR(L170,0)=0,IFERROR(S169,0)&lt;1,IFERROR(S170,0)&lt;1),MAX($D$16,POWER((ABS(K170)^2)/($I$5*MAX(F170,0.1)^2),1/3)),IF(IFERROR(U170,0)&gt;0,MAX($D$16,IFERROR(L170,0)+((IFERROR(U170,0))*$D$18*IF((IFERROR(S170,0))&lt;1,1,-1))),IF(IFERROR(U170,0)&lt;0,IF(ABS((MAX($D$16,POWER((ABS(K170)^2)/($I$5*MAX(F170,0.1)^2),1/3)))-IFERROR(L170,0))&gt;$D$19,MAX($D$16,IF((MAX($D$16,POWER((ABS(K170)^2)/($I$5*MAX(F170,0.1)^2),1/3)))&gt;IFERROR(L170,0),MIN((MAX($D$16,POWER((ABS(K170)^2)/($I$5*MAX(F170,0.1)^2),1/3))),IFERROR(L170,0)+(MIN(ABS(IFERROR(U170,0))*$D$18,ABS((MAX($D$16,POWER((ABS(K170)^2)/($I$5*MAX(F170,0.1)^2),1/3)))-IFERROR(L170,0))))),MAX((MAX($D$16,POWER((ABS(K170)^2)/($I$5*MAX(F170,0.1)^2),1/3))),IFERROR(L170,0)-(MIN(ABS(IFERROR(U170,0))*$D$18,ABS((MAX($D$16,POWER((ABS(K170)^2)/($I$5*MAX(F170,0.1)^2),1/3)))-IFERROR(L170,0))))))),MAX($D$16,POWER((ABS(K170)^2)/($I$5*MAX(F170,0.1)^2),1/3))),MAX($D$16,IFERROR(L170,0)))))))</f>
        <v/>
      </c>
      <c r="M170">
        <f>((F170)+(G170)*(L170))*(L170)</f>
        <v/>
      </c>
      <c r="N170">
        <f>(((F170)+(G170)*(L170))*(L170))/MAX((F170)+2*(L170)*SQRT(1+(G170)^2),1E-6)</f>
        <v/>
      </c>
      <c r="O170">
        <f>ABS(K170)/MAX(((F170)+(G170)*(L170))*(L170),1E-6)</f>
        <v/>
      </c>
      <c r="P170">
        <f>E170+L170</f>
        <v/>
      </c>
      <c r="Q170">
        <f>P170+((ABS(K170)/MAX(((F170)+(G170)*(L170))*(L170),1E-6))^2)/(2*$I$5)</f>
        <v/>
      </c>
      <c r="R170">
        <f>((ABS(K170)*$D$6)/(MAX(((F170)+(G170)*(L170))*(L170),1E-6)*MAX(((((F170)+(G170)*(L170))*(L170))/MAX((F170)+2*(L170)*SQRT(1+(G170)^2),1E-6))^(2/3),1E-6)))^2</f>
        <v/>
      </c>
      <c r="S170">
        <f>ABS(ABS(K170)/MAX(((F170)+(G170)*(L170))*(L170),1E-6))/SQRT($I$5*MAX((((F170)+(G170)*(L170))*(L170))/MAX((F170)+2*(G170)*(L170),1E-6),1E-6))</f>
        <v/>
      </c>
      <c r="T170">
        <f>((F170)*(L170)^2)/2+(G170)*(L170)^3/3+(ABS(K170)^2)/($I$5*MAX(((F170)+(G170)*(L170))*(L170),1E-6))</f>
        <v/>
      </c>
      <c r="U170">
        <f>IF($D$20=0,0,IFERROR(Q169-(((R169+R170)/2)*J170)-(IF(O169&gt;O170,$D$8*((O169^2-O170^2)/(2*$I$5)),$D$9*((O170^2-O169^2)/(2*$I$5)))+($D$10*(ABS(I170)/90)*(MAX(O169^2,O170^2)/(2*$I$5))))-Q170,0))</f>
        <v/>
      </c>
      <c r="V170">
        <f>IF($D$20=0,1,IFERROR(IF(ROUND(S170,3)=1,1,IF(AND(ABS(U170)&lt;$D$19,S170&gt;1),1,0)),0))</f>
        <v/>
      </c>
      <c r="W170">
        <f>IF($D$20=0,IFERROR(W171,MAX($D$16,POWER((ABS(K170)^2)/($I$5*MAX(F170,0.1)^2),1/3))),IF(IFERROR(AG171,0)=0,IFERROR(W171,MAX($D$16,POWER((ABS(K170)^2)/($I$5*MAX(F170,0.1)^2),1/3))),IF(OR(IFERROR(W170,0)=0,IFERROR(AD171,0)&gt;1),MAX($D$16,POWER((ABS(K170)^2)/($I$5*MAX(F170,0.1)^2),1/3)),IF(IFERROR(AF170,0)&gt;0,MAX($D$16,IFERROR(W170,0)+((IFERROR(AF170,0))*$D$18*IF((IFERROR(AD170,0))&lt;1,1,-1))),IF(IFERROR(AF170,0)&lt;0,IF(ABS((MAX($D$16,POWER((ABS(K170)^2)/($I$5*MAX(F170,0.1)^2),1/3)))-IFERROR(W170,0))&gt;$D$19,MAX($D$16,IF((MAX($D$16,POWER((ABS(K170)^2)/($I$5*MAX(F170,0.1)^2),1/3)))&gt;IFERROR(W170,0),MIN((MAX($D$16,POWER((ABS(K170)^2)/($I$5*MAX(F170,0.1)^2),1/3))),IFERROR(W170,0)+(MIN(ABS(IFERROR(AF170,0))*$D$18,ABS((MAX($D$16,POWER((ABS(K170)^2)/($I$5*MAX(F170,0.1)^2),1/3)))-IFERROR(W170,0))))),MAX((MAX($D$16,POWER((ABS(K170)^2)/($I$5*MAX(F170,0.1)^2),1/3))),IFERROR(W170,0)-(MIN(ABS(IFERROR(AF170,0))*$D$18,ABS((MAX($D$16,POWER((ABS(K170)^2)/($I$5*MAX(F170,0.1)^2),1/3)))-IFERROR(W170,0))))))),MAX($D$16,POWER((ABS(K170)^2)/($I$5*MAX(F170,0.1)^2),1/3))),MAX($D$16,IFERROR(W170,0)))))))</f>
        <v/>
      </c>
      <c r="X170">
        <f>((F170)+(G170)*(W170))*(W170)</f>
        <v/>
      </c>
      <c r="Y170">
        <f>(((F170)+(G170)*(W170))*(W170))/MAX((F170)+2*(W170)*SQRT(1+(G170)^2),1E-6)</f>
        <v/>
      </c>
      <c r="Z170">
        <f>ABS(K170)/MAX(((F170)+(G170)*(W170))*(W170),1E-6)</f>
        <v/>
      </c>
      <c r="AA170">
        <f>E170+W170</f>
        <v/>
      </c>
      <c r="AB170">
        <f>AA170+((ABS(K170)/MAX(((F170)+(G170)*(W170))*(W170),1E-6))^2)/(2*$I$5)</f>
        <v/>
      </c>
      <c r="AC170">
        <f>((ABS(K170)*$D$6)/(MAX(((F170)+(G170)*(W170))*(W170),1E-6)*MAX(((((F170)+(G170)*(W170))*(W170))/MAX((F170)+2*(W170)*SQRT(1+(G170)^2),1E-6))^(2/3),1E-6)))^2</f>
        <v/>
      </c>
      <c r="AD170">
        <f>ABS(ABS(K170)/MAX(((F170)+(G170)*(W170))*(W170),1E-6))/SQRT($I$5*MAX((((F170)+(G170)*(W170))*(W170))/MAX((F170)+2*(G170)*(W170),1E-6),1E-6))</f>
        <v/>
      </c>
      <c r="AE170">
        <f>((F170)*(W170)^2)/2+(G170)*(W170)^3/3+(ABS(K170)^2)/($I$5*MAX(((F170)+(G170)*(W170))*(W170),1E-6))</f>
        <v/>
      </c>
      <c r="AF170">
        <f>IF($D$20=0,0,IFERROR(AB171+(((AC170+AC171)/2)*J171)+(IF(Z170&gt;Z171,$D$8*((Z170^2-Z171^2)/(2*$I$5)),$D$9*((Z171^2-Z170^2)/(2*$I$5)))+($D$10*(ABS(I171)/90)*(MAX(Z170^2,Z171^2)/(2*$I$5))))-AB170,0))</f>
        <v/>
      </c>
      <c r="AG170">
        <f>IF($D$20=0,1,IFERROR(IF(ROUND(AD170,3)=1,1,IF(AND(ABS(AF170)&lt;$D$19,AD170&lt;1),1,0)),0))</f>
        <v/>
      </c>
      <c r="AH170">
        <f>IFERROR(IF(V32="Supercritical",MAX($D$16,IFERROR(L170,MAX($D$16,POWER((ABS(K170)^2)/($I$5*MAX(F170,0.1)^2),1/3)))),IF(V32="Subcritical",MAX($D$16,IFERROR(W170,MAX($D$16,POWER((ABS(K170)^2)/($I$5*MAX(F170,0.1)^2),1/3)))),IF(AND(IFERROR(V170,0)=1,IFERROR(AG170,0)=1),IF(IFERROR(T170,-1E99)&gt;=IFERROR(AE170,-1E99),MAX($D$16,IFERROR(L170,MAX($D$16,POWER((ABS(K170)^2)/($I$5*MAX(F170,0.1)^2),1/3)))),MAX($D$16,IFERROR(W170,MAX($D$16,POWER((ABS(K170)^2)/($I$5*MAX(F170,0.1)^2),1/3))))),IF(IFERROR(V170,0)=1,MAX($D$16,IFERROR(L170,MAX($D$16,POWER((ABS(K170)^2)/($I$5*MAX(F170,0.1)^2),1/3)))),IF(IFERROR(AG170,0)=1,MAX($D$16,IFERROR(W170,MAX($D$16,POWER((ABS(K170)^2)/($I$5*MAX(F170,0.1)^2),1/3)))),MAX($D$16,POWER((ABS(K170)^2)/($I$5*MAX(F170,0.1)^2),1/3))))))),MAX($D$16,POWER((ABS(K170)^2)/($I$5*MAX(F170,0.1)^2),1/3)))</f>
        <v/>
      </c>
      <c r="AI170">
        <f>E170+AH170</f>
        <v/>
      </c>
      <c r="AJ170">
        <f>AI170+((ABS(K170)/MAX(((F170)+(G170)*(AH170))*(AH170),1E-6))^2)/(2*$I$5)</f>
        <v/>
      </c>
      <c r="AM170" t="n">
        <v>0</v>
      </c>
      <c r="AN170" t="n">
        <v>0</v>
      </c>
      <c r="AO170">
        <f>AM170+AN170</f>
        <v/>
      </c>
      <c r="AP170">
        <f>AP169+AO170</f>
        <v/>
      </c>
      <c r="AQ170">
        <f>ABS(ABS(K170)/MAX(((F170)+(G170)*(AH170))*(AH170),1E-6))/SQRT($I$5*MAX((((F170)+(G170)*(AH170))*(AH170))/MAX((F170)+2*(G170)*(AH170),1E-6),1E-6))</f>
        <v/>
      </c>
      <c r="AR170">
        <f>IF(AQ170&lt;1,"Subcritical","Supercritical")</f>
        <v/>
      </c>
      <c r="AS170">
        <f>((ABS(K170)*$D$6)/(MAX(((F170)+(G170)*(AH170))*(AH170),1E-6)*MAX(((((F170)+(G170)*(AH170))*(AH170))/MAX((F170)+2*(AH170)*SQRT(1+(G170)^2),1E-6))^(2/3),1E-6)))^2</f>
        <v/>
      </c>
    </row>
    <row r="171">
      <c r="A171" t="n">
        <v>22</v>
      </c>
      <c r="B171" t="n">
        <v>20.989</v>
      </c>
      <c r="C171" t="n">
        <v>616536.51</v>
      </c>
      <c r="D171" t="n">
        <v>3097752.972</v>
      </c>
      <c r="E171" t="n">
        <v>634.256</v>
      </c>
      <c r="F171" t="n">
        <v>6.102</v>
      </c>
      <c r="G171" t="n">
        <v>0</v>
      </c>
      <c r="H171" t="inlineStr">
        <is>
          <t>Normal</t>
        </is>
      </c>
      <c r="I171" t="n">
        <v>0.034</v>
      </c>
      <c r="J171">
        <f>B171-B170</f>
        <v/>
      </c>
      <c r="K171">
        <f>MAX(0,K170-AO170)</f>
        <v/>
      </c>
      <c r="L171">
        <f>IF($D$20=0,IFERROR(L170,MAX($D$16,POWER((ABS(K171)^2)/($I$5*MAX(F171,0.1)^2),1/3))),IF(IFERROR(V170,0)=0,IFERROR(L170,MAX($D$16,POWER((ABS(K171)^2)/($I$5*MAX(F171,0.1)^2),1/3))),IF(OR(IFERROR(L171,0)=0,IFERROR(S170,0)&lt;1,IFERROR(S171,0)&lt;1),MAX($D$16,POWER((ABS(K171)^2)/($I$5*MAX(F171,0.1)^2),1/3)),IF(IFERROR(U171,0)&gt;0,MAX($D$16,IFERROR(L171,0)+((IFERROR(U171,0))*$D$18*IF((IFERROR(S171,0))&lt;1,1,-1))),IF(IFERROR(U171,0)&lt;0,IF(ABS((MAX($D$16,POWER((ABS(K171)^2)/($I$5*MAX(F171,0.1)^2),1/3)))-IFERROR(L171,0))&gt;$D$19,MAX($D$16,IF((MAX($D$16,POWER((ABS(K171)^2)/($I$5*MAX(F171,0.1)^2),1/3)))&gt;IFERROR(L171,0),MIN((MAX($D$16,POWER((ABS(K171)^2)/($I$5*MAX(F171,0.1)^2),1/3))),IFERROR(L171,0)+(MIN(ABS(IFERROR(U171,0))*$D$18,ABS((MAX($D$16,POWER((ABS(K171)^2)/($I$5*MAX(F171,0.1)^2),1/3)))-IFERROR(L171,0))))),MAX((MAX($D$16,POWER((ABS(K171)^2)/($I$5*MAX(F171,0.1)^2),1/3))),IFERROR(L171,0)-(MIN(ABS(IFERROR(U171,0))*$D$18,ABS((MAX($D$16,POWER((ABS(K171)^2)/($I$5*MAX(F171,0.1)^2),1/3)))-IFERROR(L171,0))))))),MAX($D$16,POWER((ABS(K171)^2)/($I$5*MAX(F171,0.1)^2),1/3))),MAX($D$16,IFERROR(L171,0)))))))</f>
        <v/>
      </c>
      <c r="M171">
        <f>((F171)+(G171)*(L171))*(L171)</f>
        <v/>
      </c>
      <c r="N171">
        <f>(((F171)+(G171)*(L171))*(L171))/MAX((F171)+2*(L171)*SQRT(1+(G171)^2),1E-6)</f>
        <v/>
      </c>
      <c r="O171">
        <f>ABS(K171)/MAX(((F171)+(G171)*(L171))*(L171),1E-6)</f>
        <v/>
      </c>
      <c r="P171">
        <f>E171+L171</f>
        <v/>
      </c>
      <c r="Q171">
        <f>P171+((ABS(K171)/MAX(((F171)+(G171)*(L171))*(L171),1E-6))^2)/(2*$I$5)</f>
        <v/>
      </c>
      <c r="R171">
        <f>((ABS(K171)*$D$6)/(MAX(((F171)+(G171)*(L171))*(L171),1E-6)*MAX(((((F171)+(G171)*(L171))*(L171))/MAX((F171)+2*(L171)*SQRT(1+(G171)^2),1E-6))^(2/3),1E-6)))^2</f>
        <v/>
      </c>
      <c r="S171">
        <f>ABS(ABS(K171)/MAX(((F171)+(G171)*(L171))*(L171),1E-6))/SQRT($I$5*MAX((((F171)+(G171)*(L171))*(L171))/MAX((F171)+2*(G171)*(L171),1E-6),1E-6))</f>
        <v/>
      </c>
      <c r="T171">
        <f>((F171)*(L171)^2)/2+(G171)*(L171)^3/3+(ABS(K171)^2)/($I$5*MAX(((F171)+(G171)*(L171))*(L171),1E-6))</f>
        <v/>
      </c>
      <c r="U171">
        <f>IF($D$20=0,0,IFERROR(Q170-(((R170+R171)/2)*J171)-(IF(O170&gt;O171,$D$8*((O170^2-O171^2)/(2*$I$5)),$D$9*((O171^2-O170^2)/(2*$I$5)))+($D$10*(ABS(I171)/90)*(MAX(O170^2,O171^2)/(2*$I$5))))-Q171,0))</f>
        <v/>
      </c>
      <c r="V171">
        <f>IF($D$20=0,1,IFERROR(IF(ROUND(S171,3)=1,1,IF(AND(ABS(U171)&lt;$D$19,S171&gt;1),1,0)),0))</f>
        <v/>
      </c>
      <c r="W171">
        <f>IF($D$20=0,IFERROR(W172,MAX($D$16,POWER((ABS(K171)^2)/($I$5*MAX(F171,0.1)^2),1/3))),IF(IFERROR(AG172,0)=0,IFERROR(W172,MAX($D$16,POWER((ABS(K171)^2)/($I$5*MAX(F171,0.1)^2),1/3))),IF(OR(IFERROR(W171,0)=0,IFERROR(AD172,0)&gt;1),MAX($D$16,POWER((ABS(K171)^2)/($I$5*MAX(F171,0.1)^2),1/3)),IF(IFERROR(AF171,0)&gt;0,MAX($D$16,IFERROR(W171,0)+((IFERROR(AF171,0))*$D$18*IF((IFERROR(AD171,0))&lt;1,1,-1))),IF(IFERROR(AF171,0)&lt;0,IF(ABS((MAX($D$16,POWER((ABS(K171)^2)/($I$5*MAX(F171,0.1)^2),1/3)))-IFERROR(W171,0))&gt;$D$19,MAX($D$16,IF((MAX($D$16,POWER((ABS(K171)^2)/($I$5*MAX(F171,0.1)^2),1/3)))&gt;IFERROR(W171,0),MIN((MAX($D$16,POWER((ABS(K171)^2)/($I$5*MAX(F171,0.1)^2),1/3))),IFERROR(W171,0)+(MIN(ABS(IFERROR(AF171,0))*$D$18,ABS((MAX($D$16,POWER((ABS(K171)^2)/($I$5*MAX(F171,0.1)^2),1/3)))-IFERROR(W171,0))))),MAX((MAX($D$16,POWER((ABS(K171)^2)/($I$5*MAX(F171,0.1)^2),1/3))),IFERROR(W171,0)-(MIN(ABS(IFERROR(AF171,0))*$D$18,ABS((MAX($D$16,POWER((ABS(K171)^2)/($I$5*MAX(F171,0.1)^2),1/3)))-IFERROR(W171,0))))))),MAX($D$16,POWER((ABS(K171)^2)/($I$5*MAX(F171,0.1)^2),1/3))),MAX($D$16,IFERROR(W171,0)))))))</f>
        <v/>
      </c>
      <c r="X171">
        <f>((F171)+(G171)*(W171))*(W171)</f>
        <v/>
      </c>
      <c r="Y171">
        <f>(((F171)+(G171)*(W171))*(W171))/MAX((F171)+2*(W171)*SQRT(1+(G171)^2),1E-6)</f>
        <v/>
      </c>
      <c r="Z171">
        <f>ABS(K171)/MAX(((F171)+(G171)*(W171))*(W171),1E-6)</f>
        <v/>
      </c>
      <c r="AA171">
        <f>E171+W171</f>
        <v/>
      </c>
      <c r="AB171">
        <f>AA171+((ABS(K171)/MAX(((F171)+(G171)*(W171))*(W171),1E-6))^2)/(2*$I$5)</f>
        <v/>
      </c>
      <c r="AC171">
        <f>((ABS(K171)*$D$6)/(MAX(((F171)+(G171)*(W171))*(W171),1E-6)*MAX(((((F171)+(G171)*(W171))*(W171))/MAX((F171)+2*(W171)*SQRT(1+(G171)^2),1E-6))^(2/3),1E-6)))^2</f>
        <v/>
      </c>
      <c r="AD171">
        <f>ABS(ABS(K171)/MAX(((F171)+(G171)*(W171))*(W171),1E-6))/SQRT($I$5*MAX((((F171)+(G171)*(W171))*(W171))/MAX((F171)+2*(G171)*(W171),1E-6),1E-6))</f>
        <v/>
      </c>
      <c r="AE171">
        <f>((F171)*(W171)^2)/2+(G171)*(W171)^3/3+(ABS(K171)^2)/($I$5*MAX(((F171)+(G171)*(W171))*(W171),1E-6))</f>
        <v/>
      </c>
      <c r="AF171">
        <f>IF($D$20=0,0,IFERROR(AB172+(((AC171+AC172)/2)*J172)+(IF(Z171&gt;Z172,$D$8*((Z171^2-Z172^2)/(2*$I$5)),$D$9*((Z172^2-Z171^2)/(2*$I$5)))+($D$10*(ABS(I172)/90)*(MAX(Z171^2,Z172^2)/(2*$I$5))))-AB171,0))</f>
        <v/>
      </c>
      <c r="AG171">
        <f>IF($D$20=0,1,IFERROR(IF(ROUND(AD171,3)=1,1,IF(AND(ABS(AF171)&lt;$D$19,AD171&lt;1),1,0)),0))</f>
        <v/>
      </c>
      <c r="AH171">
        <f>IFERROR(IF(V32="Supercritical",MAX($D$16,IFERROR(L171,MAX($D$16,POWER((ABS(K171)^2)/($I$5*MAX(F171,0.1)^2),1/3)))),IF(V32="Subcritical",MAX($D$16,IFERROR(W171,MAX($D$16,POWER((ABS(K171)^2)/($I$5*MAX(F171,0.1)^2),1/3)))),IF(AND(IFERROR(V171,0)=1,IFERROR(AG171,0)=1),IF(IFERROR(T171,-1E99)&gt;=IFERROR(AE171,-1E99),MAX($D$16,IFERROR(L171,MAX($D$16,POWER((ABS(K171)^2)/($I$5*MAX(F171,0.1)^2),1/3)))),MAX($D$16,IFERROR(W171,MAX($D$16,POWER((ABS(K171)^2)/($I$5*MAX(F171,0.1)^2),1/3))))),IF(IFERROR(V171,0)=1,MAX($D$16,IFERROR(L171,MAX($D$16,POWER((ABS(K171)^2)/($I$5*MAX(F171,0.1)^2),1/3)))),IF(IFERROR(AG171,0)=1,MAX($D$16,IFERROR(W171,MAX($D$16,POWER((ABS(K171)^2)/($I$5*MAX(F171,0.1)^2),1/3)))),MAX($D$16,POWER((ABS(K171)^2)/($I$5*MAX(F171,0.1)^2),1/3))))))),MAX($D$16,POWER((ABS(K171)^2)/($I$5*MAX(F171,0.1)^2),1/3)))</f>
        <v/>
      </c>
      <c r="AI171">
        <f>E171+AH171</f>
        <v/>
      </c>
      <c r="AJ171">
        <f>AI171+((ABS(K171)/MAX(((F171)+(G171)*(AH171))*(AH171),1E-6))^2)/(2*$I$5)</f>
        <v/>
      </c>
      <c r="AM171" t="n">
        <v>0</v>
      </c>
      <c r="AN171" t="n">
        <v>0</v>
      </c>
      <c r="AO171">
        <f>AM171+AN171</f>
        <v/>
      </c>
      <c r="AP171">
        <f>AP170+AO171</f>
        <v/>
      </c>
      <c r="AQ171">
        <f>ABS(ABS(K171)/MAX(((F171)+(G171)*(AH171))*(AH171),1E-6))/SQRT($I$5*MAX((((F171)+(G171)*(AH171))*(AH171))/MAX((F171)+2*(G171)*(AH171),1E-6),1E-6))</f>
        <v/>
      </c>
      <c r="AR171">
        <f>IF(AQ171&lt;1,"Subcritical","Supercritical")</f>
        <v/>
      </c>
      <c r="AS171">
        <f>((ABS(K171)*$D$6)/(MAX(((F171)+(G171)*(AH171))*(AH171),1E-6)*MAX(((((F171)+(G171)*(AH171))*(AH171))/MAX((F171)+2*(AH171)*SQRT(1+(G171)^2),1E-6))^(2/3),1E-6)))^2</f>
        <v/>
      </c>
    </row>
    <row r="172">
      <c r="A172" t="n">
        <v>23</v>
      </c>
      <c r="B172" t="n">
        <v>21.989</v>
      </c>
      <c r="C172" t="n">
        <v>616535.71</v>
      </c>
      <c r="D172" t="n">
        <v>3097752.372</v>
      </c>
      <c r="E172" t="n">
        <v>634.254</v>
      </c>
      <c r="F172" t="n">
        <v>6.052</v>
      </c>
      <c r="G172" t="n">
        <v>0</v>
      </c>
      <c r="H172" t="inlineStr">
        <is>
          <t>Normal</t>
        </is>
      </c>
      <c r="I172" t="n">
        <v>0.046</v>
      </c>
      <c r="J172">
        <f>B172-B171</f>
        <v/>
      </c>
      <c r="K172">
        <f>MAX(0,K171-AO171)</f>
        <v/>
      </c>
      <c r="L172">
        <f>IF($D$20=0,IFERROR(L171,MAX($D$16,POWER((ABS(K172)^2)/($I$5*MAX(F172,0.1)^2),1/3))),IF(IFERROR(V171,0)=0,IFERROR(L171,MAX($D$16,POWER((ABS(K172)^2)/($I$5*MAX(F172,0.1)^2),1/3))),IF(OR(IFERROR(L172,0)=0,IFERROR(S171,0)&lt;1,IFERROR(S172,0)&lt;1),MAX($D$16,POWER((ABS(K172)^2)/($I$5*MAX(F172,0.1)^2),1/3)),IF(IFERROR(U172,0)&gt;0,MAX($D$16,IFERROR(L172,0)+((IFERROR(U172,0))*$D$18*IF((IFERROR(S172,0))&lt;1,1,-1))),IF(IFERROR(U172,0)&lt;0,IF(ABS((MAX($D$16,POWER((ABS(K172)^2)/($I$5*MAX(F172,0.1)^2),1/3)))-IFERROR(L172,0))&gt;$D$19,MAX($D$16,IF((MAX($D$16,POWER((ABS(K172)^2)/($I$5*MAX(F172,0.1)^2),1/3)))&gt;IFERROR(L172,0),MIN((MAX($D$16,POWER((ABS(K172)^2)/($I$5*MAX(F172,0.1)^2),1/3))),IFERROR(L172,0)+(MIN(ABS(IFERROR(U172,0))*$D$18,ABS((MAX($D$16,POWER((ABS(K172)^2)/($I$5*MAX(F172,0.1)^2),1/3)))-IFERROR(L172,0))))),MAX((MAX($D$16,POWER((ABS(K172)^2)/($I$5*MAX(F172,0.1)^2),1/3))),IFERROR(L172,0)-(MIN(ABS(IFERROR(U172,0))*$D$18,ABS((MAX($D$16,POWER((ABS(K172)^2)/($I$5*MAX(F172,0.1)^2),1/3)))-IFERROR(L172,0))))))),MAX($D$16,POWER((ABS(K172)^2)/($I$5*MAX(F172,0.1)^2),1/3))),MAX($D$16,IFERROR(L172,0)))))))</f>
        <v/>
      </c>
      <c r="M172">
        <f>((F172)+(G172)*(L172))*(L172)</f>
        <v/>
      </c>
      <c r="N172">
        <f>(((F172)+(G172)*(L172))*(L172))/MAX((F172)+2*(L172)*SQRT(1+(G172)^2),1E-6)</f>
        <v/>
      </c>
      <c r="O172">
        <f>ABS(K172)/MAX(((F172)+(G172)*(L172))*(L172),1E-6)</f>
        <v/>
      </c>
      <c r="P172">
        <f>E172+L172</f>
        <v/>
      </c>
      <c r="Q172">
        <f>P172+((ABS(K172)/MAX(((F172)+(G172)*(L172))*(L172),1E-6))^2)/(2*$I$5)</f>
        <v/>
      </c>
      <c r="R172">
        <f>((ABS(K172)*$D$6)/(MAX(((F172)+(G172)*(L172))*(L172),1E-6)*MAX(((((F172)+(G172)*(L172))*(L172))/MAX((F172)+2*(L172)*SQRT(1+(G172)^2),1E-6))^(2/3),1E-6)))^2</f>
        <v/>
      </c>
      <c r="S172">
        <f>ABS(ABS(K172)/MAX(((F172)+(G172)*(L172))*(L172),1E-6))/SQRT($I$5*MAX((((F172)+(G172)*(L172))*(L172))/MAX((F172)+2*(G172)*(L172),1E-6),1E-6))</f>
        <v/>
      </c>
      <c r="T172">
        <f>((F172)*(L172)^2)/2+(G172)*(L172)^3/3+(ABS(K172)^2)/($I$5*MAX(((F172)+(G172)*(L172))*(L172),1E-6))</f>
        <v/>
      </c>
      <c r="U172">
        <f>IF($D$20=0,0,IFERROR(Q171-(((R171+R172)/2)*J172)-(IF(O171&gt;O172,$D$8*((O171^2-O172^2)/(2*$I$5)),$D$9*((O172^2-O171^2)/(2*$I$5)))+($D$10*(ABS(I172)/90)*(MAX(O171^2,O172^2)/(2*$I$5))))-Q172,0))</f>
        <v/>
      </c>
      <c r="V172">
        <f>IF($D$20=0,1,IFERROR(IF(ROUND(S172,3)=1,1,IF(AND(ABS(U172)&lt;$D$19,S172&gt;1),1,0)),0))</f>
        <v/>
      </c>
      <c r="W172">
        <f>IF($D$20=0,IFERROR(W173,MAX($D$16,POWER((ABS(K172)^2)/($I$5*MAX(F172,0.1)^2),1/3))),IF(IFERROR(AG173,0)=0,IFERROR(W173,MAX($D$16,POWER((ABS(K172)^2)/($I$5*MAX(F172,0.1)^2),1/3))),IF(OR(IFERROR(W172,0)=0,IFERROR(AD173,0)&gt;1),MAX($D$16,POWER((ABS(K172)^2)/($I$5*MAX(F172,0.1)^2),1/3)),IF(IFERROR(AF172,0)&gt;0,MAX($D$16,IFERROR(W172,0)+((IFERROR(AF172,0))*$D$18*IF((IFERROR(AD172,0))&lt;1,1,-1))),IF(IFERROR(AF172,0)&lt;0,IF(ABS((MAX($D$16,POWER((ABS(K172)^2)/($I$5*MAX(F172,0.1)^2),1/3)))-IFERROR(W172,0))&gt;$D$19,MAX($D$16,IF((MAX($D$16,POWER((ABS(K172)^2)/($I$5*MAX(F172,0.1)^2),1/3)))&gt;IFERROR(W172,0),MIN((MAX($D$16,POWER((ABS(K172)^2)/($I$5*MAX(F172,0.1)^2),1/3))),IFERROR(W172,0)+(MIN(ABS(IFERROR(AF172,0))*$D$18,ABS((MAX($D$16,POWER((ABS(K172)^2)/($I$5*MAX(F172,0.1)^2),1/3)))-IFERROR(W172,0))))),MAX((MAX($D$16,POWER((ABS(K172)^2)/($I$5*MAX(F172,0.1)^2),1/3))),IFERROR(W172,0)-(MIN(ABS(IFERROR(AF172,0))*$D$18,ABS((MAX($D$16,POWER((ABS(K172)^2)/($I$5*MAX(F172,0.1)^2),1/3)))-IFERROR(W172,0))))))),MAX($D$16,POWER((ABS(K172)^2)/($I$5*MAX(F172,0.1)^2),1/3))),MAX($D$16,IFERROR(W172,0)))))))</f>
        <v/>
      </c>
      <c r="X172">
        <f>((F172)+(G172)*(W172))*(W172)</f>
        <v/>
      </c>
      <c r="Y172">
        <f>(((F172)+(G172)*(W172))*(W172))/MAX((F172)+2*(W172)*SQRT(1+(G172)^2),1E-6)</f>
        <v/>
      </c>
      <c r="Z172">
        <f>ABS(K172)/MAX(((F172)+(G172)*(W172))*(W172),1E-6)</f>
        <v/>
      </c>
      <c r="AA172">
        <f>E172+W172</f>
        <v/>
      </c>
      <c r="AB172">
        <f>AA172+((ABS(K172)/MAX(((F172)+(G172)*(W172))*(W172),1E-6))^2)/(2*$I$5)</f>
        <v/>
      </c>
      <c r="AC172">
        <f>((ABS(K172)*$D$6)/(MAX(((F172)+(G172)*(W172))*(W172),1E-6)*MAX(((((F172)+(G172)*(W172))*(W172))/MAX((F172)+2*(W172)*SQRT(1+(G172)^2),1E-6))^(2/3),1E-6)))^2</f>
        <v/>
      </c>
      <c r="AD172">
        <f>ABS(ABS(K172)/MAX(((F172)+(G172)*(W172))*(W172),1E-6))/SQRT($I$5*MAX((((F172)+(G172)*(W172))*(W172))/MAX((F172)+2*(G172)*(W172),1E-6),1E-6))</f>
        <v/>
      </c>
      <c r="AE172">
        <f>((F172)*(W172)^2)/2+(G172)*(W172)^3/3+(ABS(K172)^2)/($I$5*MAX(((F172)+(G172)*(W172))*(W172),1E-6))</f>
        <v/>
      </c>
      <c r="AF172">
        <f>IF($D$20=0,0,IFERROR(AB173+(((AC172+AC173)/2)*J173)+(IF(Z172&gt;Z173,$D$8*((Z172^2-Z173^2)/(2*$I$5)),$D$9*((Z173^2-Z172^2)/(2*$I$5)))+($D$10*(ABS(I173)/90)*(MAX(Z172^2,Z173^2)/(2*$I$5))))-AB172,0))</f>
        <v/>
      </c>
      <c r="AG172">
        <f>IF($D$20=0,1,IFERROR(IF(ROUND(AD172,3)=1,1,IF(AND(ABS(AF172)&lt;$D$19,AD172&lt;1),1,0)),0))</f>
        <v/>
      </c>
      <c r="AH172">
        <f>IFERROR(IF(V32="Supercritical",MAX($D$16,IFERROR(L172,MAX($D$16,POWER((ABS(K172)^2)/($I$5*MAX(F172,0.1)^2),1/3)))),IF(V32="Subcritical",MAX($D$16,IFERROR(W172,MAX($D$16,POWER((ABS(K172)^2)/($I$5*MAX(F172,0.1)^2),1/3)))),IF(AND(IFERROR(V172,0)=1,IFERROR(AG172,0)=1),IF(IFERROR(T172,-1E99)&gt;=IFERROR(AE172,-1E99),MAX($D$16,IFERROR(L172,MAX($D$16,POWER((ABS(K172)^2)/($I$5*MAX(F172,0.1)^2),1/3)))),MAX($D$16,IFERROR(W172,MAX($D$16,POWER((ABS(K172)^2)/($I$5*MAX(F172,0.1)^2),1/3))))),IF(IFERROR(V172,0)=1,MAX($D$16,IFERROR(L172,MAX($D$16,POWER((ABS(K172)^2)/($I$5*MAX(F172,0.1)^2),1/3)))),IF(IFERROR(AG172,0)=1,MAX($D$16,IFERROR(W172,MAX($D$16,POWER((ABS(K172)^2)/($I$5*MAX(F172,0.1)^2),1/3)))),MAX($D$16,POWER((ABS(K172)^2)/($I$5*MAX(F172,0.1)^2),1/3))))))),MAX($D$16,POWER((ABS(K172)^2)/($I$5*MAX(F172,0.1)^2),1/3)))</f>
        <v/>
      </c>
      <c r="AI172">
        <f>E172+AH172</f>
        <v/>
      </c>
      <c r="AJ172">
        <f>AI172+((ABS(K172)/MAX(((F172)+(G172)*(AH172))*(AH172),1E-6))^2)/(2*$I$5)</f>
        <v/>
      </c>
      <c r="AM172" t="n">
        <v>0</v>
      </c>
      <c r="AN172" t="n">
        <v>0</v>
      </c>
      <c r="AO172">
        <f>AM172+AN172</f>
        <v/>
      </c>
      <c r="AP172">
        <f>AP171+AO172</f>
        <v/>
      </c>
      <c r="AQ172">
        <f>ABS(ABS(K172)/MAX(((F172)+(G172)*(AH172))*(AH172),1E-6))/SQRT($I$5*MAX((((F172)+(G172)*(AH172))*(AH172))/MAX((F172)+2*(G172)*(AH172),1E-6),1E-6))</f>
        <v/>
      </c>
      <c r="AR172">
        <f>IF(AQ172&lt;1,"Subcritical","Supercritical")</f>
        <v/>
      </c>
      <c r="AS172">
        <f>((ABS(K172)*$D$6)/(MAX(((F172)+(G172)*(AH172))*(AH172),1E-6)*MAX(((((F172)+(G172)*(AH172))*(AH172))/MAX((F172)+2*(AH172)*SQRT(1+(G172)^2),1E-6))^(2/3),1E-6)))^2</f>
        <v/>
      </c>
    </row>
    <row r="173">
      <c r="A173" t="n">
        <v>24</v>
      </c>
      <c r="B173" t="n">
        <v>22.988</v>
      </c>
      <c r="C173" t="n">
        <v>616534.91</v>
      </c>
      <c r="D173" t="n">
        <v>3097751.773</v>
      </c>
      <c r="E173" t="n">
        <v>634.252</v>
      </c>
      <c r="F173" t="n">
        <v>6.02</v>
      </c>
      <c r="G173" t="n">
        <v>0</v>
      </c>
      <c r="H173" t="inlineStr">
        <is>
          <t>Normal</t>
        </is>
      </c>
      <c r="I173" t="n">
        <v>0.012</v>
      </c>
      <c r="J173">
        <f>B173-B172</f>
        <v/>
      </c>
      <c r="K173">
        <f>MAX(0,K172-AO172)</f>
        <v/>
      </c>
      <c r="L173">
        <f>IF($D$20=0,IFERROR(L172,MAX($D$16,POWER((ABS(K173)^2)/($I$5*MAX(F173,0.1)^2),1/3))),IF(IFERROR(V172,0)=0,IFERROR(L172,MAX($D$16,POWER((ABS(K173)^2)/($I$5*MAX(F173,0.1)^2),1/3))),IF(OR(IFERROR(L173,0)=0,IFERROR(S172,0)&lt;1,IFERROR(S173,0)&lt;1),MAX($D$16,POWER((ABS(K173)^2)/($I$5*MAX(F173,0.1)^2),1/3)),IF(IFERROR(U173,0)&gt;0,MAX($D$16,IFERROR(L173,0)+((IFERROR(U173,0))*$D$18*IF((IFERROR(S173,0))&lt;1,1,-1))),IF(IFERROR(U173,0)&lt;0,IF(ABS((MAX($D$16,POWER((ABS(K173)^2)/($I$5*MAX(F173,0.1)^2),1/3)))-IFERROR(L173,0))&gt;$D$19,MAX($D$16,IF((MAX($D$16,POWER((ABS(K173)^2)/($I$5*MAX(F173,0.1)^2),1/3)))&gt;IFERROR(L173,0),MIN((MAX($D$16,POWER((ABS(K173)^2)/($I$5*MAX(F173,0.1)^2),1/3))),IFERROR(L173,0)+(MIN(ABS(IFERROR(U173,0))*$D$18,ABS((MAX($D$16,POWER((ABS(K173)^2)/($I$5*MAX(F173,0.1)^2),1/3)))-IFERROR(L173,0))))),MAX((MAX($D$16,POWER((ABS(K173)^2)/($I$5*MAX(F173,0.1)^2),1/3))),IFERROR(L173,0)-(MIN(ABS(IFERROR(U173,0))*$D$18,ABS((MAX($D$16,POWER((ABS(K173)^2)/($I$5*MAX(F173,0.1)^2),1/3)))-IFERROR(L173,0))))))),MAX($D$16,POWER((ABS(K173)^2)/($I$5*MAX(F173,0.1)^2),1/3))),MAX($D$16,IFERROR(L173,0)))))))</f>
        <v/>
      </c>
      <c r="M173">
        <f>((F173)+(G173)*(L173))*(L173)</f>
        <v/>
      </c>
      <c r="N173">
        <f>(((F173)+(G173)*(L173))*(L173))/MAX((F173)+2*(L173)*SQRT(1+(G173)^2),1E-6)</f>
        <v/>
      </c>
      <c r="O173">
        <f>ABS(K173)/MAX(((F173)+(G173)*(L173))*(L173),1E-6)</f>
        <v/>
      </c>
      <c r="P173">
        <f>E173+L173</f>
        <v/>
      </c>
      <c r="Q173">
        <f>P173+((ABS(K173)/MAX(((F173)+(G173)*(L173))*(L173),1E-6))^2)/(2*$I$5)</f>
        <v/>
      </c>
      <c r="R173">
        <f>((ABS(K173)*$D$6)/(MAX(((F173)+(G173)*(L173))*(L173),1E-6)*MAX(((((F173)+(G173)*(L173))*(L173))/MAX((F173)+2*(L173)*SQRT(1+(G173)^2),1E-6))^(2/3),1E-6)))^2</f>
        <v/>
      </c>
      <c r="S173">
        <f>ABS(ABS(K173)/MAX(((F173)+(G173)*(L173))*(L173),1E-6))/SQRT($I$5*MAX((((F173)+(G173)*(L173))*(L173))/MAX((F173)+2*(G173)*(L173),1E-6),1E-6))</f>
        <v/>
      </c>
      <c r="T173">
        <f>((F173)*(L173)^2)/2+(G173)*(L173)^3/3+(ABS(K173)^2)/($I$5*MAX(((F173)+(G173)*(L173))*(L173),1E-6))</f>
        <v/>
      </c>
      <c r="U173">
        <f>IF($D$20=0,0,IFERROR(Q172-(((R172+R173)/2)*J173)-(IF(O172&gt;O173,$D$8*((O172^2-O173^2)/(2*$I$5)),$D$9*((O173^2-O172^2)/(2*$I$5)))+($D$10*(ABS(I173)/90)*(MAX(O172^2,O173^2)/(2*$I$5))))-Q173,0))</f>
        <v/>
      </c>
      <c r="V173">
        <f>IF($D$20=0,1,IFERROR(IF(ROUND(S173,3)=1,1,IF(AND(ABS(U173)&lt;$D$19,S173&gt;1),1,0)),0))</f>
        <v/>
      </c>
      <c r="W173">
        <f>IF($D$20=0,IFERROR(W174,MAX($D$16,POWER((ABS(K173)^2)/($I$5*MAX(F173,0.1)^2),1/3))),IF(IFERROR(AG174,0)=0,IFERROR(W174,MAX($D$16,POWER((ABS(K173)^2)/($I$5*MAX(F173,0.1)^2),1/3))),IF(OR(IFERROR(W173,0)=0,IFERROR(AD174,0)&gt;1),MAX($D$16,POWER((ABS(K173)^2)/($I$5*MAX(F173,0.1)^2),1/3)),IF(IFERROR(AF173,0)&gt;0,MAX($D$16,IFERROR(W173,0)+((IFERROR(AF173,0))*$D$18*IF((IFERROR(AD173,0))&lt;1,1,-1))),IF(IFERROR(AF173,0)&lt;0,IF(ABS((MAX($D$16,POWER((ABS(K173)^2)/($I$5*MAX(F173,0.1)^2),1/3)))-IFERROR(W173,0))&gt;$D$19,MAX($D$16,IF((MAX($D$16,POWER((ABS(K173)^2)/($I$5*MAX(F173,0.1)^2),1/3)))&gt;IFERROR(W173,0),MIN((MAX($D$16,POWER((ABS(K173)^2)/($I$5*MAX(F173,0.1)^2),1/3))),IFERROR(W173,0)+(MIN(ABS(IFERROR(AF173,0))*$D$18,ABS((MAX($D$16,POWER((ABS(K173)^2)/($I$5*MAX(F173,0.1)^2),1/3)))-IFERROR(W173,0))))),MAX((MAX($D$16,POWER((ABS(K173)^2)/($I$5*MAX(F173,0.1)^2),1/3))),IFERROR(W173,0)-(MIN(ABS(IFERROR(AF173,0))*$D$18,ABS((MAX($D$16,POWER((ABS(K173)^2)/($I$5*MAX(F173,0.1)^2),1/3)))-IFERROR(W173,0))))))),MAX($D$16,POWER((ABS(K173)^2)/($I$5*MAX(F173,0.1)^2),1/3))),MAX($D$16,IFERROR(W173,0)))))))</f>
        <v/>
      </c>
      <c r="X173">
        <f>((F173)+(G173)*(W173))*(W173)</f>
        <v/>
      </c>
      <c r="Y173">
        <f>(((F173)+(G173)*(W173))*(W173))/MAX((F173)+2*(W173)*SQRT(1+(G173)^2),1E-6)</f>
        <v/>
      </c>
      <c r="Z173">
        <f>ABS(K173)/MAX(((F173)+(G173)*(W173))*(W173),1E-6)</f>
        <v/>
      </c>
      <c r="AA173">
        <f>E173+W173</f>
        <v/>
      </c>
      <c r="AB173">
        <f>AA173+((ABS(K173)/MAX(((F173)+(G173)*(W173))*(W173),1E-6))^2)/(2*$I$5)</f>
        <v/>
      </c>
      <c r="AC173">
        <f>((ABS(K173)*$D$6)/(MAX(((F173)+(G173)*(W173))*(W173),1E-6)*MAX(((((F173)+(G173)*(W173))*(W173))/MAX((F173)+2*(W173)*SQRT(1+(G173)^2),1E-6))^(2/3),1E-6)))^2</f>
        <v/>
      </c>
      <c r="AD173">
        <f>ABS(ABS(K173)/MAX(((F173)+(G173)*(W173))*(W173),1E-6))/SQRT($I$5*MAX((((F173)+(G173)*(W173))*(W173))/MAX((F173)+2*(G173)*(W173),1E-6),1E-6))</f>
        <v/>
      </c>
      <c r="AE173">
        <f>((F173)*(W173)^2)/2+(G173)*(W173)^3/3+(ABS(K173)^2)/($I$5*MAX(((F173)+(G173)*(W173))*(W173),1E-6))</f>
        <v/>
      </c>
      <c r="AF173">
        <f>IF($D$20=0,0,IFERROR(AB174+(((AC173+AC174)/2)*J174)+(IF(Z173&gt;Z174,$D$8*((Z173^2-Z174^2)/(2*$I$5)),$D$9*((Z174^2-Z173^2)/(2*$I$5)))+($D$10*(ABS(I174)/90)*(MAX(Z173^2,Z174^2)/(2*$I$5))))-AB173,0))</f>
        <v/>
      </c>
      <c r="AG173">
        <f>IF($D$20=0,1,IFERROR(IF(ROUND(AD173,3)=1,1,IF(AND(ABS(AF173)&lt;$D$19,AD173&lt;1),1,0)),0))</f>
        <v/>
      </c>
      <c r="AH173">
        <f>IFERROR(IF(V32="Supercritical",MAX($D$16,IFERROR(L173,MAX($D$16,POWER((ABS(K173)^2)/($I$5*MAX(F173,0.1)^2),1/3)))),IF(V32="Subcritical",MAX($D$16,IFERROR(W173,MAX($D$16,POWER((ABS(K173)^2)/($I$5*MAX(F173,0.1)^2),1/3)))),IF(AND(IFERROR(V173,0)=1,IFERROR(AG173,0)=1),IF(IFERROR(T173,-1E99)&gt;=IFERROR(AE173,-1E99),MAX($D$16,IFERROR(L173,MAX($D$16,POWER((ABS(K173)^2)/($I$5*MAX(F173,0.1)^2),1/3)))),MAX($D$16,IFERROR(W173,MAX($D$16,POWER((ABS(K173)^2)/($I$5*MAX(F173,0.1)^2),1/3))))),IF(IFERROR(V173,0)=1,MAX($D$16,IFERROR(L173,MAX($D$16,POWER((ABS(K173)^2)/($I$5*MAX(F173,0.1)^2),1/3)))),IF(IFERROR(AG173,0)=1,MAX($D$16,IFERROR(W173,MAX($D$16,POWER((ABS(K173)^2)/($I$5*MAX(F173,0.1)^2),1/3)))),MAX($D$16,POWER((ABS(K173)^2)/($I$5*MAX(F173,0.1)^2),1/3))))))),MAX($D$16,POWER((ABS(K173)^2)/($I$5*MAX(F173,0.1)^2),1/3)))</f>
        <v/>
      </c>
      <c r="AI173">
        <f>E173+AH173</f>
        <v/>
      </c>
      <c r="AJ173">
        <f>AI173+((ABS(K173)/MAX(((F173)+(G173)*(AH173))*(AH173),1E-6))^2)/(2*$I$5)</f>
        <v/>
      </c>
      <c r="AM173" t="n">
        <v>0</v>
      </c>
      <c r="AN173" t="n">
        <v>0</v>
      </c>
      <c r="AO173">
        <f>AM173+AN173</f>
        <v/>
      </c>
      <c r="AP173">
        <f>AP172+AO173</f>
        <v/>
      </c>
      <c r="AQ173">
        <f>ABS(ABS(K173)/MAX(((F173)+(G173)*(AH173))*(AH173),1E-6))/SQRT($I$5*MAX((((F173)+(G173)*(AH173))*(AH173))/MAX((F173)+2*(G173)*(AH173),1E-6),1E-6))</f>
        <v/>
      </c>
      <c r="AR173">
        <f>IF(AQ173&lt;1,"Subcritical","Supercritical")</f>
        <v/>
      </c>
      <c r="AS173">
        <f>((ABS(K173)*$D$6)/(MAX(((F173)+(G173)*(AH173))*(AH173),1E-6)*MAX(((((F173)+(G173)*(AH173))*(AH173))/MAX((F173)+2*(AH173)*SQRT(1+(G173)^2),1E-6))^(2/3),1E-6)))^2</f>
        <v/>
      </c>
    </row>
    <row r="174">
      <c r="A174" t="n">
        <v>25</v>
      </c>
      <c r="B174" t="n">
        <v>23.989</v>
      </c>
      <c r="C174" t="n">
        <v>616534.1090000001</v>
      </c>
      <c r="D174" t="n">
        <v>3097751.173</v>
      </c>
      <c r="E174" t="n">
        <v>634.25</v>
      </c>
      <c r="F174" t="n">
        <v>6.002</v>
      </c>
      <c r="G174" t="n">
        <v>0</v>
      </c>
      <c r="H174" t="inlineStr">
        <is>
          <t>Normal</t>
        </is>
      </c>
      <c r="I174" t="n">
        <v>0.012</v>
      </c>
      <c r="J174">
        <f>B174-B173</f>
        <v/>
      </c>
      <c r="K174">
        <f>MAX(0,K173-AO173)</f>
        <v/>
      </c>
      <c r="L174">
        <f>IF($D$20=0,IFERROR(L173,MAX($D$16,POWER((ABS(K174)^2)/($I$5*MAX(F174,0.1)^2),1/3))),IF(IFERROR(V173,0)=0,IFERROR(L173,MAX($D$16,POWER((ABS(K174)^2)/($I$5*MAX(F174,0.1)^2),1/3))),IF(OR(IFERROR(L174,0)=0,IFERROR(S173,0)&lt;1,IFERROR(S174,0)&lt;1),MAX($D$16,POWER((ABS(K174)^2)/($I$5*MAX(F174,0.1)^2),1/3)),IF(IFERROR(U174,0)&gt;0,MAX($D$16,IFERROR(L174,0)+((IFERROR(U174,0))*$D$18*IF((IFERROR(S174,0))&lt;1,1,-1))),IF(IFERROR(U174,0)&lt;0,IF(ABS((MAX($D$16,POWER((ABS(K174)^2)/($I$5*MAX(F174,0.1)^2),1/3)))-IFERROR(L174,0))&gt;$D$19,MAX($D$16,IF((MAX($D$16,POWER((ABS(K174)^2)/($I$5*MAX(F174,0.1)^2),1/3)))&gt;IFERROR(L174,0),MIN((MAX($D$16,POWER((ABS(K174)^2)/($I$5*MAX(F174,0.1)^2),1/3))),IFERROR(L174,0)+(MIN(ABS(IFERROR(U174,0))*$D$18,ABS((MAX($D$16,POWER((ABS(K174)^2)/($I$5*MAX(F174,0.1)^2),1/3)))-IFERROR(L174,0))))),MAX((MAX($D$16,POWER((ABS(K174)^2)/($I$5*MAX(F174,0.1)^2),1/3))),IFERROR(L174,0)-(MIN(ABS(IFERROR(U174,0))*$D$18,ABS((MAX($D$16,POWER((ABS(K174)^2)/($I$5*MAX(F174,0.1)^2),1/3)))-IFERROR(L174,0))))))),MAX($D$16,POWER((ABS(K174)^2)/($I$5*MAX(F174,0.1)^2),1/3))),MAX($D$16,IFERROR(L174,0)))))))</f>
        <v/>
      </c>
      <c r="M174">
        <f>((F174)+(G174)*(L174))*(L174)</f>
        <v/>
      </c>
      <c r="N174">
        <f>(((F174)+(G174)*(L174))*(L174))/MAX((F174)+2*(L174)*SQRT(1+(G174)^2),1E-6)</f>
        <v/>
      </c>
      <c r="O174">
        <f>ABS(K174)/MAX(((F174)+(G174)*(L174))*(L174),1E-6)</f>
        <v/>
      </c>
      <c r="P174">
        <f>E174+L174</f>
        <v/>
      </c>
      <c r="Q174">
        <f>P174+((ABS(K174)/MAX(((F174)+(G174)*(L174))*(L174),1E-6))^2)/(2*$I$5)</f>
        <v/>
      </c>
      <c r="R174">
        <f>((ABS(K174)*$D$6)/(MAX(((F174)+(G174)*(L174))*(L174),1E-6)*MAX(((((F174)+(G174)*(L174))*(L174))/MAX((F174)+2*(L174)*SQRT(1+(G174)^2),1E-6))^(2/3),1E-6)))^2</f>
        <v/>
      </c>
      <c r="S174">
        <f>ABS(ABS(K174)/MAX(((F174)+(G174)*(L174))*(L174),1E-6))/SQRT($I$5*MAX((((F174)+(G174)*(L174))*(L174))/MAX((F174)+2*(G174)*(L174),1E-6),1E-6))</f>
        <v/>
      </c>
      <c r="T174">
        <f>((F174)*(L174)^2)/2+(G174)*(L174)^3/3+(ABS(K174)^2)/($I$5*MAX(((F174)+(G174)*(L174))*(L174),1E-6))</f>
        <v/>
      </c>
      <c r="U174">
        <f>IF($D$20=0,0,IFERROR(Q173-(((R173+R174)/2)*J174)-(IF(O173&gt;O174,$D$8*((O173^2-O174^2)/(2*$I$5)),$D$9*((O174^2-O173^2)/(2*$I$5)))+($D$10*(ABS(I174)/90)*(MAX(O173^2,O174^2)/(2*$I$5))))-Q174,0))</f>
        <v/>
      </c>
      <c r="V174">
        <f>IF($D$20=0,1,IFERROR(IF(ROUND(S174,3)=1,1,IF(AND(ABS(U174)&lt;$D$19,S174&gt;1),1,0)),0))</f>
        <v/>
      </c>
      <c r="W174">
        <f>IF($D$20=0,IFERROR(W175,MAX($D$16,POWER((ABS(K174)^2)/($I$5*MAX(F174,0.1)^2),1/3))),IF(IFERROR(AG175,0)=0,IFERROR(W175,MAX($D$16,POWER((ABS(K174)^2)/($I$5*MAX(F174,0.1)^2),1/3))),IF(OR(IFERROR(W174,0)=0,IFERROR(AD175,0)&gt;1),MAX($D$16,POWER((ABS(K174)^2)/($I$5*MAX(F174,0.1)^2),1/3)),IF(IFERROR(AF174,0)&gt;0,MAX($D$16,IFERROR(W174,0)+((IFERROR(AF174,0))*$D$18*IF((IFERROR(AD174,0))&lt;1,1,-1))),IF(IFERROR(AF174,0)&lt;0,IF(ABS((MAX($D$16,POWER((ABS(K174)^2)/($I$5*MAX(F174,0.1)^2),1/3)))-IFERROR(W174,0))&gt;$D$19,MAX($D$16,IF((MAX($D$16,POWER((ABS(K174)^2)/($I$5*MAX(F174,0.1)^2),1/3)))&gt;IFERROR(W174,0),MIN((MAX($D$16,POWER((ABS(K174)^2)/($I$5*MAX(F174,0.1)^2),1/3))),IFERROR(W174,0)+(MIN(ABS(IFERROR(AF174,0))*$D$18,ABS((MAX($D$16,POWER((ABS(K174)^2)/($I$5*MAX(F174,0.1)^2),1/3)))-IFERROR(W174,0))))),MAX((MAX($D$16,POWER((ABS(K174)^2)/($I$5*MAX(F174,0.1)^2),1/3))),IFERROR(W174,0)-(MIN(ABS(IFERROR(AF174,0))*$D$18,ABS((MAX($D$16,POWER((ABS(K174)^2)/($I$5*MAX(F174,0.1)^2),1/3)))-IFERROR(W174,0))))))),MAX($D$16,POWER((ABS(K174)^2)/($I$5*MAX(F174,0.1)^2),1/3))),MAX($D$16,IFERROR(W174,0)))))))</f>
        <v/>
      </c>
      <c r="X174">
        <f>((F174)+(G174)*(W174))*(W174)</f>
        <v/>
      </c>
      <c r="Y174">
        <f>(((F174)+(G174)*(W174))*(W174))/MAX((F174)+2*(W174)*SQRT(1+(G174)^2),1E-6)</f>
        <v/>
      </c>
      <c r="Z174">
        <f>ABS(K174)/MAX(((F174)+(G174)*(W174))*(W174),1E-6)</f>
        <v/>
      </c>
      <c r="AA174">
        <f>E174+W174</f>
        <v/>
      </c>
      <c r="AB174">
        <f>AA174+((ABS(K174)/MAX(((F174)+(G174)*(W174))*(W174),1E-6))^2)/(2*$I$5)</f>
        <v/>
      </c>
      <c r="AC174">
        <f>((ABS(K174)*$D$6)/(MAX(((F174)+(G174)*(W174))*(W174),1E-6)*MAX(((((F174)+(G174)*(W174))*(W174))/MAX((F174)+2*(W174)*SQRT(1+(G174)^2),1E-6))^(2/3),1E-6)))^2</f>
        <v/>
      </c>
      <c r="AD174">
        <f>ABS(ABS(K174)/MAX(((F174)+(G174)*(W174))*(W174),1E-6))/SQRT($I$5*MAX((((F174)+(G174)*(W174))*(W174))/MAX((F174)+2*(G174)*(W174),1E-6),1E-6))</f>
        <v/>
      </c>
      <c r="AE174">
        <f>((F174)*(W174)^2)/2+(G174)*(W174)^3/3+(ABS(K174)^2)/($I$5*MAX(((F174)+(G174)*(W174))*(W174),1E-6))</f>
        <v/>
      </c>
      <c r="AF174">
        <f>IF($D$20=0,0,IFERROR(AB175+(((AC174+AC175)/2)*J175)+(IF(Z174&gt;Z175,$D$8*((Z174^2-Z175^2)/(2*$I$5)),$D$9*((Z175^2-Z174^2)/(2*$I$5)))+($D$10*(ABS(I175)/90)*(MAX(Z174^2,Z175^2)/(2*$I$5))))-AB174,0))</f>
        <v/>
      </c>
      <c r="AG174">
        <f>IF($D$20=0,1,IFERROR(IF(ROUND(AD174,3)=1,1,IF(AND(ABS(AF174)&lt;$D$19,AD174&lt;1),1,0)),0))</f>
        <v/>
      </c>
      <c r="AH174">
        <f>IFERROR(IF(V32="Supercritical",MAX($D$16,IFERROR(L174,MAX($D$16,POWER((ABS(K174)^2)/($I$5*MAX(F174,0.1)^2),1/3)))),IF(V32="Subcritical",MAX($D$16,IFERROR(W174,MAX($D$16,POWER((ABS(K174)^2)/($I$5*MAX(F174,0.1)^2),1/3)))),IF(AND(IFERROR(V174,0)=1,IFERROR(AG174,0)=1),IF(IFERROR(T174,-1E99)&gt;=IFERROR(AE174,-1E99),MAX($D$16,IFERROR(L174,MAX($D$16,POWER((ABS(K174)^2)/($I$5*MAX(F174,0.1)^2),1/3)))),MAX($D$16,IFERROR(W174,MAX($D$16,POWER((ABS(K174)^2)/($I$5*MAX(F174,0.1)^2),1/3))))),IF(IFERROR(V174,0)=1,MAX($D$16,IFERROR(L174,MAX($D$16,POWER((ABS(K174)^2)/($I$5*MAX(F174,0.1)^2),1/3)))),IF(IFERROR(AG174,0)=1,MAX($D$16,IFERROR(W174,MAX($D$16,POWER((ABS(K174)^2)/($I$5*MAX(F174,0.1)^2),1/3)))),MAX($D$16,POWER((ABS(K174)^2)/($I$5*MAX(F174,0.1)^2),1/3))))))),MAX($D$16,POWER((ABS(K174)^2)/($I$5*MAX(F174,0.1)^2),1/3)))</f>
        <v/>
      </c>
      <c r="AI174">
        <f>E174+AH174</f>
        <v/>
      </c>
      <c r="AJ174">
        <f>AI174+((ABS(K174)/MAX(((F174)+(G174)*(AH174))*(AH174),1E-6))^2)/(2*$I$5)</f>
        <v/>
      </c>
      <c r="AM174" t="n">
        <v>0</v>
      </c>
      <c r="AN174" t="n">
        <v>0</v>
      </c>
      <c r="AO174">
        <f>AM174+AN174</f>
        <v/>
      </c>
      <c r="AP174">
        <f>AP173+AO174</f>
        <v/>
      </c>
      <c r="AQ174">
        <f>ABS(ABS(K174)/MAX(((F174)+(G174)*(AH174))*(AH174),1E-6))/SQRT($I$5*MAX((((F174)+(G174)*(AH174))*(AH174))/MAX((F174)+2*(G174)*(AH174),1E-6),1E-6))</f>
        <v/>
      </c>
      <c r="AR174">
        <f>IF(AQ174&lt;1,"Subcritical","Supercritical")</f>
        <v/>
      </c>
      <c r="AS174">
        <f>((ABS(K174)*$D$6)/(MAX(((F174)+(G174)*(AH174))*(AH174),1E-6)*MAX(((((F174)+(G174)*(AH174))*(AH174))/MAX((F174)+2*(AH174)*SQRT(1+(G174)^2),1E-6))^(2/3),1E-6)))^2</f>
        <v/>
      </c>
    </row>
    <row r="175">
      <c r="A175" t="n">
        <v>26</v>
      </c>
      <c r="B175" t="n">
        <v>24.989</v>
      </c>
      <c r="C175" t="n">
        <v>616533.309</v>
      </c>
      <c r="D175" t="n">
        <v>3097750.574</v>
      </c>
      <c r="E175" t="n">
        <v>634.248</v>
      </c>
      <c r="F175" t="n">
        <v>6.002</v>
      </c>
      <c r="G175" t="n">
        <v>0</v>
      </c>
      <c r="H175" t="inlineStr">
        <is>
          <t>Normal</t>
        </is>
      </c>
      <c r="I175" t="n">
        <v>0.046</v>
      </c>
      <c r="J175">
        <f>B175-B174</f>
        <v/>
      </c>
      <c r="K175">
        <f>MAX(0,K174-AO174)</f>
        <v/>
      </c>
      <c r="L175">
        <f>IF($D$20=0,IFERROR(L174,MAX($D$16,POWER((ABS(K175)^2)/($I$5*MAX(F175,0.1)^2),1/3))),IF(IFERROR(V174,0)=0,IFERROR(L174,MAX($D$16,POWER((ABS(K175)^2)/($I$5*MAX(F175,0.1)^2),1/3))),IF(OR(IFERROR(L175,0)=0,IFERROR(S174,0)&lt;1,IFERROR(S175,0)&lt;1),MAX($D$16,POWER((ABS(K175)^2)/($I$5*MAX(F175,0.1)^2),1/3)),IF(IFERROR(U175,0)&gt;0,MAX($D$16,IFERROR(L175,0)+((IFERROR(U175,0))*$D$18*IF((IFERROR(S175,0))&lt;1,1,-1))),IF(IFERROR(U175,0)&lt;0,IF(ABS((MAX($D$16,POWER((ABS(K175)^2)/($I$5*MAX(F175,0.1)^2),1/3)))-IFERROR(L175,0))&gt;$D$19,MAX($D$16,IF((MAX($D$16,POWER((ABS(K175)^2)/($I$5*MAX(F175,0.1)^2),1/3)))&gt;IFERROR(L175,0),MIN((MAX($D$16,POWER((ABS(K175)^2)/($I$5*MAX(F175,0.1)^2),1/3))),IFERROR(L175,0)+(MIN(ABS(IFERROR(U175,0))*$D$18,ABS((MAX($D$16,POWER((ABS(K175)^2)/($I$5*MAX(F175,0.1)^2),1/3)))-IFERROR(L175,0))))),MAX((MAX($D$16,POWER((ABS(K175)^2)/($I$5*MAX(F175,0.1)^2),1/3))),IFERROR(L175,0)-(MIN(ABS(IFERROR(U175,0))*$D$18,ABS((MAX($D$16,POWER((ABS(K175)^2)/($I$5*MAX(F175,0.1)^2),1/3)))-IFERROR(L175,0))))))),MAX($D$16,POWER((ABS(K175)^2)/($I$5*MAX(F175,0.1)^2),1/3))),MAX($D$16,IFERROR(L175,0)))))))</f>
        <v/>
      </c>
      <c r="M175">
        <f>((F175)+(G175)*(L175))*(L175)</f>
        <v/>
      </c>
      <c r="N175">
        <f>(((F175)+(G175)*(L175))*(L175))/MAX((F175)+2*(L175)*SQRT(1+(G175)^2),1E-6)</f>
        <v/>
      </c>
      <c r="O175">
        <f>ABS(K175)/MAX(((F175)+(G175)*(L175))*(L175),1E-6)</f>
        <v/>
      </c>
      <c r="P175">
        <f>E175+L175</f>
        <v/>
      </c>
      <c r="Q175">
        <f>P175+((ABS(K175)/MAX(((F175)+(G175)*(L175))*(L175),1E-6))^2)/(2*$I$5)</f>
        <v/>
      </c>
      <c r="R175">
        <f>((ABS(K175)*$D$6)/(MAX(((F175)+(G175)*(L175))*(L175),1E-6)*MAX(((((F175)+(G175)*(L175))*(L175))/MAX((F175)+2*(L175)*SQRT(1+(G175)^2),1E-6))^(2/3),1E-6)))^2</f>
        <v/>
      </c>
      <c r="S175">
        <f>ABS(ABS(K175)/MAX(((F175)+(G175)*(L175))*(L175),1E-6))/SQRT($I$5*MAX((((F175)+(G175)*(L175))*(L175))/MAX((F175)+2*(G175)*(L175),1E-6),1E-6))</f>
        <v/>
      </c>
      <c r="T175">
        <f>((F175)*(L175)^2)/2+(G175)*(L175)^3/3+(ABS(K175)^2)/($I$5*MAX(((F175)+(G175)*(L175))*(L175),1E-6))</f>
        <v/>
      </c>
      <c r="U175">
        <f>IF($D$20=0,0,IFERROR(Q174-(((R174+R175)/2)*J175)-(IF(O174&gt;O175,$D$8*((O174^2-O175^2)/(2*$I$5)),$D$9*((O175^2-O174^2)/(2*$I$5)))+($D$10*(ABS(I175)/90)*(MAX(O174^2,O175^2)/(2*$I$5))))-Q175,0))</f>
        <v/>
      </c>
      <c r="V175">
        <f>IF($D$20=0,1,IFERROR(IF(ROUND(S175,3)=1,1,IF(AND(ABS(U175)&lt;$D$19,S175&gt;1),1,0)),0))</f>
        <v/>
      </c>
      <c r="W175">
        <f>IF($D$20=0,IFERROR(W176,MAX($D$16,POWER((ABS(K175)^2)/($I$5*MAX(F175,0.1)^2),1/3))),IF(IFERROR(AG176,0)=0,IFERROR(W176,MAX($D$16,POWER((ABS(K175)^2)/($I$5*MAX(F175,0.1)^2),1/3))),IF(OR(IFERROR(W175,0)=0,IFERROR(AD176,0)&gt;1),MAX($D$16,POWER((ABS(K175)^2)/($I$5*MAX(F175,0.1)^2),1/3)),IF(IFERROR(AF175,0)&gt;0,MAX($D$16,IFERROR(W175,0)+((IFERROR(AF175,0))*$D$18*IF((IFERROR(AD175,0))&lt;1,1,-1))),IF(IFERROR(AF175,0)&lt;0,IF(ABS((MAX($D$16,POWER((ABS(K175)^2)/($I$5*MAX(F175,0.1)^2),1/3)))-IFERROR(W175,0))&gt;$D$19,MAX($D$16,IF((MAX($D$16,POWER((ABS(K175)^2)/($I$5*MAX(F175,0.1)^2),1/3)))&gt;IFERROR(W175,0),MIN((MAX($D$16,POWER((ABS(K175)^2)/($I$5*MAX(F175,0.1)^2),1/3))),IFERROR(W175,0)+(MIN(ABS(IFERROR(AF175,0))*$D$18,ABS((MAX($D$16,POWER((ABS(K175)^2)/($I$5*MAX(F175,0.1)^2),1/3)))-IFERROR(W175,0))))),MAX((MAX($D$16,POWER((ABS(K175)^2)/($I$5*MAX(F175,0.1)^2),1/3))),IFERROR(W175,0)-(MIN(ABS(IFERROR(AF175,0))*$D$18,ABS((MAX($D$16,POWER((ABS(K175)^2)/($I$5*MAX(F175,0.1)^2),1/3)))-IFERROR(W175,0))))))),MAX($D$16,POWER((ABS(K175)^2)/($I$5*MAX(F175,0.1)^2),1/3))),MAX($D$16,IFERROR(W175,0)))))))</f>
        <v/>
      </c>
      <c r="X175">
        <f>((F175)+(G175)*(W175))*(W175)</f>
        <v/>
      </c>
      <c r="Y175">
        <f>(((F175)+(G175)*(W175))*(W175))/MAX((F175)+2*(W175)*SQRT(1+(G175)^2),1E-6)</f>
        <v/>
      </c>
      <c r="Z175">
        <f>ABS(K175)/MAX(((F175)+(G175)*(W175))*(W175),1E-6)</f>
        <v/>
      </c>
      <c r="AA175">
        <f>E175+W175</f>
        <v/>
      </c>
      <c r="AB175">
        <f>AA175+((ABS(K175)/MAX(((F175)+(G175)*(W175))*(W175),1E-6))^2)/(2*$I$5)</f>
        <v/>
      </c>
      <c r="AC175">
        <f>((ABS(K175)*$D$6)/(MAX(((F175)+(G175)*(W175))*(W175),1E-6)*MAX(((((F175)+(G175)*(W175))*(W175))/MAX((F175)+2*(W175)*SQRT(1+(G175)^2),1E-6))^(2/3),1E-6)))^2</f>
        <v/>
      </c>
      <c r="AD175">
        <f>ABS(ABS(K175)/MAX(((F175)+(G175)*(W175))*(W175),1E-6))/SQRT($I$5*MAX((((F175)+(G175)*(W175))*(W175))/MAX((F175)+2*(G175)*(W175),1E-6),1E-6))</f>
        <v/>
      </c>
      <c r="AE175">
        <f>((F175)*(W175)^2)/2+(G175)*(W175)^3/3+(ABS(K175)^2)/($I$5*MAX(((F175)+(G175)*(W175))*(W175),1E-6))</f>
        <v/>
      </c>
      <c r="AF175">
        <f>IF($D$20=0,0,IFERROR(AB176+(((AC175+AC176)/2)*J176)+(IF(Z175&gt;Z176,$D$8*((Z175^2-Z176^2)/(2*$I$5)),$D$9*((Z176^2-Z175^2)/(2*$I$5)))+($D$10*(ABS(I176)/90)*(MAX(Z175^2,Z176^2)/(2*$I$5))))-AB175,0))</f>
        <v/>
      </c>
      <c r="AG175">
        <f>IF($D$20=0,1,IFERROR(IF(ROUND(AD175,3)=1,1,IF(AND(ABS(AF175)&lt;$D$19,AD175&lt;1),1,0)),0))</f>
        <v/>
      </c>
      <c r="AH175">
        <f>IFERROR(IF(V32="Supercritical",MAX($D$16,IFERROR(L175,MAX($D$16,POWER((ABS(K175)^2)/($I$5*MAX(F175,0.1)^2),1/3)))),IF(V32="Subcritical",MAX($D$16,IFERROR(W175,MAX($D$16,POWER((ABS(K175)^2)/($I$5*MAX(F175,0.1)^2),1/3)))),IF(AND(IFERROR(V175,0)=1,IFERROR(AG175,0)=1),IF(IFERROR(T175,-1E99)&gt;=IFERROR(AE175,-1E99),MAX($D$16,IFERROR(L175,MAX($D$16,POWER((ABS(K175)^2)/($I$5*MAX(F175,0.1)^2),1/3)))),MAX($D$16,IFERROR(W175,MAX($D$16,POWER((ABS(K175)^2)/($I$5*MAX(F175,0.1)^2),1/3))))),IF(IFERROR(V175,0)=1,MAX($D$16,IFERROR(L175,MAX($D$16,POWER((ABS(K175)^2)/($I$5*MAX(F175,0.1)^2),1/3)))),IF(IFERROR(AG175,0)=1,MAX($D$16,IFERROR(W175,MAX($D$16,POWER((ABS(K175)^2)/($I$5*MAX(F175,0.1)^2),1/3)))),MAX($D$16,POWER((ABS(K175)^2)/($I$5*MAX(F175,0.1)^2),1/3))))))),MAX($D$16,POWER((ABS(K175)^2)/($I$5*MAX(F175,0.1)^2),1/3)))</f>
        <v/>
      </c>
      <c r="AI175">
        <f>E175+AH175</f>
        <v/>
      </c>
      <c r="AJ175">
        <f>AI175+((ABS(K175)/MAX(((F175)+(G175)*(AH175))*(AH175),1E-6))^2)/(2*$I$5)</f>
        <v/>
      </c>
      <c r="AM175" t="n">
        <v>0</v>
      </c>
      <c r="AN175" t="n">
        <v>0</v>
      </c>
      <c r="AO175">
        <f>AM175+AN175</f>
        <v/>
      </c>
      <c r="AP175">
        <f>AP174+AO175</f>
        <v/>
      </c>
      <c r="AQ175">
        <f>ABS(ABS(K175)/MAX(((F175)+(G175)*(AH175))*(AH175),1E-6))/SQRT($I$5*MAX((((F175)+(G175)*(AH175))*(AH175))/MAX((F175)+2*(G175)*(AH175),1E-6),1E-6))</f>
        <v/>
      </c>
      <c r="AR175">
        <f>IF(AQ175&lt;1,"Subcritical","Supercritical")</f>
        <v/>
      </c>
      <c r="AS175">
        <f>((ABS(K175)*$D$6)/(MAX(((F175)+(G175)*(AH175))*(AH175),1E-6)*MAX(((((F175)+(G175)*(AH175))*(AH175))/MAX((F175)+2*(AH175)*SQRT(1+(G175)^2),1E-6))^(2/3),1E-6)))^2</f>
        <v/>
      </c>
    </row>
    <row r="176">
      <c r="A176" t="n">
        <v>27</v>
      </c>
      <c r="B176" t="n">
        <v>25.989</v>
      </c>
      <c r="C176" t="n">
        <v>616532.509</v>
      </c>
      <c r="D176" t="n">
        <v>3097749.974</v>
      </c>
      <c r="E176" t="n">
        <v>634.246</v>
      </c>
      <c r="F176" t="n">
        <v>6.016</v>
      </c>
      <c r="G176" t="n">
        <v>0</v>
      </c>
      <c r="H176" t="inlineStr">
        <is>
          <t>Normal</t>
        </is>
      </c>
      <c r="I176" t="n">
        <v>0.08</v>
      </c>
      <c r="J176">
        <f>B176-B175</f>
        <v/>
      </c>
      <c r="K176">
        <f>MAX(0,K175-AO175)</f>
        <v/>
      </c>
      <c r="L176">
        <f>IF($D$20=0,IFERROR(L175,MAX($D$16,POWER((ABS(K176)^2)/($I$5*MAX(F176,0.1)^2),1/3))),IF(IFERROR(V175,0)=0,IFERROR(L175,MAX($D$16,POWER((ABS(K176)^2)/($I$5*MAX(F176,0.1)^2),1/3))),IF(OR(IFERROR(L176,0)=0,IFERROR(S175,0)&lt;1,IFERROR(S176,0)&lt;1),MAX($D$16,POWER((ABS(K176)^2)/($I$5*MAX(F176,0.1)^2),1/3)),IF(IFERROR(U176,0)&gt;0,MAX($D$16,IFERROR(L176,0)+((IFERROR(U176,0))*$D$18*IF((IFERROR(S176,0))&lt;1,1,-1))),IF(IFERROR(U176,0)&lt;0,IF(ABS((MAX($D$16,POWER((ABS(K176)^2)/($I$5*MAX(F176,0.1)^2),1/3)))-IFERROR(L176,0))&gt;$D$19,MAX($D$16,IF((MAX($D$16,POWER((ABS(K176)^2)/($I$5*MAX(F176,0.1)^2),1/3)))&gt;IFERROR(L176,0),MIN((MAX($D$16,POWER((ABS(K176)^2)/($I$5*MAX(F176,0.1)^2),1/3))),IFERROR(L176,0)+(MIN(ABS(IFERROR(U176,0))*$D$18,ABS((MAX($D$16,POWER((ABS(K176)^2)/($I$5*MAX(F176,0.1)^2),1/3)))-IFERROR(L176,0))))),MAX((MAX($D$16,POWER((ABS(K176)^2)/($I$5*MAX(F176,0.1)^2),1/3))),IFERROR(L176,0)-(MIN(ABS(IFERROR(U176,0))*$D$18,ABS((MAX($D$16,POWER((ABS(K176)^2)/($I$5*MAX(F176,0.1)^2),1/3)))-IFERROR(L176,0))))))),MAX($D$16,POWER((ABS(K176)^2)/($I$5*MAX(F176,0.1)^2),1/3))),MAX($D$16,IFERROR(L176,0)))))))</f>
        <v/>
      </c>
      <c r="M176">
        <f>((F176)+(G176)*(L176))*(L176)</f>
        <v/>
      </c>
      <c r="N176">
        <f>(((F176)+(G176)*(L176))*(L176))/MAX((F176)+2*(L176)*SQRT(1+(G176)^2),1E-6)</f>
        <v/>
      </c>
      <c r="O176">
        <f>ABS(K176)/MAX(((F176)+(G176)*(L176))*(L176),1E-6)</f>
        <v/>
      </c>
      <c r="P176">
        <f>E176+L176</f>
        <v/>
      </c>
      <c r="Q176">
        <f>P176+((ABS(K176)/MAX(((F176)+(G176)*(L176))*(L176),1E-6))^2)/(2*$I$5)</f>
        <v/>
      </c>
      <c r="R176">
        <f>((ABS(K176)*$D$6)/(MAX(((F176)+(G176)*(L176))*(L176),1E-6)*MAX(((((F176)+(G176)*(L176))*(L176))/MAX((F176)+2*(L176)*SQRT(1+(G176)^2),1E-6))^(2/3),1E-6)))^2</f>
        <v/>
      </c>
      <c r="S176">
        <f>ABS(ABS(K176)/MAX(((F176)+(G176)*(L176))*(L176),1E-6))/SQRT($I$5*MAX((((F176)+(G176)*(L176))*(L176))/MAX((F176)+2*(G176)*(L176),1E-6),1E-6))</f>
        <v/>
      </c>
      <c r="T176">
        <f>((F176)*(L176)^2)/2+(G176)*(L176)^3/3+(ABS(K176)^2)/($I$5*MAX(((F176)+(G176)*(L176))*(L176),1E-6))</f>
        <v/>
      </c>
      <c r="U176">
        <f>IF($D$20=0,0,IFERROR(Q175-(((R175+R176)/2)*J176)-(IF(O175&gt;O176,$D$8*((O175^2-O176^2)/(2*$I$5)),$D$9*((O176^2-O175^2)/(2*$I$5)))+($D$10*(ABS(I176)/90)*(MAX(O175^2,O176^2)/(2*$I$5))))-Q176,0))</f>
        <v/>
      </c>
      <c r="V176">
        <f>IF($D$20=0,1,IFERROR(IF(ROUND(S176,3)=1,1,IF(AND(ABS(U176)&lt;$D$19,S176&gt;1),1,0)),0))</f>
        <v/>
      </c>
      <c r="W176">
        <f>IF($D$20=0,IFERROR(W177,MAX($D$16,POWER((ABS(K176)^2)/($I$5*MAX(F176,0.1)^2),1/3))),IF(IFERROR(AG177,0)=0,IFERROR(W177,MAX($D$16,POWER((ABS(K176)^2)/($I$5*MAX(F176,0.1)^2),1/3))),IF(OR(IFERROR(W176,0)=0,IFERROR(AD177,0)&gt;1),MAX($D$16,POWER((ABS(K176)^2)/($I$5*MAX(F176,0.1)^2),1/3)),IF(IFERROR(AF176,0)&gt;0,MAX($D$16,IFERROR(W176,0)+((IFERROR(AF176,0))*$D$18*IF((IFERROR(AD176,0))&lt;1,1,-1))),IF(IFERROR(AF176,0)&lt;0,IF(ABS((MAX($D$16,POWER((ABS(K176)^2)/($I$5*MAX(F176,0.1)^2),1/3)))-IFERROR(W176,0))&gt;$D$19,MAX($D$16,IF((MAX($D$16,POWER((ABS(K176)^2)/($I$5*MAX(F176,0.1)^2),1/3)))&gt;IFERROR(W176,0),MIN((MAX($D$16,POWER((ABS(K176)^2)/($I$5*MAX(F176,0.1)^2),1/3))),IFERROR(W176,0)+(MIN(ABS(IFERROR(AF176,0))*$D$18,ABS((MAX($D$16,POWER((ABS(K176)^2)/($I$5*MAX(F176,0.1)^2),1/3)))-IFERROR(W176,0))))),MAX((MAX($D$16,POWER((ABS(K176)^2)/($I$5*MAX(F176,0.1)^2),1/3))),IFERROR(W176,0)-(MIN(ABS(IFERROR(AF176,0))*$D$18,ABS((MAX($D$16,POWER((ABS(K176)^2)/($I$5*MAX(F176,0.1)^2),1/3)))-IFERROR(W176,0))))))),MAX($D$16,POWER((ABS(K176)^2)/($I$5*MAX(F176,0.1)^2),1/3))),MAX($D$16,IFERROR(W176,0)))))))</f>
        <v/>
      </c>
      <c r="X176">
        <f>((F176)+(G176)*(W176))*(W176)</f>
        <v/>
      </c>
      <c r="Y176">
        <f>(((F176)+(G176)*(W176))*(W176))/MAX((F176)+2*(W176)*SQRT(1+(G176)^2),1E-6)</f>
        <v/>
      </c>
      <c r="Z176">
        <f>ABS(K176)/MAX(((F176)+(G176)*(W176))*(W176),1E-6)</f>
        <v/>
      </c>
      <c r="AA176">
        <f>E176+W176</f>
        <v/>
      </c>
      <c r="AB176">
        <f>AA176+((ABS(K176)/MAX(((F176)+(G176)*(W176))*(W176),1E-6))^2)/(2*$I$5)</f>
        <v/>
      </c>
      <c r="AC176">
        <f>((ABS(K176)*$D$6)/(MAX(((F176)+(G176)*(W176))*(W176),1E-6)*MAX(((((F176)+(G176)*(W176))*(W176))/MAX((F176)+2*(W176)*SQRT(1+(G176)^2),1E-6))^(2/3),1E-6)))^2</f>
        <v/>
      </c>
      <c r="AD176">
        <f>ABS(ABS(K176)/MAX(((F176)+(G176)*(W176))*(W176),1E-6))/SQRT($I$5*MAX((((F176)+(G176)*(W176))*(W176))/MAX((F176)+2*(G176)*(W176),1E-6),1E-6))</f>
        <v/>
      </c>
      <c r="AE176">
        <f>((F176)*(W176)^2)/2+(G176)*(W176)^3/3+(ABS(K176)^2)/($I$5*MAX(((F176)+(G176)*(W176))*(W176),1E-6))</f>
        <v/>
      </c>
      <c r="AF176">
        <f>IF($D$20=0,0,IFERROR(AB177+(((AC176+AC177)/2)*J177)+(IF(Z176&gt;Z177,$D$8*((Z176^2-Z177^2)/(2*$I$5)),$D$9*((Z177^2-Z176^2)/(2*$I$5)))+($D$10*(ABS(I177)/90)*(MAX(Z176^2,Z177^2)/(2*$I$5))))-AB176,0))</f>
        <v/>
      </c>
      <c r="AG176">
        <f>IF($D$20=0,1,IFERROR(IF(ROUND(AD176,3)=1,1,IF(AND(ABS(AF176)&lt;$D$19,AD176&lt;1),1,0)),0))</f>
        <v/>
      </c>
      <c r="AH176">
        <f>IFERROR(IF(V32="Supercritical",MAX($D$16,IFERROR(L176,MAX($D$16,POWER((ABS(K176)^2)/($I$5*MAX(F176,0.1)^2),1/3)))),IF(V32="Subcritical",MAX($D$16,IFERROR(W176,MAX($D$16,POWER((ABS(K176)^2)/($I$5*MAX(F176,0.1)^2),1/3)))),IF(AND(IFERROR(V176,0)=1,IFERROR(AG176,0)=1),IF(IFERROR(T176,-1E99)&gt;=IFERROR(AE176,-1E99),MAX($D$16,IFERROR(L176,MAX($D$16,POWER((ABS(K176)^2)/($I$5*MAX(F176,0.1)^2),1/3)))),MAX($D$16,IFERROR(W176,MAX($D$16,POWER((ABS(K176)^2)/($I$5*MAX(F176,0.1)^2),1/3))))),IF(IFERROR(V176,0)=1,MAX($D$16,IFERROR(L176,MAX($D$16,POWER((ABS(K176)^2)/($I$5*MAX(F176,0.1)^2),1/3)))),IF(IFERROR(AG176,0)=1,MAX($D$16,IFERROR(W176,MAX($D$16,POWER((ABS(K176)^2)/($I$5*MAX(F176,0.1)^2),1/3)))),MAX($D$16,POWER((ABS(K176)^2)/($I$5*MAX(F176,0.1)^2),1/3))))))),MAX($D$16,POWER((ABS(K176)^2)/($I$5*MAX(F176,0.1)^2),1/3)))</f>
        <v/>
      </c>
      <c r="AI176">
        <f>E176+AH176</f>
        <v/>
      </c>
      <c r="AJ176">
        <f>AI176+((ABS(K176)/MAX(((F176)+(G176)*(AH176))*(AH176),1E-6))^2)/(2*$I$5)</f>
        <v/>
      </c>
      <c r="AM176" t="n">
        <v>0</v>
      </c>
      <c r="AN176" t="n">
        <v>0</v>
      </c>
      <c r="AO176">
        <f>AM176+AN176</f>
        <v/>
      </c>
      <c r="AP176">
        <f>AP175+AO176</f>
        <v/>
      </c>
      <c r="AQ176">
        <f>ABS(ABS(K176)/MAX(((F176)+(G176)*(AH176))*(AH176),1E-6))/SQRT($I$5*MAX((((F176)+(G176)*(AH176))*(AH176))/MAX((F176)+2*(G176)*(AH176),1E-6),1E-6))</f>
        <v/>
      </c>
      <c r="AR176">
        <f>IF(AQ176&lt;1,"Subcritical","Supercritical")</f>
        <v/>
      </c>
      <c r="AS176">
        <f>((ABS(K176)*$D$6)/(MAX(((F176)+(G176)*(AH176))*(AH176),1E-6)*MAX(((((F176)+(G176)*(AH176))*(AH176))/MAX((F176)+2*(AH176)*SQRT(1+(G176)^2),1E-6))^(2/3),1E-6)))^2</f>
        <v/>
      </c>
    </row>
    <row r="177">
      <c r="A177" t="n">
        <v>28</v>
      </c>
      <c r="B177" t="n">
        <v>26.989</v>
      </c>
      <c r="C177" t="n">
        <v>616531.708</v>
      </c>
      <c r="D177" t="n">
        <v>3097749.375</v>
      </c>
      <c r="E177" t="n">
        <v>634.1835</v>
      </c>
      <c r="F177" t="n">
        <v>6.044</v>
      </c>
      <c r="G177" t="n">
        <v>0</v>
      </c>
      <c r="H177" t="inlineStr">
        <is>
          <t>Normal</t>
        </is>
      </c>
      <c r="I177" t="n">
        <v>0.08</v>
      </c>
      <c r="J177">
        <f>B177-B176</f>
        <v/>
      </c>
      <c r="K177">
        <f>MAX(0,K176-AO176)</f>
        <v/>
      </c>
      <c r="L177">
        <f>IF($D$20=0,IFERROR(L176,MAX($D$16,POWER((ABS(K177)^2)/($I$5*MAX(F177,0.1)^2),1/3))),IF(IFERROR(V176,0)=0,IFERROR(L176,MAX($D$16,POWER((ABS(K177)^2)/($I$5*MAX(F177,0.1)^2),1/3))),IF(OR(IFERROR(L177,0)=0,IFERROR(S176,0)&lt;1,IFERROR(S177,0)&lt;1),MAX($D$16,POWER((ABS(K177)^2)/($I$5*MAX(F177,0.1)^2),1/3)),IF(IFERROR(U177,0)&gt;0,MAX($D$16,IFERROR(L177,0)+((IFERROR(U177,0))*$D$18*IF((IFERROR(S177,0))&lt;1,1,-1))),IF(IFERROR(U177,0)&lt;0,IF(ABS((MAX($D$16,POWER((ABS(K177)^2)/($I$5*MAX(F177,0.1)^2),1/3)))-IFERROR(L177,0))&gt;$D$19,MAX($D$16,IF((MAX($D$16,POWER((ABS(K177)^2)/($I$5*MAX(F177,0.1)^2),1/3)))&gt;IFERROR(L177,0),MIN((MAX($D$16,POWER((ABS(K177)^2)/($I$5*MAX(F177,0.1)^2),1/3))),IFERROR(L177,0)+(MIN(ABS(IFERROR(U177,0))*$D$18,ABS((MAX($D$16,POWER((ABS(K177)^2)/($I$5*MAX(F177,0.1)^2),1/3)))-IFERROR(L177,0))))),MAX((MAX($D$16,POWER((ABS(K177)^2)/($I$5*MAX(F177,0.1)^2),1/3))),IFERROR(L177,0)-(MIN(ABS(IFERROR(U177,0))*$D$18,ABS((MAX($D$16,POWER((ABS(K177)^2)/($I$5*MAX(F177,0.1)^2),1/3)))-IFERROR(L177,0))))))),MAX($D$16,POWER((ABS(K177)^2)/($I$5*MAX(F177,0.1)^2),1/3))),MAX($D$16,IFERROR(L177,0)))))))</f>
        <v/>
      </c>
      <c r="M177">
        <f>((F177)+(G177)*(L177))*(L177)</f>
        <v/>
      </c>
      <c r="N177">
        <f>(((F177)+(G177)*(L177))*(L177))/MAX((F177)+2*(L177)*SQRT(1+(G177)^2),1E-6)</f>
        <v/>
      </c>
      <c r="O177">
        <f>ABS(K177)/MAX(((F177)+(G177)*(L177))*(L177),1E-6)</f>
        <v/>
      </c>
      <c r="P177">
        <f>E177+L177</f>
        <v/>
      </c>
      <c r="Q177">
        <f>P177+((ABS(K177)/MAX(((F177)+(G177)*(L177))*(L177),1E-6))^2)/(2*$I$5)</f>
        <v/>
      </c>
      <c r="R177">
        <f>((ABS(K177)*$D$6)/(MAX(((F177)+(G177)*(L177))*(L177),1E-6)*MAX(((((F177)+(G177)*(L177))*(L177))/MAX((F177)+2*(L177)*SQRT(1+(G177)^2),1E-6))^(2/3),1E-6)))^2</f>
        <v/>
      </c>
      <c r="S177">
        <f>ABS(ABS(K177)/MAX(((F177)+(G177)*(L177))*(L177),1E-6))/SQRT($I$5*MAX((((F177)+(G177)*(L177))*(L177))/MAX((F177)+2*(G177)*(L177),1E-6),1E-6))</f>
        <v/>
      </c>
      <c r="T177">
        <f>((F177)*(L177)^2)/2+(G177)*(L177)^3/3+(ABS(K177)^2)/($I$5*MAX(((F177)+(G177)*(L177))*(L177),1E-6))</f>
        <v/>
      </c>
      <c r="U177">
        <f>IF($D$20=0,0,IFERROR(Q176-(((R176+R177)/2)*J177)-(IF(O176&gt;O177,$D$8*((O176^2-O177^2)/(2*$I$5)),$D$9*((O177^2-O176^2)/(2*$I$5)))+($D$10*(ABS(I177)/90)*(MAX(O176^2,O177^2)/(2*$I$5))))-Q177,0))</f>
        <v/>
      </c>
      <c r="V177">
        <f>IF($D$20=0,1,IFERROR(IF(ROUND(S177,3)=1,1,IF(AND(ABS(U177)&lt;$D$19,S177&gt;1),1,0)),0))</f>
        <v/>
      </c>
      <c r="W177">
        <f>IF($D$20=0,IFERROR(W178,MAX($D$16,POWER((ABS(K177)^2)/($I$5*MAX(F177,0.1)^2),1/3))),IF(IFERROR(AG178,0)=0,IFERROR(W178,MAX($D$16,POWER((ABS(K177)^2)/($I$5*MAX(F177,0.1)^2),1/3))),IF(OR(IFERROR(W177,0)=0,IFERROR(AD178,0)&gt;1),MAX($D$16,POWER((ABS(K177)^2)/($I$5*MAX(F177,0.1)^2),1/3)),IF(IFERROR(AF177,0)&gt;0,MAX($D$16,IFERROR(W177,0)+((IFERROR(AF177,0))*$D$18*IF((IFERROR(AD177,0))&lt;1,1,-1))),IF(IFERROR(AF177,0)&lt;0,IF(ABS((MAX($D$16,POWER((ABS(K177)^2)/($I$5*MAX(F177,0.1)^2),1/3)))-IFERROR(W177,0))&gt;$D$19,MAX($D$16,IF((MAX($D$16,POWER((ABS(K177)^2)/($I$5*MAX(F177,0.1)^2),1/3)))&gt;IFERROR(W177,0),MIN((MAX($D$16,POWER((ABS(K177)^2)/($I$5*MAX(F177,0.1)^2),1/3))),IFERROR(W177,0)+(MIN(ABS(IFERROR(AF177,0))*$D$18,ABS((MAX($D$16,POWER((ABS(K177)^2)/($I$5*MAX(F177,0.1)^2),1/3)))-IFERROR(W177,0))))),MAX((MAX($D$16,POWER((ABS(K177)^2)/($I$5*MAX(F177,0.1)^2),1/3))),IFERROR(W177,0)-(MIN(ABS(IFERROR(AF177,0))*$D$18,ABS((MAX($D$16,POWER((ABS(K177)^2)/($I$5*MAX(F177,0.1)^2),1/3)))-IFERROR(W177,0))))))),MAX($D$16,POWER((ABS(K177)^2)/($I$5*MAX(F177,0.1)^2),1/3))),MAX($D$16,IFERROR(W177,0)))))))</f>
        <v/>
      </c>
      <c r="X177">
        <f>((F177)+(G177)*(W177))*(W177)</f>
        <v/>
      </c>
      <c r="Y177">
        <f>(((F177)+(G177)*(W177))*(W177))/MAX((F177)+2*(W177)*SQRT(1+(G177)^2),1E-6)</f>
        <v/>
      </c>
      <c r="Z177">
        <f>ABS(K177)/MAX(((F177)+(G177)*(W177))*(W177),1E-6)</f>
        <v/>
      </c>
      <c r="AA177">
        <f>E177+W177</f>
        <v/>
      </c>
      <c r="AB177">
        <f>AA177+((ABS(K177)/MAX(((F177)+(G177)*(W177))*(W177),1E-6))^2)/(2*$I$5)</f>
        <v/>
      </c>
      <c r="AC177">
        <f>((ABS(K177)*$D$6)/(MAX(((F177)+(G177)*(W177))*(W177),1E-6)*MAX(((((F177)+(G177)*(W177))*(W177))/MAX((F177)+2*(W177)*SQRT(1+(G177)^2),1E-6))^(2/3),1E-6)))^2</f>
        <v/>
      </c>
      <c r="AD177">
        <f>ABS(ABS(K177)/MAX(((F177)+(G177)*(W177))*(W177),1E-6))/SQRT($I$5*MAX((((F177)+(G177)*(W177))*(W177))/MAX((F177)+2*(G177)*(W177),1E-6),1E-6))</f>
        <v/>
      </c>
      <c r="AE177">
        <f>((F177)*(W177)^2)/2+(G177)*(W177)^3/3+(ABS(K177)^2)/($I$5*MAX(((F177)+(G177)*(W177))*(W177),1E-6))</f>
        <v/>
      </c>
      <c r="AF177">
        <f>IF($D$20=0,0,IFERROR(AB178+(((AC177+AC178)/2)*J178)+(IF(Z177&gt;Z178,$D$8*((Z177^2-Z178^2)/(2*$I$5)),$D$9*((Z178^2-Z177^2)/(2*$I$5)))+($D$10*(ABS(I178)/90)*(MAX(Z177^2,Z178^2)/(2*$I$5))))-AB177,0))</f>
        <v/>
      </c>
      <c r="AG177">
        <f>IF($D$20=0,1,IFERROR(IF(ROUND(AD177,3)=1,1,IF(AND(ABS(AF177)&lt;$D$19,AD177&lt;1),1,0)),0))</f>
        <v/>
      </c>
      <c r="AH177">
        <f>IFERROR(IF(V32="Supercritical",MAX($D$16,IFERROR(L177,MAX($D$16,POWER((ABS(K177)^2)/($I$5*MAX(F177,0.1)^2),1/3)))),IF(V32="Subcritical",MAX($D$16,IFERROR(W177,MAX($D$16,POWER((ABS(K177)^2)/($I$5*MAX(F177,0.1)^2),1/3)))),IF(AND(IFERROR(V177,0)=1,IFERROR(AG177,0)=1),IF(IFERROR(T177,-1E99)&gt;=IFERROR(AE177,-1E99),MAX($D$16,IFERROR(L177,MAX($D$16,POWER((ABS(K177)^2)/($I$5*MAX(F177,0.1)^2),1/3)))),MAX($D$16,IFERROR(W177,MAX($D$16,POWER((ABS(K177)^2)/($I$5*MAX(F177,0.1)^2),1/3))))),IF(IFERROR(V177,0)=1,MAX($D$16,IFERROR(L177,MAX($D$16,POWER((ABS(K177)^2)/($I$5*MAX(F177,0.1)^2),1/3)))),IF(IFERROR(AG177,0)=1,MAX($D$16,IFERROR(W177,MAX($D$16,POWER((ABS(K177)^2)/($I$5*MAX(F177,0.1)^2),1/3)))),MAX($D$16,POWER((ABS(K177)^2)/($I$5*MAX(F177,0.1)^2),1/3))))))),MAX($D$16,POWER((ABS(K177)^2)/($I$5*MAX(F177,0.1)^2),1/3)))</f>
        <v/>
      </c>
      <c r="AI177">
        <f>E177+AH177</f>
        <v/>
      </c>
      <c r="AJ177">
        <f>AI177+((ABS(K177)/MAX(((F177)+(G177)*(AH177))*(AH177),1E-6))^2)/(2*$I$5)</f>
        <v/>
      </c>
      <c r="AM177" t="n">
        <v>0</v>
      </c>
      <c r="AN177" t="n">
        <v>0</v>
      </c>
      <c r="AO177">
        <f>AM177+AN177</f>
        <v/>
      </c>
      <c r="AP177">
        <f>AP176+AO177</f>
        <v/>
      </c>
      <c r="AQ177">
        <f>ABS(ABS(K177)/MAX(((F177)+(G177)*(AH177))*(AH177),1E-6))/SQRT($I$5*MAX((((F177)+(G177)*(AH177))*(AH177))/MAX((F177)+2*(G177)*(AH177),1E-6),1E-6))</f>
        <v/>
      </c>
      <c r="AR177">
        <f>IF(AQ177&lt;1,"Subcritical","Supercritical")</f>
        <v/>
      </c>
      <c r="AS177">
        <f>((ABS(K177)*$D$6)/(MAX(((F177)+(G177)*(AH177))*(AH177),1E-6)*MAX(((((F177)+(G177)*(AH177))*(AH177))/MAX((F177)+2*(AH177)*SQRT(1+(G177)^2),1E-6))^(2/3),1E-6)))^2</f>
        <v/>
      </c>
    </row>
    <row r="178">
      <c r="A178" t="n">
        <v>29</v>
      </c>
      <c r="B178" t="n">
        <v>27.989</v>
      </c>
      <c r="C178" t="n">
        <v>616530.9080000001</v>
      </c>
      <c r="D178" t="n">
        <v>3097748.775</v>
      </c>
      <c r="E178" t="n">
        <v>634.121</v>
      </c>
      <c r="F178" t="n">
        <v>6.091</v>
      </c>
      <c r="G178" t="n">
        <v>0</v>
      </c>
      <c r="H178" t="inlineStr">
        <is>
          <t>Normal</t>
        </is>
      </c>
      <c r="I178" t="n">
        <v>0.046</v>
      </c>
      <c r="J178">
        <f>B178-B177</f>
        <v/>
      </c>
      <c r="K178">
        <f>MAX(0,K177-AO177)</f>
        <v/>
      </c>
      <c r="L178">
        <f>IF($D$20=0,IFERROR(L177,MAX($D$16,POWER((ABS(K178)^2)/($I$5*MAX(F178,0.1)^2),1/3))),IF(IFERROR(V177,0)=0,IFERROR(L177,MAX($D$16,POWER((ABS(K178)^2)/($I$5*MAX(F178,0.1)^2),1/3))),IF(OR(IFERROR(L178,0)=0,IFERROR(S177,0)&lt;1,IFERROR(S178,0)&lt;1),MAX($D$16,POWER((ABS(K178)^2)/($I$5*MAX(F178,0.1)^2),1/3)),IF(IFERROR(U178,0)&gt;0,MAX($D$16,IFERROR(L178,0)+((IFERROR(U178,0))*$D$18*IF((IFERROR(S178,0))&lt;1,1,-1))),IF(IFERROR(U178,0)&lt;0,IF(ABS((MAX($D$16,POWER((ABS(K178)^2)/($I$5*MAX(F178,0.1)^2),1/3)))-IFERROR(L178,0))&gt;$D$19,MAX($D$16,IF((MAX($D$16,POWER((ABS(K178)^2)/($I$5*MAX(F178,0.1)^2),1/3)))&gt;IFERROR(L178,0),MIN((MAX($D$16,POWER((ABS(K178)^2)/($I$5*MAX(F178,0.1)^2),1/3))),IFERROR(L178,0)+(MIN(ABS(IFERROR(U178,0))*$D$18,ABS((MAX($D$16,POWER((ABS(K178)^2)/($I$5*MAX(F178,0.1)^2),1/3)))-IFERROR(L178,0))))),MAX((MAX($D$16,POWER((ABS(K178)^2)/($I$5*MAX(F178,0.1)^2),1/3))),IFERROR(L178,0)-(MIN(ABS(IFERROR(U178,0))*$D$18,ABS((MAX($D$16,POWER((ABS(K178)^2)/($I$5*MAX(F178,0.1)^2),1/3)))-IFERROR(L178,0))))))),MAX($D$16,POWER((ABS(K178)^2)/($I$5*MAX(F178,0.1)^2),1/3))),MAX($D$16,IFERROR(L178,0)))))))</f>
        <v/>
      </c>
      <c r="M178">
        <f>((F178)+(G178)*(L178))*(L178)</f>
        <v/>
      </c>
      <c r="N178">
        <f>(((F178)+(G178)*(L178))*(L178))/MAX((F178)+2*(L178)*SQRT(1+(G178)^2),1E-6)</f>
        <v/>
      </c>
      <c r="O178">
        <f>ABS(K178)/MAX(((F178)+(G178)*(L178))*(L178),1E-6)</f>
        <v/>
      </c>
      <c r="P178">
        <f>E178+L178</f>
        <v/>
      </c>
      <c r="Q178">
        <f>P178+((ABS(K178)/MAX(((F178)+(G178)*(L178))*(L178),1E-6))^2)/(2*$I$5)</f>
        <v/>
      </c>
      <c r="R178">
        <f>((ABS(K178)*$D$6)/(MAX(((F178)+(G178)*(L178))*(L178),1E-6)*MAX(((((F178)+(G178)*(L178))*(L178))/MAX((F178)+2*(L178)*SQRT(1+(G178)^2),1E-6))^(2/3),1E-6)))^2</f>
        <v/>
      </c>
      <c r="S178">
        <f>ABS(ABS(K178)/MAX(((F178)+(G178)*(L178))*(L178),1E-6))/SQRT($I$5*MAX((((F178)+(G178)*(L178))*(L178))/MAX((F178)+2*(G178)*(L178),1E-6),1E-6))</f>
        <v/>
      </c>
      <c r="T178">
        <f>((F178)*(L178)^2)/2+(G178)*(L178)^3/3+(ABS(K178)^2)/($I$5*MAX(((F178)+(G178)*(L178))*(L178),1E-6))</f>
        <v/>
      </c>
      <c r="U178">
        <f>IF($D$20=0,0,IFERROR(Q177-(((R177+R178)/2)*J178)-(IF(O177&gt;O178,$D$8*((O177^2-O178^2)/(2*$I$5)),$D$9*((O178^2-O177^2)/(2*$I$5)))+($D$10*(ABS(I178)/90)*(MAX(O177^2,O178^2)/(2*$I$5))))-Q178,0))</f>
        <v/>
      </c>
      <c r="V178">
        <f>IF($D$20=0,1,IFERROR(IF(ROUND(S178,3)=1,1,IF(AND(ABS(U178)&lt;$D$19,S178&gt;1),1,0)),0))</f>
        <v/>
      </c>
      <c r="W178">
        <f>IF($D$20=0,IFERROR(W179,MAX($D$16,POWER((ABS(K178)^2)/($I$5*MAX(F178,0.1)^2),1/3))),IF(IFERROR(AG179,0)=0,IFERROR(W179,MAX($D$16,POWER((ABS(K178)^2)/($I$5*MAX(F178,0.1)^2),1/3))),IF(OR(IFERROR(W178,0)=0,IFERROR(AD179,0)&gt;1),MAX($D$16,POWER((ABS(K178)^2)/($I$5*MAX(F178,0.1)^2),1/3)),IF(IFERROR(AF178,0)&gt;0,MAX($D$16,IFERROR(W178,0)+((IFERROR(AF178,0))*$D$18*IF((IFERROR(AD178,0))&lt;1,1,-1))),IF(IFERROR(AF178,0)&lt;0,IF(ABS((MAX($D$16,POWER((ABS(K178)^2)/($I$5*MAX(F178,0.1)^2),1/3)))-IFERROR(W178,0))&gt;$D$19,MAX($D$16,IF((MAX($D$16,POWER((ABS(K178)^2)/($I$5*MAX(F178,0.1)^2),1/3)))&gt;IFERROR(W178,0),MIN((MAX($D$16,POWER((ABS(K178)^2)/($I$5*MAX(F178,0.1)^2),1/3))),IFERROR(W178,0)+(MIN(ABS(IFERROR(AF178,0))*$D$18,ABS((MAX($D$16,POWER((ABS(K178)^2)/($I$5*MAX(F178,0.1)^2),1/3)))-IFERROR(W178,0))))),MAX((MAX($D$16,POWER((ABS(K178)^2)/($I$5*MAX(F178,0.1)^2),1/3))),IFERROR(W178,0)-(MIN(ABS(IFERROR(AF178,0))*$D$18,ABS((MAX($D$16,POWER((ABS(K178)^2)/($I$5*MAX(F178,0.1)^2),1/3)))-IFERROR(W178,0))))))),MAX($D$16,POWER((ABS(K178)^2)/($I$5*MAX(F178,0.1)^2),1/3))),MAX($D$16,IFERROR(W178,0)))))))</f>
        <v/>
      </c>
      <c r="X178">
        <f>((F178)+(G178)*(W178))*(W178)</f>
        <v/>
      </c>
      <c r="Y178">
        <f>(((F178)+(G178)*(W178))*(W178))/MAX((F178)+2*(W178)*SQRT(1+(G178)^2),1E-6)</f>
        <v/>
      </c>
      <c r="Z178">
        <f>ABS(K178)/MAX(((F178)+(G178)*(W178))*(W178),1E-6)</f>
        <v/>
      </c>
      <c r="AA178">
        <f>E178+W178</f>
        <v/>
      </c>
      <c r="AB178">
        <f>AA178+((ABS(K178)/MAX(((F178)+(G178)*(W178))*(W178),1E-6))^2)/(2*$I$5)</f>
        <v/>
      </c>
      <c r="AC178">
        <f>((ABS(K178)*$D$6)/(MAX(((F178)+(G178)*(W178))*(W178),1E-6)*MAX(((((F178)+(G178)*(W178))*(W178))/MAX((F178)+2*(W178)*SQRT(1+(G178)^2),1E-6))^(2/3),1E-6)))^2</f>
        <v/>
      </c>
      <c r="AD178">
        <f>ABS(ABS(K178)/MAX(((F178)+(G178)*(W178))*(W178),1E-6))/SQRT($I$5*MAX((((F178)+(G178)*(W178))*(W178))/MAX((F178)+2*(G178)*(W178),1E-6),1E-6))</f>
        <v/>
      </c>
      <c r="AE178">
        <f>((F178)*(W178)^2)/2+(G178)*(W178)^3/3+(ABS(K178)^2)/($I$5*MAX(((F178)+(G178)*(W178))*(W178),1E-6))</f>
        <v/>
      </c>
      <c r="AF178">
        <f>IF($D$20=0,0,IFERROR(AB179+(((AC178+AC179)/2)*J179)+(IF(Z178&gt;Z179,$D$8*((Z178^2-Z179^2)/(2*$I$5)),$D$9*((Z179^2-Z178^2)/(2*$I$5)))+($D$10*(ABS(I179)/90)*(MAX(Z178^2,Z179^2)/(2*$I$5))))-AB178,0))</f>
        <v/>
      </c>
      <c r="AG178">
        <f>IF($D$20=0,1,IFERROR(IF(ROUND(AD178,3)=1,1,IF(AND(ABS(AF178)&lt;$D$19,AD178&lt;1),1,0)),0))</f>
        <v/>
      </c>
      <c r="AH178">
        <f>IFERROR(IF(V32="Supercritical",MAX($D$16,IFERROR(L178,MAX($D$16,POWER((ABS(K178)^2)/($I$5*MAX(F178,0.1)^2),1/3)))),IF(V32="Subcritical",MAX($D$16,IFERROR(W178,MAX($D$16,POWER((ABS(K178)^2)/($I$5*MAX(F178,0.1)^2),1/3)))),IF(AND(IFERROR(V178,0)=1,IFERROR(AG178,0)=1),IF(IFERROR(T178,-1E99)&gt;=IFERROR(AE178,-1E99),MAX($D$16,IFERROR(L178,MAX($D$16,POWER((ABS(K178)^2)/($I$5*MAX(F178,0.1)^2),1/3)))),MAX($D$16,IFERROR(W178,MAX($D$16,POWER((ABS(K178)^2)/($I$5*MAX(F178,0.1)^2),1/3))))),IF(IFERROR(V178,0)=1,MAX($D$16,IFERROR(L178,MAX($D$16,POWER((ABS(K178)^2)/($I$5*MAX(F178,0.1)^2),1/3)))),IF(IFERROR(AG178,0)=1,MAX($D$16,IFERROR(W178,MAX($D$16,POWER((ABS(K178)^2)/($I$5*MAX(F178,0.1)^2),1/3)))),MAX($D$16,POWER((ABS(K178)^2)/($I$5*MAX(F178,0.1)^2),1/3))))))),MAX($D$16,POWER((ABS(K178)^2)/($I$5*MAX(F178,0.1)^2),1/3)))</f>
        <v/>
      </c>
      <c r="AI178">
        <f>E178+AH178</f>
        <v/>
      </c>
      <c r="AJ178">
        <f>AI178+((ABS(K178)/MAX(((F178)+(G178)*(AH178))*(AH178),1E-6))^2)/(2*$I$5)</f>
        <v/>
      </c>
      <c r="AM178" t="n">
        <v>0</v>
      </c>
      <c r="AN178" t="n">
        <v>0</v>
      </c>
      <c r="AO178">
        <f>AM178+AN178</f>
        <v/>
      </c>
      <c r="AP178">
        <f>AP177+AO178</f>
        <v/>
      </c>
      <c r="AQ178">
        <f>ABS(ABS(K178)/MAX(((F178)+(G178)*(AH178))*(AH178),1E-6))/SQRT($I$5*MAX((((F178)+(G178)*(AH178))*(AH178))/MAX((F178)+2*(G178)*(AH178),1E-6),1E-6))</f>
        <v/>
      </c>
      <c r="AR178">
        <f>IF(AQ178&lt;1,"Subcritical","Supercritical")</f>
        <v/>
      </c>
      <c r="AS178">
        <f>((ABS(K178)*$D$6)/(MAX(((F178)+(G178)*(AH178))*(AH178),1E-6)*MAX(((((F178)+(G178)*(AH178))*(AH178))/MAX((F178)+2*(AH178)*SQRT(1+(G178)^2),1E-6))^(2/3),1E-6)))^2</f>
        <v/>
      </c>
    </row>
    <row r="179">
      <c r="A179" t="n">
        <v>30</v>
      </c>
      <c r="B179" t="n">
        <v>28.988</v>
      </c>
      <c r="C179" t="n">
        <v>616530.108</v>
      </c>
      <c r="D179" t="n">
        <v>3097748.176</v>
      </c>
      <c r="E179" t="n">
        <v>634.0585</v>
      </c>
      <c r="F179" t="n">
        <v>6.155</v>
      </c>
      <c r="G179" t="n">
        <v>0</v>
      </c>
      <c r="H179" t="inlineStr">
        <is>
          <t>Normal</t>
        </is>
      </c>
      <c r="I179" t="n">
        <v>0.012</v>
      </c>
      <c r="J179">
        <f>B179-B178</f>
        <v/>
      </c>
      <c r="K179">
        <f>MAX(0,K178-AO178)</f>
        <v/>
      </c>
      <c r="L179">
        <f>IF($D$20=0,IFERROR(L178,MAX($D$16,POWER((ABS(K179)^2)/($I$5*MAX(F179,0.1)^2),1/3))),IF(IFERROR(V178,0)=0,IFERROR(L178,MAX($D$16,POWER((ABS(K179)^2)/($I$5*MAX(F179,0.1)^2),1/3))),IF(OR(IFERROR(L179,0)=0,IFERROR(S178,0)&lt;1,IFERROR(S179,0)&lt;1),MAX($D$16,POWER((ABS(K179)^2)/($I$5*MAX(F179,0.1)^2),1/3)),IF(IFERROR(U179,0)&gt;0,MAX($D$16,IFERROR(L179,0)+((IFERROR(U179,0))*$D$18*IF((IFERROR(S179,0))&lt;1,1,-1))),IF(IFERROR(U179,0)&lt;0,IF(ABS((MAX($D$16,POWER((ABS(K179)^2)/($I$5*MAX(F179,0.1)^2),1/3)))-IFERROR(L179,0))&gt;$D$19,MAX($D$16,IF((MAX($D$16,POWER((ABS(K179)^2)/($I$5*MAX(F179,0.1)^2),1/3)))&gt;IFERROR(L179,0),MIN((MAX($D$16,POWER((ABS(K179)^2)/($I$5*MAX(F179,0.1)^2),1/3))),IFERROR(L179,0)+(MIN(ABS(IFERROR(U179,0))*$D$18,ABS((MAX($D$16,POWER((ABS(K179)^2)/($I$5*MAX(F179,0.1)^2),1/3)))-IFERROR(L179,0))))),MAX((MAX($D$16,POWER((ABS(K179)^2)/($I$5*MAX(F179,0.1)^2),1/3))),IFERROR(L179,0)-(MIN(ABS(IFERROR(U179,0))*$D$18,ABS((MAX($D$16,POWER((ABS(K179)^2)/($I$5*MAX(F179,0.1)^2),1/3)))-IFERROR(L179,0))))))),MAX($D$16,POWER((ABS(K179)^2)/($I$5*MAX(F179,0.1)^2),1/3))),MAX($D$16,IFERROR(L179,0)))))))</f>
        <v/>
      </c>
      <c r="M179">
        <f>((F179)+(G179)*(L179))*(L179)</f>
        <v/>
      </c>
      <c r="N179">
        <f>(((F179)+(G179)*(L179))*(L179))/MAX((F179)+2*(L179)*SQRT(1+(G179)^2),1E-6)</f>
        <v/>
      </c>
      <c r="O179">
        <f>ABS(K179)/MAX(((F179)+(G179)*(L179))*(L179),1E-6)</f>
        <v/>
      </c>
      <c r="P179">
        <f>E179+L179</f>
        <v/>
      </c>
      <c r="Q179">
        <f>P179+((ABS(K179)/MAX(((F179)+(G179)*(L179))*(L179),1E-6))^2)/(2*$I$5)</f>
        <v/>
      </c>
      <c r="R179">
        <f>((ABS(K179)*$D$6)/(MAX(((F179)+(G179)*(L179))*(L179),1E-6)*MAX(((((F179)+(G179)*(L179))*(L179))/MAX((F179)+2*(L179)*SQRT(1+(G179)^2),1E-6))^(2/3),1E-6)))^2</f>
        <v/>
      </c>
      <c r="S179">
        <f>ABS(ABS(K179)/MAX(((F179)+(G179)*(L179))*(L179),1E-6))/SQRT($I$5*MAX((((F179)+(G179)*(L179))*(L179))/MAX((F179)+2*(G179)*(L179),1E-6),1E-6))</f>
        <v/>
      </c>
      <c r="T179">
        <f>((F179)*(L179)^2)/2+(G179)*(L179)^3/3+(ABS(K179)^2)/($I$5*MAX(((F179)+(G179)*(L179))*(L179),1E-6))</f>
        <v/>
      </c>
      <c r="U179">
        <f>IF($D$20=0,0,IFERROR(Q178-(((R178+R179)/2)*J179)-(IF(O178&gt;O179,$D$8*((O178^2-O179^2)/(2*$I$5)),$D$9*((O179^2-O178^2)/(2*$I$5)))+($D$10*(ABS(I179)/90)*(MAX(O178^2,O179^2)/(2*$I$5))))-Q179,0))</f>
        <v/>
      </c>
      <c r="V179">
        <f>IF($D$20=0,1,IFERROR(IF(ROUND(S179,3)=1,1,IF(AND(ABS(U179)&lt;$D$19,S179&gt;1),1,0)),0))</f>
        <v/>
      </c>
      <c r="W179">
        <f>IF($D$20=0,IFERROR(W180,MAX($D$16,POWER((ABS(K179)^2)/($I$5*MAX(F179,0.1)^2),1/3))),IF(IFERROR(AG180,0)=0,IFERROR(W180,MAX($D$16,POWER((ABS(K179)^2)/($I$5*MAX(F179,0.1)^2),1/3))),IF(OR(IFERROR(W179,0)=0,IFERROR(AD180,0)&gt;1),MAX($D$16,POWER((ABS(K179)^2)/($I$5*MAX(F179,0.1)^2),1/3)),IF(IFERROR(AF179,0)&gt;0,MAX($D$16,IFERROR(W179,0)+((IFERROR(AF179,0))*$D$18*IF((IFERROR(AD179,0))&lt;1,1,-1))),IF(IFERROR(AF179,0)&lt;0,IF(ABS((MAX($D$16,POWER((ABS(K179)^2)/($I$5*MAX(F179,0.1)^2),1/3)))-IFERROR(W179,0))&gt;$D$19,MAX($D$16,IF((MAX($D$16,POWER((ABS(K179)^2)/($I$5*MAX(F179,0.1)^2),1/3)))&gt;IFERROR(W179,0),MIN((MAX($D$16,POWER((ABS(K179)^2)/($I$5*MAX(F179,0.1)^2),1/3))),IFERROR(W179,0)+(MIN(ABS(IFERROR(AF179,0))*$D$18,ABS((MAX($D$16,POWER((ABS(K179)^2)/($I$5*MAX(F179,0.1)^2),1/3)))-IFERROR(W179,0))))),MAX((MAX($D$16,POWER((ABS(K179)^2)/($I$5*MAX(F179,0.1)^2),1/3))),IFERROR(W179,0)-(MIN(ABS(IFERROR(AF179,0))*$D$18,ABS((MAX($D$16,POWER((ABS(K179)^2)/($I$5*MAX(F179,0.1)^2),1/3)))-IFERROR(W179,0))))))),MAX($D$16,POWER((ABS(K179)^2)/($I$5*MAX(F179,0.1)^2),1/3))),MAX($D$16,IFERROR(W179,0)))))))</f>
        <v/>
      </c>
      <c r="X179">
        <f>((F179)+(G179)*(W179))*(W179)</f>
        <v/>
      </c>
      <c r="Y179">
        <f>(((F179)+(G179)*(W179))*(W179))/MAX((F179)+2*(W179)*SQRT(1+(G179)^2),1E-6)</f>
        <v/>
      </c>
      <c r="Z179">
        <f>ABS(K179)/MAX(((F179)+(G179)*(W179))*(W179),1E-6)</f>
        <v/>
      </c>
      <c r="AA179">
        <f>E179+W179</f>
        <v/>
      </c>
      <c r="AB179">
        <f>AA179+((ABS(K179)/MAX(((F179)+(G179)*(W179))*(W179),1E-6))^2)/(2*$I$5)</f>
        <v/>
      </c>
      <c r="AC179">
        <f>((ABS(K179)*$D$6)/(MAX(((F179)+(G179)*(W179))*(W179),1E-6)*MAX(((((F179)+(G179)*(W179))*(W179))/MAX((F179)+2*(W179)*SQRT(1+(G179)^2),1E-6))^(2/3),1E-6)))^2</f>
        <v/>
      </c>
      <c r="AD179">
        <f>ABS(ABS(K179)/MAX(((F179)+(G179)*(W179))*(W179),1E-6))/SQRT($I$5*MAX((((F179)+(G179)*(W179))*(W179))/MAX((F179)+2*(G179)*(W179),1E-6),1E-6))</f>
        <v/>
      </c>
      <c r="AE179">
        <f>((F179)*(W179)^2)/2+(G179)*(W179)^3/3+(ABS(K179)^2)/($I$5*MAX(((F179)+(G179)*(W179))*(W179),1E-6))</f>
        <v/>
      </c>
      <c r="AF179">
        <f>IF($D$20=0,0,IFERROR(AB180+(((AC179+AC180)/2)*J180)+(IF(Z179&gt;Z180,$D$8*((Z179^2-Z180^2)/(2*$I$5)),$D$9*((Z180^2-Z179^2)/(2*$I$5)))+($D$10*(ABS(I180)/90)*(MAX(Z179^2,Z180^2)/(2*$I$5))))-AB179,0))</f>
        <v/>
      </c>
      <c r="AG179">
        <f>IF($D$20=0,1,IFERROR(IF(ROUND(AD179,3)=1,1,IF(AND(ABS(AF179)&lt;$D$19,AD179&lt;1),1,0)),0))</f>
        <v/>
      </c>
      <c r="AH179">
        <f>IFERROR(IF(V32="Supercritical",MAX($D$16,IFERROR(L179,MAX($D$16,POWER((ABS(K179)^2)/($I$5*MAX(F179,0.1)^2),1/3)))),IF(V32="Subcritical",MAX($D$16,IFERROR(W179,MAX($D$16,POWER((ABS(K179)^2)/($I$5*MAX(F179,0.1)^2),1/3)))),IF(AND(IFERROR(V179,0)=1,IFERROR(AG179,0)=1),IF(IFERROR(T179,-1E99)&gt;=IFERROR(AE179,-1E99),MAX($D$16,IFERROR(L179,MAX($D$16,POWER((ABS(K179)^2)/($I$5*MAX(F179,0.1)^2),1/3)))),MAX($D$16,IFERROR(W179,MAX($D$16,POWER((ABS(K179)^2)/($I$5*MAX(F179,0.1)^2),1/3))))),IF(IFERROR(V179,0)=1,MAX($D$16,IFERROR(L179,MAX($D$16,POWER((ABS(K179)^2)/($I$5*MAX(F179,0.1)^2),1/3)))),IF(IFERROR(AG179,0)=1,MAX($D$16,IFERROR(W179,MAX($D$16,POWER((ABS(K179)^2)/($I$5*MAX(F179,0.1)^2),1/3)))),MAX($D$16,POWER((ABS(K179)^2)/($I$5*MAX(F179,0.1)^2),1/3))))))),MAX($D$16,POWER((ABS(K179)^2)/($I$5*MAX(F179,0.1)^2),1/3)))</f>
        <v/>
      </c>
      <c r="AI179">
        <f>E179+AH179</f>
        <v/>
      </c>
      <c r="AJ179">
        <f>AI179+((ABS(K179)/MAX(((F179)+(G179)*(AH179))*(AH179),1E-6))^2)/(2*$I$5)</f>
        <v/>
      </c>
      <c r="AM179" t="n">
        <v>0</v>
      </c>
      <c r="AN179" t="n">
        <v>0</v>
      </c>
      <c r="AO179">
        <f>AM179+AN179</f>
        <v/>
      </c>
      <c r="AP179">
        <f>AP178+AO179</f>
        <v/>
      </c>
      <c r="AQ179">
        <f>ABS(ABS(K179)/MAX(((F179)+(G179)*(AH179))*(AH179),1E-6))/SQRT($I$5*MAX((((F179)+(G179)*(AH179))*(AH179))/MAX((F179)+2*(G179)*(AH179),1E-6),1E-6))</f>
        <v/>
      </c>
      <c r="AR179">
        <f>IF(AQ179&lt;1,"Subcritical","Supercritical")</f>
        <v/>
      </c>
      <c r="AS179">
        <f>((ABS(K179)*$D$6)/(MAX(((F179)+(G179)*(AH179))*(AH179),1E-6)*MAX(((((F179)+(G179)*(AH179))*(AH179))/MAX((F179)+2*(AH179)*SQRT(1+(G179)^2),1E-6))^(2/3),1E-6)))^2</f>
        <v/>
      </c>
    </row>
    <row r="180">
      <c r="A180" t="n">
        <v>31</v>
      </c>
      <c r="B180" t="n">
        <v>29.989</v>
      </c>
      <c r="C180" t="n">
        <v>616529.307</v>
      </c>
      <c r="D180" t="n">
        <v>3097747.576</v>
      </c>
      <c r="E180" t="n">
        <v>633.996</v>
      </c>
      <c r="F180" t="n">
        <v>6.238</v>
      </c>
      <c r="G180" t="n">
        <v>0</v>
      </c>
      <c r="H180" t="inlineStr">
        <is>
          <t>Normal</t>
        </is>
      </c>
      <c r="I180" t="n">
        <v>3.503</v>
      </c>
      <c r="J180">
        <f>B180-B179</f>
        <v/>
      </c>
      <c r="K180">
        <f>MAX(0,K179-AO179)</f>
        <v/>
      </c>
      <c r="L180">
        <f>IF($D$20=0,IFERROR(L179,MAX($D$16,POWER((ABS(K180)^2)/($I$5*MAX(F180,0.1)^2),1/3))),IF(IFERROR(V179,0)=0,IFERROR(L179,MAX($D$16,POWER((ABS(K180)^2)/($I$5*MAX(F180,0.1)^2),1/3))),IF(OR(IFERROR(L180,0)=0,IFERROR(S179,0)&lt;1,IFERROR(S180,0)&lt;1),MAX($D$16,POWER((ABS(K180)^2)/($I$5*MAX(F180,0.1)^2),1/3)),IF(IFERROR(U180,0)&gt;0,MAX($D$16,IFERROR(L180,0)+((IFERROR(U180,0))*$D$18*IF((IFERROR(S180,0))&lt;1,1,-1))),IF(IFERROR(U180,0)&lt;0,IF(ABS((MAX($D$16,POWER((ABS(K180)^2)/($I$5*MAX(F180,0.1)^2),1/3)))-IFERROR(L180,0))&gt;$D$19,MAX($D$16,IF((MAX($D$16,POWER((ABS(K180)^2)/($I$5*MAX(F180,0.1)^2),1/3)))&gt;IFERROR(L180,0),MIN((MAX($D$16,POWER((ABS(K180)^2)/($I$5*MAX(F180,0.1)^2),1/3))),IFERROR(L180,0)+(MIN(ABS(IFERROR(U180,0))*$D$18,ABS((MAX($D$16,POWER((ABS(K180)^2)/($I$5*MAX(F180,0.1)^2),1/3)))-IFERROR(L180,0))))),MAX((MAX($D$16,POWER((ABS(K180)^2)/($I$5*MAX(F180,0.1)^2),1/3))),IFERROR(L180,0)-(MIN(ABS(IFERROR(U180,0))*$D$18,ABS((MAX($D$16,POWER((ABS(K180)^2)/($I$5*MAX(F180,0.1)^2),1/3)))-IFERROR(L180,0))))))),MAX($D$16,POWER((ABS(K180)^2)/($I$5*MAX(F180,0.1)^2),1/3))),MAX($D$16,IFERROR(L180,0)))))))</f>
        <v/>
      </c>
      <c r="M180">
        <f>((F180)+(G180)*(L180))*(L180)</f>
        <v/>
      </c>
      <c r="N180">
        <f>(((F180)+(G180)*(L180))*(L180))/MAX((F180)+2*(L180)*SQRT(1+(G180)^2),1E-6)</f>
        <v/>
      </c>
      <c r="O180">
        <f>ABS(K180)/MAX(((F180)+(G180)*(L180))*(L180),1E-6)</f>
        <v/>
      </c>
      <c r="P180">
        <f>E180+L180</f>
        <v/>
      </c>
      <c r="Q180">
        <f>P180+((ABS(K180)/MAX(((F180)+(G180)*(L180))*(L180),1E-6))^2)/(2*$I$5)</f>
        <v/>
      </c>
      <c r="R180">
        <f>((ABS(K180)*$D$6)/(MAX(((F180)+(G180)*(L180))*(L180),1E-6)*MAX(((((F180)+(G180)*(L180))*(L180))/MAX((F180)+2*(L180)*SQRT(1+(G180)^2),1E-6))^(2/3),1E-6)))^2</f>
        <v/>
      </c>
      <c r="S180">
        <f>ABS(ABS(K180)/MAX(((F180)+(G180)*(L180))*(L180),1E-6))/SQRT($I$5*MAX((((F180)+(G180)*(L180))*(L180))/MAX((F180)+2*(G180)*(L180),1E-6),1E-6))</f>
        <v/>
      </c>
      <c r="T180">
        <f>((F180)*(L180)^2)/2+(G180)*(L180)^3/3+(ABS(K180)^2)/($I$5*MAX(((F180)+(G180)*(L180))*(L180),1E-6))</f>
        <v/>
      </c>
      <c r="U180">
        <f>IF($D$20=0,0,IFERROR(Q179-(((R179+R180)/2)*J180)-(IF(O179&gt;O180,$D$8*((O179^2-O180^2)/(2*$I$5)),$D$9*((O180^2-O179^2)/(2*$I$5)))+($D$10*(ABS(I180)/90)*(MAX(O179^2,O180^2)/(2*$I$5))))-Q180,0))</f>
        <v/>
      </c>
      <c r="V180">
        <f>IF($D$20=0,1,IFERROR(IF(ROUND(S180,3)=1,1,IF(AND(ABS(U180)&lt;$D$19,S180&gt;1),1,0)),0))</f>
        <v/>
      </c>
      <c r="W180">
        <f>IF($D$20=0,IFERROR(W181,MAX($D$16,POWER((ABS(K180)^2)/($I$5*MAX(F180,0.1)^2),1/3))),IF(IFERROR(AG181,0)=0,IFERROR(W181,MAX($D$16,POWER((ABS(K180)^2)/($I$5*MAX(F180,0.1)^2),1/3))),IF(OR(IFERROR(W180,0)=0,IFERROR(AD181,0)&gt;1),MAX($D$16,POWER((ABS(K180)^2)/($I$5*MAX(F180,0.1)^2),1/3)),IF(IFERROR(AF180,0)&gt;0,MAX($D$16,IFERROR(W180,0)+((IFERROR(AF180,0))*$D$18*IF((IFERROR(AD180,0))&lt;1,1,-1))),IF(IFERROR(AF180,0)&lt;0,IF(ABS((MAX($D$16,POWER((ABS(K180)^2)/($I$5*MAX(F180,0.1)^2),1/3)))-IFERROR(W180,0))&gt;$D$19,MAX($D$16,IF((MAX($D$16,POWER((ABS(K180)^2)/($I$5*MAX(F180,0.1)^2),1/3)))&gt;IFERROR(W180,0),MIN((MAX($D$16,POWER((ABS(K180)^2)/($I$5*MAX(F180,0.1)^2),1/3))),IFERROR(W180,0)+(MIN(ABS(IFERROR(AF180,0))*$D$18,ABS((MAX($D$16,POWER((ABS(K180)^2)/($I$5*MAX(F180,0.1)^2),1/3)))-IFERROR(W180,0))))),MAX((MAX($D$16,POWER((ABS(K180)^2)/($I$5*MAX(F180,0.1)^2),1/3))),IFERROR(W180,0)-(MIN(ABS(IFERROR(AF180,0))*$D$18,ABS((MAX($D$16,POWER((ABS(K180)^2)/($I$5*MAX(F180,0.1)^2),1/3)))-IFERROR(W180,0))))))),MAX($D$16,POWER((ABS(K180)^2)/($I$5*MAX(F180,0.1)^2),1/3))),MAX($D$16,IFERROR(W180,0)))))))</f>
        <v/>
      </c>
      <c r="X180">
        <f>((F180)+(G180)*(W180))*(W180)</f>
        <v/>
      </c>
      <c r="Y180">
        <f>(((F180)+(G180)*(W180))*(W180))/MAX((F180)+2*(W180)*SQRT(1+(G180)^2),1E-6)</f>
        <v/>
      </c>
      <c r="Z180">
        <f>ABS(K180)/MAX(((F180)+(G180)*(W180))*(W180),1E-6)</f>
        <v/>
      </c>
      <c r="AA180">
        <f>E180+W180</f>
        <v/>
      </c>
      <c r="AB180">
        <f>AA180+((ABS(K180)/MAX(((F180)+(G180)*(W180))*(W180),1E-6))^2)/(2*$I$5)</f>
        <v/>
      </c>
      <c r="AC180">
        <f>((ABS(K180)*$D$6)/(MAX(((F180)+(G180)*(W180))*(W180),1E-6)*MAX(((((F180)+(G180)*(W180))*(W180))/MAX((F180)+2*(W180)*SQRT(1+(G180)^2),1E-6))^(2/3),1E-6)))^2</f>
        <v/>
      </c>
      <c r="AD180">
        <f>ABS(ABS(K180)/MAX(((F180)+(G180)*(W180))*(W180),1E-6))/SQRT($I$5*MAX((((F180)+(G180)*(W180))*(W180))/MAX((F180)+2*(G180)*(W180),1E-6),1E-6))</f>
        <v/>
      </c>
      <c r="AE180">
        <f>((F180)*(W180)^2)/2+(G180)*(W180)^3/3+(ABS(K180)^2)/($I$5*MAX(((F180)+(G180)*(W180))*(W180),1E-6))</f>
        <v/>
      </c>
      <c r="AF180">
        <f>IF($D$20=0,0,IFERROR(AB181+(((AC180+AC181)/2)*J181)+(IF(Z180&gt;Z181,$D$8*((Z180^2-Z181^2)/(2*$I$5)),$D$9*((Z181^2-Z180^2)/(2*$I$5)))+($D$10*(ABS(I181)/90)*(MAX(Z180^2,Z181^2)/(2*$I$5))))-AB180,0))</f>
        <v/>
      </c>
      <c r="AG180">
        <f>IF($D$20=0,1,IFERROR(IF(ROUND(AD180,3)=1,1,IF(AND(ABS(AF180)&lt;$D$19,AD180&lt;1),1,0)),0))</f>
        <v/>
      </c>
      <c r="AH180">
        <f>IFERROR(IF(V32="Supercritical",MAX($D$16,IFERROR(L180,MAX($D$16,POWER((ABS(K180)^2)/($I$5*MAX(F180,0.1)^2),1/3)))),IF(V32="Subcritical",MAX($D$16,IFERROR(W180,MAX($D$16,POWER((ABS(K180)^2)/($I$5*MAX(F180,0.1)^2),1/3)))),IF(AND(IFERROR(V180,0)=1,IFERROR(AG180,0)=1),IF(IFERROR(T180,-1E99)&gt;=IFERROR(AE180,-1E99),MAX($D$16,IFERROR(L180,MAX($D$16,POWER((ABS(K180)^2)/($I$5*MAX(F180,0.1)^2),1/3)))),MAX($D$16,IFERROR(W180,MAX($D$16,POWER((ABS(K180)^2)/($I$5*MAX(F180,0.1)^2),1/3))))),IF(IFERROR(V180,0)=1,MAX($D$16,IFERROR(L180,MAX($D$16,POWER((ABS(K180)^2)/($I$5*MAX(F180,0.1)^2),1/3)))),IF(IFERROR(AG180,0)=1,MAX($D$16,IFERROR(W180,MAX($D$16,POWER((ABS(K180)^2)/($I$5*MAX(F180,0.1)^2),1/3)))),MAX($D$16,POWER((ABS(K180)^2)/($I$5*MAX(F180,0.1)^2),1/3))))))),MAX($D$16,POWER((ABS(K180)^2)/($I$5*MAX(F180,0.1)^2),1/3)))</f>
        <v/>
      </c>
      <c r="AI180">
        <f>E180+AH180</f>
        <v/>
      </c>
      <c r="AJ180">
        <f>AI180+((ABS(K180)/MAX(((F180)+(G180)*(AH180))*(AH180),1E-6))^2)/(2*$I$5)</f>
        <v/>
      </c>
      <c r="AM180" t="n">
        <v>0</v>
      </c>
      <c r="AN180" t="n">
        <v>0</v>
      </c>
      <c r="AO180">
        <f>AM180+AN180</f>
        <v/>
      </c>
      <c r="AP180">
        <f>AP179+AO180</f>
        <v/>
      </c>
      <c r="AQ180">
        <f>ABS(ABS(K180)/MAX(((F180)+(G180)*(AH180))*(AH180),1E-6))/SQRT($I$5*MAX((((F180)+(G180)*(AH180))*(AH180))/MAX((F180)+2*(G180)*(AH180),1E-6),1E-6))</f>
        <v/>
      </c>
      <c r="AR180">
        <f>IF(AQ180&lt;1,"Subcritical","Supercritical")</f>
        <v/>
      </c>
      <c r="AS180">
        <f>((ABS(K180)*$D$6)/(MAX(((F180)+(G180)*(AH180))*(AH180),1E-6)*MAX(((((F180)+(G180)*(AH180))*(AH180))/MAX((F180)+2*(AH180)*SQRT(1+(G180)^2),1E-6))^(2/3),1E-6)))^2</f>
        <v/>
      </c>
    </row>
    <row r="181">
      <c r="A181" t="n">
        <v>32</v>
      </c>
      <c r="B181" t="n">
        <v>30.981</v>
      </c>
      <c r="C181" t="n">
        <v>616528.551</v>
      </c>
      <c r="D181" t="n">
        <v>3097746.934</v>
      </c>
      <c r="E181" t="n">
        <v>633.994</v>
      </c>
      <c r="F181" t="n">
        <v>6</v>
      </c>
      <c r="G181" t="n">
        <v>0</v>
      </c>
      <c r="H181" t="inlineStr">
        <is>
          <t>Normal</t>
        </is>
      </c>
      <c r="I181" t="n">
        <v>14.637</v>
      </c>
      <c r="J181">
        <f>B181-B180</f>
        <v/>
      </c>
      <c r="K181">
        <f>MAX(0,K180-AO180)</f>
        <v/>
      </c>
      <c r="L181">
        <f>IF($D$20=0,IFERROR(L180,MAX($D$16,POWER((ABS(K181)^2)/($I$5*MAX(F181,0.1)^2),1/3))),IF(IFERROR(V180,0)=0,IFERROR(L180,MAX($D$16,POWER((ABS(K181)^2)/($I$5*MAX(F181,0.1)^2),1/3))),IF(OR(IFERROR(L181,0)=0,IFERROR(S180,0)&lt;1,IFERROR(S181,0)&lt;1),MAX($D$16,POWER((ABS(K181)^2)/($I$5*MAX(F181,0.1)^2),1/3)),IF(IFERROR(U181,0)&gt;0,MAX($D$16,IFERROR(L181,0)+((IFERROR(U181,0))*$D$18*IF((IFERROR(S181,0))&lt;1,1,-1))),IF(IFERROR(U181,0)&lt;0,IF(ABS((MAX($D$16,POWER((ABS(K181)^2)/($I$5*MAX(F181,0.1)^2),1/3)))-IFERROR(L181,0))&gt;$D$19,MAX($D$16,IF((MAX($D$16,POWER((ABS(K181)^2)/($I$5*MAX(F181,0.1)^2),1/3)))&gt;IFERROR(L181,0),MIN((MAX($D$16,POWER((ABS(K181)^2)/($I$5*MAX(F181,0.1)^2),1/3))),IFERROR(L181,0)+(MIN(ABS(IFERROR(U181,0))*$D$18,ABS((MAX($D$16,POWER((ABS(K181)^2)/($I$5*MAX(F181,0.1)^2),1/3)))-IFERROR(L181,0))))),MAX((MAX($D$16,POWER((ABS(K181)^2)/($I$5*MAX(F181,0.1)^2),1/3))),IFERROR(L181,0)-(MIN(ABS(IFERROR(U181,0))*$D$18,ABS((MAX($D$16,POWER((ABS(K181)^2)/($I$5*MAX(F181,0.1)^2),1/3)))-IFERROR(L181,0))))))),MAX($D$16,POWER((ABS(K181)^2)/($I$5*MAX(F181,0.1)^2),1/3))),MAX($D$16,IFERROR(L181,0)))))))</f>
        <v/>
      </c>
      <c r="M181">
        <f>((F181)+(G181)*(L181))*(L181)</f>
        <v/>
      </c>
      <c r="N181">
        <f>(((F181)+(G181)*(L181))*(L181))/MAX((F181)+2*(L181)*SQRT(1+(G181)^2),1E-6)</f>
        <v/>
      </c>
      <c r="O181">
        <f>ABS(K181)/MAX(((F181)+(G181)*(L181))*(L181),1E-6)</f>
        <v/>
      </c>
      <c r="P181">
        <f>E181+L181</f>
        <v/>
      </c>
      <c r="Q181">
        <f>P181+((ABS(K181)/MAX(((F181)+(G181)*(L181))*(L181),1E-6))^2)/(2*$I$5)</f>
        <v/>
      </c>
      <c r="R181">
        <f>((ABS(K181)*$D$6)/(MAX(((F181)+(G181)*(L181))*(L181),1E-6)*MAX(((((F181)+(G181)*(L181))*(L181))/MAX((F181)+2*(L181)*SQRT(1+(G181)^2),1E-6))^(2/3),1E-6)))^2</f>
        <v/>
      </c>
      <c r="S181">
        <f>ABS(ABS(K181)/MAX(((F181)+(G181)*(L181))*(L181),1E-6))/SQRT($I$5*MAX((((F181)+(G181)*(L181))*(L181))/MAX((F181)+2*(G181)*(L181),1E-6),1E-6))</f>
        <v/>
      </c>
      <c r="T181">
        <f>((F181)*(L181)^2)/2+(G181)*(L181)^3/3+(ABS(K181)^2)/($I$5*MAX(((F181)+(G181)*(L181))*(L181),1E-6))</f>
        <v/>
      </c>
      <c r="U181">
        <f>IF($D$20=0,0,IFERROR(Q180-(((R180+R181)/2)*J181)-(IF(O180&gt;O181,$D$8*((O180^2-O181^2)/(2*$I$5)),$D$9*((O181^2-O180^2)/(2*$I$5)))+($D$10*(ABS(I181)/90)*(MAX(O180^2,O181^2)/(2*$I$5))))-Q181,0))</f>
        <v/>
      </c>
      <c r="V181">
        <f>IF($D$20=0,1,IFERROR(IF(ROUND(S181,3)=1,1,IF(AND(ABS(U181)&lt;$D$19,S181&gt;1),1,0)),0))</f>
        <v/>
      </c>
      <c r="W181">
        <f>IF($D$20=0,IFERROR(W182,MAX($D$16,POWER((ABS(K181)^2)/($I$5*MAX(F181,0.1)^2),1/3))),IF(IFERROR(AG182,0)=0,IFERROR(W182,MAX($D$16,POWER((ABS(K181)^2)/($I$5*MAX(F181,0.1)^2),1/3))),IF(OR(IFERROR(W181,0)=0,IFERROR(AD182,0)&gt;1),MAX($D$16,POWER((ABS(K181)^2)/($I$5*MAX(F181,0.1)^2),1/3)),IF(IFERROR(AF181,0)&gt;0,MAX($D$16,IFERROR(W181,0)+((IFERROR(AF181,0))*$D$18*IF((IFERROR(AD181,0))&lt;1,1,-1))),IF(IFERROR(AF181,0)&lt;0,IF(ABS((MAX($D$16,POWER((ABS(K181)^2)/($I$5*MAX(F181,0.1)^2),1/3)))-IFERROR(W181,0))&gt;$D$19,MAX($D$16,IF((MAX($D$16,POWER((ABS(K181)^2)/($I$5*MAX(F181,0.1)^2),1/3)))&gt;IFERROR(W181,0),MIN((MAX($D$16,POWER((ABS(K181)^2)/($I$5*MAX(F181,0.1)^2),1/3))),IFERROR(W181,0)+(MIN(ABS(IFERROR(AF181,0))*$D$18,ABS((MAX($D$16,POWER((ABS(K181)^2)/($I$5*MAX(F181,0.1)^2),1/3)))-IFERROR(W181,0))))),MAX((MAX($D$16,POWER((ABS(K181)^2)/($I$5*MAX(F181,0.1)^2),1/3))),IFERROR(W181,0)-(MIN(ABS(IFERROR(AF181,0))*$D$18,ABS((MAX($D$16,POWER((ABS(K181)^2)/($I$5*MAX(F181,0.1)^2),1/3)))-IFERROR(W181,0))))))),MAX($D$16,POWER((ABS(K181)^2)/($I$5*MAX(F181,0.1)^2),1/3))),MAX($D$16,IFERROR(W181,0)))))))</f>
        <v/>
      </c>
      <c r="X181">
        <f>((F181)+(G181)*(W181))*(W181)</f>
        <v/>
      </c>
      <c r="Y181">
        <f>(((F181)+(G181)*(W181))*(W181))/MAX((F181)+2*(W181)*SQRT(1+(G181)^2),1E-6)</f>
        <v/>
      </c>
      <c r="Z181">
        <f>ABS(K181)/MAX(((F181)+(G181)*(W181))*(W181),1E-6)</f>
        <v/>
      </c>
      <c r="AA181">
        <f>E181+W181</f>
        <v/>
      </c>
      <c r="AB181">
        <f>AA181+((ABS(K181)/MAX(((F181)+(G181)*(W181))*(W181),1E-6))^2)/(2*$I$5)</f>
        <v/>
      </c>
      <c r="AC181">
        <f>((ABS(K181)*$D$6)/(MAX(((F181)+(G181)*(W181))*(W181),1E-6)*MAX(((((F181)+(G181)*(W181))*(W181))/MAX((F181)+2*(W181)*SQRT(1+(G181)^2),1E-6))^(2/3),1E-6)))^2</f>
        <v/>
      </c>
      <c r="AD181">
        <f>ABS(ABS(K181)/MAX(((F181)+(G181)*(W181))*(W181),1E-6))/SQRT($I$5*MAX((((F181)+(G181)*(W181))*(W181))/MAX((F181)+2*(G181)*(W181),1E-6),1E-6))</f>
        <v/>
      </c>
      <c r="AE181">
        <f>((F181)*(W181)^2)/2+(G181)*(W181)^3/3+(ABS(K181)^2)/($I$5*MAX(((F181)+(G181)*(W181))*(W181),1E-6))</f>
        <v/>
      </c>
      <c r="AF181">
        <f>IF($D$20=0,0,IFERROR(AB182+(((AC181+AC182)/2)*J182)+(IF(Z181&gt;Z182,$D$8*((Z181^2-Z182^2)/(2*$I$5)),$D$9*((Z182^2-Z181^2)/(2*$I$5)))+($D$10*(ABS(I182)/90)*(MAX(Z181^2,Z182^2)/(2*$I$5))))-AB181,0))</f>
        <v/>
      </c>
      <c r="AG181">
        <f>IF($D$20=0,1,IFERROR(IF(ROUND(AD181,3)=1,1,IF(AND(ABS(AF181)&lt;$D$19,AD181&lt;1),1,0)),0))</f>
        <v/>
      </c>
      <c r="AH181">
        <f>IFERROR(IF(V32="Supercritical",MAX($D$16,IFERROR(L181,MAX($D$16,POWER((ABS(K181)^2)/($I$5*MAX(F181,0.1)^2),1/3)))),IF(V32="Subcritical",MAX($D$16,IFERROR(W181,MAX($D$16,POWER((ABS(K181)^2)/($I$5*MAX(F181,0.1)^2),1/3)))),IF(AND(IFERROR(V181,0)=1,IFERROR(AG181,0)=1),IF(IFERROR(T181,-1E99)&gt;=IFERROR(AE181,-1E99),MAX($D$16,IFERROR(L181,MAX($D$16,POWER((ABS(K181)^2)/($I$5*MAX(F181,0.1)^2),1/3)))),MAX($D$16,IFERROR(W181,MAX($D$16,POWER((ABS(K181)^2)/($I$5*MAX(F181,0.1)^2),1/3))))),IF(IFERROR(V181,0)=1,MAX($D$16,IFERROR(L181,MAX($D$16,POWER((ABS(K181)^2)/($I$5*MAX(F181,0.1)^2),1/3)))),IF(IFERROR(AG181,0)=1,MAX($D$16,IFERROR(W181,MAX($D$16,POWER((ABS(K181)^2)/($I$5*MAX(F181,0.1)^2),1/3)))),MAX($D$16,POWER((ABS(K181)^2)/($I$5*MAX(F181,0.1)^2),1/3))))))),MAX($D$16,POWER((ABS(K181)^2)/($I$5*MAX(F181,0.1)^2),1/3)))</f>
        <v/>
      </c>
      <c r="AI181">
        <f>E181+AH181</f>
        <v/>
      </c>
      <c r="AJ181">
        <f>AI181+((ABS(K181)/MAX(((F181)+(G181)*(AH181))*(AH181),1E-6))^2)/(2*$I$5)</f>
        <v/>
      </c>
      <c r="AM181" t="n">
        <v>0</v>
      </c>
      <c r="AN181" t="n">
        <v>0</v>
      </c>
      <c r="AO181">
        <f>AM181+AN181</f>
        <v/>
      </c>
      <c r="AP181">
        <f>AP180+AO181</f>
        <v/>
      </c>
      <c r="AQ181">
        <f>ABS(ABS(K181)/MAX(((F181)+(G181)*(AH181))*(AH181),1E-6))/SQRT($I$5*MAX((((F181)+(G181)*(AH181))*(AH181))/MAX((F181)+2*(G181)*(AH181),1E-6),1E-6))</f>
        <v/>
      </c>
      <c r="AR181">
        <f>IF(AQ181&lt;1,"Subcritical","Supercritical")</f>
        <v/>
      </c>
      <c r="AS181">
        <f>((ABS(K181)*$D$6)/(MAX(((F181)+(G181)*(AH181))*(AH181),1E-6)*MAX(((((F181)+(G181)*(AH181))*(AH181))/MAX((F181)+2*(AH181)*SQRT(1+(G181)^2),1E-6))^(2/3),1E-6)))^2</f>
        <v/>
      </c>
    </row>
    <row r="182">
      <c r="A182" t="n">
        <v>33</v>
      </c>
      <c r="B182" t="n">
        <v>31.981</v>
      </c>
      <c r="C182" t="n">
        <v>616527.977</v>
      </c>
      <c r="D182" t="n">
        <v>3097746.115</v>
      </c>
      <c r="E182" t="n">
        <v>633.992</v>
      </c>
      <c r="F182" t="n">
        <v>6</v>
      </c>
      <c r="G182" t="n">
        <v>0</v>
      </c>
      <c r="H182" t="inlineStr">
        <is>
          <t>Normal</t>
        </is>
      </c>
      <c r="I182" t="n">
        <v>0.08</v>
      </c>
      <c r="J182">
        <f>B182-B181</f>
        <v/>
      </c>
      <c r="K182">
        <f>MAX(0,K181-AO181)</f>
        <v/>
      </c>
      <c r="L182">
        <f>IF($D$20=0,IFERROR(L181,MAX($D$16,POWER((ABS(K182)^2)/($I$5*MAX(F182,0.1)^2),1/3))),IF(IFERROR(V181,0)=0,IFERROR(L181,MAX($D$16,POWER((ABS(K182)^2)/($I$5*MAX(F182,0.1)^2),1/3))),IF(OR(IFERROR(L182,0)=0,IFERROR(S181,0)&lt;1,IFERROR(S182,0)&lt;1),MAX($D$16,POWER((ABS(K182)^2)/($I$5*MAX(F182,0.1)^2),1/3)),IF(IFERROR(U182,0)&gt;0,MAX($D$16,IFERROR(L182,0)+((IFERROR(U182,0))*$D$18*IF((IFERROR(S182,0))&lt;1,1,-1))),IF(IFERROR(U182,0)&lt;0,IF(ABS((MAX($D$16,POWER((ABS(K182)^2)/($I$5*MAX(F182,0.1)^2),1/3)))-IFERROR(L182,0))&gt;$D$19,MAX($D$16,IF((MAX($D$16,POWER((ABS(K182)^2)/($I$5*MAX(F182,0.1)^2),1/3)))&gt;IFERROR(L182,0),MIN((MAX($D$16,POWER((ABS(K182)^2)/($I$5*MAX(F182,0.1)^2),1/3))),IFERROR(L182,0)+(MIN(ABS(IFERROR(U182,0))*$D$18,ABS((MAX($D$16,POWER((ABS(K182)^2)/($I$5*MAX(F182,0.1)^2),1/3)))-IFERROR(L182,0))))),MAX((MAX($D$16,POWER((ABS(K182)^2)/($I$5*MAX(F182,0.1)^2),1/3))),IFERROR(L182,0)-(MIN(ABS(IFERROR(U182,0))*$D$18,ABS((MAX($D$16,POWER((ABS(K182)^2)/($I$5*MAX(F182,0.1)^2),1/3)))-IFERROR(L182,0))))))),MAX($D$16,POWER((ABS(K182)^2)/($I$5*MAX(F182,0.1)^2),1/3))),MAX($D$16,IFERROR(L182,0)))))))</f>
        <v/>
      </c>
      <c r="M182">
        <f>((F182)+(G182)*(L182))*(L182)</f>
        <v/>
      </c>
      <c r="N182">
        <f>(((F182)+(G182)*(L182))*(L182))/MAX((F182)+2*(L182)*SQRT(1+(G182)^2),1E-6)</f>
        <v/>
      </c>
      <c r="O182">
        <f>ABS(K182)/MAX(((F182)+(G182)*(L182))*(L182),1E-6)</f>
        <v/>
      </c>
      <c r="P182">
        <f>E182+L182</f>
        <v/>
      </c>
      <c r="Q182">
        <f>P182+((ABS(K182)/MAX(((F182)+(G182)*(L182))*(L182),1E-6))^2)/(2*$I$5)</f>
        <v/>
      </c>
      <c r="R182">
        <f>((ABS(K182)*$D$6)/(MAX(((F182)+(G182)*(L182))*(L182),1E-6)*MAX(((((F182)+(G182)*(L182))*(L182))/MAX((F182)+2*(L182)*SQRT(1+(G182)^2),1E-6))^(2/3),1E-6)))^2</f>
        <v/>
      </c>
      <c r="S182">
        <f>ABS(ABS(K182)/MAX(((F182)+(G182)*(L182))*(L182),1E-6))/SQRT($I$5*MAX((((F182)+(G182)*(L182))*(L182))/MAX((F182)+2*(G182)*(L182),1E-6),1E-6))</f>
        <v/>
      </c>
      <c r="T182">
        <f>((F182)*(L182)^2)/2+(G182)*(L182)^3/3+(ABS(K182)^2)/($I$5*MAX(((F182)+(G182)*(L182))*(L182),1E-6))</f>
        <v/>
      </c>
      <c r="U182">
        <f>IF($D$20=0,0,IFERROR(Q181-(((R181+R182)/2)*J182)-(IF(O181&gt;O182,$D$8*((O181^2-O182^2)/(2*$I$5)),$D$9*((O182^2-O181^2)/(2*$I$5)))+($D$10*(ABS(I182)/90)*(MAX(O181^2,O182^2)/(2*$I$5))))-Q182,0))</f>
        <v/>
      </c>
      <c r="V182">
        <f>IF($D$20=0,1,IFERROR(IF(ROUND(S182,3)=1,1,IF(AND(ABS(U182)&lt;$D$19,S182&gt;1),1,0)),0))</f>
        <v/>
      </c>
      <c r="W182">
        <f>IF($D$20=0,IFERROR(W183,MAX($D$16,POWER((ABS(K182)^2)/($I$5*MAX(F182,0.1)^2),1/3))),IF(IFERROR(AG183,0)=0,IFERROR(W183,MAX($D$16,POWER((ABS(K182)^2)/($I$5*MAX(F182,0.1)^2),1/3))),IF(OR(IFERROR(W182,0)=0,IFERROR(AD183,0)&gt;1),MAX($D$16,POWER((ABS(K182)^2)/($I$5*MAX(F182,0.1)^2),1/3)),IF(IFERROR(AF182,0)&gt;0,MAX($D$16,IFERROR(W182,0)+((IFERROR(AF182,0))*$D$18*IF((IFERROR(AD182,0))&lt;1,1,-1))),IF(IFERROR(AF182,0)&lt;0,IF(ABS((MAX($D$16,POWER((ABS(K182)^2)/($I$5*MAX(F182,0.1)^2),1/3)))-IFERROR(W182,0))&gt;$D$19,MAX($D$16,IF((MAX($D$16,POWER((ABS(K182)^2)/($I$5*MAX(F182,0.1)^2),1/3)))&gt;IFERROR(W182,0),MIN((MAX($D$16,POWER((ABS(K182)^2)/($I$5*MAX(F182,0.1)^2),1/3))),IFERROR(W182,0)+(MIN(ABS(IFERROR(AF182,0))*$D$18,ABS((MAX($D$16,POWER((ABS(K182)^2)/($I$5*MAX(F182,0.1)^2),1/3)))-IFERROR(W182,0))))),MAX((MAX($D$16,POWER((ABS(K182)^2)/($I$5*MAX(F182,0.1)^2),1/3))),IFERROR(W182,0)-(MIN(ABS(IFERROR(AF182,0))*$D$18,ABS((MAX($D$16,POWER((ABS(K182)^2)/($I$5*MAX(F182,0.1)^2),1/3)))-IFERROR(W182,0))))))),MAX($D$16,POWER((ABS(K182)^2)/($I$5*MAX(F182,0.1)^2),1/3))),MAX($D$16,IFERROR(W182,0)))))))</f>
        <v/>
      </c>
      <c r="X182">
        <f>((F182)+(G182)*(W182))*(W182)</f>
        <v/>
      </c>
      <c r="Y182">
        <f>(((F182)+(G182)*(W182))*(W182))/MAX((F182)+2*(W182)*SQRT(1+(G182)^2),1E-6)</f>
        <v/>
      </c>
      <c r="Z182">
        <f>ABS(K182)/MAX(((F182)+(G182)*(W182))*(W182),1E-6)</f>
        <v/>
      </c>
      <c r="AA182">
        <f>E182+W182</f>
        <v/>
      </c>
      <c r="AB182">
        <f>AA182+((ABS(K182)/MAX(((F182)+(G182)*(W182))*(W182),1E-6))^2)/(2*$I$5)</f>
        <v/>
      </c>
      <c r="AC182">
        <f>((ABS(K182)*$D$6)/(MAX(((F182)+(G182)*(W182))*(W182),1E-6)*MAX(((((F182)+(G182)*(W182))*(W182))/MAX((F182)+2*(W182)*SQRT(1+(G182)^2),1E-6))^(2/3),1E-6)))^2</f>
        <v/>
      </c>
      <c r="AD182">
        <f>ABS(ABS(K182)/MAX(((F182)+(G182)*(W182))*(W182),1E-6))/SQRT($I$5*MAX((((F182)+(G182)*(W182))*(W182))/MAX((F182)+2*(G182)*(W182),1E-6),1E-6))</f>
        <v/>
      </c>
      <c r="AE182">
        <f>((F182)*(W182)^2)/2+(G182)*(W182)^3/3+(ABS(K182)^2)/($I$5*MAX(((F182)+(G182)*(W182))*(W182),1E-6))</f>
        <v/>
      </c>
      <c r="AF182">
        <f>IF($D$20=0,0,IFERROR(AB183+(((AC182+AC183)/2)*J183)+(IF(Z182&gt;Z183,$D$8*((Z182^2-Z183^2)/(2*$I$5)),$D$9*((Z183^2-Z182^2)/(2*$I$5)))+($D$10*(ABS(I183)/90)*(MAX(Z182^2,Z183^2)/(2*$I$5))))-AB182,0))</f>
        <v/>
      </c>
      <c r="AG182">
        <f>IF($D$20=0,1,IFERROR(IF(ROUND(AD182,3)=1,1,IF(AND(ABS(AF182)&lt;$D$19,AD182&lt;1),1,0)),0))</f>
        <v/>
      </c>
      <c r="AH182">
        <f>IFERROR(IF(V32="Supercritical",MAX($D$16,IFERROR(L182,MAX($D$16,POWER((ABS(K182)^2)/($I$5*MAX(F182,0.1)^2),1/3)))),IF(V32="Subcritical",MAX($D$16,IFERROR(W182,MAX($D$16,POWER((ABS(K182)^2)/($I$5*MAX(F182,0.1)^2),1/3)))),IF(AND(IFERROR(V182,0)=1,IFERROR(AG182,0)=1),IF(IFERROR(T182,-1E99)&gt;=IFERROR(AE182,-1E99),MAX($D$16,IFERROR(L182,MAX($D$16,POWER((ABS(K182)^2)/($I$5*MAX(F182,0.1)^2),1/3)))),MAX($D$16,IFERROR(W182,MAX($D$16,POWER((ABS(K182)^2)/($I$5*MAX(F182,0.1)^2),1/3))))),IF(IFERROR(V182,0)=1,MAX($D$16,IFERROR(L182,MAX($D$16,POWER((ABS(K182)^2)/($I$5*MAX(F182,0.1)^2),1/3)))),IF(IFERROR(AG182,0)=1,MAX($D$16,IFERROR(W182,MAX($D$16,POWER((ABS(K182)^2)/($I$5*MAX(F182,0.1)^2),1/3)))),MAX($D$16,POWER((ABS(K182)^2)/($I$5*MAX(F182,0.1)^2),1/3))))))),MAX($D$16,POWER((ABS(K182)^2)/($I$5*MAX(F182,0.1)^2),1/3)))</f>
        <v/>
      </c>
      <c r="AI182">
        <f>E182+AH182</f>
        <v/>
      </c>
      <c r="AJ182">
        <f>AI182+((ABS(K182)/MAX(((F182)+(G182)*(AH182))*(AH182),1E-6))^2)/(2*$I$5)</f>
        <v/>
      </c>
      <c r="AM182" t="n">
        <v>0</v>
      </c>
      <c r="AN182" t="n">
        <v>0</v>
      </c>
      <c r="AO182">
        <f>AM182+AN182</f>
        <v/>
      </c>
      <c r="AP182">
        <f>AP181+AO182</f>
        <v/>
      </c>
      <c r="AQ182">
        <f>ABS(ABS(K182)/MAX(((F182)+(G182)*(AH182))*(AH182),1E-6))/SQRT($I$5*MAX((((F182)+(G182)*(AH182))*(AH182))/MAX((F182)+2*(G182)*(AH182),1E-6),1E-6))</f>
        <v/>
      </c>
      <c r="AR182">
        <f>IF(AQ182&lt;1,"Subcritical","Supercritical")</f>
        <v/>
      </c>
      <c r="AS182">
        <f>((ABS(K182)*$D$6)/(MAX(((F182)+(G182)*(AH182))*(AH182),1E-6)*MAX(((((F182)+(G182)*(AH182))*(AH182))/MAX((F182)+2*(AH182)*SQRT(1+(G182)^2),1E-6))^(2/3),1E-6)))^2</f>
        <v/>
      </c>
    </row>
    <row r="183">
      <c r="A183" t="n">
        <v>34</v>
      </c>
      <c r="B183" t="n">
        <v>32.981</v>
      </c>
      <c r="C183" t="n">
        <v>616527.402</v>
      </c>
      <c r="D183" t="n">
        <v>3097745.297</v>
      </c>
      <c r="E183" t="n">
        <v>633.99</v>
      </c>
      <c r="F183" t="n">
        <v>6</v>
      </c>
      <c r="G183" t="n">
        <v>0</v>
      </c>
      <c r="H183" t="inlineStr">
        <is>
          <t>Normal</t>
        </is>
      </c>
      <c r="I183" t="n">
        <v>0.08</v>
      </c>
      <c r="J183">
        <f>B183-B182</f>
        <v/>
      </c>
      <c r="K183">
        <f>MAX(0,K182-AO182)</f>
        <v/>
      </c>
      <c r="L183">
        <f>IF($D$20=0,IFERROR(L182,MAX($D$16,POWER((ABS(K183)^2)/($I$5*MAX(F183,0.1)^2),1/3))),IF(IFERROR(V182,0)=0,IFERROR(L182,MAX($D$16,POWER((ABS(K183)^2)/($I$5*MAX(F183,0.1)^2),1/3))),IF(OR(IFERROR(L183,0)=0,IFERROR(S182,0)&lt;1,IFERROR(S183,0)&lt;1),MAX($D$16,POWER((ABS(K183)^2)/($I$5*MAX(F183,0.1)^2),1/3)),IF(IFERROR(U183,0)&gt;0,MAX($D$16,IFERROR(L183,0)+((IFERROR(U183,0))*$D$18*IF((IFERROR(S183,0))&lt;1,1,-1))),IF(IFERROR(U183,0)&lt;0,IF(ABS((MAX($D$16,POWER((ABS(K183)^2)/($I$5*MAX(F183,0.1)^2),1/3)))-IFERROR(L183,0))&gt;$D$19,MAX($D$16,IF((MAX($D$16,POWER((ABS(K183)^2)/($I$5*MAX(F183,0.1)^2),1/3)))&gt;IFERROR(L183,0),MIN((MAX($D$16,POWER((ABS(K183)^2)/($I$5*MAX(F183,0.1)^2),1/3))),IFERROR(L183,0)+(MIN(ABS(IFERROR(U183,0))*$D$18,ABS((MAX($D$16,POWER((ABS(K183)^2)/($I$5*MAX(F183,0.1)^2),1/3)))-IFERROR(L183,0))))),MAX((MAX($D$16,POWER((ABS(K183)^2)/($I$5*MAX(F183,0.1)^2),1/3))),IFERROR(L183,0)-(MIN(ABS(IFERROR(U183,0))*$D$18,ABS((MAX($D$16,POWER((ABS(K183)^2)/($I$5*MAX(F183,0.1)^2),1/3)))-IFERROR(L183,0))))))),MAX($D$16,POWER((ABS(K183)^2)/($I$5*MAX(F183,0.1)^2),1/3))),MAX($D$16,IFERROR(L183,0)))))))</f>
        <v/>
      </c>
      <c r="M183">
        <f>((F183)+(G183)*(L183))*(L183)</f>
        <v/>
      </c>
      <c r="N183">
        <f>(((F183)+(G183)*(L183))*(L183))/MAX((F183)+2*(L183)*SQRT(1+(G183)^2),1E-6)</f>
        <v/>
      </c>
      <c r="O183">
        <f>ABS(K183)/MAX(((F183)+(G183)*(L183))*(L183),1E-6)</f>
        <v/>
      </c>
      <c r="P183">
        <f>E183+L183</f>
        <v/>
      </c>
      <c r="Q183">
        <f>P183+((ABS(K183)/MAX(((F183)+(G183)*(L183))*(L183),1E-6))^2)/(2*$I$5)</f>
        <v/>
      </c>
      <c r="R183">
        <f>((ABS(K183)*$D$6)/(MAX(((F183)+(G183)*(L183))*(L183),1E-6)*MAX(((((F183)+(G183)*(L183))*(L183))/MAX((F183)+2*(L183)*SQRT(1+(G183)^2),1E-6))^(2/3),1E-6)))^2</f>
        <v/>
      </c>
      <c r="S183">
        <f>ABS(ABS(K183)/MAX(((F183)+(G183)*(L183))*(L183),1E-6))/SQRT($I$5*MAX((((F183)+(G183)*(L183))*(L183))/MAX((F183)+2*(G183)*(L183),1E-6),1E-6))</f>
        <v/>
      </c>
      <c r="T183">
        <f>((F183)*(L183)^2)/2+(G183)*(L183)^3/3+(ABS(K183)^2)/($I$5*MAX(((F183)+(G183)*(L183))*(L183),1E-6))</f>
        <v/>
      </c>
      <c r="U183">
        <f>IF($D$20=0,0,IFERROR(Q182-(((R182+R183)/2)*J183)-(IF(O182&gt;O183,$D$8*((O182^2-O183^2)/(2*$I$5)),$D$9*((O183^2-O182^2)/(2*$I$5)))+($D$10*(ABS(I183)/90)*(MAX(O182^2,O183^2)/(2*$I$5))))-Q183,0))</f>
        <v/>
      </c>
      <c r="V183">
        <f>IF($D$20=0,1,IFERROR(IF(ROUND(S183,3)=1,1,IF(AND(ABS(U183)&lt;$D$19,S183&gt;1),1,0)),0))</f>
        <v/>
      </c>
      <c r="W183">
        <f>IF($D$20=0,IFERROR(W184,MAX($D$16,POWER((ABS(K183)^2)/($I$5*MAX(F183,0.1)^2),1/3))),IF(IFERROR(AG184,0)=0,IFERROR(W184,MAX($D$16,POWER((ABS(K183)^2)/($I$5*MAX(F183,0.1)^2),1/3))),IF(OR(IFERROR(W183,0)=0,IFERROR(AD184,0)&gt;1),MAX($D$16,POWER((ABS(K183)^2)/($I$5*MAX(F183,0.1)^2),1/3)),IF(IFERROR(AF183,0)&gt;0,MAX($D$16,IFERROR(W183,0)+((IFERROR(AF183,0))*$D$18*IF((IFERROR(AD183,0))&lt;1,1,-1))),IF(IFERROR(AF183,0)&lt;0,IF(ABS((MAX($D$16,POWER((ABS(K183)^2)/($I$5*MAX(F183,0.1)^2),1/3)))-IFERROR(W183,0))&gt;$D$19,MAX($D$16,IF((MAX($D$16,POWER((ABS(K183)^2)/($I$5*MAX(F183,0.1)^2),1/3)))&gt;IFERROR(W183,0),MIN((MAX($D$16,POWER((ABS(K183)^2)/($I$5*MAX(F183,0.1)^2),1/3))),IFERROR(W183,0)+(MIN(ABS(IFERROR(AF183,0))*$D$18,ABS((MAX($D$16,POWER((ABS(K183)^2)/($I$5*MAX(F183,0.1)^2),1/3)))-IFERROR(W183,0))))),MAX((MAX($D$16,POWER((ABS(K183)^2)/($I$5*MAX(F183,0.1)^2),1/3))),IFERROR(W183,0)-(MIN(ABS(IFERROR(AF183,0))*$D$18,ABS((MAX($D$16,POWER((ABS(K183)^2)/($I$5*MAX(F183,0.1)^2),1/3)))-IFERROR(W183,0))))))),MAX($D$16,POWER((ABS(K183)^2)/($I$5*MAX(F183,0.1)^2),1/3))),MAX($D$16,IFERROR(W183,0)))))))</f>
        <v/>
      </c>
      <c r="X183">
        <f>((F183)+(G183)*(W183))*(W183)</f>
        <v/>
      </c>
      <c r="Y183">
        <f>(((F183)+(G183)*(W183))*(W183))/MAX((F183)+2*(W183)*SQRT(1+(G183)^2),1E-6)</f>
        <v/>
      </c>
      <c r="Z183">
        <f>ABS(K183)/MAX(((F183)+(G183)*(W183))*(W183),1E-6)</f>
        <v/>
      </c>
      <c r="AA183">
        <f>E183+W183</f>
        <v/>
      </c>
      <c r="AB183">
        <f>AA183+((ABS(K183)/MAX(((F183)+(G183)*(W183))*(W183),1E-6))^2)/(2*$I$5)</f>
        <v/>
      </c>
      <c r="AC183">
        <f>((ABS(K183)*$D$6)/(MAX(((F183)+(G183)*(W183))*(W183),1E-6)*MAX(((((F183)+(G183)*(W183))*(W183))/MAX((F183)+2*(W183)*SQRT(1+(G183)^2),1E-6))^(2/3),1E-6)))^2</f>
        <v/>
      </c>
      <c r="AD183">
        <f>ABS(ABS(K183)/MAX(((F183)+(G183)*(W183))*(W183),1E-6))/SQRT($I$5*MAX((((F183)+(G183)*(W183))*(W183))/MAX((F183)+2*(G183)*(W183),1E-6),1E-6))</f>
        <v/>
      </c>
      <c r="AE183">
        <f>((F183)*(W183)^2)/2+(G183)*(W183)^3/3+(ABS(K183)^2)/($I$5*MAX(((F183)+(G183)*(W183))*(W183),1E-6))</f>
        <v/>
      </c>
      <c r="AF183">
        <f>IF($D$20=0,0,IFERROR(AB184+(((AC183+AC184)/2)*J184)+(IF(Z183&gt;Z184,$D$8*((Z183^2-Z184^2)/(2*$I$5)),$D$9*((Z184^2-Z183^2)/(2*$I$5)))+($D$10*(ABS(I184)/90)*(MAX(Z183^2,Z184^2)/(2*$I$5))))-AB183,0))</f>
        <v/>
      </c>
      <c r="AG183">
        <f>IF($D$20=0,1,IFERROR(IF(ROUND(AD183,3)=1,1,IF(AND(ABS(AF183)&lt;$D$19,AD183&lt;1),1,0)),0))</f>
        <v/>
      </c>
      <c r="AH183">
        <f>IFERROR(IF(V32="Supercritical",MAX($D$16,IFERROR(L183,MAX($D$16,POWER((ABS(K183)^2)/($I$5*MAX(F183,0.1)^2),1/3)))),IF(V32="Subcritical",MAX($D$16,IFERROR(W183,MAX($D$16,POWER((ABS(K183)^2)/($I$5*MAX(F183,0.1)^2),1/3)))),IF(AND(IFERROR(V183,0)=1,IFERROR(AG183,0)=1),IF(IFERROR(T183,-1E99)&gt;=IFERROR(AE183,-1E99),MAX($D$16,IFERROR(L183,MAX($D$16,POWER((ABS(K183)^2)/($I$5*MAX(F183,0.1)^2),1/3)))),MAX($D$16,IFERROR(W183,MAX($D$16,POWER((ABS(K183)^2)/($I$5*MAX(F183,0.1)^2),1/3))))),IF(IFERROR(V183,0)=1,MAX($D$16,IFERROR(L183,MAX($D$16,POWER((ABS(K183)^2)/($I$5*MAX(F183,0.1)^2),1/3)))),IF(IFERROR(AG183,0)=1,MAX($D$16,IFERROR(W183,MAX($D$16,POWER((ABS(K183)^2)/($I$5*MAX(F183,0.1)^2),1/3)))),MAX($D$16,POWER((ABS(K183)^2)/($I$5*MAX(F183,0.1)^2),1/3))))))),MAX($D$16,POWER((ABS(K183)^2)/($I$5*MAX(F183,0.1)^2),1/3)))</f>
        <v/>
      </c>
      <c r="AI183">
        <f>E183+AH183</f>
        <v/>
      </c>
      <c r="AJ183">
        <f>AI183+((ABS(K183)/MAX(((F183)+(G183)*(AH183))*(AH183),1E-6))^2)/(2*$I$5)</f>
        <v/>
      </c>
      <c r="AM183" t="n">
        <v>0</v>
      </c>
      <c r="AN183" t="n">
        <v>0</v>
      </c>
      <c r="AO183">
        <f>AM183+AN183</f>
        <v/>
      </c>
      <c r="AP183">
        <f>AP182+AO183</f>
        <v/>
      </c>
      <c r="AQ183">
        <f>ABS(ABS(K183)/MAX(((F183)+(G183)*(AH183))*(AH183),1E-6))/SQRT($I$5*MAX((((F183)+(G183)*(AH183))*(AH183))/MAX((F183)+2*(G183)*(AH183),1E-6),1E-6))</f>
        <v/>
      </c>
      <c r="AR183">
        <f>IF(AQ183&lt;1,"Subcritical","Supercritical")</f>
        <v/>
      </c>
      <c r="AS183">
        <f>((ABS(K183)*$D$6)/(MAX(((F183)+(G183)*(AH183))*(AH183),1E-6)*MAX(((((F183)+(G183)*(AH183))*(AH183))/MAX((F183)+2*(AH183)*SQRT(1+(G183)^2),1E-6))^(2/3),1E-6)))^2</f>
        <v/>
      </c>
    </row>
    <row r="184">
      <c r="A184" t="n">
        <v>35</v>
      </c>
      <c r="B184" t="n">
        <v>33.981</v>
      </c>
      <c r="C184" t="n">
        <v>616526.828</v>
      </c>
      <c r="D184" t="n">
        <v>3097744.478</v>
      </c>
      <c r="E184" t="n">
        <v>633.9880000000001</v>
      </c>
      <c r="F184" t="n">
        <v>6</v>
      </c>
      <c r="G184" t="n">
        <v>0</v>
      </c>
      <c r="H184" t="inlineStr">
        <is>
          <t>Normal</t>
        </is>
      </c>
      <c r="I184" t="n">
        <v>0.047</v>
      </c>
      <c r="J184">
        <f>B184-B183</f>
        <v/>
      </c>
      <c r="K184">
        <f>MAX(0,K183-AO183)</f>
        <v/>
      </c>
      <c r="L184">
        <f>IF($D$20=0,IFERROR(L183,MAX($D$16,POWER((ABS(K184)^2)/($I$5*MAX(F184,0.1)^2),1/3))),IF(IFERROR(V183,0)=0,IFERROR(L183,MAX($D$16,POWER((ABS(K184)^2)/($I$5*MAX(F184,0.1)^2),1/3))),IF(OR(IFERROR(L184,0)=0,IFERROR(S183,0)&lt;1,IFERROR(S184,0)&lt;1),MAX($D$16,POWER((ABS(K184)^2)/($I$5*MAX(F184,0.1)^2),1/3)),IF(IFERROR(U184,0)&gt;0,MAX($D$16,IFERROR(L184,0)+((IFERROR(U184,0))*$D$18*IF((IFERROR(S184,0))&lt;1,1,-1))),IF(IFERROR(U184,0)&lt;0,IF(ABS((MAX($D$16,POWER((ABS(K184)^2)/($I$5*MAX(F184,0.1)^2),1/3)))-IFERROR(L184,0))&gt;$D$19,MAX($D$16,IF((MAX($D$16,POWER((ABS(K184)^2)/($I$5*MAX(F184,0.1)^2),1/3)))&gt;IFERROR(L184,0),MIN((MAX($D$16,POWER((ABS(K184)^2)/($I$5*MAX(F184,0.1)^2),1/3))),IFERROR(L184,0)+(MIN(ABS(IFERROR(U184,0))*$D$18,ABS((MAX($D$16,POWER((ABS(K184)^2)/($I$5*MAX(F184,0.1)^2),1/3)))-IFERROR(L184,0))))),MAX((MAX($D$16,POWER((ABS(K184)^2)/($I$5*MAX(F184,0.1)^2),1/3))),IFERROR(L184,0)-(MIN(ABS(IFERROR(U184,0))*$D$18,ABS((MAX($D$16,POWER((ABS(K184)^2)/($I$5*MAX(F184,0.1)^2),1/3)))-IFERROR(L184,0))))))),MAX($D$16,POWER((ABS(K184)^2)/($I$5*MAX(F184,0.1)^2),1/3))),MAX($D$16,IFERROR(L184,0)))))))</f>
        <v/>
      </c>
      <c r="M184">
        <f>((F184)+(G184)*(L184))*(L184)</f>
        <v/>
      </c>
      <c r="N184">
        <f>(((F184)+(G184)*(L184))*(L184))/MAX((F184)+2*(L184)*SQRT(1+(G184)^2),1E-6)</f>
        <v/>
      </c>
      <c r="O184">
        <f>ABS(K184)/MAX(((F184)+(G184)*(L184))*(L184),1E-6)</f>
        <v/>
      </c>
      <c r="P184">
        <f>E184+L184</f>
        <v/>
      </c>
      <c r="Q184">
        <f>P184+((ABS(K184)/MAX(((F184)+(G184)*(L184))*(L184),1E-6))^2)/(2*$I$5)</f>
        <v/>
      </c>
      <c r="R184">
        <f>((ABS(K184)*$D$6)/(MAX(((F184)+(G184)*(L184))*(L184),1E-6)*MAX(((((F184)+(G184)*(L184))*(L184))/MAX((F184)+2*(L184)*SQRT(1+(G184)^2),1E-6))^(2/3),1E-6)))^2</f>
        <v/>
      </c>
      <c r="S184">
        <f>ABS(ABS(K184)/MAX(((F184)+(G184)*(L184))*(L184),1E-6))/SQRT($I$5*MAX((((F184)+(G184)*(L184))*(L184))/MAX((F184)+2*(G184)*(L184),1E-6),1E-6))</f>
        <v/>
      </c>
      <c r="T184">
        <f>((F184)*(L184)^2)/2+(G184)*(L184)^3/3+(ABS(K184)^2)/($I$5*MAX(((F184)+(G184)*(L184))*(L184),1E-6))</f>
        <v/>
      </c>
      <c r="U184">
        <f>IF($D$20=0,0,IFERROR(Q183-(((R183+R184)/2)*J184)-(IF(O183&gt;O184,$D$8*((O183^2-O184^2)/(2*$I$5)),$D$9*((O184^2-O183^2)/(2*$I$5)))+($D$10*(ABS(I184)/90)*(MAX(O183^2,O184^2)/(2*$I$5))))-Q184,0))</f>
        <v/>
      </c>
      <c r="V184">
        <f>IF($D$20=0,1,IFERROR(IF(ROUND(S184,3)=1,1,IF(AND(ABS(U184)&lt;$D$19,S184&gt;1),1,0)),0))</f>
        <v/>
      </c>
      <c r="W184">
        <f>IF($D$20=0,IFERROR(W185,MAX($D$16,POWER((ABS(K184)^2)/($I$5*MAX(F184,0.1)^2),1/3))),IF(IFERROR(AG185,0)=0,IFERROR(W185,MAX($D$16,POWER((ABS(K184)^2)/($I$5*MAX(F184,0.1)^2),1/3))),IF(OR(IFERROR(W184,0)=0,IFERROR(AD185,0)&gt;1),MAX($D$16,POWER((ABS(K184)^2)/($I$5*MAX(F184,0.1)^2),1/3)),IF(IFERROR(AF184,0)&gt;0,MAX($D$16,IFERROR(W184,0)+((IFERROR(AF184,0))*$D$18*IF((IFERROR(AD184,0))&lt;1,1,-1))),IF(IFERROR(AF184,0)&lt;0,IF(ABS((MAX($D$16,POWER((ABS(K184)^2)/($I$5*MAX(F184,0.1)^2),1/3)))-IFERROR(W184,0))&gt;$D$19,MAX($D$16,IF((MAX($D$16,POWER((ABS(K184)^2)/($I$5*MAX(F184,0.1)^2),1/3)))&gt;IFERROR(W184,0),MIN((MAX($D$16,POWER((ABS(K184)^2)/($I$5*MAX(F184,0.1)^2),1/3))),IFERROR(W184,0)+(MIN(ABS(IFERROR(AF184,0))*$D$18,ABS((MAX($D$16,POWER((ABS(K184)^2)/($I$5*MAX(F184,0.1)^2),1/3)))-IFERROR(W184,0))))),MAX((MAX($D$16,POWER((ABS(K184)^2)/($I$5*MAX(F184,0.1)^2),1/3))),IFERROR(W184,0)-(MIN(ABS(IFERROR(AF184,0))*$D$18,ABS((MAX($D$16,POWER((ABS(K184)^2)/($I$5*MAX(F184,0.1)^2),1/3)))-IFERROR(W184,0))))))),MAX($D$16,POWER((ABS(K184)^2)/($I$5*MAX(F184,0.1)^2),1/3))),MAX($D$16,IFERROR(W184,0)))))))</f>
        <v/>
      </c>
      <c r="X184">
        <f>((F184)+(G184)*(W184))*(W184)</f>
        <v/>
      </c>
      <c r="Y184">
        <f>(((F184)+(G184)*(W184))*(W184))/MAX((F184)+2*(W184)*SQRT(1+(G184)^2),1E-6)</f>
        <v/>
      </c>
      <c r="Z184">
        <f>ABS(K184)/MAX(((F184)+(G184)*(W184))*(W184),1E-6)</f>
        <v/>
      </c>
      <c r="AA184">
        <f>E184+W184</f>
        <v/>
      </c>
      <c r="AB184">
        <f>AA184+((ABS(K184)/MAX(((F184)+(G184)*(W184))*(W184),1E-6))^2)/(2*$I$5)</f>
        <v/>
      </c>
      <c r="AC184">
        <f>((ABS(K184)*$D$6)/(MAX(((F184)+(G184)*(W184))*(W184),1E-6)*MAX(((((F184)+(G184)*(W184))*(W184))/MAX((F184)+2*(W184)*SQRT(1+(G184)^2),1E-6))^(2/3),1E-6)))^2</f>
        <v/>
      </c>
      <c r="AD184">
        <f>ABS(ABS(K184)/MAX(((F184)+(G184)*(W184))*(W184),1E-6))/SQRT($I$5*MAX((((F184)+(G184)*(W184))*(W184))/MAX((F184)+2*(G184)*(W184),1E-6),1E-6))</f>
        <v/>
      </c>
      <c r="AE184">
        <f>((F184)*(W184)^2)/2+(G184)*(W184)^3/3+(ABS(K184)^2)/($I$5*MAX(((F184)+(G184)*(W184))*(W184),1E-6))</f>
        <v/>
      </c>
      <c r="AF184">
        <f>IF($D$20=0,0,IFERROR(AB185+(((AC184+AC185)/2)*J185)+(IF(Z184&gt;Z185,$D$8*((Z184^2-Z185^2)/(2*$I$5)),$D$9*((Z185^2-Z184^2)/(2*$I$5)))+($D$10*(ABS(I185)/90)*(MAX(Z184^2,Z185^2)/(2*$I$5))))-AB184,0))</f>
        <v/>
      </c>
      <c r="AG184">
        <f>IF($D$20=0,1,IFERROR(IF(ROUND(AD184,3)=1,1,IF(AND(ABS(AF184)&lt;$D$19,AD184&lt;1),1,0)),0))</f>
        <v/>
      </c>
      <c r="AH184">
        <f>IFERROR(IF(V32="Supercritical",MAX($D$16,IFERROR(L184,MAX($D$16,POWER((ABS(K184)^2)/($I$5*MAX(F184,0.1)^2),1/3)))),IF(V32="Subcritical",MAX($D$16,IFERROR(W184,MAX($D$16,POWER((ABS(K184)^2)/($I$5*MAX(F184,0.1)^2),1/3)))),IF(AND(IFERROR(V184,0)=1,IFERROR(AG184,0)=1),IF(IFERROR(T184,-1E99)&gt;=IFERROR(AE184,-1E99),MAX($D$16,IFERROR(L184,MAX($D$16,POWER((ABS(K184)^2)/($I$5*MAX(F184,0.1)^2),1/3)))),MAX($D$16,IFERROR(W184,MAX($D$16,POWER((ABS(K184)^2)/($I$5*MAX(F184,0.1)^2),1/3))))),IF(IFERROR(V184,0)=1,MAX($D$16,IFERROR(L184,MAX($D$16,POWER((ABS(K184)^2)/($I$5*MAX(F184,0.1)^2),1/3)))),IF(IFERROR(AG184,0)=1,MAX($D$16,IFERROR(W184,MAX($D$16,POWER((ABS(K184)^2)/($I$5*MAX(F184,0.1)^2),1/3)))),MAX($D$16,POWER((ABS(K184)^2)/($I$5*MAX(F184,0.1)^2),1/3))))))),MAX($D$16,POWER((ABS(K184)^2)/($I$5*MAX(F184,0.1)^2),1/3)))</f>
        <v/>
      </c>
      <c r="AI184">
        <f>E184+AH184</f>
        <v/>
      </c>
      <c r="AJ184">
        <f>AI184+((ABS(K184)/MAX(((F184)+(G184)*(AH184))*(AH184),1E-6))^2)/(2*$I$5)</f>
        <v/>
      </c>
      <c r="AM184" t="n">
        <v>0</v>
      </c>
      <c r="AN184" t="n">
        <v>0</v>
      </c>
      <c r="AO184">
        <f>AM184+AN184</f>
        <v/>
      </c>
      <c r="AP184">
        <f>AP183+AO184</f>
        <v/>
      </c>
      <c r="AQ184">
        <f>ABS(ABS(K184)/MAX(((F184)+(G184)*(AH184))*(AH184),1E-6))/SQRT($I$5*MAX((((F184)+(G184)*(AH184))*(AH184))/MAX((F184)+2*(G184)*(AH184),1E-6),1E-6))</f>
        <v/>
      </c>
      <c r="AR184">
        <f>IF(AQ184&lt;1,"Subcritical","Supercritical")</f>
        <v/>
      </c>
      <c r="AS184">
        <f>((ABS(K184)*$D$6)/(MAX(((F184)+(G184)*(AH184))*(AH184),1E-6)*MAX(((((F184)+(G184)*(AH184))*(AH184))/MAX((F184)+2*(AH184)*SQRT(1+(G184)^2),1E-6))^(2/3),1E-6)))^2</f>
        <v/>
      </c>
    </row>
    <row r="185">
      <c r="A185" t="n">
        <v>36</v>
      </c>
      <c r="B185" t="n">
        <v>34.982</v>
      </c>
      <c r="C185" t="n">
        <v>616526.253</v>
      </c>
      <c r="D185" t="n">
        <v>3097743.659</v>
      </c>
      <c r="E185" t="n">
        <v>633.986</v>
      </c>
      <c r="F185" t="n">
        <v>6</v>
      </c>
      <c r="G185" t="n">
        <v>0</v>
      </c>
      <c r="H185" t="inlineStr">
        <is>
          <t>Normal</t>
        </is>
      </c>
      <c r="I185" t="n">
        <v>0.014</v>
      </c>
      <c r="J185">
        <f>B185-B184</f>
        <v/>
      </c>
      <c r="K185">
        <f>MAX(0,K184-AO184)</f>
        <v/>
      </c>
      <c r="L185">
        <f>IF($D$20=0,IFERROR(L184,MAX($D$16,POWER((ABS(K185)^2)/($I$5*MAX(F185,0.1)^2),1/3))),IF(IFERROR(V184,0)=0,IFERROR(L184,MAX($D$16,POWER((ABS(K185)^2)/($I$5*MAX(F185,0.1)^2),1/3))),IF(OR(IFERROR(L185,0)=0,IFERROR(S184,0)&lt;1,IFERROR(S185,0)&lt;1),MAX($D$16,POWER((ABS(K185)^2)/($I$5*MAX(F185,0.1)^2),1/3)),IF(IFERROR(U185,0)&gt;0,MAX($D$16,IFERROR(L185,0)+((IFERROR(U185,0))*$D$18*IF((IFERROR(S185,0))&lt;1,1,-1))),IF(IFERROR(U185,0)&lt;0,IF(ABS((MAX($D$16,POWER((ABS(K185)^2)/($I$5*MAX(F185,0.1)^2),1/3)))-IFERROR(L185,0))&gt;$D$19,MAX($D$16,IF((MAX($D$16,POWER((ABS(K185)^2)/($I$5*MAX(F185,0.1)^2),1/3)))&gt;IFERROR(L185,0),MIN((MAX($D$16,POWER((ABS(K185)^2)/($I$5*MAX(F185,0.1)^2),1/3))),IFERROR(L185,0)+(MIN(ABS(IFERROR(U185,0))*$D$18,ABS((MAX($D$16,POWER((ABS(K185)^2)/($I$5*MAX(F185,0.1)^2),1/3)))-IFERROR(L185,0))))),MAX((MAX($D$16,POWER((ABS(K185)^2)/($I$5*MAX(F185,0.1)^2),1/3))),IFERROR(L185,0)-(MIN(ABS(IFERROR(U185,0))*$D$18,ABS((MAX($D$16,POWER((ABS(K185)^2)/($I$5*MAX(F185,0.1)^2),1/3)))-IFERROR(L185,0))))))),MAX($D$16,POWER((ABS(K185)^2)/($I$5*MAX(F185,0.1)^2),1/3))),MAX($D$16,IFERROR(L185,0)))))))</f>
        <v/>
      </c>
      <c r="M185">
        <f>((F185)+(G185)*(L185))*(L185)</f>
        <v/>
      </c>
      <c r="N185">
        <f>(((F185)+(G185)*(L185))*(L185))/MAX((F185)+2*(L185)*SQRT(1+(G185)^2),1E-6)</f>
        <v/>
      </c>
      <c r="O185">
        <f>ABS(K185)/MAX(((F185)+(G185)*(L185))*(L185),1E-6)</f>
        <v/>
      </c>
      <c r="P185">
        <f>E185+L185</f>
        <v/>
      </c>
      <c r="Q185">
        <f>P185+((ABS(K185)/MAX(((F185)+(G185)*(L185))*(L185),1E-6))^2)/(2*$I$5)</f>
        <v/>
      </c>
      <c r="R185">
        <f>((ABS(K185)*$D$6)/(MAX(((F185)+(G185)*(L185))*(L185),1E-6)*MAX(((((F185)+(G185)*(L185))*(L185))/MAX((F185)+2*(L185)*SQRT(1+(G185)^2),1E-6))^(2/3),1E-6)))^2</f>
        <v/>
      </c>
      <c r="S185">
        <f>ABS(ABS(K185)/MAX(((F185)+(G185)*(L185))*(L185),1E-6))/SQRT($I$5*MAX((((F185)+(G185)*(L185))*(L185))/MAX((F185)+2*(G185)*(L185),1E-6),1E-6))</f>
        <v/>
      </c>
      <c r="T185">
        <f>((F185)*(L185)^2)/2+(G185)*(L185)^3/3+(ABS(K185)^2)/($I$5*MAX(((F185)+(G185)*(L185))*(L185),1E-6))</f>
        <v/>
      </c>
      <c r="U185">
        <f>IF($D$20=0,0,IFERROR(Q184-(((R184+R185)/2)*J185)-(IF(O184&gt;O185,$D$8*((O184^2-O185^2)/(2*$I$5)),$D$9*((O185^2-O184^2)/(2*$I$5)))+($D$10*(ABS(I185)/90)*(MAX(O184^2,O185^2)/(2*$I$5))))-Q185,0))</f>
        <v/>
      </c>
      <c r="V185">
        <f>IF($D$20=0,1,IFERROR(IF(ROUND(S185,3)=1,1,IF(AND(ABS(U185)&lt;$D$19,S185&gt;1),1,0)),0))</f>
        <v/>
      </c>
      <c r="W185">
        <f>IF($D$20=0,IFERROR(W186,MAX($D$16,POWER((ABS(K185)^2)/($I$5*MAX(F185,0.1)^2),1/3))),IF(IFERROR(AG186,0)=0,IFERROR(W186,MAX($D$16,POWER((ABS(K185)^2)/($I$5*MAX(F185,0.1)^2),1/3))),IF(OR(IFERROR(W185,0)=0,IFERROR(AD186,0)&gt;1),MAX($D$16,POWER((ABS(K185)^2)/($I$5*MAX(F185,0.1)^2),1/3)),IF(IFERROR(AF185,0)&gt;0,MAX($D$16,IFERROR(W185,0)+((IFERROR(AF185,0))*$D$18*IF((IFERROR(AD185,0))&lt;1,1,-1))),IF(IFERROR(AF185,0)&lt;0,IF(ABS((MAX($D$16,POWER((ABS(K185)^2)/($I$5*MAX(F185,0.1)^2),1/3)))-IFERROR(W185,0))&gt;$D$19,MAX($D$16,IF((MAX($D$16,POWER((ABS(K185)^2)/($I$5*MAX(F185,0.1)^2),1/3)))&gt;IFERROR(W185,0),MIN((MAX($D$16,POWER((ABS(K185)^2)/($I$5*MAX(F185,0.1)^2),1/3))),IFERROR(W185,0)+(MIN(ABS(IFERROR(AF185,0))*$D$18,ABS((MAX($D$16,POWER((ABS(K185)^2)/($I$5*MAX(F185,0.1)^2),1/3)))-IFERROR(W185,0))))),MAX((MAX($D$16,POWER((ABS(K185)^2)/($I$5*MAX(F185,0.1)^2),1/3))),IFERROR(W185,0)-(MIN(ABS(IFERROR(AF185,0))*$D$18,ABS((MAX($D$16,POWER((ABS(K185)^2)/($I$5*MAX(F185,0.1)^2),1/3)))-IFERROR(W185,0))))))),MAX($D$16,POWER((ABS(K185)^2)/($I$5*MAX(F185,0.1)^2),1/3))),MAX($D$16,IFERROR(W185,0)))))))</f>
        <v/>
      </c>
      <c r="X185">
        <f>((F185)+(G185)*(W185))*(W185)</f>
        <v/>
      </c>
      <c r="Y185">
        <f>(((F185)+(G185)*(W185))*(W185))/MAX((F185)+2*(W185)*SQRT(1+(G185)^2),1E-6)</f>
        <v/>
      </c>
      <c r="Z185">
        <f>ABS(K185)/MAX(((F185)+(G185)*(W185))*(W185),1E-6)</f>
        <v/>
      </c>
      <c r="AA185">
        <f>E185+W185</f>
        <v/>
      </c>
      <c r="AB185">
        <f>AA185+((ABS(K185)/MAX(((F185)+(G185)*(W185))*(W185),1E-6))^2)/(2*$I$5)</f>
        <v/>
      </c>
      <c r="AC185">
        <f>((ABS(K185)*$D$6)/(MAX(((F185)+(G185)*(W185))*(W185),1E-6)*MAX(((((F185)+(G185)*(W185))*(W185))/MAX((F185)+2*(W185)*SQRT(1+(G185)^2),1E-6))^(2/3),1E-6)))^2</f>
        <v/>
      </c>
      <c r="AD185">
        <f>ABS(ABS(K185)/MAX(((F185)+(G185)*(W185))*(W185),1E-6))/SQRT($I$5*MAX((((F185)+(G185)*(W185))*(W185))/MAX((F185)+2*(G185)*(W185),1E-6),1E-6))</f>
        <v/>
      </c>
      <c r="AE185">
        <f>((F185)*(W185)^2)/2+(G185)*(W185)^3/3+(ABS(K185)^2)/($I$5*MAX(((F185)+(G185)*(W185))*(W185),1E-6))</f>
        <v/>
      </c>
      <c r="AF185">
        <f>IF($D$20=0,0,IFERROR(AB186+(((AC185+AC186)/2)*J186)+(IF(Z185&gt;Z186,$D$8*((Z185^2-Z186^2)/(2*$I$5)),$D$9*((Z186^2-Z185^2)/(2*$I$5)))+($D$10*(ABS(I186)/90)*(MAX(Z185^2,Z186^2)/(2*$I$5))))-AB185,0))</f>
        <v/>
      </c>
      <c r="AG185">
        <f>IF($D$20=0,1,IFERROR(IF(ROUND(AD185,3)=1,1,IF(AND(ABS(AF185)&lt;$D$19,AD185&lt;1),1,0)),0))</f>
        <v/>
      </c>
      <c r="AH185">
        <f>IFERROR(IF(V32="Supercritical",MAX($D$16,IFERROR(L185,MAX($D$16,POWER((ABS(K185)^2)/($I$5*MAX(F185,0.1)^2),1/3)))),IF(V32="Subcritical",MAX($D$16,IFERROR(W185,MAX($D$16,POWER((ABS(K185)^2)/($I$5*MAX(F185,0.1)^2),1/3)))),IF(AND(IFERROR(V185,0)=1,IFERROR(AG185,0)=1),IF(IFERROR(T185,-1E99)&gt;=IFERROR(AE185,-1E99),MAX($D$16,IFERROR(L185,MAX($D$16,POWER((ABS(K185)^2)/($I$5*MAX(F185,0.1)^2),1/3)))),MAX($D$16,IFERROR(W185,MAX($D$16,POWER((ABS(K185)^2)/($I$5*MAX(F185,0.1)^2),1/3))))),IF(IFERROR(V185,0)=1,MAX($D$16,IFERROR(L185,MAX($D$16,POWER((ABS(K185)^2)/($I$5*MAX(F185,0.1)^2),1/3)))),IF(IFERROR(AG185,0)=1,MAX($D$16,IFERROR(W185,MAX($D$16,POWER((ABS(K185)^2)/($I$5*MAX(F185,0.1)^2),1/3)))),MAX($D$16,POWER((ABS(K185)^2)/($I$5*MAX(F185,0.1)^2),1/3))))))),MAX($D$16,POWER((ABS(K185)^2)/($I$5*MAX(F185,0.1)^2),1/3)))</f>
        <v/>
      </c>
      <c r="AI185">
        <f>E185+AH185</f>
        <v/>
      </c>
      <c r="AJ185">
        <f>AI185+((ABS(K185)/MAX(((F185)+(G185)*(AH185))*(AH185),1E-6))^2)/(2*$I$5)</f>
        <v/>
      </c>
      <c r="AM185" t="n">
        <v>0</v>
      </c>
      <c r="AN185" t="n">
        <v>0</v>
      </c>
      <c r="AO185">
        <f>AM185+AN185</f>
        <v/>
      </c>
      <c r="AP185">
        <f>AP184+AO185</f>
        <v/>
      </c>
      <c r="AQ185">
        <f>ABS(ABS(K185)/MAX(((F185)+(G185)*(AH185))*(AH185),1E-6))/SQRT($I$5*MAX((((F185)+(G185)*(AH185))*(AH185))/MAX((F185)+2*(G185)*(AH185),1E-6),1E-6))</f>
        <v/>
      </c>
      <c r="AR185">
        <f>IF(AQ185&lt;1,"Subcritical","Supercritical")</f>
        <v/>
      </c>
      <c r="AS185">
        <f>((ABS(K185)*$D$6)/(MAX(((F185)+(G185)*(AH185))*(AH185),1E-6)*MAX(((((F185)+(G185)*(AH185))*(AH185))/MAX((F185)+2*(AH185)*SQRT(1+(G185)^2),1E-6))^(2/3),1E-6)))^2</f>
        <v/>
      </c>
    </row>
    <row r="186">
      <c r="A186" t="n">
        <v>37</v>
      </c>
      <c r="B186" t="n">
        <v>35.981</v>
      </c>
      <c r="C186" t="n">
        <v>616525.679</v>
      </c>
      <c r="D186" t="n">
        <v>3097742.841</v>
      </c>
      <c r="E186" t="n">
        <v>633.9235</v>
      </c>
      <c r="F186" t="n">
        <v>6</v>
      </c>
      <c r="G186" t="n">
        <v>0</v>
      </c>
      <c r="H186" t="inlineStr">
        <is>
          <t>Normal</t>
        </is>
      </c>
      <c r="I186" t="n">
        <v>0.033</v>
      </c>
      <c r="J186">
        <f>B186-B185</f>
        <v/>
      </c>
      <c r="K186">
        <f>MAX(0,K185-AO185)</f>
        <v/>
      </c>
      <c r="L186">
        <f>IF($D$20=0,IFERROR(L185,MAX($D$16,POWER((ABS(K186)^2)/($I$5*MAX(F186,0.1)^2),1/3))),IF(IFERROR(V185,0)=0,IFERROR(L185,MAX($D$16,POWER((ABS(K186)^2)/($I$5*MAX(F186,0.1)^2),1/3))),IF(OR(IFERROR(L186,0)=0,IFERROR(S185,0)&lt;1,IFERROR(S186,0)&lt;1),MAX($D$16,POWER((ABS(K186)^2)/($I$5*MAX(F186,0.1)^2),1/3)),IF(IFERROR(U186,0)&gt;0,MAX($D$16,IFERROR(L186,0)+((IFERROR(U186,0))*$D$18*IF((IFERROR(S186,0))&lt;1,1,-1))),IF(IFERROR(U186,0)&lt;0,IF(ABS((MAX($D$16,POWER((ABS(K186)^2)/($I$5*MAX(F186,0.1)^2),1/3)))-IFERROR(L186,0))&gt;$D$19,MAX($D$16,IF((MAX($D$16,POWER((ABS(K186)^2)/($I$5*MAX(F186,0.1)^2),1/3)))&gt;IFERROR(L186,0),MIN((MAX($D$16,POWER((ABS(K186)^2)/($I$5*MAX(F186,0.1)^2),1/3))),IFERROR(L186,0)+(MIN(ABS(IFERROR(U186,0))*$D$18,ABS((MAX($D$16,POWER((ABS(K186)^2)/($I$5*MAX(F186,0.1)^2),1/3)))-IFERROR(L186,0))))),MAX((MAX($D$16,POWER((ABS(K186)^2)/($I$5*MAX(F186,0.1)^2),1/3))),IFERROR(L186,0)-(MIN(ABS(IFERROR(U186,0))*$D$18,ABS((MAX($D$16,POWER((ABS(K186)^2)/($I$5*MAX(F186,0.1)^2),1/3)))-IFERROR(L186,0))))))),MAX($D$16,POWER((ABS(K186)^2)/($I$5*MAX(F186,0.1)^2),1/3))),MAX($D$16,IFERROR(L186,0)))))))</f>
        <v/>
      </c>
      <c r="M186">
        <f>((F186)+(G186)*(L186))*(L186)</f>
        <v/>
      </c>
      <c r="N186">
        <f>(((F186)+(G186)*(L186))*(L186))/MAX((F186)+2*(L186)*SQRT(1+(G186)^2),1E-6)</f>
        <v/>
      </c>
      <c r="O186">
        <f>ABS(K186)/MAX(((F186)+(G186)*(L186))*(L186),1E-6)</f>
        <v/>
      </c>
      <c r="P186">
        <f>E186+L186</f>
        <v/>
      </c>
      <c r="Q186">
        <f>P186+((ABS(K186)/MAX(((F186)+(G186)*(L186))*(L186),1E-6))^2)/(2*$I$5)</f>
        <v/>
      </c>
      <c r="R186">
        <f>((ABS(K186)*$D$6)/(MAX(((F186)+(G186)*(L186))*(L186),1E-6)*MAX(((((F186)+(G186)*(L186))*(L186))/MAX((F186)+2*(L186)*SQRT(1+(G186)^2),1E-6))^(2/3),1E-6)))^2</f>
        <v/>
      </c>
      <c r="S186">
        <f>ABS(ABS(K186)/MAX(((F186)+(G186)*(L186))*(L186),1E-6))/SQRT($I$5*MAX((((F186)+(G186)*(L186))*(L186))/MAX((F186)+2*(G186)*(L186),1E-6),1E-6))</f>
        <v/>
      </c>
      <c r="T186">
        <f>((F186)*(L186)^2)/2+(G186)*(L186)^3/3+(ABS(K186)^2)/($I$5*MAX(((F186)+(G186)*(L186))*(L186),1E-6))</f>
        <v/>
      </c>
      <c r="U186">
        <f>IF($D$20=0,0,IFERROR(Q185-(((R185+R186)/2)*J186)-(IF(O185&gt;O186,$D$8*((O185^2-O186^2)/(2*$I$5)),$D$9*((O186^2-O185^2)/(2*$I$5)))+($D$10*(ABS(I186)/90)*(MAX(O185^2,O186^2)/(2*$I$5))))-Q186,0))</f>
        <v/>
      </c>
      <c r="V186">
        <f>IF($D$20=0,1,IFERROR(IF(ROUND(S186,3)=1,1,IF(AND(ABS(U186)&lt;$D$19,S186&gt;1),1,0)),0))</f>
        <v/>
      </c>
      <c r="W186">
        <f>IF($D$20=0,IFERROR(W187,MAX($D$16,POWER((ABS(K186)^2)/($I$5*MAX(F186,0.1)^2),1/3))),IF(IFERROR(AG187,0)=0,IFERROR(W187,MAX($D$16,POWER((ABS(K186)^2)/($I$5*MAX(F186,0.1)^2),1/3))),IF(OR(IFERROR(W186,0)=0,IFERROR(AD187,0)&gt;1),MAX($D$16,POWER((ABS(K186)^2)/($I$5*MAX(F186,0.1)^2),1/3)),IF(IFERROR(AF186,0)&gt;0,MAX($D$16,IFERROR(W186,0)+((IFERROR(AF186,0))*$D$18*IF((IFERROR(AD186,0))&lt;1,1,-1))),IF(IFERROR(AF186,0)&lt;0,IF(ABS((MAX($D$16,POWER((ABS(K186)^2)/($I$5*MAX(F186,0.1)^2),1/3)))-IFERROR(W186,0))&gt;$D$19,MAX($D$16,IF((MAX($D$16,POWER((ABS(K186)^2)/($I$5*MAX(F186,0.1)^2),1/3)))&gt;IFERROR(W186,0),MIN((MAX($D$16,POWER((ABS(K186)^2)/($I$5*MAX(F186,0.1)^2),1/3))),IFERROR(W186,0)+(MIN(ABS(IFERROR(AF186,0))*$D$18,ABS((MAX($D$16,POWER((ABS(K186)^2)/($I$5*MAX(F186,0.1)^2),1/3)))-IFERROR(W186,0))))),MAX((MAX($D$16,POWER((ABS(K186)^2)/($I$5*MAX(F186,0.1)^2),1/3))),IFERROR(W186,0)-(MIN(ABS(IFERROR(AF186,0))*$D$18,ABS((MAX($D$16,POWER((ABS(K186)^2)/($I$5*MAX(F186,0.1)^2),1/3)))-IFERROR(W186,0))))))),MAX($D$16,POWER((ABS(K186)^2)/($I$5*MAX(F186,0.1)^2),1/3))),MAX($D$16,IFERROR(W186,0)))))))</f>
        <v/>
      </c>
      <c r="X186">
        <f>((F186)+(G186)*(W186))*(W186)</f>
        <v/>
      </c>
      <c r="Y186">
        <f>(((F186)+(G186)*(W186))*(W186))/MAX((F186)+2*(W186)*SQRT(1+(G186)^2),1E-6)</f>
        <v/>
      </c>
      <c r="Z186">
        <f>ABS(K186)/MAX(((F186)+(G186)*(W186))*(W186),1E-6)</f>
        <v/>
      </c>
      <c r="AA186">
        <f>E186+W186</f>
        <v/>
      </c>
      <c r="AB186">
        <f>AA186+((ABS(K186)/MAX(((F186)+(G186)*(W186))*(W186),1E-6))^2)/(2*$I$5)</f>
        <v/>
      </c>
      <c r="AC186">
        <f>((ABS(K186)*$D$6)/(MAX(((F186)+(G186)*(W186))*(W186),1E-6)*MAX(((((F186)+(G186)*(W186))*(W186))/MAX((F186)+2*(W186)*SQRT(1+(G186)^2),1E-6))^(2/3),1E-6)))^2</f>
        <v/>
      </c>
      <c r="AD186">
        <f>ABS(ABS(K186)/MAX(((F186)+(G186)*(W186))*(W186),1E-6))/SQRT($I$5*MAX((((F186)+(G186)*(W186))*(W186))/MAX((F186)+2*(G186)*(W186),1E-6),1E-6))</f>
        <v/>
      </c>
      <c r="AE186">
        <f>((F186)*(W186)^2)/2+(G186)*(W186)^3/3+(ABS(K186)^2)/($I$5*MAX(((F186)+(G186)*(W186))*(W186),1E-6))</f>
        <v/>
      </c>
      <c r="AF186">
        <f>IF($D$20=0,0,IFERROR(AB187+(((AC186+AC187)/2)*J187)+(IF(Z186&gt;Z187,$D$8*((Z186^2-Z187^2)/(2*$I$5)),$D$9*((Z187^2-Z186^2)/(2*$I$5)))+($D$10*(ABS(I187)/90)*(MAX(Z186^2,Z187^2)/(2*$I$5))))-AB186,0))</f>
        <v/>
      </c>
      <c r="AG186">
        <f>IF($D$20=0,1,IFERROR(IF(ROUND(AD186,3)=1,1,IF(AND(ABS(AF186)&lt;$D$19,AD186&lt;1),1,0)),0))</f>
        <v/>
      </c>
      <c r="AH186">
        <f>IFERROR(IF(V32="Supercritical",MAX($D$16,IFERROR(L186,MAX($D$16,POWER((ABS(K186)^2)/($I$5*MAX(F186,0.1)^2),1/3)))),IF(V32="Subcritical",MAX($D$16,IFERROR(W186,MAX($D$16,POWER((ABS(K186)^2)/($I$5*MAX(F186,0.1)^2),1/3)))),IF(AND(IFERROR(V186,0)=1,IFERROR(AG186,0)=1),IF(IFERROR(T186,-1E99)&gt;=IFERROR(AE186,-1E99),MAX($D$16,IFERROR(L186,MAX($D$16,POWER((ABS(K186)^2)/($I$5*MAX(F186,0.1)^2),1/3)))),MAX($D$16,IFERROR(W186,MAX($D$16,POWER((ABS(K186)^2)/($I$5*MAX(F186,0.1)^2),1/3))))),IF(IFERROR(V186,0)=1,MAX($D$16,IFERROR(L186,MAX($D$16,POWER((ABS(K186)^2)/($I$5*MAX(F186,0.1)^2),1/3)))),IF(IFERROR(AG186,0)=1,MAX($D$16,IFERROR(W186,MAX($D$16,POWER((ABS(K186)^2)/($I$5*MAX(F186,0.1)^2),1/3)))),MAX($D$16,POWER((ABS(K186)^2)/($I$5*MAX(F186,0.1)^2),1/3))))))),MAX($D$16,POWER((ABS(K186)^2)/($I$5*MAX(F186,0.1)^2),1/3)))</f>
        <v/>
      </c>
      <c r="AI186">
        <f>E186+AH186</f>
        <v/>
      </c>
      <c r="AJ186">
        <f>AI186+((ABS(K186)/MAX(((F186)+(G186)*(AH186))*(AH186),1E-6))^2)/(2*$I$5)</f>
        <v/>
      </c>
      <c r="AM186" t="n">
        <v>0</v>
      </c>
      <c r="AN186" t="n">
        <v>0</v>
      </c>
      <c r="AO186">
        <f>AM186+AN186</f>
        <v/>
      </c>
      <c r="AP186">
        <f>AP185+AO186</f>
        <v/>
      </c>
      <c r="AQ186">
        <f>ABS(ABS(K186)/MAX(((F186)+(G186)*(AH186))*(AH186),1E-6))/SQRT($I$5*MAX((((F186)+(G186)*(AH186))*(AH186))/MAX((F186)+2*(G186)*(AH186),1E-6),1E-6))</f>
        <v/>
      </c>
      <c r="AR186">
        <f>IF(AQ186&lt;1,"Subcritical","Supercritical")</f>
        <v/>
      </c>
      <c r="AS186">
        <f>((ABS(K186)*$D$6)/(MAX(((F186)+(G186)*(AH186))*(AH186),1E-6)*MAX(((((F186)+(G186)*(AH186))*(AH186))/MAX((F186)+2*(AH186)*SQRT(1+(G186)^2),1E-6))^(2/3),1E-6)))^2</f>
        <v/>
      </c>
    </row>
    <row r="187">
      <c r="A187" t="n">
        <v>38</v>
      </c>
      <c r="B187" t="n">
        <v>36.981</v>
      </c>
      <c r="C187" t="n">
        <v>616525.105</v>
      </c>
      <c r="D187" t="n">
        <v>3097742.022</v>
      </c>
      <c r="E187" t="n">
        <v>633.861</v>
      </c>
      <c r="F187" t="n">
        <v>6</v>
      </c>
      <c r="G187" t="n">
        <v>0</v>
      </c>
      <c r="H187" t="inlineStr">
        <is>
          <t>Normal</t>
        </is>
      </c>
      <c r="I187" t="n">
        <v>0.08</v>
      </c>
      <c r="J187">
        <f>B187-B186</f>
        <v/>
      </c>
      <c r="K187">
        <f>MAX(0,K186-AO186)</f>
        <v/>
      </c>
      <c r="L187">
        <f>IF($D$20=0,IFERROR(L186,MAX($D$16,POWER((ABS(K187)^2)/($I$5*MAX(F187,0.1)^2),1/3))),IF(IFERROR(V186,0)=0,IFERROR(L186,MAX($D$16,POWER((ABS(K187)^2)/($I$5*MAX(F187,0.1)^2),1/3))),IF(OR(IFERROR(L187,0)=0,IFERROR(S186,0)&lt;1,IFERROR(S187,0)&lt;1),MAX($D$16,POWER((ABS(K187)^2)/($I$5*MAX(F187,0.1)^2),1/3)),IF(IFERROR(U187,0)&gt;0,MAX($D$16,IFERROR(L187,0)+((IFERROR(U187,0))*$D$18*IF((IFERROR(S187,0))&lt;1,1,-1))),IF(IFERROR(U187,0)&lt;0,IF(ABS((MAX($D$16,POWER((ABS(K187)^2)/($I$5*MAX(F187,0.1)^2),1/3)))-IFERROR(L187,0))&gt;$D$19,MAX($D$16,IF((MAX($D$16,POWER((ABS(K187)^2)/($I$5*MAX(F187,0.1)^2),1/3)))&gt;IFERROR(L187,0),MIN((MAX($D$16,POWER((ABS(K187)^2)/($I$5*MAX(F187,0.1)^2),1/3))),IFERROR(L187,0)+(MIN(ABS(IFERROR(U187,0))*$D$18,ABS((MAX($D$16,POWER((ABS(K187)^2)/($I$5*MAX(F187,0.1)^2),1/3)))-IFERROR(L187,0))))),MAX((MAX($D$16,POWER((ABS(K187)^2)/($I$5*MAX(F187,0.1)^2),1/3))),IFERROR(L187,0)-(MIN(ABS(IFERROR(U187,0))*$D$18,ABS((MAX($D$16,POWER((ABS(K187)^2)/($I$5*MAX(F187,0.1)^2),1/3)))-IFERROR(L187,0))))))),MAX($D$16,POWER((ABS(K187)^2)/($I$5*MAX(F187,0.1)^2),1/3))),MAX($D$16,IFERROR(L187,0)))))))</f>
        <v/>
      </c>
      <c r="M187">
        <f>((F187)+(G187)*(L187))*(L187)</f>
        <v/>
      </c>
      <c r="N187">
        <f>(((F187)+(G187)*(L187))*(L187))/MAX((F187)+2*(L187)*SQRT(1+(G187)^2),1E-6)</f>
        <v/>
      </c>
      <c r="O187">
        <f>ABS(K187)/MAX(((F187)+(G187)*(L187))*(L187),1E-6)</f>
        <v/>
      </c>
      <c r="P187">
        <f>E187+L187</f>
        <v/>
      </c>
      <c r="Q187">
        <f>P187+((ABS(K187)/MAX(((F187)+(G187)*(L187))*(L187),1E-6))^2)/(2*$I$5)</f>
        <v/>
      </c>
      <c r="R187">
        <f>((ABS(K187)*$D$6)/(MAX(((F187)+(G187)*(L187))*(L187),1E-6)*MAX(((((F187)+(G187)*(L187))*(L187))/MAX((F187)+2*(L187)*SQRT(1+(G187)^2),1E-6))^(2/3),1E-6)))^2</f>
        <v/>
      </c>
      <c r="S187">
        <f>ABS(ABS(K187)/MAX(((F187)+(G187)*(L187))*(L187),1E-6))/SQRT($I$5*MAX((((F187)+(G187)*(L187))*(L187))/MAX((F187)+2*(G187)*(L187),1E-6),1E-6))</f>
        <v/>
      </c>
      <c r="T187">
        <f>((F187)*(L187)^2)/2+(G187)*(L187)^3/3+(ABS(K187)^2)/($I$5*MAX(((F187)+(G187)*(L187))*(L187),1E-6))</f>
        <v/>
      </c>
      <c r="U187">
        <f>IF($D$20=0,0,IFERROR(Q186-(((R186+R187)/2)*J187)-(IF(O186&gt;O187,$D$8*((O186^2-O187^2)/(2*$I$5)),$D$9*((O187^2-O186^2)/(2*$I$5)))+($D$10*(ABS(I187)/90)*(MAX(O186^2,O187^2)/(2*$I$5))))-Q187,0))</f>
        <v/>
      </c>
      <c r="V187">
        <f>IF($D$20=0,1,IFERROR(IF(ROUND(S187,3)=1,1,IF(AND(ABS(U187)&lt;$D$19,S187&gt;1),1,0)),0))</f>
        <v/>
      </c>
      <c r="W187">
        <f>IF($D$20=0,IFERROR(W188,MAX($D$16,POWER((ABS(K187)^2)/($I$5*MAX(F187,0.1)^2),1/3))),IF(IFERROR(AG188,0)=0,IFERROR(W188,MAX($D$16,POWER((ABS(K187)^2)/($I$5*MAX(F187,0.1)^2),1/3))),IF(OR(IFERROR(W187,0)=0,IFERROR(AD188,0)&gt;1),MAX($D$16,POWER((ABS(K187)^2)/($I$5*MAX(F187,0.1)^2),1/3)),IF(IFERROR(AF187,0)&gt;0,MAX($D$16,IFERROR(W187,0)+((IFERROR(AF187,0))*$D$18*IF((IFERROR(AD187,0))&lt;1,1,-1))),IF(IFERROR(AF187,0)&lt;0,IF(ABS((MAX($D$16,POWER((ABS(K187)^2)/($I$5*MAX(F187,0.1)^2),1/3)))-IFERROR(W187,0))&gt;$D$19,MAX($D$16,IF((MAX($D$16,POWER((ABS(K187)^2)/($I$5*MAX(F187,0.1)^2),1/3)))&gt;IFERROR(W187,0),MIN((MAX($D$16,POWER((ABS(K187)^2)/($I$5*MAX(F187,0.1)^2),1/3))),IFERROR(W187,0)+(MIN(ABS(IFERROR(AF187,0))*$D$18,ABS((MAX($D$16,POWER((ABS(K187)^2)/($I$5*MAX(F187,0.1)^2),1/3)))-IFERROR(W187,0))))),MAX((MAX($D$16,POWER((ABS(K187)^2)/($I$5*MAX(F187,0.1)^2),1/3))),IFERROR(W187,0)-(MIN(ABS(IFERROR(AF187,0))*$D$18,ABS((MAX($D$16,POWER((ABS(K187)^2)/($I$5*MAX(F187,0.1)^2),1/3)))-IFERROR(W187,0))))))),MAX($D$16,POWER((ABS(K187)^2)/($I$5*MAX(F187,0.1)^2),1/3))),MAX($D$16,IFERROR(W187,0)))))))</f>
        <v/>
      </c>
      <c r="X187">
        <f>((F187)+(G187)*(W187))*(W187)</f>
        <v/>
      </c>
      <c r="Y187">
        <f>(((F187)+(G187)*(W187))*(W187))/MAX((F187)+2*(W187)*SQRT(1+(G187)^2),1E-6)</f>
        <v/>
      </c>
      <c r="Z187">
        <f>ABS(K187)/MAX(((F187)+(G187)*(W187))*(W187),1E-6)</f>
        <v/>
      </c>
      <c r="AA187">
        <f>E187+W187</f>
        <v/>
      </c>
      <c r="AB187">
        <f>AA187+((ABS(K187)/MAX(((F187)+(G187)*(W187))*(W187),1E-6))^2)/(2*$I$5)</f>
        <v/>
      </c>
      <c r="AC187">
        <f>((ABS(K187)*$D$6)/(MAX(((F187)+(G187)*(W187))*(W187),1E-6)*MAX(((((F187)+(G187)*(W187))*(W187))/MAX((F187)+2*(W187)*SQRT(1+(G187)^2),1E-6))^(2/3),1E-6)))^2</f>
        <v/>
      </c>
      <c r="AD187">
        <f>ABS(ABS(K187)/MAX(((F187)+(G187)*(W187))*(W187),1E-6))/SQRT($I$5*MAX((((F187)+(G187)*(W187))*(W187))/MAX((F187)+2*(G187)*(W187),1E-6),1E-6))</f>
        <v/>
      </c>
      <c r="AE187">
        <f>((F187)*(W187)^2)/2+(G187)*(W187)^3/3+(ABS(K187)^2)/($I$5*MAX(((F187)+(G187)*(W187))*(W187),1E-6))</f>
        <v/>
      </c>
      <c r="AF187">
        <f>IF($D$20=0,0,IFERROR(AB188+(((AC187+AC188)/2)*J188)+(IF(Z187&gt;Z188,$D$8*((Z187^2-Z188^2)/(2*$I$5)),$D$9*((Z188^2-Z187^2)/(2*$I$5)))+($D$10*(ABS(I188)/90)*(MAX(Z187^2,Z188^2)/(2*$I$5))))-AB187,0))</f>
        <v/>
      </c>
      <c r="AG187">
        <f>IF($D$20=0,1,IFERROR(IF(ROUND(AD187,3)=1,1,IF(AND(ABS(AF187)&lt;$D$19,AD187&lt;1),1,0)),0))</f>
        <v/>
      </c>
      <c r="AH187">
        <f>IFERROR(IF(V32="Supercritical",MAX($D$16,IFERROR(L187,MAX($D$16,POWER((ABS(K187)^2)/($I$5*MAX(F187,0.1)^2),1/3)))),IF(V32="Subcritical",MAX($D$16,IFERROR(W187,MAX($D$16,POWER((ABS(K187)^2)/($I$5*MAX(F187,0.1)^2),1/3)))),IF(AND(IFERROR(V187,0)=1,IFERROR(AG187,0)=1),IF(IFERROR(T187,-1E99)&gt;=IFERROR(AE187,-1E99),MAX($D$16,IFERROR(L187,MAX($D$16,POWER((ABS(K187)^2)/($I$5*MAX(F187,0.1)^2),1/3)))),MAX($D$16,IFERROR(W187,MAX($D$16,POWER((ABS(K187)^2)/($I$5*MAX(F187,0.1)^2),1/3))))),IF(IFERROR(V187,0)=1,MAX($D$16,IFERROR(L187,MAX($D$16,POWER((ABS(K187)^2)/($I$5*MAX(F187,0.1)^2),1/3)))),IF(IFERROR(AG187,0)=1,MAX($D$16,IFERROR(W187,MAX($D$16,POWER((ABS(K187)^2)/($I$5*MAX(F187,0.1)^2),1/3)))),MAX($D$16,POWER((ABS(K187)^2)/($I$5*MAX(F187,0.1)^2),1/3))))))),MAX($D$16,POWER((ABS(K187)^2)/($I$5*MAX(F187,0.1)^2),1/3)))</f>
        <v/>
      </c>
      <c r="AI187">
        <f>E187+AH187</f>
        <v/>
      </c>
      <c r="AJ187">
        <f>AI187+((ABS(K187)/MAX(((F187)+(G187)*(AH187))*(AH187),1E-6))^2)/(2*$I$5)</f>
        <v/>
      </c>
      <c r="AM187" t="n">
        <v>0</v>
      </c>
      <c r="AN187" t="n">
        <v>0</v>
      </c>
      <c r="AO187">
        <f>AM187+AN187</f>
        <v/>
      </c>
      <c r="AP187">
        <f>AP186+AO187</f>
        <v/>
      </c>
      <c r="AQ187">
        <f>ABS(ABS(K187)/MAX(((F187)+(G187)*(AH187))*(AH187),1E-6))/SQRT($I$5*MAX((((F187)+(G187)*(AH187))*(AH187))/MAX((F187)+2*(G187)*(AH187),1E-6),1E-6))</f>
        <v/>
      </c>
      <c r="AR187">
        <f>IF(AQ187&lt;1,"Subcritical","Supercritical")</f>
        <v/>
      </c>
      <c r="AS187">
        <f>((ABS(K187)*$D$6)/(MAX(((F187)+(G187)*(AH187))*(AH187),1E-6)*MAX(((((F187)+(G187)*(AH187))*(AH187))/MAX((F187)+2*(AH187)*SQRT(1+(G187)^2),1E-6))^(2/3),1E-6)))^2</f>
        <v/>
      </c>
    </row>
    <row r="188">
      <c r="A188" t="n">
        <v>39</v>
      </c>
      <c r="B188" t="n">
        <v>37.981</v>
      </c>
      <c r="C188" t="n">
        <v>616524.53</v>
      </c>
      <c r="D188" t="n">
        <v>3097741.204</v>
      </c>
      <c r="E188" t="n">
        <v>633.7985</v>
      </c>
      <c r="F188" t="n">
        <v>6</v>
      </c>
      <c r="G188" t="n">
        <v>0</v>
      </c>
      <c r="H188" t="inlineStr">
        <is>
          <t>Normal</t>
        </is>
      </c>
      <c r="I188" t="n">
        <v>0.08</v>
      </c>
      <c r="J188">
        <f>B188-B187</f>
        <v/>
      </c>
      <c r="K188">
        <f>MAX(0,K187-AO187)</f>
        <v/>
      </c>
      <c r="L188">
        <f>IF($D$20=0,IFERROR(L187,MAX($D$16,POWER((ABS(K188)^2)/($I$5*MAX(F188,0.1)^2),1/3))),IF(IFERROR(V187,0)=0,IFERROR(L187,MAX($D$16,POWER((ABS(K188)^2)/($I$5*MAX(F188,0.1)^2),1/3))),IF(OR(IFERROR(L188,0)=0,IFERROR(S187,0)&lt;1,IFERROR(S188,0)&lt;1),MAX($D$16,POWER((ABS(K188)^2)/($I$5*MAX(F188,0.1)^2),1/3)),IF(IFERROR(U188,0)&gt;0,MAX($D$16,IFERROR(L188,0)+((IFERROR(U188,0))*$D$18*IF((IFERROR(S188,0))&lt;1,1,-1))),IF(IFERROR(U188,0)&lt;0,IF(ABS((MAX($D$16,POWER((ABS(K188)^2)/($I$5*MAX(F188,0.1)^2),1/3)))-IFERROR(L188,0))&gt;$D$19,MAX($D$16,IF((MAX($D$16,POWER((ABS(K188)^2)/($I$5*MAX(F188,0.1)^2),1/3)))&gt;IFERROR(L188,0),MIN((MAX($D$16,POWER((ABS(K188)^2)/($I$5*MAX(F188,0.1)^2),1/3))),IFERROR(L188,0)+(MIN(ABS(IFERROR(U188,0))*$D$18,ABS((MAX($D$16,POWER((ABS(K188)^2)/($I$5*MAX(F188,0.1)^2),1/3)))-IFERROR(L188,0))))),MAX((MAX($D$16,POWER((ABS(K188)^2)/($I$5*MAX(F188,0.1)^2),1/3))),IFERROR(L188,0)-(MIN(ABS(IFERROR(U188,0))*$D$18,ABS((MAX($D$16,POWER((ABS(K188)^2)/($I$5*MAX(F188,0.1)^2),1/3)))-IFERROR(L188,0))))))),MAX($D$16,POWER((ABS(K188)^2)/($I$5*MAX(F188,0.1)^2),1/3))),MAX($D$16,IFERROR(L188,0)))))))</f>
        <v/>
      </c>
      <c r="M188">
        <f>((F188)+(G188)*(L188))*(L188)</f>
        <v/>
      </c>
      <c r="N188">
        <f>(((F188)+(G188)*(L188))*(L188))/MAX((F188)+2*(L188)*SQRT(1+(G188)^2),1E-6)</f>
        <v/>
      </c>
      <c r="O188">
        <f>ABS(K188)/MAX(((F188)+(G188)*(L188))*(L188),1E-6)</f>
        <v/>
      </c>
      <c r="P188">
        <f>E188+L188</f>
        <v/>
      </c>
      <c r="Q188">
        <f>P188+((ABS(K188)/MAX(((F188)+(G188)*(L188))*(L188),1E-6))^2)/(2*$I$5)</f>
        <v/>
      </c>
      <c r="R188">
        <f>((ABS(K188)*$D$6)/(MAX(((F188)+(G188)*(L188))*(L188),1E-6)*MAX(((((F188)+(G188)*(L188))*(L188))/MAX((F188)+2*(L188)*SQRT(1+(G188)^2),1E-6))^(2/3),1E-6)))^2</f>
        <v/>
      </c>
      <c r="S188">
        <f>ABS(ABS(K188)/MAX(((F188)+(G188)*(L188))*(L188),1E-6))/SQRT($I$5*MAX((((F188)+(G188)*(L188))*(L188))/MAX((F188)+2*(G188)*(L188),1E-6),1E-6))</f>
        <v/>
      </c>
      <c r="T188">
        <f>((F188)*(L188)^2)/2+(G188)*(L188)^3/3+(ABS(K188)^2)/($I$5*MAX(((F188)+(G188)*(L188))*(L188),1E-6))</f>
        <v/>
      </c>
      <c r="U188">
        <f>IF($D$20=0,0,IFERROR(Q187-(((R187+R188)/2)*J188)-(IF(O187&gt;O188,$D$8*((O187^2-O188^2)/(2*$I$5)),$D$9*((O188^2-O187^2)/(2*$I$5)))+($D$10*(ABS(I188)/90)*(MAX(O187^2,O188^2)/(2*$I$5))))-Q188,0))</f>
        <v/>
      </c>
      <c r="V188">
        <f>IF($D$20=0,1,IFERROR(IF(ROUND(S188,3)=1,1,IF(AND(ABS(U188)&lt;$D$19,S188&gt;1),1,0)),0))</f>
        <v/>
      </c>
      <c r="W188">
        <f>IF($D$20=0,IFERROR(W189,MAX($D$16,POWER((ABS(K188)^2)/($I$5*MAX(F188,0.1)^2),1/3))),IF(IFERROR(AG189,0)=0,IFERROR(W189,MAX($D$16,POWER((ABS(K188)^2)/($I$5*MAX(F188,0.1)^2),1/3))),IF(OR(IFERROR(W188,0)=0,IFERROR(AD189,0)&gt;1),MAX($D$16,POWER((ABS(K188)^2)/($I$5*MAX(F188,0.1)^2),1/3)),IF(IFERROR(AF188,0)&gt;0,MAX($D$16,IFERROR(W188,0)+((IFERROR(AF188,0))*$D$18*IF((IFERROR(AD188,0))&lt;1,1,-1))),IF(IFERROR(AF188,0)&lt;0,IF(ABS((MAX($D$16,POWER((ABS(K188)^2)/($I$5*MAX(F188,0.1)^2),1/3)))-IFERROR(W188,0))&gt;$D$19,MAX($D$16,IF((MAX($D$16,POWER((ABS(K188)^2)/($I$5*MAX(F188,0.1)^2),1/3)))&gt;IFERROR(W188,0),MIN((MAX($D$16,POWER((ABS(K188)^2)/($I$5*MAX(F188,0.1)^2),1/3))),IFERROR(W188,0)+(MIN(ABS(IFERROR(AF188,0))*$D$18,ABS((MAX($D$16,POWER((ABS(K188)^2)/($I$5*MAX(F188,0.1)^2),1/3)))-IFERROR(W188,0))))),MAX((MAX($D$16,POWER((ABS(K188)^2)/($I$5*MAX(F188,0.1)^2),1/3))),IFERROR(W188,0)-(MIN(ABS(IFERROR(AF188,0))*$D$18,ABS((MAX($D$16,POWER((ABS(K188)^2)/($I$5*MAX(F188,0.1)^2),1/3)))-IFERROR(W188,0))))))),MAX($D$16,POWER((ABS(K188)^2)/($I$5*MAX(F188,0.1)^2),1/3))),MAX($D$16,IFERROR(W188,0)))))))</f>
        <v/>
      </c>
      <c r="X188">
        <f>((F188)+(G188)*(W188))*(W188)</f>
        <v/>
      </c>
      <c r="Y188">
        <f>(((F188)+(G188)*(W188))*(W188))/MAX((F188)+2*(W188)*SQRT(1+(G188)^2),1E-6)</f>
        <v/>
      </c>
      <c r="Z188">
        <f>ABS(K188)/MAX(((F188)+(G188)*(W188))*(W188),1E-6)</f>
        <v/>
      </c>
      <c r="AA188">
        <f>E188+W188</f>
        <v/>
      </c>
      <c r="AB188">
        <f>AA188+((ABS(K188)/MAX(((F188)+(G188)*(W188))*(W188),1E-6))^2)/(2*$I$5)</f>
        <v/>
      </c>
      <c r="AC188">
        <f>((ABS(K188)*$D$6)/(MAX(((F188)+(G188)*(W188))*(W188),1E-6)*MAX(((((F188)+(G188)*(W188))*(W188))/MAX((F188)+2*(W188)*SQRT(1+(G188)^2),1E-6))^(2/3),1E-6)))^2</f>
        <v/>
      </c>
      <c r="AD188">
        <f>ABS(ABS(K188)/MAX(((F188)+(G188)*(W188))*(W188),1E-6))/SQRT($I$5*MAX((((F188)+(G188)*(W188))*(W188))/MAX((F188)+2*(G188)*(W188),1E-6),1E-6))</f>
        <v/>
      </c>
      <c r="AE188">
        <f>((F188)*(W188)^2)/2+(G188)*(W188)^3/3+(ABS(K188)^2)/($I$5*MAX(((F188)+(G188)*(W188))*(W188),1E-6))</f>
        <v/>
      </c>
      <c r="AF188">
        <f>IF($D$20=0,0,IFERROR(AB189+(((AC188+AC189)/2)*J189)+(IF(Z188&gt;Z189,$D$8*((Z188^2-Z189^2)/(2*$I$5)),$D$9*((Z189^2-Z188^2)/(2*$I$5)))+($D$10*(ABS(I189)/90)*(MAX(Z188^2,Z189^2)/(2*$I$5))))-AB188,0))</f>
        <v/>
      </c>
      <c r="AG188">
        <f>IF($D$20=0,1,IFERROR(IF(ROUND(AD188,3)=1,1,IF(AND(ABS(AF188)&lt;$D$19,AD188&lt;1),1,0)),0))</f>
        <v/>
      </c>
      <c r="AH188">
        <f>IFERROR(IF(V32="Supercritical",MAX($D$16,IFERROR(L188,MAX($D$16,POWER((ABS(K188)^2)/($I$5*MAX(F188,0.1)^2),1/3)))),IF(V32="Subcritical",MAX($D$16,IFERROR(W188,MAX($D$16,POWER((ABS(K188)^2)/($I$5*MAX(F188,0.1)^2),1/3)))),IF(AND(IFERROR(V188,0)=1,IFERROR(AG188,0)=1),IF(IFERROR(T188,-1E99)&gt;=IFERROR(AE188,-1E99),MAX($D$16,IFERROR(L188,MAX($D$16,POWER((ABS(K188)^2)/($I$5*MAX(F188,0.1)^2),1/3)))),MAX($D$16,IFERROR(W188,MAX($D$16,POWER((ABS(K188)^2)/($I$5*MAX(F188,0.1)^2),1/3))))),IF(IFERROR(V188,0)=1,MAX($D$16,IFERROR(L188,MAX($D$16,POWER((ABS(K188)^2)/($I$5*MAX(F188,0.1)^2),1/3)))),IF(IFERROR(AG188,0)=1,MAX($D$16,IFERROR(W188,MAX($D$16,POWER((ABS(K188)^2)/($I$5*MAX(F188,0.1)^2),1/3)))),MAX($D$16,POWER((ABS(K188)^2)/($I$5*MAX(F188,0.1)^2),1/3))))))),MAX($D$16,POWER((ABS(K188)^2)/($I$5*MAX(F188,0.1)^2),1/3)))</f>
        <v/>
      </c>
      <c r="AI188">
        <f>E188+AH188</f>
        <v/>
      </c>
      <c r="AJ188">
        <f>AI188+((ABS(K188)/MAX(((F188)+(G188)*(AH188))*(AH188),1E-6))^2)/(2*$I$5)</f>
        <v/>
      </c>
      <c r="AM188" t="n">
        <v>0</v>
      </c>
      <c r="AN188" t="n">
        <v>0</v>
      </c>
      <c r="AO188">
        <f>AM188+AN188</f>
        <v/>
      </c>
      <c r="AP188">
        <f>AP187+AO188</f>
        <v/>
      </c>
      <c r="AQ188">
        <f>ABS(ABS(K188)/MAX(((F188)+(G188)*(AH188))*(AH188),1E-6))/SQRT($I$5*MAX((((F188)+(G188)*(AH188))*(AH188))/MAX((F188)+2*(G188)*(AH188),1E-6),1E-6))</f>
        <v/>
      </c>
      <c r="AR188">
        <f>IF(AQ188&lt;1,"Subcritical","Supercritical")</f>
        <v/>
      </c>
      <c r="AS188">
        <f>((ABS(K188)*$D$6)/(MAX(((F188)+(G188)*(AH188))*(AH188),1E-6)*MAX(((((F188)+(G188)*(AH188))*(AH188))/MAX((F188)+2*(AH188)*SQRT(1+(G188)^2),1E-6))^(2/3),1E-6)))^2</f>
        <v/>
      </c>
    </row>
    <row r="189">
      <c r="A189" t="n">
        <v>40</v>
      </c>
      <c r="B189" t="n">
        <v>38.981</v>
      </c>
      <c r="C189" t="n">
        <v>616523.956</v>
      </c>
      <c r="D189" t="n">
        <v>3097740.385</v>
      </c>
      <c r="E189" t="n">
        <v>633.736</v>
      </c>
      <c r="F189" t="n">
        <v>5.999</v>
      </c>
      <c r="G189" t="n">
        <v>0</v>
      </c>
      <c r="H189" t="inlineStr">
        <is>
          <t>Normal</t>
        </is>
      </c>
      <c r="I189" t="n">
        <v>0.08</v>
      </c>
      <c r="J189">
        <f>B189-B188</f>
        <v/>
      </c>
      <c r="K189">
        <f>MAX(0,K188-AO188)</f>
        <v/>
      </c>
      <c r="L189">
        <f>IF($D$20=0,IFERROR(L188,MAX($D$16,POWER((ABS(K189)^2)/($I$5*MAX(F189,0.1)^2),1/3))),IF(IFERROR(V188,0)=0,IFERROR(L188,MAX($D$16,POWER((ABS(K189)^2)/($I$5*MAX(F189,0.1)^2),1/3))),IF(OR(IFERROR(L189,0)=0,IFERROR(S188,0)&lt;1,IFERROR(S189,0)&lt;1),MAX($D$16,POWER((ABS(K189)^2)/($I$5*MAX(F189,0.1)^2),1/3)),IF(IFERROR(U189,0)&gt;0,MAX($D$16,IFERROR(L189,0)+((IFERROR(U189,0))*$D$18*IF((IFERROR(S189,0))&lt;1,1,-1))),IF(IFERROR(U189,0)&lt;0,IF(ABS((MAX($D$16,POWER((ABS(K189)^2)/($I$5*MAX(F189,0.1)^2),1/3)))-IFERROR(L189,0))&gt;$D$19,MAX($D$16,IF((MAX($D$16,POWER((ABS(K189)^2)/($I$5*MAX(F189,0.1)^2),1/3)))&gt;IFERROR(L189,0),MIN((MAX($D$16,POWER((ABS(K189)^2)/($I$5*MAX(F189,0.1)^2),1/3))),IFERROR(L189,0)+(MIN(ABS(IFERROR(U189,0))*$D$18,ABS((MAX($D$16,POWER((ABS(K189)^2)/($I$5*MAX(F189,0.1)^2),1/3)))-IFERROR(L189,0))))),MAX((MAX($D$16,POWER((ABS(K189)^2)/($I$5*MAX(F189,0.1)^2),1/3))),IFERROR(L189,0)-(MIN(ABS(IFERROR(U189,0))*$D$18,ABS((MAX($D$16,POWER((ABS(K189)^2)/($I$5*MAX(F189,0.1)^2),1/3)))-IFERROR(L189,0))))))),MAX($D$16,POWER((ABS(K189)^2)/($I$5*MAX(F189,0.1)^2),1/3))),MAX($D$16,IFERROR(L189,0)))))))</f>
        <v/>
      </c>
      <c r="M189">
        <f>((F189)+(G189)*(L189))*(L189)</f>
        <v/>
      </c>
      <c r="N189">
        <f>(((F189)+(G189)*(L189))*(L189))/MAX((F189)+2*(L189)*SQRT(1+(G189)^2),1E-6)</f>
        <v/>
      </c>
      <c r="O189">
        <f>ABS(K189)/MAX(((F189)+(G189)*(L189))*(L189),1E-6)</f>
        <v/>
      </c>
      <c r="P189">
        <f>E189+L189</f>
        <v/>
      </c>
      <c r="Q189">
        <f>P189+((ABS(K189)/MAX(((F189)+(G189)*(L189))*(L189),1E-6))^2)/(2*$I$5)</f>
        <v/>
      </c>
      <c r="R189">
        <f>((ABS(K189)*$D$6)/(MAX(((F189)+(G189)*(L189))*(L189),1E-6)*MAX(((((F189)+(G189)*(L189))*(L189))/MAX((F189)+2*(L189)*SQRT(1+(G189)^2),1E-6))^(2/3),1E-6)))^2</f>
        <v/>
      </c>
      <c r="S189">
        <f>ABS(ABS(K189)/MAX(((F189)+(G189)*(L189))*(L189),1E-6))/SQRT($I$5*MAX((((F189)+(G189)*(L189))*(L189))/MAX((F189)+2*(G189)*(L189),1E-6),1E-6))</f>
        <v/>
      </c>
      <c r="T189">
        <f>((F189)*(L189)^2)/2+(G189)*(L189)^3/3+(ABS(K189)^2)/($I$5*MAX(((F189)+(G189)*(L189))*(L189),1E-6))</f>
        <v/>
      </c>
      <c r="U189">
        <f>IF($D$20=0,0,IFERROR(Q188-(((R188+R189)/2)*J189)-(IF(O188&gt;O189,$D$8*((O188^2-O189^2)/(2*$I$5)),$D$9*((O189^2-O188^2)/(2*$I$5)))+($D$10*(ABS(I189)/90)*(MAX(O188^2,O189^2)/(2*$I$5))))-Q189,0))</f>
        <v/>
      </c>
      <c r="V189">
        <f>IF($D$20=0,1,IFERROR(IF(ROUND(S189,3)=1,1,IF(AND(ABS(U189)&lt;$D$19,S189&gt;1),1,0)),0))</f>
        <v/>
      </c>
      <c r="W189">
        <f>IF($D$20=0,IFERROR(W190,MAX($D$16,POWER((ABS(K189)^2)/($I$5*MAX(F189,0.1)^2),1/3))),IF(IFERROR(AG190,0)=0,IFERROR(W190,MAX($D$16,POWER((ABS(K189)^2)/($I$5*MAX(F189,0.1)^2),1/3))),IF(OR(IFERROR(W189,0)=0,IFERROR(AD190,0)&gt;1),MAX($D$16,POWER((ABS(K189)^2)/($I$5*MAX(F189,0.1)^2),1/3)),IF(IFERROR(AF189,0)&gt;0,MAX($D$16,IFERROR(W189,0)+((IFERROR(AF189,0))*$D$18*IF((IFERROR(AD189,0))&lt;1,1,-1))),IF(IFERROR(AF189,0)&lt;0,IF(ABS((MAX($D$16,POWER((ABS(K189)^2)/($I$5*MAX(F189,0.1)^2),1/3)))-IFERROR(W189,0))&gt;$D$19,MAX($D$16,IF((MAX($D$16,POWER((ABS(K189)^2)/($I$5*MAX(F189,0.1)^2),1/3)))&gt;IFERROR(W189,0),MIN((MAX($D$16,POWER((ABS(K189)^2)/($I$5*MAX(F189,0.1)^2),1/3))),IFERROR(W189,0)+(MIN(ABS(IFERROR(AF189,0))*$D$18,ABS((MAX($D$16,POWER((ABS(K189)^2)/($I$5*MAX(F189,0.1)^2),1/3)))-IFERROR(W189,0))))),MAX((MAX($D$16,POWER((ABS(K189)^2)/($I$5*MAX(F189,0.1)^2),1/3))),IFERROR(W189,0)-(MIN(ABS(IFERROR(AF189,0))*$D$18,ABS((MAX($D$16,POWER((ABS(K189)^2)/($I$5*MAX(F189,0.1)^2),1/3)))-IFERROR(W189,0))))))),MAX($D$16,POWER((ABS(K189)^2)/($I$5*MAX(F189,0.1)^2),1/3))),MAX($D$16,IFERROR(W189,0)))))))</f>
        <v/>
      </c>
      <c r="X189">
        <f>((F189)+(G189)*(W189))*(W189)</f>
        <v/>
      </c>
      <c r="Y189">
        <f>(((F189)+(G189)*(W189))*(W189))/MAX((F189)+2*(W189)*SQRT(1+(G189)^2),1E-6)</f>
        <v/>
      </c>
      <c r="Z189">
        <f>ABS(K189)/MAX(((F189)+(G189)*(W189))*(W189),1E-6)</f>
        <v/>
      </c>
      <c r="AA189">
        <f>E189+W189</f>
        <v/>
      </c>
      <c r="AB189">
        <f>AA189+((ABS(K189)/MAX(((F189)+(G189)*(W189))*(W189),1E-6))^2)/(2*$I$5)</f>
        <v/>
      </c>
      <c r="AC189">
        <f>((ABS(K189)*$D$6)/(MAX(((F189)+(G189)*(W189))*(W189),1E-6)*MAX(((((F189)+(G189)*(W189))*(W189))/MAX((F189)+2*(W189)*SQRT(1+(G189)^2),1E-6))^(2/3),1E-6)))^2</f>
        <v/>
      </c>
      <c r="AD189">
        <f>ABS(ABS(K189)/MAX(((F189)+(G189)*(W189))*(W189),1E-6))/SQRT($I$5*MAX((((F189)+(G189)*(W189))*(W189))/MAX((F189)+2*(G189)*(W189),1E-6),1E-6))</f>
        <v/>
      </c>
      <c r="AE189">
        <f>((F189)*(W189)^2)/2+(G189)*(W189)^3/3+(ABS(K189)^2)/($I$5*MAX(((F189)+(G189)*(W189))*(W189),1E-6))</f>
        <v/>
      </c>
      <c r="AF189">
        <f>IF($D$20=0,0,IFERROR(AB190+(((AC189+AC190)/2)*J190)+(IF(Z189&gt;Z190,$D$8*((Z189^2-Z190^2)/(2*$I$5)),$D$9*((Z190^2-Z189^2)/(2*$I$5)))+($D$10*(ABS(I190)/90)*(MAX(Z189^2,Z190^2)/(2*$I$5))))-AB189,0))</f>
        <v/>
      </c>
      <c r="AG189">
        <f>IF($D$20=0,1,IFERROR(IF(ROUND(AD189,3)=1,1,IF(AND(ABS(AF189)&lt;$D$19,AD189&lt;1),1,0)),0))</f>
        <v/>
      </c>
      <c r="AH189">
        <f>IFERROR(IF(V32="Supercritical",MAX($D$16,IFERROR(L189,MAX($D$16,POWER((ABS(K189)^2)/($I$5*MAX(F189,0.1)^2),1/3)))),IF(V32="Subcritical",MAX($D$16,IFERROR(W189,MAX($D$16,POWER((ABS(K189)^2)/($I$5*MAX(F189,0.1)^2),1/3)))),IF(AND(IFERROR(V189,0)=1,IFERROR(AG189,0)=1),IF(IFERROR(T189,-1E99)&gt;=IFERROR(AE189,-1E99),MAX($D$16,IFERROR(L189,MAX($D$16,POWER((ABS(K189)^2)/($I$5*MAX(F189,0.1)^2),1/3)))),MAX($D$16,IFERROR(W189,MAX($D$16,POWER((ABS(K189)^2)/($I$5*MAX(F189,0.1)^2),1/3))))),IF(IFERROR(V189,0)=1,MAX($D$16,IFERROR(L189,MAX($D$16,POWER((ABS(K189)^2)/($I$5*MAX(F189,0.1)^2),1/3)))),IF(IFERROR(AG189,0)=1,MAX($D$16,IFERROR(W189,MAX($D$16,POWER((ABS(K189)^2)/($I$5*MAX(F189,0.1)^2),1/3)))),MAX($D$16,POWER((ABS(K189)^2)/($I$5*MAX(F189,0.1)^2),1/3))))))),MAX($D$16,POWER((ABS(K189)^2)/($I$5*MAX(F189,0.1)^2),1/3)))</f>
        <v/>
      </c>
      <c r="AI189">
        <f>E189+AH189</f>
        <v/>
      </c>
      <c r="AJ189">
        <f>AI189+((ABS(K189)/MAX(((F189)+(G189)*(AH189))*(AH189),1E-6))^2)/(2*$I$5)</f>
        <v/>
      </c>
      <c r="AM189" t="n">
        <v>0</v>
      </c>
      <c r="AN189" t="n">
        <v>0</v>
      </c>
      <c r="AO189">
        <f>AM189+AN189</f>
        <v/>
      </c>
      <c r="AP189">
        <f>AP188+AO189</f>
        <v/>
      </c>
      <c r="AQ189">
        <f>ABS(ABS(K189)/MAX(((F189)+(G189)*(AH189))*(AH189),1E-6))/SQRT($I$5*MAX((((F189)+(G189)*(AH189))*(AH189))/MAX((F189)+2*(G189)*(AH189),1E-6),1E-6))</f>
        <v/>
      </c>
      <c r="AR189">
        <f>IF(AQ189&lt;1,"Subcritical","Supercritical")</f>
        <v/>
      </c>
      <c r="AS189">
        <f>((ABS(K189)*$D$6)/(MAX(((F189)+(G189)*(AH189))*(AH189),1E-6)*MAX(((((F189)+(G189)*(AH189))*(AH189))/MAX((F189)+2*(AH189)*SQRT(1+(G189)^2),1E-6))^(2/3),1E-6)))^2</f>
        <v/>
      </c>
    </row>
    <row r="190">
      <c r="A190" t="n">
        <v>41</v>
      </c>
      <c r="B190" t="n">
        <v>39.981</v>
      </c>
      <c r="C190" t="n">
        <v>616523.3810000001</v>
      </c>
      <c r="D190" t="n">
        <v>3097739.567</v>
      </c>
      <c r="E190" t="n">
        <v>633.734</v>
      </c>
      <c r="F190" t="n">
        <v>5.999</v>
      </c>
      <c r="G190" t="n">
        <v>0</v>
      </c>
      <c r="H190" t="inlineStr">
        <is>
          <t>Normal</t>
        </is>
      </c>
      <c r="I190" t="n">
        <v>0.08</v>
      </c>
      <c r="J190">
        <f>B190-B189</f>
        <v/>
      </c>
      <c r="K190">
        <f>MAX(0,K189-AO189)</f>
        <v/>
      </c>
      <c r="L190">
        <f>IF($D$20=0,IFERROR(L189,MAX($D$16,POWER((ABS(K190)^2)/($I$5*MAX(F190,0.1)^2),1/3))),IF(IFERROR(V189,0)=0,IFERROR(L189,MAX($D$16,POWER((ABS(K190)^2)/($I$5*MAX(F190,0.1)^2),1/3))),IF(OR(IFERROR(L190,0)=0,IFERROR(S189,0)&lt;1,IFERROR(S190,0)&lt;1),MAX($D$16,POWER((ABS(K190)^2)/($I$5*MAX(F190,0.1)^2),1/3)),IF(IFERROR(U190,0)&gt;0,MAX($D$16,IFERROR(L190,0)+((IFERROR(U190,0))*$D$18*IF((IFERROR(S190,0))&lt;1,1,-1))),IF(IFERROR(U190,0)&lt;0,IF(ABS((MAX($D$16,POWER((ABS(K190)^2)/($I$5*MAX(F190,0.1)^2),1/3)))-IFERROR(L190,0))&gt;$D$19,MAX($D$16,IF((MAX($D$16,POWER((ABS(K190)^2)/($I$5*MAX(F190,0.1)^2),1/3)))&gt;IFERROR(L190,0),MIN((MAX($D$16,POWER((ABS(K190)^2)/($I$5*MAX(F190,0.1)^2),1/3))),IFERROR(L190,0)+(MIN(ABS(IFERROR(U190,0))*$D$18,ABS((MAX($D$16,POWER((ABS(K190)^2)/($I$5*MAX(F190,0.1)^2),1/3)))-IFERROR(L190,0))))),MAX((MAX($D$16,POWER((ABS(K190)^2)/($I$5*MAX(F190,0.1)^2),1/3))),IFERROR(L190,0)-(MIN(ABS(IFERROR(U190,0))*$D$18,ABS((MAX($D$16,POWER((ABS(K190)^2)/($I$5*MAX(F190,0.1)^2),1/3)))-IFERROR(L190,0))))))),MAX($D$16,POWER((ABS(K190)^2)/($I$5*MAX(F190,0.1)^2),1/3))),MAX($D$16,IFERROR(L190,0)))))))</f>
        <v/>
      </c>
      <c r="M190">
        <f>((F190)+(G190)*(L190))*(L190)</f>
        <v/>
      </c>
      <c r="N190">
        <f>(((F190)+(G190)*(L190))*(L190))/MAX((F190)+2*(L190)*SQRT(1+(G190)^2),1E-6)</f>
        <v/>
      </c>
      <c r="O190">
        <f>ABS(K190)/MAX(((F190)+(G190)*(L190))*(L190),1E-6)</f>
        <v/>
      </c>
      <c r="P190">
        <f>E190+L190</f>
        <v/>
      </c>
      <c r="Q190">
        <f>P190+((ABS(K190)/MAX(((F190)+(G190)*(L190))*(L190),1E-6))^2)/(2*$I$5)</f>
        <v/>
      </c>
      <c r="R190">
        <f>((ABS(K190)*$D$6)/(MAX(((F190)+(G190)*(L190))*(L190),1E-6)*MAX(((((F190)+(G190)*(L190))*(L190))/MAX((F190)+2*(L190)*SQRT(1+(G190)^2),1E-6))^(2/3),1E-6)))^2</f>
        <v/>
      </c>
      <c r="S190">
        <f>ABS(ABS(K190)/MAX(((F190)+(G190)*(L190))*(L190),1E-6))/SQRT($I$5*MAX((((F190)+(G190)*(L190))*(L190))/MAX((F190)+2*(G190)*(L190),1E-6),1E-6))</f>
        <v/>
      </c>
      <c r="T190">
        <f>((F190)*(L190)^2)/2+(G190)*(L190)^3/3+(ABS(K190)^2)/($I$5*MAX(((F190)+(G190)*(L190))*(L190),1E-6))</f>
        <v/>
      </c>
      <c r="U190">
        <f>IF($D$20=0,0,IFERROR(Q189-(((R189+R190)/2)*J190)-(IF(O189&gt;O190,$D$8*((O189^2-O190^2)/(2*$I$5)),$D$9*((O190^2-O189^2)/(2*$I$5)))+($D$10*(ABS(I190)/90)*(MAX(O189^2,O190^2)/(2*$I$5))))-Q190,0))</f>
        <v/>
      </c>
      <c r="V190">
        <f>IF($D$20=0,1,IFERROR(IF(ROUND(S190,3)=1,1,IF(AND(ABS(U190)&lt;$D$19,S190&gt;1),1,0)),0))</f>
        <v/>
      </c>
      <c r="W190">
        <f>IF($D$20=0,IFERROR(W191,MAX($D$16,POWER((ABS(K190)^2)/($I$5*MAX(F190,0.1)^2),1/3))),IF(IFERROR(AG191,0)=0,IFERROR(W191,MAX($D$16,POWER((ABS(K190)^2)/($I$5*MAX(F190,0.1)^2),1/3))),IF(OR(IFERROR(W190,0)=0,IFERROR(AD191,0)&gt;1),MAX($D$16,POWER((ABS(K190)^2)/($I$5*MAX(F190,0.1)^2),1/3)),IF(IFERROR(AF190,0)&gt;0,MAX($D$16,IFERROR(W190,0)+((IFERROR(AF190,0))*$D$18*IF((IFERROR(AD190,0))&lt;1,1,-1))),IF(IFERROR(AF190,0)&lt;0,IF(ABS((MAX($D$16,POWER((ABS(K190)^2)/($I$5*MAX(F190,0.1)^2),1/3)))-IFERROR(W190,0))&gt;$D$19,MAX($D$16,IF((MAX($D$16,POWER((ABS(K190)^2)/($I$5*MAX(F190,0.1)^2),1/3)))&gt;IFERROR(W190,0),MIN((MAX($D$16,POWER((ABS(K190)^2)/($I$5*MAX(F190,0.1)^2),1/3))),IFERROR(W190,0)+(MIN(ABS(IFERROR(AF190,0))*$D$18,ABS((MAX($D$16,POWER((ABS(K190)^2)/($I$5*MAX(F190,0.1)^2),1/3)))-IFERROR(W190,0))))),MAX((MAX($D$16,POWER((ABS(K190)^2)/($I$5*MAX(F190,0.1)^2),1/3))),IFERROR(W190,0)-(MIN(ABS(IFERROR(AF190,0))*$D$18,ABS((MAX($D$16,POWER((ABS(K190)^2)/($I$5*MAX(F190,0.1)^2),1/3)))-IFERROR(W190,0))))))),MAX($D$16,POWER((ABS(K190)^2)/($I$5*MAX(F190,0.1)^2),1/3))),MAX($D$16,IFERROR(W190,0)))))))</f>
        <v/>
      </c>
      <c r="X190">
        <f>((F190)+(G190)*(W190))*(W190)</f>
        <v/>
      </c>
      <c r="Y190">
        <f>(((F190)+(G190)*(W190))*(W190))/MAX((F190)+2*(W190)*SQRT(1+(G190)^2),1E-6)</f>
        <v/>
      </c>
      <c r="Z190">
        <f>ABS(K190)/MAX(((F190)+(G190)*(W190))*(W190),1E-6)</f>
        <v/>
      </c>
      <c r="AA190">
        <f>E190+W190</f>
        <v/>
      </c>
      <c r="AB190">
        <f>AA190+((ABS(K190)/MAX(((F190)+(G190)*(W190))*(W190),1E-6))^2)/(2*$I$5)</f>
        <v/>
      </c>
      <c r="AC190">
        <f>((ABS(K190)*$D$6)/(MAX(((F190)+(G190)*(W190))*(W190),1E-6)*MAX(((((F190)+(G190)*(W190))*(W190))/MAX((F190)+2*(W190)*SQRT(1+(G190)^2),1E-6))^(2/3),1E-6)))^2</f>
        <v/>
      </c>
      <c r="AD190">
        <f>ABS(ABS(K190)/MAX(((F190)+(G190)*(W190))*(W190),1E-6))/SQRT($I$5*MAX((((F190)+(G190)*(W190))*(W190))/MAX((F190)+2*(G190)*(W190),1E-6),1E-6))</f>
        <v/>
      </c>
      <c r="AE190">
        <f>((F190)*(W190)^2)/2+(G190)*(W190)^3/3+(ABS(K190)^2)/($I$5*MAX(((F190)+(G190)*(W190))*(W190),1E-6))</f>
        <v/>
      </c>
      <c r="AF190">
        <f>IF($D$20=0,0,IFERROR(AB191+(((AC190+AC191)/2)*J191)+(IF(Z190&gt;Z191,$D$8*((Z190^2-Z191^2)/(2*$I$5)),$D$9*((Z191^2-Z190^2)/(2*$I$5)))+($D$10*(ABS(I191)/90)*(MAX(Z190^2,Z191^2)/(2*$I$5))))-AB190,0))</f>
        <v/>
      </c>
      <c r="AG190">
        <f>IF($D$20=0,1,IFERROR(IF(ROUND(AD190,3)=1,1,IF(AND(ABS(AF190)&lt;$D$19,AD190&lt;1),1,0)),0))</f>
        <v/>
      </c>
      <c r="AH190">
        <f>IFERROR(IF(V32="Supercritical",MAX($D$16,IFERROR(L190,MAX($D$16,POWER((ABS(K190)^2)/($I$5*MAX(F190,0.1)^2),1/3)))),IF(V32="Subcritical",MAX($D$16,IFERROR(W190,MAX($D$16,POWER((ABS(K190)^2)/($I$5*MAX(F190,0.1)^2),1/3)))),IF(AND(IFERROR(V190,0)=1,IFERROR(AG190,0)=1),IF(IFERROR(T190,-1E99)&gt;=IFERROR(AE190,-1E99),MAX($D$16,IFERROR(L190,MAX($D$16,POWER((ABS(K190)^2)/($I$5*MAX(F190,0.1)^2),1/3)))),MAX($D$16,IFERROR(W190,MAX($D$16,POWER((ABS(K190)^2)/($I$5*MAX(F190,0.1)^2),1/3))))),IF(IFERROR(V190,0)=1,MAX($D$16,IFERROR(L190,MAX($D$16,POWER((ABS(K190)^2)/($I$5*MAX(F190,0.1)^2),1/3)))),IF(IFERROR(AG190,0)=1,MAX($D$16,IFERROR(W190,MAX($D$16,POWER((ABS(K190)^2)/($I$5*MAX(F190,0.1)^2),1/3)))),MAX($D$16,POWER((ABS(K190)^2)/($I$5*MAX(F190,0.1)^2),1/3))))))),MAX($D$16,POWER((ABS(K190)^2)/($I$5*MAX(F190,0.1)^2),1/3)))</f>
        <v/>
      </c>
      <c r="AI190">
        <f>E190+AH190</f>
        <v/>
      </c>
      <c r="AJ190">
        <f>AI190+((ABS(K190)/MAX(((F190)+(G190)*(AH190))*(AH190),1E-6))^2)/(2*$I$5)</f>
        <v/>
      </c>
      <c r="AM190" t="n">
        <v>0</v>
      </c>
      <c r="AN190" t="n">
        <v>0</v>
      </c>
      <c r="AO190">
        <f>AM190+AN190</f>
        <v/>
      </c>
      <c r="AP190">
        <f>AP189+AO190</f>
        <v/>
      </c>
      <c r="AQ190">
        <f>ABS(ABS(K190)/MAX(((F190)+(G190)*(AH190))*(AH190),1E-6))/SQRT($I$5*MAX((((F190)+(G190)*(AH190))*(AH190))/MAX((F190)+2*(G190)*(AH190),1E-6),1E-6))</f>
        <v/>
      </c>
      <c r="AR190">
        <f>IF(AQ190&lt;1,"Subcritical","Supercritical")</f>
        <v/>
      </c>
      <c r="AS190">
        <f>((ABS(K190)*$D$6)/(MAX(((F190)+(G190)*(AH190))*(AH190),1E-6)*MAX(((((F190)+(G190)*(AH190))*(AH190))/MAX((F190)+2*(AH190)*SQRT(1+(G190)^2),1E-6))^(2/3),1E-6)))^2</f>
        <v/>
      </c>
    </row>
    <row r="191">
      <c r="A191" t="n">
        <v>42</v>
      </c>
      <c r="B191" t="n">
        <v>40.981</v>
      </c>
      <c r="C191" t="n">
        <v>616522.807</v>
      </c>
      <c r="D191" t="n">
        <v>3097738.748</v>
      </c>
      <c r="E191" t="n">
        <v>633.732</v>
      </c>
      <c r="F191" t="n">
        <v>5.999</v>
      </c>
      <c r="G191" t="n">
        <v>0</v>
      </c>
      <c r="H191" t="inlineStr">
        <is>
          <t>Normal</t>
        </is>
      </c>
      <c r="I191" t="n">
        <v>0.08</v>
      </c>
      <c r="J191">
        <f>B191-B190</f>
        <v/>
      </c>
      <c r="K191">
        <f>MAX(0,K190-AO190)</f>
        <v/>
      </c>
      <c r="L191">
        <f>IF($D$20=0,IFERROR(L190,MAX($D$16,POWER((ABS(K191)^2)/($I$5*MAX(F191,0.1)^2),1/3))),IF(IFERROR(V190,0)=0,IFERROR(L190,MAX($D$16,POWER((ABS(K191)^2)/($I$5*MAX(F191,0.1)^2),1/3))),IF(OR(IFERROR(L191,0)=0,IFERROR(S190,0)&lt;1,IFERROR(S191,0)&lt;1),MAX($D$16,POWER((ABS(K191)^2)/($I$5*MAX(F191,0.1)^2),1/3)),IF(IFERROR(U191,0)&gt;0,MAX($D$16,IFERROR(L191,0)+((IFERROR(U191,0))*$D$18*IF((IFERROR(S191,0))&lt;1,1,-1))),IF(IFERROR(U191,0)&lt;0,IF(ABS((MAX($D$16,POWER((ABS(K191)^2)/($I$5*MAX(F191,0.1)^2),1/3)))-IFERROR(L191,0))&gt;$D$19,MAX($D$16,IF((MAX($D$16,POWER((ABS(K191)^2)/($I$5*MAX(F191,0.1)^2),1/3)))&gt;IFERROR(L191,0),MIN((MAX($D$16,POWER((ABS(K191)^2)/($I$5*MAX(F191,0.1)^2),1/3))),IFERROR(L191,0)+(MIN(ABS(IFERROR(U191,0))*$D$18,ABS((MAX($D$16,POWER((ABS(K191)^2)/($I$5*MAX(F191,0.1)^2),1/3)))-IFERROR(L191,0))))),MAX((MAX($D$16,POWER((ABS(K191)^2)/($I$5*MAX(F191,0.1)^2),1/3))),IFERROR(L191,0)-(MIN(ABS(IFERROR(U191,0))*$D$18,ABS((MAX($D$16,POWER((ABS(K191)^2)/($I$5*MAX(F191,0.1)^2),1/3)))-IFERROR(L191,0))))))),MAX($D$16,POWER((ABS(K191)^2)/($I$5*MAX(F191,0.1)^2),1/3))),MAX($D$16,IFERROR(L191,0)))))))</f>
        <v/>
      </c>
      <c r="M191">
        <f>((F191)+(G191)*(L191))*(L191)</f>
        <v/>
      </c>
      <c r="N191">
        <f>(((F191)+(G191)*(L191))*(L191))/MAX((F191)+2*(L191)*SQRT(1+(G191)^2),1E-6)</f>
        <v/>
      </c>
      <c r="O191">
        <f>ABS(K191)/MAX(((F191)+(G191)*(L191))*(L191),1E-6)</f>
        <v/>
      </c>
      <c r="P191">
        <f>E191+L191</f>
        <v/>
      </c>
      <c r="Q191">
        <f>P191+((ABS(K191)/MAX(((F191)+(G191)*(L191))*(L191),1E-6))^2)/(2*$I$5)</f>
        <v/>
      </c>
      <c r="R191">
        <f>((ABS(K191)*$D$6)/(MAX(((F191)+(G191)*(L191))*(L191),1E-6)*MAX(((((F191)+(G191)*(L191))*(L191))/MAX((F191)+2*(L191)*SQRT(1+(G191)^2),1E-6))^(2/3),1E-6)))^2</f>
        <v/>
      </c>
      <c r="S191">
        <f>ABS(ABS(K191)/MAX(((F191)+(G191)*(L191))*(L191),1E-6))/SQRT($I$5*MAX((((F191)+(G191)*(L191))*(L191))/MAX((F191)+2*(G191)*(L191),1E-6),1E-6))</f>
        <v/>
      </c>
      <c r="T191">
        <f>((F191)*(L191)^2)/2+(G191)*(L191)^3/3+(ABS(K191)^2)/($I$5*MAX(((F191)+(G191)*(L191))*(L191),1E-6))</f>
        <v/>
      </c>
      <c r="U191">
        <f>IF($D$20=0,0,IFERROR(Q190-(((R190+R191)/2)*J191)-(IF(O190&gt;O191,$D$8*((O190^2-O191^2)/(2*$I$5)),$D$9*((O191^2-O190^2)/(2*$I$5)))+($D$10*(ABS(I191)/90)*(MAX(O190^2,O191^2)/(2*$I$5))))-Q191,0))</f>
        <v/>
      </c>
      <c r="V191">
        <f>IF($D$20=0,1,IFERROR(IF(ROUND(S191,3)=1,1,IF(AND(ABS(U191)&lt;$D$19,S191&gt;1),1,0)),0))</f>
        <v/>
      </c>
      <c r="W191">
        <f>IF($D$20=0,IFERROR(W192,MAX($D$16,POWER((ABS(K191)^2)/($I$5*MAX(F191,0.1)^2),1/3))),IF(IFERROR(AG192,0)=0,IFERROR(W192,MAX($D$16,POWER((ABS(K191)^2)/($I$5*MAX(F191,0.1)^2),1/3))),IF(OR(IFERROR(W191,0)=0,IFERROR(AD192,0)&gt;1),MAX($D$16,POWER((ABS(K191)^2)/($I$5*MAX(F191,0.1)^2),1/3)),IF(IFERROR(AF191,0)&gt;0,MAX($D$16,IFERROR(W191,0)+((IFERROR(AF191,0))*$D$18*IF((IFERROR(AD191,0))&lt;1,1,-1))),IF(IFERROR(AF191,0)&lt;0,IF(ABS((MAX($D$16,POWER((ABS(K191)^2)/($I$5*MAX(F191,0.1)^2),1/3)))-IFERROR(W191,0))&gt;$D$19,MAX($D$16,IF((MAX($D$16,POWER((ABS(K191)^2)/($I$5*MAX(F191,0.1)^2),1/3)))&gt;IFERROR(W191,0),MIN((MAX($D$16,POWER((ABS(K191)^2)/($I$5*MAX(F191,0.1)^2),1/3))),IFERROR(W191,0)+(MIN(ABS(IFERROR(AF191,0))*$D$18,ABS((MAX($D$16,POWER((ABS(K191)^2)/($I$5*MAX(F191,0.1)^2),1/3)))-IFERROR(W191,0))))),MAX((MAX($D$16,POWER((ABS(K191)^2)/($I$5*MAX(F191,0.1)^2),1/3))),IFERROR(W191,0)-(MIN(ABS(IFERROR(AF191,0))*$D$18,ABS((MAX($D$16,POWER((ABS(K191)^2)/($I$5*MAX(F191,0.1)^2),1/3)))-IFERROR(W191,0))))))),MAX($D$16,POWER((ABS(K191)^2)/($I$5*MAX(F191,0.1)^2),1/3))),MAX($D$16,IFERROR(W191,0)))))))</f>
        <v/>
      </c>
      <c r="X191">
        <f>((F191)+(G191)*(W191))*(W191)</f>
        <v/>
      </c>
      <c r="Y191">
        <f>(((F191)+(G191)*(W191))*(W191))/MAX((F191)+2*(W191)*SQRT(1+(G191)^2),1E-6)</f>
        <v/>
      </c>
      <c r="Z191">
        <f>ABS(K191)/MAX(((F191)+(G191)*(W191))*(W191),1E-6)</f>
        <v/>
      </c>
      <c r="AA191">
        <f>E191+W191</f>
        <v/>
      </c>
      <c r="AB191">
        <f>AA191+((ABS(K191)/MAX(((F191)+(G191)*(W191))*(W191),1E-6))^2)/(2*$I$5)</f>
        <v/>
      </c>
      <c r="AC191">
        <f>((ABS(K191)*$D$6)/(MAX(((F191)+(G191)*(W191))*(W191),1E-6)*MAX(((((F191)+(G191)*(W191))*(W191))/MAX((F191)+2*(W191)*SQRT(1+(G191)^2),1E-6))^(2/3),1E-6)))^2</f>
        <v/>
      </c>
      <c r="AD191">
        <f>ABS(ABS(K191)/MAX(((F191)+(G191)*(W191))*(W191),1E-6))/SQRT($I$5*MAX((((F191)+(G191)*(W191))*(W191))/MAX((F191)+2*(G191)*(W191),1E-6),1E-6))</f>
        <v/>
      </c>
      <c r="AE191">
        <f>((F191)*(W191)^2)/2+(G191)*(W191)^3/3+(ABS(K191)^2)/($I$5*MAX(((F191)+(G191)*(W191))*(W191),1E-6))</f>
        <v/>
      </c>
      <c r="AF191">
        <f>IF($D$20=0,0,IFERROR(AB192+(((AC191+AC192)/2)*J192)+(IF(Z191&gt;Z192,$D$8*((Z191^2-Z192^2)/(2*$I$5)),$D$9*((Z192^2-Z191^2)/(2*$I$5)))+($D$10*(ABS(I192)/90)*(MAX(Z191^2,Z192^2)/(2*$I$5))))-AB191,0))</f>
        <v/>
      </c>
      <c r="AG191">
        <f>IF($D$20=0,1,IFERROR(IF(ROUND(AD191,3)=1,1,IF(AND(ABS(AF191)&lt;$D$19,AD191&lt;1),1,0)),0))</f>
        <v/>
      </c>
      <c r="AH191">
        <f>IFERROR(IF(V32="Supercritical",MAX($D$16,IFERROR(L191,MAX($D$16,POWER((ABS(K191)^2)/($I$5*MAX(F191,0.1)^2),1/3)))),IF(V32="Subcritical",MAX($D$16,IFERROR(W191,MAX($D$16,POWER((ABS(K191)^2)/($I$5*MAX(F191,0.1)^2),1/3)))),IF(AND(IFERROR(V191,0)=1,IFERROR(AG191,0)=1),IF(IFERROR(T191,-1E99)&gt;=IFERROR(AE191,-1E99),MAX($D$16,IFERROR(L191,MAX($D$16,POWER((ABS(K191)^2)/($I$5*MAX(F191,0.1)^2),1/3)))),MAX($D$16,IFERROR(W191,MAX($D$16,POWER((ABS(K191)^2)/($I$5*MAX(F191,0.1)^2),1/3))))),IF(IFERROR(V191,0)=1,MAX($D$16,IFERROR(L191,MAX($D$16,POWER((ABS(K191)^2)/($I$5*MAX(F191,0.1)^2),1/3)))),IF(IFERROR(AG191,0)=1,MAX($D$16,IFERROR(W191,MAX($D$16,POWER((ABS(K191)^2)/($I$5*MAX(F191,0.1)^2),1/3)))),MAX($D$16,POWER((ABS(K191)^2)/($I$5*MAX(F191,0.1)^2),1/3))))))),MAX($D$16,POWER((ABS(K191)^2)/($I$5*MAX(F191,0.1)^2),1/3)))</f>
        <v/>
      </c>
      <c r="AI191">
        <f>E191+AH191</f>
        <v/>
      </c>
      <c r="AJ191">
        <f>AI191+((ABS(K191)/MAX(((F191)+(G191)*(AH191))*(AH191),1E-6))^2)/(2*$I$5)</f>
        <v/>
      </c>
      <c r="AM191" t="n">
        <v>0</v>
      </c>
      <c r="AN191" t="n">
        <v>0</v>
      </c>
      <c r="AO191">
        <f>AM191+AN191</f>
        <v/>
      </c>
      <c r="AP191">
        <f>AP190+AO191</f>
        <v/>
      </c>
      <c r="AQ191">
        <f>ABS(ABS(K191)/MAX(((F191)+(G191)*(AH191))*(AH191),1E-6))/SQRT($I$5*MAX((((F191)+(G191)*(AH191))*(AH191))/MAX((F191)+2*(G191)*(AH191),1E-6),1E-6))</f>
        <v/>
      </c>
      <c r="AR191">
        <f>IF(AQ191&lt;1,"Subcritical","Supercritical")</f>
        <v/>
      </c>
      <c r="AS191">
        <f>((ABS(K191)*$D$6)/(MAX(((F191)+(G191)*(AH191))*(AH191),1E-6)*MAX(((((F191)+(G191)*(AH191))*(AH191))/MAX((F191)+2*(AH191)*SQRT(1+(G191)^2),1E-6))^(2/3),1E-6)))^2</f>
        <v/>
      </c>
    </row>
    <row r="192">
      <c r="A192" t="n">
        <v>43</v>
      </c>
      <c r="B192" t="n">
        <v>41.981</v>
      </c>
      <c r="C192" t="n">
        <v>616522.232</v>
      </c>
      <c r="D192" t="n">
        <v>3097737.93</v>
      </c>
      <c r="E192" t="n">
        <v>633.73</v>
      </c>
      <c r="F192" t="n">
        <v>5.999</v>
      </c>
      <c r="G192" t="n">
        <v>0</v>
      </c>
      <c r="H192" t="inlineStr">
        <is>
          <t>Normal</t>
        </is>
      </c>
      <c r="I192" t="n">
        <v>0.08</v>
      </c>
      <c r="J192">
        <f>B192-B191</f>
        <v/>
      </c>
      <c r="K192">
        <f>MAX(0,K191-AO191)</f>
        <v/>
      </c>
      <c r="L192">
        <f>IF($D$20=0,IFERROR(L191,MAX($D$16,POWER((ABS(K192)^2)/($I$5*MAX(F192,0.1)^2),1/3))),IF(IFERROR(V191,0)=0,IFERROR(L191,MAX($D$16,POWER((ABS(K192)^2)/($I$5*MAX(F192,0.1)^2),1/3))),IF(OR(IFERROR(L192,0)=0,IFERROR(S191,0)&lt;1,IFERROR(S192,0)&lt;1),MAX($D$16,POWER((ABS(K192)^2)/($I$5*MAX(F192,0.1)^2),1/3)),IF(IFERROR(U192,0)&gt;0,MAX($D$16,IFERROR(L192,0)+((IFERROR(U192,0))*$D$18*IF((IFERROR(S192,0))&lt;1,1,-1))),IF(IFERROR(U192,0)&lt;0,IF(ABS((MAX($D$16,POWER((ABS(K192)^2)/($I$5*MAX(F192,0.1)^2),1/3)))-IFERROR(L192,0))&gt;$D$19,MAX($D$16,IF((MAX($D$16,POWER((ABS(K192)^2)/($I$5*MAX(F192,0.1)^2),1/3)))&gt;IFERROR(L192,0),MIN((MAX($D$16,POWER((ABS(K192)^2)/($I$5*MAX(F192,0.1)^2),1/3))),IFERROR(L192,0)+(MIN(ABS(IFERROR(U192,0))*$D$18,ABS((MAX($D$16,POWER((ABS(K192)^2)/($I$5*MAX(F192,0.1)^2),1/3)))-IFERROR(L192,0))))),MAX((MAX($D$16,POWER((ABS(K192)^2)/($I$5*MAX(F192,0.1)^2),1/3))),IFERROR(L192,0)-(MIN(ABS(IFERROR(U192,0))*$D$18,ABS((MAX($D$16,POWER((ABS(K192)^2)/($I$5*MAX(F192,0.1)^2),1/3)))-IFERROR(L192,0))))))),MAX($D$16,POWER((ABS(K192)^2)/($I$5*MAX(F192,0.1)^2),1/3))),MAX($D$16,IFERROR(L192,0)))))))</f>
        <v/>
      </c>
      <c r="M192">
        <f>((F192)+(G192)*(L192))*(L192)</f>
        <v/>
      </c>
      <c r="N192">
        <f>(((F192)+(G192)*(L192))*(L192))/MAX((F192)+2*(L192)*SQRT(1+(G192)^2),1E-6)</f>
        <v/>
      </c>
      <c r="O192">
        <f>ABS(K192)/MAX(((F192)+(G192)*(L192))*(L192),1E-6)</f>
        <v/>
      </c>
      <c r="P192">
        <f>E192+L192</f>
        <v/>
      </c>
      <c r="Q192">
        <f>P192+((ABS(K192)/MAX(((F192)+(G192)*(L192))*(L192),1E-6))^2)/(2*$I$5)</f>
        <v/>
      </c>
      <c r="R192">
        <f>((ABS(K192)*$D$6)/(MAX(((F192)+(G192)*(L192))*(L192),1E-6)*MAX(((((F192)+(G192)*(L192))*(L192))/MAX((F192)+2*(L192)*SQRT(1+(G192)^2),1E-6))^(2/3),1E-6)))^2</f>
        <v/>
      </c>
      <c r="S192">
        <f>ABS(ABS(K192)/MAX(((F192)+(G192)*(L192))*(L192),1E-6))/SQRT($I$5*MAX((((F192)+(G192)*(L192))*(L192))/MAX((F192)+2*(G192)*(L192),1E-6),1E-6))</f>
        <v/>
      </c>
      <c r="T192">
        <f>((F192)*(L192)^2)/2+(G192)*(L192)^3/3+(ABS(K192)^2)/($I$5*MAX(((F192)+(G192)*(L192))*(L192),1E-6))</f>
        <v/>
      </c>
      <c r="U192">
        <f>IF($D$20=0,0,IFERROR(Q191-(((R191+R192)/2)*J192)-(IF(O191&gt;O192,$D$8*((O191^2-O192^2)/(2*$I$5)),$D$9*((O192^2-O191^2)/(2*$I$5)))+($D$10*(ABS(I192)/90)*(MAX(O191^2,O192^2)/(2*$I$5))))-Q192,0))</f>
        <v/>
      </c>
      <c r="V192">
        <f>IF($D$20=0,1,IFERROR(IF(ROUND(S192,3)=1,1,IF(AND(ABS(U192)&lt;$D$19,S192&gt;1),1,0)),0))</f>
        <v/>
      </c>
      <c r="W192">
        <f>IF($D$20=0,IFERROR(W193,MAX($D$16,POWER((ABS(K192)^2)/($I$5*MAX(F192,0.1)^2),1/3))),IF(IFERROR(AG193,0)=0,IFERROR(W193,MAX($D$16,POWER((ABS(K192)^2)/($I$5*MAX(F192,0.1)^2),1/3))),IF(OR(IFERROR(W192,0)=0,IFERROR(AD193,0)&gt;1),MAX($D$16,POWER((ABS(K192)^2)/($I$5*MAX(F192,0.1)^2),1/3)),IF(IFERROR(AF192,0)&gt;0,MAX($D$16,IFERROR(W192,0)+((IFERROR(AF192,0))*$D$18*IF((IFERROR(AD192,0))&lt;1,1,-1))),IF(IFERROR(AF192,0)&lt;0,IF(ABS((MAX($D$16,POWER((ABS(K192)^2)/($I$5*MAX(F192,0.1)^2),1/3)))-IFERROR(W192,0))&gt;$D$19,MAX($D$16,IF((MAX($D$16,POWER((ABS(K192)^2)/($I$5*MAX(F192,0.1)^2),1/3)))&gt;IFERROR(W192,0),MIN((MAX($D$16,POWER((ABS(K192)^2)/($I$5*MAX(F192,0.1)^2),1/3))),IFERROR(W192,0)+(MIN(ABS(IFERROR(AF192,0))*$D$18,ABS((MAX($D$16,POWER((ABS(K192)^2)/($I$5*MAX(F192,0.1)^2),1/3)))-IFERROR(W192,0))))),MAX((MAX($D$16,POWER((ABS(K192)^2)/($I$5*MAX(F192,0.1)^2),1/3))),IFERROR(W192,0)-(MIN(ABS(IFERROR(AF192,0))*$D$18,ABS((MAX($D$16,POWER((ABS(K192)^2)/($I$5*MAX(F192,0.1)^2),1/3)))-IFERROR(W192,0))))))),MAX($D$16,POWER((ABS(K192)^2)/($I$5*MAX(F192,0.1)^2),1/3))),MAX($D$16,IFERROR(W192,0)))))))</f>
        <v/>
      </c>
      <c r="X192">
        <f>((F192)+(G192)*(W192))*(W192)</f>
        <v/>
      </c>
      <c r="Y192">
        <f>(((F192)+(G192)*(W192))*(W192))/MAX((F192)+2*(W192)*SQRT(1+(G192)^2),1E-6)</f>
        <v/>
      </c>
      <c r="Z192">
        <f>ABS(K192)/MAX(((F192)+(G192)*(W192))*(W192),1E-6)</f>
        <v/>
      </c>
      <c r="AA192">
        <f>E192+W192</f>
        <v/>
      </c>
      <c r="AB192">
        <f>AA192+((ABS(K192)/MAX(((F192)+(G192)*(W192))*(W192),1E-6))^2)/(2*$I$5)</f>
        <v/>
      </c>
      <c r="AC192">
        <f>((ABS(K192)*$D$6)/(MAX(((F192)+(G192)*(W192))*(W192),1E-6)*MAX(((((F192)+(G192)*(W192))*(W192))/MAX((F192)+2*(W192)*SQRT(1+(G192)^2),1E-6))^(2/3),1E-6)))^2</f>
        <v/>
      </c>
      <c r="AD192">
        <f>ABS(ABS(K192)/MAX(((F192)+(G192)*(W192))*(W192),1E-6))/SQRT($I$5*MAX((((F192)+(G192)*(W192))*(W192))/MAX((F192)+2*(G192)*(W192),1E-6),1E-6))</f>
        <v/>
      </c>
      <c r="AE192">
        <f>((F192)*(W192)^2)/2+(G192)*(W192)^3/3+(ABS(K192)^2)/($I$5*MAX(((F192)+(G192)*(W192))*(W192),1E-6))</f>
        <v/>
      </c>
      <c r="AF192">
        <f>IF($D$20=0,0,IFERROR(AB193+(((AC192+AC193)/2)*J193)+(IF(Z192&gt;Z193,$D$8*((Z192^2-Z193^2)/(2*$I$5)),$D$9*((Z193^2-Z192^2)/(2*$I$5)))+($D$10*(ABS(I193)/90)*(MAX(Z192^2,Z193^2)/(2*$I$5))))-AB192,0))</f>
        <v/>
      </c>
      <c r="AG192">
        <f>IF($D$20=0,1,IFERROR(IF(ROUND(AD192,3)=1,1,IF(AND(ABS(AF192)&lt;$D$19,AD192&lt;1),1,0)),0))</f>
        <v/>
      </c>
      <c r="AH192">
        <f>IFERROR(IF(V32="Supercritical",MAX($D$16,IFERROR(L192,MAX($D$16,POWER((ABS(K192)^2)/($I$5*MAX(F192,0.1)^2),1/3)))),IF(V32="Subcritical",MAX($D$16,IFERROR(W192,MAX($D$16,POWER((ABS(K192)^2)/($I$5*MAX(F192,0.1)^2),1/3)))),IF(AND(IFERROR(V192,0)=1,IFERROR(AG192,0)=1),IF(IFERROR(T192,-1E99)&gt;=IFERROR(AE192,-1E99),MAX($D$16,IFERROR(L192,MAX($D$16,POWER((ABS(K192)^2)/($I$5*MAX(F192,0.1)^2),1/3)))),MAX($D$16,IFERROR(W192,MAX($D$16,POWER((ABS(K192)^2)/($I$5*MAX(F192,0.1)^2),1/3))))),IF(IFERROR(V192,0)=1,MAX($D$16,IFERROR(L192,MAX($D$16,POWER((ABS(K192)^2)/($I$5*MAX(F192,0.1)^2),1/3)))),IF(IFERROR(AG192,0)=1,MAX($D$16,IFERROR(W192,MAX($D$16,POWER((ABS(K192)^2)/($I$5*MAX(F192,0.1)^2),1/3)))),MAX($D$16,POWER((ABS(K192)^2)/($I$5*MAX(F192,0.1)^2),1/3))))))),MAX($D$16,POWER((ABS(K192)^2)/($I$5*MAX(F192,0.1)^2),1/3)))</f>
        <v/>
      </c>
      <c r="AI192">
        <f>E192+AH192</f>
        <v/>
      </c>
      <c r="AJ192">
        <f>AI192+((ABS(K192)/MAX(((F192)+(G192)*(AH192))*(AH192),1E-6))^2)/(2*$I$5)</f>
        <v/>
      </c>
      <c r="AM192" t="n">
        <v>0</v>
      </c>
      <c r="AN192" t="n">
        <v>0</v>
      </c>
      <c r="AO192">
        <f>AM192+AN192</f>
        <v/>
      </c>
      <c r="AP192">
        <f>AP191+AO192</f>
        <v/>
      </c>
      <c r="AQ192">
        <f>ABS(ABS(K192)/MAX(((F192)+(G192)*(AH192))*(AH192),1E-6))/SQRT($I$5*MAX((((F192)+(G192)*(AH192))*(AH192))/MAX((F192)+2*(G192)*(AH192),1E-6),1E-6))</f>
        <v/>
      </c>
      <c r="AR192">
        <f>IF(AQ192&lt;1,"Subcritical","Supercritical")</f>
        <v/>
      </c>
      <c r="AS192">
        <f>((ABS(K192)*$D$6)/(MAX(((F192)+(G192)*(AH192))*(AH192),1E-6)*MAX(((((F192)+(G192)*(AH192))*(AH192))/MAX((F192)+2*(AH192)*SQRT(1+(G192)^2),1E-6))^(2/3),1E-6)))^2</f>
        <v/>
      </c>
    </row>
    <row r="193">
      <c r="A193" t="n">
        <v>44</v>
      </c>
      <c r="B193" t="n">
        <v>42.981</v>
      </c>
      <c r="C193" t="n">
        <v>616521.6580000001</v>
      </c>
      <c r="D193" t="n">
        <v>3097737.111</v>
      </c>
      <c r="E193" t="n">
        <v>633.728</v>
      </c>
      <c r="F193" t="n">
        <v>5.999</v>
      </c>
      <c r="G193" t="n">
        <v>0</v>
      </c>
      <c r="H193" t="inlineStr">
        <is>
          <t>Normal</t>
        </is>
      </c>
      <c r="I193" t="n">
        <v>0.08</v>
      </c>
      <c r="J193">
        <f>B193-B192</f>
        <v/>
      </c>
      <c r="K193">
        <f>MAX(0,K192-AO192)</f>
        <v/>
      </c>
      <c r="L193">
        <f>IF($D$20=0,IFERROR(L192,MAX($D$16,POWER((ABS(K193)^2)/($I$5*MAX(F193,0.1)^2),1/3))),IF(IFERROR(V192,0)=0,IFERROR(L192,MAX($D$16,POWER((ABS(K193)^2)/($I$5*MAX(F193,0.1)^2),1/3))),IF(OR(IFERROR(L193,0)=0,IFERROR(S192,0)&lt;1,IFERROR(S193,0)&lt;1),MAX($D$16,POWER((ABS(K193)^2)/($I$5*MAX(F193,0.1)^2),1/3)),IF(IFERROR(U193,0)&gt;0,MAX($D$16,IFERROR(L193,0)+((IFERROR(U193,0))*$D$18*IF((IFERROR(S193,0))&lt;1,1,-1))),IF(IFERROR(U193,0)&lt;0,IF(ABS((MAX($D$16,POWER((ABS(K193)^2)/($I$5*MAX(F193,0.1)^2),1/3)))-IFERROR(L193,0))&gt;$D$19,MAX($D$16,IF((MAX($D$16,POWER((ABS(K193)^2)/($I$5*MAX(F193,0.1)^2),1/3)))&gt;IFERROR(L193,0),MIN((MAX($D$16,POWER((ABS(K193)^2)/($I$5*MAX(F193,0.1)^2),1/3))),IFERROR(L193,0)+(MIN(ABS(IFERROR(U193,0))*$D$18,ABS((MAX($D$16,POWER((ABS(K193)^2)/($I$5*MAX(F193,0.1)^2),1/3)))-IFERROR(L193,0))))),MAX((MAX($D$16,POWER((ABS(K193)^2)/($I$5*MAX(F193,0.1)^2),1/3))),IFERROR(L193,0)-(MIN(ABS(IFERROR(U193,0))*$D$18,ABS((MAX($D$16,POWER((ABS(K193)^2)/($I$5*MAX(F193,0.1)^2),1/3)))-IFERROR(L193,0))))))),MAX($D$16,POWER((ABS(K193)^2)/($I$5*MAX(F193,0.1)^2),1/3))),MAX($D$16,IFERROR(L193,0)))))))</f>
        <v/>
      </c>
      <c r="M193">
        <f>((F193)+(G193)*(L193))*(L193)</f>
        <v/>
      </c>
      <c r="N193">
        <f>(((F193)+(G193)*(L193))*(L193))/MAX((F193)+2*(L193)*SQRT(1+(G193)^2),1E-6)</f>
        <v/>
      </c>
      <c r="O193">
        <f>ABS(K193)/MAX(((F193)+(G193)*(L193))*(L193),1E-6)</f>
        <v/>
      </c>
      <c r="P193">
        <f>E193+L193</f>
        <v/>
      </c>
      <c r="Q193">
        <f>P193+((ABS(K193)/MAX(((F193)+(G193)*(L193))*(L193),1E-6))^2)/(2*$I$5)</f>
        <v/>
      </c>
      <c r="R193">
        <f>((ABS(K193)*$D$6)/(MAX(((F193)+(G193)*(L193))*(L193),1E-6)*MAX(((((F193)+(G193)*(L193))*(L193))/MAX((F193)+2*(L193)*SQRT(1+(G193)^2),1E-6))^(2/3),1E-6)))^2</f>
        <v/>
      </c>
      <c r="S193">
        <f>ABS(ABS(K193)/MAX(((F193)+(G193)*(L193))*(L193),1E-6))/SQRT($I$5*MAX((((F193)+(G193)*(L193))*(L193))/MAX((F193)+2*(G193)*(L193),1E-6),1E-6))</f>
        <v/>
      </c>
      <c r="T193">
        <f>((F193)*(L193)^2)/2+(G193)*(L193)^3/3+(ABS(K193)^2)/($I$5*MAX(((F193)+(G193)*(L193))*(L193),1E-6))</f>
        <v/>
      </c>
      <c r="U193">
        <f>IF($D$20=0,0,IFERROR(Q192-(((R192+R193)/2)*J193)-(IF(O192&gt;O193,$D$8*((O192^2-O193^2)/(2*$I$5)),$D$9*((O193^2-O192^2)/(2*$I$5)))+($D$10*(ABS(I193)/90)*(MAX(O192^2,O193^2)/(2*$I$5))))-Q193,0))</f>
        <v/>
      </c>
      <c r="V193">
        <f>IF($D$20=0,1,IFERROR(IF(ROUND(S193,3)=1,1,IF(AND(ABS(U193)&lt;$D$19,S193&gt;1),1,0)),0))</f>
        <v/>
      </c>
      <c r="W193">
        <f>IF($D$20=0,IFERROR(W194,MAX($D$16,POWER((ABS(K193)^2)/($I$5*MAX(F193,0.1)^2),1/3))),IF(IFERROR(AG194,0)=0,IFERROR(W194,MAX($D$16,POWER((ABS(K193)^2)/($I$5*MAX(F193,0.1)^2),1/3))),IF(OR(IFERROR(W193,0)=0,IFERROR(AD194,0)&gt;1),MAX($D$16,POWER((ABS(K193)^2)/($I$5*MAX(F193,0.1)^2),1/3)),IF(IFERROR(AF193,0)&gt;0,MAX($D$16,IFERROR(W193,0)+((IFERROR(AF193,0))*$D$18*IF((IFERROR(AD193,0))&lt;1,1,-1))),IF(IFERROR(AF193,0)&lt;0,IF(ABS((MAX($D$16,POWER((ABS(K193)^2)/($I$5*MAX(F193,0.1)^2),1/3)))-IFERROR(W193,0))&gt;$D$19,MAX($D$16,IF((MAX($D$16,POWER((ABS(K193)^2)/($I$5*MAX(F193,0.1)^2),1/3)))&gt;IFERROR(W193,0),MIN((MAX($D$16,POWER((ABS(K193)^2)/($I$5*MAX(F193,0.1)^2),1/3))),IFERROR(W193,0)+(MIN(ABS(IFERROR(AF193,0))*$D$18,ABS((MAX($D$16,POWER((ABS(K193)^2)/($I$5*MAX(F193,0.1)^2),1/3)))-IFERROR(W193,0))))),MAX((MAX($D$16,POWER((ABS(K193)^2)/($I$5*MAX(F193,0.1)^2),1/3))),IFERROR(W193,0)-(MIN(ABS(IFERROR(AF193,0))*$D$18,ABS((MAX($D$16,POWER((ABS(K193)^2)/($I$5*MAX(F193,0.1)^2),1/3)))-IFERROR(W193,0))))))),MAX($D$16,POWER((ABS(K193)^2)/($I$5*MAX(F193,0.1)^2),1/3))),MAX($D$16,IFERROR(W193,0)))))))</f>
        <v/>
      </c>
      <c r="X193">
        <f>((F193)+(G193)*(W193))*(W193)</f>
        <v/>
      </c>
      <c r="Y193">
        <f>(((F193)+(G193)*(W193))*(W193))/MAX((F193)+2*(W193)*SQRT(1+(G193)^2),1E-6)</f>
        <v/>
      </c>
      <c r="Z193">
        <f>ABS(K193)/MAX(((F193)+(G193)*(W193))*(W193),1E-6)</f>
        <v/>
      </c>
      <c r="AA193">
        <f>E193+W193</f>
        <v/>
      </c>
      <c r="AB193">
        <f>AA193+((ABS(K193)/MAX(((F193)+(G193)*(W193))*(W193),1E-6))^2)/(2*$I$5)</f>
        <v/>
      </c>
      <c r="AC193">
        <f>((ABS(K193)*$D$6)/(MAX(((F193)+(G193)*(W193))*(W193),1E-6)*MAX(((((F193)+(G193)*(W193))*(W193))/MAX((F193)+2*(W193)*SQRT(1+(G193)^2),1E-6))^(2/3),1E-6)))^2</f>
        <v/>
      </c>
      <c r="AD193">
        <f>ABS(ABS(K193)/MAX(((F193)+(G193)*(W193))*(W193),1E-6))/SQRT($I$5*MAX((((F193)+(G193)*(W193))*(W193))/MAX((F193)+2*(G193)*(W193),1E-6),1E-6))</f>
        <v/>
      </c>
      <c r="AE193">
        <f>((F193)*(W193)^2)/2+(G193)*(W193)^3/3+(ABS(K193)^2)/($I$5*MAX(((F193)+(G193)*(W193))*(W193),1E-6))</f>
        <v/>
      </c>
      <c r="AF193">
        <f>IF($D$20=0,0,IFERROR(AB194+(((AC193+AC194)/2)*J194)+(IF(Z193&gt;Z194,$D$8*((Z193^2-Z194^2)/(2*$I$5)),$D$9*((Z194^2-Z193^2)/(2*$I$5)))+($D$10*(ABS(I194)/90)*(MAX(Z193^2,Z194^2)/(2*$I$5))))-AB193,0))</f>
        <v/>
      </c>
      <c r="AG193">
        <f>IF($D$20=0,1,IFERROR(IF(ROUND(AD193,3)=1,1,IF(AND(ABS(AF193)&lt;$D$19,AD193&lt;1),1,0)),0))</f>
        <v/>
      </c>
      <c r="AH193">
        <f>IFERROR(IF(V32="Supercritical",MAX($D$16,IFERROR(L193,MAX($D$16,POWER((ABS(K193)^2)/($I$5*MAX(F193,0.1)^2),1/3)))),IF(V32="Subcritical",MAX($D$16,IFERROR(W193,MAX($D$16,POWER((ABS(K193)^2)/($I$5*MAX(F193,0.1)^2),1/3)))),IF(AND(IFERROR(V193,0)=1,IFERROR(AG193,0)=1),IF(IFERROR(T193,-1E99)&gt;=IFERROR(AE193,-1E99),MAX($D$16,IFERROR(L193,MAX($D$16,POWER((ABS(K193)^2)/($I$5*MAX(F193,0.1)^2),1/3)))),MAX($D$16,IFERROR(W193,MAX($D$16,POWER((ABS(K193)^2)/($I$5*MAX(F193,0.1)^2),1/3))))),IF(IFERROR(V193,0)=1,MAX($D$16,IFERROR(L193,MAX($D$16,POWER((ABS(K193)^2)/($I$5*MAX(F193,0.1)^2),1/3)))),IF(IFERROR(AG193,0)=1,MAX($D$16,IFERROR(W193,MAX($D$16,POWER((ABS(K193)^2)/($I$5*MAX(F193,0.1)^2),1/3)))),MAX($D$16,POWER((ABS(K193)^2)/($I$5*MAX(F193,0.1)^2),1/3))))))),MAX($D$16,POWER((ABS(K193)^2)/($I$5*MAX(F193,0.1)^2),1/3)))</f>
        <v/>
      </c>
      <c r="AI193">
        <f>E193+AH193</f>
        <v/>
      </c>
      <c r="AJ193">
        <f>AI193+((ABS(K193)/MAX(((F193)+(G193)*(AH193))*(AH193),1E-6))^2)/(2*$I$5)</f>
        <v/>
      </c>
      <c r="AM193" t="n">
        <v>0</v>
      </c>
      <c r="AN193" t="n">
        <v>0</v>
      </c>
      <c r="AO193">
        <f>AM193+AN193</f>
        <v/>
      </c>
      <c r="AP193">
        <f>AP192+AO193</f>
        <v/>
      </c>
      <c r="AQ193">
        <f>ABS(ABS(K193)/MAX(((F193)+(G193)*(AH193))*(AH193),1E-6))/SQRT($I$5*MAX((((F193)+(G193)*(AH193))*(AH193))/MAX((F193)+2*(G193)*(AH193),1E-6),1E-6))</f>
        <v/>
      </c>
      <c r="AR193">
        <f>IF(AQ193&lt;1,"Subcritical","Supercritical")</f>
        <v/>
      </c>
      <c r="AS193">
        <f>((ABS(K193)*$D$6)/(MAX(((F193)+(G193)*(AH193))*(AH193),1E-6)*MAX(((((F193)+(G193)*(AH193))*(AH193))/MAX((F193)+2*(AH193)*SQRT(1+(G193)^2),1E-6))^(2/3),1E-6)))^2</f>
        <v/>
      </c>
    </row>
    <row r="194">
      <c r="A194" t="n">
        <v>45</v>
      </c>
      <c r="B194" t="n">
        <v>43.981</v>
      </c>
      <c r="C194" t="n">
        <v>616521.083</v>
      </c>
      <c r="D194" t="n">
        <v>3097736.293</v>
      </c>
      <c r="E194" t="n">
        <v>633.726</v>
      </c>
      <c r="F194" t="n">
        <v>5.999</v>
      </c>
      <c r="G194" t="n">
        <v>0</v>
      </c>
      <c r="H194" t="inlineStr">
        <is>
          <t>Normal</t>
        </is>
      </c>
      <c r="I194" t="n">
        <v>0.08</v>
      </c>
      <c r="J194">
        <f>B194-B193</f>
        <v/>
      </c>
      <c r="K194">
        <f>MAX(0,K193-AO193)</f>
        <v/>
      </c>
      <c r="L194">
        <f>IF($D$20=0,IFERROR(L193,MAX($D$16,POWER((ABS(K194)^2)/($I$5*MAX(F194,0.1)^2),1/3))),IF(IFERROR(V193,0)=0,IFERROR(L193,MAX($D$16,POWER((ABS(K194)^2)/($I$5*MAX(F194,0.1)^2),1/3))),IF(OR(IFERROR(L194,0)=0,IFERROR(S193,0)&lt;1,IFERROR(S194,0)&lt;1),MAX($D$16,POWER((ABS(K194)^2)/($I$5*MAX(F194,0.1)^2),1/3)),IF(IFERROR(U194,0)&gt;0,MAX($D$16,IFERROR(L194,0)+((IFERROR(U194,0))*$D$18*IF((IFERROR(S194,0))&lt;1,1,-1))),IF(IFERROR(U194,0)&lt;0,IF(ABS((MAX($D$16,POWER((ABS(K194)^2)/($I$5*MAX(F194,0.1)^2),1/3)))-IFERROR(L194,0))&gt;$D$19,MAX($D$16,IF((MAX($D$16,POWER((ABS(K194)^2)/($I$5*MAX(F194,0.1)^2),1/3)))&gt;IFERROR(L194,0),MIN((MAX($D$16,POWER((ABS(K194)^2)/($I$5*MAX(F194,0.1)^2),1/3))),IFERROR(L194,0)+(MIN(ABS(IFERROR(U194,0))*$D$18,ABS((MAX($D$16,POWER((ABS(K194)^2)/($I$5*MAX(F194,0.1)^2),1/3)))-IFERROR(L194,0))))),MAX((MAX($D$16,POWER((ABS(K194)^2)/($I$5*MAX(F194,0.1)^2),1/3))),IFERROR(L194,0)-(MIN(ABS(IFERROR(U194,0))*$D$18,ABS((MAX($D$16,POWER((ABS(K194)^2)/($I$5*MAX(F194,0.1)^2),1/3)))-IFERROR(L194,0))))))),MAX($D$16,POWER((ABS(K194)^2)/($I$5*MAX(F194,0.1)^2),1/3))),MAX($D$16,IFERROR(L194,0)))))))</f>
        <v/>
      </c>
      <c r="M194">
        <f>((F194)+(G194)*(L194))*(L194)</f>
        <v/>
      </c>
      <c r="N194">
        <f>(((F194)+(G194)*(L194))*(L194))/MAX((F194)+2*(L194)*SQRT(1+(G194)^2),1E-6)</f>
        <v/>
      </c>
      <c r="O194">
        <f>ABS(K194)/MAX(((F194)+(G194)*(L194))*(L194),1E-6)</f>
        <v/>
      </c>
      <c r="P194">
        <f>E194+L194</f>
        <v/>
      </c>
      <c r="Q194">
        <f>P194+((ABS(K194)/MAX(((F194)+(G194)*(L194))*(L194),1E-6))^2)/(2*$I$5)</f>
        <v/>
      </c>
      <c r="R194">
        <f>((ABS(K194)*$D$6)/(MAX(((F194)+(G194)*(L194))*(L194),1E-6)*MAX(((((F194)+(G194)*(L194))*(L194))/MAX((F194)+2*(L194)*SQRT(1+(G194)^2),1E-6))^(2/3),1E-6)))^2</f>
        <v/>
      </c>
      <c r="S194">
        <f>ABS(ABS(K194)/MAX(((F194)+(G194)*(L194))*(L194),1E-6))/SQRT($I$5*MAX((((F194)+(G194)*(L194))*(L194))/MAX((F194)+2*(G194)*(L194),1E-6),1E-6))</f>
        <v/>
      </c>
      <c r="T194">
        <f>((F194)*(L194)^2)/2+(G194)*(L194)^3/3+(ABS(K194)^2)/($I$5*MAX(((F194)+(G194)*(L194))*(L194),1E-6))</f>
        <v/>
      </c>
      <c r="U194">
        <f>IF($D$20=0,0,IFERROR(Q193-(((R193+R194)/2)*J194)-(IF(O193&gt;O194,$D$8*((O193^2-O194^2)/(2*$I$5)),$D$9*((O194^2-O193^2)/(2*$I$5)))+($D$10*(ABS(I194)/90)*(MAX(O193^2,O194^2)/(2*$I$5))))-Q194,0))</f>
        <v/>
      </c>
      <c r="V194">
        <f>IF($D$20=0,1,IFERROR(IF(ROUND(S194,3)=1,1,IF(AND(ABS(U194)&lt;$D$19,S194&gt;1),1,0)),0))</f>
        <v/>
      </c>
      <c r="W194">
        <f>IF($D$20=0,IFERROR(W195,MAX($D$16,POWER((ABS(K194)^2)/($I$5*MAX(F194,0.1)^2),1/3))),IF(IFERROR(AG195,0)=0,IFERROR(W195,MAX($D$16,POWER((ABS(K194)^2)/($I$5*MAX(F194,0.1)^2),1/3))),IF(OR(IFERROR(W194,0)=0,IFERROR(AD195,0)&gt;1),MAX($D$16,POWER((ABS(K194)^2)/($I$5*MAX(F194,0.1)^2),1/3)),IF(IFERROR(AF194,0)&gt;0,MAX($D$16,IFERROR(W194,0)+((IFERROR(AF194,0))*$D$18*IF((IFERROR(AD194,0))&lt;1,1,-1))),IF(IFERROR(AF194,0)&lt;0,IF(ABS((MAX($D$16,POWER((ABS(K194)^2)/($I$5*MAX(F194,0.1)^2),1/3)))-IFERROR(W194,0))&gt;$D$19,MAX($D$16,IF((MAX($D$16,POWER((ABS(K194)^2)/($I$5*MAX(F194,0.1)^2),1/3)))&gt;IFERROR(W194,0),MIN((MAX($D$16,POWER((ABS(K194)^2)/($I$5*MAX(F194,0.1)^2),1/3))),IFERROR(W194,0)+(MIN(ABS(IFERROR(AF194,0))*$D$18,ABS((MAX($D$16,POWER((ABS(K194)^2)/($I$5*MAX(F194,0.1)^2),1/3)))-IFERROR(W194,0))))),MAX((MAX($D$16,POWER((ABS(K194)^2)/($I$5*MAX(F194,0.1)^2),1/3))),IFERROR(W194,0)-(MIN(ABS(IFERROR(AF194,0))*$D$18,ABS((MAX($D$16,POWER((ABS(K194)^2)/($I$5*MAX(F194,0.1)^2),1/3)))-IFERROR(W194,0))))))),MAX($D$16,POWER((ABS(K194)^2)/($I$5*MAX(F194,0.1)^2),1/3))),MAX($D$16,IFERROR(W194,0)))))))</f>
        <v/>
      </c>
      <c r="X194">
        <f>((F194)+(G194)*(W194))*(W194)</f>
        <v/>
      </c>
      <c r="Y194">
        <f>(((F194)+(G194)*(W194))*(W194))/MAX((F194)+2*(W194)*SQRT(1+(G194)^2),1E-6)</f>
        <v/>
      </c>
      <c r="Z194">
        <f>ABS(K194)/MAX(((F194)+(G194)*(W194))*(W194),1E-6)</f>
        <v/>
      </c>
      <c r="AA194">
        <f>E194+W194</f>
        <v/>
      </c>
      <c r="AB194">
        <f>AA194+((ABS(K194)/MAX(((F194)+(G194)*(W194))*(W194),1E-6))^2)/(2*$I$5)</f>
        <v/>
      </c>
      <c r="AC194">
        <f>((ABS(K194)*$D$6)/(MAX(((F194)+(G194)*(W194))*(W194),1E-6)*MAX(((((F194)+(G194)*(W194))*(W194))/MAX((F194)+2*(W194)*SQRT(1+(G194)^2),1E-6))^(2/3),1E-6)))^2</f>
        <v/>
      </c>
      <c r="AD194">
        <f>ABS(ABS(K194)/MAX(((F194)+(G194)*(W194))*(W194),1E-6))/SQRT($I$5*MAX((((F194)+(G194)*(W194))*(W194))/MAX((F194)+2*(G194)*(W194),1E-6),1E-6))</f>
        <v/>
      </c>
      <c r="AE194">
        <f>((F194)*(W194)^2)/2+(G194)*(W194)^3/3+(ABS(K194)^2)/($I$5*MAX(((F194)+(G194)*(W194))*(W194),1E-6))</f>
        <v/>
      </c>
      <c r="AF194">
        <f>IF($D$20=0,0,IFERROR(AB195+(((AC194+AC195)/2)*J195)+(IF(Z194&gt;Z195,$D$8*((Z194^2-Z195^2)/(2*$I$5)),$D$9*((Z195^2-Z194^2)/(2*$I$5)))+($D$10*(ABS(I195)/90)*(MAX(Z194^2,Z195^2)/(2*$I$5))))-AB194,0))</f>
        <v/>
      </c>
      <c r="AG194">
        <f>IF($D$20=0,1,IFERROR(IF(ROUND(AD194,3)=1,1,IF(AND(ABS(AF194)&lt;$D$19,AD194&lt;1),1,0)),0))</f>
        <v/>
      </c>
      <c r="AH194">
        <f>IFERROR(IF(V32="Supercritical",MAX($D$16,IFERROR(L194,MAX($D$16,POWER((ABS(K194)^2)/($I$5*MAX(F194,0.1)^2),1/3)))),IF(V32="Subcritical",MAX($D$16,IFERROR(W194,MAX($D$16,POWER((ABS(K194)^2)/($I$5*MAX(F194,0.1)^2),1/3)))),IF(AND(IFERROR(V194,0)=1,IFERROR(AG194,0)=1),IF(IFERROR(T194,-1E99)&gt;=IFERROR(AE194,-1E99),MAX($D$16,IFERROR(L194,MAX($D$16,POWER((ABS(K194)^2)/($I$5*MAX(F194,0.1)^2),1/3)))),MAX($D$16,IFERROR(W194,MAX($D$16,POWER((ABS(K194)^2)/($I$5*MAX(F194,0.1)^2),1/3))))),IF(IFERROR(V194,0)=1,MAX($D$16,IFERROR(L194,MAX($D$16,POWER((ABS(K194)^2)/($I$5*MAX(F194,0.1)^2),1/3)))),IF(IFERROR(AG194,0)=1,MAX($D$16,IFERROR(W194,MAX($D$16,POWER((ABS(K194)^2)/($I$5*MAX(F194,0.1)^2),1/3)))),MAX($D$16,POWER((ABS(K194)^2)/($I$5*MAX(F194,0.1)^2),1/3))))))),MAX($D$16,POWER((ABS(K194)^2)/($I$5*MAX(F194,0.1)^2),1/3)))</f>
        <v/>
      </c>
      <c r="AI194">
        <f>E194+AH194</f>
        <v/>
      </c>
      <c r="AJ194">
        <f>AI194+((ABS(K194)/MAX(((F194)+(G194)*(AH194))*(AH194),1E-6))^2)/(2*$I$5)</f>
        <v/>
      </c>
      <c r="AM194" t="n">
        <v>0</v>
      </c>
      <c r="AN194" t="n">
        <v>0</v>
      </c>
      <c r="AO194">
        <f>AM194+AN194</f>
        <v/>
      </c>
      <c r="AP194">
        <f>AP193+AO194</f>
        <v/>
      </c>
      <c r="AQ194">
        <f>ABS(ABS(K194)/MAX(((F194)+(G194)*(AH194))*(AH194),1E-6))/SQRT($I$5*MAX((((F194)+(G194)*(AH194))*(AH194))/MAX((F194)+2*(G194)*(AH194),1E-6),1E-6))</f>
        <v/>
      </c>
      <c r="AR194">
        <f>IF(AQ194&lt;1,"Subcritical","Supercritical")</f>
        <v/>
      </c>
      <c r="AS194">
        <f>((ABS(K194)*$D$6)/(MAX(((F194)+(G194)*(AH194))*(AH194),1E-6)*MAX(((((F194)+(G194)*(AH194))*(AH194))/MAX((F194)+2*(AH194)*SQRT(1+(G194)^2),1E-6))^(2/3),1E-6)))^2</f>
        <v/>
      </c>
    </row>
    <row r="195">
      <c r="A195" t="n">
        <v>46</v>
      </c>
      <c r="B195" t="n">
        <v>44.981</v>
      </c>
      <c r="C195" t="n">
        <v>616520.509</v>
      </c>
      <c r="D195" t="n">
        <v>3097735.474</v>
      </c>
      <c r="E195" t="n">
        <v>633.724</v>
      </c>
      <c r="F195" t="n">
        <v>5.999</v>
      </c>
      <c r="G195" t="n">
        <v>0</v>
      </c>
      <c r="H195" t="inlineStr">
        <is>
          <t>Normal</t>
        </is>
      </c>
      <c r="I195" t="n">
        <v>0.08</v>
      </c>
      <c r="J195">
        <f>B195-B194</f>
        <v/>
      </c>
      <c r="K195">
        <f>MAX(0,K194-AO194)</f>
        <v/>
      </c>
      <c r="L195">
        <f>IF($D$20=0,IFERROR(L194,MAX($D$16,POWER((ABS(K195)^2)/($I$5*MAX(F195,0.1)^2),1/3))),IF(IFERROR(V194,0)=0,IFERROR(L194,MAX($D$16,POWER((ABS(K195)^2)/($I$5*MAX(F195,0.1)^2),1/3))),IF(OR(IFERROR(L195,0)=0,IFERROR(S194,0)&lt;1,IFERROR(S195,0)&lt;1),MAX($D$16,POWER((ABS(K195)^2)/($I$5*MAX(F195,0.1)^2),1/3)),IF(IFERROR(U195,0)&gt;0,MAX($D$16,IFERROR(L195,0)+((IFERROR(U195,0))*$D$18*IF((IFERROR(S195,0))&lt;1,1,-1))),IF(IFERROR(U195,0)&lt;0,IF(ABS((MAX($D$16,POWER((ABS(K195)^2)/($I$5*MAX(F195,0.1)^2),1/3)))-IFERROR(L195,0))&gt;$D$19,MAX($D$16,IF((MAX($D$16,POWER((ABS(K195)^2)/($I$5*MAX(F195,0.1)^2),1/3)))&gt;IFERROR(L195,0),MIN((MAX($D$16,POWER((ABS(K195)^2)/($I$5*MAX(F195,0.1)^2),1/3))),IFERROR(L195,0)+(MIN(ABS(IFERROR(U195,0))*$D$18,ABS((MAX($D$16,POWER((ABS(K195)^2)/($I$5*MAX(F195,0.1)^2),1/3)))-IFERROR(L195,0))))),MAX((MAX($D$16,POWER((ABS(K195)^2)/($I$5*MAX(F195,0.1)^2),1/3))),IFERROR(L195,0)-(MIN(ABS(IFERROR(U195,0))*$D$18,ABS((MAX($D$16,POWER((ABS(K195)^2)/($I$5*MAX(F195,0.1)^2),1/3)))-IFERROR(L195,0))))))),MAX($D$16,POWER((ABS(K195)^2)/($I$5*MAX(F195,0.1)^2),1/3))),MAX($D$16,IFERROR(L195,0)))))))</f>
        <v/>
      </c>
      <c r="M195">
        <f>((F195)+(G195)*(L195))*(L195)</f>
        <v/>
      </c>
      <c r="N195">
        <f>(((F195)+(G195)*(L195))*(L195))/MAX((F195)+2*(L195)*SQRT(1+(G195)^2),1E-6)</f>
        <v/>
      </c>
      <c r="O195">
        <f>ABS(K195)/MAX(((F195)+(G195)*(L195))*(L195),1E-6)</f>
        <v/>
      </c>
      <c r="P195">
        <f>E195+L195</f>
        <v/>
      </c>
      <c r="Q195">
        <f>P195+((ABS(K195)/MAX(((F195)+(G195)*(L195))*(L195),1E-6))^2)/(2*$I$5)</f>
        <v/>
      </c>
      <c r="R195">
        <f>((ABS(K195)*$D$6)/(MAX(((F195)+(G195)*(L195))*(L195),1E-6)*MAX(((((F195)+(G195)*(L195))*(L195))/MAX((F195)+2*(L195)*SQRT(1+(G195)^2),1E-6))^(2/3),1E-6)))^2</f>
        <v/>
      </c>
      <c r="S195">
        <f>ABS(ABS(K195)/MAX(((F195)+(G195)*(L195))*(L195),1E-6))/SQRT($I$5*MAX((((F195)+(G195)*(L195))*(L195))/MAX((F195)+2*(G195)*(L195),1E-6),1E-6))</f>
        <v/>
      </c>
      <c r="T195">
        <f>((F195)*(L195)^2)/2+(G195)*(L195)^3/3+(ABS(K195)^2)/($I$5*MAX(((F195)+(G195)*(L195))*(L195),1E-6))</f>
        <v/>
      </c>
      <c r="U195">
        <f>IF($D$20=0,0,IFERROR(Q194-(((R194+R195)/2)*J195)-(IF(O194&gt;O195,$D$8*((O194^2-O195^2)/(2*$I$5)),$D$9*((O195^2-O194^2)/(2*$I$5)))+($D$10*(ABS(I195)/90)*(MAX(O194^2,O195^2)/(2*$I$5))))-Q195,0))</f>
        <v/>
      </c>
      <c r="V195">
        <f>IF($D$20=0,1,IFERROR(IF(ROUND(S195,3)=1,1,IF(AND(ABS(U195)&lt;$D$19,S195&gt;1),1,0)),0))</f>
        <v/>
      </c>
      <c r="W195">
        <f>IF($D$20=0,IFERROR(W196,MAX($D$16,POWER((ABS(K195)^2)/($I$5*MAX(F195,0.1)^2),1/3))),IF(IFERROR(AG196,0)=0,IFERROR(W196,MAX($D$16,POWER((ABS(K195)^2)/($I$5*MAX(F195,0.1)^2),1/3))),IF(OR(IFERROR(W195,0)=0,IFERROR(AD196,0)&gt;1),MAX($D$16,POWER((ABS(K195)^2)/($I$5*MAX(F195,0.1)^2),1/3)),IF(IFERROR(AF195,0)&gt;0,MAX($D$16,IFERROR(W195,0)+((IFERROR(AF195,0))*$D$18*IF((IFERROR(AD195,0))&lt;1,1,-1))),IF(IFERROR(AF195,0)&lt;0,IF(ABS((MAX($D$16,POWER((ABS(K195)^2)/($I$5*MAX(F195,0.1)^2),1/3)))-IFERROR(W195,0))&gt;$D$19,MAX($D$16,IF((MAX($D$16,POWER((ABS(K195)^2)/($I$5*MAX(F195,0.1)^2),1/3)))&gt;IFERROR(W195,0),MIN((MAX($D$16,POWER((ABS(K195)^2)/($I$5*MAX(F195,0.1)^2),1/3))),IFERROR(W195,0)+(MIN(ABS(IFERROR(AF195,0))*$D$18,ABS((MAX($D$16,POWER((ABS(K195)^2)/($I$5*MAX(F195,0.1)^2),1/3)))-IFERROR(W195,0))))),MAX((MAX($D$16,POWER((ABS(K195)^2)/($I$5*MAX(F195,0.1)^2),1/3))),IFERROR(W195,0)-(MIN(ABS(IFERROR(AF195,0))*$D$18,ABS((MAX($D$16,POWER((ABS(K195)^2)/($I$5*MAX(F195,0.1)^2),1/3)))-IFERROR(W195,0))))))),MAX($D$16,POWER((ABS(K195)^2)/($I$5*MAX(F195,0.1)^2),1/3))),MAX($D$16,IFERROR(W195,0)))))))</f>
        <v/>
      </c>
      <c r="X195">
        <f>((F195)+(G195)*(W195))*(W195)</f>
        <v/>
      </c>
      <c r="Y195">
        <f>(((F195)+(G195)*(W195))*(W195))/MAX((F195)+2*(W195)*SQRT(1+(G195)^2),1E-6)</f>
        <v/>
      </c>
      <c r="Z195">
        <f>ABS(K195)/MAX(((F195)+(G195)*(W195))*(W195),1E-6)</f>
        <v/>
      </c>
      <c r="AA195">
        <f>E195+W195</f>
        <v/>
      </c>
      <c r="AB195">
        <f>AA195+((ABS(K195)/MAX(((F195)+(G195)*(W195))*(W195),1E-6))^2)/(2*$I$5)</f>
        <v/>
      </c>
      <c r="AC195">
        <f>((ABS(K195)*$D$6)/(MAX(((F195)+(G195)*(W195))*(W195),1E-6)*MAX(((((F195)+(G195)*(W195))*(W195))/MAX((F195)+2*(W195)*SQRT(1+(G195)^2),1E-6))^(2/3),1E-6)))^2</f>
        <v/>
      </c>
      <c r="AD195">
        <f>ABS(ABS(K195)/MAX(((F195)+(G195)*(W195))*(W195),1E-6))/SQRT($I$5*MAX((((F195)+(G195)*(W195))*(W195))/MAX((F195)+2*(G195)*(W195),1E-6),1E-6))</f>
        <v/>
      </c>
      <c r="AE195">
        <f>((F195)*(W195)^2)/2+(G195)*(W195)^3/3+(ABS(K195)^2)/($I$5*MAX(((F195)+(G195)*(W195))*(W195),1E-6))</f>
        <v/>
      </c>
      <c r="AF195">
        <f>IF($D$20=0,0,IFERROR(AB196+(((AC195+AC196)/2)*J196)+(IF(Z195&gt;Z196,$D$8*((Z195^2-Z196^2)/(2*$I$5)),$D$9*((Z196^2-Z195^2)/(2*$I$5)))+($D$10*(ABS(I196)/90)*(MAX(Z195^2,Z196^2)/(2*$I$5))))-AB195,0))</f>
        <v/>
      </c>
      <c r="AG195">
        <f>IF($D$20=0,1,IFERROR(IF(ROUND(AD195,3)=1,1,IF(AND(ABS(AF195)&lt;$D$19,AD195&lt;1),1,0)),0))</f>
        <v/>
      </c>
      <c r="AH195">
        <f>IFERROR(IF(V32="Supercritical",MAX($D$16,IFERROR(L195,MAX($D$16,POWER((ABS(K195)^2)/($I$5*MAX(F195,0.1)^2),1/3)))),IF(V32="Subcritical",MAX($D$16,IFERROR(W195,MAX($D$16,POWER((ABS(K195)^2)/($I$5*MAX(F195,0.1)^2),1/3)))),IF(AND(IFERROR(V195,0)=1,IFERROR(AG195,0)=1),IF(IFERROR(T195,-1E99)&gt;=IFERROR(AE195,-1E99),MAX($D$16,IFERROR(L195,MAX($D$16,POWER((ABS(K195)^2)/($I$5*MAX(F195,0.1)^2),1/3)))),MAX($D$16,IFERROR(W195,MAX($D$16,POWER((ABS(K195)^2)/($I$5*MAX(F195,0.1)^2),1/3))))),IF(IFERROR(V195,0)=1,MAX($D$16,IFERROR(L195,MAX($D$16,POWER((ABS(K195)^2)/($I$5*MAX(F195,0.1)^2),1/3)))),IF(IFERROR(AG195,0)=1,MAX($D$16,IFERROR(W195,MAX($D$16,POWER((ABS(K195)^2)/($I$5*MAX(F195,0.1)^2),1/3)))),MAX($D$16,POWER((ABS(K195)^2)/($I$5*MAX(F195,0.1)^2),1/3))))))),MAX($D$16,POWER((ABS(K195)^2)/($I$5*MAX(F195,0.1)^2),1/3)))</f>
        <v/>
      </c>
      <c r="AI195">
        <f>E195+AH195</f>
        <v/>
      </c>
      <c r="AJ195">
        <f>AI195+((ABS(K195)/MAX(((F195)+(G195)*(AH195))*(AH195),1E-6))^2)/(2*$I$5)</f>
        <v/>
      </c>
      <c r="AM195" t="n">
        <v>0</v>
      </c>
      <c r="AN195" t="n">
        <v>0</v>
      </c>
      <c r="AO195">
        <f>AM195+AN195</f>
        <v/>
      </c>
      <c r="AP195">
        <f>AP194+AO195</f>
        <v/>
      </c>
      <c r="AQ195">
        <f>ABS(ABS(K195)/MAX(((F195)+(G195)*(AH195))*(AH195),1E-6))/SQRT($I$5*MAX((((F195)+(G195)*(AH195))*(AH195))/MAX((F195)+2*(G195)*(AH195),1E-6),1E-6))</f>
        <v/>
      </c>
      <c r="AR195">
        <f>IF(AQ195&lt;1,"Subcritical","Supercritical")</f>
        <v/>
      </c>
      <c r="AS195">
        <f>((ABS(K195)*$D$6)/(MAX(((F195)+(G195)*(AH195))*(AH195),1E-6)*MAX(((((F195)+(G195)*(AH195))*(AH195))/MAX((F195)+2*(AH195)*SQRT(1+(G195)^2),1E-6))^(2/3),1E-6)))^2</f>
        <v/>
      </c>
    </row>
    <row r="196">
      <c r="A196" t="n">
        <v>47</v>
      </c>
      <c r="B196" t="n">
        <v>45.981</v>
      </c>
      <c r="C196" t="n">
        <v>616519.934</v>
      </c>
      <c r="D196" t="n">
        <v>3097734.656</v>
      </c>
      <c r="E196" t="n">
        <v>633.722</v>
      </c>
      <c r="F196" t="n">
        <v>5.999</v>
      </c>
      <c r="G196" t="n">
        <v>0</v>
      </c>
      <c r="H196" t="inlineStr">
        <is>
          <t>Normal</t>
        </is>
      </c>
      <c r="I196" t="n">
        <v>0.08</v>
      </c>
      <c r="J196">
        <f>B196-B195</f>
        <v/>
      </c>
      <c r="K196">
        <f>MAX(0,K195-AO195)</f>
        <v/>
      </c>
      <c r="L196">
        <f>IF($D$20=0,IFERROR(L195,MAX($D$16,POWER((ABS(K196)^2)/($I$5*MAX(F196,0.1)^2),1/3))),IF(IFERROR(V195,0)=0,IFERROR(L195,MAX($D$16,POWER((ABS(K196)^2)/($I$5*MAX(F196,0.1)^2),1/3))),IF(OR(IFERROR(L196,0)=0,IFERROR(S195,0)&lt;1,IFERROR(S196,0)&lt;1),MAX($D$16,POWER((ABS(K196)^2)/($I$5*MAX(F196,0.1)^2),1/3)),IF(IFERROR(U196,0)&gt;0,MAX($D$16,IFERROR(L196,0)+((IFERROR(U196,0))*$D$18*IF((IFERROR(S196,0))&lt;1,1,-1))),IF(IFERROR(U196,0)&lt;0,IF(ABS((MAX($D$16,POWER((ABS(K196)^2)/($I$5*MAX(F196,0.1)^2),1/3)))-IFERROR(L196,0))&gt;$D$19,MAX($D$16,IF((MAX($D$16,POWER((ABS(K196)^2)/($I$5*MAX(F196,0.1)^2),1/3)))&gt;IFERROR(L196,0),MIN((MAX($D$16,POWER((ABS(K196)^2)/($I$5*MAX(F196,0.1)^2),1/3))),IFERROR(L196,0)+(MIN(ABS(IFERROR(U196,0))*$D$18,ABS((MAX($D$16,POWER((ABS(K196)^2)/($I$5*MAX(F196,0.1)^2),1/3)))-IFERROR(L196,0))))),MAX((MAX($D$16,POWER((ABS(K196)^2)/($I$5*MAX(F196,0.1)^2),1/3))),IFERROR(L196,0)-(MIN(ABS(IFERROR(U196,0))*$D$18,ABS((MAX($D$16,POWER((ABS(K196)^2)/($I$5*MAX(F196,0.1)^2),1/3)))-IFERROR(L196,0))))))),MAX($D$16,POWER((ABS(K196)^2)/($I$5*MAX(F196,0.1)^2),1/3))),MAX($D$16,IFERROR(L196,0)))))))</f>
        <v/>
      </c>
      <c r="M196">
        <f>((F196)+(G196)*(L196))*(L196)</f>
        <v/>
      </c>
      <c r="N196">
        <f>(((F196)+(G196)*(L196))*(L196))/MAX((F196)+2*(L196)*SQRT(1+(G196)^2),1E-6)</f>
        <v/>
      </c>
      <c r="O196">
        <f>ABS(K196)/MAX(((F196)+(G196)*(L196))*(L196),1E-6)</f>
        <v/>
      </c>
      <c r="P196">
        <f>E196+L196</f>
        <v/>
      </c>
      <c r="Q196">
        <f>P196+((ABS(K196)/MAX(((F196)+(G196)*(L196))*(L196),1E-6))^2)/(2*$I$5)</f>
        <v/>
      </c>
      <c r="R196">
        <f>((ABS(K196)*$D$6)/(MAX(((F196)+(G196)*(L196))*(L196),1E-6)*MAX(((((F196)+(G196)*(L196))*(L196))/MAX((F196)+2*(L196)*SQRT(1+(G196)^2),1E-6))^(2/3),1E-6)))^2</f>
        <v/>
      </c>
      <c r="S196">
        <f>ABS(ABS(K196)/MAX(((F196)+(G196)*(L196))*(L196),1E-6))/SQRT($I$5*MAX((((F196)+(G196)*(L196))*(L196))/MAX((F196)+2*(G196)*(L196),1E-6),1E-6))</f>
        <v/>
      </c>
      <c r="T196">
        <f>((F196)*(L196)^2)/2+(G196)*(L196)^3/3+(ABS(K196)^2)/($I$5*MAX(((F196)+(G196)*(L196))*(L196),1E-6))</f>
        <v/>
      </c>
      <c r="U196">
        <f>IF($D$20=0,0,IFERROR(Q195-(((R195+R196)/2)*J196)-(IF(O195&gt;O196,$D$8*((O195^2-O196^2)/(2*$I$5)),$D$9*((O196^2-O195^2)/(2*$I$5)))+($D$10*(ABS(I196)/90)*(MAX(O195^2,O196^2)/(2*$I$5))))-Q196,0))</f>
        <v/>
      </c>
      <c r="V196">
        <f>IF($D$20=0,1,IFERROR(IF(ROUND(S196,3)=1,1,IF(AND(ABS(U196)&lt;$D$19,S196&gt;1),1,0)),0))</f>
        <v/>
      </c>
      <c r="W196">
        <f>IF($D$20=0,IFERROR(W197,MAX($D$16,POWER((ABS(K196)^2)/($I$5*MAX(F196,0.1)^2),1/3))),IF(IFERROR(AG197,0)=0,IFERROR(W197,MAX($D$16,POWER((ABS(K196)^2)/($I$5*MAX(F196,0.1)^2),1/3))),IF(OR(IFERROR(W196,0)=0,IFERROR(AD197,0)&gt;1),MAX($D$16,POWER((ABS(K196)^2)/($I$5*MAX(F196,0.1)^2),1/3)),IF(IFERROR(AF196,0)&gt;0,MAX($D$16,IFERROR(W196,0)+((IFERROR(AF196,0))*$D$18*IF((IFERROR(AD196,0))&lt;1,1,-1))),IF(IFERROR(AF196,0)&lt;0,IF(ABS((MAX($D$16,POWER((ABS(K196)^2)/($I$5*MAX(F196,0.1)^2),1/3)))-IFERROR(W196,0))&gt;$D$19,MAX($D$16,IF((MAX($D$16,POWER((ABS(K196)^2)/($I$5*MAX(F196,0.1)^2),1/3)))&gt;IFERROR(W196,0),MIN((MAX($D$16,POWER((ABS(K196)^2)/($I$5*MAX(F196,0.1)^2),1/3))),IFERROR(W196,0)+(MIN(ABS(IFERROR(AF196,0))*$D$18,ABS((MAX($D$16,POWER((ABS(K196)^2)/($I$5*MAX(F196,0.1)^2),1/3)))-IFERROR(W196,0))))),MAX((MAX($D$16,POWER((ABS(K196)^2)/($I$5*MAX(F196,0.1)^2),1/3))),IFERROR(W196,0)-(MIN(ABS(IFERROR(AF196,0))*$D$18,ABS((MAX($D$16,POWER((ABS(K196)^2)/($I$5*MAX(F196,0.1)^2),1/3)))-IFERROR(W196,0))))))),MAX($D$16,POWER((ABS(K196)^2)/($I$5*MAX(F196,0.1)^2),1/3))),MAX($D$16,IFERROR(W196,0)))))))</f>
        <v/>
      </c>
      <c r="X196">
        <f>((F196)+(G196)*(W196))*(W196)</f>
        <v/>
      </c>
      <c r="Y196">
        <f>(((F196)+(G196)*(W196))*(W196))/MAX((F196)+2*(W196)*SQRT(1+(G196)^2),1E-6)</f>
        <v/>
      </c>
      <c r="Z196">
        <f>ABS(K196)/MAX(((F196)+(G196)*(W196))*(W196),1E-6)</f>
        <v/>
      </c>
      <c r="AA196">
        <f>E196+W196</f>
        <v/>
      </c>
      <c r="AB196">
        <f>AA196+((ABS(K196)/MAX(((F196)+(G196)*(W196))*(W196),1E-6))^2)/(2*$I$5)</f>
        <v/>
      </c>
      <c r="AC196">
        <f>((ABS(K196)*$D$6)/(MAX(((F196)+(G196)*(W196))*(W196),1E-6)*MAX(((((F196)+(G196)*(W196))*(W196))/MAX((F196)+2*(W196)*SQRT(1+(G196)^2),1E-6))^(2/3),1E-6)))^2</f>
        <v/>
      </c>
      <c r="AD196">
        <f>ABS(ABS(K196)/MAX(((F196)+(G196)*(W196))*(W196),1E-6))/SQRT($I$5*MAX((((F196)+(G196)*(W196))*(W196))/MAX((F196)+2*(G196)*(W196),1E-6),1E-6))</f>
        <v/>
      </c>
      <c r="AE196">
        <f>((F196)*(W196)^2)/2+(G196)*(W196)^3/3+(ABS(K196)^2)/($I$5*MAX(((F196)+(G196)*(W196))*(W196),1E-6))</f>
        <v/>
      </c>
      <c r="AF196">
        <f>IF($D$20=0,0,IFERROR(AB197+(((AC196+AC197)/2)*J197)+(IF(Z196&gt;Z197,$D$8*((Z196^2-Z197^2)/(2*$I$5)),$D$9*((Z197^2-Z196^2)/(2*$I$5)))+($D$10*(ABS(I197)/90)*(MAX(Z196^2,Z197^2)/(2*$I$5))))-AB196,0))</f>
        <v/>
      </c>
      <c r="AG196">
        <f>IF($D$20=0,1,IFERROR(IF(ROUND(AD196,3)=1,1,IF(AND(ABS(AF196)&lt;$D$19,AD196&lt;1),1,0)),0))</f>
        <v/>
      </c>
      <c r="AH196">
        <f>IFERROR(IF(V32="Supercritical",MAX($D$16,IFERROR(L196,MAX($D$16,POWER((ABS(K196)^2)/($I$5*MAX(F196,0.1)^2),1/3)))),IF(V32="Subcritical",MAX($D$16,IFERROR(W196,MAX($D$16,POWER((ABS(K196)^2)/($I$5*MAX(F196,0.1)^2),1/3)))),IF(AND(IFERROR(V196,0)=1,IFERROR(AG196,0)=1),IF(IFERROR(T196,-1E99)&gt;=IFERROR(AE196,-1E99),MAX($D$16,IFERROR(L196,MAX($D$16,POWER((ABS(K196)^2)/($I$5*MAX(F196,0.1)^2),1/3)))),MAX($D$16,IFERROR(W196,MAX($D$16,POWER((ABS(K196)^2)/($I$5*MAX(F196,0.1)^2),1/3))))),IF(IFERROR(V196,0)=1,MAX($D$16,IFERROR(L196,MAX($D$16,POWER((ABS(K196)^2)/($I$5*MAX(F196,0.1)^2),1/3)))),IF(IFERROR(AG196,0)=1,MAX($D$16,IFERROR(W196,MAX($D$16,POWER((ABS(K196)^2)/($I$5*MAX(F196,0.1)^2),1/3)))),MAX($D$16,POWER((ABS(K196)^2)/($I$5*MAX(F196,0.1)^2),1/3))))))),MAX($D$16,POWER((ABS(K196)^2)/($I$5*MAX(F196,0.1)^2),1/3)))</f>
        <v/>
      </c>
      <c r="AI196">
        <f>E196+AH196</f>
        <v/>
      </c>
      <c r="AJ196">
        <f>AI196+((ABS(K196)/MAX(((F196)+(G196)*(AH196))*(AH196),1E-6))^2)/(2*$I$5)</f>
        <v/>
      </c>
      <c r="AM196" t="n">
        <v>0</v>
      </c>
      <c r="AN196" t="n">
        <v>0</v>
      </c>
      <c r="AO196">
        <f>AM196+AN196</f>
        <v/>
      </c>
      <c r="AP196">
        <f>AP195+AO196</f>
        <v/>
      </c>
      <c r="AQ196">
        <f>ABS(ABS(K196)/MAX(((F196)+(G196)*(AH196))*(AH196),1E-6))/SQRT($I$5*MAX((((F196)+(G196)*(AH196))*(AH196))/MAX((F196)+2*(G196)*(AH196),1E-6),1E-6))</f>
        <v/>
      </c>
      <c r="AR196">
        <f>IF(AQ196&lt;1,"Subcritical","Supercritical")</f>
        <v/>
      </c>
      <c r="AS196">
        <f>((ABS(K196)*$D$6)/(MAX(((F196)+(G196)*(AH196))*(AH196),1E-6)*MAX(((((F196)+(G196)*(AH196))*(AH196))/MAX((F196)+2*(AH196)*SQRT(1+(G196)^2),1E-6))^(2/3),1E-6)))^2</f>
        <v/>
      </c>
    </row>
    <row r="197">
      <c r="A197" t="n">
        <v>48</v>
      </c>
      <c r="B197" t="n">
        <v>46.981</v>
      </c>
      <c r="C197" t="n">
        <v>616519.36</v>
      </c>
      <c r="D197" t="n">
        <v>3097733.837</v>
      </c>
      <c r="E197" t="n">
        <v>633.682</v>
      </c>
      <c r="F197" t="n">
        <v>5.999</v>
      </c>
      <c r="G197" t="n">
        <v>0</v>
      </c>
      <c r="H197" t="inlineStr">
        <is>
          <t>Normal</t>
        </is>
      </c>
      <c r="I197" t="n">
        <v>0.033</v>
      </c>
      <c r="J197">
        <f>B197-B196</f>
        <v/>
      </c>
      <c r="K197">
        <f>MAX(0,K196-AO196)</f>
        <v/>
      </c>
      <c r="L197">
        <f>IF($D$20=0,IFERROR(L196,MAX($D$16,POWER((ABS(K197)^2)/($I$5*MAX(F197,0.1)^2),1/3))),IF(IFERROR(V196,0)=0,IFERROR(L196,MAX($D$16,POWER((ABS(K197)^2)/($I$5*MAX(F197,0.1)^2),1/3))),IF(OR(IFERROR(L197,0)=0,IFERROR(S196,0)&lt;1,IFERROR(S197,0)&lt;1),MAX($D$16,POWER((ABS(K197)^2)/($I$5*MAX(F197,0.1)^2),1/3)),IF(IFERROR(U197,0)&gt;0,MAX($D$16,IFERROR(L197,0)+((IFERROR(U197,0))*$D$18*IF((IFERROR(S197,0))&lt;1,1,-1))),IF(IFERROR(U197,0)&lt;0,IF(ABS((MAX($D$16,POWER((ABS(K197)^2)/($I$5*MAX(F197,0.1)^2),1/3)))-IFERROR(L197,0))&gt;$D$19,MAX($D$16,IF((MAX($D$16,POWER((ABS(K197)^2)/($I$5*MAX(F197,0.1)^2),1/3)))&gt;IFERROR(L197,0),MIN((MAX($D$16,POWER((ABS(K197)^2)/($I$5*MAX(F197,0.1)^2),1/3))),IFERROR(L197,0)+(MIN(ABS(IFERROR(U197,0))*$D$18,ABS((MAX($D$16,POWER((ABS(K197)^2)/($I$5*MAX(F197,0.1)^2),1/3)))-IFERROR(L197,0))))),MAX((MAX($D$16,POWER((ABS(K197)^2)/($I$5*MAX(F197,0.1)^2),1/3))),IFERROR(L197,0)-(MIN(ABS(IFERROR(U197,0))*$D$18,ABS((MAX($D$16,POWER((ABS(K197)^2)/($I$5*MAX(F197,0.1)^2),1/3)))-IFERROR(L197,0))))))),MAX($D$16,POWER((ABS(K197)^2)/($I$5*MAX(F197,0.1)^2),1/3))),MAX($D$16,IFERROR(L197,0)))))))</f>
        <v/>
      </c>
      <c r="M197">
        <f>((F197)+(G197)*(L197))*(L197)</f>
        <v/>
      </c>
      <c r="N197">
        <f>(((F197)+(G197)*(L197))*(L197))/MAX((F197)+2*(L197)*SQRT(1+(G197)^2),1E-6)</f>
        <v/>
      </c>
      <c r="O197">
        <f>ABS(K197)/MAX(((F197)+(G197)*(L197))*(L197),1E-6)</f>
        <v/>
      </c>
      <c r="P197">
        <f>E197+L197</f>
        <v/>
      </c>
      <c r="Q197">
        <f>P197+((ABS(K197)/MAX(((F197)+(G197)*(L197))*(L197),1E-6))^2)/(2*$I$5)</f>
        <v/>
      </c>
      <c r="R197">
        <f>((ABS(K197)*$D$6)/(MAX(((F197)+(G197)*(L197))*(L197),1E-6)*MAX(((((F197)+(G197)*(L197))*(L197))/MAX((F197)+2*(L197)*SQRT(1+(G197)^2),1E-6))^(2/3),1E-6)))^2</f>
        <v/>
      </c>
      <c r="S197">
        <f>ABS(ABS(K197)/MAX(((F197)+(G197)*(L197))*(L197),1E-6))/SQRT($I$5*MAX((((F197)+(G197)*(L197))*(L197))/MAX((F197)+2*(G197)*(L197),1E-6),1E-6))</f>
        <v/>
      </c>
      <c r="T197">
        <f>((F197)*(L197)^2)/2+(G197)*(L197)^3/3+(ABS(K197)^2)/($I$5*MAX(((F197)+(G197)*(L197))*(L197),1E-6))</f>
        <v/>
      </c>
      <c r="U197">
        <f>IF($D$20=0,0,IFERROR(Q196-(((R196+R197)/2)*J197)-(IF(O196&gt;O197,$D$8*((O196^2-O197^2)/(2*$I$5)),$D$9*((O197^2-O196^2)/(2*$I$5)))+($D$10*(ABS(I197)/90)*(MAX(O196^2,O197^2)/(2*$I$5))))-Q197,0))</f>
        <v/>
      </c>
      <c r="V197">
        <f>IF($D$20=0,1,IFERROR(IF(ROUND(S197,3)=1,1,IF(AND(ABS(U197)&lt;$D$19,S197&gt;1),1,0)),0))</f>
        <v/>
      </c>
      <c r="W197">
        <f>IF($D$20=0,IFERROR(W198,MAX($D$16,POWER((ABS(K197)^2)/($I$5*MAX(F197,0.1)^2),1/3))),IF(IFERROR(AG198,0)=0,IFERROR(W198,MAX($D$16,POWER((ABS(K197)^2)/($I$5*MAX(F197,0.1)^2),1/3))),IF(OR(IFERROR(W197,0)=0,IFERROR(AD198,0)&gt;1),MAX($D$16,POWER((ABS(K197)^2)/($I$5*MAX(F197,0.1)^2),1/3)),IF(IFERROR(AF197,0)&gt;0,MAX($D$16,IFERROR(W197,0)+((IFERROR(AF197,0))*$D$18*IF((IFERROR(AD197,0))&lt;1,1,-1))),IF(IFERROR(AF197,0)&lt;0,IF(ABS((MAX($D$16,POWER((ABS(K197)^2)/($I$5*MAX(F197,0.1)^2),1/3)))-IFERROR(W197,0))&gt;$D$19,MAX($D$16,IF((MAX($D$16,POWER((ABS(K197)^2)/($I$5*MAX(F197,0.1)^2),1/3)))&gt;IFERROR(W197,0),MIN((MAX($D$16,POWER((ABS(K197)^2)/($I$5*MAX(F197,0.1)^2),1/3))),IFERROR(W197,0)+(MIN(ABS(IFERROR(AF197,0))*$D$18,ABS((MAX($D$16,POWER((ABS(K197)^2)/($I$5*MAX(F197,0.1)^2),1/3)))-IFERROR(W197,0))))),MAX((MAX($D$16,POWER((ABS(K197)^2)/($I$5*MAX(F197,0.1)^2),1/3))),IFERROR(W197,0)-(MIN(ABS(IFERROR(AF197,0))*$D$18,ABS((MAX($D$16,POWER((ABS(K197)^2)/($I$5*MAX(F197,0.1)^2),1/3)))-IFERROR(W197,0))))))),MAX($D$16,POWER((ABS(K197)^2)/($I$5*MAX(F197,0.1)^2),1/3))),MAX($D$16,IFERROR(W197,0)))))))</f>
        <v/>
      </c>
      <c r="X197">
        <f>((F197)+(G197)*(W197))*(W197)</f>
        <v/>
      </c>
      <c r="Y197">
        <f>(((F197)+(G197)*(W197))*(W197))/MAX((F197)+2*(W197)*SQRT(1+(G197)^2),1E-6)</f>
        <v/>
      </c>
      <c r="Z197">
        <f>ABS(K197)/MAX(((F197)+(G197)*(W197))*(W197),1E-6)</f>
        <v/>
      </c>
      <c r="AA197">
        <f>E197+W197</f>
        <v/>
      </c>
      <c r="AB197">
        <f>AA197+((ABS(K197)/MAX(((F197)+(G197)*(W197))*(W197),1E-6))^2)/(2*$I$5)</f>
        <v/>
      </c>
      <c r="AC197">
        <f>((ABS(K197)*$D$6)/(MAX(((F197)+(G197)*(W197))*(W197),1E-6)*MAX(((((F197)+(G197)*(W197))*(W197))/MAX((F197)+2*(W197)*SQRT(1+(G197)^2),1E-6))^(2/3),1E-6)))^2</f>
        <v/>
      </c>
      <c r="AD197">
        <f>ABS(ABS(K197)/MAX(((F197)+(G197)*(W197))*(W197),1E-6))/SQRT($I$5*MAX((((F197)+(G197)*(W197))*(W197))/MAX((F197)+2*(G197)*(W197),1E-6),1E-6))</f>
        <v/>
      </c>
      <c r="AE197">
        <f>((F197)*(W197)^2)/2+(G197)*(W197)^3/3+(ABS(K197)^2)/($I$5*MAX(((F197)+(G197)*(W197))*(W197),1E-6))</f>
        <v/>
      </c>
      <c r="AF197">
        <f>IF($D$20=0,0,IFERROR(AB198+(((AC197+AC198)/2)*J198)+(IF(Z197&gt;Z198,$D$8*((Z197^2-Z198^2)/(2*$I$5)),$D$9*((Z198^2-Z197^2)/(2*$I$5)))+($D$10*(ABS(I198)/90)*(MAX(Z197^2,Z198^2)/(2*$I$5))))-AB197,0))</f>
        <v/>
      </c>
      <c r="AG197">
        <f>IF($D$20=0,1,IFERROR(IF(ROUND(AD197,3)=1,1,IF(AND(ABS(AF197)&lt;$D$19,AD197&lt;1),1,0)),0))</f>
        <v/>
      </c>
      <c r="AH197">
        <f>IFERROR(IF(V32="Supercritical",MAX($D$16,IFERROR(L197,MAX($D$16,POWER((ABS(K197)^2)/($I$5*MAX(F197,0.1)^2),1/3)))),IF(V32="Subcritical",MAX($D$16,IFERROR(W197,MAX($D$16,POWER((ABS(K197)^2)/($I$5*MAX(F197,0.1)^2),1/3)))),IF(AND(IFERROR(V197,0)=1,IFERROR(AG197,0)=1),IF(IFERROR(T197,-1E99)&gt;=IFERROR(AE197,-1E99),MAX($D$16,IFERROR(L197,MAX($D$16,POWER((ABS(K197)^2)/($I$5*MAX(F197,0.1)^2),1/3)))),MAX($D$16,IFERROR(W197,MAX($D$16,POWER((ABS(K197)^2)/($I$5*MAX(F197,0.1)^2),1/3))))),IF(IFERROR(V197,0)=1,MAX($D$16,IFERROR(L197,MAX($D$16,POWER((ABS(K197)^2)/($I$5*MAX(F197,0.1)^2),1/3)))),IF(IFERROR(AG197,0)=1,MAX($D$16,IFERROR(W197,MAX($D$16,POWER((ABS(K197)^2)/($I$5*MAX(F197,0.1)^2),1/3)))),MAX($D$16,POWER((ABS(K197)^2)/($I$5*MAX(F197,0.1)^2),1/3))))))),MAX($D$16,POWER((ABS(K197)^2)/($I$5*MAX(F197,0.1)^2),1/3)))</f>
        <v/>
      </c>
      <c r="AI197">
        <f>E197+AH197</f>
        <v/>
      </c>
      <c r="AJ197">
        <f>AI197+((ABS(K197)/MAX(((F197)+(G197)*(AH197))*(AH197),1E-6))^2)/(2*$I$5)</f>
        <v/>
      </c>
      <c r="AM197" t="n">
        <v>0</v>
      </c>
      <c r="AN197" t="n">
        <v>0</v>
      </c>
      <c r="AO197">
        <f>AM197+AN197</f>
        <v/>
      </c>
      <c r="AP197">
        <f>AP196+AO197</f>
        <v/>
      </c>
      <c r="AQ197">
        <f>ABS(ABS(K197)/MAX(((F197)+(G197)*(AH197))*(AH197),1E-6))/SQRT($I$5*MAX((((F197)+(G197)*(AH197))*(AH197))/MAX((F197)+2*(G197)*(AH197),1E-6),1E-6))</f>
        <v/>
      </c>
      <c r="AR197">
        <f>IF(AQ197&lt;1,"Subcritical","Supercritical")</f>
        <v/>
      </c>
      <c r="AS197">
        <f>((ABS(K197)*$D$6)/(MAX(((F197)+(G197)*(AH197))*(AH197),1E-6)*MAX(((((F197)+(G197)*(AH197))*(AH197))/MAX((F197)+2*(AH197)*SQRT(1+(G197)^2),1E-6))^(2/3),1E-6)))^2</f>
        <v/>
      </c>
    </row>
    <row r="198">
      <c r="A198" t="n">
        <v>49</v>
      </c>
      <c r="B198" t="n">
        <v>47.98</v>
      </c>
      <c r="C198" t="n">
        <v>616518.786</v>
      </c>
      <c r="D198" t="n">
        <v>3097733.019</v>
      </c>
      <c r="E198" t="n">
        <v>633.6420000000001</v>
      </c>
      <c r="F198" t="n">
        <v>5.999</v>
      </c>
      <c r="G198" t="n">
        <v>0</v>
      </c>
      <c r="H198" t="inlineStr">
        <is>
          <t>Normal</t>
        </is>
      </c>
      <c r="I198" t="n">
        <v>0.014</v>
      </c>
      <c r="J198">
        <f>B198-B197</f>
        <v/>
      </c>
      <c r="K198">
        <f>MAX(0,K197-AO197)</f>
        <v/>
      </c>
      <c r="L198">
        <f>IF($D$20=0,IFERROR(L197,MAX($D$16,POWER((ABS(K198)^2)/($I$5*MAX(F198,0.1)^2),1/3))),IF(IFERROR(V197,0)=0,IFERROR(L197,MAX($D$16,POWER((ABS(K198)^2)/($I$5*MAX(F198,0.1)^2),1/3))),IF(OR(IFERROR(L198,0)=0,IFERROR(S197,0)&lt;1,IFERROR(S198,0)&lt;1),MAX($D$16,POWER((ABS(K198)^2)/($I$5*MAX(F198,0.1)^2),1/3)),IF(IFERROR(U198,0)&gt;0,MAX($D$16,IFERROR(L198,0)+((IFERROR(U198,0))*$D$18*IF((IFERROR(S198,0))&lt;1,1,-1))),IF(IFERROR(U198,0)&lt;0,IF(ABS((MAX($D$16,POWER((ABS(K198)^2)/($I$5*MAX(F198,0.1)^2),1/3)))-IFERROR(L198,0))&gt;$D$19,MAX($D$16,IF((MAX($D$16,POWER((ABS(K198)^2)/($I$5*MAX(F198,0.1)^2),1/3)))&gt;IFERROR(L198,0),MIN((MAX($D$16,POWER((ABS(K198)^2)/($I$5*MAX(F198,0.1)^2),1/3))),IFERROR(L198,0)+(MIN(ABS(IFERROR(U198,0))*$D$18,ABS((MAX($D$16,POWER((ABS(K198)^2)/($I$5*MAX(F198,0.1)^2),1/3)))-IFERROR(L198,0))))),MAX((MAX($D$16,POWER((ABS(K198)^2)/($I$5*MAX(F198,0.1)^2),1/3))),IFERROR(L198,0)-(MIN(ABS(IFERROR(U198,0))*$D$18,ABS((MAX($D$16,POWER((ABS(K198)^2)/($I$5*MAX(F198,0.1)^2),1/3)))-IFERROR(L198,0))))))),MAX($D$16,POWER((ABS(K198)^2)/($I$5*MAX(F198,0.1)^2),1/3))),MAX($D$16,IFERROR(L198,0)))))))</f>
        <v/>
      </c>
      <c r="M198">
        <f>((F198)+(G198)*(L198))*(L198)</f>
        <v/>
      </c>
      <c r="N198">
        <f>(((F198)+(G198)*(L198))*(L198))/MAX((F198)+2*(L198)*SQRT(1+(G198)^2),1E-6)</f>
        <v/>
      </c>
      <c r="O198">
        <f>ABS(K198)/MAX(((F198)+(G198)*(L198))*(L198),1E-6)</f>
        <v/>
      </c>
      <c r="P198">
        <f>E198+L198</f>
        <v/>
      </c>
      <c r="Q198">
        <f>P198+((ABS(K198)/MAX(((F198)+(G198)*(L198))*(L198),1E-6))^2)/(2*$I$5)</f>
        <v/>
      </c>
      <c r="R198">
        <f>((ABS(K198)*$D$6)/(MAX(((F198)+(G198)*(L198))*(L198),1E-6)*MAX(((((F198)+(G198)*(L198))*(L198))/MAX((F198)+2*(L198)*SQRT(1+(G198)^2),1E-6))^(2/3),1E-6)))^2</f>
        <v/>
      </c>
      <c r="S198">
        <f>ABS(ABS(K198)/MAX(((F198)+(G198)*(L198))*(L198),1E-6))/SQRT($I$5*MAX((((F198)+(G198)*(L198))*(L198))/MAX((F198)+2*(G198)*(L198),1E-6),1E-6))</f>
        <v/>
      </c>
      <c r="T198">
        <f>((F198)*(L198)^2)/2+(G198)*(L198)^3/3+(ABS(K198)^2)/($I$5*MAX(((F198)+(G198)*(L198))*(L198),1E-6))</f>
        <v/>
      </c>
      <c r="U198">
        <f>IF($D$20=0,0,IFERROR(Q197-(((R197+R198)/2)*J198)-(IF(O197&gt;O198,$D$8*((O197^2-O198^2)/(2*$I$5)),$D$9*((O198^2-O197^2)/(2*$I$5)))+($D$10*(ABS(I198)/90)*(MAX(O197^2,O198^2)/(2*$I$5))))-Q198,0))</f>
        <v/>
      </c>
      <c r="V198">
        <f>IF($D$20=0,1,IFERROR(IF(ROUND(S198,3)=1,1,IF(AND(ABS(U198)&lt;$D$19,S198&gt;1),1,0)),0))</f>
        <v/>
      </c>
      <c r="W198">
        <f>IF($D$20=0,IFERROR(W199,MAX($D$16,POWER((ABS(K198)^2)/($I$5*MAX(F198,0.1)^2),1/3))),IF(IFERROR(AG199,0)=0,IFERROR(W199,MAX($D$16,POWER((ABS(K198)^2)/($I$5*MAX(F198,0.1)^2),1/3))),IF(OR(IFERROR(W198,0)=0,IFERROR(AD199,0)&gt;1),MAX($D$16,POWER((ABS(K198)^2)/($I$5*MAX(F198,0.1)^2),1/3)),IF(IFERROR(AF198,0)&gt;0,MAX($D$16,IFERROR(W198,0)+((IFERROR(AF198,0))*$D$18*IF((IFERROR(AD198,0))&lt;1,1,-1))),IF(IFERROR(AF198,0)&lt;0,IF(ABS((MAX($D$16,POWER((ABS(K198)^2)/($I$5*MAX(F198,0.1)^2),1/3)))-IFERROR(W198,0))&gt;$D$19,MAX($D$16,IF((MAX($D$16,POWER((ABS(K198)^2)/($I$5*MAX(F198,0.1)^2),1/3)))&gt;IFERROR(W198,0),MIN((MAX($D$16,POWER((ABS(K198)^2)/($I$5*MAX(F198,0.1)^2),1/3))),IFERROR(W198,0)+(MIN(ABS(IFERROR(AF198,0))*$D$18,ABS((MAX($D$16,POWER((ABS(K198)^2)/($I$5*MAX(F198,0.1)^2),1/3)))-IFERROR(W198,0))))),MAX((MAX($D$16,POWER((ABS(K198)^2)/($I$5*MAX(F198,0.1)^2),1/3))),IFERROR(W198,0)-(MIN(ABS(IFERROR(AF198,0))*$D$18,ABS((MAX($D$16,POWER((ABS(K198)^2)/($I$5*MAX(F198,0.1)^2),1/3)))-IFERROR(W198,0))))))),MAX($D$16,POWER((ABS(K198)^2)/($I$5*MAX(F198,0.1)^2),1/3))),MAX($D$16,IFERROR(W198,0)))))))</f>
        <v/>
      </c>
      <c r="X198">
        <f>((F198)+(G198)*(W198))*(W198)</f>
        <v/>
      </c>
      <c r="Y198">
        <f>(((F198)+(G198)*(W198))*(W198))/MAX((F198)+2*(W198)*SQRT(1+(G198)^2),1E-6)</f>
        <v/>
      </c>
      <c r="Z198">
        <f>ABS(K198)/MAX(((F198)+(G198)*(W198))*(W198),1E-6)</f>
        <v/>
      </c>
      <c r="AA198">
        <f>E198+W198</f>
        <v/>
      </c>
      <c r="AB198">
        <f>AA198+((ABS(K198)/MAX(((F198)+(G198)*(W198))*(W198),1E-6))^2)/(2*$I$5)</f>
        <v/>
      </c>
      <c r="AC198">
        <f>((ABS(K198)*$D$6)/(MAX(((F198)+(G198)*(W198))*(W198),1E-6)*MAX(((((F198)+(G198)*(W198))*(W198))/MAX((F198)+2*(W198)*SQRT(1+(G198)^2),1E-6))^(2/3),1E-6)))^2</f>
        <v/>
      </c>
      <c r="AD198">
        <f>ABS(ABS(K198)/MAX(((F198)+(G198)*(W198))*(W198),1E-6))/SQRT($I$5*MAX((((F198)+(G198)*(W198))*(W198))/MAX((F198)+2*(G198)*(W198),1E-6),1E-6))</f>
        <v/>
      </c>
      <c r="AE198">
        <f>((F198)*(W198)^2)/2+(G198)*(W198)^3/3+(ABS(K198)^2)/($I$5*MAX(((F198)+(G198)*(W198))*(W198),1E-6))</f>
        <v/>
      </c>
      <c r="AF198">
        <f>IF($D$20=0,0,IFERROR(AB199+(((AC198+AC199)/2)*J199)+(IF(Z198&gt;Z199,$D$8*((Z198^2-Z199^2)/(2*$I$5)),$D$9*((Z199^2-Z198^2)/(2*$I$5)))+($D$10*(ABS(I199)/90)*(MAX(Z198^2,Z199^2)/(2*$I$5))))-AB198,0))</f>
        <v/>
      </c>
      <c r="AG198">
        <f>IF($D$20=0,1,IFERROR(IF(ROUND(AD198,3)=1,1,IF(AND(ABS(AF198)&lt;$D$19,AD198&lt;1),1,0)),0))</f>
        <v/>
      </c>
      <c r="AH198">
        <f>IFERROR(IF(V32="Supercritical",MAX($D$16,IFERROR(L198,MAX($D$16,POWER((ABS(K198)^2)/($I$5*MAX(F198,0.1)^2),1/3)))),IF(V32="Subcritical",MAX($D$16,IFERROR(W198,MAX($D$16,POWER((ABS(K198)^2)/($I$5*MAX(F198,0.1)^2),1/3)))),IF(AND(IFERROR(V198,0)=1,IFERROR(AG198,0)=1),IF(IFERROR(T198,-1E99)&gt;=IFERROR(AE198,-1E99),MAX($D$16,IFERROR(L198,MAX($D$16,POWER((ABS(K198)^2)/($I$5*MAX(F198,0.1)^2),1/3)))),MAX($D$16,IFERROR(W198,MAX($D$16,POWER((ABS(K198)^2)/($I$5*MAX(F198,0.1)^2),1/3))))),IF(IFERROR(V198,0)=1,MAX($D$16,IFERROR(L198,MAX($D$16,POWER((ABS(K198)^2)/($I$5*MAX(F198,0.1)^2),1/3)))),IF(IFERROR(AG198,0)=1,MAX($D$16,IFERROR(W198,MAX($D$16,POWER((ABS(K198)^2)/($I$5*MAX(F198,0.1)^2),1/3)))),MAX($D$16,POWER((ABS(K198)^2)/($I$5*MAX(F198,0.1)^2),1/3))))))),MAX($D$16,POWER((ABS(K198)^2)/($I$5*MAX(F198,0.1)^2),1/3)))</f>
        <v/>
      </c>
      <c r="AI198">
        <f>E198+AH198</f>
        <v/>
      </c>
      <c r="AJ198">
        <f>AI198+((ABS(K198)/MAX(((F198)+(G198)*(AH198))*(AH198),1E-6))^2)/(2*$I$5)</f>
        <v/>
      </c>
      <c r="AM198" t="n">
        <v>0</v>
      </c>
      <c r="AN198" t="n">
        <v>0</v>
      </c>
      <c r="AO198">
        <f>AM198+AN198</f>
        <v/>
      </c>
      <c r="AP198">
        <f>AP197+AO198</f>
        <v/>
      </c>
      <c r="AQ198">
        <f>ABS(ABS(K198)/MAX(((F198)+(G198)*(AH198))*(AH198),1E-6))/SQRT($I$5*MAX((((F198)+(G198)*(AH198))*(AH198))/MAX((F198)+2*(G198)*(AH198),1E-6),1E-6))</f>
        <v/>
      </c>
      <c r="AR198">
        <f>IF(AQ198&lt;1,"Subcritical","Supercritical")</f>
        <v/>
      </c>
      <c r="AS198">
        <f>((ABS(K198)*$D$6)/(MAX(((F198)+(G198)*(AH198))*(AH198),1E-6)*MAX(((((F198)+(G198)*(AH198))*(AH198))/MAX((F198)+2*(AH198)*SQRT(1+(G198)^2),1E-6))^(2/3),1E-6)))^2</f>
        <v/>
      </c>
    </row>
    <row r="199">
      <c r="A199" t="n">
        <v>50</v>
      </c>
      <c r="B199" t="n">
        <v>48.981</v>
      </c>
      <c r="C199" t="n">
        <v>616518.211</v>
      </c>
      <c r="D199" t="n">
        <v>3097732.2</v>
      </c>
      <c r="E199" t="n">
        <v>633.602</v>
      </c>
      <c r="F199" t="n">
        <v>5.999</v>
      </c>
      <c r="G199" t="n">
        <v>0</v>
      </c>
      <c r="H199" t="inlineStr">
        <is>
          <t>Normal</t>
        </is>
      </c>
      <c r="I199" t="n">
        <v>0.047</v>
      </c>
      <c r="J199">
        <f>B199-B198</f>
        <v/>
      </c>
      <c r="K199">
        <f>MAX(0,K198-AO198)</f>
        <v/>
      </c>
      <c r="L199">
        <f>IF($D$20=0,IFERROR(L198,MAX($D$16,POWER((ABS(K199)^2)/($I$5*MAX(F199,0.1)^2),1/3))),IF(IFERROR(V198,0)=0,IFERROR(L198,MAX($D$16,POWER((ABS(K199)^2)/($I$5*MAX(F199,0.1)^2),1/3))),IF(OR(IFERROR(L199,0)=0,IFERROR(S198,0)&lt;1,IFERROR(S199,0)&lt;1),MAX($D$16,POWER((ABS(K199)^2)/($I$5*MAX(F199,0.1)^2),1/3)),IF(IFERROR(U199,0)&gt;0,MAX($D$16,IFERROR(L199,0)+((IFERROR(U199,0))*$D$18*IF((IFERROR(S199,0))&lt;1,1,-1))),IF(IFERROR(U199,0)&lt;0,IF(ABS((MAX($D$16,POWER((ABS(K199)^2)/($I$5*MAX(F199,0.1)^2),1/3)))-IFERROR(L199,0))&gt;$D$19,MAX($D$16,IF((MAX($D$16,POWER((ABS(K199)^2)/($I$5*MAX(F199,0.1)^2),1/3)))&gt;IFERROR(L199,0),MIN((MAX($D$16,POWER((ABS(K199)^2)/($I$5*MAX(F199,0.1)^2),1/3))),IFERROR(L199,0)+(MIN(ABS(IFERROR(U199,0))*$D$18,ABS((MAX($D$16,POWER((ABS(K199)^2)/($I$5*MAX(F199,0.1)^2),1/3)))-IFERROR(L199,0))))),MAX((MAX($D$16,POWER((ABS(K199)^2)/($I$5*MAX(F199,0.1)^2),1/3))),IFERROR(L199,0)-(MIN(ABS(IFERROR(U199,0))*$D$18,ABS((MAX($D$16,POWER((ABS(K199)^2)/($I$5*MAX(F199,0.1)^2),1/3)))-IFERROR(L199,0))))))),MAX($D$16,POWER((ABS(K199)^2)/($I$5*MAX(F199,0.1)^2),1/3))),MAX($D$16,IFERROR(L199,0)))))))</f>
        <v/>
      </c>
      <c r="M199">
        <f>((F199)+(G199)*(L199))*(L199)</f>
        <v/>
      </c>
      <c r="N199">
        <f>(((F199)+(G199)*(L199))*(L199))/MAX((F199)+2*(L199)*SQRT(1+(G199)^2),1E-6)</f>
        <v/>
      </c>
      <c r="O199">
        <f>ABS(K199)/MAX(((F199)+(G199)*(L199))*(L199),1E-6)</f>
        <v/>
      </c>
      <c r="P199">
        <f>E199+L199</f>
        <v/>
      </c>
      <c r="Q199">
        <f>P199+((ABS(K199)/MAX(((F199)+(G199)*(L199))*(L199),1E-6))^2)/(2*$I$5)</f>
        <v/>
      </c>
      <c r="R199">
        <f>((ABS(K199)*$D$6)/(MAX(((F199)+(G199)*(L199))*(L199),1E-6)*MAX(((((F199)+(G199)*(L199))*(L199))/MAX((F199)+2*(L199)*SQRT(1+(G199)^2),1E-6))^(2/3),1E-6)))^2</f>
        <v/>
      </c>
      <c r="S199">
        <f>ABS(ABS(K199)/MAX(((F199)+(G199)*(L199))*(L199),1E-6))/SQRT($I$5*MAX((((F199)+(G199)*(L199))*(L199))/MAX((F199)+2*(G199)*(L199),1E-6),1E-6))</f>
        <v/>
      </c>
      <c r="T199">
        <f>((F199)*(L199)^2)/2+(G199)*(L199)^3/3+(ABS(K199)^2)/($I$5*MAX(((F199)+(G199)*(L199))*(L199),1E-6))</f>
        <v/>
      </c>
      <c r="U199">
        <f>IF($D$20=0,0,IFERROR(Q198-(((R198+R199)/2)*J199)-(IF(O198&gt;O199,$D$8*((O198^2-O199^2)/(2*$I$5)),$D$9*((O199^2-O198^2)/(2*$I$5)))+($D$10*(ABS(I199)/90)*(MAX(O198^2,O199^2)/(2*$I$5))))-Q199,0))</f>
        <v/>
      </c>
      <c r="V199">
        <f>IF($D$20=0,1,IFERROR(IF(ROUND(S199,3)=1,1,IF(AND(ABS(U199)&lt;$D$19,S199&gt;1),1,0)),0))</f>
        <v/>
      </c>
      <c r="W199">
        <f>IF($D$20=0,IFERROR(W200,MAX($D$16,POWER((ABS(K199)^2)/($I$5*MAX(F199,0.1)^2),1/3))),IF(IFERROR(AG200,0)=0,IFERROR(W200,MAX($D$16,POWER((ABS(K199)^2)/($I$5*MAX(F199,0.1)^2),1/3))),IF(OR(IFERROR(W199,0)=0,IFERROR(AD200,0)&gt;1),MAX($D$16,POWER((ABS(K199)^2)/($I$5*MAX(F199,0.1)^2),1/3)),IF(IFERROR(AF199,0)&gt;0,MAX($D$16,IFERROR(W199,0)+((IFERROR(AF199,0))*$D$18*IF((IFERROR(AD199,0))&lt;1,1,-1))),IF(IFERROR(AF199,0)&lt;0,IF(ABS((MAX($D$16,POWER((ABS(K199)^2)/($I$5*MAX(F199,0.1)^2),1/3)))-IFERROR(W199,0))&gt;$D$19,MAX($D$16,IF((MAX($D$16,POWER((ABS(K199)^2)/($I$5*MAX(F199,0.1)^2),1/3)))&gt;IFERROR(W199,0),MIN((MAX($D$16,POWER((ABS(K199)^2)/($I$5*MAX(F199,0.1)^2),1/3))),IFERROR(W199,0)+(MIN(ABS(IFERROR(AF199,0))*$D$18,ABS((MAX($D$16,POWER((ABS(K199)^2)/($I$5*MAX(F199,0.1)^2),1/3)))-IFERROR(W199,0))))),MAX((MAX($D$16,POWER((ABS(K199)^2)/($I$5*MAX(F199,0.1)^2),1/3))),IFERROR(W199,0)-(MIN(ABS(IFERROR(AF199,0))*$D$18,ABS((MAX($D$16,POWER((ABS(K199)^2)/($I$5*MAX(F199,0.1)^2),1/3)))-IFERROR(W199,0))))))),MAX($D$16,POWER((ABS(K199)^2)/($I$5*MAX(F199,0.1)^2),1/3))),MAX($D$16,IFERROR(W199,0)))))))</f>
        <v/>
      </c>
      <c r="X199">
        <f>((F199)+(G199)*(W199))*(W199)</f>
        <v/>
      </c>
      <c r="Y199">
        <f>(((F199)+(G199)*(W199))*(W199))/MAX((F199)+2*(W199)*SQRT(1+(G199)^2),1E-6)</f>
        <v/>
      </c>
      <c r="Z199">
        <f>ABS(K199)/MAX(((F199)+(G199)*(W199))*(W199),1E-6)</f>
        <v/>
      </c>
      <c r="AA199">
        <f>E199+W199</f>
        <v/>
      </c>
      <c r="AB199">
        <f>AA199+((ABS(K199)/MAX(((F199)+(G199)*(W199))*(W199),1E-6))^2)/(2*$I$5)</f>
        <v/>
      </c>
      <c r="AC199">
        <f>((ABS(K199)*$D$6)/(MAX(((F199)+(G199)*(W199))*(W199),1E-6)*MAX(((((F199)+(G199)*(W199))*(W199))/MAX((F199)+2*(W199)*SQRT(1+(G199)^2),1E-6))^(2/3),1E-6)))^2</f>
        <v/>
      </c>
      <c r="AD199">
        <f>ABS(ABS(K199)/MAX(((F199)+(G199)*(W199))*(W199),1E-6))/SQRT($I$5*MAX((((F199)+(G199)*(W199))*(W199))/MAX((F199)+2*(G199)*(W199),1E-6),1E-6))</f>
        <v/>
      </c>
      <c r="AE199">
        <f>((F199)*(W199)^2)/2+(G199)*(W199)^3/3+(ABS(K199)^2)/($I$5*MAX(((F199)+(G199)*(W199))*(W199),1E-6))</f>
        <v/>
      </c>
      <c r="AF199">
        <f>IF($D$20=0,0,IFERROR(AB200+(((AC199+AC200)/2)*J200)+(IF(Z199&gt;Z200,$D$8*((Z199^2-Z200^2)/(2*$I$5)),$D$9*((Z200^2-Z199^2)/(2*$I$5)))+($D$10*(ABS(I200)/90)*(MAX(Z199^2,Z200^2)/(2*$I$5))))-AB199,0))</f>
        <v/>
      </c>
      <c r="AG199">
        <f>IF($D$20=0,1,IFERROR(IF(ROUND(AD199,3)=1,1,IF(AND(ABS(AF199)&lt;$D$19,AD199&lt;1),1,0)),0))</f>
        <v/>
      </c>
      <c r="AH199">
        <f>IFERROR(IF(V32="Supercritical",MAX($D$16,IFERROR(L199,MAX($D$16,POWER((ABS(K199)^2)/($I$5*MAX(F199,0.1)^2),1/3)))),IF(V32="Subcritical",MAX($D$16,IFERROR(W199,MAX($D$16,POWER((ABS(K199)^2)/($I$5*MAX(F199,0.1)^2),1/3)))),IF(AND(IFERROR(V199,0)=1,IFERROR(AG199,0)=1),IF(IFERROR(T199,-1E99)&gt;=IFERROR(AE199,-1E99),MAX($D$16,IFERROR(L199,MAX($D$16,POWER((ABS(K199)^2)/($I$5*MAX(F199,0.1)^2),1/3)))),MAX($D$16,IFERROR(W199,MAX($D$16,POWER((ABS(K199)^2)/($I$5*MAX(F199,0.1)^2),1/3))))),IF(IFERROR(V199,0)=1,MAX($D$16,IFERROR(L199,MAX($D$16,POWER((ABS(K199)^2)/($I$5*MAX(F199,0.1)^2),1/3)))),IF(IFERROR(AG199,0)=1,MAX($D$16,IFERROR(W199,MAX($D$16,POWER((ABS(K199)^2)/($I$5*MAX(F199,0.1)^2),1/3)))),MAX($D$16,POWER((ABS(K199)^2)/($I$5*MAX(F199,0.1)^2),1/3))))))),MAX($D$16,POWER((ABS(K199)^2)/($I$5*MAX(F199,0.1)^2),1/3)))</f>
        <v/>
      </c>
      <c r="AI199">
        <f>E199+AH199</f>
        <v/>
      </c>
      <c r="AJ199">
        <f>AI199+((ABS(K199)/MAX(((F199)+(G199)*(AH199))*(AH199),1E-6))^2)/(2*$I$5)</f>
        <v/>
      </c>
      <c r="AM199" t="n">
        <v>0</v>
      </c>
      <c r="AN199" t="n">
        <v>0</v>
      </c>
      <c r="AO199">
        <f>AM199+AN199</f>
        <v/>
      </c>
      <c r="AP199">
        <f>AP198+AO199</f>
        <v/>
      </c>
      <c r="AQ199">
        <f>ABS(ABS(K199)/MAX(((F199)+(G199)*(AH199))*(AH199),1E-6))/SQRT($I$5*MAX((((F199)+(G199)*(AH199))*(AH199))/MAX((F199)+2*(G199)*(AH199),1E-6),1E-6))</f>
        <v/>
      </c>
      <c r="AR199">
        <f>IF(AQ199&lt;1,"Subcritical","Supercritical")</f>
        <v/>
      </c>
      <c r="AS199">
        <f>((ABS(K199)*$D$6)/(MAX(((F199)+(G199)*(AH199))*(AH199),1E-6)*MAX(((((F199)+(G199)*(AH199))*(AH199))/MAX((F199)+2*(AH199)*SQRT(1+(G199)^2),1E-6))^(2/3),1E-6)))^2</f>
        <v/>
      </c>
    </row>
    <row r="200">
      <c r="A200" t="n">
        <v>51</v>
      </c>
      <c r="B200" t="n">
        <v>49.981</v>
      </c>
      <c r="C200" t="n">
        <v>616517.637</v>
      </c>
      <c r="D200" t="n">
        <v>3097731.381</v>
      </c>
      <c r="E200" t="n">
        <v>633.562</v>
      </c>
      <c r="F200" t="n">
        <v>5.993</v>
      </c>
      <c r="G200" t="n">
        <v>0</v>
      </c>
      <c r="H200" t="inlineStr">
        <is>
          <t>Normal</t>
        </is>
      </c>
      <c r="I200" t="n">
        <v>0.08</v>
      </c>
      <c r="J200">
        <f>B200-B199</f>
        <v/>
      </c>
      <c r="K200">
        <f>MAX(0,K199-AO199)</f>
        <v/>
      </c>
      <c r="L200">
        <f>IF($D$20=0,IFERROR(L199,MAX($D$16,POWER((ABS(K200)^2)/($I$5*MAX(F200,0.1)^2),1/3))),IF(IFERROR(V199,0)=0,IFERROR(L199,MAX($D$16,POWER((ABS(K200)^2)/($I$5*MAX(F200,0.1)^2),1/3))),IF(OR(IFERROR(L200,0)=0,IFERROR(S199,0)&lt;1,IFERROR(S200,0)&lt;1),MAX($D$16,POWER((ABS(K200)^2)/($I$5*MAX(F200,0.1)^2),1/3)),IF(IFERROR(U200,0)&gt;0,MAX($D$16,IFERROR(L200,0)+((IFERROR(U200,0))*$D$18*IF((IFERROR(S200,0))&lt;1,1,-1))),IF(IFERROR(U200,0)&lt;0,IF(ABS((MAX($D$16,POWER((ABS(K200)^2)/($I$5*MAX(F200,0.1)^2),1/3)))-IFERROR(L200,0))&gt;$D$19,MAX($D$16,IF((MAX($D$16,POWER((ABS(K200)^2)/($I$5*MAX(F200,0.1)^2),1/3)))&gt;IFERROR(L200,0),MIN((MAX($D$16,POWER((ABS(K200)^2)/($I$5*MAX(F200,0.1)^2),1/3))),IFERROR(L200,0)+(MIN(ABS(IFERROR(U200,0))*$D$18,ABS((MAX($D$16,POWER((ABS(K200)^2)/($I$5*MAX(F200,0.1)^2),1/3)))-IFERROR(L200,0))))),MAX((MAX($D$16,POWER((ABS(K200)^2)/($I$5*MAX(F200,0.1)^2),1/3))),IFERROR(L200,0)-(MIN(ABS(IFERROR(U200,0))*$D$18,ABS((MAX($D$16,POWER((ABS(K200)^2)/($I$5*MAX(F200,0.1)^2),1/3)))-IFERROR(L200,0))))))),MAX($D$16,POWER((ABS(K200)^2)/($I$5*MAX(F200,0.1)^2),1/3))),MAX($D$16,IFERROR(L200,0)))))))</f>
        <v/>
      </c>
      <c r="M200">
        <f>((F200)+(G200)*(L200))*(L200)</f>
        <v/>
      </c>
      <c r="N200">
        <f>(((F200)+(G200)*(L200))*(L200))/MAX((F200)+2*(L200)*SQRT(1+(G200)^2),1E-6)</f>
        <v/>
      </c>
      <c r="O200">
        <f>ABS(K200)/MAX(((F200)+(G200)*(L200))*(L200),1E-6)</f>
        <v/>
      </c>
      <c r="P200">
        <f>E200+L200</f>
        <v/>
      </c>
      <c r="Q200">
        <f>P200+((ABS(K200)/MAX(((F200)+(G200)*(L200))*(L200),1E-6))^2)/(2*$I$5)</f>
        <v/>
      </c>
      <c r="R200">
        <f>((ABS(K200)*$D$6)/(MAX(((F200)+(G200)*(L200))*(L200),1E-6)*MAX(((((F200)+(G200)*(L200))*(L200))/MAX((F200)+2*(L200)*SQRT(1+(G200)^2),1E-6))^(2/3),1E-6)))^2</f>
        <v/>
      </c>
      <c r="S200">
        <f>ABS(ABS(K200)/MAX(((F200)+(G200)*(L200))*(L200),1E-6))/SQRT($I$5*MAX((((F200)+(G200)*(L200))*(L200))/MAX((F200)+2*(G200)*(L200),1E-6),1E-6))</f>
        <v/>
      </c>
      <c r="T200">
        <f>((F200)*(L200)^2)/2+(G200)*(L200)^3/3+(ABS(K200)^2)/($I$5*MAX(((F200)+(G200)*(L200))*(L200),1E-6))</f>
        <v/>
      </c>
      <c r="U200">
        <f>IF($D$20=0,0,IFERROR(Q199-(((R199+R200)/2)*J200)-(IF(O199&gt;O200,$D$8*((O199^2-O200^2)/(2*$I$5)),$D$9*((O200^2-O199^2)/(2*$I$5)))+($D$10*(ABS(I200)/90)*(MAX(O199^2,O200^2)/(2*$I$5))))-Q200,0))</f>
        <v/>
      </c>
      <c r="V200">
        <f>IF($D$20=0,1,IFERROR(IF(ROUND(S200,3)=1,1,IF(AND(ABS(U200)&lt;$D$19,S200&gt;1),1,0)),0))</f>
        <v/>
      </c>
      <c r="W200">
        <f>IF($D$20=0,IFERROR(W201,MAX($D$16,POWER((ABS(K200)^2)/($I$5*MAX(F200,0.1)^2),1/3))),IF(IFERROR(AG201,0)=0,IFERROR(W201,MAX($D$16,POWER((ABS(K200)^2)/($I$5*MAX(F200,0.1)^2),1/3))),IF(OR(IFERROR(W200,0)=0,IFERROR(AD201,0)&gt;1),MAX($D$16,POWER((ABS(K200)^2)/($I$5*MAX(F200,0.1)^2),1/3)),IF(IFERROR(AF200,0)&gt;0,MAX($D$16,IFERROR(W200,0)+((IFERROR(AF200,0))*$D$18*IF((IFERROR(AD200,0))&lt;1,1,-1))),IF(IFERROR(AF200,0)&lt;0,IF(ABS((MAX($D$16,POWER((ABS(K200)^2)/($I$5*MAX(F200,0.1)^2),1/3)))-IFERROR(W200,0))&gt;$D$19,MAX($D$16,IF((MAX($D$16,POWER((ABS(K200)^2)/($I$5*MAX(F200,0.1)^2),1/3)))&gt;IFERROR(W200,0),MIN((MAX($D$16,POWER((ABS(K200)^2)/($I$5*MAX(F200,0.1)^2),1/3))),IFERROR(W200,0)+(MIN(ABS(IFERROR(AF200,0))*$D$18,ABS((MAX($D$16,POWER((ABS(K200)^2)/($I$5*MAX(F200,0.1)^2),1/3)))-IFERROR(W200,0))))),MAX((MAX($D$16,POWER((ABS(K200)^2)/($I$5*MAX(F200,0.1)^2),1/3))),IFERROR(W200,0)-(MIN(ABS(IFERROR(AF200,0))*$D$18,ABS((MAX($D$16,POWER((ABS(K200)^2)/($I$5*MAX(F200,0.1)^2),1/3)))-IFERROR(W200,0))))))),MAX($D$16,POWER((ABS(K200)^2)/($I$5*MAX(F200,0.1)^2),1/3))),MAX($D$16,IFERROR(W200,0)))))))</f>
        <v/>
      </c>
      <c r="X200">
        <f>((F200)+(G200)*(W200))*(W200)</f>
        <v/>
      </c>
      <c r="Y200">
        <f>(((F200)+(G200)*(W200))*(W200))/MAX((F200)+2*(W200)*SQRT(1+(G200)^2),1E-6)</f>
        <v/>
      </c>
      <c r="Z200">
        <f>ABS(K200)/MAX(((F200)+(G200)*(W200))*(W200),1E-6)</f>
        <v/>
      </c>
      <c r="AA200">
        <f>E200+W200</f>
        <v/>
      </c>
      <c r="AB200">
        <f>AA200+((ABS(K200)/MAX(((F200)+(G200)*(W200))*(W200),1E-6))^2)/(2*$I$5)</f>
        <v/>
      </c>
      <c r="AC200">
        <f>((ABS(K200)*$D$6)/(MAX(((F200)+(G200)*(W200))*(W200),1E-6)*MAX(((((F200)+(G200)*(W200))*(W200))/MAX((F200)+2*(W200)*SQRT(1+(G200)^2),1E-6))^(2/3),1E-6)))^2</f>
        <v/>
      </c>
      <c r="AD200">
        <f>ABS(ABS(K200)/MAX(((F200)+(G200)*(W200))*(W200),1E-6))/SQRT($I$5*MAX((((F200)+(G200)*(W200))*(W200))/MAX((F200)+2*(G200)*(W200),1E-6),1E-6))</f>
        <v/>
      </c>
      <c r="AE200">
        <f>((F200)*(W200)^2)/2+(G200)*(W200)^3/3+(ABS(K200)^2)/($I$5*MAX(((F200)+(G200)*(W200))*(W200),1E-6))</f>
        <v/>
      </c>
      <c r="AF200">
        <f>IF($D$20=0,0,IFERROR(AB201+(((AC200+AC201)/2)*J201)+(IF(Z200&gt;Z201,$D$8*((Z200^2-Z201^2)/(2*$I$5)),$D$9*((Z201^2-Z200^2)/(2*$I$5)))+($D$10*(ABS(I201)/90)*(MAX(Z200^2,Z201^2)/(2*$I$5))))-AB200,0))</f>
        <v/>
      </c>
      <c r="AG200">
        <f>IF($D$20=0,1,IFERROR(IF(ROUND(AD200,3)=1,1,IF(AND(ABS(AF200)&lt;$D$19,AD200&lt;1),1,0)),0))</f>
        <v/>
      </c>
      <c r="AH200">
        <f>IFERROR(IF(V32="Supercritical",MAX($D$16,IFERROR(L200,MAX($D$16,POWER((ABS(K200)^2)/($I$5*MAX(F200,0.1)^2),1/3)))),IF(V32="Subcritical",MAX($D$16,IFERROR(W200,MAX($D$16,POWER((ABS(K200)^2)/($I$5*MAX(F200,0.1)^2),1/3)))),IF(AND(IFERROR(V200,0)=1,IFERROR(AG200,0)=1),IF(IFERROR(T200,-1E99)&gt;=IFERROR(AE200,-1E99),MAX($D$16,IFERROR(L200,MAX($D$16,POWER((ABS(K200)^2)/($I$5*MAX(F200,0.1)^2),1/3)))),MAX($D$16,IFERROR(W200,MAX($D$16,POWER((ABS(K200)^2)/($I$5*MAX(F200,0.1)^2),1/3))))),IF(IFERROR(V200,0)=1,MAX($D$16,IFERROR(L200,MAX($D$16,POWER((ABS(K200)^2)/($I$5*MAX(F200,0.1)^2),1/3)))),IF(IFERROR(AG200,0)=1,MAX($D$16,IFERROR(W200,MAX($D$16,POWER((ABS(K200)^2)/($I$5*MAX(F200,0.1)^2),1/3)))),MAX($D$16,POWER((ABS(K200)^2)/($I$5*MAX(F200,0.1)^2),1/3))))))),MAX($D$16,POWER((ABS(K200)^2)/($I$5*MAX(F200,0.1)^2),1/3)))</f>
        <v/>
      </c>
      <c r="AI200">
        <f>E200+AH200</f>
        <v/>
      </c>
      <c r="AJ200">
        <f>AI200+((ABS(K200)/MAX(((F200)+(G200)*(AH200))*(AH200),1E-6))^2)/(2*$I$5)</f>
        <v/>
      </c>
      <c r="AM200" t="n">
        <v>0</v>
      </c>
      <c r="AN200" t="n">
        <v>0</v>
      </c>
      <c r="AO200">
        <f>AM200+AN200</f>
        <v/>
      </c>
      <c r="AP200">
        <f>AP199+AO200</f>
        <v/>
      </c>
      <c r="AQ200">
        <f>ABS(ABS(K200)/MAX(((F200)+(G200)*(AH200))*(AH200),1E-6))/SQRT($I$5*MAX((((F200)+(G200)*(AH200))*(AH200))/MAX((F200)+2*(G200)*(AH200),1E-6),1E-6))</f>
        <v/>
      </c>
      <c r="AR200">
        <f>IF(AQ200&lt;1,"Subcritical","Supercritical")</f>
        <v/>
      </c>
      <c r="AS200">
        <f>((ABS(K200)*$D$6)/(MAX(((F200)+(G200)*(AH200))*(AH200),1E-6)*MAX(((((F200)+(G200)*(AH200))*(AH200))/MAX((F200)+2*(AH200)*SQRT(1+(G200)^2),1E-6))^(2/3),1E-6)))^2</f>
        <v/>
      </c>
    </row>
    <row r="201">
      <c r="A201" t="n">
        <v>52</v>
      </c>
      <c r="B201" t="n">
        <v>50.981</v>
      </c>
      <c r="C201" t="n">
        <v>616517.062</v>
      </c>
      <c r="D201" t="n">
        <v>3097730.563</v>
      </c>
      <c r="E201" t="n">
        <v>633.522</v>
      </c>
      <c r="F201" t="n">
        <v>5.967</v>
      </c>
      <c r="G201" t="n">
        <v>0</v>
      </c>
      <c r="H201" t="inlineStr">
        <is>
          <t>Normal</t>
        </is>
      </c>
      <c r="I201" t="n">
        <v>0.08</v>
      </c>
      <c r="J201">
        <f>B201-B200</f>
        <v/>
      </c>
      <c r="K201">
        <f>MAX(0,K200-AO200)</f>
        <v/>
      </c>
      <c r="L201">
        <f>IF($D$20=0,IFERROR(L200,MAX($D$16,POWER((ABS(K201)^2)/($I$5*MAX(F201,0.1)^2),1/3))),IF(IFERROR(V200,0)=0,IFERROR(L200,MAX($D$16,POWER((ABS(K201)^2)/($I$5*MAX(F201,0.1)^2),1/3))),IF(OR(IFERROR(L201,0)=0,IFERROR(S200,0)&lt;1,IFERROR(S201,0)&lt;1),MAX($D$16,POWER((ABS(K201)^2)/($I$5*MAX(F201,0.1)^2),1/3)),IF(IFERROR(U201,0)&gt;0,MAX($D$16,IFERROR(L201,0)+((IFERROR(U201,0))*$D$18*IF((IFERROR(S201,0))&lt;1,1,-1))),IF(IFERROR(U201,0)&lt;0,IF(ABS((MAX($D$16,POWER((ABS(K201)^2)/($I$5*MAX(F201,0.1)^2),1/3)))-IFERROR(L201,0))&gt;$D$19,MAX($D$16,IF((MAX($D$16,POWER((ABS(K201)^2)/($I$5*MAX(F201,0.1)^2),1/3)))&gt;IFERROR(L201,0),MIN((MAX($D$16,POWER((ABS(K201)^2)/($I$5*MAX(F201,0.1)^2),1/3))),IFERROR(L201,0)+(MIN(ABS(IFERROR(U201,0))*$D$18,ABS((MAX($D$16,POWER((ABS(K201)^2)/($I$5*MAX(F201,0.1)^2),1/3)))-IFERROR(L201,0))))),MAX((MAX($D$16,POWER((ABS(K201)^2)/($I$5*MAX(F201,0.1)^2),1/3))),IFERROR(L201,0)-(MIN(ABS(IFERROR(U201,0))*$D$18,ABS((MAX($D$16,POWER((ABS(K201)^2)/($I$5*MAX(F201,0.1)^2),1/3)))-IFERROR(L201,0))))))),MAX($D$16,POWER((ABS(K201)^2)/($I$5*MAX(F201,0.1)^2),1/3))),MAX($D$16,IFERROR(L201,0)))))))</f>
        <v/>
      </c>
      <c r="M201">
        <f>((F201)+(G201)*(L201))*(L201)</f>
        <v/>
      </c>
      <c r="N201">
        <f>(((F201)+(G201)*(L201))*(L201))/MAX((F201)+2*(L201)*SQRT(1+(G201)^2),1E-6)</f>
        <v/>
      </c>
      <c r="O201">
        <f>ABS(K201)/MAX(((F201)+(G201)*(L201))*(L201),1E-6)</f>
        <v/>
      </c>
      <c r="P201">
        <f>E201+L201</f>
        <v/>
      </c>
      <c r="Q201">
        <f>P201+((ABS(K201)/MAX(((F201)+(G201)*(L201))*(L201),1E-6))^2)/(2*$I$5)</f>
        <v/>
      </c>
      <c r="R201">
        <f>((ABS(K201)*$D$6)/(MAX(((F201)+(G201)*(L201))*(L201),1E-6)*MAX(((((F201)+(G201)*(L201))*(L201))/MAX((F201)+2*(L201)*SQRT(1+(G201)^2),1E-6))^(2/3),1E-6)))^2</f>
        <v/>
      </c>
      <c r="S201">
        <f>ABS(ABS(K201)/MAX(((F201)+(G201)*(L201))*(L201),1E-6))/SQRT($I$5*MAX((((F201)+(G201)*(L201))*(L201))/MAX((F201)+2*(G201)*(L201),1E-6),1E-6))</f>
        <v/>
      </c>
      <c r="T201">
        <f>((F201)*(L201)^2)/2+(G201)*(L201)^3/3+(ABS(K201)^2)/($I$5*MAX(((F201)+(G201)*(L201))*(L201),1E-6))</f>
        <v/>
      </c>
      <c r="U201">
        <f>IF($D$20=0,0,IFERROR(Q200-(((R200+R201)/2)*J201)-(IF(O200&gt;O201,$D$8*((O200^2-O201^2)/(2*$I$5)),$D$9*((O201^2-O200^2)/(2*$I$5)))+($D$10*(ABS(I201)/90)*(MAX(O200^2,O201^2)/(2*$I$5))))-Q201,0))</f>
        <v/>
      </c>
      <c r="V201">
        <f>IF($D$20=0,1,IFERROR(IF(ROUND(S201,3)=1,1,IF(AND(ABS(U201)&lt;$D$19,S201&gt;1),1,0)),0))</f>
        <v/>
      </c>
      <c r="W201">
        <f>IF($D$20=0,IFERROR(W202,MAX($D$16,POWER((ABS(K201)^2)/($I$5*MAX(F201,0.1)^2),1/3))),IF(IFERROR(AG202,0)=0,IFERROR(W202,MAX($D$16,POWER((ABS(K201)^2)/($I$5*MAX(F201,0.1)^2),1/3))),IF(OR(IFERROR(W201,0)=0,IFERROR(AD202,0)&gt;1),MAX($D$16,POWER((ABS(K201)^2)/($I$5*MAX(F201,0.1)^2),1/3)),IF(IFERROR(AF201,0)&gt;0,MAX($D$16,IFERROR(W201,0)+((IFERROR(AF201,0))*$D$18*IF((IFERROR(AD201,0))&lt;1,1,-1))),IF(IFERROR(AF201,0)&lt;0,IF(ABS((MAX($D$16,POWER((ABS(K201)^2)/($I$5*MAX(F201,0.1)^2),1/3)))-IFERROR(W201,0))&gt;$D$19,MAX($D$16,IF((MAX($D$16,POWER((ABS(K201)^2)/($I$5*MAX(F201,0.1)^2),1/3)))&gt;IFERROR(W201,0),MIN((MAX($D$16,POWER((ABS(K201)^2)/($I$5*MAX(F201,0.1)^2),1/3))),IFERROR(W201,0)+(MIN(ABS(IFERROR(AF201,0))*$D$18,ABS((MAX($D$16,POWER((ABS(K201)^2)/($I$5*MAX(F201,0.1)^2),1/3)))-IFERROR(W201,0))))),MAX((MAX($D$16,POWER((ABS(K201)^2)/($I$5*MAX(F201,0.1)^2),1/3))),IFERROR(W201,0)-(MIN(ABS(IFERROR(AF201,0))*$D$18,ABS((MAX($D$16,POWER((ABS(K201)^2)/($I$5*MAX(F201,0.1)^2),1/3)))-IFERROR(W201,0))))))),MAX($D$16,POWER((ABS(K201)^2)/($I$5*MAX(F201,0.1)^2),1/3))),MAX($D$16,IFERROR(W201,0)))))))</f>
        <v/>
      </c>
      <c r="X201">
        <f>((F201)+(G201)*(W201))*(W201)</f>
        <v/>
      </c>
      <c r="Y201">
        <f>(((F201)+(G201)*(W201))*(W201))/MAX((F201)+2*(W201)*SQRT(1+(G201)^2),1E-6)</f>
        <v/>
      </c>
      <c r="Z201">
        <f>ABS(K201)/MAX(((F201)+(G201)*(W201))*(W201),1E-6)</f>
        <v/>
      </c>
      <c r="AA201">
        <f>E201+W201</f>
        <v/>
      </c>
      <c r="AB201">
        <f>AA201+((ABS(K201)/MAX(((F201)+(G201)*(W201))*(W201),1E-6))^2)/(2*$I$5)</f>
        <v/>
      </c>
      <c r="AC201">
        <f>((ABS(K201)*$D$6)/(MAX(((F201)+(G201)*(W201))*(W201),1E-6)*MAX(((((F201)+(G201)*(W201))*(W201))/MAX((F201)+2*(W201)*SQRT(1+(G201)^2),1E-6))^(2/3),1E-6)))^2</f>
        <v/>
      </c>
      <c r="AD201">
        <f>ABS(ABS(K201)/MAX(((F201)+(G201)*(W201))*(W201),1E-6))/SQRT($I$5*MAX((((F201)+(G201)*(W201))*(W201))/MAX((F201)+2*(G201)*(W201),1E-6),1E-6))</f>
        <v/>
      </c>
      <c r="AE201">
        <f>((F201)*(W201)^2)/2+(G201)*(W201)^3/3+(ABS(K201)^2)/($I$5*MAX(((F201)+(G201)*(W201))*(W201),1E-6))</f>
        <v/>
      </c>
      <c r="AF201">
        <f>IF($D$20=0,0,IFERROR(AB202+(((AC201+AC202)/2)*J202)+(IF(Z201&gt;Z202,$D$8*((Z201^2-Z202^2)/(2*$I$5)),$D$9*((Z202^2-Z201^2)/(2*$I$5)))+($D$10*(ABS(I202)/90)*(MAX(Z201^2,Z202^2)/(2*$I$5))))-AB201,0))</f>
        <v/>
      </c>
      <c r="AG201">
        <f>IF($D$20=0,1,IFERROR(IF(ROUND(AD201,3)=1,1,IF(AND(ABS(AF201)&lt;$D$19,AD201&lt;1),1,0)),0))</f>
        <v/>
      </c>
      <c r="AH201">
        <f>IFERROR(IF(V32="Supercritical",MAX($D$16,IFERROR(L201,MAX($D$16,POWER((ABS(K201)^2)/($I$5*MAX(F201,0.1)^2),1/3)))),IF(V32="Subcritical",MAX($D$16,IFERROR(W201,MAX($D$16,POWER((ABS(K201)^2)/($I$5*MAX(F201,0.1)^2),1/3)))),IF(AND(IFERROR(V201,0)=1,IFERROR(AG201,0)=1),IF(IFERROR(T201,-1E99)&gt;=IFERROR(AE201,-1E99),MAX($D$16,IFERROR(L201,MAX($D$16,POWER((ABS(K201)^2)/($I$5*MAX(F201,0.1)^2),1/3)))),MAX($D$16,IFERROR(W201,MAX($D$16,POWER((ABS(K201)^2)/($I$5*MAX(F201,0.1)^2),1/3))))),IF(IFERROR(V201,0)=1,MAX($D$16,IFERROR(L201,MAX($D$16,POWER((ABS(K201)^2)/($I$5*MAX(F201,0.1)^2),1/3)))),IF(IFERROR(AG201,0)=1,MAX($D$16,IFERROR(W201,MAX($D$16,POWER((ABS(K201)^2)/($I$5*MAX(F201,0.1)^2),1/3)))),MAX($D$16,POWER((ABS(K201)^2)/($I$5*MAX(F201,0.1)^2),1/3))))))),MAX($D$16,POWER((ABS(K201)^2)/($I$5*MAX(F201,0.1)^2),1/3)))</f>
        <v/>
      </c>
      <c r="AI201">
        <f>E201+AH201</f>
        <v/>
      </c>
      <c r="AJ201">
        <f>AI201+((ABS(K201)/MAX(((F201)+(G201)*(AH201))*(AH201),1E-6))^2)/(2*$I$5)</f>
        <v/>
      </c>
      <c r="AM201" t="n">
        <v>0</v>
      </c>
      <c r="AN201" t="n">
        <v>0</v>
      </c>
      <c r="AO201">
        <f>AM201+AN201</f>
        <v/>
      </c>
      <c r="AP201">
        <f>AP200+AO201</f>
        <v/>
      </c>
      <c r="AQ201">
        <f>ABS(ABS(K201)/MAX(((F201)+(G201)*(AH201))*(AH201),1E-6))/SQRT($I$5*MAX((((F201)+(G201)*(AH201))*(AH201))/MAX((F201)+2*(G201)*(AH201),1E-6),1E-6))</f>
        <v/>
      </c>
      <c r="AR201">
        <f>IF(AQ201&lt;1,"Subcritical","Supercritical")</f>
        <v/>
      </c>
      <c r="AS201">
        <f>((ABS(K201)*$D$6)/(MAX(((F201)+(G201)*(AH201))*(AH201),1E-6)*MAX(((((F201)+(G201)*(AH201))*(AH201))/MAX((F201)+2*(AH201)*SQRT(1+(G201)^2),1E-6))^(2/3),1E-6)))^2</f>
        <v/>
      </c>
    </row>
    <row r="202">
      <c r="A202" t="n">
        <v>53</v>
      </c>
      <c r="B202" t="n">
        <v>51.981</v>
      </c>
      <c r="C202" t="n">
        <v>616516.488</v>
      </c>
      <c r="D202" t="n">
        <v>3097729.744</v>
      </c>
      <c r="E202" t="n">
        <v>633.482</v>
      </c>
      <c r="F202" t="n">
        <v>5.94</v>
      </c>
      <c r="G202" t="n">
        <v>0</v>
      </c>
      <c r="H202" t="inlineStr">
        <is>
          <t>Normal</t>
        </is>
      </c>
      <c r="I202" t="n">
        <v>0.08</v>
      </c>
      <c r="J202">
        <f>B202-B201</f>
        <v/>
      </c>
      <c r="K202">
        <f>MAX(0,K201-AO201)</f>
        <v/>
      </c>
      <c r="L202">
        <f>IF($D$20=0,IFERROR(L201,MAX($D$16,POWER((ABS(K202)^2)/($I$5*MAX(F202,0.1)^2),1/3))),IF(IFERROR(V201,0)=0,IFERROR(L201,MAX($D$16,POWER((ABS(K202)^2)/($I$5*MAX(F202,0.1)^2),1/3))),IF(OR(IFERROR(L202,0)=0,IFERROR(S201,0)&lt;1,IFERROR(S202,0)&lt;1),MAX($D$16,POWER((ABS(K202)^2)/($I$5*MAX(F202,0.1)^2),1/3)),IF(IFERROR(U202,0)&gt;0,MAX($D$16,IFERROR(L202,0)+((IFERROR(U202,0))*$D$18*IF((IFERROR(S202,0))&lt;1,1,-1))),IF(IFERROR(U202,0)&lt;0,IF(ABS((MAX($D$16,POWER((ABS(K202)^2)/($I$5*MAX(F202,0.1)^2),1/3)))-IFERROR(L202,0))&gt;$D$19,MAX($D$16,IF((MAX($D$16,POWER((ABS(K202)^2)/($I$5*MAX(F202,0.1)^2),1/3)))&gt;IFERROR(L202,0),MIN((MAX($D$16,POWER((ABS(K202)^2)/($I$5*MAX(F202,0.1)^2),1/3))),IFERROR(L202,0)+(MIN(ABS(IFERROR(U202,0))*$D$18,ABS((MAX($D$16,POWER((ABS(K202)^2)/($I$5*MAX(F202,0.1)^2),1/3)))-IFERROR(L202,0))))),MAX((MAX($D$16,POWER((ABS(K202)^2)/($I$5*MAX(F202,0.1)^2),1/3))),IFERROR(L202,0)-(MIN(ABS(IFERROR(U202,0))*$D$18,ABS((MAX($D$16,POWER((ABS(K202)^2)/($I$5*MAX(F202,0.1)^2),1/3)))-IFERROR(L202,0))))))),MAX($D$16,POWER((ABS(K202)^2)/($I$5*MAX(F202,0.1)^2),1/3))),MAX($D$16,IFERROR(L202,0)))))))</f>
        <v/>
      </c>
      <c r="M202">
        <f>((F202)+(G202)*(L202))*(L202)</f>
        <v/>
      </c>
      <c r="N202">
        <f>(((F202)+(G202)*(L202))*(L202))/MAX((F202)+2*(L202)*SQRT(1+(G202)^2),1E-6)</f>
        <v/>
      </c>
      <c r="O202">
        <f>ABS(K202)/MAX(((F202)+(G202)*(L202))*(L202),1E-6)</f>
        <v/>
      </c>
      <c r="P202">
        <f>E202+L202</f>
        <v/>
      </c>
      <c r="Q202">
        <f>P202+((ABS(K202)/MAX(((F202)+(G202)*(L202))*(L202),1E-6))^2)/(2*$I$5)</f>
        <v/>
      </c>
      <c r="R202">
        <f>((ABS(K202)*$D$6)/(MAX(((F202)+(G202)*(L202))*(L202),1E-6)*MAX(((((F202)+(G202)*(L202))*(L202))/MAX((F202)+2*(L202)*SQRT(1+(G202)^2),1E-6))^(2/3),1E-6)))^2</f>
        <v/>
      </c>
      <c r="S202">
        <f>ABS(ABS(K202)/MAX(((F202)+(G202)*(L202))*(L202),1E-6))/SQRT($I$5*MAX((((F202)+(G202)*(L202))*(L202))/MAX((F202)+2*(G202)*(L202),1E-6),1E-6))</f>
        <v/>
      </c>
      <c r="T202">
        <f>((F202)*(L202)^2)/2+(G202)*(L202)^3/3+(ABS(K202)^2)/($I$5*MAX(((F202)+(G202)*(L202))*(L202),1E-6))</f>
        <v/>
      </c>
      <c r="U202">
        <f>IF($D$20=0,0,IFERROR(Q201-(((R201+R202)/2)*J202)-(IF(O201&gt;O202,$D$8*((O201^2-O202^2)/(2*$I$5)),$D$9*((O202^2-O201^2)/(2*$I$5)))+($D$10*(ABS(I202)/90)*(MAX(O201^2,O202^2)/(2*$I$5))))-Q202,0))</f>
        <v/>
      </c>
      <c r="V202">
        <f>IF($D$20=0,1,IFERROR(IF(ROUND(S202,3)=1,1,IF(AND(ABS(U202)&lt;$D$19,S202&gt;1),1,0)),0))</f>
        <v/>
      </c>
      <c r="W202">
        <f>IF($D$20=0,IFERROR(W203,MAX($D$16,POWER((ABS(K202)^2)/($I$5*MAX(F202,0.1)^2),1/3))),IF(IFERROR(AG203,0)=0,IFERROR(W203,MAX($D$16,POWER((ABS(K202)^2)/($I$5*MAX(F202,0.1)^2),1/3))),IF(OR(IFERROR(W202,0)=0,IFERROR(AD203,0)&gt;1),MAX($D$16,POWER((ABS(K202)^2)/($I$5*MAX(F202,0.1)^2),1/3)),IF(IFERROR(AF202,0)&gt;0,MAX($D$16,IFERROR(W202,0)+((IFERROR(AF202,0))*$D$18*IF((IFERROR(AD202,0))&lt;1,1,-1))),IF(IFERROR(AF202,0)&lt;0,IF(ABS((MAX($D$16,POWER((ABS(K202)^2)/($I$5*MAX(F202,0.1)^2),1/3)))-IFERROR(W202,0))&gt;$D$19,MAX($D$16,IF((MAX($D$16,POWER((ABS(K202)^2)/($I$5*MAX(F202,0.1)^2),1/3)))&gt;IFERROR(W202,0),MIN((MAX($D$16,POWER((ABS(K202)^2)/($I$5*MAX(F202,0.1)^2),1/3))),IFERROR(W202,0)+(MIN(ABS(IFERROR(AF202,0))*$D$18,ABS((MAX($D$16,POWER((ABS(K202)^2)/($I$5*MAX(F202,0.1)^2),1/3)))-IFERROR(W202,0))))),MAX((MAX($D$16,POWER((ABS(K202)^2)/($I$5*MAX(F202,0.1)^2),1/3))),IFERROR(W202,0)-(MIN(ABS(IFERROR(AF202,0))*$D$18,ABS((MAX($D$16,POWER((ABS(K202)^2)/($I$5*MAX(F202,0.1)^2),1/3)))-IFERROR(W202,0))))))),MAX($D$16,POWER((ABS(K202)^2)/($I$5*MAX(F202,0.1)^2),1/3))),MAX($D$16,IFERROR(W202,0)))))))</f>
        <v/>
      </c>
      <c r="X202">
        <f>((F202)+(G202)*(W202))*(W202)</f>
        <v/>
      </c>
      <c r="Y202">
        <f>(((F202)+(G202)*(W202))*(W202))/MAX((F202)+2*(W202)*SQRT(1+(G202)^2),1E-6)</f>
        <v/>
      </c>
      <c r="Z202">
        <f>ABS(K202)/MAX(((F202)+(G202)*(W202))*(W202),1E-6)</f>
        <v/>
      </c>
      <c r="AA202">
        <f>E202+W202</f>
        <v/>
      </c>
      <c r="AB202">
        <f>AA202+((ABS(K202)/MAX(((F202)+(G202)*(W202))*(W202),1E-6))^2)/(2*$I$5)</f>
        <v/>
      </c>
      <c r="AC202">
        <f>((ABS(K202)*$D$6)/(MAX(((F202)+(G202)*(W202))*(W202),1E-6)*MAX(((((F202)+(G202)*(W202))*(W202))/MAX((F202)+2*(W202)*SQRT(1+(G202)^2),1E-6))^(2/3),1E-6)))^2</f>
        <v/>
      </c>
      <c r="AD202">
        <f>ABS(ABS(K202)/MAX(((F202)+(G202)*(W202))*(W202),1E-6))/SQRT($I$5*MAX((((F202)+(G202)*(W202))*(W202))/MAX((F202)+2*(G202)*(W202),1E-6),1E-6))</f>
        <v/>
      </c>
      <c r="AE202">
        <f>((F202)*(W202)^2)/2+(G202)*(W202)^3/3+(ABS(K202)^2)/($I$5*MAX(((F202)+(G202)*(W202))*(W202),1E-6))</f>
        <v/>
      </c>
      <c r="AF202">
        <f>IF($D$20=0,0,IFERROR(AB203+(((AC202+AC203)/2)*J203)+(IF(Z202&gt;Z203,$D$8*((Z202^2-Z203^2)/(2*$I$5)),$D$9*((Z203^2-Z202^2)/(2*$I$5)))+($D$10*(ABS(I203)/90)*(MAX(Z202^2,Z203^2)/(2*$I$5))))-AB202,0))</f>
        <v/>
      </c>
      <c r="AG202">
        <f>IF($D$20=0,1,IFERROR(IF(ROUND(AD202,3)=1,1,IF(AND(ABS(AF202)&lt;$D$19,AD202&lt;1),1,0)),0))</f>
        <v/>
      </c>
      <c r="AH202">
        <f>IFERROR(IF(V32="Supercritical",MAX($D$16,IFERROR(L202,MAX($D$16,POWER((ABS(K202)^2)/($I$5*MAX(F202,0.1)^2),1/3)))),IF(V32="Subcritical",MAX($D$16,IFERROR(W202,MAX($D$16,POWER((ABS(K202)^2)/($I$5*MAX(F202,0.1)^2),1/3)))),IF(AND(IFERROR(V202,0)=1,IFERROR(AG202,0)=1),IF(IFERROR(T202,-1E99)&gt;=IFERROR(AE202,-1E99),MAX($D$16,IFERROR(L202,MAX($D$16,POWER((ABS(K202)^2)/($I$5*MAX(F202,0.1)^2),1/3)))),MAX($D$16,IFERROR(W202,MAX($D$16,POWER((ABS(K202)^2)/($I$5*MAX(F202,0.1)^2),1/3))))),IF(IFERROR(V202,0)=1,MAX($D$16,IFERROR(L202,MAX($D$16,POWER((ABS(K202)^2)/($I$5*MAX(F202,0.1)^2),1/3)))),IF(IFERROR(AG202,0)=1,MAX($D$16,IFERROR(W202,MAX($D$16,POWER((ABS(K202)^2)/($I$5*MAX(F202,0.1)^2),1/3)))),MAX($D$16,POWER((ABS(K202)^2)/($I$5*MAX(F202,0.1)^2),1/3))))))),MAX($D$16,POWER((ABS(K202)^2)/($I$5*MAX(F202,0.1)^2),1/3)))</f>
        <v/>
      </c>
      <c r="AI202">
        <f>E202+AH202</f>
        <v/>
      </c>
      <c r="AJ202">
        <f>AI202+((ABS(K202)/MAX(((F202)+(G202)*(AH202))*(AH202),1E-6))^2)/(2*$I$5)</f>
        <v/>
      </c>
      <c r="AM202" t="n">
        <v>0</v>
      </c>
      <c r="AN202" t="n">
        <v>0</v>
      </c>
      <c r="AO202">
        <f>AM202+AN202</f>
        <v/>
      </c>
      <c r="AP202">
        <f>AP201+AO202</f>
        <v/>
      </c>
      <c r="AQ202">
        <f>ABS(ABS(K202)/MAX(((F202)+(G202)*(AH202))*(AH202),1E-6))/SQRT($I$5*MAX((((F202)+(G202)*(AH202))*(AH202))/MAX((F202)+2*(G202)*(AH202),1E-6),1E-6))</f>
        <v/>
      </c>
      <c r="AR202">
        <f>IF(AQ202&lt;1,"Subcritical","Supercritical")</f>
        <v/>
      </c>
      <c r="AS202">
        <f>((ABS(K202)*$D$6)/(MAX(((F202)+(G202)*(AH202))*(AH202),1E-6)*MAX(((((F202)+(G202)*(AH202))*(AH202))/MAX((F202)+2*(AH202)*SQRT(1+(G202)^2),1E-6))^(2/3),1E-6)))^2</f>
        <v/>
      </c>
    </row>
    <row r="203">
      <c r="A203" t="n">
        <v>54</v>
      </c>
      <c r="B203" t="n">
        <v>52.981</v>
      </c>
      <c r="C203" t="n">
        <v>616515.9129999999</v>
      </c>
      <c r="D203" t="n">
        <v>3097728.926</v>
      </c>
      <c r="E203" t="n">
        <v>633.442</v>
      </c>
      <c r="F203" t="n">
        <v>5.914</v>
      </c>
      <c r="G203" t="n">
        <v>0</v>
      </c>
      <c r="H203" t="inlineStr">
        <is>
          <t>Normal</t>
        </is>
      </c>
      <c r="I203" t="n">
        <v>0.08</v>
      </c>
      <c r="J203">
        <f>B203-B202</f>
        <v/>
      </c>
      <c r="K203">
        <f>MAX(0,K202-AO202)</f>
        <v/>
      </c>
      <c r="L203">
        <f>IF($D$20=0,IFERROR(L202,MAX($D$16,POWER((ABS(K203)^2)/($I$5*MAX(F203,0.1)^2),1/3))),IF(IFERROR(V202,0)=0,IFERROR(L202,MAX($D$16,POWER((ABS(K203)^2)/($I$5*MAX(F203,0.1)^2),1/3))),IF(OR(IFERROR(L203,0)=0,IFERROR(S202,0)&lt;1,IFERROR(S203,0)&lt;1),MAX($D$16,POWER((ABS(K203)^2)/($I$5*MAX(F203,0.1)^2),1/3)),IF(IFERROR(U203,0)&gt;0,MAX($D$16,IFERROR(L203,0)+((IFERROR(U203,0))*$D$18*IF((IFERROR(S203,0))&lt;1,1,-1))),IF(IFERROR(U203,0)&lt;0,IF(ABS((MAX($D$16,POWER((ABS(K203)^2)/($I$5*MAX(F203,0.1)^2),1/3)))-IFERROR(L203,0))&gt;$D$19,MAX($D$16,IF((MAX($D$16,POWER((ABS(K203)^2)/($I$5*MAX(F203,0.1)^2),1/3)))&gt;IFERROR(L203,0),MIN((MAX($D$16,POWER((ABS(K203)^2)/($I$5*MAX(F203,0.1)^2),1/3))),IFERROR(L203,0)+(MIN(ABS(IFERROR(U203,0))*$D$18,ABS((MAX($D$16,POWER((ABS(K203)^2)/($I$5*MAX(F203,0.1)^2),1/3)))-IFERROR(L203,0))))),MAX((MAX($D$16,POWER((ABS(K203)^2)/($I$5*MAX(F203,0.1)^2),1/3))),IFERROR(L203,0)-(MIN(ABS(IFERROR(U203,0))*$D$18,ABS((MAX($D$16,POWER((ABS(K203)^2)/($I$5*MAX(F203,0.1)^2),1/3)))-IFERROR(L203,0))))))),MAX($D$16,POWER((ABS(K203)^2)/($I$5*MAX(F203,0.1)^2),1/3))),MAX($D$16,IFERROR(L203,0)))))))</f>
        <v/>
      </c>
      <c r="M203">
        <f>((F203)+(G203)*(L203))*(L203)</f>
        <v/>
      </c>
      <c r="N203">
        <f>(((F203)+(G203)*(L203))*(L203))/MAX((F203)+2*(L203)*SQRT(1+(G203)^2),1E-6)</f>
        <v/>
      </c>
      <c r="O203">
        <f>ABS(K203)/MAX(((F203)+(G203)*(L203))*(L203),1E-6)</f>
        <v/>
      </c>
      <c r="P203">
        <f>E203+L203</f>
        <v/>
      </c>
      <c r="Q203">
        <f>P203+((ABS(K203)/MAX(((F203)+(G203)*(L203))*(L203),1E-6))^2)/(2*$I$5)</f>
        <v/>
      </c>
      <c r="R203">
        <f>((ABS(K203)*$D$6)/(MAX(((F203)+(G203)*(L203))*(L203),1E-6)*MAX(((((F203)+(G203)*(L203))*(L203))/MAX((F203)+2*(L203)*SQRT(1+(G203)^2),1E-6))^(2/3),1E-6)))^2</f>
        <v/>
      </c>
      <c r="S203">
        <f>ABS(ABS(K203)/MAX(((F203)+(G203)*(L203))*(L203),1E-6))/SQRT($I$5*MAX((((F203)+(G203)*(L203))*(L203))/MAX((F203)+2*(G203)*(L203),1E-6),1E-6))</f>
        <v/>
      </c>
      <c r="T203">
        <f>((F203)*(L203)^2)/2+(G203)*(L203)^3/3+(ABS(K203)^2)/($I$5*MAX(((F203)+(G203)*(L203))*(L203),1E-6))</f>
        <v/>
      </c>
      <c r="U203">
        <f>IF($D$20=0,0,IFERROR(Q202-(((R202+R203)/2)*J203)-(IF(O202&gt;O203,$D$8*((O202^2-O203^2)/(2*$I$5)),$D$9*((O203^2-O202^2)/(2*$I$5)))+($D$10*(ABS(I203)/90)*(MAX(O202^2,O203^2)/(2*$I$5))))-Q203,0))</f>
        <v/>
      </c>
      <c r="V203">
        <f>IF($D$20=0,1,IFERROR(IF(ROUND(S203,3)=1,1,IF(AND(ABS(U203)&lt;$D$19,S203&gt;1),1,0)),0))</f>
        <v/>
      </c>
      <c r="W203">
        <f>IF($D$20=0,IFERROR(W204,MAX($D$16,POWER((ABS(K203)^2)/($I$5*MAX(F203,0.1)^2),1/3))),IF(IFERROR(AG204,0)=0,IFERROR(W204,MAX($D$16,POWER((ABS(K203)^2)/($I$5*MAX(F203,0.1)^2),1/3))),IF(OR(IFERROR(W203,0)=0,IFERROR(AD204,0)&gt;1),MAX($D$16,POWER((ABS(K203)^2)/($I$5*MAX(F203,0.1)^2),1/3)),IF(IFERROR(AF203,0)&gt;0,MAX($D$16,IFERROR(W203,0)+((IFERROR(AF203,0))*$D$18*IF((IFERROR(AD203,0))&lt;1,1,-1))),IF(IFERROR(AF203,0)&lt;0,IF(ABS((MAX($D$16,POWER((ABS(K203)^2)/($I$5*MAX(F203,0.1)^2),1/3)))-IFERROR(W203,0))&gt;$D$19,MAX($D$16,IF((MAX($D$16,POWER((ABS(K203)^2)/($I$5*MAX(F203,0.1)^2),1/3)))&gt;IFERROR(W203,0),MIN((MAX($D$16,POWER((ABS(K203)^2)/($I$5*MAX(F203,0.1)^2),1/3))),IFERROR(W203,0)+(MIN(ABS(IFERROR(AF203,0))*$D$18,ABS((MAX($D$16,POWER((ABS(K203)^2)/($I$5*MAX(F203,0.1)^2),1/3)))-IFERROR(W203,0))))),MAX((MAX($D$16,POWER((ABS(K203)^2)/($I$5*MAX(F203,0.1)^2),1/3))),IFERROR(W203,0)-(MIN(ABS(IFERROR(AF203,0))*$D$18,ABS((MAX($D$16,POWER((ABS(K203)^2)/($I$5*MAX(F203,0.1)^2),1/3)))-IFERROR(W203,0))))))),MAX($D$16,POWER((ABS(K203)^2)/($I$5*MAX(F203,0.1)^2),1/3))),MAX($D$16,IFERROR(W203,0)))))))</f>
        <v/>
      </c>
      <c r="X203">
        <f>((F203)+(G203)*(W203))*(W203)</f>
        <v/>
      </c>
      <c r="Y203">
        <f>(((F203)+(G203)*(W203))*(W203))/MAX((F203)+2*(W203)*SQRT(1+(G203)^2),1E-6)</f>
        <v/>
      </c>
      <c r="Z203">
        <f>ABS(K203)/MAX(((F203)+(G203)*(W203))*(W203),1E-6)</f>
        <v/>
      </c>
      <c r="AA203">
        <f>E203+W203</f>
        <v/>
      </c>
      <c r="AB203">
        <f>AA203+((ABS(K203)/MAX(((F203)+(G203)*(W203))*(W203),1E-6))^2)/(2*$I$5)</f>
        <v/>
      </c>
      <c r="AC203">
        <f>((ABS(K203)*$D$6)/(MAX(((F203)+(G203)*(W203))*(W203),1E-6)*MAX(((((F203)+(G203)*(W203))*(W203))/MAX((F203)+2*(W203)*SQRT(1+(G203)^2),1E-6))^(2/3),1E-6)))^2</f>
        <v/>
      </c>
      <c r="AD203">
        <f>ABS(ABS(K203)/MAX(((F203)+(G203)*(W203))*(W203),1E-6))/SQRT($I$5*MAX((((F203)+(G203)*(W203))*(W203))/MAX((F203)+2*(G203)*(W203),1E-6),1E-6))</f>
        <v/>
      </c>
      <c r="AE203">
        <f>((F203)*(W203)^2)/2+(G203)*(W203)^3/3+(ABS(K203)^2)/($I$5*MAX(((F203)+(G203)*(W203))*(W203),1E-6))</f>
        <v/>
      </c>
      <c r="AF203">
        <f>IF($D$20=0,0,IFERROR(AB204+(((AC203+AC204)/2)*J204)+(IF(Z203&gt;Z204,$D$8*((Z203^2-Z204^2)/(2*$I$5)),$D$9*((Z204^2-Z203^2)/(2*$I$5)))+($D$10*(ABS(I204)/90)*(MAX(Z203^2,Z204^2)/(2*$I$5))))-AB203,0))</f>
        <v/>
      </c>
      <c r="AG203">
        <f>IF($D$20=0,1,IFERROR(IF(ROUND(AD203,3)=1,1,IF(AND(ABS(AF203)&lt;$D$19,AD203&lt;1),1,0)),0))</f>
        <v/>
      </c>
      <c r="AH203">
        <f>IFERROR(IF(V32="Supercritical",MAX($D$16,IFERROR(L203,MAX($D$16,POWER((ABS(K203)^2)/($I$5*MAX(F203,0.1)^2),1/3)))),IF(V32="Subcritical",MAX($D$16,IFERROR(W203,MAX($D$16,POWER((ABS(K203)^2)/($I$5*MAX(F203,0.1)^2),1/3)))),IF(AND(IFERROR(V203,0)=1,IFERROR(AG203,0)=1),IF(IFERROR(T203,-1E99)&gt;=IFERROR(AE203,-1E99),MAX($D$16,IFERROR(L203,MAX($D$16,POWER((ABS(K203)^2)/($I$5*MAX(F203,0.1)^2),1/3)))),MAX($D$16,IFERROR(W203,MAX($D$16,POWER((ABS(K203)^2)/($I$5*MAX(F203,0.1)^2),1/3))))),IF(IFERROR(V203,0)=1,MAX($D$16,IFERROR(L203,MAX($D$16,POWER((ABS(K203)^2)/($I$5*MAX(F203,0.1)^2),1/3)))),IF(IFERROR(AG203,0)=1,MAX($D$16,IFERROR(W203,MAX($D$16,POWER((ABS(K203)^2)/($I$5*MAX(F203,0.1)^2),1/3)))),MAX($D$16,POWER((ABS(K203)^2)/($I$5*MAX(F203,0.1)^2),1/3))))))),MAX($D$16,POWER((ABS(K203)^2)/($I$5*MAX(F203,0.1)^2),1/3)))</f>
        <v/>
      </c>
      <c r="AI203">
        <f>E203+AH203</f>
        <v/>
      </c>
      <c r="AJ203">
        <f>AI203+((ABS(K203)/MAX(((F203)+(G203)*(AH203))*(AH203),1E-6))^2)/(2*$I$5)</f>
        <v/>
      </c>
      <c r="AM203" t="n">
        <v>0</v>
      </c>
      <c r="AN203" t="n">
        <v>0</v>
      </c>
      <c r="AO203">
        <f>AM203+AN203</f>
        <v/>
      </c>
      <c r="AP203">
        <f>AP202+AO203</f>
        <v/>
      </c>
      <c r="AQ203">
        <f>ABS(ABS(K203)/MAX(((F203)+(G203)*(AH203))*(AH203),1E-6))/SQRT($I$5*MAX((((F203)+(G203)*(AH203))*(AH203))/MAX((F203)+2*(G203)*(AH203),1E-6),1E-6))</f>
        <v/>
      </c>
      <c r="AR203">
        <f>IF(AQ203&lt;1,"Subcritical","Supercritical")</f>
        <v/>
      </c>
      <c r="AS203">
        <f>((ABS(K203)*$D$6)/(MAX(((F203)+(G203)*(AH203))*(AH203),1E-6)*MAX(((((F203)+(G203)*(AH203))*(AH203))/MAX((F203)+2*(AH203)*SQRT(1+(G203)^2),1E-6))^(2/3),1E-6)))^2</f>
        <v/>
      </c>
    </row>
    <row r="204">
      <c r="A204" t="n">
        <v>55</v>
      </c>
      <c r="B204" t="n">
        <v>53.981</v>
      </c>
      <c r="C204" t="n">
        <v>616515.339</v>
      </c>
      <c r="D204" t="n">
        <v>3097728.107</v>
      </c>
      <c r="E204" t="n">
        <v>633.402</v>
      </c>
      <c r="F204" t="n">
        <v>5.888</v>
      </c>
      <c r="G204" t="n">
        <v>0</v>
      </c>
      <c r="H204" t="inlineStr">
        <is>
          <t>Normal</t>
        </is>
      </c>
      <c r="I204" t="n">
        <v>0.08</v>
      </c>
      <c r="J204">
        <f>B204-B203</f>
        <v/>
      </c>
      <c r="K204">
        <f>MAX(0,K203-AO203)</f>
        <v/>
      </c>
      <c r="L204">
        <f>IF($D$20=0,IFERROR(L203,MAX($D$16,POWER((ABS(K204)^2)/($I$5*MAX(F204,0.1)^2),1/3))),IF(IFERROR(V203,0)=0,IFERROR(L203,MAX($D$16,POWER((ABS(K204)^2)/($I$5*MAX(F204,0.1)^2),1/3))),IF(OR(IFERROR(L204,0)=0,IFERROR(S203,0)&lt;1,IFERROR(S204,0)&lt;1),MAX($D$16,POWER((ABS(K204)^2)/($I$5*MAX(F204,0.1)^2),1/3)),IF(IFERROR(U204,0)&gt;0,MAX($D$16,IFERROR(L204,0)+((IFERROR(U204,0))*$D$18*IF((IFERROR(S204,0))&lt;1,1,-1))),IF(IFERROR(U204,0)&lt;0,IF(ABS((MAX($D$16,POWER((ABS(K204)^2)/($I$5*MAX(F204,0.1)^2),1/3)))-IFERROR(L204,0))&gt;$D$19,MAX($D$16,IF((MAX($D$16,POWER((ABS(K204)^2)/($I$5*MAX(F204,0.1)^2),1/3)))&gt;IFERROR(L204,0),MIN((MAX($D$16,POWER((ABS(K204)^2)/($I$5*MAX(F204,0.1)^2),1/3))),IFERROR(L204,0)+(MIN(ABS(IFERROR(U204,0))*$D$18,ABS((MAX($D$16,POWER((ABS(K204)^2)/($I$5*MAX(F204,0.1)^2),1/3)))-IFERROR(L204,0))))),MAX((MAX($D$16,POWER((ABS(K204)^2)/($I$5*MAX(F204,0.1)^2),1/3))),IFERROR(L204,0)-(MIN(ABS(IFERROR(U204,0))*$D$18,ABS((MAX($D$16,POWER((ABS(K204)^2)/($I$5*MAX(F204,0.1)^2),1/3)))-IFERROR(L204,0))))))),MAX($D$16,POWER((ABS(K204)^2)/($I$5*MAX(F204,0.1)^2),1/3))),MAX($D$16,IFERROR(L204,0)))))))</f>
        <v/>
      </c>
      <c r="M204">
        <f>((F204)+(G204)*(L204))*(L204)</f>
        <v/>
      </c>
      <c r="N204">
        <f>(((F204)+(G204)*(L204))*(L204))/MAX((F204)+2*(L204)*SQRT(1+(G204)^2),1E-6)</f>
        <v/>
      </c>
      <c r="O204">
        <f>ABS(K204)/MAX(((F204)+(G204)*(L204))*(L204),1E-6)</f>
        <v/>
      </c>
      <c r="P204">
        <f>E204+L204</f>
        <v/>
      </c>
      <c r="Q204">
        <f>P204+((ABS(K204)/MAX(((F204)+(G204)*(L204))*(L204),1E-6))^2)/(2*$I$5)</f>
        <v/>
      </c>
      <c r="R204">
        <f>((ABS(K204)*$D$6)/(MAX(((F204)+(G204)*(L204))*(L204),1E-6)*MAX(((((F204)+(G204)*(L204))*(L204))/MAX((F204)+2*(L204)*SQRT(1+(G204)^2),1E-6))^(2/3),1E-6)))^2</f>
        <v/>
      </c>
      <c r="S204">
        <f>ABS(ABS(K204)/MAX(((F204)+(G204)*(L204))*(L204),1E-6))/SQRT($I$5*MAX((((F204)+(G204)*(L204))*(L204))/MAX((F204)+2*(G204)*(L204),1E-6),1E-6))</f>
        <v/>
      </c>
      <c r="T204">
        <f>((F204)*(L204)^2)/2+(G204)*(L204)^3/3+(ABS(K204)^2)/($I$5*MAX(((F204)+(G204)*(L204))*(L204),1E-6))</f>
        <v/>
      </c>
      <c r="U204">
        <f>IF($D$20=0,0,IFERROR(Q203-(((R203+R204)/2)*J204)-(IF(O203&gt;O204,$D$8*((O203^2-O204^2)/(2*$I$5)),$D$9*((O204^2-O203^2)/(2*$I$5)))+($D$10*(ABS(I204)/90)*(MAX(O203^2,O204^2)/(2*$I$5))))-Q204,0))</f>
        <v/>
      </c>
      <c r="V204">
        <f>IF($D$20=0,1,IFERROR(IF(ROUND(S204,3)=1,1,IF(AND(ABS(U204)&lt;$D$19,S204&gt;1),1,0)),0))</f>
        <v/>
      </c>
      <c r="W204">
        <f>IF($D$20=0,IFERROR(W205,MAX($D$16,POWER((ABS(K204)^2)/($I$5*MAX(F204,0.1)^2),1/3))),IF(IFERROR(AG205,0)=0,IFERROR(W205,MAX($D$16,POWER((ABS(K204)^2)/($I$5*MAX(F204,0.1)^2),1/3))),IF(OR(IFERROR(W204,0)=0,IFERROR(AD205,0)&gt;1),MAX($D$16,POWER((ABS(K204)^2)/($I$5*MAX(F204,0.1)^2),1/3)),IF(IFERROR(AF204,0)&gt;0,MAX($D$16,IFERROR(W204,0)+((IFERROR(AF204,0))*$D$18*IF((IFERROR(AD204,0))&lt;1,1,-1))),IF(IFERROR(AF204,0)&lt;0,IF(ABS((MAX($D$16,POWER((ABS(K204)^2)/($I$5*MAX(F204,0.1)^2),1/3)))-IFERROR(W204,0))&gt;$D$19,MAX($D$16,IF((MAX($D$16,POWER((ABS(K204)^2)/($I$5*MAX(F204,0.1)^2),1/3)))&gt;IFERROR(W204,0),MIN((MAX($D$16,POWER((ABS(K204)^2)/($I$5*MAX(F204,0.1)^2),1/3))),IFERROR(W204,0)+(MIN(ABS(IFERROR(AF204,0))*$D$18,ABS((MAX($D$16,POWER((ABS(K204)^2)/($I$5*MAX(F204,0.1)^2),1/3)))-IFERROR(W204,0))))),MAX((MAX($D$16,POWER((ABS(K204)^2)/($I$5*MAX(F204,0.1)^2),1/3))),IFERROR(W204,0)-(MIN(ABS(IFERROR(AF204,0))*$D$18,ABS((MAX($D$16,POWER((ABS(K204)^2)/($I$5*MAX(F204,0.1)^2),1/3)))-IFERROR(W204,0))))))),MAX($D$16,POWER((ABS(K204)^2)/($I$5*MAX(F204,0.1)^2),1/3))),MAX($D$16,IFERROR(W204,0)))))))</f>
        <v/>
      </c>
      <c r="X204">
        <f>((F204)+(G204)*(W204))*(W204)</f>
        <v/>
      </c>
      <c r="Y204">
        <f>(((F204)+(G204)*(W204))*(W204))/MAX((F204)+2*(W204)*SQRT(1+(G204)^2),1E-6)</f>
        <v/>
      </c>
      <c r="Z204">
        <f>ABS(K204)/MAX(((F204)+(G204)*(W204))*(W204),1E-6)</f>
        <v/>
      </c>
      <c r="AA204">
        <f>E204+W204</f>
        <v/>
      </c>
      <c r="AB204">
        <f>AA204+((ABS(K204)/MAX(((F204)+(G204)*(W204))*(W204),1E-6))^2)/(2*$I$5)</f>
        <v/>
      </c>
      <c r="AC204">
        <f>((ABS(K204)*$D$6)/(MAX(((F204)+(G204)*(W204))*(W204),1E-6)*MAX(((((F204)+(G204)*(W204))*(W204))/MAX((F204)+2*(W204)*SQRT(1+(G204)^2),1E-6))^(2/3),1E-6)))^2</f>
        <v/>
      </c>
      <c r="AD204">
        <f>ABS(ABS(K204)/MAX(((F204)+(G204)*(W204))*(W204),1E-6))/SQRT($I$5*MAX((((F204)+(G204)*(W204))*(W204))/MAX((F204)+2*(G204)*(W204),1E-6),1E-6))</f>
        <v/>
      </c>
      <c r="AE204">
        <f>((F204)*(W204)^2)/2+(G204)*(W204)^3/3+(ABS(K204)^2)/($I$5*MAX(((F204)+(G204)*(W204))*(W204),1E-6))</f>
        <v/>
      </c>
      <c r="AF204">
        <f>IF($D$20=0,0,IFERROR(AB205+(((AC204+AC205)/2)*J205)+(IF(Z204&gt;Z205,$D$8*((Z204^2-Z205^2)/(2*$I$5)),$D$9*((Z205^2-Z204^2)/(2*$I$5)))+($D$10*(ABS(I205)/90)*(MAX(Z204^2,Z205^2)/(2*$I$5))))-AB204,0))</f>
        <v/>
      </c>
      <c r="AG204">
        <f>IF($D$20=0,1,IFERROR(IF(ROUND(AD204,3)=1,1,IF(AND(ABS(AF204)&lt;$D$19,AD204&lt;1),1,0)),0))</f>
        <v/>
      </c>
      <c r="AH204">
        <f>IFERROR(IF(V32="Supercritical",MAX($D$16,IFERROR(L204,MAX($D$16,POWER((ABS(K204)^2)/($I$5*MAX(F204,0.1)^2),1/3)))),IF(V32="Subcritical",MAX($D$16,IFERROR(W204,MAX($D$16,POWER((ABS(K204)^2)/($I$5*MAX(F204,0.1)^2),1/3)))),IF(AND(IFERROR(V204,0)=1,IFERROR(AG204,0)=1),IF(IFERROR(T204,-1E99)&gt;=IFERROR(AE204,-1E99),MAX($D$16,IFERROR(L204,MAX($D$16,POWER((ABS(K204)^2)/($I$5*MAX(F204,0.1)^2),1/3)))),MAX($D$16,IFERROR(W204,MAX($D$16,POWER((ABS(K204)^2)/($I$5*MAX(F204,0.1)^2),1/3))))),IF(IFERROR(V204,0)=1,MAX($D$16,IFERROR(L204,MAX($D$16,POWER((ABS(K204)^2)/($I$5*MAX(F204,0.1)^2),1/3)))),IF(IFERROR(AG204,0)=1,MAX($D$16,IFERROR(W204,MAX($D$16,POWER((ABS(K204)^2)/($I$5*MAX(F204,0.1)^2),1/3)))),MAX($D$16,POWER((ABS(K204)^2)/($I$5*MAX(F204,0.1)^2),1/3))))))),MAX($D$16,POWER((ABS(K204)^2)/($I$5*MAX(F204,0.1)^2),1/3)))</f>
        <v/>
      </c>
      <c r="AI204">
        <f>E204+AH204</f>
        <v/>
      </c>
      <c r="AJ204">
        <f>AI204+((ABS(K204)/MAX(((F204)+(G204)*(AH204))*(AH204),1E-6))^2)/(2*$I$5)</f>
        <v/>
      </c>
      <c r="AM204" t="n">
        <v>0</v>
      </c>
      <c r="AN204" t="n">
        <v>0</v>
      </c>
      <c r="AO204">
        <f>AM204+AN204</f>
        <v/>
      </c>
      <c r="AP204">
        <f>AP203+AO204</f>
        <v/>
      </c>
      <c r="AQ204">
        <f>ABS(ABS(K204)/MAX(((F204)+(G204)*(AH204))*(AH204),1E-6))/SQRT($I$5*MAX((((F204)+(G204)*(AH204))*(AH204))/MAX((F204)+2*(G204)*(AH204),1E-6),1E-6))</f>
        <v/>
      </c>
      <c r="AR204">
        <f>IF(AQ204&lt;1,"Subcritical","Supercritical")</f>
        <v/>
      </c>
      <c r="AS204">
        <f>((ABS(K204)*$D$6)/(MAX(((F204)+(G204)*(AH204))*(AH204),1E-6)*MAX(((((F204)+(G204)*(AH204))*(AH204))/MAX((F204)+2*(AH204)*SQRT(1+(G204)^2),1E-6))^(2/3),1E-6)))^2</f>
        <v/>
      </c>
    </row>
    <row r="205">
      <c r="A205" t="n">
        <v>56</v>
      </c>
      <c r="B205" t="n">
        <v>54.981</v>
      </c>
      <c r="C205" t="n">
        <v>616514.764</v>
      </c>
      <c r="D205" t="n">
        <v>3097727.289</v>
      </c>
      <c r="E205" t="n">
        <v>633.362</v>
      </c>
      <c r="F205" t="n">
        <v>5.861</v>
      </c>
      <c r="G205" t="n">
        <v>0</v>
      </c>
      <c r="H205" t="inlineStr">
        <is>
          <t>Normal</t>
        </is>
      </c>
      <c r="I205" t="n">
        <v>0.08</v>
      </c>
      <c r="J205">
        <f>B205-B204</f>
        <v/>
      </c>
      <c r="K205">
        <f>MAX(0,K204-AO204)</f>
        <v/>
      </c>
      <c r="L205">
        <f>IF($D$20=0,IFERROR(L204,MAX($D$16,POWER((ABS(K205)^2)/($I$5*MAX(F205,0.1)^2),1/3))),IF(IFERROR(V204,0)=0,IFERROR(L204,MAX($D$16,POWER((ABS(K205)^2)/($I$5*MAX(F205,0.1)^2),1/3))),IF(OR(IFERROR(L205,0)=0,IFERROR(S204,0)&lt;1,IFERROR(S205,0)&lt;1),MAX($D$16,POWER((ABS(K205)^2)/($I$5*MAX(F205,0.1)^2),1/3)),IF(IFERROR(U205,0)&gt;0,MAX($D$16,IFERROR(L205,0)+((IFERROR(U205,0))*$D$18*IF((IFERROR(S205,0))&lt;1,1,-1))),IF(IFERROR(U205,0)&lt;0,IF(ABS((MAX($D$16,POWER((ABS(K205)^2)/($I$5*MAX(F205,0.1)^2),1/3)))-IFERROR(L205,0))&gt;$D$19,MAX($D$16,IF((MAX($D$16,POWER((ABS(K205)^2)/($I$5*MAX(F205,0.1)^2),1/3)))&gt;IFERROR(L205,0),MIN((MAX($D$16,POWER((ABS(K205)^2)/($I$5*MAX(F205,0.1)^2),1/3))),IFERROR(L205,0)+(MIN(ABS(IFERROR(U205,0))*$D$18,ABS((MAX($D$16,POWER((ABS(K205)^2)/($I$5*MAX(F205,0.1)^2),1/3)))-IFERROR(L205,0))))),MAX((MAX($D$16,POWER((ABS(K205)^2)/($I$5*MAX(F205,0.1)^2),1/3))),IFERROR(L205,0)-(MIN(ABS(IFERROR(U205,0))*$D$18,ABS((MAX($D$16,POWER((ABS(K205)^2)/($I$5*MAX(F205,0.1)^2),1/3)))-IFERROR(L205,0))))))),MAX($D$16,POWER((ABS(K205)^2)/($I$5*MAX(F205,0.1)^2),1/3))),MAX($D$16,IFERROR(L205,0)))))))</f>
        <v/>
      </c>
      <c r="M205">
        <f>((F205)+(G205)*(L205))*(L205)</f>
        <v/>
      </c>
      <c r="N205">
        <f>(((F205)+(G205)*(L205))*(L205))/MAX((F205)+2*(L205)*SQRT(1+(G205)^2),1E-6)</f>
        <v/>
      </c>
      <c r="O205">
        <f>ABS(K205)/MAX(((F205)+(G205)*(L205))*(L205),1E-6)</f>
        <v/>
      </c>
      <c r="P205">
        <f>E205+L205</f>
        <v/>
      </c>
      <c r="Q205">
        <f>P205+((ABS(K205)/MAX(((F205)+(G205)*(L205))*(L205),1E-6))^2)/(2*$I$5)</f>
        <v/>
      </c>
      <c r="R205">
        <f>((ABS(K205)*$D$6)/(MAX(((F205)+(G205)*(L205))*(L205),1E-6)*MAX(((((F205)+(G205)*(L205))*(L205))/MAX((F205)+2*(L205)*SQRT(1+(G205)^2),1E-6))^(2/3),1E-6)))^2</f>
        <v/>
      </c>
      <c r="S205">
        <f>ABS(ABS(K205)/MAX(((F205)+(G205)*(L205))*(L205),1E-6))/SQRT($I$5*MAX((((F205)+(G205)*(L205))*(L205))/MAX((F205)+2*(G205)*(L205),1E-6),1E-6))</f>
        <v/>
      </c>
      <c r="T205">
        <f>((F205)*(L205)^2)/2+(G205)*(L205)^3/3+(ABS(K205)^2)/($I$5*MAX(((F205)+(G205)*(L205))*(L205),1E-6))</f>
        <v/>
      </c>
      <c r="U205">
        <f>IF($D$20=0,0,IFERROR(Q204-(((R204+R205)/2)*J205)-(IF(O204&gt;O205,$D$8*((O204^2-O205^2)/(2*$I$5)),$D$9*((O205^2-O204^2)/(2*$I$5)))+($D$10*(ABS(I205)/90)*(MAX(O204^2,O205^2)/(2*$I$5))))-Q205,0))</f>
        <v/>
      </c>
      <c r="V205">
        <f>IF($D$20=0,1,IFERROR(IF(ROUND(S205,3)=1,1,IF(AND(ABS(U205)&lt;$D$19,S205&gt;1),1,0)),0))</f>
        <v/>
      </c>
      <c r="W205">
        <f>IF($D$20=0,IFERROR(W206,MAX($D$16,POWER((ABS(K205)^2)/($I$5*MAX(F205,0.1)^2),1/3))),IF(IFERROR(AG206,0)=0,IFERROR(W206,MAX($D$16,POWER((ABS(K205)^2)/($I$5*MAX(F205,0.1)^2),1/3))),IF(OR(IFERROR(W205,0)=0,IFERROR(AD206,0)&gt;1),MAX($D$16,POWER((ABS(K205)^2)/($I$5*MAX(F205,0.1)^2),1/3)),IF(IFERROR(AF205,0)&gt;0,MAX($D$16,IFERROR(W205,0)+((IFERROR(AF205,0))*$D$18*IF((IFERROR(AD205,0))&lt;1,1,-1))),IF(IFERROR(AF205,0)&lt;0,IF(ABS((MAX($D$16,POWER((ABS(K205)^2)/($I$5*MAX(F205,0.1)^2),1/3)))-IFERROR(W205,0))&gt;$D$19,MAX($D$16,IF((MAX($D$16,POWER((ABS(K205)^2)/($I$5*MAX(F205,0.1)^2),1/3)))&gt;IFERROR(W205,0),MIN((MAX($D$16,POWER((ABS(K205)^2)/($I$5*MAX(F205,0.1)^2),1/3))),IFERROR(W205,0)+(MIN(ABS(IFERROR(AF205,0))*$D$18,ABS((MAX($D$16,POWER((ABS(K205)^2)/($I$5*MAX(F205,0.1)^2),1/3)))-IFERROR(W205,0))))),MAX((MAX($D$16,POWER((ABS(K205)^2)/($I$5*MAX(F205,0.1)^2),1/3))),IFERROR(W205,0)-(MIN(ABS(IFERROR(AF205,0))*$D$18,ABS((MAX($D$16,POWER((ABS(K205)^2)/($I$5*MAX(F205,0.1)^2),1/3)))-IFERROR(W205,0))))))),MAX($D$16,POWER((ABS(K205)^2)/($I$5*MAX(F205,0.1)^2),1/3))),MAX($D$16,IFERROR(W205,0)))))))</f>
        <v/>
      </c>
      <c r="X205">
        <f>((F205)+(G205)*(W205))*(W205)</f>
        <v/>
      </c>
      <c r="Y205">
        <f>(((F205)+(G205)*(W205))*(W205))/MAX((F205)+2*(W205)*SQRT(1+(G205)^2),1E-6)</f>
        <v/>
      </c>
      <c r="Z205">
        <f>ABS(K205)/MAX(((F205)+(G205)*(W205))*(W205),1E-6)</f>
        <v/>
      </c>
      <c r="AA205">
        <f>E205+W205</f>
        <v/>
      </c>
      <c r="AB205">
        <f>AA205+((ABS(K205)/MAX(((F205)+(G205)*(W205))*(W205),1E-6))^2)/(2*$I$5)</f>
        <v/>
      </c>
      <c r="AC205">
        <f>((ABS(K205)*$D$6)/(MAX(((F205)+(G205)*(W205))*(W205),1E-6)*MAX(((((F205)+(G205)*(W205))*(W205))/MAX((F205)+2*(W205)*SQRT(1+(G205)^2),1E-6))^(2/3),1E-6)))^2</f>
        <v/>
      </c>
      <c r="AD205">
        <f>ABS(ABS(K205)/MAX(((F205)+(G205)*(W205))*(W205),1E-6))/SQRT($I$5*MAX((((F205)+(G205)*(W205))*(W205))/MAX((F205)+2*(G205)*(W205),1E-6),1E-6))</f>
        <v/>
      </c>
      <c r="AE205">
        <f>((F205)*(W205)^2)/2+(G205)*(W205)^3/3+(ABS(K205)^2)/($I$5*MAX(((F205)+(G205)*(W205))*(W205),1E-6))</f>
        <v/>
      </c>
      <c r="AF205">
        <f>IF($D$20=0,0,IFERROR(AB206+(((AC205+AC206)/2)*J206)+(IF(Z205&gt;Z206,$D$8*((Z205^2-Z206^2)/(2*$I$5)),$D$9*((Z206^2-Z205^2)/(2*$I$5)))+($D$10*(ABS(I206)/90)*(MAX(Z205^2,Z206^2)/(2*$I$5))))-AB205,0))</f>
        <v/>
      </c>
      <c r="AG205">
        <f>IF($D$20=0,1,IFERROR(IF(ROUND(AD205,3)=1,1,IF(AND(ABS(AF205)&lt;$D$19,AD205&lt;1),1,0)),0))</f>
        <v/>
      </c>
      <c r="AH205">
        <f>IFERROR(IF(V32="Supercritical",MAX($D$16,IFERROR(L205,MAX($D$16,POWER((ABS(K205)^2)/($I$5*MAX(F205,0.1)^2),1/3)))),IF(V32="Subcritical",MAX($D$16,IFERROR(W205,MAX($D$16,POWER((ABS(K205)^2)/($I$5*MAX(F205,0.1)^2),1/3)))),IF(AND(IFERROR(V205,0)=1,IFERROR(AG205,0)=1),IF(IFERROR(T205,-1E99)&gt;=IFERROR(AE205,-1E99),MAX($D$16,IFERROR(L205,MAX($D$16,POWER((ABS(K205)^2)/($I$5*MAX(F205,0.1)^2),1/3)))),MAX($D$16,IFERROR(W205,MAX($D$16,POWER((ABS(K205)^2)/($I$5*MAX(F205,0.1)^2),1/3))))),IF(IFERROR(V205,0)=1,MAX($D$16,IFERROR(L205,MAX($D$16,POWER((ABS(K205)^2)/($I$5*MAX(F205,0.1)^2),1/3)))),IF(IFERROR(AG205,0)=1,MAX($D$16,IFERROR(W205,MAX($D$16,POWER((ABS(K205)^2)/($I$5*MAX(F205,0.1)^2),1/3)))),MAX($D$16,POWER((ABS(K205)^2)/($I$5*MAX(F205,0.1)^2),1/3))))))),MAX($D$16,POWER((ABS(K205)^2)/($I$5*MAX(F205,0.1)^2),1/3)))</f>
        <v/>
      </c>
      <c r="AI205">
        <f>E205+AH205</f>
        <v/>
      </c>
      <c r="AJ205">
        <f>AI205+((ABS(K205)/MAX(((F205)+(G205)*(AH205))*(AH205),1E-6))^2)/(2*$I$5)</f>
        <v/>
      </c>
      <c r="AM205" t="n">
        <v>0</v>
      </c>
      <c r="AN205" t="n">
        <v>0</v>
      </c>
      <c r="AO205">
        <f>AM205+AN205</f>
        <v/>
      </c>
      <c r="AP205">
        <f>AP204+AO205</f>
        <v/>
      </c>
      <c r="AQ205">
        <f>ABS(ABS(K205)/MAX(((F205)+(G205)*(AH205))*(AH205),1E-6))/SQRT($I$5*MAX((((F205)+(G205)*(AH205))*(AH205))/MAX((F205)+2*(G205)*(AH205),1E-6),1E-6))</f>
        <v/>
      </c>
      <c r="AR205">
        <f>IF(AQ205&lt;1,"Subcritical","Supercritical")</f>
        <v/>
      </c>
      <c r="AS205">
        <f>((ABS(K205)*$D$6)/(MAX(((F205)+(G205)*(AH205))*(AH205),1E-6)*MAX(((((F205)+(G205)*(AH205))*(AH205))/MAX((F205)+2*(AH205)*SQRT(1+(G205)^2),1E-6))^(2/3),1E-6)))^2</f>
        <v/>
      </c>
    </row>
    <row r="206">
      <c r="A206" t="n">
        <v>57</v>
      </c>
      <c r="B206" t="n">
        <v>55.981</v>
      </c>
      <c r="C206" t="n">
        <v>616514.1899999999</v>
      </c>
      <c r="D206" t="n">
        <v>3097726.47</v>
      </c>
      <c r="E206" t="n">
        <v>633.322</v>
      </c>
      <c r="F206" t="n">
        <v>5.835</v>
      </c>
      <c r="G206" t="n">
        <v>0</v>
      </c>
      <c r="H206" t="inlineStr">
        <is>
          <t>Normal</t>
        </is>
      </c>
      <c r="I206" t="n">
        <v>0.08</v>
      </c>
      <c r="J206">
        <f>B206-B205</f>
        <v/>
      </c>
      <c r="K206">
        <f>MAX(0,K205-AO205)</f>
        <v/>
      </c>
      <c r="L206">
        <f>IF($D$20=0,IFERROR(L205,MAX($D$16,POWER((ABS(K206)^2)/($I$5*MAX(F206,0.1)^2),1/3))),IF(IFERROR(V205,0)=0,IFERROR(L205,MAX($D$16,POWER((ABS(K206)^2)/($I$5*MAX(F206,0.1)^2),1/3))),IF(OR(IFERROR(L206,0)=0,IFERROR(S205,0)&lt;1,IFERROR(S206,0)&lt;1),MAX($D$16,POWER((ABS(K206)^2)/($I$5*MAX(F206,0.1)^2),1/3)),IF(IFERROR(U206,0)&gt;0,MAX($D$16,IFERROR(L206,0)+((IFERROR(U206,0))*$D$18*IF((IFERROR(S206,0))&lt;1,1,-1))),IF(IFERROR(U206,0)&lt;0,IF(ABS((MAX($D$16,POWER((ABS(K206)^2)/($I$5*MAX(F206,0.1)^2),1/3)))-IFERROR(L206,0))&gt;$D$19,MAX($D$16,IF((MAX($D$16,POWER((ABS(K206)^2)/($I$5*MAX(F206,0.1)^2),1/3)))&gt;IFERROR(L206,0),MIN((MAX($D$16,POWER((ABS(K206)^2)/($I$5*MAX(F206,0.1)^2),1/3))),IFERROR(L206,0)+(MIN(ABS(IFERROR(U206,0))*$D$18,ABS((MAX($D$16,POWER((ABS(K206)^2)/($I$5*MAX(F206,0.1)^2),1/3)))-IFERROR(L206,0))))),MAX((MAX($D$16,POWER((ABS(K206)^2)/($I$5*MAX(F206,0.1)^2),1/3))),IFERROR(L206,0)-(MIN(ABS(IFERROR(U206,0))*$D$18,ABS((MAX($D$16,POWER((ABS(K206)^2)/($I$5*MAX(F206,0.1)^2),1/3)))-IFERROR(L206,0))))))),MAX($D$16,POWER((ABS(K206)^2)/($I$5*MAX(F206,0.1)^2),1/3))),MAX($D$16,IFERROR(L206,0)))))))</f>
        <v/>
      </c>
      <c r="M206">
        <f>((F206)+(G206)*(L206))*(L206)</f>
        <v/>
      </c>
      <c r="N206">
        <f>(((F206)+(G206)*(L206))*(L206))/MAX((F206)+2*(L206)*SQRT(1+(G206)^2),1E-6)</f>
        <v/>
      </c>
      <c r="O206">
        <f>ABS(K206)/MAX(((F206)+(G206)*(L206))*(L206),1E-6)</f>
        <v/>
      </c>
      <c r="P206">
        <f>E206+L206</f>
        <v/>
      </c>
      <c r="Q206">
        <f>P206+((ABS(K206)/MAX(((F206)+(G206)*(L206))*(L206),1E-6))^2)/(2*$I$5)</f>
        <v/>
      </c>
      <c r="R206">
        <f>((ABS(K206)*$D$6)/(MAX(((F206)+(G206)*(L206))*(L206),1E-6)*MAX(((((F206)+(G206)*(L206))*(L206))/MAX((F206)+2*(L206)*SQRT(1+(G206)^2),1E-6))^(2/3),1E-6)))^2</f>
        <v/>
      </c>
      <c r="S206">
        <f>ABS(ABS(K206)/MAX(((F206)+(G206)*(L206))*(L206),1E-6))/SQRT($I$5*MAX((((F206)+(G206)*(L206))*(L206))/MAX((F206)+2*(G206)*(L206),1E-6),1E-6))</f>
        <v/>
      </c>
      <c r="T206">
        <f>((F206)*(L206)^2)/2+(G206)*(L206)^3/3+(ABS(K206)^2)/($I$5*MAX(((F206)+(G206)*(L206))*(L206),1E-6))</f>
        <v/>
      </c>
      <c r="U206">
        <f>IF($D$20=0,0,IFERROR(Q205-(((R205+R206)/2)*J206)-(IF(O205&gt;O206,$D$8*((O205^2-O206^2)/(2*$I$5)),$D$9*((O206^2-O205^2)/(2*$I$5)))+($D$10*(ABS(I206)/90)*(MAX(O205^2,O206^2)/(2*$I$5))))-Q206,0))</f>
        <v/>
      </c>
      <c r="V206">
        <f>IF($D$20=0,1,IFERROR(IF(ROUND(S206,3)=1,1,IF(AND(ABS(U206)&lt;$D$19,S206&gt;1),1,0)),0))</f>
        <v/>
      </c>
      <c r="W206">
        <f>IF($D$20=0,IFERROR(W207,MAX($D$16,POWER((ABS(K206)^2)/($I$5*MAX(F206,0.1)^2),1/3))),IF(IFERROR(AG207,0)=0,IFERROR(W207,MAX($D$16,POWER((ABS(K206)^2)/($I$5*MAX(F206,0.1)^2),1/3))),IF(OR(IFERROR(W206,0)=0,IFERROR(AD207,0)&gt;1),MAX($D$16,POWER((ABS(K206)^2)/($I$5*MAX(F206,0.1)^2),1/3)),IF(IFERROR(AF206,0)&gt;0,MAX($D$16,IFERROR(W206,0)+((IFERROR(AF206,0))*$D$18*IF((IFERROR(AD206,0))&lt;1,1,-1))),IF(IFERROR(AF206,0)&lt;0,IF(ABS((MAX($D$16,POWER((ABS(K206)^2)/($I$5*MAX(F206,0.1)^2),1/3)))-IFERROR(W206,0))&gt;$D$19,MAX($D$16,IF((MAX($D$16,POWER((ABS(K206)^2)/($I$5*MAX(F206,0.1)^2),1/3)))&gt;IFERROR(W206,0),MIN((MAX($D$16,POWER((ABS(K206)^2)/($I$5*MAX(F206,0.1)^2),1/3))),IFERROR(W206,0)+(MIN(ABS(IFERROR(AF206,0))*$D$18,ABS((MAX($D$16,POWER((ABS(K206)^2)/($I$5*MAX(F206,0.1)^2),1/3)))-IFERROR(W206,0))))),MAX((MAX($D$16,POWER((ABS(K206)^2)/($I$5*MAX(F206,0.1)^2),1/3))),IFERROR(W206,0)-(MIN(ABS(IFERROR(AF206,0))*$D$18,ABS((MAX($D$16,POWER((ABS(K206)^2)/($I$5*MAX(F206,0.1)^2),1/3)))-IFERROR(W206,0))))))),MAX($D$16,POWER((ABS(K206)^2)/($I$5*MAX(F206,0.1)^2),1/3))),MAX($D$16,IFERROR(W206,0)))))))</f>
        <v/>
      </c>
      <c r="X206">
        <f>((F206)+(G206)*(W206))*(W206)</f>
        <v/>
      </c>
      <c r="Y206">
        <f>(((F206)+(G206)*(W206))*(W206))/MAX((F206)+2*(W206)*SQRT(1+(G206)^2),1E-6)</f>
        <v/>
      </c>
      <c r="Z206">
        <f>ABS(K206)/MAX(((F206)+(G206)*(W206))*(W206),1E-6)</f>
        <v/>
      </c>
      <c r="AA206">
        <f>E206+W206</f>
        <v/>
      </c>
      <c r="AB206">
        <f>AA206+((ABS(K206)/MAX(((F206)+(G206)*(W206))*(W206),1E-6))^2)/(2*$I$5)</f>
        <v/>
      </c>
      <c r="AC206">
        <f>((ABS(K206)*$D$6)/(MAX(((F206)+(G206)*(W206))*(W206),1E-6)*MAX(((((F206)+(G206)*(W206))*(W206))/MAX((F206)+2*(W206)*SQRT(1+(G206)^2),1E-6))^(2/3),1E-6)))^2</f>
        <v/>
      </c>
      <c r="AD206">
        <f>ABS(ABS(K206)/MAX(((F206)+(G206)*(W206))*(W206),1E-6))/SQRT($I$5*MAX((((F206)+(G206)*(W206))*(W206))/MAX((F206)+2*(G206)*(W206),1E-6),1E-6))</f>
        <v/>
      </c>
      <c r="AE206">
        <f>((F206)*(W206)^2)/2+(G206)*(W206)^3/3+(ABS(K206)^2)/($I$5*MAX(((F206)+(G206)*(W206))*(W206),1E-6))</f>
        <v/>
      </c>
      <c r="AF206">
        <f>IF($D$20=0,0,IFERROR(AB207+(((AC206+AC207)/2)*J207)+(IF(Z206&gt;Z207,$D$8*((Z206^2-Z207^2)/(2*$I$5)),$D$9*((Z207^2-Z206^2)/(2*$I$5)))+($D$10*(ABS(I207)/90)*(MAX(Z206^2,Z207^2)/(2*$I$5))))-AB206,0))</f>
        <v/>
      </c>
      <c r="AG206">
        <f>IF($D$20=0,1,IFERROR(IF(ROUND(AD206,3)=1,1,IF(AND(ABS(AF206)&lt;$D$19,AD206&lt;1),1,0)),0))</f>
        <v/>
      </c>
      <c r="AH206">
        <f>IFERROR(IF(V32="Supercritical",MAX($D$16,IFERROR(L206,MAX($D$16,POWER((ABS(K206)^2)/($I$5*MAX(F206,0.1)^2),1/3)))),IF(V32="Subcritical",MAX($D$16,IFERROR(W206,MAX($D$16,POWER((ABS(K206)^2)/($I$5*MAX(F206,0.1)^2),1/3)))),IF(AND(IFERROR(V206,0)=1,IFERROR(AG206,0)=1),IF(IFERROR(T206,-1E99)&gt;=IFERROR(AE206,-1E99),MAX($D$16,IFERROR(L206,MAX($D$16,POWER((ABS(K206)^2)/($I$5*MAX(F206,0.1)^2),1/3)))),MAX($D$16,IFERROR(W206,MAX($D$16,POWER((ABS(K206)^2)/($I$5*MAX(F206,0.1)^2),1/3))))),IF(IFERROR(V206,0)=1,MAX($D$16,IFERROR(L206,MAX($D$16,POWER((ABS(K206)^2)/($I$5*MAX(F206,0.1)^2),1/3)))),IF(IFERROR(AG206,0)=1,MAX($D$16,IFERROR(W206,MAX($D$16,POWER((ABS(K206)^2)/($I$5*MAX(F206,0.1)^2),1/3)))),MAX($D$16,POWER((ABS(K206)^2)/($I$5*MAX(F206,0.1)^2),1/3))))))),MAX($D$16,POWER((ABS(K206)^2)/($I$5*MAX(F206,0.1)^2),1/3)))</f>
        <v/>
      </c>
      <c r="AI206">
        <f>E206+AH206</f>
        <v/>
      </c>
      <c r="AJ206">
        <f>AI206+((ABS(K206)/MAX(((F206)+(G206)*(AH206))*(AH206),1E-6))^2)/(2*$I$5)</f>
        <v/>
      </c>
      <c r="AM206" t="n">
        <v>0</v>
      </c>
      <c r="AN206" t="n">
        <v>0</v>
      </c>
      <c r="AO206">
        <f>AM206+AN206</f>
        <v/>
      </c>
      <c r="AP206">
        <f>AP205+AO206</f>
        <v/>
      </c>
      <c r="AQ206">
        <f>ABS(ABS(K206)/MAX(((F206)+(G206)*(AH206))*(AH206),1E-6))/SQRT($I$5*MAX((((F206)+(G206)*(AH206))*(AH206))/MAX((F206)+2*(G206)*(AH206),1E-6),1E-6))</f>
        <v/>
      </c>
      <c r="AR206">
        <f>IF(AQ206&lt;1,"Subcritical","Supercritical")</f>
        <v/>
      </c>
      <c r="AS206">
        <f>((ABS(K206)*$D$6)/(MAX(((F206)+(G206)*(AH206))*(AH206),1E-6)*MAX(((((F206)+(G206)*(AH206))*(AH206))/MAX((F206)+2*(AH206)*SQRT(1+(G206)^2),1E-6))^(2/3),1E-6)))^2</f>
        <v/>
      </c>
    </row>
    <row r="207">
      <c r="A207" t="n">
        <v>58</v>
      </c>
      <c r="B207" t="n">
        <v>56.981</v>
      </c>
      <c r="C207" t="n">
        <v>616513.615</v>
      </c>
      <c r="D207" t="n">
        <v>3097725.652</v>
      </c>
      <c r="E207" t="n">
        <v>633.282</v>
      </c>
      <c r="F207" t="n">
        <v>5.809</v>
      </c>
      <c r="G207" t="n">
        <v>0</v>
      </c>
      <c r="H207" t="inlineStr">
        <is>
          <t>Normal</t>
        </is>
      </c>
      <c r="I207" t="n">
        <v>0.08</v>
      </c>
      <c r="J207">
        <f>B207-B206</f>
        <v/>
      </c>
      <c r="K207">
        <f>MAX(0,K206-AO206)</f>
        <v/>
      </c>
      <c r="L207">
        <f>IF($D$20=0,IFERROR(L206,MAX($D$16,POWER((ABS(K207)^2)/($I$5*MAX(F207,0.1)^2),1/3))),IF(IFERROR(V206,0)=0,IFERROR(L206,MAX($D$16,POWER((ABS(K207)^2)/($I$5*MAX(F207,0.1)^2),1/3))),IF(OR(IFERROR(L207,0)=0,IFERROR(S206,0)&lt;1,IFERROR(S207,0)&lt;1),MAX($D$16,POWER((ABS(K207)^2)/($I$5*MAX(F207,0.1)^2),1/3)),IF(IFERROR(U207,0)&gt;0,MAX($D$16,IFERROR(L207,0)+((IFERROR(U207,0))*$D$18*IF((IFERROR(S207,0))&lt;1,1,-1))),IF(IFERROR(U207,0)&lt;0,IF(ABS((MAX($D$16,POWER((ABS(K207)^2)/($I$5*MAX(F207,0.1)^2),1/3)))-IFERROR(L207,0))&gt;$D$19,MAX($D$16,IF((MAX($D$16,POWER((ABS(K207)^2)/($I$5*MAX(F207,0.1)^2),1/3)))&gt;IFERROR(L207,0),MIN((MAX($D$16,POWER((ABS(K207)^2)/($I$5*MAX(F207,0.1)^2),1/3))),IFERROR(L207,0)+(MIN(ABS(IFERROR(U207,0))*$D$18,ABS((MAX($D$16,POWER((ABS(K207)^2)/($I$5*MAX(F207,0.1)^2),1/3)))-IFERROR(L207,0))))),MAX((MAX($D$16,POWER((ABS(K207)^2)/($I$5*MAX(F207,0.1)^2),1/3))),IFERROR(L207,0)-(MIN(ABS(IFERROR(U207,0))*$D$18,ABS((MAX($D$16,POWER((ABS(K207)^2)/($I$5*MAX(F207,0.1)^2),1/3)))-IFERROR(L207,0))))))),MAX($D$16,POWER((ABS(K207)^2)/($I$5*MAX(F207,0.1)^2),1/3))),MAX($D$16,IFERROR(L207,0)))))))</f>
        <v/>
      </c>
      <c r="M207">
        <f>((F207)+(G207)*(L207))*(L207)</f>
        <v/>
      </c>
      <c r="N207">
        <f>(((F207)+(G207)*(L207))*(L207))/MAX((F207)+2*(L207)*SQRT(1+(G207)^2),1E-6)</f>
        <v/>
      </c>
      <c r="O207">
        <f>ABS(K207)/MAX(((F207)+(G207)*(L207))*(L207),1E-6)</f>
        <v/>
      </c>
      <c r="P207">
        <f>E207+L207</f>
        <v/>
      </c>
      <c r="Q207">
        <f>P207+((ABS(K207)/MAX(((F207)+(G207)*(L207))*(L207),1E-6))^2)/(2*$I$5)</f>
        <v/>
      </c>
      <c r="R207">
        <f>((ABS(K207)*$D$6)/(MAX(((F207)+(G207)*(L207))*(L207),1E-6)*MAX(((((F207)+(G207)*(L207))*(L207))/MAX((F207)+2*(L207)*SQRT(1+(G207)^2),1E-6))^(2/3),1E-6)))^2</f>
        <v/>
      </c>
      <c r="S207">
        <f>ABS(ABS(K207)/MAX(((F207)+(G207)*(L207))*(L207),1E-6))/SQRT($I$5*MAX((((F207)+(G207)*(L207))*(L207))/MAX((F207)+2*(G207)*(L207),1E-6),1E-6))</f>
        <v/>
      </c>
      <c r="T207">
        <f>((F207)*(L207)^2)/2+(G207)*(L207)^3/3+(ABS(K207)^2)/($I$5*MAX(((F207)+(G207)*(L207))*(L207),1E-6))</f>
        <v/>
      </c>
      <c r="U207">
        <f>IF($D$20=0,0,IFERROR(Q206-(((R206+R207)/2)*J207)-(IF(O206&gt;O207,$D$8*((O206^2-O207^2)/(2*$I$5)),$D$9*((O207^2-O206^2)/(2*$I$5)))+($D$10*(ABS(I207)/90)*(MAX(O206^2,O207^2)/(2*$I$5))))-Q207,0))</f>
        <v/>
      </c>
      <c r="V207">
        <f>IF($D$20=0,1,IFERROR(IF(ROUND(S207,3)=1,1,IF(AND(ABS(U207)&lt;$D$19,S207&gt;1),1,0)),0))</f>
        <v/>
      </c>
      <c r="W207">
        <f>IF($D$20=0,IFERROR(W208,MAX($D$16,POWER((ABS(K207)^2)/($I$5*MAX(F207,0.1)^2),1/3))),IF(IFERROR(AG208,0)=0,IFERROR(W208,MAX($D$16,POWER((ABS(K207)^2)/($I$5*MAX(F207,0.1)^2),1/3))),IF(OR(IFERROR(W207,0)=0,IFERROR(AD208,0)&gt;1),MAX($D$16,POWER((ABS(K207)^2)/($I$5*MAX(F207,0.1)^2),1/3)),IF(IFERROR(AF207,0)&gt;0,MAX($D$16,IFERROR(W207,0)+((IFERROR(AF207,0))*$D$18*IF((IFERROR(AD207,0))&lt;1,1,-1))),IF(IFERROR(AF207,0)&lt;0,IF(ABS((MAX($D$16,POWER((ABS(K207)^2)/($I$5*MAX(F207,0.1)^2),1/3)))-IFERROR(W207,0))&gt;$D$19,MAX($D$16,IF((MAX($D$16,POWER((ABS(K207)^2)/($I$5*MAX(F207,0.1)^2),1/3)))&gt;IFERROR(W207,0),MIN((MAX($D$16,POWER((ABS(K207)^2)/($I$5*MAX(F207,0.1)^2),1/3))),IFERROR(W207,0)+(MIN(ABS(IFERROR(AF207,0))*$D$18,ABS((MAX($D$16,POWER((ABS(K207)^2)/($I$5*MAX(F207,0.1)^2),1/3)))-IFERROR(W207,0))))),MAX((MAX($D$16,POWER((ABS(K207)^2)/($I$5*MAX(F207,0.1)^2),1/3))),IFERROR(W207,0)-(MIN(ABS(IFERROR(AF207,0))*$D$18,ABS((MAX($D$16,POWER((ABS(K207)^2)/($I$5*MAX(F207,0.1)^2),1/3)))-IFERROR(W207,0))))))),MAX($D$16,POWER((ABS(K207)^2)/($I$5*MAX(F207,0.1)^2),1/3))),MAX($D$16,IFERROR(W207,0)))))))</f>
        <v/>
      </c>
      <c r="X207">
        <f>((F207)+(G207)*(W207))*(W207)</f>
        <v/>
      </c>
      <c r="Y207">
        <f>(((F207)+(G207)*(W207))*(W207))/MAX((F207)+2*(W207)*SQRT(1+(G207)^2),1E-6)</f>
        <v/>
      </c>
      <c r="Z207">
        <f>ABS(K207)/MAX(((F207)+(G207)*(W207))*(W207),1E-6)</f>
        <v/>
      </c>
      <c r="AA207">
        <f>E207+W207</f>
        <v/>
      </c>
      <c r="AB207">
        <f>AA207+((ABS(K207)/MAX(((F207)+(G207)*(W207))*(W207),1E-6))^2)/(2*$I$5)</f>
        <v/>
      </c>
      <c r="AC207">
        <f>((ABS(K207)*$D$6)/(MAX(((F207)+(G207)*(W207))*(W207),1E-6)*MAX(((((F207)+(G207)*(W207))*(W207))/MAX((F207)+2*(W207)*SQRT(1+(G207)^2),1E-6))^(2/3),1E-6)))^2</f>
        <v/>
      </c>
      <c r="AD207">
        <f>ABS(ABS(K207)/MAX(((F207)+(G207)*(W207))*(W207),1E-6))/SQRT($I$5*MAX((((F207)+(G207)*(W207))*(W207))/MAX((F207)+2*(G207)*(W207),1E-6),1E-6))</f>
        <v/>
      </c>
      <c r="AE207">
        <f>((F207)*(W207)^2)/2+(G207)*(W207)^3/3+(ABS(K207)^2)/($I$5*MAX(((F207)+(G207)*(W207))*(W207),1E-6))</f>
        <v/>
      </c>
      <c r="AF207">
        <f>IF($D$20=0,0,IFERROR(AB208+(((AC207+AC208)/2)*J208)+(IF(Z207&gt;Z208,$D$8*((Z207^2-Z208^2)/(2*$I$5)),$D$9*((Z208^2-Z207^2)/(2*$I$5)))+($D$10*(ABS(I208)/90)*(MAX(Z207^2,Z208^2)/(2*$I$5))))-AB207,0))</f>
        <v/>
      </c>
      <c r="AG207">
        <f>IF($D$20=0,1,IFERROR(IF(ROUND(AD207,3)=1,1,IF(AND(ABS(AF207)&lt;$D$19,AD207&lt;1),1,0)),0))</f>
        <v/>
      </c>
      <c r="AH207">
        <f>IFERROR(IF(V32="Supercritical",MAX($D$16,IFERROR(L207,MAX($D$16,POWER((ABS(K207)^2)/($I$5*MAX(F207,0.1)^2),1/3)))),IF(V32="Subcritical",MAX($D$16,IFERROR(W207,MAX($D$16,POWER((ABS(K207)^2)/($I$5*MAX(F207,0.1)^2),1/3)))),IF(AND(IFERROR(V207,0)=1,IFERROR(AG207,0)=1),IF(IFERROR(T207,-1E99)&gt;=IFERROR(AE207,-1E99),MAX($D$16,IFERROR(L207,MAX($D$16,POWER((ABS(K207)^2)/($I$5*MAX(F207,0.1)^2),1/3)))),MAX($D$16,IFERROR(W207,MAX($D$16,POWER((ABS(K207)^2)/($I$5*MAX(F207,0.1)^2),1/3))))),IF(IFERROR(V207,0)=1,MAX($D$16,IFERROR(L207,MAX($D$16,POWER((ABS(K207)^2)/($I$5*MAX(F207,0.1)^2),1/3)))),IF(IFERROR(AG207,0)=1,MAX($D$16,IFERROR(W207,MAX($D$16,POWER((ABS(K207)^2)/($I$5*MAX(F207,0.1)^2),1/3)))),MAX($D$16,POWER((ABS(K207)^2)/($I$5*MAX(F207,0.1)^2),1/3))))))),MAX($D$16,POWER((ABS(K207)^2)/($I$5*MAX(F207,0.1)^2),1/3)))</f>
        <v/>
      </c>
      <c r="AI207">
        <f>E207+AH207</f>
        <v/>
      </c>
      <c r="AJ207">
        <f>AI207+((ABS(K207)/MAX(((F207)+(G207)*(AH207))*(AH207),1E-6))^2)/(2*$I$5)</f>
        <v/>
      </c>
      <c r="AM207" t="n">
        <v>0</v>
      </c>
      <c r="AN207" t="n">
        <v>0</v>
      </c>
      <c r="AO207">
        <f>AM207+AN207</f>
        <v/>
      </c>
      <c r="AP207">
        <f>AP206+AO207</f>
        <v/>
      </c>
      <c r="AQ207">
        <f>ABS(ABS(K207)/MAX(((F207)+(G207)*(AH207))*(AH207),1E-6))/SQRT($I$5*MAX((((F207)+(G207)*(AH207))*(AH207))/MAX((F207)+2*(G207)*(AH207),1E-6),1E-6))</f>
        <v/>
      </c>
      <c r="AR207">
        <f>IF(AQ207&lt;1,"Subcritical","Supercritical")</f>
        <v/>
      </c>
      <c r="AS207">
        <f>((ABS(K207)*$D$6)/(MAX(((F207)+(G207)*(AH207))*(AH207),1E-6)*MAX(((((F207)+(G207)*(AH207))*(AH207))/MAX((F207)+2*(AH207)*SQRT(1+(G207)^2),1E-6))^(2/3),1E-6)))^2</f>
        <v/>
      </c>
    </row>
    <row r="208">
      <c r="A208" t="n">
        <v>59</v>
      </c>
      <c r="B208" t="n">
        <v>57.981</v>
      </c>
      <c r="C208" t="n">
        <v>616513.041</v>
      </c>
      <c r="D208" t="n">
        <v>3097724.833</v>
      </c>
      <c r="E208" t="n">
        <v>633.242</v>
      </c>
      <c r="F208" t="n">
        <v>5.782</v>
      </c>
      <c r="G208" t="n">
        <v>0</v>
      </c>
      <c r="H208" t="inlineStr">
        <is>
          <t>Normal</t>
        </is>
      </c>
      <c r="I208" t="n">
        <v>0.033</v>
      </c>
      <c r="J208">
        <f>B208-B207</f>
        <v/>
      </c>
      <c r="K208">
        <f>MAX(0,K207-AO207)</f>
        <v/>
      </c>
      <c r="L208">
        <f>IF($D$20=0,IFERROR(L207,MAX($D$16,POWER((ABS(K208)^2)/($I$5*MAX(F208,0.1)^2),1/3))),IF(IFERROR(V207,0)=0,IFERROR(L207,MAX($D$16,POWER((ABS(K208)^2)/($I$5*MAX(F208,0.1)^2),1/3))),IF(OR(IFERROR(L208,0)=0,IFERROR(S207,0)&lt;1,IFERROR(S208,0)&lt;1),MAX($D$16,POWER((ABS(K208)^2)/($I$5*MAX(F208,0.1)^2),1/3)),IF(IFERROR(U208,0)&gt;0,MAX($D$16,IFERROR(L208,0)+((IFERROR(U208,0))*$D$18*IF((IFERROR(S208,0))&lt;1,1,-1))),IF(IFERROR(U208,0)&lt;0,IF(ABS((MAX($D$16,POWER((ABS(K208)^2)/($I$5*MAX(F208,0.1)^2),1/3)))-IFERROR(L208,0))&gt;$D$19,MAX($D$16,IF((MAX($D$16,POWER((ABS(K208)^2)/($I$5*MAX(F208,0.1)^2),1/3)))&gt;IFERROR(L208,0),MIN((MAX($D$16,POWER((ABS(K208)^2)/($I$5*MAX(F208,0.1)^2),1/3))),IFERROR(L208,0)+(MIN(ABS(IFERROR(U208,0))*$D$18,ABS((MAX($D$16,POWER((ABS(K208)^2)/($I$5*MAX(F208,0.1)^2),1/3)))-IFERROR(L208,0))))),MAX((MAX($D$16,POWER((ABS(K208)^2)/($I$5*MAX(F208,0.1)^2),1/3))),IFERROR(L208,0)-(MIN(ABS(IFERROR(U208,0))*$D$18,ABS((MAX($D$16,POWER((ABS(K208)^2)/($I$5*MAX(F208,0.1)^2),1/3)))-IFERROR(L208,0))))))),MAX($D$16,POWER((ABS(K208)^2)/($I$5*MAX(F208,0.1)^2),1/3))),MAX($D$16,IFERROR(L208,0)))))))</f>
        <v/>
      </c>
      <c r="M208">
        <f>((F208)+(G208)*(L208))*(L208)</f>
        <v/>
      </c>
      <c r="N208">
        <f>(((F208)+(G208)*(L208))*(L208))/MAX((F208)+2*(L208)*SQRT(1+(G208)^2),1E-6)</f>
        <v/>
      </c>
      <c r="O208">
        <f>ABS(K208)/MAX(((F208)+(G208)*(L208))*(L208),1E-6)</f>
        <v/>
      </c>
      <c r="P208">
        <f>E208+L208</f>
        <v/>
      </c>
      <c r="Q208">
        <f>P208+((ABS(K208)/MAX(((F208)+(G208)*(L208))*(L208),1E-6))^2)/(2*$I$5)</f>
        <v/>
      </c>
      <c r="R208">
        <f>((ABS(K208)*$D$6)/(MAX(((F208)+(G208)*(L208))*(L208),1E-6)*MAX(((((F208)+(G208)*(L208))*(L208))/MAX((F208)+2*(L208)*SQRT(1+(G208)^2),1E-6))^(2/3),1E-6)))^2</f>
        <v/>
      </c>
      <c r="S208">
        <f>ABS(ABS(K208)/MAX(((F208)+(G208)*(L208))*(L208),1E-6))/SQRT($I$5*MAX((((F208)+(G208)*(L208))*(L208))/MAX((F208)+2*(G208)*(L208),1E-6),1E-6))</f>
        <v/>
      </c>
      <c r="T208">
        <f>((F208)*(L208)^2)/2+(G208)*(L208)^3/3+(ABS(K208)^2)/($I$5*MAX(((F208)+(G208)*(L208))*(L208),1E-6))</f>
        <v/>
      </c>
      <c r="U208">
        <f>IF($D$20=0,0,IFERROR(Q207-(((R207+R208)/2)*J208)-(IF(O207&gt;O208,$D$8*((O207^2-O208^2)/(2*$I$5)),$D$9*((O208^2-O207^2)/(2*$I$5)))+($D$10*(ABS(I208)/90)*(MAX(O207^2,O208^2)/(2*$I$5))))-Q208,0))</f>
        <v/>
      </c>
      <c r="V208">
        <f>IF($D$20=0,1,IFERROR(IF(ROUND(S208,3)=1,1,IF(AND(ABS(U208)&lt;$D$19,S208&gt;1),1,0)),0))</f>
        <v/>
      </c>
      <c r="W208">
        <f>IF($D$20=0,IFERROR(W209,MAX($D$16,POWER((ABS(K208)^2)/($I$5*MAX(F208,0.1)^2),1/3))),IF(IFERROR(AG209,0)=0,IFERROR(W209,MAX($D$16,POWER((ABS(K208)^2)/($I$5*MAX(F208,0.1)^2),1/3))),IF(OR(IFERROR(W208,0)=0,IFERROR(AD209,0)&gt;1),MAX($D$16,POWER((ABS(K208)^2)/($I$5*MAX(F208,0.1)^2),1/3)),IF(IFERROR(AF208,0)&gt;0,MAX($D$16,IFERROR(W208,0)+((IFERROR(AF208,0))*$D$18*IF((IFERROR(AD208,0))&lt;1,1,-1))),IF(IFERROR(AF208,0)&lt;0,IF(ABS((MAX($D$16,POWER((ABS(K208)^2)/($I$5*MAX(F208,0.1)^2),1/3)))-IFERROR(W208,0))&gt;$D$19,MAX($D$16,IF((MAX($D$16,POWER((ABS(K208)^2)/($I$5*MAX(F208,0.1)^2),1/3)))&gt;IFERROR(W208,0),MIN((MAX($D$16,POWER((ABS(K208)^2)/($I$5*MAX(F208,0.1)^2),1/3))),IFERROR(W208,0)+(MIN(ABS(IFERROR(AF208,0))*$D$18,ABS((MAX($D$16,POWER((ABS(K208)^2)/($I$5*MAX(F208,0.1)^2),1/3)))-IFERROR(W208,0))))),MAX((MAX($D$16,POWER((ABS(K208)^2)/($I$5*MAX(F208,0.1)^2),1/3))),IFERROR(W208,0)-(MIN(ABS(IFERROR(AF208,0))*$D$18,ABS((MAX($D$16,POWER((ABS(K208)^2)/($I$5*MAX(F208,0.1)^2),1/3)))-IFERROR(W208,0))))))),MAX($D$16,POWER((ABS(K208)^2)/($I$5*MAX(F208,0.1)^2),1/3))),MAX($D$16,IFERROR(W208,0)))))))</f>
        <v/>
      </c>
      <c r="X208">
        <f>((F208)+(G208)*(W208))*(W208)</f>
        <v/>
      </c>
      <c r="Y208">
        <f>(((F208)+(G208)*(W208))*(W208))/MAX((F208)+2*(W208)*SQRT(1+(G208)^2),1E-6)</f>
        <v/>
      </c>
      <c r="Z208">
        <f>ABS(K208)/MAX(((F208)+(G208)*(W208))*(W208),1E-6)</f>
        <v/>
      </c>
      <c r="AA208">
        <f>E208+W208</f>
        <v/>
      </c>
      <c r="AB208">
        <f>AA208+((ABS(K208)/MAX(((F208)+(G208)*(W208))*(W208),1E-6))^2)/(2*$I$5)</f>
        <v/>
      </c>
      <c r="AC208">
        <f>((ABS(K208)*$D$6)/(MAX(((F208)+(G208)*(W208))*(W208),1E-6)*MAX(((((F208)+(G208)*(W208))*(W208))/MAX((F208)+2*(W208)*SQRT(1+(G208)^2),1E-6))^(2/3),1E-6)))^2</f>
        <v/>
      </c>
      <c r="AD208">
        <f>ABS(ABS(K208)/MAX(((F208)+(G208)*(W208))*(W208),1E-6))/SQRT($I$5*MAX((((F208)+(G208)*(W208))*(W208))/MAX((F208)+2*(G208)*(W208),1E-6),1E-6))</f>
        <v/>
      </c>
      <c r="AE208">
        <f>((F208)*(W208)^2)/2+(G208)*(W208)^3/3+(ABS(K208)^2)/($I$5*MAX(((F208)+(G208)*(W208))*(W208),1E-6))</f>
        <v/>
      </c>
      <c r="AF208">
        <f>IF($D$20=0,0,IFERROR(AB209+(((AC208+AC209)/2)*J209)+(IF(Z208&gt;Z209,$D$8*((Z208^2-Z209^2)/(2*$I$5)),$D$9*((Z209^2-Z208^2)/(2*$I$5)))+($D$10*(ABS(I209)/90)*(MAX(Z208^2,Z209^2)/(2*$I$5))))-AB208,0))</f>
        <v/>
      </c>
      <c r="AG208">
        <f>IF($D$20=0,1,IFERROR(IF(ROUND(AD208,3)=1,1,IF(AND(ABS(AF208)&lt;$D$19,AD208&lt;1),1,0)),0))</f>
        <v/>
      </c>
      <c r="AH208">
        <f>IFERROR(IF(V32="Supercritical",MAX($D$16,IFERROR(L208,MAX($D$16,POWER((ABS(K208)^2)/($I$5*MAX(F208,0.1)^2),1/3)))),IF(V32="Subcritical",MAX($D$16,IFERROR(W208,MAX($D$16,POWER((ABS(K208)^2)/($I$5*MAX(F208,0.1)^2),1/3)))),IF(AND(IFERROR(V208,0)=1,IFERROR(AG208,0)=1),IF(IFERROR(T208,-1E99)&gt;=IFERROR(AE208,-1E99),MAX($D$16,IFERROR(L208,MAX($D$16,POWER((ABS(K208)^2)/($I$5*MAX(F208,0.1)^2),1/3)))),MAX($D$16,IFERROR(W208,MAX($D$16,POWER((ABS(K208)^2)/($I$5*MAX(F208,0.1)^2),1/3))))),IF(IFERROR(V208,0)=1,MAX($D$16,IFERROR(L208,MAX($D$16,POWER((ABS(K208)^2)/($I$5*MAX(F208,0.1)^2),1/3)))),IF(IFERROR(AG208,0)=1,MAX($D$16,IFERROR(W208,MAX($D$16,POWER((ABS(K208)^2)/($I$5*MAX(F208,0.1)^2),1/3)))),MAX($D$16,POWER((ABS(K208)^2)/($I$5*MAX(F208,0.1)^2),1/3))))))),MAX($D$16,POWER((ABS(K208)^2)/($I$5*MAX(F208,0.1)^2),1/3)))</f>
        <v/>
      </c>
      <c r="AI208">
        <f>E208+AH208</f>
        <v/>
      </c>
      <c r="AJ208">
        <f>AI208+((ABS(K208)/MAX(((F208)+(G208)*(AH208))*(AH208),1E-6))^2)/(2*$I$5)</f>
        <v/>
      </c>
      <c r="AM208" t="n">
        <v>0</v>
      </c>
      <c r="AN208" t="n">
        <v>0</v>
      </c>
      <c r="AO208">
        <f>AM208+AN208</f>
        <v/>
      </c>
      <c r="AP208">
        <f>AP207+AO208</f>
        <v/>
      </c>
      <c r="AQ208">
        <f>ABS(ABS(K208)/MAX(((F208)+(G208)*(AH208))*(AH208),1E-6))/SQRT($I$5*MAX((((F208)+(G208)*(AH208))*(AH208))/MAX((F208)+2*(G208)*(AH208),1E-6),1E-6))</f>
        <v/>
      </c>
      <c r="AR208">
        <f>IF(AQ208&lt;1,"Subcritical","Supercritical")</f>
        <v/>
      </c>
      <c r="AS208">
        <f>((ABS(K208)*$D$6)/(MAX(((F208)+(G208)*(AH208))*(AH208),1E-6)*MAX(((((F208)+(G208)*(AH208))*(AH208))/MAX((F208)+2*(AH208)*SQRT(1+(G208)^2),1E-6))^(2/3),1E-6)))^2</f>
        <v/>
      </c>
    </row>
    <row r="209">
      <c r="A209" t="n">
        <v>60</v>
      </c>
      <c r="B209" t="n">
        <v>58.98</v>
      </c>
      <c r="C209" t="n">
        <v>616512.4669999999</v>
      </c>
      <c r="D209" t="n">
        <v>3097724.015</v>
      </c>
      <c r="E209" t="n">
        <v>633.202</v>
      </c>
      <c r="F209" t="n">
        <v>5.756</v>
      </c>
      <c r="G209" t="n">
        <v>0</v>
      </c>
      <c r="H209" t="inlineStr">
        <is>
          <t>Normal</t>
        </is>
      </c>
      <c r="I209" t="n">
        <v>0.014</v>
      </c>
      <c r="J209">
        <f>B209-B208</f>
        <v/>
      </c>
      <c r="K209">
        <f>MAX(0,K208-AO208)</f>
        <v/>
      </c>
      <c r="L209">
        <f>IF($D$20=0,IFERROR(L208,MAX($D$16,POWER((ABS(K209)^2)/($I$5*MAX(F209,0.1)^2),1/3))),IF(IFERROR(V208,0)=0,IFERROR(L208,MAX($D$16,POWER((ABS(K209)^2)/($I$5*MAX(F209,0.1)^2),1/3))),IF(OR(IFERROR(L209,0)=0,IFERROR(S208,0)&lt;1,IFERROR(S209,0)&lt;1),MAX($D$16,POWER((ABS(K209)^2)/($I$5*MAX(F209,0.1)^2),1/3)),IF(IFERROR(U209,0)&gt;0,MAX($D$16,IFERROR(L209,0)+((IFERROR(U209,0))*$D$18*IF((IFERROR(S209,0))&lt;1,1,-1))),IF(IFERROR(U209,0)&lt;0,IF(ABS((MAX($D$16,POWER((ABS(K209)^2)/($I$5*MAX(F209,0.1)^2),1/3)))-IFERROR(L209,0))&gt;$D$19,MAX($D$16,IF((MAX($D$16,POWER((ABS(K209)^2)/($I$5*MAX(F209,0.1)^2),1/3)))&gt;IFERROR(L209,0),MIN((MAX($D$16,POWER((ABS(K209)^2)/($I$5*MAX(F209,0.1)^2),1/3))),IFERROR(L209,0)+(MIN(ABS(IFERROR(U209,0))*$D$18,ABS((MAX($D$16,POWER((ABS(K209)^2)/($I$5*MAX(F209,0.1)^2),1/3)))-IFERROR(L209,0))))),MAX((MAX($D$16,POWER((ABS(K209)^2)/($I$5*MAX(F209,0.1)^2),1/3))),IFERROR(L209,0)-(MIN(ABS(IFERROR(U209,0))*$D$18,ABS((MAX($D$16,POWER((ABS(K209)^2)/($I$5*MAX(F209,0.1)^2),1/3)))-IFERROR(L209,0))))))),MAX($D$16,POWER((ABS(K209)^2)/($I$5*MAX(F209,0.1)^2),1/3))),MAX($D$16,IFERROR(L209,0)))))))</f>
        <v/>
      </c>
      <c r="M209">
        <f>((F209)+(G209)*(L209))*(L209)</f>
        <v/>
      </c>
      <c r="N209">
        <f>(((F209)+(G209)*(L209))*(L209))/MAX((F209)+2*(L209)*SQRT(1+(G209)^2),1E-6)</f>
        <v/>
      </c>
      <c r="O209">
        <f>ABS(K209)/MAX(((F209)+(G209)*(L209))*(L209),1E-6)</f>
        <v/>
      </c>
      <c r="P209">
        <f>E209+L209</f>
        <v/>
      </c>
      <c r="Q209">
        <f>P209+((ABS(K209)/MAX(((F209)+(G209)*(L209))*(L209),1E-6))^2)/(2*$I$5)</f>
        <v/>
      </c>
      <c r="R209">
        <f>((ABS(K209)*$D$6)/(MAX(((F209)+(G209)*(L209))*(L209),1E-6)*MAX(((((F209)+(G209)*(L209))*(L209))/MAX((F209)+2*(L209)*SQRT(1+(G209)^2),1E-6))^(2/3),1E-6)))^2</f>
        <v/>
      </c>
      <c r="S209">
        <f>ABS(ABS(K209)/MAX(((F209)+(G209)*(L209))*(L209),1E-6))/SQRT($I$5*MAX((((F209)+(G209)*(L209))*(L209))/MAX((F209)+2*(G209)*(L209),1E-6),1E-6))</f>
        <v/>
      </c>
      <c r="T209">
        <f>((F209)*(L209)^2)/2+(G209)*(L209)^3/3+(ABS(K209)^2)/($I$5*MAX(((F209)+(G209)*(L209))*(L209),1E-6))</f>
        <v/>
      </c>
      <c r="U209">
        <f>IF($D$20=0,0,IFERROR(Q208-(((R208+R209)/2)*J209)-(IF(O208&gt;O209,$D$8*((O208^2-O209^2)/(2*$I$5)),$D$9*((O209^2-O208^2)/(2*$I$5)))+($D$10*(ABS(I209)/90)*(MAX(O208^2,O209^2)/(2*$I$5))))-Q209,0))</f>
        <v/>
      </c>
      <c r="V209">
        <f>IF($D$20=0,1,IFERROR(IF(ROUND(S209,3)=1,1,IF(AND(ABS(U209)&lt;$D$19,S209&gt;1),1,0)),0))</f>
        <v/>
      </c>
      <c r="W209">
        <f>IF($D$20=0,IFERROR(W210,MAX($D$16,POWER((ABS(K209)^2)/($I$5*MAX(F209,0.1)^2),1/3))),IF(IFERROR(AG210,0)=0,IFERROR(W210,MAX($D$16,POWER((ABS(K209)^2)/($I$5*MAX(F209,0.1)^2),1/3))),IF(OR(IFERROR(W209,0)=0,IFERROR(AD210,0)&gt;1),MAX($D$16,POWER((ABS(K209)^2)/($I$5*MAX(F209,0.1)^2),1/3)),IF(IFERROR(AF209,0)&gt;0,MAX($D$16,IFERROR(W209,0)+((IFERROR(AF209,0))*$D$18*IF((IFERROR(AD209,0))&lt;1,1,-1))),IF(IFERROR(AF209,0)&lt;0,IF(ABS((MAX($D$16,POWER((ABS(K209)^2)/($I$5*MAX(F209,0.1)^2),1/3)))-IFERROR(W209,0))&gt;$D$19,MAX($D$16,IF((MAX($D$16,POWER((ABS(K209)^2)/($I$5*MAX(F209,0.1)^2),1/3)))&gt;IFERROR(W209,0),MIN((MAX($D$16,POWER((ABS(K209)^2)/($I$5*MAX(F209,0.1)^2),1/3))),IFERROR(W209,0)+(MIN(ABS(IFERROR(AF209,0))*$D$18,ABS((MAX($D$16,POWER((ABS(K209)^2)/($I$5*MAX(F209,0.1)^2),1/3)))-IFERROR(W209,0))))),MAX((MAX($D$16,POWER((ABS(K209)^2)/($I$5*MAX(F209,0.1)^2),1/3))),IFERROR(W209,0)-(MIN(ABS(IFERROR(AF209,0))*$D$18,ABS((MAX($D$16,POWER((ABS(K209)^2)/($I$5*MAX(F209,0.1)^2),1/3)))-IFERROR(W209,0))))))),MAX($D$16,POWER((ABS(K209)^2)/($I$5*MAX(F209,0.1)^2),1/3))),MAX($D$16,IFERROR(W209,0)))))))</f>
        <v/>
      </c>
      <c r="X209">
        <f>((F209)+(G209)*(W209))*(W209)</f>
        <v/>
      </c>
      <c r="Y209">
        <f>(((F209)+(G209)*(W209))*(W209))/MAX((F209)+2*(W209)*SQRT(1+(G209)^2),1E-6)</f>
        <v/>
      </c>
      <c r="Z209">
        <f>ABS(K209)/MAX(((F209)+(G209)*(W209))*(W209),1E-6)</f>
        <v/>
      </c>
      <c r="AA209">
        <f>E209+W209</f>
        <v/>
      </c>
      <c r="AB209">
        <f>AA209+((ABS(K209)/MAX(((F209)+(G209)*(W209))*(W209),1E-6))^2)/(2*$I$5)</f>
        <v/>
      </c>
      <c r="AC209">
        <f>((ABS(K209)*$D$6)/(MAX(((F209)+(G209)*(W209))*(W209),1E-6)*MAX(((((F209)+(G209)*(W209))*(W209))/MAX((F209)+2*(W209)*SQRT(1+(G209)^2),1E-6))^(2/3),1E-6)))^2</f>
        <v/>
      </c>
      <c r="AD209">
        <f>ABS(ABS(K209)/MAX(((F209)+(G209)*(W209))*(W209),1E-6))/SQRT($I$5*MAX((((F209)+(G209)*(W209))*(W209))/MAX((F209)+2*(G209)*(W209),1E-6),1E-6))</f>
        <v/>
      </c>
      <c r="AE209">
        <f>((F209)*(W209)^2)/2+(G209)*(W209)^3/3+(ABS(K209)^2)/($I$5*MAX(((F209)+(G209)*(W209))*(W209),1E-6))</f>
        <v/>
      </c>
      <c r="AF209">
        <f>IF($D$20=0,0,IFERROR(AB210+(((AC209+AC210)/2)*J210)+(IF(Z209&gt;Z210,$D$8*((Z209^2-Z210^2)/(2*$I$5)),$D$9*((Z210^2-Z209^2)/(2*$I$5)))+($D$10*(ABS(I210)/90)*(MAX(Z209^2,Z210^2)/(2*$I$5))))-AB209,0))</f>
        <v/>
      </c>
      <c r="AG209">
        <f>IF($D$20=0,1,IFERROR(IF(ROUND(AD209,3)=1,1,IF(AND(ABS(AF209)&lt;$D$19,AD209&lt;1),1,0)),0))</f>
        <v/>
      </c>
      <c r="AH209">
        <f>IFERROR(IF(V32="Supercritical",MAX($D$16,IFERROR(L209,MAX($D$16,POWER((ABS(K209)^2)/($I$5*MAX(F209,0.1)^2),1/3)))),IF(V32="Subcritical",MAX($D$16,IFERROR(W209,MAX($D$16,POWER((ABS(K209)^2)/($I$5*MAX(F209,0.1)^2),1/3)))),IF(AND(IFERROR(V209,0)=1,IFERROR(AG209,0)=1),IF(IFERROR(T209,-1E99)&gt;=IFERROR(AE209,-1E99),MAX($D$16,IFERROR(L209,MAX($D$16,POWER((ABS(K209)^2)/($I$5*MAX(F209,0.1)^2),1/3)))),MAX($D$16,IFERROR(W209,MAX($D$16,POWER((ABS(K209)^2)/($I$5*MAX(F209,0.1)^2),1/3))))),IF(IFERROR(V209,0)=1,MAX($D$16,IFERROR(L209,MAX($D$16,POWER((ABS(K209)^2)/($I$5*MAX(F209,0.1)^2),1/3)))),IF(IFERROR(AG209,0)=1,MAX($D$16,IFERROR(W209,MAX($D$16,POWER((ABS(K209)^2)/($I$5*MAX(F209,0.1)^2),1/3)))),MAX($D$16,POWER((ABS(K209)^2)/($I$5*MAX(F209,0.1)^2),1/3))))))),MAX($D$16,POWER((ABS(K209)^2)/($I$5*MAX(F209,0.1)^2),1/3)))</f>
        <v/>
      </c>
      <c r="AI209">
        <f>E209+AH209</f>
        <v/>
      </c>
      <c r="AJ209">
        <f>AI209+((ABS(K209)/MAX(((F209)+(G209)*(AH209))*(AH209),1E-6))^2)/(2*$I$5)</f>
        <v/>
      </c>
      <c r="AM209" t="n">
        <v>0</v>
      </c>
      <c r="AN209" t="n">
        <v>0</v>
      </c>
      <c r="AO209">
        <f>AM209+AN209</f>
        <v/>
      </c>
      <c r="AP209">
        <f>AP208+AO209</f>
        <v/>
      </c>
      <c r="AQ209">
        <f>ABS(ABS(K209)/MAX(((F209)+(G209)*(AH209))*(AH209),1E-6))/SQRT($I$5*MAX((((F209)+(G209)*(AH209))*(AH209))/MAX((F209)+2*(G209)*(AH209),1E-6),1E-6))</f>
        <v/>
      </c>
      <c r="AR209">
        <f>IF(AQ209&lt;1,"Subcritical","Supercritical")</f>
        <v/>
      </c>
      <c r="AS209">
        <f>((ABS(K209)*$D$6)/(MAX(((F209)+(G209)*(AH209))*(AH209),1E-6)*MAX(((((F209)+(G209)*(AH209))*(AH209))/MAX((F209)+2*(AH209)*SQRT(1+(G209)^2),1E-6))^(2/3),1E-6)))^2</f>
        <v/>
      </c>
    </row>
    <row r="210">
      <c r="A210" t="n">
        <v>61</v>
      </c>
      <c r="B210" t="n">
        <v>59.981</v>
      </c>
      <c r="C210" t="n">
        <v>616511.892</v>
      </c>
      <c r="D210" t="n">
        <v>3097723.196</v>
      </c>
      <c r="E210" t="n">
        <v>633.162</v>
      </c>
      <c r="F210" t="n">
        <v>5.73</v>
      </c>
      <c r="G210" t="n">
        <v>0</v>
      </c>
      <c r="H210" t="inlineStr">
        <is>
          <t>Normal</t>
        </is>
      </c>
      <c r="I210" t="n">
        <v>0.014</v>
      </c>
      <c r="J210">
        <f>B210-B209</f>
        <v/>
      </c>
      <c r="K210">
        <f>MAX(0,K209-AO209)</f>
        <v/>
      </c>
      <c r="L210">
        <f>IF($D$20=0,IFERROR(L209,MAX($D$16,POWER((ABS(K210)^2)/($I$5*MAX(F210,0.1)^2),1/3))),IF(IFERROR(V209,0)=0,IFERROR(L209,MAX($D$16,POWER((ABS(K210)^2)/($I$5*MAX(F210,0.1)^2),1/3))),IF(OR(IFERROR(L210,0)=0,IFERROR(S209,0)&lt;1,IFERROR(S210,0)&lt;1),MAX($D$16,POWER((ABS(K210)^2)/($I$5*MAX(F210,0.1)^2),1/3)),IF(IFERROR(U210,0)&gt;0,MAX($D$16,IFERROR(L210,0)+((IFERROR(U210,0))*$D$18*IF((IFERROR(S210,0))&lt;1,1,-1))),IF(IFERROR(U210,0)&lt;0,IF(ABS((MAX($D$16,POWER((ABS(K210)^2)/($I$5*MAX(F210,0.1)^2),1/3)))-IFERROR(L210,0))&gt;$D$19,MAX($D$16,IF((MAX($D$16,POWER((ABS(K210)^2)/($I$5*MAX(F210,0.1)^2),1/3)))&gt;IFERROR(L210,0),MIN((MAX($D$16,POWER((ABS(K210)^2)/($I$5*MAX(F210,0.1)^2),1/3))),IFERROR(L210,0)+(MIN(ABS(IFERROR(U210,0))*$D$18,ABS((MAX($D$16,POWER((ABS(K210)^2)/($I$5*MAX(F210,0.1)^2),1/3)))-IFERROR(L210,0))))),MAX((MAX($D$16,POWER((ABS(K210)^2)/($I$5*MAX(F210,0.1)^2),1/3))),IFERROR(L210,0)-(MIN(ABS(IFERROR(U210,0))*$D$18,ABS((MAX($D$16,POWER((ABS(K210)^2)/($I$5*MAX(F210,0.1)^2),1/3)))-IFERROR(L210,0))))))),MAX($D$16,POWER((ABS(K210)^2)/($I$5*MAX(F210,0.1)^2),1/3))),MAX($D$16,IFERROR(L210,0)))))))</f>
        <v/>
      </c>
      <c r="M210">
        <f>((F210)+(G210)*(L210))*(L210)</f>
        <v/>
      </c>
      <c r="N210">
        <f>(((F210)+(G210)*(L210))*(L210))/MAX((F210)+2*(L210)*SQRT(1+(G210)^2),1E-6)</f>
        <v/>
      </c>
      <c r="O210">
        <f>ABS(K210)/MAX(((F210)+(G210)*(L210))*(L210),1E-6)</f>
        <v/>
      </c>
      <c r="P210">
        <f>E210+L210</f>
        <v/>
      </c>
      <c r="Q210">
        <f>P210+((ABS(K210)/MAX(((F210)+(G210)*(L210))*(L210),1E-6))^2)/(2*$I$5)</f>
        <v/>
      </c>
      <c r="R210">
        <f>((ABS(K210)*$D$6)/(MAX(((F210)+(G210)*(L210))*(L210),1E-6)*MAX(((((F210)+(G210)*(L210))*(L210))/MAX((F210)+2*(L210)*SQRT(1+(G210)^2),1E-6))^(2/3),1E-6)))^2</f>
        <v/>
      </c>
      <c r="S210">
        <f>ABS(ABS(K210)/MAX(((F210)+(G210)*(L210))*(L210),1E-6))/SQRT($I$5*MAX((((F210)+(G210)*(L210))*(L210))/MAX((F210)+2*(G210)*(L210),1E-6),1E-6))</f>
        <v/>
      </c>
      <c r="T210">
        <f>((F210)*(L210)^2)/2+(G210)*(L210)^3/3+(ABS(K210)^2)/($I$5*MAX(((F210)+(G210)*(L210))*(L210),1E-6))</f>
        <v/>
      </c>
      <c r="U210">
        <f>IF($D$20=0,0,IFERROR(Q209-(((R209+R210)/2)*J210)-(IF(O209&gt;O210,$D$8*((O209^2-O210^2)/(2*$I$5)),$D$9*((O210^2-O209^2)/(2*$I$5)))+($D$10*(ABS(I210)/90)*(MAX(O209^2,O210^2)/(2*$I$5))))-Q210,0))</f>
        <v/>
      </c>
      <c r="V210">
        <f>IF($D$20=0,1,IFERROR(IF(ROUND(S210,3)=1,1,IF(AND(ABS(U210)&lt;$D$19,S210&gt;1),1,0)),0))</f>
        <v/>
      </c>
      <c r="W210">
        <f>IF($D$20=0,IFERROR(W211,MAX($D$16,POWER((ABS(K210)^2)/($I$5*MAX(F210,0.1)^2),1/3))),IF(IFERROR(AG211,0)=0,IFERROR(W211,MAX($D$16,POWER((ABS(K210)^2)/($I$5*MAX(F210,0.1)^2),1/3))),IF(OR(IFERROR(W210,0)=0,IFERROR(AD211,0)&gt;1),MAX($D$16,POWER((ABS(K210)^2)/($I$5*MAX(F210,0.1)^2),1/3)),IF(IFERROR(AF210,0)&gt;0,MAX($D$16,IFERROR(W210,0)+((IFERROR(AF210,0))*$D$18*IF((IFERROR(AD210,0))&lt;1,1,-1))),IF(IFERROR(AF210,0)&lt;0,IF(ABS((MAX($D$16,POWER((ABS(K210)^2)/($I$5*MAX(F210,0.1)^2),1/3)))-IFERROR(W210,0))&gt;$D$19,MAX($D$16,IF((MAX($D$16,POWER((ABS(K210)^2)/($I$5*MAX(F210,0.1)^2),1/3)))&gt;IFERROR(W210,0),MIN((MAX($D$16,POWER((ABS(K210)^2)/($I$5*MAX(F210,0.1)^2),1/3))),IFERROR(W210,0)+(MIN(ABS(IFERROR(AF210,0))*$D$18,ABS((MAX($D$16,POWER((ABS(K210)^2)/($I$5*MAX(F210,0.1)^2),1/3)))-IFERROR(W210,0))))),MAX((MAX($D$16,POWER((ABS(K210)^2)/($I$5*MAX(F210,0.1)^2),1/3))),IFERROR(W210,0)-(MIN(ABS(IFERROR(AF210,0))*$D$18,ABS((MAX($D$16,POWER((ABS(K210)^2)/($I$5*MAX(F210,0.1)^2),1/3)))-IFERROR(W210,0))))))),MAX($D$16,POWER((ABS(K210)^2)/($I$5*MAX(F210,0.1)^2),1/3))),MAX($D$16,IFERROR(W210,0)))))))</f>
        <v/>
      </c>
      <c r="X210">
        <f>((F210)+(G210)*(W210))*(W210)</f>
        <v/>
      </c>
      <c r="Y210">
        <f>(((F210)+(G210)*(W210))*(W210))/MAX((F210)+2*(W210)*SQRT(1+(G210)^2),1E-6)</f>
        <v/>
      </c>
      <c r="Z210">
        <f>ABS(K210)/MAX(((F210)+(G210)*(W210))*(W210),1E-6)</f>
        <v/>
      </c>
      <c r="AA210">
        <f>E210+W210</f>
        <v/>
      </c>
      <c r="AB210">
        <f>AA210+((ABS(K210)/MAX(((F210)+(G210)*(W210))*(W210),1E-6))^2)/(2*$I$5)</f>
        <v/>
      </c>
      <c r="AC210">
        <f>((ABS(K210)*$D$6)/(MAX(((F210)+(G210)*(W210))*(W210),1E-6)*MAX(((((F210)+(G210)*(W210))*(W210))/MAX((F210)+2*(W210)*SQRT(1+(G210)^2),1E-6))^(2/3),1E-6)))^2</f>
        <v/>
      </c>
      <c r="AD210">
        <f>ABS(ABS(K210)/MAX(((F210)+(G210)*(W210))*(W210),1E-6))/SQRT($I$5*MAX((((F210)+(G210)*(W210))*(W210))/MAX((F210)+2*(G210)*(W210),1E-6),1E-6))</f>
        <v/>
      </c>
      <c r="AE210">
        <f>((F210)*(W210)^2)/2+(G210)*(W210)^3/3+(ABS(K210)^2)/($I$5*MAX(((F210)+(G210)*(W210))*(W210),1E-6))</f>
        <v/>
      </c>
      <c r="AF210">
        <f>IF($D$20=0,0,IFERROR(AB211+(((AC210+AC211)/2)*J211)+(IF(Z210&gt;Z211,$D$8*((Z210^2-Z211^2)/(2*$I$5)),$D$9*((Z211^2-Z210^2)/(2*$I$5)))+($D$10*(ABS(I211)/90)*(MAX(Z210^2,Z211^2)/(2*$I$5))))-AB210,0))</f>
        <v/>
      </c>
      <c r="AG210">
        <f>IF($D$20=0,1,IFERROR(IF(ROUND(AD210,3)=1,1,IF(AND(ABS(AF210)&lt;$D$19,AD210&lt;1),1,0)),0))</f>
        <v/>
      </c>
      <c r="AH210">
        <f>IFERROR(IF(V32="Supercritical",MAX($D$16,IFERROR(L210,MAX($D$16,POWER((ABS(K210)^2)/($I$5*MAX(F210,0.1)^2),1/3)))),IF(V32="Subcritical",MAX($D$16,IFERROR(W210,MAX($D$16,POWER((ABS(K210)^2)/($I$5*MAX(F210,0.1)^2),1/3)))),IF(AND(IFERROR(V210,0)=1,IFERROR(AG210,0)=1),IF(IFERROR(T210,-1E99)&gt;=IFERROR(AE210,-1E99),MAX($D$16,IFERROR(L210,MAX($D$16,POWER((ABS(K210)^2)/($I$5*MAX(F210,0.1)^2),1/3)))),MAX($D$16,IFERROR(W210,MAX($D$16,POWER((ABS(K210)^2)/($I$5*MAX(F210,0.1)^2),1/3))))),IF(IFERROR(V210,0)=1,MAX($D$16,IFERROR(L210,MAX($D$16,POWER((ABS(K210)^2)/($I$5*MAX(F210,0.1)^2),1/3)))),IF(IFERROR(AG210,0)=1,MAX($D$16,IFERROR(W210,MAX($D$16,POWER((ABS(K210)^2)/($I$5*MAX(F210,0.1)^2),1/3)))),MAX($D$16,POWER((ABS(K210)^2)/($I$5*MAX(F210,0.1)^2),1/3))))))),MAX($D$16,POWER((ABS(K210)^2)/($I$5*MAX(F210,0.1)^2),1/3)))</f>
        <v/>
      </c>
      <c r="AI210">
        <f>E210+AH210</f>
        <v/>
      </c>
      <c r="AJ210">
        <f>AI210+((ABS(K210)/MAX(((F210)+(G210)*(AH210))*(AH210),1E-6))^2)/(2*$I$5)</f>
        <v/>
      </c>
      <c r="AM210" t="n">
        <v>0</v>
      </c>
      <c r="AN210" t="n">
        <v>0</v>
      </c>
      <c r="AO210">
        <f>AM210+AN210</f>
        <v/>
      </c>
      <c r="AP210">
        <f>AP209+AO210</f>
        <v/>
      </c>
      <c r="AQ210">
        <f>ABS(ABS(K210)/MAX(((F210)+(G210)*(AH210))*(AH210),1E-6))/SQRT($I$5*MAX((((F210)+(G210)*(AH210))*(AH210))/MAX((F210)+2*(G210)*(AH210),1E-6),1E-6))</f>
        <v/>
      </c>
      <c r="AR210">
        <f>IF(AQ210&lt;1,"Subcritical","Supercritical")</f>
        <v/>
      </c>
      <c r="AS210">
        <f>((ABS(K210)*$D$6)/(MAX(((F210)+(G210)*(AH210))*(AH210),1E-6)*MAX(((((F210)+(G210)*(AH210))*(AH210))/MAX((F210)+2*(AH210)*SQRT(1+(G210)^2),1E-6))^(2/3),1E-6)))^2</f>
        <v/>
      </c>
    </row>
    <row r="211">
      <c r="A211" t="n">
        <v>62</v>
      </c>
      <c r="B211" t="n">
        <v>60.98</v>
      </c>
      <c r="C211" t="n">
        <v>616511.318</v>
      </c>
      <c r="D211" t="n">
        <v>3097722.378</v>
      </c>
      <c r="E211" t="n">
        <v>633.122</v>
      </c>
      <c r="F211" t="n">
        <v>5.703</v>
      </c>
      <c r="G211" t="n">
        <v>0</v>
      </c>
      <c r="H211" t="inlineStr">
        <is>
          <t>Normal</t>
        </is>
      </c>
      <c r="I211" t="n">
        <v>0.014</v>
      </c>
      <c r="J211">
        <f>B211-B210</f>
        <v/>
      </c>
      <c r="K211">
        <f>MAX(0,K210-AO210)</f>
        <v/>
      </c>
      <c r="L211">
        <f>IF($D$20=0,IFERROR(L210,MAX($D$16,POWER((ABS(K211)^2)/($I$5*MAX(F211,0.1)^2),1/3))),IF(IFERROR(V210,0)=0,IFERROR(L210,MAX($D$16,POWER((ABS(K211)^2)/($I$5*MAX(F211,0.1)^2),1/3))),IF(OR(IFERROR(L211,0)=0,IFERROR(S210,0)&lt;1,IFERROR(S211,0)&lt;1),MAX($D$16,POWER((ABS(K211)^2)/($I$5*MAX(F211,0.1)^2),1/3)),IF(IFERROR(U211,0)&gt;0,MAX($D$16,IFERROR(L211,0)+((IFERROR(U211,0))*$D$18*IF((IFERROR(S211,0))&lt;1,1,-1))),IF(IFERROR(U211,0)&lt;0,IF(ABS((MAX($D$16,POWER((ABS(K211)^2)/($I$5*MAX(F211,0.1)^2),1/3)))-IFERROR(L211,0))&gt;$D$19,MAX($D$16,IF((MAX($D$16,POWER((ABS(K211)^2)/($I$5*MAX(F211,0.1)^2),1/3)))&gt;IFERROR(L211,0),MIN((MAX($D$16,POWER((ABS(K211)^2)/($I$5*MAX(F211,0.1)^2),1/3))),IFERROR(L211,0)+(MIN(ABS(IFERROR(U211,0))*$D$18,ABS((MAX($D$16,POWER((ABS(K211)^2)/($I$5*MAX(F211,0.1)^2),1/3)))-IFERROR(L211,0))))),MAX((MAX($D$16,POWER((ABS(K211)^2)/($I$5*MAX(F211,0.1)^2),1/3))),IFERROR(L211,0)-(MIN(ABS(IFERROR(U211,0))*$D$18,ABS((MAX($D$16,POWER((ABS(K211)^2)/($I$5*MAX(F211,0.1)^2),1/3)))-IFERROR(L211,0))))))),MAX($D$16,POWER((ABS(K211)^2)/($I$5*MAX(F211,0.1)^2),1/3))),MAX($D$16,IFERROR(L211,0)))))))</f>
        <v/>
      </c>
      <c r="M211">
        <f>((F211)+(G211)*(L211))*(L211)</f>
        <v/>
      </c>
      <c r="N211">
        <f>(((F211)+(G211)*(L211))*(L211))/MAX((F211)+2*(L211)*SQRT(1+(G211)^2),1E-6)</f>
        <v/>
      </c>
      <c r="O211">
        <f>ABS(K211)/MAX(((F211)+(G211)*(L211))*(L211),1E-6)</f>
        <v/>
      </c>
      <c r="P211">
        <f>E211+L211</f>
        <v/>
      </c>
      <c r="Q211">
        <f>P211+((ABS(K211)/MAX(((F211)+(G211)*(L211))*(L211),1E-6))^2)/(2*$I$5)</f>
        <v/>
      </c>
      <c r="R211">
        <f>((ABS(K211)*$D$6)/(MAX(((F211)+(G211)*(L211))*(L211),1E-6)*MAX(((((F211)+(G211)*(L211))*(L211))/MAX((F211)+2*(L211)*SQRT(1+(G211)^2),1E-6))^(2/3),1E-6)))^2</f>
        <v/>
      </c>
      <c r="S211">
        <f>ABS(ABS(K211)/MAX(((F211)+(G211)*(L211))*(L211),1E-6))/SQRT($I$5*MAX((((F211)+(G211)*(L211))*(L211))/MAX((F211)+2*(G211)*(L211),1E-6),1E-6))</f>
        <v/>
      </c>
      <c r="T211">
        <f>((F211)*(L211)^2)/2+(G211)*(L211)^3/3+(ABS(K211)^2)/($I$5*MAX(((F211)+(G211)*(L211))*(L211),1E-6))</f>
        <v/>
      </c>
      <c r="U211">
        <f>IF($D$20=0,0,IFERROR(Q210-(((R210+R211)/2)*J211)-(IF(O210&gt;O211,$D$8*((O210^2-O211^2)/(2*$I$5)),$D$9*((O211^2-O210^2)/(2*$I$5)))+($D$10*(ABS(I211)/90)*(MAX(O210^2,O211^2)/(2*$I$5))))-Q211,0))</f>
        <v/>
      </c>
      <c r="V211">
        <f>IF($D$20=0,1,IFERROR(IF(ROUND(S211,3)=1,1,IF(AND(ABS(U211)&lt;$D$19,S211&gt;1),1,0)),0))</f>
        <v/>
      </c>
      <c r="W211">
        <f>IF($D$20=0,IFERROR(W212,MAX($D$16,POWER((ABS(K211)^2)/($I$5*MAX(F211,0.1)^2),1/3))),IF(IFERROR(AG212,0)=0,IFERROR(W212,MAX($D$16,POWER((ABS(K211)^2)/($I$5*MAX(F211,0.1)^2),1/3))),IF(OR(IFERROR(W211,0)=0,IFERROR(AD212,0)&gt;1),MAX($D$16,POWER((ABS(K211)^2)/($I$5*MAX(F211,0.1)^2),1/3)),IF(IFERROR(AF211,0)&gt;0,MAX($D$16,IFERROR(W211,0)+((IFERROR(AF211,0))*$D$18*IF((IFERROR(AD211,0))&lt;1,1,-1))),IF(IFERROR(AF211,0)&lt;0,IF(ABS((MAX($D$16,POWER((ABS(K211)^2)/($I$5*MAX(F211,0.1)^2),1/3)))-IFERROR(W211,0))&gt;$D$19,MAX($D$16,IF((MAX($D$16,POWER((ABS(K211)^2)/($I$5*MAX(F211,0.1)^2),1/3)))&gt;IFERROR(W211,0),MIN((MAX($D$16,POWER((ABS(K211)^2)/($I$5*MAX(F211,0.1)^2),1/3))),IFERROR(W211,0)+(MIN(ABS(IFERROR(AF211,0))*$D$18,ABS((MAX($D$16,POWER((ABS(K211)^2)/($I$5*MAX(F211,0.1)^2),1/3)))-IFERROR(W211,0))))),MAX((MAX($D$16,POWER((ABS(K211)^2)/($I$5*MAX(F211,0.1)^2),1/3))),IFERROR(W211,0)-(MIN(ABS(IFERROR(AF211,0))*$D$18,ABS((MAX($D$16,POWER((ABS(K211)^2)/($I$5*MAX(F211,0.1)^2),1/3)))-IFERROR(W211,0))))))),MAX($D$16,POWER((ABS(K211)^2)/($I$5*MAX(F211,0.1)^2),1/3))),MAX($D$16,IFERROR(W211,0)))))))</f>
        <v/>
      </c>
      <c r="X211">
        <f>((F211)+(G211)*(W211))*(W211)</f>
        <v/>
      </c>
      <c r="Y211">
        <f>(((F211)+(G211)*(W211))*(W211))/MAX((F211)+2*(W211)*SQRT(1+(G211)^2),1E-6)</f>
        <v/>
      </c>
      <c r="Z211">
        <f>ABS(K211)/MAX(((F211)+(G211)*(W211))*(W211),1E-6)</f>
        <v/>
      </c>
      <c r="AA211">
        <f>E211+W211</f>
        <v/>
      </c>
      <c r="AB211">
        <f>AA211+((ABS(K211)/MAX(((F211)+(G211)*(W211))*(W211),1E-6))^2)/(2*$I$5)</f>
        <v/>
      </c>
      <c r="AC211">
        <f>((ABS(K211)*$D$6)/(MAX(((F211)+(G211)*(W211))*(W211),1E-6)*MAX(((((F211)+(G211)*(W211))*(W211))/MAX((F211)+2*(W211)*SQRT(1+(G211)^2),1E-6))^(2/3),1E-6)))^2</f>
        <v/>
      </c>
      <c r="AD211">
        <f>ABS(ABS(K211)/MAX(((F211)+(G211)*(W211))*(W211),1E-6))/SQRT($I$5*MAX((((F211)+(G211)*(W211))*(W211))/MAX((F211)+2*(G211)*(W211),1E-6),1E-6))</f>
        <v/>
      </c>
      <c r="AE211">
        <f>((F211)*(W211)^2)/2+(G211)*(W211)^3/3+(ABS(K211)^2)/($I$5*MAX(((F211)+(G211)*(W211))*(W211),1E-6))</f>
        <v/>
      </c>
      <c r="AF211">
        <f>IF($D$20=0,0,IFERROR(AB212+(((AC211+AC212)/2)*J212)+(IF(Z211&gt;Z212,$D$8*((Z211^2-Z212^2)/(2*$I$5)),$D$9*((Z212^2-Z211^2)/(2*$I$5)))+($D$10*(ABS(I212)/90)*(MAX(Z211^2,Z212^2)/(2*$I$5))))-AB211,0))</f>
        <v/>
      </c>
      <c r="AG211">
        <f>IF($D$20=0,1,IFERROR(IF(ROUND(AD211,3)=1,1,IF(AND(ABS(AF211)&lt;$D$19,AD211&lt;1),1,0)),0))</f>
        <v/>
      </c>
      <c r="AH211">
        <f>IFERROR(IF(V32="Supercritical",MAX($D$16,IFERROR(L211,MAX($D$16,POWER((ABS(K211)^2)/($I$5*MAX(F211,0.1)^2),1/3)))),IF(V32="Subcritical",MAX($D$16,IFERROR(W211,MAX($D$16,POWER((ABS(K211)^2)/($I$5*MAX(F211,0.1)^2),1/3)))),IF(AND(IFERROR(V211,0)=1,IFERROR(AG211,0)=1),IF(IFERROR(T211,-1E99)&gt;=IFERROR(AE211,-1E99),MAX($D$16,IFERROR(L211,MAX($D$16,POWER((ABS(K211)^2)/($I$5*MAX(F211,0.1)^2),1/3)))),MAX($D$16,IFERROR(W211,MAX($D$16,POWER((ABS(K211)^2)/($I$5*MAX(F211,0.1)^2),1/3))))),IF(IFERROR(V211,0)=1,MAX($D$16,IFERROR(L211,MAX($D$16,POWER((ABS(K211)^2)/($I$5*MAX(F211,0.1)^2),1/3)))),IF(IFERROR(AG211,0)=1,MAX($D$16,IFERROR(W211,MAX($D$16,POWER((ABS(K211)^2)/($I$5*MAX(F211,0.1)^2),1/3)))),MAX($D$16,POWER((ABS(K211)^2)/($I$5*MAX(F211,0.1)^2),1/3))))))),MAX($D$16,POWER((ABS(K211)^2)/($I$5*MAX(F211,0.1)^2),1/3)))</f>
        <v/>
      </c>
      <c r="AI211">
        <f>E211+AH211</f>
        <v/>
      </c>
      <c r="AJ211">
        <f>AI211+((ABS(K211)/MAX(((F211)+(G211)*(AH211))*(AH211),1E-6))^2)/(2*$I$5)</f>
        <v/>
      </c>
      <c r="AM211" t="n">
        <v>0</v>
      </c>
      <c r="AN211" t="n">
        <v>0</v>
      </c>
      <c r="AO211">
        <f>AM211+AN211</f>
        <v/>
      </c>
      <c r="AP211">
        <f>AP210+AO211</f>
        <v/>
      </c>
      <c r="AQ211">
        <f>ABS(ABS(K211)/MAX(((F211)+(G211)*(AH211))*(AH211),1E-6))/SQRT($I$5*MAX((((F211)+(G211)*(AH211))*(AH211))/MAX((F211)+2*(G211)*(AH211),1E-6),1E-6))</f>
        <v/>
      </c>
      <c r="AR211">
        <f>IF(AQ211&lt;1,"Subcritical","Supercritical")</f>
        <v/>
      </c>
      <c r="AS211">
        <f>((ABS(K211)*$D$6)/(MAX(((F211)+(G211)*(AH211))*(AH211),1E-6)*MAX(((((F211)+(G211)*(AH211))*(AH211))/MAX((F211)+2*(AH211)*SQRT(1+(G211)^2),1E-6))^(2/3),1E-6)))^2</f>
        <v/>
      </c>
    </row>
    <row r="212">
      <c r="A212" t="n">
        <v>63</v>
      </c>
      <c r="B212" t="n">
        <v>61.981</v>
      </c>
      <c r="C212" t="n">
        <v>616510.743</v>
      </c>
      <c r="D212" t="n">
        <v>3097721.559</v>
      </c>
      <c r="E212" t="n">
        <v>633.082</v>
      </c>
      <c r="F212" t="n">
        <v>5.677</v>
      </c>
      <c r="G212" t="n">
        <v>0</v>
      </c>
      <c r="H212" t="inlineStr">
        <is>
          <t>Normal</t>
        </is>
      </c>
      <c r="I212" t="n">
        <v>0.047</v>
      </c>
      <c r="J212">
        <f>B212-B211</f>
        <v/>
      </c>
      <c r="K212">
        <f>MAX(0,K211-AO211)</f>
        <v/>
      </c>
      <c r="L212">
        <f>IF($D$20=0,IFERROR(L211,MAX($D$16,POWER((ABS(K212)^2)/($I$5*MAX(F212,0.1)^2),1/3))),IF(IFERROR(V211,0)=0,IFERROR(L211,MAX($D$16,POWER((ABS(K212)^2)/($I$5*MAX(F212,0.1)^2),1/3))),IF(OR(IFERROR(L212,0)=0,IFERROR(S211,0)&lt;1,IFERROR(S212,0)&lt;1),MAX($D$16,POWER((ABS(K212)^2)/($I$5*MAX(F212,0.1)^2),1/3)),IF(IFERROR(U212,0)&gt;0,MAX($D$16,IFERROR(L212,0)+((IFERROR(U212,0))*$D$18*IF((IFERROR(S212,0))&lt;1,1,-1))),IF(IFERROR(U212,0)&lt;0,IF(ABS((MAX($D$16,POWER((ABS(K212)^2)/($I$5*MAX(F212,0.1)^2),1/3)))-IFERROR(L212,0))&gt;$D$19,MAX($D$16,IF((MAX($D$16,POWER((ABS(K212)^2)/($I$5*MAX(F212,0.1)^2),1/3)))&gt;IFERROR(L212,0),MIN((MAX($D$16,POWER((ABS(K212)^2)/($I$5*MAX(F212,0.1)^2),1/3))),IFERROR(L212,0)+(MIN(ABS(IFERROR(U212,0))*$D$18,ABS((MAX($D$16,POWER((ABS(K212)^2)/($I$5*MAX(F212,0.1)^2),1/3)))-IFERROR(L212,0))))),MAX((MAX($D$16,POWER((ABS(K212)^2)/($I$5*MAX(F212,0.1)^2),1/3))),IFERROR(L212,0)-(MIN(ABS(IFERROR(U212,0))*$D$18,ABS((MAX($D$16,POWER((ABS(K212)^2)/($I$5*MAX(F212,0.1)^2),1/3)))-IFERROR(L212,0))))))),MAX($D$16,POWER((ABS(K212)^2)/($I$5*MAX(F212,0.1)^2),1/3))),MAX($D$16,IFERROR(L212,0)))))))</f>
        <v/>
      </c>
      <c r="M212">
        <f>((F212)+(G212)*(L212))*(L212)</f>
        <v/>
      </c>
      <c r="N212">
        <f>(((F212)+(G212)*(L212))*(L212))/MAX((F212)+2*(L212)*SQRT(1+(G212)^2),1E-6)</f>
        <v/>
      </c>
      <c r="O212">
        <f>ABS(K212)/MAX(((F212)+(G212)*(L212))*(L212),1E-6)</f>
        <v/>
      </c>
      <c r="P212">
        <f>E212+L212</f>
        <v/>
      </c>
      <c r="Q212">
        <f>P212+((ABS(K212)/MAX(((F212)+(G212)*(L212))*(L212),1E-6))^2)/(2*$I$5)</f>
        <v/>
      </c>
      <c r="R212">
        <f>((ABS(K212)*$D$6)/(MAX(((F212)+(G212)*(L212))*(L212),1E-6)*MAX(((((F212)+(G212)*(L212))*(L212))/MAX((F212)+2*(L212)*SQRT(1+(G212)^2),1E-6))^(2/3),1E-6)))^2</f>
        <v/>
      </c>
      <c r="S212">
        <f>ABS(ABS(K212)/MAX(((F212)+(G212)*(L212))*(L212),1E-6))/SQRT($I$5*MAX((((F212)+(G212)*(L212))*(L212))/MAX((F212)+2*(G212)*(L212),1E-6),1E-6))</f>
        <v/>
      </c>
      <c r="T212">
        <f>((F212)*(L212)^2)/2+(G212)*(L212)^3/3+(ABS(K212)^2)/($I$5*MAX(((F212)+(G212)*(L212))*(L212),1E-6))</f>
        <v/>
      </c>
      <c r="U212">
        <f>IF($D$20=0,0,IFERROR(Q211-(((R211+R212)/2)*J212)-(IF(O211&gt;O212,$D$8*((O211^2-O212^2)/(2*$I$5)),$D$9*((O212^2-O211^2)/(2*$I$5)))+($D$10*(ABS(I212)/90)*(MAX(O211^2,O212^2)/(2*$I$5))))-Q212,0))</f>
        <v/>
      </c>
      <c r="V212">
        <f>IF($D$20=0,1,IFERROR(IF(ROUND(S212,3)=1,1,IF(AND(ABS(U212)&lt;$D$19,S212&gt;1),1,0)),0))</f>
        <v/>
      </c>
      <c r="W212">
        <f>IF($D$20=0,IFERROR(W213,MAX($D$16,POWER((ABS(K212)^2)/($I$5*MAX(F212,0.1)^2),1/3))),IF(IFERROR(AG213,0)=0,IFERROR(W213,MAX($D$16,POWER((ABS(K212)^2)/($I$5*MAX(F212,0.1)^2),1/3))),IF(OR(IFERROR(W212,0)=0,IFERROR(AD213,0)&gt;1),MAX($D$16,POWER((ABS(K212)^2)/($I$5*MAX(F212,0.1)^2),1/3)),IF(IFERROR(AF212,0)&gt;0,MAX($D$16,IFERROR(W212,0)+((IFERROR(AF212,0))*$D$18*IF((IFERROR(AD212,0))&lt;1,1,-1))),IF(IFERROR(AF212,0)&lt;0,IF(ABS((MAX($D$16,POWER((ABS(K212)^2)/($I$5*MAX(F212,0.1)^2),1/3)))-IFERROR(W212,0))&gt;$D$19,MAX($D$16,IF((MAX($D$16,POWER((ABS(K212)^2)/($I$5*MAX(F212,0.1)^2),1/3)))&gt;IFERROR(W212,0),MIN((MAX($D$16,POWER((ABS(K212)^2)/($I$5*MAX(F212,0.1)^2),1/3))),IFERROR(W212,0)+(MIN(ABS(IFERROR(AF212,0))*$D$18,ABS((MAX($D$16,POWER((ABS(K212)^2)/($I$5*MAX(F212,0.1)^2),1/3)))-IFERROR(W212,0))))),MAX((MAX($D$16,POWER((ABS(K212)^2)/($I$5*MAX(F212,0.1)^2),1/3))),IFERROR(W212,0)-(MIN(ABS(IFERROR(AF212,0))*$D$18,ABS((MAX($D$16,POWER((ABS(K212)^2)/($I$5*MAX(F212,0.1)^2),1/3)))-IFERROR(W212,0))))))),MAX($D$16,POWER((ABS(K212)^2)/($I$5*MAX(F212,0.1)^2),1/3))),MAX($D$16,IFERROR(W212,0)))))))</f>
        <v/>
      </c>
      <c r="X212">
        <f>((F212)+(G212)*(W212))*(W212)</f>
        <v/>
      </c>
      <c r="Y212">
        <f>(((F212)+(G212)*(W212))*(W212))/MAX((F212)+2*(W212)*SQRT(1+(G212)^2),1E-6)</f>
        <v/>
      </c>
      <c r="Z212">
        <f>ABS(K212)/MAX(((F212)+(G212)*(W212))*(W212),1E-6)</f>
        <v/>
      </c>
      <c r="AA212">
        <f>E212+W212</f>
        <v/>
      </c>
      <c r="AB212">
        <f>AA212+((ABS(K212)/MAX(((F212)+(G212)*(W212))*(W212),1E-6))^2)/(2*$I$5)</f>
        <v/>
      </c>
      <c r="AC212">
        <f>((ABS(K212)*$D$6)/(MAX(((F212)+(G212)*(W212))*(W212),1E-6)*MAX(((((F212)+(G212)*(W212))*(W212))/MAX((F212)+2*(W212)*SQRT(1+(G212)^2),1E-6))^(2/3),1E-6)))^2</f>
        <v/>
      </c>
      <c r="AD212">
        <f>ABS(ABS(K212)/MAX(((F212)+(G212)*(W212))*(W212),1E-6))/SQRT($I$5*MAX((((F212)+(G212)*(W212))*(W212))/MAX((F212)+2*(G212)*(W212),1E-6),1E-6))</f>
        <v/>
      </c>
      <c r="AE212">
        <f>((F212)*(W212)^2)/2+(G212)*(W212)^3/3+(ABS(K212)^2)/($I$5*MAX(((F212)+(G212)*(W212))*(W212),1E-6))</f>
        <v/>
      </c>
      <c r="AF212">
        <f>IF($D$20=0,0,IFERROR(AB213+(((AC212+AC213)/2)*J213)+(IF(Z212&gt;Z213,$D$8*((Z212^2-Z213^2)/(2*$I$5)),$D$9*((Z213^2-Z212^2)/(2*$I$5)))+($D$10*(ABS(I213)/90)*(MAX(Z212^2,Z213^2)/(2*$I$5))))-AB212,0))</f>
        <v/>
      </c>
      <c r="AG212">
        <f>IF($D$20=0,1,IFERROR(IF(ROUND(AD212,3)=1,1,IF(AND(ABS(AF212)&lt;$D$19,AD212&lt;1),1,0)),0))</f>
        <v/>
      </c>
      <c r="AH212">
        <f>IFERROR(IF(V32="Supercritical",MAX($D$16,IFERROR(L212,MAX($D$16,POWER((ABS(K212)^2)/($I$5*MAX(F212,0.1)^2),1/3)))),IF(V32="Subcritical",MAX($D$16,IFERROR(W212,MAX($D$16,POWER((ABS(K212)^2)/($I$5*MAX(F212,0.1)^2),1/3)))),IF(AND(IFERROR(V212,0)=1,IFERROR(AG212,0)=1),IF(IFERROR(T212,-1E99)&gt;=IFERROR(AE212,-1E99),MAX($D$16,IFERROR(L212,MAX($D$16,POWER((ABS(K212)^2)/($I$5*MAX(F212,0.1)^2),1/3)))),MAX($D$16,IFERROR(W212,MAX($D$16,POWER((ABS(K212)^2)/($I$5*MAX(F212,0.1)^2),1/3))))),IF(IFERROR(V212,0)=1,MAX($D$16,IFERROR(L212,MAX($D$16,POWER((ABS(K212)^2)/($I$5*MAX(F212,0.1)^2),1/3)))),IF(IFERROR(AG212,0)=1,MAX($D$16,IFERROR(W212,MAX($D$16,POWER((ABS(K212)^2)/($I$5*MAX(F212,0.1)^2),1/3)))),MAX($D$16,POWER((ABS(K212)^2)/($I$5*MAX(F212,0.1)^2),1/3))))))),MAX($D$16,POWER((ABS(K212)^2)/($I$5*MAX(F212,0.1)^2),1/3)))</f>
        <v/>
      </c>
      <c r="AI212">
        <f>E212+AH212</f>
        <v/>
      </c>
      <c r="AJ212">
        <f>AI212+((ABS(K212)/MAX(((F212)+(G212)*(AH212))*(AH212),1E-6))^2)/(2*$I$5)</f>
        <v/>
      </c>
      <c r="AM212" t="n">
        <v>0</v>
      </c>
      <c r="AN212" t="n">
        <v>0</v>
      </c>
      <c r="AO212">
        <f>AM212+AN212</f>
        <v/>
      </c>
      <c r="AP212">
        <f>AP211+AO212</f>
        <v/>
      </c>
      <c r="AQ212">
        <f>ABS(ABS(K212)/MAX(((F212)+(G212)*(AH212))*(AH212),1E-6))/SQRT($I$5*MAX((((F212)+(G212)*(AH212))*(AH212))/MAX((F212)+2*(G212)*(AH212),1E-6),1E-6))</f>
        <v/>
      </c>
      <c r="AR212">
        <f>IF(AQ212&lt;1,"Subcritical","Supercritical")</f>
        <v/>
      </c>
      <c r="AS212">
        <f>((ABS(K212)*$D$6)/(MAX(((F212)+(G212)*(AH212))*(AH212),1E-6)*MAX(((((F212)+(G212)*(AH212))*(AH212))/MAX((F212)+2*(AH212)*SQRT(1+(G212)^2),1E-6))^(2/3),1E-6)))^2</f>
        <v/>
      </c>
    </row>
    <row r="213">
      <c r="A213" t="n">
        <v>64</v>
      </c>
      <c r="B213" t="n">
        <v>62.981</v>
      </c>
      <c r="C213" t="n">
        <v>616510.169</v>
      </c>
      <c r="D213" t="n">
        <v>3097720.74</v>
      </c>
      <c r="E213" t="n">
        <v>633.042</v>
      </c>
      <c r="F213" t="n">
        <v>5.651</v>
      </c>
      <c r="G213" t="n">
        <v>0</v>
      </c>
      <c r="H213" t="inlineStr">
        <is>
          <t>Normal</t>
        </is>
      </c>
      <c r="I213" t="n">
        <v>0.08</v>
      </c>
      <c r="J213">
        <f>B213-B212</f>
        <v/>
      </c>
      <c r="K213">
        <f>MAX(0,K212-AO212)</f>
        <v/>
      </c>
      <c r="L213">
        <f>IF($D$20=0,IFERROR(L212,MAX($D$16,POWER((ABS(K213)^2)/($I$5*MAX(F213,0.1)^2),1/3))),IF(IFERROR(V212,0)=0,IFERROR(L212,MAX($D$16,POWER((ABS(K213)^2)/($I$5*MAX(F213,0.1)^2),1/3))),IF(OR(IFERROR(L213,0)=0,IFERROR(S212,0)&lt;1,IFERROR(S213,0)&lt;1),MAX($D$16,POWER((ABS(K213)^2)/($I$5*MAX(F213,0.1)^2),1/3)),IF(IFERROR(U213,0)&gt;0,MAX($D$16,IFERROR(L213,0)+((IFERROR(U213,0))*$D$18*IF((IFERROR(S213,0))&lt;1,1,-1))),IF(IFERROR(U213,0)&lt;0,IF(ABS((MAX($D$16,POWER((ABS(K213)^2)/($I$5*MAX(F213,0.1)^2),1/3)))-IFERROR(L213,0))&gt;$D$19,MAX($D$16,IF((MAX($D$16,POWER((ABS(K213)^2)/($I$5*MAX(F213,0.1)^2),1/3)))&gt;IFERROR(L213,0),MIN((MAX($D$16,POWER((ABS(K213)^2)/($I$5*MAX(F213,0.1)^2),1/3))),IFERROR(L213,0)+(MIN(ABS(IFERROR(U213,0))*$D$18,ABS((MAX($D$16,POWER((ABS(K213)^2)/($I$5*MAX(F213,0.1)^2),1/3)))-IFERROR(L213,0))))),MAX((MAX($D$16,POWER((ABS(K213)^2)/($I$5*MAX(F213,0.1)^2),1/3))),IFERROR(L213,0)-(MIN(ABS(IFERROR(U213,0))*$D$18,ABS((MAX($D$16,POWER((ABS(K213)^2)/($I$5*MAX(F213,0.1)^2),1/3)))-IFERROR(L213,0))))))),MAX($D$16,POWER((ABS(K213)^2)/($I$5*MAX(F213,0.1)^2),1/3))),MAX($D$16,IFERROR(L213,0)))))))</f>
        <v/>
      </c>
      <c r="M213">
        <f>((F213)+(G213)*(L213))*(L213)</f>
        <v/>
      </c>
      <c r="N213">
        <f>(((F213)+(G213)*(L213))*(L213))/MAX((F213)+2*(L213)*SQRT(1+(G213)^2),1E-6)</f>
        <v/>
      </c>
      <c r="O213">
        <f>ABS(K213)/MAX(((F213)+(G213)*(L213))*(L213),1E-6)</f>
        <v/>
      </c>
      <c r="P213">
        <f>E213+L213</f>
        <v/>
      </c>
      <c r="Q213">
        <f>P213+((ABS(K213)/MAX(((F213)+(G213)*(L213))*(L213),1E-6))^2)/(2*$I$5)</f>
        <v/>
      </c>
      <c r="R213">
        <f>((ABS(K213)*$D$6)/(MAX(((F213)+(G213)*(L213))*(L213),1E-6)*MAX(((((F213)+(G213)*(L213))*(L213))/MAX((F213)+2*(L213)*SQRT(1+(G213)^2),1E-6))^(2/3),1E-6)))^2</f>
        <v/>
      </c>
      <c r="S213">
        <f>ABS(ABS(K213)/MAX(((F213)+(G213)*(L213))*(L213),1E-6))/SQRT($I$5*MAX((((F213)+(G213)*(L213))*(L213))/MAX((F213)+2*(G213)*(L213),1E-6),1E-6))</f>
        <v/>
      </c>
      <c r="T213">
        <f>((F213)*(L213)^2)/2+(G213)*(L213)^3/3+(ABS(K213)^2)/($I$5*MAX(((F213)+(G213)*(L213))*(L213),1E-6))</f>
        <v/>
      </c>
      <c r="U213">
        <f>IF($D$20=0,0,IFERROR(Q212-(((R212+R213)/2)*J213)-(IF(O212&gt;O213,$D$8*((O212^2-O213^2)/(2*$I$5)),$D$9*((O213^2-O212^2)/(2*$I$5)))+($D$10*(ABS(I213)/90)*(MAX(O212^2,O213^2)/(2*$I$5))))-Q213,0))</f>
        <v/>
      </c>
      <c r="V213">
        <f>IF($D$20=0,1,IFERROR(IF(ROUND(S213,3)=1,1,IF(AND(ABS(U213)&lt;$D$19,S213&gt;1),1,0)),0))</f>
        <v/>
      </c>
      <c r="W213">
        <f>IF($D$20=0,IFERROR(W214,MAX($D$16,POWER((ABS(K213)^2)/($I$5*MAX(F213,0.1)^2),1/3))),IF(IFERROR(AG214,0)=0,IFERROR(W214,MAX($D$16,POWER((ABS(K213)^2)/($I$5*MAX(F213,0.1)^2),1/3))),IF(OR(IFERROR(W213,0)=0,IFERROR(AD214,0)&gt;1),MAX($D$16,POWER((ABS(K213)^2)/($I$5*MAX(F213,0.1)^2),1/3)),IF(IFERROR(AF213,0)&gt;0,MAX($D$16,IFERROR(W213,0)+((IFERROR(AF213,0))*$D$18*IF((IFERROR(AD213,0))&lt;1,1,-1))),IF(IFERROR(AF213,0)&lt;0,IF(ABS((MAX($D$16,POWER((ABS(K213)^2)/($I$5*MAX(F213,0.1)^2),1/3)))-IFERROR(W213,0))&gt;$D$19,MAX($D$16,IF((MAX($D$16,POWER((ABS(K213)^2)/($I$5*MAX(F213,0.1)^2),1/3)))&gt;IFERROR(W213,0),MIN((MAX($D$16,POWER((ABS(K213)^2)/($I$5*MAX(F213,0.1)^2),1/3))),IFERROR(W213,0)+(MIN(ABS(IFERROR(AF213,0))*$D$18,ABS((MAX($D$16,POWER((ABS(K213)^2)/($I$5*MAX(F213,0.1)^2),1/3)))-IFERROR(W213,0))))),MAX((MAX($D$16,POWER((ABS(K213)^2)/($I$5*MAX(F213,0.1)^2),1/3))),IFERROR(W213,0)-(MIN(ABS(IFERROR(AF213,0))*$D$18,ABS((MAX($D$16,POWER((ABS(K213)^2)/($I$5*MAX(F213,0.1)^2),1/3)))-IFERROR(W213,0))))))),MAX($D$16,POWER((ABS(K213)^2)/($I$5*MAX(F213,0.1)^2),1/3))),MAX($D$16,IFERROR(W213,0)))))))</f>
        <v/>
      </c>
      <c r="X213">
        <f>((F213)+(G213)*(W213))*(W213)</f>
        <v/>
      </c>
      <c r="Y213">
        <f>(((F213)+(G213)*(W213))*(W213))/MAX((F213)+2*(W213)*SQRT(1+(G213)^2),1E-6)</f>
        <v/>
      </c>
      <c r="Z213">
        <f>ABS(K213)/MAX(((F213)+(G213)*(W213))*(W213),1E-6)</f>
        <v/>
      </c>
      <c r="AA213">
        <f>E213+W213</f>
        <v/>
      </c>
      <c r="AB213">
        <f>AA213+((ABS(K213)/MAX(((F213)+(G213)*(W213))*(W213),1E-6))^2)/(2*$I$5)</f>
        <v/>
      </c>
      <c r="AC213">
        <f>((ABS(K213)*$D$6)/(MAX(((F213)+(G213)*(W213))*(W213),1E-6)*MAX(((((F213)+(G213)*(W213))*(W213))/MAX((F213)+2*(W213)*SQRT(1+(G213)^2),1E-6))^(2/3),1E-6)))^2</f>
        <v/>
      </c>
      <c r="AD213">
        <f>ABS(ABS(K213)/MAX(((F213)+(G213)*(W213))*(W213),1E-6))/SQRT($I$5*MAX((((F213)+(G213)*(W213))*(W213))/MAX((F213)+2*(G213)*(W213),1E-6),1E-6))</f>
        <v/>
      </c>
      <c r="AE213">
        <f>((F213)*(W213)^2)/2+(G213)*(W213)^3/3+(ABS(K213)^2)/($I$5*MAX(((F213)+(G213)*(W213))*(W213),1E-6))</f>
        <v/>
      </c>
      <c r="AF213">
        <f>IF($D$20=0,0,IFERROR(AB214+(((AC213+AC214)/2)*J214)+(IF(Z213&gt;Z214,$D$8*((Z213^2-Z214^2)/(2*$I$5)),$D$9*((Z214^2-Z213^2)/(2*$I$5)))+($D$10*(ABS(I214)/90)*(MAX(Z213^2,Z214^2)/(2*$I$5))))-AB213,0))</f>
        <v/>
      </c>
      <c r="AG213">
        <f>IF($D$20=0,1,IFERROR(IF(ROUND(AD213,3)=1,1,IF(AND(ABS(AF213)&lt;$D$19,AD213&lt;1),1,0)),0))</f>
        <v/>
      </c>
      <c r="AH213">
        <f>IFERROR(IF(V32="Supercritical",MAX($D$16,IFERROR(L213,MAX($D$16,POWER((ABS(K213)^2)/($I$5*MAX(F213,0.1)^2),1/3)))),IF(V32="Subcritical",MAX($D$16,IFERROR(W213,MAX($D$16,POWER((ABS(K213)^2)/($I$5*MAX(F213,0.1)^2),1/3)))),IF(AND(IFERROR(V213,0)=1,IFERROR(AG213,0)=1),IF(IFERROR(T213,-1E99)&gt;=IFERROR(AE213,-1E99),MAX($D$16,IFERROR(L213,MAX($D$16,POWER((ABS(K213)^2)/($I$5*MAX(F213,0.1)^2),1/3)))),MAX($D$16,IFERROR(W213,MAX($D$16,POWER((ABS(K213)^2)/($I$5*MAX(F213,0.1)^2),1/3))))),IF(IFERROR(V213,0)=1,MAX($D$16,IFERROR(L213,MAX($D$16,POWER((ABS(K213)^2)/($I$5*MAX(F213,0.1)^2),1/3)))),IF(IFERROR(AG213,0)=1,MAX($D$16,IFERROR(W213,MAX($D$16,POWER((ABS(K213)^2)/($I$5*MAX(F213,0.1)^2),1/3)))),MAX($D$16,POWER((ABS(K213)^2)/($I$5*MAX(F213,0.1)^2),1/3))))))),MAX($D$16,POWER((ABS(K213)^2)/($I$5*MAX(F213,0.1)^2),1/3)))</f>
        <v/>
      </c>
      <c r="AI213">
        <f>E213+AH213</f>
        <v/>
      </c>
      <c r="AJ213">
        <f>AI213+((ABS(K213)/MAX(((F213)+(G213)*(AH213))*(AH213),1E-6))^2)/(2*$I$5)</f>
        <v/>
      </c>
      <c r="AM213" t="n">
        <v>0</v>
      </c>
      <c r="AN213" t="n">
        <v>0</v>
      </c>
      <c r="AO213">
        <f>AM213+AN213</f>
        <v/>
      </c>
      <c r="AP213">
        <f>AP212+AO213</f>
        <v/>
      </c>
      <c r="AQ213">
        <f>ABS(ABS(K213)/MAX(((F213)+(G213)*(AH213))*(AH213),1E-6))/SQRT($I$5*MAX((((F213)+(G213)*(AH213))*(AH213))/MAX((F213)+2*(G213)*(AH213),1E-6),1E-6))</f>
        <v/>
      </c>
      <c r="AR213">
        <f>IF(AQ213&lt;1,"Subcritical","Supercritical")</f>
        <v/>
      </c>
      <c r="AS213">
        <f>((ABS(K213)*$D$6)/(MAX(((F213)+(G213)*(AH213))*(AH213),1E-6)*MAX(((((F213)+(G213)*(AH213))*(AH213))/MAX((F213)+2*(AH213)*SQRT(1+(G213)^2),1E-6))^(2/3),1E-6)))^2</f>
        <v/>
      </c>
    </row>
    <row r="214">
      <c r="A214" t="n">
        <v>65</v>
      </c>
      <c r="B214" t="n">
        <v>63.981</v>
      </c>
      <c r="C214" t="n">
        <v>616509.594</v>
      </c>
      <c r="D214" t="n">
        <v>3097719.922</v>
      </c>
      <c r="E214" t="n">
        <v>633.002</v>
      </c>
      <c r="F214" t="n">
        <v>5.624</v>
      </c>
      <c r="G214" t="n">
        <v>0</v>
      </c>
      <c r="H214" t="inlineStr">
        <is>
          <t>Normal</t>
        </is>
      </c>
      <c r="I214" t="n">
        <v>0.08</v>
      </c>
      <c r="J214">
        <f>B214-B213</f>
        <v/>
      </c>
      <c r="K214">
        <f>MAX(0,K213-AO213)</f>
        <v/>
      </c>
      <c r="L214">
        <f>IF($D$20=0,IFERROR(L213,MAX($D$16,POWER((ABS(K214)^2)/($I$5*MAX(F214,0.1)^2),1/3))),IF(IFERROR(V213,0)=0,IFERROR(L213,MAX($D$16,POWER((ABS(K214)^2)/($I$5*MAX(F214,0.1)^2),1/3))),IF(OR(IFERROR(L214,0)=0,IFERROR(S213,0)&lt;1,IFERROR(S214,0)&lt;1),MAX($D$16,POWER((ABS(K214)^2)/($I$5*MAX(F214,0.1)^2),1/3)),IF(IFERROR(U214,0)&gt;0,MAX($D$16,IFERROR(L214,0)+((IFERROR(U214,0))*$D$18*IF((IFERROR(S214,0))&lt;1,1,-1))),IF(IFERROR(U214,0)&lt;0,IF(ABS((MAX($D$16,POWER((ABS(K214)^2)/($I$5*MAX(F214,0.1)^2),1/3)))-IFERROR(L214,0))&gt;$D$19,MAX($D$16,IF((MAX($D$16,POWER((ABS(K214)^2)/($I$5*MAX(F214,0.1)^2),1/3)))&gt;IFERROR(L214,0),MIN((MAX($D$16,POWER((ABS(K214)^2)/($I$5*MAX(F214,0.1)^2),1/3))),IFERROR(L214,0)+(MIN(ABS(IFERROR(U214,0))*$D$18,ABS((MAX($D$16,POWER((ABS(K214)^2)/($I$5*MAX(F214,0.1)^2),1/3)))-IFERROR(L214,0))))),MAX((MAX($D$16,POWER((ABS(K214)^2)/($I$5*MAX(F214,0.1)^2),1/3))),IFERROR(L214,0)-(MIN(ABS(IFERROR(U214,0))*$D$18,ABS((MAX($D$16,POWER((ABS(K214)^2)/($I$5*MAX(F214,0.1)^2),1/3)))-IFERROR(L214,0))))))),MAX($D$16,POWER((ABS(K214)^2)/($I$5*MAX(F214,0.1)^2),1/3))),MAX($D$16,IFERROR(L214,0)))))))</f>
        <v/>
      </c>
      <c r="M214">
        <f>((F214)+(G214)*(L214))*(L214)</f>
        <v/>
      </c>
      <c r="N214">
        <f>(((F214)+(G214)*(L214))*(L214))/MAX((F214)+2*(L214)*SQRT(1+(G214)^2),1E-6)</f>
        <v/>
      </c>
      <c r="O214">
        <f>ABS(K214)/MAX(((F214)+(G214)*(L214))*(L214),1E-6)</f>
        <v/>
      </c>
      <c r="P214">
        <f>E214+L214</f>
        <v/>
      </c>
      <c r="Q214">
        <f>P214+((ABS(K214)/MAX(((F214)+(G214)*(L214))*(L214),1E-6))^2)/(2*$I$5)</f>
        <v/>
      </c>
      <c r="R214">
        <f>((ABS(K214)*$D$6)/(MAX(((F214)+(G214)*(L214))*(L214),1E-6)*MAX(((((F214)+(G214)*(L214))*(L214))/MAX((F214)+2*(L214)*SQRT(1+(G214)^2),1E-6))^(2/3),1E-6)))^2</f>
        <v/>
      </c>
      <c r="S214">
        <f>ABS(ABS(K214)/MAX(((F214)+(G214)*(L214))*(L214),1E-6))/SQRT($I$5*MAX((((F214)+(G214)*(L214))*(L214))/MAX((F214)+2*(G214)*(L214),1E-6),1E-6))</f>
        <v/>
      </c>
      <c r="T214">
        <f>((F214)*(L214)^2)/2+(G214)*(L214)^3/3+(ABS(K214)^2)/($I$5*MAX(((F214)+(G214)*(L214))*(L214),1E-6))</f>
        <v/>
      </c>
      <c r="U214">
        <f>IF($D$20=0,0,IFERROR(Q213-(((R213+R214)/2)*J214)-(IF(O213&gt;O214,$D$8*((O213^2-O214^2)/(2*$I$5)),$D$9*((O214^2-O213^2)/(2*$I$5)))+($D$10*(ABS(I214)/90)*(MAX(O213^2,O214^2)/(2*$I$5))))-Q214,0))</f>
        <v/>
      </c>
      <c r="V214">
        <f>IF($D$20=0,1,IFERROR(IF(ROUND(S214,3)=1,1,IF(AND(ABS(U214)&lt;$D$19,S214&gt;1),1,0)),0))</f>
        <v/>
      </c>
      <c r="W214">
        <f>IF($D$20=0,IFERROR(W215,MAX($D$16,POWER((ABS(K214)^2)/($I$5*MAX(F214,0.1)^2),1/3))),IF(IFERROR(AG215,0)=0,IFERROR(W215,MAX($D$16,POWER((ABS(K214)^2)/($I$5*MAX(F214,0.1)^2),1/3))),IF(OR(IFERROR(W214,0)=0,IFERROR(AD215,0)&gt;1),MAX($D$16,POWER((ABS(K214)^2)/($I$5*MAX(F214,0.1)^2),1/3)),IF(IFERROR(AF214,0)&gt;0,MAX($D$16,IFERROR(W214,0)+((IFERROR(AF214,0))*$D$18*IF((IFERROR(AD214,0))&lt;1,1,-1))),IF(IFERROR(AF214,0)&lt;0,IF(ABS((MAX($D$16,POWER((ABS(K214)^2)/($I$5*MAX(F214,0.1)^2),1/3)))-IFERROR(W214,0))&gt;$D$19,MAX($D$16,IF((MAX($D$16,POWER((ABS(K214)^2)/($I$5*MAX(F214,0.1)^2),1/3)))&gt;IFERROR(W214,0),MIN((MAX($D$16,POWER((ABS(K214)^2)/($I$5*MAX(F214,0.1)^2),1/3))),IFERROR(W214,0)+(MIN(ABS(IFERROR(AF214,0))*$D$18,ABS((MAX($D$16,POWER((ABS(K214)^2)/($I$5*MAX(F214,0.1)^2),1/3)))-IFERROR(W214,0))))),MAX((MAX($D$16,POWER((ABS(K214)^2)/($I$5*MAX(F214,0.1)^2),1/3))),IFERROR(W214,0)-(MIN(ABS(IFERROR(AF214,0))*$D$18,ABS((MAX($D$16,POWER((ABS(K214)^2)/($I$5*MAX(F214,0.1)^2),1/3)))-IFERROR(W214,0))))))),MAX($D$16,POWER((ABS(K214)^2)/($I$5*MAX(F214,0.1)^2),1/3))),MAX($D$16,IFERROR(W214,0)))))))</f>
        <v/>
      </c>
      <c r="X214">
        <f>((F214)+(G214)*(W214))*(W214)</f>
        <v/>
      </c>
      <c r="Y214">
        <f>(((F214)+(G214)*(W214))*(W214))/MAX((F214)+2*(W214)*SQRT(1+(G214)^2),1E-6)</f>
        <v/>
      </c>
      <c r="Z214">
        <f>ABS(K214)/MAX(((F214)+(G214)*(W214))*(W214),1E-6)</f>
        <v/>
      </c>
      <c r="AA214">
        <f>E214+W214</f>
        <v/>
      </c>
      <c r="AB214">
        <f>AA214+((ABS(K214)/MAX(((F214)+(G214)*(W214))*(W214),1E-6))^2)/(2*$I$5)</f>
        <v/>
      </c>
      <c r="AC214">
        <f>((ABS(K214)*$D$6)/(MAX(((F214)+(G214)*(W214))*(W214),1E-6)*MAX(((((F214)+(G214)*(W214))*(W214))/MAX((F214)+2*(W214)*SQRT(1+(G214)^2),1E-6))^(2/3),1E-6)))^2</f>
        <v/>
      </c>
      <c r="AD214">
        <f>ABS(ABS(K214)/MAX(((F214)+(G214)*(W214))*(W214),1E-6))/SQRT($I$5*MAX((((F214)+(G214)*(W214))*(W214))/MAX((F214)+2*(G214)*(W214),1E-6),1E-6))</f>
        <v/>
      </c>
      <c r="AE214">
        <f>((F214)*(W214)^2)/2+(G214)*(W214)^3/3+(ABS(K214)^2)/($I$5*MAX(((F214)+(G214)*(W214))*(W214),1E-6))</f>
        <v/>
      </c>
      <c r="AF214">
        <f>IF($D$20=0,0,IFERROR(AB215+(((AC214+AC215)/2)*J215)+(IF(Z214&gt;Z215,$D$8*((Z214^2-Z215^2)/(2*$I$5)),$D$9*((Z215^2-Z214^2)/(2*$I$5)))+($D$10*(ABS(I215)/90)*(MAX(Z214^2,Z215^2)/(2*$I$5))))-AB214,0))</f>
        <v/>
      </c>
      <c r="AG214">
        <f>IF($D$20=0,1,IFERROR(IF(ROUND(AD214,3)=1,1,IF(AND(ABS(AF214)&lt;$D$19,AD214&lt;1),1,0)),0))</f>
        <v/>
      </c>
      <c r="AH214">
        <f>IFERROR(IF(V32="Supercritical",MAX($D$16,IFERROR(L214,MAX($D$16,POWER((ABS(K214)^2)/($I$5*MAX(F214,0.1)^2),1/3)))),IF(V32="Subcritical",MAX($D$16,IFERROR(W214,MAX($D$16,POWER((ABS(K214)^2)/($I$5*MAX(F214,0.1)^2),1/3)))),IF(AND(IFERROR(V214,0)=1,IFERROR(AG214,0)=1),IF(IFERROR(T214,-1E99)&gt;=IFERROR(AE214,-1E99),MAX($D$16,IFERROR(L214,MAX($D$16,POWER((ABS(K214)^2)/($I$5*MAX(F214,0.1)^2),1/3)))),MAX($D$16,IFERROR(W214,MAX($D$16,POWER((ABS(K214)^2)/($I$5*MAX(F214,0.1)^2),1/3))))),IF(IFERROR(V214,0)=1,MAX($D$16,IFERROR(L214,MAX($D$16,POWER((ABS(K214)^2)/($I$5*MAX(F214,0.1)^2),1/3)))),IF(IFERROR(AG214,0)=1,MAX($D$16,IFERROR(W214,MAX($D$16,POWER((ABS(K214)^2)/($I$5*MAX(F214,0.1)^2),1/3)))),MAX($D$16,POWER((ABS(K214)^2)/($I$5*MAX(F214,0.1)^2),1/3))))))),MAX($D$16,POWER((ABS(K214)^2)/($I$5*MAX(F214,0.1)^2),1/3)))</f>
        <v/>
      </c>
      <c r="AI214">
        <f>E214+AH214</f>
        <v/>
      </c>
      <c r="AJ214">
        <f>AI214+((ABS(K214)/MAX(((F214)+(G214)*(AH214))*(AH214),1E-6))^2)/(2*$I$5)</f>
        <v/>
      </c>
      <c r="AM214" t="n">
        <v>0</v>
      </c>
      <c r="AN214" t="n">
        <v>0</v>
      </c>
      <c r="AO214">
        <f>AM214+AN214</f>
        <v/>
      </c>
      <c r="AP214">
        <f>AP213+AO214</f>
        <v/>
      </c>
      <c r="AQ214">
        <f>ABS(ABS(K214)/MAX(((F214)+(G214)*(AH214))*(AH214),1E-6))/SQRT($I$5*MAX((((F214)+(G214)*(AH214))*(AH214))/MAX((F214)+2*(G214)*(AH214),1E-6),1E-6))</f>
        <v/>
      </c>
      <c r="AR214">
        <f>IF(AQ214&lt;1,"Subcritical","Supercritical")</f>
        <v/>
      </c>
      <c r="AS214">
        <f>((ABS(K214)*$D$6)/(MAX(((F214)+(G214)*(AH214))*(AH214),1E-6)*MAX(((((F214)+(G214)*(AH214))*(AH214))/MAX((F214)+2*(AH214)*SQRT(1+(G214)^2),1E-6))^(2/3),1E-6)))^2</f>
        <v/>
      </c>
    </row>
    <row r="215">
      <c r="A215" t="n">
        <v>66</v>
      </c>
      <c r="B215" t="n">
        <v>64.98099999999999</v>
      </c>
      <c r="C215" t="n">
        <v>616509.02</v>
      </c>
      <c r="D215" t="n">
        <v>3097719.103</v>
      </c>
      <c r="E215" t="n">
        <v>632.962</v>
      </c>
      <c r="F215" t="n">
        <v>5.598</v>
      </c>
      <c r="G215" t="n">
        <v>0</v>
      </c>
      <c r="H215" t="inlineStr">
        <is>
          <t>Normal</t>
        </is>
      </c>
      <c r="I215" t="n">
        <v>0.08</v>
      </c>
      <c r="J215">
        <f>B215-B214</f>
        <v/>
      </c>
      <c r="K215">
        <f>MAX(0,K214-AO214)</f>
        <v/>
      </c>
      <c r="L215">
        <f>IF($D$20=0,IFERROR(L214,MAX($D$16,POWER((ABS(K215)^2)/($I$5*MAX(F215,0.1)^2),1/3))),IF(IFERROR(V214,0)=0,IFERROR(L214,MAX($D$16,POWER((ABS(K215)^2)/($I$5*MAX(F215,0.1)^2),1/3))),IF(OR(IFERROR(L215,0)=0,IFERROR(S214,0)&lt;1,IFERROR(S215,0)&lt;1),MAX($D$16,POWER((ABS(K215)^2)/($I$5*MAX(F215,0.1)^2),1/3)),IF(IFERROR(U215,0)&gt;0,MAX($D$16,IFERROR(L215,0)+((IFERROR(U215,0))*$D$18*IF((IFERROR(S215,0))&lt;1,1,-1))),IF(IFERROR(U215,0)&lt;0,IF(ABS((MAX($D$16,POWER((ABS(K215)^2)/($I$5*MAX(F215,0.1)^2),1/3)))-IFERROR(L215,0))&gt;$D$19,MAX($D$16,IF((MAX($D$16,POWER((ABS(K215)^2)/($I$5*MAX(F215,0.1)^2),1/3)))&gt;IFERROR(L215,0),MIN((MAX($D$16,POWER((ABS(K215)^2)/($I$5*MAX(F215,0.1)^2),1/3))),IFERROR(L215,0)+(MIN(ABS(IFERROR(U215,0))*$D$18,ABS((MAX($D$16,POWER((ABS(K215)^2)/($I$5*MAX(F215,0.1)^2),1/3)))-IFERROR(L215,0))))),MAX((MAX($D$16,POWER((ABS(K215)^2)/($I$5*MAX(F215,0.1)^2),1/3))),IFERROR(L215,0)-(MIN(ABS(IFERROR(U215,0))*$D$18,ABS((MAX($D$16,POWER((ABS(K215)^2)/($I$5*MAX(F215,0.1)^2),1/3)))-IFERROR(L215,0))))))),MAX($D$16,POWER((ABS(K215)^2)/($I$5*MAX(F215,0.1)^2),1/3))),MAX($D$16,IFERROR(L215,0)))))))</f>
        <v/>
      </c>
      <c r="M215">
        <f>((F215)+(G215)*(L215))*(L215)</f>
        <v/>
      </c>
      <c r="N215">
        <f>(((F215)+(G215)*(L215))*(L215))/MAX((F215)+2*(L215)*SQRT(1+(G215)^2),1E-6)</f>
        <v/>
      </c>
      <c r="O215">
        <f>ABS(K215)/MAX(((F215)+(G215)*(L215))*(L215),1E-6)</f>
        <v/>
      </c>
      <c r="P215">
        <f>E215+L215</f>
        <v/>
      </c>
      <c r="Q215">
        <f>P215+((ABS(K215)/MAX(((F215)+(G215)*(L215))*(L215),1E-6))^2)/(2*$I$5)</f>
        <v/>
      </c>
      <c r="R215">
        <f>((ABS(K215)*$D$6)/(MAX(((F215)+(G215)*(L215))*(L215),1E-6)*MAX(((((F215)+(G215)*(L215))*(L215))/MAX((F215)+2*(L215)*SQRT(1+(G215)^2),1E-6))^(2/3),1E-6)))^2</f>
        <v/>
      </c>
      <c r="S215">
        <f>ABS(ABS(K215)/MAX(((F215)+(G215)*(L215))*(L215),1E-6))/SQRT($I$5*MAX((((F215)+(G215)*(L215))*(L215))/MAX((F215)+2*(G215)*(L215),1E-6),1E-6))</f>
        <v/>
      </c>
      <c r="T215">
        <f>((F215)*(L215)^2)/2+(G215)*(L215)^3/3+(ABS(K215)^2)/($I$5*MAX(((F215)+(G215)*(L215))*(L215),1E-6))</f>
        <v/>
      </c>
      <c r="U215">
        <f>IF($D$20=0,0,IFERROR(Q214-(((R214+R215)/2)*J215)-(IF(O214&gt;O215,$D$8*((O214^2-O215^2)/(2*$I$5)),$D$9*((O215^2-O214^2)/(2*$I$5)))+($D$10*(ABS(I215)/90)*(MAX(O214^2,O215^2)/(2*$I$5))))-Q215,0))</f>
        <v/>
      </c>
      <c r="V215">
        <f>IF($D$20=0,1,IFERROR(IF(ROUND(S215,3)=1,1,IF(AND(ABS(U215)&lt;$D$19,S215&gt;1),1,0)),0))</f>
        <v/>
      </c>
      <c r="W215">
        <f>IF($D$20=0,IFERROR(W216,MAX($D$16,POWER((ABS(K215)^2)/($I$5*MAX(F215,0.1)^2),1/3))),IF(IFERROR(AG216,0)=0,IFERROR(W216,MAX($D$16,POWER((ABS(K215)^2)/($I$5*MAX(F215,0.1)^2),1/3))),IF(OR(IFERROR(W215,0)=0,IFERROR(AD216,0)&gt;1),MAX($D$16,POWER((ABS(K215)^2)/($I$5*MAX(F215,0.1)^2),1/3)),IF(IFERROR(AF215,0)&gt;0,MAX($D$16,IFERROR(W215,0)+((IFERROR(AF215,0))*$D$18*IF((IFERROR(AD215,0))&lt;1,1,-1))),IF(IFERROR(AF215,0)&lt;0,IF(ABS((MAX($D$16,POWER((ABS(K215)^2)/($I$5*MAX(F215,0.1)^2),1/3)))-IFERROR(W215,0))&gt;$D$19,MAX($D$16,IF((MAX($D$16,POWER((ABS(K215)^2)/($I$5*MAX(F215,0.1)^2),1/3)))&gt;IFERROR(W215,0),MIN((MAX($D$16,POWER((ABS(K215)^2)/($I$5*MAX(F215,0.1)^2),1/3))),IFERROR(W215,0)+(MIN(ABS(IFERROR(AF215,0))*$D$18,ABS((MAX($D$16,POWER((ABS(K215)^2)/($I$5*MAX(F215,0.1)^2),1/3)))-IFERROR(W215,0))))),MAX((MAX($D$16,POWER((ABS(K215)^2)/($I$5*MAX(F215,0.1)^2),1/3))),IFERROR(W215,0)-(MIN(ABS(IFERROR(AF215,0))*$D$18,ABS((MAX($D$16,POWER((ABS(K215)^2)/($I$5*MAX(F215,0.1)^2),1/3)))-IFERROR(W215,0))))))),MAX($D$16,POWER((ABS(K215)^2)/($I$5*MAX(F215,0.1)^2),1/3))),MAX($D$16,IFERROR(W215,0)))))))</f>
        <v/>
      </c>
      <c r="X215">
        <f>((F215)+(G215)*(W215))*(W215)</f>
        <v/>
      </c>
      <c r="Y215">
        <f>(((F215)+(G215)*(W215))*(W215))/MAX((F215)+2*(W215)*SQRT(1+(G215)^2),1E-6)</f>
        <v/>
      </c>
      <c r="Z215">
        <f>ABS(K215)/MAX(((F215)+(G215)*(W215))*(W215),1E-6)</f>
        <v/>
      </c>
      <c r="AA215">
        <f>E215+W215</f>
        <v/>
      </c>
      <c r="AB215">
        <f>AA215+((ABS(K215)/MAX(((F215)+(G215)*(W215))*(W215),1E-6))^2)/(2*$I$5)</f>
        <v/>
      </c>
      <c r="AC215">
        <f>((ABS(K215)*$D$6)/(MAX(((F215)+(G215)*(W215))*(W215),1E-6)*MAX(((((F215)+(G215)*(W215))*(W215))/MAX((F215)+2*(W215)*SQRT(1+(G215)^2),1E-6))^(2/3),1E-6)))^2</f>
        <v/>
      </c>
      <c r="AD215">
        <f>ABS(ABS(K215)/MAX(((F215)+(G215)*(W215))*(W215),1E-6))/SQRT($I$5*MAX((((F215)+(G215)*(W215))*(W215))/MAX((F215)+2*(G215)*(W215),1E-6),1E-6))</f>
        <v/>
      </c>
      <c r="AE215">
        <f>((F215)*(W215)^2)/2+(G215)*(W215)^3/3+(ABS(K215)^2)/($I$5*MAX(((F215)+(G215)*(W215))*(W215),1E-6))</f>
        <v/>
      </c>
      <c r="AF215">
        <f>IF($D$20=0,0,IFERROR(AB216+(((AC215+AC216)/2)*J216)+(IF(Z215&gt;Z216,$D$8*((Z215^2-Z216^2)/(2*$I$5)),$D$9*((Z216^2-Z215^2)/(2*$I$5)))+($D$10*(ABS(I216)/90)*(MAX(Z215^2,Z216^2)/(2*$I$5))))-AB215,0))</f>
        <v/>
      </c>
      <c r="AG215">
        <f>IF($D$20=0,1,IFERROR(IF(ROUND(AD215,3)=1,1,IF(AND(ABS(AF215)&lt;$D$19,AD215&lt;1),1,0)),0))</f>
        <v/>
      </c>
      <c r="AH215">
        <f>IFERROR(IF(V32="Supercritical",MAX($D$16,IFERROR(L215,MAX($D$16,POWER((ABS(K215)^2)/($I$5*MAX(F215,0.1)^2),1/3)))),IF(V32="Subcritical",MAX($D$16,IFERROR(W215,MAX($D$16,POWER((ABS(K215)^2)/($I$5*MAX(F215,0.1)^2),1/3)))),IF(AND(IFERROR(V215,0)=1,IFERROR(AG215,0)=1),IF(IFERROR(T215,-1E99)&gt;=IFERROR(AE215,-1E99),MAX($D$16,IFERROR(L215,MAX($D$16,POWER((ABS(K215)^2)/($I$5*MAX(F215,0.1)^2),1/3)))),MAX($D$16,IFERROR(W215,MAX($D$16,POWER((ABS(K215)^2)/($I$5*MAX(F215,0.1)^2),1/3))))),IF(IFERROR(V215,0)=1,MAX($D$16,IFERROR(L215,MAX($D$16,POWER((ABS(K215)^2)/($I$5*MAX(F215,0.1)^2),1/3)))),IF(IFERROR(AG215,0)=1,MAX($D$16,IFERROR(W215,MAX($D$16,POWER((ABS(K215)^2)/($I$5*MAX(F215,0.1)^2),1/3)))),MAX($D$16,POWER((ABS(K215)^2)/($I$5*MAX(F215,0.1)^2),1/3))))))),MAX($D$16,POWER((ABS(K215)^2)/($I$5*MAX(F215,0.1)^2),1/3)))</f>
        <v/>
      </c>
      <c r="AI215">
        <f>E215+AH215</f>
        <v/>
      </c>
      <c r="AJ215">
        <f>AI215+((ABS(K215)/MAX(((F215)+(G215)*(AH215))*(AH215),1E-6))^2)/(2*$I$5)</f>
        <v/>
      </c>
      <c r="AM215" t="n">
        <v>0</v>
      </c>
      <c r="AN215" t="n">
        <v>0</v>
      </c>
      <c r="AO215">
        <f>AM215+AN215</f>
        <v/>
      </c>
      <c r="AP215">
        <f>AP214+AO215</f>
        <v/>
      </c>
      <c r="AQ215">
        <f>ABS(ABS(K215)/MAX(((F215)+(G215)*(AH215))*(AH215),1E-6))/SQRT($I$5*MAX((((F215)+(G215)*(AH215))*(AH215))/MAX((F215)+2*(G215)*(AH215),1E-6),1E-6))</f>
        <v/>
      </c>
      <c r="AR215">
        <f>IF(AQ215&lt;1,"Subcritical","Supercritical")</f>
        <v/>
      </c>
      <c r="AS215">
        <f>((ABS(K215)*$D$6)/(MAX(((F215)+(G215)*(AH215))*(AH215),1E-6)*MAX(((((F215)+(G215)*(AH215))*(AH215))/MAX((F215)+2*(AH215)*SQRT(1+(G215)^2),1E-6))^(2/3),1E-6)))^2</f>
        <v/>
      </c>
    </row>
    <row r="216">
      <c r="A216" t="n">
        <v>67</v>
      </c>
      <c r="B216" t="n">
        <v>65.98099999999999</v>
      </c>
      <c r="C216" t="n">
        <v>616508.4449999999</v>
      </c>
      <c r="D216" t="n">
        <v>3097718.285</v>
      </c>
      <c r="E216" t="n">
        <v>632.922</v>
      </c>
      <c r="F216" t="n">
        <v>5.572</v>
      </c>
      <c r="G216" t="n">
        <v>0</v>
      </c>
      <c r="H216" t="inlineStr">
        <is>
          <t>Normal</t>
        </is>
      </c>
      <c r="I216" t="n">
        <v>0.08</v>
      </c>
      <c r="J216">
        <f>B216-B215</f>
        <v/>
      </c>
      <c r="K216">
        <f>MAX(0,K215-AO215)</f>
        <v/>
      </c>
      <c r="L216">
        <f>IF($D$20=0,IFERROR(L215,MAX($D$16,POWER((ABS(K216)^2)/($I$5*MAX(F216,0.1)^2),1/3))),IF(IFERROR(V215,0)=0,IFERROR(L215,MAX($D$16,POWER((ABS(K216)^2)/($I$5*MAX(F216,0.1)^2),1/3))),IF(OR(IFERROR(L216,0)=0,IFERROR(S215,0)&lt;1,IFERROR(S216,0)&lt;1),MAX($D$16,POWER((ABS(K216)^2)/($I$5*MAX(F216,0.1)^2),1/3)),IF(IFERROR(U216,0)&gt;0,MAX($D$16,IFERROR(L216,0)+((IFERROR(U216,0))*$D$18*IF((IFERROR(S216,0))&lt;1,1,-1))),IF(IFERROR(U216,0)&lt;0,IF(ABS((MAX($D$16,POWER((ABS(K216)^2)/($I$5*MAX(F216,0.1)^2),1/3)))-IFERROR(L216,0))&gt;$D$19,MAX($D$16,IF((MAX($D$16,POWER((ABS(K216)^2)/($I$5*MAX(F216,0.1)^2),1/3)))&gt;IFERROR(L216,0),MIN((MAX($D$16,POWER((ABS(K216)^2)/($I$5*MAX(F216,0.1)^2),1/3))),IFERROR(L216,0)+(MIN(ABS(IFERROR(U216,0))*$D$18,ABS((MAX($D$16,POWER((ABS(K216)^2)/($I$5*MAX(F216,0.1)^2),1/3)))-IFERROR(L216,0))))),MAX((MAX($D$16,POWER((ABS(K216)^2)/($I$5*MAX(F216,0.1)^2),1/3))),IFERROR(L216,0)-(MIN(ABS(IFERROR(U216,0))*$D$18,ABS((MAX($D$16,POWER((ABS(K216)^2)/($I$5*MAX(F216,0.1)^2),1/3)))-IFERROR(L216,0))))))),MAX($D$16,POWER((ABS(K216)^2)/($I$5*MAX(F216,0.1)^2),1/3))),MAX($D$16,IFERROR(L216,0)))))))</f>
        <v/>
      </c>
      <c r="M216">
        <f>((F216)+(G216)*(L216))*(L216)</f>
        <v/>
      </c>
      <c r="N216">
        <f>(((F216)+(G216)*(L216))*(L216))/MAX((F216)+2*(L216)*SQRT(1+(G216)^2),1E-6)</f>
        <v/>
      </c>
      <c r="O216">
        <f>ABS(K216)/MAX(((F216)+(G216)*(L216))*(L216),1E-6)</f>
        <v/>
      </c>
      <c r="P216">
        <f>E216+L216</f>
        <v/>
      </c>
      <c r="Q216">
        <f>P216+((ABS(K216)/MAX(((F216)+(G216)*(L216))*(L216),1E-6))^2)/(2*$I$5)</f>
        <v/>
      </c>
      <c r="R216">
        <f>((ABS(K216)*$D$6)/(MAX(((F216)+(G216)*(L216))*(L216),1E-6)*MAX(((((F216)+(G216)*(L216))*(L216))/MAX((F216)+2*(L216)*SQRT(1+(G216)^2),1E-6))^(2/3),1E-6)))^2</f>
        <v/>
      </c>
      <c r="S216">
        <f>ABS(ABS(K216)/MAX(((F216)+(G216)*(L216))*(L216),1E-6))/SQRT($I$5*MAX((((F216)+(G216)*(L216))*(L216))/MAX((F216)+2*(G216)*(L216),1E-6),1E-6))</f>
        <v/>
      </c>
      <c r="T216">
        <f>((F216)*(L216)^2)/2+(G216)*(L216)^3/3+(ABS(K216)^2)/($I$5*MAX(((F216)+(G216)*(L216))*(L216),1E-6))</f>
        <v/>
      </c>
      <c r="U216">
        <f>IF($D$20=0,0,IFERROR(Q215-(((R215+R216)/2)*J216)-(IF(O215&gt;O216,$D$8*((O215^2-O216^2)/(2*$I$5)),$D$9*((O216^2-O215^2)/(2*$I$5)))+($D$10*(ABS(I216)/90)*(MAX(O215^2,O216^2)/(2*$I$5))))-Q216,0))</f>
        <v/>
      </c>
      <c r="V216">
        <f>IF($D$20=0,1,IFERROR(IF(ROUND(S216,3)=1,1,IF(AND(ABS(U216)&lt;$D$19,S216&gt;1),1,0)),0))</f>
        <v/>
      </c>
      <c r="W216">
        <f>IF($D$20=0,IFERROR(W217,MAX($D$16,POWER((ABS(K216)^2)/($I$5*MAX(F216,0.1)^2),1/3))),IF(IFERROR(AG217,0)=0,IFERROR(W217,MAX($D$16,POWER((ABS(K216)^2)/($I$5*MAX(F216,0.1)^2),1/3))),IF(OR(IFERROR(W216,0)=0,IFERROR(AD217,0)&gt;1),MAX($D$16,POWER((ABS(K216)^2)/($I$5*MAX(F216,0.1)^2),1/3)),IF(IFERROR(AF216,0)&gt;0,MAX($D$16,IFERROR(W216,0)+((IFERROR(AF216,0))*$D$18*IF((IFERROR(AD216,0))&lt;1,1,-1))),IF(IFERROR(AF216,0)&lt;0,IF(ABS((MAX($D$16,POWER((ABS(K216)^2)/($I$5*MAX(F216,0.1)^2),1/3)))-IFERROR(W216,0))&gt;$D$19,MAX($D$16,IF((MAX($D$16,POWER((ABS(K216)^2)/($I$5*MAX(F216,0.1)^2),1/3)))&gt;IFERROR(W216,0),MIN((MAX($D$16,POWER((ABS(K216)^2)/($I$5*MAX(F216,0.1)^2),1/3))),IFERROR(W216,0)+(MIN(ABS(IFERROR(AF216,0))*$D$18,ABS((MAX($D$16,POWER((ABS(K216)^2)/($I$5*MAX(F216,0.1)^2),1/3)))-IFERROR(W216,0))))),MAX((MAX($D$16,POWER((ABS(K216)^2)/($I$5*MAX(F216,0.1)^2),1/3))),IFERROR(W216,0)-(MIN(ABS(IFERROR(AF216,0))*$D$18,ABS((MAX($D$16,POWER((ABS(K216)^2)/($I$5*MAX(F216,0.1)^2),1/3)))-IFERROR(W216,0))))))),MAX($D$16,POWER((ABS(K216)^2)/($I$5*MAX(F216,0.1)^2),1/3))),MAX($D$16,IFERROR(W216,0)))))))</f>
        <v/>
      </c>
      <c r="X216">
        <f>((F216)+(G216)*(W216))*(W216)</f>
        <v/>
      </c>
      <c r="Y216">
        <f>(((F216)+(G216)*(W216))*(W216))/MAX((F216)+2*(W216)*SQRT(1+(G216)^2),1E-6)</f>
        <v/>
      </c>
      <c r="Z216">
        <f>ABS(K216)/MAX(((F216)+(G216)*(W216))*(W216),1E-6)</f>
        <v/>
      </c>
      <c r="AA216">
        <f>E216+W216</f>
        <v/>
      </c>
      <c r="AB216">
        <f>AA216+((ABS(K216)/MAX(((F216)+(G216)*(W216))*(W216),1E-6))^2)/(2*$I$5)</f>
        <v/>
      </c>
      <c r="AC216">
        <f>((ABS(K216)*$D$6)/(MAX(((F216)+(G216)*(W216))*(W216),1E-6)*MAX(((((F216)+(G216)*(W216))*(W216))/MAX((F216)+2*(W216)*SQRT(1+(G216)^2),1E-6))^(2/3),1E-6)))^2</f>
        <v/>
      </c>
      <c r="AD216">
        <f>ABS(ABS(K216)/MAX(((F216)+(G216)*(W216))*(W216),1E-6))/SQRT($I$5*MAX((((F216)+(G216)*(W216))*(W216))/MAX((F216)+2*(G216)*(W216),1E-6),1E-6))</f>
        <v/>
      </c>
      <c r="AE216">
        <f>((F216)*(W216)^2)/2+(G216)*(W216)^3/3+(ABS(K216)^2)/($I$5*MAX(((F216)+(G216)*(W216))*(W216),1E-6))</f>
        <v/>
      </c>
      <c r="AF216">
        <f>IF($D$20=0,0,IFERROR(AB217+(((AC216+AC217)/2)*J217)+(IF(Z216&gt;Z217,$D$8*((Z216^2-Z217^2)/(2*$I$5)),$D$9*((Z217^2-Z216^2)/(2*$I$5)))+($D$10*(ABS(I217)/90)*(MAX(Z216^2,Z217^2)/(2*$I$5))))-AB216,0))</f>
        <v/>
      </c>
      <c r="AG216">
        <f>IF($D$20=0,1,IFERROR(IF(ROUND(AD216,3)=1,1,IF(AND(ABS(AF216)&lt;$D$19,AD216&lt;1),1,0)),0))</f>
        <v/>
      </c>
      <c r="AH216">
        <f>IFERROR(IF(V32="Supercritical",MAX($D$16,IFERROR(L216,MAX($D$16,POWER((ABS(K216)^2)/($I$5*MAX(F216,0.1)^2),1/3)))),IF(V32="Subcritical",MAX($D$16,IFERROR(W216,MAX($D$16,POWER((ABS(K216)^2)/($I$5*MAX(F216,0.1)^2),1/3)))),IF(AND(IFERROR(V216,0)=1,IFERROR(AG216,0)=1),IF(IFERROR(T216,-1E99)&gt;=IFERROR(AE216,-1E99),MAX($D$16,IFERROR(L216,MAX($D$16,POWER((ABS(K216)^2)/($I$5*MAX(F216,0.1)^2),1/3)))),MAX($D$16,IFERROR(W216,MAX($D$16,POWER((ABS(K216)^2)/($I$5*MAX(F216,0.1)^2),1/3))))),IF(IFERROR(V216,0)=1,MAX($D$16,IFERROR(L216,MAX($D$16,POWER((ABS(K216)^2)/($I$5*MAX(F216,0.1)^2),1/3)))),IF(IFERROR(AG216,0)=1,MAX($D$16,IFERROR(W216,MAX($D$16,POWER((ABS(K216)^2)/($I$5*MAX(F216,0.1)^2),1/3)))),MAX($D$16,POWER((ABS(K216)^2)/($I$5*MAX(F216,0.1)^2),1/3))))))),MAX($D$16,POWER((ABS(K216)^2)/($I$5*MAX(F216,0.1)^2),1/3)))</f>
        <v/>
      </c>
      <c r="AI216">
        <f>E216+AH216</f>
        <v/>
      </c>
      <c r="AJ216">
        <f>AI216+((ABS(K216)/MAX(((F216)+(G216)*(AH216))*(AH216),1E-6))^2)/(2*$I$5)</f>
        <v/>
      </c>
      <c r="AM216" t="n">
        <v>0</v>
      </c>
      <c r="AN216" t="n">
        <v>0</v>
      </c>
      <c r="AO216">
        <f>AM216+AN216</f>
        <v/>
      </c>
      <c r="AP216">
        <f>AP215+AO216</f>
        <v/>
      </c>
      <c r="AQ216">
        <f>ABS(ABS(K216)/MAX(((F216)+(G216)*(AH216))*(AH216),1E-6))/SQRT($I$5*MAX((((F216)+(G216)*(AH216))*(AH216))/MAX((F216)+2*(G216)*(AH216),1E-6),1E-6))</f>
        <v/>
      </c>
      <c r="AR216">
        <f>IF(AQ216&lt;1,"Subcritical","Supercritical")</f>
        <v/>
      </c>
      <c r="AS216">
        <f>((ABS(K216)*$D$6)/(MAX(((F216)+(G216)*(AH216))*(AH216),1E-6)*MAX(((((F216)+(G216)*(AH216))*(AH216))/MAX((F216)+2*(AH216)*SQRT(1+(G216)^2),1E-6))^(2/3),1E-6)))^2</f>
        <v/>
      </c>
    </row>
    <row r="217">
      <c r="A217" t="n">
        <v>68</v>
      </c>
      <c r="B217" t="n">
        <v>66.98099999999999</v>
      </c>
      <c r="C217" t="n">
        <v>616507.871</v>
      </c>
      <c r="D217" t="n">
        <v>3097717.466</v>
      </c>
      <c r="E217" t="n">
        <v>632.8819999999999</v>
      </c>
      <c r="F217" t="n">
        <v>5.545</v>
      </c>
      <c r="G217" t="n">
        <v>0</v>
      </c>
      <c r="H217" t="inlineStr">
        <is>
          <t>Normal</t>
        </is>
      </c>
      <c r="I217" t="n">
        <v>0.08</v>
      </c>
      <c r="J217">
        <f>B217-B216</f>
        <v/>
      </c>
      <c r="K217">
        <f>MAX(0,K216-AO216)</f>
        <v/>
      </c>
      <c r="L217">
        <f>IF($D$20=0,IFERROR(L216,MAX($D$16,POWER((ABS(K217)^2)/($I$5*MAX(F217,0.1)^2),1/3))),IF(IFERROR(V216,0)=0,IFERROR(L216,MAX($D$16,POWER((ABS(K217)^2)/($I$5*MAX(F217,0.1)^2),1/3))),IF(OR(IFERROR(L217,0)=0,IFERROR(S216,0)&lt;1,IFERROR(S217,0)&lt;1),MAX($D$16,POWER((ABS(K217)^2)/($I$5*MAX(F217,0.1)^2),1/3)),IF(IFERROR(U217,0)&gt;0,MAX($D$16,IFERROR(L217,0)+((IFERROR(U217,0))*$D$18*IF((IFERROR(S217,0))&lt;1,1,-1))),IF(IFERROR(U217,0)&lt;0,IF(ABS((MAX($D$16,POWER((ABS(K217)^2)/($I$5*MAX(F217,0.1)^2),1/3)))-IFERROR(L217,0))&gt;$D$19,MAX($D$16,IF((MAX($D$16,POWER((ABS(K217)^2)/($I$5*MAX(F217,0.1)^2),1/3)))&gt;IFERROR(L217,0),MIN((MAX($D$16,POWER((ABS(K217)^2)/($I$5*MAX(F217,0.1)^2),1/3))),IFERROR(L217,0)+(MIN(ABS(IFERROR(U217,0))*$D$18,ABS((MAX($D$16,POWER((ABS(K217)^2)/($I$5*MAX(F217,0.1)^2),1/3)))-IFERROR(L217,0))))),MAX((MAX($D$16,POWER((ABS(K217)^2)/($I$5*MAX(F217,0.1)^2),1/3))),IFERROR(L217,0)-(MIN(ABS(IFERROR(U217,0))*$D$18,ABS((MAX($D$16,POWER((ABS(K217)^2)/($I$5*MAX(F217,0.1)^2),1/3)))-IFERROR(L217,0))))))),MAX($D$16,POWER((ABS(K217)^2)/($I$5*MAX(F217,0.1)^2),1/3))),MAX($D$16,IFERROR(L217,0)))))))</f>
        <v/>
      </c>
      <c r="M217">
        <f>((F217)+(G217)*(L217))*(L217)</f>
        <v/>
      </c>
      <c r="N217">
        <f>(((F217)+(G217)*(L217))*(L217))/MAX((F217)+2*(L217)*SQRT(1+(G217)^2),1E-6)</f>
        <v/>
      </c>
      <c r="O217">
        <f>ABS(K217)/MAX(((F217)+(G217)*(L217))*(L217),1E-6)</f>
        <v/>
      </c>
      <c r="P217">
        <f>E217+L217</f>
        <v/>
      </c>
      <c r="Q217">
        <f>P217+((ABS(K217)/MAX(((F217)+(G217)*(L217))*(L217),1E-6))^2)/(2*$I$5)</f>
        <v/>
      </c>
      <c r="R217">
        <f>((ABS(K217)*$D$6)/(MAX(((F217)+(G217)*(L217))*(L217),1E-6)*MAX(((((F217)+(G217)*(L217))*(L217))/MAX((F217)+2*(L217)*SQRT(1+(G217)^2),1E-6))^(2/3),1E-6)))^2</f>
        <v/>
      </c>
      <c r="S217">
        <f>ABS(ABS(K217)/MAX(((F217)+(G217)*(L217))*(L217),1E-6))/SQRT($I$5*MAX((((F217)+(G217)*(L217))*(L217))/MAX((F217)+2*(G217)*(L217),1E-6),1E-6))</f>
        <v/>
      </c>
      <c r="T217">
        <f>((F217)*(L217)^2)/2+(G217)*(L217)^3/3+(ABS(K217)^2)/($I$5*MAX(((F217)+(G217)*(L217))*(L217),1E-6))</f>
        <v/>
      </c>
      <c r="U217">
        <f>IF($D$20=0,0,IFERROR(Q216-(((R216+R217)/2)*J217)-(IF(O216&gt;O217,$D$8*((O216^2-O217^2)/(2*$I$5)),$D$9*((O217^2-O216^2)/(2*$I$5)))+($D$10*(ABS(I217)/90)*(MAX(O216^2,O217^2)/(2*$I$5))))-Q217,0))</f>
        <v/>
      </c>
      <c r="V217">
        <f>IF($D$20=0,1,IFERROR(IF(ROUND(S217,3)=1,1,IF(AND(ABS(U217)&lt;$D$19,S217&gt;1),1,0)),0))</f>
        <v/>
      </c>
      <c r="W217">
        <f>IF($D$20=0,IFERROR(W218,MAX($D$16,POWER((ABS(K217)^2)/($I$5*MAX(F217,0.1)^2),1/3))),IF(IFERROR(AG218,0)=0,IFERROR(W218,MAX($D$16,POWER((ABS(K217)^2)/($I$5*MAX(F217,0.1)^2),1/3))),IF(OR(IFERROR(W217,0)=0,IFERROR(AD218,0)&gt;1),MAX($D$16,POWER((ABS(K217)^2)/($I$5*MAX(F217,0.1)^2),1/3)),IF(IFERROR(AF217,0)&gt;0,MAX($D$16,IFERROR(W217,0)+((IFERROR(AF217,0))*$D$18*IF((IFERROR(AD217,0))&lt;1,1,-1))),IF(IFERROR(AF217,0)&lt;0,IF(ABS((MAX($D$16,POWER((ABS(K217)^2)/($I$5*MAX(F217,0.1)^2),1/3)))-IFERROR(W217,0))&gt;$D$19,MAX($D$16,IF((MAX($D$16,POWER((ABS(K217)^2)/($I$5*MAX(F217,0.1)^2),1/3)))&gt;IFERROR(W217,0),MIN((MAX($D$16,POWER((ABS(K217)^2)/($I$5*MAX(F217,0.1)^2),1/3))),IFERROR(W217,0)+(MIN(ABS(IFERROR(AF217,0))*$D$18,ABS((MAX($D$16,POWER((ABS(K217)^2)/($I$5*MAX(F217,0.1)^2),1/3)))-IFERROR(W217,0))))),MAX((MAX($D$16,POWER((ABS(K217)^2)/($I$5*MAX(F217,0.1)^2),1/3))),IFERROR(W217,0)-(MIN(ABS(IFERROR(AF217,0))*$D$18,ABS((MAX($D$16,POWER((ABS(K217)^2)/($I$5*MAX(F217,0.1)^2),1/3)))-IFERROR(W217,0))))))),MAX($D$16,POWER((ABS(K217)^2)/($I$5*MAX(F217,0.1)^2),1/3))),MAX($D$16,IFERROR(W217,0)))))))</f>
        <v/>
      </c>
      <c r="X217">
        <f>((F217)+(G217)*(W217))*(W217)</f>
        <v/>
      </c>
      <c r="Y217">
        <f>(((F217)+(G217)*(W217))*(W217))/MAX((F217)+2*(W217)*SQRT(1+(G217)^2),1E-6)</f>
        <v/>
      </c>
      <c r="Z217">
        <f>ABS(K217)/MAX(((F217)+(G217)*(W217))*(W217),1E-6)</f>
        <v/>
      </c>
      <c r="AA217">
        <f>E217+W217</f>
        <v/>
      </c>
      <c r="AB217">
        <f>AA217+((ABS(K217)/MAX(((F217)+(G217)*(W217))*(W217),1E-6))^2)/(2*$I$5)</f>
        <v/>
      </c>
      <c r="AC217">
        <f>((ABS(K217)*$D$6)/(MAX(((F217)+(G217)*(W217))*(W217),1E-6)*MAX(((((F217)+(G217)*(W217))*(W217))/MAX((F217)+2*(W217)*SQRT(1+(G217)^2),1E-6))^(2/3),1E-6)))^2</f>
        <v/>
      </c>
      <c r="AD217">
        <f>ABS(ABS(K217)/MAX(((F217)+(G217)*(W217))*(W217),1E-6))/SQRT($I$5*MAX((((F217)+(G217)*(W217))*(W217))/MAX((F217)+2*(G217)*(W217),1E-6),1E-6))</f>
        <v/>
      </c>
      <c r="AE217">
        <f>((F217)*(W217)^2)/2+(G217)*(W217)^3/3+(ABS(K217)^2)/($I$5*MAX(((F217)+(G217)*(W217))*(W217),1E-6))</f>
        <v/>
      </c>
      <c r="AF217">
        <f>IF($D$20=0,0,IFERROR(AB218+(((AC217+AC218)/2)*J218)+(IF(Z217&gt;Z218,$D$8*((Z217^2-Z218^2)/(2*$I$5)),$D$9*((Z218^2-Z217^2)/(2*$I$5)))+($D$10*(ABS(I218)/90)*(MAX(Z217^2,Z218^2)/(2*$I$5))))-AB217,0))</f>
        <v/>
      </c>
      <c r="AG217">
        <f>IF($D$20=0,1,IFERROR(IF(ROUND(AD217,3)=1,1,IF(AND(ABS(AF217)&lt;$D$19,AD217&lt;1),1,0)),0))</f>
        <v/>
      </c>
      <c r="AH217">
        <f>IFERROR(IF(V32="Supercritical",MAX($D$16,IFERROR(L217,MAX($D$16,POWER((ABS(K217)^2)/($I$5*MAX(F217,0.1)^2),1/3)))),IF(V32="Subcritical",MAX($D$16,IFERROR(W217,MAX($D$16,POWER((ABS(K217)^2)/($I$5*MAX(F217,0.1)^2),1/3)))),IF(AND(IFERROR(V217,0)=1,IFERROR(AG217,0)=1),IF(IFERROR(T217,-1E99)&gt;=IFERROR(AE217,-1E99),MAX($D$16,IFERROR(L217,MAX($D$16,POWER((ABS(K217)^2)/($I$5*MAX(F217,0.1)^2),1/3)))),MAX($D$16,IFERROR(W217,MAX($D$16,POWER((ABS(K217)^2)/($I$5*MAX(F217,0.1)^2),1/3))))),IF(IFERROR(V217,0)=1,MAX($D$16,IFERROR(L217,MAX($D$16,POWER((ABS(K217)^2)/($I$5*MAX(F217,0.1)^2),1/3)))),IF(IFERROR(AG217,0)=1,MAX($D$16,IFERROR(W217,MAX($D$16,POWER((ABS(K217)^2)/($I$5*MAX(F217,0.1)^2),1/3)))),MAX($D$16,POWER((ABS(K217)^2)/($I$5*MAX(F217,0.1)^2),1/3))))))),MAX($D$16,POWER((ABS(K217)^2)/($I$5*MAX(F217,0.1)^2),1/3)))</f>
        <v/>
      </c>
      <c r="AI217">
        <f>E217+AH217</f>
        <v/>
      </c>
      <c r="AJ217">
        <f>AI217+((ABS(K217)/MAX(((F217)+(G217)*(AH217))*(AH217),1E-6))^2)/(2*$I$5)</f>
        <v/>
      </c>
      <c r="AM217" t="n">
        <v>0</v>
      </c>
      <c r="AN217" t="n">
        <v>0</v>
      </c>
      <c r="AO217">
        <f>AM217+AN217</f>
        <v/>
      </c>
      <c r="AP217">
        <f>AP216+AO217</f>
        <v/>
      </c>
      <c r="AQ217">
        <f>ABS(ABS(K217)/MAX(((F217)+(G217)*(AH217))*(AH217),1E-6))/SQRT($I$5*MAX((((F217)+(G217)*(AH217))*(AH217))/MAX((F217)+2*(G217)*(AH217),1E-6),1E-6))</f>
        <v/>
      </c>
      <c r="AR217">
        <f>IF(AQ217&lt;1,"Subcritical","Supercritical")</f>
        <v/>
      </c>
      <c r="AS217">
        <f>((ABS(K217)*$D$6)/(MAX(((F217)+(G217)*(AH217))*(AH217),1E-6)*MAX(((((F217)+(G217)*(AH217))*(AH217))/MAX((F217)+2*(AH217)*SQRT(1+(G217)^2),1E-6))^(2/3),1E-6)))^2</f>
        <v/>
      </c>
    </row>
    <row r="218">
      <c r="A218" t="n">
        <v>69</v>
      </c>
      <c r="B218" t="n">
        <v>67.98099999999999</v>
      </c>
      <c r="C218" t="n">
        <v>616507.296</v>
      </c>
      <c r="D218" t="n">
        <v>3097716.648</v>
      </c>
      <c r="E218" t="n">
        <v>632.842</v>
      </c>
      <c r="F218" t="n">
        <v>5.519</v>
      </c>
      <c r="G218" t="n">
        <v>0</v>
      </c>
      <c r="H218" t="inlineStr">
        <is>
          <t>Normal</t>
        </is>
      </c>
      <c r="I218" t="n">
        <v>0.08</v>
      </c>
      <c r="J218">
        <f>B218-B217</f>
        <v/>
      </c>
      <c r="K218">
        <f>MAX(0,K217-AO217)</f>
        <v/>
      </c>
      <c r="L218">
        <f>IF($D$20=0,IFERROR(L217,MAX($D$16,POWER((ABS(K218)^2)/($I$5*MAX(F218,0.1)^2),1/3))),IF(IFERROR(V217,0)=0,IFERROR(L217,MAX($D$16,POWER((ABS(K218)^2)/($I$5*MAX(F218,0.1)^2),1/3))),IF(OR(IFERROR(L218,0)=0,IFERROR(S217,0)&lt;1,IFERROR(S218,0)&lt;1),MAX($D$16,POWER((ABS(K218)^2)/($I$5*MAX(F218,0.1)^2),1/3)),IF(IFERROR(U218,0)&gt;0,MAX($D$16,IFERROR(L218,0)+((IFERROR(U218,0))*$D$18*IF((IFERROR(S218,0))&lt;1,1,-1))),IF(IFERROR(U218,0)&lt;0,IF(ABS((MAX($D$16,POWER((ABS(K218)^2)/($I$5*MAX(F218,0.1)^2),1/3)))-IFERROR(L218,0))&gt;$D$19,MAX($D$16,IF((MAX($D$16,POWER((ABS(K218)^2)/($I$5*MAX(F218,0.1)^2),1/3)))&gt;IFERROR(L218,0),MIN((MAX($D$16,POWER((ABS(K218)^2)/($I$5*MAX(F218,0.1)^2),1/3))),IFERROR(L218,0)+(MIN(ABS(IFERROR(U218,0))*$D$18,ABS((MAX($D$16,POWER((ABS(K218)^2)/($I$5*MAX(F218,0.1)^2),1/3)))-IFERROR(L218,0))))),MAX((MAX($D$16,POWER((ABS(K218)^2)/($I$5*MAX(F218,0.1)^2),1/3))),IFERROR(L218,0)-(MIN(ABS(IFERROR(U218,0))*$D$18,ABS((MAX($D$16,POWER((ABS(K218)^2)/($I$5*MAX(F218,0.1)^2),1/3)))-IFERROR(L218,0))))))),MAX($D$16,POWER((ABS(K218)^2)/($I$5*MAX(F218,0.1)^2),1/3))),MAX($D$16,IFERROR(L218,0)))))))</f>
        <v/>
      </c>
      <c r="M218">
        <f>((F218)+(G218)*(L218))*(L218)</f>
        <v/>
      </c>
      <c r="N218">
        <f>(((F218)+(G218)*(L218))*(L218))/MAX((F218)+2*(L218)*SQRT(1+(G218)^2),1E-6)</f>
        <v/>
      </c>
      <c r="O218">
        <f>ABS(K218)/MAX(((F218)+(G218)*(L218))*(L218),1E-6)</f>
        <v/>
      </c>
      <c r="P218">
        <f>E218+L218</f>
        <v/>
      </c>
      <c r="Q218">
        <f>P218+((ABS(K218)/MAX(((F218)+(G218)*(L218))*(L218),1E-6))^2)/(2*$I$5)</f>
        <v/>
      </c>
      <c r="R218">
        <f>((ABS(K218)*$D$6)/(MAX(((F218)+(G218)*(L218))*(L218),1E-6)*MAX(((((F218)+(G218)*(L218))*(L218))/MAX((F218)+2*(L218)*SQRT(1+(G218)^2),1E-6))^(2/3),1E-6)))^2</f>
        <v/>
      </c>
      <c r="S218">
        <f>ABS(ABS(K218)/MAX(((F218)+(G218)*(L218))*(L218),1E-6))/SQRT($I$5*MAX((((F218)+(G218)*(L218))*(L218))/MAX((F218)+2*(G218)*(L218),1E-6),1E-6))</f>
        <v/>
      </c>
      <c r="T218">
        <f>((F218)*(L218)^2)/2+(G218)*(L218)^3/3+(ABS(K218)^2)/($I$5*MAX(((F218)+(G218)*(L218))*(L218),1E-6))</f>
        <v/>
      </c>
      <c r="U218">
        <f>IF($D$20=0,0,IFERROR(Q217-(((R217+R218)/2)*J218)-(IF(O217&gt;O218,$D$8*((O217^2-O218^2)/(2*$I$5)),$D$9*((O218^2-O217^2)/(2*$I$5)))+($D$10*(ABS(I218)/90)*(MAX(O217^2,O218^2)/(2*$I$5))))-Q218,0))</f>
        <v/>
      </c>
      <c r="V218">
        <f>IF($D$20=0,1,IFERROR(IF(ROUND(S218,3)=1,1,IF(AND(ABS(U218)&lt;$D$19,S218&gt;1),1,0)),0))</f>
        <v/>
      </c>
      <c r="W218">
        <f>IF($D$20=0,IFERROR(W219,MAX($D$16,POWER((ABS(K218)^2)/($I$5*MAX(F218,0.1)^2),1/3))),IF(IFERROR(AG219,0)=0,IFERROR(W219,MAX($D$16,POWER((ABS(K218)^2)/($I$5*MAX(F218,0.1)^2),1/3))),IF(OR(IFERROR(W218,0)=0,IFERROR(AD219,0)&gt;1),MAX($D$16,POWER((ABS(K218)^2)/($I$5*MAX(F218,0.1)^2),1/3)),IF(IFERROR(AF218,0)&gt;0,MAX($D$16,IFERROR(W218,0)+((IFERROR(AF218,0))*$D$18*IF((IFERROR(AD218,0))&lt;1,1,-1))),IF(IFERROR(AF218,0)&lt;0,IF(ABS((MAX($D$16,POWER((ABS(K218)^2)/($I$5*MAX(F218,0.1)^2),1/3)))-IFERROR(W218,0))&gt;$D$19,MAX($D$16,IF((MAX($D$16,POWER((ABS(K218)^2)/($I$5*MAX(F218,0.1)^2),1/3)))&gt;IFERROR(W218,0),MIN((MAX($D$16,POWER((ABS(K218)^2)/($I$5*MAX(F218,0.1)^2),1/3))),IFERROR(W218,0)+(MIN(ABS(IFERROR(AF218,0))*$D$18,ABS((MAX($D$16,POWER((ABS(K218)^2)/($I$5*MAX(F218,0.1)^2),1/3)))-IFERROR(W218,0))))),MAX((MAX($D$16,POWER((ABS(K218)^2)/($I$5*MAX(F218,0.1)^2),1/3))),IFERROR(W218,0)-(MIN(ABS(IFERROR(AF218,0))*$D$18,ABS((MAX($D$16,POWER((ABS(K218)^2)/($I$5*MAX(F218,0.1)^2),1/3)))-IFERROR(W218,0))))))),MAX($D$16,POWER((ABS(K218)^2)/($I$5*MAX(F218,0.1)^2),1/3))),MAX($D$16,IFERROR(W218,0)))))))</f>
        <v/>
      </c>
      <c r="X218">
        <f>((F218)+(G218)*(W218))*(W218)</f>
        <v/>
      </c>
      <c r="Y218">
        <f>(((F218)+(G218)*(W218))*(W218))/MAX((F218)+2*(W218)*SQRT(1+(G218)^2),1E-6)</f>
        <v/>
      </c>
      <c r="Z218">
        <f>ABS(K218)/MAX(((F218)+(G218)*(W218))*(W218),1E-6)</f>
        <v/>
      </c>
      <c r="AA218">
        <f>E218+W218</f>
        <v/>
      </c>
      <c r="AB218">
        <f>AA218+((ABS(K218)/MAX(((F218)+(G218)*(W218))*(W218),1E-6))^2)/(2*$I$5)</f>
        <v/>
      </c>
      <c r="AC218">
        <f>((ABS(K218)*$D$6)/(MAX(((F218)+(G218)*(W218))*(W218),1E-6)*MAX(((((F218)+(G218)*(W218))*(W218))/MAX((F218)+2*(W218)*SQRT(1+(G218)^2),1E-6))^(2/3),1E-6)))^2</f>
        <v/>
      </c>
      <c r="AD218">
        <f>ABS(ABS(K218)/MAX(((F218)+(G218)*(W218))*(W218),1E-6))/SQRT($I$5*MAX((((F218)+(G218)*(W218))*(W218))/MAX((F218)+2*(G218)*(W218),1E-6),1E-6))</f>
        <v/>
      </c>
      <c r="AE218">
        <f>((F218)*(W218)^2)/2+(G218)*(W218)^3/3+(ABS(K218)^2)/($I$5*MAX(((F218)+(G218)*(W218))*(W218),1E-6))</f>
        <v/>
      </c>
      <c r="AF218">
        <f>IF($D$20=0,0,IFERROR(AB219+(((AC218+AC219)/2)*J219)+(IF(Z218&gt;Z219,$D$8*((Z218^2-Z219^2)/(2*$I$5)),$D$9*((Z219^2-Z218^2)/(2*$I$5)))+($D$10*(ABS(I219)/90)*(MAX(Z218^2,Z219^2)/(2*$I$5))))-AB218,0))</f>
        <v/>
      </c>
      <c r="AG218">
        <f>IF($D$20=0,1,IFERROR(IF(ROUND(AD218,3)=1,1,IF(AND(ABS(AF218)&lt;$D$19,AD218&lt;1),1,0)),0))</f>
        <v/>
      </c>
      <c r="AH218">
        <f>IFERROR(IF(V32="Supercritical",MAX($D$16,IFERROR(L218,MAX($D$16,POWER((ABS(K218)^2)/($I$5*MAX(F218,0.1)^2),1/3)))),IF(V32="Subcritical",MAX($D$16,IFERROR(W218,MAX($D$16,POWER((ABS(K218)^2)/($I$5*MAX(F218,0.1)^2),1/3)))),IF(AND(IFERROR(V218,0)=1,IFERROR(AG218,0)=1),IF(IFERROR(T218,-1E99)&gt;=IFERROR(AE218,-1E99),MAX($D$16,IFERROR(L218,MAX($D$16,POWER((ABS(K218)^2)/($I$5*MAX(F218,0.1)^2),1/3)))),MAX($D$16,IFERROR(W218,MAX($D$16,POWER((ABS(K218)^2)/($I$5*MAX(F218,0.1)^2),1/3))))),IF(IFERROR(V218,0)=1,MAX($D$16,IFERROR(L218,MAX($D$16,POWER((ABS(K218)^2)/($I$5*MAX(F218,0.1)^2),1/3)))),IF(IFERROR(AG218,0)=1,MAX($D$16,IFERROR(W218,MAX($D$16,POWER((ABS(K218)^2)/($I$5*MAX(F218,0.1)^2),1/3)))),MAX($D$16,POWER((ABS(K218)^2)/($I$5*MAX(F218,0.1)^2),1/3))))))),MAX($D$16,POWER((ABS(K218)^2)/($I$5*MAX(F218,0.1)^2),1/3)))</f>
        <v/>
      </c>
      <c r="AI218">
        <f>E218+AH218</f>
        <v/>
      </c>
      <c r="AJ218">
        <f>AI218+((ABS(K218)/MAX(((F218)+(G218)*(AH218))*(AH218),1E-6))^2)/(2*$I$5)</f>
        <v/>
      </c>
      <c r="AM218" t="n">
        <v>0</v>
      </c>
      <c r="AN218" t="n">
        <v>0</v>
      </c>
      <c r="AO218">
        <f>AM218+AN218</f>
        <v/>
      </c>
      <c r="AP218">
        <f>AP217+AO218</f>
        <v/>
      </c>
      <c r="AQ218">
        <f>ABS(ABS(K218)/MAX(((F218)+(G218)*(AH218))*(AH218),1E-6))/SQRT($I$5*MAX((((F218)+(G218)*(AH218))*(AH218))/MAX((F218)+2*(G218)*(AH218),1E-6),1E-6))</f>
        <v/>
      </c>
      <c r="AR218">
        <f>IF(AQ218&lt;1,"Subcritical","Supercritical")</f>
        <v/>
      </c>
      <c r="AS218">
        <f>((ABS(K218)*$D$6)/(MAX(((F218)+(G218)*(AH218))*(AH218),1E-6)*MAX(((((F218)+(G218)*(AH218))*(AH218))/MAX((F218)+2*(AH218)*SQRT(1+(G218)^2),1E-6))^(2/3),1E-6)))^2</f>
        <v/>
      </c>
    </row>
    <row r="219">
      <c r="A219" t="n">
        <v>70</v>
      </c>
      <c r="B219" t="n">
        <v>68.98099999999999</v>
      </c>
      <c r="C219" t="n">
        <v>616506.722</v>
      </c>
      <c r="D219" t="n">
        <v>3097715.829</v>
      </c>
      <c r="E219" t="n">
        <v>632.802</v>
      </c>
      <c r="F219" t="n">
        <v>5.493</v>
      </c>
      <c r="G219" t="n">
        <v>0</v>
      </c>
      <c r="H219" t="inlineStr">
        <is>
          <t>Normal</t>
        </is>
      </c>
      <c r="I219" t="n">
        <v>0.033</v>
      </c>
      <c r="J219">
        <f>B219-B218</f>
        <v/>
      </c>
      <c r="K219">
        <f>MAX(0,K218-AO218)</f>
        <v/>
      </c>
      <c r="L219">
        <f>IF($D$20=0,IFERROR(L218,MAX($D$16,POWER((ABS(K219)^2)/($I$5*MAX(F219,0.1)^2),1/3))),IF(IFERROR(V218,0)=0,IFERROR(L218,MAX($D$16,POWER((ABS(K219)^2)/($I$5*MAX(F219,0.1)^2),1/3))),IF(OR(IFERROR(L219,0)=0,IFERROR(S218,0)&lt;1,IFERROR(S219,0)&lt;1),MAX($D$16,POWER((ABS(K219)^2)/($I$5*MAX(F219,0.1)^2),1/3)),IF(IFERROR(U219,0)&gt;0,MAX($D$16,IFERROR(L219,0)+((IFERROR(U219,0))*$D$18*IF((IFERROR(S219,0))&lt;1,1,-1))),IF(IFERROR(U219,0)&lt;0,IF(ABS((MAX($D$16,POWER((ABS(K219)^2)/($I$5*MAX(F219,0.1)^2),1/3)))-IFERROR(L219,0))&gt;$D$19,MAX($D$16,IF((MAX($D$16,POWER((ABS(K219)^2)/($I$5*MAX(F219,0.1)^2),1/3)))&gt;IFERROR(L219,0),MIN((MAX($D$16,POWER((ABS(K219)^2)/($I$5*MAX(F219,0.1)^2),1/3))),IFERROR(L219,0)+(MIN(ABS(IFERROR(U219,0))*$D$18,ABS((MAX($D$16,POWER((ABS(K219)^2)/($I$5*MAX(F219,0.1)^2),1/3)))-IFERROR(L219,0))))),MAX((MAX($D$16,POWER((ABS(K219)^2)/($I$5*MAX(F219,0.1)^2),1/3))),IFERROR(L219,0)-(MIN(ABS(IFERROR(U219,0))*$D$18,ABS((MAX($D$16,POWER((ABS(K219)^2)/($I$5*MAX(F219,0.1)^2),1/3)))-IFERROR(L219,0))))))),MAX($D$16,POWER((ABS(K219)^2)/($I$5*MAX(F219,0.1)^2),1/3))),MAX($D$16,IFERROR(L219,0)))))))</f>
        <v/>
      </c>
      <c r="M219">
        <f>((F219)+(G219)*(L219))*(L219)</f>
        <v/>
      </c>
      <c r="N219">
        <f>(((F219)+(G219)*(L219))*(L219))/MAX((F219)+2*(L219)*SQRT(1+(G219)^2),1E-6)</f>
        <v/>
      </c>
      <c r="O219">
        <f>ABS(K219)/MAX(((F219)+(G219)*(L219))*(L219),1E-6)</f>
        <v/>
      </c>
      <c r="P219">
        <f>E219+L219</f>
        <v/>
      </c>
      <c r="Q219">
        <f>P219+((ABS(K219)/MAX(((F219)+(G219)*(L219))*(L219),1E-6))^2)/(2*$I$5)</f>
        <v/>
      </c>
      <c r="R219">
        <f>((ABS(K219)*$D$6)/(MAX(((F219)+(G219)*(L219))*(L219),1E-6)*MAX(((((F219)+(G219)*(L219))*(L219))/MAX((F219)+2*(L219)*SQRT(1+(G219)^2),1E-6))^(2/3),1E-6)))^2</f>
        <v/>
      </c>
      <c r="S219">
        <f>ABS(ABS(K219)/MAX(((F219)+(G219)*(L219))*(L219),1E-6))/SQRT($I$5*MAX((((F219)+(G219)*(L219))*(L219))/MAX((F219)+2*(G219)*(L219),1E-6),1E-6))</f>
        <v/>
      </c>
      <c r="T219">
        <f>((F219)*(L219)^2)/2+(G219)*(L219)^3/3+(ABS(K219)^2)/($I$5*MAX(((F219)+(G219)*(L219))*(L219),1E-6))</f>
        <v/>
      </c>
      <c r="U219">
        <f>IF($D$20=0,0,IFERROR(Q218-(((R218+R219)/2)*J219)-(IF(O218&gt;O219,$D$8*((O218^2-O219^2)/(2*$I$5)),$D$9*((O219^2-O218^2)/(2*$I$5)))+($D$10*(ABS(I219)/90)*(MAX(O218^2,O219^2)/(2*$I$5))))-Q219,0))</f>
        <v/>
      </c>
      <c r="V219">
        <f>IF($D$20=0,1,IFERROR(IF(ROUND(S219,3)=1,1,IF(AND(ABS(U219)&lt;$D$19,S219&gt;1),1,0)),0))</f>
        <v/>
      </c>
      <c r="W219">
        <f>IF($D$20=0,IFERROR(W220,MAX($D$16,POWER((ABS(K219)^2)/($I$5*MAX(F219,0.1)^2),1/3))),IF(IFERROR(AG220,0)=0,IFERROR(W220,MAX($D$16,POWER((ABS(K219)^2)/($I$5*MAX(F219,0.1)^2),1/3))),IF(OR(IFERROR(W219,0)=0,IFERROR(AD220,0)&gt;1),MAX($D$16,POWER((ABS(K219)^2)/($I$5*MAX(F219,0.1)^2),1/3)),IF(IFERROR(AF219,0)&gt;0,MAX($D$16,IFERROR(W219,0)+((IFERROR(AF219,0))*$D$18*IF((IFERROR(AD219,0))&lt;1,1,-1))),IF(IFERROR(AF219,0)&lt;0,IF(ABS((MAX($D$16,POWER((ABS(K219)^2)/($I$5*MAX(F219,0.1)^2),1/3)))-IFERROR(W219,0))&gt;$D$19,MAX($D$16,IF((MAX($D$16,POWER((ABS(K219)^2)/($I$5*MAX(F219,0.1)^2),1/3)))&gt;IFERROR(W219,0),MIN((MAX($D$16,POWER((ABS(K219)^2)/($I$5*MAX(F219,0.1)^2),1/3))),IFERROR(W219,0)+(MIN(ABS(IFERROR(AF219,0))*$D$18,ABS((MAX($D$16,POWER((ABS(K219)^2)/($I$5*MAX(F219,0.1)^2),1/3)))-IFERROR(W219,0))))),MAX((MAX($D$16,POWER((ABS(K219)^2)/($I$5*MAX(F219,0.1)^2),1/3))),IFERROR(W219,0)-(MIN(ABS(IFERROR(AF219,0))*$D$18,ABS((MAX($D$16,POWER((ABS(K219)^2)/($I$5*MAX(F219,0.1)^2),1/3)))-IFERROR(W219,0))))))),MAX($D$16,POWER((ABS(K219)^2)/($I$5*MAX(F219,0.1)^2),1/3))),MAX($D$16,IFERROR(W219,0)))))))</f>
        <v/>
      </c>
      <c r="X219">
        <f>((F219)+(G219)*(W219))*(W219)</f>
        <v/>
      </c>
      <c r="Y219">
        <f>(((F219)+(G219)*(W219))*(W219))/MAX((F219)+2*(W219)*SQRT(1+(G219)^2),1E-6)</f>
        <v/>
      </c>
      <c r="Z219">
        <f>ABS(K219)/MAX(((F219)+(G219)*(W219))*(W219),1E-6)</f>
        <v/>
      </c>
      <c r="AA219">
        <f>E219+W219</f>
        <v/>
      </c>
      <c r="AB219">
        <f>AA219+((ABS(K219)/MAX(((F219)+(G219)*(W219))*(W219),1E-6))^2)/(2*$I$5)</f>
        <v/>
      </c>
      <c r="AC219">
        <f>((ABS(K219)*$D$6)/(MAX(((F219)+(G219)*(W219))*(W219),1E-6)*MAX(((((F219)+(G219)*(W219))*(W219))/MAX((F219)+2*(W219)*SQRT(1+(G219)^2),1E-6))^(2/3),1E-6)))^2</f>
        <v/>
      </c>
      <c r="AD219">
        <f>ABS(ABS(K219)/MAX(((F219)+(G219)*(W219))*(W219),1E-6))/SQRT($I$5*MAX((((F219)+(G219)*(W219))*(W219))/MAX((F219)+2*(G219)*(W219),1E-6),1E-6))</f>
        <v/>
      </c>
      <c r="AE219">
        <f>((F219)*(W219)^2)/2+(G219)*(W219)^3/3+(ABS(K219)^2)/($I$5*MAX(((F219)+(G219)*(W219))*(W219),1E-6))</f>
        <v/>
      </c>
      <c r="AF219">
        <f>IF($D$20=0,0,IFERROR(AB220+(((AC219+AC220)/2)*J220)+(IF(Z219&gt;Z220,$D$8*((Z219^2-Z220^2)/(2*$I$5)),$D$9*((Z220^2-Z219^2)/(2*$I$5)))+($D$10*(ABS(I220)/90)*(MAX(Z219^2,Z220^2)/(2*$I$5))))-AB219,0))</f>
        <v/>
      </c>
      <c r="AG219">
        <f>IF($D$20=0,1,IFERROR(IF(ROUND(AD219,3)=1,1,IF(AND(ABS(AF219)&lt;$D$19,AD219&lt;1),1,0)),0))</f>
        <v/>
      </c>
      <c r="AH219">
        <f>IFERROR(IF(V32="Supercritical",MAX($D$16,IFERROR(L219,MAX($D$16,POWER((ABS(K219)^2)/($I$5*MAX(F219,0.1)^2),1/3)))),IF(V32="Subcritical",MAX($D$16,IFERROR(W219,MAX($D$16,POWER((ABS(K219)^2)/($I$5*MAX(F219,0.1)^2),1/3)))),IF(AND(IFERROR(V219,0)=1,IFERROR(AG219,0)=1),IF(IFERROR(T219,-1E99)&gt;=IFERROR(AE219,-1E99),MAX($D$16,IFERROR(L219,MAX($D$16,POWER((ABS(K219)^2)/($I$5*MAX(F219,0.1)^2),1/3)))),MAX($D$16,IFERROR(W219,MAX($D$16,POWER((ABS(K219)^2)/($I$5*MAX(F219,0.1)^2),1/3))))),IF(IFERROR(V219,0)=1,MAX($D$16,IFERROR(L219,MAX($D$16,POWER((ABS(K219)^2)/($I$5*MAX(F219,0.1)^2),1/3)))),IF(IFERROR(AG219,0)=1,MAX($D$16,IFERROR(W219,MAX($D$16,POWER((ABS(K219)^2)/($I$5*MAX(F219,0.1)^2),1/3)))),MAX($D$16,POWER((ABS(K219)^2)/($I$5*MAX(F219,0.1)^2),1/3))))))),MAX($D$16,POWER((ABS(K219)^2)/($I$5*MAX(F219,0.1)^2),1/3)))</f>
        <v/>
      </c>
      <c r="AI219">
        <f>E219+AH219</f>
        <v/>
      </c>
      <c r="AJ219">
        <f>AI219+((ABS(K219)/MAX(((F219)+(G219)*(AH219))*(AH219),1E-6))^2)/(2*$I$5)</f>
        <v/>
      </c>
      <c r="AM219" t="n">
        <v>0</v>
      </c>
      <c r="AN219" t="n">
        <v>0</v>
      </c>
      <c r="AO219">
        <f>AM219+AN219</f>
        <v/>
      </c>
      <c r="AP219">
        <f>AP218+AO219</f>
        <v/>
      </c>
      <c r="AQ219">
        <f>ABS(ABS(K219)/MAX(((F219)+(G219)*(AH219))*(AH219),1E-6))/SQRT($I$5*MAX((((F219)+(G219)*(AH219))*(AH219))/MAX((F219)+2*(G219)*(AH219),1E-6),1E-6))</f>
        <v/>
      </c>
      <c r="AR219">
        <f>IF(AQ219&lt;1,"Subcritical","Supercritical")</f>
        <v/>
      </c>
      <c r="AS219">
        <f>((ABS(K219)*$D$6)/(MAX(((F219)+(G219)*(AH219))*(AH219),1E-6)*MAX(((((F219)+(G219)*(AH219))*(AH219))/MAX((F219)+2*(AH219)*SQRT(1+(G219)^2),1E-6))^(2/3),1E-6)))^2</f>
        <v/>
      </c>
    </row>
    <row r="220">
      <c r="A220" t="n">
        <v>71</v>
      </c>
      <c r="B220" t="n">
        <v>69.98</v>
      </c>
      <c r="C220" t="n">
        <v>616506.148</v>
      </c>
      <c r="D220" t="n">
        <v>3097715.011</v>
      </c>
      <c r="E220" t="n">
        <v>632.7619999999999</v>
      </c>
      <c r="F220" t="n">
        <v>5.466</v>
      </c>
      <c r="G220" t="n">
        <v>0</v>
      </c>
      <c r="H220" t="inlineStr">
        <is>
          <t>Normal</t>
        </is>
      </c>
      <c r="I220" t="n">
        <v>0.014</v>
      </c>
      <c r="J220">
        <f>B220-B219</f>
        <v/>
      </c>
      <c r="K220">
        <f>MAX(0,K219-AO219)</f>
        <v/>
      </c>
      <c r="L220">
        <f>IF($D$20=0,IFERROR(L219,MAX($D$16,POWER((ABS(K220)^2)/($I$5*MAX(F220,0.1)^2),1/3))),IF(IFERROR(V219,0)=0,IFERROR(L219,MAX($D$16,POWER((ABS(K220)^2)/($I$5*MAX(F220,0.1)^2),1/3))),IF(OR(IFERROR(L220,0)=0,IFERROR(S219,0)&lt;1,IFERROR(S220,0)&lt;1),MAX($D$16,POWER((ABS(K220)^2)/($I$5*MAX(F220,0.1)^2),1/3)),IF(IFERROR(U220,0)&gt;0,MAX($D$16,IFERROR(L220,0)+((IFERROR(U220,0))*$D$18*IF((IFERROR(S220,0))&lt;1,1,-1))),IF(IFERROR(U220,0)&lt;0,IF(ABS((MAX($D$16,POWER((ABS(K220)^2)/($I$5*MAX(F220,0.1)^2),1/3)))-IFERROR(L220,0))&gt;$D$19,MAX($D$16,IF((MAX($D$16,POWER((ABS(K220)^2)/($I$5*MAX(F220,0.1)^2),1/3)))&gt;IFERROR(L220,0),MIN((MAX($D$16,POWER((ABS(K220)^2)/($I$5*MAX(F220,0.1)^2),1/3))),IFERROR(L220,0)+(MIN(ABS(IFERROR(U220,0))*$D$18,ABS((MAX($D$16,POWER((ABS(K220)^2)/($I$5*MAX(F220,0.1)^2),1/3)))-IFERROR(L220,0))))),MAX((MAX($D$16,POWER((ABS(K220)^2)/($I$5*MAX(F220,0.1)^2),1/3))),IFERROR(L220,0)-(MIN(ABS(IFERROR(U220,0))*$D$18,ABS((MAX($D$16,POWER((ABS(K220)^2)/($I$5*MAX(F220,0.1)^2),1/3)))-IFERROR(L220,0))))))),MAX($D$16,POWER((ABS(K220)^2)/($I$5*MAX(F220,0.1)^2),1/3))),MAX($D$16,IFERROR(L220,0)))))))</f>
        <v/>
      </c>
      <c r="M220">
        <f>((F220)+(G220)*(L220))*(L220)</f>
        <v/>
      </c>
      <c r="N220">
        <f>(((F220)+(G220)*(L220))*(L220))/MAX((F220)+2*(L220)*SQRT(1+(G220)^2),1E-6)</f>
        <v/>
      </c>
      <c r="O220">
        <f>ABS(K220)/MAX(((F220)+(G220)*(L220))*(L220),1E-6)</f>
        <v/>
      </c>
      <c r="P220">
        <f>E220+L220</f>
        <v/>
      </c>
      <c r="Q220">
        <f>P220+((ABS(K220)/MAX(((F220)+(G220)*(L220))*(L220),1E-6))^2)/(2*$I$5)</f>
        <v/>
      </c>
      <c r="R220">
        <f>((ABS(K220)*$D$6)/(MAX(((F220)+(G220)*(L220))*(L220),1E-6)*MAX(((((F220)+(G220)*(L220))*(L220))/MAX((F220)+2*(L220)*SQRT(1+(G220)^2),1E-6))^(2/3),1E-6)))^2</f>
        <v/>
      </c>
      <c r="S220">
        <f>ABS(ABS(K220)/MAX(((F220)+(G220)*(L220))*(L220),1E-6))/SQRT($I$5*MAX((((F220)+(G220)*(L220))*(L220))/MAX((F220)+2*(G220)*(L220),1E-6),1E-6))</f>
        <v/>
      </c>
      <c r="T220">
        <f>((F220)*(L220)^2)/2+(G220)*(L220)^3/3+(ABS(K220)^2)/($I$5*MAX(((F220)+(G220)*(L220))*(L220),1E-6))</f>
        <v/>
      </c>
      <c r="U220">
        <f>IF($D$20=0,0,IFERROR(Q219-(((R219+R220)/2)*J220)-(IF(O219&gt;O220,$D$8*((O219^2-O220^2)/(2*$I$5)),$D$9*((O220^2-O219^2)/(2*$I$5)))+($D$10*(ABS(I220)/90)*(MAX(O219^2,O220^2)/(2*$I$5))))-Q220,0))</f>
        <v/>
      </c>
      <c r="V220">
        <f>IF($D$20=0,1,IFERROR(IF(ROUND(S220,3)=1,1,IF(AND(ABS(U220)&lt;$D$19,S220&gt;1),1,0)),0))</f>
        <v/>
      </c>
      <c r="W220">
        <f>IF($D$20=0,IFERROR(W221,MAX($D$16,POWER((ABS(K220)^2)/($I$5*MAX(F220,0.1)^2),1/3))),IF(IFERROR(AG221,0)=0,IFERROR(W221,MAX($D$16,POWER((ABS(K220)^2)/($I$5*MAX(F220,0.1)^2),1/3))),IF(OR(IFERROR(W220,0)=0,IFERROR(AD221,0)&gt;1),MAX($D$16,POWER((ABS(K220)^2)/($I$5*MAX(F220,0.1)^2),1/3)),IF(IFERROR(AF220,0)&gt;0,MAX($D$16,IFERROR(W220,0)+((IFERROR(AF220,0))*$D$18*IF((IFERROR(AD220,0))&lt;1,1,-1))),IF(IFERROR(AF220,0)&lt;0,IF(ABS((MAX($D$16,POWER((ABS(K220)^2)/($I$5*MAX(F220,0.1)^2),1/3)))-IFERROR(W220,0))&gt;$D$19,MAX($D$16,IF((MAX($D$16,POWER((ABS(K220)^2)/($I$5*MAX(F220,0.1)^2),1/3)))&gt;IFERROR(W220,0),MIN((MAX($D$16,POWER((ABS(K220)^2)/($I$5*MAX(F220,0.1)^2),1/3))),IFERROR(W220,0)+(MIN(ABS(IFERROR(AF220,0))*$D$18,ABS((MAX($D$16,POWER((ABS(K220)^2)/($I$5*MAX(F220,0.1)^2),1/3)))-IFERROR(W220,0))))),MAX((MAX($D$16,POWER((ABS(K220)^2)/($I$5*MAX(F220,0.1)^2),1/3))),IFERROR(W220,0)-(MIN(ABS(IFERROR(AF220,0))*$D$18,ABS((MAX($D$16,POWER((ABS(K220)^2)/($I$5*MAX(F220,0.1)^2),1/3)))-IFERROR(W220,0))))))),MAX($D$16,POWER((ABS(K220)^2)/($I$5*MAX(F220,0.1)^2),1/3))),MAX($D$16,IFERROR(W220,0)))))))</f>
        <v/>
      </c>
      <c r="X220">
        <f>((F220)+(G220)*(W220))*(W220)</f>
        <v/>
      </c>
      <c r="Y220">
        <f>(((F220)+(G220)*(W220))*(W220))/MAX((F220)+2*(W220)*SQRT(1+(G220)^2),1E-6)</f>
        <v/>
      </c>
      <c r="Z220">
        <f>ABS(K220)/MAX(((F220)+(G220)*(W220))*(W220),1E-6)</f>
        <v/>
      </c>
      <c r="AA220">
        <f>E220+W220</f>
        <v/>
      </c>
      <c r="AB220">
        <f>AA220+((ABS(K220)/MAX(((F220)+(G220)*(W220))*(W220),1E-6))^2)/(2*$I$5)</f>
        <v/>
      </c>
      <c r="AC220">
        <f>((ABS(K220)*$D$6)/(MAX(((F220)+(G220)*(W220))*(W220),1E-6)*MAX(((((F220)+(G220)*(W220))*(W220))/MAX((F220)+2*(W220)*SQRT(1+(G220)^2),1E-6))^(2/3),1E-6)))^2</f>
        <v/>
      </c>
      <c r="AD220">
        <f>ABS(ABS(K220)/MAX(((F220)+(G220)*(W220))*(W220),1E-6))/SQRT($I$5*MAX((((F220)+(G220)*(W220))*(W220))/MAX((F220)+2*(G220)*(W220),1E-6),1E-6))</f>
        <v/>
      </c>
      <c r="AE220">
        <f>((F220)*(W220)^2)/2+(G220)*(W220)^3/3+(ABS(K220)^2)/($I$5*MAX(((F220)+(G220)*(W220))*(W220),1E-6))</f>
        <v/>
      </c>
      <c r="AF220">
        <f>IF($D$20=0,0,IFERROR(AB221+(((AC220+AC221)/2)*J221)+(IF(Z220&gt;Z221,$D$8*((Z220^2-Z221^2)/(2*$I$5)),$D$9*((Z221^2-Z220^2)/(2*$I$5)))+($D$10*(ABS(I221)/90)*(MAX(Z220^2,Z221^2)/(2*$I$5))))-AB220,0))</f>
        <v/>
      </c>
      <c r="AG220">
        <f>IF($D$20=0,1,IFERROR(IF(ROUND(AD220,3)=1,1,IF(AND(ABS(AF220)&lt;$D$19,AD220&lt;1),1,0)),0))</f>
        <v/>
      </c>
      <c r="AH220">
        <f>IFERROR(IF(V32="Supercritical",MAX($D$16,IFERROR(L220,MAX($D$16,POWER((ABS(K220)^2)/($I$5*MAX(F220,0.1)^2),1/3)))),IF(V32="Subcritical",MAX($D$16,IFERROR(W220,MAX($D$16,POWER((ABS(K220)^2)/($I$5*MAX(F220,0.1)^2),1/3)))),IF(AND(IFERROR(V220,0)=1,IFERROR(AG220,0)=1),IF(IFERROR(T220,-1E99)&gt;=IFERROR(AE220,-1E99),MAX($D$16,IFERROR(L220,MAX($D$16,POWER((ABS(K220)^2)/($I$5*MAX(F220,0.1)^2),1/3)))),MAX($D$16,IFERROR(W220,MAX($D$16,POWER((ABS(K220)^2)/($I$5*MAX(F220,0.1)^2),1/3))))),IF(IFERROR(V220,0)=1,MAX($D$16,IFERROR(L220,MAX($D$16,POWER((ABS(K220)^2)/($I$5*MAX(F220,0.1)^2),1/3)))),IF(IFERROR(AG220,0)=1,MAX($D$16,IFERROR(W220,MAX($D$16,POWER((ABS(K220)^2)/($I$5*MAX(F220,0.1)^2),1/3)))),MAX($D$16,POWER((ABS(K220)^2)/($I$5*MAX(F220,0.1)^2),1/3))))))),MAX($D$16,POWER((ABS(K220)^2)/($I$5*MAX(F220,0.1)^2),1/3)))</f>
        <v/>
      </c>
      <c r="AI220">
        <f>E220+AH220</f>
        <v/>
      </c>
      <c r="AJ220">
        <f>AI220+((ABS(K220)/MAX(((F220)+(G220)*(AH220))*(AH220),1E-6))^2)/(2*$I$5)</f>
        <v/>
      </c>
      <c r="AM220" t="n">
        <v>0</v>
      </c>
      <c r="AN220" t="n">
        <v>0</v>
      </c>
      <c r="AO220">
        <f>AM220+AN220</f>
        <v/>
      </c>
      <c r="AP220">
        <f>AP219+AO220</f>
        <v/>
      </c>
      <c r="AQ220">
        <f>ABS(ABS(K220)/MAX(((F220)+(G220)*(AH220))*(AH220),1E-6))/SQRT($I$5*MAX((((F220)+(G220)*(AH220))*(AH220))/MAX((F220)+2*(G220)*(AH220),1E-6),1E-6))</f>
        <v/>
      </c>
      <c r="AR220">
        <f>IF(AQ220&lt;1,"Subcritical","Supercritical")</f>
        <v/>
      </c>
      <c r="AS220">
        <f>((ABS(K220)*$D$6)/(MAX(((F220)+(G220)*(AH220))*(AH220),1E-6)*MAX(((((F220)+(G220)*(AH220))*(AH220))/MAX((F220)+2*(AH220)*SQRT(1+(G220)^2),1E-6))^(2/3),1E-6)))^2</f>
        <v/>
      </c>
    </row>
    <row r="221">
      <c r="A221" t="n">
        <v>72</v>
      </c>
      <c r="B221" t="n">
        <v>70.98099999999999</v>
      </c>
      <c r="C221" t="n">
        <v>616505.573</v>
      </c>
      <c r="D221" t="n">
        <v>3097714.192</v>
      </c>
      <c r="E221" t="n">
        <v>632.722</v>
      </c>
      <c r="F221" t="n">
        <v>5.44</v>
      </c>
      <c r="G221" t="n">
        <v>0</v>
      </c>
      <c r="H221" t="inlineStr">
        <is>
          <t>Normal</t>
        </is>
      </c>
      <c r="I221" t="n">
        <v>0.014</v>
      </c>
      <c r="J221">
        <f>B221-B220</f>
        <v/>
      </c>
      <c r="K221">
        <f>MAX(0,K220-AO220)</f>
        <v/>
      </c>
      <c r="L221">
        <f>IF($D$20=0,IFERROR(L220,MAX($D$16,POWER((ABS(K221)^2)/($I$5*MAX(F221,0.1)^2),1/3))),IF(IFERROR(V220,0)=0,IFERROR(L220,MAX($D$16,POWER((ABS(K221)^2)/($I$5*MAX(F221,0.1)^2),1/3))),IF(OR(IFERROR(L221,0)=0,IFERROR(S220,0)&lt;1,IFERROR(S221,0)&lt;1),MAX($D$16,POWER((ABS(K221)^2)/($I$5*MAX(F221,0.1)^2),1/3)),IF(IFERROR(U221,0)&gt;0,MAX($D$16,IFERROR(L221,0)+((IFERROR(U221,0))*$D$18*IF((IFERROR(S221,0))&lt;1,1,-1))),IF(IFERROR(U221,0)&lt;0,IF(ABS((MAX($D$16,POWER((ABS(K221)^2)/($I$5*MAX(F221,0.1)^2),1/3)))-IFERROR(L221,0))&gt;$D$19,MAX($D$16,IF((MAX($D$16,POWER((ABS(K221)^2)/($I$5*MAX(F221,0.1)^2),1/3)))&gt;IFERROR(L221,0),MIN((MAX($D$16,POWER((ABS(K221)^2)/($I$5*MAX(F221,0.1)^2),1/3))),IFERROR(L221,0)+(MIN(ABS(IFERROR(U221,0))*$D$18,ABS((MAX($D$16,POWER((ABS(K221)^2)/($I$5*MAX(F221,0.1)^2),1/3)))-IFERROR(L221,0))))),MAX((MAX($D$16,POWER((ABS(K221)^2)/($I$5*MAX(F221,0.1)^2),1/3))),IFERROR(L221,0)-(MIN(ABS(IFERROR(U221,0))*$D$18,ABS((MAX($D$16,POWER((ABS(K221)^2)/($I$5*MAX(F221,0.1)^2),1/3)))-IFERROR(L221,0))))))),MAX($D$16,POWER((ABS(K221)^2)/($I$5*MAX(F221,0.1)^2),1/3))),MAX($D$16,IFERROR(L221,0)))))))</f>
        <v/>
      </c>
      <c r="M221">
        <f>((F221)+(G221)*(L221))*(L221)</f>
        <v/>
      </c>
      <c r="N221">
        <f>(((F221)+(G221)*(L221))*(L221))/MAX((F221)+2*(L221)*SQRT(1+(G221)^2),1E-6)</f>
        <v/>
      </c>
      <c r="O221">
        <f>ABS(K221)/MAX(((F221)+(G221)*(L221))*(L221),1E-6)</f>
        <v/>
      </c>
      <c r="P221">
        <f>E221+L221</f>
        <v/>
      </c>
      <c r="Q221">
        <f>P221+((ABS(K221)/MAX(((F221)+(G221)*(L221))*(L221),1E-6))^2)/(2*$I$5)</f>
        <v/>
      </c>
      <c r="R221">
        <f>((ABS(K221)*$D$6)/(MAX(((F221)+(G221)*(L221))*(L221),1E-6)*MAX(((((F221)+(G221)*(L221))*(L221))/MAX((F221)+2*(L221)*SQRT(1+(G221)^2),1E-6))^(2/3),1E-6)))^2</f>
        <v/>
      </c>
      <c r="S221">
        <f>ABS(ABS(K221)/MAX(((F221)+(G221)*(L221))*(L221),1E-6))/SQRT($I$5*MAX((((F221)+(G221)*(L221))*(L221))/MAX((F221)+2*(G221)*(L221),1E-6),1E-6))</f>
        <v/>
      </c>
      <c r="T221">
        <f>((F221)*(L221)^2)/2+(G221)*(L221)^3/3+(ABS(K221)^2)/($I$5*MAX(((F221)+(G221)*(L221))*(L221),1E-6))</f>
        <v/>
      </c>
      <c r="U221">
        <f>IF($D$20=0,0,IFERROR(Q220-(((R220+R221)/2)*J221)-(IF(O220&gt;O221,$D$8*((O220^2-O221^2)/(2*$I$5)),$D$9*((O221^2-O220^2)/(2*$I$5)))+($D$10*(ABS(I221)/90)*(MAX(O220^2,O221^2)/(2*$I$5))))-Q221,0))</f>
        <v/>
      </c>
      <c r="V221">
        <f>IF($D$20=0,1,IFERROR(IF(ROUND(S221,3)=1,1,IF(AND(ABS(U221)&lt;$D$19,S221&gt;1),1,0)),0))</f>
        <v/>
      </c>
      <c r="W221">
        <f>IF($D$20=0,IFERROR(W222,MAX($D$16,POWER((ABS(K221)^2)/($I$5*MAX(F221,0.1)^2),1/3))),IF(IFERROR(AG222,0)=0,IFERROR(W222,MAX($D$16,POWER((ABS(K221)^2)/($I$5*MAX(F221,0.1)^2),1/3))),IF(OR(IFERROR(W221,0)=0,IFERROR(AD222,0)&gt;1),MAX($D$16,POWER((ABS(K221)^2)/($I$5*MAX(F221,0.1)^2),1/3)),IF(IFERROR(AF221,0)&gt;0,MAX($D$16,IFERROR(W221,0)+((IFERROR(AF221,0))*$D$18*IF((IFERROR(AD221,0))&lt;1,1,-1))),IF(IFERROR(AF221,0)&lt;0,IF(ABS((MAX($D$16,POWER((ABS(K221)^2)/($I$5*MAX(F221,0.1)^2),1/3)))-IFERROR(W221,0))&gt;$D$19,MAX($D$16,IF((MAX($D$16,POWER((ABS(K221)^2)/($I$5*MAX(F221,0.1)^2),1/3)))&gt;IFERROR(W221,0),MIN((MAX($D$16,POWER((ABS(K221)^2)/($I$5*MAX(F221,0.1)^2),1/3))),IFERROR(W221,0)+(MIN(ABS(IFERROR(AF221,0))*$D$18,ABS((MAX($D$16,POWER((ABS(K221)^2)/($I$5*MAX(F221,0.1)^2),1/3)))-IFERROR(W221,0))))),MAX((MAX($D$16,POWER((ABS(K221)^2)/($I$5*MAX(F221,0.1)^2),1/3))),IFERROR(W221,0)-(MIN(ABS(IFERROR(AF221,0))*$D$18,ABS((MAX($D$16,POWER((ABS(K221)^2)/($I$5*MAX(F221,0.1)^2),1/3)))-IFERROR(W221,0))))))),MAX($D$16,POWER((ABS(K221)^2)/($I$5*MAX(F221,0.1)^2),1/3))),MAX($D$16,IFERROR(W221,0)))))))</f>
        <v/>
      </c>
      <c r="X221">
        <f>((F221)+(G221)*(W221))*(W221)</f>
        <v/>
      </c>
      <c r="Y221">
        <f>(((F221)+(G221)*(W221))*(W221))/MAX((F221)+2*(W221)*SQRT(1+(G221)^2),1E-6)</f>
        <v/>
      </c>
      <c r="Z221">
        <f>ABS(K221)/MAX(((F221)+(G221)*(W221))*(W221),1E-6)</f>
        <v/>
      </c>
      <c r="AA221">
        <f>E221+W221</f>
        <v/>
      </c>
      <c r="AB221">
        <f>AA221+((ABS(K221)/MAX(((F221)+(G221)*(W221))*(W221),1E-6))^2)/(2*$I$5)</f>
        <v/>
      </c>
      <c r="AC221">
        <f>((ABS(K221)*$D$6)/(MAX(((F221)+(G221)*(W221))*(W221),1E-6)*MAX(((((F221)+(G221)*(W221))*(W221))/MAX((F221)+2*(W221)*SQRT(1+(G221)^2),1E-6))^(2/3),1E-6)))^2</f>
        <v/>
      </c>
      <c r="AD221">
        <f>ABS(ABS(K221)/MAX(((F221)+(G221)*(W221))*(W221),1E-6))/SQRT($I$5*MAX((((F221)+(G221)*(W221))*(W221))/MAX((F221)+2*(G221)*(W221),1E-6),1E-6))</f>
        <v/>
      </c>
      <c r="AE221">
        <f>((F221)*(W221)^2)/2+(G221)*(W221)^3/3+(ABS(K221)^2)/($I$5*MAX(((F221)+(G221)*(W221))*(W221),1E-6))</f>
        <v/>
      </c>
      <c r="AF221">
        <f>IF($D$20=0,0,IFERROR(AB222+(((AC221+AC222)/2)*J222)+(IF(Z221&gt;Z222,$D$8*((Z221^2-Z222^2)/(2*$I$5)),$D$9*((Z222^2-Z221^2)/(2*$I$5)))+($D$10*(ABS(I222)/90)*(MAX(Z221^2,Z222^2)/(2*$I$5))))-AB221,0))</f>
        <v/>
      </c>
      <c r="AG221">
        <f>IF($D$20=0,1,IFERROR(IF(ROUND(AD221,3)=1,1,IF(AND(ABS(AF221)&lt;$D$19,AD221&lt;1),1,0)),0))</f>
        <v/>
      </c>
      <c r="AH221">
        <f>IFERROR(IF(V32="Supercritical",MAX($D$16,IFERROR(L221,MAX($D$16,POWER((ABS(K221)^2)/($I$5*MAX(F221,0.1)^2),1/3)))),IF(V32="Subcritical",MAX($D$16,IFERROR(W221,MAX($D$16,POWER((ABS(K221)^2)/($I$5*MAX(F221,0.1)^2),1/3)))),IF(AND(IFERROR(V221,0)=1,IFERROR(AG221,0)=1),IF(IFERROR(T221,-1E99)&gt;=IFERROR(AE221,-1E99),MAX($D$16,IFERROR(L221,MAX($D$16,POWER((ABS(K221)^2)/($I$5*MAX(F221,0.1)^2),1/3)))),MAX($D$16,IFERROR(W221,MAX($D$16,POWER((ABS(K221)^2)/($I$5*MAX(F221,0.1)^2),1/3))))),IF(IFERROR(V221,0)=1,MAX($D$16,IFERROR(L221,MAX($D$16,POWER((ABS(K221)^2)/($I$5*MAX(F221,0.1)^2),1/3)))),IF(IFERROR(AG221,0)=1,MAX($D$16,IFERROR(W221,MAX($D$16,POWER((ABS(K221)^2)/($I$5*MAX(F221,0.1)^2),1/3)))),MAX($D$16,POWER((ABS(K221)^2)/($I$5*MAX(F221,0.1)^2),1/3))))))),MAX($D$16,POWER((ABS(K221)^2)/($I$5*MAX(F221,0.1)^2),1/3)))</f>
        <v/>
      </c>
      <c r="AI221">
        <f>E221+AH221</f>
        <v/>
      </c>
      <c r="AJ221">
        <f>AI221+((ABS(K221)/MAX(((F221)+(G221)*(AH221))*(AH221),1E-6))^2)/(2*$I$5)</f>
        <v/>
      </c>
      <c r="AM221" t="n">
        <v>0</v>
      </c>
      <c r="AN221" t="n">
        <v>0</v>
      </c>
      <c r="AO221">
        <f>AM221+AN221</f>
        <v/>
      </c>
      <c r="AP221">
        <f>AP220+AO221</f>
        <v/>
      </c>
      <c r="AQ221">
        <f>ABS(ABS(K221)/MAX(((F221)+(G221)*(AH221))*(AH221),1E-6))/SQRT($I$5*MAX((((F221)+(G221)*(AH221))*(AH221))/MAX((F221)+2*(G221)*(AH221),1E-6),1E-6))</f>
        <v/>
      </c>
      <c r="AR221">
        <f>IF(AQ221&lt;1,"Subcritical","Supercritical")</f>
        <v/>
      </c>
      <c r="AS221">
        <f>((ABS(K221)*$D$6)/(MAX(((F221)+(G221)*(AH221))*(AH221),1E-6)*MAX(((((F221)+(G221)*(AH221))*(AH221))/MAX((F221)+2*(AH221)*SQRT(1+(G221)^2),1E-6))^(2/3),1E-6)))^2</f>
        <v/>
      </c>
    </row>
    <row r="222">
      <c r="A222" t="n">
        <v>73</v>
      </c>
      <c r="B222" t="n">
        <v>71.98</v>
      </c>
      <c r="C222" t="n">
        <v>616504.999</v>
      </c>
      <c r="D222" t="n">
        <v>3097713.374</v>
      </c>
      <c r="E222" t="n">
        <v>632.682</v>
      </c>
      <c r="F222" t="n">
        <v>5.414</v>
      </c>
      <c r="G222" t="n">
        <v>0</v>
      </c>
      <c r="H222" t="inlineStr">
        <is>
          <t>Normal</t>
        </is>
      </c>
      <c r="I222" t="n">
        <v>0.014</v>
      </c>
      <c r="J222">
        <f>B222-B221</f>
        <v/>
      </c>
      <c r="K222">
        <f>MAX(0,K221-AO221)</f>
        <v/>
      </c>
      <c r="L222">
        <f>IF($D$20=0,IFERROR(L221,MAX($D$16,POWER((ABS(K222)^2)/($I$5*MAX(F222,0.1)^2),1/3))),IF(IFERROR(V221,0)=0,IFERROR(L221,MAX($D$16,POWER((ABS(K222)^2)/($I$5*MAX(F222,0.1)^2),1/3))),IF(OR(IFERROR(L222,0)=0,IFERROR(S221,0)&lt;1,IFERROR(S222,0)&lt;1),MAX($D$16,POWER((ABS(K222)^2)/($I$5*MAX(F222,0.1)^2),1/3)),IF(IFERROR(U222,0)&gt;0,MAX($D$16,IFERROR(L222,0)+((IFERROR(U222,0))*$D$18*IF((IFERROR(S222,0))&lt;1,1,-1))),IF(IFERROR(U222,0)&lt;0,IF(ABS((MAX($D$16,POWER((ABS(K222)^2)/($I$5*MAX(F222,0.1)^2),1/3)))-IFERROR(L222,0))&gt;$D$19,MAX($D$16,IF((MAX($D$16,POWER((ABS(K222)^2)/($I$5*MAX(F222,0.1)^2),1/3)))&gt;IFERROR(L222,0),MIN((MAX($D$16,POWER((ABS(K222)^2)/($I$5*MAX(F222,0.1)^2),1/3))),IFERROR(L222,0)+(MIN(ABS(IFERROR(U222,0))*$D$18,ABS((MAX($D$16,POWER((ABS(K222)^2)/($I$5*MAX(F222,0.1)^2),1/3)))-IFERROR(L222,0))))),MAX((MAX($D$16,POWER((ABS(K222)^2)/($I$5*MAX(F222,0.1)^2),1/3))),IFERROR(L222,0)-(MIN(ABS(IFERROR(U222,0))*$D$18,ABS((MAX($D$16,POWER((ABS(K222)^2)/($I$5*MAX(F222,0.1)^2),1/3)))-IFERROR(L222,0))))))),MAX($D$16,POWER((ABS(K222)^2)/($I$5*MAX(F222,0.1)^2),1/3))),MAX($D$16,IFERROR(L222,0)))))))</f>
        <v/>
      </c>
      <c r="M222">
        <f>((F222)+(G222)*(L222))*(L222)</f>
        <v/>
      </c>
      <c r="N222">
        <f>(((F222)+(G222)*(L222))*(L222))/MAX((F222)+2*(L222)*SQRT(1+(G222)^2),1E-6)</f>
        <v/>
      </c>
      <c r="O222">
        <f>ABS(K222)/MAX(((F222)+(G222)*(L222))*(L222),1E-6)</f>
        <v/>
      </c>
      <c r="P222">
        <f>E222+L222</f>
        <v/>
      </c>
      <c r="Q222">
        <f>P222+((ABS(K222)/MAX(((F222)+(G222)*(L222))*(L222),1E-6))^2)/(2*$I$5)</f>
        <v/>
      </c>
      <c r="R222">
        <f>((ABS(K222)*$D$6)/(MAX(((F222)+(G222)*(L222))*(L222),1E-6)*MAX(((((F222)+(G222)*(L222))*(L222))/MAX((F222)+2*(L222)*SQRT(1+(G222)^2),1E-6))^(2/3),1E-6)))^2</f>
        <v/>
      </c>
      <c r="S222">
        <f>ABS(ABS(K222)/MAX(((F222)+(G222)*(L222))*(L222),1E-6))/SQRT($I$5*MAX((((F222)+(G222)*(L222))*(L222))/MAX((F222)+2*(G222)*(L222),1E-6),1E-6))</f>
        <v/>
      </c>
      <c r="T222">
        <f>((F222)*(L222)^2)/2+(G222)*(L222)^3/3+(ABS(K222)^2)/($I$5*MAX(((F222)+(G222)*(L222))*(L222),1E-6))</f>
        <v/>
      </c>
      <c r="U222">
        <f>IF($D$20=0,0,IFERROR(Q221-(((R221+R222)/2)*J222)-(IF(O221&gt;O222,$D$8*((O221^2-O222^2)/(2*$I$5)),$D$9*((O222^2-O221^2)/(2*$I$5)))+($D$10*(ABS(I222)/90)*(MAX(O221^2,O222^2)/(2*$I$5))))-Q222,0))</f>
        <v/>
      </c>
      <c r="V222">
        <f>IF($D$20=0,1,IFERROR(IF(ROUND(S222,3)=1,1,IF(AND(ABS(U222)&lt;$D$19,S222&gt;1),1,0)),0))</f>
        <v/>
      </c>
      <c r="W222">
        <f>IF($D$20=0,IFERROR(W223,MAX($D$16,POWER((ABS(K222)^2)/($I$5*MAX(F222,0.1)^2),1/3))),IF(IFERROR(AG223,0)=0,IFERROR(W223,MAX($D$16,POWER((ABS(K222)^2)/($I$5*MAX(F222,0.1)^2),1/3))),IF(OR(IFERROR(W222,0)=0,IFERROR(AD223,0)&gt;1),MAX($D$16,POWER((ABS(K222)^2)/($I$5*MAX(F222,0.1)^2),1/3)),IF(IFERROR(AF222,0)&gt;0,MAX($D$16,IFERROR(W222,0)+((IFERROR(AF222,0))*$D$18*IF((IFERROR(AD222,0))&lt;1,1,-1))),IF(IFERROR(AF222,0)&lt;0,IF(ABS((MAX($D$16,POWER((ABS(K222)^2)/($I$5*MAX(F222,0.1)^2),1/3)))-IFERROR(W222,0))&gt;$D$19,MAX($D$16,IF((MAX($D$16,POWER((ABS(K222)^2)/($I$5*MAX(F222,0.1)^2),1/3)))&gt;IFERROR(W222,0),MIN((MAX($D$16,POWER((ABS(K222)^2)/($I$5*MAX(F222,0.1)^2),1/3))),IFERROR(W222,0)+(MIN(ABS(IFERROR(AF222,0))*$D$18,ABS((MAX($D$16,POWER((ABS(K222)^2)/($I$5*MAX(F222,0.1)^2),1/3)))-IFERROR(W222,0))))),MAX((MAX($D$16,POWER((ABS(K222)^2)/($I$5*MAX(F222,0.1)^2),1/3))),IFERROR(W222,0)-(MIN(ABS(IFERROR(AF222,0))*$D$18,ABS((MAX($D$16,POWER((ABS(K222)^2)/($I$5*MAX(F222,0.1)^2),1/3)))-IFERROR(W222,0))))))),MAX($D$16,POWER((ABS(K222)^2)/($I$5*MAX(F222,0.1)^2),1/3))),MAX($D$16,IFERROR(W222,0)))))))</f>
        <v/>
      </c>
      <c r="X222">
        <f>((F222)+(G222)*(W222))*(W222)</f>
        <v/>
      </c>
      <c r="Y222">
        <f>(((F222)+(G222)*(W222))*(W222))/MAX((F222)+2*(W222)*SQRT(1+(G222)^2),1E-6)</f>
        <v/>
      </c>
      <c r="Z222">
        <f>ABS(K222)/MAX(((F222)+(G222)*(W222))*(W222),1E-6)</f>
        <v/>
      </c>
      <c r="AA222">
        <f>E222+W222</f>
        <v/>
      </c>
      <c r="AB222">
        <f>AA222+((ABS(K222)/MAX(((F222)+(G222)*(W222))*(W222),1E-6))^2)/(2*$I$5)</f>
        <v/>
      </c>
      <c r="AC222">
        <f>((ABS(K222)*$D$6)/(MAX(((F222)+(G222)*(W222))*(W222),1E-6)*MAX(((((F222)+(G222)*(W222))*(W222))/MAX((F222)+2*(W222)*SQRT(1+(G222)^2),1E-6))^(2/3),1E-6)))^2</f>
        <v/>
      </c>
      <c r="AD222">
        <f>ABS(ABS(K222)/MAX(((F222)+(G222)*(W222))*(W222),1E-6))/SQRT($I$5*MAX((((F222)+(G222)*(W222))*(W222))/MAX((F222)+2*(G222)*(W222),1E-6),1E-6))</f>
        <v/>
      </c>
      <c r="AE222">
        <f>((F222)*(W222)^2)/2+(G222)*(W222)^3/3+(ABS(K222)^2)/($I$5*MAX(((F222)+(G222)*(W222))*(W222),1E-6))</f>
        <v/>
      </c>
      <c r="AF222">
        <f>IF($D$20=0,0,IFERROR(AB223+(((AC222+AC223)/2)*J223)+(IF(Z222&gt;Z223,$D$8*((Z222^2-Z223^2)/(2*$I$5)),$D$9*((Z223^2-Z222^2)/(2*$I$5)))+($D$10*(ABS(I223)/90)*(MAX(Z222^2,Z223^2)/(2*$I$5))))-AB222,0))</f>
        <v/>
      </c>
      <c r="AG222">
        <f>IF($D$20=0,1,IFERROR(IF(ROUND(AD222,3)=1,1,IF(AND(ABS(AF222)&lt;$D$19,AD222&lt;1),1,0)),0))</f>
        <v/>
      </c>
      <c r="AH222">
        <f>IFERROR(IF(V32="Supercritical",MAX($D$16,IFERROR(L222,MAX($D$16,POWER((ABS(K222)^2)/($I$5*MAX(F222,0.1)^2),1/3)))),IF(V32="Subcritical",MAX($D$16,IFERROR(W222,MAX($D$16,POWER((ABS(K222)^2)/($I$5*MAX(F222,0.1)^2),1/3)))),IF(AND(IFERROR(V222,0)=1,IFERROR(AG222,0)=1),IF(IFERROR(T222,-1E99)&gt;=IFERROR(AE222,-1E99),MAX($D$16,IFERROR(L222,MAX($D$16,POWER((ABS(K222)^2)/($I$5*MAX(F222,0.1)^2),1/3)))),MAX($D$16,IFERROR(W222,MAX($D$16,POWER((ABS(K222)^2)/($I$5*MAX(F222,0.1)^2),1/3))))),IF(IFERROR(V222,0)=1,MAX($D$16,IFERROR(L222,MAX($D$16,POWER((ABS(K222)^2)/($I$5*MAX(F222,0.1)^2),1/3)))),IF(IFERROR(AG222,0)=1,MAX($D$16,IFERROR(W222,MAX($D$16,POWER((ABS(K222)^2)/($I$5*MAX(F222,0.1)^2),1/3)))),MAX($D$16,POWER((ABS(K222)^2)/($I$5*MAX(F222,0.1)^2),1/3))))))),MAX($D$16,POWER((ABS(K222)^2)/($I$5*MAX(F222,0.1)^2),1/3)))</f>
        <v/>
      </c>
      <c r="AI222">
        <f>E222+AH222</f>
        <v/>
      </c>
      <c r="AJ222">
        <f>AI222+((ABS(K222)/MAX(((F222)+(G222)*(AH222))*(AH222),1E-6))^2)/(2*$I$5)</f>
        <v/>
      </c>
      <c r="AM222" t="n">
        <v>0</v>
      </c>
      <c r="AN222" t="n">
        <v>0</v>
      </c>
      <c r="AO222">
        <f>AM222+AN222</f>
        <v/>
      </c>
      <c r="AP222">
        <f>AP221+AO222</f>
        <v/>
      </c>
      <c r="AQ222">
        <f>ABS(ABS(K222)/MAX(((F222)+(G222)*(AH222))*(AH222),1E-6))/SQRT($I$5*MAX((((F222)+(G222)*(AH222))*(AH222))/MAX((F222)+2*(G222)*(AH222),1E-6),1E-6))</f>
        <v/>
      </c>
      <c r="AR222">
        <f>IF(AQ222&lt;1,"Subcritical","Supercritical")</f>
        <v/>
      </c>
      <c r="AS222">
        <f>((ABS(K222)*$D$6)/(MAX(((F222)+(G222)*(AH222))*(AH222),1E-6)*MAX(((((F222)+(G222)*(AH222))*(AH222))/MAX((F222)+2*(AH222)*SQRT(1+(G222)^2),1E-6))^(2/3),1E-6)))^2</f>
        <v/>
      </c>
    </row>
    <row r="223">
      <c r="A223" t="n">
        <v>74</v>
      </c>
      <c r="B223" t="n">
        <v>72.98099999999999</v>
      </c>
      <c r="C223" t="n">
        <v>616504.424</v>
      </c>
      <c r="D223" t="n">
        <v>3097712.555</v>
      </c>
      <c r="E223" t="n">
        <v>632.6420000000001</v>
      </c>
      <c r="F223" t="n">
        <v>5.387</v>
      </c>
      <c r="G223" t="n">
        <v>0</v>
      </c>
      <c r="H223" t="inlineStr">
        <is>
          <t>Normal</t>
        </is>
      </c>
      <c r="I223" t="n">
        <v>0.014</v>
      </c>
      <c r="J223">
        <f>B223-B222</f>
        <v/>
      </c>
      <c r="K223">
        <f>MAX(0,K222-AO222)</f>
        <v/>
      </c>
      <c r="L223">
        <f>IF($D$20=0,IFERROR(L222,MAX($D$16,POWER((ABS(K223)^2)/($I$5*MAX(F223,0.1)^2),1/3))),IF(IFERROR(V222,0)=0,IFERROR(L222,MAX($D$16,POWER((ABS(K223)^2)/($I$5*MAX(F223,0.1)^2),1/3))),IF(OR(IFERROR(L223,0)=0,IFERROR(S222,0)&lt;1,IFERROR(S223,0)&lt;1),MAX($D$16,POWER((ABS(K223)^2)/($I$5*MAX(F223,0.1)^2),1/3)),IF(IFERROR(U223,0)&gt;0,MAX($D$16,IFERROR(L223,0)+((IFERROR(U223,0))*$D$18*IF((IFERROR(S223,0))&lt;1,1,-1))),IF(IFERROR(U223,0)&lt;0,IF(ABS((MAX($D$16,POWER((ABS(K223)^2)/($I$5*MAX(F223,0.1)^2),1/3)))-IFERROR(L223,0))&gt;$D$19,MAX($D$16,IF((MAX($D$16,POWER((ABS(K223)^2)/($I$5*MAX(F223,0.1)^2),1/3)))&gt;IFERROR(L223,0),MIN((MAX($D$16,POWER((ABS(K223)^2)/($I$5*MAX(F223,0.1)^2),1/3))),IFERROR(L223,0)+(MIN(ABS(IFERROR(U223,0))*$D$18,ABS((MAX($D$16,POWER((ABS(K223)^2)/($I$5*MAX(F223,0.1)^2),1/3)))-IFERROR(L223,0))))),MAX((MAX($D$16,POWER((ABS(K223)^2)/($I$5*MAX(F223,0.1)^2),1/3))),IFERROR(L223,0)-(MIN(ABS(IFERROR(U223,0))*$D$18,ABS((MAX($D$16,POWER((ABS(K223)^2)/($I$5*MAX(F223,0.1)^2),1/3)))-IFERROR(L223,0))))))),MAX($D$16,POWER((ABS(K223)^2)/($I$5*MAX(F223,0.1)^2),1/3))),MAX($D$16,IFERROR(L223,0)))))))</f>
        <v/>
      </c>
      <c r="M223">
        <f>((F223)+(G223)*(L223))*(L223)</f>
        <v/>
      </c>
      <c r="N223">
        <f>(((F223)+(G223)*(L223))*(L223))/MAX((F223)+2*(L223)*SQRT(1+(G223)^2),1E-6)</f>
        <v/>
      </c>
      <c r="O223">
        <f>ABS(K223)/MAX(((F223)+(G223)*(L223))*(L223),1E-6)</f>
        <v/>
      </c>
      <c r="P223">
        <f>E223+L223</f>
        <v/>
      </c>
      <c r="Q223">
        <f>P223+((ABS(K223)/MAX(((F223)+(G223)*(L223))*(L223),1E-6))^2)/(2*$I$5)</f>
        <v/>
      </c>
      <c r="R223">
        <f>((ABS(K223)*$D$6)/(MAX(((F223)+(G223)*(L223))*(L223),1E-6)*MAX(((((F223)+(G223)*(L223))*(L223))/MAX((F223)+2*(L223)*SQRT(1+(G223)^2),1E-6))^(2/3),1E-6)))^2</f>
        <v/>
      </c>
      <c r="S223">
        <f>ABS(ABS(K223)/MAX(((F223)+(G223)*(L223))*(L223),1E-6))/SQRT($I$5*MAX((((F223)+(G223)*(L223))*(L223))/MAX((F223)+2*(G223)*(L223),1E-6),1E-6))</f>
        <v/>
      </c>
      <c r="T223">
        <f>((F223)*(L223)^2)/2+(G223)*(L223)^3/3+(ABS(K223)^2)/($I$5*MAX(((F223)+(G223)*(L223))*(L223),1E-6))</f>
        <v/>
      </c>
      <c r="U223">
        <f>IF($D$20=0,0,IFERROR(Q222-(((R222+R223)/2)*J223)-(IF(O222&gt;O223,$D$8*((O222^2-O223^2)/(2*$I$5)),$D$9*((O223^2-O222^2)/(2*$I$5)))+($D$10*(ABS(I223)/90)*(MAX(O222^2,O223^2)/(2*$I$5))))-Q223,0))</f>
        <v/>
      </c>
      <c r="V223">
        <f>IF($D$20=0,1,IFERROR(IF(ROUND(S223,3)=1,1,IF(AND(ABS(U223)&lt;$D$19,S223&gt;1),1,0)),0))</f>
        <v/>
      </c>
      <c r="W223">
        <f>IF($D$20=0,IFERROR(W224,MAX($D$16,POWER((ABS(K223)^2)/($I$5*MAX(F223,0.1)^2),1/3))),IF(IFERROR(AG224,0)=0,IFERROR(W224,MAX($D$16,POWER((ABS(K223)^2)/($I$5*MAX(F223,0.1)^2),1/3))),IF(OR(IFERROR(W223,0)=0,IFERROR(AD224,0)&gt;1),MAX($D$16,POWER((ABS(K223)^2)/($I$5*MAX(F223,0.1)^2),1/3)),IF(IFERROR(AF223,0)&gt;0,MAX($D$16,IFERROR(W223,0)+((IFERROR(AF223,0))*$D$18*IF((IFERROR(AD223,0))&lt;1,1,-1))),IF(IFERROR(AF223,0)&lt;0,IF(ABS((MAX($D$16,POWER((ABS(K223)^2)/($I$5*MAX(F223,0.1)^2),1/3)))-IFERROR(W223,0))&gt;$D$19,MAX($D$16,IF((MAX($D$16,POWER((ABS(K223)^2)/($I$5*MAX(F223,0.1)^2),1/3)))&gt;IFERROR(W223,0),MIN((MAX($D$16,POWER((ABS(K223)^2)/($I$5*MAX(F223,0.1)^2),1/3))),IFERROR(W223,0)+(MIN(ABS(IFERROR(AF223,0))*$D$18,ABS((MAX($D$16,POWER((ABS(K223)^2)/($I$5*MAX(F223,0.1)^2),1/3)))-IFERROR(W223,0))))),MAX((MAX($D$16,POWER((ABS(K223)^2)/($I$5*MAX(F223,0.1)^2),1/3))),IFERROR(W223,0)-(MIN(ABS(IFERROR(AF223,0))*$D$18,ABS((MAX($D$16,POWER((ABS(K223)^2)/($I$5*MAX(F223,0.1)^2),1/3)))-IFERROR(W223,0))))))),MAX($D$16,POWER((ABS(K223)^2)/($I$5*MAX(F223,0.1)^2),1/3))),MAX($D$16,IFERROR(W223,0)))))))</f>
        <v/>
      </c>
      <c r="X223">
        <f>((F223)+(G223)*(W223))*(W223)</f>
        <v/>
      </c>
      <c r="Y223">
        <f>(((F223)+(G223)*(W223))*(W223))/MAX((F223)+2*(W223)*SQRT(1+(G223)^2),1E-6)</f>
        <v/>
      </c>
      <c r="Z223">
        <f>ABS(K223)/MAX(((F223)+(G223)*(W223))*(W223),1E-6)</f>
        <v/>
      </c>
      <c r="AA223">
        <f>E223+W223</f>
        <v/>
      </c>
      <c r="AB223">
        <f>AA223+((ABS(K223)/MAX(((F223)+(G223)*(W223))*(W223),1E-6))^2)/(2*$I$5)</f>
        <v/>
      </c>
      <c r="AC223">
        <f>((ABS(K223)*$D$6)/(MAX(((F223)+(G223)*(W223))*(W223),1E-6)*MAX(((((F223)+(G223)*(W223))*(W223))/MAX((F223)+2*(W223)*SQRT(1+(G223)^2),1E-6))^(2/3),1E-6)))^2</f>
        <v/>
      </c>
      <c r="AD223">
        <f>ABS(ABS(K223)/MAX(((F223)+(G223)*(W223))*(W223),1E-6))/SQRT($I$5*MAX((((F223)+(G223)*(W223))*(W223))/MAX((F223)+2*(G223)*(W223),1E-6),1E-6))</f>
        <v/>
      </c>
      <c r="AE223">
        <f>((F223)*(W223)^2)/2+(G223)*(W223)^3/3+(ABS(K223)^2)/($I$5*MAX(((F223)+(G223)*(W223))*(W223),1E-6))</f>
        <v/>
      </c>
      <c r="AF223">
        <f>IF($D$20=0,0,IFERROR(AB224+(((AC223+AC224)/2)*J224)+(IF(Z223&gt;Z224,$D$8*((Z223^2-Z224^2)/(2*$I$5)),$D$9*((Z224^2-Z223^2)/(2*$I$5)))+($D$10*(ABS(I224)/90)*(MAX(Z223^2,Z224^2)/(2*$I$5))))-AB223,0))</f>
        <v/>
      </c>
      <c r="AG223">
        <f>IF($D$20=0,1,IFERROR(IF(ROUND(AD223,3)=1,1,IF(AND(ABS(AF223)&lt;$D$19,AD223&lt;1),1,0)),0))</f>
        <v/>
      </c>
      <c r="AH223">
        <f>IFERROR(IF(V32="Supercritical",MAX($D$16,IFERROR(L223,MAX($D$16,POWER((ABS(K223)^2)/($I$5*MAX(F223,0.1)^2),1/3)))),IF(V32="Subcritical",MAX($D$16,IFERROR(W223,MAX($D$16,POWER((ABS(K223)^2)/($I$5*MAX(F223,0.1)^2),1/3)))),IF(AND(IFERROR(V223,0)=1,IFERROR(AG223,0)=1),IF(IFERROR(T223,-1E99)&gt;=IFERROR(AE223,-1E99),MAX($D$16,IFERROR(L223,MAX($D$16,POWER((ABS(K223)^2)/($I$5*MAX(F223,0.1)^2),1/3)))),MAX($D$16,IFERROR(W223,MAX($D$16,POWER((ABS(K223)^2)/($I$5*MAX(F223,0.1)^2),1/3))))),IF(IFERROR(V223,0)=1,MAX($D$16,IFERROR(L223,MAX($D$16,POWER((ABS(K223)^2)/($I$5*MAX(F223,0.1)^2),1/3)))),IF(IFERROR(AG223,0)=1,MAX($D$16,IFERROR(W223,MAX($D$16,POWER((ABS(K223)^2)/($I$5*MAX(F223,0.1)^2),1/3)))),MAX($D$16,POWER((ABS(K223)^2)/($I$5*MAX(F223,0.1)^2),1/3))))))),MAX($D$16,POWER((ABS(K223)^2)/($I$5*MAX(F223,0.1)^2),1/3)))</f>
        <v/>
      </c>
      <c r="AI223">
        <f>E223+AH223</f>
        <v/>
      </c>
      <c r="AJ223">
        <f>AI223+((ABS(K223)/MAX(((F223)+(G223)*(AH223))*(AH223),1E-6))^2)/(2*$I$5)</f>
        <v/>
      </c>
      <c r="AM223" t="n">
        <v>0</v>
      </c>
      <c r="AN223" t="n">
        <v>0</v>
      </c>
      <c r="AO223">
        <f>AM223+AN223</f>
        <v/>
      </c>
      <c r="AP223">
        <f>AP222+AO223</f>
        <v/>
      </c>
      <c r="AQ223">
        <f>ABS(ABS(K223)/MAX(((F223)+(G223)*(AH223))*(AH223),1E-6))/SQRT($I$5*MAX((((F223)+(G223)*(AH223))*(AH223))/MAX((F223)+2*(G223)*(AH223),1E-6),1E-6))</f>
        <v/>
      </c>
      <c r="AR223">
        <f>IF(AQ223&lt;1,"Subcritical","Supercritical")</f>
        <v/>
      </c>
      <c r="AS223">
        <f>((ABS(K223)*$D$6)/(MAX(((F223)+(G223)*(AH223))*(AH223),1E-6)*MAX(((((F223)+(G223)*(AH223))*(AH223))/MAX((F223)+2*(AH223)*SQRT(1+(G223)^2),1E-6))^(2/3),1E-6)))^2</f>
        <v/>
      </c>
    </row>
    <row r="224">
      <c r="A224" t="n">
        <v>75</v>
      </c>
      <c r="B224" t="n">
        <v>73.98</v>
      </c>
      <c r="C224" t="n">
        <v>616503.85</v>
      </c>
      <c r="D224" t="n">
        <v>3097711.737</v>
      </c>
      <c r="E224" t="n">
        <v>632.602</v>
      </c>
      <c r="F224" t="n">
        <v>5.361</v>
      </c>
      <c r="G224" t="n">
        <v>0</v>
      </c>
      <c r="H224" t="inlineStr">
        <is>
          <t>Normal</t>
        </is>
      </c>
      <c r="I224" t="n">
        <v>0.014</v>
      </c>
      <c r="J224">
        <f>B224-B223</f>
        <v/>
      </c>
      <c r="K224">
        <f>MAX(0,K223-AO223)</f>
        <v/>
      </c>
      <c r="L224">
        <f>IF($D$20=0,IFERROR(L223,MAX($D$16,POWER((ABS(K224)^2)/($I$5*MAX(F224,0.1)^2),1/3))),IF(IFERROR(V223,0)=0,IFERROR(L223,MAX($D$16,POWER((ABS(K224)^2)/($I$5*MAX(F224,0.1)^2),1/3))),IF(OR(IFERROR(L224,0)=0,IFERROR(S223,0)&lt;1,IFERROR(S224,0)&lt;1),MAX($D$16,POWER((ABS(K224)^2)/($I$5*MAX(F224,0.1)^2),1/3)),IF(IFERROR(U224,0)&gt;0,MAX($D$16,IFERROR(L224,0)+((IFERROR(U224,0))*$D$18*IF((IFERROR(S224,0))&lt;1,1,-1))),IF(IFERROR(U224,0)&lt;0,IF(ABS((MAX($D$16,POWER((ABS(K224)^2)/($I$5*MAX(F224,0.1)^2),1/3)))-IFERROR(L224,0))&gt;$D$19,MAX($D$16,IF((MAX($D$16,POWER((ABS(K224)^2)/($I$5*MAX(F224,0.1)^2),1/3)))&gt;IFERROR(L224,0),MIN((MAX($D$16,POWER((ABS(K224)^2)/($I$5*MAX(F224,0.1)^2),1/3))),IFERROR(L224,0)+(MIN(ABS(IFERROR(U224,0))*$D$18,ABS((MAX($D$16,POWER((ABS(K224)^2)/($I$5*MAX(F224,0.1)^2),1/3)))-IFERROR(L224,0))))),MAX((MAX($D$16,POWER((ABS(K224)^2)/($I$5*MAX(F224,0.1)^2),1/3))),IFERROR(L224,0)-(MIN(ABS(IFERROR(U224,0))*$D$18,ABS((MAX($D$16,POWER((ABS(K224)^2)/($I$5*MAX(F224,0.1)^2),1/3)))-IFERROR(L224,0))))))),MAX($D$16,POWER((ABS(K224)^2)/($I$5*MAX(F224,0.1)^2),1/3))),MAX($D$16,IFERROR(L224,0)))))))</f>
        <v/>
      </c>
      <c r="M224">
        <f>((F224)+(G224)*(L224))*(L224)</f>
        <v/>
      </c>
      <c r="N224">
        <f>(((F224)+(G224)*(L224))*(L224))/MAX((F224)+2*(L224)*SQRT(1+(G224)^2),1E-6)</f>
        <v/>
      </c>
      <c r="O224">
        <f>ABS(K224)/MAX(((F224)+(G224)*(L224))*(L224),1E-6)</f>
        <v/>
      </c>
      <c r="P224">
        <f>E224+L224</f>
        <v/>
      </c>
      <c r="Q224">
        <f>P224+((ABS(K224)/MAX(((F224)+(G224)*(L224))*(L224),1E-6))^2)/(2*$I$5)</f>
        <v/>
      </c>
      <c r="R224">
        <f>((ABS(K224)*$D$6)/(MAX(((F224)+(G224)*(L224))*(L224),1E-6)*MAX(((((F224)+(G224)*(L224))*(L224))/MAX((F224)+2*(L224)*SQRT(1+(G224)^2),1E-6))^(2/3),1E-6)))^2</f>
        <v/>
      </c>
      <c r="S224">
        <f>ABS(ABS(K224)/MAX(((F224)+(G224)*(L224))*(L224),1E-6))/SQRT($I$5*MAX((((F224)+(G224)*(L224))*(L224))/MAX((F224)+2*(G224)*(L224),1E-6),1E-6))</f>
        <v/>
      </c>
      <c r="T224">
        <f>((F224)*(L224)^2)/2+(G224)*(L224)^3/3+(ABS(K224)^2)/($I$5*MAX(((F224)+(G224)*(L224))*(L224),1E-6))</f>
        <v/>
      </c>
      <c r="U224">
        <f>IF($D$20=0,0,IFERROR(Q223-(((R223+R224)/2)*J224)-(IF(O223&gt;O224,$D$8*((O223^2-O224^2)/(2*$I$5)),$D$9*((O224^2-O223^2)/(2*$I$5)))+($D$10*(ABS(I224)/90)*(MAX(O223^2,O224^2)/(2*$I$5))))-Q224,0))</f>
        <v/>
      </c>
      <c r="V224">
        <f>IF($D$20=0,1,IFERROR(IF(ROUND(S224,3)=1,1,IF(AND(ABS(U224)&lt;$D$19,S224&gt;1),1,0)),0))</f>
        <v/>
      </c>
      <c r="W224">
        <f>IF($D$20=0,IFERROR(W225,MAX($D$16,POWER((ABS(K224)^2)/($I$5*MAX(F224,0.1)^2),1/3))),IF(IFERROR(AG225,0)=0,IFERROR(W225,MAX($D$16,POWER((ABS(K224)^2)/($I$5*MAX(F224,0.1)^2),1/3))),IF(OR(IFERROR(W224,0)=0,IFERROR(AD225,0)&gt;1),MAX($D$16,POWER((ABS(K224)^2)/($I$5*MAX(F224,0.1)^2),1/3)),IF(IFERROR(AF224,0)&gt;0,MAX($D$16,IFERROR(W224,0)+((IFERROR(AF224,0))*$D$18*IF((IFERROR(AD224,0))&lt;1,1,-1))),IF(IFERROR(AF224,0)&lt;0,IF(ABS((MAX($D$16,POWER((ABS(K224)^2)/($I$5*MAX(F224,0.1)^2),1/3)))-IFERROR(W224,0))&gt;$D$19,MAX($D$16,IF((MAX($D$16,POWER((ABS(K224)^2)/($I$5*MAX(F224,0.1)^2),1/3)))&gt;IFERROR(W224,0),MIN((MAX($D$16,POWER((ABS(K224)^2)/($I$5*MAX(F224,0.1)^2),1/3))),IFERROR(W224,0)+(MIN(ABS(IFERROR(AF224,0))*$D$18,ABS((MAX($D$16,POWER((ABS(K224)^2)/($I$5*MAX(F224,0.1)^2),1/3)))-IFERROR(W224,0))))),MAX((MAX($D$16,POWER((ABS(K224)^2)/($I$5*MAX(F224,0.1)^2),1/3))),IFERROR(W224,0)-(MIN(ABS(IFERROR(AF224,0))*$D$18,ABS((MAX($D$16,POWER((ABS(K224)^2)/($I$5*MAX(F224,0.1)^2),1/3)))-IFERROR(W224,0))))))),MAX($D$16,POWER((ABS(K224)^2)/($I$5*MAX(F224,0.1)^2),1/3))),MAX($D$16,IFERROR(W224,0)))))))</f>
        <v/>
      </c>
      <c r="X224">
        <f>((F224)+(G224)*(W224))*(W224)</f>
        <v/>
      </c>
      <c r="Y224">
        <f>(((F224)+(G224)*(W224))*(W224))/MAX((F224)+2*(W224)*SQRT(1+(G224)^2),1E-6)</f>
        <v/>
      </c>
      <c r="Z224">
        <f>ABS(K224)/MAX(((F224)+(G224)*(W224))*(W224),1E-6)</f>
        <v/>
      </c>
      <c r="AA224">
        <f>E224+W224</f>
        <v/>
      </c>
      <c r="AB224">
        <f>AA224+((ABS(K224)/MAX(((F224)+(G224)*(W224))*(W224),1E-6))^2)/(2*$I$5)</f>
        <v/>
      </c>
      <c r="AC224">
        <f>((ABS(K224)*$D$6)/(MAX(((F224)+(G224)*(W224))*(W224),1E-6)*MAX(((((F224)+(G224)*(W224))*(W224))/MAX((F224)+2*(W224)*SQRT(1+(G224)^2),1E-6))^(2/3),1E-6)))^2</f>
        <v/>
      </c>
      <c r="AD224">
        <f>ABS(ABS(K224)/MAX(((F224)+(G224)*(W224))*(W224),1E-6))/SQRT($I$5*MAX((((F224)+(G224)*(W224))*(W224))/MAX((F224)+2*(G224)*(W224),1E-6),1E-6))</f>
        <v/>
      </c>
      <c r="AE224">
        <f>((F224)*(W224)^2)/2+(G224)*(W224)^3/3+(ABS(K224)^2)/($I$5*MAX(((F224)+(G224)*(W224))*(W224),1E-6))</f>
        <v/>
      </c>
      <c r="AF224">
        <f>IF($D$20=0,0,IFERROR(AB225+(((AC224+AC225)/2)*J225)+(IF(Z224&gt;Z225,$D$8*((Z224^2-Z225^2)/(2*$I$5)),$D$9*((Z225^2-Z224^2)/(2*$I$5)))+($D$10*(ABS(I225)/90)*(MAX(Z224^2,Z225^2)/(2*$I$5))))-AB224,0))</f>
        <v/>
      </c>
      <c r="AG224">
        <f>IF($D$20=0,1,IFERROR(IF(ROUND(AD224,3)=1,1,IF(AND(ABS(AF224)&lt;$D$19,AD224&lt;1),1,0)),0))</f>
        <v/>
      </c>
      <c r="AH224">
        <f>IFERROR(IF(V32="Supercritical",MAX($D$16,IFERROR(L224,MAX($D$16,POWER((ABS(K224)^2)/($I$5*MAX(F224,0.1)^2),1/3)))),IF(V32="Subcritical",MAX($D$16,IFERROR(W224,MAX($D$16,POWER((ABS(K224)^2)/($I$5*MAX(F224,0.1)^2),1/3)))),IF(AND(IFERROR(V224,0)=1,IFERROR(AG224,0)=1),IF(IFERROR(T224,-1E99)&gt;=IFERROR(AE224,-1E99),MAX($D$16,IFERROR(L224,MAX($D$16,POWER((ABS(K224)^2)/($I$5*MAX(F224,0.1)^2),1/3)))),MAX($D$16,IFERROR(W224,MAX($D$16,POWER((ABS(K224)^2)/($I$5*MAX(F224,0.1)^2),1/3))))),IF(IFERROR(V224,0)=1,MAX($D$16,IFERROR(L224,MAX($D$16,POWER((ABS(K224)^2)/($I$5*MAX(F224,0.1)^2),1/3)))),IF(IFERROR(AG224,0)=1,MAX($D$16,IFERROR(W224,MAX($D$16,POWER((ABS(K224)^2)/($I$5*MAX(F224,0.1)^2),1/3)))),MAX($D$16,POWER((ABS(K224)^2)/($I$5*MAX(F224,0.1)^2),1/3))))))),MAX($D$16,POWER((ABS(K224)^2)/($I$5*MAX(F224,0.1)^2),1/3)))</f>
        <v/>
      </c>
      <c r="AI224">
        <f>E224+AH224</f>
        <v/>
      </c>
      <c r="AJ224">
        <f>AI224+((ABS(K224)/MAX(((F224)+(G224)*(AH224))*(AH224),1E-6))^2)/(2*$I$5)</f>
        <v/>
      </c>
      <c r="AM224" t="n">
        <v>0</v>
      </c>
      <c r="AN224" t="n">
        <v>0</v>
      </c>
      <c r="AO224">
        <f>AM224+AN224</f>
        <v/>
      </c>
      <c r="AP224">
        <f>AP223+AO224</f>
        <v/>
      </c>
      <c r="AQ224">
        <f>ABS(ABS(K224)/MAX(((F224)+(G224)*(AH224))*(AH224),1E-6))/SQRT($I$5*MAX((((F224)+(G224)*(AH224))*(AH224))/MAX((F224)+2*(G224)*(AH224),1E-6),1E-6))</f>
        <v/>
      </c>
      <c r="AR224">
        <f>IF(AQ224&lt;1,"Subcritical","Supercritical")</f>
        <v/>
      </c>
      <c r="AS224">
        <f>((ABS(K224)*$D$6)/(MAX(((F224)+(G224)*(AH224))*(AH224),1E-6)*MAX(((((F224)+(G224)*(AH224))*(AH224))/MAX((F224)+2*(AH224)*SQRT(1+(G224)^2),1E-6))^(2/3),1E-6)))^2</f>
        <v/>
      </c>
    </row>
    <row r="225">
      <c r="A225" t="n">
        <v>76</v>
      </c>
      <c r="B225" t="n">
        <v>74.98099999999999</v>
      </c>
      <c r="C225" t="n">
        <v>616503.275</v>
      </c>
      <c r="D225" t="n">
        <v>3097710.918</v>
      </c>
      <c r="E225" t="n">
        <v>632.562</v>
      </c>
      <c r="F225" t="n">
        <v>5.335</v>
      </c>
      <c r="G225" t="n">
        <v>0</v>
      </c>
      <c r="H225" t="inlineStr">
        <is>
          <t>Normal</t>
        </is>
      </c>
      <c r="I225" t="n">
        <v>0.047</v>
      </c>
      <c r="J225">
        <f>B225-B224</f>
        <v/>
      </c>
      <c r="K225">
        <f>MAX(0,K224-AO224)</f>
        <v/>
      </c>
      <c r="L225">
        <f>IF($D$20=0,IFERROR(L224,MAX($D$16,POWER((ABS(K225)^2)/($I$5*MAX(F225,0.1)^2),1/3))),IF(IFERROR(V224,0)=0,IFERROR(L224,MAX($D$16,POWER((ABS(K225)^2)/($I$5*MAX(F225,0.1)^2),1/3))),IF(OR(IFERROR(L225,0)=0,IFERROR(S224,0)&lt;1,IFERROR(S225,0)&lt;1),MAX($D$16,POWER((ABS(K225)^2)/($I$5*MAX(F225,0.1)^2),1/3)),IF(IFERROR(U225,0)&gt;0,MAX($D$16,IFERROR(L225,0)+((IFERROR(U225,0))*$D$18*IF((IFERROR(S225,0))&lt;1,1,-1))),IF(IFERROR(U225,0)&lt;0,IF(ABS((MAX($D$16,POWER((ABS(K225)^2)/($I$5*MAX(F225,0.1)^2),1/3)))-IFERROR(L225,0))&gt;$D$19,MAX($D$16,IF((MAX($D$16,POWER((ABS(K225)^2)/($I$5*MAX(F225,0.1)^2),1/3)))&gt;IFERROR(L225,0),MIN((MAX($D$16,POWER((ABS(K225)^2)/($I$5*MAX(F225,0.1)^2),1/3))),IFERROR(L225,0)+(MIN(ABS(IFERROR(U225,0))*$D$18,ABS((MAX($D$16,POWER((ABS(K225)^2)/($I$5*MAX(F225,0.1)^2),1/3)))-IFERROR(L225,0))))),MAX((MAX($D$16,POWER((ABS(K225)^2)/($I$5*MAX(F225,0.1)^2),1/3))),IFERROR(L225,0)-(MIN(ABS(IFERROR(U225,0))*$D$18,ABS((MAX($D$16,POWER((ABS(K225)^2)/($I$5*MAX(F225,0.1)^2),1/3)))-IFERROR(L225,0))))))),MAX($D$16,POWER((ABS(K225)^2)/($I$5*MAX(F225,0.1)^2),1/3))),MAX($D$16,IFERROR(L225,0)))))))</f>
        <v/>
      </c>
      <c r="M225">
        <f>((F225)+(G225)*(L225))*(L225)</f>
        <v/>
      </c>
      <c r="N225">
        <f>(((F225)+(G225)*(L225))*(L225))/MAX((F225)+2*(L225)*SQRT(1+(G225)^2),1E-6)</f>
        <v/>
      </c>
      <c r="O225">
        <f>ABS(K225)/MAX(((F225)+(G225)*(L225))*(L225),1E-6)</f>
        <v/>
      </c>
      <c r="P225">
        <f>E225+L225</f>
        <v/>
      </c>
      <c r="Q225">
        <f>P225+((ABS(K225)/MAX(((F225)+(G225)*(L225))*(L225),1E-6))^2)/(2*$I$5)</f>
        <v/>
      </c>
      <c r="R225">
        <f>((ABS(K225)*$D$6)/(MAX(((F225)+(G225)*(L225))*(L225),1E-6)*MAX(((((F225)+(G225)*(L225))*(L225))/MAX((F225)+2*(L225)*SQRT(1+(G225)^2),1E-6))^(2/3),1E-6)))^2</f>
        <v/>
      </c>
      <c r="S225">
        <f>ABS(ABS(K225)/MAX(((F225)+(G225)*(L225))*(L225),1E-6))/SQRT($I$5*MAX((((F225)+(G225)*(L225))*(L225))/MAX((F225)+2*(G225)*(L225),1E-6),1E-6))</f>
        <v/>
      </c>
      <c r="T225">
        <f>((F225)*(L225)^2)/2+(G225)*(L225)^3/3+(ABS(K225)^2)/($I$5*MAX(((F225)+(G225)*(L225))*(L225),1E-6))</f>
        <v/>
      </c>
      <c r="U225">
        <f>IF($D$20=0,0,IFERROR(Q224-(((R224+R225)/2)*J225)-(IF(O224&gt;O225,$D$8*((O224^2-O225^2)/(2*$I$5)),$D$9*((O225^2-O224^2)/(2*$I$5)))+($D$10*(ABS(I225)/90)*(MAX(O224^2,O225^2)/(2*$I$5))))-Q225,0))</f>
        <v/>
      </c>
      <c r="V225">
        <f>IF($D$20=0,1,IFERROR(IF(ROUND(S225,3)=1,1,IF(AND(ABS(U225)&lt;$D$19,S225&gt;1),1,0)),0))</f>
        <v/>
      </c>
      <c r="W225">
        <f>IF($D$20=0,IFERROR(W226,MAX($D$16,POWER((ABS(K225)^2)/($I$5*MAX(F225,0.1)^2),1/3))),IF(IFERROR(AG226,0)=0,IFERROR(W226,MAX($D$16,POWER((ABS(K225)^2)/($I$5*MAX(F225,0.1)^2),1/3))),IF(OR(IFERROR(W225,0)=0,IFERROR(AD226,0)&gt;1),MAX($D$16,POWER((ABS(K225)^2)/($I$5*MAX(F225,0.1)^2),1/3)),IF(IFERROR(AF225,0)&gt;0,MAX($D$16,IFERROR(W225,0)+((IFERROR(AF225,0))*$D$18*IF((IFERROR(AD225,0))&lt;1,1,-1))),IF(IFERROR(AF225,0)&lt;0,IF(ABS((MAX($D$16,POWER((ABS(K225)^2)/($I$5*MAX(F225,0.1)^2),1/3)))-IFERROR(W225,0))&gt;$D$19,MAX($D$16,IF((MAX($D$16,POWER((ABS(K225)^2)/($I$5*MAX(F225,0.1)^2),1/3)))&gt;IFERROR(W225,0),MIN((MAX($D$16,POWER((ABS(K225)^2)/($I$5*MAX(F225,0.1)^2),1/3))),IFERROR(W225,0)+(MIN(ABS(IFERROR(AF225,0))*$D$18,ABS((MAX($D$16,POWER((ABS(K225)^2)/($I$5*MAX(F225,0.1)^2),1/3)))-IFERROR(W225,0))))),MAX((MAX($D$16,POWER((ABS(K225)^2)/($I$5*MAX(F225,0.1)^2),1/3))),IFERROR(W225,0)-(MIN(ABS(IFERROR(AF225,0))*$D$18,ABS((MAX($D$16,POWER((ABS(K225)^2)/($I$5*MAX(F225,0.1)^2),1/3)))-IFERROR(W225,0))))))),MAX($D$16,POWER((ABS(K225)^2)/($I$5*MAX(F225,0.1)^2),1/3))),MAX($D$16,IFERROR(W225,0)))))))</f>
        <v/>
      </c>
      <c r="X225">
        <f>((F225)+(G225)*(W225))*(W225)</f>
        <v/>
      </c>
      <c r="Y225">
        <f>(((F225)+(G225)*(W225))*(W225))/MAX((F225)+2*(W225)*SQRT(1+(G225)^2),1E-6)</f>
        <v/>
      </c>
      <c r="Z225">
        <f>ABS(K225)/MAX(((F225)+(G225)*(W225))*(W225),1E-6)</f>
        <v/>
      </c>
      <c r="AA225">
        <f>E225+W225</f>
        <v/>
      </c>
      <c r="AB225">
        <f>AA225+((ABS(K225)/MAX(((F225)+(G225)*(W225))*(W225),1E-6))^2)/(2*$I$5)</f>
        <v/>
      </c>
      <c r="AC225">
        <f>((ABS(K225)*$D$6)/(MAX(((F225)+(G225)*(W225))*(W225),1E-6)*MAX(((((F225)+(G225)*(W225))*(W225))/MAX((F225)+2*(W225)*SQRT(1+(G225)^2),1E-6))^(2/3),1E-6)))^2</f>
        <v/>
      </c>
      <c r="AD225">
        <f>ABS(ABS(K225)/MAX(((F225)+(G225)*(W225))*(W225),1E-6))/SQRT($I$5*MAX((((F225)+(G225)*(W225))*(W225))/MAX((F225)+2*(G225)*(W225),1E-6),1E-6))</f>
        <v/>
      </c>
      <c r="AE225">
        <f>((F225)*(W225)^2)/2+(G225)*(W225)^3/3+(ABS(K225)^2)/($I$5*MAX(((F225)+(G225)*(W225))*(W225),1E-6))</f>
        <v/>
      </c>
      <c r="AF225">
        <f>IF($D$20=0,0,IFERROR(AB226+(((AC225+AC226)/2)*J226)+(IF(Z225&gt;Z226,$D$8*((Z225^2-Z226^2)/(2*$I$5)),$D$9*((Z226^2-Z225^2)/(2*$I$5)))+($D$10*(ABS(I226)/90)*(MAX(Z225^2,Z226^2)/(2*$I$5))))-AB225,0))</f>
        <v/>
      </c>
      <c r="AG225">
        <f>IF($D$20=0,1,IFERROR(IF(ROUND(AD225,3)=1,1,IF(AND(ABS(AF225)&lt;$D$19,AD225&lt;1),1,0)),0))</f>
        <v/>
      </c>
      <c r="AH225">
        <f>IFERROR(IF(V32="Supercritical",MAX($D$16,IFERROR(L225,MAX($D$16,POWER((ABS(K225)^2)/($I$5*MAX(F225,0.1)^2),1/3)))),IF(V32="Subcritical",MAX($D$16,IFERROR(W225,MAX($D$16,POWER((ABS(K225)^2)/($I$5*MAX(F225,0.1)^2),1/3)))),IF(AND(IFERROR(V225,0)=1,IFERROR(AG225,0)=1),IF(IFERROR(T225,-1E99)&gt;=IFERROR(AE225,-1E99),MAX($D$16,IFERROR(L225,MAX($D$16,POWER((ABS(K225)^2)/($I$5*MAX(F225,0.1)^2),1/3)))),MAX($D$16,IFERROR(W225,MAX($D$16,POWER((ABS(K225)^2)/($I$5*MAX(F225,0.1)^2),1/3))))),IF(IFERROR(V225,0)=1,MAX($D$16,IFERROR(L225,MAX($D$16,POWER((ABS(K225)^2)/($I$5*MAX(F225,0.1)^2),1/3)))),IF(IFERROR(AG225,0)=1,MAX($D$16,IFERROR(W225,MAX($D$16,POWER((ABS(K225)^2)/($I$5*MAX(F225,0.1)^2),1/3)))),MAX($D$16,POWER((ABS(K225)^2)/($I$5*MAX(F225,0.1)^2),1/3))))))),MAX($D$16,POWER((ABS(K225)^2)/($I$5*MAX(F225,0.1)^2),1/3)))</f>
        <v/>
      </c>
      <c r="AI225">
        <f>E225+AH225</f>
        <v/>
      </c>
      <c r="AJ225">
        <f>AI225+((ABS(K225)/MAX(((F225)+(G225)*(AH225))*(AH225),1E-6))^2)/(2*$I$5)</f>
        <v/>
      </c>
      <c r="AM225" t="n">
        <v>0</v>
      </c>
      <c r="AN225" t="n">
        <v>0</v>
      </c>
      <c r="AO225">
        <f>AM225+AN225</f>
        <v/>
      </c>
      <c r="AP225">
        <f>AP224+AO225</f>
        <v/>
      </c>
      <c r="AQ225">
        <f>ABS(ABS(K225)/MAX(((F225)+(G225)*(AH225))*(AH225),1E-6))/SQRT($I$5*MAX((((F225)+(G225)*(AH225))*(AH225))/MAX((F225)+2*(G225)*(AH225),1E-6),1E-6))</f>
        <v/>
      </c>
      <c r="AR225">
        <f>IF(AQ225&lt;1,"Subcritical","Supercritical")</f>
        <v/>
      </c>
      <c r="AS225">
        <f>((ABS(K225)*$D$6)/(MAX(((F225)+(G225)*(AH225))*(AH225),1E-6)*MAX(((((F225)+(G225)*(AH225))*(AH225))/MAX((F225)+2*(AH225)*SQRT(1+(G225)^2),1E-6))^(2/3),1E-6)))^2</f>
        <v/>
      </c>
    </row>
    <row r="226">
      <c r="A226" t="n">
        <v>77</v>
      </c>
      <c r="B226" t="n">
        <v>75.98099999999999</v>
      </c>
      <c r="C226" t="n">
        <v>616502.701</v>
      </c>
      <c r="D226" t="n">
        <v>3097710.099</v>
      </c>
      <c r="E226" t="n">
        <v>632.5599999999999</v>
      </c>
      <c r="F226" t="n">
        <v>5.308</v>
      </c>
      <c r="G226" t="n">
        <v>0</v>
      </c>
      <c r="H226" t="inlineStr">
        <is>
          <t>Normal</t>
        </is>
      </c>
      <c r="I226" t="n">
        <v>0.08</v>
      </c>
      <c r="J226">
        <f>B226-B225</f>
        <v/>
      </c>
      <c r="K226">
        <f>MAX(0,K225-AO225)</f>
        <v/>
      </c>
      <c r="L226">
        <f>IF($D$20=0,IFERROR(L225,MAX($D$16,POWER((ABS(K226)^2)/($I$5*MAX(F226,0.1)^2),1/3))),IF(IFERROR(V225,0)=0,IFERROR(L225,MAX($D$16,POWER((ABS(K226)^2)/($I$5*MAX(F226,0.1)^2),1/3))),IF(OR(IFERROR(L226,0)=0,IFERROR(S225,0)&lt;1,IFERROR(S226,0)&lt;1),MAX($D$16,POWER((ABS(K226)^2)/($I$5*MAX(F226,0.1)^2),1/3)),IF(IFERROR(U226,0)&gt;0,MAX($D$16,IFERROR(L226,0)+((IFERROR(U226,0))*$D$18*IF((IFERROR(S226,0))&lt;1,1,-1))),IF(IFERROR(U226,0)&lt;0,IF(ABS((MAX($D$16,POWER((ABS(K226)^2)/($I$5*MAX(F226,0.1)^2),1/3)))-IFERROR(L226,0))&gt;$D$19,MAX($D$16,IF((MAX($D$16,POWER((ABS(K226)^2)/($I$5*MAX(F226,0.1)^2),1/3)))&gt;IFERROR(L226,0),MIN((MAX($D$16,POWER((ABS(K226)^2)/($I$5*MAX(F226,0.1)^2),1/3))),IFERROR(L226,0)+(MIN(ABS(IFERROR(U226,0))*$D$18,ABS((MAX($D$16,POWER((ABS(K226)^2)/($I$5*MAX(F226,0.1)^2),1/3)))-IFERROR(L226,0))))),MAX((MAX($D$16,POWER((ABS(K226)^2)/($I$5*MAX(F226,0.1)^2),1/3))),IFERROR(L226,0)-(MIN(ABS(IFERROR(U226,0))*$D$18,ABS((MAX($D$16,POWER((ABS(K226)^2)/($I$5*MAX(F226,0.1)^2),1/3)))-IFERROR(L226,0))))))),MAX($D$16,POWER((ABS(K226)^2)/($I$5*MAX(F226,0.1)^2),1/3))),MAX($D$16,IFERROR(L226,0)))))))</f>
        <v/>
      </c>
      <c r="M226">
        <f>((F226)+(G226)*(L226))*(L226)</f>
        <v/>
      </c>
      <c r="N226">
        <f>(((F226)+(G226)*(L226))*(L226))/MAX((F226)+2*(L226)*SQRT(1+(G226)^2),1E-6)</f>
        <v/>
      </c>
      <c r="O226">
        <f>ABS(K226)/MAX(((F226)+(G226)*(L226))*(L226),1E-6)</f>
        <v/>
      </c>
      <c r="P226">
        <f>E226+L226</f>
        <v/>
      </c>
      <c r="Q226">
        <f>P226+((ABS(K226)/MAX(((F226)+(G226)*(L226))*(L226),1E-6))^2)/(2*$I$5)</f>
        <v/>
      </c>
      <c r="R226">
        <f>((ABS(K226)*$D$6)/(MAX(((F226)+(G226)*(L226))*(L226),1E-6)*MAX(((((F226)+(G226)*(L226))*(L226))/MAX((F226)+2*(L226)*SQRT(1+(G226)^2),1E-6))^(2/3),1E-6)))^2</f>
        <v/>
      </c>
      <c r="S226">
        <f>ABS(ABS(K226)/MAX(((F226)+(G226)*(L226))*(L226),1E-6))/SQRT($I$5*MAX((((F226)+(G226)*(L226))*(L226))/MAX((F226)+2*(G226)*(L226),1E-6),1E-6))</f>
        <v/>
      </c>
      <c r="T226">
        <f>((F226)*(L226)^2)/2+(G226)*(L226)^3/3+(ABS(K226)^2)/($I$5*MAX(((F226)+(G226)*(L226))*(L226),1E-6))</f>
        <v/>
      </c>
      <c r="U226">
        <f>IF($D$20=0,0,IFERROR(Q225-(((R225+R226)/2)*J226)-(IF(O225&gt;O226,$D$8*((O225^2-O226^2)/(2*$I$5)),$D$9*((O226^2-O225^2)/(2*$I$5)))+($D$10*(ABS(I226)/90)*(MAX(O225^2,O226^2)/(2*$I$5))))-Q226,0))</f>
        <v/>
      </c>
      <c r="V226">
        <f>IF($D$20=0,1,IFERROR(IF(ROUND(S226,3)=1,1,IF(AND(ABS(U226)&lt;$D$19,S226&gt;1),1,0)),0))</f>
        <v/>
      </c>
      <c r="W226">
        <f>IF($D$20=0,IFERROR(W227,MAX($D$16,POWER((ABS(K226)^2)/($I$5*MAX(F226,0.1)^2),1/3))),IF(IFERROR(AG227,0)=0,IFERROR(W227,MAX($D$16,POWER((ABS(K226)^2)/($I$5*MAX(F226,0.1)^2),1/3))),IF(OR(IFERROR(W226,0)=0,IFERROR(AD227,0)&gt;1),MAX($D$16,POWER((ABS(K226)^2)/($I$5*MAX(F226,0.1)^2),1/3)),IF(IFERROR(AF226,0)&gt;0,MAX($D$16,IFERROR(W226,0)+((IFERROR(AF226,0))*$D$18*IF((IFERROR(AD226,0))&lt;1,1,-1))),IF(IFERROR(AF226,0)&lt;0,IF(ABS((MAX($D$16,POWER((ABS(K226)^2)/($I$5*MAX(F226,0.1)^2),1/3)))-IFERROR(W226,0))&gt;$D$19,MAX($D$16,IF((MAX($D$16,POWER((ABS(K226)^2)/($I$5*MAX(F226,0.1)^2),1/3)))&gt;IFERROR(W226,0),MIN((MAX($D$16,POWER((ABS(K226)^2)/($I$5*MAX(F226,0.1)^2),1/3))),IFERROR(W226,0)+(MIN(ABS(IFERROR(AF226,0))*$D$18,ABS((MAX($D$16,POWER((ABS(K226)^2)/($I$5*MAX(F226,0.1)^2),1/3)))-IFERROR(W226,0))))),MAX((MAX($D$16,POWER((ABS(K226)^2)/($I$5*MAX(F226,0.1)^2),1/3))),IFERROR(W226,0)-(MIN(ABS(IFERROR(AF226,0))*$D$18,ABS((MAX($D$16,POWER((ABS(K226)^2)/($I$5*MAX(F226,0.1)^2),1/3)))-IFERROR(W226,0))))))),MAX($D$16,POWER((ABS(K226)^2)/($I$5*MAX(F226,0.1)^2),1/3))),MAX($D$16,IFERROR(W226,0)))))))</f>
        <v/>
      </c>
      <c r="X226">
        <f>((F226)+(G226)*(W226))*(W226)</f>
        <v/>
      </c>
      <c r="Y226">
        <f>(((F226)+(G226)*(W226))*(W226))/MAX((F226)+2*(W226)*SQRT(1+(G226)^2),1E-6)</f>
        <v/>
      </c>
      <c r="Z226">
        <f>ABS(K226)/MAX(((F226)+(G226)*(W226))*(W226),1E-6)</f>
        <v/>
      </c>
      <c r="AA226">
        <f>E226+W226</f>
        <v/>
      </c>
      <c r="AB226">
        <f>AA226+((ABS(K226)/MAX(((F226)+(G226)*(W226))*(W226),1E-6))^2)/(2*$I$5)</f>
        <v/>
      </c>
      <c r="AC226">
        <f>((ABS(K226)*$D$6)/(MAX(((F226)+(G226)*(W226))*(W226),1E-6)*MAX(((((F226)+(G226)*(W226))*(W226))/MAX((F226)+2*(W226)*SQRT(1+(G226)^2),1E-6))^(2/3),1E-6)))^2</f>
        <v/>
      </c>
      <c r="AD226">
        <f>ABS(ABS(K226)/MAX(((F226)+(G226)*(W226))*(W226),1E-6))/SQRT($I$5*MAX((((F226)+(G226)*(W226))*(W226))/MAX((F226)+2*(G226)*(W226),1E-6),1E-6))</f>
        <v/>
      </c>
      <c r="AE226">
        <f>((F226)*(W226)^2)/2+(G226)*(W226)^3/3+(ABS(K226)^2)/($I$5*MAX(((F226)+(G226)*(W226))*(W226),1E-6))</f>
        <v/>
      </c>
      <c r="AF226">
        <f>IF($D$20=0,0,IFERROR(AB227+(((AC226+AC227)/2)*J227)+(IF(Z226&gt;Z227,$D$8*((Z226^2-Z227^2)/(2*$I$5)),$D$9*((Z227^2-Z226^2)/(2*$I$5)))+($D$10*(ABS(I227)/90)*(MAX(Z226^2,Z227^2)/(2*$I$5))))-AB226,0))</f>
        <v/>
      </c>
      <c r="AG226">
        <f>IF($D$20=0,1,IFERROR(IF(ROUND(AD226,3)=1,1,IF(AND(ABS(AF226)&lt;$D$19,AD226&lt;1),1,0)),0))</f>
        <v/>
      </c>
      <c r="AH226">
        <f>IFERROR(IF(V32="Supercritical",MAX($D$16,IFERROR(L226,MAX($D$16,POWER((ABS(K226)^2)/($I$5*MAX(F226,0.1)^2),1/3)))),IF(V32="Subcritical",MAX($D$16,IFERROR(W226,MAX($D$16,POWER((ABS(K226)^2)/($I$5*MAX(F226,0.1)^2),1/3)))),IF(AND(IFERROR(V226,0)=1,IFERROR(AG226,0)=1),IF(IFERROR(T226,-1E99)&gt;=IFERROR(AE226,-1E99),MAX($D$16,IFERROR(L226,MAX($D$16,POWER((ABS(K226)^2)/($I$5*MAX(F226,0.1)^2),1/3)))),MAX($D$16,IFERROR(W226,MAX($D$16,POWER((ABS(K226)^2)/($I$5*MAX(F226,0.1)^2),1/3))))),IF(IFERROR(V226,0)=1,MAX($D$16,IFERROR(L226,MAX($D$16,POWER((ABS(K226)^2)/($I$5*MAX(F226,0.1)^2),1/3)))),IF(IFERROR(AG226,0)=1,MAX($D$16,IFERROR(W226,MAX($D$16,POWER((ABS(K226)^2)/($I$5*MAX(F226,0.1)^2),1/3)))),MAX($D$16,POWER((ABS(K226)^2)/($I$5*MAX(F226,0.1)^2),1/3))))))),MAX($D$16,POWER((ABS(K226)^2)/($I$5*MAX(F226,0.1)^2),1/3)))</f>
        <v/>
      </c>
      <c r="AI226">
        <f>E226+AH226</f>
        <v/>
      </c>
      <c r="AJ226">
        <f>AI226+((ABS(K226)/MAX(((F226)+(G226)*(AH226))*(AH226),1E-6))^2)/(2*$I$5)</f>
        <v/>
      </c>
      <c r="AM226" t="n">
        <v>0</v>
      </c>
      <c r="AN226" t="n">
        <v>0</v>
      </c>
      <c r="AO226">
        <f>AM226+AN226</f>
        <v/>
      </c>
      <c r="AP226">
        <f>AP225+AO226</f>
        <v/>
      </c>
      <c r="AQ226">
        <f>ABS(ABS(K226)/MAX(((F226)+(G226)*(AH226))*(AH226),1E-6))/SQRT($I$5*MAX((((F226)+(G226)*(AH226))*(AH226))/MAX((F226)+2*(G226)*(AH226),1E-6),1E-6))</f>
        <v/>
      </c>
      <c r="AR226">
        <f>IF(AQ226&lt;1,"Subcritical","Supercritical")</f>
        <v/>
      </c>
      <c r="AS226">
        <f>((ABS(K226)*$D$6)/(MAX(((F226)+(G226)*(AH226))*(AH226),1E-6)*MAX(((((F226)+(G226)*(AH226))*(AH226))/MAX((F226)+2*(AH226)*SQRT(1+(G226)^2),1E-6))^(2/3),1E-6)))^2</f>
        <v/>
      </c>
    </row>
    <row r="227">
      <c r="A227" t="n">
        <v>78</v>
      </c>
      <c r="B227" t="n">
        <v>76.98099999999999</v>
      </c>
      <c r="C227" t="n">
        <v>616502.126</v>
      </c>
      <c r="D227" t="n">
        <v>3097709.281</v>
      </c>
      <c r="E227" t="n">
        <v>632.558</v>
      </c>
      <c r="F227" t="n">
        <v>5.282</v>
      </c>
      <c r="G227" t="n">
        <v>0</v>
      </c>
      <c r="H227" t="inlineStr">
        <is>
          <t>Normal</t>
        </is>
      </c>
      <c r="I227" t="n">
        <v>0.08</v>
      </c>
      <c r="J227">
        <f>B227-B226</f>
        <v/>
      </c>
      <c r="K227">
        <f>MAX(0,K226-AO226)</f>
        <v/>
      </c>
      <c r="L227">
        <f>IF($D$20=0,IFERROR(L226,MAX($D$16,POWER((ABS(K227)^2)/($I$5*MAX(F227,0.1)^2),1/3))),IF(IFERROR(V226,0)=0,IFERROR(L226,MAX($D$16,POWER((ABS(K227)^2)/($I$5*MAX(F227,0.1)^2),1/3))),IF(OR(IFERROR(L227,0)=0,IFERROR(S226,0)&lt;1,IFERROR(S227,0)&lt;1),MAX($D$16,POWER((ABS(K227)^2)/($I$5*MAX(F227,0.1)^2),1/3)),IF(IFERROR(U227,0)&gt;0,MAX($D$16,IFERROR(L227,0)+((IFERROR(U227,0))*$D$18*IF((IFERROR(S227,0))&lt;1,1,-1))),IF(IFERROR(U227,0)&lt;0,IF(ABS((MAX($D$16,POWER((ABS(K227)^2)/($I$5*MAX(F227,0.1)^2),1/3)))-IFERROR(L227,0))&gt;$D$19,MAX($D$16,IF((MAX($D$16,POWER((ABS(K227)^2)/($I$5*MAX(F227,0.1)^2),1/3)))&gt;IFERROR(L227,0),MIN((MAX($D$16,POWER((ABS(K227)^2)/($I$5*MAX(F227,0.1)^2),1/3))),IFERROR(L227,0)+(MIN(ABS(IFERROR(U227,0))*$D$18,ABS((MAX($D$16,POWER((ABS(K227)^2)/($I$5*MAX(F227,0.1)^2),1/3)))-IFERROR(L227,0))))),MAX((MAX($D$16,POWER((ABS(K227)^2)/($I$5*MAX(F227,0.1)^2),1/3))),IFERROR(L227,0)-(MIN(ABS(IFERROR(U227,0))*$D$18,ABS((MAX($D$16,POWER((ABS(K227)^2)/($I$5*MAX(F227,0.1)^2),1/3)))-IFERROR(L227,0))))))),MAX($D$16,POWER((ABS(K227)^2)/($I$5*MAX(F227,0.1)^2),1/3))),MAX($D$16,IFERROR(L227,0)))))))</f>
        <v/>
      </c>
      <c r="M227">
        <f>((F227)+(G227)*(L227))*(L227)</f>
        <v/>
      </c>
      <c r="N227">
        <f>(((F227)+(G227)*(L227))*(L227))/MAX((F227)+2*(L227)*SQRT(1+(G227)^2),1E-6)</f>
        <v/>
      </c>
      <c r="O227">
        <f>ABS(K227)/MAX(((F227)+(G227)*(L227))*(L227),1E-6)</f>
        <v/>
      </c>
      <c r="P227">
        <f>E227+L227</f>
        <v/>
      </c>
      <c r="Q227">
        <f>P227+((ABS(K227)/MAX(((F227)+(G227)*(L227))*(L227),1E-6))^2)/(2*$I$5)</f>
        <v/>
      </c>
      <c r="R227">
        <f>((ABS(K227)*$D$6)/(MAX(((F227)+(G227)*(L227))*(L227),1E-6)*MAX(((((F227)+(G227)*(L227))*(L227))/MAX((F227)+2*(L227)*SQRT(1+(G227)^2),1E-6))^(2/3),1E-6)))^2</f>
        <v/>
      </c>
      <c r="S227">
        <f>ABS(ABS(K227)/MAX(((F227)+(G227)*(L227))*(L227),1E-6))/SQRT($I$5*MAX((((F227)+(G227)*(L227))*(L227))/MAX((F227)+2*(G227)*(L227),1E-6),1E-6))</f>
        <v/>
      </c>
      <c r="T227">
        <f>((F227)*(L227)^2)/2+(G227)*(L227)^3/3+(ABS(K227)^2)/($I$5*MAX(((F227)+(G227)*(L227))*(L227),1E-6))</f>
        <v/>
      </c>
      <c r="U227">
        <f>IF($D$20=0,0,IFERROR(Q226-(((R226+R227)/2)*J227)-(IF(O226&gt;O227,$D$8*((O226^2-O227^2)/(2*$I$5)),$D$9*((O227^2-O226^2)/(2*$I$5)))+($D$10*(ABS(I227)/90)*(MAX(O226^2,O227^2)/(2*$I$5))))-Q227,0))</f>
        <v/>
      </c>
      <c r="V227">
        <f>IF($D$20=0,1,IFERROR(IF(ROUND(S227,3)=1,1,IF(AND(ABS(U227)&lt;$D$19,S227&gt;1),1,0)),0))</f>
        <v/>
      </c>
      <c r="W227">
        <f>IF($D$20=0,IFERROR(W228,MAX($D$16,POWER((ABS(K227)^2)/($I$5*MAX(F227,0.1)^2),1/3))),IF(IFERROR(AG228,0)=0,IFERROR(W228,MAX($D$16,POWER((ABS(K227)^2)/($I$5*MAX(F227,0.1)^2),1/3))),IF(OR(IFERROR(W227,0)=0,IFERROR(AD228,0)&gt;1),MAX($D$16,POWER((ABS(K227)^2)/($I$5*MAX(F227,0.1)^2),1/3)),IF(IFERROR(AF227,0)&gt;0,MAX($D$16,IFERROR(W227,0)+((IFERROR(AF227,0))*$D$18*IF((IFERROR(AD227,0))&lt;1,1,-1))),IF(IFERROR(AF227,0)&lt;0,IF(ABS((MAX($D$16,POWER((ABS(K227)^2)/($I$5*MAX(F227,0.1)^2),1/3)))-IFERROR(W227,0))&gt;$D$19,MAX($D$16,IF((MAX($D$16,POWER((ABS(K227)^2)/($I$5*MAX(F227,0.1)^2),1/3)))&gt;IFERROR(W227,0),MIN((MAX($D$16,POWER((ABS(K227)^2)/($I$5*MAX(F227,0.1)^2),1/3))),IFERROR(W227,0)+(MIN(ABS(IFERROR(AF227,0))*$D$18,ABS((MAX($D$16,POWER((ABS(K227)^2)/($I$5*MAX(F227,0.1)^2),1/3)))-IFERROR(W227,0))))),MAX((MAX($D$16,POWER((ABS(K227)^2)/($I$5*MAX(F227,0.1)^2),1/3))),IFERROR(W227,0)-(MIN(ABS(IFERROR(AF227,0))*$D$18,ABS((MAX($D$16,POWER((ABS(K227)^2)/($I$5*MAX(F227,0.1)^2),1/3)))-IFERROR(W227,0))))))),MAX($D$16,POWER((ABS(K227)^2)/($I$5*MAX(F227,0.1)^2),1/3))),MAX($D$16,IFERROR(W227,0)))))))</f>
        <v/>
      </c>
      <c r="X227">
        <f>((F227)+(G227)*(W227))*(W227)</f>
        <v/>
      </c>
      <c r="Y227">
        <f>(((F227)+(G227)*(W227))*(W227))/MAX((F227)+2*(W227)*SQRT(1+(G227)^2),1E-6)</f>
        <v/>
      </c>
      <c r="Z227">
        <f>ABS(K227)/MAX(((F227)+(G227)*(W227))*(W227),1E-6)</f>
        <v/>
      </c>
      <c r="AA227">
        <f>E227+W227</f>
        <v/>
      </c>
      <c r="AB227">
        <f>AA227+((ABS(K227)/MAX(((F227)+(G227)*(W227))*(W227),1E-6))^2)/(2*$I$5)</f>
        <v/>
      </c>
      <c r="AC227">
        <f>((ABS(K227)*$D$6)/(MAX(((F227)+(G227)*(W227))*(W227),1E-6)*MAX(((((F227)+(G227)*(W227))*(W227))/MAX((F227)+2*(W227)*SQRT(1+(G227)^2),1E-6))^(2/3),1E-6)))^2</f>
        <v/>
      </c>
      <c r="AD227">
        <f>ABS(ABS(K227)/MAX(((F227)+(G227)*(W227))*(W227),1E-6))/SQRT($I$5*MAX((((F227)+(G227)*(W227))*(W227))/MAX((F227)+2*(G227)*(W227),1E-6),1E-6))</f>
        <v/>
      </c>
      <c r="AE227">
        <f>((F227)*(W227)^2)/2+(G227)*(W227)^3/3+(ABS(K227)^2)/($I$5*MAX(((F227)+(G227)*(W227))*(W227),1E-6))</f>
        <v/>
      </c>
      <c r="AF227">
        <f>IF($D$20=0,0,IFERROR(AB228+(((AC227+AC228)/2)*J228)+(IF(Z227&gt;Z228,$D$8*((Z227^2-Z228^2)/(2*$I$5)),$D$9*((Z228^2-Z227^2)/(2*$I$5)))+($D$10*(ABS(I228)/90)*(MAX(Z227^2,Z228^2)/(2*$I$5))))-AB227,0))</f>
        <v/>
      </c>
      <c r="AG227">
        <f>IF($D$20=0,1,IFERROR(IF(ROUND(AD227,3)=1,1,IF(AND(ABS(AF227)&lt;$D$19,AD227&lt;1),1,0)),0))</f>
        <v/>
      </c>
      <c r="AH227">
        <f>IFERROR(IF(V32="Supercritical",MAX($D$16,IFERROR(L227,MAX($D$16,POWER((ABS(K227)^2)/($I$5*MAX(F227,0.1)^2),1/3)))),IF(V32="Subcritical",MAX($D$16,IFERROR(W227,MAX($D$16,POWER((ABS(K227)^2)/($I$5*MAX(F227,0.1)^2),1/3)))),IF(AND(IFERROR(V227,0)=1,IFERROR(AG227,0)=1),IF(IFERROR(T227,-1E99)&gt;=IFERROR(AE227,-1E99),MAX($D$16,IFERROR(L227,MAX($D$16,POWER((ABS(K227)^2)/($I$5*MAX(F227,0.1)^2),1/3)))),MAX($D$16,IFERROR(W227,MAX($D$16,POWER((ABS(K227)^2)/($I$5*MAX(F227,0.1)^2),1/3))))),IF(IFERROR(V227,0)=1,MAX($D$16,IFERROR(L227,MAX($D$16,POWER((ABS(K227)^2)/($I$5*MAX(F227,0.1)^2),1/3)))),IF(IFERROR(AG227,0)=1,MAX($D$16,IFERROR(W227,MAX($D$16,POWER((ABS(K227)^2)/($I$5*MAX(F227,0.1)^2),1/3)))),MAX($D$16,POWER((ABS(K227)^2)/($I$5*MAX(F227,0.1)^2),1/3))))))),MAX($D$16,POWER((ABS(K227)^2)/($I$5*MAX(F227,0.1)^2),1/3)))</f>
        <v/>
      </c>
      <c r="AI227">
        <f>E227+AH227</f>
        <v/>
      </c>
      <c r="AJ227">
        <f>AI227+((ABS(K227)/MAX(((F227)+(G227)*(AH227))*(AH227),1E-6))^2)/(2*$I$5)</f>
        <v/>
      </c>
      <c r="AM227" t="n">
        <v>0</v>
      </c>
      <c r="AN227" t="n">
        <v>0</v>
      </c>
      <c r="AO227">
        <f>AM227+AN227</f>
        <v/>
      </c>
      <c r="AP227">
        <f>AP226+AO227</f>
        <v/>
      </c>
      <c r="AQ227">
        <f>ABS(ABS(K227)/MAX(((F227)+(G227)*(AH227))*(AH227),1E-6))/SQRT($I$5*MAX((((F227)+(G227)*(AH227))*(AH227))/MAX((F227)+2*(G227)*(AH227),1E-6),1E-6))</f>
        <v/>
      </c>
      <c r="AR227">
        <f>IF(AQ227&lt;1,"Subcritical","Supercritical")</f>
        <v/>
      </c>
      <c r="AS227">
        <f>((ABS(K227)*$D$6)/(MAX(((F227)+(G227)*(AH227))*(AH227),1E-6)*MAX(((((F227)+(G227)*(AH227))*(AH227))/MAX((F227)+2*(AH227)*SQRT(1+(G227)^2),1E-6))^(2/3),1E-6)))^2</f>
        <v/>
      </c>
    </row>
    <row r="228">
      <c r="A228" t="n">
        <v>79</v>
      </c>
      <c r="B228" t="n">
        <v>77.98099999999999</v>
      </c>
      <c r="C228" t="n">
        <v>616501.552</v>
      </c>
      <c r="D228" t="n">
        <v>3097708.462</v>
      </c>
      <c r="E228" t="n">
        <v>632.556</v>
      </c>
      <c r="F228" t="n">
        <v>5.256</v>
      </c>
      <c r="G228" t="n">
        <v>0</v>
      </c>
      <c r="H228" t="inlineStr">
        <is>
          <t>Normal</t>
        </is>
      </c>
      <c r="I228" t="n">
        <v>0.08</v>
      </c>
      <c r="J228">
        <f>B228-B227</f>
        <v/>
      </c>
      <c r="K228">
        <f>MAX(0,K227-AO227)</f>
        <v/>
      </c>
      <c r="L228">
        <f>IF($D$20=0,IFERROR(L227,MAX($D$16,POWER((ABS(K228)^2)/($I$5*MAX(F228,0.1)^2),1/3))),IF(IFERROR(V227,0)=0,IFERROR(L227,MAX($D$16,POWER((ABS(K228)^2)/($I$5*MAX(F228,0.1)^2),1/3))),IF(OR(IFERROR(L228,0)=0,IFERROR(S227,0)&lt;1,IFERROR(S228,0)&lt;1),MAX($D$16,POWER((ABS(K228)^2)/($I$5*MAX(F228,0.1)^2),1/3)),IF(IFERROR(U228,0)&gt;0,MAX($D$16,IFERROR(L228,0)+((IFERROR(U228,0))*$D$18*IF((IFERROR(S228,0))&lt;1,1,-1))),IF(IFERROR(U228,0)&lt;0,IF(ABS((MAX($D$16,POWER((ABS(K228)^2)/($I$5*MAX(F228,0.1)^2),1/3)))-IFERROR(L228,0))&gt;$D$19,MAX($D$16,IF((MAX($D$16,POWER((ABS(K228)^2)/($I$5*MAX(F228,0.1)^2),1/3)))&gt;IFERROR(L228,0),MIN((MAX($D$16,POWER((ABS(K228)^2)/($I$5*MAX(F228,0.1)^2),1/3))),IFERROR(L228,0)+(MIN(ABS(IFERROR(U228,0))*$D$18,ABS((MAX($D$16,POWER((ABS(K228)^2)/($I$5*MAX(F228,0.1)^2),1/3)))-IFERROR(L228,0))))),MAX((MAX($D$16,POWER((ABS(K228)^2)/($I$5*MAX(F228,0.1)^2),1/3))),IFERROR(L228,0)-(MIN(ABS(IFERROR(U228,0))*$D$18,ABS((MAX($D$16,POWER((ABS(K228)^2)/($I$5*MAX(F228,0.1)^2),1/3)))-IFERROR(L228,0))))))),MAX($D$16,POWER((ABS(K228)^2)/($I$5*MAX(F228,0.1)^2),1/3))),MAX($D$16,IFERROR(L228,0)))))))</f>
        <v/>
      </c>
      <c r="M228">
        <f>((F228)+(G228)*(L228))*(L228)</f>
        <v/>
      </c>
      <c r="N228">
        <f>(((F228)+(G228)*(L228))*(L228))/MAX((F228)+2*(L228)*SQRT(1+(G228)^2),1E-6)</f>
        <v/>
      </c>
      <c r="O228">
        <f>ABS(K228)/MAX(((F228)+(G228)*(L228))*(L228),1E-6)</f>
        <v/>
      </c>
      <c r="P228">
        <f>E228+L228</f>
        <v/>
      </c>
      <c r="Q228">
        <f>P228+((ABS(K228)/MAX(((F228)+(G228)*(L228))*(L228),1E-6))^2)/(2*$I$5)</f>
        <v/>
      </c>
      <c r="R228">
        <f>((ABS(K228)*$D$6)/(MAX(((F228)+(G228)*(L228))*(L228),1E-6)*MAX(((((F228)+(G228)*(L228))*(L228))/MAX((F228)+2*(L228)*SQRT(1+(G228)^2),1E-6))^(2/3),1E-6)))^2</f>
        <v/>
      </c>
      <c r="S228">
        <f>ABS(ABS(K228)/MAX(((F228)+(G228)*(L228))*(L228),1E-6))/SQRT($I$5*MAX((((F228)+(G228)*(L228))*(L228))/MAX((F228)+2*(G228)*(L228),1E-6),1E-6))</f>
        <v/>
      </c>
      <c r="T228">
        <f>((F228)*(L228)^2)/2+(G228)*(L228)^3/3+(ABS(K228)^2)/($I$5*MAX(((F228)+(G228)*(L228))*(L228),1E-6))</f>
        <v/>
      </c>
      <c r="U228">
        <f>IF($D$20=0,0,IFERROR(Q227-(((R227+R228)/2)*J228)-(IF(O227&gt;O228,$D$8*((O227^2-O228^2)/(2*$I$5)),$D$9*((O228^2-O227^2)/(2*$I$5)))+($D$10*(ABS(I228)/90)*(MAX(O227^2,O228^2)/(2*$I$5))))-Q228,0))</f>
        <v/>
      </c>
      <c r="V228">
        <f>IF($D$20=0,1,IFERROR(IF(ROUND(S228,3)=1,1,IF(AND(ABS(U228)&lt;$D$19,S228&gt;1),1,0)),0))</f>
        <v/>
      </c>
      <c r="W228">
        <f>IF($D$20=0,IFERROR(W229,MAX($D$16,POWER((ABS(K228)^2)/($I$5*MAX(F228,0.1)^2),1/3))),IF(IFERROR(AG229,0)=0,IFERROR(W229,MAX($D$16,POWER((ABS(K228)^2)/($I$5*MAX(F228,0.1)^2),1/3))),IF(OR(IFERROR(W228,0)=0,IFERROR(AD229,0)&gt;1),MAX($D$16,POWER((ABS(K228)^2)/($I$5*MAX(F228,0.1)^2),1/3)),IF(IFERROR(AF228,0)&gt;0,MAX($D$16,IFERROR(W228,0)+((IFERROR(AF228,0))*$D$18*IF((IFERROR(AD228,0))&lt;1,1,-1))),IF(IFERROR(AF228,0)&lt;0,IF(ABS((MAX($D$16,POWER((ABS(K228)^2)/($I$5*MAX(F228,0.1)^2),1/3)))-IFERROR(W228,0))&gt;$D$19,MAX($D$16,IF((MAX($D$16,POWER((ABS(K228)^2)/($I$5*MAX(F228,0.1)^2),1/3)))&gt;IFERROR(W228,0),MIN((MAX($D$16,POWER((ABS(K228)^2)/($I$5*MAX(F228,0.1)^2),1/3))),IFERROR(W228,0)+(MIN(ABS(IFERROR(AF228,0))*$D$18,ABS((MAX($D$16,POWER((ABS(K228)^2)/($I$5*MAX(F228,0.1)^2),1/3)))-IFERROR(W228,0))))),MAX((MAX($D$16,POWER((ABS(K228)^2)/($I$5*MAX(F228,0.1)^2),1/3))),IFERROR(W228,0)-(MIN(ABS(IFERROR(AF228,0))*$D$18,ABS((MAX($D$16,POWER((ABS(K228)^2)/($I$5*MAX(F228,0.1)^2),1/3)))-IFERROR(W228,0))))))),MAX($D$16,POWER((ABS(K228)^2)/($I$5*MAX(F228,0.1)^2),1/3))),MAX($D$16,IFERROR(W228,0)))))))</f>
        <v/>
      </c>
      <c r="X228">
        <f>((F228)+(G228)*(W228))*(W228)</f>
        <v/>
      </c>
      <c r="Y228">
        <f>(((F228)+(G228)*(W228))*(W228))/MAX((F228)+2*(W228)*SQRT(1+(G228)^2),1E-6)</f>
        <v/>
      </c>
      <c r="Z228">
        <f>ABS(K228)/MAX(((F228)+(G228)*(W228))*(W228),1E-6)</f>
        <v/>
      </c>
      <c r="AA228">
        <f>E228+W228</f>
        <v/>
      </c>
      <c r="AB228">
        <f>AA228+((ABS(K228)/MAX(((F228)+(G228)*(W228))*(W228),1E-6))^2)/(2*$I$5)</f>
        <v/>
      </c>
      <c r="AC228">
        <f>((ABS(K228)*$D$6)/(MAX(((F228)+(G228)*(W228))*(W228),1E-6)*MAX(((((F228)+(G228)*(W228))*(W228))/MAX((F228)+2*(W228)*SQRT(1+(G228)^2),1E-6))^(2/3),1E-6)))^2</f>
        <v/>
      </c>
      <c r="AD228">
        <f>ABS(ABS(K228)/MAX(((F228)+(G228)*(W228))*(W228),1E-6))/SQRT($I$5*MAX((((F228)+(G228)*(W228))*(W228))/MAX((F228)+2*(G228)*(W228),1E-6),1E-6))</f>
        <v/>
      </c>
      <c r="AE228">
        <f>((F228)*(W228)^2)/2+(G228)*(W228)^3/3+(ABS(K228)^2)/($I$5*MAX(((F228)+(G228)*(W228))*(W228),1E-6))</f>
        <v/>
      </c>
      <c r="AF228">
        <f>IF($D$20=0,0,IFERROR(AB229+(((AC228+AC229)/2)*J229)+(IF(Z228&gt;Z229,$D$8*((Z228^2-Z229^2)/(2*$I$5)),$D$9*((Z229^2-Z228^2)/(2*$I$5)))+($D$10*(ABS(I229)/90)*(MAX(Z228^2,Z229^2)/(2*$I$5))))-AB228,0))</f>
        <v/>
      </c>
      <c r="AG228">
        <f>IF($D$20=0,1,IFERROR(IF(ROUND(AD228,3)=1,1,IF(AND(ABS(AF228)&lt;$D$19,AD228&lt;1),1,0)),0))</f>
        <v/>
      </c>
      <c r="AH228">
        <f>IFERROR(IF(V32="Supercritical",MAX($D$16,IFERROR(L228,MAX($D$16,POWER((ABS(K228)^2)/($I$5*MAX(F228,0.1)^2),1/3)))),IF(V32="Subcritical",MAX($D$16,IFERROR(W228,MAX($D$16,POWER((ABS(K228)^2)/($I$5*MAX(F228,0.1)^2),1/3)))),IF(AND(IFERROR(V228,0)=1,IFERROR(AG228,0)=1),IF(IFERROR(T228,-1E99)&gt;=IFERROR(AE228,-1E99),MAX($D$16,IFERROR(L228,MAX($D$16,POWER((ABS(K228)^2)/($I$5*MAX(F228,0.1)^2),1/3)))),MAX($D$16,IFERROR(W228,MAX($D$16,POWER((ABS(K228)^2)/($I$5*MAX(F228,0.1)^2),1/3))))),IF(IFERROR(V228,0)=1,MAX($D$16,IFERROR(L228,MAX($D$16,POWER((ABS(K228)^2)/($I$5*MAX(F228,0.1)^2),1/3)))),IF(IFERROR(AG228,0)=1,MAX($D$16,IFERROR(W228,MAX($D$16,POWER((ABS(K228)^2)/($I$5*MAX(F228,0.1)^2),1/3)))),MAX($D$16,POWER((ABS(K228)^2)/($I$5*MAX(F228,0.1)^2),1/3))))))),MAX($D$16,POWER((ABS(K228)^2)/($I$5*MAX(F228,0.1)^2),1/3)))</f>
        <v/>
      </c>
      <c r="AI228">
        <f>E228+AH228</f>
        <v/>
      </c>
      <c r="AJ228">
        <f>AI228+((ABS(K228)/MAX(((F228)+(G228)*(AH228))*(AH228),1E-6))^2)/(2*$I$5)</f>
        <v/>
      </c>
      <c r="AM228" t="n">
        <v>0</v>
      </c>
      <c r="AN228" t="n">
        <v>0</v>
      </c>
      <c r="AO228">
        <f>AM228+AN228</f>
        <v/>
      </c>
      <c r="AP228">
        <f>AP227+AO228</f>
        <v/>
      </c>
      <c r="AQ228">
        <f>ABS(ABS(K228)/MAX(((F228)+(G228)*(AH228))*(AH228),1E-6))/SQRT($I$5*MAX((((F228)+(G228)*(AH228))*(AH228))/MAX((F228)+2*(G228)*(AH228),1E-6),1E-6))</f>
        <v/>
      </c>
      <c r="AR228">
        <f>IF(AQ228&lt;1,"Subcritical","Supercritical")</f>
        <v/>
      </c>
      <c r="AS228">
        <f>((ABS(K228)*$D$6)/(MAX(((F228)+(G228)*(AH228))*(AH228),1E-6)*MAX(((((F228)+(G228)*(AH228))*(AH228))/MAX((F228)+2*(AH228)*SQRT(1+(G228)^2),1E-6))^(2/3),1E-6)))^2</f>
        <v/>
      </c>
    </row>
    <row r="229">
      <c r="A229" t="n">
        <v>80</v>
      </c>
      <c r="B229" t="n">
        <v>78.98099999999999</v>
      </c>
      <c r="C229" t="n">
        <v>616500.977</v>
      </c>
      <c r="D229" t="n">
        <v>3097707.644</v>
      </c>
      <c r="E229" t="n">
        <v>632.554</v>
      </c>
      <c r="F229" t="n">
        <v>5.229</v>
      </c>
      <c r="G229" t="n">
        <v>0</v>
      </c>
      <c r="H229" t="inlineStr">
        <is>
          <t>Normal</t>
        </is>
      </c>
      <c r="I229" t="n">
        <v>0.08</v>
      </c>
      <c r="J229">
        <f>B229-B228</f>
        <v/>
      </c>
      <c r="K229">
        <f>MAX(0,K228-AO228)</f>
        <v/>
      </c>
      <c r="L229">
        <f>IF($D$20=0,IFERROR(L228,MAX($D$16,POWER((ABS(K229)^2)/($I$5*MAX(F229,0.1)^2),1/3))),IF(IFERROR(V228,0)=0,IFERROR(L228,MAX($D$16,POWER((ABS(K229)^2)/($I$5*MAX(F229,0.1)^2),1/3))),IF(OR(IFERROR(L229,0)=0,IFERROR(S228,0)&lt;1,IFERROR(S229,0)&lt;1),MAX($D$16,POWER((ABS(K229)^2)/($I$5*MAX(F229,0.1)^2),1/3)),IF(IFERROR(U229,0)&gt;0,MAX($D$16,IFERROR(L229,0)+((IFERROR(U229,0))*$D$18*IF((IFERROR(S229,0))&lt;1,1,-1))),IF(IFERROR(U229,0)&lt;0,IF(ABS((MAX($D$16,POWER((ABS(K229)^2)/($I$5*MAX(F229,0.1)^2),1/3)))-IFERROR(L229,0))&gt;$D$19,MAX($D$16,IF((MAX($D$16,POWER((ABS(K229)^2)/($I$5*MAX(F229,0.1)^2),1/3)))&gt;IFERROR(L229,0),MIN((MAX($D$16,POWER((ABS(K229)^2)/($I$5*MAX(F229,0.1)^2),1/3))),IFERROR(L229,0)+(MIN(ABS(IFERROR(U229,0))*$D$18,ABS((MAX($D$16,POWER((ABS(K229)^2)/($I$5*MAX(F229,0.1)^2),1/3)))-IFERROR(L229,0))))),MAX((MAX($D$16,POWER((ABS(K229)^2)/($I$5*MAX(F229,0.1)^2),1/3))),IFERROR(L229,0)-(MIN(ABS(IFERROR(U229,0))*$D$18,ABS((MAX($D$16,POWER((ABS(K229)^2)/($I$5*MAX(F229,0.1)^2),1/3)))-IFERROR(L229,0))))))),MAX($D$16,POWER((ABS(K229)^2)/($I$5*MAX(F229,0.1)^2),1/3))),MAX($D$16,IFERROR(L229,0)))))))</f>
        <v/>
      </c>
      <c r="M229">
        <f>((F229)+(G229)*(L229))*(L229)</f>
        <v/>
      </c>
      <c r="N229">
        <f>(((F229)+(G229)*(L229))*(L229))/MAX((F229)+2*(L229)*SQRT(1+(G229)^2),1E-6)</f>
        <v/>
      </c>
      <c r="O229">
        <f>ABS(K229)/MAX(((F229)+(G229)*(L229))*(L229),1E-6)</f>
        <v/>
      </c>
      <c r="P229">
        <f>E229+L229</f>
        <v/>
      </c>
      <c r="Q229">
        <f>P229+((ABS(K229)/MAX(((F229)+(G229)*(L229))*(L229),1E-6))^2)/(2*$I$5)</f>
        <v/>
      </c>
      <c r="R229">
        <f>((ABS(K229)*$D$6)/(MAX(((F229)+(G229)*(L229))*(L229),1E-6)*MAX(((((F229)+(G229)*(L229))*(L229))/MAX((F229)+2*(L229)*SQRT(1+(G229)^2),1E-6))^(2/3),1E-6)))^2</f>
        <v/>
      </c>
      <c r="S229">
        <f>ABS(ABS(K229)/MAX(((F229)+(G229)*(L229))*(L229),1E-6))/SQRT($I$5*MAX((((F229)+(G229)*(L229))*(L229))/MAX((F229)+2*(G229)*(L229),1E-6),1E-6))</f>
        <v/>
      </c>
      <c r="T229">
        <f>((F229)*(L229)^2)/2+(G229)*(L229)^3/3+(ABS(K229)^2)/($I$5*MAX(((F229)+(G229)*(L229))*(L229),1E-6))</f>
        <v/>
      </c>
      <c r="U229">
        <f>IF($D$20=0,0,IFERROR(Q228-(((R228+R229)/2)*J229)-(IF(O228&gt;O229,$D$8*((O228^2-O229^2)/(2*$I$5)),$D$9*((O229^2-O228^2)/(2*$I$5)))+($D$10*(ABS(I229)/90)*(MAX(O228^2,O229^2)/(2*$I$5))))-Q229,0))</f>
        <v/>
      </c>
      <c r="V229">
        <f>IF($D$20=0,1,IFERROR(IF(ROUND(S229,3)=1,1,IF(AND(ABS(U229)&lt;$D$19,S229&gt;1),1,0)),0))</f>
        <v/>
      </c>
      <c r="W229">
        <f>IF($D$20=0,IFERROR(W230,MAX($D$16,POWER((ABS(K229)^2)/($I$5*MAX(F229,0.1)^2),1/3))),IF(IFERROR(AG230,0)=0,IFERROR(W230,MAX($D$16,POWER((ABS(K229)^2)/($I$5*MAX(F229,0.1)^2),1/3))),IF(OR(IFERROR(W229,0)=0,IFERROR(AD230,0)&gt;1),MAX($D$16,POWER((ABS(K229)^2)/($I$5*MAX(F229,0.1)^2),1/3)),IF(IFERROR(AF229,0)&gt;0,MAX($D$16,IFERROR(W229,0)+((IFERROR(AF229,0))*$D$18*IF((IFERROR(AD229,0))&lt;1,1,-1))),IF(IFERROR(AF229,0)&lt;0,IF(ABS((MAX($D$16,POWER((ABS(K229)^2)/($I$5*MAX(F229,0.1)^2),1/3)))-IFERROR(W229,0))&gt;$D$19,MAX($D$16,IF((MAX($D$16,POWER((ABS(K229)^2)/($I$5*MAX(F229,0.1)^2),1/3)))&gt;IFERROR(W229,0),MIN((MAX($D$16,POWER((ABS(K229)^2)/($I$5*MAX(F229,0.1)^2),1/3))),IFERROR(W229,0)+(MIN(ABS(IFERROR(AF229,0))*$D$18,ABS((MAX($D$16,POWER((ABS(K229)^2)/($I$5*MAX(F229,0.1)^2),1/3)))-IFERROR(W229,0))))),MAX((MAX($D$16,POWER((ABS(K229)^2)/($I$5*MAX(F229,0.1)^2),1/3))),IFERROR(W229,0)-(MIN(ABS(IFERROR(AF229,0))*$D$18,ABS((MAX($D$16,POWER((ABS(K229)^2)/($I$5*MAX(F229,0.1)^2),1/3)))-IFERROR(W229,0))))))),MAX($D$16,POWER((ABS(K229)^2)/($I$5*MAX(F229,0.1)^2),1/3))),MAX($D$16,IFERROR(W229,0)))))))</f>
        <v/>
      </c>
      <c r="X229">
        <f>((F229)+(G229)*(W229))*(W229)</f>
        <v/>
      </c>
      <c r="Y229">
        <f>(((F229)+(G229)*(W229))*(W229))/MAX((F229)+2*(W229)*SQRT(1+(G229)^2),1E-6)</f>
        <v/>
      </c>
      <c r="Z229">
        <f>ABS(K229)/MAX(((F229)+(G229)*(W229))*(W229),1E-6)</f>
        <v/>
      </c>
      <c r="AA229">
        <f>E229+W229</f>
        <v/>
      </c>
      <c r="AB229">
        <f>AA229+((ABS(K229)/MAX(((F229)+(G229)*(W229))*(W229),1E-6))^2)/(2*$I$5)</f>
        <v/>
      </c>
      <c r="AC229">
        <f>((ABS(K229)*$D$6)/(MAX(((F229)+(G229)*(W229))*(W229),1E-6)*MAX(((((F229)+(G229)*(W229))*(W229))/MAX((F229)+2*(W229)*SQRT(1+(G229)^2),1E-6))^(2/3),1E-6)))^2</f>
        <v/>
      </c>
      <c r="AD229">
        <f>ABS(ABS(K229)/MAX(((F229)+(G229)*(W229))*(W229),1E-6))/SQRT($I$5*MAX((((F229)+(G229)*(W229))*(W229))/MAX((F229)+2*(G229)*(W229),1E-6),1E-6))</f>
        <v/>
      </c>
      <c r="AE229">
        <f>((F229)*(W229)^2)/2+(G229)*(W229)^3/3+(ABS(K229)^2)/($I$5*MAX(((F229)+(G229)*(W229))*(W229),1E-6))</f>
        <v/>
      </c>
      <c r="AF229">
        <f>IF($D$20=0,0,IFERROR(AB230+(((AC229+AC230)/2)*J230)+(IF(Z229&gt;Z230,$D$8*((Z229^2-Z230^2)/(2*$I$5)),$D$9*((Z230^2-Z229^2)/(2*$I$5)))+($D$10*(ABS(I230)/90)*(MAX(Z229^2,Z230^2)/(2*$I$5))))-AB229,0))</f>
        <v/>
      </c>
      <c r="AG229">
        <f>IF($D$20=0,1,IFERROR(IF(ROUND(AD229,3)=1,1,IF(AND(ABS(AF229)&lt;$D$19,AD229&lt;1),1,0)),0))</f>
        <v/>
      </c>
      <c r="AH229">
        <f>IFERROR(IF(V32="Supercritical",MAX($D$16,IFERROR(L229,MAX($D$16,POWER((ABS(K229)^2)/($I$5*MAX(F229,0.1)^2),1/3)))),IF(V32="Subcritical",MAX($D$16,IFERROR(W229,MAX($D$16,POWER((ABS(K229)^2)/($I$5*MAX(F229,0.1)^2),1/3)))),IF(AND(IFERROR(V229,0)=1,IFERROR(AG229,0)=1),IF(IFERROR(T229,-1E99)&gt;=IFERROR(AE229,-1E99),MAX($D$16,IFERROR(L229,MAX($D$16,POWER((ABS(K229)^2)/($I$5*MAX(F229,0.1)^2),1/3)))),MAX($D$16,IFERROR(W229,MAX($D$16,POWER((ABS(K229)^2)/($I$5*MAX(F229,0.1)^2),1/3))))),IF(IFERROR(V229,0)=1,MAX($D$16,IFERROR(L229,MAX($D$16,POWER((ABS(K229)^2)/($I$5*MAX(F229,0.1)^2),1/3)))),IF(IFERROR(AG229,0)=1,MAX($D$16,IFERROR(W229,MAX($D$16,POWER((ABS(K229)^2)/($I$5*MAX(F229,0.1)^2),1/3)))),MAX($D$16,POWER((ABS(K229)^2)/($I$5*MAX(F229,0.1)^2),1/3))))))),MAX($D$16,POWER((ABS(K229)^2)/($I$5*MAX(F229,0.1)^2),1/3)))</f>
        <v/>
      </c>
      <c r="AI229">
        <f>E229+AH229</f>
        <v/>
      </c>
      <c r="AJ229">
        <f>AI229+((ABS(K229)/MAX(((F229)+(G229)*(AH229))*(AH229),1E-6))^2)/(2*$I$5)</f>
        <v/>
      </c>
      <c r="AM229" t="n">
        <v>0</v>
      </c>
      <c r="AN229" t="n">
        <v>0</v>
      </c>
      <c r="AO229">
        <f>AM229+AN229</f>
        <v/>
      </c>
      <c r="AP229">
        <f>AP228+AO229</f>
        <v/>
      </c>
      <c r="AQ229">
        <f>ABS(ABS(K229)/MAX(((F229)+(G229)*(AH229))*(AH229),1E-6))/SQRT($I$5*MAX((((F229)+(G229)*(AH229))*(AH229))/MAX((F229)+2*(G229)*(AH229),1E-6),1E-6))</f>
        <v/>
      </c>
      <c r="AR229">
        <f>IF(AQ229&lt;1,"Subcritical","Supercritical")</f>
        <v/>
      </c>
      <c r="AS229">
        <f>((ABS(K229)*$D$6)/(MAX(((F229)+(G229)*(AH229))*(AH229),1E-6)*MAX(((((F229)+(G229)*(AH229))*(AH229))/MAX((F229)+2*(AH229)*SQRT(1+(G229)^2),1E-6))^(2/3),1E-6)))^2</f>
        <v/>
      </c>
    </row>
    <row r="230">
      <c r="A230" t="n">
        <v>81</v>
      </c>
      <c r="B230" t="n">
        <v>79.98099999999999</v>
      </c>
      <c r="C230" t="n">
        <v>616500.403</v>
      </c>
      <c r="D230" t="n">
        <v>3097706.825</v>
      </c>
      <c r="E230" t="n">
        <v>632.552</v>
      </c>
      <c r="F230" t="n">
        <v>5.208</v>
      </c>
      <c r="G230" t="n">
        <v>0</v>
      </c>
      <c r="H230" t="inlineStr">
        <is>
          <t>Normal</t>
        </is>
      </c>
      <c r="I230" t="n">
        <v>0.033</v>
      </c>
      <c r="J230">
        <f>B230-B229</f>
        <v/>
      </c>
      <c r="K230">
        <f>MAX(0,K229-AO229)</f>
        <v/>
      </c>
      <c r="L230">
        <f>IF($D$20=0,IFERROR(L229,MAX($D$16,POWER((ABS(K230)^2)/($I$5*MAX(F230,0.1)^2),1/3))),IF(IFERROR(V229,0)=0,IFERROR(L229,MAX($D$16,POWER((ABS(K230)^2)/($I$5*MAX(F230,0.1)^2),1/3))),IF(OR(IFERROR(L230,0)=0,IFERROR(S229,0)&lt;1,IFERROR(S230,0)&lt;1),MAX($D$16,POWER((ABS(K230)^2)/($I$5*MAX(F230,0.1)^2),1/3)),IF(IFERROR(U230,0)&gt;0,MAX($D$16,IFERROR(L230,0)+((IFERROR(U230,0))*$D$18*IF((IFERROR(S230,0))&lt;1,1,-1))),IF(IFERROR(U230,0)&lt;0,IF(ABS((MAX($D$16,POWER((ABS(K230)^2)/($I$5*MAX(F230,0.1)^2),1/3)))-IFERROR(L230,0))&gt;$D$19,MAX($D$16,IF((MAX($D$16,POWER((ABS(K230)^2)/($I$5*MAX(F230,0.1)^2),1/3)))&gt;IFERROR(L230,0),MIN((MAX($D$16,POWER((ABS(K230)^2)/($I$5*MAX(F230,0.1)^2),1/3))),IFERROR(L230,0)+(MIN(ABS(IFERROR(U230,0))*$D$18,ABS((MAX($D$16,POWER((ABS(K230)^2)/($I$5*MAX(F230,0.1)^2),1/3)))-IFERROR(L230,0))))),MAX((MAX($D$16,POWER((ABS(K230)^2)/($I$5*MAX(F230,0.1)^2),1/3))),IFERROR(L230,0)-(MIN(ABS(IFERROR(U230,0))*$D$18,ABS((MAX($D$16,POWER((ABS(K230)^2)/($I$5*MAX(F230,0.1)^2),1/3)))-IFERROR(L230,0))))))),MAX($D$16,POWER((ABS(K230)^2)/($I$5*MAX(F230,0.1)^2),1/3))),MAX($D$16,IFERROR(L230,0)))))))</f>
        <v/>
      </c>
      <c r="M230">
        <f>((F230)+(G230)*(L230))*(L230)</f>
        <v/>
      </c>
      <c r="N230">
        <f>(((F230)+(G230)*(L230))*(L230))/MAX((F230)+2*(L230)*SQRT(1+(G230)^2),1E-6)</f>
        <v/>
      </c>
      <c r="O230">
        <f>ABS(K230)/MAX(((F230)+(G230)*(L230))*(L230),1E-6)</f>
        <v/>
      </c>
      <c r="P230">
        <f>E230+L230</f>
        <v/>
      </c>
      <c r="Q230">
        <f>P230+((ABS(K230)/MAX(((F230)+(G230)*(L230))*(L230),1E-6))^2)/(2*$I$5)</f>
        <v/>
      </c>
      <c r="R230">
        <f>((ABS(K230)*$D$6)/(MAX(((F230)+(G230)*(L230))*(L230),1E-6)*MAX(((((F230)+(G230)*(L230))*(L230))/MAX((F230)+2*(L230)*SQRT(1+(G230)^2),1E-6))^(2/3),1E-6)))^2</f>
        <v/>
      </c>
      <c r="S230">
        <f>ABS(ABS(K230)/MAX(((F230)+(G230)*(L230))*(L230),1E-6))/SQRT($I$5*MAX((((F230)+(G230)*(L230))*(L230))/MAX((F230)+2*(G230)*(L230),1E-6),1E-6))</f>
        <v/>
      </c>
      <c r="T230">
        <f>((F230)*(L230)^2)/2+(G230)*(L230)^3/3+(ABS(K230)^2)/($I$5*MAX(((F230)+(G230)*(L230))*(L230),1E-6))</f>
        <v/>
      </c>
      <c r="U230">
        <f>IF($D$20=0,0,IFERROR(Q229-(((R229+R230)/2)*J230)-(IF(O229&gt;O230,$D$8*((O229^2-O230^2)/(2*$I$5)),$D$9*((O230^2-O229^2)/(2*$I$5)))+($D$10*(ABS(I230)/90)*(MAX(O229^2,O230^2)/(2*$I$5))))-Q230,0))</f>
        <v/>
      </c>
      <c r="V230">
        <f>IF($D$20=0,1,IFERROR(IF(ROUND(S230,3)=1,1,IF(AND(ABS(U230)&lt;$D$19,S230&gt;1),1,0)),0))</f>
        <v/>
      </c>
      <c r="W230">
        <f>IF($D$20=0,IFERROR(W231,MAX($D$16,POWER((ABS(K230)^2)/($I$5*MAX(F230,0.1)^2),1/3))),IF(IFERROR(AG231,0)=0,IFERROR(W231,MAX($D$16,POWER((ABS(K230)^2)/($I$5*MAX(F230,0.1)^2),1/3))),IF(OR(IFERROR(W230,0)=0,IFERROR(AD231,0)&gt;1),MAX($D$16,POWER((ABS(K230)^2)/($I$5*MAX(F230,0.1)^2),1/3)),IF(IFERROR(AF230,0)&gt;0,MAX($D$16,IFERROR(W230,0)+((IFERROR(AF230,0))*$D$18*IF((IFERROR(AD230,0))&lt;1,1,-1))),IF(IFERROR(AF230,0)&lt;0,IF(ABS((MAX($D$16,POWER((ABS(K230)^2)/($I$5*MAX(F230,0.1)^2),1/3)))-IFERROR(W230,0))&gt;$D$19,MAX($D$16,IF((MAX($D$16,POWER((ABS(K230)^2)/($I$5*MAX(F230,0.1)^2),1/3)))&gt;IFERROR(W230,0),MIN((MAX($D$16,POWER((ABS(K230)^2)/($I$5*MAX(F230,0.1)^2),1/3))),IFERROR(W230,0)+(MIN(ABS(IFERROR(AF230,0))*$D$18,ABS((MAX($D$16,POWER((ABS(K230)^2)/($I$5*MAX(F230,0.1)^2),1/3)))-IFERROR(W230,0))))),MAX((MAX($D$16,POWER((ABS(K230)^2)/($I$5*MAX(F230,0.1)^2),1/3))),IFERROR(W230,0)-(MIN(ABS(IFERROR(AF230,0))*$D$18,ABS((MAX($D$16,POWER((ABS(K230)^2)/($I$5*MAX(F230,0.1)^2),1/3)))-IFERROR(W230,0))))))),MAX($D$16,POWER((ABS(K230)^2)/($I$5*MAX(F230,0.1)^2),1/3))),MAX($D$16,IFERROR(W230,0)))))))</f>
        <v/>
      </c>
      <c r="X230">
        <f>((F230)+(G230)*(W230))*(W230)</f>
        <v/>
      </c>
      <c r="Y230">
        <f>(((F230)+(G230)*(W230))*(W230))/MAX((F230)+2*(W230)*SQRT(1+(G230)^2),1E-6)</f>
        <v/>
      </c>
      <c r="Z230">
        <f>ABS(K230)/MAX(((F230)+(G230)*(W230))*(W230),1E-6)</f>
        <v/>
      </c>
      <c r="AA230">
        <f>E230+W230</f>
        <v/>
      </c>
      <c r="AB230">
        <f>AA230+((ABS(K230)/MAX(((F230)+(G230)*(W230))*(W230),1E-6))^2)/(2*$I$5)</f>
        <v/>
      </c>
      <c r="AC230">
        <f>((ABS(K230)*$D$6)/(MAX(((F230)+(G230)*(W230))*(W230),1E-6)*MAX(((((F230)+(G230)*(W230))*(W230))/MAX((F230)+2*(W230)*SQRT(1+(G230)^2),1E-6))^(2/3),1E-6)))^2</f>
        <v/>
      </c>
      <c r="AD230">
        <f>ABS(ABS(K230)/MAX(((F230)+(G230)*(W230))*(W230),1E-6))/SQRT($I$5*MAX((((F230)+(G230)*(W230))*(W230))/MAX((F230)+2*(G230)*(W230),1E-6),1E-6))</f>
        <v/>
      </c>
      <c r="AE230">
        <f>((F230)*(W230)^2)/2+(G230)*(W230)^3/3+(ABS(K230)^2)/($I$5*MAX(((F230)+(G230)*(W230))*(W230),1E-6))</f>
        <v/>
      </c>
      <c r="AF230">
        <f>IF($D$20=0,0,IFERROR(AB231+(((AC230+AC231)/2)*J231)+(IF(Z230&gt;Z231,$D$8*((Z230^2-Z231^2)/(2*$I$5)),$D$9*((Z231^2-Z230^2)/(2*$I$5)))+($D$10*(ABS(I231)/90)*(MAX(Z230^2,Z231^2)/(2*$I$5))))-AB230,0))</f>
        <v/>
      </c>
      <c r="AG230">
        <f>IF($D$20=0,1,IFERROR(IF(ROUND(AD230,3)=1,1,IF(AND(ABS(AF230)&lt;$D$19,AD230&lt;1),1,0)),0))</f>
        <v/>
      </c>
      <c r="AH230">
        <f>IFERROR(IF(V32="Supercritical",MAX($D$16,IFERROR(L230,MAX($D$16,POWER((ABS(K230)^2)/($I$5*MAX(F230,0.1)^2),1/3)))),IF(V32="Subcritical",MAX($D$16,IFERROR(W230,MAX($D$16,POWER((ABS(K230)^2)/($I$5*MAX(F230,0.1)^2),1/3)))),IF(AND(IFERROR(V230,0)=1,IFERROR(AG230,0)=1),IF(IFERROR(T230,-1E99)&gt;=IFERROR(AE230,-1E99),MAX($D$16,IFERROR(L230,MAX($D$16,POWER((ABS(K230)^2)/($I$5*MAX(F230,0.1)^2),1/3)))),MAX($D$16,IFERROR(W230,MAX($D$16,POWER((ABS(K230)^2)/($I$5*MAX(F230,0.1)^2),1/3))))),IF(IFERROR(V230,0)=1,MAX($D$16,IFERROR(L230,MAX($D$16,POWER((ABS(K230)^2)/($I$5*MAX(F230,0.1)^2),1/3)))),IF(IFERROR(AG230,0)=1,MAX($D$16,IFERROR(W230,MAX($D$16,POWER((ABS(K230)^2)/($I$5*MAX(F230,0.1)^2),1/3)))),MAX($D$16,POWER((ABS(K230)^2)/($I$5*MAX(F230,0.1)^2),1/3))))))),MAX($D$16,POWER((ABS(K230)^2)/($I$5*MAX(F230,0.1)^2),1/3)))</f>
        <v/>
      </c>
      <c r="AI230">
        <f>E230+AH230</f>
        <v/>
      </c>
      <c r="AJ230">
        <f>AI230+((ABS(K230)/MAX(((F230)+(G230)*(AH230))*(AH230),1E-6))^2)/(2*$I$5)</f>
        <v/>
      </c>
      <c r="AM230" t="n">
        <v>0</v>
      </c>
      <c r="AN230" t="n">
        <v>0</v>
      </c>
      <c r="AO230">
        <f>AM230+AN230</f>
        <v/>
      </c>
      <c r="AP230">
        <f>AP229+AO230</f>
        <v/>
      </c>
      <c r="AQ230">
        <f>ABS(ABS(K230)/MAX(((F230)+(G230)*(AH230))*(AH230),1E-6))/SQRT($I$5*MAX((((F230)+(G230)*(AH230))*(AH230))/MAX((F230)+2*(G230)*(AH230),1E-6),1E-6))</f>
        <v/>
      </c>
      <c r="AR230">
        <f>IF(AQ230&lt;1,"Subcritical","Supercritical")</f>
        <v/>
      </c>
      <c r="AS230">
        <f>((ABS(K230)*$D$6)/(MAX(((F230)+(G230)*(AH230))*(AH230),1E-6)*MAX(((((F230)+(G230)*(AH230))*(AH230))/MAX((F230)+2*(AH230)*SQRT(1+(G230)^2),1E-6))^(2/3),1E-6)))^2</f>
        <v/>
      </c>
    </row>
    <row r="231">
      <c r="A231" t="n">
        <v>82</v>
      </c>
      <c r="B231" t="n">
        <v>80.98099999999999</v>
      </c>
      <c r="C231" t="n">
        <v>616499.829</v>
      </c>
      <c r="D231" t="n">
        <v>3097706.007</v>
      </c>
      <c r="E231" t="n">
        <v>632.55</v>
      </c>
      <c r="F231" t="n">
        <v>5.205</v>
      </c>
      <c r="G231" t="n">
        <v>0</v>
      </c>
      <c r="H231" t="inlineStr">
        <is>
          <t>Normal</t>
        </is>
      </c>
      <c r="I231" t="n">
        <v>0.014</v>
      </c>
      <c r="J231">
        <f>B231-B230</f>
        <v/>
      </c>
      <c r="K231">
        <f>MAX(0,K230-AO230)</f>
        <v/>
      </c>
      <c r="L231">
        <f>IF($D$20=0,IFERROR(L230,MAX($D$16,POWER((ABS(K231)^2)/($I$5*MAX(F231,0.1)^2),1/3))),IF(IFERROR(V230,0)=0,IFERROR(L230,MAX($D$16,POWER((ABS(K231)^2)/($I$5*MAX(F231,0.1)^2),1/3))),IF(OR(IFERROR(L231,0)=0,IFERROR(S230,0)&lt;1,IFERROR(S231,0)&lt;1),MAX($D$16,POWER((ABS(K231)^2)/($I$5*MAX(F231,0.1)^2),1/3)),IF(IFERROR(U231,0)&gt;0,MAX($D$16,IFERROR(L231,0)+((IFERROR(U231,0))*$D$18*IF((IFERROR(S231,0))&lt;1,1,-1))),IF(IFERROR(U231,0)&lt;0,IF(ABS((MAX($D$16,POWER((ABS(K231)^2)/($I$5*MAX(F231,0.1)^2),1/3)))-IFERROR(L231,0))&gt;$D$19,MAX($D$16,IF((MAX($D$16,POWER((ABS(K231)^2)/($I$5*MAX(F231,0.1)^2),1/3)))&gt;IFERROR(L231,0),MIN((MAX($D$16,POWER((ABS(K231)^2)/($I$5*MAX(F231,0.1)^2),1/3))),IFERROR(L231,0)+(MIN(ABS(IFERROR(U231,0))*$D$18,ABS((MAX($D$16,POWER((ABS(K231)^2)/($I$5*MAX(F231,0.1)^2),1/3)))-IFERROR(L231,0))))),MAX((MAX($D$16,POWER((ABS(K231)^2)/($I$5*MAX(F231,0.1)^2),1/3))),IFERROR(L231,0)-(MIN(ABS(IFERROR(U231,0))*$D$18,ABS((MAX($D$16,POWER((ABS(K231)^2)/($I$5*MAX(F231,0.1)^2),1/3)))-IFERROR(L231,0))))))),MAX($D$16,POWER((ABS(K231)^2)/($I$5*MAX(F231,0.1)^2),1/3))),MAX($D$16,IFERROR(L231,0)))))))</f>
        <v/>
      </c>
      <c r="M231">
        <f>((F231)+(G231)*(L231))*(L231)</f>
        <v/>
      </c>
      <c r="N231">
        <f>(((F231)+(G231)*(L231))*(L231))/MAX((F231)+2*(L231)*SQRT(1+(G231)^2),1E-6)</f>
        <v/>
      </c>
      <c r="O231">
        <f>ABS(K231)/MAX(((F231)+(G231)*(L231))*(L231),1E-6)</f>
        <v/>
      </c>
      <c r="P231">
        <f>E231+L231</f>
        <v/>
      </c>
      <c r="Q231">
        <f>P231+((ABS(K231)/MAX(((F231)+(G231)*(L231))*(L231),1E-6))^2)/(2*$I$5)</f>
        <v/>
      </c>
      <c r="R231">
        <f>((ABS(K231)*$D$6)/(MAX(((F231)+(G231)*(L231))*(L231),1E-6)*MAX(((((F231)+(G231)*(L231))*(L231))/MAX((F231)+2*(L231)*SQRT(1+(G231)^2),1E-6))^(2/3),1E-6)))^2</f>
        <v/>
      </c>
      <c r="S231">
        <f>ABS(ABS(K231)/MAX(((F231)+(G231)*(L231))*(L231),1E-6))/SQRT($I$5*MAX((((F231)+(G231)*(L231))*(L231))/MAX((F231)+2*(G231)*(L231),1E-6),1E-6))</f>
        <v/>
      </c>
      <c r="T231">
        <f>((F231)*(L231)^2)/2+(G231)*(L231)^3/3+(ABS(K231)^2)/($I$5*MAX(((F231)+(G231)*(L231))*(L231),1E-6))</f>
        <v/>
      </c>
      <c r="U231">
        <f>IF($D$20=0,0,IFERROR(Q230-(((R230+R231)/2)*J231)-(IF(O230&gt;O231,$D$8*((O230^2-O231^2)/(2*$I$5)),$D$9*((O231^2-O230^2)/(2*$I$5)))+($D$10*(ABS(I231)/90)*(MAX(O230^2,O231^2)/(2*$I$5))))-Q231,0))</f>
        <v/>
      </c>
      <c r="V231">
        <f>IF($D$20=0,1,IFERROR(IF(ROUND(S231,3)=1,1,IF(AND(ABS(U231)&lt;$D$19,S231&gt;1),1,0)),0))</f>
        <v/>
      </c>
      <c r="W231">
        <f>IF($D$20=0,IFERROR(W232,MAX($D$16,POWER((ABS(K231)^2)/($I$5*MAX(F231,0.1)^2),1/3))),IF(IFERROR(AG232,0)=0,IFERROR(W232,MAX($D$16,POWER((ABS(K231)^2)/($I$5*MAX(F231,0.1)^2),1/3))),IF(OR(IFERROR(W231,0)=0,IFERROR(AD232,0)&gt;1),MAX($D$16,POWER((ABS(K231)^2)/($I$5*MAX(F231,0.1)^2),1/3)),IF(IFERROR(AF231,0)&gt;0,MAX($D$16,IFERROR(W231,0)+((IFERROR(AF231,0))*$D$18*IF((IFERROR(AD231,0))&lt;1,1,-1))),IF(IFERROR(AF231,0)&lt;0,IF(ABS((MAX($D$16,POWER((ABS(K231)^2)/($I$5*MAX(F231,0.1)^2),1/3)))-IFERROR(W231,0))&gt;$D$19,MAX($D$16,IF((MAX($D$16,POWER((ABS(K231)^2)/($I$5*MAX(F231,0.1)^2),1/3)))&gt;IFERROR(W231,0),MIN((MAX($D$16,POWER((ABS(K231)^2)/($I$5*MAX(F231,0.1)^2),1/3))),IFERROR(W231,0)+(MIN(ABS(IFERROR(AF231,0))*$D$18,ABS((MAX($D$16,POWER((ABS(K231)^2)/($I$5*MAX(F231,0.1)^2),1/3)))-IFERROR(W231,0))))),MAX((MAX($D$16,POWER((ABS(K231)^2)/($I$5*MAX(F231,0.1)^2),1/3))),IFERROR(W231,0)-(MIN(ABS(IFERROR(AF231,0))*$D$18,ABS((MAX($D$16,POWER((ABS(K231)^2)/($I$5*MAX(F231,0.1)^2),1/3)))-IFERROR(W231,0))))))),MAX($D$16,POWER((ABS(K231)^2)/($I$5*MAX(F231,0.1)^2),1/3))),MAX($D$16,IFERROR(W231,0)))))))</f>
        <v/>
      </c>
      <c r="X231">
        <f>((F231)+(G231)*(W231))*(W231)</f>
        <v/>
      </c>
      <c r="Y231">
        <f>(((F231)+(G231)*(W231))*(W231))/MAX((F231)+2*(W231)*SQRT(1+(G231)^2),1E-6)</f>
        <v/>
      </c>
      <c r="Z231">
        <f>ABS(K231)/MAX(((F231)+(G231)*(W231))*(W231),1E-6)</f>
        <v/>
      </c>
      <c r="AA231">
        <f>E231+W231</f>
        <v/>
      </c>
      <c r="AB231">
        <f>AA231+((ABS(K231)/MAX(((F231)+(G231)*(W231))*(W231),1E-6))^2)/(2*$I$5)</f>
        <v/>
      </c>
      <c r="AC231">
        <f>((ABS(K231)*$D$6)/(MAX(((F231)+(G231)*(W231))*(W231),1E-6)*MAX(((((F231)+(G231)*(W231))*(W231))/MAX((F231)+2*(W231)*SQRT(1+(G231)^2),1E-6))^(2/3),1E-6)))^2</f>
        <v/>
      </c>
      <c r="AD231">
        <f>ABS(ABS(K231)/MAX(((F231)+(G231)*(W231))*(W231),1E-6))/SQRT($I$5*MAX((((F231)+(G231)*(W231))*(W231))/MAX((F231)+2*(G231)*(W231),1E-6),1E-6))</f>
        <v/>
      </c>
      <c r="AE231">
        <f>((F231)*(W231)^2)/2+(G231)*(W231)^3/3+(ABS(K231)^2)/($I$5*MAX(((F231)+(G231)*(W231))*(W231),1E-6))</f>
        <v/>
      </c>
      <c r="AF231">
        <f>IF($D$20=0,0,IFERROR(AB232+(((AC231+AC232)/2)*J232)+(IF(Z231&gt;Z232,$D$8*((Z231^2-Z232^2)/(2*$I$5)),$D$9*((Z232^2-Z231^2)/(2*$I$5)))+($D$10*(ABS(I232)/90)*(MAX(Z231^2,Z232^2)/(2*$I$5))))-AB231,0))</f>
        <v/>
      </c>
      <c r="AG231">
        <f>IF($D$20=0,1,IFERROR(IF(ROUND(AD231,3)=1,1,IF(AND(ABS(AF231)&lt;$D$19,AD231&lt;1),1,0)),0))</f>
        <v/>
      </c>
      <c r="AH231">
        <f>IFERROR(IF(V32="Supercritical",MAX($D$16,IFERROR(L231,MAX($D$16,POWER((ABS(K231)^2)/($I$5*MAX(F231,0.1)^2),1/3)))),IF(V32="Subcritical",MAX($D$16,IFERROR(W231,MAX($D$16,POWER((ABS(K231)^2)/($I$5*MAX(F231,0.1)^2),1/3)))),IF(AND(IFERROR(V231,0)=1,IFERROR(AG231,0)=1),IF(IFERROR(T231,-1E99)&gt;=IFERROR(AE231,-1E99),MAX($D$16,IFERROR(L231,MAX($D$16,POWER((ABS(K231)^2)/($I$5*MAX(F231,0.1)^2),1/3)))),MAX($D$16,IFERROR(W231,MAX($D$16,POWER((ABS(K231)^2)/($I$5*MAX(F231,0.1)^2),1/3))))),IF(IFERROR(V231,0)=1,MAX($D$16,IFERROR(L231,MAX($D$16,POWER((ABS(K231)^2)/($I$5*MAX(F231,0.1)^2),1/3)))),IF(IFERROR(AG231,0)=1,MAX($D$16,IFERROR(W231,MAX($D$16,POWER((ABS(K231)^2)/($I$5*MAX(F231,0.1)^2),1/3)))),MAX($D$16,POWER((ABS(K231)^2)/($I$5*MAX(F231,0.1)^2),1/3))))))),MAX($D$16,POWER((ABS(K231)^2)/($I$5*MAX(F231,0.1)^2),1/3)))</f>
        <v/>
      </c>
      <c r="AI231">
        <f>E231+AH231</f>
        <v/>
      </c>
      <c r="AJ231">
        <f>AI231+((ABS(K231)/MAX(((F231)+(G231)*(AH231))*(AH231),1E-6))^2)/(2*$I$5)</f>
        <v/>
      </c>
      <c r="AM231" t="n">
        <v>0</v>
      </c>
      <c r="AN231" t="n">
        <v>0</v>
      </c>
      <c r="AO231">
        <f>AM231+AN231</f>
        <v/>
      </c>
      <c r="AP231">
        <f>AP230+AO231</f>
        <v/>
      </c>
      <c r="AQ231">
        <f>ABS(ABS(K231)/MAX(((F231)+(G231)*(AH231))*(AH231),1E-6))/SQRT($I$5*MAX((((F231)+(G231)*(AH231))*(AH231))/MAX((F231)+2*(G231)*(AH231),1E-6),1E-6))</f>
        <v/>
      </c>
      <c r="AR231">
        <f>IF(AQ231&lt;1,"Subcritical","Supercritical")</f>
        <v/>
      </c>
      <c r="AS231">
        <f>((ABS(K231)*$D$6)/(MAX(((F231)+(G231)*(AH231))*(AH231),1E-6)*MAX(((((F231)+(G231)*(AH231))*(AH231))/MAX((F231)+2*(AH231)*SQRT(1+(G231)^2),1E-6))^(2/3),1E-6)))^2</f>
        <v/>
      </c>
    </row>
    <row r="232">
      <c r="A232" t="n">
        <v>83</v>
      </c>
      <c r="B232" t="n">
        <v>81.98099999999999</v>
      </c>
      <c r="C232" t="n">
        <v>616499.254</v>
      </c>
      <c r="D232" t="n">
        <v>3097705.188</v>
      </c>
      <c r="E232" t="n">
        <v>632.548</v>
      </c>
      <c r="F232" t="n">
        <v>5.202</v>
      </c>
      <c r="G232" t="n">
        <v>0</v>
      </c>
      <c r="H232" t="inlineStr">
        <is>
          <t>Normal</t>
        </is>
      </c>
      <c r="I232" t="n">
        <v>1.867</v>
      </c>
      <c r="J232">
        <f>B232-B231</f>
        <v/>
      </c>
      <c r="K232">
        <f>MAX(0,K231-AO231)</f>
        <v/>
      </c>
      <c r="L232">
        <f>IF($D$20=0,IFERROR(L231,MAX($D$16,POWER((ABS(K232)^2)/($I$5*MAX(F232,0.1)^2),1/3))),IF(IFERROR(V231,0)=0,IFERROR(L231,MAX($D$16,POWER((ABS(K232)^2)/($I$5*MAX(F232,0.1)^2),1/3))),IF(OR(IFERROR(L232,0)=0,IFERROR(S231,0)&lt;1,IFERROR(S232,0)&lt;1),MAX($D$16,POWER((ABS(K232)^2)/($I$5*MAX(F232,0.1)^2),1/3)),IF(IFERROR(U232,0)&gt;0,MAX($D$16,IFERROR(L232,0)+((IFERROR(U232,0))*$D$18*IF((IFERROR(S232,0))&lt;1,1,-1))),IF(IFERROR(U232,0)&lt;0,IF(ABS((MAX($D$16,POWER((ABS(K232)^2)/($I$5*MAX(F232,0.1)^2),1/3)))-IFERROR(L232,0))&gt;$D$19,MAX($D$16,IF((MAX($D$16,POWER((ABS(K232)^2)/($I$5*MAX(F232,0.1)^2),1/3)))&gt;IFERROR(L232,0),MIN((MAX($D$16,POWER((ABS(K232)^2)/($I$5*MAX(F232,0.1)^2),1/3))),IFERROR(L232,0)+(MIN(ABS(IFERROR(U232,0))*$D$18,ABS((MAX($D$16,POWER((ABS(K232)^2)/($I$5*MAX(F232,0.1)^2),1/3)))-IFERROR(L232,0))))),MAX((MAX($D$16,POWER((ABS(K232)^2)/($I$5*MAX(F232,0.1)^2),1/3))),IFERROR(L232,0)-(MIN(ABS(IFERROR(U232,0))*$D$18,ABS((MAX($D$16,POWER((ABS(K232)^2)/($I$5*MAX(F232,0.1)^2),1/3)))-IFERROR(L232,0))))))),MAX($D$16,POWER((ABS(K232)^2)/($I$5*MAX(F232,0.1)^2),1/3))),MAX($D$16,IFERROR(L232,0)))))))</f>
        <v/>
      </c>
      <c r="M232">
        <f>((F232)+(G232)*(L232))*(L232)</f>
        <v/>
      </c>
      <c r="N232">
        <f>(((F232)+(G232)*(L232))*(L232))/MAX((F232)+2*(L232)*SQRT(1+(G232)^2),1E-6)</f>
        <v/>
      </c>
      <c r="O232">
        <f>ABS(K232)/MAX(((F232)+(G232)*(L232))*(L232),1E-6)</f>
        <v/>
      </c>
      <c r="P232">
        <f>E232+L232</f>
        <v/>
      </c>
      <c r="Q232">
        <f>P232+((ABS(K232)/MAX(((F232)+(G232)*(L232))*(L232),1E-6))^2)/(2*$I$5)</f>
        <v/>
      </c>
      <c r="R232">
        <f>((ABS(K232)*$D$6)/(MAX(((F232)+(G232)*(L232))*(L232),1E-6)*MAX(((((F232)+(G232)*(L232))*(L232))/MAX((F232)+2*(L232)*SQRT(1+(G232)^2),1E-6))^(2/3),1E-6)))^2</f>
        <v/>
      </c>
      <c r="S232">
        <f>ABS(ABS(K232)/MAX(((F232)+(G232)*(L232))*(L232),1E-6))/SQRT($I$5*MAX((((F232)+(G232)*(L232))*(L232))/MAX((F232)+2*(G232)*(L232),1E-6),1E-6))</f>
        <v/>
      </c>
      <c r="T232">
        <f>((F232)*(L232)^2)/2+(G232)*(L232)^3/3+(ABS(K232)^2)/($I$5*MAX(((F232)+(G232)*(L232))*(L232),1E-6))</f>
        <v/>
      </c>
      <c r="U232">
        <f>IF($D$20=0,0,IFERROR(Q231-(((R231+R232)/2)*J232)-(IF(O231&gt;O232,$D$8*((O231^2-O232^2)/(2*$I$5)),$D$9*((O232^2-O231^2)/(2*$I$5)))+($D$10*(ABS(I232)/90)*(MAX(O231^2,O232^2)/(2*$I$5))))-Q232,0))</f>
        <v/>
      </c>
      <c r="V232">
        <f>IF($D$20=0,1,IFERROR(IF(ROUND(S232,3)=1,1,IF(AND(ABS(U232)&lt;$D$19,S232&gt;1),1,0)),0))</f>
        <v/>
      </c>
      <c r="W232">
        <f>IF($D$20=0,IFERROR(W233,MAX($D$16,POWER((ABS(K232)^2)/($I$5*MAX(F232,0.1)^2),1/3))),IF(IFERROR(AG233,0)=0,IFERROR(W233,MAX($D$16,POWER((ABS(K232)^2)/($I$5*MAX(F232,0.1)^2),1/3))),IF(OR(IFERROR(W232,0)=0,IFERROR(AD233,0)&gt;1),MAX($D$16,POWER((ABS(K232)^2)/($I$5*MAX(F232,0.1)^2),1/3)),IF(IFERROR(AF232,0)&gt;0,MAX($D$16,IFERROR(W232,0)+((IFERROR(AF232,0))*$D$18*IF((IFERROR(AD232,0))&lt;1,1,-1))),IF(IFERROR(AF232,0)&lt;0,IF(ABS((MAX($D$16,POWER((ABS(K232)^2)/($I$5*MAX(F232,0.1)^2),1/3)))-IFERROR(W232,0))&gt;$D$19,MAX($D$16,IF((MAX($D$16,POWER((ABS(K232)^2)/($I$5*MAX(F232,0.1)^2),1/3)))&gt;IFERROR(W232,0),MIN((MAX($D$16,POWER((ABS(K232)^2)/($I$5*MAX(F232,0.1)^2),1/3))),IFERROR(W232,0)+(MIN(ABS(IFERROR(AF232,0))*$D$18,ABS((MAX($D$16,POWER((ABS(K232)^2)/($I$5*MAX(F232,0.1)^2),1/3)))-IFERROR(W232,0))))),MAX((MAX($D$16,POWER((ABS(K232)^2)/($I$5*MAX(F232,0.1)^2),1/3))),IFERROR(W232,0)-(MIN(ABS(IFERROR(AF232,0))*$D$18,ABS((MAX($D$16,POWER((ABS(K232)^2)/($I$5*MAX(F232,0.1)^2),1/3)))-IFERROR(W232,0))))))),MAX($D$16,POWER((ABS(K232)^2)/($I$5*MAX(F232,0.1)^2),1/3))),MAX($D$16,IFERROR(W232,0)))))))</f>
        <v/>
      </c>
      <c r="X232">
        <f>((F232)+(G232)*(W232))*(W232)</f>
        <v/>
      </c>
      <c r="Y232">
        <f>(((F232)+(G232)*(W232))*(W232))/MAX((F232)+2*(W232)*SQRT(1+(G232)^2),1E-6)</f>
        <v/>
      </c>
      <c r="Z232">
        <f>ABS(K232)/MAX(((F232)+(G232)*(W232))*(W232),1E-6)</f>
        <v/>
      </c>
      <c r="AA232">
        <f>E232+W232</f>
        <v/>
      </c>
      <c r="AB232">
        <f>AA232+((ABS(K232)/MAX(((F232)+(G232)*(W232))*(W232),1E-6))^2)/(2*$I$5)</f>
        <v/>
      </c>
      <c r="AC232">
        <f>((ABS(K232)*$D$6)/(MAX(((F232)+(G232)*(W232))*(W232),1E-6)*MAX(((((F232)+(G232)*(W232))*(W232))/MAX((F232)+2*(W232)*SQRT(1+(G232)^2),1E-6))^(2/3),1E-6)))^2</f>
        <v/>
      </c>
      <c r="AD232">
        <f>ABS(ABS(K232)/MAX(((F232)+(G232)*(W232))*(W232),1E-6))/SQRT($I$5*MAX((((F232)+(G232)*(W232))*(W232))/MAX((F232)+2*(G232)*(W232),1E-6),1E-6))</f>
        <v/>
      </c>
      <c r="AE232">
        <f>((F232)*(W232)^2)/2+(G232)*(W232)^3/3+(ABS(K232)^2)/($I$5*MAX(((F232)+(G232)*(W232))*(W232),1E-6))</f>
        <v/>
      </c>
      <c r="AF232">
        <f>IF($D$20=0,0,IFERROR(AB233+(((AC232+AC233)/2)*J233)+(IF(Z232&gt;Z233,$D$8*((Z232^2-Z233^2)/(2*$I$5)),$D$9*((Z233^2-Z232^2)/(2*$I$5)))+($D$10*(ABS(I233)/90)*(MAX(Z232^2,Z233^2)/(2*$I$5))))-AB232,0))</f>
        <v/>
      </c>
      <c r="AG232">
        <f>IF($D$20=0,1,IFERROR(IF(ROUND(AD232,3)=1,1,IF(AND(ABS(AF232)&lt;$D$19,AD232&lt;1),1,0)),0))</f>
        <v/>
      </c>
      <c r="AH232">
        <f>IFERROR(IF(V32="Supercritical",MAX($D$16,IFERROR(L232,MAX($D$16,POWER((ABS(K232)^2)/($I$5*MAX(F232,0.1)^2),1/3)))),IF(V32="Subcritical",MAX($D$16,IFERROR(W232,MAX($D$16,POWER((ABS(K232)^2)/($I$5*MAX(F232,0.1)^2),1/3)))),IF(AND(IFERROR(V232,0)=1,IFERROR(AG232,0)=1),IF(IFERROR(T232,-1E99)&gt;=IFERROR(AE232,-1E99),MAX($D$16,IFERROR(L232,MAX($D$16,POWER((ABS(K232)^2)/($I$5*MAX(F232,0.1)^2),1/3)))),MAX($D$16,IFERROR(W232,MAX($D$16,POWER((ABS(K232)^2)/($I$5*MAX(F232,0.1)^2),1/3))))),IF(IFERROR(V232,0)=1,MAX($D$16,IFERROR(L232,MAX($D$16,POWER((ABS(K232)^2)/($I$5*MAX(F232,0.1)^2),1/3)))),IF(IFERROR(AG232,0)=1,MAX($D$16,IFERROR(W232,MAX($D$16,POWER((ABS(K232)^2)/($I$5*MAX(F232,0.1)^2),1/3)))),MAX($D$16,POWER((ABS(K232)^2)/($I$5*MAX(F232,0.1)^2),1/3))))))),MAX($D$16,POWER((ABS(K232)^2)/($I$5*MAX(F232,0.1)^2),1/3)))</f>
        <v/>
      </c>
      <c r="AI232">
        <f>E232+AH232</f>
        <v/>
      </c>
      <c r="AJ232">
        <f>AI232+((ABS(K232)/MAX(((F232)+(G232)*(AH232))*(AH232),1E-6))^2)/(2*$I$5)</f>
        <v/>
      </c>
      <c r="AM232" t="n">
        <v>0</v>
      </c>
      <c r="AN232" t="n">
        <v>0</v>
      </c>
      <c r="AO232">
        <f>AM232+AN232</f>
        <v/>
      </c>
      <c r="AP232">
        <f>AP231+AO232</f>
        <v/>
      </c>
      <c r="AQ232">
        <f>ABS(ABS(K232)/MAX(((F232)+(G232)*(AH232))*(AH232),1E-6))/SQRT($I$5*MAX((((F232)+(G232)*(AH232))*(AH232))/MAX((F232)+2*(G232)*(AH232),1E-6),1E-6))</f>
        <v/>
      </c>
      <c r="AR232">
        <f>IF(AQ232&lt;1,"Subcritical","Supercritical")</f>
        <v/>
      </c>
      <c r="AS232">
        <f>((ABS(K232)*$D$6)/(MAX(((F232)+(G232)*(AH232))*(AH232),1E-6)*MAX(((((F232)+(G232)*(AH232))*(AH232))/MAX((F232)+2*(AH232)*SQRT(1+(G232)^2),1E-6))^(2/3),1E-6)))^2</f>
        <v/>
      </c>
    </row>
    <row r="233">
      <c r="A233" t="n">
        <v>84</v>
      </c>
      <c r="B233" t="n">
        <v>82.97499999999999</v>
      </c>
      <c r="C233" t="n">
        <v>616498.657</v>
      </c>
      <c r="D233" t="n">
        <v>3097704.394</v>
      </c>
      <c r="E233" t="n">
        <v>632.546</v>
      </c>
      <c r="F233" t="n">
        <v>5.747</v>
      </c>
      <c r="G233" t="n">
        <v>0</v>
      </c>
      <c r="H233" t="inlineStr">
        <is>
          <t>Normal</t>
        </is>
      </c>
      <c r="I233" t="n">
        <v>24.24</v>
      </c>
      <c r="J233">
        <f>B233-B232</f>
        <v/>
      </c>
      <c r="K233">
        <f>MAX(0,K232-AO232)</f>
        <v/>
      </c>
      <c r="L233">
        <f>IF($D$20=0,IFERROR(L232,MAX($D$16,POWER((ABS(K233)^2)/($I$5*MAX(F233,0.1)^2),1/3))),IF(IFERROR(V232,0)=0,IFERROR(L232,MAX($D$16,POWER((ABS(K233)^2)/($I$5*MAX(F233,0.1)^2),1/3))),IF(OR(IFERROR(L233,0)=0,IFERROR(S232,0)&lt;1,IFERROR(S233,0)&lt;1),MAX($D$16,POWER((ABS(K233)^2)/($I$5*MAX(F233,0.1)^2),1/3)),IF(IFERROR(U233,0)&gt;0,MAX($D$16,IFERROR(L233,0)+((IFERROR(U233,0))*$D$18*IF((IFERROR(S233,0))&lt;1,1,-1))),IF(IFERROR(U233,0)&lt;0,IF(ABS((MAX($D$16,POWER((ABS(K233)^2)/($I$5*MAX(F233,0.1)^2),1/3)))-IFERROR(L233,0))&gt;$D$19,MAX($D$16,IF((MAX($D$16,POWER((ABS(K233)^2)/($I$5*MAX(F233,0.1)^2),1/3)))&gt;IFERROR(L233,0),MIN((MAX($D$16,POWER((ABS(K233)^2)/($I$5*MAX(F233,0.1)^2),1/3))),IFERROR(L233,0)+(MIN(ABS(IFERROR(U233,0))*$D$18,ABS((MAX($D$16,POWER((ABS(K233)^2)/($I$5*MAX(F233,0.1)^2),1/3)))-IFERROR(L233,0))))),MAX((MAX($D$16,POWER((ABS(K233)^2)/($I$5*MAX(F233,0.1)^2),1/3))),IFERROR(L233,0)-(MIN(ABS(IFERROR(U233,0))*$D$18,ABS((MAX($D$16,POWER((ABS(K233)^2)/($I$5*MAX(F233,0.1)^2),1/3)))-IFERROR(L233,0))))))),MAX($D$16,POWER((ABS(K233)^2)/($I$5*MAX(F233,0.1)^2),1/3))),MAX($D$16,IFERROR(L233,0)))))))</f>
        <v/>
      </c>
      <c r="M233">
        <f>((F233)+(G233)*(L233))*(L233)</f>
        <v/>
      </c>
      <c r="N233">
        <f>(((F233)+(G233)*(L233))*(L233))/MAX((F233)+2*(L233)*SQRT(1+(G233)^2),1E-6)</f>
        <v/>
      </c>
      <c r="O233">
        <f>ABS(K233)/MAX(((F233)+(G233)*(L233))*(L233),1E-6)</f>
        <v/>
      </c>
      <c r="P233">
        <f>E233+L233</f>
        <v/>
      </c>
      <c r="Q233">
        <f>P233+((ABS(K233)/MAX(((F233)+(G233)*(L233))*(L233),1E-6))^2)/(2*$I$5)</f>
        <v/>
      </c>
      <c r="R233">
        <f>((ABS(K233)*$D$6)/(MAX(((F233)+(G233)*(L233))*(L233),1E-6)*MAX(((((F233)+(G233)*(L233))*(L233))/MAX((F233)+2*(L233)*SQRT(1+(G233)^2),1E-6))^(2/3),1E-6)))^2</f>
        <v/>
      </c>
      <c r="S233">
        <f>ABS(ABS(K233)/MAX(((F233)+(G233)*(L233))*(L233),1E-6))/SQRT($I$5*MAX((((F233)+(G233)*(L233))*(L233))/MAX((F233)+2*(G233)*(L233),1E-6),1E-6))</f>
        <v/>
      </c>
      <c r="T233">
        <f>((F233)*(L233)^2)/2+(G233)*(L233)^3/3+(ABS(K233)^2)/($I$5*MAX(((F233)+(G233)*(L233))*(L233),1E-6))</f>
        <v/>
      </c>
      <c r="U233">
        <f>IF($D$20=0,0,IFERROR(Q232-(((R232+R233)/2)*J233)-(IF(O232&gt;O233,$D$8*((O232^2-O233^2)/(2*$I$5)),$D$9*((O233^2-O232^2)/(2*$I$5)))+($D$10*(ABS(I233)/90)*(MAX(O232^2,O233^2)/(2*$I$5))))-Q233,0))</f>
        <v/>
      </c>
      <c r="V233">
        <f>IF($D$20=0,1,IFERROR(IF(ROUND(S233,3)=1,1,IF(AND(ABS(U233)&lt;$D$19,S233&gt;1),1,0)),0))</f>
        <v/>
      </c>
      <c r="W233">
        <f>IF($D$20=0,IFERROR(W234,MAX($D$16,POWER((ABS(K233)^2)/($I$5*MAX(F233,0.1)^2),1/3))),IF(IFERROR(AG234,0)=0,IFERROR(W234,MAX($D$16,POWER((ABS(K233)^2)/($I$5*MAX(F233,0.1)^2),1/3))),IF(OR(IFERROR(W233,0)=0,IFERROR(AD234,0)&gt;1),MAX($D$16,POWER((ABS(K233)^2)/($I$5*MAX(F233,0.1)^2),1/3)),IF(IFERROR(AF233,0)&gt;0,MAX($D$16,IFERROR(W233,0)+((IFERROR(AF233,0))*$D$18*IF((IFERROR(AD233,0))&lt;1,1,-1))),IF(IFERROR(AF233,0)&lt;0,IF(ABS((MAX($D$16,POWER((ABS(K233)^2)/($I$5*MAX(F233,0.1)^2),1/3)))-IFERROR(W233,0))&gt;$D$19,MAX($D$16,IF((MAX($D$16,POWER((ABS(K233)^2)/($I$5*MAX(F233,0.1)^2),1/3)))&gt;IFERROR(W233,0),MIN((MAX($D$16,POWER((ABS(K233)^2)/($I$5*MAX(F233,0.1)^2),1/3))),IFERROR(W233,0)+(MIN(ABS(IFERROR(AF233,0))*$D$18,ABS((MAX($D$16,POWER((ABS(K233)^2)/($I$5*MAX(F233,0.1)^2),1/3)))-IFERROR(W233,0))))),MAX((MAX($D$16,POWER((ABS(K233)^2)/($I$5*MAX(F233,0.1)^2),1/3))),IFERROR(W233,0)-(MIN(ABS(IFERROR(AF233,0))*$D$18,ABS((MAX($D$16,POWER((ABS(K233)^2)/($I$5*MAX(F233,0.1)^2),1/3)))-IFERROR(W233,0))))))),MAX($D$16,POWER((ABS(K233)^2)/($I$5*MAX(F233,0.1)^2),1/3))),MAX($D$16,IFERROR(W233,0)))))))</f>
        <v/>
      </c>
      <c r="X233">
        <f>((F233)+(G233)*(W233))*(W233)</f>
        <v/>
      </c>
      <c r="Y233">
        <f>(((F233)+(G233)*(W233))*(W233))/MAX((F233)+2*(W233)*SQRT(1+(G233)^2),1E-6)</f>
        <v/>
      </c>
      <c r="Z233">
        <f>ABS(K233)/MAX(((F233)+(G233)*(W233))*(W233),1E-6)</f>
        <v/>
      </c>
      <c r="AA233">
        <f>E233+W233</f>
        <v/>
      </c>
      <c r="AB233">
        <f>AA233+((ABS(K233)/MAX(((F233)+(G233)*(W233))*(W233),1E-6))^2)/(2*$I$5)</f>
        <v/>
      </c>
      <c r="AC233">
        <f>((ABS(K233)*$D$6)/(MAX(((F233)+(G233)*(W233))*(W233),1E-6)*MAX(((((F233)+(G233)*(W233))*(W233))/MAX((F233)+2*(W233)*SQRT(1+(G233)^2),1E-6))^(2/3),1E-6)))^2</f>
        <v/>
      </c>
      <c r="AD233">
        <f>ABS(ABS(K233)/MAX(((F233)+(G233)*(W233))*(W233),1E-6))/SQRT($I$5*MAX((((F233)+(G233)*(W233))*(W233))/MAX((F233)+2*(G233)*(W233),1E-6),1E-6))</f>
        <v/>
      </c>
      <c r="AE233">
        <f>((F233)*(W233)^2)/2+(G233)*(W233)^3/3+(ABS(K233)^2)/($I$5*MAX(((F233)+(G233)*(W233))*(W233),1E-6))</f>
        <v/>
      </c>
      <c r="AF233">
        <f>IF($D$20=0,0,IFERROR(AB234+(((AC233+AC234)/2)*J234)+(IF(Z233&gt;Z234,$D$8*((Z233^2-Z234^2)/(2*$I$5)),$D$9*((Z234^2-Z233^2)/(2*$I$5)))+($D$10*(ABS(I234)/90)*(MAX(Z233^2,Z234^2)/(2*$I$5))))-AB233,0))</f>
        <v/>
      </c>
      <c r="AG233">
        <f>IF($D$20=0,1,IFERROR(IF(ROUND(AD233,3)=1,1,IF(AND(ABS(AF233)&lt;$D$19,AD233&lt;1),1,0)),0))</f>
        <v/>
      </c>
      <c r="AH233">
        <f>IFERROR(IF(V32="Supercritical",MAX($D$16,IFERROR(L233,MAX($D$16,POWER((ABS(K233)^2)/($I$5*MAX(F233,0.1)^2),1/3)))),IF(V32="Subcritical",MAX($D$16,IFERROR(W233,MAX($D$16,POWER((ABS(K233)^2)/($I$5*MAX(F233,0.1)^2),1/3)))),IF(AND(IFERROR(V233,0)=1,IFERROR(AG233,0)=1),IF(IFERROR(T233,-1E99)&gt;=IFERROR(AE233,-1E99),MAX($D$16,IFERROR(L233,MAX($D$16,POWER((ABS(K233)^2)/($I$5*MAX(F233,0.1)^2),1/3)))),MAX($D$16,IFERROR(W233,MAX($D$16,POWER((ABS(K233)^2)/($I$5*MAX(F233,0.1)^2),1/3))))),IF(IFERROR(V233,0)=1,MAX($D$16,IFERROR(L233,MAX($D$16,POWER((ABS(K233)^2)/($I$5*MAX(F233,0.1)^2),1/3)))),IF(IFERROR(AG233,0)=1,MAX($D$16,IFERROR(W233,MAX($D$16,POWER((ABS(K233)^2)/($I$5*MAX(F233,0.1)^2),1/3)))),MAX($D$16,POWER((ABS(K233)^2)/($I$5*MAX(F233,0.1)^2),1/3))))))),MAX($D$16,POWER((ABS(K233)^2)/($I$5*MAX(F233,0.1)^2),1/3)))</f>
        <v/>
      </c>
      <c r="AI233">
        <f>E233+AH233</f>
        <v/>
      </c>
      <c r="AJ233">
        <f>AI233+((ABS(K233)/MAX(((F233)+(G233)*(AH233))*(AH233),1E-6))^2)/(2*$I$5)</f>
        <v/>
      </c>
      <c r="AM233" t="n">
        <v>0</v>
      </c>
      <c r="AN233" t="n">
        <v>0</v>
      </c>
      <c r="AO233">
        <f>AM233+AN233</f>
        <v/>
      </c>
      <c r="AP233">
        <f>AP232+AO233</f>
        <v/>
      </c>
      <c r="AQ233">
        <f>ABS(ABS(K233)/MAX(((F233)+(G233)*(AH233))*(AH233),1E-6))/SQRT($I$5*MAX((((F233)+(G233)*(AH233))*(AH233))/MAX((F233)+2*(G233)*(AH233),1E-6),1E-6))</f>
        <v/>
      </c>
      <c r="AR233">
        <f>IF(AQ233&lt;1,"Subcritical","Supercritical")</f>
        <v/>
      </c>
      <c r="AS233">
        <f>((ABS(K233)*$D$6)/(MAX(((F233)+(G233)*(AH233))*(AH233),1E-6)*MAX(((((F233)+(G233)*(AH233))*(AH233))/MAX((F233)+2*(AH233)*SQRT(1+(G233)^2),1E-6))^(2/3),1E-6)))^2</f>
        <v/>
      </c>
    </row>
    <row r="234">
      <c r="A234" t="n">
        <v>85</v>
      </c>
      <c r="B234" t="n">
        <v>83.974</v>
      </c>
      <c r="C234" t="n">
        <v>616497.781</v>
      </c>
      <c r="D234" t="n">
        <v>3097703.912</v>
      </c>
      <c r="E234" t="n">
        <v>632.544</v>
      </c>
      <c r="F234" t="n">
        <v>5.645</v>
      </c>
      <c r="G234" t="n">
        <v>0</v>
      </c>
      <c r="H234" t="inlineStr">
        <is>
          <t>Normal</t>
        </is>
      </c>
      <c r="I234" t="n">
        <v>0</v>
      </c>
      <c r="J234">
        <f>B234-B233</f>
        <v/>
      </c>
      <c r="K234">
        <f>MAX(0,K233-AO233)</f>
        <v/>
      </c>
      <c r="L234">
        <f>IF($D$20=0,IFERROR(L233,MAX($D$16,POWER((ABS(K234)^2)/($I$5*MAX(F234,0.1)^2),1/3))),IF(IFERROR(V233,0)=0,IFERROR(L233,MAX($D$16,POWER((ABS(K234)^2)/($I$5*MAX(F234,0.1)^2),1/3))),IF(OR(IFERROR(L234,0)=0,IFERROR(S233,0)&lt;1,IFERROR(S234,0)&lt;1),MAX($D$16,POWER((ABS(K234)^2)/($I$5*MAX(F234,0.1)^2),1/3)),IF(IFERROR(U234,0)&gt;0,MAX($D$16,IFERROR(L234,0)+((IFERROR(U234,0))*$D$18*IF((IFERROR(S234,0))&lt;1,1,-1))),IF(IFERROR(U234,0)&lt;0,IF(ABS((MAX($D$16,POWER((ABS(K234)^2)/($I$5*MAX(F234,0.1)^2),1/3)))-IFERROR(L234,0))&gt;$D$19,MAX($D$16,IF((MAX($D$16,POWER((ABS(K234)^2)/($I$5*MAX(F234,0.1)^2),1/3)))&gt;IFERROR(L234,0),MIN((MAX($D$16,POWER((ABS(K234)^2)/($I$5*MAX(F234,0.1)^2),1/3))),IFERROR(L234,0)+(MIN(ABS(IFERROR(U234,0))*$D$18,ABS((MAX($D$16,POWER((ABS(K234)^2)/($I$5*MAX(F234,0.1)^2),1/3)))-IFERROR(L234,0))))),MAX((MAX($D$16,POWER((ABS(K234)^2)/($I$5*MAX(F234,0.1)^2),1/3))),IFERROR(L234,0)-(MIN(ABS(IFERROR(U234,0))*$D$18,ABS((MAX($D$16,POWER((ABS(K234)^2)/($I$5*MAX(F234,0.1)^2),1/3)))-IFERROR(L234,0))))))),MAX($D$16,POWER((ABS(K234)^2)/($I$5*MAX(F234,0.1)^2),1/3))),MAX($D$16,IFERROR(L234,0)))))))</f>
        <v/>
      </c>
      <c r="M234">
        <f>((F234)+(G234)*(L234))*(L234)</f>
        <v/>
      </c>
      <c r="N234">
        <f>(((F234)+(G234)*(L234))*(L234))/MAX((F234)+2*(L234)*SQRT(1+(G234)^2),1E-6)</f>
        <v/>
      </c>
      <c r="O234">
        <f>ABS(K234)/MAX(((F234)+(G234)*(L234))*(L234),1E-6)</f>
        <v/>
      </c>
      <c r="P234">
        <f>E234+L234</f>
        <v/>
      </c>
      <c r="Q234">
        <f>P234+((ABS(K234)/MAX(((F234)+(G234)*(L234))*(L234),1E-6))^2)/(2*$I$5)</f>
        <v/>
      </c>
      <c r="R234">
        <f>((ABS(K234)*$D$6)/(MAX(((F234)+(G234)*(L234))*(L234),1E-6)*MAX(((((F234)+(G234)*(L234))*(L234))/MAX((F234)+2*(L234)*SQRT(1+(G234)^2),1E-6))^(2/3),1E-6)))^2</f>
        <v/>
      </c>
      <c r="S234">
        <f>ABS(ABS(K234)/MAX(((F234)+(G234)*(L234))*(L234),1E-6))/SQRT($I$5*MAX((((F234)+(G234)*(L234))*(L234))/MAX((F234)+2*(G234)*(L234),1E-6),1E-6))</f>
        <v/>
      </c>
      <c r="T234">
        <f>((F234)*(L234)^2)/2+(G234)*(L234)^3/3+(ABS(K234)^2)/($I$5*MAX(((F234)+(G234)*(L234))*(L234),1E-6))</f>
        <v/>
      </c>
      <c r="U234">
        <f>IF($D$20=0,0,IFERROR(Q233-(((R233+R234)/2)*J234)-(IF(O233&gt;O234,$D$8*((O233^2-O234^2)/(2*$I$5)),$D$9*((O234^2-O233^2)/(2*$I$5)))+($D$10*(ABS(I234)/90)*(MAX(O233^2,O234^2)/(2*$I$5))))-Q234,0))</f>
        <v/>
      </c>
      <c r="V234">
        <f>IF($D$20=0,1,IFERROR(IF(ROUND(S234,3)=1,1,IF(AND(ABS(U234)&lt;$D$19,S234&gt;1),1,0)),0))</f>
        <v/>
      </c>
      <c r="W234">
        <f>IF($D$20=0,IFERROR(W235,MAX($D$16,POWER((ABS(K234)^2)/($I$5*MAX(F234,0.1)^2),1/3))),IF(IFERROR(AG235,0)=0,IFERROR(W235,MAX($D$16,POWER((ABS(K234)^2)/($I$5*MAX(F234,0.1)^2),1/3))),IF(OR(IFERROR(W234,0)=0,IFERROR(AD235,0)&gt;1),MAX($D$16,POWER((ABS(K234)^2)/($I$5*MAX(F234,0.1)^2),1/3)),IF(IFERROR(AF234,0)&gt;0,MAX($D$16,IFERROR(W234,0)+((IFERROR(AF234,0))*$D$18*IF((IFERROR(AD234,0))&lt;1,1,-1))),IF(IFERROR(AF234,0)&lt;0,IF(ABS((MAX($D$16,POWER((ABS(K234)^2)/($I$5*MAX(F234,0.1)^2),1/3)))-IFERROR(W234,0))&gt;$D$19,MAX($D$16,IF((MAX($D$16,POWER((ABS(K234)^2)/($I$5*MAX(F234,0.1)^2),1/3)))&gt;IFERROR(W234,0),MIN((MAX($D$16,POWER((ABS(K234)^2)/($I$5*MAX(F234,0.1)^2),1/3))),IFERROR(W234,0)+(MIN(ABS(IFERROR(AF234,0))*$D$18,ABS((MAX($D$16,POWER((ABS(K234)^2)/($I$5*MAX(F234,0.1)^2),1/3)))-IFERROR(W234,0))))),MAX((MAX($D$16,POWER((ABS(K234)^2)/($I$5*MAX(F234,0.1)^2),1/3))),IFERROR(W234,0)-(MIN(ABS(IFERROR(AF234,0))*$D$18,ABS((MAX($D$16,POWER((ABS(K234)^2)/($I$5*MAX(F234,0.1)^2),1/3)))-IFERROR(W234,0))))))),MAX($D$16,POWER((ABS(K234)^2)/($I$5*MAX(F234,0.1)^2),1/3))),MAX($D$16,IFERROR(W234,0)))))))</f>
        <v/>
      </c>
      <c r="X234">
        <f>((F234)+(G234)*(W234))*(W234)</f>
        <v/>
      </c>
      <c r="Y234">
        <f>(((F234)+(G234)*(W234))*(W234))/MAX((F234)+2*(W234)*SQRT(1+(G234)^2),1E-6)</f>
        <v/>
      </c>
      <c r="Z234">
        <f>ABS(K234)/MAX(((F234)+(G234)*(W234))*(W234),1E-6)</f>
        <v/>
      </c>
      <c r="AA234">
        <f>E234+W234</f>
        <v/>
      </c>
      <c r="AB234">
        <f>AA234+((ABS(K234)/MAX(((F234)+(G234)*(W234))*(W234),1E-6))^2)/(2*$I$5)</f>
        <v/>
      </c>
      <c r="AC234">
        <f>((ABS(K234)*$D$6)/(MAX(((F234)+(G234)*(W234))*(W234),1E-6)*MAX(((((F234)+(G234)*(W234))*(W234))/MAX((F234)+2*(W234)*SQRT(1+(G234)^2),1E-6))^(2/3),1E-6)))^2</f>
        <v/>
      </c>
      <c r="AD234">
        <f>ABS(ABS(K234)/MAX(((F234)+(G234)*(W234))*(W234),1E-6))/SQRT($I$5*MAX((((F234)+(G234)*(W234))*(W234))/MAX((F234)+2*(G234)*(W234),1E-6),1E-6))</f>
        <v/>
      </c>
      <c r="AE234">
        <f>((F234)*(W234)^2)/2+(G234)*(W234)^3/3+(ABS(K234)^2)/($I$5*MAX(((F234)+(G234)*(W234))*(W234),1E-6))</f>
        <v/>
      </c>
      <c r="AF234">
        <f>IF($D$20=0,0,IFERROR(AB235+(((AC234+AC235)/2)*J235)+(IF(Z234&gt;Z235,$D$8*((Z234^2-Z235^2)/(2*$I$5)),$D$9*((Z235^2-Z234^2)/(2*$I$5)))+($D$10*(ABS(I235)/90)*(MAX(Z234^2,Z235^2)/(2*$I$5))))-AB234,0))</f>
        <v/>
      </c>
      <c r="AG234">
        <f>IF($D$20=0,1,IFERROR(IF(ROUND(AD234,3)=1,1,IF(AND(ABS(AF234)&lt;$D$19,AD234&lt;1),1,0)),0))</f>
        <v/>
      </c>
      <c r="AH234">
        <f>IFERROR(IF(V32="Supercritical",MAX($D$16,IFERROR(L234,MAX($D$16,POWER((ABS(K234)^2)/($I$5*MAX(F234,0.1)^2),1/3)))),IF(V32="Subcritical",MAX($D$16,IFERROR(W234,MAX($D$16,POWER((ABS(K234)^2)/($I$5*MAX(F234,0.1)^2),1/3)))),IF(AND(IFERROR(V234,0)=1,IFERROR(AG234,0)=1),IF(IFERROR(T234,-1E99)&gt;=IFERROR(AE234,-1E99),MAX($D$16,IFERROR(L234,MAX($D$16,POWER((ABS(K234)^2)/($I$5*MAX(F234,0.1)^2),1/3)))),MAX($D$16,IFERROR(W234,MAX($D$16,POWER((ABS(K234)^2)/($I$5*MAX(F234,0.1)^2),1/3))))),IF(IFERROR(V234,0)=1,MAX($D$16,IFERROR(L234,MAX($D$16,POWER((ABS(K234)^2)/($I$5*MAX(F234,0.1)^2),1/3)))),IF(IFERROR(AG234,0)=1,MAX($D$16,IFERROR(W234,MAX($D$16,POWER((ABS(K234)^2)/($I$5*MAX(F234,0.1)^2),1/3)))),MAX($D$16,POWER((ABS(K234)^2)/($I$5*MAX(F234,0.1)^2),1/3))))))),MAX($D$16,POWER((ABS(K234)^2)/($I$5*MAX(F234,0.1)^2),1/3)))</f>
        <v/>
      </c>
      <c r="AI234">
        <f>E234+AH234</f>
        <v/>
      </c>
      <c r="AJ234">
        <f>AI234+((ABS(K234)/MAX(((F234)+(G234)*(AH234))*(AH234),1E-6))^2)/(2*$I$5)</f>
        <v/>
      </c>
      <c r="AM234" t="n">
        <v>0</v>
      </c>
      <c r="AN234" t="n">
        <v>0</v>
      </c>
      <c r="AO234">
        <f>AM234+AN234</f>
        <v/>
      </c>
      <c r="AP234">
        <f>AP233+AO234</f>
        <v/>
      </c>
      <c r="AQ234">
        <f>ABS(ABS(K234)/MAX(((F234)+(G234)*(AH234))*(AH234),1E-6))/SQRT($I$5*MAX((((F234)+(G234)*(AH234))*(AH234))/MAX((F234)+2*(G234)*(AH234),1E-6),1E-6))</f>
        <v/>
      </c>
      <c r="AR234">
        <f>IF(AQ234&lt;1,"Subcritical","Supercritical")</f>
        <v/>
      </c>
      <c r="AS234">
        <f>((ABS(K234)*$D$6)/(MAX(((F234)+(G234)*(AH234))*(AH234),1E-6)*MAX(((((F234)+(G234)*(AH234))*(AH234))/MAX((F234)+2*(AH234)*SQRT(1+(G234)^2),1E-6))^(2/3),1E-6)))^2</f>
        <v/>
      </c>
    </row>
    <row r="235">
      <c r="A235" t="n">
        <v>86</v>
      </c>
      <c r="B235" t="n">
        <v>84.974</v>
      </c>
      <c r="C235" t="n">
        <v>616496.905</v>
      </c>
      <c r="D235" t="n">
        <v>3097703.43</v>
      </c>
      <c r="E235" t="n">
        <v>632.542</v>
      </c>
      <c r="F235" t="n">
        <v>5.528</v>
      </c>
      <c r="G235" t="n">
        <v>0</v>
      </c>
      <c r="H235" t="inlineStr">
        <is>
          <t>Normal</t>
        </is>
      </c>
      <c r="I235" t="n">
        <v>0</v>
      </c>
      <c r="J235">
        <f>B235-B234</f>
        <v/>
      </c>
      <c r="K235">
        <f>MAX(0,K234-AO234)</f>
        <v/>
      </c>
      <c r="L235">
        <f>IF($D$20=0,IFERROR(L234,MAX($D$16,POWER((ABS(K235)^2)/($I$5*MAX(F235,0.1)^2),1/3))),IF(IFERROR(V234,0)=0,IFERROR(L234,MAX($D$16,POWER((ABS(K235)^2)/($I$5*MAX(F235,0.1)^2),1/3))),IF(OR(IFERROR(L235,0)=0,IFERROR(S234,0)&lt;1,IFERROR(S235,0)&lt;1),MAX($D$16,POWER((ABS(K235)^2)/($I$5*MAX(F235,0.1)^2),1/3)),IF(IFERROR(U235,0)&gt;0,MAX($D$16,IFERROR(L235,0)+((IFERROR(U235,0))*$D$18*IF((IFERROR(S235,0))&lt;1,1,-1))),IF(IFERROR(U235,0)&lt;0,IF(ABS((MAX($D$16,POWER((ABS(K235)^2)/($I$5*MAX(F235,0.1)^2),1/3)))-IFERROR(L235,0))&gt;$D$19,MAX($D$16,IF((MAX($D$16,POWER((ABS(K235)^2)/($I$5*MAX(F235,0.1)^2),1/3)))&gt;IFERROR(L235,0),MIN((MAX($D$16,POWER((ABS(K235)^2)/($I$5*MAX(F235,0.1)^2),1/3))),IFERROR(L235,0)+(MIN(ABS(IFERROR(U235,0))*$D$18,ABS((MAX($D$16,POWER((ABS(K235)^2)/($I$5*MAX(F235,0.1)^2),1/3)))-IFERROR(L235,0))))),MAX((MAX($D$16,POWER((ABS(K235)^2)/($I$5*MAX(F235,0.1)^2),1/3))),IFERROR(L235,0)-(MIN(ABS(IFERROR(U235,0))*$D$18,ABS((MAX($D$16,POWER((ABS(K235)^2)/($I$5*MAX(F235,0.1)^2),1/3)))-IFERROR(L235,0))))))),MAX($D$16,POWER((ABS(K235)^2)/($I$5*MAX(F235,0.1)^2),1/3))),MAX($D$16,IFERROR(L235,0)))))))</f>
        <v/>
      </c>
      <c r="M235">
        <f>((F235)+(G235)*(L235))*(L235)</f>
        <v/>
      </c>
      <c r="N235">
        <f>(((F235)+(G235)*(L235))*(L235))/MAX((F235)+2*(L235)*SQRT(1+(G235)^2),1E-6)</f>
        <v/>
      </c>
      <c r="O235">
        <f>ABS(K235)/MAX(((F235)+(G235)*(L235))*(L235),1E-6)</f>
        <v/>
      </c>
      <c r="P235">
        <f>E235+L235</f>
        <v/>
      </c>
      <c r="Q235">
        <f>P235+((ABS(K235)/MAX(((F235)+(G235)*(L235))*(L235),1E-6))^2)/(2*$I$5)</f>
        <v/>
      </c>
      <c r="R235">
        <f>((ABS(K235)*$D$6)/(MAX(((F235)+(G235)*(L235))*(L235),1E-6)*MAX(((((F235)+(G235)*(L235))*(L235))/MAX((F235)+2*(L235)*SQRT(1+(G235)^2),1E-6))^(2/3),1E-6)))^2</f>
        <v/>
      </c>
      <c r="S235">
        <f>ABS(ABS(K235)/MAX(((F235)+(G235)*(L235))*(L235),1E-6))/SQRT($I$5*MAX((((F235)+(G235)*(L235))*(L235))/MAX((F235)+2*(G235)*(L235),1E-6),1E-6))</f>
        <v/>
      </c>
      <c r="T235">
        <f>((F235)*(L235)^2)/2+(G235)*(L235)^3/3+(ABS(K235)^2)/($I$5*MAX(((F235)+(G235)*(L235))*(L235),1E-6))</f>
        <v/>
      </c>
      <c r="U235">
        <f>IF($D$20=0,0,IFERROR(Q234-(((R234+R235)/2)*J235)-(IF(O234&gt;O235,$D$8*((O234^2-O235^2)/(2*$I$5)),$D$9*((O235^2-O234^2)/(2*$I$5)))+($D$10*(ABS(I235)/90)*(MAX(O234^2,O235^2)/(2*$I$5))))-Q235,0))</f>
        <v/>
      </c>
      <c r="V235">
        <f>IF($D$20=0,1,IFERROR(IF(ROUND(S235,3)=1,1,IF(AND(ABS(U235)&lt;$D$19,S235&gt;1),1,0)),0))</f>
        <v/>
      </c>
      <c r="W235">
        <f>IF($D$20=0,IFERROR(W236,MAX($D$16,POWER((ABS(K235)^2)/($I$5*MAX(F235,0.1)^2),1/3))),IF(IFERROR(AG236,0)=0,IFERROR(W236,MAX($D$16,POWER((ABS(K235)^2)/($I$5*MAX(F235,0.1)^2),1/3))),IF(OR(IFERROR(W235,0)=0,IFERROR(AD236,0)&gt;1),MAX($D$16,POWER((ABS(K235)^2)/($I$5*MAX(F235,0.1)^2),1/3)),IF(IFERROR(AF235,0)&gt;0,MAX($D$16,IFERROR(W235,0)+((IFERROR(AF235,0))*$D$18*IF((IFERROR(AD235,0))&lt;1,1,-1))),IF(IFERROR(AF235,0)&lt;0,IF(ABS((MAX($D$16,POWER((ABS(K235)^2)/($I$5*MAX(F235,0.1)^2),1/3)))-IFERROR(W235,0))&gt;$D$19,MAX($D$16,IF((MAX($D$16,POWER((ABS(K235)^2)/($I$5*MAX(F235,0.1)^2),1/3)))&gt;IFERROR(W235,0),MIN((MAX($D$16,POWER((ABS(K235)^2)/($I$5*MAX(F235,0.1)^2),1/3))),IFERROR(W235,0)+(MIN(ABS(IFERROR(AF235,0))*$D$18,ABS((MAX($D$16,POWER((ABS(K235)^2)/($I$5*MAX(F235,0.1)^2),1/3)))-IFERROR(W235,0))))),MAX((MAX($D$16,POWER((ABS(K235)^2)/($I$5*MAX(F235,0.1)^2),1/3))),IFERROR(W235,0)-(MIN(ABS(IFERROR(AF235,0))*$D$18,ABS((MAX($D$16,POWER((ABS(K235)^2)/($I$5*MAX(F235,0.1)^2),1/3)))-IFERROR(W235,0))))))),MAX($D$16,POWER((ABS(K235)^2)/($I$5*MAX(F235,0.1)^2),1/3))),MAX($D$16,IFERROR(W235,0)))))))</f>
        <v/>
      </c>
      <c r="X235">
        <f>((F235)+(G235)*(W235))*(W235)</f>
        <v/>
      </c>
      <c r="Y235">
        <f>(((F235)+(G235)*(W235))*(W235))/MAX((F235)+2*(W235)*SQRT(1+(G235)^2),1E-6)</f>
        <v/>
      </c>
      <c r="Z235">
        <f>ABS(K235)/MAX(((F235)+(G235)*(W235))*(W235),1E-6)</f>
        <v/>
      </c>
      <c r="AA235">
        <f>E235+W235</f>
        <v/>
      </c>
      <c r="AB235">
        <f>AA235+((ABS(K235)/MAX(((F235)+(G235)*(W235))*(W235),1E-6))^2)/(2*$I$5)</f>
        <v/>
      </c>
      <c r="AC235">
        <f>((ABS(K235)*$D$6)/(MAX(((F235)+(G235)*(W235))*(W235),1E-6)*MAX(((((F235)+(G235)*(W235))*(W235))/MAX((F235)+2*(W235)*SQRT(1+(G235)^2),1E-6))^(2/3),1E-6)))^2</f>
        <v/>
      </c>
      <c r="AD235">
        <f>ABS(ABS(K235)/MAX(((F235)+(G235)*(W235))*(W235),1E-6))/SQRT($I$5*MAX((((F235)+(G235)*(W235))*(W235))/MAX((F235)+2*(G235)*(W235),1E-6),1E-6))</f>
        <v/>
      </c>
      <c r="AE235">
        <f>((F235)*(W235)^2)/2+(G235)*(W235)^3/3+(ABS(K235)^2)/($I$5*MAX(((F235)+(G235)*(W235))*(W235),1E-6))</f>
        <v/>
      </c>
      <c r="AF235">
        <f>IF($D$20=0,0,IFERROR(AB236+(((AC235+AC236)/2)*J236)+(IF(Z235&gt;Z236,$D$8*((Z235^2-Z236^2)/(2*$I$5)),$D$9*((Z236^2-Z235^2)/(2*$I$5)))+($D$10*(ABS(I236)/90)*(MAX(Z235^2,Z236^2)/(2*$I$5))))-AB235,0))</f>
        <v/>
      </c>
      <c r="AG235">
        <f>IF($D$20=0,1,IFERROR(IF(ROUND(AD235,3)=1,1,IF(AND(ABS(AF235)&lt;$D$19,AD235&lt;1),1,0)),0))</f>
        <v/>
      </c>
      <c r="AH235">
        <f>IFERROR(IF(V32="Supercritical",MAX($D$16,IFERROR(L235,MAX($D$16,POWER((ABS(K235)^2)/($I$5*MAX(F235,0.1)^2),1/3)))),IF(V32="Subcritical",MAX($D$16,IFERROR(W235,MAX($D$16,POWER((ABS(K235)^2)/($I$5*MAX(F235,0.1)^2),1/3)))),IF(AND(IFERROR(V235,0)=1,IFERROR(AG235,0)=1),IF(IFERROR(T235,-1E99)&gt;=IFERROR(AE235,-1E99),MAX($D$16,IFERROR(L235,MAX($D$16,POWER((ABS(K235)^2)/($I$5*MAX(F235,0.1)^2),1/3)))),MAX($D$16,IFERROR(W235,MAX($D$16,POWER((ABS(K235)^2)/($I$5*MAX(F235,0.1)^2),1/3))))),IF(IFERROR(V235,0)=1,MAX($D$16,IFERROR(L235,MAX($D$16,POWER((ABS(K235)^2)/($I$5*MAX(F235,0.1)^2),1/3)))),IF(IFERROR(AG235,0)=1,MAX($D$16,IFERROR(W235,MAX($D$16,POWER((ABS(K235)^2)/($I$5*MAX(F235,0.1)^2),1/3)))),MAX($D$16,POWER((ABS(K235)^2)/($I$5*MAX(F235,0.1)^2),1/3))))))),MAX($D$16,POWER((ABS(K235)^2)/($I$5*MAX(F235,0.1)^2),1/3)))</f>
        <v/>
      </c>
      <c r="AI235">
        <f>E235+AH235</f>
        <v/>
      </c>
      <c r="AJ235">
        <f>AI235+((ABS(K235)/MAX(((F235)+(G235)*(AH235))*(AH235),1E-6))^2)/(2*$I$5)</f>
        <v/>
      </c>
      <c r="AM235" t="n">
        <v>0</v>
      </c>
      <c r="AN235" t="n">
        <v>0</v>
      </c>
      <c r="AO235">
        <f>AM235+AN235</f>
        <v/>
      </c>
      <c r="AP235">
        <f>AP234+AO235</f>
        <v/>
      </c>
      <c r="AQ235">
        <f>ABS(ABS(K235)/MAX(((F235)+(G235)*(AH235))*(AH235),1E-6))/SQRT($I$5*MAX((((F235)+(G235)*(AH235))*(AH235))/MAX((F235)+2*(G235)*(AH235),1E-6),1E-6))</f>
        <v/>
      </c>
      <c r="AR235">
        <f>IF(AQ235&lt;1,"Subcritical","Supercritical")</f>
        <v/>
      </c>
      <c r="AS235">
        <f>((ABS(K235)*$D$6)/(MAX(((F235)+(G235)*(AH235))*(AH235),1E-6)*MAX(((((F235)+(G235)*(AH235))*(AH235))/MAX((F235)+2*(AH235)*SQRT(1+(G235)^2),1E-6))^(2/3),1E-6)))^2</f>
        <v/>
      </c>
    </row>
    <row r="236">
      <c r="A236" t="n">
        <v>87</v>
      </c>
      <c r="B236" t="n">
        <v>85.974</v>
      </c>
      <c r="C236" t="n">
        <v>616496.029</v>
      </c>
      <c r="D236" t="n">
        <v>3097702.948</v>
      </c>
      <c r="E236" t="n">
        <v>632.54</v>
      </c>
      <c r="F236" t="n">
        <v>5.433</v>
      </c>
      <c r="G236" t="n">
        <v>0</v>
      </c>
      <c r="H236" t="inlineStr">
        <is>
          <t>Normal</t>
        </is>
      </c>
      <c r="I236" t="n">
        <v>0.05</v>
      </c>
      <c r="J236">
        <f>B236-B235</f>
        <v/>
      </c>
      <c r="K236">
        <f>MAX(0,K235-AO235)</f>
        <v/>
      </c>
      <c r="L236">
        <f>IF($D$20=0,IFERROR(L235,MAX($D$16,POWER((ABS(K236)^2)/($I$5*MAX(F236,0.1)^2),1/3))),IF(IFERROR(V235,0)=0,IFERROR(L235,MAX($D$16,POWER((ABS(K236)^2)/($I$5*MAX(F236,0.1)^2),1/3))),IF(OR(IFERROR(L236,0)=0,IFERROR(S235,0)&lt;1,IFERROR(S236,0)&lt;1),MAX($D$16,POWER((ABS(K236)^2)/($I$5*MAX(F236,0.1)^2),1/3)),IF(IFERROR(U236,0)&gt;0,MAX($D$16,IFERROR(L236,0)+((IFERROR(U236,0))*$D$18*IF((IFERROR(S236,0))&lt;1,1,-1))),IF(IFERROR(U236,0)&lt;0,IF(ABS((MAX($D$16,POWER((ABS(K236)^2)/($I$5*MAX(F236,0.1)^2),1/3)))-IFERROR(L236,0))&gt;$D$19,MAX($D$16,IF((MAX($D$16,POWER((ABS(K236)^2)/($I$5*MAX(F236,0.1)^2),1/3)))&gt;IFERROR(L236,0),MIN((MAX($D$16,POWER((ABS(K236)^2)/($I$5*MAX(F236,0.1)^2),1/3))),IFERROR(L236,0)+(MIN(ABS(IFERROR(U236,0))*$D$18,ABS((MAX($D$16,POWER((ABS(K236)^2)/($I$5*MAX(F236,0.1)^2),1/3)))-IFERROR(L236,0))))),MAX((MAX($D$16,POWER((ABS(K236)^2)/($I$5*MAX(F236,0.1)^2),1/3))),IFERROR(L236,0)-(MIN(ABS(IFERROR(U236,0))*$D$18,ABS((MAX($D$16,POWER((ABS(K236)^2)/($I$5*MAX(F236,0.1)^2),1/3)))-IFERROR(L236,0))))))),MAX($D$16,POWER((ABS(K236)^2)/($I$5*MAX(F236,0.1)^2),1/3))),MAX($D$16,IFERROR(L236,0)))))))</f>
        <v/>
      </c>
      <c r="M236">
        <f>((F236)+(G236)*(L236))*(L236)</f>
        <v/>
      </c>
      <c r="N236">
        <f>(((F236)+(G236)*(L236))*(L236))/MAX((F236)+2*(L236)*SQRT(1+(G236)^2),1E-6)</f>
        <v/>
      </c>
      <c r="O236">
        <f>ABS(K236)/MAX(((F236)+(G236)*(L236))*(L236),1E-6)</f>
        <v/>
      </c>
      <c r="P236">
        <f>E236+L236</f>
        <v/>
      </c>
      <c r="Q236">
        <f>P236+((ABS(K236)/MAX(((F236)+(G236)*(L236))*(L236),1E-6))^2)/(2*$I$5)</f>
        <v/>
      </c>
      <c r="R236">
        <f>((ABS(K236)*$D$6)/(MAX(((F236)+(G236)*(L236))*(L236),1E-6)*MAX(((((F236)+(G236)*(L236))*(L236))/MAX((F236)+2*(L236)*SQRT(1+(G236)^2),1E-6))^(2/3),1E-6)))^2</f>
        <v/>
      </c>
      <c r="S236">
        <f>ABS(ABS(K236)/MAX(((F236)+(G236)*(L236))*(L236),1E-6))/SQRT($I$5*MAX((((F236)+(G236)*(L236))*(L236))/MAX((F236)+2*(G236)*(L236),1E-6),1E-6))</f>
        <v/>
      </c>
      <c r="T236">
        <f>((F236)*(L236)^2)/2+(G236)*(L236)^3/3+(ABS(K236)^2)/($I$5*MAX(((F236)+(G236)*(L236))*(L236),1E-6))</f>
        <v/>
      </c>
      <c r="U236">
        <f>IF($D$20=0,0,IFERROR(Q235-(((R235+R236)/2)*J236)-(IF(O235&gt;O236,$D$8*((O235^2-O236^2)/(2*$I$5)),$D$9*((O236^2-O235^2)/(2*$I$5)))+($D$10*(ABS(I236)/90)*(MAX(O235^2,O236^2)/(2*$I$5))))-Q236,0))</f>
        <v/>
      </c>
      <c r="V236">
        <f>IF($D$20=0,1,IFERROR(IF(ROUND(S236,3)=1,1,IF(AND(ABS(U236)&lt;$D$19,S236&gt;1),1,0)),0))</f>
        <v/>
      </c>
      <c r="W236">
        <f>IF($D$20=0,IFERROR(W237,MAX($D$16,POWER((ABS(K236)^2)/($I$5*MAX(F236,0.1)^2),1/3))),IF(IFERROR(AG237,0)=0,IFERROR(W237,MAX($D$16,POWER((ABS(K236)^2)/($I$5*MAX(F236,0.1)^2),1/3))),IF(OR(IFERROR(W236,0)=0,IFERROR(AD237,0)&gt;1),MAX($D$16,POWER((ABS(K236)^2)/($I$5*MAX(F236,0.1)^2),1/3)),IF(IFERROR(AF236,0)&gt;0,MAX($D$16,IFERROR(W236,0)+((IFERROR(AF236,0))*$D$18*IF((IFERROR(AD236,0))&lt;1,1,-1))),IF(IFERROR(AF236,0)&lt;0,IF(ABS((MAX($D$16,POWER((ABS(K236)^2)/($I$5*MAX(F236,0.1)^2),1/3)))-IFERROR(W236,0))&gt;$D$19,MAX($D$16,IF((MAX($D$16,POWER((ABS(K236)^2)/($I$5*MAX(F236,0.1)^2),1/3)))&gt;IFERROR(W236,0),MIN((MAX($D$16,POWER((ABS(K236)^2)/($I$5*MAX(F236,0.1)^2),1/3))),IFERROR(W236,0)+(MIN(ABS(IFERROR(AF236,0))*$D$18,ABS((MAX($D$16,POWER((ABS(K236)^2)/($I$5*MAX(F236,0.1)^2),1/3)))-IFERROR(W236,0))))),MAX((MAX($D$16,POWER((ABS(K236)^2)/($I$5*MAX(F236,0.1)^2),1/3))),IFERROR(W236,0)-(MIN(ABS(IFERROR(AF236,0))*$D$18,ABS((MAX($D$16,POWER((ABS(K236)^2)/($I$5*MAX(F236,0.1)^2),1/3)))-IFERROR(W236,0))))))),MAX($D$16,POWER((ABS(K236)^2)/($I$5*MAX(F236,0.1)^2),1/3))),MAX($D$16,IFERROR(W236,0)))))))</f>
        <v/>
      </c>
      <c r="X236">
        <f>((F236)+(G236)*(W236))*(W236)</f>
        <v/>
      </c>
      <c r="Y236">
        <f>(((F236)+(G236)*(W236))*(W236))/MAX((F236)+2*(W236)*SQRT(1+(G236)^2),1E-6)</f>
        <v/>
      </c>
      <c r="Z236">
        <f>ABS(K236)/MAX(((F236)+(G236)*(W236))*(W236),1E-6)</f>
        <v/>
      </c>
      <c r="AA236">
        <f>E236+W236</f>
        <v/>
      </c>
      <c r="AB236">
        <f>AA236+((ABS(K236)/MAX(((F236)+(G236)*(W236))*(W236),1E-6))^2)/(2*$I$5)</f>
        <v/>
      </c>
      <c r="AC236">
        <f>((ABS(K236)*$D$6)/(MAX(((F236)+(G236)*(W236))*(W236),1E-6)*MAX(((((F236)+(G236)*(W236))*(W236))/MAX((F236)+2*(W236)*SQRT(1+(G236)^2),1E-6))^(2/3),1E-6)))^2</f>
        <v/>
      </c>
      <c r="AD236">
        <f>ABS(ABS(K236)/MAX(((F236)+(G236)*(W236))*(W236),1E-6))/SQRT($I$5*MAX((((F236)+(G236)*(W236))*(W236))/MAX((F236)+2*(G236)*(W236),1E-6),1E-6))</f>
        <v/>
      </c>
      <c r="AE236">
        <f>((F236)*(W236)^2)/2+(G236)*(W236)^3/3+(ABS(K236)^2)/($I$5*MAX(((F236)+(G236)*(W236))*(W236),1E-6))</f>
        <v/>
      </c>
      <c r="AF236">
        <f>IF($D$20=0,0,IFERROR(AB237+(((AC236+AC237)/2)*J237)+(IF(Z236&gt;Z237,$D$8*((Z236^2-Z237^2)/(2*$I$5)),$D$9*((Z237^2-Z236^2)/(2*$I$5)))+($D$10*(ABS(I237)/90)*(MAX(Z236^2,Z237^2)/(2*$I$5))))-AB236,0))</f>
        <v/>
      </c>
      <c r="AG236">
        <f>IF($D$20=0,1,IFERROR(IF(ROUND(AD236,3)=1,1,IF(AND(ABS(AF236)&lt;$D$19,AD236&lt;1),1,0)),0))</f>
        <v/>
      </c>
      <c r="AH236">
        <f>IFERROR(IF(V32="Supercritical",MAX($D$16,IFERROR(L236,MAX($D$16,POWER((ABS(K236)^2)/($I$5*MAX(F236,0.1)^2),1/3)))),IF(V32="Subcritical",MAX($D$16,IFERROR(W236,MAX($D$16,POWER((ABS(K236)^2)/($I$5*MAX(F236,0.1)^2),1/3)))),IF(AND(IFERROR(V236,0)=1,IFERROR(AG236,0)=1),IF(IFERROR(T236,-1E99)&gt;=IFERROR(AE236,-1E99),MAX($D$16,IFERROR(L236,MAX($D$16,POWER((ABS(K236)^2)/($I$5*MAX(F236,0.1)^2),1/3)))),MAX($D$16,IFERROR(W236,MAX($D$16,POWER((ABS(K236)^2)/($I$5*MAX(F236,0.1)^2),1/3))))),IF(IFERROR(V236,0)=1,MAX($D$16,IFERROR(L236,MAX($D$16,POWER((ABS(K236)^2)/($I$5*MAX(F236,0.1)^2),1/3)))),IF(IFERROR(AG236,0)=1,MAX($D$16,IFERROR(W236,MAX($D$16,POWER((ABS(K236)^2)/($I$5*MAX(F236,0.1)^2),1/3)))),MAX($D$16,POWER((ABS(K236)^2)/($I$5*MAX(F236,0.1)^2),1/3))))))),MAX($D$16,POWER((ABS(K236)^2)/($I$5*MAX(F236,0.1)^2),1/3)))</f>
        <v/>
      </c>
      <c r="AI236">
        <f>E236+AH236</f>
        <v/>
      </c>
      <c r="AJ236">
        <f>AI236+((ABS(K236)/MAX(((F236)+(G236)*(AH236))*(AH236),1E-6))^2)/(2*$I$5)</f>
        <v/>
      </c>
      <c r="AM236" t="n">
        <v>0</v>
      </c>
      <c r="AN236" t="n">
        <v>0</v>
      </c>
      <c r="AO236">
        <f>AM236+AN236</f>
        <v/>
      </c>
      <c r="AP236">
        <f>AP235+AO236</f>
        <v/>
      </c>
      <c r="AQ236">
        <f>ABS(ABS(K236)/MAX(((F236)+(G236)*(AH236))*(AH236),1E-6))/SQRT($I$5*MAX((((F236)+(G236)*(AH236))*(AH236))/MAX((F236)+2*(G236)*(AH236),1E-6),1E-6))</f>
        <v/>
      </c>
      <c r="AR236">
        <f>IF(AQ236&lt;1,"Subcritical","Supercritical")</f>
        <v/>
      </c>
      <c r="AS236">
        <f>((ABS(K236)*$D$6)/(MAX(((F236)+(G236)*(AH236))*(AH236),1E-6)*MAX(((((F236)+(G236)*(AH236))*(AH236))/MAX((F236)+2*(AH236)*SQRT(1+(G236)^2),1E-6))^(2/3),1E-6)))^2</f>
        <v/>
      </c>
    </row>
    <row r="237">
      <c r="A237" t="n">
        <v>88</v>
      </c>
      <c r="B237" t="n">
        <v>86.974</v>
      </c>
      <c r="C237" t="n">
        <v>616495.153</v>
      </c>
      <c r="D237" t="n">
        <v>3097702.465</v>
      </c>
      <c r="E237" t="n">
        <v>632.538</v>
      </c>
      <c r="F237" t="n">
        <v>5.354</v>
      </c>
      <c r="G237" t="n">
        <v>0</v>
      </c>
      <c r="H237" t="inlineStr">
        <is>
          <t>Normal</t>
        </is>
      </c>
      <c r="I237" t="n">
        <v>0.05</v>
      </c>
      <c r="J237">
        <f>B237-B236</f>
        <v/>
      </c>
      <c r="K237">
        <f>MAX(0,K236-AO236)</f>
        <v/>
      </c>
      <c r="L237">
        <f>IF($D$20=0,IFERROR(L236,MAX($D$16,POWER((ABS(K237)^2)/($I$5*MAX(F237,0.1)^2),1/3))),IF(IFERROR(V236,0)=0,IFERROR(L236,MAX($D$16,POWER((ABS(K237)^2)/($I$5*MAX(F237,0.1)^2),1/3))),IF(OR(IFERROR(L237,0)=0,IFERROR(S236,0)&lt;1,IFERROR(S237,0)&lt;1),MAX($D$16,POWER((ABS(K237)^2)/($I$5*MAX(F237,0.1)^2),1/3)),IF(IFERROR(U237,0)&gt;0,MAX($D$16,IFERROR(L237,0)+((IFERROR(U237,0))*$D$18*IF((IFERROR(S237,0))&lt;1,1,-1))),IF(IFERROR(U237,0)&lt;0,IF(ABS((MAX($D$16,POWER((ABS(K237)^2)/($I$5*MAX(F237,0.1)^2),1/3)))-IFERROR(L237,0))&gt;$D$19,MAX($D$16,IF((MAX($D$16,POWER((ABS(K237)^2)/($I$5*MAX(F237,0.1)^2),1/3)))&gt;IFERROR(L237,0),MIN((MAX($D$16,POWER((ABS(K237)^2)/($I$5*MAX(F237,0.1)^2),1/3))),IFERROR(L237,0)+(MIN(ABS(IFERROR(U237,0))*$D$18,ABS((MAX($D$16,POWER((ABS(K237)^2)/($I$5*MAX(F237,0.1)^2),1/3)))-IFERROR(L237,0))))),MAX((MAX($D$16,POWER((ABS(K237)^2)/($I$5*MAX(F237,0.1)^2),1/3))),IFERROR(L237,0)-(MIN(ABS(IFERROR(U237,0))*$D$18,ABS((MAX($D$16,POWER((ABS(K237)^2)/($I$5*MAX(F237,0.1)^2),1/3)))-IFERROR(L237,0))))))),MAX($D$16,POWER((ABS(K237)^2)/($I$5*MAX(F237,0.1)^2),1/3))),MAX($D$16,IFERROR(L237,0)))))))</f>
        <v/>
      </c>
      <c r="M237">
        <f>((F237)+(G237)*(L237))*(L237)</f>
        <v/>
      </c>
      <c r="N237">
        <f>(((F237)+(G237)*(L237))*(L237))/MAX((F237)+2*(L237)*SQRT(1+(G237)^2),1E-6)</f>
        <v/>
      </c>
      <c r="O237">
        <f>ABS(K237)/MAX(((F237)+(G237)*(L237))*(L237),1E-6)</f>
        <v/>
      </c>
      <c r="P237">
        <f>E237+L237</f>
        <v/>
      </c>
      <c r="Q237">
        <f>P237+((ABS(K237)/MAX(((F237)+(G237)*(L237))*(L237),1E-6))^2)/(2*$I$5)</f>
        <v/>
      </c>
      <c r="R237">
        <f>((ABS(K237)*$D$6)/(MAX(((F237)+(G237)*(L237))*(L237),1E-6)*MAX(((((F237)+(G237)*(L237))*(L237))/MAX((F237)+2*(L237)*SQRT(1+(G237)^2),1E-6))^(2/3),1E-6)))^2</f>
        <v/>
      </c>
      <c r="S237">
        <f>ABS(ABS(K237)/MAX(((F237)+(G237)*(L237))*(L237),1E-6))/SQRT($I$5*MAX((((F237)+(G237)*(L237))*(L237))/MAX((F237)+2*(G237)*(L237),1E-6),1E-6))</f>
        <v/>
      </c>
      <c r="T237">
        <f>((F237)*(L237)^2)/2+(G237)*(L237)^3/3+(ABS(K237)^2)/($I$5*MAX(((F237)+(G237)*(L237))*(L237),1E-6))</f>
        <v/>
      </c>
      <c r="U237">
        <f>IF($D$20=0,0,IFERROR(Q236-(((R236+R237)/2)*J237)-(IF(O236&gt;O237,$D$8*((O236^2-O237^2)/(2*$I$5)),$D$9*((O237^2-O236^2)/(2*$I$5)))+($D$10*(ABS(I237)/90)*(MAX(O236^2,O237^2)/(2*$I$5))))-Q237,0))</f>
        <v/>
      </c>
      <c r="V237">
        <f>IF($D$20=0,1,IFERROR(IF(ROUND(S237,3)=1,1,IF(AND(ABS(U237)&lt;$D$19,S237&gt;1),1,0)),0))</f>
        <v/>
      </c>
      <c r="W237">
        <f>IF($D$20=0,IFERROR(W238,MAX($D$16,POWER((ABS(K237)^2)/($I$5*MAX(F237,0.1)^2),1/3))),IF(IFERROR(AG238,0)=0,IFERROR(W238,MAX($D$16,POWER((ABS(K237)^2)/($I$5*MAX(F237,0.1)^2),1/3))),IF(OR(IFERROR(W237,0)=0,IFERROR(AD238,0)&gt;1),MAX($D$16,POWER((ABS(K237)^2)/($I$5*MAX(F237,0.1)^2),1/3)),IF(IFERROR(AF237,0)&gt;0,MAX($D$16,IFERROR(W237,0)+((IFERROR(AF237,0))*$D$18*IF((IFERROR(AD237,0))&lt;1,1,-1))),IF(IFERROR(AF237,0)&lt;0,IF(ABS((MAX($D$16,POWER((ABS(K237)^2)/($I$5*MAX(F237,0.1)^2),1/3)))-IFERROR(W237,0))&gt;$D$19,MAX($D$16,IF((MAX($D$16,POWER((ABS(K237)^2)/($I$5*MAX(F237,0.1)^2),1/3)))&gt;IFERROR(W237,0),MIN((MAX($D$16,POWER((ABS(K237)^2)/($I$5*MAX(F237,0.1)^2),1/3))),IFERROR(W237,0)+(MIN(ABS(IFERROR(AF237,0))*$D$18,ABS((MAX($D$16,POWER((ABS(K237)^2)/($I$5*MAX(F237,0.1)^2),1/3)))-IFERROR(W237,0))))),MAX((MAX($D$16,POWER((ABS(K237)^2)/($I$5*MAX(F237,0.1)^2),1/3))),IFERROR(W237,0)-(MIN(ABS(IFERROR(AF237,0))*$D$18,ABS((MAX($D$16,POWER((ABS(K237)^2)/($I$5*MAX(F237,0.1)^2),1/3)))-IFERROR(W237,0))))))),MAX($D$16,POWER((ABS(K237)^2)/($I$5*MAX(F237,0.1)^2),1/3))),MAX($D$16,IFERROR(W237,0)))))))</f>
        <v/>
      </c>
      <c r="X237">
        <f>((F237)+(G237)*(W237))*(W237)</f>
        <v/>
      </c>
      <c r="Y237">
        <f>(((F237)+(G237)*(W237))*(W237))/MAX((F237)+2*(W237)*SQRT(1+(G237)^2),1E-6)</f>
        <v/>
      </c>
      <c r="Z237">
        <f>ABS(K237)/MAX(((F237)+(G237)*(W237))*(W237),1E-6)</f>
        <v/>
      </c>
      <c r="AA237">
        <f>E237+W237</f>
        <v/>
      </c>
      <c r="AB237">
        <f>AA237+((ABS(K237)/MAX(((F237)+(G237)*(W237))*(W237),1E-6))^2)/(2*$I$5)</f>
        <v/>
      </c>
      <c r="AC237">
        <f>((ABS(K237)*$D$6)/(MAX(((F237)+(G237)*(W237))*(W237),1E-6)*MAX(((((F237)+(G237)*(W237))*(W237))/MAX((F237)+2*(W237)*SQRT(1+(G237)^2),1E-6))^(2/3),1E-6)))^2</f>
        <v/>
      </c>
      <c r="AD237">
        <f>ABS(ABS(K237)/MAX(((F237)+(G237)*(W237))*(W237),1E-6))/SQRT($I$5*MAX((((F237)+(G237)*(W237))*(W237))/MAX((F237)+2*(G237)*(W237),1E-6),1E-6))</f>
        <v/>
      </c>
      <c r="AE237">
        <f>((F237)*(W237)^2)/2+(G237)*(W237)^3/3+(ABS(K237)^2)/($I$5*MAX(((F237)+(G237)*(W237))*(W237),1E-6))</f>
        <v/>
      </c>
      <c r="AF237">
        <f>IF($D$20=0,0,IFERROR(AB238+(((AC237+AC238)/2)*J238)+(IF(Z237&gt;Z238,$D$8*((Z237^2-Z238^2)/(2*$I$5)),$D$9*((Z238^2-Z237^2)/(2*$I$5)))+($D$10*(ABS(I238)/90)*(MAX(Z237^2,Z238^2)/(2*$I$5))))-AB237,0))</f>
        <v/>
      </c>
      <c r="AG237">
        <f>IF($D$20=0,1,IFERROR(IF(ROUND(AD237,3)=1,1,IF(AND(ABS(AF237)&lt;$D$19,AD237&lt;1),1,0)),0))</f>
        <v/>
      </c>
      <c r="AH237">
        <f>IFERROR(IF(V32="Supercritical",MAX($D$16,IFERROR(L237,MAX($D$16,POWER((ABS(K237)^2)/($I$5*MAX(F237,0.1)^2),1/3)))),IF(V32="Subcritical",MAX($D$16,IFERROR(W237,MAX($D$16,POWER((ABS(K237)^2)/($I$5*MAX(F237,0.1)^2),1/3)))),IF(AND(IFERROR(V237,0)=1,IFERROR(AG237,0)=1),IF(IFERROR(T237,-1E99)&gt;=IFERROR(AE237,-1E99),MAX($D$16,IFERROR(L237,MAX($D$16,POWER((ABS(K237)^2)/($I$5*MAX(F237,0.1)^2),1/3)))),MAX($D$16,IFERROR(W237,MAX($D$16,POWER((ABS(K237)^2)/($I$5*MAX(F237,0.1)^2),1/3))))),IF(IFERROR(V237,0)=1,MAX($D$16,IFERROR(L237,MAX($D$16,POWER((ABS(K237)^2)/($I$5*MAX(F237,0.1)^2),1/3)))),IF(IFERROR(AG237,0)=1,MAX($D$16,IFERROR(W237,MAX($D$16,POWER((ABS(K237)^2)/($I$5*MAX(F237,0.1)^2),1/3)))),MAX($D$16,POWER((ABS(K237)^2)/($I$5*MAX(F237,0.1)^2),1/3))))))),MAX($D$16,POWER((ABS(K237)^2)/($I$5*MAX(F237,0.1)^2),1/3)))</f>
        <v/>
      </c>
      <c r="AI237">
        <f>E237+AH237</f>
        <v/>
      </c>
      <c r="AJ237">
        <f>AI237+((ABS(K237)/MAX(((F237)+(G237)*(AH237))*(AH237),1E-6))^2)/(2*$I$5)</f>
        <v/>
      </c>
      <c r="AM237" t="n">
        <v>0</v>
      </c>
      <c r="AN237" t="n">
        <v>0</v>
      </c>
      <c r="AO237">
        <f>AM237+AN237</f>
        <v/>
      </c>
      <c r="AP237">
        <f>AP236+AO237</f>
        <v/>
      </c>
      <c r="AQ237">
        <f>ABS(ABS(K237)/MAX(((F237)+(G237)*(AH237))*(AH237),1E-6))/SQRT($I$5*MAX((((F237)+(G237)*(AH237))*(AH237))/MAX((F237)+2*(G237)*(AH237),1E-6),1E-6))</f>
        <v/>
      </c>
      <c r="AR237">
        <f>IF(AQ237&lt;1,"Subcritical","Supercritical")</f>
        <v/>
      </c>
      <c r="AS237">
        <f>((ABS(K237)*$D$6)/(MAX(((F237)+(G237)*(AH237))*(AH237),1E-6)*MAX(((((F237)+(G237)*(AH237))*(AH237))/MAX((F237)+2*(AH237)*SQRT(1+(G237)^2),1E-6))^(2/3),1E-6)))^2</f>
        <v/>
      </c>
    </row>
    <row r="238">
      <c r="A238" t="n">
        <v>89</v>
      </c>
      <c r="B238" t="n">
        <v>87.974</v>
      </c>
      <c r="C238" t="n">
        <v>616494.277</v>
      </c>
      <c r="D238" t="n">
        <v>3097701.983</v>
      </c>
      <c r="E238" t="n">
        <v>632.5359999999999</v>
      </c>
      <c r="F238" t="n">
        <v>5.294</v>
      </c>
      <c r="G238" t="n">
        <v>0</v>
      </c>
      <c r="H238" t="inlineStr">
        <is>
          <t>Normal</t>
        </is>
      </c>
      <c r="I238" t="n">
        <v>0</v>
      </c>
      <c r="J238">
        <f>B238-B237</f>
        <v/>
      </c>
      <c r="K238">
        <f>MAX(0,K237-AO237)</f>
        <v/>
      </c>
      <c r="L238">
        <f>IF($D$20=0,IFERROR(L237,MAX($D$16,POWER((ABS(K238)^2)/($I$5*MAX(F238,0.1)^2),1/3))),IF(IFERROR(V237,0)=0,IFERROR(L237,MAX($D$16,POWER((ABS(K238)^2)/($I$5*MAX(F238,0.1)^2),1/3))),IF(OR(IFERROR(L238,0)=0,IFERROR(S237,0)&lt;1,IFERROR(S238,0)&lt;1),MAX($D$16,POWER((ABS(K238)^2)/($I$5*MAX(F238,0.1)^2),1/3)),IF(IFERROR(U238,0)&gt;0,MAX($D$16,IFERROR(L238,0)+((IFERROR(U238,0))*$D$18*IF((IFERROR(S238,0))&lt;1,1,-1))),IF(IFERROR(U238,0)&lt;0,IF(ABS((MAX($D$16,POWER((ABS(K238)^2)/($I$5*MAX(F238,0.1)^2),1/3)))-IFERROR(L238,0))&gt;$D$19,MAX($D$16,IF((MAX($D$16,POWER((ABS(K238)^2)/($I$5*MAX(F238,0.1)^2),1/3)))&gt;IFERROR(L238,0),MIN((MAX($D$16,POWER((ABS(K238)^2)/($I$5*MAX(F238,0.1)^2),1/3))),IFERROR(L238,0)+(MIN(ABS(IFERROR(U238,0))*$D$18,ABS((MAX($D$16,POWER((ABS(K238)^2)/($I$5*MAX(F238,0.1)^2),1/3)))-IFERROR(L238,0))))),MAX((MAX($D$16,POWER((ABS(K238)^2)/($I$5*MAX(F238,0.1)^2),1/3))),IFERROR(L238,0)-(MIN(ABS(IFERROR(U238,0))*$D$18,ABS((MAX($D$16,POWER((ABS(K238)^2)/($I$5*MAX(F238,0.1)^2),1/3)))-IFERROR(L238,0))))))),MAX($D$16,POWER((ABS(K238)^2)/($I$5*MAX(F238,0.1)^2),1/3))),MAX($D$16,IFERROR(L238,0)))))))</f>
        <v/>
      </c>
      <c r="M238">
        <f>((F238)+(G238)*(L238))*(L238)</f>
        <v/>
      </c>
      <c r="N238">
        <f>(((F238)+(G238)*(L238))*(L238))/MAX((F238)+2*(L238)*SQRT(1+(G238)^2),1E-6)</f>
        <v/>
      </c>
      <c r="O238">
        <f>ABS(K238)/MAX(((F238)+(G238)*(L238))*(L238),1E-6)</f>
        <v/>
      </c>
      <c r="P238">
        <f>E238+L238</f>
        <v/>
      </c>
      <c r="Q238">
        <f>P238+((ABS(K238)/MAX(((F238)+(G238)*(L238))*(L238),1E-6))^2)/(2*$I$5)</f>
        <v/>
      </c>
      <c r="R238">
        <f>((ABS(K238)*$D$6)/(MAX(((F238)+(G238)*(L238))*(L238),1E-6)*MAX(((((F238)+(G238)*(L238))*(L238))/MAX((F238)+2*(L238)*SQRT(1+(G238)^2),1E-6))^(2/3),1E-6)))^2</f>
        <v/>
      </c>
      <c r="S238">
        <f>ABS(ABS(K238)/MAX(((F238)+(G238)*(L238))*(L238),1E-6))/SQRT($I$5*MAX((((F238)+(G238)*(L238))*(L238))/MAX((F238)+2*(G238)*(L238),1E-6),1E-6))</f>
        <v/>
      </c>
      <c r="T238">
        <f>((F238)*(L238)^2)/2+(G238)*(L238)^3/3+(ABS(K238)^2)/($I$5*MAX(((F238)+(G238)*(L238))*(L238),1E-6))</f>
        <v/>
      </c>
      <c r="U238">
        <f>IF($D$20=0,0,IFERROR(Q237-(((R237+R238)/2)*J238)-(IF(O237&gt;O238,$D$8*((O237^2-O238^2)/(2*$I$5)),$D$9*((O238^2-O237^2)/(2*$I$5)))+($D$10*(ABS(I238)/90)*(MAX(O237^2,O238^2)/(2*$I$5))))-Q238,0))</f>
        <v/>
      </c>
      <c r="V238">
        <f>IF($D$20=0,1,IFERROR(IF(ROUND(S238,3)=1,1,IF(AND(ABS(U238)&lt;$D$19,S238&gt;1),1,0)),0))</f>
        <v/>
      </c>
      <c r="W238">
        <f>IF($D$20=0,IFERROR(W239,MAX($D$16,POWER((ABS(K238)^2)/($I$5*MAX(F238,0.1)^2),1/3))),IF(IFERROR(AG239,0)=0,IFERROR(W239,MAX($D$16,POWER((ABS(K238)^2)/($I$5*MAX(F238,0.1)^2),1/3))),IF(OR(IFERROR(W238,0)=0,IFERROR(AD239,0)&gt;1),MAX($D$16,POWER((ABS(K238)^2)/($I$5*MAX(F238,0.1)^2),1/3)),IF(IFERROR(AF238,0)&gt;0,MAX($D$16,IFERROR(W238,0)+((IFERROR(AF238,0))*$D$18*IF((IFERROR(AD238,0))&lt;1,1,-1))),IF(IFERROR(AF238,0)&lt;0,IF(ABS((MAX($D$16,POWER((ABS(K238)^2)/($I$5*MAX(F238,0.1)^2),1/3)))-IFERROR(W238,0))&gt;$D$19,MAX($D$16,IF((MAX($D$16,POWER((ABS(K238)^2)/($I$5*MAX(F238,0.1)^2),1/3)))&gt;IFERROR(W238,0),MIN((MAX($D$16,POWER((ABS(K238)^2)/($I$5*MAX(F238,0.1)^2),1/3))),IFERROR(W238,0)+(MIN(ABS(IFERROR(AF238,0))*$D$18,ABS((MAX($D$16,POWER((ABS(K238)^2)/($I$5*MAX(F238,0.1)^2),1/3)))-IFERROR(W238,0))))),MAX((MAX($D$16,POWER((ABS(K238)^2)/($I$5*MAX(F238,0.1)^2),1/3))),IFERROR(W238,0)-(MIN(ABS(IFERROR(AF238,0))*$D$18,ABS((MAX($D$16,POWER((ABS(K238)^2)/($I$5*MAX(F238,0.1)^2),1/3)))-IFERROR(W238,0))))))),MAX($D$16,POWER((ABS(K238)^2)/($I$5*MAX(F238,0.1)^2),1/3))),MAX($D$16,IFERROR(W238,0)))))))</f>
        <v/>
      </c>
      <c r="X238">
        <f>((F238)+(G238)*(W238))*(W238)</f>
        <v/>
      </c>
      <c r="Y238">
        <f>(((F238)+(G238)*(W238))*(W238))/MAX((F238)+2*(W238)*SQRT(1+(G238)^2),1E-6)</f>
        <v/>
      </c>
      <c r="Z238">
        <f>ABS(K238)/MAX(((F238)+(G238)*(W238))*(W238),1E-6)</f>
        <v/>
      </c>
      <c r="AA238">
        <f>E238+W238</f>
        <v/>
      </c>
      <c r="AB238">
        <f>AA238+((ABS(K238)/MAX(((F238)+(G238)*(W238))*(W238),1E-6))^2)/(2*$I$5)</f>
        <v/>
      </c>
      <c r="AC238">
        <f>((ABS(K238)*$D$6)/(MAX(((F238)+(G238)*(W238))*(W238),1E-6)*MAX(((((F238)+(G238)*(W238))*(W238))/MAX((F238)+2*(W238)*SQRT(1+(G238)^2),1E-6))^(2/3),1E-6)))^2</f>
        <v/>
      </c>
      <c r="AD238">
        <f>ABS(ABS(K238)/MAX(((F238)+(G238)*(W238))*(W238),1E-6))/SQRT($I$5*MAX((((F238)+(G238)*(W238))*(W238))/MAX((F238)+2*(G238)*(W238),1E-6),1E-6))</f>
        <v/>
      </c>
      <c r="AE238">
        <f>((F238)*(W238)^2)/2+(G238)*(W238)^3/3+(ABS(K238)^2)/($I$5*MAX(((F238)+(G238)*(W238))*(W238),1E-6))</f>
        <v/>
      </c>
      <c r="AF238">
        <f>IF($D$20=0,0,IFERROR(AB239+(((AC238+AC239)/2)*J239)+(IF(Z238&gt;Z239,$D$8*((Z238^2-Z239^2)/(2*$I$5)),$D$9*((Z239^2-Z238^2)/(2*$I$5)))+($D$10*(ABS(I239)/90)*(MAX(Z238^2,Z239^2)/(2*$I$5))))-AB238,0))</f>
        <v/>
      </c>
      <c r="AG238">
        <f>IF($D$20=0,1,IFERROR(IF(ROUND(AD238,3)=1,1,IF(AND(ABS(AF238)&lt;$D$19,AD238&lt;1),1,0)),0))</f>
        <v/>
      </c>
      <c r="AH238">
        <f>IFERROR(IF(V32="Supercritical",MAX($D$16,IFERROR(L238,MAX($D$16,POWER((ABS(K238)^2)/($I$5*MAX(F238,0.1)^2),1/3)))),IF(V32="Subcritical",MAX($D$16,IFERROR(W238,MAX($D$16,POWER((ABS(K238)^2)/($I$5*MAX(F238,0.1)^2),1/3)))),IF(AND(IFERROR(V238,0)=1,IFERROR(AG238,0)=1),IF(IFERROR(T238,-1E99)&gt;=IFERROR(AE238,-1E99),MAX($D$16,IFERROR(L238,MAX($D$16,POWER((ABS(K238)^2)/($I$5*MAX(F238,0.1)^2),1/3)))),MAX($D$16,IFERROR(W238,MAX($D$16,POWER((ABS(K238)^2)/($I$5*MAX(F238,0.1)^2),1/3))))),IF(IFERROR(V238,0)=1,MAX($D$16,IFERROR(L238,MAX($D$16,POWER((ABS(K238)^2)/($I$5*MAX(F238,0.1)^2),1/3)))),IF(IFERROR(AG238,0)=1,MAX($D$16,IFERROR(W238,MAX($D$16,POWER((ABS(K238)^2)/($I$5*MAX(F238,0.1)^2),1/3)))),MAX($D$16,POWER((ABS(K238)^2)/($I$5*MAX(F238,0.1)^2),1/3))))))),MAX($D$16,POWER((ABS(K238)^2)/($I$5*MAX(F238,0.1)^2),1/3)))</f>
        <v/>
      </c>
      <c r="AI238">
        <f>E238+AH238</f>
        <v/>
      </c>
      <c r="AJ238">
        <f>AI238+((ABS(K238)/MAX(((F238)+(G238)*(AH238))*(AH238),1E-6))^2)/(2*$I$5)</f>
        <v/>
      </c>
      <c r="AM238" t="n">
        <v>0</v>
      </c>
      <c r="AN238" t="n">
        <v>0</v>
      </c>
      <c r="AO238">
        <f>AM238+AN238</f>
        <v/>
      </c>
      <c r="AP238">
        <f>AP237+AO238</f>
        <v/>
      </c>
      <c r="AQ238">
        <f>ABS(ABS(K238)/MAX(((F238)+(G238)*(AH238))*(AH238),1E-6))/SQRT($I$5*MAX((((F238)+(G238)*(AH238))*(AH238))/MAX((F238)+2*(G238)*(AH238),1E-6),1E-6))</f>
        <v/>
      </c>
      <c r="AR238">
        <f>IF(AQ238&lt;1,"Subcritical","Supercritical")</f>
        <v/>
      </c>
      <c r="AS238">
        <f>((ABS(K238)*$D$6)/(MAX(((F238)+(G238)*(AH238))*(AH238),1E-6)*MAX(((((F238)+(G238)*(AH238))*(AH238))/MAX((F238)+2*(AH238)*SQRT(1+(G238)^2),1E-6))^(2/3),1E-6)))^2</f>
        <v/>
      </c>
    </row>
    <row r="239">
      <c r="A239" t="n">
        <v>90</v>
      </c>
      <c r="B239" t="n">
        <v>88.974</v>
      </c>
      <c r="C239" t="n">
        <v>616493.401</v>
      </c>
      <c r="D239" t="n">
        <v>3097701.501</v>
      </c>
      <c r="E239" t="n">
        <v>632.534</v>
      </c>
      <c r="F239" t="n">
        <v>5.25</v>
      </c>
      <c r="G239" t="n">
        <v>0</v>
      </c>
      <c r="H239" t="inlineStr">
        <is>
          <t>Normal</t>
        </is>
      </c>
      <c r="I239" t="n">
        <v>0</v>
      </c>
      <c r="J239">
        <f>B239-B238</f>
        <v/>
      </c>
      <c r="K239">
        <f>MAX(0,K238-AO238)</f>
        <v/>
      </c>
      <c r="L239">
        <f>IF($D$20=0,IFERROR(L238,MAX($D$16,POWER((ABS(K239)^2)/($I$5*MAX(F239,0.1)^2),1/3))),IF(IFERROR(V238,0)=0,IFERROR(L238,MAX($D$16,POWER((ABS(K239)^2)/($I$5*MAX(F239,0.1)^2),1/3))),IF(OR(IFERROR(L239,0)=0,IFERROR(S238,0)&lt;1,IFERROR(S239,0)&lt;1),MAX($D$16,POWER((ABS(K239)^2)/($I$5*MAX(F239,0.1)^2),1/3)),IF(IFERROR(U239,0)&gt;0,MAX($D$16,IFERROR(L239,0)+((IFERROR(U239,0))*$D$18*IF((IFERROR(S239,0))&lt;1,1,-1))),IF(IFERROR(U239,0)&lt;0,IF(ABS((MAX($D$16,POWER((ABS(K239)^2)/($I$5*MAX(F239,0.1)^2),1/3)))-IFERROR(L239,0))&gt;$D$19,MAX($D$16,IF((MAX($D$16,POWER((ABS(K239)^2)/($I$5*MAX(F239,0.1)^2),1/3)))&gt;IFERROR(L239,0),MIN((MAX($D$16,POWER((ABS(K239)^2)/($I$5*MAX(F239,0.1)^2),1/3))),IFERROR(L239,0)+(MIN(ABS(IFERROR(U239,0))*$D$18,ABS((MAX($D$16,POWER((ABS(K239)^2)/($I$5*MAX(F239,0.1)^2),1/3)))-IFERROR(L239,0))))),MAX((MAX($D$16,POWER((ABS(K239)^2)/($I$5*MAX(F239,0.1)^2),1/3))),IFERROR(L239,0)-(MIN(ABS(IFERROR(U239,0))*$D$18,ABS((MAX($D$16,POWER((ABS(K239)^2)/($I$5*MAX(F239,0.1)^2),1/3)))-IFERROR(L239,0))))))),MAX($D$16,POWER((ABS(K239)^2)/($I$5*MAX(F239,0.1)^2),1/3))),MAX($D$16,IFERROR(L239,0)))))))</f>
        <v/>
      </c>
      <c r="M239">
        <f>((F239)+(G239)*(L239))*(L239)</f>
        <v/>
      </c>
      <c r="N239">
        <f>(((F239)+(G239)*(L239))*(L239))/MAX((F239)+2*(L239)*SQRT(1+(G239)^2),1E-6)</f>
        <v/>
      </c>
      <c r="O239">
        <f>ABS(K239)/MAX(((F239)+(G239)*(L239))*(L239),1E-6)</f>
        <v/>
      </c>
      <c r="P239">
        <f>E239+L239</f>
        <v/>
      </c>
      <c r="Q239">
        <f>P239+((ABS(K239)/MAX(((F239)+(G239)*(L239))*(L239),1E-6))^2)/(2*$I$5)</f>
        <v/>
      </c>
      <c r="R239">
        <f>((ABS(K239)*$D$6)/(MAX(((F239)+(G239)*(L239))*(L239),1E-6)*MAX(((((F239)+(G239)*(L239))*(L239))/MAX((F239)+2*(L239)*SQRT(1+(G239)^2),1E-6))^(2/3),1E-6)))^2</f>
        <v/>
      </c>
      <c r="S239">
        <f>ABS(ABS(K239)/MAX(((F239)+(G239)*(L239))*(L239),1E-6))/SQRT($I$5*MAX((((F239)+(G239)*(L239))*(L239))/MAX((F239)+2*(G239)*(L239),1E-6),1E-6))</f>
        <v/>
      </c>
      <c r="T239">
        <f>((F239)*(L239)^2)/2+(G239)*(L239)^3/3+(ABS(K239)^2)/($I$5*MAX(((F239)+(G239)*(L239))*(L239),1E-6))</f>
        <v/>
      </c>
      <c r="U239">
        <f>IF($D$20=0,0,IFERROR(Q238-(((R238+R239)/2)*J239)-(IF(O238&gt;O239,$D$8*((O238^2-O239^2)/(2*$I$5)),$D$9*((O239^2-O238^2)/(2*$I$5)))+($D$10*(ABS(I239)/90)*(MAX(O238^2,O239^2)/(2*$I$5))))-Q239,0))</f>
        <v/>
      </c>
      <c r="V239">
        <f>IF($D$20=0,1,IFERROR(IF(ROUND(S239,3)=1,1,IF(AND(ABS(U239)&lt;$D$19,S239&gt;1),1,0)),0))</f>
        <v/>
      </c>
      <c r="W239">
        <f>IF($D$20=0,IFERROR(W240,MAX($D$16,POWER((ABS(K239)^2)/($I$5*MAX(F239,0.1)^2),1/3))),IF(IFERROR(AG240,0)=0,IFERROR(W240,MAX($D$16,POWER((ABS(K239)^2)/($I$5*MAX(F239,0.1)^2),1/3))),IF(OR(IFERROR(W239,0)=0,IFERROR(AD240,0)&gt;1),MAX($D$16,POWER((ABS(K239)^2)/($I$5*MAX(F239,0.1)^2),1/3)),IF(IFERROR(AF239,0)&gt;0,MAX($D$16,IFERROR(W239,0)+((IFERROR(AF239,0))*$D$18*IF((IFERROR(AD239,0))&lt;1,1,-1))),IF(IFERROR(AF239,0)&lt;0,IF(ABS((MAX($D$16,POWER((ABS(K239)^2)/($I$5*MAX(F239,0.1)^2),1/3)))-IFERROR(W239,0))&gt;$D$19,MAX($D$16,IF((MAX($D$16,POWER((ABS(K239)^2)/($I$5*MAX(F239,0.1)^2),1/3)))&gt;IFERROR(W239,0),MIN((MAX($D$16,POWER((ABS(K239)^2)/($I$5*MAX(F239,0.1)^2),1/3))),IFERROR(W239,0)+(MIN(ABS(IFERROR(AF239,0))*$D$18,ABS((MAX($D$16,POWER((ABS(K239)^2)/($I$5*MAX(F239,0.1)^2),1/3)))-IFERROR(W239,0))))),MAX((MAX($D$16,POWER((ABS(K239)^2)/($I$5*MAX(F239,0.1)^2),1/3))),IFERROR(W239,0)-(MIN(ABS(IFERROR(AF239,0))*$D$18,ABS((MAX($D$16,POWER((ABS(K239)^2)/($I$5*MAX(F239,0.1)^2),1/3)))-IFERROR(W239,0))))))),MAX($D$16,POWER((ABS(K239)^2)/($I$5*MAX(F239,0.1)^2),1/3))),MAX($D$16,IFERROR(W239,0)))))))</f>
        <v/>
      </c>
      <c r="X239">
        <f>((F239)+(G239)*(W239))*(W239)</f>
        <v/>
      </c>
      <c r="Y239">
        <f>(((F239)+(G239)*(W239))*(W239))/MAX((F239)+2*(W239)*SQRT(1+(G239)^2),1E-6)</f>
        <v/>
      </c>
      <c r="Z239">
        <f>ABS(K239)/MAX(((F239)+(G239)*(W239))*(W239),1E-6)</f>
        <v/>
      </c>
      <c r="AA239">
        <f>E239+W239</f>
        <v/>
      </c>
      <c r="AB239">
        <f>AA239+((ABS(K239)/MAX(((F239)+(G239)*(W239))*(W239),1E-6))^2)/(2*$I$5)</f>
        <v/>
      </c>
      <c r="AC239">
        <f>((ABS(K239)*$D$6)/(MAX(((F239)+(G239)*(W239))*(W239),1E-6)*MAX(((((F239)+(G239)*(W239))*(W239))/MAX((F239)+2*(W239)*SQRT(1+(G239)^2),1E-6))^(2/3),1E-6)))^2</f>
        <v/>
      </c>
      <c r="AD239">
        <f>ABS(ABS(K239)/MAX(((F239)+(G239)*(W239))*(W239),1E-6))/SQRT($I$5*MAX((((F239)+(G239)*(W239))*(W239))/MAX((F239)+2*(G239)*(W239),1E-6),1E-6))</f>
        <v/>
      </c>
      <c r="AE239">
        <f>((F239)*(W239)^2)/2+(G239)*(W239)^3/3+(ABS(K239)^2)/($I$5*MAX(((F239)+(G239)*(W239))*(W239),1E-6))</f>
        <v/>
      </c>
      <c r="AF239">
        <f>IF($D$20=0,0,IFERROR(AB240+(((AC239+AC240)/2)*J240)+(IF(Z239&gt;Z240,$D$8*((Z239^2-Z240^2)/(2*$I$5)),$D$9*((Z240^2-Z239^2)/(2*$I$5)))+($D$10*(ABS(I240)/90)*(MAX(Z239^2,Z240^2)/(2*$I$5))))-AB239,0))</f>
        <v/>
      </c>
      <c r="AG239">
        <f>IF($D$20=0,1,IFERROR(IF(ROUND(AD239,3)=1,1,IF(AND(ABS(AF239)&lt;$D$19,AD239&lt;1),1,0)),0))</f>
        <v/>
      </c>
      <c r="AH239">
        <f>IFERROR(IF(V32="Supercritical",MAX($D$16,IFERROR(L239,MAX($D$16,POWER((ABS(K239)^2)/($I$5*MAX(F239,0.1)^2),1/3)))),IF(V32="Subcritical",MAX($D$16,IFERROR(W239,MAX($D$16,POWER((ABS(K239)^2)/($I$5*MAX(F239,0.1)^2),1/3)))),IF(AND(IFERROR(V239,0)=1,IFERROR(AG239,0)=1),IF(IFERROR(T239,-1E99)&gt;=IFERROR(AE239,-1E99),MAX($D$16,IFERROR(L239,MAX($D$16,POWER((ABS(K239)^2)/($I$5*MAX(F239,0.1)^2),1/3)))),MAX($D$16,IFERROR(W239,MAX($D$16,POWER((ABS(K239)^2)/($I$5*MAX(F239,0.1)^2),1/3))))),IF(IFERROR(V239,0)=1,MAX($D$16,IFERROR(L239,MAX($D$16,POWER((ABS(K239)^2)/($I$5*MAX(F239,0.1)^2),1/3)))),IF(IFERROR(AG239,0)=1,MAX($D$16,IFERROR(W239,MAX($D$16,POWER((ABS(K239)^2)/($I$5*MAX(F239,0.1)^2),1/3)))),MAX($D$16,POWER((ABS(K239)^2)/($I$5*MAX(F239,0.1)^2),1/3))))))),MAX($D$16,POWER((ABS(K239)^2)/($I$5*MAX(F239,0.1)^2),1/3)))</f>
        <v/>
      </c>
      <c r="AI239">
        <f>E239+AH239</f>
        <v/>
      </c>
      <c r="AJ239">
        <f>AI239+((ABS(K239)/MAX(((F239)+(G239)*(AH239))*(AH239),1E-6))^2)/(2*$I$5)</f>
        <v/>
      </c>
      <c r="AM239" t="n">
        <v>0</v>
      </c>
      <c r="AN239" t="n">
        <v>0</v>
      </c>
      <c r="AO239">
        <f>AM239+AN239</f>
        <v/>
      </c>
      <c r="AP239">
        <f>AP238+AO239</f>
        <v/>
      </c>
      <c r="AQ239">
        <f>ABS(ABS(K239)/MAX(((F239)+(G239)*(AH239))*(AH239),1E-6))/SQRT($I$5*MAX((((F239)+(G239)*(AH239))*(AH239))/MAX((F239)+2*(G239)*(AH239),1E-6),1E-6))</f>
        <v/>
      </c>
      <c r="AR239">
        <f>IF(AQ239&lt;1,"Subcritical","Supercritical")</f>
        <v/>
      </c>
      <c r="AS239">
        <f>((ABS(K239)*$D$6)/(MAX(((F239)+(G239)*(AH239))*(AH239),1E-6)*MAX(((((F239)+(G239)*(AH239))*(AH239))/MAX((F239)+2*(AH239)*SQRT(1+(G239)^2),1E-6))^(2/3),1E-6)))^2</f>
        <v/>
      </c>
    </row>
    <row r="240">
      <c r="A240" t="n">
        <v>91</v>
      </c>
      <c r="B240" t="n">
        <v>89.974</v>
      </c>
      <c r="C240" t="n">
        <v>616492.525</v>
      </c>
      <c r="D240" t="n">
        <v>3097701.019</v>
      </c>
      <c r="E240" t="n">
        <v>632.532</v>
      </c>
      <c r="F240" t="n">
        <v>5.218</v>
      </c>
      <c r="G240" t="n">
        <v>0</v>
      </c>
      <c r="H240" t="inlineStr">
        <is>
          <t>Normal</t>
        </is>
      </c>
      <c r="I240" t="n">
        <v>0.05</v>
      </c>
      <c r="J240">
        <f>B240-B239</f>
        <v/>
      </c>
      <c r="K240">
        <f>MAX(0,K239-AO239)</f>
        <v/>
      </c>
      <c r="L240">
        <f>IF($D$20=0,IFERROR(L239,MAX($D$16,POWER((ABS(K240)^2)/($I$5*MAX(F240,0.1)^2),1/3))),IF(IFERROR(V239,0)=0,IFERROR(L239,MAX($D$16,POWER((ABS(K240)^2)/($I$5*MAX(F240,0.1)^2),1/3))),IF(OR(IFERROR(L240,0)=0,IFERROR(S239,0)&lt;1,IFERROR(S240,0)&lt;1),MAX($D$16,POWER((ABS(K240)^2)/($I$5*MAX(F240,0.1)^2),1/3)),IF(IFERROR(U240,0)&gt;0,MAX($D$16,IFERROR(L240,0)+((IFERROR(U240,0))*$D$18*IF((IFERROR(S240,0))&lt;1,1,-1))),IF(IFERROR(U240,0)&lt;0,IF(ABS((MAX($D$16,POWER((ABS(K240)^2)/($I$5*MAX(F240,0.1)^2),1/3)))-IFERROR(L240,0))&gt;$D$19,MAX($D$16,IF((MAX($D$16,POWER((ABS(K240)^2)/($I$5*MAX(F240,0.1)^2),1/3)))&gt;IFERROR(L240,0),MIN((MAX($D$16,POWER((ABS(K240)^2)/($I$5*MAX(F240,0.1)^2),1/3))),IFERROR(L240,0)+(MIN(ABS(IFERROR(U240,0))*$D$18,ABS((MAX($D$16,POWER((ABS(K240)^2)/($I$5*MAX(F240,0.1)^2),1/3)))-IFERROR(L240,0))))),MAX((MAX($D$16,POWER((ABS(K240)^2)/($I$5*MAX(F240,0.1)^2),1/3))),IFERROR(L240,0)-(MIN(ABS(IFERROR(U240,0))*$D$18,ABS((MAX($D$16,POWER((ABS(K240)^2)/($I$5*MAX(F240,0.1)^2),1/3)))-IFERROR(L240,0))))))),MAX($D$16,POWER((ABS(K240)^2)/($I$5*MAX(F240,0.1)^2),1/3))),MAX($D$16,IFERROR(L240,0)))))))</f>
        <v/>
      </c>
      <c r="M240">
        <f>((F240)+(G240)*(L240))*(L240)</f>
        <v/>
      </c>
      <c r="N240">
        <f>(((F240)+(G240)*(L240))*(L240))/MAX((F240)+2*(L240)*SQRT(1+(G240)^2),1E-6)</f>
        <v/>
      </c>
      <c r="O240">
        <f>ABS(K240)/MAX(((F240)+(G240)*(L240))*(L240),1E-6)</f>
        <v/>
      </c>
      <c r="P240">
        <f>E240+L240</f>
        <v/>
      </c>
      <c r="Q240">
        <f>P240+((ABS(K240)/MAX(((F240)+(G240)*(L240))*(L240),1E-6))^2)/(2*$I$5)</f>
        <v/>
      </c>
      <c r="R240">
        <f>((ABS(K240)*$D$6)/(MAX(((F240)+(G240)*(L240))*(L240),1E-6)*MAX(((((F240)+(G240)*(L240))*(L240))/MAX((F240)+2*(L240)*SQRT(1+(G240)^2),1E-6))^(2/3),1E-6)))^2</f>
        <v/>
      </c>
      <c r="S240">
        <f>ABS(ABS(K240)/MAX(((F240)+(G240)*(L240))*(L240),1E-6))/SQRT($I$5*MAX((((F240)+(G240)*(L240))*(L240))/MAX((F240)+2*(G240)*(L240),1E-6),1E-6))</f>
        <v/>
      </c>
      <c r="T240">
        <f>((F240)*(L240)^2)/2+(G240)*(L240)^3/3+(ABS(K240)^2)/($I$5*MAX(((F240)+(G240)*(L240))*(L240),1E-6))</f>
        <v/>
      </c>
      <c r="U240">
        <f>IF($D$20=0,0,IFERROR(Q239-(((R239+R240)/2)*J240)-(IF(O239&gt;O240,$D$8*((O239^2-O240^2)/(2*$I$5)),$D$9*((O240^2-O239^2)/(2*$I$5)))+($D$10*(ABS(I240)/90)*(MAX(O239^2,O240^2)/(2*$I$5))))-Q240,0))</f>
        <v/>
      </c>
      <c r="V240">
        <f>IF($D$20=0,1,IFERROR(IF(ROUND(S240,3)=1,1,IF(AND(ABS(U240)&lt;$D$19,S240&gt;1),1,0)),0))</f>
        <v/>
      </c>
      <c r="W240">
        <f>IF($D$20=0,IFERROR(W241,MAX($D$16,POWER((ABS(K240)^2)/($I$5*MAX(F240,0.1)^2),1/3))),IF(IFERROR(AG241,0)=0,IFERROR(W241,MAX($D$16,POWER((ABS(K240)^2)/($I$5*MAX(F240,0.1)^2),1/3))),IF(OR(IFERROR(W240,0)=0,IFERROR(AD241,0)&gt;1),MAX($D$16,POWER((ABS(K240)^2)/($I$5*MAX(F240,0.1)^2),1/3)),IF(IFERROR(AF240,0)&gt;0,MAX($D$16,IFERROR(W240,0)+((IFERROR(AF240,0))*$D$18*IF((IFERROR(AD240,0))&lt;1,1,-1))),IF(IFERROR(AF240,0)&lt;0,IF(ABS((MAX($D$16,POWER((ABS(K240)^2)/($I$5*MAX(F240,0.1)^2),1/3)))-IFERROR(W240,0))&gt;$D$19,MAX($D$16,IF((MAX($D$16,POWER((ABS(K240)^2)/($I$5*MAX(F240,0.1)^2),1/3)))&gt;IFERROR(W240,0),MIN((MAX($D$16,POWER((ABS(K240)^2)/($I$5*MAX(F240,0.1)^2),1/3))),IFERROR(W240,0)+(MIN(ABS(IFERROR(AF240,0))*$D$18,ABS((MAX($D$16,POWER((ABS(K240)^2)/($I$5*MAX(F240,0.1)^2),1/3)))-IFERROR(W240,0))))),MAX((MAX($D$16,POWER((ABS(K240)^2)/($I$5*MAX(F240,0.1)^2),1/3))),IFERROR(W240,0)-(MIN(ABS(IFERROR(AF240,0))*$D$18,ABS((MAX($D$16,POWER((ABS(K240)^2)/($I$5*MAX(F240,0.1)^2),1/3)))-IFERROR(W240,0))))))),MAX($D$16,POWER((ABS(K240)^2)/($I$5*MAX(F240,0.1)^2),1/3))),MAX($D$16,IFERROR(W240,0)))))))</f>
        <v/>
      </c>
      <c r="X240">
        <f>((F240)+(G240)*(W240))*(W240)</f>
        <v/>
      </c>
      <c r="Y240">
        <f>(((F240)+(G240)*(W240))*(W240))/MAX((F240)+2*(W240)*SQRT(1+(G240)^2),1E-6)</f>
        <v/>
      </c>
      <c r="Z240">
        <f>ABS(K240)/MAX(((F240)+(G240)*(W240))*(W240),1E-6)</f>
        <v/>
      </c>
      <c r="AA240">
        <f>E240+W240</f>
        <v/>
      </c>
      <c r="AB240">
        <f>AA240+((ABS(K240)/MAX(((F240)+(G240)*(W240))*(W240),1E-6))^2)/(2*$I$5)</f>
        <v/>
      </c>
      <c r="AC240">
        <f>((ABS(K240)*$D$6)/(MAX(((F240)+(G240)*(W240))*(W240),1E-6)*MAX(((((F240)+(G240)*(W240))*(W240))/MAX((F240)+2*(W240)*SQRT(1+(G240)^2),1E-6))^(2/3),1E-6)))^2</f>
        <v/>
      </c>
      <c r="AD240">
        <f>ABS(ABS(K240)/MAX(((F240)+(G240)*(W240))*(W240),1E-6))/SQRT($I$5*MAX((((F240)+(G240)*(W240))*(W240))/MAX((F240)+2*(G240)*(W240),1E-6),1E-6))</f>
        <v/>
      </c>
      <c r="AE240">
        <f>((F240)*(W240)^2)/2+(G240)*(W240)^3/3+(ABS(K240)^2)/($I$5*MAX(((F240)+(G240)*(W240))*(W240),1E-6))</f>
        <v/>
      </c>
      <c r="AF240">
        <f>IF($D$20=0,0,IFERROR(AB241+(((AC240+AC241)/2)*J241)+(IF(Z240&gt;Z241,$D$8*((Z240^2-Z241^2)/(2*$I$5)),$D$9*((Z241^2-Z240^2)/(2*$I$5)))+($D$10*(ABS(I241)/90)*(MAX(Z240^2,Z241^2)/(2*$I$5))))-AB240,0))</f>
        <v/>
      </c>
      <c r="AG240">
        <f>IF($D$20=0,1,IFERROR(IF(ROUND(AD240,3)=1,1,IF(AND(ABS(AF240)&lt;$D$19,AD240&lt;1),1,0)),0))</f>
        <v/>
      </c>
      <c r="AH240">
        <f>IFERROR(IF(V32="Supercritical",MAX($D$16,IFERROR(L240,MAX($D$16,POWER((ABS(K240)^2)/($I$5*MAX(F240,0.1)^2),1/3)))),IF(V32="Subcritical",MAX($D$16,IFERROR(W240,MAX($D$16,POWER((ABS(K240)^2)/($I$5*MAX(F240,0.1)^2),1/3)))),IF(AND(IFERROR(V240,0)=1,IFERROR(AG240,0)=1),IF(IFERROR(T240,-1E99)&gt;=IFERROR(AE240,-1E99),MAX($D$16,IFERROR(L240,MAX($D$16,POWER((ABS(K240)^2)/($I$5*MAX(F240,0.1)^2),1/3)))),MAX($D$16,IFERROR(W240,MAX($D$16,POWER((ABS(K240)^2)/($I$5*MAX(F240,0.1)^2),1/3))))),IF(IFERROR(V240,0)=1,MAX($D$16,IFERROR(L240,MAX($D$16,POWER((ABS(K240)^2)/($I$5*MAX(F240,0.1)^2),1/3)))),IF(IFERROR(AG240,0)=1,MAX($D$16,IFERROR(W240,MAX($D$16,POWER((ABS(K240)^2)/($I$5*MAX(F240,0.1)^2),1/3)))),MAX($D$16,POWER((ABS(K240)^2)/($I$5*MAX(F240,0.1)^2),1/3))))))),MAX($D$16,POWER((ABS(K240)^2)/($I$5*MAX(F240,0.1)^2),1/3)))</f>
        <v/>
      </c>
      <c r="AI240">
        <f>E240+AH240</f>
        <v/>
      </c>
      <c r="AJ240">
        <f>AI240+((ABS(K240)/MAX(((F240)+(G240)*(AH240))*(AH240),1E-6))^2)/(2*$I$5)</f>
        <v/>
      </c>
      <c r="AM240" t="n">
        <v>0</v>
      </c>
      <c r="AN240" t="n">
        <v>0</v>
      </c>
      <c r="AO240">
        <f>AM240+AN240</f>
        <v/>
      </c>
      <c r="AP240">
        <f>AP239+AO240</f>
        <v/>
      </c>
      <c r="AQ240">
        <f>ABS(ABS(K240)/MAX(((F240)+(G240)*(AH240))*(AH240),1E-6))/SQRT($I$5*MAX((((F240)+(G240)*(AH240))*(AH240))/MAX((F240)+2*(G240)*(AH240),1E-6),1E-6))</f>
        <v/>
      </c>
      <c r="AR240">
        <f>IF(AQ240&lt;1,"Subcritical","Supercritical")</f>
        <v/>
      </c>
      <c r="AS240">
        <f>((ABS(K240)*$D$6)/(MAX(((F240)+(G240)*(AH240))*(AH240),1E-6)*MAX(((((F240)+(G240)*(AH240))*(AH240))/MAX((F240)+2*(AH240)*SQRT(1+(G240)^2),1E-6))^(2/3),1E-6)))^2</f>
        <v/>
      </c>
    </row>
    <row r="241">
      <c r="A241" t="n">
        <v>92</v>
      </c>
      <c r="B241" t="n">
        <v>90.974</v>
      </c>
      <c r="C241" t="n">
        <v>616491.649</v>
      </c>
      <c r="D241" t="n">
        <v>3097700.536</v>
      </c>
      <c r="E241" t="n">
        <v>632.53</v>
      </c>
      <c r="F241" t="n">
        <v>5.203</v>
      </c>
      <c r="G241" t="n">
        <v>0</v>
      </c>
      <c r="H241" t="inlineStr">
        <is>
          <t>Normal</t>
        </is>
      </c>
      <c r="I241" t="n">
        <v>0.05</v>
      </c>
      <c r="J241">
        <f>B241-B240</f>
        <v/>
      </c>
      <c r="K241">
        <f>MAX(0,K240-AO240)</f>
        <v/>
      </c>
      <c r="L241">
        <f>IF($D$20=0,IFERROR(L240,MAX($D$16,POWER((ABS(K241)^2)/($I$5*MAX(F241,0.1)^2),1/3))),IF(IFERROR(V240,0)=0,IFERROR(L240,MAX($D$16,POWER((ABS(K241)^2)/($I$5*MAX(F241,0.1)^2),1/3))),IF(OR(IFERROR(L241,0)=0,IFERROR(S240,0)&lt;1,IFERROR(S241,0)&lt;1),MAX($D$16,POWER((ABS(K241)^2)/($I$5*MAX(F241,0.1)^2),1/3)),IF(IFERROR(U241,0)&gt;0,MAX($D$16,IFERROR(L241,0)+((IFERROR(U241,0))*$D$18*IF((IFERROR(S241,0))&lt;1,1,-1))),IF(IFERROR(U241,0)&lt;0,IF(ABS((MAX($D$16,POWER((ABS(K241)^2)/($I$5*MAX(F241,0.1)^2),1/3)))-IFERROR(L241,0))&gt;$D$19,MAX($D$16,IF((MAX($D$16,POWER((ABS(K241)^2)/($I$5*MAX(F241,0.1)^2),1/3)))&gt;IFERROR(L241,0),MIN((MAX($D$16,POWER((ABS(K241)^2)/($I$5*MAX(F241,0.1)^2),1/3))),IFERROR(L241,0)+(MIN(ABS(IFERROR(U241,0))*$D$18,ABS((MAX($D$16,POWER((ABS(K241)^2)/($I$5*MAX(F241,0.1)^2),1/3)))-IFERROR(L241,0))))),MAX((MAX($D$16,POWER((ABS(K241)^2)/($I$5*MAX(F241,0.1)^2),1/3))),IFERROR(L241,0)-(MIN(ABS(IFERROR(U241,0))*$D$18,ABS((MAX($D$16,POWER((ABS(K241)^2)/($I$5*MAX(F241,0.1)^2),1/3)))-IFERROR(L241,0))))))),MAX($D$16,POWER((ABS(K241)^2)/($I$5*MAX(F241,0.1)^2),1/3))),MAX($D$16,IFERROR(L241,0)))))))</f>
        <v/>
      </c>
      <c r="M241">
        <f>((F241)+(G241)*(L241))*(L241)</f>
        <v/>
      </c>
      <c r="N241">
        <f>(((F241)+(G241)*(L241))*(L241))/MAX((F241)+2*(L241)*SQRT(1+(G241)^2),1E-6)</f>
        <v/>
      </c>
      <c r="O241">
        <f>ABS(K241)/MAX(((F241)+(G241)*(L241))*(L241),1E-6)</f>
        <v/>
      </c>
      <c r="P241">
        <f>E241+L241</f>
        <v/>
      </c>
      <c r="Q241">
        <f>P241+((ABS(K241)/MAX(((F241)+(G241)*(L241))*(L241),1E-6))^2)/(2*$I$5)</f>
        <v/>
      </c>
      <c r="R241">
        <f>((ABS(K241)*$D$6)/(MAX(((F241)+(G241)*(L241))*(L241),1E-6)*MAX(((((F241)+(G241)*(L241))*(L241))/MAX((F241)+2*(L241)*SQRT(1+(G241)^2),1E-6))^(2/3),1E-6)))^2</f>
        <v/>
      </c>
      <c r="S241">
        <f>ABS(ABS(K241)/MAX(((F241)+(G241)*(L241))*(L241),1E-6))/SQRT($I$5*MAX((((F241)+(G241)*(L241))*(L241))/MAX((F241)+2*(G241)*(L241),1E-6),1E-6))</f>
        <v/>
      </c>
      <c r="T241">
        <f>((F241)*(L241)^2)/2+(G241)*(L241)^3/3+(ABS(K241)^2)/($I$5*MAX(((F241)+(G241)*(L241))*(L241),1E-6))</f>
        <v/>
      </c>
      <c r="U241">
        <f>IF($D$20=0,0,IFERROR(Q240-(((R240+R241)/2)*J241)-(IF(O240&gt;O241,$D$8*((O240^2-O241^2)/(2*$I$5)),$D$9*((O241^2-O240^2)/(2*$I$5)))+($D$10*(ABS(I241)/90)*(MAX(O240^2,O241^2)/(2*$I$5))))-Q241,0))</f>
        <v/>
      </c>
      <c r="V241">
        <f>IF($D$20=0,1,IFERROR(IF(ROUND(S241,3)=1,1,IF(AND(ABS(U241)&lt;$D$19,S241&gt;1),1,0)),0))</f>
        <v/>
      </c>
      <c r="W241">
        <f>IF($D$20=0,IFERROR(W242,MAX($D$16,POWER((ABS(K241)^2)/($I$5*MAX(F241,0.1)^2),1/3))),IF(IFERROR(AG242,0)=0,IFERROR(W242,MAX($D$16,POWER((ABS(K241)^2)/($I$5*MAX(F241,0.1)^2),1/3))),IF(OR(IFERROR(W241,0)=0,IFERROR(AD242,0)&gt;1),MAX($D$16,POWER((ABS(K241)^2)/($I$5*MAX(F241,0.1)^2),1/3)),IF(IFERROR(AF241,0)&gt;0,MAX($D$16,IFERROR(W241,0)+((IFERROR(AF241,0))*$D$18*IF((IFERROR(AD241,0))&lt;1,1,-1))),IF(IFERROR(AF241,0)&lt;0,IF(ABS((MAX($D$16,POWER((ABS(K241)^2)/($I$5*MAX(F241,0.1)^2),1/3)))-IFERROR(W241,0))&gt;$D$19,MAX($D$16,IF((MAX($D$16,POWER((ABS(K241)^2)/($I$5*MAX(F241,0.1)^2),1/3)))&gt;IFERROR(W241,0),MIN((MAX($D$16,POWER((ABS(K241)^2)/($I$5*MAX(F241,0.1)^2),1/3))),IFERROR(W241,0)+(MIN(ABS(IFERROR(AF241,0))*$D$18,ABS((MAX($D$16,POWER((ABS(K241)^2)/($I$5*MAX(F241,0.1)^2),1/3)))-IFERROR(W241,0))))),MAX((MAX($D$16,POWER((ABS(K241)^2)/($I$5*MAX(F241,0.1)^2),1/3))),IFERROR(W241,0)-(MIN(ABS(IFERROR(AF241,0))*$D$18,ABS((MAX($D$16,POWER((ABS(K241)^2)/($I$5*MAX(F241,0.1)^2),1/3)))-IFERROR(W241,0))))))),MAX($D$16,POWER((ABS(K241)^2)/($I$5*MAX(F241,0.1)^2),1/3))),MAX($D$16,IFERROR(W241,0)))))))</f>
        <v/>
      </c>
      <c r="X241">
        <f>((F241)+(G241)*(W241))*(W241)</f>
        <v/>
      </c>
      <c r="Y241">
        <f>(((F241)+(G241)*(W241))*(W241))/MAX((F241)+2*(W241)*SQRT(1+(G241)^2),1E-6)</f>
        <v/>
      </c>
      <c r="Z241">
        <f>ABS(K241)/MAX(((F241)+(G241)*(W241))*(W241),1E-6)</f>
        <v/>
      </c>
      <c r="AA241">
        <f>E241+W241</f>
        <v/>
      </c>
      <c r="AB241">
        <f>AA241+((ABS(K241)/MAX(((F241)+(G241)*(W241))*(W241),1E-6))^2)/(2*$I$5)</f>
        <v/>
      </c>
      <c r="AC241">
        <f>((ABS(K241)*$D$6)/(MAX(((F241)+(G241)*(W241))*(W241),1E-6)*MAX(((((F241)+(G241)*(W241))*(W241))/MAX((F241)+2*(W241)*SQRT(1+(G241)^2),1E-6))^(2/3),1E-6)))^2</f>
        <v/>
      </c>
      <c r="AD241">
        <f>ABS(ABS(K241)/MAX(((F241)+(G241)*(W241))*(W241),1E-6))/SQRT($I$5*MAX((((F241)+(G241)*(W241))*(W241))/MAX((F241)+2*(G241)*(W241),1E-6),1E-6))</f>
        <v/>
      </c>
      <c r="AE241">
        <f>((F241)*(W241)^2)/2+(G241)*(W241)^3/3+(ABS(K241)^2)/($I$5*MAX(((F241)+(G241)*(W241))*(W241),1E-6))</f>
        <v/>
      </c>
      <c r="AF241">
        <f>IF($D$20=0,0,IFERROR(AB242+(((AC241+AC242)/2)*J242)+(IF(Z241&gt;Z242,$D$8*((Z241^2-Z242^2)/(2*$I$5)),$D$9*((Z242^2-Z241^2)/(2*$I$5)))+($D$10*(ABS(I242)/90)*(MAX(Z241^2,Z242^2)/(2*$I$5))))-AB241,0))</f>
        <v/>
      </c>
      <c r="AG241">
        <f>IF($D$20=0,1,IFERROR(IF(ROUND(AD241,3)=1,1,IF(AND(ABS(AF241)&lt;$D$19,AD241&lt;1),1,0)),0))</f>
        <v/>
      </c>
      <c r="AH241">
        <f>IFERROR(IF(V32="Supercritical",MAX($D$16,IFERROR(L241,MAX($D$16,POWER((ABS(K241)^2)/($I$5*MAX(F241,0.1)^2),1/3)))),IF(V32="Subcritical",MAX($D$16,IFERROR(W241,MAX($D$16,POWER((ABS(K241)^2)/($I$5*MAX(F241,0.1)^2),1/3)))),IF(AND(IFERROR(V241,0)=1,IFERROR(AG241,0)=1),IF(IFERROR(T241,-1E99)&gt;=IFERROR(AE241,-1E99),MAX($D$16,IFERROR(L241,MAX($D$16,POWER((ABS(K241)^2)/($I$5*MAX(F241,0.1)^2),1/3)))),MAX($D$16,IFERROR(W241,MAX($D$16,POWER((ABS(K241)^2)/($I$5*MAX(F241,0.1)^2),1/3))))),IF(IFERROR(V241,0)=1,MAX($D$16,IFERROR(L241,MAX($D$16,POWER((ABS(K241)^2)/($I$5*MAX(F241,0.1)^2),1/3)))),IF(IFERROR(AG241,0)=1,MAX($D$16,IFERROR(W241,MAX($D$16,POWER((ABS(K241)^2)/($I$5*MAX(F241,0.1)^2),1/3)))),MAX($D$16,POWER((ABS(K241)^2)/($I$5*MAX(F241,0.1)^2),1/3))))))),MAX($D$16,POWER((ABS(K241)^2)/($I$5*MAX(F241,0.1)^2),1/3)))</f>
        <v/>
      </c>
      <c r="AI241">
        <f>E241+AH241</f>
        <v/>
      </c>
      <c r="AJ241">
        <f>AI241+((ABS(K241)/MAX(((F241)+(G241)*(AH241))*(AH241),1E-6))^2)/(2*$I$5)</f>
        <v/>
      </c>
      <c r="AM241" t="n">
        <v>0</v>
      </c>
      <c r="AN241" t="n">
        <v>0</v>
      </c>
      <c r="AO241">
        <f>AM241+AN241</f>
        <v/>
      </c>
      <c r="AP241">
        <f>AP240+AO241</f>
        <v/>
      </c>
      <c r="AQ241">
        <f>ABS(ABS(K241)/MAX(((F241)+(G241)*(AH241))*(AH241),1E-6))/SQRT($I$5*MAX((((F241)+(G241)*(AH241))*(AH241))/MAX((F241)+2*(G241)*(AH241),1E-6),1E-6))</f>
        <v/>
      </c>
      <c r="AR241">
        <f>IF(AQ241&lt;1,"Subcritical","Supercritical")</f>
        <v/>
      </c>
      <c r="AS241">
        <f>((ABS(K241)*$D$6)/(MAX(((F241)+(G241)*(AH241))*(AH241),1E-6)*MAX(((((F241)+(G241)*(AH241))*(AH241))/MAX((F241)+2*(AH241)*SQRT(1+(G241)^2),1E-6))^(2/3),1E-6)))^2</f>
        <v/>
      </c>
    </row>
    <row r="242">
      <c r="A242" t="n">
        <v>93</v>
      </c>
      <c r="B242" t="n">
        <v>91.974</v>
      </c>
      <c r="C242" t="n">
        <v>616490.773</v>
      </c>
      <c r="D242" t="n">
        <v>3097700.054</v>
      </c>
      <c r="E242" t="n">
        <v>632.528</v>
      </c>
      <c r="F242" t="n">
        <v>5.2</v>
      </c>
      <c r="G242" t="n">
        <v>0</v>
      </c>
      <c r="H242" t="inlineStr">
        <is>
          <t>Normal</t>
        </is>
      </c>
      <c r="I242" t="n">
        <v>0</v>
      </c>
      <c r="J242">
        <f>B242-B241</f>
        <v/>
      </c>
      <c r="K242">
        <f>MAX(0,K241-AO241)</f>
        <v/>
      </c>
      <c r="L242">
        <f>IF($D$20=0,IFERROR(L241,MAX($D$16,POWER((ABS(K242)^2)/($I$5*MAX(F242,0.1)^2),1/3))),IF(IFERROR(V241,0)=0,IFERROR(L241,MAX($D$16,POWER((ABS(K242)^2)/($I$5*MAX(F242,0.1)^2),1/3))),IF(OR(IFERROR(L242,0)=0,IFERROR(S241,0)&lt;1,IFERROR(S242,0)&lt;1),MAX($D$16,POWER((ABS(K242)^2)/($I$5*MAX(F242,0.1)^2),1/3)),IF(IFERROR(U242,0)&gt;0,MAX($D$16,IFERROR(L242,0)+((IFERROR(U242,0))*$D$18*IF((IFERROR(S242,0))&lt;1,1,-1))),IF(IFERROR(U242,0)&lt;0,IF(ABS((MAX($D$16,POWER((ABS(K242)^2)/($I$5*MAX(F242,0.1)^2),1/3)))-IFERROR(L242,0))&gt;$D$19,MAX($D$16,IF((MAX($D$16,POWER((ABS(K242)^2)/($I$5*MAX(F242,0.1)^2),1/3)))&gt;IFERROR(L242,0),MIN((MAX($D$16,POWER((ABS(K242)^2)/($I$5*MAX(F242,0.1)^2),1/3))),IFERROR(L242,0)+(MIN(ABS(IFERROR(U242,0))*$D$18,ABS((MAX($D$16,POWER((ABS(K242)^2)/($I$5*MAX(F242,0.1)^2),1/3)))-IFERROR(L242,0))))),MAX((MAX($D$16,POWER((ABS(K242)^2)/($I$5*MAX(F242,0.1)^2),1/3))),IFERROR(L242,0)-(MIN(ABS(IFERROR(U242,0))*$D$18,ABS((MAX($D$16,POWER((ABS(K242)^2)/($I$5*MAX(F242,0.1)^2),1/3)))-IFERROR(L242,0))))))),MAX($D$16,POWER((ABS(K242)^2)/($I$5*MAX(F242,0.1)^2),1/3))),MAX($D$16,IFERROR(L242,0)))))))</f>
        <v/>
      </c>
      <c r="M242">
        <f>((F242)+(G242)*(L242))*(L242)</f>
        <v/>
      </c>
      <c r="N242">
        <f>(((F242)+(G242)*(L242))*(L242))/MAX((F242)+2*(L242)*SQRT(1+(G242)^2),1E-6)</f>
        <v/>
      </c>
      <c r="O242">
        <f>ABS(K242)/MAX(((F242)+(G242)*(L242))*(L242),1E-6)</f>
        <v/>
      </c>
      <c r="P242">
        <f>E242+L242</f>
        <v/>
      </c>
      <c r="Q242">
        <f>P242+((ABS(K242)/MAX(((F242)+(G242)*(L242))*(L242),1E-6))^2)/(2*$I$5)</f>
        <v/>
      </c>
      <c r="R242">
        <f>((ABS(K242)*$D$6)/(MAX(((F242)+(G242)*(L242))*(L242),1E-6)*MAX(((((F242)+(G242)*(L242))*(L242))/MAX((F242)+2*(L242)*SQRT(1+(G242)^2),1E-6))^(2/3),1E-6)))^2</f>
        <v/>
      </c>
      <c r="S242">
        <f>ABS(ABS(K242)/MAX(((F242)+(G242)*(L242))*(L242),1E-6))/SQRT($I$5*MAX((((F242)+(G242)*(L242))*(L242))/MAX((F242)+2*(G242)*(L242),1E-6),1E-6))</f>
        <v/>
      </c>
      <c r="T242">
        <f>((F242)*(L242)^2)/2+(G242)*(L242)^3/3+(ABS(K242)^2)/($I$5*MAX(((F242)+(G242)*(L242))*(L242),1E-6))</f>
        <v/>
      </c>
      <c r="U242">
        <f>IF($D$20=0,0,IFERROR(Q241-(((R241+R242)/2)*J242)-(IF(O241&gt;O242,$D$8*((O241^2-O242^2)/(2*$I$5)),$D$9*((O242^2-O241^2)/(2*$I$5)))+($D$10*(ABS(I242)/90)*(MAX(O241^2,O242^2)/(2*$I$5))))-Q242,0))</f>
        <v/>
      </c>
      <c r="V242">
        <f>IF($D$20=0,1,IFERROR(IF(ROUND(S242,3)=1,1,IF(AND(ABS(U242)&lt;$D$19,S242&gt;1),1,0)),0))</f>
        <v/>
      </c>
      <c r="W242">
        <f>IF($D$20=0,IFERROR(W243,MAX($D$16,POWER((ABS(K242)^2)/($I$5*MAX(F242,0.1)^2),1/3))),IF(IFERROR(AG243,0)=0,IFERROR(W243,MAX($D$16,POWER((ABS(K242)^2)/($I$5*MAX(F242,0.1)^2),1/3))),IF(OR(IFERROR(W242,0)=0,IFERROR(AD243,0)&gt;1),MAX($D$16,POWER((ABS(K242)^2)/($I$5*MAX(F242,0.1)^2),1/3)),IF(IFERROR(AF242,0)&gt;0,MAX($D$16,IFERROR(W242,0)+((IFERROR(AF242,0))*$D$18*IF((IFERROR(AD242,0))&lt;1,1,-1))),IF(IFERROR(AF242,0)&lt;0,IF(ABS((MAX($D$16,POWER((ABS(K242)^2)/($I$5*MAX(F242,0.1)^2),1/3)))-IFERROR(W242,0))&gt;$D$19,MAX($D$16,IF((MAX($D$16,POWER((ABS(K242)^2)/($I$5*MAX(F242,0.1)^2),1/3)))&gt;IFERROR(W242,0),MIN((MAX($D$16,POWER((ABS(K242)^2)/($I$5*MAX(F242,0.1)^2),1/3))),IFERROR(W242,0)+(MIN(ABS(IFERROR(AF242,0))*$D$18,ABS((MAX($D$16,POWER((ABS(K242)^2)/($I$5*MAX(F242,0.1)^2),1/3)))-IFERROR(W242,0))))),MAX((MAX($D$16,POWER((ABS(K242)^2)/($I$5*MAX(F242,0.1)^2),1/3))),IFERROR(W242,0)-(MIN(ABS(IFERROR(AF242,0))*$D$18,ABS((MAX($D$16,POWER((ABS(K242)^2)/($I$5*MAX(F242,0.1)^2),1/3)))-IFERROR(W242,0))))))),MAX($D$16,POWER((ABS(K242)^2)/($I$5*MAX(F242,0.1)^2),1/3))),MAX($D$16,IFERROR(W242,0)))))))</f>
        <v/>
      </c>
      <c r="X242">
        <f>((F242)+(G242)*(W242))*(W242)</f>
        <v/>
      </c>
      <c r="Y242">
        <f>(((F242)+(G242)*(W242))*(W242))/MAX((F242)+2*(W242)*SQRT(1+(G242)^2),1E-6)</f>
        <v/>
      </c>
      <c r="Z242">
        <f>ABS(K242)/MAX(((F242)+(G242)*(W242))*(W242),1E-6)</f>
        <v/>
      </c>
      <c r="AA242">
        <f>E242+W242</f>
        <v/>
      </c>
      <c r="AB242">
        <f>AA242+((ABS(K242)/MAX(((F242)+(G242)*(W242))*(W242),1E-6))^2)/(2*$I$5)</f>
        <v/>
      </c>
      <c r="AC242">
        <f>((ABS(K242)*$D$6)/(MAX(((F242)+(G242)*(W242))*(W242),1E-6)*MAX(((((F242)+(G242)*(W242))*(W242))/MAX((F242)+2*(W242)*SQRT(1+(G242)^2),1E-6))^(2/3),1E-6)))^2</f>
        <v/>
      </c>
      <c r="AD242">
        <f>ABS(ABS(K242)/MAX(((F242)+(G242)*(W242))*(W242),1E-6))/SQRT($I$5*MAX((((F242)+(G242)*(W242))*(W242))/MAX((F242)+2*(G242)*(W242),1E-6),1E-6))</f>
        <v/>
      </c>
      <c r="AE242">
        <f>((F242)*(W242)^2)/2+(G242)*(W242)^3/3+(ABS(K242)^2)/($I$5*MAX(((F242)+(G242)*(W242))*(W242),1E-6))</f>
        <v/>
      </c>
      <c r="AF242">
        <f>IF($D$20=0,0,IFERROR(AB243+(((AC242+AC243)/2)*J243)+(IF(Z242&gt;Z243,$D$8*((Z242^2-Z243^2)/(2*$I$5)),$D$9*((Z243^2-Z242^2)/(2*$I$5)))+($D$10*(ABS(I243)/90)*(MAX(Z242^2,Z243^2)/(2*$I$5))))-AB242,0))</f>
        <v/>
      </c>
      <c r="AG242">
        <f>IF($D$20=0,1,IFERROR(IF(ROUND(AD242,3)=1,1,IF(AND(ABS(AF242)&lt;$D$19,AD242&lt;1),1,0)),0))</f>
        <v/>
      </c>
      <c r="AH242">
        <f>IFERROR(IF(V32="Supercritical",MAX($D$16,IFERROR(L242,MAX($D$16,POWER((ABS(K242)^2)/($I$5*MAX(F242,0.1)^2),1/3)))),IF(V32="Subcritical",MAX($D$16,IFERROR(W242,MAX($D$16,POWER((ABS(K242)^2)/($I$5*MAX(F242,0.1)^2),1/3)))),IF(AND(IFERROR(V242,0)=1,IFERROR(AG242,0)=1),IF(IFERROR(T242,-1E99)&gt;=IFERROR(AE242,-1E99),MAX($D$16,IFERROR(L242,MAX($D$16,POWER((ABS(K242)^2)/($I$5*MAX(F242,0.1)^2),1/3)))),MAX($D$16,IFERROR(W242,MAX($D$16,POWER((ABS(K242)^2)/($I$5*MAX(F242,0.1)^2),1/3))))),IF(IFERROR(V242,0)=1,MAX($D$16,IFERROR(L242,MAX($D$16,POWER((ABS(K242)^2)/($I$5*MAX(F242,0.1)^2),1/3)))),IF(IFERROR(AG242,0)=1,MAX($D$16,IFERROR(W242,MAX($D$16,POWER((ABS(K242)^2)/($I$5*MAX(F242,0.1)^2),1/3)))),MAX($D$16,POWER((ABS(K242)^2)/($I$5*MAX(F242,0.1)^2),1/3))))))),MAX($D$16,POWER((ABS(K242)^2)/($I$5*MAX(F242,0.1)^2),1/3)))</f>
        <v/>
      </c>
      <c r="AI242">
        <f>E242+AH242</f>
        <v/>
      </c>
      <c r="AJ242">
        <f>AI242+((ABS(K242)/MAX(((F242)+(G242)*(AH242))*(AH242),1E-6))^2)/(2*$I$5)</f>
        <v/>
      </c>
      <c r="AM242" t="n">
        <v>0</v>
      </c>
      <c r="AN242" t="n">
        <v>0</v>
      </c>
      <c r="AO242">
        <f>AM242+AN242</f>
        <v/>
      </c>
      <c r="AP242">
        <f>AP241+AO242</f>
        <v/>
      </c>
      <c r="AQ242">
        <f>ABS(ABS(K242)/MAX(((F242)+(G242)*(AH242))*(AH242),1E-6))/SQRT($I$5*MAX((((F242)+(G242)*(AH242))*(AH242))/MAX((F242)+2*(G242)*(AH242),1E-6),1E-6))</f>
        <v/>
      </c>
      <c r="AR242">
        <f>IF(AQ242&lt;1,"Subcritical","Supercritical")</f>
        <v/>
      </c>
      <c r="AS242">
        <f>((ABS(K242)*$D$6)/(MAX(((F242)+(G242)*(AH242))*(AH242),1E-6)*MAX(((((F242)+(G242)*(AH242))*(AH242))/MAX((F242)+2*(AH242)*SQRT(1+(G242)^2),1E-6))^(2/3),1E-6)))^2</f>
        <v/>
      </c>
    </row>
    <row r="243">
      <c r="A243" t="n">
        <v>94</v>
      </c>
      <c r="B243" t="n">
        <v>92.974</v>
      </c>
      <c r="C243" t="n">
        <v>616489.897</v>
      </c>
      <c r="D243" t="n">
        <v>3097699.572</v>
      </c>
      <c r="E243" t="n">
        <v>632.526</v>
      </c>
      <c r="F243" t="n">
        <v>5.212</v>
      </c>
      <c r="G243" t="n">
        <v>0</v>
      </c>
      <c r="H243" t="inlineStr">
        <is>
          <t>Normal</t>
        </is>
      </c>
      <c r="I243" t="n">
        <v>0.05</v>
      </c>
      <c r="J243">
        <f>B243-B242</f>
        <v/>
      </c>
      <c r="K243">
        <f>MAX(0,K242-AO242)</f>
        <v/>
      </c>
      <c r="L243">
        <f>IF($D$20=0,IFERROR(L242,MAX($D$16,POWER((ABS(K243)^2)/($I$5*MAX(F243,0.1)^2),1/3))),IF(IFERROR(V242,0)=0,IFERROR(L242,MAX($D$16,POWER((ABS(K243)^2)/($I$5*MAX(F243,0.1)^2),1/3))),IF(OR(IFERROR(L243,0)=0,IFERROR(S242,0)&lt;1,IFERROR(S243,0)&lt;1),MAX($D$16,POWER((ABS(K243)^2)/($I$5*MAX(F243,0.1)^2),1/3)),IF(IFERROR(U243,0)&gt;0,MAX($D$16,IFERROR(L243,0)+((IFERROR(U243,0))*$D$18*IF((IFERROR(S243,0))&lt;1,1,-1))),IF(IFERROR(U243,0)&lt;0,IF(ABS((MAX($D$16,POWER((ABS(K243)^2)/($I$5*MAX(F243,0.1)^2),1/3)))-IFERROR(L243,0))&gt;$D$19,MAX($D$16,IF((MAX($D$16,POWER((ABS(K243)^2)/($I$5*MAX(F243,0.1)^2),1/3)))&gt;IFERROR(L243,0),MIN((MAX($D$16,POWER((ABS(K243)^2)/($I$5*MAX(F243,0.1)^2),1/3))),IFERROR(L243,0)+(MIN(ABS(IFERROR(U243,0))*$D$18,ABS((MAX($D$16,POWER((ABS(K243)^2)/($I$5*MAX(F243,0.1)^2),1/3)))-IFERROR(L243,0))))),MAX((MAX($D$16,POWER((ABS(K243)^2)/($I$5*MAX(F243,0.1)^2),1/3))),IFERROR(L243,0)-(MIN(ABS(IFERROR(U243,0))*$D$18,ABS((MAX($D$16,POWER((ABS(K243)^2)/($I$5*MAX(F243,0.1)^2),1/3)))-IFERROR(L243,0))))))),MAX($D$16,POWER((ABS(K243)^2)/($I$5*MAX(F243,0.1)^2),1/3))),MAX($D$16,IFERROR(L243,0)))))))</f>
        <v/>
      </c>
      <c r="M243">
        <f>((F243)+(G243)*(L243))*(L243)</f>
        <v/>
      </c>
      <c r="N243">
        <f>(((F243)+(G243)*(L243))*(L243))/MAX((F243)+2*(L243)*SQRT(1+(G243)^2),1E-6)</f>
        <v/>
      </c>
      <c r="O243">
        <f>ABS(K243)/MAX(((F243)+(G243)*(L243))*(L243),1E-6)</f>
        <v/>
      </c>
      <c r="P243">
        <f>E243+L243</f>
        <v/>
      </c>
      <c r="Q243">
        <f>P243+((ABS(K243)/MAX(((F243)+(G243)*(L243))*(L243),1E-6))^2)/(2*$I$5)</f>
        <v/>
      </c>
      <c r="R243">
        <f>((ABS(K243)*$D$6)/(MAX(((F243)+(G243)*(L243))*(L243),1E-6)*MAX(((((F243)+(G243)*(L243))*(L243))/MAX((F243)+2*(L243)*SQRT(1+(G243)^2),1E-6))^(2/3),1E-6)))^2</f>
        <v/>
      </c>
      <c r="S243">
        <f>ABS(ABS(K243)/MAX(((F243)+(G243)*(L243))*(L243),1E-6))/SQRT($I$5*MAX((((F243)+(G243)*(L243))*(L243))/MAX((F243)+2*(G243)*(L243),1E-6),1E-6))</f>
        <v/>
      </c>
      <c r="T243">
        <f>((F243)*(L243)^2)/2+(G243)*(L243)^3/3+(ABS(K243)^2)/($I$5*MAX(((F243)+(G243)*(L243))*(L243),1E-6))</f>
        <v/>
      </c>
      <c r="U243">
        <f>IF($D$20=0,0,IFERROR(Q242-(((R242+R243)/2)*J243)-(IF(O242&gt;O243,$D$8*((O242^2-O243^2)/(2*$I$5)),$D$9*((O243^2-O242^2)/(2*$I$5)))+($D$10*(ABS(I243)/90)*(MAX(O242^2,O243^2)/(2*$I$5))))-Q243,0))</f>
        <v/>
      </c>
      <c r="V243">
        <f>IF($D$20=0,1,IFERROR(IF(ROUND(S243,3)=1,1,IF(AND(ABS(U243)&lt;$D$19,S243&gt;1),1,0)),0))</f>
        <v/>
      </c>
      <c r="W243">
        <f>IF($D$20=0,IFERROR(W244,MAX($D$16,POWER((ABS(K243)^2)/($I$5*MAX(F243,0.1)^2),1/3))),IF(IFERROR(AG244,0)=0,IFERROR(W244,MAX($D$16,POWER((ABS(K243)^2)/($I$5*MAX(F243,0.1)^2),1/3))),IF(OR(IFERROR(W243,0)=0,IFERROR(AD244,0)&gt;1),MAX($D$16,POWER((ABS(K243)^2)/($I$5*MAX(F243,0.1)^2),1/3)),IF(IFERROR(AF243,0)&gt;0,MAX($D$16,IFERROR(W243,0)+((IFERROR(AF243,0))*$D$18*IF((IFERROR(AD243,0))&lt;1,1,-1))),IF(IFERROR(AF243,0)&lt;0,IF(ABS((MAX($D$16,POWER((ABS(K243)^2)/($I$5*MAX(F243,0.1)^2),1/3)))-IFERROR(W243,0))&gt;$D$19,MAX($D$16,IF((MAX($D$16,POWER((ABS(K243)^2)/($I$5*MAX(F243,0.1)^2),1/3)))&gt;IFERROR(W243,0),MIN((MAX($D$16,POWER((ABS(K243)^2)/($I$5*MAX(F243,0.1)^2),1/3))),IFERROR(W243,0)+(MIN(ABS(IFERROR(AF243,0))*$D$18,ABS((MAX($D$16,POWER((ABS(K243)^2)/($I$5*MAX(F243,0.1)^2),1/3)))-IFERROR(W243,0))))),MAX((MAX($D$16,POWER((ABS(K243)^2)/($I$5*MAX(F243,0.1)^2),1/3))),IFERROR(W243,0)-(MIN(ABS(IFERROR(AF243,0))*$D$18,ABS((MAX($D$16,POWER((ABS(K243)^2)/($I$5*MAX(F243,0.1)^2),1/3)))-IFERROR(W243,0))))))),MAX($D$16,POWER((ABS(K243)^2)/($I$5*MAX(F243,0.1)^2),1/3))),MAX($D$16,IFERROR(W243,0)))))))</f>
        <v/>
      </c>
      <c r="X243">
        <f>((F243)+(G243)*(W243))*(W243)</f>
        <v/>
      </c>
      <c r="Y243">
        <f>(((F243)+(G243)*(W243))*(W243))/MAX((F243)+2*(W243)*SQRT(1+(G243)^2),1E-6)</f>
        <v/>
      </c>
      <c r="Z243">
        <f>ABS(K243)/MAX(((F243)+(G243)*(W243))*(W243),1E-6)</f>
        <v/>
      </c>
      <c r="AA243">
        <f>E243+W243</f>
        <v/>
      </c>
      <c r="AB243">
        <f>AA243+((ABS(K243)/MAX(((F243)+(G243)*(W243))*(W243),1E-6))^2)/(2*$I$5)</f>
        <v/>
      </c>
      <c r="AC243">
        <f>((ABS(K243)*$D$6)/(MAX(((F243)+(G243)*(W243))*(W243),1E-6)*MAX(((((F243)+(G243)*(W243))*(W243))/MAX((F243)+2*(W243)*SQRT(1+(G243)^2),1E-6))^(2/3),1E-6)))^2</f>
        <v/>
      </c>
      <c r="AD243">
        <f>ABS(ABS(K243)/MAX(((F243)+(G243)*(W243))*(W243),1E-6))/SQRT($I$5*MAX((((F243)+(G243)*(W243))*(W243))/MAX((F243)+2*(G243)*(W243),1E-6),1E-6))</f>
        <v/>
      </c>
      <c r="AE243">
        <f>((F243)*(W243)^2)/2+(G243)*(W243)^3/3+(ABS(K243)^2)/($I$5*MAX(((F243)+(G243)*(W243))*(W243),1E-6))</f>
        <v/>
      </c>
      <c r="AF243">
        <f>IF($D$20=0,0,IFERROR(AB244+(((AC243+AC244)/2)*J244)+(IF(Z243&gt;Z244,$D$8*((Z243^2-Z244^2)/(2*$I$5)),$D$9*((Z244^2-Z243^2)/(2*$I$5)))+($D$10*(ABS(I244)/90)*(MAX(Z243^2,Z244^2)/(2*$I$5))))-AB243,0))</f>
        <v/>
      </c>
      <c r="AG243">
        <f>IF($D$20=0,1,IFERROR(IF(ROUND(AD243,3)=1,1,IF(AND(ABS(AF243)&lt;$D$19,AD243&lt;1),1,0)),0))</f>
        <v/>
      </c>
      <c r="AH243">
        <f>IFERROR(IF(V32="Supercritical",MAX($D$16,IFERROR(L243,MAX($D$16,POWER((ABS(K243)^2)/($I$5*MAX(F243,0.1)^2),1/3)))),IF(V32="Subcritical",MAX($D$16,IFERROR(W243,MAX($D$16,POWER((ABS(K243)^2)/($I$5*MAX(F243,0.1)^2),1/3)))),IF(AND(IFERROR(V243,0)=1,IFERROR(AG243,0)=1),IF(IFERROR(T243,-1E99)&gt;=IFERROR(AE243,-1E99),MAX($D$16,IFERROR(L243,MAX($D$16,POWER((ABS(K243)^2)/($I$5*MAX(F243,0.1)^2),1/3)))),MAX($D$16,IFERROR(W243,MAX($D$16,POWER((ABS(K243)^2)/($I$5*MAX(F243,0.1)^2),1/3))))),IF(IFERROR(V243,0)=1,MAX($D$16,IFERROR(L243,MAX($D$16,POWER((ABS(K243)^2)/($I$5*MAX(F243,0.1)^2),1/3)))),IF(IFERROR(AG243,0)=1,MAX($D$16,IFERROR(W243,MAX($D$16,POWER((ABS(K243)^2)/($I$5*MAX(F243,0.1)^2),1/3)))),MAX($D$16,POWER((ABS(K243)^2)/($I$5*MAX(F243,0.1)^2),1/3))))))),MAX($D$16,POWER((ABS(K243)^2)/($I$5*MAX(F243,0.1)^2),1/3)))</f>
        <v/>
      </c>
      <c r="AI243">
        <f>E243+AH243</f>
        <v/>
      </c>
      <c r="AJ243">
        <f>AI243+((ABS(K243)/MAX(((F243)+(G243)*(AH243))*(AH243),1E-6))^2)/(2*$I$5)</f>
        <v/>
      </c>
      <c r="AM243" t="n">
        <v>0</v>
      </c>
      <c r="AN243" t="n">
        <v>0</v>
      </c>
      <c r="AO243">
        <f>AM243+AN243</f>
        <v/>
      </c>
      <c r="AP243">
        <f>AP242+AO243</f>
        <v/>
      </c>
      <c r="AQ243">
        <f>ABS(ABS(K243)/MAX(((F243)+(G243)*(AH243))*(AH243),1E-6))/SQRT($I$5*MAX((((F243)+(G243)*(AH243))*(AH243))/MAX((F243)+2*(G243)*(AH243),1E-6),1E-6))</f>
        <v/>
      </c>
      <c r="AR243">
        <f>IF(AQ243&lt;1,"Subcritical","Supercritical")</f>
        <v/>
      </c>
      <c r="AS243">
        <f>((ABS(K243)*$D$6)/(MAX(((F243)+(G243)*(AH243))*(AH243),1E-6)*MAX(((((F243)+(G243)*(AH243))*(AH243))/MAX((F243)+2*(AH243)*SQRT(1+(G243)^2),1E-6))^(2/3),1E-6)))^2</f>
        <v/>
      </c>
    </row>
    <row r="244">
      <c r="A244" t="n">
        <v>95</v>
      </c>
      <c r="B244" t="n">
        <v>93.974</v>
      </c>
      <c r="C244" t="n">
        <v>616489.0209999999</v>
      </c>
      <c r="D244" t="n">
        <v>3097699.089</v>
      </c>
      <c r="E244" t="n">
        <v>632.524</v>
      </c>
      <c r="F244" t="n">
        <v>5.237</v>
      </c>
      <c r="G244" t="n">
        <v>0</v>
      </c>
      <c r="H244" t="inlineStr">
        <is>
          <t>Normal</t>
        </is>
      </c>
      <c r="I244" t="n">
        <v>0.05</v>
      </c>
      <c r="J244">
        <f>B244-B243</f>
        <v/>
      </c>
      <c r="K244">
        <f>MAX(0,K243-AO243)</f>
        <v/>
      </c>
      <c r="L244">
        <f>IF($D$20=0,IFERROR(L243,MAX($D$16,POWER((ABS(K244)^2)/($I$5*MAX(F244,0.1)^2),1/3))),IF(IFERROR(V243,0)=0,IFERROR(L243,MAX($D$16,POWER((ABS(K244)^2)/($I$5*MAX(F244,0.1)^2),1/3))),IF(OR(IFERROR(L244,0)=0,IFERROR(S243,0)&lt;1,IFERROR(S244,0)&lt;1),MAX($D$16,POWER((ABS(K244)^2)/($I$5*MAX(F244,0.1)^2),1/3)),IF(IFERROR(U244,0)&gt;0,MAX($D$16,IFERROR(L244,0)+((IFERROR(U244,0))*$D$18*IF((IFERROR(S244,0))&lt;1,1,-1))),IF(IFERROR(U244,0)&lt;0,IF(ABS((MAX($D$16,POWER((ABS(K244)^2)/($I$5*MAX(F244,0.1)^2),1/3)))-IFERROR(L244,0))&gt;$D$19,MAX($D$16,IF((MAX($D$16,POWER((ABS(K244)^2)/($I$5*MAX(F244,0.1)^2),1/3)))&gt;IFERROR(L244,0),MIN((MAX($D$16,POWER((ABS(K244)^2)/($I$5*MAX(F244,0.1)^2),1/3))),IFERROR(L244,0)+(MIN(ABS(IFERROR(U244,0))*$D$18,ABS((MAX($D$16,POWER((ABS(K244)^2)/($I$5*MAX(F244,0.1)^2),1/3)))-IFERROR(L244,0))))),MAX((MAX($D$16,POWER((ABS(K244)^2)/($I$5*MAX(F244,0.1)^2),1/3))),IFERROR(L244,0)-(MIN(ABS(IFERROR(U244,0))*$D$18,ABS((MAX($D$16,POWER((ABS(K244)^2)/($I$5*MAX(F244,0.1)^2),1/3)))-IFERROR(L244,0))))))),MAX($D$16,POWER((ABS(K244)^2)/($I$5*MAX(F244,0.1)^2),1/3))),MAX($D$16,IFERROR(L244,0)))))))</f>
        <v/>
      </c>
      <c r="M244">
        <f>((F244)+(G244)*(L244))*(L244)</f>
        <v/>
      </c>
      <c r="N244">
        <f>(((F244)+(G244)*(L244))*(L244))/MAX((F244)+2*(L244)*SQRT(1+(G244)^2),1E-6)</f>
        <v/>
      </c>
      <c r="O244">
        <f>ABS(K244)/MAX(((F244)+(G244)*(L244))*(L244),1E-6)</f>
        <v/>
      </c>
      <c r="P244">
        <f>E244+L244</f>
        <v/>
      </c>
      <c r="Q244">
        <f>P244+((ABS(K244)/MAX(((F244)+(G244)*(L244))*(L244),1E-6))^2)/(2*$I$5)</f>
        <v/>
      </c>
      <c r="R244">
        <f>((ABS(K244)*$D$6)/(MAX(((F244)+(G244)*(L244))*(L244),1E-6)*MAX(((((F244)+(G244)*(L244))*(L244))/MAX((F244)+2*(L244)*SQRT(1+(G244)^2),1E-6))^(2/3),1E-6)))^2</f>
        <v/>
      </c>
      <c r="S244">
        <f>ABS(ABS(K244)/MAX(((F244)+(G244)*(L244))*(L244),1E-6))/SQRT($I$5*MAX((((F244)+(G244)*(L244))*(L244))/MAX((F244)+2*(G244)*(L244),1E-6),1E-6))</f>
        <v/>
      </c>
      <c r="T244">
        <f>((F244)*(L244)^2)/2+(G244)*(L244)^3/3+(ABS(K244)^2)/($I$5*MAX(((F244)+(G244)*(L244))*(L244),1E-6))</f>
        <v/>
      </c>
      <c r="U244">
        <f>IF($D$20=0,0,IFERROR(Q243-(((R243+R244)/2)*J244)-(IF(O243&gt;O244,$D$8*((O243^2-O244^2)/(2*$I$5)),$D$9*((O244^2-O243^2)/(2*$I$5)))+($D$10*(ABS(I244)/90)*(MAX(O243^2,O244^2)/(2*$I$5))))-Q244,0))</f>
        <v/>
      </c>
      <c r="V244">
        <f>IF($D$20=0,1,IFERROR(IF(ROUND(S244,3)=1,1,IF(AND(ABS(U244)&lt;$D$19,S244&gt;1),1,0)),0))</f>
        <v/>
      </c>
      <c r="W244">
        <f>IF($D$20=0,IFERROR(W245,MAX($D$16,POWER((ABS(K244)^2)/($I$5*MAX(F244,0.1)^2),1/3))),IF(IFERROR(AG245,0)=0,IFERROR(W245,MAX($D$16,POWER((ABS(K244)^2)/($I$5*MAX(F244,0.1)^2),1/3))),IF(OR(IFERROR(W244,0)=0,IFERROR(AD245,0)&gt;1),MAX($D$16,POWER((ABS(K244)^2)/($I$5*MAX(F244,0.1)^2),1/3)),IF(IFERROR(AF244,0)&gt;0,MAX($D$16,IFERROR(W244,0)+((IFERROR(AF244,0))*$D$18*IF((IFERROR(AD244,0))&lt;1,1,-1))),IF(IFERROR(AF244,0)&lt;0,IF(ABS((MAX($D$16,POWER((ABS(K244)^2)/($I$5*MAX(F244,0.1)^2),1/3)))-IFERROR(W244,0))&gt;$D$19,MAX($D$16,IF((MAX($D$16,POWER((ABS(K244)^2)/($I$5*MAX(F244,0.1)^2),1/3)))&gt;IFERROR(W244,0),MIN((MAX($D$16,POWER((ABS(K244)^2)/($I$5*MAX(F244,0.1)^2),1/3))),IFERROR(W244,0)+(MIN(ABS(IFERROR(AF244,0))*$D$18,ABS((MAX($D$16,POWER((ABS(K244)^2)/($I$5*MAX(F244,0.1)^2),1/3)))-IFERROR(W244,0))))),MAX((MAX($D$16,POWER((ABS(K244)^2)/($I$5*MAX(F244,0.1)^2),1/3))),IFERROR(W244,0)-(MIN(ABS(IFERROR(AF244,0))*$D$18,ABS((MAX($D$16,POWER((ABS(K244)^2)/($I$5*MAX(F244,0.1)^2),1/3)))-IFERROR(W244,0))))))),MAX($D$16,POWER((ABS(K244)^2)/($I$5*MAX(F244,0.1)^2),1/3))),MAX($D$16,IFERROR(W244,0)))))))</f>
        <v/>
      </c>
      <c r="X244">
        <f>((F244)+(G244)*(W244))*(W244)</f>
        <v/>
      </c>
      <c r="Y244">
        <f>(((F244)+(G244)*(W244))*(W244))/MAX((F244)+2*(W244)*SQRT(1+(G244)^2),1E-6)</f>
        <v/>
      </c>
      <c r="Z244">
        <f>ABS(K244)/MAX(((F244)+(G244)*(W244))*(W244),1E-6)</f>
        <v/>
      </c>
      <c r="AA244">
        <f>E244+W244</f>
        <v/>
      </c>
      <c r="AB244">
        <f>AA244+((ABS(K244)/MAX(((F244)+(G244)*(W244))*(W244),1E-6))^2)/(2*$I$5)</f>
        <v/>
      </c>
      <c r="AC244">
        <f>((ABS(K244)*$D$6)/(MAX(((F244)+(G244)*(W244))*(W244),1E-6)*MAX(((((F244)+(G244)*(W244))*(W244))/MAX((F244)+2*(W244)*SQRT(1+(G244)^2),1E-6))^(2/3),1E-6)))^2</f>
        <v/>
      </c>
      <c r="AD244">
        <f>ABS(ABS(K244)/MAX(((F244)+(G244)*(W244))*(W244),1E-6))/SQRT($I$5*MAX((((F244)+(G244)*(W244))*(W244))/MAX((F244)+2*(G244)*(W244),1E-6),1E-6))</f>
        <v/>
      </c>
      <c r="AE244">
        <f>((F244)*(W244)^2)/2+(G244)*(W244)^3/3+(ABS(K244)^2)/($I$5*MAX(((F244)+(G244)*(W244))*(W244),1E-6))</f>
        <v/>
      </c>
      <c r="AF244">
        <f>IF($D$20=0,0,IFERROR(AB245+(((AC244+AC245)/2)*J245)+(IF(Z244&gt;Z245,$D$8*((Z244^2-Z245^2)/(2*$I$5)),$D$9*((Z245^2-Z244^2)/(2*$I$5)))+($D$10*(ABS(I245)/90)*(MAX(Z244^2,Z245^2)/(2*$I$5))))-AB244,0))</f>
        <v/>
      </c>
      <c r="AG244">
        <f>IF($D$20=0,1,IFERROR(IF(ROUND(AD244,3)=1,1,IF(AND(ABS(AF244)&lt;$D$19,AD244&lt;1),1,0)),0))</f>
        <v/>
      </c>
      <c r="AH244">
        <f>IFERROR(IF(V32="Supercritical",MAX($D$16,IFERROR(L244,MAX($D$16,POWER((ABS(K244)^2)/($I$5*MAX(F244,0.1)^2),1/3)))),IF(V32="Subcritical",MAX($D$16,IFERROR(W244,MAX($D$16,POWER((ABS(K244)^2)/($I$5*MAX(F244,0.1)^2),1/3)))),IF(AND(IFERROR(V244,0)=1,IFERROR(AG244,0)=1),IF(IFERROR(T244,-1E99)&gt;=IFERROR(AE244,-1E99),MAX($D$16,IFERROR(L244,MAX($D$16,POWER((ABS(K244)^2)/($I$5*MAX(F244,0.1)^2),1/3)))),MAX($D$16,IFERROR(W244,MAX($D$16,POWER((ABS(K244)^2)/($I$5*MAX(F244,0.1)^2),1/3))))),IF(IFERROR(V244,0)=1,MAX($D$16,IFERROR(L244,MAX($D$16,POWER((ABS(K244)^2)/($I$5*MAX(F244,0.1)^2),1/3)))),IF(IFERROR(AG244,0)=1,MAX($D$16,IFERROR(W244,MAX($D$16,POWER((ABS(K244)^2)/($I$5*MAX(F244,0.1)^2),1/3)))),MAX($D$16,POWER((ABS(K244)^2)/($I$5*MAX(F244,0.1)^2),1/3))))))),MAX($D$16,POWER((ABS(K244)^2)/($I$5*MAX(F244,0.1)^2),1/3)))</f>
        <v/>
      </c>
      <c r="AI244">
        <f>E244+AH244</f>
        <v/>
      </c>
      <c r="AJ244">
        <f>AI244+((ABS(K244)/MAX(((F244)+(G244)*(AH244))*(AH244),1E-6))^2)/(2*$I$5)</f>
        <v/>
      </c>
      <c r="AM244" t="n">
        <v>0</v>
      </c>
      <c r="AN244" t="n">
        <v>0</v>
      </c>
      <c r="AO244">
        <f>AM244+AN244</f>
        <v/>
      </c>
      <c r="AP244">
        <f>AP243+AO244</f>
        <v/>
      </c>
      <c r="AQ244">
        <f>ABS(ABS(K244)/MAX(((F244)+(G244)*(AH244))*(AH244),1E-6))/SQRT($I$5*MAX((((F244)+(G244)*(AH244))*(AH244))/MAX((F244)+2*(G244)*(AH244),1E-6),1E-6))</f>
        <v/>
      </c>
      <c r="AR244">
        <f>IF(AQ244&lt;1,"Subcritical","Supercritical")</f>
        <v/>
      </c>
      <c r="AS244">
        <f>((ABS(K244)*$D$6)/(MAX(((F244)+(G244)*(AH244))*(AH244),1E-6)*MAX(((((F244)+(G244)*(AH244))*(AH244))/MAX((F244)+2*(AH244)*SQRT(1+(G244)^2),1E-6))^(2/3),1E-6)))^2</f>
        <v/>
      </c>
    </row>
    <row r="245">
      <c r="A245" t="n">
        <v>96</v>
      </c>
      <c r="B245" t="n">
        <v>94.974</v>
      </c>
      <c r="C245" t="n">
        <v>616488.145</v>
      </c>
      <c r="D245" t="n">
        <v>3097698.607</v>
      </c>
      <c r="E245" t="n">
        <v>632.522</v>
      </c>
      <c r="F245" t="n">
        <v>5.271</v>
      </c>
      <c r="G245" t="n">
        <v>0</v>
      </c>
      <c r="H245" t="inlineStr">
        <is>
          <t>Normal</t>
        </is>
      </c>
      <c r="I245" t="n">
        <v>0</v>
      </c>
      <c r="J245">
        <f>B245-B244</f>
        <v/>
      </c>
      <c r="K245">
        <f>MAX(0,K244-AO244)</f>
        <v/>
      </c>
      <c r="L245">
        <f>IF($D$20=0,IFERROR(L244,MAX($D$16,POWER((ABS(K245)^2)/($I$5*MAX(F245,0.1)^2),1/3))),IF(IFERROR(V244,0)=0,IFERROR(L244,MAX($D$16,POWER((ABS(K245)^2)/($I$5*MAX(F245,0.1)^2),1/3))),IF(OR(IFERROR(L245,0)=0,IFERROR(S244,0)&lt;1,IFERROR(S245,0)&lt;1),MAX($D$16,POWER((ABS(K245)^2)/($I$5*MAX(F245,0.1)^2),1/3)),IF(IFERROR(U245,0)&gt;0,MAX($D$16,IFERROR(L245,0)+((IFERROR(U245,0))*$D$18*IF((IFERROR(S245,0))&lt;1,1,-1))),IF(IFERROR(U245,0)&lt;0,IF(ABS((MAX($D$16,POWER((ABS(K245)^2)/($I$5*MAX(F245,0.1)^2),1/3)))-IFERROR(L245,0))&gt;$D$19,MAX($D$16,IF((MAX($D$16,POWER((ABS(K245)^2)/($I$5*MAX(F245,0.1)^2),1/3)))&gt;IFERROR(L245,0),MIN((MAX($D$16,POWER((ABS(K245)^2)/($I$5*MAX(F245,0.1)^2),1/3))),IFERROR(L245,0)+(MIN(ABS(IFERROR(U245,0))*$D$18,ABS((MAX($D$16,POWER((ABS(K245)^2)/($I$5*MAX(F245,0.1)^2),1/3)))-IFERROR(L245,0))))),MAX((MAX($D$16,POWER((ABS(K245)^2)/($I$5*MAX(F245,0.1)^2),1/3))),IFERROR(L245,0)-(MIN(ABS(IFERROR(U245,0))*$D$18,ABS((MAX($D$16,POWER((ABS(K245)^2)/($I$5*MAX(F245,0.1)^2),1/3)))-IFERROR(L245,0))))))),MAX($D$16,POWER((ABS(K245)^2)/($I$5*MAX(F245,0.1)^2),1/3))),MAX($D$16,IFERROR(L245,0)))))))</f>
        <v/>
      </c>
      <c r="M245">
        <f>((F245)+(G245)*(L245))*(L245)</f>
        <v/>
      </c>
      <c r="N245">
        <f>(((F245)+(G245)*(L245))*(L245))/MAX((F245)+2*(L245)*SQRT(1+(G245)^2),1E-6)</f>
        <v/>
      </c>
      <c r="O245">
        <f>ABS(K245)/MAX(((F245)+(G245)*(L245))*(L245),1E-6)</f>
        <v/>
      </c>
      <c r="P245">
        <f>E245+L245</f>
        <v/>
      </c>
      <c r="Q245">
        <f>P245+((ABS(K245)/MAX(((F245)+(G245)*(L245))*(L245),1E-6))^2)/(2*$I$5)</f>
        <v/>
      </c>
      <c r="R245">
        <f>((ABS(K245)*$D$6)/(MAX(((F245)+(G245)*(L245))*(L245),1E-6)*MAX(((((F245)+(G245)*(L245))*(L245))/MAX((F245)+2*(L245)*SQRT(1+(G245)^2),1E-6))^(2/3),1E-6)))^2</f>
        <v/>
      </c>
      <c r="S245">
        <f>ABS(ABS(K245)/MAX(((F245)+(G245)*(L245))*(L245),1E-6))/SQRT($I$5*MAX((((F245)+(G245)*(L245))*(L245))/MAX((F245)+2*(G245)*(L245),1E-6),1E-6))</f>
        <v/>
      </c>
      <c r="T245">
        <f>((F245)*(L245)^2)/2+(G245)*(L245)^3/3+(ABS(K245)^2)/($I$5*MAX(((F245)+(G245)*(L245))*(L245),1E-6))</f>
        <v/>
      </c>
      <c r="U245">
        <f>IF($D$20=0,0,IFERROR(Q244-(((R244+R245)/2)*J245)-(IF(O244&gt;O245,$D$8*((O244^2-O245^2)/(2*$I$5)),$D$9*((O245^2-O244^2)/(2*$I$5)))+($D$10*(ABS(I245)/90)*(MAX(O244^2,O245^2)/(2*$I$5))))-Q245,0))</f>
        <v/>
      </c>
      <c r="V245">
        <f>IF($D$20=0,1,IFERROR(IF(ROUND(S245,3)=1,1,IF(AND(ABS(U245)&lt;$D$19,S245&gt;1),1,0)),0))</f>
        <v/>
      </c>
      <c r="W245">
        <f>IF($D$20=0,IFERROR(W246,MAX($D$16,POWER((ABS(K245)^2)/($I$5*MAX(F245,0.1)^2),1/3))),IF(IFERROR(AG246,0)=0,IFERROR(W246,MAX($D$16,POWER((ABS(K245)^2)/($I$5*MAX(F245,0.1)^2),1/3))),IF(OR(IFERROR(W245,0)=0,IFERROR(AD246,0)&gt;1),MAX($D$16,POWER((ABS(K245)^2)/($I$5*MAX(F245,0.1)^2),1/3)),IF(IFERROR(AF245,0)&gt;0,MAX($D$16,IFERROR(W245,0)+((IFERROR(AF245,0))*$D$18*IF((IFERROR(AD245,0))&lt;1,1,-1))),IF(IFERROR(AF245,0)&lt;0,IF(ABS((MAX($D$16,POWER((ABS(K245)^2)/($I$5*MAX(F245,0.1)^2),1/3)))-IFERROR(W245,0))&gt;$D$19,MAX($D$16,IF((MAX($D$16,POWER((ABS(K245)^2)/($I$5*MAX(F245,0.1)^2),1/3)))&gt;IFERROR(W245,0),MIN((MAX($D$16,POWER((ABS(K245)^2)/($I$5*MAX(F245,0.1)^2),1/3))),IFERROR(W245,0)+(MIN(ABS(IFERROR(AF245,0))*$D$18,ABS((MAX($D$16,POWER((ABS(K245)^2)/($I$5*MAX(F245,0.1)^2),1/3)))-IFERROR(W245,0))))),MAX((MAX($D$16,POWER((ABS(K245)^2)/($I$5*MAX(F245,0.1)^2),1/3))),IFERROR(W245,0)-(MIN(ABS(IFERROR(AF245,0))*$D$18,ABS((MAX($D$16,POWER((ABS(K245)^2)/($I$5*MAX(F245,0.1)^2),1/3)))-IFERROR(W245,0))))))),MAX($D$16,POWER((ABS(K245)^2)/($I$5*MAX(F245,0.1)^2),1/3))),MAX($D$16,IFERROR(W245,0)))))))</f>
        <v/>
      </c>
      <c r="X245">
        <f>((F245)+(G245)*(W245))*(W245)</f>
        <v/>
      </c>
      <c r="Y245">
        <f>(((F245)+(G245)*(W245))*(W245))/MAX((F245)+2*(W245)*SQRT(1+(G245)^2),1E-6)</f>
        <v/>
      </c>
      <c r="Z245">
        <f>ABS(K245)/MAX(((F245)+(G245)*(W245))*(W245),1E-6)</f>
        <v/>
      </c>
      <c r="AA245">
        <f>E245+W245</f>
        <v/>
      </c>
      <c r="AB245">
        <f>AA245+((ABS(K245)/MAX(((F245)+(G245)*(W245))*(W245),1E-6))^2)/(2*$I$5)</f>
        <v/>
      </c>
      <c r="AC245">
        <f>((ABS(K245)*$D$6)/(MAX(((F245)+(G245)*(W245))*(W245),1E-6)*MAX(((((F245)+(G245)*(W245))*(W245))/MAX((F245)+2*(W245)*SQRT(1+(G245)^2),1E-6))^(2/3),1E-6)))^2</f>
        <v/>
      </c>
      <c r="AD245">
        <f>ABS(ABS(K245)/MAX(((F245)+(G245)*(W245))*(W245),1E-6))/SQRT($I$5*MAX((((F245)+(G245)*(W245))*(W245))/MAX((F245)+2*(G245)*(W245),1E-6),1E-6))</f>
        <v/>
      </c>
      <c r="AE245">
        <f>((F245)*(W245)^2)/2+(G245)*(W245)^3/3+(ABS(K245)^2)/($I$5*MAX(((F245)+(G245)*(W245))*(W245),1E-6))</f>
        <v/>
      </c>
      <c r="AF245">
        <f>IF($D$20=0,0,IFERROR(AB246+(((AC245+AC246)/2)*J246)+(IF(Z245&gt;Z246,$D$8*((Z245^2-Z246^2)/(2*$I$5)),$D$9*((Z246^2-Z245^2)/(2*$I$5)))+($D$10*(ABS(I246)/90)*(MAX(Z245^2,Z246^2)/(2*$I$5))))-AB245,0))</f>
        <v/>
      </c>
      <c r="AG245">
        <f>IF($D$20=0,1,IFERROR(IF(ROUND(AD245,3)=1,1,IF(AND(ABS(AF245)&lt;$D$19,AD245&lt;1),1,0)),0))</f>
        <v/>
      </c>
      <c r="AH245">
        <f>IFERROR(IF(V32="Supercritical",MAX($D$16,IFERROR(L245,MAX($D$16,POWER((ABS(K245)^2)/($I$5*MAX(F245,0.1)^2),1/3)))),IF(V32="Subcritical",MAX($D$16,IFERROR(W245,MAX($D$16,POWER((ABS(K245)^2)/($I$5*MAX(F245,0.1)^2),1/3)))),IF(AND(IFERROR(V245,0)=1,IFERROR(AG245,0)=1),IF(IFERROR(T245,-1E99)&gt;=IFERROR(AE245,-1E99),MAX($D$16,IFERROR(L245,MAX($D$16,POWER((ABS(K245)^2)/($I$5*MAX(F245,0.1)^2),1/3)))),MAX($D$16,IFERROR(W245,MAX($D$16,POWER((ABS(K245)^2)/($I$5*MAX(F245,0.1)^2),1/3))))),IF(IFERROR(V245,0)=1,MAX($D$16,IFERROR(L245,MAX($D$16,POWER((ABS(K245)^2)/($I$5*MAX(F245,0.1)^2),1/3)))),IF(IFERROR(AG245,0)=1,MAX($D$16,IFERROR(W245,MAX($D$16,POWER((ABS(K245)^2)/($I$5*MAX(F245,0.1)^2),1/3)))),MAX($D$16,POWER((ABS(K245)^2)/($I$5*MAX(F245,0.1)^2),1/3))))))),MAX($D$16,POWER((ABS(K245)^2)/($I$5*MAX(F245,0.1)^2),1/3)))</f>
        <v/>
      </c>
      <c r="AI245">
        <f>E245+AH245</f>
        <v/>
      </c>
      <c r="AJ245">
        <f>AI245+((ABS(K245)/MAX(((F245)+(G245)*(AH245))*(AH245),1E-6))^2)/(2*$I$5)</f>
        <v/>
      </c>
      <c r="AM245" t="n">
        <v>0</v>
      </c>
      <c r="AN245" t="n">
        <v>0</v>
      </c>
      <c r="AO245">
        <f>AM245+AN245</f>
        <v/>
      </c>
      <c r="AP245">
        <f>AP244+AO245</f>
        <v/>
      </c>
      <c r="AQ245">
        <f>ABS(ABS(K245)/MAX(((F245)+(G245)*(AH245))*(AH245),1E-6))/SQRT($I$5*MAX((((F245)+(G245)*(AH245))*(AH245))/MAX((F245)+2*(G245)*(AH245),1E-6),1E-6))</f>
        <v/>
      </c>
      <c r="AR245">
        <f>IF(AQ245&lt;1,"Subcritical","Supercritical")</f>
        <v/>
      </c>
      <c r="AS245">
        <f>((ABS(K245)*$D$6)/(MAX(((F245)+(G245)*(AH245))*(AH245),1E-6)*MAX(((((F245)+(G245)*(AH245))*(AH245))/MAX((F245)+2*(AH245)*SQRT(1+(G245)^2),1E-6))^(2/3),1E-6)))^2</f>
        <v/>
      </c>
    </row>
    <row r="246">
      <c r="A246" t="n">
        <v>97</v>
      </c>
      <c r="B246" t="n">
        <v>95.974</v>
      </c>
      <c r="C246" t="n">
        <v>616487.269</v>
      </c>
      <c r="D246" t="n">
        <v>3097698.125</v>
      </c>
      <c r="E246" t="n">
        <v>632.52</v>
      </c>
      <c r="F246" t="n">
        <v>5.327</v>
      </c>
      <c r="G246" t="n">
        <v>0</v>
      </c>
      <c r="H246" t="inlineStr">
        <is>
          <t>Normal</t>
        </is>
      </c>
      <c r="I246" t="n">
        <v>0</v>
      </c>
      <c r="J246">
        <f>B246-B245</f>
        <v/>
      </c>
      <c r="K246">
        <f>MAX(0,K245-AO245)</f>
        <v/>
      </c>
      <c r="L246">
        <f>IF($D$20=0,IFERROR(L245,MAX($D$16,POWER((ABS(K246)^2)/($I$5*MAX(F246,0.1)^2),1/3))),IF(IFERROR(V245,0)=0,IFERROR(L245,MAX($D$16,POWER((ABS(K246)^2)/($I$5*MAX(F246,0.1)^2),1/3))),IF(OR(IFERROR(L246,0)=0,IFERROR(S245,0)&lt;1,IFERROR(S246,0)&lt;1),MAX($D$16,POWER((ABS(K246)^2)/($I$5*MAX(F246,0.1)^2),1/3)),IF(IFERROR(U246,0)&gt;0,MAX($D$16,IFERROR(L246,0)+((IFERROR(U246,0))*$D$18*IF((IFERROR(S246,0))&lt;1,1,-1))),IF(IFERROR(U246,0)&lt;0,IF(ABS((MAX($D$16,POWER((ABS(K246)^2)/($I$5*MAX(F246,0.1)^2),1/3)))-IFERROR(L246,0))&gt;$D$19,MAX($D$16,IF((MAX($D$16,POWER((ABS(K246)^2)/($I$5*MAX(F246,0.1)^2),1/3)))&gt;IFERROR(L246,0),MIN((MAX($D$16,POWER((ABS(K246)^2)/($I$5*MAX(F246,0.1)^2),1/3))),IFERROR(L246,0)+(MIN(ABS(IFERROR(U246,0))*$D$18,ABS((MAX($D$16,POWER((ABS(K246)^2)/($I$5*MAX(F246,0.1)^2),1/3)))-IFERROR(L246,0))))),MAX((MAX($D$16,POWER((ABS(K246)^2)/($I$5*MAX(F246,0.1)^2),1/3))),IFERROR(L246,0)-(MIN(ABS(IFERROR(U246,0))*$D$18,ABS((MAX($D$16,POWER((ABS(K246)^2)/($I$5*MAX(F246,0.1)^2),1/3)))-IFERROR(L246,0))))))),MAX($D$16,POWER((ABS(K246)^2)/($I$5*MAX(F246,0.1)^2),1/3))),MAX($D$16,IFERROR(L246,0)))))))</f>
        <v/>
      </c>
      <c r="M246">
        <f>((F246)+(G246)*(L246))*(L246)</f>
        <v/>
      </c>
      <c r="N246">
        <f>(((F246)+(G246)*(L246))*(L246))/MAX((F246)+2*(L246)*SQRT(1+(G246)^2),1E-6)</f>
        <v/>
      </c>
      <c r="O246">
        <f>ABS(K246)/MAX(((F246)+(G246)*(L246))*(L246),1E-6)</f>
        <v/>
      </c>
      <c r="P246">
        <f>E246+L246</f>
        <v/>
      </c>
      <c r="Q246">
        <f>P246+((ABS(K246)/MAX(((F246)+(G246)*(L246))*(L246),1E-6))^2)/(2*$I$5)</f>
        <v/>
      </c>
      <c r="R246">
        <f>((ABS(K246)*$D$6)/(MAX(((F246)+(G246)*(L246))*(L246),1E-6)*MAX(((((F246)+(G246)*(L246))*(L246))/MAX((F246)+2*(L246)*SQRT(1+(G246)^2),1E-6))^(2/3),1E-6)))^2</f>
        <v/>
      </c>
      <c r="S246">
        <f>ABS(ABS(K246)/MAX(((F246)+(G246)*(L246))*(L246),1E-6))/SQRT($I$5*MAX((((F246)+(G246)*(L246))*(L246))/MAX((F246)+2*(G246)*(L246),1E-6),1E-6))</f>
        <v/>
      </c>
      <c r="T246">
        <f>((F246)*(L246)^2)/2+(G246)*(L246)^3/3+(ABS(K246)^2)/($I$5*MAX(((F246)+(G246)*(L246))*(L246),1E-6))</f>
        <v/>
      </c>
      <c r="U246">
        <f>IF($D$20=0,0,IFERROR(Q245-(((R245+R246)/2)*J246)-(IF(O245&gt;O246,$D$8*((O245^2-O246^2)/(2*$I$5)),$D$9*((O246^2-O245^2)/(2*$I$5)))+($D$10*(ABS(I246)/90)*(MAX(O245^2,O246^2)/(2*$I$5))))-Q246,0))</f>
        <v/>
      </c>
      <c r="V246">
        <f>IF($D$20=0,1,IFERROR(IF(ROUND(S246,3)=1,1,IF(AND(ABS(U246)&lt;$D$19,S246&gt;1),1,0)),0))</f>
        <v/>
      </c>
      <c r="W246">
        <f>IF($D$20=0,IFERROR(W247,MAX($D$16,POWER((ABS(K246)^2)/($I$5*MAX(F246,0.1)^2),1/3))),IF(IFERROR(AG247,0)=0,IFERROR(W247,MAX($D$16,POWER((ABS(K246)^2)/($I$5*MAX(F246,0.1)^2),1/3))),IF(OR(IFERROR(W246,0)=0,IFERROR(AD247,0)&gt;1),MAX($D$16,POWER((ABS(K246)^2)/($I$5*MAX(F246,0.1)^2),1/3)),IF(IFERROR(AF246,0)&gt;0,MAX($D$16,IFERROR(W246,0)+((IFERROR(AF246,0))*$D$18*IF((IFERROR(AD246,0))&lt;1,1,-1))),IF(IFERROR(AF246,0)&lt;0,IF(ABS((MAX($D$16,POWER((ABS(K246)^2)/($I$5*MAX(F246,0.1)^2),1/3)))-IFERROR(W246,0))&gt;$D$19,MAX($D$16,IF((MAX($D$16,POWER((ABS(K246)^2)/($I$5*MAX(F246,0.1)^2),1/3)))&gt;IFERROR(W246,0),MIN((MAX($D$16,POWER((ABS(K246)^2)/($I$5*MAX(F246,0.1)^2),1/3))),IFERROR(W246,0)+(MIN(ABS(IFERROR(AF246,0))*$D$18,ABS((MAX($D$16,POWER((ABS(K246)^2)/($I$5*MAX(F246,0.1)^2),1/3)))-IFERROR(W246,0))))),MAX((MAX($D$16,POWER((ABS(K246)^2)/($I$5*MAX(F246,0.1)^2),1/3))),IFERROR(W246,0)-(MIN(ABS(IFERROR(AF246,0))*$D$18,ABS((MAX($D$16,POWER((ABS(K246)^2)/($I$5*MAX(F246,0.1)^2),1/3)))-IFERROR(W246,0))))))),MAX($D$16,POWER((ABS(K246)^2)/($I$5*MAX(F246,0.1)^2),1/3))),MAX($D$16,IFERROR(W246,0)))))))</f>
        <v/>
      </c>
      <c r="X246">
        <f>((F246)+(G246)*(W246))*(W246)</f>
        <v/>
      </c>
      <c r="Y246">
        <f>(((F246)+(G246)*(W246))*(W246))/MAX((F246)+2*(W246)*SQRT(1+(G246)^2),1E-6)</f>
        <v/>
      </c>
      <c r="Z246">
        <f>ABS(K246)/MAX(((F246)+(G246)*(W246))*(W246),1E-6)</f>
        <v/>
      </c>
      <c r="AA246">
        <f>E246+W246</f>
        <v/>
      </c>
      <c r="AB246">
        <f>AA246+((ABS(K246)/MAX(((F246)+(G246)*(W246))*(W246),1E-6))^2)/(2*$I$5)</f>
        <v/>
      </c>
      <c r="AC246">
        <f>((ABS(K246)*$D$6)/(MAX(((F246)+(G246)*(W246))*(W246),1E-6)*MAX(((((F246)+(G246)*(W246))*(W246))/MAX((F246)+2*(W246)*SQRT(1+(G246)^2),1E-6))^(2/3),1E-6)))^2</f>
        <v/>
      </c>
      <c r="AD246">
        <f>ABS(ABS(K246)/MAX(((F246)+(G246)*(W246))*(W246),1E-6))/SQRT($I$5*MAX((((F246)+(G246)*(W246))*(W246))/MAX((F246)+2*(G246)*(W246),1E-6),1E-6))</f>
        <v/>
      </c>
      <c r="AE246">
        <f>((F246)*(W246)^2)/2+(G246)*(W246)^3/3+(ABS(K246)^2)/($I$5*MAX(((F246)+(G246)*(W246))*(W246),1E-6))</f>
        <v/>
      </c>
      <c r="AF246">
        <f>IF($D$20=0,0,IFERROR(AB247+(((AC246+AC247)/2)*J247)+(IF(Z246&gt;Z247,$D$8*((Z246^2-Z247^2)/(2*$I$5)),$D$9*((Z247^2-Z246^2)/(2*$I$5)))+($D$10*(ABS(I247)/90)*(MAX(Z246^2,Z247^2)/(2*$I$5))))-AB246,0))</f>
        <v/>
      </c>
      <c r="AG246">
        <f>IF($D$20=0,1,IFERROR(IF(ROUND(AD246,3)=1,1,IF(AND(ABS(AF246)&lt;$D$19,AD246&lt;1),1,0)),0))</f>
        <v/>
      </c>
      <c r="AH246">
        <f>IFERROR(IF(V32="Supercritical",MAX($D$16,IFERROR(L246,MAX($D$16,POWER((ABS(K246)^2)/($I$5*MAX(F246,0.1)^2),1/3)))),IF(V32="Subcritical",MAX($D$16,IFERROR(W246,MAX($D$16,POWER((ABS(K246)^2)/($I$5*MAX(F246,0.1)^2),1/3)))),IF(AND(IFERROR(V246,0)=1,IFERROR(AG246,0)=1),IF(IFERROR(T246,-1E99)&gt;=IFERROR(AE246,-1E99),MAX($D$16,IFERROR(L246,MAX($D$16,POWER((ABS(K246)^2)/($I$5*MAX(F246,0.1)^2),1/3)))),MAX($D$16,IFERROR(W246,MAX($D$16,POWER((ABS(K246)^2)/($I$5*MAX(F246,0.1)^2),1/3))))),IF(IFERROR(V246,0)=1,MAX($D$16,IFERROR(L246,MAX($D$16,POWER((ABS(K246)^2)/($I$5*MAX(F246,0.1)^2),1/3)))),IF(IFERROR(AG246,0)=1,MAX($D$16,IFERROR(W246,MAX($D$16,POWER((ABS(K246)^2)/($I$5*MAX(F246,0.1)^2),1/3)))),MAX($D$16,POWER((ABS(K246)^2)/($I$5*MAX(F246,0.1)^2),1/3))))))),MAX($D$16,POWER((ABS(K246)^2)/($I$5*MAX(F246,0.1)^2),1/3)))</f>
        <v/>
      </c>
      <c r="AI246">
        <f>E246+AH246</f>
        <v/>
      </c>
      <c r="AJ246">
        <f>AI246+((ABS(K246)/MAX(((F246)+(G246)*(AH246))*(AH246),1E-6))^2)/(2*$I$5)</f>
        <v/>
      </c>
      <c r="AM246" t="n">
        <v>0</v>
      </c>
      <c r="AN246" t="n">
        <v>0</v>
      </c>
      <c r="AO246">
        <f>AM246+AN246</f>
        <v/>
      </c>
      <c r="AP246">
        <f>AP245+AO246</f>
        <v/>
      </c>
      <c r="AQ246">
        <f>ABS(ABS(K246)/MAX(((F246)+(G246)*(AH246))*(AH246),1E-6))/SQRT($I$5*MAX((((F246)+(G246)*(AH246))*(AH246))/MAX((F246)+2*(G246)*(AH246),1E-6),1E-6))</f>
        <v/>
      </c>
      <c r="AR246">
        <f>IF(AQ246&lt;1,"Subcritical","Supercritical")</f>
        <v/>
      </c>
      <c r="AS246">
        <f>((ABS(K246)*$D$6)/(MAX(((F246)+(G246)*(AH246))*(AH246),1E-6)*MAX(((((F246)+(G246)*(AH246))*(AH246))/MAX((F246)+2*(AH246)*SQRT(1+(G246)^2),1E-6))^(2/3),1E-6)))^2</f>
        <v/>
      </c>
    </row>
    <row r="247">
      <c r="A247" t="n">
        <v>98</v>
      </c>
      <c r="B247" t="n">
        <v>96.974</v>
      </c>
      <c r="C247" t="n">
        <v>616486.393</v>
      </c>
      <c r="D247" t="n">
        <v>3097697.643</v>
      </c>
      <c r="E247" t="n">
        <v>632.518</v>
      </c>
      <c r="F247" t="n">
        <v>5.396</v>
      </c>
      <c r="G247" t="n">
        <v>0</v>
      </c>
      <c r="H247" t="inlineStr">
        <is>
          <t>Normal</t>
        </is>
      </c>
      <c r="I247" t="n">
        <v>0.05</v>
      </c>
      <c r="J247">
        <f>B247-B246</f>
        <v/>
      </c>
      <c r="K247">
        <f>MAX(0,K246-AO246)</f>
        <v/>
      </c>
      <c r="L247">
        <f>IF($D$20=0,IFERROR(L246,MAX($D$16,POWER((ABS(K247)^2)/($I$5*MAX(F247,0.1)^2),1/3))),IF(IFERROR(V246,0)=0,IFERROR(L246,MAX($D$16,POWER((ABS(K247)^2)/($I$5*MAX(F247,0.1)^2),1/3))),IF(OR(IFERROR(L247,0)=0,IFERROR(S246,0)&lt;1,IFERROR(S247,0)&lt;1),MAX($D$16,POWER((ABS(K247)^2)/($I$5*MAX(F247,0.1)^2),1/3)),IF(IFERROR(U247,0)&gt;0,MAX($D$16,IFERROR(L247,0)+((IFERROR(U247,0))*$D$18*IF((IFERROR(S247,0))&lt;1,1,-1))),IF(IFERROR(U247,0)&lt;0,IF(ABS((MAX($D$16,POWER((ABS(K247)^2)/($I$5*MAX(F247,0.1)^2),1/3)))-IFERROR(L247,0))&gt;$D$19,MAX($D$16,IF((MAX($D$16,POWER((ABS(K247)^2)/($I$5*MAX(F247,0.1)^2),1/3)))&gt;IFERROR(L247,0),MIN((MAX($D$16,POWER((ABS(K247)^2)/($I$5*MAX(F247,0.1)^2),1/3))),IFERROR(L247,0)+(MIN(ABS(IFERROR(U247,0))*$D$18,ABS((MAX($D$16,POWER((ABS(K247)^2)/($I$5*MAX(F247,0.1)^2),1/3)))-IFERROR(L247,0))))),MAX((MAX($D$16,POWER((ABS(K247)^2)/($I$5*MAX(F247,0.1)^2),1/3))),IFERROR(L247,0)-(MIN(ABS(IFERROR(U247,0))*$D$18,ABS((MAX($D$16,POWER((ABS(K247)^2)/($I$5*MAX(F247,0.1)^2),1/3)))-IFERROR(L247,0))))))),MAX($D$16,POWER((ABS(K247)^2)/($I$5*MAX(F247,0.1)^2),1/3))),MAX($D$16,IFERROR(L247,0)))))))</f>
        <v/>
      </c>
      <c r="M247">
        <f>((F247)+(G247)*(L247))*(L247)</f>
        <v/>
      </c>
      <c r="N247">
        <f>(((F247)+(G247)*(L247))*(L247))/MAX((F247)+2*(L247)*SQRT(1+(G247)^2),1E-6)</f>
        <v/>
      </c>
      <c r="O247">
        <f>ABS(K247)/MAX(((F247)+(G247)*(L247))*(L247),1E-6)</f>
        <v/>
      </c>
      <c r="P247">
        <f>E247+L247</f>
        <v/>
      </c>
      <c r="Q247">
        <f>P247+((ABS(K247)/MAX(((F247)+(G247)*(L247))*(L247),1E-6))^2)/(2*$I$5)</f>
        <v/>
      </c>
      <c r="R247">
        <f>((ABS(K247)*$D$6)/(MAX(((F247)+(G247)*(L247))*(L247),1E-6)*MAX(((((F247)+(G247)*(L247))*(L247))/MAX((F247)+2*(L247)*SQRT(1+(G247)^2),1E-6))^(2/3),1E-6)))^2</f>
        <v/>
      </c>
      <c r="S247">
        <f>ABS(ABS(K247)/MAX(((F247)+(G247)*(L247))*(L247),1E-6))/SQRT($I$5*MAX((((F247)+(G247)*(L247))*(L247))/MAX((F247)+2*(G247)*(L247),1E-6),1E-6))</f>
        <v/>
      </c>
      <c r="T247">
        <f>((F247)*(L247)^2)/2+(G247)*(L247)^3/3+(ABS(K247)^2)/($I$5*MAX(((F247)+(G247)*(L247))*(L247),1E-6))</f>
        <v/>
      </c>
      <c r="U247">
        <f>IF($D$20=0,0,IFERROR(Q246-(((R246+R247)/2)*J247)-(IF(O246&gt;O247,$D$8*((O246^2-O247^2)/(2*$I$5)),$D$9*((O247^2-O246^2)/(2*$I$5)))+($D$10*(ABS(I247)/90)*(MAX(O246^2,O247^2)/(2*$I$5))))-Q247,0))</f>
        <v/>
      </c>
      <c r="V247">
        <f>IF($D$20=0,1,IFERROR(IF(ROUND(S247,3)=1,1,IF(AND(ABS(U247)&lt;$D$19,S247&gt;1),1,0)),0))</f>
        <v/>
      </c>
      <c r="W247">
        <f>IF($D$20=0,IFERROR(W248,MAX($D$16,POWER((ABS(K247)^2)/($I$5*MAX(F247,0.1)^2),1/3))),IF(IFERROR(AG248,0)=0,IFERROR(W248,MAX($D$16,POWER((ABS(K247)^2)/($I$5*MAX(F247,0.1)^2),1/3))),IF(OR(IFERROR(W247,0)=0,IFERROR(AD248,0)&gt;1),MAX($D$16,POWER((ABS(K247)^2)/($I$5*MAX(F247,0.1)^2),1/3)),IF(IFERROR(AF247,0)&gt;0,MAX($D$16,IFERROR(W247,0)+((IFERROR(AF247,0))*$D$18*IF((IFERROR(AD247,0))&lt;1,1,-1))),IF(IFERROR(AF247,0)&lt;0,IF(ABS((MAX($D$16,POWER((ABS(K247)^2)/($I$5*MAX(F247,0.1)^2),1/3)))-IFERROR(W247,0))&gt;$D$19,MAX($D$16,IF((MAX($D$16,POWER((ABS(K247)^2)/($I$5*MAX(F247,0.1)^2),1/3)))&gt;IFERROR(W247,0),MIN((MAX($D$16,POWER((ABS(K247)^2)/($I$5*MAX(F247,0.1)^2),1/3))),IFERROR(W247,0)+(MIN(ABS(IFERROR(AF247,0))*$D$18,ABS((MAX($D$16,POWER((ABS(K247)^2)/($I$5*MAX(F247,0.1)^2),1/3)))-IFERROR(W247,0))))),MAX((MAX($D$16,POWER((ABS(K247)^2)/($I$5*MAX(F247,0.1)^2),1/3))),IFERROR(W247,0)-(MIN(ABS(IFERROR(AF247,0))*$D$18,ABS((MAX($D$16,POWER((ABS(K247)^2)/($I$5*MAX(F247,0.1)^2),1/3)))-IFERROR(W247,0))))))),MAX($D$16,POWER((ABS(K247)^2)/($I$5*MAX(F247,0.1)^2),1/3))),MAX($D$16,IFERROR(W247,0)))))))</f>
        <v/>
      </c>
      <c r="X247">
        <f>((F247)+(G247)*(W247))*(W247)</f>
        <v/>
      </c>
      <c r="Y247">
        <f>(((F247)+(G247)*(W247))*(W247))/MAX((F247)+2*(W247)*SQRT(1+(G247)^2),1E-6)</f>
        <v/>
      </c>
      <c r="Z247">
        <f>ABS(K247)/MAX(((F247)+(G247)*(W247))*(W247),1E-6)</f>
        <v/>
      </c>
      <c r="AA247">
        <f>E247+W247</f>
        <v/>
      </c>
      <c r="AB247">
        <f>AA247+((ABS(K247)/MAX(((F247)+(G247)*(W247))*(W247),1E-6))^2)/(2*$I$5)</f>
        <v/>
      </c>
      <c r="AC247">
        <f>((ABS(K247)*$D$6)/(MAX(((F247)+(G247)*(W247))*(W247),1E-6)*MAX(((((F247)+(G247)*(W247))*(W247))/MAX((F247)+2*(W247)*SQRT(1+(G247)^2),1E-6))^(2/3),1E-6)))^2</f>
        <v/>
      </c>
      <c r="AD247">
        <f>ABS(ABS(K247)/MAX(((F247)+(G247)*(W247))*(W247),1E-6))/SQRT($I$5*MAX((((F247)+(G247)*(W247))*(W247))/MAX((F247)+2*(G247)*(W247),1E-6),1E-6))</f>
        <v/>
      </c>
      <c r="AE247">
        <f>((F247)*(W247)^2)/2+(G247)*(W247)^3/3+(ABS(K247)^2)/($I$5*MAX(((F247)+(G247)*(W247))*(W247),1E-6))</f>
        <v/>
      </c>
      <c r="AF247">
        <f>IF($D$20=0,0,IFERROR(AB248+(((AC247+AC248)/2)*J248)+(IF(Z247&gt;Z248,$D$8*((Z247^2-Z248^2)/(2*$I$5)),$D$9*((Z248^2-Z247^2)/(2*$I$5)))+($D$10*(ABS(I248)/90)*(MAX(Z247^2,Z248^2)/(2*$I$5))))-AB247,0))</f>
        <v/>
      </c>
      <c r="AG247">
        <f>IF($D$20=0,1,IFERROR(IF(ROUND(AD247,3)=1,1,IF(AND(ABS(AF247)&lt;$D$19,AD247&lt;1),1,0)),0))</f>
        <v/>
      </c>
      <c r="AH247">
        <f>IFERROR(IF(V32="Supercritical",MAX($D$16,IFERROR(L247,MAX($D$16,POWER((ABS(K247)^2)/($I$5*MAX(F247,0.1)^2),1/3)))),IF(V32="Subcritical",MAX($D$16,IFERROR(W247,MAX($D$16,POWER((ABS(K247)^2)/($I$5*MAX(F247,0.1)^2),1/3)))),IF(AND(IFERROR(V247,0)=1,IFERROR(AG247,0)=1),IF(IFERROR(T247,-1E99)&gt;=IFERROR(AE247,-1E99),MAX($D$16,IFERROR(L247,MAX($D$16,POWER((ABS(K247)^2)/($I$5*MAX(F247,0.1)^2),1/3)))),MAX($D$16,IFERROR(W247,MAX($D$16,POWER((ABS(K247)^2)/($I$5*MAX(F247,0.1)^2),1/3))))),IF(IFERROR(V247,0)=1,MAX($D$16,IFERROR(L247,MAX($D$16,POWER((ABS(K247)^2)/($I$5*MAX(F247,0.1)^2),1/3)))),IF(IFERROR(AG247,0)=1,MAX($D$16,IFERROR(W247,MAX($D$16,POWER((ABS(K247)^2)/($I$5*MAX(F247,0.1)^2),1/3)))),MAX($D$16,POWER((ABS(K247)^2)/($I$5*MAX(F247,0.1)^2),1/3))))))),MAX($D$16,POWER((ABS(K247)^2)/($I$5*MAX(F247,0.1)^2),1/3)))</f>
        <v/>
      </c>
      <c r="AI247">
        <f>E247+AH247</f>
        <v/>
      </c>
      <c r="AJ247">
        <f>AI247+((ABS(K247)/MAX(((F247)+(G247)*(AH247))*(AH247),1E-6))^2)/(2*$I$5)</f>
        <v/>
      </c>
      <c r="AM247" t="n">
        <v>0</v>
      </c>
      <c r="AN247" t="n">
        <v>0</v>
      </c>
      <c r="AO247">
        <f>AM247+AN247</f>
        <v/>
      </c>
      <c r="AP247">
        <f>AP246+AO247</f>
        <v/>
      </c>
      <c r="AQ247">
        <f>ABS(ABS(K247)/MAX(((F247)+(G247)*(AH247))*(AH247),1E-6))/SQRT($I$5*MAX((((F247)+(G247)*(AH247))*(AH247))/MAX((F247)+2*(G247)*(AH247),1E-6),1E-6))</f>
        <v/>
      </c>
      <c r="AR247">
        <f>IF(AQ247&lt;1,"Subcritical","Supercritical")</f>
        <v/>
      </c>
      <c r="AS247">
        <f>((ABS(K247)*$D$6)/(MAX(((F247)+(G247)*(AH247))*(AH247),1E-6)*MAX(((((F247)+(G247)*(AH247))*(AH247))/MAX((F247)+2*(AH247)*SQRT(1+(G247)^2),1E-6))^(2/3),1E-6)))^2</f>
        <v/>
      </c>
    </row>
    <row r="248">
      <c r="A248" t="n">
        <v>99</v>
      </c>
      <c r="B248" t="n">
        <v>97.974</v>
      </c>
      <c r="C248" t="n">
        <v>616485.517</v>
      </c>
      <c r="D248" t="n">
        <v>3097697.16</v>
      </c>
      <c r="E248" t="n">
        <v>632.516</v>
      </c>
      <c r="F248" t="n">
        <v>5.482</v>
      </c>
      <c r="G248" t="n">
        <v>0</v>
      </c>
      <c r="H248" t="inlineStr">
        <is>
          <t>Normal</t>
        </is>
      </c>
      <c r="I248" t="n">
        <v>0.05</v>
      </c>
      <c r="J248">
        <f>B248-B247</f>
        <v/>
      </c>
      <c r="K248">
        <f>MAX(0,K247-AO247)</f>
        <v/>
      </c>
      <c r="L248">
        <f>IF($D$20=0,IFERROR(L247,MAX($D$16,POWER((ABS(K248)^2)/($I$5*MAX(F248,0.1)^2),1/3))),IF(IFERROR(V247,0)=0,IFERROR(L247,MAX($D$16,POWER((ABS(K248)^2)/($I$5*MAX(F248,0.1)^2),1/3))),IF(OR(IFERROR(L248,0)=0,IFERROR(S247,0)&lt;1,IFERROR(S248,0)&lt;1),MAX($D$16,POWER((ABS(K248)^2)/($I$5*MAX(F248,0.1)^2),1/3)),IF(IFERROR(U248,0)&gt;0,MAX($D$16,IFERROR(L248,0)+((IFERROR(U248,0))*$D$18*IF((IFERROR(S248,0))&lt;1,1,-1))),IF(IFERROR(U248,0)&lt;0,IF(ABS((MAX($D$16,POWER((ABS(K248)^2)/($I$5*MAX(F248,0.1)^2),1/3)))-IFERROR(L248,0))&gt;$D$19,MAX($D$16,IF((MAX($D$16,POWER((ABS(K248)^2)/($I$5*MAX(F248,0.1)^2),1/3)))&gt;IFERROR(L248,0),MIN((MAX($D$16,POWER((ABS(K248)^2)/($I$5*MAX(F248,0.1)^2),1/3))),IFERROR(L248,0)+(MIN(ABS(IFERROR(U248,0))*$D$18,ABS((MAX($D$16,POWER((ABS(K248)^2)/($I$5*MAX(F248,0.1)^2),1/3)))-IFERROR(L248,0))))),MAX((MAX($D$16,POWER((ABS(K248)^2)/($I$5*MAX(F248,0.1)^2),1/3))),IFERROR(L248,0)-(MIN(ABS(IFERROR(U248,0))*$D$18,ABS((MAX($D$16,POWER((ABS(K248)^2)/($I$5*MAX(F248,0.1)^2),1/3)))-IFERROR(L248,0))))))),MAX($D$16,POWER((ABS(K248)^2)/($I$5*MAX(F248,0.1)^2),1/3))),MAX($D$16,IFERROR(L248,0)))))))</f>
        <v/>
      </c>
      <c r="M248">
        <f>((F248)+(G248)*(L248))*(L248)</f>
        <v/>
      </c>
      <c r="N248">
        <f>(((F248)+(G248)*(L248))*(L248))/MAX((F248)+2*(L248)*SQRT(1+(G248)^2),1E-6)</f>
        <v/>
      </c>
      <c r="O248">
        <f>ABS(K248)/MAX(((F248)+(G248)*(L248))*(L248),1E-6)</f>
        <v/>
      </c>
      <c r="P248">
        <f>E248+L248</f>
        <v/>
      </c>
      <c r="Q248">
        <f>P248+((ABS(K248)/MAX(((F248)+(G248)*(L248))*(L248),1E-6))^2)/(2*$I$5)</f>
        <v/>
      </c>
      <c r="R248">
        <f>((ABS(K248)*$D$6)/(MAX(((F248)+(G248)*(L248))*(L248),1E-6)*MAX(((((F248)+(G248)*(L248))*(L248))/MAX((F248)+2*(L248)*SQRT(1+(G248)^2),1E-6))^(2/3),1E-6)))^2</f>
        <v/>
      </c>
      <c r="S248">
        <f>ABS(ABS(K248)/MAX(((F248)+(G248)*(L248))*(L248),1E-6))/SQRT($I$5*MAX((((F248)+(G248)*(L248))*(L248))/MAX((F248)+2*(G248)*(L248),1E-6),1E-6))</f>
        <v/>
      </c>
      <c r="T248">
        <f>((F248)*(L248)^2)/2+(G248)*(L248)^3/3+(ABS(K248)^2)/($I$5*MAX(((F248)+(G248)*(L248))*(L248),1E-6))</f>
        <v/>
      </c>
      <c r="U248">
        <f>IF($D$20=0,0,IFERROR(Q247-(((R247+R248)/2)*J248)-(IF(O247&gt;O248,$D$8*((O247^2-O248^2)/(2*$I$5)),$D$9*((O248^2-O247^2)/(2*$I$5)))+($D$10*(ABS(I248)/90)*(MAX(O247^2,O248^2)/(2*$I$5))))-Q248,0))</f>
        <v/>
      </c>
      <c r="V248">
        <f>IF($D$20=0,1,IFERROR(IF(ROUND(S248,3)=1,1,IF(AND(ABS(U248)&lt;$D$19,S248&gt;1),1,0)),0))</f>
        <v/>
      </c>
      <c r="W248">
        <f>IF($D$20=0,IFERROR(W249,MAX($D$16,POWER((ABS(K248)^2)/($I$5*MAX(F248,0.1)^2),1/3))),IF(IFERROR(AG249,0)=0,IFERROR(W249,MAX($D$16,POWER((ABS(K248)^2)/($I$5*MAX(F248,0.1)^2),1/3))),IF(OR(IFERROR(W248,0)=0,IFERROR(AD249,0)&gt;1),MAX($D$16,POWER((ABS(K248)^2)/($I$5*MAX(F248,0.1)^2),1/3)),IF(IFERROR(AF248,0)&gt;0,MAX($D$16,IFERROR(W248,0)+((IFERROR(AF248,0))*$D$18*IF((IFERROR(AD248,0))&lt;1,1,-1))),IF(IFERROR(AF248,0)&lt;0,IF(ABS((MAX($D$16,POWER((ABS(K248)^2)/($I$5*MAX(F248,0.1)^2),1/3)))-IFERROR(W248,0))&gt;$D$19,MAX($D$16,IF((MAX($D$16,POWER((ABS(K248)^2)/($I$5*MAX(F248,0.1)^2),1/3)))&gt;IFERROR(W248,0),MIN((MAX($D$16,POWER((ABS(K248)^2)/($I$5*MAX(F248,0.1)^2),1/3))),IFERROR(W248,0)+(MIN(ABS(IFERROR(AF248,0))*$D$18,ABS((MAX($D$16,POWER((ABS(K248)^2)/($I$5*MAX(F248,0.1)^2),1/3)))-IFERROR(W248,0))))),MAX((MAX($D$16,POWER((ABS(K248)^2)/($I$5*MAX(F248,0.1)^2),1/3))),IFERROR(W248,0)-(MIN(ABS(IFERROR(AF248,0))*$D$18,ABS((MAX($D$16,POWER((ABS(K248)^2)/($I$5*MAX(F248,0.1)^2),1/3)))-IFERROR(W248,0))))))),MAX($D$16,POWER((ABS(K248)^2)/($I$5*MAX(F248,0.1)^2),1/3))),MAX($D$16,IFERROR(W248,0)))))))</f>
        <v/>
      </c>
      <c r="X248">
        <f>((F248)+(G248)*(W248))*(W248)</f>
        <v/>
      </c>
      <c r="Y248">
        <f>(((F248)+(G248)*(W248))*(W248))/MAX((F248)+2*(W248)*SQRT(1+(G248)^2),1E-6)</f>
        <v/>
      </c>
      <c r="Z248">
        <f>ABS(K248)/MAX(((F248)+(G248)*(W248))*(W248),1E-6)</f>
        <v/>
      </c>
      <c r="AA248">
        <f>E248+W248</f>
        <v/>
      </c>
      <c r="AB248">
        <f>AA248+((ABS(K248)/MAX(((F248)+(G248)*(W248))*(W248),1E-6))^2)/(2*$I$5)</f>
        <v/>
      </c>
      <c r="AC248">
        <f>((ABS(K248)*$D$6)/(MAX(((F248)+(G248)*(W248))*(W248),1E-6)*MAX(((((F248)+(G248)*(W248))*(W248))/MAX((F248)+2*(W248)*SQRT(1+(G248)^2),1E-6))^(2/3),1E-6)))^2</f>
        <v/>
      </c>
      <c r="AD248">
        <f>ABS(ABS(K248)/MAX(((F248)+(G248)*(W248))*(W248),1E-6))/SQRT($I$5*MAX((((F248)+(G248)*(W248))*(W248))/MAX((F248)+2*(G248)*(W248),1E-6),1E-6))</f>
        <v/>
      </c>
      <c r="AE248">
        <f>((F248)*(W248)^2)/2+(G248)*(W248)^3/3+(ABS(K248)^2)/($I$5*MAX(((F248)+(G248)*(W248))*(W248),1E-6))</f>
        <v/>
      </c>
      <c r="AF248">
        <f>IF($D$20=0,0,IFERROR(AB249+(((AC248+AC249)/2)*J249)+(IF(Z248&gt;Z249,$D$8*((Z248^2-Z249^2)/(2*$I$5)),$D$9*((Z249^2-Z248^2)/(2*$I$5)))+($D$10*(ABS(I249)/90)*(MAX(Z248^2,Z249^2)/(2*$I$5))))-AB248,0))</f>
        <v/>
      </c>
      <c r="AG248">
        <f>IF($D$20=0,1,IFERROR(IF(ROUND(AD248,3)=1,1,IF(AND(ABS(AF248)&lt;$D$19,AD248&lt;1),1,0)),0))</f>
        <v/>
      </c>
      <c r="AH248">
        <f>IFERROR(IF(V32="Supercritical",MAX($D$16,IFERROR(L248,MAX($D$16,POWER((ABS(K248)^2)/($I$5*MAX(F248,0.1)^2),1/3)))),IF(V32="Subcritical",MAX($D$16,IFERROR(W248,MAX($D$16,POWER((ABS(K248)^2)/($I$5*MAX(F248,0.1)^2),1/3)))),IF(AND(IFERROR(V248,0)=1,IFERROR(AG248,0)=1),IF(IFERROR(T248,-1E99)&gt;=IFERROR(AE248,-1E99),MAX($D$16,IFERROR(L248,MAX($D$16,POWER((ABS(K248)^2)/($I$5*MAX(F248,0.1)^2),1/3)))),MAX($D$16,IFERROR(W248,MAX($D$16,POWER((ABS(K248)^2)/($I$5*MAX(F248,0.1)^2),1/3))))),IF(IFERROR(V248,0)=1,MAX($D$16,IFERROR(L248,MAX($D$16,POWER((ABS(K248)^2)/($I$5*MAX(F248,0.1)^2),1/3)))),IF(IFERROR(AG248,0)=1,MAX($D$16,IFERROR(W248,MAX($D$16,POWER((ABS(K248)^2)/($I$5*MAX(F248,0.1)^2),1/3)))),MAX($D$16,POWER((ABS(K248)^2)/($I$5*MAX(F248,0.1)^2),1/3))))))),MAX($D$16,POWER((ABS(K248)^2)/($I$5*MAX(F248,0.1)^2),1/3)))</f>
        <v/>
      </c>
      <c r="AI248">
        <f>E248+AH248</f>
        <v/>
      </c>
      <c r="AJ248">
        <f>AI248+((ABS(K248)/MAX(((F248)+(G248)*(AH248))*(AH248),1E-6))^2)/(2*$I$5)</f>
        <v/>
      </c>
      <c r="AM248" t="n">
        <v>0</v>
      </c>
      <c r="AN248" t="n">
        <v>0</v>
      </c>
      <c r="AO248">
        <f>AM248+AN248</f>
        <v/>
      </c>
      <c r="AP248">
        <f>AP247+AO248</f>
        <v/>
      </c>
      <c r="AQ248">
        <f>ABS(ABS(K248)/MAX(((F248)+(G248)*(AH248))*(AH248),1E-6))/SQRT($I$5*MAX((((F248)+(G248)*(AH248))*(AH248))/MAX((F248)+2*(G248)*(AH248),1E-6),1E-6))</f>
        <v/>
      </c>
      <c r="AR248">
        <f>IF(AQ248&lt;1,"Subcritical","Supercritical")</f>
        <v/>
      </c>
      <c r="AS248">
        <f>((ABS(K248)*$D$6)/(MAX(((F248)+(G248)*(AH248))*(AH248),1E-6)*MAX(((((F248)+(G248)*(AH248))*(AH248))/MAX((F248)+2*(AH248)*SQRT(1+(G248)^2),1E-6))^(2/3),1E-6)))^2</f>
        <v/>
      </c>
    </row>
    <row r="249">
      <c r="A249" t="n">
        <v>100</v>
      </c>
      <c r="B249" t="n">
        <v>98.974</v>
      </c>
      <c r="C249" t="n">
        <v>616484.6409999999</v>
      </c>
      <c r="D249" t="n">
        <v>3097696.678</v>
      </c>
      <c r="E249" t="n">
        <v>632.514</v>
      </c>
      <c r="F249" t="n">
        <v>5.593</v>
      </c>
      <c r="G249" t="n">
        <v>0</v>
      </c>
      <c r="H249" t="inlineStr">
        <is>
          <t>Normal</t>
        </is>
      </c>
      <c r="I249" t="n">
        <v>0</v>
      </c>
      <c r="J249">
        <f>B249-B248</f>
        <v/>
      </c>
      <c r="K249">
        <f>MAX(0,K248-AO248)</f>
        <v/>
      </c>
      <c r="L249">
        <f>IF($D$20=0,IFERROR(L248,MAX($D$16,POWER((ABS(K249)^2)/($I$5*MAX(F249,0.1)^2),1/3))),IF(IFERROR(V248,0)=0,IFERROR(L248,MAX($D$16,POWER((ABS(K249)^2)/($I$5*MAX(F249,0.1)^2),1/3))),IF(OR(IFERROR(L249,0)=0,IFERROR(S248,0)&lt;1,IFERROR(S249,0)&lt;1),MAX($D$16,POWER((ABS(K249)^2)/($I$5*MAX(F249,0.1)^2),1/3)),IF(IFERROR(U249,0)&gt;0,MAX($D$16,IFERROR(L249,0)+((IFERROR(U249,0))*$D$18*IF((IFERROR(S249,0))&lt;1,1,-1))),IF(IFERROR(U249,0)&lt;0,IF(ABS((MAX($D$16,POWER((ABS(K249)^2)/($I$5*MAX(F249,0.1)^2),1/3)))-IFERROR(L249,0))&gt;$D$19,MAX($D$16,IF((MAX($D$16,POWER((ABS(K249)^2)/($I$5*MAX(F249,0.1)^2),1/3)))&gt;IFERROR(L249,0),MIN((MAX($D$16,POWER((ABS(K249)^2)/($I$5*MAX(F249,0.1)^2),1/3))),IFERROR(L249,0)+(MIN(ABS(IFERROR(U249,0))*$D$18,ABS((MAX($D$16,POWER((ABS(K249)^2)/($I$5*MAX(F249,0.1)^2),1/3)))-IFERROR(L249,0))))),MAX((MAX($D$16,POWER((ABS(K249)^2)/($I$5*MAX(F249,0.1)^2),1/3))),IFERROR(L249,0)-(MIN(ABS(IFERROR(U249,0))*$D$18,ABS((MAX($D$16,POWER((ABS(K249)^2)/($I$5*MAX(F249,0.1)^2),1/3)))-IFERROR(L249,0))))))),MAX($D$16,POWER((ABS(K249)^2)/($I$5*MAX(F249,0.1)^2),1/3))),MAX($D$16,IFERROR(L249,0)))))))</f>
        <v/>
      </c>
      <c r="M249">
        <f>((F249)+(G249)*(L249))*(L249)</f>
        <v/>
      </c>
      <c r="N249">
        <f>(((F249)+(G249)*(L249))*(L249))/MAX((F249)+2*(L249)*SQRT(1+(G249)^2),1E-6)</f>
        <v/>
      </c>
      <c r="O249">
        <f>ABS(K249)/MAX(((F249)+(G249)*(L249))*(L249),1E-6)</f>
        <v/>
      </c>
      <c r="P249">
        <f>E249+L249</f>
        <v/>
      </c>
      <c r="Q249">
        <f>P249+((ABS(K249)/MAX(((F249)+(G249)*(L249))*(L249),1E-6))^2)/(2*$I$5)</f>
        <v/>
      </c>
      <c r="R249">
        <f>((ABS(K249)*$D$6)/(MAX(((F249)+(G249)*(L249))*(L249),1E-6)*MAX(((((F249)+(G249)*(L249))*(L249))/MAX((F249)+2*(L249)*SQRT(1+(G249)^2),1E-6))^(2/3),1E-6)))^2</f>
        <v/>
      </c>
      <c r="S249">
        <f>ABS(ABS(K249)/MAX(((F249)+(G249)*(L249))*(L249),1E-6))/SQRT($I$5*MAX((((F249)+(G249)*(L249))*(L249))/MAX((F249)+2*(G249)*(L249),1E-6),1E-6))</f>
        <v/>
      </c>
      <c r="T249">
        <f>((F249)*(L249)^2)/2+(G249)*(L249)^3/3+(ABS(K249)^2)/($I$5*MAX(((F249)+(G249)*(L249))*(L249),1E-6))</f>
        <v/>
      </c>
      <c r="U249">
        <f>IF($D$20=0,0,IFERROR(Q248-(((R248+R249)/2)*J249)-(IF(O248&gt;O249,$D$8*((O248^2-O249^2)/(2*$I$5)),$D$9*((O249^2-O248^2)/(2*$I$5)))+($D$10*(ABS(I249)/90)*(MAX(O248^2,O249^2)/(2*$I$5))))-Q249,0))</f>
        <v/>
      </c>
      <c r="V249">
        <f>IF($D$20=0,1,IFERROR(IF(ROUND(S249,3)=1,1,IF(AND(ABS(U249)&lt;$D$19,S249&gt;1),1,0)),0))</f>
        <v/>
      </c>
      <c r="W249">
        <f>IF($D$20=0,IFERROR(W250,MAX($D$16,POWER((ABS(K249)^2)/($I$5*MAX(F249,0.1)^2),1/3))),IF(IFERROR(AG250,0)=0,IFERROR(W250,MAX($D$16,POWER((ABS(K249)^2)/($I$5*MAX(F249,0.1)^2),1/3))),IF(OR(IFERROR(W249,0)=0,IFERROR(AD250,0)&gt;1),MAX($D$16,POWER((ABS(K249)^2)/($I$5*MAX(F249,0.1)^2),1/3)),IF(IFERROR(AF249,0)&gt;0,MAX($D$16,IFERROR(W249,0)+((IFERROR(AF249,0))*$D$18*IF((IFERROR(AD249,0))&lt;1,1,-1))),IF(IFERROR(AF249,0)&lt;0,IF(ABS((MAX($D$16,POWER((ABS(K249)^2)/($I$5*MAX(F249,0.1)^2),1/3)))-IFERROR(W249,0))&gt;$D$19,MAX($D$16,IF((MAX($D$16,POWER((ABS(K249)^2)/($I$5*MAX(F249,0.1)^2),1/3)))&gt;IFERROR(W249,0),MIN((MAX($D$16,POWER((ABS(K249)^2)/($I$5*MAX(F249,0.1)^2),1/3))),IFERROR(W249,0)+(MIN(ABS(IFERROR(AF249,0))*$D$18,ABS((MAX($D$16,POWER((ABS(K249)^2)/($I$5*MAX(F249,0.1)^2),1/3)))-IFERROR(W249,0))))),MAX((MAX($D$16,POWER((ABS(K249)^2)/($I$5*MAX(F249,0.1)^2),1/3))),IFERROR(W249,0)-(MIN(ABS(IFERROR(AF249,0))*$D$18,ABS((MAX($D$16,POWER((ABS(K249)^2)/($I$5*MAX(F249,0.1)^2),1/3)))-IFERROR(W249,0))))))),MAX($D$16,POWER((ABS(K249)^2)/($I$5*MAX(F249,0.1)^2),1/3))),MAX($D$16,IFERROR(W249,0)))))))</f>
        <v/>
      </c>
      <c r="X249">
        <f>((F249)+(G249)*(W249))*(W249)</f>
        <v/>
      </c>
      <c r="Y249">
        <f>(((F249)+(G249)*(W249))*(W249))/MAX((F249)+2*(W249)*SQRT(1+(G249)^2),1E-6)</f>
        <v/>
      </c>
      <c r="Z249">
        <f>ABS(K249)/MAX(((F249)+(G249)*(W249))*(W249),1E-6)</f>
        <v/>
      </c>
      <c r="AA249">
        <f>E249+W249</f>
        <v/>
      </c>
      <c r="AB249">
        <f>AA249+((ABS(K249)/MAX(((F249)+(G249)*(W249))*(W249),1E-6))^2)/(2*$I$5)</f>
        <v/>
      </c>
      <c r="AC249">
        <f>((ABS(K249)*$D$6)/(MAX(((F249)+(G249)*(W249))*(W249),1E-6)*MAX(((((F249)+(G249)*(W249))*(W249))/MAX((F249)+2*(W249)*SQRT(1+(G249)^2),1E-6))^(2/3),1E-6)))^2</f>
        <v/>
      </c>
      <c r="AD249">
        <f>ABS(ABS(K249)/MAX(((F249)+(G249)*(W249))*(W249),1E-6))/SQRT($I$5*MAX((((F249)+(G249)*(W249))*(W249))/MAX((F249)+2*(G249)*(W249),1E-6),1E-6))</f>
        <v/>
      </c>
      <c r="AE249">
        <f>((F249)*(W249)^2)/2+(G249)*(W249)^3/3+(ABS(K249)^2)/($I$5*MAX(((F249)+(G249)*(W249))*(W249),1E-6))</f>
        <v/>
      </c>
      <c r="AF249">
        <f>IF($D$20=0,0,IFERROR(AB250+(((AC249+AC250)/2)*J250)+(IF(Z249&gt;Z250,$D$8*((Z249^2-Z250^2)/(2*$I$5)),$D$9*((Z250^2-Z249^2)/(2*$I$5)))+($D$10*(ABS(I250)/90)*(MAX(Z249^2,Z250^2)/(2*$I$5))))-AB249,0))</f>
        <v/>
      </c>
      <c r="AG249">
        <f>IF($D$20=0,1,IFERROR(IF(ROUND(AD249,3)=1,1,IF(AND(ABS(AF249)&lt;$D$19,AD249&lt;1),1,0)),0))</f>
        <v/>
      </c>
      <c r="AH249">
        <f>IFERROR(IF(V32="Supercritical",MAX($D$16,IFERROR(L249,MAX($D$16,POWER((ABS(K249)^2)/($I$5*MAX(F249,0.1)^2),1/3)))),IF(V32="Subcritical",MAX($D$16,IFERROR(W249,MAX($D$16,POWER((ABS(K249)^2)/($I$5*MAX(F249,0.1)^2),1/3)))),IF(AND(IFERROR(V249,0)=1,IFERROR(AG249,0)=1),IF(IFERROR(T249,-1E99)&gt;=IFERROR(AE249,-1E99),MAX($D$16,IFERROR(L249,MAX($D$16,POWER((ABS(K249)^2)/($I$5*MAX(F249,0.1)^2),1/3)))),MAX($D$16,IFERROR(W249,MAX($D$16,POWER((ABS(K249)^2)/($I$5*MAX(F249,0.1)^2),1/3))))),IF(IFERROR(V249,0)=1,MAX($D$16,IFERROR(L249,MAX($D$16,POWER((ABS(K249)^2)/($I$5*MAX(F249,0.1)^2),1/3)))),IF(IFERROR(AG249,0)=1,MAX($D$16,IFERROR(W249,MAX($D$16,POWER((ABS(K249)^2)/($I$5*MAX(F249,0.1)^2),1/3)))),MAX($D$16,POWER((ABS(K249)^2)/($I$5*MAX(F249,0.1)^2),1/3))))))),MAX($D$16,POWER((ABS(K249)^2)/($I$5*MAX(F249,0.1)^2),1/3)))</f>
        <v/>
      </c>
      <c r="AI249">
        <f>E249+AH249</f>
        <v/>
      </c>
      <c r="AJ249">
        <f>AI249+((ABS(K249)/MAX(((F249)+(G249)*(AH249))*(AH249),1E-6))^2)/(2*$I$5)</f>
        <v/>
      </c>
      <c r="AM249" t="n">
        <v>0</v>
      </c>
      <c r="AN249" t="n">
        <v>0</v>
      </c>
      <c r="AO249">
        <f>AM249+AN249</f>
        <v/>
      </c>
      <c r="AP249">
        <f>AP248+AO249</f>
        <v/>
      </c>
      <c r="AQ249">
        <f>ABS(ABS(K249)/MAX(((F249)+(G249)*(AH249))*(AH249),1E-6))/SQRT($I$5*MAX((((F249)+(G249)*(AH249))*(AH249))/MAX((F249)+2*(G249)*(AH249),1E-6),1E-6))</f>
        <v/>
      </c>
      <c r="AR249">
        <f>IF(AQ249&lt;1,"Subcritical","Supercritical")</f>
        <v/>
      </c>
      <c r="AS249">
        <f>((ABS(K249)*$D$6)/(MAX(((F249)+(G249)*(AH249))*(AH249),1E-6)*MAX(((((F249)+(G249)*(AH249))*(AH249))/MAX((F249)+2*(AH249)*SQRT(1+(G249)^2),1E-6))^(2/3),1E-6)))^2</f>
        <v/>
      </c>
    </row>
    <row r="250">
      <c r="A250" t="n">
        <v>101</v>
      </c>
      <c r="B250" t="n">
        <v>99.974</v>
      </c>
      <c r="C250" t="n">
        <v>616483.765</v>
      </c>
      <c r="D250" t="n">
        <v>3097696.196</v>
      </c>
      <c r="E250" t="n">
        <v>632.5119999999999</v>
      </c>
      <c r="F250" t="n">
        <v>5.709</v>
      </c>
      <c r="G250" t="n">
        <v>0</v>
      </c>
      <c r="H250" t="inlineStr">
        <is>
          <t>Normal</t>
        </is>
      </c>
      <c r="I250" t="n">
        <v>12.302</v>
      </c>
      <c r="J250">
        <f>B250-B249</f>
        <v/>
      </c>
      <c r="K250">
        <f>MAX(0,K249-AO249)</f>
        <v/>
      </c>
      <c r="L250">
        <f>IF($D$20=0,IFERROR(L249,MAX($D$16,POWER((ABS(K250)^2)/($I$5*MAX(F250,0.1)^2),1/3))),IF(IFERROR(V249,0)=0,IFERROR(L249,MAX($D$16,POWER((ABS(K250)^2)/($I$5*MAX(F250,0.1)^2),1/3))),IF(OR(IFERROR(L250,0)=0,IFERROR(S249,0)&lt;1,IFERROR(S250,0)&lt;1),MAX($D$16,POWER((ABS(K250)^2)/($I$5*MAX(F250,0.1)^2),1/3)),IF(IFERROR(U250,0)&gt;0,MAX($D$16,IFERROR(L250,0)+((IFERROR(U250,0))*$D$18*IF((IFERROR(S250,0))&lt;1,1,-1))),IF(IFERROR(U250,0)&lt;0,IF(ABS((MAX($D$16,POWER((ABS(K250)^2)/($I$5*MAX(F250,0.1)^2),1/3)))-IFERROR(L250,0))&gt;$D$19,MAX($D$16,IF((MAX($D$16,POWER((ABS(K250)^2)/($I$5*MAX(F250,0.1)^2),1/3)))&gt;IFERROR(L250,0),MIN((MAX($D$16,POWER((ABS(K250)^2)/($I$5*MAX(F250,0.1)^2),1/3))),IFERROR(L250,0)+(MIN(ABS(IFERROR(U250,0))*$D$18,ABS((MAX($D$16,POWER((ABS(K250)^2)/($I$5*MAX(F250,0.1)^2),1/3)))-IFERROR(L250,0))))),MAX((MAX($D$16,POWER((ABS(K250)^2)/($I$5*MAX(F250,0.1)^2),1/3))),IFERROR(L250,0)-(MIN(ABS(IFERROR(U250,0))*$D$18,ABS((MAX($D$16,POWER((ABS(K250)^2)/($I$5*MAX(F250,0.1)^2),1/3)))-IFERROR(L250,0))))))),MAX($D$16,POWER((ABS(K250)^2)/($I$5*MAX(F250,0.1)^2),1/3))),MAX($D$16,IFERROR(L250,0)))))))</f>
        <v/>
      </c>
      <c r="M250">
        <f>((F250)+(G250)*(L250))*(L250)</f>
        <v/>
      </c>
      <c r="N250">
        <f>(((F250)+(G250)*(L250))*(L250))/MAX((F250)+2*(L250)*SQRT(1+(G250)^2),1E-6)</f>
        <v/>
      </c>
      <c r="O250">
        <f>ABS(K250)/MAX(((F250)+(G250)*(L250))*(L250),1E-6)</f>
        <v/>
      </c>
      <c r="P250">
        <f>E250+L250</f>
        <v/>
      </c>
      <c r="Q250">
        <f>P250+((ABS(K250)/MAX(((F250)+(G250)*(L250))*(L250),1E-6))^2)/(2*$I$5)</f>
        <v/>
      </c>
      <c r="R250">
        <f>((ABS(K250)*$D$6)/(MAX(((F250)+(G250)*(L250))*(L250),1E-6)*MAX(((((F250)+(G250)*(L250))*(L250))/MAX((F250)+2*(L250)*SQRT(1+(G250)^2),1E-6))^(2/3),1E-6)))^2</f>
        <v/>
      </c>
      <c r="S250">
        <f>ABS(ABS(K250)/MAX(((F250)+(G250)*(L250))*(L250),1E-6))/SQRT($I$5*MAX((((F250)+(G250)*(L250))*(L250))/MAX((F250)+2*(G250)*(L250),1E-6),1E-6))</f>
        <v/>
      </c>
      <c r="T250">
        <f>((F250)*(L250)^2)/2+(G250)*(L250)^3/3+(ABS(K250)^2)/($I$5*MAX(((F250)+(G250)*(L250))*(L250),1E-6))</f>
        <v/>
      </c>
      <c r="U250">
        <f>IF($D$20=0,0,IFERROR(Q249-(((R249+R250)/2)*J250)-(IF(O249&gt;O250,$D$8*((O249^2-O250^2)/(2*$I$5)),$D$9*((O250^2-O249^2)/(2*$I$5)))+($D$10*(ABS(I250)/90)*(MAX(O249^2,O250^2)/(2*$I$5))))-Q250,0))</f>
        <v/>
      </c>
      <c r="V250">
        <f>IF($D$20=0,1,IFERROR(IF(ROUND(S250,3)=1,1,IF(AND(ABS(U250)&lt;$D$19,S250&gt;1),1,0)),0))</f>
        <v/>
      </c>
      <c r="W250">
        <f>IF($D$20=0,IFERROR(W251,MAX($D$16,POWER((ABS(K250)^2)/($I$5*MAX(F250,0.1)^2),1/3))),IF(IFERROR(AG251,0)=0,IFERROR(W251,MAX($D$16,POWER((ABS(K250)^2)/($I$5*MAX(F250,0.1)^2),1/3))),IF(OR(IFERROR(W250,0)=0,IFERROR(AD251,0)&gt;1),MAX($D$16,POWER((ABS(K250)^2)/($I$5*MAX(F250,0.1)^2),1/3)),IF(IFERROR(AF250,0)&gt;0,MAX($D$16,IFERROR(W250,0)+((IFERROR(AF250,0))*$D$18*IF((IFERROR(AD250,0))&lt;1,1,-1))),IF(IFERROR(AF250,0)&lt;0,IF(ABS((MAX($D$16,POWER((ABS(K250)^2)/($I$5*MAX(F250,0.1)^2),1/3)))-IFERROR(W250,0))&gt;$D$19,MAX($D$16,IF((MAX($D$16,POWER((ABS(K250)^2)/($I$5*MAX(F250,0.1)^2),1/3)))&gt;IFERROR(W250,0),MIN((MAX($D$16,POWER((ABS(K250)^2)/($I$5*MAX(F250,0.1)^2),1/3))),IFERROR(W250,0)+(MIN(ABS(IFERROR(AF250,0))*$D$18,ABS((MAX($D$16,POWER((ABS(K250)^2)/($I$5*MAX(F250,0.1)^2),1/3)))-IFERROR(W250,0))))),MAX((MAX($D$16,POWER((ABS(K250)^2)/($I$5*MAX(F250,0.1)^2),1/3))),IFERROR(W250,0)-(MIN(ABS(IFERROR(AF250,0))*$D$18,ABS((MAX($D$16,POWER((ABS(K250)^2)/($I$5*MAX(F250,0.1)^2),1/3)))-IFERROR(W250,0))))))),MAX($D$16,POWER((ABS(K250)^2)/($I$5*MAX(F250,0.1)^2),1/3))),MAX($D$16,IFERROR(W250,0)))))))</f>
        <v/>
      </c>
      <c r="X250">
        <f>((F250)+(G250)*(W250))*(W250)</f>
        <v/>
      </c>
      <c r="Y250">
        <f>(((F250)+(G250)*(W250))*(W250))/MAX((F250)+2*(W250)*SQRT(1+(G250)^2),1E-6)</f>
        <v/>
      </c>
      <c r="Z250">
        <f>ABS(K250)/MAX(((F250)+(G250)*(W250))*(W250),1E-6)</f>
        <v/>
      </c>
      <c r="AA250">
        <f>E250+W250</f>
        <v/>
      </c>
      <c r="AB250">
        <f>AA250+((ABS(K250)/MAX(((F250)+(G250)*(W250))*(W250),1E-6))^2)/(2*$I$5)</f>
        <v/>
      </c>
      <c r="AC250">
        <f>((ABS(K250)*$D$6)/(MAX(((F250)+(G250)*(W250))*(W250),1E-6)*MAX(((((F250)+(G250)*(W250))*(W250))/MAX((F250)+2*(W250)*SQRT(1+(G250)^2),1E-6))^(2/3),1E-6)))^2</f>
        <v/>
      </c>
      <c r="AD250">
        <f>ABS(ABS(K250)/MAX(((F250)+(G250)*(W250))*(W250),1E-6))/SQRT($I$5*MAX((((F250)+(G250)*(W250))*(W250))/MAX((F250)+2*(G250)*(W250),1E-6),1E-6))</f>
        <v/>
      </c>
      <c r="AE250">
        <f>((F250)*(W250)^2)/2+(G250)*(W250)^3/3+(ABS(K250)^2)/($I$5*MAX(((F250)+(G250)*(W250))*(W250),1E-6))</f>
        <v/>
      </c>
      <c r="AF250">
        <f>IF($D$20=0,0,IFERROR(AB251+(((AC250+AC251)/2)*J251)+(IF(Z250&gt;Z251,$D$8*((Z250^2-Z251^2)/(2*$I$5)),$D$9*((Z251^2-Z250^2)/(2*$I$5)))+($D$10*(ABS(I251)/90)*(MAX(Z250^2,Z251^2)/(2*$I$5))))-AB250,0))</f>
        <v/>
      </c>
      <c r="AG250">
        <f>IF($D$20=0,1,IFERROR(IF(ROUND(AD250,3)=1,1,IF(AND(ABS(AF250)&lt;$D$19,AD250&lt;1),1,0)),0))</f>
        <v/>
      </c>
      <c r="AH250">
        <f>IFERROR(IF(V32="Supercritical",MAX($D$16,IFERROR(L250,MAX($D$16,POWER((ABS(K250)^2)/($I$5*MAX(F250,0.1)^2),1/3)))),IF(V32="Subcritical",MAX($D$16,IFERROR(W250,MAX($D$16,POWER((ABS(K250)^2)/($I$5*MAX(F250,0.1)^2),1/3)))),IF(AND(IFERROR(V250,0)=1,IFERROR(AG250,0)=1),IF(IFERROR(T250,-1E99)&gt;=IFERROR(AE250,-1E99),MAX($D$16,IFERROR(L250,MAX($D$16,POWER((ABS(K250)^2)/($I$5*MAX(F250,0.1)^2),1/3)))),MAX($D$16,IFERROR(W250,MAX($D$16,POWER((ABS(K250)^2)/($I$5*MAX(F250,0.1)^2),1/3))))),IF(IFERROR(V250,0)=1,MAX($D$16,IFERROR(L250,MAX($D$16,POWER((ABS(K250)^2)/($I$5*MAX(F250,0.1)^2),1/3)))),IF(IFERROR(AG250,0)=1,MAX($D$16,IFERROR(W250,MAX($D$16,POWER((ABS(K250)^2)/($I$5*MAX(F250,0.1)^2),1/3)))),MAX($D$16,POWER((ABS(K250)^2)/($I$5*MAX(F250,0.1)^2),1/3))))))),MAX($D$16,POWER((ABS(K250)^2)/($I$5*MAX(F250,0.1)^2),1/3)))</f>
        <v/>
      </c>
      <c r="AI250">
        <f>E250+AH250</f>
        <v/>
      </c>
      <c r="AJ250">
        <f>AI250+((ABS(K250)/MAX(((F250)+(G250)*(AH250))*(AH250),1E-6))^2)/(2*$I$5)</f>
        <v/>
      </c>
      <c r="AM250" t="n">
        <v>0</v>
      </c>
      <c r="AN250" t="n">
        <v>0</v>
      </c>
      <c r="AO250">
        <f>AM250+AN250</f>
        <v/>
      </c>
      <c r="AP250">
        <f>AP249+AO250</f>
        <v/>
      </c>
      <c r="AQ250">
        <f>ABS(ABS(K250)/MAX(((F250)+(G250)*(AH250))*(AH250),1E-6))/SQRT($I$5*MAX((((F250)+(G250)*(AH250))*(AH250))/MAX((F250)+2*(G250)*(AH250),1E-6),1E-6))</f>
        <v/>
      </c>
      <c r="AR250">
        <f>IF(AQ250&lt;1,"Subcritical","Supercritical")</f>
        <v/>
      </c>
      <c r="AS250">
        <f>((ABS(K250)*$D$6)/(MAX(((F250)+(G250)*(AH250))*(AH250),1E-6)*MAX(((((F250)+(G250)*(AH250))*(AH250))/MAX((F250)+2*(AH250)*SQRT(1+(G250)^2),1E-6))^(2/3),1E-6)))^2</f>
        <v/>
      </c>
    </row>
    <row r="251">
      <c r="A251" t="n">
        <v>102</v>
      </c>
      <c r="B251" t="n">
        <v>100.948</v>
      </c>
      <c r="C251" t="n">
        <v>616482.831</v>
      </c>
      <c r="D251" t="n">
        <v>3097695.919</v>
      </c>
      <c r="E251" t="n">
        <v>632.5115</v>
      </c>
      <c r="F251" t="n">
        <v>5.2</v>
      </c>
      <c r="G251" t="n">
        <v>0</v>
      </c>
      <c r="H251" t="inlineStr">
        <is>
          <t>Normal</t>
        </is>
      </c>
      <c r="I251" t="n">
        <v>13.825</v>
      </c>
      <c r="J251">
        <f>B251-B250</f>
        <v/>
      </c>
      <c r="K251">
        <f>MAX(0,K250-AO250)</f>
        <v/>
      </c>
      <c r="L251">
        <f>IF($D$20=0,IFERROR(L250,MAX($D$16,POWER((ABS(K251)^2)/($I$5*MAX(F251,0.1)^2),1/3))),IF(IFERROR(V250,0)=0,IFERROR(L250,MAX($D$16,POWER((ABS(K251)^2)/($I$5*MAX(F251,0.1)^2),1/3))),IF(OR(IFERROR(L251,0)=0,IFERROR(S250,0)&lt;1,IFERROR(S251,0)&lt;1),MAX($D$16,POWER((ABS(K251)^2)/($I$5*MAX(F251,0.1)^2),1/3)),IF(IFERROR(U251,0)&gt;0,MAX($D$16,IFERROR(L251,0)+((IFERROR(U251,0))*$D$18*IF((IFERROR(S251,0))&lt;1,1,-1))),IF(IFERROR(U251,0)&lt;0,IF(ABS((MAX($D$16,POWER((ABS(K251)^2)/($I$5*MAX(F251,0.1)^2),1/3)))-IFERROR(L251,0))&gt;$D$19,MAX($D$16,IF((MAX($D$16,POWER((ABS(K251)^2)/($I$5*MAX(F251,0.1)^2),1/3)))&gt;IFERROR(L251,0),MIN((MAX($D$16,POWER((ABS(K251)^2)/($I$5*MAX(F251,0.1)^2),1/3))),IFERROR(L251,0)+(MIN(ABS(IFERROR(U251,0))*$D$18,ABS((MAX($D$16,POWER((ABS(K251)^2)/($I$5*MAX(F251,0.1)^2),1/3)))-IFERROR(L251,0))))),MAX((MAX($D$16,POWER((ABS(K251)^2)/($I$5*MAX(F251,0.1)^2),1/3))),IFERROR(L251,0)-(MIN(ABS(IFERROR(U251,0))*$D$18,ABS((MAX($D$16,POWER((ABS(K251)^2)/($I$5*MAX(F251,0.1)^2),1/3)))-IFERROR(L251,0))))))),MAX($D$16,POWER((ABS(K251)^2)/($I$5*MAX(F251,0.1)^2),1/3))),MAX($D$16,IFERROR(L251,0)))))))</f>
        <v/>
      </c>
      <c r="M251">
        <f>((F251)+(G251)*(L251))*(L251)</f>
        <v/>
      </c>
      <c r="N251">
        <f>(((F251)+(G251)*(L251))*(L251))/MAX((F251)+2*(L251)*SQRT(1+(G251)^2),1E-6)</f>
        <v/>
      </c>
      <c r="O251">
        <f>ABS(K251)/MAX(((F251)+(G251)*(L251))*(L251),1E-6)</f>
        <v/>
      </c>
      <c r="P251">
        <f>E251+L251</f>
        <v/>
      </c>
      <c r="Q251">
        <f>P251+((ABS(K251)/MAX(((F251)+(G251)*(L251))*(L251),1E-6))^2)/(2*$I$5)</f>
        <v/>
      </c>
      <c r="R251">
        <f>((ABS(K251)*$D$6)/(MAX(((F251)+(G251)*(L251))*(L251),1E-6)*MAX(((((F251)+(G251)*(L251))*(L251))/MAX((F251)+2*(L251)*SQRT(1+(G251)^2),1E-6))^(2/3),1E-6)))^2</f>
        <v/>
      </c>
      <c r="S251">
        <f>ABS(ABS(K251)/MAX(((F251)+(G251)*(L251))*(L251),1E-6))/SQRT($I$5*MAX((((F251)+(G251)*(L251))*(L251))/MAX((F251)+2*(G251)*(L251),1E-6),1E-6))</f>
        <v/>
      </c>
      <c r="T251">
        <f>((F251)*(L251)^2)/2+(G251)*(L251)^3/3+(ABS(K251)^2)/($I$5*MAX(((F251)+(G251)*(L251))*(L251),1E-6))</f>
        <v/>
      </c>
      <c r="U251">
        <f>IF($D$20=0,0,IFERROR(Q250-(((R250+R251)/2)*J251)-(IF(O250&gt;O251,$D$8*((O250^2-O251^2)/(2*$I$5)),$D$9*((O251^2-O250^2)/(2*$I$5)))+($D$10*(ABS(I251)/90)*(MAX(O250^2,O251^2)/(2*$I$5))))-Q251,0))</f>
        <v/>
      </c>
      <c r="V251">
        <f>IF($D$20=0,1,IFERROR(IF(ROUND(S251,3)=1,1,IF(AND(ABS(U251)&lt;$D$19,S251&gt;1),1,0)),0))</f>
        <v/>
      </c>
      <c r="W251">
        <f>IF($D$20=0,IFERROR(W252,MAX($D$16,POWER((ABS(K251)^2)/($I$5*MAX(F251,0.1)^2),1/3))),IF(IFERROR(AG252,0)=0,IFERROR(W252,MAX($D$16,POWER((ABS(K251)^2)/($I$5*MAX(F251,0.1)^2),1/3))),IF(OR(IFERROR(W251,0)=0,IFERROR(AD252,0)&gt;1),MAX($D$16,POWER((ABS(K251)^2)/($I$5*MAX(F251,0.1)^2),1/3)),IF(IFERROR(AF251,0)&gt;0,MAX($D$16,IFERROR(W251,0)+((IFERROR(AF251,0))*$D$18*IF((IFERROR(AD251,0))&lt;1,1,-1))),IF(IFERROR(AF251,0)&lt;0,IF(ABS((MAX($D$16,POWER((ABS(K251)^2)/($I$5*MAX(F251,0.1)^2),1/3)))-IFERROR(W251,0))&gt;$D$19,MAX($D$16,IF((MAX($D$16,POWER((ABS(K251)^2)/($I$5*MAX(F251,0.1)^2),1/3)))&gt;IFERROR(W251,0),MIN((MAX($D$16,POWER((ABS(K251)^2)/($I$5*MAX(F251,0.1)^2),1/3))),IFERROR(W251,0)+(MIN(ABS(IFERROR(AF251,0))*$D$18,ABS((MAX($D$16,POWER((ABS(K251)^2)/($I$5*MAX(F251,0.1)^2),1/3)))-IFERROR(W251,0))))),MAX((MAX($D$16,POWER((ABS(K251)^2)/($I$5*MAX(F251,0.1)^2),1/3))),IFERROR(W251,0)-(MIN(ABS(IFERROR(AF251,0))*$D$18,ABS((MAX($D$16,POWER((ABS(K251)^2)/($I$5*MAX(F251,0.1)^2),1/3)))-IFERROR(W251,0))))))),MAX($D$16,POWER((ABS(K251)^2)/($I$5*MAX(F251,0.1)^2),1/3))),MAX($D$16,IFERROR(W251,0)))))))</f>
        <v/>
      </c>
      <c r="X251">
        <f>((F251)+(G251)*(W251))*(W251)</f>
        <v/>
      </c>
      <c r="Y251">
        <f>(((F251)+(G251)*(W251))*(W251))/MAX((F251)+2*(W251)*SQRT(1+(G251)^2),1E-6)</f>
        <v/>
      </c>
      <c r="Z251">
        <f>ABS(K251)/MAX(((F251)+(G251)*(W251))*(W251),1E-6)</f>
        <v/>
      </c>
      <c r="AA251">
        <f>E251+W251</f>
        <v/>
      </c>
      <c r="AB251">
        <f>AA251+((ABS(K251)/MAX(((F251)+(G251)*(W251))*(W251),1E-6))^2)/(2*$I$5)</f>
        <v/>
      </c>
      <c r="AC251">
        <f>((ABS(K251)*$D$6)/(MAX(((F251)+(G251)*(W251))*(W251),1E-6)*MAX(((((F251)+(G251)*(W251))*(W251))/MAX((F251)+2*(W251)*SQRT(1+(G251)^2),1E-6))^(2/3),1E-6)))^2</f>
        <v/>
      </c>
      <c r="AD251">
        <f>ABS(ABS(K251)/MAX(((F251)+(G251)*(W251))*(W251),1E-6))/SQRT($I$5*MAX((((F251)+(G251)*(W251))*(W251))/MAX((F251)+2*(G251)*(W251),1E-6),1E-6))</f>
        <v/>
      </c>
      <c r="AE251">
        <f>((F251)*(W251)^2)/2+(G251)*(W251)^3/3+(ABS(K251)^2)/($I$5*MAX(((F251)+(G251)*(W251))*(W251),1E-6))</f>
        <v/>
      </c>
      <c r="AF251">
        <f>IF($D$20=0,0,IFERROR(AB252+(((AC251+AC252)/2)*J252)+(IF(Z251&gt;Z252,$D$8*((Z251^2-Z252^2)/(2*$I$5)),$D$9*((Z252^2-Z251^2)/(2*$I$5)))+($D$10*(ABS(I252)/90)*(MAX(Z251^2,Z252^2)/(2*$I$5))))-AB251,0))</f>
        <v/>
      </c>
      <c r="AG251">
        <f>IF($D$20=0,1,IFERROR(IF(ROUND(AD251,3)=1,1,IF(AND(ABS(AF251)&lt;$D$19,AD251&lt;1),1,0)),0))</f>
        <v/>
      </c>
      <c r="AH251">
        <f>IFERROR(IF(V32="Supercritical",MAX($D$16,IFERROR(L251,MAX($D$16,POWER((ABS(K251)^2)/($I$5*MAX(F251,0.1)^2),1/3)))),IF(V32="Subcritical",MAX($D$16,IFERROR(W251,MAX($D$16,POWER((ABS(K251)^2)/($I$5*MAX(F251,0.1)^2),1/3)))),IF(AND(IFERROR(V251,0)=1,IFERROR(AG251,0)=1),IF(IFERROR(T251,-1E99)&gt;=IFERROR(AE251,-1E99),MAX($D$16,IFERROR(L251,MAX($D$16,POWER((ABS(K251)^2)/($I$5*MAX(F251,0.1)^2),1/3)))),MAX($D$16,IFERROR(W251,MAX($D$16,POWER((ABS(K251)^2)/($I$5*MAX(F251,0.1)^2),1/3))))),IF(IFERROR(V251,0)=1,MAX($D$16,IFERROR(L251,MAX($D$16,POWER((ABS(K251)^2)/($I$5*MAX(F251,0.1)^2),1/3)))),IF(IFERROR(AG251,0)=1,MAX($D$16,IFERROR(W251,MAX($D$16,POWER((ABS(K251)^2)/($I$5*MAX(F251,0.1)^2),1/3)))),MAX($D$16,POWER((ABS(K251)^2)/($I$5*MAX(F251,0.1)^2),1/3))))))),MAX($D$16,POWER((ABS(K251)^2)/($I$5*MAX(F251,0.1)^2),1/3)))</f>
        <v/>
      </c>
      <c r="AI251">
        <f>E251+AH251</f>
        <v/>
      </c>
      <c r="AJ251">
        <f>AI251+((ABS(K251)/MAX(((F251)+(G251)*(AH251))*(AH251),1E-6))^2)/(2*$I$5)</f>
        <v/>
      </c>
      <c r="AM251" t="n">
        <v>0</v>
      </c>
      <c r="AN251" t="n">
        <v>0</v>
      </c>
      <c r="AO251">
        <f>AM251+AN251</f>
        <v/>
      </c>
      <c r="AP251">
        <f>AP250+AO251</f>
        <v/>
      </c>
      <c r="AQ251">
        <f>ABS(ABS(K251)/MAX(((F251)+(G251)*(AH251))*(AH251),1E-6))/SQRT($I$5*MAX((((F251)+(G251)*(AH251))*(AH251))/MAX((F251)+2*(G251)*(AH251),1E-6),1E-6))</f>
        <v/>
      </c>
      <c r="AR251">
        <f>IF(AQ251&lt;1,"Subcritical","Supercritical")</f>
        <v/>
      </c>
      <c r="AS251">
        <f>((ABS(K251)*$D$6)/(MAX(((F251)+(G251)*(AH251))*(AH251),1E-6)*MAX(((((F251)+(G251)*(AH251))*(AH251))/MAX((F251)+2*(AH251)*SQRT(1+(G251)^2),1E-6))^(2/3),1E-6)))^2</f>
        <v/>
      </c>
    </row>
    <row r="252">
      <c r="A252" t="n">
        <v>103</v>
      </c>
      <c r="B252" t="n">
        <v>101.948</v>
      </c>
      <c r="C252" t="n">
        <v>616481.8320000001</v>
      </c>
      <c r="D252" t="n">
        <v>3097695.872</v>
      </c>
      <c r="E252" t="n">
        <v>632.511</v>
      </c>
      <c r="F252" t="n">
        <v>5.2</v>
      </c>
      <c r="G252" t="n">
        <v>0</v>
      </c>
      <c r="H252" t="inlineStr">
        <is>
          <t>Normal</t>
        </is>
      </c>
      <c r="I252" t="n">
        <v>0.057</v>
      </c>
      <c r="J252">
        <f>B252-B251</f>
        <v/>
      </c>
      <c r="K252">
        <f>MAX(0,K251-AO251)</f>
        <v/>
      </c>
      <c r="L252">
        <f>IF($D$20=0,IFERROR(L251,MAX($D$16,POWER((ABS(K252)^2)/($I$5*MAX(F252,0.1)^2),1/3))),IF(IFERROR(V251,0)=0,IFERROR(L251,MAX($D$16,POWER((ABS(K252)^2)/($I$5*MAX(F252,0.1)^2),1/3))),IF(OR(IFERROR(L252,0)=0,IFERROR(S251,0)&lt;1,IFERROR(S252,0)&lt;1),MAX($D$16,POWER((ABS(K252)^2)/($I$5*MAX(F252,0.1)^2),1/3)),IF(IFERROR(U252,0)&gt;0,MAX($D$16,IFERROR(L252,0)+((IFERROR(U252,0))*$D$18*IF((IFERROR(S252,0))&lt;1,1,-1))),IF(IFERROR(U252,0)&lt;0,IF(ABS((MAX($D$16,POWER((ABS(K252)^2)/($I$5*MAX(F252,0.1)^2),1/3)))-IFERROR(L252,0))&gt;$D$19,MAX($D$16,IF((MAX($D$16,POWER((ABS(K252)^2)/($I$5*MAX(F252,0.1)^2),1/3)))&gt;IFERROR(L252,0),MIN((MAX($D$16,POWER((ABS(K252)^2)/($I$5*MAX(F252,0.1)^2),1/3))),IFERROR(L252,0)+(MIN(ABS(IFERROR(U252,0))*$D$18,ABS((MAX($D$16,POWER((ABS(K252)^2)/($I$5*MAX(F252,0.1)^2),1/3)))-IFERROR(L252,0))))),MAX((MAX($D$16,POWER((ABS(K252)^2)/($I$5*MAX(F252,0.1)^2),1/3))),IFERROR(L252,0)-(MIN(ABS(IFERROR(U252,0))*$D$18,ABS((MAX($D$16,POWER((ABS(K252)^2)/($I$5*MAX(F252,0.1)^2),1/3)))-IFERROR(L252,0))))))),MAX($D$16,POWER((ABS(K252)^2)/($I$5*MAX(F252,0.1)^2),1/3))),MAX($D$16,IFERROR(L252,0)))))))</f>
        <v/>
      </c>
      <c r="M252">
        <f>((F252)+(G252)*(L252))*(L252)</f>
        <v/>
      </c>
      <c r="N252">
        <f>(((F252)+(G252)*(L252))*(L252))/MAX((F252)+2*(L252)*SQRT(1+(G252)^2),1E-6)</f>
        <v/>
      </c>
      <c r="O252">
        <f>ABS(K252)/MAX(((F252)+(G252)*(L252))*(L252),1E-6)</f>
        <v/>
      </c>
      <c r="P252">
        <f>E252+L252</f>
        <v/>
      </c>
      <c r="Q252">
        <f>P252+((ABS(K252)/MAX(((F252)+(G252)*(L252))*(L252),1E-6))^2)/(2*$I$5)</f>
        <v/>
      </c>
      <c r="R252">
        <f>((ABS(K252)*$D$6)/(MAX(((F252)+(G252)*(L252))*(L252),1E-6)*MAX(((((F252)+(G252)*(L252))*(L252))/MAX((F252)+2*(L252)*SQRT(1+(G252)^2),1E-6))^(2/3),1E-6)))^2</f>
        <v/>
      </c>
      <c r="S252">
        <f>ABS(ABS(K252)/MAX(((F252)+(G252)*(L252))*(L252),1E-6))/SQRT($I$5*MAX((((F252)+(G252)*(L252))*(L252))/MAX((F252)+2*(G252)*(L252),1E-6),1E-6))</f>
        <v/>
      </c>
      <c r="T252">
        <f>((F252)*(L252)^2)/2+(G252)*(L252)^3/3+(ABS(K252)^2)/($I$5*MAX(((F252)+(G252)*(L252))*(L252),1E-6))</f>
        <v/>
      </c>
      <c r="U252">
        <f>IF($D$20=0,0,IFERROR(Q251-(((R251+R252)/2)*J252)-(IF(O251&gt;O252,$D$8*((O251^2-O252^2)/(2*$I$5)),$D$9*((O252^2-O251^2)/(2*$I$5)))+($D$10*(ABS(I252)/90)*(MAX(O251^2,O252^2)/(2*$I$5))))-Q252,0))</f>
        <v/>
      </c>
      <c r="V252">
        <f>IF($D$20=0,1,IFERROR(IF(ROUND(S252,3)=1,1,IF(AND(ABS(U252)&lt;$D$19,S252&gt;1),1,0)),0))</f>
        <v/>
      </c>
      <c r="W252">
        <f>IF($D$20=0,IFERROR(W253,MAX($D$16,POWER((ABS(K252)^2)/($I$5*MAX(F252,0.1)^2),1/3))),IF(IFERROR(AG253,0)=0,IFERROR(W253,MAX($D$16,POWER((ABS(K252)^2)/($I$5*MAX(F252,0.1)^2),1/3))),IF(OR(IFERROR(W252,0)=0,IFERROR(AD253,0)&gt;1),MAX($D$16,POWER((ABS(K252)^2)/($I$5*MAX(F252,0.1)^2),1/3)),IF(IFERROR(AF252,0)&gt;0,MAX($D$16,IFERROR(W252,0)+((IFERROR(AF252,0))*$D$18*IF((IFERROR(AD252,0))&lt;1,1,-1))),IF(IFERROR(AF252,0)&lt;0,IF(ABS((MAX($D$16,POWER((ABS(K252)^2)/($I$5*MAX(F252,0.1)^2),1/3)))-IFERROR(W252,0))&gt;$D$19,MAX($D$16,IF((MAX($D$16,POWER((ABS(K252)^2)/($I$5*MAX(F252,0.1)^2),1/3)))&gt;IFERROR(W252,0),MIN((MAX($D$16,POWER((ABS(K252)^2)/($I$5*MAX(F252,0.1)^2),1/3))),IFERROR(W252,0)+(MIN(ABS(IFERROR(AF252,0))*$D$18,ABS((MAX($D$16,POWER((ABS(K252)^2)/($I$5*MAX(F252,0.1)^2),1/3)))-IFERROR(W252,0))))),MAX((MAX($D$16,POWER((ABS(K252)^2)/($I$5*MAX(F252,0.1)^2),1/3))),IFERROR(W252,0)-(MIN(ABS(IFERROR(AF252,0))*$D$18,ABS((MAX($D$16,POWER((ABS(K252)^2)/($I$5*MAX(F252,0.1)^2),1/3)))-IFERROR(W252,0))))))),MAX($D$16,POWER((ABS(K252)^2)/($I$5*MAX(F252,0.1)^2),1/3))),MAX($D$16,IFERROR(W252,0)))))))</f>
        <v/>
      </c>
      <c r="X252">
        <f>((F252)+(G252)*(W252))*(W252)</f>
        <v/>
      </c>
      <c r="Y252">
        <f>(((F252)+(G252)*(W252))*(W252))/MAX((F252)+2*(W252)*SQRT(1+(G252)^2),1E-6)</f>
        <v/>
      </c>
      <c r="Z252">
        <f>ABS(K252)/MAX(((F252)+(G252)*(W252))*(W252),1E-6)</f>
        <v/>
      </c>
      <c r="AA252">
        <f>E252+W252</f>
        <v/>
      </c>
      <c r="AB252">
        <f>AA252+((ABS(K252)/MAX(((F252)+(G252)*(W252))*(W252),1E-6))^2)/(2*$I$5)</f>
        <v/>
      </c>
      <c r="AC252">
        <f>((ABS(K252)*$D$6)/(MAX(((F252)+(G252)*(W252))*(W252),1E-6)*MAX(((((F252)+(G252)*(W252))*(W252))/MAX((F252)+2*(W252)*SQRT(1+(G252)^2),1E-6))^(2/3),1E-6)))^2</f>
        <v/>
      </c>
      <c r="AD252">
        <f>ABS(ABS(K252)/MAX(((F252)+(G252)*(W252))*(W252),1E-6))/SQRT($I$5*MAX((((F252)+(G252)*(W252))*(W252))/MAX((F252)+2*(G252)*(W252),1E-6),1E-6))</f>
        <v/>
      </c>
      <c r="AE252">
        <f>((F252)*(W252)^2)/2+(G252)*(W252)^3/3+(ABS(K252)^2)/($I$5*MAX(((F252)+(G252)*(W252))*(W252),1E-6))</f>
        <v/>
      </c>
      <c r="AF252">
        <f>IF($D$20=0,0,IFERROR(AB253+(((AC252+AC253)/2)*J253)+(IF(Z252&gt;Z253,$D$8*((Z252^2-Z253^2)/(2*$I$5)),$D$9*((Z253^2-Z252^2)/(2*$I$5)))+($D$10*(ABS(I253)/90)*(MAX(Z252^2,Z253^2)/(2*$I$5))))-AB252,0))</f>
        <v/>
      </c>
      <c r="AG252">
        <f>IF($D$20=0,1,IFERROR(IF(ROUND(AD252,3)=1,1,IF(AND(ABS(AF252)&lt;$D$19,AD252&lt;1),1,0)),0))</f>
        <v/>
      </c>
      <c r="AH252">
        <f>IFERROR(IF(V32="Supercritical",MAX($D$16,IFERROR(L252,MAX($D$16,POWER((ABS(K252)^2)/($I$5*MAX(F252,0.1)^2),1/3)))),IF(V32="Subcritical",MAX($D$16,IFERROR(W252,MAX($D$16,POWER((ABS(K252)^2)/($I$5*MAX(F252,0.1)^2),1/3)))),IF(AND(IFERROR(V252,0)=1,IFERROR(AG252,0)=1),IF(IFERROR(T252,-1E99)&gt;=IFERROR(AE252,-1E99),MAX($D$16,IFERROR(L252,MAX($D$16,POWER((ABS(K252)^2)/($I$5*MAX(F252,0.1)^2),1/3)))),MAX($D$16,IFERROR(W252,MAX($D$16,POWER((ABS(K252)^2)/($I$5*MAX(F252,0.1)^2),1/3))))),IF(IFERROR(V252,0)=1,MAX($D$16,IFERROR(L252,MAX($D$16,POWER((ABS(K252)^2)/($I$5*MAX(F252,0.1)^2),1/3)))),IF(IFERROR(AG252,0)=1,MAX($D$16,IFERROR(W252,MAX($D$16,POWER((ABS(K252)^2)/($I$5*MAX(F252,0.1)^2),1/3)))),MAX($D$16,POWER((ABS(K252)^2)/($I$5*MAX(F252,0.1)^2),1/3))))))),MAX($D$16,POWER((ABS(K252)^2)/($I$5*MAX(F252,0.1)^2),1/3)))</f>
        <v/>
      </c>
      <c r="AI252">
        <f>E252+AH252</f>
        <v/>
      </c>
      <c r="AJ252">
        <f>AI252+((ABS(K252)/MAX(((F252)+(G252)*(AH252))*(AH252),1E-6))^2)/(2*$I$5)</f>
        <v/>
      </c>
      <c r="AM252" t="n">
        <v>0</v>
      </c>
      <c r="AN252" t="n">
        <v>0</v>
      </c>
      <c r="AO252">
        <f>AM252+AN252</f>
        <v/>
      </c>
      <c r="AP252">
        <f>AP251+AO252</f>
        <v/>
      </c>
      <c r="AQ252">
        <f>ABS(ABS(K252)/MAX(((F252)+(G252)*(AH252))*(AH252),1E-6))/SQRT($I$5*MAX((((F252)+(G252)*(AH252))*(AH252))/MAX((F252)+2*(G252)*(AH252),1E-6),1E-6))</f>
        <v/>
      </c>
      <c r="AR252">
        <f>IF(AQ252&lt;1,"Subcritical","Supercritical")</f>
        <v/>
      </c>
      <c r="AS252">
        <f>((ABS(K252)*$D$6)/(MAX(((F252)+(G252)*(AH252))*(AH252),1E-6)*MAX(((((F252)+(G252)*(AH252))*(AH252))/MAX((F252)+2*(AH252)*SQRT(1+(G252)^2),1E-6))^(2/3),1E-6)))^2</f>
        <v/>
      </c>
    </row>
    <row r="253">
      <c r="A253" t="n">
        <v>104</v>
      </c>
      <c r="B253" t="n">
        <v>102.948</v>
      </c>
      <c r="C253" t="n">
        <v>616480.833</v>
      </c>
      <c r="D253" t="n">
        <v>3097695.824</v>
      </c>
      <c r="E253" t="n">
        <v>632.5105</v>
      </c>
      <c r="F253" t="n">
        <v>5.2</v>
      </c>
      <c r="G253" t="n">
        <v>0</v>
      </c>
      <c r="H253" t="inlineStr">
        <is>
          <t>Normal</t>
        </is>
      </c>
      <c r="I253" t="n">
        <v>0</v>
      </c>
      <c r="J253">
        <f>B253-B252</f>
        <v/>
      </c>
      <c r="K253">
        <f>MAX(0,K252-AO252)</f>
        <v/>
      </c>
      <c r="L253">
        <f>IF($D$20=0,IFERROR(L252,MAX($D$16,POWER((ABS(K253)^2)/($I$5*MAX(F253,0.1)^2),1/3))),IF(IFERROR(V252,0)=0,IFERROR(L252,MAX($D$16,POWER((ABS(K253)^2)/($I$5*MAX(F253,0.1)^2),1/3))),IF(OR(IFERROR(L253,0)=0,IFERROR(S252,0)&lt;1,IFERROR(S253,0)&lt;1),MAX($D$16,POWER((ABS(K253)^2)/($I$5*MAX(F253,0.1)^2),1/3)),IF(IFERROR(U253,0)&gt;0,MAX($D$16,IFERROR(L253,0)+((IFERROR(U253,0))*$D$18*IF((IFERROR(S253,0))&lt;1,1,-1))),IF(IFERROR(U253,0)&lt;0,IF(ABS((MAX($D$16,POWER((ABS(K253)^2)/($I$5*MAX(F253,0.1)^2),1/3)))-IFERROR(L253,0))&gt;$D$19,MAX($D$16,IF((MAX($D$16,POWER((ABS(K253)^2)/($I$5*MAX(F253,0.1)^2),1/3)))&gt;IFERROR(L253,0),MIN((MAX($D$16,POWER((ABS(K253)^2)/($I$5*MAX(F253,0.1)^2),1/3))),IFERROR(L253,0)+(MIN(ABS(IFERROR(U253,0))*$D$18,ABS((MAX($D$16,POWER((ABS(K253)^2)/($I$5*MAX(F253,0.1)^2),1/3)))-IFERROR(L253,0))))),MAX((MAX($D$16,POWER((ABS(K253)^2)/($I$5*MAX(F253,0.1)^2),1/3))),IFERROR(L253,0)-(MIN(ABS(IFERROR(U253,0))*$D$18,ABS((MAX($D$16,POWER((ABS(K253)^2)/($I$5*MAX(F253,0.1)^2),1/3)))-IFERROR(L253,0))))))),MAX($D$16,POWER((ABS(K253)^2)/($I$5*MAX(F253,0.1)^2),1/3))),MAX($D$16,IFERROR(L253,0)))))))</f>
        <v/>
      </c>
      <c r="M253">
        <f>((F253)+(G253)*(L253))*(L253)</f>
        <v/>
      </c>
      <c r="N253">
        <f>(((F253)+(G253)*(L253))*(L253))/MAX((F253)+2*(L253)*SQRT(1+(G253)^2),1E-6)</f>
        <v/>
      </c>
      <c r="O253">
        <f>ABS(K253)/MAX(((F253)+(G253)*(L253))*(L253),1E-6)</f>
        <v/>
      </c>
      <c r="P253">
        <f>E253+L253</f>
        <v/>
      </c>
      <c r="Q253">
        <f>P253+((ABS(K253)/MAX(((F253)+(G253)*(L253))*(L253),1E-6))^2)/(2*$I$5)</f>
        <v/>
      </c>
      <c r="R253">
        <f>((ABS(K253)*$D$6)/(MAX(((F253)+(G253)*(L253))*(L253),1E-6)*MAX(((((F253)+(G253)*(L253))*(L253))/MAX((F253)+2*(L253)*SQRT(1+(G253)^2),1E-6))^(2/3),1E-6)))^2</f>
        <v/>
      </c>
      <c r="S253">
        <f>ABS(ABS(K253)/MAX(((F253)+(G253)*(L253))*(L253),1E-6))/SQRT($I$5*MAX((((F253)+(G253)*(L253))*(L253))/MAX((F253)+2*(G253)*(L253),1E-6),1E-6))</f>
        <v/>
      </c>
      <c r="T253">
        <f>((F253)*(L253)^2)/2+(G253)*(L253)^3/3+(ABS(K253)^2)/($I$5*MAX(((F253)+(G253)*(L253))*(L253),1E-6))</f>
        <v/>
      </c>
      <c r="U253">
        <f>IF($D$20=0,0,IFERROR(Q252-(((R252+R253)/2)*J253)-(IF(O252&gt;O253,$D$8*((O252^2-O253^2)/(2*$I$5)),$D$9*((O253^2-O252^2)/(2*$I$5)))+($D$10*(ABS(I253)/90)*(MAX(O252^2,O253^2)/(2*$I$5))))-Q253,0))</f>
        <v/>
      </c>
      <c r="V253">
        <f>IF($D$20=0,1,IFERROR(IF(ROUND(S253,3)=1,1,IF(AND(ABS(U253)&lt;$D$19,S253&gt;1),1,0)),0))</f>
        <v/>
      </c>
      <c r="W253">
        <f>IF($D$20=0,IFERROR(W254,MAX($D$16,POWER((ABS(K253)^2)/($I$5*MAX(F253,0.1)^2),1/3))),IF(IFERROR(AG254,0)=0,IFERROR(W254,MAX($D$16,POWER((ABS(K253)^2)/($I$5*MAX(F253,0.1)^2),1/3))),IF(OR(IFERROR(W253,0)=0,IFERROR(AD254,0)&gt;1),MAX($D$16,POWER((ABS(K253)^2)/($I$5*MAX(F253,0.1)^2),1/3)),IF(IFERROR(AF253,0)&gt;0,MAX($D$16,IFERROR(W253,0)+((IFERROR(AF253,0))*$D$18*IF((IFERROR(AD253,0))&lt;1,1,-1))),IF(IFERROR(AF253,0)&lt;0,IF(ABS((MAX($D$16,POWER((ABS(K253)^2)/($I$5*MAX(F253,0.1)^2),1/3)))-IFERROR(W253,0))&gt;$D$19,MAX($D$16,IF((MAX($D$16,POWER((ABS(K253)^2)/($I$5*MAX(F253,0.1)^2),1/3)))&gt;IFERROR(W253,0),MIN((MAX($D$16,POWER((ABS(K253)^2)/($I$5*MAX(F253,0.1)^2),1/3))),IFERROR(W253,0)+(MIN(ABS(IFERROR(AF253,0))*$D$18,ABS((MAX($D$16,POWER((ABS(K253)^2)/($I$5*MAX(F253,0.1)^2),1/3)))-IFERROR(W253,0))))),MAX((MAX($D$16,POWER((ABS(K253)^2)/($I$5*MAX(F253,0.1)^2),1/3))),IFERROR(W253,0)-(MIN(ABS(IFERROR(AF253,0))*$D$18,ABS((MAX($D$16,POWER((ABS(K253)^2)/($I$5*MAX(F253,0.1)^2),1/3)))-IFERROR(W253,0))))))),MAX($D$16,POWER((ABS(K253)^2)/($I$5*MAX(F253,0.1)^2),1/3))),MAX($D$16,IFERROR(W253,0)))))))</f>
        <v/>
      </c>
      <c r="X253">
        <f>((F253)+(G253)*(W253))*(W253)</f>
        <v/>
      </c>
      <c r="Y253">
        <f>(((F253)+(G253)*(W253))*(W253))/MAX((F253)+2*(W253)*SQRT(1+(G253)^2),1E-6)</f>
        <v/>
      </c>
      <c r="Z253">
        <f>ABS(K253)/MAX(((F253)+(G253)*(W253))*(W253),1E-6)</f>
        <v/>
      </c>
      <c r="AA253">
        <f>E253+W253</f>
        <v/>
      </c>
      <c r="AB253">
        <f>AA253+((ABS(K253)/MAX(((F253)+(G253)*(W253))*(W253),1E-6))^2)/(2*$I$5)</f>
        <v/>
      </c>
      <c r="AC253">
        <f>((ABS(K253)*$D$6)/(MAX(((F253)+(G253)*(W253))*(W253),1E-6)*MAX(((((F253)+(G253)*(W253))*(W253))/MAX((F253)+2*(W253)*SQRT(1+(G253)^2),1E-6))^(2/3),1E-6)))^2</f>
        <v/>
      </c>
      <c r="AD253">
        <f>ABS(ABS(K253)/MAX(((F253)+(G253)*(W253))*(W253),1E-6))/SQRT($I$5*MAX((((F253)+(G253)*(W253))*(W253))/MAX((F253)+2*(G253)*(W253),1E-6),1E-6))</f>
        <v/>
      </c>
      <c r="AE253">
        <f>((F253)*(W253)^2)/2+(G253)*(W253)^3/3+(ABS(K253)^2)/($I$5*MAX(((F253)+(G253)*(W253))*(W253),1E-6))</f>
        <v/>
      </c>
      <c r="AF253">
        <f>IF($D$20=0,0,IFERROR(AB254+(((AC253+AC254)/2)*J254)+(IF(Z253&gt;Z254,$D$8*((Z253^2-Z254^2)/(2*$I$5)),$D$9*((Z254^2-Z253^2)/(2*$I$5)))+($D$10*(ABS(I254)/90)*(MAX(Z253^2,Z254^2)/(2*$I$5))))-AB253,0))</f>
        <v/>
      </c>
      <c r="AG253">
        <f>IF($D$20=0,1,IFERROR(IF(ROUND(AD253,3)=1,1,IF(AND(ABS(AF253)&lt;$D$19,AD253&lt;1),1,0)),0))</f>
        <v/>
      </c>
      <c r="AH253">
        <f>IFERROR(IF(V32="Supercritical",MAX($D$16,IFERROR(L253,MAX($D$16,POWER((ABS(K253)^2)/($I$5*MAX(F253,0.1)^2),1/3)))),IF(V32="Subcritical",MAX($D$16,IFERROR(W253,MAX($D$16,POWER((ABS(K253)^2)/($I$5*MAX(F253,0.1)^2),1/3)))),IF(AND(IFERROR(V253,0)=1,IFERROR(AG253,0)=1),IF(IFERROR(T253,-1E99)&gt;=IFERROR(AE253,-1E99),MAX($D$16,IFERROR(L253,MAX($D$16,POWER((ABS(K253)^2)/($I$5*MAX(F253,0.1)^2),1/3)))),MAX($D$16,IFERROR(W253,MAX($D$16,POWER((ABS(K253)^2)/($I$5*MAX(F253,0.1)^2),1/3))))),IF(IFERROR(V253,0)=1,MAX($D$16,IFERROR(L253,MAX($D$16,POWER((ABS(K253)^2)/($I$5*MAX(F253,0.1)^2),1/3)))),IF(IFERROR(AG253,0)=1,MAX($D$16,IFERROR(W253,MAX($D$16,POWER((ABS(K253)^2)/($I$5*MAX(F253,0.1)^2),1/3)))),MAX($D$16,POWER((ABS(K253)^2)/($I$5*MAX(F253,0.1)^2),1/3))))))),MAX($D$16,POWER((ABS(K253)^2)/($I$5*MAX(F253,0.1)^2),1/3)))</f>
        <v/>
      </c>
      <c r="AI253">
        <f>E253+AH253</f>
        <v/>
      </c>
      <c r="AJ253">
        <f>AI253+((ABS(K253)/MAX(((F253)+(G253)*(AH253))*(AH253),1E-6))^2)/(2*$I$5)</f>
        <v/>
      </c>
      <c r="AM253" t="n">
        <v>0</v>
      </c>
      <c r="AN253" t="n">
        <v>0</v>
      </c>
      <c r="AO253">
        <f>AM253+AN253</f>
        <v/>
      </c>
      <c r="AP253">
        <f>AP252+AO253</f>
        <v/>
      </c>
      <c r="AQ253">
        <f>ABS(ABS(K253)/MAX(((F253)+(G253)*(AH253))*(AH253),1E-6))/SQRT($I$5*MAX((((F253)+(G253)*(AH253))*(AH253))/MAX((F253)+2*(G253)*(AH253),1E-6),1E-6))</f>
        <v/>
      </c>
      <c r="AR253">
        <f>IF(AQ253&lt;1,"Subcritical","Supercritical")</f>
        <v/>
      </c>
      <c r="AS253">
        <f>((ABS(K253)*$D$6)/(MAX(((F253)+(G253)*(AH253))*(AH253),1E-6)*MAX(((((F253)+(G253)*(AH253))*(AH253))/MAX((F253)+2*(AH253)*SQRT(1+(G253)^2),1E-6))^(2/3),1E-6)))^2</f>
        <v/>
      </c>
    </row>
    <row r="254">
      <c r="A254" t="n">
        <v>105</v>
      </c>
      <c r="B254" t="n">
        <v>103.949</v>
      </c>
      <c r="C254" t="n">
        <v>616479.834</v>
      </c>
      <c r="D254" t="n">
        <v>3097695.776</v>
      </c>
      <c r="E254" t="n">
        <v>632.51</v>
      </c>
      <c r="F254" t="n">
        <v>5.2</v>
      </c>
      <c r="G254" t="n">
        <v>0</v>
      </c>
      <c r="H254" t="inlineStr">
        <is>
          <t>Normal</t>
        </is>
      </c>
      <c r="I254" t="n">
        <v>0.055</v>
      </c>
      <c r="J254">
        <f>B254-B253</f>
        <v/>
      </c>
      <c r="K254">
        <f>MAX(0,K253-AO253)</f>
        <v/>
      </c>
      <c r="L254">
        <f>IF($D$20=0,IFERROR(L253,MAX($D$16,POWER((ABS(K254)^2)/($I$5*MAX(F254,0.1)^2),1/3))),IF(IFERROR(V253,0)=0,IFERROR(L253,MAX($D$16,POWER((ABS(K254)^2)/($I$5*MAX(F254,0.1)^2),1/3))),IF(OR(IFERROR(L254,0)=0,IFERROR(S253,0)&lt;1,IFERROR(S254,0)&lt;1),MAX($D$16,POWER((ABS(K254)^2)/($I$5*MAX(F254,0.1)^2),1/3)),IF(IFERROR(U254,0)&gt;0,MAX($D$16,IFERROR(L254,0)+((IFERROR(U254,0))*$D$18*IF((IFERROR(S254,0))&lt;1,1,-1))),IF(IFERROR(U254,0)&lt;0,IF(ABS((MAX($D$16,POWER((ABS(K254)^2)/($I$5*MAX(F254,0.1)^2),1/3)))-IFERROR(L254,0))&gt;$D$19,MAX($D$16,IF((MAX($D$16,POWER((ABS(K254)^2)/($I$5*MAX(F254,0.1)^2),1/3)))&gt;IFERROR(L254,0),MIN((MAX($D$16,POWER((ABS(K254)^2)/($I$5*MAX(F254,0.1)^2),1/3))),IFERROR(L254,0)+(MIN(ABS(IFERROR(U254,0))*$D$18,ABS((MAX($D$16,POWER((ABS(K254)^2)/($I$5*MAX(F254,0.1)^2),1/3)))-IFERROR(L254,0))))),MAX((MAX($D$16,POWER((ABS(K254)^2)/($I$5*MAX(F254,0.1)^2),1/3))),IFERROR(L254,0)-(MIN(ABS(IFERROR(U254,0))*$D$18,ABS((MAX($D$16,POWER((ABS(K254)^2)/($I$5*MAX(F254,0.1)^2),1/3)))-IFERROR(L254,0))))))),MAX($D$16,POWER((ABS(K254)^2)/($I$5*MAX(F254,0.1)^2),1/3))),MAX($D$16,IFERROR(L254,0)))))))</f>
        <v/>
      </c>
      <c r="M254">
        <f>((F254)+(G254)*(L254))*(L254)</f>
        <v/>
      </c>
      <c r="N254">
        <f>(((F254)+(G254)*(L254))*(L254))/MAX((F254)+2*(L254)*SQRT(1+(G254)^2),1E-6)</f>
        <v/>
      </c>
      <c r="O254">
        <f>ABS(K254)/MAX(((F254)+(G254)*(L254))*(L254),1E-6)</f>
        <v/>
      </c>
      <c r="P254">
        <f>E254+L254</f>
        <v/>
      </c>
      <c r="Q254">
        <f>P254+((ABS(K254)/MAX(((F254)+(G254)*(L254))*(L254),1E-6))^2)/(2*$I$5)</f>
        <v/>
      </c>
      <c r="R254">
        <f>((ABS(K254)*$D$6)/(MAX(((F254)+(G254)*(L254))*(L254),1E-6)*MAX(((((F254)+(G254)*(L254))*(L254))/MAX((F254)+2*(L254)*SQRT(1+(G254)^2),1E-6))^(2/3),1E-6)))^2</f>
        <v/>
      </c>
      <c r="S254">
        <f>ABS(ABS(K254)/MAX(((F254)+(G254)*(L254))*(L254),1E-6))/SQRT($I$5*MAX((((F254)+(G254)*(L254))*(L254))/MAX((F254)+2*(G254)*(L254),1E-6),1E-6))</f>
        <v/>
      </c>
      <c r="T254">
        <f>((F254)*(L254)^2)/2+(G254)*(L254)^3/3+(ABS(K254)^2)/($I$5*MAX(((F254)+(G254)*(L254))*(L254),1E-6))</f>
        <v/>
      </c>
      <c r="U254">
        <f>IF($D$20=0,0,IFERROR(Q253-(((R253+R254)/2)*J254)-(IF(O253&gt;O254,$D$8*((O253^2-O254^2)/(2*$I$5)),$D$9*((O254^2-O253^2)/(2*$I$5)))+($D$10*(ABS(I254)/90)*(MAX(O253^2,O254^2)/(2*$I$5))))-Q254,0))</f>
        <v/>
      </c>
      <c r="V254">
        <f>IF($D$20=0,1,IFERROR(IF(ROUND(S254,3)=1,1,IF(AND(ABS(U254)&lt;$D$19,S254&gt;1),1,0)),0))</f>
        <v/>
      </c>
      <c r="W254">
        <f>IF($D$20=0,IFERROR(W255,MAX($D$16,POWER((ABS(K254)^2)/($I$5*MAX(F254,0.1)^2),1/3))),IF(IFERROR(AG255,0)=0,IFERROR(W255,MAX($D$16,POWER((ABS(K254)^2)/($I$5*MAX(F254,0.1)^2),1/3))),IF(OR(IFERROR(W254,0)=0,IFERROR(AD255,0)&gt;1),MAX($D$16,POWER((ABS(K254)^2)/($I$5*MAX(F254,0.1)^2),1/3)),IF(IFERROR(AF254,0)&gt;0,MAX($D$16,IFERROR(W254,0)+((IFERROR(AF254,0))*$D$18*IF((IFERROR(AD254,0))&lt;1,1,-1))),IF(IFERROR(AF254,0)&lt;0,IF(ABS((MAX($D$16,POWER((ABS(K254)^2)/($I$5*MAX(F254,0.1)^2),1/3)))-IFERROR(W254,0))&gt;$D$19,MAX($D$16,IF((MAX($D$16,POWER((ABS(K254)^2)/($I$5*MAX(F254,0.1)^2),1/3)))&gt;IFERROR(W254,0),MIN((MAX($D$16,POWER((ABS(K254)^2)/($I$5*MAX(F254,0.1)^2),1/3))),IFERROR(W254,0)+(MIN(ABS(IFERROR(AF254,0))*$D$18,ABS((MAX($D$16,POWER((ABS(K254)^2)/($I$5*MAX(F254,0.1)^2),1/3)))-IFERROR(W254,0))))),MAX((MAX($D$16,POWER((ABS(K254)^2)/($I$5*MAX(F254,0.1)^2),1/3))),IFERROR(W254,0)-(MIN(ABS(IFERROR(AF254,0))*$D$18,ABS((MAX($D$16,POWER((ABS(K254)^2)/($I$5*MAX(F254,0.1)^2),1/3)))-IFERROR(W254,0))))))),MAX($D$16,POWER((ABS(K254)^2)/($I$5*MAX(F254,0.1)^2),1/3))),MAX($D$16,IFERROR(W254,0)))))))</f>
        <v/>
      </c>
      <c r="X254">
        <f>((F254)+(G254)*(W254))*(W254)</f>
        <v/>
      </c>
      <c r="Y254">
        <f>(((F254)+(G254)*(W254))*(W254))/MAX((F254)+2*(W254)*SQRT(1+(G254)^2),1E-6)</f>
        <v/>
      </c>
      <c r="Z254">
        <f>ABS(K254)/MAX(((F254)+(G254)*(W254))*(W254),1E-6)</f>
        <v/>
      </c>
      <c r="AA254">
        <f>E254+W254</f>
        <v/>
      </c>
      <c r="AB254">
        <f>AA254+((ABS(K254)/MAX(((F254)+(G254)*(W254))*(W254),1E-6))^2)/(2*$I$5)</f>
        <v/>
      </c>
      <c r="AC254">
        <f>((ABS(K254)*$D$6)/(MAX(((F254)+(G254)*(W254))*(W254),1E-6)*MAX(((((F254)+(G254)*(W254))*(W254))/MAX((F254)+2*(W254)*SQRT(1+(G254)^2),1E-6))^(2/3),1E-6)))^2</f>
        <v/>
      </c>
      <c r="AD254">
        <f>ABS(ABS(K254)/MAX(((F254)+(G254)*(W254))*(W254),1E-6))/SQRT($I$5*MAX((((F254)+(G254)*(W254))*(W254))/MAX((F254)+2*(G254)*(W254),1E-6),1E-6))</f>
        <v/>
      </c>
      <c r="AE254">
        <f>((F254)*(W254)^2)/2+(G254)*(W254)^3/3+(ABS(K254)^2)/($I$5*MAX(((F254)+(G254)*(W254))*(W254),1E-6))</f>
        <v/>
      </c>
      <c r="AF254">
        <f>IF($D$20=0,0,IFERROR(AB255+(((AC254+AC255)/2)*J255)+(IF(Z254&gt;Z255,$D$8*((Z254^2-Z255^2)/(2*$I$5)),$D$9*((Z255^2-Z254^2)/(2*$I$5)))+($D$10*(ABS(I255)/90)*(MAX(Z254^2,Z255^2)/(2*$I$5))))-AB254,0))</f>
        <v/>
      </c>
      <c r="AG254">
        <f>IF($D$20=0,1,IFERROR(IF(ROUND(AD254,3)=1,1,IF(AND(ABS(AF254)&lt;$D$19,AD254&lt;1),1,0)),0))</f>
        <v/>
      </c>
      <c r="AH254">
        <f>IFERROR(IF(V32="Supercritical",MAX($D$16,IFERROR(L254,MAX($D$16,POWER((ABS(K254)^2)/($I$5*MAX(F254,0.1)^2),1/3)))),IF(V32="Subcritical",MAX($D$16,IFERROR(W254,MAX($D$16,POWER((ABS(K254)^2)/($I$5*MAX(F254,0.1)^2),1/3)))),IF(AND(IFERROR(V254,0)=1,IFERROR(AG254,0)=1),IF(IFERROR(T254,-1E99)&gt;=IFERROR(AE254,-1E99),MAX($D$16,IFERROR(L254,MAX($D$16,POWER((ABS(K254)^2)/($I$5*MAX(F254,0.1)^2),1/3)))),MAX($D$16,IFERROR(W254,MAX($D$16,POWER((ABS(K254)^2)/($I$5*MAX(F254,0.1)^2),1/3))))),IF(IFERROR(V254,0)=1,MAX($D$16,IFERROR(L254,MAX($D$16,POWER((ABS(K254)^2)/($I$5*MAX(F254,0.1)^2),1/3)))),IF(IFERROR(AG254,0)=1,MAX($D$16,IFERROR(W254,MAX($D$16,POWER((ABS(K254)^2)/($I$5*MAX(F254,0.1)^2),1/3)))),MAX($D$16,POWER((ABS(K254)^2)/($I$5*MAX(F254,0.1)^2),1/3))))))),MAX($D$16,POWER((ABS(K254)^2)/($I$5*MAX(F254,0.1)^2),1/3)))</f>
        <v/>
      </c>
      <c r="AI254">
        <f>E254+AH254</f>
        <v/>
      </c>
      <c r="AJ254">
        <f>AI254+((ABS(K254)/MAX(((F254)+(G254)*(AH254))*(AH254),1E-6))^2)/(2*$I$5)</f>
        <v/>
      </c>
      <c r="AM254" t="n">
        <v>0</v>
      </c>
      <c r="AN254" t="n">
        <v>0</v>
      </c>
      <c r="AO254">
        <f>AM254+AN254</f>
        <v/>
      </c>
      <c r="AP254">
        <f>AP253+AO254</f>
        <v/>
      </c>
      <c r="AQ254">
        <f>ABS(ABS(K254)/MAX(((F254)+(G254)*(AH254))*(AH254),1E-6))/SQRT($I$5*MAX((((F254)+(G254)*(AH254))*(AH254))/MAX((F254)+2*(G254)*(AH254),1E-6),1E-6))</f>
        <v/>
      </c>
      <c r="AR254">
        <f>IF(AQ254&lt;1,"Subcritical","Supercritical")</f>
        <v/>
      </c>
      <c r="AS254">
        <f>((ABS(K254)*$D$6)/(MAX(((F254)+(G254)*(AH254))*(AH254),1E-6)*MAX(((((F254)+(G254)*(AH254))*(AH254))/MAX((F254)+2*(AH254)*SQRT(1+(G254)^2),1E-6))^(2/3),1E-6)))^2</f>
        <v/>
      </c>
    </row>
    <row r="255">
      <c r="A255" t="n">
        <v>106</v>
      </c>
      <c r="B255" t="n">
        <v>104.948</v>
      </c>
      <c r="C255" t="n">
        <v>616478.836</v>
      </c>
      <c r="D255" t="n">
        <v>3097695.729</v>
      </c>
      <c r="E255" t="n">
        <v>632.5095</v>
      </c>
      <c r="F255" t="n">
        <v>5.2</v>
      </c>
      <c r="G255" t="n">
        <v>0</v>
      </c>
      <c r="H255" t="inlineStr">
        <is>
          <t>Normal</t>
        </is>
      </c>
      <c r="I255" t="n">
        <v>0.055</v>
      </c>
      <c r="J255">
        <f>B255-B254</f>
        <v/>
      </c>
      <c r="K255">
        <f>MAX(0,K254-AO254)</f>
        <v/>
      </c>
      <c r="L255">
        <f>IF($D$20=0,IFERROR(L254,MAX($D$16,POWER((ABS(K255)^2)/($I$5*MAX(F255,0.1)^2),1/3))),IF(IFERROR(V254,0)=0,IFERROR(L254,MAX($D$16,POWER((ABS(K255)^2)/($I$5*MAX(F255,0.1)^2),1/3))),IF(OR(IFERROR(L255,0)=0,IFERROR(S254,0)&lt;1,IFERROR(S255,0)&lt;1),MAX($D$16,POWER((ABS(K255)^2)/($I$5*MAX(F255,0.1)^2),1/3)),IF(IFERROR(U255,0)&gt;0,MAX($D$16,IFERROR(L255,0)+((IFERROR(U255,0))*$D$18*IF((IFERROR(S255,0))&lt;1,1,-1))),IF(IFERROR(U255,0)&lt;0,IF(ABS((MAX($D$16,POWER((ABS(K255)^2)/($I$5*MAX(F255,0.1)^2),1/3)))-IFERROR(L255,0))&gt;$D$19,MAX($D$16,IF((MAX($D$16,POWER((ABS(K255)^2)/($I$5*MAX(F255,0.1)^2),1/3)))&gt;IFERROR(L255,0),MIN((MAX($D$16,POWER((ABS(K255)^2)/($I$5*MAX(F255,0.1)^2),1/3))),IFERROR(L255,0)+(MIN(ABS(IFERROR(U255,0))*$D$18,ABS((MAX($D$16,POWER((ABS(K255)^2)/($I$5*MAX(F255,0.1)^2),1/3)))-IFERROR(L255,0))))),MAX((MAX($D$16,POWER((ABS(K255)^2)/($I$5*MAX(F255,0.1)^2),1/3))),IFERROR(L255,0)-(MIN(ABS(IFERROR(U255,0))*$D$18,ABS((MAX($D$16,POWER((ABS(K255)^2)/($I$5*MAX(F255,0.1)^2),1/3)))-IFERROR(L255,0))))))),MAX($D$16,POWER((ABS(K255)^2)/($I$5*MAX(F255,0.1)^2),1/3))),MAX($D$16,IFERROR(L255,0)))))))</f>
        <v/>
      </c>
      <c r="M255">
        <f>((F255)+(G255)*(L255))*(L255)</f>
        <v/>
      </c>
      <c r="N255">
        <f>(((F255)+(G255)*(L255))*(L255))/MAX((F255)+2*(L255)*SQRT(1+(G255)^2),1E-6)</f>
        <v/>
      </c>
      <c r="O255">
        <f>ABS(K255)/MAX(((F255)+(G255)*(L255))*(L255),1E-6)</f>
        <v/>
      </c>
      <c r="P255">
        <f>E255+L255</f>
        <v/>
      </c>
      <c r="Q255">
        <f>P255+((ABS(K255)/MAX(((F255)+(G255)*(L255))*(L255),1E-6))^2)/(2*$I$5)</f>
        <v/>
      </c>
      <c r="R255">
        <f>((ABS(K255)*$D$6)/(MAX(((F255)+(G255)*(L255))*(L255),1E-6)*MAX(((((F255)+(G255)*(L255))*(L255))/MAX((F255)+2*(L255)*SQRT(1+(G255)^2),1E-6))^(2/3),1E-6)))^2</f>
        <v/>
      </c>
      <c r="S255">
        <f>ABS(ABS(K255)/MAX(((F255)+(G255)*(L255))*(L255),1E-6))/SQRT($I$5*MAX((((F255)+(G255)*(L255))*(L255))/MAX((F255)+2*(G255)*(L255),1E-6),1E-6))</f>
        <v/>
      </c>
      <c r="T255">
        <f>((F255)*(L255)^2)/2+(G255)*(L255)^3/3+(ABS(K255)^2)/($I$5*MAX(((F255)+(G255)*(L255))*(L255),1E-6))</f>
        <v/>
      </c>
      <c r="U255">
        <f>IF($D$20=0,0,IFERROR(Q254-(((R254+R255)/2)*J255)-(IF(O254&gt;O255,$D$8*((O254^2-O255^2)/(2*$I$5)),$D$9*((O255^2-O254^2)/(2*$I$5)))+($D$10*(ABS(I255)/90)*(MAX(O254^2,O255^2)/(2*$I$5))))-Q255,0))</f>
        <v/>
      </c>
      <c r="V255">
        <f>IF($D$20=0,1,IFERROR(IF(ROUND(S255,3)=1,1,IF(AND(ABS(U255)&lt;$D$19,S255&gt;1),1,0)),0))</f>
        <v/>
      </c>
      <c r="W255">
        <f>IF($D$20=0,IFERROR(W256,MAX($D$16,POWER((ABS(K255)^2)/($I$5*MAX(F255,0.1)^2),1/3))),IF(IFERROR(AG256,0)=0,IFERROR(W256,MAX($D$16,POWER((ABS(K255)^2)/($I$5*MAX(F255,0.1)^2),1/3))),IF(OR(IFERROR(W255,0)=0,IFERROR(AD256,0)&gt;1),MAX($D$16,POWER((ABS(K255)^2)/($I$5*MAX(F255,0.1)^2),1/3)),IF(IFERROR(AF255,0)&gt;0,MAX($D$16,IFERROR(W255,0)+((IFERROR(AF255,0))*$D$18*IF((IFERROR(AD255,0))&lt;1,1,-1))),IF(IFERROR(AF255,0)&lt;0,IF(ABS((MAX($D$16,POWER((ABS(K255)^2)/($I$5*MAX(F255,0.1)^2),1/3)))-IFERROR(W255,0))&gt;$D$19,MAX($D$16,IF((MAX($D$16,POWER((ABS(K255)^2)/($I$5*MAX(F255,0.1)^2),1/3)))&gt;IFERROR(W255,0),MIN((MAX($D$16,POWER((ABS(K255)^2)/($I$5*MAX(F255,0.1)^2),1/3))),IFERROR(W255,0)+(MIN(ABS(IFERROR(AF255,0))*$D$18,ABS((MAX($D$16,POWER((ABS(K255)^2)/($I$5*MAX(F255,0.1)^2),1/3)))-IFERROR(W255,0))))),MAX((MAX($D$16,POWER((ABS(K255)^2)/($I$5*MAX(F255,0.1)^2),1/3))),IFERROR(W255,0)-(MIN(ABS(IFERROR(AF255,0))*$D$18,ABS((MAX($D$16,POWER((ABS(K255)^2)/($I$5*MAX(F255,0.1)^2),1/3)))-IFERROR(W255,0))))))),MAX($D$16,POWER((ABS(K255)^2)/($I$5*MAX(F255,0.1)^2),1/3))),MAX($D$16,IFERROR(W255,0)))))))</f>
        <v/>
      </c>
      <c r="X255">
        <f>((F255)+(G255)*(W255))*(W255)</f>
        <v/>
      </c>
      <c r="Y255">
        <f>(((F255)+(G255)*(W255))*(W255))/MAX((F255)+2*(W255)*SQRT(1+(G255)^2),1E-6)</f>
        <v/>
      </c>
      <c r="Z255">
        <f>ABS(K255)/MAX(((F255)+(G255)*(W255))*(W255),1E-6)</f>
        <v/>
      </c>
      <c r="AA255">
        <f>E255+W255</f>
        <v/>
      </c>
      <c r="AB255">
        <f>AA255+((ABS(K255)/MAX(((F255)+(G255)*(W255))*(W255),1E-6))^2)/(2*$I$5)</f>
        <v/>
      </c>
      <c r="AC255">
        <f>((ABS(K255)*$D$6)/(MAX(((F255)+(G255)*(W255))*(W255),1E-6)*MAX(((((F255)+(G255)*(W255))*(W255))/MAX((F255)+2*(W255)*SQRT(1+(G255)^2),1E-6))^(2/3),1E-6)))^2</f>
        <v/>
      </c>
      <c r="AD255">
        <f>ABS(ABS(K255)/MAX(((F255)+(G255)*(W255))*(W255),1E-6))/SQRT($I$5*MAX((((F255)+(G255)*(W255))*(W255))/MAX((F255)+2*(G255)*(W255),1E-6),1E-6))</f>
        <v/>
      </c>
      <c r="AE255">
        <f>((F255)*(W255)^2)/2+(G255)*(W255)^3/3+(ABS(K255)^2)/($I$5*MAX(((F255)+(G255)*(W255))*(W255),1E-6))</f>
        <v/>
      </c>
      <c r="AF255">
        <f>IF($D$20=0,0,IFERROR(AB256+(((AC255+AC256)/2)*J256)+(IF(Z255&gt;Z256,$D$8*((Z255^2-Z256^2)/(2*$I$5)),$D$9*((Z256^2-Z255^2)/(2*$I$5)))+($D$10*(ABS(I256)/90)*(MAX(Z255^2,Z256^2)/(2*$I$5))))-AB255,0))</f>
        <v/>
      </c>
      <c r="AG255">
        <f>IF($D$20=0,1,IFERROR(IF(ROUND(AD255,3)=1,1,IF(AND(ABS(AF255)&lt;$D$19,AD255&lt;1),1,0)),0))</f>
        <v/>
      </c>
      <c r="AH255">
        <f>IFERROR(IF(V32="Supercritical",MAX($D$16,IFERROR(L255,MAX($D$16,POWER((ABS(K255)^2)/($I$5*MAX(F255,0.1)^2),1/3)))),IF(V32="Subcritical",MAX($D$16,IFERROR(W255,MAX($D$16,POWER((ABS(K255)^2)/($I$5*MAX(F255,0.1)^2),1/3)))),IF(AND(IFERROR(V255,0)=1,IFERROR(AG255,0)=1),IF(IFERROR(T255,-1E99)&gt;=IFERROR(AE255,-1E99),MAX($D$16,IFERROR(L255,MAX($D$16,POWER((ABS(K255)^2)/($I$5*MAX(F255,0.1)^2),1/3)))),MAX($D$16,IFERROR(W255,MAX($D$16,POWER((ABS(K255)^2)/($I$5*MAX(F255,0.1)^2),1/3))))),IF(IFERROR(V255,0)=1,MAX($D$16,IFERROR(L255,MAX($D$16,POWER((ABS(K255)^2)/($I$5*MAX(F255,0.1)^2),1/3)))),IF(IFERROR(AG255,0)=1,MAX($D$16,IFERROR(W255,MAX($D$16,POWER((ABS(K255)^2)/($I$5*MAX(F255,0.1)^2),1/3)))),MAX($D$16,POWER((ABS(K255)^2)/($I$5*MAX(F255,0.1)^2),1/3))))))),MAX($D$16,POWER((ABS(K255)^2)/($I$5*MAX(F255,0.1)^2),1/3)))</f>
        <v/>
      </c>
      <c r="AI255">
        <f>E255+AH255</f>
        <v/>
      </c>
      <c r="AJ255">
        <f>AI255+((ABS(K255)/MAX(((F255)+(G255)*(AH255))*(AH255),1E-6))^2)/(2*$I$5)</f>
        <v/>
      </c>
      <c r="AM255" t="n">
        <v>0</v>
      </c>
      <c r="AN255" t="n">
        <v>0</v>
      </c>
      <c r="AO255">
        <f>AM255+AN255</f>
        <v/>
      </c>
      <c r="AP255">
        <f>AP254+AO255</f>
        <v/>
      </c>
      <c r="AQ255">
        <f>ABS(ABS(K255)/MAX(((F255)+(G255)*(AH255))*(AH255),1E-6))/SQRT($I$5*MAX((((F255)+(G255)*(AH255))*(AH255))/MAX((F255)+2*(G255)*(AH255),1E-6),1E-6))</f>
        <v/>
      </c>
      <c r="AR255">
        <f>IF(AQ255&lt;1,"Subcritical","Supercritical")</f>
        <v/>
      </c>
      <c r="AS255">
        <f>((ABS(K255)*$D$6)/(MAX(((F255)+(G255)*(AH255))*(AH255),1E-6)*MAX(((((F255)+(G255)*(AH255))*(AH255))/MAX((F255)+2*(AH255)*SQRT(1+(G255)^2),1E-6))^(2/3),1E-6)))^2</f>
        <v/>
      </c>
    </row>
    <row r="256">
      <c r="A256" t="n">
        <v>107</v>
      </c>
      <c r="B256" t="n">
        <v>105.948</v>
      </c>
      <c r="C256" t="n">
        <v>616477.8370000001</v>
      </c>
      <c r="D256" t="n">
        <v>3097695.681</v>
      </c>
      <c r="E256" t="n">
        <v>632.509</v>
      </c>
      <c r="F256" t="n">
        <v>5.2</v>
      </c>
      <c r="G256" t="n">
        <v>0</v>
      </c>
      <c r="H256" t="inlineStr">
        <is>
          <t>Normal</t>
        </is>
      </c>
      <c r="I256" t="n">
        <v>0</v>
      </c>
      <c r="J256">
        <f>B256-B255</f>
        <v/>
      </c>
      <c r="K256">
        <f>MAX(0,K255-AO255)</f>
        <v/>
      </c>
      <c r="L256">
        <f>IF($D$20=0,IFERROR(L255,MAX($D$16,POWER((ABS(K256)^2)/($I$5*MAX(F256,0.1)^2),1/3))),IF(IFERROR(V255,0)=0,IFERROR(L255,MAX($D$16,POWER((ABS(K256)^2)/($I$5*MAX(F256,0.1)^2),1/3))),IF(OR(IFERROR(L256,0)=0,IFERROR(S255,0)&lt;1,IFERROR(S256,0)&lt;1),MAX($D$16,POWER((ABS(K256)^2)/($I$5*MAX(F256,0.1)^2),1/3)),IF(IFERROR(U256,0)&gt;0,MAX($D$16,IFERROR(L256,0)+((IFERROR(U256,0))*$D$18*IF((IFERROR(S256,0))&lt;1,1,-1))),IF(IFERROR(U256,0)&lt;0,IF(ABS((MAX($D$16,POWER((ABS(K256)^2)/($I$5*MAX(F256,0.1)^2),1/3)))-IFERROR(L256,0))&gt;$D$19,MAX($D$16,IF((MAX($D$16,POWER((ABS(K256)^2)/($I$5*MAX(F256,0.1)^2),1/3)))&gt;IFERROR(L256,0),MIN((MAX($D$16,POWER((ABS(K256)^2)/($I$5*MAX(F256,0.1)^2),1/3))),IFERROR(L256,0)+(MIN(ABS(IFERROR(U256,0))*$D$18,ABS((MAX($D$16,POWER((ABS(K256)^2)/($I$5*MAX(F256,0.1)^2),1/3)))-IFERROR(L256,0))))),MAX((MAX($D$16,POWER((ABS(K256)^2)/($I$5*MAX(F256,0.1)^2),1/3))),IFERROR(L256,0)-(MIN(ABS(IFERROR(U256,0))*$D$18,ABS((MAX($D$16,POWER((ABS(K256)^2)/($I$5*MAX(F256,0.1)^2),1/3)))-IFERROR(L256,0))))))),MAX($D$16,POWER((ABS(K256)^2)/($I$5*MAX(F256,0.1)^2),1/3))),MAX($D$16,IFERROR(L256,0)))))))</f>
        <v/>
      </c>
      <c r="M256">
        <f>((F256)+(G256)*(L256))*(L256)</f>
        <v/>
      </c>
      <c r="N256">
        <f>(((F256)+(G256)*(L256))*(L256))/MAX((F256)+2*(L256)*SQRT(1+(G256)^2),1E-6)</f>
        <v/>
      </c>
      <c r="O256">
        <f>ABS(K256)/MAX(((F256)+(G256)*(L256))*(L256),1E-6)</f>
        <v/>
      </c>
      <c r="P256">
        <f>E256+L256</f>
        <v/>
      </c>
      <c r="Q256">
        <f>P256+((ABS(K256)/MAX(((F256)+(G256)*(L256))*(L256),1E-6))^2)/(2*$I$5)</f>
        <v/>
      </c>
      <c r="R256">
        <f>((ABS(K256)*$D$6)/(MAX(((F256)+(G256)*(L256))*(L256),1E-6)*MAX(((((F256)+(G256)*(L256))*(L256))/MAX((F256)+2*(L256)*SQRT(1+(G256)^2),1E-6))^(2/3),1E-6)))^2</f>
        <v/>
      </c>
      <c r="S256">
        <f>ABS(ABS(K256)/MAX(((F256)+(G256)*(L256))*(L256),1E-6))/SQRT($I$5*MAX((((F256)+(G256)*(L256))*(L256))/MAX((F256)+2*(G256)*(L256),1E-6),1E-6))</f>
        <v/>
      </c>
      <c r="T256">
        <f>((F256)*(L256)^2)/2+(G256)*(L256)^3/3+(ABS(K256)^2)/($I$5*MAX(((F256)+(G256)*(L256))*(L256),1E-6))</f>
        <v/>
      </c>
      <c r="U256">
        <f>IF($D$20=0,0,IFERROR(Q255-(((R255+R256)/2)*J256)-(IF(O255&gt;O256,$D$8*((O255^2-O256^2)/(2*$I$5)),$D$9*((O256^2-O255^2)/(2*$I$5)))+($D$10*(ABS(I256)/90)*(MAX(O255^2,O256^2)/(2*$I$5))))-Q256,0))</f>
        <v/>
      </c>
      <c r="V256">
        <f>IF($D$20=0,1,IFERROR(IF(ROUND(S256,3)=1,1,IF(AND(ABS(U256)&lt;$D$19,S256&gt;1),1,0)),0))</f>
        <v/>
      </c>
      <c r="W256">
        <f>IF($D$20=0,IFERROR(W257,MAX($D$16,POWER((ABS(K256)^2)/($I$5*MAX(F256,0.1)^2),1/3))),IF(IFERROR(AG257,0)=0,IFERROR(W257,MAX($D$16,POWER((ABS(K256)^2)/($I$5*MAX(F256,0.1)^2),1/3))),IF(OR(IFERROR(W256,0)=0,IFERROR(AD257,0)&gt;1),MAX($D$16,POWER((ABS(K256)^2)/($I$5*MAX(F256,0.1)^2),1/3)),IF(IFERROR(AF256,0)&gt;0,MAX($D$16,IFERROR(W256,0)+((IFERROR(AF256,0))*$D$18*IF((IFERROR(AD256,0))&lt;1,1,-1))),IF(IFERROR(AF256,0)&lt;0,IF(ABS((MAX($D$16,POWER((ABS(K256)^2)/($I$5*MAX(F256,0.1)^2),1/3)))-IFERROR(W256,0))&gt;$D$19,MAX($D$16,IF((MAX($D$16,POWER((ABS(K256)^2)/($I$5*MAX(F256,0.1)^2),1/3)))&gt;IFERROR(W256,0),MIN((MAX($D$16,POWER((ABS(K256)^2)/($I$5*MAX(F256,0.1)^2),1/3))),IFERROR(W256,0)+(MIN(ABS(IFERROR(AF256,0))*$D$18,ABS((MAX($D$16,POWER((ABS(K256)^2)/($I$5*MAX(F256,0.1)^2),1/3)))-IFERROR(W256,0))))),MAX((MAX($D$16,POWER((ABS(K256)^2)/($I$5*MAX(F256,0.1)^2),1/3))),IFERROR(W256,0)-(MIN(ABS(IFERROR(AF256,0))*$D$18,ABS((MAX($D$16,POWER((ABS(K256)^2)/($I$5*MAX(F256,0.1)^2),1/3)))-IFERROR(W256,0))))))),MAX($D$16,POWER((ABS(K256)^2)/($I$5*MAX(F256,0.1)^2),1/3))),MAX($D$16,IFERROR(W256,0)))))))</f>
        <v/>
      </c>
      <c r="X256">
        <f>((F256)+(G256)*(W256))*(W256)</f>
        <v/>
      </c>
      <c r="Y256">
        <f>(((F256)+(G256)*(W256))*(W256))/MAX((F256)+2*(W256)*SQRT(1+(G256)^2),1E-6)</f>
        <v/>
      </c>
      <c r="Z256">
        <f>ABS(K256)/MAX(((F256)+(G256)*(W256))*(W256),1E-6)</f>
        <v/>
      </c>
      <c r="AA256">
        <f>E256+W256</f>
        <v/>
      </c>
      <c r="AB256">
        <f>AA256+((ABS(K256)/MAX(((F256)+(G256)*(W256))*(W256),1E-6))^2)/(2*$I$5)</f>
        <v/>
      </c>
      <c r="AC256">
        <f>((ABS(K256)*$D$6)/(MAX(((F256)+(G256)*(W256))*(W256),1E-6)*MAX(((((F256)+(G256)*(W256))*(W256))/MAX((F256)+2*(W256)*SQRT(1+(G256)^2),1E-6))^(2/3),1E-6)))^2</f>
        <v/>
      </c>
      <c r="AD256">
        <f>ABS(ABS(K256)/MAX(((F256)+(G256)*(W256))*(W256),1E-6))/SQRT($I$5*MAX((((F256)+(G256)*(W256))*(W256))/MAX((F256)+2*(G256)*(W256),1E-6),1E-6))</f>
        <v/>
      </c>
      <c r="AE256">
        <f>((F256)*(W256)^2)/2+(G256)*(W256)^3/3+(ABS(K256)^2)/($I$5*MAX(((F256)+(G256)*(W256))*(W256),1E-6))</f>
        <v/>
      </c>
      <c r="AF256">
        <f>IF($D$20=0,0,IFERROR(AB257+(((AC256+AC257)/2)*J257)+(IF(Z256&gt;Z257,$D$8*((Z256^2-Z257^2)/(2*$I$5)),$D$9*((Z257^2-Z256^2)/(2*$I$5)))+($D$10*(ABS(I257)/90)*(MAX(Z256^2,Z257^2)/(2*$I$5))))-AB256,0))</f>
        <v/>
      </c>
      <c r="AG256">
        <f>IF($D$20=0,1,IFERROR(IF(ROUND(AD256,3)=1,1,IF(AND(ABS(AF256)&lt;$D$19,AD256&lt;1),1,0)),0))</f>
        <v/>
      </c>
      <c r="AH256">
        <f>IFERROR(IF(V32="Supercritical",MAX($D$16,IFERROR(L256,MAX($D$16,POWER((ABS(K256)^2)/($I$5*MAX(F256,0.1)^2),1/3)))),IF(V32="Subcritical",MAX($D$16,IFERROR(W256,MAX($D$16,POWER((ABS(K256)^2)/($I$5*MAX(F256,0.1)^2),1/3)))),IF(AND(IFERROR(V256,0)=1,IFERROR(AG256,0)=1),IF(IFERROR(T256,-1E99)&gt;=IFERROR(AE256,-1E99),MAX($D$16,IFERROR(L256,MAX($D$16,POWER((ABS(K256)^2)/($I$5*MAX(F256,0.1)^2),1/3)))),MAX($D$16,IFERROR(W256,MAX($D$16,POWER((ABS(K256)^2)/($I$5*MAX(F256,0.1)^2),1/3))))),IF(IFERROR(V256,0)=1,MAX($D$16,IFERROR(L256,MAX($D$16,POWER((ABS(K256)^2)/($I$5*MAX(F256,0.1)^2),1/3)))),IF(IFERROR(AG256,0)=1,MAX($D$16,IFERROR(W256,MAX($D$16,POWER((ABS(K256)^2)/($I$5*MAX(F256,0.1)^2),1/3)))),MAX($D$16,POWER((ABS(K256)^2)/($I$5*MAX(F256,0.1)^2),1/3))))))),MAX($D$16,POWER((ABS(K256)^2)/($I$5*MAX(F256,0.1)^2),1/3)))</f>
        <v/>
      </c>
      <c r="AI256">
        <f>E256+AH256</f>
        <v/>
      </c>
      <c r="AJ256">
        <f>AI256+((ABS(K256)/MAX(((F256)+(G256)*(AH256))*(AH256),1E-6))^2)/(2*$I$5)</f>
        <v/>
      </c>
      <c r="AM256" t="n">
        <v>0</v>
      </c>
      <c r="AN256" t="n">
        <v>0</v>
      </c>
      <c r="AO256">
        <f>AM256+AN256</f>
        <v/>
      </c>
      <c r="AP256">
        <f>AP255+AO256</f>
        <v/>
      </c>
      <c r="AQ256">
        <f>ABS(ABS(K256)/MAX(((F256)+(G256)*(AH256))*(AH256),1E-6))/SQRT($I$5*MAX((((F256)+(G256)*(AH256))*(AH256))/MAX((F256)+2*(G256)*(AH256),1E-6),1E-6))</f>
        <v/>
      </c>
      <c r="AR256">
        <f>IF(AQ256&lt;1,"Subcritical","Supercritical")</f>
        <v/>
      </c>
      <c r="AS256">
        <f>((ABS(K256)*$D$6)/(MAX(((F256)+(G256)*(AH256))*(AH256),1E-6)*MAX(((((F256)+(G256)*(AH256))*(AH256))/MAX((F256)+2*(AH256)*SQRT(1+(G256)^2),1E-6))^(2/3),1E-6)))^2</f>
        <v/>
      </c>
    </row>
    <row r="257">
      <c r="A257" t="n">
        <v>108</v>
      </c>
      <c r="B257" t="n">
        <v>106.948</v>
      </c>
      <c r="C257" t="n">
        <v>616476.838</v>
      </c>
      <c r="D257" t="n">
        <v>3097695.633</v>
      </c>
      <c r="E257" t="n">
        <v>632.5085</v>
      </c>
      <c r="F257" t="n">
        <v>5.2</v>
      </c>
      <c r="G257" t="n">
        <v>0</v>
      </c>
      <c r="H257" t="inlineStr">
        <is>
          <t>Normal</t>
        </is>
      </c>
      <c r="I257" t="n">
        <v>0.057</v>
      </c>
      <c r="J257">
        <f>B257-B256</f>
        <v/>
      </c>
      <c r="K257">
        <f>MAX(0,K256-AO256)</f>
        <v/>
      </c>
      <c r="L257">
        <f>IF($D$20=0,IFERROR(L256,MAX($D$16,POWER((ABS(K257)^2)/($I$5*MAX(F257,0.1)^2),1/3))),IF(IFERROR(V256,0)=0,IFERROR(L256,MAX($D$16,POWER((ABS(K257)^2)/($I$5*MAX(F257,0.1)^2),1/3))),IF(OR(IFERROR(L257,0)=0,IFERROR(S256,0)&lt;1,IFERROR(S257,0)&lt;1),MAX($D$16,POWER((ABS(K257)^2)/($I$5*MAX(F257,0.1)^2),1/3)),IF(IFERROR(U257,0)&gt;0,MAX($D$16,IFERROR(L257,0)+((IFERROR(U257,0))*$D$18*IF((IFERROR(S257,0))&lt;1,1,-1))),IF(IFERROR(U257,0)&lt;0,IF(ABS((MAX($D$16,POWER((ABS(K257)^2)/($I$5*MAX(F257,0.1)^2),1/3)))-IFERROR(L257,0))&gt;$D$19,MAX($D$16,IF((MAX($D$16,POWER((ABS(K257)^2)/($I$5*MAX(F257,0.1)^2),1/3)))&gt;IFERROR(L257,0),MIN((MAX($D$16,POWER((ABS(K257)^2)/($I$5*MAX(F257,0.1)^2),1/3))),IFERROR(L257,0)+(MIN(ABS(IFERROR(U257,0))*$D$18,ABS((MAX($D$16,POWER((ABS(K257)^2)/($I$5*MAX(F257,0.1)^2),1/3)))-IFERROR(L257,0))))),MAX((MAX($D$16,POWER((ABS(K257)^2)/($I$5*MAX(F257,0.1)^2),1/3))),IFERROR(L257,0)-(MIN(ABS(IFERROR(U257,0))*$D$18,ABS((MAX($D$16,POWER((ABS(K257)^2)/($I$5*MAX(F257,0.1)^2),1/3)))-IFERROR(L257,0))))))),MAX($D$16,POWER((ABS(K257)^2)/($I$5*MAX(F257,0.1)^2),1/3))),MAX($D$16,IFERROR(L257,0)))))))</f>
        <v/>
      </c>
      <c r="M257">
        <f>((F257)+(G257)*(L257))*(L257)</f>
        <v/>
      </c>
      <c r="N257">
        <f>(((F257)+(G257)*(L257))*(L257))/MAX((F257)+2*(L257)*SQRT(1+(G257)^2),1E-6)</f>
        <v/>
      </c>
      <c r="O257">
        <f>ABS(K257)/MAX(((F257)+(G257)*(L257))*(L257),1E-6)</f>
        <v/>
      </c>
      <c r="P257">
        <f>E257+L257</f>
        <v/>
      </c>
      <c r="Q257">
        <f>P257+((ABS(K257)/MAX(((F257)+(G257)*(L257))*(L257),1E-6))^2)/(2*$I$5)</f>
        <v/>
      </c>
      <c r="R257">
        <f>((ABS(K257)*$D$6)/(MAX(((F257)+(G257)*(L257))*(L257),1E-6)*MAX(((((F257)+(G257)*(L257))*(L257))/MAX((F257)+2*(L257)*SQRT(1+(G257)^2),1E-6))^(2/3),1E-6)))^2</f>
        <v/>
      </c>
      <c r="S257">
        <f>ABS(ABS(K257)/MAX(((F257)+(G257)*(L257))*(L257),1E-6))/SQRT($I$5*MAX((((F257)+(G257)*(L257))*(L257))/MAX((F257)+2*(G257)*(L257),1E-6),1E-6))</f>
        <v/>
      </c>
      <c r="T257">
        <f>((F257)*(L257)^2)/2+(G257)*(L257)^3/3+(ABS(K257)^2)/($I$5*MAX(((F257)+(G257)*(L257))*(L257),1E-6))</f>
        <v/>
      </c>
      <c r="U257">
        <f>IF($D$20=0,0,IFERROR(Q256-(((R256+R257)/2)*J257)-(IF(O256&gt;O257,$D$8*((O256^2-O257^2)/(2*$I$5)),$D$9*((O257^2-O256^2)/(2*$I$5)))+($D$10*(ABS(I257)/90)*(MAX(O256^2,O257^2)/(2*$I$5))))-Q257,0))</f>
        <v/>
      </c>
      <c r="V257">
        <f>IF($D$20=0,1,IFERROR(IF(ROUND(S257,3)=1,1,IF(AND(ABS(U257)&lt;$D$19,S257&gt;1),1,0)),0))</f>
        <v/>
      </c>
      <c r="W257">
        <f>IF($D$20=0,IFERROR(W258,MAX($D$16,POWER((ABS(K257)^2)/($I$5*MAX(F257,0.1)^2),1/3))),IF(IFERROR(AG258,0)=0,IFERROR(W258,MAX($D$16,POWER((ABS(K257)^2)/($I$5*MAX(F257,0.1)^2),1/3))),IF(OR(IFERROR(W257,0)=0,IFERROR(AD258,0)&gt;1),MAX($D$16,POWER((ABS(K257)^2)/($I$5*MAX(F257,0.1)^2),1/3)),IF(IFERROR(AF257,0)&gt;0,MAX($D$16,IFERROR(W257,0)+((IFERROR(AF257,0))*$D$18*IF((IFERROR(AD257,0))&lt;1,1,-1))),IF(IFERROR(AF257,0)&lt;0,IF(ABS((MAX($D$16,POWER((ABS(K257)^2)/($I$5*MAX(F257,0.1)^2),1/3)))-IFERROR(W257,0))&gt;$D$19,MAX($D$16,IF((MAX($D$16,POWER((ABS(K257)^2)/($I$5*MAX(F257,0.1)^2),1/3)))&gt;IFERROR(W257,0),MIN((MAX($D$16,POWER((ABS(K257)^2)/($I$5*MAX(F257,0.1)^2),1/3))),IFERROR(W257,0)+(MIN(ABS(IFERROR(AF257,0))*$D$18,ABS((MAX($D$16,POWER((ABS(K257)^2)/($I$5*MAX(F257,0.1)^2),1/3)))-IFERROR(W257,0))))),MAX((MAX($D$16,POWER((ABS(K257)^2)/($I$5*MAX(F257,0.1)^2),1/3))),IFERROR(W257,0)-(MIN(ABS(IFERROR(AF257,0))*$D$18,ABS((MAX($D$16,POWER((ABS(K257)^2)/($I$5*MAX(F257,0.1)^2),1/3)))-IFERROR(W257,0))))))),MAX($D$16,POWER((ABS(K257)^2)/($I$5*MAX(F257,0.1)^2),1/3))),MAX($D$16,IFERROR(W257,0)))))))</f>
        <v/>
      </c>
      <c r="X257">
        <f>((F257)+(G257)*(W257))*(W257)</f>
        <v/>
      </c>
      <c r="Y257">
        <f>(((F257)+(G257)*(W257))*(W257))/MAX((F257)+2*(W257)*SQRT(1+(G257)^2),1E-6)</f>
        <v/>
      </c>
      <c r="Z257">
        <f>ABS(K257)/MAX(((F257)+(G257)*(W257))*(W257),1E-6)</f>
        <v/>
      </c>
      <c r="AA257">
        <f>E257+W257</f>
        <v/>
      </c>
      <c r="AB257">
        <f>AA257+((ABS(K257)/MAX(((F257)+(G257)*(W257))*(W257),1E-6))^2)/(2*$I$5)</f>
        <v/>
      </c>
      <c r="AC257">
        <f>((ABS(K257)*$D$6)/(MAX(((F257)+(G257)*(W257))*(W257),1E-6)*MAX(((((F257)+(G257)*(W257))*(W257))/MAX((F257)+2*(W257)*SQRT(1+(G257)^2),1E-6))^(2/3),1E-6)))^2</f>
        <v/>
      </c>
      <c r="AD257">
        <f>ABS(ABS(K257)/MAX(((F257)+(G257)*(W257))*(W257),1E-6))/SQRT($I$5*MAX((((F257)+(G257)*(W257))*(W257))/MAX((F257)+2*(G257)*(W257),1E-6),1E-6))</f>
        <v/>
      </c>
      <c r="AE257">
        <f>((F257)*(W257)^2)/2+(G257)*(W257)^3/3+(ABS(K257)^2)/($I$5*MAX(((F257)+(G257)*(W257))*(W257),1E-6))</f>
        <v/>
      </c>
      <c r="AF257">
        <f>IF($D$20=0,0,IFERROR(AB258+(((AC257+AC258)/2)*J258)+(IF(Z257&gt;Z258,$D$8*((Z257^2-Z258^2)/(2*$I$5)),$D$9*((Z258^2-Z257^2)/(2*$I$5)))+($D$10*(ABS(I258)/90)*(MAX(Z257^2,Z258^2)/(2*$I$5))))-AB257,0))</f>
        <v/>
      </c>
      <c r="AG257">
        <f>IF($D$20=0,1,IFERROR(IF(ROUND(AD257,3)=1,1,IF(AND(ABS(AF257)&lt;$D$19,AD257&lt;1),1,0)),0))</f>
        <v/>
      </c>
      <c r="AH257">
        <f>IFERROR(IF(V32="Supercritical",MAX($D$16,IFERROR(L257,MAX($D$16,POWER((ABS(K257)^2)/($I$5*MAX(F257,0.1)^2),1/3)))),IF(V32="Subcritical",MAX($D$16,IFERROR(W257,MAX($D$16,POWER((ABS(K257)^2)/($I$5*MAX(F257,0.1)^2),1/3)))),IF(AND(IFERROR(V257,0)=1,IFERROR(AG257,0)=1),IF(IFERROR(T257,-1E99)&gt;=IFERROR(AE257,-1E99),MAX($D$16,IFERROR(L257,MAX($D$16,POWER((ABS(K257)^2)/($I$5*MAX(F257,0.1)^2),1/3)))),MAX($D$16,IFERROR(W257,MAX($D$16,POWER((ABS(K257)^2)/($I$5*MAX(F257,0.1)^2),1/3))))),IF(IFERROR(V257,0)=1,MAX($D$16,IFERROR(L257,MAX($D$16,POWER((ABS(K257)^2)/($I$5*MAX(F257,0.1)^2),1/3)))),IF(IFERROR(AG257,0)=1,MAX($D$16,IFERROR(W257,MAX($D$16,POWER((ABS(K257)^2)/($I$5*MAX(F257,0.1)^2),1/3)))),MAX($D$16,POWER((ABS(K257)^2)/($I$5*MAX(F257,0.1)^2),1/3))))))),MAX($D$16,POWER((ABS(K257)^2)/($I$5*MAX(F257,0.1)^2),1/3)))</f>
        <v/>
      </c>
      <c r="AI257">
        <f>E257+AH257</f>
        <v/>
      </c>
      <c r="AJ257">
        <f>AI257+((ABS(K257)/MAX(((F257)+(G257)*(AH257))*(AH257),1E-6))^2)/(2*$I$5)</f>
        <v/>
      </c>
      <c r="AM257" t="n">
        <v>0</v>
      </c>
      <c r="AN257" t="n">
        <v>0</v>
      </c>
      <c r="AO257">
        <f>AM257+AN257</f>
        <v/>
      </c>
      <c r="AP257">
        <f>AP256+AO257</f>
        <v/>
      </c>
      <c r="AQ257">
        <f>ABS(ABS(K257)/MAX(((F257)+(G257)*(AH257))*(AH257),1E-6))/SQRT($I$5*MAX((((F257)+(G257)*(AH257))*(AH257))/MAX((F257)+2*(G257)*(AH257),1E-6),1E-6))</f>
        <v/>
      </c>
      <c r="AR257">
        <f>IF(AQ257&lt;1,"Subcritical","Supercritical")</f>
        <v/>
      </c>
      <c r="AS257">
        <f>((ABS(K257)*$D$6)/(MAX(((F257)+(G257)*(AH257))*(AH257),1E-6)*MAX(((((F257)+(G257)*(AH257))*(AH257))/MAX((F257)+2*(AH257)*SQRT(1+(G257)^2),1E-6))^(2/3),1E-6)))^2</f>
        <v/>
      </c>
    </row>
    <row r="258">
      <c r="A258" t="n">
        <v>109</v>
      </c>
      <c r="B258" t="n">
        <v>107.948</v>
      </c>
      <c r="C258" t="n">
        <v>616475.839</v>
      </c>
      <c r="D258" t="n">
        <v>3097695.586</v>
      </c>
      <c r="E258" t="n">
        <v>632.508</v>
      </c>
      <c r="F258" t="n">
        <v>5.2</v>
      </c>
      <c r="G258" t="n">
        <v>0</v>
      </c>
      <c r="H258" t="inlineStr">
        <is>
          <t>Normal</t>
        </is>
      </c>
      <c r="I258" t="n">
        <v>0.057</v>
      </c>
      <c r="J258">
        <f>B258-B257</f>
        <v/>
      </c>
      <c r="K258">
        <f>MAX(0,K257-AO257)</f>
        <v/>
      </c>
      <c r="L258">
        <f>IF($D$20=0,IFERROR(L257,MAX($D$16,POWER((ABS(K258)^2)/($I$5*MAX(F258,0.1)^2),1/3))),IF(IFERROR(V257,0)=0,IFERROR(L257,MAX($D$16,POWER((ABS(K258)^2)/($I$5*MAX(F258,0.1)^2),1/3))),IF(OR(IFERROR(L258,0)=0,IFERROR(S257,0)&lt;1,IFERROR(S258,0)&lt;1),MAX($D$16,POWER((ABS(K258)^2)/($I$5*MAX(F258,0.1)^2),1/3)),IF(IFERROR(U258,0)&gt;0,MAX($D$16,IFERROR(L258,0)+((IFERROR(U258,0))*$D$18*IF((IFERROR(S258,0))&lt;1,1,-1))),IF(IFERROR(U258,0)&lt;0,IF(ABS((MAX($D$16,POWER((ABS(K258)^2)/($I$5*MAX(F258,0.1)^2),1/3)))-IFERROR(L258,0))&gt;$D$19,MAX($D$16,IF((MAX($D$16,POWER((ABS(K258)^2)/($I$5*MAX(F258,0.1)^2),1/3)))&gt;IFERROR(L258,0),MIN((MAX($D$16,POWER((ABS(K258)^2)/($I$5*MAX(F258,0.1)^2),1/3))),IFERROR(L258,0)+(MIN(ABS(IFERROR(U258,0))*$D$18,ABS((MAX($D$16,POWER((ABS(K258)^2)/($I$5*MAX(F258,0.1)^2),1/3)))-IFERROR(L258,0))))),MAX((MAX($D$16,POWER((ABS(K258)^2)/($I$5*MAX(F258,0.1)^2),1/3))),IFERROR(L258,0)-(MIN(ABS(IFERROR(U258,0))*$D$18,ABS((MAX($D$16,POWER((ABS(K258)^2)/($I$5*MAX(F258,0.1)^2),1/3)))-IFERROR(L258,0))))))),MAX($D$16,POWER((ABS(K258)^2)/($I$5*MAX(F258,0.1)^2),1/3))),MAX($D$16,IFERROR(L258,0)))))))</f>
        <v/>
      </c>
      <c r="M258">
        <f>((F258)+(G258)*(L258))*(L258)</f>
        <v/>
      </c>
      <c r="N258">
        <f>(((F258)+(G258)*(L258))*(L258))/MAX((F258)+2*(L258)*SQRT(1+(G258)^2),1E-6)</f>
        <v/>
      </c>
      <c r="O258">
        <f>ABS(K258)/MAX(((F258)+(G258)*(L258))*(L258),1E-6)</f>
        <v/>
      </c>
      <c r="P258">
        <f>E258+L258</f>
        <v/>
      </c>
      <c r="Q258">
        <f>P258+((ABS(K258)/MAX(((F258)+(G258)*(L258))*(L258),1E-6))^2)/(2*$I$5)</f>
        <v/>
      </c>
      <c r="R258">
        <f>((ABS(K258)*$D$6)/(MAX(((F258)+(G258)*(L258))*(L258),1E-6)*MAX(((((F258)+(G258)*(L258))*(L258))/MAX((F258)+2*(L258)*SQRT(1+(G258)^2),1E-6))^(2/3),1E-6)))^2</f>
        <v/>
      </c>
      <c r="S258">
        <f>ABS(ABS(K258)/MAX(((F258)+(G258)*(L258))*(L258),1E-6))/SQRT($I$5*MAX((((F258)+(G258)*(L258))*(L258))/MAX((F258)+2*(G258)*(L258),1E-6),1E-6))</f>
        <v/>
      </c>
      <c r="T258">
        <f>((F258)*(L258)^2)/2+(G258)*(L258)^3/3+(ABS(K258)^2)/($I$5*MAX(((F258)+(G258)*(L258))*(L258),1E-6))</f>
        <v/>
      </c>
      <c r="U258">
        <f>IF($D$20=0,0,IFERROR(Q257-(((R257+R258)/2)*J258)-(IF(O257&gt;O258,$D$8*((O257^2-O258^2)/(2*$I$5)),$D$9*((O258^2-O257^2)/(2*$I$5)))+($D$10*(ABS(I258)/90)*(MAX(O257^2,O258^2)/(2*$I$5))))-Q258,0))</f>
        <v/>
      </c>
      <c r="V258">
        <f>IF($D$20=0,1,IFERROR(IF(ROUND(S258,3)=1,1,IF(AND(ABS(U258)&lt;$D$19,S258&gt;1),1,0)),0))</f>
        <v/>
      </c>
      <c r="W258">
        <f>IF($D$20=0,IFERROR(W259,MAX($D$16,POWER((ABS(K258)^2)/($I$5*MAX(F258,0.1)^2),1/3))),IF(IFERROR(AG259,0)=0,IFERROR(W259,MAX($D$16,POWER((ABS(K258)^2)/($I$5*MAX(F258,0.1)^2),1/3))),IF(OR(IFERROR(W258,0)=0,IFERROR(AD259,0)&gt;1),MAX($D$16,POWER((ABS(K258)^2)/($I$5*MAX(F258,0.1)^2),1/3)),IF(IFERROR(AF258,0)&gt;0,MAX($D$16,IFERROR(W258,0)+((IFERROR(AF258,0))*$D$18*IF((IFERROR(AD258,0))&lt;1,1,-1))),IF(IFERROR(AF258,0)&lt;0,IF(ABS((MAX($D$16,POWER((ABS(K258)^2)/($I$5*MAX(F258,0.1)^2),1/3)))-IFERROR(W258,0))&gt;$D$19,MAX($D$16,IF((MAX($D$16,POWER((ABS(K258)^2)/($I$5*MAX(F258,0.1)^2),1/3)))&gt;IFERROR(W258,0),MIN((MAX($D$16,POWER((ABS(K258)^2)/($I$5*MAX(F258,0.1)^2),1/3))),IFERROR(W258,0)+(MIN(ABS(IFERROR(AF258,0))*$D$18,ABS((MAX($D$16,POWER((ABS(K258)^2)/($I$5*MAX(F258,0.1)^2),1/3)))-IFERROR(W258,0))))),MAX((MAX($D$16,POWER((ABS(K258)^2)/($I$5*MAX(F258,0.1)^2),1/3))),IFERROR(W258,0)-(MIN(ABS(IFERROR(AF258,0))*$D$18,ABS((MAX($D$16,POWER((ABS(K258)^2)/($I$5*MAX(F258,0.1)^2),1/3)))-IFERROR(W258,0))))))),MAX($D$16,POWER((ABS(K258)^2)/($I$5*MAX(F258,0.1)^2),1/3))),MAX($D$16,IFERROR(W258,0)))))))</f>
        <v/>
      </c>
      <c r="X258">
        <f>((F258)+(G258)*(W258))*(W258)</f>
        <v/>
      </c>
      <c r="Y258">
        <f>(((F258)+(G258)*(W258))*(W258))/MAX((F258)+2*(W258)*SQRT(1+(G258)^2),1E-6)</f>
        <v/>
      </c>
      <c r="Z258">
        <f>ABS(K258)/MAX(((F258)+(G258)*(W258))*(W258),1E-6)</f>
        <v/>
      </c>
      <c r="AA258">
        <f>E258+W258</f>
        <v/>
      </c>
      <c r="AB258">
        <f>AA258+((ABS(K258)/MAX(((F258)+(G258)*(W258))*(W258),1E-6))^2)/(2*$I$5)</f>
        <v/>
      </c>
      <c r="AC258">
        <f>((ABS(K258)*$D$6)/(MAX(((F258)+(G258)*(W258))*(W258),1E-6)*MAX(((((F258)+(G258)*(W258))*(W258))/MAX((F258)+2*(W258)*SQRT(1+(G258)^2),1E-6))^(2/3),1E-6)))^2</f>
        <v/>
      </c>
      <c r="AD258">
        <f>ABS(ABS(K258)/MAX(((F258)+(G258)*(W258))*(W258),1E-6))/SQRT($I$5*MAX((((F258)+(G258)*(W258))*(W258))/MAX((F258)+2*(G258)*(W258),1E-6),1E-6))</f>
        <v/>
      </c>
      <c r="AE258">
        <f>((F258)*(W258)^2)/2+(G258)*(W258)^3/3+(ABS(K258)^2)/($I$5*MAX(((F258)+(G258)*(W258))*(W258),1E-6))</f>
        <v/>
      </c>
      <c r="AF258">
        <f>IF($D$20=0,0,IFERROR(AB259+(((AC258+AC259)/2)*J259)+(IF(Z258&gt;Z259,$D$8*((Z258^2-Z259^2)/(2*$I$5)),$D$9*((Z259^2-Z258^2)/(2*$I$5)))+($D$10*(ABS(I259)/90)*(MAX(Z258^2,Z259^2)/(2*$I$5))))-AB258,0))</f>
        <v/>
      </c>
      <c r="AG258">
        <f>IF($D$20=0,1,IFERROR(IF(ROUND(AD258,3)=1,1,IF(AND(ABS(AF258)&lt;$D$19,AD258&lt;1),1,0)),0))</f>
        <v/>
      </c>
      <c r="AH258">
        <f>IFERROR(IF(V32="Supercritical",MAX($D$16,IFERROR(L258,MAX($D$16,POWER((ABS(K258)^2)/($I$5*MAX(F258,0.1)^2),1/3)))),IF(V32="Subcritical",MAX($D$16,IFERROR(W258,MAX($D$16,POWER((ABS(K258)^2)/($I$5*MAX(F258,0.1)^2),1/3)))),IF(AND(IFERROR(V258,0)=1,IFERROR(AG258,0)=1),IF(IFERROR(T258,-1E99)&gt;=IFERROR(AE258,-1E99),MAX($D$16,IFERROR(L258,MAX($D$16,POWER((ABS(K258)^2)/($I$5*MAX(F258,0.1)^2),1/3)))),MAX($D$16,IFERROR(W258,MAX($D$16,POWER((ABS(K258)^2)/($I$5*MAX(F258,0.1)^2),1/3))))),IF(IFERROR(V258,0)=1,MAX($D$16,IFERROR(L258,MAX($D$16,POWER((ABS(K258)^2)/($I$5*MAX(F258,0.1)^2),1/3)))),IF(IFERROR(AG258,0)=1,MAX($D$16,IFERROR(W258,MAX($D$16,POWER((ABS(K258)^2)/($I$5*MAX(F258,0.1)^2),1/3)))),MAX($D$16,POWER((ABS(K258)^2)/($I$5*MAX(F258,0.1)^2),1/3))))))),MAX($D$16,POWER((ABS(K258)^2)/($I$5*MAX(F258,0.1)^2),1/3)))</f>
        <v/>
      </c>
      <c r="AI258">
        <f>E258+AH258</f>
        <v/>
      </c>
      <c r="AJ258">
        <f>AI258+((ABS(K258)/MAX(((F258)+(G258)*(AH258))*(AH258),1E-6))^2)/(2*$I$5)</f>
        <v/>
      </c>
      <c r="AM258" t="n">
        <v>0</v>
      </c>
      <c r="AN258" t="n">
        <v>0</v>
      </c>
      <c r="AO258">
        <f>AM258+AN258</f>
        <v/>
      </c>
      <c r="AP258">
        <f>AP257+AO258</f>
        <v/>
      </c>
      <c r="AQ258">
        <f>ABS(ABS(K258)/MAX(((F258)+(G258)*(AH258))*(AH258),1E-6))/SQRT($I$5*MAX((((F258)+(G258)*(AH258))*(AH258))/MAX((F258)+2*(G258)*(AH258),1E-6),1E-6))</f>
        <v/>
      </c>
      <c r="AR258">
        <f>IF(AQ258&lt;1,"Subcritical","Supercritical")</f>
        <v/>
      </c>
      <c r="AS258">
        <f>((ABS(K258)*$D$6)/(MAX(((F258)+(G258)*(AH258))*(AH258),1E-6)*MAX(((((F258)+(G258)*(AH258))*(AH258))/MAX((F258)+2*(AH258)*SQRT(1+(G258)^2),1E-6))^(2/3),1E-6)))^2</f>
        <v/>
      </c>
    </row>
    <row r="259">
      <c r="A259" t="n">
        <v>110</v>
      </c>
      <c r="B259" t="n">
        <v>108.948</v>
      </c>
      <c r="C259" t="n">
        <v>616474.84</v>
      </c>
      <c r="D259" t="n">
        <v>3097695.538</v>
      </c>
      <c r="E259" t="n">
        <v>632.5075000000001</v>
      </c>
      <c r="F259" t="n">
        <v>5.2</v>
      </c>
      <c r="G259" t="n">
        <v>0</v>
      </c>
      <c r="H259" t="inlineStr">
        <is>
          <t>Normal</t>
        </is>
      </c>
      <c r="I259" t="n">
        <v>0.057</v>
      </c>
      <c r="J259">
        <f>B259-B258</f>
        <v/>
      </c>
      <c r="K259">
        <f>MAX(0,K258-AO258)</f>
        <v/>
      </c>
      <c r="L259">
        <f>IF($D$20=0,IFERROR(L258,MAX($D$16,POWER((ABS(K259)^2)/($I$5*MAX(F259,0.1)^2),1/3))),IF(IFERROR(V258,0)=0,IFERROR(L258,MAX($D$16,POWER((ABS(K259)^2)/($I$5*MAX(F259,0.1)^2),1/3))),IF(OR(IFERROR(L259,0)=0,IFERROR(S258,0)&lt;1,IFERROR(S259,0)&lt;1),MAX($D$16,POWER((ABS(K259)^2)/($I$5*MAX(F259,0.1)^2),1/3)),IF(IFERROR(U259,0)&gt;0,MAX($D$16,IFERROR(L259,0)+((IFERROR(U259,0))*$D$18*IF((IFERROR(S259,0))&lt;1,1,-1))),IF(IFERROR(U259,0)&lt;0,IF(ABS((MAX($D$16,POWER((ABS(K259)^2)/($I$5*MAX(F259,0.1)^2),1/3)))-IFERROR(L259,0))&gt;$D$19,MAX($D$16,IF((MAX($D$16,POWER((ABS(K259)^2)/($I$5*MAX(F259,0.1)^2),1/3)))&gt;IFERROR(L259,0),MIN((MAX($D$16,POWER((ABS(K259)^2)/($I$5*MAX(F259,0.1)^2),1/3))),IFERROR(L259,0)+(MIN(ABS(IFERROR(U259,0))*$D$18,ABS((MAX($D$16,POWER((ABS(K259)^2)/($I$5*MAX(F259,0.1)^2),1/3)))-IFERROR(L259,0))))),MAX((MAX($D$16,POWER((ABS(K259)^2)/($I$5*MAX(F259,0.1)^2),1/3))),IFERROR(L259,0)-(MIN(ABS(IFERROR(U259,0))*$D$18,ABS((MAX($D$16,POWER((ABS(K259)^2)/($I$5*MAX(F259,0.1)^2),1/3)))-IFERROR(L259,0))))))),MAX($D$16,POWER((ABS(K259)^2)/($I$5*MAX(F259,0.1)^2),1/3))),MAX($D$16,IFERROR(L259,0)))))))</f>
        <v/>
      </c>
      <c r="M259">
        <f>((F259)+(G259)*(L259))*(L259)</f>
        <v/>
      </c>
      <c r="N259">
        <f>(((F259)+(G259)*(L259))*(L259))/MAX((F259)+2*(L259)*SQRT(1+(G259)^2),1E-6)</f>
        <v/>
      </c>
      <c r="O259">
        <f>ABS(K259)/MAX(((F259)+(G259)*(L259))*(L259),1E-6)</f>
        <v/>
      </c>
      <c r="P259">
        <f>E259+L259</f>
        <v/>
      </c>
      <c r="Q259">
        <f>P259+((ABS(K259)/MAX(((F259)+(G259)*(L259))*(L259),1E-6))^2)/(2*$I$5)</f>
        <v/>
      </c>
      <c r="R259">
        <f>((ABS(K259)*$D$6)/(MAX(((F259)+(G259)*(L259))*(L259),1E-6)*MAX(((((F259)+(G259)*(L259))*(L259))/MAX((F259)+2*(L259)*SQRT(1+(G259)^2),1E-6))^(2/3),1E-6)))^2</f>
        <v/>
      </c>
      <c r="S259">
        <f>ABS(ABS(K259)/MAX(((F259)+(G259)*(L259))*(L259),1E-6))/SQRT($I$5*MAX((((F259)+(G259)*(L259))*(L259))/MAX((F259)+2*(G259)*(L259),1E-6),1E-6))</f>
        <v/>
      </c>
      <c r="T259">
        <f>((F259)*(L259)^2)/2+(G259)*(L259)^3/3+(ABS(K259)^2)/($I$5*MAX(((F259)+(G259)*(L259))*(L259),1E-6))</f>
        <v/>
      </c>
      <c r="U259">
        <f>IF($D$20=0,0,IFERROR(Q258-(((R258+R259)/2)*J259)-(IF(O258&gt;O259,$D$8*((O258^2-O259^2)/(2*$I$5)),$D$9*((O259^2-O258^2)/(2*$I$5)))+($D$10*(ABS(I259)/90)*(MAX(O258^2,O259^2)/(2*$I$5))))-Q259,0))</f>
        <v/>
      </c>
      <c r="V259">
        <f>IF($D$20=0,1,IFERROR(IF(ROUND(S259,3)=1,1,IF(AND(ABS(U259)&lt;$D$19,S259&gt;1),1,0)),0))</f>
        <v/>
      </c>
      <c r="W259">
        <f>IF($D$20=0,IFERROR(W260,MAX($D$16,POWER((ABS(K259)^2)/($I$5*MAX(F259,0.1)^2),1/3))),IF(IFERROR(AG260,0)=0,IFERROR(W260,MAX($D$16,POWER((ABS(K259)^2)/($I$5*MAX(F259,0.1)^2),1/3))),IF(OR(IFERROR(W259,0)=0,IFERROR(AD260,0)&gt;1),MAX($D$16,POWER((ABS(K259)^2)/($I$5*MAX(F259,0.1)^2),1/3)),IF(IFERROR(AF259,0)&gt;0,MAX($D$16,IFERROR(W259,0)+((IFERROR(AF259,0))*$D$18*IF((IFERROR(AD259,0))&lt;1,1,-1))),IF(IFERROR(AF259,0)&lt;0,IF(ABS((MAX($D$16,POWER((ABS(K259)^2)/($I$5*MAX(F259,0.1)^2),1/3)))-IFERROR(W259,0))&gt;$D$19,MAX($D$16,IF((MAX($D$16,POWER((ABS(K259)^2)/($I$5*MAX(F259,0.1)^2),1/3)))&gt;IFERROR(W259,0),MIN((MAX($D$16,POWER((ABS(K259)^2)/($I$5*MAX(F259,0.1)^2),1/3))),IFERROR(W259,0)+(MIN(ABS(IFERROR(AF259,0))*$D$18,ABS((MAX($D$16,POWER((ABS(K259)^2)/($I$5*MAX(F259,0.1)^2),1/3)))-IFERROR(W259,0))))),MAX((MAX($D$16,POWER((ABS(K259)^2)/($I$5*MAX(F259,0.1)^2),1/3))),IFERROR(W259,0)-(MIN(ABS(IFERROR(AF259,0))*$D$18,ABS((MAX($D$16,POWER((ABS(K259)^2)/($I$5*MAX(F259,0.1)^2),1/3)))-IFERROR(W259,0))))))),MAX($D$16,POWER((ABS(K259)^2)/($I$5*MAX(F259,0.1)^2),1/3))),MAX($D$16,IFERROR(W259,0)))))))</f>
        <v/>
      </c>
      <c r="X259">
        <f>((F259)+(G259)*(W259))*(W259)</f>
        <v/>
      </c>
      <c r="Y259">
        <f>(((F259)+(G259)*(W259))*(W259))/MAX((F259)+2*(W259)*SQRT(1+(G259)^2),1E-6)</f>
        <v/>
      </c>
      <c r="Z259">
        <f>ABS(K259)/MAX(((F259)+(G259)*(W259))*(W259),1E-6)</f>
        <v/>
      </c>
      <c r="AA259">
        <f>E259+W259</f>
        <v/>
      </c>
      <c r="AB259">
        <f>AA259+((ABS(K259)/MAX(((F259)+(G259)*(W259))*(W259),1E-6))^2)/(2*$I$5)</f>
        <v/>
      </c>
      <c r="AC259">
        <f>((ABS(K259)*$D$6)/(MAX(((F259)+(G259)*(W259))*(W259),1E-6)*MAX(((((F259)+(G259)*(W259))*(W259))/MAX((F259)+2*(W259)*SQRT(1+(G259)^2),1E-6))^(2/3),1E-6)))^2</f>
        <v/>
      </c>
      <c r="AD259">
        <f>ABS(ABS(K259)/MAX(((F259)+(G259)*(W259))*(W259),1E-6))/SQRT($I$5*MAX((((F259)+(G259)*(W259))*(W259))/MAX((F259)+2*(G259)*(W259),1E-6),1E-6))</f>
        <v/>
      </c>
      <c r="AE259">
        <f>((F259)*(W259)^2)/2+(G259)*(W259)^3/3+(ABS(K259)^2)/($I$5*MAX(((F259)+(G259)*(W259))*(W259),1E-6))</f>
        <v/>
      </c>
      <c r="AF259">
        <f>IF($D$20=0,0,IFERROR(AB260+(((AC259+AC260)/2)*J260)+(IF(Z259&gt;Z260,$D$8*((Z259^2-Z260^2)/(2*$I$5)),$D$9*((Z260^2-Z259^2)/(2*$I$5)))+($D$10*(ABS(I260)/90)*(MAX(Z259^2,Z260^2)/(2*$I$5))))-AB259,0))</f>
        <v/>
      </c>
      <c r="AG259">
        <f>IF($D$20=0,1,IFERROR(IF(ROUND(AD259,3)=1,1,IF(AND(ABS(AF259)&lt;$D$19,AD259&lt;1),1,0)),0))</f>
        <v/>
      </c>
      <c r="AH259">
        <f>IFERROR(IF(V32="Supercritical",MAX($D$16,IFERROR(L259,MAX($D$16,POWER((ABS(K259)^2)/($I$5*MAX(F259,0.1)^2),1/3)))),IF(V32="Subcritical",MAX($D$16,IFERROR(W259,MAX($D$16,POWER((ABS(K259)^2)/($I$5*MAX(F259,0.1)^2),1/3)))),IF(AND(IFERROR(V259,0)=1,IFERROR(AG259,0)=1),IF(IFERROR(T259,-1E99)&gt;=IFERROR(AE259,-1E99),MAX($D$16,IFERROR(L259,MAX($D$16,POWER((ABS(K259)^2)/($I$5*MAX(F259,0.1)^2),1/3)))),MAX($D$16,IFERROR(W259,MAX($D$16,POWER((ABS(K259)^2)/($I$5*MAX(F259,0.1)^2),1/3))))),IF(IFERROR(V259,0)=1,MAX($D$16,IFERROR(L259,MAX($D$16,POWER((ABS(K259)^2)/($I$5*MAX(F259,0.1)^2),1/3)))),IF(IFERROR(AG259,0)=1,MAX($D$16,IFERROR(W259,MAX($D$16,POWER((ABS(K259)^2)/($I$5*MAX(F259,0.1)^2),1/3)))),MAX($D$16,POWER((ABS(K259)^2)/($I$5*MAX(F259,0.1)^2),1/3))))))),MAX($D$16,POWER((ABS(K259)^2)/($I$5*MAX(F259,0.1)^2),1/3)))</f>
        <v/>
      </c>
      <c r="AI259">
        <f>E259+AH259</f>
        <v/>
      </c>
      <c r="AJ259">
        <f>AI259+((ABS(K259)/MAX(((F259)+(G259)*(AH259))*(AH259),1E-6))^2)/(2*$I$5)</f>
        <v/>
      </c>
      <c r="AM259" t="n">
        <v>0</v>
      </c>
      <c r="AN259" t="n">
        <v>0</v>
      </c>
      <c r="AO259">
        <f>AM259+AN259</f>
        <v/>
      </c>
      <c r="AP259">
        <f>AP258+AO259</f>
        <v/>
      </c>
      <c r="AQ259">
        <f>ABS(ABS(K259)/MAX(((F259)+(G259)*(AH259))*(AH259),1E-6))/SQRT($I$5*MAX((((F259)+(G259)*(AH259))*(AH259))/MAX((F259)+2*(G259)*(AH259),1E-6),1E-6))</f>
        <v/>
      </c>
      <c r="AR259">
        <f>IF(AQ259&lt;1,"Subcritical","Supercritical")</f>
        <v/>
      </c>
      <c r="AS259">
        <f>((ABS(K259)*$D$6)/(MAX(((F259)+(G259)*(AH259))*(AH259),1E-6)*MAX(((((F259)+(G259)*(AH259))*(AH259))/MAX((F259)+2*(AH259)*SQRT(1+(G259)^2),1E-6))^(2/3),1E-6)))^2</f>
        <v/>
      </c>
    </row>
    <row r="260">
      <c r="A260" t="n">
        <v>111</v>
      </c>
      <c r="B260" t="n">
        <v>109.948</v>
      </c>
      <c r="C260" t="n">
        <v>616473.841</v>
      </c>
      <c r="D260" t="n">
        <v>3097695.491</v>
      </c>
      <c r="E260" t="n">
        <v>632.5069999999999</v>
      </c>
      <c r="F260" t="n">
        <v>5.2</v>
      </c>
      <c r="G260" t="n">
        <v>0</v>
      </c>
      <c r="H260" t="inlineStr">
        <is>
          <t>Normal</t>
        </is>
      </c>
      <c r="I260" t="n">
        <v>0.057</v>
      </c>
      <c r="J260">
        <f>B260-B259</f>
        <v/>
      </c>
      <c r="K260">
        <f>MAX(0,K259-AO259)</f>
        <v/>
      </c>
      <c r="L260">
        <f>IF($D$20=0,IFERROR(L259,MAX($D$16,POWER((ABS(K260)^2)/($I$5*MAX(F260,0.1)^2),1/3))),IF(IFERROR(V259,0)=0,IFERROR(L259,MAX($D$16,POWER((ABS(K260)^2)/($I$5*MAX(F260,0.1)^2),1/3))),IF(OR(IFERROR(L260,0)=0,IFERROR(S259,0)&lt;1,IFERROR(S260,0)&lt;1),MAX($D$16,POWER((ABS(K260)^2)/($I$5*MAX(F260,0.1)^2),1/3)),IF(IFERROR(U260,0)&gt;0,MAX($D$16,IFERROR(L260,0)+((IFERROR(U260,0))*$D$18*IF((IFERROR(S260,0))&lt;1,1,-1))),IF(IFERROR(U260,0)&lt;0,IF(ABS((MAX($D$16,POWER((ABS(K260)^2)/($I$5*MAX(F260,0.1)^2),1/3)))-IFERROR(L260,0))&gt;$D$19,MAX($D$16,IF((MAX($D$16,POWER((ABS(K260)^2)/($I$5*MAX(F260,0.1)^2),1/3)))&gt;IFERROR(L260,0),MIN((MAX($D$16,POWER((ABS(K260)^2)/($I$5*MAX(F260,0.1)^2),1/3))),IFERROR(L260,0)+(MIN(ABS(IFERROR(U260,0))*$D$18,ABS((MAX($D$16,POWER((ABS(K260)^2)/($I$5*MAX(F260,0.1)^2),1/3)))-IFERROR(L260,0))))),MAX((MAX($D$16,POWER((ABS(K260)^2)/($I$5*MAX(F260,0.1)^2),1/3))),IFERROR(L260,0)-(MIN(ABS(IFERROR(U260,0))*$D$18,ABS((MAX($D$16,POWER((ABS(K260)^2)/($I$5*MAX(F260,0.1)^2),1/3)))-IFERROR(L260,0))))))),MAX($D$16,POWER((ABS(K260)^2)/($I$5*MAX(F260,0.1)^2),1/3))),MAX($D$16,IFERROR(L260,0)))))))</f>
        <v/>
      </c>
      <c r="M260">
        <f>((F260)+(G260)*(L260))*(L260)</f>
        <v/>
      </c>
      <c r="N260">
        <f>(((F260)+(G260)*(L260))*(L260))/MAX((F260)+2*(L260)*SQRT(1+(G260)^2),1E-6)</f>
        <v/>
      </c>
      <c r="O260">
        <f>ABS(K260)/MAX(((F260)+(G260)*(L260))*(L260),1E-6)</f>
        <v/>
      </c>
      <c r="P260">
        <f>E260+L260</f>
        <v/>
      </c>
      <c r="Q260">
        <f>P260+((ABS(K260)/MAX(((F260)+(G260)*(L260))*(L260),1E-6))^2)/(2*$I$5)</f>
        <v/>
      </c>
      <c r="R260">
        <f>((ABS(K260)*$D$6)/(MAX(((F260)+(G260)*(L260))*(L260),1E-6)*MAX(((((F260)+(G260)*(L260))*(L260))/MAX((F260)+2*(L260)*SQRT(1+(G260)^2),1E-6))^(2/3),1E-6)))^2</f>
        <v/>
      </c>
      <c r="S260">
        <f>ABS(ABS(K260)/MAX(((F260)+(G260)*(L260))*(L260),1E-6))/SQRT($I$5*MAX((((F260)+(G260)*(L260))*(L260))/MAX((F260)+2*(G260)*(L260),1E-6),1E-6))</f>
        <v/>
      </c>
      <c r="T260">
        <f>((F260)*(L260)^2)/2+(G260)*(L260)^3/3+(ABS(K260)^2)/($I$5*MAX(((F260)+(G260)*(L260))*(L260),1E-6))</f>
        <v/>
      </c>
      <c r="U260">
        <f>IF($D$20=0,0,IFERROR(Q259-(((R259+R260)/2)*J260)-(IF(O259&gt;O260,$D$8*((O259^2-O260^2)/(2*$I$5)),$D$9*((O260^2-O259^2)/(2*$I$5)))+($D$10*(ABS(I260)/90)*(MAX(O259^2,O260^2)/(2*$I$5))))-Q260,0))</f>
        <v/>
      </c>
      <c r="V260">
        <f>IF($D$20=0,1,IFERROR(IF(ROUND(S260,3)=1,1,IF(AND(ABS(U260)&lt;$D$19,S260&gt;1),1,0)),0))</f>
        <v/>
      </c>
      <c r="W260">
        <f>IF($D$20=0,IFERROR(W261,MAX($D$16,POWER((ABS(K260)^2)/($I$5*MAX(F260,0.1)^2),1/3))),IF(IFERROR(AG261,0)=0,IFERROR(W261,MAX($D$16,POWER((ABS(K260)^2)/($I$5*MAX(F260,0.1)^2),1/3))),IF(OR(IFERROR(W260,0)=0,IFERROR(AD261,0)&gt;1),MAX($D$16,POWER((ABS(K260)^2)/($I$5*MAX(F260,0.1)^2),1/3)),IF(IFERROR(AF260,0)&gt;0,MAX($D$16,IFERROR(W260,0)+((IFERROR(AF260,0))*$D$18*IF((IFERROR(AD260,0))&lt;1,1,-1))),IF(IFERROR(AF260,0)&lt;0,IF(ABS((MAX($D$16,POWER((ABS(K260)^2)/($I$5*MAX(F260,0.1)^2),1/3)))-IFERROR(W260,0))&gt;$D$19,MAX($D$16,IF((MAX($D$16,POWER((ABS(K260)^2)/($I$5*MAX(F260,0.1)^2),1/3)))&gt;IFERROR(W260,0),MIN((MAX($D$16,POWER((ABS(K260)^2)/($I$5*MAX(F260,0.1)^2),1/3))),IFERROR(W260,0)+(MIN(ABS(IFERROR(AF260,0))*$D$18,ABS((MAX($D$16,POWER((ABS(K260)^2)/($I$5*MAX(F260,0.1)^2),1/3)))-IFERROR(W260,0))))),MAX((MAX($D$16,POWER((ABS(K260)^2)/($I$5*MAX(F260,0.1)^2),1/3))),IFERROR(W260,0)-(MIN(ABS(IFERROR(AF260,0))*$D$18,ABS((MAX($D$16,POWER((ABS(K260)^2)/($I$5*MAX(F260,0.1)^2),1/3)))-IFERROR(W260,0))))))),MAX($D$16,POWER((ABS(K260)^2)/($I$5*MAX(F260,0.1)^2),1/3))),MAX($D$16,IFERROR(W260,0)))))))</f>
        <v/>
      </c>
      <c r="X260">
        <f>((F260)+(G260)*(W260))*(W260)</f>
        <v/>
      </c>
      <c r="Y260">
        <f>(((F260)+(G260)*(W260))*(W260))/MAX((F260)+2*(W260)*SQRT(1+(G260)^2),1E-6)</f>
        <v/>
      </c>
      <c r="Z260">
        <f>ABS(K260)/MAX(((F260)+(G260)*(W260))*(W260),1E-6)</f>
        <v/>
      </c>
      <c r="AA260">
        <f>E260+W260</f>
        <v/>
      </c>
      <c r="AB260">
        <f>AA260+((ABS(K260)/MAX(((F260)+(G260)*(W260))*(W260),1E-6))^2)/(2*$I$5)</f>
        <v/>
      </c>
      <c r="AC260">
        <f>((ABS(K260)*$D$6)/(MAX(((F260)+(G260)*(W260))*(W260),1E-6)*MAX(((((F260)+(G260)*(W260))*(W260))/MAX((F260)+2*(W260)*SQRT(1+(G260)^2),1E-6))^(2/3),1E-6)))^2</f>
        <v/>
      </c>
      <c r="AD260">
        <f>ABS(ABS(K260)/MAX(((F260)+(G260)*(W260))*(W260),1E-6))/SQRT($I$5*MAX((((F260)+(G260)*(W260))*(W260))/MAX((F260)+2*(G260)*(W260),1E-6),1E-6))</f>
        <v/>
      </c>
      <c r="AE260">
        <f>((F260)*(W260)^2)/2+(G260)*(W260)^3/3+(ABS(K260)^2)/($I$5*MAX(((F260)+(G260)*(W260))*(W260),1E-6))</f>
        <v/>
      </c>
      <c r="AF260">
        <f>IF($D$20=0,0,IFERROR(AB261+(((AC260+AC261)/2)*J261)+(IF(Z260&gt;Z261,$D$8*((Z260^2-Z261^2)/(2*$I$5)),$D$9*((Z261^2-Z260^2)/(2*$I$5)))+($D$10*(ABS(I261)/90)*(MAX(Z260^2,Z261^2)/(2*$I$5))))-AB260,0))</f>
        <v/>
      </c>
      <c r="AG260">
        <f>IF($D$20=0,1,IFERROR(IF(ROUND(AD260,3)=1,1,IF(AND(ABS(AF260)&lt;$D$19,AD260&lt;1),1,0)),0))</f>
        <v/>
      </c>
      <c r="AH260">
        <f>IFERROR(IF(V32="Supercritical",MAX($D$16,IFERROR(L260,MAX($D$16,POWER((ABS(K260)^2)/($I$5*MAX(F260,0.1)^2),1/3)))),IF(V32="Subcritical",MAX($D$16,IFERROR(W260,MAX($D$16,POWER((ABS(K260)^2)/($I$5*MAX(F260,0.1)^2),1/3)))),IF(AND(IFERROR(V260,0)=1,IFERROR(AG260,0)=1),IF(IFERROR(T260,-1E99)&gt;=IFERROR(AE260,-1E99),MAX($D$16,IFERROR(L260,MAX($D$16,POWER((ABS(K260)^2)/($I$5*MAX(F260,0.1)^2),1/3)))),MAX($D$16,IFERROR(W260,MAX($D$16,POWER((ABS(K260)^2)/($I$5*MAX(F260,0.1)^2),1/3))))),IF(IFERROR(V260,0)=1,MAX($D$16,IFERROR(L260,MAX($D$16,POWER((ABS(K260)^2)/($I$5*MAX(F260,0.1)^2),1/3)))),IF(IFERROR(AG260,0)=1,MAX($D$16,IFERROR(W260,MAX($D$16,POWER((ABS(K260)^2)/($I$5*MAX(F260,0.1)^2),1/3)))),MAX($D$16,POWER((ABS(K260)^2)/($I$5*MAX(F260,0.1)^2),1/3))))))),MAX($D$16,POWER((ABS(K260)^2)/($I$5*MAX(F260,0.1)^2),1/3)))</f>
        <v/>
      </c>
      <c r="AI260">
        <f>E260+AH260</f>
        <v/>
      </c>
      <c r="AJ260">
        <f>AI260+((ABS(K260)/MAX(((F260)+(G260)*(AH260))*(AH260),1E-6))^2)/(2*$I$5)</f>
        <v/>
      </c>
      <c r="AM260" t="n">
        <v>0</v>
      </c>
      <c r="AN260" t="n">
        <v>0</v>
      </c>
      <c r="AO260">
        <f>AM260+AN260</f>
        <v/>
      </c>
      <c r="AP260">
        <f>AP259+AO260</f>
        <v/>
      </c>
      <c r="AQ260">
        <f>ABS(ABS(K260)/MAX(((F260)+(G260)*(AH260))*(AH260),1E-6))/SQRT($I$5*MAX((((F260)+(G260)*(AH260))*(AH260))/MAX((F260)+2*(G260)*(AH260),1E-6),1E-6))</f>
        <v/>
      </c>
      <c r="AR260">
        <f>IF(AQ260&lt;1,"Subcritical","Supercritical")</f>
        <v/>
      </c>
      <c r="AS260">
        <f>((ABS(K260)*$D$6)/(MAX(((F260)+(G260)*(AH260))*(AH260),1E-6)*MAX(((((F260)+(G260)*(AH260))*(AH260))/MAX((F260)+2*(AH260)*SQRT(1+(G260)^2),1E-6))^(2/3),1E-6)))^2</f>
        <v/>
      </c>
    </row>
    <row r="261">
      <c r="A261" t="n">
        <v>112</v>
      </c>
      <c r="B261" t="n">
        <v>110.949</v>
      </c>
      <c r="C261" t="n">
        <v>616472.8419999999</v>
      </c>
      <c r="D261" t="n">
        <v>3097695.443</v>
      </c>
      <c r="E261" t="n">
        <v>632.5065</v>
      </c>
      <c r="F261" t="n">
        <v>5.2</v>
      </c>
      <c r="G261" t="n">
        <v>0</v>
      </c>
      <c r="H261" t="inlineStr">
        <is>
          <t>Normal</t>
        </is>
      </c>
      <c r="I261" t="n">
        <v>0</v>
      </c>
      <c r="J261">
        <f>B261-B260</f>
        <v/>
      </c>
      <c r="K261">
        <f>MAX(0,K260-AO260)</f>
        <v/>
      </c>
      <c r="L261">
        <f>IF($D$20=0,IFERROR(L260,MAX($D$16,POWER((ABS(K261)^2)/($I$5*MAX(F261,0.1)^2),1/3))),IF(IFERROR(V260,0)=0,IFERROR(L260,MAX($D$16,POWER((ABS(K261)^2)/($I$5*MAX(F261,0.1)^2),1/3))),IF(OR(IFERROR(L261,0)=0,IFERROR(S260,0)&lt;1,IFERROR(S261,0)&lt;1),MAX($D$16,POWER((ABS(K261)^2)/($I$5*MAX(F261,0.1)^2),1/3)),IF(IFERROR(U261,0)&gt;0,MAX($D$16,IFERROR(L261,0)+((IFERROR(U261,0))*$D$18*IF((IFERROR(S261,0))&lt;1,1,-1))),IF(IFERROR(U261,0)&lt;0,IF(ABS((MAX($D$16,POWER((ABS(K261)^2)/($I$5*MAX(F261,0.1)^2),1/3)))-IFERROR(L261,0))&gt;$D$19,MAX($D$16,IF((MAX($D$16,POWER((ABS(K261)^2)/($I$5*MAX(F261,0.1)^2),1/3)))&gt;IFERROR(L261,0),MIN((MAX($D$16,POWER((ABS(K261)^2)/($I$5*MAX(F261,0.1)^2),1/3))),IFERROR(L261,0)+(MIN(ABS(IFERROR(U261,0))*$D$18,ABS((MAX($D$16,POWER((ABS(K261)^2)/($I$5*MAX(F261,0.1)^2),1/3)))-IFERROR(L261,0))))),MAX((MAX($D$16,POWER((ABS(K261)^2)/($I$5*MAX(F261,0.1)^2),1/3))),IFERROR(L261,0)-(MIN(ABS(IFERROR(U261,0))*$D$18,ABS((MAX($D$16,POWER((ABS(K261)^2)/($I$5*MAX(F261,0.1)^2),1/3)))-IFERROR(L261,0))))))),MAX($D$16,POWER((ABS(K261)^2)/($I$5*MAX(F261,0.1)^2),1/3))),MAX($D$16,IFERROR(L261,0)))))))</f>
        <v/>
      </c>
      <c r="M261">
        <f>((F261)+(G261)*(L261))*(L261)</f>
        <v/>
      </c>
      <c r="N261">
        <f>(((F261)+(G261)*(L261))*(L261))/MAX((F261)+2*(L261)*SQRT(1+(G261)^2),1E-6)</f>
        <v/>
      </c>
      <c r="O261">
        <f>ABS(K261)/MAX(((F261)+(G261)*(L261))*(L261),1E-6)</f>
        <v/>
      </c>
      <c r="P261">
        <f>E261+L261</f>
        <v/>
      </c>
      <c r="Q261">
        <f>P261+((ABS(K261)/MAX(((F261)+(G261)*(L261))*(L261),1E-6))^2)/(2*$I$5)</f>
        <v/>
      </c>
      <c r="R261">
        <f>((ABS(K261)*$D$6)/(MAX(((F261)+(G261)*(L261))*(L261),1E-6)*MAX(((((F261)+(G261)*(L261))*(L261))/MAX((F261)+2*(L261)*SQRT(1+(G261)^2),1E-6))^(2/3),1E-6)))^2</f>
        <v/>
      </c>
      <c r="S261">
        <f>ABS(ABS(K261)/MAX(((F261)+(G261)*(L261))*(L261),1E-6))/SQRT($I$5*MAX((((F261)+(G261)*(L261))*(L261))/MAX((F261)+2*(G261)*(L261),1E-6),1E-6))</f>
        <v/>
      </c>
      <c r="T261">
        <f>((F261)*(L261)^2)/2+(G261)*(L261)^3/3+(ABS(K261)^2)/($I$5*MAX(((F261)+(G261)*(L261))*(L261),1E-6))</f>
        <v/>
      </c>
      <c r="U261">
        <f>IF($D$20=0,0,IFERROR(Q260-(((R260+R261)/2)*J261)-(IF(O260&gt;O261,$D$8*((O260^2-O261^2)/(2*$I$5)),$D$9*((O261^2-O260^2)/(2*$I$5)))+($D$10*(ABS(I261)/90)*(MAX(O260^2,O261^2)/(2*$I$5))))-Q261,0))</f>
        <v/>
      </c>
      <c r="V261">
        <f>IF($D$20=0,1,IFERROR(IF(ROUND(S261,3)=1,1,IF(AND(ABS(U261)&lt;$D$19,S261&gt;1),1,0)),0))</f>
        <v/>
      </c>
      <c r="W261">
        <f>IF($D$20=0,IFERROR(W262,MAX($D$16,POWER((ABS(K261)^2)/($I$5*MAX(F261,0.1)^2),1/3))),IF(IFERROR(AG262,0)=0,IFERROR(W262,MAX($D$16,POWER((ABS(K261)^2)/($I$5*MAX(F261,0.1)^2),1/3))),IF(OR(IFERROR(W261,0)=0,IFERROR(AD262,0)&gt;1),MAX($D$16,POWER((ABS(K261)^2)/($I$5*MAX(F261,0.1)^2),1/3)),IF(IFERROR(AF261,0)&gt;0,MAX($D$16,IFERROR(W261,0)+((IFERROR(AF261,0))*$D$18*IF((IFERROR(AD261,0))&lt;1,1,-1))),IF(IFERROR(AF261,0)&lt;0,IF(ABS((MAX($D$16,POWER((ABS(K261)^2)/($I$5*MAX(F261,0.1)^2),1/3)))-IFERROR(W261,0))&gt;$D$19,MAX($D$16,IF((MAX($D$16,POWER((ABS(K261)^2)/($I$5*MAX(F261,0.1)^2),1/3)))&gt;IFERROR(W261,0),MIN((MAX($D$16,POWER((ABS(K261)^2)/($I$5*MAX(F261,0.1)^2),1/3))),IFERROR(W261,0)+(MIN(ABS(IFERROR(AF261,0))*$D$18,ABS((MAX($D$16,POWER((ABS(K261)^2)/($I$5*MAX(F261,0.1)^2),1/3)))-IFERROR(W261,0))))),MAX((MAX($D$16,POWER((ABS(K261)^2)/($I$5*MAX(F261,0.1)^2),1/3))),IFERROR(W261,0)-(MIN(ABS(IFERROR(AF261,0))*$D$18,ABS((MAX($D$16,POWER((ABS(K261)^2)/($I$5*MAX(F261,0.1)^2),1/3)))-IFERROR(W261,0))))))),MAX($D$16,POWER((ABS(K261)^2)/($I$5*MAX(F261,0.1)^2),1/3))),MAX($D$16,IFERROR(W261,0)))))))</f>
        <v/>
      </c>
      <c r="X261">
        <f>((F261)+(G261)*(W261))*(W261)</f>
        <v/>
      </c>
      <c r="Y261">
        <f>(((F261)+(G261)*(W261))*(W261))/MAX((F261)+2*(W261)*SQRT(1+(G261)^2),1E-6)</f>
        <v/>
      </c>
      <c r="Z261">
        <f>ABS(K261)/MAX(((F261)+(G261)*(W261))*(W261),1E-6)</f>
        <v/>
      </c>
      <c r="AA261">
        <f>E261+W261</f>
        <v/>
      </c>
      <c r="AB261">
        <f>AA261+((ABS(K261)/MAX(((F261)+(G261)*(W261))*(W261),1E-6))^2)/(2*$I$5)</f>
        <v/>
      </c>
      <c r="AC261">
        <f>((ABS(K261)*$D$6)/(MAX(((F261)+(G261)*(W261))*(W261),1E-6)*MAX(((((F261)+(G261)*(W261))*(W261))/MAX((F261)+2*(W261)*SQRT(1+(G261)^2),1E-6))^(2/3),1E-6)))^2</f>
        <v/>
      </c>
      <c r="AD261">
        <f>ABS(ABS(K261)/MAX(((F261)+(G261)*(W261))*(W261),1E-6))/SQRT($I$5*MAX((((F261)+(G261)*(W261))*(W261))/MAX((F261)+2*(G261)*(W261),1E-6),1E-6))</f>
        <v/>
      </c>
      <c r="AE261">
        <f>((F261)*(W261)^2)/2+(G261)*(W261)^3/3+(ABS(K261)^2)/($I$5*MAX(((F261)+(G261)*(W261))*(W261),1E-6))</f>
        <v/>
      </c>
      <c r="AF261">
        <f>IF($D$20=0,0,IFERROR(AB262+(((AC261+AC262)/2)*J262)+(IF(Z261&gt;Z262,$D$8*((Z261^2-Z262^2)/(2*$I$5)),$D$9*((Z262^2-Z261^2)/(2*$I$5)))+($D$10*(ABS(I262)/90)*(MAX(Z261^2,Z262^2)/(2*$I$5))))-AB261,0))</f>
        <v/>
      </c>
      <c r="AG261">
        <f>IF($D$20=0,1,IFERROR(IF(ROUND(AD261,3)=1,1,IF(AND(ABS(AF261)&lt;$D$19,AD261&lt;1),1,0)),0))</f>
        <v/>
      </c>
      <c r="AH261">
        <f>IFERROR(IF(V32="Supercritical",MAX($D$16,IFERROR(L261,MAX($D$16,POWER((ABS(K261)^2)/($I$5*MAX(F261,0.1)^2),1/3)))),IF(V32="Subcritical",MAX($D$16,IFERROR(W261,MAX($D$16,POWER((ABS(K261)^2)/($I$5*MAX(F261,0.1)^2),1/3)))),IF(AND(IFERROR(V261,0)=1,IFERROR(AG261,0)=1),IF(IFERROR(T261,-1E99)&gt;=IFERROR(AE261,-1E99),MAX($D$16,IFERROR(L261,MAX($D$16,POWER((ABS(K261)^2)/($I$5*MAX(F261,0.1)^2),1/3)))),MAX($D$16,IFERROR(W261,MAX($D$16,POWER((ABS(K261)^2)/($I$5*MAX(F261,0.1)^2),1/3))))),IF(IFERROR(V261,0)=1,MAX($D$16,IFERROR(L261,MAX($D$16,POWER((ABS(K261)^2)/($I$5*MAX(F261,0.1)^2),1/3)))),IF(IFERROR(AG261,0)=1,MAX($D$16,IFERROR(W261,MAX($D$16,POWER((ABS(K261)^2)/($I$5*MAX(F261,0.1)^2),1/3)))),MAX($D$16,POWER((ABS(K261)^2)/($I$5*MAX(F261,0.1)^2),1/3))))))),MAX($D$16,POWER((ABS(K261)^2)/($I$5*MAX(F261,0.1)^2),1/3)))</f>
        <v/>
      </c>
      <c r="AI261">
        <f>E261+AH261</f>
        <v/>
      </c>
      <c r="AJ261">
        <f>AI261+((ABS(K261)/MAX(((F261)+(G261)*(AH261))*(AH261),1E-6))^2)/(2*$I$5)</f>
        <v/>
      </c>
      <c r="AM261" t="n">
        <v>0</v>
      </c>
      <c r="AN261" t="n">
        <v>0</v>
      </c>
      <c r="AO261">
        <f>AM261+AN261</f>
        <v/>
      </c>
      <c r="AP261">
        <f>AP260+AO261</f>
        <v/>
      </c>
      <c r="AQ261">
        <f>ABS(ABS(K261)/MAX(((F261)+(G261)*(AH261))*(AH261),1E-6))/SQRT($I$5*MAX((((F261)+(G261)*(AH261))*(AH261))/MAX((F261)+2*(G261)*(AH261),1E-6),1E-6))</f>
        <v/>
      </c>
      <c r="AR261">
        <f>IF(AQ261&lt;1,"Subcritical","Supercritical")</f>
        <v/>
      </c>
      <c r="AS261">
        <f>((ABS(K261)*$D$6)/(MAX(((F261)+(G261)*(AH261))*(AH261),1E-6)*MAX(((((F261)+(G261)*(AH261))*(AH261))/MAX((F261)+2*(AH261)*SQRT(1+(G261)^2),1E-6))^(2/3),1E-6)))^2</f>
        <v/>
      </c>
    </row>
    <row r="262">
      <c r="A262" t="n">
        <v>113</v>
      </c>
      <c r="B262" t="n">
        <v>111.949</v>
      </c>
      <c r="C262" t="n">
        <v>616471.843</v>
      </c>
      <c r="D262" t="n">
        <v>3097695.395</v>
      </c>
      <c r="E262" t="n">
        <v>632.506</v>
      </c>
      <c r="F262" t="n">
        <v>5.2</v>
      </c>
      <c r="G262" t="n">
        <v>0</v>
      </c>
      <c r="H262" t="inlineStr">
        <is>
          <t>Normal</t>
        </is>
      </c>
      <c r="I262" t="n">
        <v>0.055</v>
      </c>
      <c r="J262">
        <f>B262-B261</f>
        <v/>
      </c>
      <c r="K262">
        <f>MAX(0,K261-AO261)</f>
        <v/>
      </c>
      <c r="L262">
        <f>IF($D$20=0,IFERROR(L261,MAX($D$16,POWER((ABS(K262)^2)/($I$5*MAX(F262,0.1)^2),1/3))),IF(IFERROR(V261,0)=0,IFERROR(L261,MAX($D$16,POWER((ABS(K262)^2)/($I$5*MAX(F262,0.1)^2),1/3))),IF(OR(IFERROR(L262,0)=0,IFERROR(S261,0)&lt;1,IFERROR(S262,0)&lt;1),MAX($D$16,POWER((ABS(K262)^2)/($I$5*MAX(F262,0.1)^2),1/3)),IF(IFERROR(U262,0)&gt;0,MAX($D$16,IFERROR(L262,0)+((IFERROR(U262,0))*$D$18*IF((IFERROR(S262,0))&lt;1,1,-1))),IF(IFERROR(U262,0)&lt;0,IF(ABS((MAX($D$16,POWER((ABS(K262)^2)/($I$5*MAX(F262,0.1)^2),1/3)))-IFERROR(L262,0))&gt;$D$19,MAX($D$16,IF((MAX($D$16,POWER((ABS(K262)^2)/($I$5*MAX(F262,0.1)^2),1/3)))&gt;IFERROR(L262,0),MIN((MAX($D$16,POWER((ABS(K262)^2)/($I$5*MAX(F262,0.1)^2),1/3))),IFERROR(L262,0)+(MIN(ABS(IFERROR(U262,0))*$D$18,ABS((MAX($D$16,POWER((ABS(K262)^2)/($I$5*MAX(F262,0.1)^2),1/3)))-IFERROR(L262,0))))),MAX((MAX($D$16,POWER((ABS(K262)^2)/($I$5*MAX(F262,0.1)^2),1/3))),IFERROR(L262,0)-(MIN(ABS(IFERROR(U262,0))*$D$18,ABS((MAX($D$16,POWER((ABS(K262)^2)/($I$5*MAX(F262,0.1)^2),1/3)))-IFERROR(L262,0))))))),MAX($D$16,POWER((ABS(K262)^2)/($I$5*MAX(F262,0.1)^2),1/3))),MAX($D$16,IFERROR(L262,0)))))))</f>
        <v/>
      </c>
      <c r="M262">
        <f>((F262)+(G262)*(L262))*(L262)</f>
        <v/>
      </c>
      <c r="N262">
        <f>(((F262)+(G262)*(L262))*(L262))/MAX((F262)+2*(L262)*SQRT(1+(G262)^2),1E-6)</f>
        <v/>
      </c>
      <c r="O262">
        <f>ABS(K262)/MAX(((F262)+(G262)*(L262))*(L262),1E-6)</f>
        <v/>
      </c>
      <c r="P262">
        <f>E262+L262</f>
        <v/>
      </c>
      <c r="Q262">
        <f>P262+((ABS(K262)/MAX(((F262)+(G262)*(L262))*(L262),1E-6))^2)/(2*$I$5)</f>
        <v/>
      </c>
      <c r="R262">
        <f>((ABS(K262)*$D$6)/(MAX(((F262)+(G262)*(L262))*(L262),1E-6)*MAX(((((F262)+(G262)*(L262))*(L262))/MAX((F262)+2*(L262)*SQRT(1+(G262)^2),1E-6))^(2/3),1E-6)))^2</f>
        <v/>
      </c>
      <c r="S262">
        <f>ABS(ABS(K262)/MAX(((F262)+(G262)*(L262))*(L262),1E-6))/SQRT($I$5*MAX((((F262)+(G262)*(L262))*(L262))/MAX((F262)+2*(G262)*(L262),1E-6),1E-6))</f>
        <v/>
      </c>
      <c r="T262">
        <f>((F262)*(L262)^2)/2+(G262)*(L262)^3/3+(ABS(K262)^2)/($I$5*MAX(((F262)+(G262)*(L262))*(L262),1E-6))</f>
        <v/>
      </c>
      <c r="U262">
        <f>IF($D$20=0,0,IFERROR(Q261-(((R261+R262)/2)*J262)-(IF(O261&gt;O262,$D$8*((O261^2-O262^2)/(2*$I$5)),$D$9*((O262^2-O261^2)/(2*$I$5)))+($D$10*(ABS(I262)/90)*(MAX(O261^2,O262^2)/(2*$I$5))))-Q262,0))</f>
        <v/>
      </c>
      <c r="V262">
        <f>IF($D$20=0,1,IFERROR(IF(ROUND(S262,3)=1,1,IF(AND(ABS(U262)&lt;$D$19,S262&gt;1),1,0)),0))</f>
        <v/>
      </c>
      <c r="W262">
        <f>IF($D$20=0,IFERROR(W263,MAX($D$16,POWER((ABS(K262)^2)/($I$5*MAX(F262,0.1)^2),1/3))),IF(IFERROR(AG263,0)=0,IFERROR(W263,MAX($D$16,POWER((ABS(K262)^2)/($I$5*MAX(F262,0.1)^2),1/3))),IF(OR(IFERROR(W262,0)=0,IFERROR(AD263,0)&gt;1),MAX($D$16,POWER((ABS(K262)^2)/($I$5*MAX(F262,0.1)^2),1/3)),IF(IFERROR(AF262,0)&gt;0,MAX($D$16,IFERROR(W262,0)+((IFERROR(AF262,0))*$D$18*IF((IFERROR(AD262,0))&lt;1,1,-1))),IF(IFERROR(AF262,0)&lt;0,IF(ABS((MAX($D$16,POWER((ABS(K262)^2)/($I$5*MAX(F262,0.1)^2),1/3)))-IFERROR(W262,0))&gt;$D$19,MAX($D$16,IF((MAX($D$16,POWER((ABS(K262)^2)/($I$5*MAX(F262,0.1)^2),1/3)))&gt;IFERROR(W262,0),MIN((MAX($D$16,POWER((ABS(K262)^2)/($I$5*MAX(F262,0.1)^2),1/3))),IFERROR(W262,0)+(MIN(ABS(IFERROR(AF262,0))*$D$18,ABS((MAX($D$16,POWER((ABS(K262)^2)/($I$5*MAX(F262,0.1)^2),1/3)))-IFERROR(W262,0))))),MAX((MAX($D$16,POWER((ABS(K262)^2)/($I$5*MAX(F262,0.1)^2),1/3))),IFERROR(W262,0)-(MIN(ABS(IFERROR(AF262,0))*$D$18,ABS((MAX($D$16,POWER((ABS(K262)^2)/($I$5*MAX(F262,0.1)^2),1/3)))-IFERROR(W262,0))))))),MAX($D$16,POWER((ABS(K262)^2)/($I$5*MAX(F262,0.1)^2),1/3))),MAX($D$16,IFERROR(W262,0)))))))</f>
        <v/>
      </c>
      <c r="X262">
        <f>((F262)+(G262)*(W262))*(W262)</f>
        <v/>
      </c>
      <c r="Y262">
        <f>(((F262)+(G262)*(W262))*(W262))/MAX((F262)+2*(W262)*SQRT(1+(G262)^2),1E-6)</f>
        <v/>
      </c>
      <c r="Z262">
        <f>ABS(K262)/MAX(((F262)+(G262)*(W262))*(W262),1E-6)</f>
        <v/>
      </c>
      <c r="AA262">
        <f>E262+W262</f>
        <v/>
      </c>
      <c r="AB262">
        <f>AA262+((ABS(K262)/MAX(((F262)+(G262)*(W262))*(W262),1E-6))^2)/(2*$I$5)</f>
        <v/>
      </c>
      <c r="AC262">
        <f>((ABS(K262)*$D$6)/(MAX(((F262)+(G262)*(W262))*(W262),1E-6)*MAX(((((F262)+(G262)*(W262))*(W262))/MAX((F262)+2*(W262)*SQRT(1+(G262)^2),1E-6))^(2/3),1E-6)))^2</f>
        <v/>
      </c>
      <c r="AD262">
        <f>ABS(ABS(K262)/MAX(((F262)+(G262)*(W262))*(W262),1E-6))/SQRT($I$5*MAX((((F262)+(G262)*(W262))*(W262))/MAX((F262)+2*(G262)*(W262),1E-6),1E-6))</f>
        <v/>
      </c>
      <c r="AE262">
        <f>((F262)*(W262)^2)/2+(G262)*(W262)^3/3+(ABS(K262)^2)/($I$5*MAX(((F262)+(G262)*(W262))*(W262),1E-6))</f>
        <v/>
      </c>
      <c r="AF262">
        <f>IF($D$20=0,0,IFERROR(AB263+(((AC262+AC263)/2)*J263)+(IF(Z262&gt;Z263,$D$8*((Z262^2-Z263^2)/(2*$I$5)),$D$9*((Z263^2-Z262^2)/(2*$I$5)))+($D$10*(ABS(I263)/90)*(MAX(Z262^2,Z263^2)/(2*$I$5))))-AB262,0))</f>
        <v/>
      </c>
      <c r="AG262">
        <f>IF($D$20=0,1,IFERROR(IF(ROUND(AD262,3)=1,1,IF(AND(ABS(AF262)&lt;$D$19,AD262&lt;1),1,0)),0))</f>
        <v/>
      </c>
      <c r="AH262">
        <f>IFERROR(IF(V32="Supercritical",MAX($D$16,IFERROR(L262,MAX($D$16,POWER((ABS(K262)^2)/($I$5*MAX(F262,0.1)^2),1/3)))),IF(V32="Subcritical",MAX($D$16,IFERROR(W262,MAX($D$16,POWER((ABS(K262)^2)/($I$5*MAX(F262,0.1)^2),1/3)))),IF(AND(IFERROR(V262,0)=1,IFERROR(AG262,0)=1),IF(IFERROR(T262,-1E99)&gt;=IFERROR(AE262,-1E99),MAX($D$16,IFERROR(L262,MAX($D$16,POWER((ABS(K262)^2)/($I$5*MAX(F262,0.1)^2),1/3)))),MAX($D$16,IFERROR(W262,MAX($D$16,POWER((ABS(K262)^2)/($I$5*MAX(F262,0.1)^2),1/3))))),IF(IFERROR(V262,0)=1,MAX($D$16,IFERROR(L262,MAX($D$16,POWER((ABS(K262)^2)/($I$5*MAX(F262,0.1)^2),1/3)))),IF(IFERROR(AG262,0)=1,MAX($D$16,IFERROR(W262,MAX($D$16,POWER((ABS(K262)^2)/($I$5*MAX(F262,0.1)^2),1/3)))),MAX($D$16,POWER((ABS(K262)^2)/($I$5*MAX(F262,0.1)^2),1/3))))))),MAX($D$16,POWER((ABS(K262)^2)/($I$5*MAX(F262,0.1)^2),1/3)))</f>
        <v/>
      </c>
      <c r="AI262">
        <f>E262+AH262</f>
        <v/>
      </c>
      <c r="AJ262">
        <f>AI262+((ABS(K262)/MAX(((F262)+(G262)*(AH262))*(AH262),1E-6))^2)/(2*$I$5)</f>
        <v/>
      </c>
      <c r="AM262" t="n">
        <v>0</v>
      </c>
      <c r="AN262" t="n">
        <v>0</v>
      </c>
      <c r="AO262">
        <f>AM262+AN262</f>
        <v/>
      </c>
      <c r="AP262">
        <f>AP261+AO262</f>
        <v/>
      </c>
      <c r="AQ262">
        <f>ABS(ABS(K262)/MAX(((F262)+(G262)*(AH262))*(AH262),1E-6))/SQRT($I$5*MAX((((F262)+(G262)*(AH262))*(AH262))/MAX((F262)+2*(G262)*(AH262),1E-6),1E-6))</f>
        <v/>
      </c>
      <c r="AR262">
        <f>IF(AQ262&lt;1,"Subcritical","Supercritical")</f>
        <v/>
      </c>
      <c r="AS262">
        <f>((ABS(K262)*$D$6)/(MAX(((F262)+(G262)*(AH262))*(AH262),1E-6)*MAX(((((F262)+(G262)*(AH262))*(AH262))/MAX((F262)+2*(AH262)*SQRT(1+(G262)^2),1E-6))^(2/3),1E-6)))^2</f>
        <v/>
      </c>
    </row>
    <row r="263">
      <c r="A263" t="n">
        <v>114</v>
      </c>
      <c r="B263" t="n">
        <v>112.948</v>
      </c>
      <c r="C263" t="n">
        <v>616470.845</v>
      </c>
      <c r="D263" t="n">
        <v>3097695.348</v>
      </c>
      <c r="E263" t="n">
        <v>632.5055</v>
      </c>
      <c r="F263" t="n">
        <v>5.2</v>
      </c>
      <c r="G263" t="n">
        <v>0</v>
      </c>
      <c r="H263" t="inlineStr">
        <is>
          <t>Normal</t>
        </is>
      </c>
      <c r="I263" t="n">
        <v>0.055</v>
      </c>
      <c r="J263">
        <f>B263-B262</f>
        <v/>
      </c>
      <c r="K263">
        <f>MAX(0,K262-AO262)</f>
        <v/>
      </c>
      <c r="L263">
        <f>IF($D$20=0,IFERROR(L262,MAX($D$16,POWER((ABS(K263)^2)/($I$5*MAX(F263,0.1)^2),1/3))),IF(IFERROR(V262,0)=0,IFERROR(L262,MAX($D$16,POWER((ABS(K263)^2)/($I$5*MAX(F263,0.1)^2),1/3))),IF(OR(IFERROR(L263,0)=0,IFERROR(S262,0)&lt;1,IFERROR(S263,0)&lt;1),MAX($D$16,POWER((ABS(K263)^2)/($I$5*MAX(F263,0.1)^2),1/3)),IF(IFERROR(U263,0)&gt;0,MAX($D$16,IFERROR(L263,0)+((IFERROR(U263,0))*$D$18*IF((IFERROR(S263,0))&lt;1,1,-1))),IF(IFERROR(U263,0)&lt;0,IF(ABS((MAX($D$16,POWER((ABS(K263)^2)/($I$5*MAX(F263,0.1)^2),1/3)))-IFERROR(L263,0))&gt;$D$19,MAX($D$16,IF((MAX($D$16,POWER((ABS(K263)^2)/($I$5*MAX(F263,0.1)^2),1/3)))&gt;IFERROR(L263,0),MIN((MAX($D$16,POWER((ABS(K263)^2)/($I$5*MAX(F263,0.1)^2),1/3))),IFERROR(L263,0)+(MIN(ABS(IFERROR(U263,0))*$D$18,ABS((MAX($D$16,POWER((ABS(K263)^2)/($I$5*MAX(F263,0.1)^2),1/3)))-IFERROR(L263,0))))),MAX((MAX($D$16,POWER((ABS(K263)^2)/($I$5*MAX(F263,0.1)^2),1/3))),IFERROR(L263,0)-(MIN(ABS(IFERROR(U263,0))*$D$18,ABS((MAX($D$16,POWER((ABS(K263)^2)/($I$5*MAX(F263,0.1)^2),1/3)))-IFERROR(L263,0))))))),MAX($D$16,POWER((ABS(K263)^2)/($I$5*MAX(F263,0.1)^2),1/3))),MAX($D$16,IFERROR(L263,0)))))))</f>
        <v/>
      </c>
      <c r="M263">
        <f>((F263)+(G263)*(L263))*(L263)</f>
        <v/>
      </c>
      <c r="N263">
        <f>(((F263)+(G263)*(L263))*(L263))/MAX((F263)+2*(L263)*SQRT(1+(G263)^2),1E-6)</f>
        <v/>
      </c>
      <c r="O263">
        <f>ABS(K263)/MAX(((F263)+(G263)*(L263))*(L263),1E-6)</f>
        <v/>
      </c>
      <c r="P263">
        <f>E263+L263</f>
        <v/>
      </c>
      <c r="Q263">
        <f>P263+((ABS(K263)/MAX(((F263)+(G263)*(L263))*(L263),1E-6))^2)/(2*$I$5)</f>
        <v/>
      </c>
      <c r="R263">
        <f>((ABS(K263)*$D$6)/(MAX(((F263)+(G263)*(L263))*(L263),1E-6)*MAX(((((F263)+(G263)*(L263))*(L263))/MAX((F263)+2*(L263)*SQRT(1+(G263)^2),1E-6))^(2/3),1E-6)))^2</f>
        <v/>
      </c>
      <c r="S263">
        <f>ABS(ABS(K263)/MAX(((F263)+(G263)*(L263))*(L263),1E-6))/SQRT($I$5*MAX((((F263)+(G263)*(L263))*(L263))/MAX((F263)+2*(G263)*(L263),1E-6),1E-6))</f>
        <v/>
      </c>
      <c r="T263">
        <f>((F263)*(L263)^2)/2+(G263)*(L263)^3/3+(ABS(K263)^2)/($I$5*MAX(((F263)+(G263)*(L263))*(L263),1E-6))</f>
        <v/>
      </c>
      <c r="U263">
        <f>IF($D$20=0,0,IFERROR(Q262-(((R262+R263)/2)*J263)-(IF(O262&gt;O263,$D$8*((O262^2-O263^2)/(2*$I$5)),$D$9*((O263^2-O262^2)/(2*$I$5)))+($D$10*(ABS(I263)/90)*(MAX(O262^2,O263^2)/(2*$I$5))))-Q263,0))</f>
        <v/>
      </c>
      <c r="V263">
        <f>IF($D$20=0,1,IFERROR(IF(ROUND(S263,3)=1,1,IF(AND(ABS(U263)&lt;$D$19,S263&gt;1),1,0)),0))</f>
        <v/>
      </c>
      <c r="W263">
        <f>IF($D$20=0,IFERROR(W264,MAX($D$16,POWER((ABS(K263)^2)/($I$5*MAX(F263,0.1)^2),1/3))),IF(IFERROR(AG264,0)=0,IFERROR(W264,MAX($D$16,POWER((ABS(K263)^2)/($I$5*MAX(F263,0.1)^2),1/3))),IF(OR(IFERROR(W263,0)=0,IFERROR(AD264,0)&gt;1),MAX($D$16,POWER((ABS(K263)^2)/($I$5*MAX(F263,0.1)^2),1/3)),IF(IFERROR(AF263,0)&gt;0,MAX($D$16,IFERROR(W263,0)+((IFERROR(AF263,0))*$D$18*IF((IFERROR(AD263,0))&lt;1,1,-1))),IF(IFERROR(AF263,0)&lt;0,IF(ABS((MAX($D$16,POWER((ABS(K263)^2)/($I$5*MAX(F263,0.1)^2),1/3)))-IFERROR(W263,0))&gt;$D$19,MAX($D$16,IF((MAX($D$16,POWER((ABS(K263)^2)/($I$5*MAX(F263,0.1)^2),1/3)))&gt;IFERROR(W263,0),MIN((MAX($D$16,POWER((ABS(K263)^2)/($I$5*MAX(F263,0.1)^2),1/3))),IFERROR(W263,0)+(MIN(ABS(IFERROR(AF263,0))*$D$18,ABS((MAX($D$16,POWER((ABS(K263)^2)/($I$5*MAX(F263,0.1)^2),1/3)))-IFERROR(W263,0))))),MAX((MAX($D$16,POWER((ABS(K263)^2)/($I$5*MAX(F263,0.1)^2),1/3))),IFERROR(W263,0)-(MIN(ABS(IFERROR(AF263,0))*$D$18,ABS((MAX($D$16,POWER((ABS(K263)^2)/($I$5*MAX(F263,0.1)^2),1/3)))-IFERROR(W263,0))))))),MAX($D$16,POWER((ABS(K263)^2)/($I$5*MAX(F263,0.1)^2),1/3))),MAX($D$16,IFERROR(W263,0)))))))</f>
        <v/>
      </c>
      <c r="X263">
        <f>((F263)+(G263)*(W263))*(W263)</f>
        <v/>
      </c>
      <c r="Y263">
        <f>(((F263)+(G263)*(W263))*(W263))/MAX((F263)+2*(W263)*SQRT(1+(G263)^2),1E-6)</f>
        <v/>
      </c>
      <c r="Z263">
        <f>ABS(K263)/MAX(((F263)+(G263)*(W263))*(W263),1E-6)</f>
        <v/>
      </c>
      <c r="AA263">
        <f>E263+W263</f>
        <v/>
      </c>
      <c r="AB263">
        <f>AA263+((ABS(K263)/MAX(((F263)+(G263)*(W263))*(W263),1E-6))^2)/(2*$I$5)</f>
        <v/>
      </c>
      <c r="AC263">
        <f>((ABS(K263)*$D$6)/(MAX(((F263)+(G263)*(W263))*(W263),1E-6)*MAX(((((F263)+(G263)*(W263))*(W263))/MAX((F263)+2*(W263)*SQRT(1+(G263)^2),1E-6))^(2/3),1E-6)))^2</f>
        <v/>
      </c>
      <c r="AD263">
        <f>ABS(ABS(K263)/MAX(((F263)+(G263)*(W263))*(W263),1E-6))/SQRT($I$5*MAX((((F263)+(G263)*(W263))*(W263))/MAX((F263)+2*(G263)*(W263),1E-6),1E-6))</f>
        <v/>
      </c>
      <c r="AE263">
        <f>((F263)*(W263)^2)/2+(G263)*(W263)^3/3+(ABS(K263)^2)/($I$5*MAX(((F263)+(G263)*(W263))*(W263),1E-6))</f>
        <v/>
      </c>
      <c r="AF263">
        <f>IF($D$20=0,0,IFERROR(AB264+(((AC263+AC264)/2)*J264)+(IF(Z263&gt;Z264,$D$8*((Z263^2-Z264^2)/(2*$I$5)),$D$9*((Z264^2-Z263^2)/(2*$I$5)))+($D$10*(ABS(I264)/90)*(MAX(Z263^2,Z264^2)/(2*$I$5))))-AB263,0))</f>
        <v/>
      </c>
      <c r="AG263">
        <f>IF($D$20=0,1,IFERROR(IF(ROUND(AD263,3)=1,1,IF(AND(ABS(AF263)&lt;$D$19,AD263&lt;1),1,0)),0))</f>
        <v/>
      </c>
      <c r="AH263">
        <f>IFERROR(IF(V32="Supercritical",MAX($D$16,IFERROR(L263,MAX($D$16,POWER((ABS(K263)^2)/($I$5*MAX(F263,0.1)^2),1/3)))),IF(V32="Subcritical",MAX($D$16,IFERROR(W263,MAX($D$16,POWER((ABS(K263)^2)/($I$5*MAX(F263,0.1)^2),1/3)))),IF(AND(IFERROR(V263,0)=1,IFERROR(AG263,0)=1),IF(IFERROR(T263,-1E99)&gt;=IFERROR(AE263,-1E99),MAX($D$16,IFERROR(L263,MAX($D$16,POWER((ABS(K263)^2)/($I$5*MAX(F263,0.1)^2),1/3)))),MAX($D$16,IFERROR(W263,MAX($D$16,POWER((ABS(K263)^2)/($I$5*MAX(F263,0.1)^2),1/3))))),IF(IFERROR(V263,0)=1,MAX($D$16,IFERROR(L263,MAX($D$16,POWER((ABS(K263)^2)/($I$5*MAX(F263,0.1)^2),1/3)))),IF(IFERROR(AG263,0)=1,MAX($D$16,IFERROR(W263,MAX($D$16,POWER((ABS(K263)^2)/($I$5*MAX(F263,0.1)^2),1/3)))),MAX($D$16,POWER((ABS(K263)^2)/($I$5*MAX(F263,0.1)^2),1/3))))))),MAX($D$16,POWER((ABS(K263)^2)/($I$5*MAX(F263,0.1)^2),1/3)))</f>
        <v/>
      </c>
      <c r="AI263">
        <f>E263+AH263</f>
        <v/>
      </c>
      <c r="AJ263">
        <f>AI263+((ABS(K263)/MAX(((F263)+(G263)*(AH263))*(AH263),1E-6))^2)/(2*$I$5)</f>
        <v/>
      </c>
      <c r="AM263" t="n">
        <v>0</v>
      </c>
      <c r="AN263" t="n">
        <v>0</v>
      </c>
      <c r="AO263">
        <f>AM263+AN263</f>
        <v/>
      </c>
      <c r="AP263">
        <f>AP262+AO263</f>
        <v/>
      </c>
      <c r="AQ263">
        <f>ABS(ABS(K263)/MAX(((F263)+(G263)*(AH263))*(AH263),1E-6))/SQRT($I$5*MAX((((F263)+(G263)*(AH263))*(AH263))/MAX((F263)+2*(G263)*(AH263),1E-6),1E-6))</f>
        <v/>
      </c>
      <c r="AR263">
        <f>IF(AQ263&lt;1,"Subcritical","Supercritical")</f>
        <v/>
      </c>
      <c r="AS263">
        <f>((ABS(K263)*$D$6)/(MAX(((F263)+(G263)*(AH263))*(AH263),1E-6)*MAX(((((F263)+(G263)*(AH263))*(AH263))/MAX((F263)+2*(AH263)*SQRT(1+(G263)^2),1E-6))^(2/3),1E-6)))^2</f>
        <v/>
      </c>
    </row>
    <row r="264">
      <c r="A264" t="n">
        <v>115</v>
      </c>
      <c r="B264" t="n">
        <v>113.948</v>
      </c>
      <c r="C264" t="n">
        <v>616469.846</v>
      </c>
      <c r="D264" t="n">
        <v>3097695.3</v>
      </c>
      <c r="E264" t="n">
        <v>632.505</v>
      </c>
      <c r="F264" t="n">
        <v>5.2</v>
      </c>
      <c r="G264" t="n">
        <v>0</v>
      </c>
      <c r="H264" t="inlineStr">
        <is>
          <t>Normal</t>
        </is>
      </c>
      <c r="I264" t="n">
        <v>0</v>
      </c>
      <c r="J264">
        <f>B264-B263</f>
        <v/>
      </c>
      <c r="K264">
        <f>MAX(0,K263-AO263)</f>
        <v/>
      </c>
      <c r="L264">
        <f>IF($D$20=0,IFERROR(L263,MAX($D$16,POWER((ABS(K264)^2)/($I$5*MAX(F264,0.1)^2),1/3))),IF(IFERROR(V263,0)=0,IFERROR(L263,MAX($D$16,POWER((ABS(K264)^2)/($I$5*MAX(F264,0.1)^2),1/3))),IF(OR(IFERROR(L264,0)=0,IFERROR(S263,0)&lt;1,IFERROR(S264,0)&lt;1),MAX($D$16,POWER((ABS(K264)^2)/($I$5*MAX(F264,0.1)^2),1/3)),IF(IFERROR(U264,0)&gt;0,MAX($D$16,IFERROR(L264,0)+((IFERROR(U264,0))*$D$18*IF((IFERROR(S264,0))&lt;1,1,-1))),IF(IFERROR(U264,0)&lt;0,IF(ABS((MAX($D$16,POWER((ABS(K264)^2)/($I$5*MAX(F264,0.1)^2),1/3)))-IFERROR(L264,0))&gt;$D$19,MAX($D$16,IF((MAX($D$16,POWER((ABS(K264)^2)/($I$5*MAX(F264,0.1)^2),1/3)))&gt;IFERROR(L264,0),MIN((MAX($D$16,POWER((ABS(K264)^2)/($I$5*MAX(F264,0.1)^2),1/3))),IFERROR(L264,0)+(MIN(ABS(IFERROR(U264,0))*$D$18,ABS((MAX($D$16,POWER((ABS(K264)^2)/($I$5*MAX(F264,0.1)^2),1/3)))-IFERROR(L264,0))))),MAX((MAX($D$16,POWER((ABS(K264)^2)/($I$5*MAX(F264,0.1)^2),1/3))),IFERROR(L264,0)-(MIN(ABS(IFERROR(U264,0))*$D$18,ABS((MAX($D$16,POWER((ABS(K264)^2)/($I$5*MAX(F264,0.1)^2),1/3)))-IFERROR(L264,0))))))),MAX($D$16,POWER((ABS(K264)^2)/($I$5*MAX(F264,0.1)^2),1/3))),MAX($D$16,IFERROR(L264,0)))))))</f>
        <v/>
      </c>
      <c r="M264">
        <f>((F264)+(G264)*(L264))*(L264)</f>
        <v/>
      </c>
      <c r="N264">
        <f>(((F264)+(G264)*(L264))*(L264))/MAX((F264)+2*(L264)*SQRT(1+(G264)^2),1E-6)</f>
        <v/>
      </c>
      <c r="O264">
        <f>ABS(K264)/MAX(((F264)+(G264)*(L264))*(L264),1E-6)</f>
        <v/>
      </c>
      <c r="P264">
        <f>E264+L264</f>
        <v/>
      </c>
      <c r="Q264">
        <f>P264+((ABS(K264)/MAX(((F264)+(G264)*(L264))*(L264),1E-6))^2)/(2*$I$5)</f>
        <v/>
      </c>
      <c r="R264">
        <f>((ABS(K264)*$D$6)/(MAX(((F264)+(G264)*(L264))*(L264),1E-6)*MAX(((((F264)+(G264)*(L264))*(L264))/MAX((F264)+2*(L264)*SQRT(1+(G264)^2),1E-6))^(2/3),1E-6)))^2</f>
        <v/>
      </c>
      <c r="S264">
        <f>ABS(ABS(K264)/MAX(((F264)+(G264)*(L264))*(L264),1E-6))/SQRT($I$5*MAX((((F264)+(G264)*(L264))*(L264))/MAX((F264)+2*(G264)*(L264),1E-6),1E-6))</f>
        <v/>
      </c>
      <c r="T264">
        <f>((F264)*(L264)^2)/2+(G264)*(L264)^3/3+(ABS(K264)^2)/($I$5*MAX(((F264)+(G264)*(L264))*(L264),1E-6))</f>
        <v/>
      </c>
      <c r="U264">
        <f>IF($D$20=0,0,IFERROR(Q263-(((R263+R264)/2)*J264)-(IF(O263&gt;O264,$D$8*((O263^2-O264^2)/(2*$I$5)),$D$9*((O264^2-O263^2)/(2*$I$5)))+($D$10*(ABS(I264)/90)*(MAX(O263^2,O264^2)/(2*$I$5))))-Q264,0))</f>
        <v/>
      </c>
      <c r="V264">
        <f>IF($D$20=0,1,IFERROR(IF(ROUND(S264,3)=1,1,IF(AND(ABS(U264)&lt;$D$19,S264&gt;1),1,0)),0))</f>
        <v/>
      </c>
      <c r="W264">
        <f>IF($D$20=0,IFERROR(W265,MAX($D$16,POWER((ABS(K264)^2)/($I$5*MAX(F264,0.1)^2),1/3))),IF(IFERROR(AG265,0)=0,IFERROR(W265,MAX($D$16,POWER((ABS(K264)^2)/($I$5*MAX(F264,0.1)^2),1/3))),IF(OR(IFERROR(W264,0)=0,IFERROR(AD265,0)&gt;1),MAX($D$16,POWER((ABS(K264)^2)/($I$5*MAX(F264,0.1)^2),1/3)),IF(IFERROR(AF264,0)&gt;0,MAX($D$16,IFERROR(W264,0)+((IFERROR(AF264,0))*$D$18*IF((IFERROR(AD264,0))&lt;1,1,-1))),IF(IFERROR(AF264,0)&lt;0,IF(ABS((MAX($D$16,POWER((ABS(K264)^2)/($I$5*MAX(F264,0.1)^2),1/3)))-IFERROR(W264,0))&gt;$D$19,MAX($D$16,IF((MAX($D$16,POWER((ABS(K264)^2)/($I$5*MAX(F264,0.1)^2),1/3)))&gt;IFERROR(W264,0),MIN((MAX($D$16,POWER((ABS(K264)^2)/($I$5*MAX(F264,0.1)^2),1/3))),IFERROR(W264,0)+(MIN(ABS(IFERROR(AF264,0))*$D$18,ABS((MAX($D$16,POWER((ABS(K264)^2)/($I$5*MAX(F264,0.1)^2),1/3)))-IFERROR(W264,0))))),MAX((MAX($D$16,POWER((ABS(K264)^2)/($I$5*MAX(F264,0.1)^2),1/3))),IFERROR(W264,0)-(MIN(ABS(IFERROR(AF264,0))*$D$18,ABS((MAX($D$16,POWER((ABS(K264)^2)/($I$5*MAX(F264,0.1)^2),1/3)))-IFERROR(W264,0))))))),MAX($D$16,POWER((ABS(K264)^2)/($I$5*MAX(F264,0.1)^2),1/3))),MAX($D$16,IFERROR(W264,0)))))))</f>
        <v/>
      </c>
      <c r="X264">
        <f>((F264)+(G264)*(W264))*(W264)</f>
        <v/>
      </c>
      <c r="Y264">
        <f>(((F264)+(G264)*(W264))*(W264))/MAX((F264)+2*(W264)*SQRT(1+(G264)^2),1E-6)</f>
        <v/>
      </c>
      <c r="Z264">
        <f>ABS(K264)/MAX(((F264)+(G264)*(W264))*(W264),1E-6)</f>
        <v/>
      </c>
      <c r="AA264">
        <f>E264+W264</f>
        <v/>
      </c>
      <c r="AB264">
        <f>AA264+((ABS(K264)/MAX(((F264)+(G264)*(W264))*(W264),1E-6))^2)/(2*$I$5)</f>
        <v/>
      </c>
      <c r="AC264">
        <f>((ABS(K264)*$D$6)/(MAX(((F264)+(G264)*(W264))*(W264),1E-6)*MAX(((((F264)+(G264)*(W264))*(W264))/MAX((F264)+2*(W264)*SQRT(1+(G264)^2),1E-6))^(2/3),1E-6)))^2</f>
        <v/>
      </c>
      <c r="AD264">
        <f>ABS(ABS(K264)/MAX(((F264)+(G264)*(W264))*(W264),1E-6))/SQRT($I$5*MAX((((F264)+(G264)*(W264))*(W264))/MAX((F264)+2*(G264)*(W264),1E-6),1E-6))</f>
        <v/>
      </c>
      <c r="AE264">
        <f>((F264)*(W264)^2)/2+(G264)*(W264)^3/3+(ABS(K264)^2)/($I$5*MAX(((F264)+(G264)*(W264))*(W264),1E-6))</f>
        <v/>
      </c>
      <c r="AF264">
        <f>IF($D$20=0,0,IFERROR(AB265+(((AC264+AC265)/2)*J265)+(IF(Z264&gt;Z265,$D$8*((Z264^2-Z265^2)/(2*$I$5)),$D$9*((Z265^2-Z264^2)/(2*$I$5)))+($D$10*(ABS(I265)/90)*(MAX(Z264^2,Z265^2)/(2*$I$5))))-AB264,0))</f>
        <v/>
      </c>
      <c r="AG264">
        <f>IF($D$20=0,1,IFERROR(IF(ROUND(AD264,3)=1,1,IF(AND(ABS(AF264)&lt;$D$19,AD264&lt;1),1,0)),0))</f>
        <v/>
      </c>
      <c r="AH264">
        <f>IFERROR(IF(V32="Supercritical",MAX($D$16,IFERROR(L264,MAX($D$16,POWER((ABS(K264)^2)/($I$5*MAX(F264,0.1)^2),1/3)))),IF(V32="Subcritical",MAX($D$16,IFERROR(W264,MAX($D$16,POWER((ABS(K264)^2)/($I$5*MAX(F264,0.1)^2),1/3)))),IF(AND(IFERROR(V264,0)=1,IFERROR(AG264,0)=1),IF(IFERROR(T264,-1E99)&gt;=IFERROR(AE264,-1E99),MAX($D$16,IFERROR(L264,MAX($D$16,POWER((ABS(K264)^2)/($I$5*MAX(F264,0.1)^2),1/3)))),MAX($D$16,IFERROR(W264,MAX($D$16,POWER((ABS(K264)^2)/($I$5*MAX(F264,0.1)^2),1/3))))),IF(IFERROR(V264,0)=1,MAX($D$16,IFERROR(L264,MAX($D$16,POWER((ABS(K264)^2)/($I$5*MAX(F264,0.1)^2),1/3)))),IF(IFERROR(AG264,0)=1,MAX($D$16,IFERROR(W264,MAX($D$16,POWER((ABS(K264)^2)/($I$5*MAX(F264,0.1)^2),1/3)))),MAX($D$16,POWER((ABS(K264)^2)/($I$5*MAX(F264,0.1)^2),1/3))))))),MAX($D$16,POWER((ABS(K264)^2)/($I$5*MAX(F264,0.1)^2),1/3)))</f>
        <v/>
      </c>
      <c r="AI264">
        <f>E264+AH264</f>
        <v/>
      </c>
      <c r="AJ264">
        <f>AI264+((ABS(K264)/MAX(((F264)+(G264)*(AH264))*(AH264),1E-6))^2)/(2*$I$5)</f>
        <v/>
      </c>
      <c r="AM264" t="n">
        <v>0</v>
      </c>
      <c r="AN264" t="n">
        <v>0</v>
      </c>
      <c r="AO264">
        <f>AM264+AN264</f>
        <v/>
      </c>
      <c r="AP264">
        <f>AP263+AO264</f>
        <v/>
      </c>
      <c r="AQ264">
        <f>ABS(ABS(K264)/MAX(((F264)+(G264)*(AH264))*(AH264),1E-6))/SQRT($I$5*MAX((((F264)+(G264)*(AH264))*(AH264))/MAX((F264)+2*(G264)*(AH264),1E-6),1E-6))</f>
        <v/>
      </c>
      <c r="AR264">
        <f>IF(AQ264&lt;1,"Subcritical","Supercritical")</f>
        <v/>
      </c>
      <c r="AS264">
        <f>((ABS(K264)*$D$6)/(MAX(((F264)+(G264)*(AH264))*(AH264),1E-6)*MAX(((((F264)+(G264)*(AH264))*(AH264))/MAX((F264)+2*(AH264)*SQRT(1+(G264)^2),1E-6))^(2/3),1E-6)))^2</f>
        <v/>
      </c>
    </row>
    <row r="265">
      <c r="A265" t="n">
        <v>116</v>
      </c>
      <c r="B265" t="n">
        <v>114.948</v>
      </c>
      <c r="C265" t="n">
        <v>616468.847</v>
      </c>
      <c r="D265" t="n">
        <v>3097695.252</v>
      </c>
      <c r="E265" t="n">
        <v>632.5045</v>
      </c>
      <c r="F265" t="n">
        <v>5.2</v>
      </c>
      <c r="G265" t="n">
        <v>0</v>
      </c>
      <c r="H265" t="inlineStr">
        <is>
          <t>Normal</t>
        </is>
      </c>
      <c r="I265" t="n">
        <v>0.057</v>
      </c>
      <c r="J265">
        <f>B265-B264</f>
        <v/>
      </c>
      <c r="K265">
        <f>MAX(0,K264-AO264)</f>
        <v/>
      </c>
      <c r="L265">
        <f>IF($D$20=0,IFERROR(L264,MAX($D$16,POWER((ABS(K265)^2)/($I$5*MAX(F265,0.1)^2),1/3))),IF(IFERROR(V264,0)=0,IFERROR(L264,MAX($D$16,POWER((ABS(K265)^2)/($I$5*MAX(F265,0.1)^2),1/3))),IF(OR(IFERROR(L265,0)=0,IFERROR(S264,0)&lt;1,IFERROR(S265,0)&lt;1),MAX($D$16,POWER((ABS(K265)^2)/($I$5*MAX(F265,0.1)^2),1/3)),IF(IFERROR(U265,0)&gt;0,MAX($D$16,IFERROR(L265,0)+((IFERROR(U265,0))*$D$18*IF((IFERROR(S265,0))&lt;1,1,-1))),IF(IFERROR(U265,0)&lt;0,IF(ABS((MAX($D$16,POWER((ABS(K265)^2)/($I$5*MAX(F265,0.1)^2),1/3)))-IFERROR(L265,0))&gt;$D$19,MAX($D$16,IF((MAX($D$16,POWER((ABS(K265)^2)/($I$5*MAX(F265,0.1)^2),1/3)))&gt;IFERROR(L265,0),MIN((MAX($D$16,POWER((ABS(K265)^2)/($I$5*MAX(F265,0.1)^2),1/3))),IFERROR(L265,0)+(MIN(ABS(IFERROR(U265,0))*$D$18,ABS((MAX($D$16,POWER((ABS(K265)^2)/($I$5*MAX(F265,0.1)^2),1/3)))-IFERROR(L265,0))))),MAX((MAX($D$16,POWER((ABS(K265)^2)/($I$5*MAX(F265,0.1)^2),1/3))),IFERROR(L265,0)-(MIN(ABS(IFERROR(U265,0))*$D$18,ABS((MAX($D$16,POWER((ABS(K265)^2)/($I$5*MAX(F265,0.1)^2),1/3)))-IFERROR(L265,0))))))),MAX($D$16,POWER((ABS(K265)^2)/($I$5*MAX(F265,0.1)^2),1/3))),MAX($D$16,IFERROR(L265,0)))))))</f>
        <v/>
      </c>
      <c r="M265">
        <f>((F265)+(G265)*(L265))*(L265)</f>
        <v/>
      </c>
      <c r="N265">
        <f>(((F265)+(G265)*(L265))*(L265))/MAX((F265)+2*(L265)*SQRT(1+(G265)^2),1E-6)</f>
        <v/>
      </c>
      <c r="O265">
        <f>ABS(K265)/MAX(((F265)+(G265)*(L265))*(L265),1E-6)</f>
        <v/>
      </c>
      <c r="P265">
        <f>E265+L265</f>
        <v/>
      </c>
      <c r="Q265">
        <f>P265+((ABS(K265)/MAX(((F265)+(G265)*(L265))*(L265),1E-6))^2)/(2*$I$5)</f>
        <v/>
      </c>
      <c r="R265">
        <f>((ABS(K265)*$D$6)/(MAX(((F265)+(G265)*(L265))*(L265),1E-6)*MAX(((((F265)+(G265)*(L265))*(L265))/MAX((F265)+2*(L265)*SQRT(1+(G265)^2),1E-6))^(2/3),1E-6)))^2</f>
        <v/>
      </c>
      <c r="S265">
        <f>ABS(ABS(K265)/MAX(((F265)+(G265)*(L265))*(L265),1E-6))/SQRT($I$5*MAX((((F265)+(G265)*(L265))*(L265))/MAX((F265)+2*(G265)*(L265),1E-6),1E-6))</f>
        <v/>
      </c>
      <c r="T265">
        <f>((F265)*(L265)^2)/2+(G265)*(L265)^3/3+(ABS(K265)^2)/($I$5*MAX(((F265)+(G265)*(L265))*(L265),1E-6))</f>
        <v/>
      </c>
      <c r="U265">
        <f>IF($D$20=0,0,IFERROR(Q264-(((R264+R265)/2)*J265)-(IF(O264&gt;O265,$D$8*((O264^2-O265^2)/(2*$I$5)),$D$9*((O265^2-O264^2)/(2*$I$5)))+($D$10*(ABS(I265)/90)*(MAX(O264^2,O265^2)/(2*$I$5))))-Q265,0))</f>
        <v/>
      </c>
      <c r="V265">
        <f>IF($D$20=0,1,IFERROR(IF(ROUND(S265,3)=1,1,IF(AND(ABS(U265)&lt;$D$19,S265&gt;1),1,0)),0))</f>
        <v/>
      </c>
      <c r="W265">
        <f>IF($D$20=0,IFERROR(W266,MAX($D$16,POWER((ABS(K265)^2)/($I$5*MAX(F265,0.1)^2),1/3))),IF(IFERROR(AG266,0)=0,IFERROR(W266,MAX($D$16,POWER((ABS(K265)^2)/($I$5*MAX(F265,0.1)^2),1/3))),IF(OR(IFERROR(W265,0)=0,IFERROR(AD266,0)&gt;1),MAX($D$16,POWER((ABS(K265)^2)/($I$5*MAX(F265,0.1)^2),1/3)),IF(IFERROR(AF265,0)&gt;0,MAX($D$16,IFERROR(W265,0)+((IFERROR(AF265,0))*$D$18*IF((IFERROR(AD265,0))&lt;1,1,-1))),IF(IFERROR(AF265,0)&lt;0,IF(ABS((MAX($D$16,POWER((ABS(K265)^2)/($I$5*MAX(F265,0.1)^2),1/3)))-IFERROR(W265,0))&gt;$D$19,MAX($D$16,IF((MAX($D$16,POWER((ABS(K265)^2)/($I$5*MAX(F265,0.1)^2),1/3)))&gt;IFERROR(W265,0),MIN((MAX($D$16,POWER((ABS(K265)^2)/($I$5*MAX(F265,0.1)^2),1/3))),IFERROR(W265,0)+(MIN(ABS(IFERROR(AF265,0))*$D$18,ABS((MAX($D$16,POWER((ABS(K265)^2)/($I$5*MAX(F265,0.1)^2),1/3)))-IFERROR(W265,0))))),MAX((MAX($D$16,POWER((ABS(K265)^2)/($I$5*MAX(F265,0.1)^2),1/3))),IFERROR(W265,0)-(MIN(ABS(IFERROR(AF265,0))*$D$18,ABS((MAX($D$16,POWER((ABS(K265)^2)/($I$5*MAX(F265,0.1)^2),1/3)))-IFERROR(W265,0))))))),MAX($D$16,POWER((ABS(K265)^2)/($I$5*MAX(F265,0.1)^2),1/3))),MAX($D$16,IFERROR(W265,0)))))))</f>
        <v/>
      </c>
      <c r="X265">
        <f>((F265)+(G265)*(W265))*(W265)</f>
        <v/>
      </c>
      <c r="Y265">
        <f>(((F265)+(G265)*(W265))*(W265))/MAX((F265)+2*(W265)*SQRT(1+(G265)^2),1E-6)</f>
        <v/>
      </c>
      <c r="Z265">
        <f>ABS(K265)/MAX(((F265)+(G265)*(W265))*(W265),1E-6)</f>
        <v/>
      </c>
      <c r="AA265">
        <f>E265+W265</f>
        <v/>
      </c>
      <c r="AB265">
        <f>AA265+((ABS(K265)/MAX(((F265)+(G265)*(W265))*(W265),1E-6))^2)/(2*$I$5)</f>
        <v/>
      </c>
      <c r="AC265">
        <f>((ABS(K265)*$D$6)/(MAX(((F265)+(G265)*(W265))*(W265),1E-6)*MAX(((((F265)+(G265)*(W265))*(W265))/MAX((F265)+2*(W265)*SQRT(1+(G265)^2),1E-6))^(2/3),1E-6)))^2</f>
        <v/>
      </c>
      <c r="AD265">
        <f>ABS(ABS(K265)/MAX(((F265)+(G265)*(W265))*(W265),1E-6))/SQRT($I$5*MAX((((F265)+(G265)*(W265))*(W265))/MAX((F265)+2*(G265)*(W265),1E-6),1E-6))</f>
        <v/>
      </c>
      <c r="AE265">
        <f>((F265)*(W265)^2)/2+(G265)*(W265)^3/3+(ABS(K265)^2)/($I$5*MAX(((F265)+(G265)*(W265))*(W265),1E-6))</f>
        <v/>
      </c>
      <c r="AF265">
        <f>IF($D$20=0,0,IFERROR(AB266+(((AC265+AC266)/2)*J266)+(IF(Z265&gt;Z266,$D$8*((Z265^2-Z266^2)/(2*$I$5)),$D$9*((Z266^2-Z265^2)/(2*$I$5)))+($D$10*(ABS(I266)/90)*(MAX(Z265^2,Z266^2)/(2*$I$5))))-AB265,0))</f>
        <v/>
      </c>
      <c r="AG265">
        <f>IF($D$20=0,1,IFERROR(IF(ROUND(AD265,3)=1,1,IF(AND(ABS(AF265)&lt;$D$19,AD265&lt;1),1,0)),0))</f>
        <v/>
      </c>
      <c r="AH265">
        <f>IFERROR(IF(V32="Supercritical",MAX($D$16,IFERROR(L265,MAX($D$16,POWER((ABS(K265)^2)/($I$5*MAX(F265,0.1)^2),1/3)))),IF(V32="Subcritical",MAX($D$16,IFERROR(W265,MAX($D$16,POWER((ABS(K265)^2)/($I$5*MAX(F265,0.1)^2),1/3)))),IF(AND(IFERROR(V265,0)=1,IFERROR(AG265,0)=1),IF(IFERROR(T265,-1E99)&gt;=IFERROR(AE265,-1E99),MAX($D$16,IFERROR(L265,MAX($D$16,POWER((ABS(K265)^2)/($I$5*MAX(F265,0.1)^2),1/3)))),MAX($D$16,IFERROR(W265,MAX($D$16,POWER((ABS(K265)^2)/($I$5*MAX(F265,0.1)^2),1/3))))),IF(IFERROR(V265,0)=1,MAX($D$16,IFERROR(L265,MAX($D$16,POWER((ABS(K265)^2)/($I$5*MAX(F265,0.1)^2),1/3)))),IF(IFERROR(AG265,0)=1,MAX($D$16,IFERROR(W265,MAX($D$16,POWER((ABS(K265)^2)/($I$5*MAX(F265,0.1)^2),1/3)))),MAX($D$16,POWER((ABS(K265)^2)/($I$5*MAX(F265,0.1)^2),1/3))))))),MAX($D$16,POWER((ABS(K265)^2)/($I$5*MAX(F265,0.1)^2),1/3)))</f>
        <v/>
      </c>
      <c r="AI265">
        <f>E265+AH265</f>
        <v/>
      </c>
      <c r="AJ265">
        <f>AI265+((ABS(K265)/MAX(((F265)+(G265)*(AH265))*(AH265),1E-6))^2)/(2*$I$5)</f>
        <v/>
      </c>
      <c r="AM265" t="n">
        <v>0</v>
      </c>
      <c r="AN265" t="n">
        <v>0</v>
      </c>
      <c r="AO265">
        <f>AM265+AN265</f>
        <v/>
      </c>
      <c r="AP265">
        <f>AP264+AO265</f>
        <v/>
      </c>
      <c r="AQ265">
        <f>ABS(ABS(K265)/MAX(((F265)+(G265)*(AH265))*(AH265),1E-6))/SQRT($I$5*MAX((((F265)+(G265)*(AH265))*(AH265))/MAX((F265)+2*(G265)*(AH265),1E-6),1E-6))</f>
        <v/>
      </c>
      <c r="AR265">
        <f>IF(AQ265&lt;1,"Subcritical","Supercritical")</f>
        <v/>
      </c>
      <c r="AS265">
        <f>((ABS(K265)*$D$6)/(MAX(((F265)+(G265)*(AH265))*(AH265),1E-6)*MAX(((((F265)+(G265)*(AH265))*(AH265))/MAX((F265)+2*(AH265)*SQRT(1+(G265)^2),1E-6))^(2/3),1E-6)))^2</f>
        <v/>
      </c>
    </row>
    <row r="266">
      <c r="A266" t="n">
        <v>117</v>
      </c>
      <c r="B266" t="n">
        <v>115.948</v>
      </c>
      <c r="C266" t="n">
        <v>616467.848</v>
      </c>
      <c r="D266" t="n">
        <v>3097695.205</v>
      </c>
      <c r="E266" t="n">
        <v>632.504</v>
      </c>
      <c r="F266" t="n">
        <v>5.2</v>
      </c>
      <c r="G266" t="n">
        <v>0</v>
      </c>
      <c r="H266" t="inlineStr">
        <is>
          <t>Normal</t>
        </is>
      </c>
      <c r="I266" t="n">
        <v>0.057</v>
      </c>
      <c r="J266">
        <f>B266-B265</f>
        <v/>
      </c>
      <c r="K266">
        <f>MAX(0,K265-AO265)</f>
        <v/>
      </c>
      <c r="L266">
        <f>IF($D$20=0,IFERROR(L265,MAX($D$16,POWER((ABS(K266)^2)/($I$5*MAX(F266,0.1)^2),1/3))),IF(IFERROR(V265,0)=0,IFERROR(L265,MAX($D$16,POWER((ABS(K266)^2)/($I$5*MAX(F266,0.1)^2),1/3))),IF(OR(IFERROR(L266,0)=0,IFERROR(S265,0)&lt;1,IFERROR(S266,0)&lt;1),MAX($D$16,POWER((ABS(K266)^2)/($I$5*MAX(F266,0.1)^2),1/3)),IF(IFERROR(U266,0)&gt;0,MAX($D$16,IFERROR(L266,0)+((IFERROR(U266,0))*$D$18*IF((IFERROR(S266,0))&lt;1,1,-1))),IF(IFERROR(U266,0)&lt;0,IF(ABS((MAX($D$16,POWER((ABS(K266)^2)/($I$5*MAX(F266,0.1)^2),1/3)))-IFERROR(L266,0))&gt;$D$19,MAX($D$16,IF((MAX($D$16,POWER((ABS(K266)^2)/($I$5*MAX(F266,0.1)^2),1/3)))&gt;IFERROR(L266,0),MIN((MAX($D$16,POWER((ABS(K266)^2)/($I$5*MAX(F266,0.1)^2),1/3))),IFERROR(L266,0)+(MIN(ABS(IFERROR(U266,0))*$D$18,ABS((MAX($D$16,POWER((ABS(K266)^2)/($I$5*MAX(F266,0.1)^2),1/3)))-IFERROR(L266,0))))),MAX((MAX($D$16,POWER((ABS(K266)^2)/($I$5*MAX(F266,0.1)^2),1/3))),IFERROR(L266,0)-(MIN(ABS(IFERROR(U266,0))*$D$18,ABS((MAX($D$16,POWER((ABS(K266)^2)/($I$5*MAX(F266,0.1)^2),1/3)))-IFERROR(L266,0))))))),MAX($D$16,POWER((ABS(K266)^2)/($I$5*MAX(F266,0.1)^2),1/3))),MAX($D$16,IFERROR(L266,0)))))))</f>
        <v/>
      </c>
      <c r="M266">
        <f>((F266)+(G266)*(L266))*(L266)</f>
        <v/>
      </c>
      <c r="N266">
        <f>(((F266)+(G266)*(L266))*(L266))/MAX((F266)+2*(L266)*SQRT(1+(G266)^2),1E-6)</f>
        <v/>
      </c>
      <c r="O266">
        <f>ABS(K266)/MAX(((F266)+(G266)*(L266))*(L266),1E-6)</f>
        <v/>
      </c>
      <c r="P266">
        <f>E266+L266</f>
        <v/>
      </c>
      <c r="Q266">
        <f>P266+((ABS(K266)/MAX(((F266)+(G266)*(L266))*(L266),1E-6))^2)/(2*$I$5)</f>
        <v/>
      </c>
      <c r="R266">
        <f>((ABS(K266)*$D$6)/(MAX(((F266)+(G266)*(L266))*(L266),1E-6)*MAX(((((F266)+(G266)*(L266))*(L266))/MAX((F266)+2*(L266)*SQRT(1+(G266)^2),1E-6))^(2/3),1E-6)))^2</f>
        <v/>
      </c>
      <c r="S266">
        <f>ABS(ABS(K266)/MAX(((F266)+(G266)*(L266))*(L266),1E-6))/SQRT($I$5*MAX((((F266)+(G266)*(L266))*(L266))/MAX((F266)+2*(G266)*(L266),1E-6),1E-6))</f>
        <v/>
      </c>
      <c r="T266">
        <f>((F266)*(L266)^2)/2+(G266)*(L266)^3/3+(ABS(K266)^2)/($I$5*MAX(((F266)+(G266)*(L266))*(L266),1E-6))</f>
        <v/>
      </c>
      <c r="U266">
        <f>IF($D$20=0,0,IFERROR(Q265-(((R265+R266)/2)*J266)-(IF(O265&gt;O266,$D$8*((O265^2-O266^2)/(2*$I$5)),$D$9*((O266^2-O265^2)/(2*$I$5)))+($D$10*(ABS(I266)/90)*(MAX(O265^2,O266^2)/(2*$I$5))))-Q266,0))</f>
        <v/>
      </c>
      <c r="V266">
        <f>IF($D$20=0,1,IFERROR(IF(ROUND(S266,3)=1,1,IF(AND(ABS(U266)&lt;$D$19,S266&gt;1),1,0)),0))</f>
        <v/>
      </c>
      <c r="W266">
        <f>IF($D$20=0,IFERROR(W267,MAX($D$16,POWER((ABS(K266)^2)/($I$5*MAX(F266,0.1)^2),1/3))),IF(IFERROR(AG267,0)=0,IFERROR(W267,MAX($D$16,POWER((ABS(K266)^2)/($I$5*MAX(F266,0.1)^2),1/3))),IF(OR(IFERROR(W266,0)=0,IFERROR(AD267,0)&gt;1),MAX($D$16,POWER((ABS(K266)^2)/($I$5*MAX(F266,0.1)^2),1/3)),IF(IFERROR(AF266,0)&gt;0,MAX($D$16,IFERROR(W266,0)+((IFERROR(AF266,0))*$D$18*IF((IFERROR(AD266,0))&lt;1,1,-1))),IF(IFERROR(AF266,0)&lt;0,IF(ABS((MAX($D$16,POWER((ABS(K266)^2)/($I$5*MAX(F266,0.1)^2),1/3)))-IFERROR(W266,0))&gt;$D$19,MAX($D$16,IF((MAX($D$16,POWER((ABS(K266)^2)/($I$5*MAX(F266,0.1)^2),1/3)))&gt;IFERROR(W266,0),MIN((MAX($D$16,POWER((ABS(K266)^2)/($I$5*MAX(F266,0.1)^2),1/3))),IFERROR(W266,0)+(MIN(ABS(IFERROR(AF266,0))*$D$18,ABS((MAX($D$16,POWER((ABS(K266)^2)/($I$5*MAX(F266,0.1)^2),1/3)))-IFERROR(W266,0))))),MAX((MAX($D$16,POWER((ABS(K266)^2)/($I$5*MAX(F266,0.1)^2),1/3))),IFERROR(W266,0)-(MIN(ABS(IFERROR(AF266,0))*$D$18,ABS((MAX($D$16,POWER((ABS(K266)^2)/($I$5*MAX(F266,0.1)^2),1/3)))-IFERROR(W266,0))))))),MAX($D$16,POWER((ABS(K266)^2)/($I$5*MAX(F266,0.1)^2),1/3))),MAX($D$16,IFERROR(W266,0)))))))</f>
        <v/>
      </c>
      <c r="X266">
        <f>((F266)+(G266)*(W266))*(W266)</f>
        <v/>
      </c>
      <c r="Y266">
        <f>(((F266)+(G266)*(W266))*(W266))/MAX((F266)+2*(W266)*SQRT(1+(G266)^2),1E-6)</f>
        <v/>
      </c>
      <c r="Z266">
        <f>ABS(K266)/MAX(((F266)+(G266)*(W266))*(W266),1E-6)</f>
        <v/>
      </c>
      <c r="AA266">
        <f>E266+W266</f>
        <v/>
      </c>
      <c r="AB266">
        <f>AA266+((ABS(K266)/MAX(((F266)+(G266)*(W266))*(W266),1E-6))^2)/(2*$I$5)</f>
        <v/>
      </c>
      <c r="AC266">
        <f>((ABS(K266)*$D$6)/(MAX(((F266)+(G266)*(W266))*(W266),1E-6)*MAX(((((F266)+(G266)*(W266))*(W266))/MAX((F266)+2*(W266)*SQRT(1+(G266)^2),1E-6))^(2/3),1E-6)))^2</f>
        <v/>
      </c>
      <c r="AD266">
        <f>ABS(ABS(K266)/MAX(((F266)+(G266)*(W266))*(W266),1E-6))/SQRT($I$5*MAX((((F266)+(G266)*(W266))*(W266))/MAX((F266)+2*(G266)*(W266),1E-6),1E-6))</f>
        <v/>
      </c>
      <c r="AE266">
        <f>((F266)*(W266)^2)/2+(G266)*(W266)^3/3+(ABS(K266)^2)/($I$5*MAX(((F266)+(G266)*(W266))*(W266),1E-6))</f>
        <v/>
      </c>
      <c r="AF266">
        <f>IF($D$20=0,0,IFERROR(AB267+(((AC266+AC267)/2)*J267)+(IF(Z266&gt;Z267,$D$8*((Z266^2-Z267^2)/(2*$I$5)),$D$9*((Z267^2-Z266^2)/(2*$I$5)))+($D$10*(ABS(I267)/90)*(MAX(Z266^2,Z267^2)/(2*$I$5))))-AB266,0))</f>
        <v/>
      </c>
      <c r="AG266">
        <f>IF($D$20=0,1,IFERROR(IF(ROUND(AD266,3)=1,1,IF(AND(ABS(AF266)&lt;$D$19,AD266&lt;1),1,0)),0))</f>
        <v/>
      </c>
      <c r="AH266">
        <f>IFERROR(IF(V32="Supercritical",MAX($D$16,IFERROR(L266,MAX($D$16,POWER((ABS(K266)^2)/($I$5*MAX(F266,0.1)^2),1/3)))),IF(V32="Subcritical",MAX($D$16,IFERROR(W266,MAX($D$16,POWER((ABS(K266)^2)/($I$5*MAX(F266,0.1)^2),1/3)))),IF(AND(IFERROR(V266,0)=1,IFERROR(AG266,0)=1),IF(IFERROR(T266,-1E99)&gt;=IFERROR(AE266,-1E99),MAX($D$16,IFERROR(L266,MAX($D$16,POWER((ABS(K266)^2)/($I$5*MAX(F266,0.1)^2),1/3)))),MAX($D$16,IFERROR(W266,MAX($D$16,POWER((ABS(K266)^2)/($I$5*MAX(F266,0.1)^2),1/3))))),IF(IFERROR(V266,0)=1,MAX($D$16,IFERROR(L266,MAX($D$16,POWER((ABS(K266)^2)/($I$5*MAX(F266,0.1)^2),1/3)))),IF(IFERROR(AG266,0)=1,MAX($D$16,IFERROR(W266,MAX($D$16,POWER((ABS(K266)^2)/($I$5*MAX(F266,0.1)^2),1/3)))),MAX($D$16,POWER((ABS(K266)^2)/($I$5*MAX(F266,0.1)^2),1/3))))))),MAX($D$16,POWER((ABS(K266)^2)/($I$5*MAX(F266,0.1)^2),1/3)))</f>
        <v/>
      </c>
      <c r="AI266">
        <f>E266+AH266</f>
        <v/>
      </c>
      <c r="AJ266">
        <f>AI266+((ABS(K266)/MAX(((F266)+(G266)*(AH266))*(AH266),1E-6))^2)/(2*$I$5)</f>
        <v/>
      </c>
      <c r="AM266" t="n">
        <v>0</v>
      </c>
      <c r="AN266" t="n">
        <v>0</v>
      </c>
      <c r="AO266">
        <f>AM266+AN266</f>
        <v/>
      </c>
      <c r="AP266">
        <f>AP265+AO266</f>
        <v/>
      </c>
      <c r="AQ266">
        <f>ABS(ABS(K266)/MAX(((F266)+(G266)*(AH266))*(AH266),1E-6))/SQRT($I$5*MAX((((F266)+(G266)*(AH266))*(AH266))/MAX((F266)+2*(G266)*(AH266),1E-6),1E-6))</f>
        <v/>
      </c>
      <c r="AR266">
        <f>IF(AQ266&lt;1,"Subcritical","Supercritical")</f>
        <v/>
      </c>
      <c r="AS266">
        <f>((ABS(K266)*$D$6)/(MAX(((F266)+(G266)*(AH266))*(AH266),1E-6)*MAX(((((F266)+(G266)*(AH266))*(AH266))/MAX((F266)+2*(AH266)*SQRT(1+(G266)^2),1E-6))^(2/3),1E-6)))^2</f>
        <v/>
      </c>
    </row>
    <row r="267">
      <c r="A267" t="n">
        <v>118</v>
      </c>
      <c r="B267" t="n">
        <v>116.948</v>
      </c>
      <c r="C267" t="n">
        <v>616466.849</v>
      </c>
      <c r="D267" t="n">
        <v>3097695.157</v>
      </c>
      <c r="E267" t="n">
        <v>632.5035</v>
      </c>
      <c r="F267" t="n">
        <v>5.2</v>
      </c>
      <c r="G267" t="n">
        <v>0</v>
      </c>
      <c r="H267" t="inlineStr">
        <is>
          <t>Normal</t>
        </is>
      </c>
      <c r="I267" t="n">
        <v>0.057</v>
      </c>
      <c r="J267">
        <f>B267-B266</f>
        <v/>
      </c>
      <c r="K267">
        <f>MAX(0,K266-AO266)</f>
        <v/>
      </c>
      <c r="L267">
        <f>IF($D$20=0,IFERROR(L266,MAX($D$16,POWER((ABS(K267)^2)/($I$5*MAX(F267,0.1)^2),1/3))),IF(IFERROR(V266,0)=0,IFERROR(L266,MAX($D$16,POWER((ABS(K267)^2)/($I$5*MAX(F267,0.1)^2),1/3))),IF(OR(IFERROR(L267,0)=0,IFERROR(S266,0)&lt;1,IFERROR(S267,0)&lt;1),MAX($D$16,POWER((ABS(K267)^2)/($I$5*MAX(F267,0.1)^2),1/3)),IF(IFERROR(U267,0)&gt;0,MAX($D$16,IFERROR(L267,0)+((IFERROR(U267,0))*$D$18*IF((IFERROR(S267,0))&lt;1,1,-1))),IF(IFERROR(U267,0)&lt;0,IF(ABS((MAX($D$16,POWER((ABS(K267)^2)/($I$5*MAX(F267,0.1)^2),1/3)))-IFERROR(L267,0))&gt;$D$19,MAX($D$16,IF((MAX($D$16,POWER((ABS(K267)^2)/($I$5*MAX(F267,0.1)^2),1/3)))&gt;IFERROR(L267,0),MIN((MAX($D$16,POWER((ABS(K267)^2)/($I$5*MAX(F267,0.1)^2),1/3))),IFERROR(L267,0)+(MIN(ABS(IFERROR(U267,0))*$D$18,ABS((MAX($D$16,POWER((ABS(K267)^2)/($I$5*MAX(F267,0.1)^2),1/3)))-IFERROR(L267,0))))),MAX((MAX($D$16,POWER((ABS(K267)^2)/($I$5*MAX(F267,0.1)^2),1/3))),IFERROR(L267,0)-(MIN(ABS(IFERROR(U267,0))*$D$18,ABS((MAX($D$16,POWER((ABS(K267)^2)/($I$5*MAX(F267,0.1)^2),1/3)))-IFERROR(L267,0))))))),MAX($D$16,POWER((ABS(K267)^2)/($I$5*MAX(F267,0.1)^2),1/3))),MAX($D$16,IFERROR(L267,0)))))))</f>
        <v/>
      </c>
      <c r="M267">
        <f>((F267)+(G267)*(L267))*(L267)</f>
        <v/>
      </c>
      <c r="N267">
        <f>(((F267)+(G267)*(L267))*(L267))/MAX((F267)+2*(L267)*SQRT(1+(G267)^2),1E-6)</f>
        <v/>
      </c>
      <c r="O267">
        <f>ABS(K267)/MAX(((F267)+(G267)*(L267))*(L267),1E-6)</f>
        <v/>
      </c>
      <c r="P267">
        <f>E267+L267</f>
        <v/>
      </c>
      <c r="Q267">
        <f>P267+((ABS(K267)/MAX(((F267)+(G267)*(L267))*(L267),1E-6))^2)/(2*$I$5)</f>
        <v/>
      </c>
      <c r="R267">
        <f>((ABS(K267)*$D$6)/(MAX(((F267)+(G267)*(L267))*(L267),1E-6)*MAX(((((F267)+(G267)*(L267))*(L267))/MAX((F267)+2*(L267)*SQRT(1+(G267)^2),1E-6))^(2/3),1E-6)))^2</f>
        <v/>
      </c>
      <c r="S267">
        <f>ABS(ABS(K267)/MAX(((F267)+(G267)*(L267))*(L267),1E-6))/SQRT($I$5*MAX((((F267)+(G267)*(L267))*(L267))/MAX((F267)+2*(G267)*(L267),1E-6),1E-6))</f>
        <v/>
      </c>
      <c r="T267">
        <f>((F267)*(L267)^2)/2+(G267)*(L267)^3/3+(ABS(K267)^2)/($I$5*MAX(((F267)+(G267)*(L267))*(L267),1E-6))</f>
        <v/>
      </c>
      <c r="U267">
        <f>IF($D$20=0,0,IFERROR(Q266-(((R266+R267)/2)*J267)-(IF(O266&gt;O267,$D$8*((O266^2-O267^2)/(2*$I$5)),$D$9*((O267^2-O266^2)/(2*$I$5)))+($D$10*(ABS(I267)/90)*(MAX(O266^2,O267^2)/(2*$I$5))))-Q267,0))</f>
        <v/>
      </c>
      <c r="V267">
        <f>IF($D$20=0,1,IFERROR(IF(ROUND(S267,3)=1,1,IF(AND(ABS(U267)&lt;$D$19,S267&gt;1),1,0)),0))</f>
        <v/>
      </c>
      <c r="W267">
        <f>IF($D$20=0,IFERROR(W268,MAX($D$16,POWER((ABS(K267)^2)/($I$5*MAX(F267,0.1)^2),1/3))),IF(IFERROR(AG268,0)=0,IFERROR(W268,MAX($D$16,POWER((ABS(K267)^2)/($I$5*MAX(F267,0.1)^2),1/3))),IF(OR(IFERROR(W267,0)=0,IFERROR(AD268,0)&gt;1),MAX($D$16,POWER((ABS(K267)^2)/($I$5*MAX(F267,0.1)^2),1/3)),IF(IFERROR(AF267,0)&gt;0,MAX($D$16,IFERROR(W267,0)+((IFERROR(AF267,0))*$D$18*IF((IFERROR(AD267,0))&lt;1,1,-1))),IF(IFERROR(AF267,0)&lt;0,IF(ABS((MAX($D$16,POWER((ABS(K267)^2)/($I$5*MAX(F267,0.1)^2),1/3)))-IFERROR(W267,0))&gt;$D$19,MAX($D$16,IF((MAX($D$16,POWER((ABS(K267)^2)/($I$5*MAX(F267,0.1)^2),1/3)))&gt;IFERROR(W267,0),MIN((MAX($D$16,POWER((ABS(K267)^2)/($I$5*MAX(F267,0.1)^2),1/3))),IFERROR(W267,0)+(MIN(ABS(IFERROR(AF267,0))*$D$18,ABS((MAX($D$16,POWER((ABS(K267)^2)/($I$5*MAX(F267,0.1)^2),1/3)))-IFERROR(W267,0))))),MAX((MAX($D$16,POWER((ABS(K267)^2)/($I$5*MAX(F267,0.1)^2),1/3))),IFERROR(W267,0)-(MIN(ABS(IFERROR(AF267,0))*$D$18,ABS((MAX($D$16,POWER((ABS(K267)^2)/($I$5*MAX(F267,0.1)^2),1/3)))-IFERROR(W267,0))))))),MAX($D$16,POWER((ABS(K267)^2)/($I$5*MAX(F267,0.1)^2),1/3))),MAX($D$16,IFERROR(W267,0)))))))</f>
        <v/>
      </c>
      <c r="X267">
        <f>((F267)+(G267)*(W267))*(W267)</f>
        <v/>
      </c>
      <c r="Y267">
        <f>(((F267)+(G267)*(W267))*(W267))/MAX((F267)+2*(W267)*SQRT(1+(G267)^2),1E-6)</f>
        <v/>
      </c>
      <c r="Z267">
        <f>ABS(K267)/MAX(((F267)+(G267)*(W267))*(W267),1E-6)</f>
        <v/>
      </c>
      <c r="AA267">
        <f>E267+W267</f>
        <v/>
      </c>
      <c r="AB267">
        <f>AA267+((ABS(K267)/MAX(((F267)+(G267)*(W267))*(W267),1E-6))^2)/(2*$I$5)</f>
        <v/>
      </c>
      <c r="AC267">
        <f>((ABS(K267)*$D$6)/(MAX(((F267)+(G267)*(W267))*(W267),1E-6)*MAX(((((F267)+(G267)*(W267))*(W267))/MAX((F267)+2*(W267)*SQRT(1+(G267)^2),1E-6))^(2/3),1E-6)))^2</f>
        <v/>
      </c>
      <c r="AD267">
        <f>ABS(ABS(K267)/MAX(((F267)+(G267)*(W267))*(W267),1E-6))/SQRT($I$5*MAX((((F267)+(G267)*(W267))*(W267))/MAX((F267)+2*(G267)*(W267),1E-6),1E-6))</f>
        <v/>
      </c>
      <c r="AE267">
        <f>((F267)*(W267)^2)/2+(G267)*(W267)^3/3+(ABS(K267)^2)/($I$5*MAX(((F267)+(G267)*(W267))*(W267),1E-6))</f>
        <v/>
      </c>
      <c r="AF267">
        <f>IF($D$20=0,0,IFERROR(AB268+(((AC267+AC268)/2)*J268)+(IF(Z267&gt;Z268,$D$8*((Z267^2-Z268^2)/(2*$I$5)),$D$9*((Z268^2-Z267^2)/(2*$I$5)))+($D$10*(ABS(I268)/90)*(MAX(Z267^2,Z268^2)/(2*$I$5))))-AB267,0))</f>
        <v/>
      </c>
      <c r="AG267">
        <f>IF($D$20=0,1,IFERROR(IF(ROUND(AD267,3)=1,1,IF(AND(ABS(AF267)&lt;$D$19,AD267&lt;1),1,0)),0))</f>
        <v/>
      </c>
      <c r="AH267">
        <f>IFERROR(IF(V32="Supercritical",MAX($D$16,IFERROR(L267,MAX($D$16,POWER((ABS(K267)^2)/($I$5*MAX(F267,0.1)^2),1/3)))),IF(V32="Subcritical",MAX($D$16,IFERROR(W267,MAX($D$16,POWER((ABS(K267)^2)/($I$5*MAX(F267,0.1)^2),1/3)))),IF(AND(IFERROR(V267,0)=1,IFERROR(AG267,0)=1),IF(IFERROR(T267,-1E99)&gt;=IFERROR(AE267,-1E99),MAX($D$16,IFERROR(L267,MAX($D$16,POWER((ABS(K267)^2)/($I$5*MAX(F267,0.1)^2),1/3)))),MAX($D$16,IFERROR(W267,MAX($D$16,POWER((ABS(K267)^2)/($I$5*MAX(F267,0.1)^2),1/3))))),IF(IFERROR(V267,0)=1,MAX($D$16,IFERROR(L267,MAX($D$16,POWER((ABS(K267)^2)/($I$5*MAX(F267,0.1)^2),1/3)))),IF(IFERROR(AG267,0)=1,MAX($D$16,IFERROR(W267,MAX($D$16,POWER((ABS(K267)^2)/($I$5*MAX(F267,0.1)^2),1/3)))),MAX($D$16,POWER((ABS(K267)^2)/($I$5*MAX(F267,0.1)^2),1/3))))))),MAX($D$16,POWER((ABS(K267)^2)/($I$5*MAX(F267,0.1)^2),1/3)))</f>
        <v/>
      </c>
      <c r="AI267">
        <f>E267+AH267</f>
        <v/>
      </c>
      <c r="AJ267">
        <f>AI267+((ABS(K267)/MAX(((F267)+(G267)*(AH267))*(AH267),1E-6))^2)/(2*$I$5)</f>
        <v/>
      </c>
      <c r="AM267" t="n">
        <v>0</v>
      </c>
      <c r="AN267" t="n">
        <v>0</v>
      </c>
      <c r="AO267">
        <f>AM267+AN267</f>
        <v/>
      </c>
      <c r="AP267">
        <f>AP266+AO267</f>
        <v/>
      </c>
      <c r="AQ267">
        <f>ABS(ABS(K267)/MAX(((F267)+(G267)*(AH267))*(AH267),1E-6))/SQRT($I$5*MAX((((F267)+(G267)*(AH267))*(AH267))/MAX((F267)+2*(G267)*(AH267),1E-6),1E-6))</f>
        <v/>
      </c>
      <c r="AR267">
        <f>IF(AQ267&lt;1,"Subcritical","Supercritical")</f>
        <v/>
      </c>
      <c r="AS267">
        <f>((ABS(K267)*$D$6)/(MAX(((F267)+(G267)*(AH267))*(AH267),1E-6)*MAX(((((F267)+(G267)*(AH267))*(AH267))/MAX((F267)+2*(AH267)*SQRT(1+(G267)^2),1E-6))^(2/3),1E-6)))^2</f>
        <v/>
      </c>
    </row>
    <row r="268">
      <c r="A268" t="n">
        <v>119</v>
      </c>
      <c r="B268" t="n">
        <v>117.948</v>
      </c>
      <c r="C268" t="n">
        <v>616465.85</v>
      </c>
      <c r="D268" t="n">
        <v>3097695.11</v>
      </c>
      <c r="E268" t="n">
        <v>632.503</v>
      </c>
      <c r="F268" t="n">
        <v>5.2</v>
      </c>
      <c r="G268" t="n">
        <v>0</v>
      </c>
      <c r="H268" t="inlineStr">
        <is>
          <t>Normal</t>
        </is>
      </c>
      <c r="I268" t="n">
        <v>0.057</v>
      </c>
      <c r="J268">
        <f>B268-B267</f>
        <v/>
      </c>
      <c r="K268">
        <f>MAX(0,K267-AO267)</f>
        <v/>
      </c>
      <c r="L268">
        <f>IF($D$20=0,IFERROR(L267,MAX($D$16,POWER((ABS(K268)^2)/($I$5*MAX(F268,0.1)^2),1/3))),IF(IFERROR(V267,0)=0,IFERROR(L267,MAX($D$16,POWER((ABS(K268)^2)/($I$5*MAX(F268,0.1)^2),1/3))),IF(OR(IFERROR(L268,0)=0,IFERROR(S267,0)&lt;1,IFERROR(S268,0)&lt;1),MAX($D$16,POWER((ABS(K268)^2)/($I$5*MAX(F268,0.1)^2),1/3)),IF(IFERROR(U268,0)&gt;0,MAX($D$16,IFERROR(L268,0)+((IFERROR(U268,0))*$D$18*IF((IFERROR(S268,0))&lt;1,1,-1))),IF(IFERROR(U268,0)&lt;0,IF(ABS((MAX($D$16,POWER((ABS(K268)^2)/($I$5*MAX(F268,0.1)^2),1/3)))-IFERROR(L268,0))&gt;$D$19,MAX($D$16,IF((MAX($D$16,POWER((ABS(K268)^2)/($I$5*MAX(F268,0.1)^2),1/3)))&gt;IFERROR(L268,0),MIN((MAX($D$16,POWER((ABS(K268)^2)/($I$5*MAX(F268,0.1)^2),1/3))),IFERROR(L268,0)+(MIN(ABS(IFERROR(U268,0))*$D$18,ABS((MAX($D$16,POWER((ABS(K268)^2)/($I$5*MAX(F268,0.1)^2),1/3)))-IFERROR(L268,0))))),MAX((MAX($D$16,POWER((ABS(K268)^2)/($I$5*MAX(F268,0.1)^2),1/3))),IFERROR(L268,0)-(MIN(ABS(IFERROR(U268,0))*$D$18,ABS((MAX($D$16,POWER((ABS(K268)^2)/($I$5*MAX(F268,0.1)^2),1/3)))-IFERROR(L268,0))))))),MAX($D$16,POWER((ABS(K268)^2)/($I$5*MAX(F268,0.1)^2),1/3))),MAX($D$16,IFERROR(L268,0)))))))</f>
        <v/>
      </c>
      <c r="M268">
        <f>((F268)+(G268)*(L268))*(L268)</f>
        <v/>
      </c>
      <c r="N268">
        <f>(((F268)+(G268)*(L268))*(L268))/MAX((F268)+2*(L268)*SQRT(1+(G268)^2),1E-6)</f>
        <v/>
      </c>
      <c r="O268">
        <f>ABS(K268)/MAX(((F268)+(G268)*(L268))*(L268),1E-6)</f>
        <v/>
      </c>
      <c r="P268">
        <f>E268+L268</f>
        <v/>
      </c>
      <c r="Q268">
        <f>P268+((ABS(K268)/MAX(((F268)+(G268)*(L268))*(L268),1E-6))^2)/(2*$I$5)</f>
        <v/>
      </c>
      <c r="R268">
        <f>((ABS(K268)*$D$6)/(MAX(((F268)+(G268)*(L268))*(L268),1E-6)*MAX(((((F268)+(G268)*(L268))*(L268))/MAX((F268)+2*(L268)*SQRT(1+(G268)^2),1E-6))^(2/3),1E-6)))^2</f>
        <v/>
      </c>
      <c r="S268">
        <f>ABS(ABS(K268)/MAX(((F268)+(G268)*(L268))*(L268),1E-6))/SQRT($I$5*MAX((((F268)+(G268)*(L268))*(L268))/MAX((F268)+2*(G268)*(L268),1E-6),1E-6))</f>
        <v/>
      </c>
      <c r="T268">
        <f>((F268)*(L268)^2)/2+(G268)*(L268)^3/3+(ABS(K268)^2)/($I$5*MAX(((F268)+(G268)*(L268))*(L268),1E-6))</f>
        <v/>
      </c>
      <c r="U268">
        <f>IF($D$20=0,0,IFERROR(Q267-(((R267+R268)/2)*J268)-(IF(O267&gt;O268,$D$8*((O267^2-O268^2)/(2*$I$5)),$D$9*((O268^2-O267^2)/(2*$I$5)))+($D$10*(ABS(I268)/90)*(MAX(O267^2,O268^2)/(2*$I$5))))-Q268,0))</f>
        <v/>
      </c>
      <c r="V268">
        <f>IF($D$20=0,1,IFERROR(IF(ROUND(S268,3)=1,1,IF(AND(ABS(U268)&lt;$D$19,S268&gt;1),1,0)),0))</f>
        <v/>
      </c>
      <c r="W268">
        <f>IF($D$20=0,IFERROR(W269,MAX($D$16,POWER((ABS(K268)^2)/($I$5*MAX(F268,0.1)^2),1/3))),IF(IFERROR(AG269,0)=0,IFERROR(W269,MAX($D$16,POWER((ABS(K268)^2)/($I$5*MAX(F268,0.1)^2),1/3))),IF(OR(IFERROR(W268,0)=0,IFERROR(AD269,0)&gt;1),MAX($D$16,POWER((ABS(K268)^2)/($I$5*MAX(F268,0.1)^2),1/3)),IF(IFERROR(AF268,0)&gt;0,MAX($D$16,IFERROR(W268,0)+((IFERROR(AF268,0))*$D$18*IF((IFERROR(AD268,0))&lt;1,1,-1))),IF(IFERROR(AF268,0)&lt;0,IF(ABS((MAX($D$16,POWER((ABS(K268)^2)/($I$5*MAX(F268,0.1)^2),1/3)))-IFERROR(W268,0))&gt;$D$19,MAX($D$16,IF((MAX($D$16,POWER((ABS(K268)^2)/($I$5*MAX(F268,0.1)^2),1/3)))&gt;IFERROR(W268,0),MIN((MAX($D$16,POWER((ABS(K268)^2)/($I$5*MAX(F268,0.1)^2),1/3))),IFERROR(W268,0)+(MIN(ABS(IFERROR(AF268,0))*$D$18,ABS((MAX($D$16,POWER((ABS(K268)^2)/($I$5*MAX(F268,0.1)^2),1/3)))-IFERROR(W268,0))))),MAX((MAX($D$16,POWER((ABS(K268)^2)/($I$5*MAX(F268,0.1)^2),1/3))),IFERROR(W268,0)-(MIN(ABS(IFERROR(AF268,0))*$D$18,ABS((MAX($D$16,POWER((ABS(K268)^2)/($I$5*MAX(F268,0.1)^2),1/3)))-IFERROR(W268,0))))))),MAX($D$16,POWER((ABS(K268)^2)/($I$5*MAX(F268,0.1)^2),1/3))),MAX($D$16,IFERROR(W268,0)))))))</f>
        <v/>
      </c>
      <c r="X268">
        <f>((F268)+(G268)*(W268))*(W268)</f>
        <v/>
      </c>
      <c r="Y268">
        <f>(((F268)+(G268)*(W268))*(W268))/MAX((F268)+2*(W268)*SQRT(1+(G268)^2),1E-6)</f>
        <v/>
      </c>
      <c r="Z268">
        <f>ABS(K268)/MAX(((F268)+(G268)*(W268))*(W268),1E-6)</f>
        <v/>
      </c>
      <c r="AA268">
        <f>E268+W268</f>
        <v/>
      </c>
      <c r="AB268">
        <f>AA268+((ABS(K268)/MAX(((F268)+(G268)*(W268))*(W268),1E-6))^2)/(2*$I$5)</f>
        <v/>
      </c>
      <c r="AC268">
        <f>((ABS(K268)*$D$6)/(MAX(((F268)+(G268)*(W268))*(W268),1E-6)*MAX(((((F268)+(G268)*(W268))*(W268))/MAX((F268)+2*(W268)*SQRT(1+(G268)^2),1E-6))^(2/3),1E-6)))^2</f>
        <v/>
      </c>
      <c r="AD268">
        <f>ABS(ABS(K268)/MAX(((F268)+(G268)*(W268))*(W268),1E-6))/SQRT($I$5*MAX((((F268)+(G268)*(W268))*(W268))/MAX((F268)+2*(G268)*(W268),1E-6),1E-6))</f>
        <v/>
      </c>
      <c r="AE268">
        <f>((F268)*(W268)^2)/2+(G268)*(W268)^3/3+(ABS(K268)^2)/($I$5*MAX(((F268)+(G268)*(W268))*(W268),1E-6))</f>
        <v/>
      </c>
      <c r="AF268">
        <f>IF($D$20=0,0,IFERROR(AB269+(((AC268+AC269)/2)*J269)+(IF(Z268&gt;Z269,$D$8*((Z268^2-Z269^2)/(2*$I$5)),$D$9*((Z269^2-Z268^2)/(2*$I$5)))+($D$10*(ABS(I269)/90)*(MAX(Z268^2,Z269^2)/(2*$I$5))))-AB268,0))</f>
        <v/>
      </c>
      <c r="AG268">
        <f>IF($D$20=0,1,IFERROR(IF(ROUND(AD268,3)=1,1,IF(AND(ABS(AF268)&lt;$D$19,AD268&lt;1),1,0)),0))</f>
        <v/>
      </c>
      <c r="AH268">
        <f>IFERROR(IF(V32="Supercritical",MAX($D$16,IFERROR(L268,MAX($D$16,POWER((ABS(K268)^2)/($I$5*MAX(F268,0.1)^2),1/3)))),IF(V32="Subcritical",MAX($D$16,IFERROR(W268,MAX($D$16,POWER((ABS(K268)^2)/($I$5*MAX(F268,0.1)^2),1/3)))),IF(AND(IFERROR(V268,0)=1,IFERROR(AG268,0)=1),IF(IFERROR(T268,-1E99)&gt;=IFERROR(AE268,-1E99),MAX($D$16,IFERROR(L268,MAX($D$16,POWER((ABS(K268)^2)/($I$5*MAX(F268,0.1)^2),1/3)))),MAX($D$16,IFERROR(W268,MAX($D$16,POWER((ABS(K268)^2)/($I$5*MAX(F268,0.1)^2),1/3))))),IF(IFERROR(V268,0)=1,MAX($D$16,IFERROR(L268,MAX($D$16,POWER((ABS(K268)^2)/($I$5*MAX(F268,0.1)^2),1/3)))),IF(IFERROR(AG268,0)=1,MAX($D$16,IFERROR(W268,MAX($D$16,POWER((ABS(K268)^2)/($I$5*MAX(F268,0.1)^2),1/3)))),MAX($D$16,POWER((ABS(K268)^2)/($I$5*MAX(F268,0.1)^2),1/3))))))),MAX($D$16,POWER((ABS(K268)^2)/($I$5*MAX(F268,0.1)^2),1/3)))</f>
        <v/>
      </c>
      <c r="AI268">
        <f>E268+AH268</f>
        <v/>
      </c>
      <c r="AJ268">
        <f>AI268+((ABS(K268)/MAX(((F268)+(G268)*(AH268))*(AH268),1E-6))^2)/(2*$I$5)</f>
        <v/>
      </c>
      <c r="AM268" t="n">
        <v>0</v>
      </c>
      <c r="AN268" t="n">
        <v>0</v>
      </c>
      <c r="AO268">
        <f>AM268+AN268</f>
        <v/>
      </c>
      <c r="AP268">
        <f>AP267+AO268</f>
        <v/>
      </c>
      <c r="AQ268">
        <f>ABS(ABS(K268)/MAX(((F268)+(G268)*(AH268))*(AH268),1E-6))/SQRT($I$5*MAX((((F268)+(G268)*(AH268))*(AH268))/MAX((F268)+2*(G268)*(AH268),1E-6),1E-6))</f>
        <v/>
      </c>
      <c r="AR268">
        <f>IF(AQ268&lt;1,"Subcritical","Supercritical")</f>
        <v/>
      </c>
      <c r="AS268">
        <f>((ABS(K268)*$D$6)/(MAX(((F268)+(G268)*(AH268))*(AH268),1E-6)*MAX(((((F268)+(G268)*(AH268))*(AH268))/MAX((F268)+2*(AH268)*SQRT(1+(G268)^2),1E-6))^(2/3),1E-6)))^2</f>
        <v/>
      </c>
    </row>
    <row r="269">
      <c r="A269" t="n">
        <v>120</v>
      </c>
      <c r="B269" t="n">
        <v>118.949</v>
      </c>
      <c r="C269" t="n">
        <v>616464.851</v>
      </c>
      <c r="D269" t="n">
        <v>3097695.062</v>
      </c>
      <c r="E269" t="n">
        <v>632.5025000000001</v>
      </c>
      <c r="F269" t="n">
        <v>5.2</v>
      </c>
      <c r="G269" t="n">
        <v>0</v>
      </c>
      <c r="H269" t="inlineStr">
        <is>
          <t>Normal</t>
        </is>
      </c>
      <c r="I269" t="n">
        <v>0.003</v>
      </c>
      <c r="J269">
        <f>B269-B268</f>
        <v/>
      </c>
      <c r="K269">
        <f>MAX(0,K268-AO268)</f>
        <v/>
      </c>
      <c r="L269">
        <f>IF($D$20=0,IFERROR(L268,MAX($D$16,POWER((ABS(K269)^2)/($I$5*MAX(F269,0.1)^2),1/3))),IF(IFERROR(V268,0)=0,IFERROR(L268,MAX($D$16,POWER((ABS(K269)^2)/($I$5*MAX(F269,0.1)^2),1/3))),IF(OR(IFERROR(L269,0)=0,IFERROR(S268,0)&lt;1,IFERROR(S269,0)&lt;1),MAX($D$16,POWER((ABS(K269)^2)/($I$5*MAX(F269,0.1)^2),1/3)),IF(IFERROR(U269,0)&gt;0,MAX($D$16,IFERROR(L269,0)+((IFERROR(U269,0))*$D$18*IF((IFERROR(S269,0))&lt;1,1,-1))),IF(IFERROR(U269,0)&lt;0,IF(ABS((MAX($D$16,POWER((ABS(K269)^2)/($I$5*MAX(F269,0.1)^2),1/3)))-IFERROR(L269,0))&gt;$D$19,MAX($D$16,IF((MAX($D$16,POWER((ABS(K269)^2)/($I$5*MAX(F269,0.1)^2),1/3)))&gt;IFERROR(L269,0),MIN((MAX($D$16,POWER((ABS(K269)^2)/($I$5*MAX(F269,0.1)^2),1/3))),IFERROR(L269,0)+(MIN(ABS(IFERROR(U269,0))*$D$18,ABS((MAX($D$16,POWER((ABS(K269)^2)/($I$5*MAX(F269,0.1)^2),1/3)))-IFERROR(L269,0))))),MAX((MAX($D$16,POWER((ABS(K269)^2)/($I$5*MAX(F269,0.1)^2),1/3))),IFERROR(L269,0)-(MIN(ABS(IFERROR(U269,0))*$D$18,ABS((MAX($D$16,POWER((ABS(K269)^2)/($I$5*MAX(F269,0.1)^2),1/3)))-IFERROR(L269,0))))))),MAX($D$16,POWER((ABS(K269)^2)/($I$5*MAX(F269,0.1)^2),1/3))),MAX($D$16,IFERROR(L269,0)))))))</f>
        <v/>
      </c>
      <c r="M269">
        <f>((F269)+(G269)*(L269))*(L269)</f>
        <v/>
      </c>
      <c r="N269">
        <f>(((F269)+(G269)*(L269))*(L269))/MAX((F269)+2*(L269)*SQRT(1+(G269)^2),1E-6)</f>
        <v/>
      </c>
      <c r="O269">
        <f>ABS(K269)/MAX(((F269)+(G269)*(L269))*(L269),1E-6)</f>
        <v/>
      </c>
      <c r="P269">
        <f>E269+L269</f>
        <v/>
      </c>
      <c r="Q269">
        <f>P269+((ABS(K269)/MAX(((F269)+(G269)*(L269))*(L269),1E-6))^2)/(2*$I$5)</f>
        <v/>
      </c>
      <c r="R269">
        <f>((ABS(K269)*$D$6)/(MAX(((F269)+(G269)*(L269))*(L269),1E-6)*MAX(((((F269)+(G269)*(L269))*(L269))/MAX((F269)+2*(L269)*SQRT(1+(G269)^2),1E-6))^(2/3),1E-6)))^2</f>
        <v/>
      </c>
      <c r="S269">
        <f>ABS(ABS(K269)/MAX(((F269)+(G269)*(L269))*(L269),1E-6))/SQRT($I$5*MAX((((F269)+(G269)*(L269))*(L269))/MAX((F269)+2*(G269)*(L269),1E-6),1E-6))</f>
        <v/>
      </c>
      <c r="T269">
        <f>((F269)*(L269)^2)/2+(G269)*(L269)^3/3+(ABS(K269)^2)/($I$5*MAX(((F269)+(G269)*(L269))*(L269),1E-6))</f>
        <v/>
      </c>
      <c r="U269">
        <f>IF($D$20=0,0,IFERROR(Q268-(((R268+R269)/2)*J269)-(IF(O268&gt;O269,$D$8*((O268^2-O269^2)/(2*$I$5)),$D$9*((O269^2-O268^2)/(2*$I$5)))+($D$10*(ABS(I269)/90)*(MAX(O268^2,O269^2)/(2*$I$5))))-Q269,0))</f>
        <v/>
      </c>
      <c r="V269">
        <f>IF($D$20=0,1,IFERROR(IF(ROUND(S269,3)=1,1,IF(AND(ABS(U269)&lt;$D$19,S269&gt;1),1,0)),0))</f>
        <v/>
      </c>
      <c r="W269">
        <f>IF($D$20=0,IFERROR(W270,MAX($D$16,POWER((ABS(K269)^2)/($I$5*MAX(F269,0.1)^2),1/3))),IF(IFERROR(AG270,0)=0,IFERROR(W270,MAX($D$16,POWER((ABS(K269)^2)/($I$5*MAX(F269,0.1)^2),1/3))),IF(OR(IFERROR(W269,0)=0,IFERROR(AD270,0)&gt;1),MAX($D$16,POWER((ABS(K269)^2)/($I$5*MAX(F269,0.1)^2),1/3)),IF(IFERROR(AF269,0)&gt;0,MAX($D$16,IFERROR(W269,0)+((IFERROR(AF269,0))*$D$18*IF((IFERROR(AD269,0))&lt;1,1,-1))),IF(IFERROR(AF269,0)&lt;0,IF(ABS((MAX($D$16,POWER((ABS(K269)^2)/($I$5*MAX(F269,0.1)^2),1/3)))-IFERROR(W269,0))&gt;$D$19,MAX($D$16,IF((MAX($D$16,POWER((ABS(K269)^2)/($I$5*MAX(F269,0.1)^2),1/3)))&gt;IFERROR(W269,0),MIN((MAX($D$16,POWER((ABS(K269)^2)/($I$5*MAX(F269,0.1)^2),1/3))),IFERROR(W269,0)+(MIN(ABS(IFERROR(AF269,0))*$D$18,ABS((MAX($D$16,POWER((ABS(K269)^2)/($I$5*MAX(F269,0.1)^2),1/3)))-IFERROR(W269,0))))),MAX((MAX($D$16,POWER((ABS(K269)^2)/($I$5*MAX(F269,0.1)^2),1/3))),IFERROR(W269,0)-(MIN(ABS(IFERROR(AF269,0))*$D$18,ABS((MAX($D$16,POWER((ABS(K269)^2)/($I$5*MAX(F269,0.1)^2),1/3)))-IFERROR(W269,0))))))),MAX($D$16,POWER((ABS(K269)^2)/($I$5*MAX(F269,0.1)^2),1/3))),MAX($D$16,IFERROR(W269,0)))))))</f>
        <v/>
      </c>
      <c r="X269">
        <f>((F269)+(G269)*(W269))*(W269)</f>
        <v/>
      </c>
      <c r="Y269">
        <f>(((F269)+(G269)*(W269))*(W269))/MAX((F269)+2*(W269)*SQRT(1+(G269)^2),1E-6)</f>
        <v/>
      </c>
      <c r="Z269">
        <f>ABS(K269)/MAX(((F269)+(G269)*(W269))*(W269),1E-6)</f>
        <v/>
      </c>
      <c r="AA269">
        <f>E269+W269</f>
        <v/>
      </c>
      <c r="AB269">
        <f>AA269+((ABS(K269)/MAX(((F269)+(G269)*(W269))*(W269),1E-6))^2)/(2*$I$5)</f>
        <v/>
      </c>
      <c r="AC269">
        <f>((ABS(K269)*$D$6)/(MAX(((F269)+(G269)*(W269))*(W269),1E-6)*MAX(((((F269)+(G269)*(W269))*(W269))/MAX((F269)+2*(W269)*SQRT(1+(G269)^2),1E-6))^(2/3),1E-6)))^2</f>
        <v/>
      </c>
      <c r="AD269">
        <f>ABS(ABS(K269)/MAX(((F269)+(G269)*(W269))*(W269),1E-6))/SQRT($I$5*MAX((((F269)+(G269)*(W269))*(W269))/MAX((F269)+2*(G269)*(W269),1E-6),1E-6))</f>
        <v/>
      </c>
      <c r="AE269">
        <f>((F269)*(W269)^2)/2+(G269)*(W269)^3/3+(ABS(K269)^2)/($I$5*MAX(((F269)+(G269)*(W269))*(W269),1E-6))</f>
        <v/>
      </c>
      <c r="AF269">
        <f>IF($D$20=0,0,IFERROR(AB270+(((AC269+AC270)/2)*J270)+(IF(Z269&gt;Z270,$D$8*((Z269^2-Z270^2)/(2*$I$5)),$D$9*((Z270^2-Z269^2)/(2*$I$5)))+($D$10*(ABS(I270)/90)*(MAX(Z269^2,Z270^2)/(2*$I$5))))-AB269,0))</f>
        <v/>
      </c>
      <c r="AG269">
        <f>IF($D$20=0,1,IFERROR(IF(ROUND(AD269,3)=1,1,IF(AND(ABS(AF269)&lt;$D$19,AD269&lt;1),1,0)),0))</f>
        <v/>
      </c>
      <c r="AH269">
        <f>IFERROR(IF(V32="Supercritical",MAX($D$16,IFERROR(L269,MAX($D$16,POWER((ABS(K269)^2)/($I$5*MAX(F269,0.1)^2),1/3)))),IF(V32="Subcritical",MAX($D$16,IFERROR(W269,MAX($D$16,POWER((ABS(K269)^2)/($I$5*MAX(F269,0.1)^2),1/3)))),IF(AND(IFERROR(V269,0)=1,IFERROR(AG269,0)=1),IF(IFERROR(T269,-1E99)&gt;=IFERROR(AE269,-1E99),MAX($D$16,IFERROR(L269,MAX($D$16,POWER((ABS(K269)^2)/($I$5*MAX(F269,0.1)^2),1/3)))),MAX($D$16,IFERROR(W269,MAX($D$16,POWER((ABS(K269)^2)/($I$5*MAX(F269,0.1)^2),1/3))))),IF(IFERROR(V269,0)=1,MAX($D$16,IFERROR(L269,MAX($D$16,POWER((ABS(K269)^2)/($I$5*MAX(F269,0.1)^2),1/3)))),IF(IFERROR(AG269,0)=1,MAX($D$16,IFERROR(W269,MAX($D$16,POWER((ABS(K269)^2)/($I$5*MAX(F269,0.1)^2),1/3)))),MAX($D$16,POWER((ABS(K269)^2)/($I$5*MAX(F269,0.1)^2),1/3))))))),MAX($D$16,POWER((ABS(K269)^2)/($I$5*MAX(F269,0.1)^2),1/3)))</f>
        <v/>
      </c>
      <c r="AI269">
        <f>E269+AH269</f>
        <v/>
      </c>
      <c r="AJ269">
        <f>AI269+((ABS(K269)/MAX(((F269)+(G269)*(AH269))*(AH269),1E-6))^2)/(2*$I$5)</f>
        <v/>
      </c>
      <c r="AM269" t="n">
        <v>0</v>
      </c>
      <c r="AN269" t="n">
        <v>0</v>
      </c>
      <c r="AO269">
        <f>AM269+AN269</f>
        <v/>
      </c>
      <c r="AP269">
        <f>AP268+AO269</f>
        <v/>
      </c>
      <c r="AQ269">
        <f>ABS(ABS(K269)/MAX(((F269)+(G269)*(AH269))*(AH269),1E-6))/SQRT($I$5*MAX((((F269)+(G269)*(AH269))*(AH269))/MAX((F269)+2*(G269)*(AH269),1E-6),1E-6))</f>
        <v/>
      </c>
      <c r="AR269">
        <f>IF(AQ269&lt;1,"Subcritical","Supercritical")</f>
        <v/>
      </c>
      <c r="AS269">
        <f>((ABS(K269)*$D$6)/(MAX(((F269)+(G269)*(AH269))*(AH269),1E-6)*MAX(((((F269)+(G269)*(AH269))*(AH269))/MAX((F269)+2*(AH269)*SQRT(1+(G269)^2),1E-6))^(2/3),1E-6)))^2</f>
        <v/>
      </c>
    </row>
    <row r="270">
      <c r="A270" t="n">
        <v>121</v>
      </c>
      <c r="B270" t="n">
        <v>119.948</v>
      </c>
      <c r="C270" t="n">
        <v>616463.853</v>
      </c>
      <c r="D270" t="n">
        <v>3097695.014</v>
      </c>
      <c r="E270" t="n">
        <v>632.502</v>
      </c>
      <c r="F270" t="n">
        <v>5.2</v>
      </c>
      <c r="G270" t="n">
        <v>0</v>
      </c>
      <c r="H270" t="inlineStr">
        <is>
          <t>Normal</t>
        </is>
      </c>
      <c r="I270" t="n">
        <v>0.06</v>
      </c>
      <c r="J270">
        <f>B270-B269</f>
        <v/>
      </c>
      <c r="K270">
        <f>MAX(0,K269-AO269)</f>
        <v/>
      </c>
      <c r="L270">
        <f>IF($D$20=0,IFERROR(L269,MAX($D$16,POWER((ABS(K270)^2)/($I$5*MAX(F270,0.1)^2),1/3))),IF(IFERROR(V269,0)=0,IFERROR(L269,MAX($D$16,POWER((ABS(K270)^2)/($I$5*MAX(F270,0.1)^2),1/3))),IF(OR(IFERROR(L270,0)=0,IFERROR(S269,0)&lt;1,IFERROR(S270,0)&lt;1),MAX($D$16,POWER((ABS(K270)^2)/($I$5*MAX(F270,0.1)^2),1/3)),IF(IFERROR(U270,0)&gt;0,MAX($D$16,IFERROR(L270,0)+((IFERROR(U270,0))*$D$18*IF((IFERROR(S270,0))&lt;1,1,-1))),IF(IFERROR(U270,0)&lt;0,IF(ABS((MAX($D$16,POWER((ABS(K270)^2)/($I$5*MAX(F270,0.1)^2),1/3)))-IFERROR(L270,0))&gt;$D$19,MAX($D$16,IF((MAX($D$16,POWER((ABS(K270)^2)/($I$5*MAX(F270,0.1)^2),1/3)))&gt;IFERROR(L270,0),MIN((MAX($D$16,POWER((ABS(K270)^2)/($I$5*MAX(F270,0.1)^2),1/3))),IFERROR(L270,0)+(MIN(ABS(IFERROR(U270,0))*$D$18,ABS((MAX($D$16,POWER((ABS(K270)^2)/($I$5*MAX(F270,0.1)^2),1/3)))-IFERROR(L270,0))))),MAX((MAX($D$16,POWER((ABS(K270)^2)/($I$5*MAX(F270,0.1)^2),1/3))),IFERROR(L270,0)-(MIN(ABS(IFERROR(U270,0))*$D$18,ABS((MAX($D$16,POWER((ABS(K270)^2)/($I$5*MAX(F270,0.1)^2),1/3)))-IFERROR(L270,0))))))),MAX($D$16,POWER((ABS(K270)^2)/($I$5*MAX(F270,0.1)^2),1/3))),MAX($D$16,IFERROR(L270,0)))))))</f>
        <v/>
      </c>
      <c r="M270">
        <f>((F270)+(G270)*(L270))*(L270)</f>
        <v/>
      </c>
      <c r="N270">
        <f>(((F270)+(G270)*(L270))*(L270))/MAX((F270)+2*(L270)*SQRT(1+(G270)^2),1E-6)</f>
        <v/>
      </c>
      <c r="O270">
        <f>ABS(K270)/MAX(((F270)+(G270)*(L270))*(L270),1E-6)</f>
        <v/>
      </c>
      <c r="P270">
        <f>E270+L270</f>
        <v/>
      </c>
      <c r="Q270">
        <f>P270+((ABS(K270)/MAX(((F270)+(G270)*(L270))*(L270),1E-6))^2)/(2*$I$5)</f>
        <v/>
      </c>
      <c r="R270">
        <f>((ABS(K270)*$D$6)/(MAX(((F270)+(G270)*(L270))*(L270),1E-6)*MAX(((((F270)+(G270)*(L270))*(L270))/MAX((F270)+2*(L270)*SQRT(1+(G270)^2),1E-6))^(2/3),1E-6)))^2</f>
        <v/>
      </c>
      <c r="S270">
        <f>ABS(ABS(K270)/MAX(((F270)+(G270)*(L270))*(L270),1E-6))/SQRT($I$5*MAX((((F270)+(G270)*(L270))*(L270))/MAX((F270)+2*(G270)*(L270),1E-6),1E-6))</f>
        <v/>
      </c>
      <c r="T270">
        <f>((F270)*(L270)^2)/2+(G270)*(L270)^3/3+(ABS(K270)^2)/($I$5*MAX(((F270)+(G270)*(L270))*(L270),1E-6))</f>
        <v/>
      </c>
      <c r="U270">
        <f>IF($D$20=0,0,IFERROR(Q269-(((R269+R270)/2)*J270)-(IF(O269&gt;O270,$D$8*((O269^2-O270^2)/(2*$I$5)),$D$9*((O270^2-O269^2)/(2*$I$5)))+($D$10*(ABS(I270)/90)*(MAX(O269^2,O270^2)/(2*$I$5))))-Q270,0))</f>
        <v/>
      </c>
      <c r="V270">
        <f>IF($D$20=0,1,IFERROR(IF(ROUND(S270,3)=1,1,IF(AND(ABS(U270)&lt;$D$19,S270&gt;1),1,0)),0))</f>
        <v/>
      </c>
      <c r="W270">
        <f>IF($D$20=0,IFERROR(W271,MAX($D$16,POWER((ABS(K270)^2)/($I$5*MAX(F270,0.1)^2),1/3))),IF(IFERROR(AG271,0)=0,IFERROR(W271,MAX($D$16,POWER((ABS(K270)^2)/($I$5*MAX(F270,0.1)^2),1/3))),IF(OR(IFERROR(W270,0)=0,IFERROR(AD271,0)&gt;1),MAX($D$16,POWER((ABS(K270)^2)/($I$5*MAX(F270,0.1)^2),1/3)),IF(IFERROR(AF270,0)&gt;0,MAX($D$16,IFERROR(W270,0)+((IFERROR(AF270,0))*$D$18*IF((IFERROR(AD270,0))&lt;1,1,-1))),IF(IFERROR(AF270,0)&lt;0,IF(ABS((MAX($D$16,POWER((ABS(K270)^2)/($I$5*MAX(F270,0.1)^2),1/3)))-IFERROR(W270,0))&gt;$D$19,MAX($D$16,IF((MAX($D$16,POWER((ABS(K270)^2)/($I$5*MAX(F270,0.1)^2),1/3)))&gt;IFERROR(W270,0),MIN((MAX($D$16,POWER((ABS(K270)^2)/($I$5*MAX(F270,0.1)^2),1/3))),IFERROR(W270,0)+(MIN(ABS(IFERROR(AF270,0))*$D$18,ABS((MAX($D$16,POWER((ABS(K270)^2)/($I$5*MAX(F270,0.1)^2),1/3)))-IFERROR(W270,0))))),MAX((MAX($D$16,POWER((ABS(K270)^2)/($I$5*MAX(F270,0.1)^2),1/3))),IFERROR(W270,0)-(MIN(ABS(IFERROR(AF270,0))*$D$18,ABS((MAX($D$16,POWER((ABS(K270)^2)/($I$5*MAX(F270,0.1)^2),1/3)))-IFERROR(W270,0))))))),MAX($D$16,POWER((ABS(K270)^2)/($I$5*MAX(F270,0.1)^2),1/3))),MAX($D$16,IFERROR(W270,0)))))))</f>
        <v/>
      </c>
      <c r="X270">
        <f>((F270)+(G270)*(W270))*(W270)</f>
        <v/>
      </c>
      <c r="Y270">
        <f>(((F270)+(G270)*(W270))*(W270))/MAX((F270)+2*(W270)*SQRT(1+(G270)^2),1E-6)</f>
        <v/>
      </c>
      <c r="Z270">
        <f>ABS(K270)/MAX(((F270)+(G270)*(W270))*(W270),1E-6)</f>
        <v/>
      </c>
      <c r="AA270">
        <f>E270+W270</f>
        <v/>
      </c>
      <c r="AB270">
        <f>AA270+((ABS(K270)/MAX(((F270)+(G270)*(W270))*(W270),1E-6))^2)/(2*$I$5)</f>
        <v/>
      </c>
      <c r="AC270">
        <f>((ABS(K270)*$D$6)/(MAX(((F270)+(G270)*(W270))*(W270),1E-6)*MAX(((((F270)+(G270)*(W270))*(W270))/MAX((F270)+2*(W270)*SQRT(1+(G270)^2),1E-6))^(2/3),1E-6)))^2</f>
        <v/>
      </c>
      <c r="AD270">
        <f>ABS(ABS(K270)/MAX(((F270)+(G270)*(W270))*(W270),1E-6))/SQRT($I$5*MAX((((F270)+(G270)*(W270))*(W270))/MAX((F270)+2*(G270)*(W270),1E-6),1E-6))</f>
        <v/>
      </c>
      <c r="AE270">
        <f>((F270)*(W270)^2)/2+(G270)*(W270)^3/3+(ABS(K270)^2)/($I$5*MAX(((F270)+(G270)*(W270))*(W270),1E-6))</f>
        <v/>
      </c>
      <c r="AF270">
        <f>IF($D$20=0,0,IFERROR(AB271+(((AC270+AC271)/2)*J271)+(IF(Z270&gt;Z271,$D$8*((Z270^2-Z271^2)/(2*$I$5)),$D$9*((Z271^2-Z270^2)/(2*$I$5)))+($D$10*(ABS(I271)/90)*(MAX(Z270^2,Z271^2)/(2*$I$5))))-AB270,0))</f>
        <v/>
      </c>
      <c r="AG270">
        <f>IF($D$20=0,1,IFERROR(IF(ROUND(AD270,3)=1,1,IF(AND(ABS(AF270)&lt;$D$19,AD270&lt;1),1,0)),0))</f>
        <v/>
      </c>
      <c r="AH270">
        <f>IFERROR(IF(V32="Supercritical",MAX($D$16,IFERROR(L270,MAX($D$16,POWER((ABS(K270)^2)/($I$5*MAX(F270,0.1)^2),1/3)))),IF(V32="Subcritical",MAX($D$16,IFERROR(W270,MAX($D$16,POWER((ABS(K270)^2)/($I$5*MAX(F270,0.1)^2),1/3)))),IF(AND(IFERROR(V270,0)=1,IFERROR(AG270,0)=1),IF(IFERROR(T270,-1E99)&gt;=IFERROR(AE270,-1E99),MAX($D$16,IFERROR(L270,MAX($D$16,POWER((ABS(K270)^2)/($I$5*MAX(F270,0.1)^2),1/3)))),MAX($D$16,IFERROR(W270,MAX($D$16,POWER((ABS(K270)^2)/($I$5*MAX(F270,0.1)^2),1/3))))),IF(IFERROR(V270,0)=1,MAX($D$16,IFERROR(L270,MAX($D$16,POWER((ABS(K270)^2)/($I$5*MAX(F270,0.1)^2),1/3)))),IF(IFERROR(AG270,0)=1,MAX($D$16,IFERROR(W270,MAX($D$16,POWER((ABS(K270)^2)/($I$5*MAX(F270,0.1)^2),1/3)))),MAX($D$16,POWER((ABS(K270)^2)/($I$5*MAX(F270,0.1)^2),1/3))))))),MAX($D$16,POWER((ABS(K270)^2)/($I$5*MAX(F270,0.1)^2),1/3)))</f>
        <v/>
      </c>
      <c r="AI270">
        <f>E270+AH270</f>
        <v/>
      </c>
      <c r="AJ270">
        <f>AI270+((ABS(K270)/MAX(((F270)+(G270)*(AH270))*(AH270),1E-6))^2)/(2*$I$5)</f>
        <v/>
      </c>
      <c r="AM270" t="n">
        <v>0</v>
      </c>
      <c r="AN270" t="n">
        <v>0</v>
      </c>
      <c r="AO270">
        <f>AM270+AN270</f>
        <v/>
      </c>
      <c r="AP270">
        <f>AP269+AO270</f>
        <v/>
      </c>
      <c r="AQ270">
        <f>ABS(ABS(K270)/MAX(((F270)+(G270)*(AH270))*(AH270),1E-6))/SQRT($I$5*MAX((((F270)+(G270)*(AH270))*(AH270))/MAX((F270)+2*(G270)*(AH270),1E-6),1E-6))</f>
        <v/>
      </c>
      <c r="AR270">
        <f>IF(AQ270&lt;1,"Subcritical","Supercritical")</f>
        <v/>
      </c>
      <c r="AS270">
        <f>((ABS(K270)*$D$6)/(MAX(((F270)+(G270)*(AH270))*(AH270),1E-6)*MAX(((((F270)+(G270)*(AH270))*(AH270))/MAX((F270)+2*(AH270)*SQRT(1+(G270)^2),1E-6))^(2/3),1E-6)))^2</f>
        <v/>
      </c>
    </row>
    <row r="271">
      <c r="A271" t="n">
        <v>122</v>
      </c>
      <c r="B271" t="n">
        <v>120.948</v>
      </c>
      <c r="C271" t="n">
        <v>616462.8540000001</v>
      </c>
      <c r="D271" t="n">
        <v>3097694.967</v>
      </c>
      <c r="E271" t="n">
        <v>632.5015</v>
      </c>
      <c r="F271" t="n">
        <v>5.2</v>
      </c>
      <c r="G271" t="n">
        <v>0</v>
      </c>
      <c r="H271" t="inlineStr">
        <is>
          <t>Normal</t>
        </is>
      </c>
      <c r="I271" t="n">
        <v>0.057</v>
      </c>
      <c r="J271">
        <f>B271-B270</f>
        <v/>
      </c>
      <c r="K271">
        <f>MAX(0,K270-AO270)</f>
        <v/>
      </c>
      <c r="L271">
        <f>IF($D$20=0,IFERROR(L270,MAX($D$16,POWER((ABS(K271)^2)/($I$5*MAX(F271,0.1)^2),1/3))),IF(IFERROR(V270,0)=0,IFERROR(L270,MAX($D$16,POWER((ABS(K271)^2)/($I$5*MAX(F271,0.1)^2),1/3))),IF(OR(IFERROR(L271,0)=0,IFERROR(S270,0)&lt;1,IFERROR(S271,0)&lt;1),MAX($D$16,POWER((ABS(K271)^2)/($I$5*MAX(F271,0.1)^2),1/3)),IF(IFERROR(U271,0)&gt;0,MAX($D$16,IFERROR(L271,0)+((IFERROR(U271,0))*$D$18*IF((IFERROR(S271,0))&lt;1,1,-1))),IF(IFERROR(U271,0)&lt;0,IF(ABS((MAX($D$16,POWER((ABS(K271)^2)/($I$5*MAX(F271,0.1)^2),1/3)))-IFERROR(L271,0))&gt;$D$19,MAX($D$16,IF((MAX($D$16,POWER((ABS(K271)^2)/($I$5*MAX(F271,0.1)^2),1/3)))&gt;IFERROR(L271,0),MIN((MAX($D$16,POWER((ABS(K271)^2)/($I$5*MAX(F271,0.1)^2),1/3))),IFERROR(L271,0)+(MIN(ABS(IFERROR(U271,0))*$D$18,ABS((MAX($D$16,POWER((ABS(K271)^2)/($I$5*MAX(F271,0.1)^2),1/3)))-IFERROR(L271,0))))),MAX((MAX($D$16,POWER((ABS(K271)^2)/($I$5*MAX(F271,0.1)^2),1/3))),IFERROR(L271,0)-(MIN(ABS(IFERROR(U271,0))*$D$18,ABS((MAX($D$16,POWER((ABS(K271)^2)/($I$5*MAX(F271,0.1)^2),1/3)))-IFERROR(L271,0))))))),MAX($D$16,POWER((ABS(K271)^2)/($I$5*MAX(F271,0.1)^2),1/3))),MAX($D$16,IFERROR(L271,0)))))))</f>
        <v/>
      </c>
      <c r="M271">
        <f>((F271)+(G271)*(L271))*(L271)</f>
        <v/>
      </c>
      <c r="N271">
        <f>(((F271)+(G271)*(L271))*(L271))/MAX((F271)+2*(L271)*SQRT(1+(G271)^2),1E-6)</f>
        <v/>
      </c>
      <c r="O271">
        <f>ABS(K271)/MAX(((F271)+(G271)*(L271))*(L271),1E-6)</f>
        <v/>
      </c>
      <c r="P271">
        <f>E271+L271</f>
        <v/>
      </c>
      <c r="Q271">
        <f>P271+((ABS(K271)/MAX(((F271)+(G271)*(L271))*(L271),1E-6))^2)/(2*$I$5)</f>
        <v/>
      </c>
      <c r="R271">
        <f>((ABS(K271)*$D$6)/(MAX(((F271)+(G271)*(L271))*(L271),1E-6)*MAX(((((F271)+(G271)*(L271))*(L271))/MAX((F271)+2*(L271)*SQRT(1+(G271)^2),1E-6))^(2/3),1E-6)))^2</f>
        <v/>
      </c>
      <c r="S271">
        <f>ABS(ABS(K271)/MAX(((F271)+(G271)*(L271))*(L271),1E-6))/SQRT($I$5*MAX((((F271)+(G271)*(L271))*(L271))/MAX((F271)+2*(G271)*(L271),1E-6),1E-6))</f>
        <v/>
      </c>
      <c r="T271">
        <f>((F271)*(L271)^2)/2+(G271)*(L271)^3/3+(ABS(K271)^2)/($I$5*MAX(((F271)+(G271)*(L271))*(L271),1E-6))</f>
        <v/>
      </c>
      <c r="U271">
        <f>IF($D$20=0,0,IFERROR(Q270-(((R270+R271)/2)*J271)-(IF(O270&gt;O271,$D$8*((O270^2-O271^2)/(2*$I$5)),$D$9*((O271^2-O270^2)/(2*$I$5)))+($D$10*(ABS(I271)/90)*(MAX(O270^2,O271^2)/(2*$I$5))))-Q271,0))</f>
        <v/>
      </c>
      <c r="V271">
        <f>IF($D$20=0,1,IFERROR(IF(ROUND(S271,3)=1,1,IF(AND(ABS(U271)&lt;$D$19,S271&gt;1),1,0)),0))</f>
        <v/>
      </c>
      <c r="W271">
        <f>IF($D$20=0,IFERROR(W272,MAX($D$16,POWER((ABS(K271)^2)/($I$5*MAX(F271,0.1)^2),1/3))),IF(IFERROR(AG272,0)=0,IFERROR(W272,MAX($D$16,POWER((ABS(K271)^2)/($I$5*MAX(F271,0.1)^2),1/3))),IF(OR(IFERROR(W271,0)=0,IFERROR(AD272,0)&gt;1),MAX($D$16,POWER((ABS(K271)^2)/($I$5*MAX(F271,0.1)^2),1/3)),IF(IFERROR(AF271,0)&gt;0,MAX($D$16,IFERROR(W271,0)+((IFERROR(AF271,0))*$D$18*IF((IFERROR(AD271,0))&lt;1,1,-1))),IF(IFERROR(AF271,0)&lt;0,IF(ABS((MAX($D$16,POWER((ABS(K271)^2)/($I$5*MAX(F271,0.1)^2),1/3)))-IFERROR(W271,0))&gt;$D$19,MAX($D$16,IF((MAX($D$16,POWER((ABS(K271)^2)/($I$5*MAX(F271,0.1)^2),1/3)))&gt;IFERROR(W271,0),MIN((MAX($D$16,POWER((ABS(K271)^2)/($I$5*MAX(F271,0.1)^2),1/3))),IFERROR(W271,0)+(MIN(ABS(IFERROR(AF271,0))*$D$18,ABS((MAX($D$16,POWER((ABS(K271)^2)/($I$5*MAX(F271,0.1)^2),1/3)))-IFERROR(W271,0))))),MAX((MAX($D$16,POWER((ABS(K271)^2)/($I$5*MAX(F271,0.1)^2),1/3))),IFERROR(W271,0)-(MIN(ABS(IFERROR(AF271,0))*$D$18,ABS((MAX($D$16,POWER((ABS(K271)^2)/($I$5*MAX(F271,0.1)^2),1/3)))-IFERROR(W271,0))))))),MAX($D$16,POWER((ABS(K271)^2)/($I$5*MAX(F271,0.1)^2),1/3))),MAX($D$16,IFERROR(W271,0)))))))</f>
        <v/>
      </c>
      <c r="X271">
        <f>((F271)+(G271)*(W271))*(W271)</f>
        <v/>
      </c>
      <c r="Y271">
        <f>(((F271)+(G271)*(W271))*(W271))/MAX((F271)+2*(W271)*SQRT(1+(G271)^2),1E-6)</f>
        <v/>
      </c>
      <c r="Z271">
        <f>ABS(K271)/MAX(((F271)+(G271)*(W271))*(W271),1E-6)</f>
        <v/>
      </c>
      <c r="AA271">
        <f>E271+W271</f>
        <v/>
      </c>
      <c r="AB271">
        <f>AA271+((ABS(K271)/MAX(((F271)+(G271)*(W271))*(W271),1E-6))^2)/(2*$I$5)</f>
        <v/>
      </c>
      <c r="AC271">
        <f>((ABS(K271)*$D$6)/(MAX(((F271)+(G271)*(W271))*(W271),1E-6)*MAX(((((F271)+(G271)*(W271))*(W271))/MAX((F271)+2*(W271)*SQRT(1+(G271)^2),1E-6))^(2/3),1E-6)))^2</f>
        <v/>
      </c>
      <c r="AD271">
        <f>ABS(ABS(K271)/MAX(((F271)+(G271)*(W271))*(W271),1E-6))/SQRT($I$5*MAX((((F271)+(G271)*(W271))*(W271))/MAX((F271)+2*(G271)*(W271),1E-6),1E-6))</f>
        <v/>
      </c>
      <c r="AE271">
        <f>((F271)*(W271)^2)/2+(G271)*(W271)^3/3+(ABS(K271)^2)/($I$5*MAX(((F271)+(G271)*(W271))*(W271),1E-6))</f>
        <v/>
      </c>
      <c r="AF271">
        <f>IF($D$20=0,0,IFERROR(AB272+(((AC271+AC272)/2)*J272)+(IF(Z271&gt;Z272,$D$8*((Z271^2-Z272^2)/(2*$I$5)),$D$9*((Z272^2-Z271^2)/(2*$I$5)))+($D$10*(ABS(I272)/90)*(MAX(Z271^2,Z272^2)/(2*$I$5))))-AB271,0))</f>
        <v/>
      </c>
      <c r="AG271">
        <f>IF($D$20=0,1,IFERROR(IF(ROUND(AD271,3)=1,1,IF(AND(ABS(AF271)&lt;$D$19,AD271&lt;1),1,0)),0))</f>
        <v/>
      </c>
      <c r="AH271">
        <f>IFERROR(IF(V32="Supercritical",MAX($D$16,IFERROR(L271,MAX($D$16,POWER((ABS(K271)^2)/($I$5*MAX(F271,0.1)^2),1/3)))),IF(V32="Subcritical",MAX($D$16,IFERROR(W271,MAX($D$16,POWER((ABS(K271)^2)/($I$5*MAX(F271,0.1)^2),1/3)))),IF(AND(IFERROR(V271,0)=1,IFERROR(AG271,0)=1),IF(IFERROR(T271,-1E99)&gt;=IFERROR(AE271,-1E99),MAX($D$16,IFERROR(L271,MAX($D$16,POWER((ABS(K271)^2)/($I$5*MAX(F271,0.1)^2),1/3)))),MAX($D$16,IFERROR(W271,MAX($D$16,POWER((ABS(K271)^2)/($I$5*MAX(F271,0.1)^2),1/3))))),IF(IFERROR(V271,0)=1,MAX($D$16,IFERROR(L271,MAX($D$16,POWER((ABS(K271)^2)/($I$5*MAX(F271,0.1)^2),1/3)))),IF(IFERROR(AG271,0)=1,MAX($D$16,IFERROR(W271,MAX($D$16,POWER((ABS(K271)^2)/($I$5*MAX(F271,0.1)^2),1/3)))),MAX($D$16,POWER((ABS(K271)^2)/($I$5*MAX(F271,0.1)^2),1/3))))))),MAX($D$16,POWER((ABS(K271)^2)/($I$5*MAX(F271,0.1)^2),1/3)))</f>
        <v/>
      </c>
      <c r="AI271">
        <f>E271+AH271</f>
        <v/>
      </c>
      <c r="AJ271">
        <f>AI271+((ABS(K271)/MAX(((F271)+(G271)*(AH271))*(AH271),1E-6))^2)/(2*$I$5)</f>
        <v/>
      </c>
      <c r="AM271" t="n">
        <v>0</v>
      </c>
      <c r="AN271" t="n">
        <v>0</v>
      </c>
      <c r="AO271">
        <f>AM271+AN271</f>
        <v/>
      </c>
      <c r="AP271">
        <f>AP270+AO271</f>
        <v/>
      </c>
      <c r="AQ271">
        <f>ABS(ABS(K271)/MAX(((F271)+(G271)*(AH271))*(AH271),1E-6))/SQRT($I$5*MAX((((F271)+(G271)*(AH271))*(AH271))/MAX((F271)+2*(G271)*(AH271),1E-6),1E-6))</f>
        <v/>
      </c>
      <c r="AR271">
        <f>IF(AQ271&lt;1,"Subcritical","Supercritical")</f>
        <v/>
      </c>
      <c r="AS271">
        <f>((ABS(K271)*$D$6)/(MAX(((F271)+(G271)*(AH271))*(AH271),1E-6)*MAX(((((F271)+(G271)*(AH271))*(AH271))/MAX((F271)+2*(AH271)*SQRT(1+(G271)^2),1E-6))^(2/3),1E-6)))^2</f>
        <v/>
      </c>
    </row>
    <row r="272">
      <c r="A272" t="n">
        <v>123</v>
      </c>
      <c r="B272" t="n">
        <v>121.948</v>
      </c>
      <c r="C272" t="n">
        <v>616461.855</v>
      </c>
      <c r="D272" t="n">
        <v>3097694.919</v>
      </c>
      <c r="E272" t="n">
        <v>632.501</v>
      </c>
      <c r="F272" t="n">
        <v>5.2</v>
      </c>
      <c r="G272" t="n">
        <v>0</v>
      </c>
      <c r="H272" t="inlineStr">
        <is>
          <t>Normal</t>
        </is>
      </c>
      <c r="I272" t="n">
        <v>0.057</v>
      </c>
      <c r="J272">
        <f>B272-B271</f>
        <v/>
      </c>
      <c r="K272">
        <f>MAX(0,K271-AO271)</f>
        <v/>
      </c>
      <c r="L272">
        <f>IF($D$20=0,IFERROR(L271,MAX($D$16,POWER((ABS(K272)^2)/($I$5*MAX(F272,0.1)^2),1/3))),IF(IFERROR(V271,0)=0,IFERROR(L271,MAX($D$16,POWER((ABS(K272)^2)/($I$5*MAX(F272,0.1)^2),1/3))),IF(OR(IFERROR(L272,0)=0,IFERROR(S271,0)&lt;1,IFERROR(S272,0)&lt;1),MAX($D$16,POWER((ABS(K272)^2)/($I$5*MAX(F272,0.1)^2),1/3)),IF(IFERROR(U272,0)&gt;0,MAX($D$16,IFERROR(L272,0)+((IFERROR(U272,0))*$D$18*IF((IFERROR(S272,0))&lt;1,1,-1))),IF(IFERROR(U272,0)&lt;0,IF(ABS((MAX($D$16,POWER((ABS(K272)^2)/($I$5*MAX(F272,0.1)^2),1/3)))-IFERROR(L272,0))&gt;$D$19,MAX($D$16,IF((MAX($D$16,POWER((ABS(K272)^2)/($I$5*MAX(F272,0.1)^2),1/3)))&gt;IFERROR(L272,0),MIN((MAX($D$16,POWER((ABS(K272)^2)/($I$5*MAX(F272,0.1)^2),1/3))),IFERROR(L272,0)+(MIN(ABS(IFERROR(U272,0))*$D$18,ABS((MAX($D$16,POWER((ABS(K272)^2)/($I$5*MAX(F272,0.1)^2),1/3)))-IFERROR(L272,0))))),MAX((MAX($D$16,POWER((ABS(K272)^2)/($I$5*MAX(F272,0.1)^2),1/3))),IFERROR(L272,0)-(MIN(ABS(IFERROR(U272,0))*$D$18,ABS((MAX($D$16,POWER((ABS(K272)^2)/($I$5*MAX(F272,0.1)^2),1/3)))-IFERROR(L272,0))))))),MAX($D$16,POWER((ABS(K272)^2)/($I$5*MAX(F272,0.1)^2),1/3))),MAX($D$16,IFERROR(L272,0)))))))</f>
        <v/>
      </c>
      <c r="M272">
        <f>((F272)+(G272)*(L272))*(L272)</f>
        <v/>
      </c>
      <c r="N272">
        <f>(((F272)+(G272)*(L272))*(L272))/MAX((F272)+2*(L272)*SQRT(1+(G272)^2),1E-6)</f>
        <v/>
      </c>
      <c r="O272">
        <f>ABS(K272)/MAX(((F272)+(G272)*(L272))*(L272),1E-6)</f>
        <v/>
      </c>
      <c r="P272">
        <f>E272+L272</f>
        <v/>
      </c>
      <c r="Q272">
        <f>P272+((ABS(K272)/MAX(((F272)+(G272)*(L272))*(L272),1E-6))^2)/(2*$I$5)</f>
        <v/>
      </c>
      <c r="R272">
        <f>((ABS(K272)*$D$6)/(MAX(((F272)+(G272)*(L272))*(L272),1E-6)*MAX(((((F272)+(G272)*(L272))*(L272))/MAX((F272)+2*(L272)*SQRT(1+(G272)^2),1E-6))^(2/3),1E-6)))^2</f>
        <v/>
      </c>
      <c r="S272">
        <f>ABS(ABS(K272)/MAX(((F272)+(G272)*(L272))*(L272),1E-6))/SQRT($I$5*MAX((((F272)+(G272)*(L272))*(L272))/MAX((F272)+2*(G272)*(L272),1E-6),1E-6))</f>
        <v/>
      </c>
      <c r="T272">
        <f>((F272)*(L272)^2)/2+(G272)*(L272)^3/3+(ABS(K272)^2)/($I$5*MAX(((F272)+(G272)*(L272))*(L272),1E-6))</f>
        <v/>
      </c>
      <c r="U272">
        <f>IF($D$20=0,0,IFERROR(Q271-(((R271+R272)/2)*J272)-(IF(O271&gt;O272,$D$8*((O271^2-O272^2)/(2*$I$5)),$D$9*((O272^2-O271^2)/(2*$I$5)))+($D$10*(ABS(I272)/90)*(MAX(O271^2,O272^2)/(2*$I$5))))-Q272,0))</f>
        <v/>
      </c>
      <c r="V272">
        <f>IF($D$20=0,1,IFERROR(IF(ROUND(S272,3)=1,1,IF(AND(ABS(U272)&lt;$D$19,S272&gt;1),1,0)),0))</f>
        <v/>
      </c>
      <c r="W272">
        <f>IF($D$20=0,IFERROR(W273,MAX($D$16,POWER((ABS(K272)^2)/($I$5*MAX(F272,0.1)^2),1/3))),IF(IFERROR(AG273,0)=0,IFERROR(W273,MAX($D$16,POWER((ABS(K272)^2)/($I$5*MAX(F272,0.1)^2),1/3))),IF(OR(IFERROR(W272,0)=0,IFERROR(AD273,0)&gt;1),MAX($D$16,POWER((ABS(K272)^2)/($I$5*MAX(F272,0.1)^2),1/3)),IF(IFERROR(AF272,0)&gt;0,MAX($D$16,IFERROR(W272,0)+((IFERROR(AF272,0))*$D$18*IF((IFERROR(AD272,0))&lt;1,1,-1))),IF(IFERROR(AF272,0)&lt;0,IF(ABS((MAX($D$16,POWER((ABS(K272)^2)/($I$5*MAX(F272,0.1)^2),1/3)))-IFERROR(W272,0))&gt;$D$19,MAX($D$16,IF((MAX($D$16,POWER((ABS(K272)^2)/($I$5*MAX(F272,0.1)^2),1/3)))&gt;IFERROR(W272,0),MIN((MAX($D$16,POWER((ABS(K272)^2)/($I$5*MAX(F272,0.1)^2),1/3))),IFERROR(W272,0)+(MIN(ABS(IFERROR(AF272,0))*$D$18,ABS((MAX($D$16,POWER((ABS(K272)^2)/($I$5*MAX(F272,0.1)^2),1/3)))-IFERROR(W272,0))))),MAX((MAX($D$16,POWER((ABS(K272)^2)/($I$5*MAX(F272,0.1)^2),1/3))),IFERROR(W272,0)-(MIN(ABS(IFERROR(AF272,0))*$D$18,ABS((MAX($D$16,POWER((ABS(K272)^2)/($I$5*MAX(F272,0.1)^2),1/3)))-IFERROR(W272,0))))))),MAX($D$16,POWER((ABS(K272)^2)/($I$5*MAX(F272,0.1)^2),1/3))),MAX($D$16,IFERROR(W272,0)))))))</f>
        <v/>
      </c>
      <c r="X272">
        <f>((F272)+(G272)*(W272))*(W272)</f>
        <v/>
      </c>
      <c r="Y272">
        <f>(((F272)+(G272)*(W272))*(W272))/MAX((F272)+2*(W272)*SQRT(1+(G272)^2),1E-6)</f>
        <v/>
      </c>
      <c r="Z272">
        <f>ABS(K272)/MAX(((F272)+(G272)*(W272))*(W272),1E-6)</f>
        <v/>
      </c>
      <c r="AA272">
        <f>E272+W272</f>
        <v/>
      </c>
      <c r="AB272">
        <f>AA272+((ABS(K272)/MAX(((F272)+(G272)*(W272))*(W272),1E-6))^2)/(2*$I$5)</f>
        <v/>
      </c>
      <c r="AC272">
        <f>((ABS(K272)*$D$6)/(MAX(((F272)+(G272)*(W272))*(W272),1E-6)*MAX(((((F272)+(G272)*(W272))*(W272))/MAX((F272)+2*(W272)*SQRT(1+(G272)^2),1E-6))^(2/3),1E-6)))^2</f>
        <v/>
      </c>
      <c r="AD272">
        <f>ABS(ABS(K272)/MAX(((F272)+(G272)*(W272))*(W272),1E-6))/SQRT($I$5*MAX((((F272)+(G272)*(W272))*(W272))/MAX((F272)+2*(G272)*(W272),1E-6),1E-6))</f>
        <v/>
      </c>
      <c r="AE272">
        <f>((F272)*(W272)^2)/2+(G272)*(W272)^3/3+(ABS(K272)^2)/($I$5*MAX(((F272)+(G272)*(W272))*(W272),1E-6))</f>
        <v/>
      </c>
      <c r="AF272">
        <f>IF($D$20=0,0,IFERROR(AB273+(((AC272+AC273)/2)*J273)+(IF(Z272&gt;Z273,$D$8*((Z272^2-Z273^2)/(2*$I$5)),$D$9*((Z273^2-Z272^2)/(2*$I$5)))+($D$10*(ABS(I273)/90)*(MAX(Z272^2,Z273^2)/(2*$I$5))))-AB272,0))</f>
        <v/>
      </c>
      <c r="AG272">
        <f>IF($D$20=0,1,IFERROR(IF(ROUND(AD272,3)=1,1,IF(AND(ABS(AF272)&lt;$D$19,AD272&lt;1),1,0)),0))</f>
        <v/>
      </c>
      <c r="AH272">
        <f>IFERROR(IF(V32="Supercritical",MAX($D$16,IFERROR(L272,MAX($D$16,POWER((ABS(K272)^2)/($I$5*MAX(F272,0.1)^2),1/3)))),IF(V32="Subcritical",MAX($D$16,IFERROR(W272,MAX($D$16,POWER((ABS(K272)^2)/($I$5*MAX(F272,0.1)^2),1/3)))),IF(AND(IFERROR(V272,0)=1,IFERROR(AG272,0)=1),IF(IFERROR(T272,-1E99)&gt;=IFERROR(AE272,-1E99),MAX($D$16,IFERROR(L272,MAX($D$16,POWER((ABS(K272)^2)/($I$5*MAX(F272,0.1)^2),1/3)))),MAX($D$16,IFERROR(W272,MAX($D$16,POWER((ABS(K272)^2)/($I$5*MAX(F272,0.1)^2),1/3))))),IF(IFERROR(V272,0)=1,MAX($D$16,IFERROR(L272,MAX($D$16,POWER((ABS(K272)^2)/($I$5*MAX(F272,0.1)^2),1/3)))),IF(IFERROR(AG272,0)=1,MAX($D$16,IFERROR(W272,MAX($D$16,POWER((ABS(K272)^2)/($I$5*MAX(F272,0.1)^2),1/3)))),MAX($D$16,POWER((ABS(K272)^2)/($I$5*MAX(F272,0.1)^2),1/3))))))),MAX($D$16,POWER((ABS(K272)^2)/($I$5*MAX(F272,0.1)^2),1/3)))</f>
        <v/>
      </c>
      <c r="AI272">
        <f>E272+AH272</f>
        <v/>
      </c>
      <c r="AJ272">
        <f>AI272+((ABS(K272)/MAX(((F272)+(G272)*(AH272))*(AH272),1E-6))^2)/(2*$I$5)</f>
        <v/>
      </c>
      <c r="AM272" t="n">
        <v>0</v>
      </c>
      <c r="AN272" t="n">
        <v>0</v>
      </c>
      <c r="AO272">
        <f>AM272+AN272</f>
        <v/>
      </c>
      <c r="AP272">
        <f>AP271+AO272</f>
        <v/>
      </c>
      <c r="AQ272">
        <f>ABS(ABS(K272)/MAX(((F272)+(G272)*(AH272))*(AH272),1E-6))/SQRT($I$5*MAX((((F272)+(G272)*(AH272))*(AH272))/MAX((F272)+2*(G272)*(AH272),1E-6),1E-6))</f>
        <v/>
      </c>
      <c r="AR272">
        <f>IF(AQ272&lt;1,"Subcritical","Supercritical")</f>
        <v/>
      </c>
      <c r="AS272">
        <f>((ABS(K272)*$D$6)/(MAX(((F272)+(G272)*(AH272))*(AH272),1E-6)*MAX(((((F272)+(G272)*(AH272))*(AH272))/MAX((F272)+2*(AH272)*SQRT(1+(G272)^2),1E-6))^(2/3),1E-6)))^2</f>
        <v/>
      </c>
    </row>
    <row r="273">
      <c r="A273" t="n">
        <v>124</v>
      </c>
      <c r="B273" t="n">
        <v>122.948</v>
      </c>
      <c r="C273" t="n">
        <v>616460.856</v>
      </c>
      <c r="D273" t="n">
        <v>3097694.872</v>
      </c>
      <c r="E273" t="n">
        <v>632.5005</v>
      </c>
      <c r="F273" t="n">
        <v>5.2</v>
      </c>
      <c r="G273" t="n">
        <v>0</v>
      </c>
      <c r="H273" t="inlineStr">
        <is>
          <t>Normal</t>
        </is>
      </c>
      <c r="I273" t="n">
        <v>0.057</v>
      </c>
      <c r="J273">
        <f>B273-B272</f>
        <v/>
      </c>
      <c r="K273">
        <f>MAX(0,K272-AO272)</f>
        <v/>
      </c>
      <c r="L273">
        <f>IF($D$20=0,IFERROR(L272,MAX($D$16,POWER((ABS(K273)^2)/($I$5*MAX(F273,0.1)^2),1/3))),IF(IFERROR(V272,0)=0,IFERROR(L272,MAX($D$16,POWER((ABS(K273)^2)/($I$5*MAX(F273,0.1)^2),1/3))),IF(OR(IFERROR(L273,0)=0,IFERROR(S272,0)&lt;1,IFERROR(S273,0)&lt;1),MAX($D$16,POWER((ABS(K273)^2)/($I$5*MAX(F273,0.1)^2),1/3)),IF(IFERROR(U273,0)&gt;0,MAX($D$16,IFERROR(L273,0)+((IFERROR(U273,0))*$D$18*IF((IFERROR(S273,0))&lt;1,1,-1))),IF(IFERROR(U273,0)&lt;0,IF(ABS((MAX($D$16,POWER((ABS(K273)^2)/($I$5*MAX(F273,0.1)^2),1/3)))-IFERROR(L273,0))&gt;$D$19,MAX($D$16,IF((MAX($D$16,POWER((ABS(K273)^2)/($I$5*MAX(F273,0.1)^2),1/3)))&gt;IFERROR(L273,0),MIN((MAX($D$16,POWER((ABS(K273)^2)/($I$5*MAX(F273,0.1)^2),1/3))),IFERROR(L273,0)+(MIN(ABS(IFERROR(U273,0))*$D$18,ABS((MAX($D$16,POWER((ABS(K273)^2)/($I$5*MAX(F273,0.1)^2),1/3)))-IFERROR(L273,0))))),MAX((MAX($D$16,POWER((ABS(K273)^2)/($I$5*MAX(F273,0.1)^2),1/3))),IFERROR(L273,0)-(MIN(ABS(IFERROR(U273,0))*$D$18,ABS((MAX($D$16,POWER((ABS(K273)^2)/($I$5*MAX(F273,0.1)^2),1/3)))-IFERROR(L273,0))))))),MAX($D$16,POWER((ABS(K273)^2)/($I$5*MAX(F273,0.1)^2),1/3))),MAX($D$16,IFERROR(L273,0)))))))</f>
        <v/>
      </c>
      <c r="M273">
        <f>((F273)+(G273)*(L273))*(L273)</f>
        <v/>
      </c>
      <c r="N273">
        <f>(((F273)+(G273)*(L273))*(L273))/MAX((F273)+2*(L273)*SQRT(1+(G273)^2),1E-6)</f>
        <v/>
      </c>
      <c r="O273">
        <f>ABS(K273)/MAX(((F273)+(G273)*(L273))*(L273),1E-6)</f>
        <v/>
      </c>
      <c r="P273">
        <f>E273+L273</f>
        <v/>
      </c>
      <c r="Q273">
        <f>P273+((ABS(K273)/MAX(((F273)+(G273)*(L273))*(L273),1E-6))^2)/(2*$I$5)</f>
        <v/>
      </c>
      <c r="R273">
        <f>((ABS(K273)*$D$6)/(MAX(((F273)+(G273)*(L273))*(L273),1E-6)*MAX(((((F273)+(G273)*(L273))*(L273))/MAX((F273)+2*(L273)*SQRT(1+(G273)^2),1E-6))^(2/3),1E-6)))^2</f>
        <v/>
      </c>
      <c r="S273">
        <f>ABS(ABS(K273)/MAX(((F273)+(G273)*(L273))*(L273),1E-6))/SQRT($I$5*MAX((((F273)+(G273)*(L273))*(L273))/MAX((F273)+2*(G273)*(L273),1E-6),1E-6))</f>
        <v/>
      </c>
      <c r="T273">
        <f>((F273)*(L273)^2)/2+(G273)*(L273)^3/3+(ABS(K273)^2)/($I$5*MAX(((F273)+(G273)*(L273))*(L273),1E-6))</f>
        <v/>
      </c>
      <c r="U273">
        <f>IF($D$20=0,0,IFERROR(Q272-(((R272+R273)/2)*J273)-(IF(O272&gt;O273,$D$8*((O272^2-O273^2)/(2*$I$5)),$D$9*((O273^2-O272^2)/(2*$I$5)))+($D$10*(ABS(I273)/90)*(MAX(O272^2,O273^2)/(2*$I$5))))-Q273,0))</f>
        <v/>
      </c>
      <c r="V273">
        <f>IF($D$20=0,1,IFERROR(IF(ROUND(S273,3)=1,1,IF(AND(ABS(U273)&lt;$D$19,S273&gt;1),1,0)),0))</f>
        <v/>
      </c>
      <c r="W273">
        <f>IF($D$20=0,IFERROR(W274,MAX($D$16,POWER((ABS(K273)^2)/($I$5*MAX(F273,0.1)^2),1/3))),IF(IFERROR(AG274,0)=0,IFERROR(W274,MAX($D$16,POWER((ABS(K273)^2)/($I$5*MAX(F273,0.1)^2),1/3))),IF(OR(IFERROR(W273,0)=0,IFERROR(AD274,0)&gt;1),MAX($D$16,POWER((ABS(K273)^2)/($I$5*MAX(F273,0.1)^2),1/3)),IF(IFERROR(AF273,0)&gt;0,MAX($D$16,IFERROR(W273,0)+((IFERROR(AF273,0))*$D$18*IF((IFERROR(AD273,0))&lt;1,1,-1))),IF(IFERROR(AF273,0)&lt;0,IF(ABS((MAX($D$16,POWER((ABS(K273)^2)/($I$5*MAX(F273,0.1)^2),1/3)))-IFERROR(W273,0))&gt;$D$19,MAX($D$16,IF((MAX($D$16,POWER((ABS(K273)^2)/($I$5*MAX(F273,0.1)^2),1/3)))&gt;IFERROR(W273,0),MIN((MAX($D$16,POWER((ABS(K273)^2)/($I$5*MAX(F273,0.1)^2),1/3))),IFERROR(W273,0)+(MIN(ABS(IFERROR(AF273,0))*$D$18,ABS((MAX($D$16,POWER((ABS(K273)^2)/($I$5*MAX(F273,0.1)^2),1/3)))-IFERROR(W273,0))))),MAX((MAX($D$16,POWER((ABS(K273)^2)/($I$5*MAX(F273,0.1)^2),1/3))),IFERROR(W273,0)-(MIN(ABS(IFERROR(AF273,0))*$D$18,ABS((MAX($D$16,POWER((ABS(K273)^2)/($I$5*MAX(F273,0.1)^2),1/3)))-IFERROR(W273,0))))))),MAX($D$16,POWER((ABS(K273)^2)/($I$5*MAX(F273,0.1)^2),1/3))),MAX($D$16,IFERROR(W273,0)))))))</f>
        <v/>
      </c>
      <c r="X273">
        <f>((F273)+(G273)*(W273))*(W273)</f>
        <v/>
      </c>
      <c r="Y273">
        <f>(((F273)+(G273)*(W273))*(W273))/MAX((F273)+2*(W273)*SQRT(1+(G273)^2),1E-6)</f>
        <v/>
      </c>
      <c r="Z273">
        <f>ABS(K273)/MAX(((F273)+(G273)*(W273))*(W273),1E-6)</f>
        <v/>
      </c>
      <c r="AA273">
        <f>E273+W273</f>
        <v/>
      </c>
      <c r="AB273">
        <f>AA273+((ABS(K273)/MAX(((F273)+(G273)*(W273))*(W273),1E-6))^2)/(2*$I$5)</f>
        <v/>
      </c>
      <c r="AC273">
        <f>((ABS(K273)*$D$6)/(MAX(((F273)+(G273)*(W273))*(W273),1E-6)*MAX(((((F273)+(G273)*(W273))*(W273))/MAX((F273)+2*(W273)*SQRT(1+(G273)^2),1E-6))^(2/3),1E-6)))^2</f>
        <v/>
      </c>
      <c r="AD273">
        <f>ABS(ABS(K273)/MAX(((F273)+(G273)*(W273))*(W273),1E-6))/SQRT($I$5*MAX((((F273)+(G273)*(W273))*(W273))/MAX((F273)+2*(G273)*(W273),1E-6),1E-6))</f>
        <v/>
      </c>
      <c r="AE273">
        <f>((F273)*(W273)^2)/2+(G273)*(W273)^3/3+(ABS(K273)^2)/($I$5*MAX(((F273)+(G273)*(W273))*(W273),1E-6))</f>
        <v/>
      </c>
      <c r="AF273">
        <f>IF($D$20=0,0,IFERROR(AB274+(((AC273+AC274)/2)*J274)+(IF(Z273&gt;Z274,$D$8*((Z273^2-Z274^2)/(2*$I$5)),$D$9*((Z274^2-Z273^2)/(2*$I$5)))+($D$10*(ABS(I274)/90)*(MAX(Z273^2,Z274^2)/(2*$I$5))))-AB273,0))</f>
        <v/>
      </c>
      <c r="AG273">
        <f>IF($D$20=0,1,IFERROR(IF(ROUND(AD273,3)=1,1,IF(AND(ABS(AF273)&lt;$D$19,AD273&lt;1),1,0)),0))</f>
        <v/>
      </c>
      <c r="AH273">
        <f>IFERROR(IF(V32="Supercritical",MAX($D$16,IFERROR(L273,MAX($D$16,POWER((ABS(K273)^2)/($I$5*MAX(F273,0.1)^2),1/3)))),IF(V32="Subcritical",MAX($D$16,IFERROR(W273,MAX($D$16,POWER((ABS(K273)^2)/($I$5*MAX(F273,0.1)^2),1/3)))),IF(AND(IFERROR(V273,0)=1,IFERROR(AG273,0)=1),IF(IFERROR(T273,-1E99)&gt;=IFERROR(AE273,-1E99),MAX($D$16,IFERROR(L273,MAX($D$16,POWER((ABS(K273)^2)/($I$5*MAX(F273,0.1)^2),1/3)))),MAX($D$16,IFERROR(W273,MAX($D$16,POWER((ABS(K273)^2)/($I$5*MAX(F273,0.1)^2),1/3))))),IF(IFERROR(V273,0)=1,MAX($D$16,IFERROR(L273,MAX($D$16,POWER((ABS(K273)^2)/($I$5*MAX(F273,0.1)^2),1/3)))),IF(IFERROR(AG273,0)=1,MAX($D$16,IFERROR(W273,MAX($D$16,POWER((ABS(K273)^2)/($I$5*MAX(F273,0.1)^2),1/3)))),MAX($D$16,POWER((ABS(K273)^2)/($I$5*MAX(F273,0.1)^2),1/3))))))),MAX($D$16,POWER((ABS(K273)^2)/($I$5*MAX(F273,0.1)^2),1/3)))</f>
        <v/>
      </c>
      <c r="AI273">
        <f>E273+AH273</f>
        <v/>
      </c>
      <c r="AJ273">
        <f>AI273+((ABS(K273)/MAX(((F273)+(G273)*(AH273))*(AH273),1E-6))^2)/(2*$I$5)</f>
        <v/>
      </c>
      <c r="AM273" t="n">
        <v>0</v>
      </c>
      <c r="AN273" t="n">
        <v>0</v>
      </c>
      <c r="AO273">
        <f>AM273+AN273</f>
        <v/>
      </c>
      <c r="AP273">
        <f>AP272+AO273</f>
        <v/>
      </c>
      <c r="AQ273">
        <f>ABS(ABS(K273)/MAX(((F273)+(G273)*(AH273))*(AH273),1E-6))/SQRT($I$5*MAX((((F273)+(G273)*(AH273))*(AH273))/MAX((F273)+2*(G273)*(AH273),1E-6),1E-6))</f>
        <v/>
      </c>
      <c r="AR273">
        <f>IF(AQ273&lt;1,"Subcritical","Supercritical")</f>
        <v/>
      </c>
      <c r="AS273">
        <f>((ABS(K273)*$D$6)/(MAX(((F273)+(G273)*(AH273))*(AH273),1E-6)*MAX(((((F273)+(G273)*(AH273))*(AH273))/MAX((F273)+2*(AH273)*SQRT(1+(G273)^2),1E-6))^(2/3),1E-6)))^2</f>
        <v/>
      </c>
    </row>
    <row r="274">
      <c r="A274" t="n">
        <v>125</v>
      </c>
      <c r="B274" t="n">
        <v>123.948</v>
      </c>
      <c r="C274" t="n">
        <v>616459.857</v>
      </c>
      <c r="D274" t="n">
        <v>3097694.824</v>
      </c>
      <c r="E274" t="n">
        <v>632.5</v>
      </c>
      <c r="F274" t="n">
        <v>5.2</v>
      </c>
      <c r="G274" t="n">
        <v>0</v>
      </c>
      <c r="H274" t="inlineStr">
        <is>
          <t>Normal</t>
        </is>
      </c>
      <c r="I274" t="n">
        <v>0</v>
      </c>
      <c r="J274">
        <f>B274-B273</f>
        <v/>
      </c>
      <c r="K274">
        <f>MAX(0,K273-AO273)</f>
        <v/>
      </c>
      <c r="L274">
        <f>IF($D$20=0,IFERROR(L273,MAX($D$16,POWER((ABS(K274)^2)/($I$5*MAX(F274,0.1)^2),1/3))),IF(IFERROR(V273,0)=0,IFERROR(L273,MAX($D$16,POWER((ABS(K274)^2)/($I$5*MAX(F274,0.1)^2),1/3))),IF(OR(IFERROR(L274,0)=0,IFERROR(S273,0)&lt;1,IFERROR(S274,0)&lt;1),MAX($D$16,POWER((ABS(K274)^2)/($I$5*MAX(F274,0.1)^2),1/3)),IF(IFERROR(U274,0)&gt;0,MAX($D$16,IFERROR(L274,0)+((IFERROR(U274,0))*$D$18*IF((IFERROR(S274,0))&lt;1,1,-1))),IF(IFERROR(U274,0)&lt;0,IF(ABS((MAX($D$16,POWER((ABS(K274)^2)/($I$5*MAX(F274,0.1)^2),1/3)))-IFERROR(L274,0))&gt;$D$19,MAX($D$16,IF((MAX($D$16,POWER((ABS(K274)^2)/($I$5*MAX(F274,0.1)^2),1/3)))&gt;IFERROR(L274,0),MIN((MAX($D$16,POWER((ABS(K274)^2)/($I$5*MAX(F274,0.1)^2),1/3))),IFERROR(L274,0)+(MIN(ABS(IFERROR(U274,0))*$D$18,ABS((MAX($D$16,POWER((ABS(K274)^2)/($I$5*MAX(F274,0.1)^2),1/3)))-IFERROR(L274,0))))),MAX((MAX($D$16,POWER((ABS(K274)^2)/($I$5*MAX(F274,0.1)^2),1/3))),IFERROR(L274,0)-(MIN(ABS(IFERROR(U274,0))*$D$18,ABS((MAX($D$16,POWER((ABS(K274)^2)/($I$5*MAX(F274,0.1)^2),1/3)))-IFERROR(L274,0))))))),MAX($D$16,POWER((ABS(K274)^2)/($I$5*MAX(F274,0.1)^2),1/3))),MAX($D$16,IFERROR(L274,0)))))))</f>
        <v/>
      </c>
      <c r="M274">
        <f>((F274)+(G274)*(L274))*(L274)</f>
        <v/>
      </c>
      <c r="N274">
        <f>(((F274)+(G274)*(L274))*(L274))/MAX((F274)+2*(L274)*SQRT(1+(G274)^2),1E-6)</f>
        <v/>
      </c>
      <c r="O274">
        <f>ABS(K274)/MAX(((F274)+(G274)*(L274))*(L274),1E-6)</f>
        <v/>
      </c>
      <c r="P274">
        <f>E274+L274</f>
        <v/>
      </c>
      <c r="Q274">
        <f>P274+((ABS(K274)/MAX(((F274)+(G274)*(L274))*(L274),1E-6))^2)/(2*$I$5)</f>
        <v/>
      </c>
      <c r="R274">
        <f>((ABS(K274)*$D$6)/(MAX(((F274)+(G274)*(L274))*(L274),1E-6)*MAX(((((F274)+(G274)*(L274))*(L274))/MAX((F274)+2*(L274)*SQRT(1+(G274)^2),1E-6))^(2/3),1E-6)))^2</f>
        <v/>
      </c>
      <c r="S274">
        <f>ABS(ABS(K274)/MAX(((F274)+(G274)*(L274))*(L274),1E-6))/SQRT($I$5*MAX((((F274)+(G274)*(L274))*(L274))/MAX((F274)+2*(G274)*(L274),1E-6),1E-6))</f>
        <v/>
      </c>
      <c r="T274">
        <f>((F274)*(L274)^2)/2+(G274)*(L274)^3/3+(ABS(K274)^2)/($I$5*MAX(((F274)+(G274)*(L274))*(L274),1E-6))</f>
        <v/>
      </c>
      <c r="U274">
        <f>IF($D$20=0,0,IFERROR(Q273-(((R273+R274)/2)*J274)-(IF(O273&gt;O274,$D$8*((O273^2-O274^2)/(2*$I$5)),$D$9*((O274^2-O273^2)/(2*$I$5)))+($D$10*(ABS(I274)/90)*(MAX(O273^2,O274^2)/(2*$I$5))))-Q274,0))</f>
        <v/>
      </c>
      <c r="V274">
        <f>IF($D$20=0,1,IFERROR(IF(ROUND(S274,3)=1,1,IF(AND(ABS(U274)&lt;$D$19,S274&gt;1),1,0)),0))</f>
        <v/>
      </c>
      <c r="W274">
        <f>IF($D$20=0,IFERROR(W275,MAX($D$16,POWER((ABS(K274)^2)/($I$5*MAX(F274,0.1)^2),1/3))),IF(IFERROR(AG275,0)=0,IFERROR(W275,MAX($D$16,POWER((ABS(K274)^2)/($I$5*MAX(F274,0.1)^2),1/3))),IF(OR(IFERROR(W274,0)=0,IFERROR(AD275,0)&gt;1),MAX($D$16,POWER((ABS(K274)^2)/($I$5*MAX(F274,0.1)^2),1/3)),IF(IFERROR(AF274,0)&gt;0,MAX($D$16,IFERROR(W274,0)+((IFERROR(AF274,0))*$D$18*IF((IFERROR(AD274,0))&lt;1,1,-1))),IF(IFERROR(AF274,0)&lt;0,IF(ABS((MAX($D$16,POWER((ABS(K274)^2)/($I$5*MAX(F274,0.1)^2),1/3)))-IFERROR(W274,0))&gt;$D$19,MAX($D$16,IF((MAX($D$16,POWER((ABS(K274)^2)/($I$5*MAX(F274,0.1)^2),1/3)))&gt;IFERROR(W274,0),MIN((MAX($D$16,POWER((ABS(K274)^2)/($I$5*MAX(F274,0.1)^2),1/3))),IFERROR(W274,0)+(MIN(ABS(IFERROR(AF274,0))*$D$18,ABS((MAX($D$16,POWER((ABS(K274)^2)/($I$5*MAX(F274,0.1)^2),1/3)))-IFERROR(W274,0))))),MAX((MAX($D$16,POWER((ABS(K274)^2)/($I$5*MAX(F274,0.1)^2),1/3))),IFERROR(W274,0)-(MIN(ABS(IFERROR(AF274,0))*$D$18,ABS((MAX($D$16,POWER((ABS(K274)^2)/($I$5*MAX(F274,0.1)^2),1/3)))-IFERROR(W274,0))))))),MAX($D$16,POWER((ABS(K274)^2)/($I$5*MAX(F274,0.1)^2),1/3))),MAX($D$16,IFERROR(W274,0)))))))</f>
        <v/>
      </c>
      <c r="X274">
        <f>((F274)+(G274)*(W274))*(W274)</f>
        <v/>
      </c>
      <c r="Y274">
        <f>(((F274)+(G274)*(W274))*(W274))/MAX((F274)+2*(W274)*SQRT(1+(G274)^2),1E-6)</f>
        <v/>
      </c>
      <c r="Z274">
        <f>ABS(K274)/MAX(((F274)+(G274)*(W274))*(W274),1E-6)</f>
        <v/>
      </c>
      <c r="AA274">
        <f>E274+W274</f>
        <v/>
      </c>
      <c r="AB274">
        <f>AA274+((ABS(K274)/MAX(((F274)+(G274)*(W274))*(W274),1E-6))^2)/(2*$I$5)</f>
        <v/>
      </c>
      <c r="AC274">
        <f>((ABS(K274)*$D$6)/(MAX(((F274)+(G274)*(W274))*(W274),1E-6)*MAX(((((F274)+(G274)*(W274))*(W274))/MAX((F274)+2*(W274)*SQRT(1+(G274)^2),1E-6))^(2/3),1E-6)))^2</f>
        <v/>
      </c>
      <c r="AD274">
        <f>ABS(ABS(K274)/MAX(((F274)+(G274)*(W274))*(W274),1E-6))/SQRT($I$5*MAX((((F274)+(G274)*(W274))*(W274))/MAX((F274)+2*(G274)*(W274),1E-6),1E-6))</f>
        <v/>
      </c>
      <c r="AE274">
        <f>((F274)*(W274)^2)/2+(G274)*(W274)^3/3+(ABS(K274)^2)/($I$5*MAX(((F274)+(G274)*(W274))*(W274),1E-6))</f>
        <v/>
      </c>
      <c r="AF274">
        <f>IF($D$20=0,0,IFERROR(AB275+(((AC274+AC275)/2)*J275)+(IF(Z274&gt;Z275,$D$8*((Z274^2-Z275^2)/(2*$I$5)),$D$9*((Z275^2-Z274^2)/(2*$I$5)))+($D$10*(ABS(I275)/90)*(MAX(Z274^2,Z275^2)/(2*$I$5))))-AB274,0))</f>
        <v/>
      </c>
      <c r="AG274">
        <f>IF($D$20=0,1,IFERROR(IF(ROUND(AD274,3)=1,1,IF(AND(ABS(AF274)&lt;$D$19,AD274&lt;1),1,0)),0))</f>
        <v/>
      </c>
      <c r="AH274">
        <f>IFERROR(IF(V32="Supercritical",MAX($D$16,IFERROR(L274,MAX($D$16,POWER((ABS(K274)^2)/($I$5*MAX(F274,0.1)^2),1/3)))),IF(V32="Subcritical",MAX($D$16,IFERROR(W274,MAX($D$16,POWER((ABS(K274)^2)/($I$5*MAX(F274,0.1)^2),1/3)))),IF(AND(IFERROR(V274,0)=1,IFERROR(AG274,0)=1),IF(IFERROR(T274,-1E99)&gt;=IFERROR(AE274,-1E99),MAX($D$16,IFERROR(L274,MAX($D$16,POWER((ABS(K274)^2)/($I$5*MAX(F274,0.1)^2),1/3)))),MAX($D$16,IFERROR(W274,MAX($D$16,POWER((ABS(K274)^2)/($I$5*MAX(F274,0.1)^2),1/3))))),IF(IFERROR(V274,0)=1,MAX($D$16,IFERROR(L274,MAX($D$16,POWER((ABS(K274)^2)/($I$5*MAX(F274,0.1)^2),1/3)))),IF(IFERROR(AG274,0)=1,MAX($D$16,IFERROR(W274,MAX($D$16,POWER((ABS(K274)^2)/($I$5*MAX(F274,0.1)^2),1/3)))),MAX($D$16,POWER((ABS(K274)^2)/($I$5*MAX(F274,0.1)^2),1/3))))))),MAX($D$16,POWER((ABS(K274)^2)/($I$5*MAX(F274,0.1)^2),1/3)))</f>
        <v/>
      </c>
      <c r="AI274">
        <f>E274+AH274</f>
        <v/>
      </c>
      <c r="AJ274">
        <f>AI274+((ABS(K274)/MAX(((F274)+(G274)*(AH274))*(AH274),1E-6))^2)/(2*$I$5)</f>
        <v/>
      </c>
      <c r="AM274" t="n">
        <v>0</v>
      </c>
      <c r="AN274" t="n">
        <v>0</v>
      </c>
      <c r="AO274">
        <f>AM274+AN274</f>
        <v/>
      </c>
      <c r="AP274">
        <f>AP273+AO274</f>
        <v/>
      </c>
      <c r="AQ274">
        <f>ABS(ABS(K274)/MAX(((F274)+(G274)*(AH274))*(AH274),1E-6))/SQRT($I$5*MAX((((F274)+(G274)*(AH274))*(AH274))/MAX((F274)+2*(G274)*(AH274),1E-6),1E-6))</f>
        <v/>
      </c>
      <c r="AR274">
        <f>IF(AQ274&lt;1,"Subcritical","Supercritical")</f>
        <v/>
      </c>
      <c r="AS274">
        <f>((ABS(K274)*$D$6)/(MAX(((F274)+(G274)*(AH274))*(AH274),1E-6)*MAX(((((F274)+(G274)*(AH274))*(AH274))/MAX((F274)+2*(AH274)*SQRT(1+(G274)^2),1E-6))^(2/3),1E-6)))^2</f>
        <v/>
      </c>
    </row>
    <row r="275">
      <c r="A275" t="n">
        <v>126</v>
      </c>
      <c r="B275" t="n">
        <v>124.948</v>
      </c>
      <c r="C275" t="n">
        <v>616458.858</v>
      </c>
      <c r="D275" t="n">
        <v>3097694.776</v>
      </c>
      <c r="E275" t="n">
        <v>632.4995</v>
      </c>
      <c r="F275" t="n">
        <v>5.2</v>
      </c>
      <c r="G275" t="n">
        <v>0</v>
      </c>
      <c r="H275" t="inlineStr">
        <is>
          <t>Normal</t>
        </is>
      </c>
      <c r="I275" t="n">
        <v>0.057</v>
      </c>
      <c r="J275">
        <f>B275-B274</f>
        <v/>
      </c>
      <c r="K275">
        <f>MAX(0,K274-AO274)</f>
        <v/>
      </c>
      <c r="L275">
        <f>IF($D$20=0,IFERROR(L274,MAX($D$16,POWER((ABS(K275)^2)/($I$5*MAX(F275,0.1)^2),1/3))),IF(IFERROR(V274,0)=0,IFERROR(L274,MAX($D$16,POWER((ABS(K275)^2)/($I$5*MAX(F275,0.1)^2),1/3))),IF(OR(IFERROR(L275,0)=0,IFERROR(S274,0)&lt;1,IFERROR(S275,0)&lt;1),MAX($D$16,POWER((ABS(K275)^2)/($I$5*MAX(F275,0.1)^2),1/3)),IF(IFERROR(U275,0)&gt;0,MAX($D$16,IFERROR(L275,0)+((IFERROR(U275,0))*$D$18*IF((IFERROR(S275,0))&lt;1,1,-1))),IF(IFERROR(U275,0)&lt;0,IF(ABS((MAX($D$16,POWER((ABS(K275)^2)/($I$5*MAX(F275,0.1)^2),1/3)))-IFERROR(L275,0))&gt;$D$19,MAX($D$16,IF((MAX($D$16,POWER((ABS(K275)^2)/($I$5*MAX(F275,0.1)^2),1/3)))&gt;IFERROR(L275,0),MIN((MAX($D$16,POWER((ABS(K275)^2)/($I$5*MAX(F275,0.1)^2),1/3))),IFERROR(L275,0)+(MIN(ABS(IFERROR(U275,0))*$D$18,ABS((MAX($D$16,POWER((ABS(K275)^2)/($I$5*MAX(F275,0.1)^2),1/3)))-IFERROR(L275,0))))),MAX((MAX($D$16,POWER((ABS(K275)^2)/($I$5*MAX(F275,0.1)^2),1/3))),IFERROR(L275,0)-(MIN(ABS(IFERROR(U275,0))*$D$18,ABS((MAX($D$16,POWER((ABS(K275)^2)/($I$5*MAX(F275,0.1)^2),1/3)))-IFERROR(L275,0))))))),MAX($D$16,POWER((ABS(K275)^2)/($I$5*MAX(F275,0.1)^2),1/3))),MAX($D$16,IFERROR(L275,0)))))))</f>
        <v/>
      </c>
      <c r="M275">
        <f>((F275)+(G275)*(L275))*(L275)</f>
        <v/>
      </c>
      <c r="N275">
        <f>(((F275)+(G275)*(L275))*(L275))/MAX((F275)+2*(L275)*SQRT(1+(G275)^2),1E-6)</f>
        <v/>
      </c>
      <c r="O275">
        <f>ABS(K275)/MAX(((F275)+(G275)*(L275))*(L275),1E-6)</f>
        <v/>
      </c>
      <c r="P275">
        <f>E275+L275</f>
        <v/>
      </c>
      <c r="Q275">
        <f>P275+((ABS(K275)/MAX(((F275)+(G275)*(L275))*(L275),1E-6))^2)/(2*$I$5)</f>
        <v/>
      </c>
      <c r="R275">
        <f>((ABS(K275)*$D$6)/(MAX(((F275)+(G275)*(L275))*(L275),1E-6)*MAX(((((F275)+(G275)*(L275))*(L275))/MAX((F275)+2*(L275)*SQRT(1+(G275)^2),1E-6))^(2/3),1E-6)))^2</f>
        <v/>
      </c>
      <c r="S275">
        <f>ABS(ABS(K275)/MAX(((F275)+(G275)*(L275))*(L275),1E-6))/SQRT($I$5*MAX((((F275)+(G275)*(L275))*(L275))/MAX((F275)+2*(G275)*(L275),1E-6),1E-6))</f>
        <v/>
      </c>
      <c r="T275">
        <f>((F275)*(L275)^2)/2+(G275)*(L275)^3/3+(ABS(K275)^2)/($I$5*MAX(((F275)+(G275)*(L275))*(L275),1E-6))</f>
        <v/>
      </c>
      <c r="U275">
        <f>IF($D$20=0,0,IFERROR(Q274-(((R274+R275)/2)*J275)-(IF(O274&gt;O275,$D$8*((O274^2-O275^2)/(2*$I$5)),$D$9*((O275^2-O274^2)/(2*$I$5)))+($D$10*(ABS(I275)/90)*(MAX(O274^2,O275^2)/(2*$I$5))))-Q275,0))</f>
        <v/>
      </c>
      <c r="V275">
        <f>IF($D$20=0,1,IFERROR(IF(ROUND(S275,3)=1,1,IF(AND(ABS(U275)&lt;$D$19,S275&gt;1),1,0)),0))</f>
        <v/>
      </c>
      <c r="W275">
        <f>IF($D$20=0,IFERROR(W276,MAX($D$16,POWER((ABS(K275)^2)/($I$5*MAX(F275,0.1)^2),1/3))),IF(IFERROR(AG276,0)=0,IFERROR(W276,MAX($D$16,POWER((ABS(K275)^2)/($I$5*MAX(F275,0.1)^2),1/3))),IF(OR(IFERROR(W275,0)=0,IFERROR(AD276,0)&gt;1),MAX($D$16,POWER((ABS(K275)^2)/($I$5*MAX(F275,0.1)^2),1/3)),IF(IFERROR(AF275,0)&gt;0,MAX($D$16,IFERROR(W275,0)+((IFERROR(AF275,0))*$D$18*IF((IFERROR(AD275,0))&lt;1,1,-1))),IF(IFERROR(AF275,0)&lt;0,IF(ABS((MAX($D$16,POWER((ABS(K275)^2)/($I$5*MAX(F275,0.1)^2),1/3)))-IFERROR(W275,0))&gt;$D$19,MAX($D$16,IF((MAX($D$16,POWER((ABS(K275)^2)/($I$5*MAX(F275,0.1)^2),1/3)))&gt;IFERROR(W275,0),MIN((MAX($D$16,POWER((ABS(K275)^2)/($I$5*MAX(F275,0.1)^2),1/3))),IFERROR(W275,0)+(MIN(ABS(IFERROR(AF275,0))*$D$18,ABS((MAX($D$16,POWER((ABS(K275)^2)/($I$5*MAX(F275,0.1)^2),1/3)))-IFERROR(W275,0))))),MAX((MAX($D$16,POWER((ABS(K275)^2)/($I$5*MAX(F275,0.1)^2),1/3))),IFERROR(W275,0)-(MIN(ABS(IFERROR(AF275,0))*$D$18,ABS((MAX($D$16,POWER((ABS(K275)^2)/($I$5*MAX(F275,0.1)^2),1/3)))-IFERROR(W275,0))))))),MAX($D$16,POWER((ABS(K275)^2)/($I$5*MAX(F275,0.1)^2),1/3))),MAX($D$16,IFERROR(W275,0)))))))</f>
        <v/>
      </c>
      <c r="X275">
        <f>((F275)+(G275)*(W275))*(W275)</f>
        <v/>
      </c>
      <c r="Y275">
        <f>(((F275)+(G275)*(W275))*(W275))/MAX((F275)+2*(W275)*SQRT(1+(G275)^2),1E-6)</f>
        <v/>
      </c>
      <c r="Z275">
        <f>ABS(K275)/MAX(((F275)+(G275)*(W275))*(W275),1E-6)</f>
        <v/>
      </c>
      <c r="AA275">
        <f>E275+W275</f>
        <v/>
      </c>
      <c r="AB275">
        <f>AA275+((ABS(K275)/MAX(((F275)+(G275)*(W275))*(W275),1E-6))^2)/(2*$I$5)</f>
        <v/>
      </c>
      <c r="AC275">
        <f>((ABS(K275)*$D$6)/(MAX(((F275)+(G275)*(W275))*(W275),1E-6)*MAX(((((F275)+(G275)*(W275))*(W275))/MAX((F275)+2*(W275)*SQRT(1+(G275)^2),1E-6))^(2/3),1E-6)))^2</f>
        <v/>
      </c>
      <c r="AD275">
        <f>ABS(ABS(K275)/MAX(((F275)+(G275)*(W275))*(W275),1E-6))/SQRT($I$5*MAX((((F275)+(G275)*(W275))*(W275))/MAX((F275)+2*(G275)*(W275),1E-6),1E-6))</f>
        <v/>
      </c>
      <c r="AE275">
        <f>((F275)*(W275)^2)/2+(G275)*(W275)^3/3+(ABS(K275)^2)/($I$5*MAX(((F275)+(G275)*(W275))*(W275),1E-6))</f>
        <v/>
      </c>
      <c r="AF275">
        <f>IF($D$20=0,0,IFERROR(AB276+(((AC275+AC276)/2)*J276)+(IF(Z275&gt;Z276,$D$8*((Z275^2-Z276^2)/(2*$I$5)),$D$9*((Z276^2-Z275^2)/(2*$I$5)))+($D$10*(ABS(I276)/90)*(MAX(Z275^2,Z276^2)/(2*$I$5))))-AB275,0))</f>
        <v/>
      </c>
      <c r="AG275">
        <f>IF($D$20=0,1,IFERROR(IF(ROUND(AD275,3)=1,1,IF(AND(ABS(AF275)&lt;$D$19,AD275&lt;1),1,0)),0))</f>
        <v/>
      </c>
      <c r="AH275">
        <f>IFERROR(IF(V32="Supercritical",MAX($D$16,IFERROR(L275,MAX($D$16,POWER((ABS(K275)^2)/($I$5*MAX(F275,0.1)^2),1/3)))),IF(V32="Subcritical",MAX($D$16,IFERROR(W275,MAX($D$16,POWER((ABS(K275)^2)/($I$5*MAX(F275,0.1)^2),1/3)))),IF(AND(IFERROR(V275,0)=1,IFERROR(AG275,0)=1),IF(IFERROR(T275,-1E99)&gt;=IFERROR(AE275,-1E99),MAX($D$16,IFERROR(L275,MAX($D$16,POWER((ABS(K275)^2)/($I$5*MAX(F275,0.1)^2),1/3)))),MAX($D$16,IFERROR(W275,MAX($D$16,POWER((ABS(K275)^2)/($I$5*MAX(F275,0.1)^2),1/3))))),IF(IFERROR(V275,0)=1,MAX($D$16,IFERROR(L275,MAX($D$16,POWER((ABS(K275)^2)/($I$5*MAX(F275,0.1)^2),1/3)))),IF(IFERROR(AG275,0)=1,MAX($D$16,IFERROR(W275,MAX($D$16,POWER((ABS(K275)^2)/($I$5*MAX(F275,0.1)^2),1/3)))),MAX($D$16,POWER((ABS(K275)^2)/($I$5*MAX(F275,0.1)^2),1/3))))))),MAX($D$16,POWER((ABS(K275)^2)/($I$5*MAX(F275,0.1)^2),1/3)))</f>
        <v/>
      </c>
      <c r="AI275">
        <f>E275+AH275</f>
        <v/>
      </c>
      <c r="AJ275">
        <f>AI275+((ABS(K275)/MAX(((F275)+(G275)*(AH275))*(AH275),1E-6))^2)/(2*$I$5)</f>
        <v/>
      </c>
      <c r="AM275" t="n">
        <v>0</v>
      </c>
      <c r="AN275" t="n">
        <v>0</v>
      </c>
      <c r="AO275">
        <f>AM275+AN275</f>
        <v/>
      </c>
      <c r="AP275">
        <f>AP274+AO275</f>
        <v/>
      </c>
      <c r="AQ275">
        <f>ABS(ABS(K275)/MAX(((F275)+(G275)*(AH275))*(AH275),1E-6))/SQRT($I$5*MAX((((F275)+(G275)*(AH275))*(AH275))/MAX((F275)+2*(G275)*(AH275),1E-6),1E-6))</f>
        <v/>
      </c>
      <c r="AR275">
        <f>IF(AQ275&lt;1,"Subcritical","Supercritical")</f>
        <v/>
      </c>
      <c r="AS275">
        <f>((ABS(K275)*$D$6)/(MAX(((F275)+(G275)*(AH275))*(AH275),1E-6)*MAX(((((F275)+(G275)*(AH275))*(AH275))/MAX((F275)+2*(AH275)*SQRT(1+(G275)^2),1E-6))^(2/3),1E-6)))^2</f>
        <v/>
      </c>
    </row>
    <row r="276">
      <c r="A276" t="n">
        <v>127</v>
      </c>
      <c r="B276" t="n">
        <v>125.949</v>
      </c>
      <c r="C276" t="n">
        <v>616457.8590000001</v>
      </c>
      <c r="D276" t="n">
        <v>3097694.729</v>
      </c>
      <c r="E276" t="n">
        <v>632.499</v>
      </c>
      <c r="F276" t="n">
        <v>5.2</v>
      </c>
      <c r="G276" t="n">
        <v>0</v>
      </c>
      <c r="H276" t="inlineStr">
        <is>
          <t>Normal</t>
        </is>
      </c>
      <c r="I276" t="n">
        <v>0.057</v>
      </c>
      <c r="J276">
        <f>B276-B275</f>
        <v/>
      </c>
      <c r="K276">
        <f>MAX(0,K275-AO275)</f>
        <v/>
      </c>
      <c r="L276">
        <f>IF($D$20=0,IFERROR(L275,MAX($D$16,POWER((ABS(K276)^2)/($I$5*MAX(F276,0.1)^2),1/3))),IF(IFERROR(V275,0)=0,IFERROR(L275,MAX($D$16,POWER((ABS(K276)^2)/($I$5*MAX(F276,0.1)^2),1/3))),IF(OR(IFERROR(L276,0)=0,IFERROR(S275,0)&lt;1,IFERROR(S276,0)&lt;1),MAX($D$16,POWER((ABS(K276)^2)/($I$5*MAX(F276,0.1)^2),1/3)),IF(IFERROR(U276,0)&gt;0,MAX($D$16,IFERROR(L276,0)+((IFERROR(U276,0))*$D$18*IF((IFERROR(S276,0))&lt;1,1,-1))),IF(IFERROR(U276,0)&lt;0,IF(ABS((MAX($D$16,POWER((ABS(K276)^2)/($I$5*MAX(F276,0.1)^2),1/3)))-IFERROR(L276,0))&gt;$D$19,MAX($D$16,IF((MAX($D$16,POWER((ABS(K276)^2)/($I$5*MAX(F276,0.1)^2),1/3)))&gt;IFERROR(L276,0),MIN((MAX($D$16,POWER((ABS(K276)^2)/($I$5*MAX(F276,0.1)^2),1/3))),IFERROR(L276,0)+(MIN(ABS(IFERROR(U276,0))*$D$18,ABS((MAX($D$16,POWER((ABS(K276)^2)/($I$5*MAX(F276,0.1)^2),1/3)))-IFERROR(L276,0))))),MAX((MAX($D$16,POWER((ABS(K276)^2)/($I$5*MAX(F276,0.1)^2),1/3))),IFERROR(L276,0)-(MIN(ABS(IFERROR(U276,0))*$D$18,ABS((MAX($D$16,POWER((ABS(K276)^2)/($I$5*MAX(F276,0.1)^2),1/3)))-IFERROR(L276,0))))))),MAX($D$16,POWER((ABS(K276)^2)/($I$5*MAX(F276,0.1)^2),1/3))),MAX($D$16,IFERROR(L276,0)))))))</f>
        <v/>
      </c>
      <c r="M276">
        <f>((F276)+(G276)*(L276))*(L276)</f>
        <v/>
      </c>
      <c r="N276">
        <f>(((F276)+(G276)*(L276))*(L276))/MAX((F276)+2*(L276)*SQRT(1+(G276)^2),1E-6)</f>
        <v/>
      </c>
      <c r="O276">
        <f>ABS(K276)/MAX(((F276)+(G276)*(L276))*(L276),1E-6)</f>
        <v/>
      </c>
      <c r="P276">
        <f>E276+L276</f>
        <v/>
      </c>
      <c r="Q276">
        <f>P276+((ABS(K276)/MAX(((F276)+(G276)*(L276))*(L276),1E-6))^2)/(2*$I$5)</f>
        <v/>
      </c>
      <c r="R276">
        <f>((ABS(K276)*$D$6)/(MAX(((F276)+(G276)*(L276))*(L276),1E-6)*MAX(((((F276)+(G276)*(L276))*(L276))/MAX((F276)+2*(L276)*SQRT(1+(G276)^2),1E-6))^(2/3),1E-6)))^2</f>
        <v/>
      </c>
      <c r="S276">
        <f>ABS(ABS(K276)/MAX(((F276)+(G276)*(L276))*(L276),1E-6))/SQRT($I$5*MAX((((F276)+(G276)*(L276))*(L276))/MAX((F276)+2*(G276)*(L276),1E-6),1E-6))</f>
        <v/>
      </c>
      <c r="T276">
        <f>((F276)*(L276)^2)/2+(G276)*(L276)^3/3+(ABS(K276)^2)/($I$5*MAX(((F276)+(G276)*(L276))*(L276),1E-6))</f>
        <v/>
      </c>
      <c r="U276">
        <f>IF($D$20=0,0,IFERROR(Q275-(((R275+R276)/2)*J276)-(IF(O275&gt;O276,$D$8*((O275^2-O276^2)/(2*$I$5)),$D$9*((O276^2-O275^2)/(2*$I$5)))+($D$10*(ABS(I276)/90)*(MAX(O275^2,O276^2)/(2*$I$5))))-Q276,0))</f>
        <v/>
      </c>
      <c r="V276">
        <f>IF($D$20=0,1,IFERROR(IF(ROUND(S276,3)=1,1,IF(AND(ABS(U276)&lt;$D$19,S276&gt;1),1,0)),0))</f>
        <v/>
      </c>
      <c r="W276">
        <f>IF($D$20=0,IFERROR(W277,MAX($D$16,POWER((ABS(K276)^2)/($I$5*MAX(F276,0.1)^2),1/3))),IF(IFERROR(AG277,0)=0,IFERROR(W277,MAX($D$16,POWER((ABS(K276)^2)/($I$5*MAX(F276,0.1)^2),1/3))),IF(OR(IFERROR(W276,0)=0,IFERROR(AD277,0)&gt;1),MAX($D$16,POWER((ABS(K276)^2)/($I$5*MAX(F276,0.1)^2),1/3)),IF(IFERROR(AF276,0)&gt;0,MAX($D$16,IFERROR(W276,0)+((IFERROR(AF276,0))*$D$18*IF((IFERROR(AD276,0))&lt;1,1,-1))),IF(IFERROR(AF276,0)&lt;0,IF(ABS((MAX($D$16,POWER((ABS(K276)^2)/($I$5*MAX(F276,0.1)^2),1/3)))-IFERROR(W276,0))&gt;$D$19,MAX($D$16,IF((MAX($D$16,POWER((ABS(K276)^2)/($I$5*MAX(F276,0.1)^2),1/3)))&gt;IFERROR(W276,0),MIN((MAX($D$16,POWER((ABS(K276)^2)/($I$5*MAX(F276,0.1)^2),1/3))),IFERROR(W276,0)+(MIN(ABS(IFERROR(AF276,0))*$D$18,ABS((MAX($D$16,POWER((ABS(K276)^2)/($I$5*MAX(F276,0.1)^2),1/3)))-IFERROR(W276,0))))),MAX((MAX($D$16,POWER((ABS(K276)^2)/($I$5*MAX(F276,0.1)^2),1/3))),IFERROR(W276,0)-(MIN(ABS(IFERROR(AF276,0))*$D$18,ABS((MAX($D$16,POWER((ABS(K276)^2)/($I$5*MAX(F276,0.1)^2),1/3)))-IFERROR(W276,0))))))),MAX($D$16,POWER((ABS(K276)^2)/($I$5*MAX(F276,0.1)^2),1/3))),MAX($D$16,IFERROR(W276,0)))))))</f>
        <v/>
      </c>
      <c r="X276">
        <f>((F276)+(G276)*(W276))*(W276)</f>
        <v/>
      </c>
      <c r="Y276">
        <f>(((F276)+(G276)*(W276))*(W276))/MAX((F276)+2*(W276)*SQRT(1+(G276)^2),1E-6)</f>
        <v/>
      </c>
      <c r="Z276">
        <f>ABS(K276)/MAX(((F276)+(G276)*(W276))*(W276),1E-6)</f>
        <v/>
      </c>
      <c r="AA276">
        <f>E276+W276</f>
        <v/>
      </c>
      <c r="AB276">
        <f>AA276+((ABS(K276)/MAX(((F276)+(G276)*(W276))*(W276),1E-6))^2)/(2*$I$5)</f>
        <v/>
      </c>
      <c r="AC276">
        <f>((ABS(K276)*$D$6)/(MAX(((F276)+(G276)*(W276))*(W276),1E-6)*MAX(((((F276)+(G276)*(W276))*(W276))/MAX((F276)+2*(W276)*SQRT(1+(G276)^2),1E-6))^(2/3),1E-6)))^2</f>
        <v/>
      </c>
      <c r="AD276">
        <f>ABS(ABS(K276)/MAX(((F276)+(G276)*(W276))*(W276),1E-6))/SQRT($I$5*MAX((((F276)+(G276)*(W276))*(W276))/MAX((F276)+2*(G276)*(W276),1E-6),1E-6))</f>
        <v/>
      </c>
      <c r="AE276">
        <f>((F276)*(W276)^2)/2+(G276)*(W276)^3/3+(ABS(K276)^2)/($I$5*MAX(((F276)+(G276)*(W276))*(W276),1E-6))</f>
        <v/>
      </c>
      <c r="AF276">
        <f>IF($D$20=0,0,IFERROR(AB277+(((AC276+AC277)/2)*J277)+(IF(Z276&gt;Z277,$D$8*((Z276^2-Z277^2)/(2*$I$5)),$D$9*((Z277^2-Z276^2)/(2*$I$5)))+($D$10*(ABS(I277)/90)*(MAX(Z276^2,Z277^2)/(2*$I$5))))-AB276,0))</f>
        <v/>
      </c>
      <c r="AG276">
        <f>IF($D$20=0,1,IFERROR(IF(ROUND(AD276,3)=1,1,IF(AND(ABS(AF276)&lt;$D$19,AD276&lt;1),1,0)),0))</f>
        <v/>
      </c>
      <c r="AH276">
        <f>IFERROR(IF(V32="Supercritical",MAX($D$16,IFERROR(L276,MAX($D$16,POWER((ABS(K276)^2)/($I$5*MAX(F276,0.1)^2),1/3)))),IF(V32="Subcritical",MAX($D$16,IFERROR(W276,MAX($D$16,POWER((ABS(K276)^2)/($I$5*MAX(F276,0.1)^2),1/3)))),IF(AND(IFERROR(V276,0)=1,IFERROR(AG276,0)=1),IF(IFERROR(T276,-1E99)&gt;=IFERROR(AE276,-1E99),MAX($D$16,IFERROR(L276,MAX($D$16,POWER((ABS(K276)^2)/($I$5*MAX(F276,0.1)^2),1/3)))),MAX($D$16,IFERROR(W276,MAX($D$16,POWER((ABS(K276)^2)/($I$5*MAX(F276,0.1)^2),1/3))))),IF(IFERROR(V276,0)=1,MAX($D$16,IFERROR(L276,MAX($D$16,POWER((ABS(K276)^2)/($I$5*MAX(F276,0.1)^2),1/3)))),IF(IFERROR(AG276,0)=1,MAX($D$16,IFERROR(W276,MAX($D$16,POWER((ABS(K276)^2)/($I$5*MAX(F276,0.1)^2),1/3)))),MAX($D$16,POWER((ABS(K276)^2)/($I$5*MAX(F276,0.1)^2),1/3))))))),MAX($D$16,POWER((ABS(K276)^2)/($I$5*MAX(F276,0.1)^2),1/3)))</f>
        <v/>
      </c>
      <c r="AI276">
        <f>E276+AH276</f>
        <v/>
      </c>
      <c r="AJ276">
        <f>AI276+((ABS(K276)/MAX(((F276)+(G276)*(AH276))*(AH276),1E-6))^2)/(2*$I$5)</f>
        <v/>
      </c>
      <c r="AM276" t="n">
        <v>0</v>
      </c>
      <c r="AN276" t="n">
        <v>0</v>
      </c>
      <c r="AO276">
        <f>AM276+AN276</f>
        <v/>
      </c>
      <c r="AP276">
        <f>AP275+AO276</f>
        <v/>
      </c>
      <c r="AQ276">
        <f>ABS(ABS(K276)/MAX(((F276)+(G276)*(AH276))*(AH276),1E-6))/SQRT($I$5*MAX((((F276)+(G276)*(AH276))*(AH276))/MAX((F276)+2*(G276)*(AH276),1E-6),1E-6))</f>
        <v/>
      </c>
      <c r="AR276">
        <f>IF(AQ276&lt;1,"Subcritical","Supercritical")</f>
        <v/>
      </c>
      <c r="AS276">
        <f>((ABS(K276)*$D$6)/(MAX(((F276)+(G276)*(AH276))*(AH276),1E-6)*MAX(((((F276)+(G276)*(AH276))*(AH276))/MAX((F276)+2*(AH276)*SQRT(1+(G276)^2),1E-6))^(2/3),1E-6)))^2</f>
        <v/>
      </c>
    </row>
    <row r="277">
      <c r="A277" t="n">
        <v>128</v>
      </c>
      <c r="B277" t="n">
        <v>126.949</v>
      </c>
      <c r="C277" t="n">
        <v>616456.86</v>
      </c>
      <c r="D277" t="n">
        <v>3097694.681</v>
      </c>
      <c r="E277" t="n">
        <v>632.4985</v>
      </c>
      <c r="F277" t="n">
        <v>5.2</v>
      </c>
      <c r="G277" t="n">
        <v>0</v>
      </c>
      <c r="H277" t="inlineStr">
        <is>
          <t>Normal</t>
        </is>
      </c>
      <c r="I277" t="n">
        <v>0.003</v>
      </c>
      <c r="J277">
        <f>B277-B276</f>
        <v/>
      </c>
      <c r="K277">
        <f>MAX(0,K276-AO276)</f>
        <v/>
      </c>
      <c r="L277">
        <f>IF($D$20=0,IFERROR(L276,MAX($D$16,POWER((ABS(K277)^2)/($I$5*MAX(F277,0.1)^2),1/3))),IF(IFERROR(V276,0)=0,IFERROR(L276,MAX($D$16,POWER((ABS(K277)^2)/($I$5*MAX(F277,0.1)^2),1/3))),IF(OR(IFERROR(L277,0)=0,IFERROR(S276,0)&lt;1,IFERROR(S277,0)&lt;1),MAX($D$16,POWER((ABS(K277)^2)/($I$5*MAX(F277,0.1)^2),1/3)),IF(IFERROR(U277,0)&gt;0,MAX($D$16,IFERROR(L277,0)+((IFERROR(U277,0))*$D$18*IF((IFERROR(S277,0))&lt;1,1,-1))),IF(IFERROR(U277,0)&lt;0,IF(ABS((MAX($D$16,POWER((ABS(K277)^2)/($I$5*MAX(F277,0.1)^2),1/3)))-IFERROR(L277,0))&gt;$D$19,MAX($D$16,IF((MAX($D$16,POWER((ABS(K277)^2)/($I$5*MAX(F277,0.1)^2),1/3)))&gt;IFERROR(L277,0),MIN((MAX($D$16,POWER((ABS(K277)^2)/($I$5*MAX(F277,0.1)^2),1/3))),IFERROR(L277,0)+(MIN(ABS(IFERROR(U277,0))*$D$18,ABS((MAX($D$16,POWER((ABS(K277)^2)/($I$5*MAX(F277,0.1)^2),1/3)))-IFERROR(L277,0))))),MAX((MAX($D$16,POWER((ABS(K277)^2)/($I$5*MAX(F277,0.1)^2),1/3))),IFERROR(L277,0)-(MIN(ABS(IFERROR(U277,0))*$D$18,ABS((MAX($D$16,POWER((ABS(K277)^2)/($I$5*MAX(F277,0.1)^2),1/3)))-IFERROR(L277,0))))))),MAX($D$16,POWER((ABS(K277)^2)/($I$5*MAX(F277,0.1)^2),1/3))),MAX($D$16,IFERROR(L277,0)))))))</f>
        <v/>
      </c>
      <c r="M277">
        <f>((F277)+(G277)*(L277))*(L277)</f>
        <v/>
      </c>
      <c r="N277">
        <f>(((F277)+(G277)*(L277))*(L277))/MAX((F277)+2*(L277)*SQRT(1+(G277)^2),1E-6)</f>
        <v/>
      </c>
      <c r="O277">
        <f>ABS(K277)/MAX(((F277)+(G277)*(L277))*(L277),1E-6)</f>
        <v/>
      </c>
      <c r="P277">
        <f>E277+L277</f>
        <v/>
      </c>
      <c r="Q277">
        <f>P277+((ABS(K277)/MAX(((F277)+(G277)*(L277))*(L277),1E-6))^2)/(2*$I$5)</f>
        <v/>
      </c>
      <c r="R277">
        <f>((ABS(K277)*$D$6)/(MAX(((F277)+(G277)*(L277))*(L277),1E-6)*MAX(((((F277)+(G277)*(L277))*(L277))/MAX((F277)+2*(L277)*SQRT(1+(G277)^2),1E-6))^(2/3),1E-6)))^2</f>
        <v/>
      </c>
      <c r="S277">
        <f>ABS(ABS(K277)/MAX(((F277)+(G277)*(L277))*(L277),1E-6))/SQRT($I$5*MAX((((F277)+(G277)*(L277))*(L277))/MAX((F277)+2*(G277)*(L277),1E-6),1E-6))</f>
        <v/>
      </c>
      <c r="T277">
        <f>((F277)*(L277)^2)/2+(G277)*(L277)^3/3+(ABS(K277)^2)/($I$5*MAX(((F277)+(G277)*(L277))*(L277),1E-6))</f>
        <v/>
      </c>
      <c r="U277">
        <f>IF($D$20=0,0,IFERROR(Q276-(((R276+R277)/2)*J277)-(IF(O276&gt;O277,$D$8*((O276^2-O277^2)/(2*$I$5)),$D$9*((O277^2-O276^2)/(2*$I$5)))+($D$10*(ABS(I277)/90)*(MAX(O276^2,O277^2)/(2*$I$5))))-Q277,0))</f>
        <v/>
      </c>
      <c r="V277">
        <f>IF($D$20=0,1,IFERROR(IF(ROUND(S277,3)=1,1,IF(AND(ABS(U277)&lt;$D$19,S277&gt;1),1,0)),0))</f>
        <v/>
      </c>
      <c r="W277">
        <f>IF($D$20=0,IFERROR(W278,MAX($D$16,POWER((ABS(K277)^2)/($I$5*MAX(F277,0.1)^2),1/3))),IF(IFERROR(AG278,0)=0,IFERROR(W278,MAX($D$16,POWER((ABS(K277)^2)/($I$5*MAX(F277,0.1)^2),1/3))),IF(OR(IFERROR(W277,0)=0,IFERROR(AD278,0)&gt;1),MAX($D$16,POWER((ABS(K277)^2)/($I$5*MAX(F277,0.1)^2),1/3)),IF(IFERROR(AF277,0)&gt;0,MAX($D$16,IFERROR(W277,0)+((IFERROR(AF277,0))*$D$18*IF((IFERROR(AD277,0))&lt;1,1,-1))),IF(IFERROR(AF277,0)&lt;0,IF(ABS((MAX($D$16,POWER((ABS(K277)^2)/($I$5*MAX(F277,0.1)^2),1/3)))-IFERROR(W277,0))&gt;$D$19,MAX($D$16,IF((MAX($D$16,POWER((ABS(K277)^2)/($I$5*MAX(F277,0.1)^2),1/3)))&gt;IFERROR(W277,0),MIN((MAX($D$16,POWER((ABS(K277)^2)/($I$5*MAX(F277,0.1)^2),1/3))),IFERROR(W277,0)+(MIN(ABS(IFERROR(AF277,0))*$D$18,ABS((MAX($D$16,POWER((ABS(K277)^2)/($I$5*MAX(F277,0.1)^2),1/3)))-IFERROR(W277,0))))),MAX((MAX($D$16,POWER((ABS(K277)^2)/($I$5*MAX(F277,0.1)^2),1/3))),IFERROR(W277,0)-(MIN(ABS(IFERROR(AF277,0))*$D$18,ABS((MAX($D$16,POWER((ABS(K277)^2)/($I$5*MAX(F277,0.1)^2),1/3)))-IFERROR(W277,0))))))),MAX($D$16,POWER((ABS(K277)^2)/($I$5*MAX(F277,0.1)^2),1/3))),MAX($D$16,IFERROR(W277,0)))))))</f>
        <v/>
      </c>
      <c r="X277">
        <f>((F277)+(G277)*(W277))*(W277)</f>
        <v/>
      </c>
      <c r="Y277">
        <f>(((F277)+(G277)*(W277))*(W277))/MAX((F277)+2*(W277)*SQRT(1+(G277)^2),1E-6)</f>
        <v/>
      </c>
      <c r="Z277">
        <f>ABS(K277)/MAX(((F277)+(G277)*(W277))*(W277),1E-6)</f>
        <v/>
      </c>
      <c r="AA277">
        <f>E277+W277</f>
        <v/>
      </c>
      <c r="AB277">
        <f>AA277+((ABS(K277)/MAX(((F277)+(G277)*(W277))*(W277),1E-6))^2)/(2*$I$5)</f>
        <v/>
      </c>
      <c r="AC277">
        <f>((ABS(K277)*$D$6)/(MAX(((F277)+(G277)*(W277))*(W277),1E-6)*MAX(((((F277)+(G277)*(W277))*(W277))/MAX((F277)+2*(W277)*SQRT(1+(G277)^2),1E-6))^(2/3),1E-6)))^2</f>
        <v/>
      </c>
      <c r="AD277">
        <f>ABS(ABS(K277)/MAX(((F277)+(G277)*(W277))*(W277),1E-6))/SQRT($I$5*MAX((((F277)+(G277)*(W277))*(W277))/MAX((F277)+2*(G277)*(W277),1E-6),1E-6))</f>
        <v/>
      </c>
      <c r="AE277">
        <f>((F277)*(W277)^2)/2+(G277)*(W277)^3/3+(ABS(K277)^2)/($I$5*MAX(((F277)+(G277)*(W277))*(W277),1E-6))</f>
        <v/>
      </c>
      <c r="AF277">
        <f>IF($D$20=0,0,IFERROR(AB278+(((AC277+AC278)/2)*J278)+(IF(Z277&gt;Z278,$D$8*((Z277^2-Z278^2)/(2*$I$5)),$D$9*((Z278^2-Z277^2)/(2*$I$5)))+($D$10*(ABS(I278)/90)*(MAX(Z277^2,Z278^2)/(2*$I$5))))-AB277,0))</f>
        <v/>
      </c>
      <c r="AG277">
        <f>IF($D$20=0,1,IFERROR(IF(ROUND(AD277,3)=1,1,IF(AND(ABS(AF277)&lt;$D$19,AD277&lt;1),1,0)),0))</f>
        <v/>
      </c>
      <c r="AH277">
        <f>IFERROR(IF(V32="Supercritical",MAX($D$16,IFERROR(L277,MAX($D$16,POWER((ABS(K277)^2)/($I$5*MAX(F277,0.1)^2),1/3)))),IF(V32="Subcritical",MAX($D$16,IFERROR(W277,MAX($D$16,POWER((ABS(K277)^2)/($I$5*MAX(F277,0.1)^2),1/3)))),IF(AND(IFERROR(V277,0)=1,IFERROR(AG277,0)=1),IF(IFERROR(T277,-1E99)&gt;=IFERROR(AE277,-1E99),MAX($D$16,IFERROR(L277,MAX($D$16,POWER((ABS(K277)^2)/($I$5*MAX(F277,0.1)^2),1/3)))),MAX($D$16,IFERROR(W277,MAX($D$16,POWER((ABS(K277)^2)/($I$5*MAX(F277,0.1)^2),1/3))))),IF(IFERROR(V277,0)=1,MAX($D$16,IFERROR(L277,MAX($D$16,POWER((ABS(K277)^2)/($I$5*MAX(F277,0.1)^2),1/3)))),IF(IFERROR(AG277,0)=1,MAX($D$16,IFERROR(W277,MAX($D$16,POWER((ABS(K277)^2)/($I$5*MAX(F277,0.1)^2),1/3)))),MAX($D$16,POWER((ABS(K277)^2)/($I$5*MAX(F277,0.1)^2),1/3))))))),MAX($D$16,POWER((ABS(K277)^2)/($I$5*MAX(F277,0.1)^2),1/3)))</f>
        <v/>
      </c>
      <c r="AI277">
        <f>E277+AH277</f>
        <v/>
      </c>
      <c r="AJ277">
        <f>AI277+((ABS(K277)/MAX(((F277)+(G277)*(AH277))*(AH277),1E-6))^2)/(2*$I$5)</f>
        <v/>
      </c>
      <c r="AM277" t="n">
        <v>0</v>
      </c>
      <c r="AN277" t="n">
        <v>0</v>
      </c>
      <c r="AO277">
        <f>AM277+AN277</f>
        <v/>
      </c>
      <c r="AP277">
        <f>AP276+AO277</f>
        <v/>
      </c>
      <c r="AQ277">
        <f>ABS(ABS(K277)/MAX(((F277)+(G277)*(AH277))*(AH277),1E-6))/SQRT($I$5*MAX((((F277)+(G277)*(AH277))*(AH277))/MAX((F277)+2*(G277)*(AH277),1E-6),1E-6))</f>
        <v/>
      </c>
      <c r="AR277">
        <f>IF(AQ277&lt;1,"Subcritical","Supercritical")</f>
        <v/>
      </c>
      <c r="AS277">
        <f>((ABS(K277)*$D$6)/(MAX(((F277)+(G277)*(AH277))*(AH277),1E-6)*MAX(((((F277)+(G277)*(AH277))*(AH277))/MAX((F277)+2*(AH277)*SQRT(1+(G277)^2),1E-6))^(2/3),1E-6)))^2</f>
        <v/>
      </c>
    </row>
    <row r="278">
      <c r="A278" t="n">
        <v>129</v>
      </c>
      <c r="B278" t="n">
        <v>127.948</v>
      </c>
      <c r="C278" t="n">
        <v>616455.862</v>
      </c>
      <c r="D278" t="n">
        <v>3097694.633</v>
      </c>
      <c r="E278" t="n">
        <v>632.498</v>
      </c>
      <c r="F278" t="n">
        <v>5.2</v>
      </c>
      <c r="G278" t="n">
        <v>0</v>
      </c>
      <c r="H278" t="inlineStr">
        <is>
          <t>Normal</t>
        </is>
      </c>
      <c r="I278" t="n">
        <v>0.06</v>
      </c>
      <c r="J278">
        <f>B278-B277</f>
        <v/>
      </c>
      <c r="K278">
        <f>MAX(0,K277-AO277)</f>
        <v/>
      </c>
      <c r="L278">
        <f>IF($D$20=0,IFERROR(L277,MAX($D$16,POWER((ABS(K278)^2)/($I$5*MAX(F278,0.1)^2),1/3))),IF(IFERROR(V277,0)=0,IFERROR(L277,MAX($D$16,POWER((ABS(K278)^2)/($I$5*MAX(F278,0.1)^2),1/3))),IF(OR(IFERROR(L278,0)=0,IFERROR(S277,0)&lt;1,IFERROR(S278,0)&lt;1),MAX($D$16,POWER((ABS(K278)^2)/($I$5*MAX(F278,0.1)^2),1/3)),IF(IFERROR(U278,0)&gt;0,MAX($D$16,IFERROR(L278,0)+((IFERROR(U278,0))*$D$18*IF((IFERROR(S278,0))&lt;1,1,-1))),IF(IFERROR(U278,0)&lt;0,IF(ABS((MAX($D$16,POWER((ABS(K278)^2)/($I$5*MAX(F278,0.1)^2),1/3)))-IFERROR(L278,0))&gt;$D$19,MAX($D$16,IF((MAX($D$16,POWER((ABS(K278)^2)/($I$5*MAX(F278,0.1)^2),1/3)))&gt;IFERROR(L278,0),MIN((MAX($D$16,POWER((ABS(K278)^2)/($I$5*MAX(F278,0.1)^2),1/3))),IFERROR(L278,0)+(MIN(ABS(IFERROR(U278,0))*$D$18,ABS((MAX($D$16,POWER((ABS(K278)^2)/($I$5*MAX(F278,0.1)^2),1/3)))-IFERROR(L278,0))))),MAX((MAX($D$16,POWER((ABS(K278)^2)/($I$5*MAX(F278,0.1)^2),1/3))),IFERROR(L278,0)-(MIN(ABS(IFERROR(U278,0))*$D$18,ABS((MAX($D$16,POWER((ABS(K278)^2)/($I$5*MAX(F278,0.1)^2),1/3)))-IFERROR(L278,0))))))),MAX($D$16,POWER((ABS(K278)^2)/($I$5*MAX(F278,0.1)^2),1/3))),MAX($D$16,IFERROR(L278,0)))))))</f>
        <v/>
      </c>
      <c r="M278">
        <f>((F278)+(G278)*(L278))*(L278)</f>
        <v/>
      </c>
      <c r="N278">
        <f>(((F278)+(G278)*(L278))*(L278))/MAX((F278)+2*(L278)*SQRT(1+(G278)^2),1E-6)</f>
        <v/>
      </c>
      <c r="O278">
        <f>ABS(K278)/MAX(((F278)+(G278)*(L278))*(L278),1E-6)</f>
        <v/>
      </c>
      <c r="P278">
        <f>E278+L278</f>
        <v/>
      </c>
      <c r="Q278">
        <f>P278+((ABS(K278)/MAX(((F278)+(G278)*(L278))*(L278),1E-6))^2)/(2*$I$5)</f>
        <v/>
      </c>
      <c r="R278">
        <f>((ABS(K278)*$D$6)/(MAX(((F278)+(G278)*(L278))*(L278),1E-6)*MAX(((((F278)+(G278)*(L278))*(L278))/MAX((F278)+2*(L278)*SQRT(1+(G278)^2),1E-6))^(2/3),1E-6)))^2</f>
        <v/>
      </c>
      <c r="S278">
        <f>ABS(ABS(K278)/MAX(((F278)+(G278)*(L278))*(L278),1E-6))/SQRT($I$5*MAX((((F278)+(G278)*(L278))*(L278))/MAX((F278)+2*(G278)*(L278),1E-6),1E-6))</f>
        <v/>
      </c>
      <c r="T278">
        <f>((F278)*(L278)^2)/2+(G278)*(L278)^3/3+(ABS(K278)^2)/($I$5*MAX(((F278)+(G278)*(L278))*(L278),1E-6))</f>
        <v/>
      </c>
      <c r="U278">
        <f>IF($D$20=0,0,IFERROR(Q277-(((R277+R278)/2)*J278)-(IF(O277&gt;O278,$D$8*((O277^2-O278^2)/(2*$I$5)),$D$9*((O278^2-O277^2)/(2*$I$5)))+($D$10*(ABS(I278)/90)*(MAX(O277^2,O278^2)/(2*$I$5))))-Q278,0))</f>
        <v/>
      </c>
      <c r="V278">
        <f>IF($D$20=0,1,IFERROR(IF(ROUND(S278,3)=1,1,IF(AND(ABS(U278)&lt;$D$19,S278&gt;1),1,0)),0))</f>
        <v/>
      </c>
      <c r="W278">
        <f>IF($D$20=0,IFERROR(W279,MAX($D$16,POWER((ABS(K278)^2)/($I$5*MAX(F278,0.1)^2),1/3))),IF(IFERROR(AG279,0)=0,IFERROR(W279,MAX($D$16,POWER((ABS(K278)^2)/($I$5*MAX(F278,0.1)^2),1/3))),IF(OR(IFERROR(W278,0)=0,IFERROR(AD279,0)&gt;1),MAX($D$16,POWER((ABS(K278)^2)/($I$5*MAX(F278,0.1)^2),1/3)),IF(IFERROR(AF278,0)&gt;0,MAX($D$16,IFERROR(W278,0)+((IFERROR(AF278,0))*$D$18*IF((IFERROR(AD278,0))&lt;1,1,-1))),IF(IFERROR(AF278,0)&lt;0,IF(ABS((MAX($D$16,POWER((ABS(K278)^2)/($I$5*MAX(F278,0.1)^2),1/3)))-IFERROR(W278,0))&gt;$D$19,MAX($D$16,IF((MAX($D$16,POWER((ABS(K278)^2)/($I$5*MAX(F278,0.1)^2),1/3)))&gt;IFERROR(W278,0),MIN((MAX($D$16,POWER((ABS(K278)^2)/($I$5*MAX(F278,0.1)^2),1/3))),IFERROR(W278,0)+(MIN(ABS(IFERROR(AF278,0))*$D$18,ABS((MAX($D$16,POWER((ABS(K278)^2)/($I$5*MAX(F278,0.1)^2),1/3)))-IFERROR(W278,0))))),MAX((MAX($D$16,POWER((ABS(K278)^2)/($I$5*MAX(F278,0.1)^2),1/3))),IFERROR(W278,0)-(MIN(ABS(IFERROR(AF278,0))*$D$18,ABS((MAX($D$16,POWER((ABS(K278)^2)/($I$5*MAX(F278,0.1)^2),1/3)))-IFERROR(W278,0))))))),MAX($D$16,POWER((ABS(K278)^2)/($I$5*MAX(F278,0.1)^2),1/3))),MAX($D$16,IFERROR(W278,0)))))))</f>
        <v/>
      </c>
      <c r="X278">
        <f>((F278)+(G278)*(W278))*(W278)</f>
        <v/>
      </c>
      <c r="Y278">
        <f>(((F278)+(G278)*(W278))*(W278))/MAX((F278)+2*(W278)*SQRT(1+(G278)^2),1E-6)</f>
        <v/>
      </c>
      <c r="Z278">
        <f>ABS(K278)/MAX(((F278)+(G278)*(W278))*(W278),1E-6)</f>
        <v/>
      </c>
      <c r="AA278">
        <f>E278+W278</f>
        <v/>
      </c>
      <c r="AB278">
        <f>AA278+((ABS(K278)/MAX(((F278)+(G278)*(W278))*(W278),1E-6))^2)/(2*$I$5)</f>
        <v/>
      </c>
      <c r="AC278">
        <f>((ABS(K278)*$D$6)/(MAX(((F278)+(G278)*(W278))*(W278),1E-6)*MAX(((((F278)+(G278)*(W278))*(W278))/MAX((F278)+2*(W278)*SQRT(1+(G278)^2),1E-6))^(2/3),1E-6)))^2</f>
        <v/>
      </c>
      <c r="AD278">
        <f>ABS(ABS(K278)/MAX(((F278)+(G278)*(W278))*(W278),1E-6))/SQRT($I$5*MAX((((F278)+(G278)*(W278))*(W278))/MAX((F278)+2*(G278)*(W278),1E-6),1E-6))</f>
        <v/>
      </c>
      <c r="AE278">
        <f>((F278)*(W278)^2)/2+(G278)*(W278)^3/3+(ABS(K278)^2)/($I$5*MAX(((F278)+(G278)*(W278))*(W278),1E-6))</f>
        <v/>
      </c>
      <c r="AF278">
        <f>IF($D$20=0,0,IFERROR(AB279+(((AC278+AC279)/2)*J279)+(IF(Z278&gt;Z279,$D$8*((Z278^2-Z279^2)/(2*$I$5)),$D$9*((Z279^2-Z278^2)/(2*$I$5)))+($D$10*(ABS(I279)/90)*(MAX(Z278^2,Z279^2)/(2*$I$5))))-AB278,0))</f>
        <v/>
      </c>
      <c r="AG278">
        <f>IF($D$20=0,1,IFERROR(IF(ROUND(AD278,3)=1,1,IF(AND(ABS(AF278)&lt;$D$19,AD278&lt;1),1,0)),0))</f>
        <v/>
      </c>
      <c r="AH278">
        <f>IFERROR(IF(V32="Supercritical",MAX($D$16,IFERROR(L278,MAX($D$16,POWER((ABS(K278)^2)/($I$5*MAX(F278,0.1)^2),1/3)))),IF(V32="Subcritical",MAX($D$16,IFERROR(W278,MAX($D$16,POWER((ABS(K278)^2)/($I$5*MAX(F278,0.1)^2),1/3)))),IF(AND(IFERROR(V278,0)=1,IFERROR(AG278,0)=1),IF(IFERROR(T278,-1E99)&gt;=IFERROR(AE278,-1E99),MAX($D$16,IFERROR(L278,MAX($D$16,POWER((ABS(K278)^2)/($I$5*MAX(F278,0.1)^2),1/3)))),MAX($D$16,IFERROR(W278,MAX($D$16,POWER((ABS(K278)^2)/($I$5*MAX(F278,0.1)^2),1/3))))),IF(IFERROR(V278,0)=1,MAX($D$16,IFERROR(L278,MAX($D$16,POWER((ABS(K278)^2)/($I$5*MAX(F278,0.1)^2),1/3)))),IF(IFERROR(AG278,0)=1,MAX($D$16,IFERROR(W278,MAX($D$16,POWER((ABS(K278)^2)/($I$5*MAX(F278,0.1)^2),1/3)))),MAX($D$16,POWER((ABS(K278)^2)/($I$5*MAX(F278,0.1)^2),1/3))))))),MAX($D$16,POWER((ABS(K278)^2)/($I$5*MAX(F278,0.1)^2),1/3)))</f>
        <v/>
      </c>
      <c r="AI278">
        <f>E278+AH278</f>
        <v/>
      </c>
      <c r="AJ278">
        <f>AI278+((ABS(K278)/MAX(((F278)+(G278)*(AH278))*(AH278),1E-6))^2)/(2*$I$5)</f>
        <v/>
      </c>
      <c r="AM278" t="n">
        <v>0</v>
      </c>
      <c r="AN278" t="n">
        <v>0</v>
      </c>
      <c r="AO278">
        <f>AM278+AN278</f>
        <v/>
      </c>
      <c r="AP278">
        <f>AP277+AO278</f>
        <v/>
      </c>
      <c r="AQ278">
        <f>ABS(ABS(K278)/MAX(((F278)+(G278)*(AH278))*(AH278),1E-6))/SQRT($I$5*MAX((((F278)+(G278)*(AH278))*(AH278))/MAX((F278)+2*(G278)*(AH278),1E-6),1E-6))</f>
        <v/>
      </c>
      <c r="AR278">
        <f>IF(AQ278&lt;1,"Subcritical","Supercritical")</f>
        <v/>
      </c>
      <c r="AS278">
        <f>((ABS(K278)*$D$6)/(MAX(((F278)+(G278)*(AH278))*(AH278),1E-6)*MAX(((((F278)+(G278)*(AH278))*(AH278))/MAX((F278)+2*(AH278)*SQRT(1+(G278)^2),1E-6))^(2/3),1E-6)))^2</f>
        <v/>
      </c>
    </row>
    <row r="279">
      <c r="A279" t="n">
        <v>130</v>
      </c>
      <c r="B279" t="n">
        <v>128.948</v>
      </c>
      <c r="C279" t="n">
        <v>616454.863</v>
      </c>
      <c r="D279" t="n">
        <v>3097694.586</v>
      </c>
      <c r="E279" t="n">
        <v>632.4974999999999</v>
      </c>
      <c r="F279" t="n">
        <v>5.2</v>
      </c>
      <c r="G279" t="n">
        <v>0</v>
      </c>
      <c r="H279" t="inlineStr">
        <is>
          <t>Normal</t>
        </is>
      </c>
      <c r="I279" t="n">
        <v>0.057</v>
      </c>
      <c r="J279">
        <f>B279-B278</f>
        <v/>
      </c>
      <c r="K279">
        <f>MAX(0,K278-AO278)</f>
        <v/>
      </c>
      <c r="L279">
        <f>IF($D$20=0,IFERROR(L278,MAX($D$16,POWER((ABS(K279)^2)/($I$5*MAX(F279,0.1)^2),1/3))),IF(IFERROR(V278,0)=0,IFERROR(L278,MAX($D$16,POWER((ABS(K279)^2)/($I$5*MAX(F279,0.1)^2),1/3))),IF(OR(IFERROR(L279,0)=0,IFERROR(S278,0)&lt;1,IFERROR(S279,0)&lt;1),MAX($D$16,POWER((ABS(K279)^2)/($I$5*MAX(F279,0.1)^2),1/3)),IF(IFERROR(U279,0)&gt;0,MAX($D$16,IFERROR(L279,0)+((IFERROR(U279,0))*$D$18*IF((IFERROR(S279,0))&lt;1,1,-1))),IF(IFERROR(U279,0)&lt;0,IF(ABS((MAX($D$16,POWER((ABS(K279)^2)/($I$5*MAX(F279,0.1)^2),1/3)))-IFERROR(L279,0))&gt;$D$19,MAX($D$16,IF((MAX($D$16,POWER((ABS(K279)^2)/($I$5*MAX(F279,0.1)^2),1/3)))&gt;IFERROR(L279,0),MIN((MAX($D$16,POWER((ABS(K279)^2)/($I$5*MAX(F279,0.1)^2),1/3))),IFERROR(L279,0)+(MIN(ABS(IFERROR(U279,0))*$D$18,ABS((MAX($D$16,POWER((ABS(K279)^2)/($I$5*MAX(F279,0.1)^2),1/3)))-IFERROR(L279,0))))),MAX((MAX($D$16,POWER((ABS(K279)^2)/($I$5*MAX(F279,0.1)^2),1/3))),IFERROR(L279,0)-(MIN(ABS(IFERROR(U279,0))*$D$18,ABS((MAX($D$16,POWER((ABS(K279)^2)/($I$5*MAX(F279,0.1)^2),1/3)))-IFERROR(L279,0))))))),MAX($D$16,POWER((ABS(K279)^2)/($I$5*MAX(F279,0.1)^2),1/3))),MAX($D$16,IFERROR(L279,0)))))))</f>
        <v/>
      </c>
      <c r="M279">
        <f>((F279)+(G279)*(L279))*(L279)</f>
        <v/>
      </c>
      <c r="N279">
        <f>(((F279)+(G279)*(L279))*(L279))/MAX((F279)+2*(L279)*SQRT(1+(G279)^2),1E-6)</f>
        <v/>
      </c>
      <c r="O279">
        <f>ABS(K279)/MAX(((F279)+(G279)*(L279))*(L279),1E-6)</f>
        <v/>
      </c>
      <c r="P279">
        <f>E279+L279</f>
        <v/>
      </c>
      <c r="Q279">
        <f>P279+((ABS(K279)/MAX(((F279)+(G279)*(L279))*(L279),1E-6))^2)/(2*$I$5)</f>
        <v/>
      </c>
      <c r="R279">
        <f>((ABS(K279)*$D$6)/(MAX(((F279)+(G279)*(L279))*(L279),1E-6)*MAX(((((F279)+(G279)*(L279))*(L279))/MAX((F279)+2*(L279)*SQRT(1+(G279)^2),1E-6))^(2/3),1E-6)))^2</f>
        <v/>
      </c>
      <c r="S279">
        <f>ABS(ABS(K279)/MAX(((F279)+(G279)*(L279))*(L279),1E-6))/SQRT($I$5*MAX((((F279)+(G279)*(L279))*(L279))/MAX((F279)+2*(G279)*(L279),1E-6),1E-6))</f>
        <v/>
      </c>
      <c r="T279">
        <f>((F279)*(L279)^2)/2+(G279)*(L279)^3/3+(ABS(K279)^2)/($I$5*MAX(((F279)+(G279)*(L279))*(L279),1E-6))</f>
        <v/>
      </c>
      <c r="U279">
        <f>IF($D$20=0,0,IFERROR(Q278-(((R278+R279)/2)*J279)-(IF(O278&gt;O279,$D$8*((O278^2-O279^2)/(2*$I$5)),$D$9*((O279^2-O278^2)/(2*$I$5)))+($D$10*(ABS(I279)/90)*(MAX(O278^2,O279^2)/(2*$I$5))))-Q279,0))</f>
        <v/>
      </c>
      <c r="V279">
        <f>IF($D$20=0,1,IFERROR(IF(ROUND(S279,3)=1,1,IF(AND(ABS(U279)&lt;$D$19,S279&gt;1),1,0)),0))</f>
        <v/>
      </c>
      <c r="W279">
        <f>IF($D$20=0,IFERROR(W280,MAX($D$16,POWER((ABS(K279)^2)/($I$5*MAX(F279,0.1)^2),1/3))),IF(IFERROR(AG280,0)=0,IFERROR(W280,MAX($D$16,POWER((ABS(K279)^2)/($I$5*MAX(F279,0.1)^2),1/3))),IF(OR(IFERROR(W279,0)=0,IFERROR(AD280,0)&gt;1),MAX($D$16,POWER((ABS(K279)^2)/($I$5*MAX(F279,0.1)^2),1/3)),IF(IFERROR(AF279,0)&gt;0,MAX($D$16,IFERROR(W279,0)+((IFERROR(AF279,0))*$D$18*IF((IFERROR(AD279,0))&lt;1,1,-1))),IF(IFERROR(AF279,0)&lt;0,IF(ABS((MAX($D$16,POWER((ABS(K279)^2)/($I$5*MAX(F279,0.1)^2),1/3)))-IFERROR(W279,0))&gt;$D$19,MAX($D$16,IF((MAX($D$16,POWER((ABS(K279)^2)/($I$5*MAX(F279,0.1)^2),1/3)))&gt;IFERROR(W279,0),MIN((MAX($D$16,POWER((ABS(K279)^2)/($I$5*MAX(F279,0.1)^2),1/3))),IFERROR(W279,0)+(MIN(ABS(IFERROR(AF279,0))*$D$18,ABS((MAX($D$16,POWER((ABS(K279)^2)/($I$5*MAX(F279,0.1)^2),1/3)))-IFERROR(W279,0))))),MAX((MAX($D$16,POWER((ABS(K279)^2)/($I$5*MAX(F279,0.1)^2),1/3))),IFERROR(W279,0)-(MIN(ABS(IFERROR(AF279,0))*$D$18,ABS((MAX($D$16,POWER((ABS(K279)^2)/($I$5*MAX(F279,0.1)^2),1/3)))-IFERROR(W279,0))))))),MAX($D$16,POWER((ABS(K279)^2)/($I$5*MAX(F279,0.1)^2),1/3))),MAX($D$16,IFERROR(W279,0)))))))</f>
        <v/>
      </c>
      <c r="X279">
        <f>((F279)+(G279)*(W279))*(W279)</f>
        <v/>
      </c>
      <c r="Y279">
        <f>(((F279)+(G279)*(W279))*(W279))/MAX((F279)+2*(W279)*SQRT(1+(G279)^2),1E-6)</f>
        <v/>
      </c>
      <c r="Z279">
        <f>ABS(K279)/MAX(((F279)+(G279)*(W279))*(W279),1E-6)</f>
        <v/>
      </c>
      <c r="AA279">
        <f>E279+W279</f>
        <v/>
      </c>
      <c r="AB279">
        <f>AA279+((ABS(K279)/MAX(((F279)+(G279)*(W279))*(W279),1E-6))^2)/(2*$I$5)</f>
        <v/>
      </c>
      <c r="AC279">
        <f>((ABS(K279)*$D$6)/(MAX(((F279)+(G279)*(W279))*(W279),1E-6)*MAX(((((F279)+(G279)*(W279))*(W279))/MAX((F279)+2*(W279)*SQRT(1+(G279)^2),1E-6))^(2/3),1E-6)))^2</f>
        <v/>
      </c>
      <c r="AD279">
        <f>ABS(ABS(K279)/MAX(((F279)+(G279)*(W279))*(W279),1E-6))/SQRT($I$5*MAX((((F279)+(G279)*(W279))*(W279))/MAX((F279)+2*(G279)*(W279),1E-6),1E-6))</f>
        <v/>
      </c>
      <c r="AE279">
        <f>((F279)*(W279)^2)/2+(G279)*(W279)^3/3+(ABS(K279)^2)/($I$5*MAX(((F279)+(G279)*(W279))*(W279),1E-6))</f>
        <v/>
      </c>
      <c r="AF279">
        <f>IF($D$20=0,0,IFERROR(AB280+(((AC279+AC280)/2)*J280)+(IF(Z279&gt;Z280,$D$8*((Z279^2-Z280^2)/(2*$I$5)),$D$9*((Z280^2-Z279^2)/(2*$I$5)))+($D$10*(ABS(I280)/90)*(MAX(Z279^2,Z280^2)/(2*$I$5))))-AB279,0))</f>
        <v/>
      </c>
      <c r="AG279">
        <f>IF($D$20=0,1,IFERROR(IF(ROUND(AD279,3)=1,1,IF(AND(ABS(AF279)&lt;$D$19,AD279&lt;1),1,0)),0))</f>
        <v/>
      </c>
      <c r="AH279">
        <f>IFERROR(IF(V32="Supercritical",MAX($D$16,IFERROR(L279,MAX($D$16,POWER((ABS(K279)^2)/($I$5*MAX(F279,0.1)^2),1/3)))),IF(V32="Subcritical",MAX($D$16,IFERROR(W279,MAX($D$16,POWER((ABS(K279)^2)/($I$5*MAX(F279,0.1)^2),1/3)))),IF(AND(IFERROR(V279,0)=1,IFERROR(AG279,0)=1),IF(IFERROR(T279,-1E99)&gt;=IFERROR(AE279,-1E99),MAX($D$16,IFERROR(L279,MAX($D$16,POWER((ABS(K279)^2)/($I$5*MAX(F279,0.1)^2),1/3)))),MAX($D$16,IFERROR(W279,MAX($D$16,POWER((ABS(K279)^2)/($I$5*MAX(F279,0.1)^2),1/3))))),IF(IFERROR(V279,0)=1,MAX($D$16,IFERROR(L279,MAX($D$16,POWER((ABS(K279)^2)/($I$5*MAX(F279,0.1)^2),1/3)))),IF(IFERROR(AG279,0)=1,MAX($D$16,IFERROR(W279,MAX($D$16,POWER((ABS(K279)^2)/($I$5*MAX(F279,0.1)^2),1/3)))),MAX($D$16,POWER((ABS(K279)^2)/($I$5*MAX(F279,0.1)^2),1/3))))))),MAX($D$16,POWER((ABS(K279)^2)/($I$5*MAX(F279,0.1)^2),1/3)))</f>
        <v/>
      </c>
      <c r="AI279">
        <f>E279+AH279</f>
        <v/>
      </c>
      <c r="AJ279">
        <f>AI279+((ABS(K279)/MAX(((F279)+(G279)*(AH279))*(AH279),1E-6))^2)/(2*$I$5)</f>
        <v/>
      </c>
      <c r="AM279" t="n">
        <v>0</v>
      </c>
      <c r="AN279" t="n">
        <v>0</v>
      </c>
      <c r="AO279">
        <f>AM279+AN279</f>
        <v/>
      </c>
      <c r="AP279">
        <f>AP278+AO279</f>
        <v/>
      </c>
      <c r="AQ279">
        <f>ABS(ABS(K279)/MAX(((F279)+(G279)*(AH279))*(AH279),1E-6))/SQRT($I$5*MAX((((F279)+(G279)*(AH279))*(AH279))/MAX((F279)+2*(G279)*(AH279),1E-6),1E-6))</f>
        <v/>
      </c>
      <c r="AR279">
        <f>IF(AQ279&lt;1,"Subcritical","Supercritical")</f>
        <v/>
      </c>
      <c r="AS279">
        <f>((ABS(K279)*$D$6)/(MAX(((F279)+(G279)*(AH279))*(AH279),1E-6)*MAX(((((F279)+(G279)*(AH279))*(AH279))/MAX((F279)+2*(AH279)*SQRT(1+(G279)^2),1E-6))^(2/3),1E-6)))^2</f>
        <v/>
      </c>
    </row>
    <row r="280">
      <c r="A280" t="n">
        <v>131</v>
      </c>
      <c r="B280" t="n">
        <v>129.948</v>
      </c>
      <c r="C280" t="n">
        <v>616453.8639999999</v>
      </c>
      <c r="D280" t="n">
        <v>3097694.538</v>
      </c>
      <c r="E280" t="n">
        <v>632.497</v>
      </c>
      <c r="F280" t="n">
        <v>5.2</v>
      </c>
      <c r="G280" t="n">
        <v>0</v>
      </c>
      <c r="H280" t="inlineStr">
        <is>
          <t>Normal</t>
        </is>
      </c>
      <c r="I280" t="n">
        <v>0.057</v>
      </c>
      <c r="J280">
        <f>B280-B279</f>
        <v/>
      </c>
      <c r="K280">
        <f>MAX(0,K279-AO279)</f>
        <v/>
      </c>
      <c r="L280">
        <f>IF($D$20=0,IFERROR(L279,MAX($D$16,POWER((ABS(K280)^2)/($I$5*MAX(F280,0.1)^2),1/3))),IF(IFERROR(V279,0)=0,IFERROR(L279,MAX($D$16,POWER((ABS(K280)^2)/($I$5*MAX(F280,0.1)^2),1/3))),IF(OR(IFERROR(L280,0)=0,IFERROR(S279,0)&lt;1,IFERROR(S280,0)&lt;1),MAX($D$16,POWER((ABS(K280)^2)/($I$5*MAX(F280,0.1)^2),1/3)),IF(IFERROR(U280,0)&gt;0,MAX($D$16,IFERROR(L280,0)+((IFERROR(U280,0))*$D$18*IF((IFERROR(S280,0))&lt;1,1,-1))),IF(IFERROR(U280,0)&lt;0,IF(ABS((MAX($D$16,POWER((ABS(K280)^2)/($I$5*MAX(F280,0.1)^2),1/3)))-IFERROR(L280,0))&gt;$D$19,MAX($D$16,IF((MAX($D$16,POWER((ABS(K280)^2)/($I$5*MAX(F280,0.1)^2),1/3)))&gt;IFERROR(L280,0),MIN((MAX($D$16,POWER((ABS(K280)^2)/($I$5*MAX(F280,0.1)^2),1/3))),IFERROR(L280,0)+(MIN(ABS(IFERROR(U280,0))*$D$18,ABS((MAX($D$16,POWER((ABS(K280)^2)/($I$5*MAX(F280,0.1)^2),1/3)))-IFERROR(L280,0))))),MAX((MAX($D$16,POWER((ABS(K280)^2)/($I$5*MAX(F280,0.1)^2),1/3))),IFERROR(L280,0)-(MIN(ABS(IFERROR(U280,0))*$D$18,ABS((MAX($D$16,POWER((ABS(K280)^2)/($I$5*MAX(F280,0.1)^2),1/3)))-IFERROR(L280,0))))))),MAX($D$16,POWER((ABS(K280)^2)/($I$5*MAX(F280,0.1)^2),1/3))),MAX($D$16,IFERROR(L280,0)))))))</f>
        <v/>
      </c>
      <c r="M280">
        <f>((F280)+(G280)*(L280))*(L280)</f>
        <v/>
      </c>
      <c r="N280">
        <f>(((F280)+(G280)*(L280))*(L280))/MAX((F280)+2*(L280)*SQRT(1+(G280)^2),1E-6)</f>
        <v/>
      </c>
      <c r="O280">
        <f>ABS(K280)/MAX(((F280)+(G280)*(L280))*(L280),1E-6)</f>
        <v/>
      </c>
      <c r="P280">
        <f>E280+L280</f>
        <v/>
      </c>
      <c r="Q280">
        <f>P280+((ABS(K280)/MAX(((F280)+(G280)*(L280))*(L280),1E-6))^2)/(2*$I$5)</f>
        <v/>
      </c>
      <c r="R280">
        <f>((ABS(K280)*$D$6)/(MAX(((F280)+(G280)*(L280))*(L280),1E-6)*MAX(((((F280)+(G280)*(L280))*(L280))/MAX((F280)+2*(L280)*SQRT(1+(G280)^2),1E-6))^(2/3),1E-6)))^2</f>
        <v/>
      </c>
      <c r="S280">
        <f>ABS(ABS(K280)/MAX(((F280)+(G280)*(L280))*(L280),1E-6))/SQRT($I$5*MAX((((F280)+(G280)*(L280))*(L280))/MAX((F280)+2*(G280)*(L280),1E-6),1E-6))</f>
        <v/>
      </c>
      <c r="T280">
        <f>((F280)*(L280)^2)/2+(G280)*(L280)^3/3+(ABS(K280)^2)/($I$5*MAX(((F280)+(G280)*(L280))*(L280),1E-6))</f>
        <v/>
      </c>
      <c r="U280">
        <f>IF($D$20=0,0,IFERROR(Q279-(((R279+R280)/2)*J280)-(IF(O279&gt;O280,$D$8*((O279^2-O280^2)/(2*$I$5)),$D$9*((O280^2-O279^2)/(2*$I$5)))+($D$10*(ABS(I280)/90)*(MAX(O279^2,O280^2)/(2*$I$5))))-Q280,0))</f>
        <v/>
      </c>
      <c r="V280">
        <f>IF($D$20=0,1,IFERROR(IF(ROUND(S280,3)=1,1,IF(AND(ABS(U280)&lt;$D$19,S280&gt;1),1,0)),0))</f>
        <v/>
      </c>
      <c r="W280">
        <f>IF($D$20=0,IFERROR(W281,MAX($D$16,POWER((ABS(K280)^2)/($I$5*MAX(F280,0.1)^2),1/3))),IF(IFERROR(AG281,0)=0,IFERROR(W281,MAX($D$16,POWER((ABS(K280)^2)/($I$5*MAX(F280,0.1)^2),1/3))),IF(OR(IFERROR(W280,0)=0,IFERROR(AD281,0)&gt;1),MAX($D$16,POWER((ABS(K280)^2)/($I$5*MAX(F280,0.1)^2),1/3)),IF(IFERROR(AF280,0)&gt;0,MAX($D$16,IFERROR(W280,0)+((IFERROR(AF280,0))*$D$18*IF((IFERROR(AD280,0))&lt;1,1,-1))),IF(IFERROR(AF280,0)&lt;0,IF(ABS((MAX($D$16,POWER((ABS(K280)^2)/($I$5*MAX(F280,0.1)^2),1/3)))-IFERROR(W280,0))&gt;$D$19,MAX($D$16,IF((MAX($D$16,POWER((ABS(K280)^2)/($I$5*MAX(F280,0.1)^2),1/3)))&gt;IFERROR(W280,0),MIN((MAX($D$16,POWER((ABS(K280)^2)/($I$5*MAX(F280,0.1)^2),1/3))),IFERROR(W280,0)+(MIN(ABS(IFERROR(AF280,0))*$D$18,ABS((MAX($D$16,POWER((ABS(K280)^2)/($I$5*MAX(F280,0.1)^2),1/3)))-IFERROR(W280,0))))),MAX((MAX($D$16,POWER((ABS(K280)^2)/($I$5*MAX(F280,0.1)^2),1/3))),IFERROR(W280,0)-(MIN(ABS(IFERROR(AF280,0))*$D$18,ABS((MAX($D$16,POWER((ABS(K280)^2)/($I$5*MAX(F280,0.1)^2),1/3)))-IFERROR(W280,0))))))),MAX($D$16,POWER((ABS(K280)^2)/($I$5*MAX(F280,0.1)^2),1/3))),MAX($D$16,IFERROR(W280,0)))))))</f>
        <v/>
      </c>
      <c r="X280">
        <f>((F280)+(G280)*(W280))*(W280)</f>
        <v/>
      </c>
      <c r="Y280">
        <f>(((F280)+(G280)*(W280))*(W280))/MAX((F280)+2*(W280)*SQRT(1+(G280)^2),1E-6)</f>
        <v/>
      </c>
      <c r="Z280">
        <f>ABS(K280)/MAX(((F280)+(G280)*(W280))*(W280),1E-6)</f>
        <v/>
      </c>
      <c r="AA280">
        <f>E280+W280</f>
        <v/>
      </c>
      <c r="AB280">
        <f>AA280+((ABS(K280)/MAX(((F280)+(G280)*(W280))*(W280),1E-6))^2)/(2*$I$5)</f>
        <v/>
      </c>
      <c r="AC280">
        <f>((ABS(K280)*$D$6)/(MAX(((F280)+(G280)*(W280))*(W280),1E-6)*MAX(((((F280)+(G280)*(W280))*(W280))/MAX((F280)+2*(W280)*SQRT(1+(G280)^2),1E-6))^(2/3),1E-6)))^2</f>
        <v/>
      </c>
      <c r="AD280">
        <f>ABS(ABS(K280)/MAX(((F280)+(G280)*(W280))*(W280),1E-6))/SQRT($I$5*MAX((((F280)+(G280)*(W280))*(W280))/MAX((F280)+2*(G280)*(W280),1E-6),1E-6))</f>
        <v/>
      </c>
      <c r="AE280">
        <f>((F280)*(W280)^2)/2+(G280)*(W280)^3/3+(ABS(K280)^2)/($I$5*MAX(((F280)+(G280)*(W280))*(W280),1E-6))</f>
        <v/>
      </c>
      <c r="AF280">
        <f>IF($D$20=0,0,IFERROR(AB281+(((AC280+AC281)/2)*J281)+(IF(Z280&gt;Z281,$D$8*((Z280^2-Z281^2)/(2*$I$5)),$D$9*((Z281^2-Z280^2)/(2*$I$5)))+($D$10*(ABS(I281)/90)*(MAX(Z280^2,Z281^2)/(2*$I$5))))-AB280,0))</f>
        <v/>
      </c>
      <c r="AG280">
        <f>IF($D$20=0,1,IFERROR(IF(ROUND(AD280,3)=1,1,IF(AND(ABS(AF280)&lt;$D$19,AD280&lt;1),1,0)),0))</f>
        <v/>
      </c>
      <c r="AH280">
        <f>IFERROR(IF(V32="Supercritical",MAX($D$16,IFERROR(L280,MAX($D$16,POWER((ABS(K280)^2)/($I$5*MAX(F280,0.1)^2),1/3)))),IF(V32="Subcritical",MAX($D$16,IFERROR(W280,MAX($D$16,POWER((ABS(K280)^2)/($I$5*MAX(F280,0.1)^2),1/3)))),IF(AND(IFERROR(V280,0)=1,IFERROR(AG280,0)=1),IF(IFERROR(T280,-1E99)&gt;=IFERROR(AE280,-1E99),MAX($D$16,IFERROR(L280,MAX($D$16,POWER((ABS(K280)^2)/($I$5*MAX(F280,0.1)^2),1/3)))),MAX($D$16,IFERROR(W280,MAX($D$16,POWER((ABS(K280)^2)/($I$5*MAX(F280,0.1)^2),1/3))))),IF(IFERROR(V280,0)=1,MAX($D$16,IFERROR(L280,MAX($D$16,POWER((ABS(K280)^2)/($I$5*MAX(F280,0.1)^2),1/3)))),IF(IFERROR(AG280,0)=1,MAX($D$16,IFERROR(W280,MAX($D$16,POWER((ABS(K280)^2)/($I$5*MAX(F280,0.1)^2),1/3)))),MAX($D$16,POWER((ABS(K280)^2)/($I$5*MAX(F280,0.1)^2),1/3))))))),MAX($D$16,POWER((ABS(K280)^2)/($I$5*MAX(F280,0.1)^2),1/3)))</f>
        <v/>
      </c>
      <c r="AI280">
        <f>E280+AH280</f>
        <v/>
      </c>
      <c r="AJ280">
        <f>AI280+((ABS(K280)/MAX(((F280)+(G280)*(AH280))*(AH280),1E-6))^2)/(2*$I$5)</f>
        <v/>
      </c>
      <c r="AM280" t="n">
        <v>0</v>
      </c>
      <c r="AN280" t="n">
        <v>0</v>
      </c>
      <c r="AO280">
        <f>AM280+AN280</f>
        <v/>
      </c>
      <c r="AP280">
        <f>AP279+AO280</f>
        <v/>
      </c>
      <c r="AQ280">
        <f>ABS(ABS(K280)/MAX(((F280)+(G280)*(AH280))*(AH280),1E-6))/SQRT($I$5*MAX((((F280)+(G280)*(AH280))*(AH280))/MAX((F280)+2*(G280)*(AH280),1E-6),1E-6))</f>
        <v/>
      </c>
      <c r="AR280">
        <f>IF(AQ280&lt;1,"Subcritical","Supercritical")</f>
        <v/>
      </c>
      <c r="AS280">
        <f>((ABS(K280)*$D$6)/(MAX(((F280)+(G280)*(AH280))*(AH280),1E-6)*MAX(((((F280)+(G280)*(AH280))*(AH280))/MAX((F280)+2*(AH280)*SQRT(1+(G280)^2),1E-6))^(2/3),1E-6)))^2</f>
        <v/>
      </c>
    </row>
    <row r="281">
      <c r="A281" t="n">
        <v>132</v>
      </c>
      <c r="B281" t="n">
        <v>130.948</v>
      </c>
      <c r="C281" t="n">
        <v>616452.865</v>
      </c>
      <c r="D281" t="n">
        <v>3097694.491</v>
      </c>
      <c r="E281" t="n">
        <v>632.4965</v>
      </c>
      <c r="F281" t="n">
        <v>5.2</v>
      </c>
      <c r="G281" t="n">
        <v>0</v>
      </c>
      <c r="H281" t="inlineStr">
        <is>
          <t>Normal</t>
        </is>
      </c>
      <c r="I281" t="n">
        <v>0.057</v>
      </c>
      <c r="J281">
        <f>B281-B280</f>
        <v/>
      </c>
      <c r="K281">
        <f>MAX(0,K280-AO280)</f>
        <v/>
      </c>
      <c r="L281">
        <f>IF($D$20=0,IFERROR(L280,MAX($D$16,POWER((ABS(K281)^2)/($I$5*MAX(F281,0.1)^2),1/3))),IF(IFERROR(V280,0)=0,IFERROR(L280,MAX($D$16,POWER((ABS(K281)^2)/($I$5*MAX(F281,0.1)^2),1/3))),IF(OR(IFERROR(L281,0)=0,IFERROR(S280,0)&lt;1,IFERROR(S281,0)&lt;1),MAX($D$16,POWER((ABS(K281)^2)/($I$5*MAX(F281,0.1)^2),1/3)),IF(IFERROR(U281,0)&gt;0,MAX($D$16,IFERROR(L281,0)+((IFERROR(U281,0))*$D$18*IF((IFERROR(S281,0))&lt;1,1,-1))),IF(IFERROR(U281,0)&lt;0,IF(ABS((MAX($D$16,POWER((ABS(K281)^2)/($I$5*MAX(F281,0.1)^2),1/3)))-IFERROR(L281,0))&gt;$D$19,MAX($D$16,IF((MAX($D$16,POWER((ABS(K281)^2)/($I$5*MAX(F281,0.1)^2),1/3)))&gt;IFERROR(L281,0),MIN((MAX($D$16,POWER((ABS(K281)^2)/($I$5*MAX(F281,0.1)^2),1/3))),IFERROR(L281,0)+(MIN(ABS(IFERROR(U281,0))*$D$18,ABS((MAX($D$16,POWER((ABS(K281)^2)/($I$5*MAX(F281,0.1)^2),1/3)))-IFERROR(L281,0))))),MAX((MAX($D$16,POWER((ABS(K281)^2)/($I$5*MAX(F281,0.1)^2),1/3))),IFERROR(L281,0)-(MIN(ABS(IFERROR(U281,0))*$D$18,ABS((MAX($D$16,POWER((ABS(K281)^2)/($I$5*MAX(F281,0.1)^2),1/3)))-IFERROR(L281,0))))))),MAX($D$16,POWER((ABS(K281)^2)/($I$5*MAX(F281,0.1)^2),1/3))),MAX($D$16,IFERROR(L281,0)))))))</f>
        <v/>
      </c>
      <c r="M281">
        <f>((F281)+(G281)*(L281))*(L281)</f>
        <v/>
      </c>
      <c r="N281">
        <f>(((F281)+(G281)*(L281))*(L281))/MAX((F281)+2*(L281)*SQRT(1+(G281)^2),1E-6)</f>
        <v/>
      </c>
      <c r="O281">
        <f>ABS(K281)/MAX(((F281)+(G281)*(L281))*(L281),1E-6)</f>
        <v/>
      </c>
      <c r="P281">
        <f>E281+L281</f>
        <v/>
      </c>
      <c r="Q281">
        <f>P281+((ABS(K281)/MAX(((F281)+(G281)*(L281))*(L281),1E-6))^2)/(2*$I$5)</f>
        <v/>
      </c>
      <c r="R281">
        <f>((ABS(K281)*$D$6)/(MAX(((F281)+(G281)*(L281))*(L281),1E-6)*MAX(((((F281)+(G281)*(L281))*(L281))/MAX((F281)+2*(L281)*SQRT(1+(G281)^2),1E-6))^(2/3),1E-6)))^2</f>
        <v/>
      </c>
      <c r="S281">
        <f>ABS(ABS(K281)/MAX(((F281)+(G281)*(L281))*(L281),1E-6))/SQRT($I$5*MAX((((F281)+(G281)*(L281))*(L281))/MAX((F281)+2*(G281)*(L281),1E-6),1E-6))</f>
        <v/>
      </c>
      <c r="T281">
        <f>((F281)*(L281)^2)/2+(G281)*(L281)^3/3+(ABS(K281)^2)/($I$5*MAX(((F281)+(G281)*(L281))*(L281),1E-6))</f>
        <v/>
      </c>
      <c r="U281">
        <f>IF($D$20=0,0,IFERROR(Q280-(((R280+R281)/2)*J281)-(IF(O280&gt;O281,$D$8*((O280^2-O281^2)/(2*$I$5)),$D$9*((O281^2-O280^2)/(2*$I$5)))+($D$10*(ABS(I281)/90)*(MAX(O280^2,O281^2)/(2*$I$5))))-Q281,0))</f>
        <v/>
      </c>
      <c r="V281">
        <f>IF($D$20=0,1,IFERROR(IF(ROUND(S281,3)=1,1,IF(AND(ABS(U281)&lt;$D$19,S281&gt;1),1,0)),0))</f>
        <v/>
      </c>
      <c r="W281">
        <f>IF($D$20=0,IFERROR(W282,MAX($D$16,POWER((ABS(K281)^2)/($I$5*MAX(F281,0.1)^2),1/3))),IF(IFERROR(AG282,0)=0,IFERROR(W282,MAX($D$16,POWER((ABS(K281)^2)/($I$5*MAX(F281,0.1)^2),1/3))),IF(OR(IFERROR(W281,0)=0,IFERROR(AD282,0)&gt;1),MAX($D$16,POWER((ABS(K281)^2)/($I$5*MAX(F281,0.1)^2),1/3)),IF(IFERROR(AF281,0)&gt;0,MAX($D$16,IFERROR(W281,0)+((IFERROR(AF281,0))*$D$18*IF((IFERROR(AD281,0))&lt;1,1,-1))),IF(IFERROR(AF281,0)&lt;0,IF(ABS((MAX($D$16,POWER((ABS(K281)^2)/($I$5*MAX(F281,0.1)^2),1/3)))-IFERROR(W281,0))&gt;$D$19,MAX($D$16,IF((MAX($D$16,POWER((ABS(K281)^2)/($I$5*MAX(F281,0.1)^2),1/3)))&gt;IFERROR(W281,0),MIN((MAX($D$16,POWER((ABS(K281)^2)/($I$5*MAX(F281,0.1)^2),1/3))),IFERROR(W281,0)+(MIN(ABS(IFERROR(AF281,0))*$D$18,ABS((MAX($D$16,POWER((ABS(K281)^2)/($I$5*MAX(F281,0.1)^2),1/3)))-IFERROR(W281,0))))),MAX((MAX($D$16,POWER((ABS(K281)^2)/($I$5*MAX(F281,0.1)^2),1/3))),IFERROR(W281,0)-(MIN(ABS(IFERROR(AF281,0))*$D$18,ABS((MAX($D$16,POWER((ABS(K281)^2)/($I$5*MAX(F281,0.1)^2),1/3)))-IFERROR(W281,0))))))),MAX($D$16,POWER((ABS(K281)^2)/($I$5*MAX(F281,0.1)^2),1/3))),MAX($D$16,IFERROR(W281,0)))))))</f>
        <v/>
      </c>
      <c r="X281">
        <f>((F281)+(G281)*(W281))*(W281)</f>
        <v/>
      </c>
      <c r="Y281">
        <f>(((F281)+(G281)*(W281))*(W281))/MAX((F281)+2*(W281)*SQRT(1+(G281)^2),1E-6)</f>
        <v/>
      </c>
      <c r="Z281">
        <f>ABS(K281)/MAX(((F281)+(G281)*(W281))*(W281),1E-6)</f>
        <v/>
      </c>
      <c r="AA281">
        <f>E281+W281</f>
        <v/>
      </c>
      <c r="AB281">
        <f>AA281+((ABS(K281)/MAX(((F281)+(G281)*(W281))*(W281),1E-6))^2)/(2*$I$5)</f>
        <v/>
      </c>
      <c r="AC281">
        <f>((ABS(K281)*$D$6)/(MAX(((F281)+(G281)*(W281))*(W281),1E-6)*MAX(((((F281)+(G281)*(W281))*(W281))/MAX((F281)+2*(W281)*SQRT(1+(G281)^2),1E-6))^(2/3),1E-6)))^2</f>
        <v/>
      </c>
      <c r="AD281">
        <f>ABS(ABS(K281)/MAX(((F281)+(G281)*(W281))*(W281),1E-6))/SQRT($I$5*MAX((((F281)+(G281)*(W281))*(W281))/MAX((F281)+2*(G281)*(W281),1E-6),1E-6))</f>
        <v/>
      </c>
      <c r="AE281">
        <f>((F281)*(W281)^2)/2+(G281)*(W281)^3/3+(ABS(K281)^2)/($I$5*MAX(((F281)+(G281)*(W281))*(W281),1E-6))</f>
        <v/>
      </c>
      <c r="AF281">
        <f>IF($D$20=0,0,IFERROR(AB282+(((AC281+AC282)/2)*J282)+(IF(Z281&gt;Z282,$D$8*((Z281^2-Z282^2)/(2*$I$5)),$D$9*((Z282^2-Z281^2)/(2*$I$5)))+($D$10*(ABS(I282)/90)*(MAX(Z281^2,Z282^2)/(2*$I$5))))-AB281,0))</f>
        <v/>
      </c>
      <c r="AG281">
        <f>IF($D$20=0,1,IFERROR(IF(ROUND(AD281,3)=1,1,IF(AND(ABS(AF281)&lt;$D$19,AD281&lt;1),1,0)),0))</f>
        <v/>
      </c>
      <c r="AH281">
        <f>IFERROR(IF(V32="Supercritical",MAX($D$16,IFERROR(L281,MAX($D$16,POWER((ABS(K281)^2)/($I$5*MAX(F281,0.1)^2),1/3)))),IF(V32="Subcritical",MAX($D$16,IFERROR(W281,MAX($D$16,POWER((ABS(K281)^2)/($I$5*MAX(F281,0.1)^2),1/3)))),IF(AND(IFERROR(V281,0)=1,IFERROR(AG281,0)=1),IF(IFERROR(T281,-1E99)&gt;=IFERROR(AE281,-1E99),MAX($D$16,IFERROR(L281,MAX($D$16,POWER((ABS(K281)^2)/($I$5*MAX(F281,0.1)^2),1/3)))),MAX($D$16,IFERROR(W281,MAX($D$16,POWER((ABS(K281)^2)/($I$5*MAX(F281,0.1)^2),1/3))))),IF(IFERROR(V281,0)=1,MAX($D$16,IFERROR(L281,MAX($D$16,POWER((ABS(K281)^2)/($I$5*MAX(F281,0.1)^2),1/3)))),IF(IFERROR(AG281,0)=1,MAX($D$16,IFERROR(W281,MAX($D$16,POWER((ABS(K281)^2)/($I$5*MAX(F281,0.1)^2),1/3)))),MAX($D$16,POWER((ABS(K281)^2)/($I$5*MAX(F281,0.1)^2),1/3))))))),MAX($D$16,POWER((ABS(K281)^2)/($I$5*MAX(F281,0.1)^2),1/3)))</f>
        <v/>
      </c>
      <c r="AI281">
        <f>E281+AH281</f>
        <v/>
      </c>
      <c r="AJ281">
        <f>AI281+((ABS(K281)/MAX(((F281)+(G281)*(AH281))*(AH281),1E-6))^2)/(2*$I$5)</f>
        <v/>
      </c>
      <c r="AM281" t="n">
        <v>0</v>
      </c>
      <c r="AN281" t="n">
        <v>0</v>
      </c>
      <c r="AO281">
        <f>AM281+AN281</f>
        <v/>
      </c>
      <c r="AP281">
        <f>AP280+AO281</f>
        <v/>
      </c>
      <c r="AQ281">
        <f>ABS(ABS(K281)/MAX(((F281)+(G281)*(AH281))*(AH281),1E-6))/SQRT($I$5*MAX((((F281)+(G281)*(AH281))*(AH281))/MAX((F281)+2*(G281)*(AH281),1E-6),1E-6))</f>
        <v/>
      </c>
      <c r="AR281">
        <f>IF(AQ281&lt;1,"Subcritical","Supercritical")</f>
        <v/>
      </c>
      <c r="AS281">
        <f>((ABS(K281)*$D$6)/(MAX(((F281)+(G281)*(AH281))*(AH281),1E-6)*MAX(((((F281)+(G281)*(AH281))*(AH281))/MAX((F281)+2*(AH281)*SQRT(1+(G281)^2),1E-6))^(2/3),1E-6)))^2</f>
        <v/>
      </c>
    </row>
    <row r="282">
      <c r="A282" t="n">
        <v>133</v>
      </c>
      <c r="B282" t="n">
        <v>131.948</v>
      </c>
      <c r="C282" t="n">
        <v>616451.866</v>
      </c>
      <c r="D282" t="n">
        <v>3097694.443</v>
      </c>
      <c r="E282" t="n">
        <v>632.496</v>
      </c>
      <c r="F282" t="n">
        <v>5.2</v>
      </c>
      <c r="G282" t="n">
        <v>0</v>
      </c>
      <c r="H282" t="inlineStr">
        <is>
          <t>Normal</t>
        </is>
      </c>
      <c r="I282" t="n">
        <v>0</v>
      </c>
      <c r="J282">
        <f>B282-B281</f>
        <v/>
      </c>
      <c r="K282">
        <f>MAX(0,K281-AO281)</f>
        <v/>
      </c>
      <c r="L282">
        <f>IF($D$20=0,IFERROR(L281,MAX($D$16,POWER((ABS(K282)^2)/($I$5*MAX(F282,0.1)^2),1/3))),IF(IFERROR(V281,0)=0,IFERROR(L281,MAX($D$16,POWER((ABS(K282)^2)/($I$5*MAX(F282,0.1)^2),1/3))),IF(OR(IFERROR(L282,0)=0,IFERROR(S281,0)&lt;1,IFERROR(S282,0)&lt;1),MAX($D$16,POWER((ABS(K282)^2)/($I$5*MAX(F282,0.1)^2),1/3)),IF(IFERROR(U282,0)&gt;0,MAX($D$16,IFERROR(L282,0)+((IFERROR(U282,0))*$D$18*IF((IFERROR(S282,0))&lt;1,1,-1))),IF(IFERROR(U282,0)&lt;0,IF(ABS((MAX($D$16,POWER((ABS(K282)^2)/($I$5*MAX(F282,0.1)^2),1/3)))-IFERROR(L282,0))&gt;$D$19,MAX($D$16,IF((MAX($D$16,POWER((ABS(K282)^2)/($I$5*MAX(F282,0.1)^2),1/3)))&gt;IFERROR(L282,0),MIN((MAX($D$16,POWER((ABS(K282)^2)/($I$5*MAX(F282,0.1)^2),1/3))),IFERROR(L282,0)+(MIN(ABS(IFERROR(U282,0))*$D$18,ABS((MAX($D$16,POWER((ABS(K282)^2)/($I$5*MAX(F282,0.1)^2),1/3)))-IFERROR(L282,0))))),MAX((MAX($D$16,POWER((ABS(K282)^2)/($I$5*MAX(F282,0.1)^2),1/3))),IFERROR(L282,0)-(MIN(ABS(IFERROR(U282,0))*$D$18,ABS((MAX($D$16,POWER((ABS(K282)^2)/($I$5*MAX(F282,0.1)^2),1/3)))-IFERROR(L282,0))))))),MAX($D$16,POWER((ABS(K282)^2)/($I$5*MAX(F282,0.1)^2),1/3))),MAX($D$16,IFERROR(L282,0)))))))</f>
        <v/>
      </c>
      <c r="M282">
        <f>((F282)+(G282)*(L282))*(L282)</f>
        <v/>
      </c>
      <c r="N282">
        <f>(((F282)+(G282)*(L282))*(L282))/MAX((F282)+2*(L282)*SQRT(1+(G282)^2),1E-6)</f>
        <v/>
      </c>
      <c r="O282">
        <f>ABS(K282)/MAX(((F282)+(G282)*(L282))*(L282),1E-6)</f>
        <v/>
      </c>
      <c r="P282">
        <f>E282+L282</f>
        <v/>
      </c>
      <c r="Q282">
        <f>P282+((ABS(K282)/MAX(((F282)+(G282)*(L282))*(L282),1E-6))^2)/(2*$I$5)</f>
        <v/>
      </c>
      <c r="R282">
        <f>((ABS(K282)*$D$6)/(MAX(((F282)+(G282)*(L282))*(L282),1E-6)*MAX(((((F282)+(G282)*(L282))*(L282))/MAX((F282)+2*(L282)*SQRT(1+(G282)^2),1E-6))^(2/3),1E-6)))^2</f>
        <v/>
      </c>
      <c r="S282">
        <f>ABS(ABS(K282)/MAX(((F282)+(G282)*(L282))*(L282),1E-6))/SQRT($I$5*MAX((((F282)+(G282)*(L282))*(L282))/MAX((F282)+2*(G282)*(L282),1E-6),1E-6))</f>
        <v/>
      </c>
      <c r="T282">
        <f>((F282)*(L282)^2)/2+(G282)*(L282)^3/3+(ABS(K282)^2)/($I$5*MAX(((F282)+(G282)*(L282))*(L282),1E-6))</f>
        <v/>
      </c>
      <c r="U282">
        <f>IF($D$20=0,0,IFERROR(Q281-(((R281+R282)/2)*J282)-(IF(O281&gt;O282,$D$8*((O281^2-O282^2)/(2*$I$5)),$D$9*((O282^2-O281^2)/(2*$I$5)))+($D$10*(ABS(I282)/90)*(MAX(O281^2,O282^2)/(2*$I$5))))-Q282,0))</f>
        <v/>
      </c>
      <c r="V282">
        <f>IF($D$20=0,1,IFERROR(IF(ROUND(S282,3)=1,1,IF(AND(ABS(U282)&lt;$D$19,S282&gt;1),1,0)),0))</f>
        <v/>
      </c>
      <c r="W282">
        <f>IF($D$20=0,IFERROR(W283,MAX($D$16,POWER((ABS(K282)^2)/($I$5*MAX(F282,0.1)^2),1/3))),IF(IFERROR(AG283,0)=0,IFERROR(W283,MAX($D$16,POWER((ABS(K282)^2)/($I$5*MAX(F282,0.1)^2),1/3))),IF(OR(IFERROR(W282,0)=0,IFERROR(AD283,0)&gt;1),MAX($D$16,POWER((ABS(K282)^2)/($I$5*MAX(F282,0.1)^2),1/3)),IF(IFERROR(AF282,0)&gt;0,MAX($D$16,IFERROR(W282,0)+((IFERROR(AF282,0))*$D$18*IF((IFERROR(AD282,0))&lt;1,1,-1))),IF(IFERROR(AF282,0)&lt;0,IF(ABS((MAX($D$16,POWER((ABS(K282)^2)/($I$5*MAX(F282,0.1)^2),1/3)))-IFERROR(W282,0))&gt;$D$19,MAX($D$16,IF((MAX($D$16,POWER((ABS(K282)^2)/($I$5*MAX(F282,0.1)^2),1/3)))&gt;IFERROR(W282,0),MIN((MAX($D$16,POWER((ABS(K282)^2)/($I$5*MAX(F282,0.1)^2),1/3))),IFERROR(W282,0)+(MIN(ABS(IFERROR(AF282,0))*$D$18,ABS((MAX($D$16,POWER((ABS(K282)^2)/($I$5*MAX(F282,0.1)^2),1/3)))-IFERROR(W282,0))))),MAX((MAX($D$16,POWER((ABS(K282)^2)/($I$5*MAX(F282,0.1)^2),1/3))),IFERROR(W282,0)-(MIN(ABS(IFERROR(AF282,0))*$D$18,ABS((MAX($D$16,POWER((ABS(K282)^2)/($I$5*MAX(F282,0.1)^2),1/3)))-IFERROR(W282,0))))))),MAX($D$16,POWER((ABS(K282)^2)/($I$5*MAX(F282,0.1)^2),1/3))),MAX($D$16,IFERROR(W282,0)))))))</f>
        <v/>
      </c>
      <c r="X282">
        <f>((F282)+(G282)*(W282))*(W282)</f>
        <v/>
      </c>
      <c r="Y282">
        <f>(((F282)+(G282)*(W282))*(W282))/MAX((F282)+2*(W282)*SQRT(1+(G282)^2),1E-6)</f>
        <v/>
      </c>
      <c r="Z282">
        <f>ABS(K282)/MAX(((F282)+(G282)*(W282))*(W282),1E-6)</f>
        <v/>
      </c>
      <c r="AA282">
        <f>E282+W282</f>
        <v/>
      </c>
      <c r="AB282">
        <f>AA282+((ABS(K282)/MAX(((F282)+(G282)*(W282))*(W282),1E-6))^2)/(2*$I$5)</f>
        <v/>
      </c>
      <c r="AC282">
        <f>((ABS(K282)*$D$6)/(MAX(((F282)+(G282)*(W282))*(W282),1E-6)*MAX(((((F282)+(G282)*(W282))*(W282))/MAX((F282)+2*(W282)*SQRT(1+(G282)^2),1E-6))^(2/3),1E-6)))^2</f>
        <v/>
      </c>
      <c r="AD282">
        <f>ABS(ABS(K282)/MAX(((F282)+(G282)*(W282))*(W282),1E-6))/SQRT($I$5*MAX((((F282)+(G282)*(W282))*(W282))/MAX((F282)+2*(G282)*(W282),1E-6),1E-6))</f>
        <v/>
      </c>
      <c r="AE282">
        <f>((F282)*(W282)^2)/2+(G282)*(W282)^3/3+(ABS(K282)^2)/($I$5*MAX(((F282)+(G282)*(W282))*(W282),1E-6))</f>
        <v/>
      </c>
      <c r="AF282">
        <f>IF($D$20=0,0,IFERROR(AB283+(((AC282+AC283)/2)*J283)+(IF(Z282&gt;Z283,$D$8*((Z282^2-Z283^2)/(2*$I$5)),$D$9*((Z283^2-Z282^2)/(2*$I$5)))+($D$10*(ABS(I283)/90)*(MAX(Z282^2,Z283^2)/(2*$I$5))))-AB282,0))</f>
        <v/>
      </c>
      <c r="AG282">
        <f>IF($D$20=0,1,IFERROR(IF(ROUND(AD282,3)=1,1,IF(AND(ABS(AF282)&lt;$D$19,AD282&lt;1),1,0)),0))</f>
        <v/>
      </c>
      <c r="AH282">
        <f>IFERROR(IF(V32="Supercritical",MAX($D$16,IFERROR(L282,MAX($D$16,POWER((ABS(K282)^2)/($I$5*MAX(F282,0.1)^2),1/3)))),IF(V32="Subcritical",MAX($D$16,IFERROR(W282,MAX($D$16,POWER((ABS(K282)^2)/($I$5*MAX(F282,0.1)^2),1/3)))),IF(AND(IFERROR(V282,0)=1,IFERROR(AG282,0)=1),IF(IFERROR(T282,-1E99)&gt;=IFERROR(AE282,-1E99),MAX($D$16,IFERROR(L282,MAX($D$16,POWER((ABS(K282)^2)/($I$5*MAX(F282,0.1)^2),1/3)))),MAX($D$16,IFERROR(W282,MAX($D$16,POWER((ABS(K282)^2)/($I$5*MAX(F282,0.1)^2),1/3))))),IF(IFERROR(V282,0)=1,MAX($D$16,IFERROR(L282,MAX($D$16,POWER((ABS(K282)^2)/($I$5*MAX(F282,0.1)^2),1/3)))),IF(IFERROR(AG282,0)=1,MAX($D$16,IFERROR(W282,MAX($D$16,POWER((ABS(K282)^2)/($I$5*MAX(F282,0.1)^2),1/3)))),MAX($D$16,POWER((ABS(K282)^2)/($I$5*MAX(F282,0.1)^2),1/3))))))),MAX($D$16,POWER((ABS(K282)^2)/($I$5*MAX(F282,0.1)^2),1/3)))</f>
        <v/>
      </c>
      <c r="AI282">
        <f>E282+AH282</f>
        <v/>
      </c>
      <c r="AJ282">
        <f>AI282+((ABS(K282)/MAX(((F282)+(G282)*(AH282))*(AH282),1E-6))^2)/(2*$I$5)</f>
        <v/>
      </c>
      <c r="AM282" t="n">
        <v>0</v>
      </c>
      <c r="AN282" t="n">
        <v>0</v>
      </c>
      <c r="AO282">
        <f>AM282+AN282</f>
        <v/>
      </c>
      <c r="AP282">
        <f>AP281+AO282</f>
        <v/>
      </c>
      <c r="AQ282">
        <f>ABS(ABS(K282)/MAX(((F282)+(G282)*(AH282))*(AH282),1E-6))/SQRT($I$5*MAX((((F282)+(G282)*(AH282))*(AH282))/MAX((F282)+2*(G282)*(AH282),1E-6),1E-6))</f>
        <v/>
      </c>
      <c r="AR282">
        <f>IF(AQ282&lt;1,"Subcritical","Supercritical")</f>
        <v/>
      </c>
      <c r="AS282">
        <f>((ABS(K282)*$D$6)/(MAX(((F282)+(G282)*(AH282))*(AH282),1E-6)*MAX(((((F282)+(G282)*(AH282))*(AH282))/MAX((F282)+2*(AH282)*SQRT(1+(G282)^2),1E-6))^(2/3),1E-6)))^2</f>
        <v/>
      </c>
    </row>
    <row r="283">
      <c r="A283" t="n">
        <v>134</v>
      </c>
      <c r="B283" t="n">
        <v>132.949</v>
      </c>
      <c r="C283" t="n">
        <v>616450.867</v>
      </c>
      <c r="D283" t="n">
        <v>3097694.395</v>
      </c>
      <c r="E283" t="n">
        <v>632.4955</v>
      </c>
      <c r="F283" t="n">
        <v>5.2</v>
      </c>
      <c r="G283" t="n">
        <v>0</v>
      </c>
      <c r="H283" t="inlineStr">
        <is>
          <t>Normal</t>
        </is>
      </c>
      <c r="I283" t="n">
        <v>0.057</v>
      </c>
      <c r="J283">
        <f>B283-B282</f>
        <v/>
      </c>
      <c r="K283">
        <f>MAX(0,K282-AO282)</f>
        <v/>
      </c>
      <c r="L283">
        <f>IF($D$20=0,IFERROR(L282,MAX($D$16,POWER((ABS(K283)^2)/($I$5*MAX(F283,0.1)^2),1/3))),IF(IFERROR(V282,0)=0,IFERROR(L282,MAX($D$16,POWER((ABS(K283)^2)/($I$5*MAX(F283,0.1)^2),1/3))),IF(OR(IFERROR(L283,0)=0,IFERROR(S282,0)&lt;1,IFERROR(S283,0)&lt;1),MAX($D$16,POWER((ABS(K283)^2)/($I$5*MAX(F283,0.1)^2),1/3)),IF(IFERROR(U283,0)&gt;0,MAX($D$16,IFERROR(L283,0)+((IFERROR(U283,0))*$D$18*IF((IFERROR(S283,0))&lt;1,1,-1))),IF(IFERROR(U283,0)&lt;0,IF(ABS((MAX($D$16,POWER((ABS(K283)^2)/($I$5*MAX(F283,0.1)^2),1/3)))-IFERROR(L283,0))&gt;$D$19,MAX($D$16,IF((MAX($D$16,POWER((ABS(K283)^2)/($I$5*MAX(F283,0.1)^2),1/3)))&gt;IFERROR(L283,0),MIN((MAX($D$16,POWER((ABS(K283)^2)/($I$5*MAX(F283,0.1)^2),1/3))),IFERROR(L283,0)+(MIN(ABS(IFERROR(U283,0))*$D$18,ABS((MAX($D$16,POWER((ABS(K283)^2)/($I$5*MAX(F283,0.1)^2),1/3)))-IFERROR(L283,0))))),MAX((MAX($D$16,POWER((ABS(K283)^2)/($I$5*MAX(F283,0.1)^2),1/3))),IFERROR(L283,0)-(MIN(ABS(IFERROR(U283,0))*$D$18,ABS((MAX($D$16,POWER((ABS(K283)^2)/($I$5*MAX(F283,0.1)^2),1/3)))-IFERROR(L283,0))))))),MAX($D$16,POWER((ABS(K283)^2)/($I$5*MAX(F283,0.1)^2),1/3))),MAX($D$16,IFERROR(L283,0)))))))</f>
        <v/>
      </c>
      <c r="M283">
        <f>((F283)+(G283)*(L283))*(L283)</f>
        <v/>
      </c>
      <c r="N283">
        <f>(((F283)+(G283)*(L283))*(L283))/MAX((F283)+2*(L283)*SQRT(1+(G283)^2),1E-6)</f>
        <v/>
      </c>
      <c r="O283">
        <f>ABS(K283)/MAX(((F283)+(G283)*(L283))*(L283),1E-6)</f>
        <v/>
      </c>
      <c r="P283">
        <f>E283+L283</f>
        <v/>
      </c>
      <c r="Q283">
        <f>P283+((ABS(K283)/MAX(((F283)+(G283)*(L283))*(L283),1E-6))^2)/(2*$I$5)</f>
        <v/>
      </c>
      <c r="R283">
        <f>((ABS(K283)*$D$6)/(MAX(((F283)+(G283)*(L283))*(L283),1E-6)*MAX(((((F283)+(G283)*(L283))*(L283))/MAX((F283)+2*(L283)*SQRT(1+(G283)^2),1E-6))^(2/3),1E-6)))^2</f>
        <v/>
      </c>
      <c r="S283">
        <f>ABS(ABS(K283)/MAX(((F283)+(G283)*(L283))*(L283),1E-6))/SQRT($I$5*MAX((((F283)+(G283)*(L283))*(L283))/MAX((F283)+2*(G283)*(L283),1E-6),1E-6))</f>
        <v/>
      </c>
      <c r="T283">
        <f>((F283)*(L283)^2)/2+(G283)*(L283)^3/3+(ABS(K283)^2)/($I$5*MAX(((F283)+(G283)*(L283))*(L283),1E-6))</f>
        <v/>
      </c>
      <c r="U283">
        <f>IF($D$20=0,0,IFERROR(Q282-(((R282+R283)/2)*J283)-(IF(O282&gt;O283,$D$8*((O282^2-O283^2)/(2*$I$5)),$D$9*((O283^2-O282^2)/(2*$I$5)))+($D$10*(ABS(I283)/90)*(MAX(O282^2,O283^2)/(2*$I$5))))-Q283,0))</f>
        <v/>
      </c>
      <c r="V283">
        <f>IF($D$20=0,1,IFERROR(IF(ROUND(S283,3)=1,1,IF(AND(ABS(U283)&lt;$D$19,S283&gt;1),1,0)),0))</f>
        <v/>
      </c>
      <c r="W283">
        <f>IF($D$20=0,IFERROR(W284,MAX($D$16,POWER((ABS(K283)^2)/($I$5*MAX(F283,0.1)^2),1/3))),IF(IFERROR(AG284,0)=0,IFERROR(W284,MAX($D$16,POWER((ABS(K283)^2)/($I$5*MAX(F283,0.1)^2),1/3))),IF(OR(IFERROR(W283,0)=0,IFERROR(AD284,0)&gt;1),MAX($D$16,POWER((ABS(K283)^2)/($I$5*MAX(F283,0.1)^2),1/3)),IF(IFERROR(AF283,0)&gt;0,MAX($D$16,IFERROR(W283,0)+((IFERROR(AF283,0))*$D$18*IF((IFERROR(AD283,0))&lt;1,1,-1))),IF(IFERROR(AF283,0)&lt;0,IF(ABS((MAX($D$16,POWER((ABS(K283)^2)/($I$5*MAX(F283,0.1)^2),1/3)))-IFERROR(W283,0))&gt;$D$19,MAX($D$16,IF((MAX($D$16,POWER((ABS(K283)^2)/($I$5*MAX(F283,0.1)^2),1/3)))&gt;IFERROR(W283,0),MIN((MAX($D$16,POWER((ABS(K283)^2)/($I$5*MAX(F283,0.1)^2),1/3))),IFERROR(W283,0)+(MIN(ABS(IFERROR(AF283,0))*$D$18,ABS((MAX($D$16,POWER((ABS(K283)^2)/($I$5*MAX(F283,0.1)^2),1/3)))-IFERROR(W283,0))))),MAX((MAX($D$16,POWER((ABS(K283)^2)/($I$5*MAX(F283,0.1)^2),1/3))),IFERROR(W283,0)-(MIN(ABS(IFERROR(AF283,0))*$D$18,ABS((MAX($D$16,POWER((ABS(K283)^2)/($I$5*MAX(F283,0.1)^2),1/3)))-IFERROR(W283,0))))))),MAX($D$16,POWER((ABS(K283)^2)/($I$5*MAX(F283,0.1)^2),1/3))),MAX($D$16,IFERROR(W283,0)))))))</f>
        <v/>
      </c>
      <c r="X283">
        <f>((F283)+(G283)*(W283))*(W283)</f>
        <v/>
      </c>
      <c r="Y283">
        <f>(((F283)+(G283)*(W283))*(W283))/MAX((F283)+2*(W283)*SQRT(1+(G283)^2),1E-6)</f>
        <v/>
      </c>
      <c r="Z283">
        <f>ABS(K283)/MAX(((F283)+(G283)*(W283))*(W283),1E-6)</f>
        <v/>
      </c>
      <c r="AA283">
        <f>E283+W283</f>
        <v/>
      </c>
      <c r="AB283">
        <f>AA283+((ABS(K283)/MAX(((F283)+(G283)*(W283))*(W283),1E-6))^2)/(2*$I$5)</f>
        <v/>
      </c>
      <c r="AC283">
        <f>((ABS(K283)*$D$6)/(MAX(((F283)+(G283)*(W283))*(W283),1E-6)*MAX(((((F283)+(G283)*(W283))*(W283))/MAX((F283)+2*(W283)*SQRT(1+(G283)^2),1E-6))^(2/3),1E-6)))^2</f>
        <v/>
      </c>
      <c r="AD283">
        <f>ABS(ABS(K283)/MAX(((F283)+(G283)*(W283))*(W283),1E-6))/SQRT($I$5*MAX((((F283)+(G283)*(W283))*(W283))/MAX((F283)+2*(G283)*(W283),1E-6),1E-6))</f>
        <v/>
      </c>
      <c r="AE283">
        <f>((F283)*(W283)^2)/2+(G283)*(W283)^3/3+(ABS(K283)^2)/($I$5*MAX(((F283)+(G283)*(W283))*(W283),1E-6))</f>
        <v/>
      </c>
      <c r="AF283">
        <f>IF($D$20=0,0,IFERROR(AB284+(((AC283+AC284)/2)*J284)+(IF(Z283&gt;Z284,$D$8*((Z283^2-Z284^2)/(2*$I$5)),$D$9*((Z284^2-Z283^2)/(2*$I$5)))+($D$10*(ABS(I284)/90)*(MAX(Z283^2,Z284^2)/(2*$I$5))))-AB283,0))</f>
        <v/>
      </c>
      <c r="AG283">
        <f>IF($D$20=0,1,IFERROR(IF(ROUND(AD283,3)=1,1,IF(AND(ABS(AF283)&lt;$D$19,AD283&lt;1),1,0)),0))</f>
        <v/>
      </c>
      <c r="AH283">
        <f>IFERROR(IF(V32="Supercritical",MAX($D$16,IFERROR(L283,MAX($D$16,POWER((ABS(K283)^2)/($I$5*MAX(F283,0.1)^2),1/3)))),IF(V32="Subcritical",MAX($D$16,IFERROR(W283,MAX($D$16,POWER((ABS(K283)^2)/($I$5*MAX(F283,0.1)^2),1/3)))),IF(AND(IFERROR(V283,0)=1,IFERROR(AG283,0)=1),IF(IFERROR(T283,-1E99)&gt;=IFERROR(AE283,-1E99),MAX($D$16,IFERROR(L283,MAX($D$16,POWER((ABS(K283)^2)/($I$5*MAX(F283,0.1)^2),1/3)))),MAX($D$16,IFERROR(W283,MAX($D$16,POWER((ABS(K283)^2)/($I$5*MAX(F283,0.1)^2),1/3))))),IF(IFERROR(V283,0)=1,MAX($D$16,IFERROR(L283,MAX($D$16,POWER((ABS(K283)^2)/($I$5*MAX(F283,0.1)^2),1/3)))),IF(IFERROR(AG283,0)=1,MAX($D$16,IFERROR(W283,MAX($D$16,POWER((ABS(K283)^2)/($I$5*MAX(F283,0.1)^2),1/3)))),MAX($D$16,POWER((ABS(K283)^2)/($I$5*MAX(F283,0.1)^2),1/3))))))),MAX($D$16,POWER((ABS(K283)^2)/($I$5*MAX(F283,0.1)^2),1/3)))</f>
        <v/>
      </c>
      <c r="AI283">
        <f>E283+AH283</f>
        <v/>
      </c>
      <c r="AJ283">
        <f>AI283+((ABS(K283)/MAX(((F283)+(G283)*(AH283))*(AH283),1E-6))^2)/(2*$I$5)</f>
        <v/>
      </c>
      <c r="AM283" t="n">
        <v>0</v>
      </c>
      <c r="AN283" t="n">
        <v>0</v>
      </c>
      <c r="AO283">
        <f>AM283+AN283</f>
        <v/>
      </c>
      <c r="AP283">
        <f>AP282+AO283</f>
        <v/>
      </c>
      <c r="AQ283">
        <f>ABS(ABS(K283)/MAX(((F283)+(G283)*(AH283))*(AH283),1E-6))/SQRT($I$5*MAX((((F283)+(G283)*(AH283))*(AH283))/MAX((F283)+2*(G283)*(AH283),1E-6),1E-6))</f>
        <v/>
      </c>
      <c r="AR283">
        <f>IF(AQ283&lt;1,"Subcritical","Supercritical")</f>
        <v/>
      </c>
      <c r="AS283">
        <f>((ABS(K283)*$D$6)/(MAX(((F283)+(G283)*(AH283))*(AH283),1E-6)*MAX(((((F283)+(G283)*(AH283))*(AH283))/MAX((F283)+2*(AH283)*SQRT(1+(G283)^2),1E-6))^(2/3),1E-6)))^2</f>
        <v/>
      </c>
    </row>
    <row r="284">
      <c r="A284" t="n">
        <v>135</v>
      </c>
      <c r="B284" t="n">
        <v>133.949</v>
      </c>
      <c r="C284" t="n">
        <v>616449.868</v>
      </c>
      <c r="D284" t="n">
        <v>3097694.348</v>
      </c>
      <c r="E284" t="n">
        <v>632.495</v>
      </c>
      <c r="F284" t="n">
        <v>5.2</v>
      </c>
      <c r="G284" t="n">
        <v>0</v>
      </c>
      <c r="H284" t="inlineStr">
        <is>
          <t>Normal</t>
        </is>
      </c>
      <c r="I284" t="n">
        <v>0.06</v>
      </c>
      <c r="J284">
        <f>B284-B283</f>
        <v/>
      </c>
      <c r="K284">
        <f>MAX(0,K283-AO283)</f>
        <v/>
      </c>
      <c r="L284">
        <f>IF($D$20=0,IFERROR(L283,MAX($D$16,POWER((ABS(K284)^2)/($I$5*MAX(F284,0.1)^2),1/3))),IF(IFERROR(V283,0)=0,IFERROR(L283,MAX($D$16,POWER((ABS(K284)^2)/($I$5*MAX(F284,0.1)^2),1/3))),IF(OR(IFERROR(L284,0)=0,IFERROR(S283,0)&lt;1,IFERROR(S284,0)&lt;1),MAX($D$16,POWER((ABS(K284)^2)/($I$5*MAX(F284,0.1)^2),1/3)),IF(IFERROR(U284,0)&gt;0,MAX($D$16,IFERROR(L284,0)+((IFERROR(U284,0))*$D$18*IF((IFERROR(S284,0))&lt;1,1,-1))),IF(IFERROR(U284,0)&lt;0,IF(ABS((MAX($D$16,POWER((ABS(K284)^2)/($I$5*MAX(F284,0.1)^2),1/3)))-IFERROR(L284,0))&gt;$D$19,MAX($D$16,IF((MAX($D$16,POWER((ABS(K284)^2)/($I$5*MAX(F284,0.1)^2),1/3)))&gt;IFERROR(L284,0),MIN((MAX($D$16,POWER((ABS(K284)^2)/($I$5*MAX(F284,0.1)^2),1/3))),IFERROR(L284,0)+(MIN(ABS(IFERROR(U284,0))*$D$18,ABS((MAX($D$16,POWER((ABS(K284)^2)/($I$5*MAX(F284,0.1)^2),1/3)))-IFERROR(L284,0))))),MAX((MAX($D$16,POWER((ABS(K284)^2)/($I$5*MAX(F284,0.1)^2),1/3))),IFERROR(L284,0)-(MIN(ABS(IFERROR(U284,0))*$D$18,ABS((MAX($D$16,POWER((ABS(K284)^2)/($I$5*MAX(F284,0.1)^2),1/3)))-IFERROR(L284,0))))))),MAX($D$16,POWER((ABS(K284)^2)/($I$5*MAX(F284,0.1)^2),1/3))),MAX($D$16,IFERROR(L284,0)))))))</f>
        <v/>
      </c>
      <c r="M284">
        <f>((F284)+(G284)*(L284))*(L284)</f>
        <v/>
      </c>
      <c r="N284">
        <f>(((F284)+(G284)*(L284))*(L284))/MAX((F284)+2*(L284)*SQRT(1+(G284)^2),1E-6)</f>
        <v/>
      </c>
      <c r="O284">
        <f>ABS(K284)/MAX(((F284)+(G284)*(L284))*(L284),1E-6)</f>
        <v/>
      </c>
      <c r="P284">
        <f>E284+L284</f>
        <v/>
      </c>
      <c r="Q284">
        <f>P284+((ABS(K284)/MAX(((F284)+(G284)*(L284))*(L284),1E-6))^2)/(2*$I$5)</f>
        <v/>
      </c>
      <c r="R284">
        <f>((ABS(K284)*$D$6)/(MAX(((F284)+(G284)*(L284))*(L284),1E-6)*MAX(((((F284)+(G284)*(L284))*(L284))/MAX((F284)+2*(L284)*SQRT(1+(G284)^2),1E-6))^(2/3),1E-6)))^2</f>
        <v/>
      </c>
      <c r="S284">
        <f>ABS(ABS(K284)/MAX(((F284)+(G284)*(L284))*(L284),1E-6))/SQRT($I$5*MAX((((F284)+(G284)*(L284))*(L284))/MAX((F284)+2*(G284)*(L284),1E-6),1E-6))</f>
        <v/>
      </c>
      <c r="T284">
        <f>((F284)*(L284)^2)/2+(G284)*(L284)^3/3+(ABS(K284)^2)/($I$5*MAX(((F284)+(G284)*(L284))*(L284),1E-6))</f>
        <v/>
      </c>
      <c r="U284">
        <f>IF($D$20=0,0,IFERROR(Q283-(((R283+R284)/2)*J284)-(IF(O283&gt;O284,$D$8*((O283^2-O284^2)/(2*$I$5)),$D$9*((O284^2-O283^2)/(2*$I$5)))+($D$10*(ABS(I284)/90)*(MAX(O283^2,O284^2)/(2*$I$5))))-Q284,0))</f>
        <v/>
      </c>
      <c r="V284">
        <f>IF($D$20=0,1,IFERROR(IF(ROUND(S284,3)=1,1,IF(AND(ABS(U284)&lt;$D$19,S284&gt;1),1,0)),0))</f>
        <v/>
      </c>
      <c r="W284">
        <f>IF($D$20=0,IFERROR(W285,MAX($D$16,POWER((ABS(K284)^2)/($I$5*MAX(F284,0.1)^2),1/3))),IF(IFERROR(AG285,0)=0,IFERROR(W285,MAX($D$16,POWER((ABS(K284)^2)/($I$5*MAX(F284,0.1)^2),1/3))),IF(OR(IFERROR(W284,0)=0,IFERROR(AD285,0)&gt;1),MAX($D$16,POWER((ABS(K284)^2)/($I$5*MAX(F284,0.1)^2),1/3)),IF(IFERROR(AF284,0)&gt;0,MAX($D$16,IFERROR(W284,0)+((IFERROR(AF284,0))*$D$18*IF((IFERROR(AD284,0))&lt;1,1,-1))),IF(IFERROR(AF284,0)&lt;0,IF(ABS((MAX($D$16,POWER((ABS(K284)^2)/($I$5*MAX(F284,0.1)^2),1/3)))-IFERROR(W284,0))&gt;$D$19,MAX($D$16,IF((MAX($D$16,POWER((ABS(K284)^2)/($I$5*MAX(F284,0.1)^2),1/3)))&gt;IFERROR(W284,0),MIN((MAX($D$16,POWER((ABS(K284)^2)/($I$5*MAX(F284,0.1)^2),1/3))),IFERROR(W284,0)+(MIN(ABS(IFERROR(AF284,0))*$D$18,ABS((MAX($D$16,POWER((ABS(K284)^2)/($I$5*MAX(F284,0.1)^2),1/3)))-IFERROR(W284,0))))),MAX((MAX($D$16,POWER((ABS(K284)^2)/($I$5*MAX(F284,0.1)^2),1/3))),IFERROR(W284,0)-(MIN(ABS(IFERROR(AF284,0))*$D$18,ABS((MAX($D$16,POWER((ABS(K284)^2)/($I$5*MAX(F284,0.1)^2),1/3)))-IFERROR(W284,0))))))),MAX($D$16,POWER((ABS(K284)^2)/($I$5*MAX(F284,0.1)^2),1/3))),MAX($D$16,IFERROR(W284,0)))))))</f>
        <v/>
      </c>
      <c r="X284">
        <f>((F284)+(G284)*(W284))*(W284)</f>
        <v/>
      </c>
      <c r="Y284">
        <f>(((F284)+(G284)*(W284))*(W284))/MAX((F284)+2*(W284)*SQRT(1+(G284)^2),1E-6)</f>
        <v/>
      </c>
      <c r="Z284">
        <f>ABS(K284)/MAX(((F284)+(G284)*(W284))*(W284),1E-6)</f>
        <v/>
      </c>
      <c r="AA284">
        <f>E284+W284</f>
        <v/>
      </c>
      <c r="AB284">
        <f>AA284+((ABS(K284)/MAX(((F284)+(G284)*(W284))*(W284),1E-6))^2)/(2*$I$5)</f>
        <v/>
      </c>
      <c r="AC284">
        <f>((ABS(K284)*$D$6)/(MAX(((F284)+(G284)*(W284))*(W284),1E-6)*MAX(((((F284)+(G284)*(W284))*(W284))/MAX((F284)+2*(W284)*SQRT(1+(G284)^2),1E-6))^(2/3),1E-6)))^2</f>
        <v/>
      </c>
      <c r="AD284">
        <f>ABS(ABS(K284)/MAX(((F284)+(G284)*(W284))*(W284),1E-6))/SQRT($I$5*MAX((((F284)+(G284)*(W284))*(W284))/MAX((F284)+2*(G284)*(W284),1E-6),1E-6))</f>
        <v/>
      </c>
      <c r="AE284">
        <f>((F284)*(W284)^2)/2+(G284)*(W284)^3/3+(ABS(K284)^2)/($I$5*MAX(((F284)+(G284)*(W284))*(W284),1E-6))</f>
        <v/>
      </c>
      <c r="AF284">
        <f>IF($D$20=0,0,IFERROR(AB285+(((AC284+AC285)/2)*J285)+(IF(Z284&gt;Z285,$D$8*((Z284^2-Z285^2)/(2*$I$5)),$D$9*((Z285^2-Z284^2)/(2*$I$5)))+($D$10*(ABS(I285)/90)*(MAX(Z284^2,Z285^2)/(2*$I$5))))-AB284,0))</f>
        <v/>
      </c>
      <c r="AG284">
        <f>IF($D$20=0,1,IFERROR(IF(ROUND(AD284,3)=1,1,IF(AND(ABS(AF284)&lt;$D$19,AD284&lt;1),1,0)),0))</f>
        <v/>
      </c>
      <c r="AH284">
        <f>IFERROR(IF(V32="Supercritical",MAX($D$16,IFERROR(L284,MAX($D$16,POWER((ABS(K284)^2)/($I$5*MAX(F284,0.1)^2),1/3)))),IF(V32="Subcritical",MAX($D$16,IFERROR(W284,MAX($D$16,POWER((ABS(K284)^2)/($I$5*MAX(F284,0.1)^2),1/3)))),IF(AND(IFERROR(V284,0)=1,IFERROR(AG284,0)=1),IF(IFERROR(T284,-1E99)&gt;=IFERROR(AE284,-1E99),MAX($D$16,IFERROR(L284,MAX($D$16,POWER((ABS(K284)^2)/($I$5*MAX(F284,0.1)^2),1/3)))),MAX($D$16,IFERROR(W284,MAX($D$16,POWER((ABS(K284)^2)/($I$5*MAX(F284,0.1)^2),1/3))))),IF(IFERROR(V284,0)=1,MAX($D$16,IFERROR(L284,MAX($D$16,POWER((ABS(K284)^2)/($I$5*MAX(F284,0.1)^2),1/3)))),IF(IFERROR(AG284,0)=1,MAX($D$16,IFERROR(W284,MAX($D$16,POWER((ABS(K284)^2)/($I$5*MAX(F284,0.1)^2),1/3)))),MAX($D$16,POWER((ABS(K284)^2)/($I$5*MAX(F284,0.1)^2),1/3))))))),MAX($D$16,POWER((ABS(K284)^2)/($I$5*MAX(F284,0.1)^2),1/3)))</f>
        <v/>
      </c>
      <c r="AI284">
        <f>E284+AH284</f>
        <v/>
      </c>
      <c r="AJ284">
        <f>AI284+((ABS(K284)/MAX(((F284)+(G284)*(AH284))*(AH284),1E-6))^2)/(2*$I$5)</f>
        <v/>
      </c>
      <c r="AM284" t="n">
        <v>0</v>
      </c>
      <c r="AN284" t="n">
        <v>0</v>
      </c>
      <c r="AO284">
        <f>AM284+AN284</f>
        <v/>
      </c>
      <c r="AP284">
        <f>AP283+AO284</f>
        <v/>
      </c>
      <c r="AQ284">
        <f>ABS(ABS(K284)/MAX(((F284)+(G284)*(AH284))*(AH284),1E-6))/SQRT($I$5*MAX((((F284)+(G284)*(AH284))*(AH284))/MAX((F284)+2*(G284)*(AH284),1E-6),1E-6))</f>
        <v/>
      </c>
      <c r="AR284">
        <f>IF(AQ284&lt;1,"Subcritical","Supercritical")</f>
        <v/>
      </c>
      <c r="AS284">
        <f>((ABS(K284)*$D$6)/(MAX(((F284)+(G284)*(AH284))*(AH284),1E-6)*MAX(((((F284)+(G284)*(AH284))*(AH284))/MAX((F284)+2*(AH284)*SQRT(1+(G284)^2),1E-6))^(2/3),1E-6)))^2</f>
        <v/>
      </c>
    </row>
    <row r="285">
      <c r="A285" t="n">
        <v>136</v>
      </c>
      <c r="B285" t="n">
        <v>134.948</v>
      </c>
      <c r="C285" t="n">
        <v>616448.87</v>
      </c>
      <c r="D285" t="n">
        <v>3097694.3</v>
      </c>
      <c r="E285" t="n">
        <v>632.4945</v>
      </c>
      <c r="F285" t="n">
        <v>5.2</v>
      </c>
      <c r="G285" t="n">
        <v>0</v>
      </c>
      <c r="H285" t="inlineStr">
        <is>
          <t>Normal</t>
        </is>
      </c>
      <c r="I285" t="n">
        <v>0.06</v>
      </c>
      <c r="J285">
        <f>B285-B284</f>
        <v/>
      </c>
      <c r="K285">
        <f>MAX(0,K284-AO284)</f>
        <v/>
      </c>
      <c r="L285">
        <f>IF($D$20=0,IFERROR(L284,MAX($D$16,POWER((ABS(K285)^2)/($I$5*MAX(F285,0.1)^2),1/3))),IF(IFERROR(V284,0)=0,IFERROR(L284,MAX($D$16,POWER((ABS(K285)^2)/($I$5*MAX(F285,0.1)^2),1/3))),IF(OR(IFERROR(L285,0)=0,IFERROR(S284,0)&lt;1,IFERROR(S285,0)&lt;1),MAX($D$16,POWER((ABS(K285)^2)/($I$5*MAX(F285,0.1)^2),1/3)),IF(IFERROR(U285,0)&gt;0,MAX($D$16,IFERROR(L285,0)+((IFERROR(U285,0))*$D$18*IF((IFERROR(S285,0))&lt;1,1,-1))),IF(IFERROR(U285,0)&lt;0,IF(ABS((MAX($D$16,POWER((ABS(K285)^2)/($I$5*MAX(F285,0.1)^2),1/3)))-IFERROR(L285,0))&gt;$D$19,MAX($D$16,IF((MAX($D$16,POWER((ABS(K285)^2)/($I$5*MAX(F285,0.1)^2),1/3)))&gt;IFERROR(L285,0),MIN((MAX($D$16,POWER((ABS(K285)^2)/($I$5*MAX(F285,0.1)^2),1/3))),IFERROR(L285,0)+(MIN(ABS(IFERROR(U285,0))*$D$18,ABS((MAX($D$16,POWER((ABS(K285)^2)/($I$5*MAX(F285,0.1)^2),1/3)))-IFERROR(L285,0))))),MAX((MAX($D$16,POWER((ABS(K285)^2)/($I$5*MAX(F285,0.1)^2),1/3))),IFERROR(L285,0)-(MIN(ABS(IFERROR(U285,0))*$D$18,ABS((MAX($D$16,POWER((ABS(K285)^2)/($I$5*MAX(F285,0.1)^2),1/3)))-IFERROR(L285,0))))))),MAX($D$16,POWER((ABS(K285)^2)/($I$5*MAX(F285,0.1)^2),1/3))),MAX($D$16,IFERROR(L285,0)))))))</f>
        <v/>
      </c>
      <c r="M285">
        <f>((F285)+(G285)*(L285))*(L285)</f>
        <v/>
      </c>
      <c r="N285">
        <f>(((F285)+(G285)*(L285))*(L285))/MAX((F285)+2*(L285)*SQRT(1+(G285)^2),1E-6)</f>
        <v/>
      </c>
      <c r="O285">
        <f>ABS(K285)/MAX(((F285)+(G285)*(L285))*(L285),1E-6)</f>
        <v/>
      </c>
      <c r="P285">
        <f>E285+L285</f>
        <v/>
      </c>
      <c r="Q285">
        <f>P285+((ABS(K285)/MAX(((F285)+(G285)*(L285))*(L285),1E-6))^2)/(2*$I$5)</f>
        <v/>
      </c>
      <c r="R285">
        <f>((ABS(K285)*$D$6)/(MAX(((F285)+(G285)*(L285))*(L285),1E-6)*MAX(((((F285)+(G285)*(L285))*(L285))/MAX((F285)+2*(L285)*SQRT(1+(G285)^2),1E-6))^(2/3),1E-6)))^2</f>
        <v/>
      </c>
      <c r="S285">
        <f>ABS(ABS(K285)/MAX(((F285)+(G285)*(L285))*(L285),1E-6))/SQRT($I$5*MAX((((F285)+(G285)*(L285))*(L285))/MAX((F285)+2*(G285)*(L285),1E-6),1E-6))</f>
        <v/>
      </c>
      <c r="T285">
        <f>((F285)*(L285)^2)/2+(G285)*(L285)^3/3+(ABS(K285)^2)/($I$5*MAX(((F285)+(G285)*(L285))*(L285),1E-6))</f>
        <v/>
      </c>
      <c r="U285">
        <f>IF($D$20=0,0,IFERROR(Q284-(((R284+R285)/2)*J285)-(IF(O284&gt;O285,$D$8*((O284^2-O285^2)/(2*$I$5)),$D$9*((O285^2-O284^2)/(2*$I$5)))+($D$10*(ABS(I285)/90)*(MAX(O284^2,O285^2)/(2*$I$5))))-Q285,0))</f>
        <v/>
      </c>
      <c r="V285">
        <f>IF($D$20=0,1,IFERROR(IF(ROUND(S285,3)=1,1,IF(AND(ABS(U285)&lt;$D$19,S285&gt;1),1,0)),0))</f>
        <v/>
      </c>
      <c r="W285">
        <f>IF($D$20=0,IFERROR(W286,MAX($D$16,POWER((ABS(K285)^2)/($I$5*MAX(F285,0.1)^2),1/3))),IF(IFERROR(AG286,0)=0,IFERROR(W286,MAX($D$16,POWER((ABS(K285)^2)/($I$5*MAX(F285,0.1)^2),1/3))),IF(OR(IFERROR(W285,0)=0,IFERROR(AD286,0)&gt;1),MAX($D$16,POWER((ABS(K285)^2)/($I$5*MAX(F285,0.1)^2),1/3)),IF(IFERROR(AF285,0)&gt;0,MAX($D$16,IFERROR(W285,0)+((IFERROR(AF285,0))*$D$18*IF((IFERROR(AD285,0))&lt;1,1,-1))),IF(IFERROR(AF285,0)&lt;0,IF(ABS((MAX($D$16,POWER((ABS(K285)^2)/($I$5*MAX(F285,0.1)^2),1/3)))-IFERROR(W285,0))&gt;$D$19,MAX($D$16,IF((MAX($D$16,POWER((ABS(K285)^2)/($I$5*MAX(F285,0.1)^2),1/3)))&gt;IFERROR(W285,0),MIN((MAX($D$16,POWER((ABS(K285)^2)/($I$5*MAX(F285,0.1)^2),1/3))),IFERROR(W285,0)+(MIN(ABS(IFERROR(AF285,0))*$D$18,ABS((MAX($D$16,POWER((ABS(K285)^2)/($I$5*MAX(F285,0.1)^2),1/3)))-IFERROR(W285,0))))),MAX((MAX($D$16,POWER((ABS(K285)^2)/($I$5*MAX(F285,0.1)^2),1/3))),IFERROR(W285,0)-(MIN(ABS(IFERROR(AF285,0))*$D$18,ABS((MAX($D$16,POWER((ABS(K285)^2)/($I$5*MAX(F285,0.1)^2),1/3)))-IFERROR(W285,0))))))),MAX($D$16,POWER((ABS(K285)^2)/($I$5*MAX(F285,0.1)^2),1/3))),MAX($D$16,IFERROR(W285,0)))))))</f>
        <v/>
      </c>
      <c r="X285">
        <f>((F285)+(G285)*(W285))*(W285)</f>
        <v/>
      </c>
      <c r="Y285">
        <f>(((F285)+(G285)*(W285))*(W285))/MAX((F285)+2*(W285)*SQRT(1+(G285)^2),1E-6)</f>
        <v/>
      </c>
      <c r="Z285">
        <f>ABS(K285)/MAX(((F285)+(G285)*(W285))*(W285),1E-6)</f>
        <v/>
      </c>
      <c r="AA285">
        <f>E285+W285</f>
        <v/>
      </c>
      <c r="AB285">
        <f>AA285+((ABS(K285)/MAX(((F285)+(G285)*(W285))*(W285),1E-6))^2)/(2*$I$5)</f>
        <v/>
      </c>
      <c r="AC285">
        <f>((ABS(K285)*$D$6)/(MAX(((F285)+(G285)*(W285))*(W285),1E-6)*MAX(((((F285)+(G285)*(W285))*(W285))/MAX((F285)+2*(W285)*SQRT(1+(G285)^2),1E-6))^(2/3),1E-6)))^2</f>
        <v/>
      </c>
      <c r="AD285">
        <f>ABS(ABS(K285)/MAX(((F285)+(G285)*(W285))*(W285),1E-6))/SQRT($I$5*MAX((((F285)+(G285)*(W285))*(W285))/MAX((F285)+2*(G285)*(W285),1E-6),1E-6))</f>
        <v/>
      </c>
      <c r="AE285">
        <f>((F285)*(W285)^2)/2+(G285)*(W285)^3/3+(ABS(K285)^2)/($I$5*MAX(((F285)+(G285)*(W285))*(W285),1E-6))</f>
        <v/>
      </c>
      <c r="AF285">
        <f>IF($D$20=0,0,IFERROR(AB286+(((AC285+AC286)/2)*J286)+(IF(Z285&gt;Z286,$D$8*((Z285^2-Z286^2)/(2*$I$5)),$D$9*((Z286^2-Z285^2)/(2*$I$5)))+($D$10*(ABS(I286)/90)*(MAX(Z285^2,Z286^2)/(2*$I$5))))-AB285,0))</f>
        <v/>
      </c>
      <c r="AG285">
        <f>IF($D$20=0,1,IFERROR(IF(ROUND(AD285,3)=1,1,IF(AND(ABS(AF285)&lt;$D$19,AD285&lt;1),1,0)),0))</f>
        <v/>
      </c>
      <c r="AH285">
        <f>IFERROR(IF(V32="Supercritical",MAX($D$16,IFERROR(L285,MAX($D$16,POWER((ABS(K285)^2)/($I$5*MAX(F285,0.1)^2),1/3)))),IF(V32="Subcritical",MAX($D$16,IFERROR(W285,MAX($D$16,POWER((ABS(K285)^2)/($I$5*MAX(F285,0.1)^2),1/3)))),IF(AND(IFERROR(V285,0)=1,IFERROR(AG285,0)=1),IF(IFERROR(T285,-1E99)&gt;=IFERROR(AE285,-1E99),MAX($D$16,IFERROR(L285,MAX($D$16,POWER((ABS(K285)^2)/($I$5*MAX(F285,0.1)^2),1/3)))),MAX($D$16,IFERROR(W285,MAX($D$16,POWER((ABS(K285)^2)/($I$5*MAX(F285,0.1)^2),1/3))))),IF(IFERROR(V285,0)=1,MAX($D$16,IFERROR(L285,MAX($D$16,POWER((ABS(K285)^2)/($I$5*MAX(F285,0.1)^2),1/3)))),IF(IFERROR(AG285,0)=1,MAX($D$16,IFERROR(W285,MAX($D$16,POWER((ABS(K285)^2)/($I$5*MAX(F285,0.1)^2),1/3)))),MAX($D$16,POWER((ABS(K285)^2)/($I$5*MAX(F285,0.1)^2),1/3))))))),MAX($D$16,POWER((ABS(K285)^2)/($I$5*MAX(F285,0.1)^2),1/3)))</f>
        <v/>
      </c>
      <c r="AI285">
        <f>E285+AH285</f>
        <v/>
      </c>
      <c r="AJ285">
        <f>AI285+((ABS(K285)/MAX(((F285)+(G285)*(AH285))*(AH285),1E-6))^2)/(2*$I$5)</f>
        <v/>
      </c>
      <c r="AM285" t="n">
        <v>0</v>
      </c>
      <c r="AN285" t="n">
        <v>0</v>
      </c>
      <c r="AO285">
        <f>AM285+AN285</f>
        <v/>
      </c>
      <c r="AP285">
        <f>AP284+AO285</f>
        <v/>
      </c>
      <c r="AQ285">
        <f>ABS(ABS(K285)/MAX(((F285)+(G285)*(AH285))*(AH285),1E-6))/SQRT($I$5*MAX((((F285)+(G285)*(AH285))*(AH285))/MAX((F285)+2*(G285)*(AH285),1E-6),1E-6))</f>
        <v/>
      </c>
      <c r="AR285">
        <f>IF(AQ285&lt;1,"Subcritical","Supercritical")</f>
        <v/>
      </c>
      <c r="AS285">
        <f>((ABS(K285)*$D$6)/(MAX(((F285)+(G285)*(AH285))*(AH285),1E-6)*MAX(((((F285)+(G285)*(AH285))*(AH285))/MAX((F285)+2*(AH285)*SQRT(1+(G285)^2),1E-6))^(2/3),1E-6)))^2</f>
        <v/>
      </c>
    </row>
    <row r="286">
      <c r="A286" t="n">
        <v>137</v>
      </c>
      <c r="B286" t="n">
        <v>135.948</v>
      </c>
      <c r="C286" t="n">
        <v>616447.871</v>
      </c>
      <c r="D286" t="n">
        <v>3097694.253</v>
      </c>
      <c r="E286" t="n">
        <v>632.494</v>
      </c>
      <c r="F286" t="n">
        <v>5.2</v>
      </c>
      <c r="G286" t="n">
        <v>0</v>
      </c>
      <c r="H286" t="inlineStr">
        <is>
          <t>Normal</t>
        </is>
      </c>
      <c r="I286" t="n">
        <v>0.057</v>
      </c>
      <c r="J286">
        <f>B286-B285</f>
        <v/>
      </c>
      <c r="K286">
        <f>MAX(0,K285-AO285)</f>
        <v/>
      </c>
      <c r="L286">
        <f>IF($D$20=0,IFERROR(L285,MAX($D$16,POWER((ABS(K286)^2)/($I$5*MAX(F286,0.1)^2),1/3))),IF(IFERROR(V285,0)=0,IFERROR(L285,MAX($D$16,POWER((ABS(K286)^2)/($I$5*MAX(F286,0.1)^2),1/3))),IF(OR(IFERROR(L286,0)=0,IFERROR(S285,0)&lt;1,IFERROR(S286,0)&lt;1),MAX($D$16,POWER((ABS(K286)^2)/($I$5*MAX(F286,0.1)^2),1/3)),IF(IFERROR(U286,0)&gt;0,MAX($D$16,IFERROR(L286,0)+((IFERROR(U286,0))*$D$18*IF((IFERROR(S286,0))&lt;1,1,-1))),IF(IFERROR(U286,0)&lt;0,IF(ABS((MAX($D$16,POWER((ABS(K286)^2)/($I$5*MAX(F286,0.1)^2),1/3)))-IFERROR(L286,0))&gt;$D$19,MAX($D$16,IF((MAX($D$16,POWER((ABS(K286)^2)/($I$5*MAX(F286,0.1)^2),1/3)))&gt;IFERROR(L286,0),MIN((MAX($D$16,POWER((ABS(K286)^2)/($I$5*MAX(F286,0.1)^2),1/3))),IFERROR(L286,0)+(MIN(ABS(IFERROR(U286,0))*$D$18,ABS((MAX($D$16,POWER((ABS(K286)^2)/($I$5*MAX(F286,0.1)^2),1/3)))-IFERROR(L286,0))))),MAX((MAX($D$16,POWER((ABS(K286)^2)/($I$5*MAX(F286,0.1)^2),1/3))),IFERROR(L286,0)-(MIN(ABS(IFERROR(U286,0))*$D$18,ABS((MAX($D$16,POWER((ABS(K286)^2)/($I$5*MAX(F286,0.1)^2),1/3)))-IFERROR(L286,0))))))),MAX($D$16,POWER((ABS(K286)^2)/($I$5*MAX(F286,0.1)^2),1/3))),MAX($D$16,IFERROR(L286,0)))))))</f>
        <v/>
      </c>
      <c r="M286">
        <f>((F286)+(G286)*(L286))*(L286)</f>
        <v/>
      </c>
      <c r="N286">
        <f>(((F286)+(G286)*(L286))*(L286))/MAX((F286)+2*(L286)*SQRT(1+(G286)^2),1E-6)</f>
        <v/>
      </c>
      <c r="O286">
        <f>ABS(K286)/MAX(((F286)+(G286)*(L286))*(L286),1E-6)</f>
        <v/>
      </c>
      <c r="P286">
        <f>E286+L286</f>
        <v/>
      </c>
      <c r="Q286">
        <f>P286+((ABS(K286)/MAX(((F286)+(G286)*(L286))*(L286),1E-6))^2)/(2*$I$5)</f>
        <v/>
      </c>
      <c r="R286">
        <f>((ABS(K286)*$D$6)/(MAX(((F286)+(G286)*(L286))*(L286),1E-6)*MAX(((((F286)+(G286)*(L286))*(L286))/MAX((F286)+2*(L286)*SQRT(1+(G286)^2),1E-6))^(2/3),1E-6)))^2</f>
        <v/>
      </c>
      <c r="S286">
        <f>ABS(ABS(K286)/MAX(((F286)+(G286)*(L286))*(L286),1E-6))/SQRT($I$5*MAX((((F286)+(G286)*(L286))*(L286))/MAX((F286)+2*(G286)*(L286),1E-6),1E-6))</f>
        <v/>
      </c>
      <c r="T286">
        <f>((F286)*(L286)^2)/2+(G286)*(L286)^3/3+(ABS(K286)^2)/($I$5*MAX(((F286)+(G286)*(L286))*(L286),1E-6))</f>
        <v/>
      </c>
      <c r="U286">
        <f>IF($D$20=0,0,IFERROR(Q285-(((R285+R286)/2)*J286)-(IF(O285&gt;O286,$D$8*((O285^2-O286^2)/(2*$I$5)),$D$9*((O286^2-O285^2)/(2*$I$5)))+($D$10*(ABS(I286)/90)*(MAX(O285^2,O286^2)/(2*$I$5))))-Q286,0))</f>
        <v/>
      </c>
      <c r="V286">
        <f>IF($D$20=0,1,IFERROR(IF(ROUND(S286,3)=1,1,IF(AND(ABS(U286)&lt;$D$19,S286&gt;1),1,0)),0))</f>
        <v/>
      </c>
      <c r="W286">
        <f>IF($D$20=0,IFERROR(W287,MAX($D$16,POWER((ABS(K286)^2)/($I$5*MAX(F286,0.1)^2),1/3))),IF(IFERROR(AG287,0)=0,IFERROR(W287,MAX($D$16,POWER((ABS(K286)^2)/($I$5*MAX(F286,0.1)^2),1/3))),IF(OR(IFERROR(W286,0)=0,IFERROR(AD287,0)&gt;1),MAX($D$16,POWER((ABS(K286)^2)/($I$5*MAX(F286,0.1)^2),1/3)),IF(IFERROR(AF286,0)&gt;0,MAX($D$16,IFERROR(W286,0)+((IFERROR(AF286,0))*$D$18*IF((IFERROR(AD286,0))&lt;1,1,-1))),IF(IFERROR(AF286,0)&lt;0,IF(ABS((MAX($D$16,POWER((ABS(K286)^2)/($I$5*MAX(F286,0.1)^2),1/3)))-IFERROR(W286,0))&gt;$D$19,MAX($D$16,IF((MAX($D$16,POWER((ABS(K286)^2)/($I$5*MAX(F286,0.1)^2),1/3)))&gt;IFERROR(W286,0),MIN((MAX($D$16,POWER((ABS(K286)^2)/($I$5*MAX(F286,0.1)^2),1/3))),IFERROR(W286,0)+(MIN(ABS(IFERROR(AF286,0))*$D$18,ABS((MAX($D$16,POWER((ABS(K286)^2)/($I$5*MAX(F286,0.1)^2),1/3)))-IFERROR(W286,0))))),MAX((MAX($D$16,POWER((ABS(K286)^2)/($I$5*MAX(F286,0.1)^2),1/3))),IFERROR(W286,0)-(MIN(ABS(IFERROR(AF286,0))*$D$18,ABS((MAX($D$16,POWER((ABS(K286)^2)/($I$5*MAX(F286,0.1)^2),1/3)))-IFERROR(W286,0))))))),MAX($D$16,POWER((ABS(K286)^2)/($I$5*MAX(F286,0.1)^2),1/3))),MAX($D$16,IFERROR(W286,0)))))))</f>
        <v/>
      </c>
      <c r="X286">
        <f>((F286)+(G286)*(W286))*(W286)</f>
        <v/>
      </c>
      <c r="Y286">
        <f>(((F286)+(G286)*(W286))*(W286))/MAX((F286)+2*(W286)*SQRT(1+(G286)^2),1E-6)</f>
        <v/>
      </c>
      <c r="Z286">
        <f>ABS(K286)/MAX(((F286)+(G286)*(W286))*(W286),1E-6)</f>
        <v/>
      </c>
      <c r="AA286">
        <f>E286+W286</f>
        <v/>
      </c>
      <c r="AB286">
        <f>AA286+((ABS(K286)/MAX(((F286)+(G286)*(W286))*(W286),1E-6))^2)/(2*$I$5)</f>
        <v/>
      </c>
      <c r="AC286">
        <f>((ABS(K286)*$D$6)/(MAX(((F286)+(G286)*(W286))*(W286),1E-6)*MAX(((((F286)+(G286)*(W286))*(W286))/MAX((F286)+2*(W286)*SQRT(1+(G286)^2),1E-6))^(2/3),1E-6)))^2</f>
        <v/>
      </c>
      <c r="AD286">
        <f>ABS(ABS(K286)/MAX(((F286)+(G286)*(W286))*(W286),1E-6))/SQRT($I$5*MAX((((F286)+(G286)*(W286))*(W286))/MAX((F286)+2*(G286)*(W286),1E-6),1E-6))</f>
        <v/>
      </c>
      <c r="AE286">
        <f>((F286)*(W286)^2)/2+(G286)*(W286)^3/3+(ABS(K286)^2)/($I$5*MAX(((F286)+(G286)*(W286))*(W286),1E-6))</f>
        <v/>
      </c>
      <c r="AF286">
        <f>IF($D$20=0,0,IFERROR(AB287+(((AC286+AC287)/2)*J287)+(IF(Z286&gt;Z287,$D$8*((Z286^2-Z287^2)/(2*$I$5)),$D$9*((Z287^2-Z286^2)/(2*$I$5)))+($D$10*(ABS(I287)/90)*(MAX(Z286^2,Z287^2)/(2*$I$5))))-AB286,0))</f>
        <v/>
      </c>
      <c r="AG286">
        <f>IF($D$20=0,1,IFERROR(IF(ROUND(AD286,3)=1,1,IF(AND(ABS(AF286)&lt;$D$19,AD286&lt;1),1,0)),0))</f>
        <v/>
      </c>
      <c r="AH286">
        <f>IFERROR(IF(V32="Supercritical",MAX($D$16,IFERROR(L286,MAX($D$16,POWER((ABS(K286)^2)/($I$5*MAX(F286,0.1)^2),1/3)))),IF(V32="Subcritical",MAX($D$16,IFERROR(W286,MAX($D$16,POWER((ABS(K286)^2)/($I$5*MAX(F286,0.1)^2),1/3)))),IF(AND(IFERROR(V286,0)=1,IFERROR(AG286,0)=1),IF(IFERROR(T286,-1E99)&gt;=IFERROR(AE286,-1E99),MAX($D$16,IFERROR(L286,MAX($D$16,POWER((ABS(K286)^2)/($I$5*MAX(F286,0.1)^2),1/3)))),MAX($D$16,IFERROR(W286,MAX($D$16,POWER((ABS(K286)^2)/($I$5*MAX(F286,0.1)^2),1/3))))),IF(IFERROR(V286,0)=1,MAX($D$16,IFERROR(L286,MAX($D$16,POWER((ABS(K286)^2)/($I$5*MAX(F286,0.1)^2),1/3)))),IF(IFERROR(AG286,0)=1,MAX($D$16,IFERROR(W286,MAX($D$16,POWER((ABS(K286)^2)/($I$5*MAX(F286,0.1)^2),1/3)))),MAX($D$16,POWER((ABS(K286)^2)/($I$5*MAX(F286,0.1)^2),1/3))))))),MAX($D$16,POWER((ABS(K286)^2)/($I$5*MAX(F286,0.1)^2),1/3)))</f>
        <v/>
      </c>
      <c r="AI286">
        <f>E286+AH286</f>
        <v/>
      </c>
      <c r="AJ286">
        <f>AI286+((ABS(K286)/MAX(((F286)+(G286)*(AH286))*(AH286),1E-6))^2)/(2*$I$5)</f>
        <v/>
      </c>
      <c r="AM286" t="n">
        <v>0</v>
      </c>
      <c r="AN286" t="n">
        <v>0</v>
      </c>
      <c r="AO286">
        <f>AM286+AN286</f>
        <v/>
      </c>
      <c r="AP286">
        <f>AP285+AO286</f>
        <v/>
      </c>
      <c r="AQ286">
        <f>ABS(ABS(K286)/MAX(((F286)+(G286)*(AH286))*(AH286),1E-6))/SQRT($I$5*MAX((((F286)+(G286)*(AH286))*(AH286))/MAX((F286)+2*(G286)*(AH286),1E-6),1E-6))</f>
        <v/>
      </c>
      <c r="AR286">
        <f>IF(AQ286&lt;1,"Subcritical","Supercritical")</f>
        <v/>
      </c>
      <c r="AS286">
        <f>((ABS(K286)*$D$6)/(MAX(((F286)+(G286)*(AH286))*(AH286),1E-6)*MAX(((((F286)+(G286)*(AH286))*(AH286))/MAX((F286)+2*(AH286)*SQRT(1+(G286)^2),1E-6))^(2/3),1E-6)))^2</f>
        <v/>
      </c>
    </row>
    <row r="287">
      <c r="A287" t="n">
        <v>138</v>
      </c>
      <c r="B287" t="n">
        <v>136.948</v>
      </c>
      <c r="C287" t="n">
        <v>616446.872</v>
      </c>
      <c r="D287" t="n">
        <v>3097694.205</v>
      </c>
      <c r="E287" t="n">
        <v>632.4935</v>
      </c>
      <c r="F287" t="n">
        <v>5.2</v>
      </c>
      <c r="G287" t="n">
        <v>0</v>
      </c>
      <c r="H287" t="inlineStr">
        <is>
          <t>Normal</t>
        </is>
      </c>
      <c r="I287" t="n">
        <v>0</v>
      </c>
      <c r="J287">
        <f>B287-B286</f>
        <v/>
      </c>
      <c r="K287">
        <f>MAX(0,K286-AO286)</f>
        <v/>
      </c>
      <c r="L287">
        <f>IF($D$20=0,IFERROR(L286,MAX($D$16,POWER((ABS(K287)^2)/($I$5*MAX(F287,0.1)^2),1/3))),IF(IFERROR(V286,0)=0,IFERROR(L286,MAX($D$16,POWER((ABS(K287)^2)/($I$5*MAX(F287,0.1)^2),1/3))),IF(OR(IFERROR(L287,0)=0,IFERROR(S286,0)&lt;1,IFERROR(S287,0)&lt;1),MAX($D$16,POWER((ABS(K287)^2)/($I$5*MAX(F287,0.1)^2),1/3)),IF(IFERROR(U287,0)&gt;0,MAX($D$16,IFERROR(L287,0)+((IFERROR(U287,0))*$D$18*IF((IFERROR(S287,0))&lt;1,1,-1))),IF(IFERROR(U287,0)&lt;0,IF(ABS((MAX($D$16,POWER((ABS(K287)^2)/($I$5*MAX(F287,0.1)^2),1/3)))-IFERROR(L287,0))&gt;$D$19,MAX($D$16,IF((MAX($D$16,POWER((ABS(K287)^2)/($I$5*MAX(F287,0.1)^2),1/3)))&gt;IFERROR(L287,0),MIN((MAX($D$16,POWER((ABS(K287)^2)/($I$5*MAX(F287,0.1)^2),1/3))),IFERROR(L287,0)+(MIN(ABS(IFERROR(U287,0))*$D$18,ABS((MAX($D$16,POWER((ABS(K287)^2)/($I$5*MAX(F287,0.1)^2),1/3)))-IFERROR(L287,0))))),MAX((MAX($D$16,POWER((ABS(K287)^2)/($I$5*MAX(F287,0.1)^2),1/3))),IFERROR(L287,0)-(MIN(ABS(IFERROR(U287,0))*$D$18,ABS((MAX($D$16,POWER((ABS(K287)^2)/($I$5*MAX(F287,0.1)^2),1/3)))-IFERROR(L287,0))))))),MAX($D$16,POWER((ABS(K287)^2)/($I$5*MAX(F287,0.1)^2),1/3))),MAX($D$16,IFERROR(L287,0)))))))</f>
        <v/>
      </c>
      <c r="M287">
        <f>((F287)+(G287)*(L287))*(L287)</f>
        <v/>
      </c>
      <c r="N287">
        <f>(((F287)+(G287)*(L287))*(L287))/MAX((F287)+2*(L287)*SQRT(1+(G287)^2),1E-6)</f>
        <v/>
      </c>
      <c r="O287">
        <f>ABS(K287)/MAX(((F287)+(G287)*(L287))*(L287),1E-6)</f>
        <v/>
      </c>
      <c r="P287">
        <f>E287+L287</f>
        <v/>
      </c>
      <c r="Q287">
        <f>P287+((ABS(K287)/MAX(((F287)+(G287)*(L287))*(L287),1E-6))^2)/(2*$I$5)</f>
        <v/>
      </c>
      <c r="R287">
        <f>((ABS(K287)*$D$6)/(MAX(((F287)+(G287)*(L287))*(L287),1E-6)*MAX(((((F287)+(G287)*(L287))*(L287))/MAX((F287)+2*(L287)*SQRT(1+(G287)^2),1E-6))^(2/3),1E-6)))^2</f>
        <v/>
      </c>
      <c r="S287">
        <f>ABS(ABS(K287)/MAX(((F287)+(G287)*(L287))*(L287),1E-6))/SQRT($I$5*MAX((((F287)+(G287)*(L287))*(L287))/MAX((F287)+2*(G287)*(L287),1E-6),1E-6))</f>
        <v/>
      </c>
      <c r="T287">
        <f>((F287)*(L287)^2)/2+(G287)*(L287)^3/3+(ABS(K287)^2)/($I$5*MAX(((F287)+(G287)*(L287))*(L287),1E-6))</f>
        <v/>
      </c>
      <c r="U287">
        <f>IF($D$20=0,0,IFERROR(Q286-(((R286+R287)/2)*J287)-(IF(O286&gt;O287,$D$8*((O286^2-O287^2)/(2*$I$5)),$D$9*((O287^2-O286^2)/(2*$I$5)))+($D$10*(ABS(I287)/90)*(MAX(O286^2,O287^2)/(2*$I$5))))-Q287,0))</f>
        <v/>
      </c>
      <c r="V287">
        <f>IF($D$20=0,1,IFERROR(IF(ROUND(S287,3)=1,1,IF(AND(ABS(U287)&lt;$D$19,S287&gt;1),1,0)),0))</f>
        <v/>
      </c>
      <c r="W287">
        <f>IF($D$20=0,IFERROR(W288,MAX($D$16,POWER((ABS(K287)^2)/($I$5*MAX(F287,0.1)^2),1/3))),IF(IFERROR(AG288,0)=0,IFERROR(W288,MAX($D$16,POWER((ABS(K287)^2)/($I$5*MAX(F287,0.1)^2),1/3))),IF(OR(IFERROR(W287,0)=0,IFERROR(AD288,0)&gt;1),MAX($D$16,POWER((ABS(K287)^2)/($I$5*MAX(F287,0.1)^2),1/3)),IF(IFERROR(AF287,0)&gt;0,MAX($D$16,IFERROR(W287,0)+((IFERROR(AF287,0))*$D$18*IF((IFERROR(AD287,0))&lt;1,1,-1))),IF(IFERROR(AF287,0)&lt;0,IF(ABS((MAX($D$16,POWER((ABS(K287)^2)/($I$5*MAX(F287,0.1)^2),1/3)))-IFERROR(W287,0))&gt;$D$19,MAX($D$16,IF((MAX($D$16,POWER((ABS(K287)^2)/($I$5*MAX(F287,0.1)^2),1/3)))&gt;IFERROR(W287,0),MIN((MAX($D$16,POWER((ABS(K287)^2)/($I$5*MAX(F287,0.1)^2),1/3))),IFERROR(W287,0)+(MIN(ABS(IFERROR(AF287,0))*$D$18,ABS((MAX($D$16,POWER((ABS(K287)^2)/($I$5*MAX(F287,0.1)^2),1/3)))-IFERROR(W287,0))))),MAX((MAX($D$16,POWER((ABS(K287)^2)/($I$5*MAX(F287,0.1)^2),1/3))),IFERROR(W287,0)-(MIN(ABS(IFERROR(AF287,0))*$D$18,ABS((MAX($D$16,POWER((ABS(K287)^2)/($I$5*MAX(F287,0.1)^2),1/3)))-IFERROR(W287,0))))))),MAX($D$16,POWER((ABS(K287)^2)/($I$5*MAX(F287,0.1)^2),1/3))),MAX($D$16,IFERROR(W287,0)))))))</f>
        <v/>
      </c>
      <c r="X287">
        <f>((F287)+(G287)*(W287))*(W287)</f>
        <v/>
      </c>
      <c r="Y287">
        <f>(((F287)+(G287)*(W287))*(W287))/MAX((F287)+2*(W287)*SQRT(1+(G287)^2),1E-6)</f>
        <v/>
      </c>
      <c r="Z287">
        <f>ABS(K287)/MAX(((F287)+(G287)*(W287))*(W287),1E-6)</f>
        <v/>
      </c>
      <c r="AA287">
        <f>E287+W287</f>
        <v/>
      </c>
      <c r="AB287">
        <f>AA287+((ABS(K287)/MAX(((F287)+(G287)*(W287))*(W287),1E-6))^2)/(2*$I$5)</f>
        <v/>
      </c>
      <c r="AC287">
        <f>((ABS(K287)*$D$6)/(MAX(((F287)+(G287)*(W287))*(W287),1E-6)*MAX(((((F287)+(G287)*(W287))*(W287))/MAX((F287)+2*(W287)*SQRT(1+(G287)^2),1E-6))^(2/3),1E-6)))^2</f>
        <v/>
      </c>
      <c r="AD287">
        <f>ABS(ABS(K287)/MAX(((F287)+(G287)*(W287))*(W287),1E-6))/SQRT($I$5*MAX((((F287)+(G287)*(W287))*(W287))/MAX((F287)+2*(G287)*(W287),1E-6),1E-6))</f>
        <v/>
      </c>
      <c r="AE287">
        <f>((F287)*(W287)^2)/2+(G287)*(W287)^3/3+(ABS(K287)^2)/($I$5*MAX(((F287)+(G287)*(W287))*(W287),1E-6))</f>
        <v/>
      </c>
      <c r="AF287">
        <f>IF($D$20=0,0,IFERROR(AB288+(((AC287+AC288)/2)*J288)+(IF(Z287&gt;Z288,$D$8*((Z287^2-Z288^2)/(2*$I$5)),$D$9*((Z288^2-Z287^2)/(2*$I$5)))+($D$10*(ABS(I288)/90)*(MAX(Z287^2,Z288^2)/(2*$I$5))))-AB287,0))</f>
        <v/>
      </c>
      <c r="AG287">
        <f>IF($D$20=0,1,IFERROR(IF(ROUND(AD287,3)=1,1,IF(AND(ABS(AF287)&lt;$D$19,AD287&lt;1),1,0)),0))</f>
        <v/>
      </c>
      <c r="AH287">
        <f>IFERROR(IF(V32="Supercritical",MAX($D$16,IFERROR(L287,MAX($D$16,POWER((ABS(K287)^2)/($I$5*MAX(F287,0.1)^2),1/3)))),IF(V32="Subcritical",MAX($D$16,IFERROR(W287,MAX($D$16,POWER((ABS(K287)^2)/($I$5*MAX(F287,0.1)^2),1/3)))),IF(AND(IFERROR(V287,0)=1,IFERROR(AG287,0)=1),IF(IFERROR(T287,-1E99)&gt;=IFERROR(AE287,-1E99),MAX($D$16,IFERROR(L287,MAX($D$16,POWER((ABS(K287)^2)/($I$5*MAX(F287,0.1)^2),1/3)))),MAX($D$16,IFERROR(W287,MAX($D$16,POWER((ABS(K287)^2)/($I$5*MAX(F287,0.1)^2),1/3))))),IF(IFERROR(V287,0)=1,MAX($D$16,IFERROR(L287,MAX($D$16,POWER((ABS(K287)^2)/($I$5*MAX(F287,0.1)^2),1/3)))),IF(IFERROR(AG287,0)=1,MAX($D$16,IFERROR(W287,MAX($D$16,POWER((ABS(K287)^2)/($I$5*MAX(F287,0.1)^2),1/3)))),MAX($D$16,POWER((ABS(K287)^2)/($I$5*MAX(F287,0.1)^2),1/3))))))),MAX($D$16,POWER((ABS(K287)^2)/($I$5*MAX(F287,0.1)^2),1/3)))</f>
        <v/>
      </c>
      <c r="AI287">
        <f>E287+AH287</f>
        <v/>
      </c>
      <c r="AJ287">
        <f>AI287+((ABS(K287)/MAX(((F287)+(G287)*(AH287))*(AH287),1E-6))^2)/(2*$I$5)</f>
        <v/>
      </c>
      <c r="AM287" t="n">
        <v>0</v>
      </c>
      <c r="AN287" t="n">
        <v>0</v>
      </c>
      <c r="AO287">
        <f>AM287+AN287</f>
        <v/>
      </c>
      <c r="AP287">
        <f>AP286+AO287</f>
        <v/>
      </c>
      <c r="AQ287">
        <f>ABS(ABS(K287)/MAX(((F287)+(G287)*(AH287))*(AH287),1E-6))/SQRT($I$5*MAX((((F287)+(G287)*(AH287))*(AH287))/MAX((F287)+2*(G287)*(AH287),1E-6),1E-6))</f>
        <v/>
      </c>
      <c r="AR287">
        <f>IF(AQ287&lt;1,"Subcritical","Supercritical")</f>
        <v/>
      </c>
      <c r="AS287">
        <f>((ABS(K287)*$D$6)/(MAX(((F287)+(G287)*(AH287))*(AH287),1E-6)*MAX(((((F287)+(G287)*(AH287))*(AH287))/MAX((F287)+2*(AH287)*SQRT(1+(G287)^2),1E-6))^(2/3),1E-6)))^2</f>
        <v/>
      </c>
    </row>
    <row r="288">
      <c r="A288" t="n">
        <v>139</v>
      </c>
      <c r="B288" t="n">
        <v>137.948</v>
      </c>
      <c r="C288" t="n">
        <v>616445.873</v>
      </c>
      <c r="D288" t="n">
        <v>3097694.157</v>
      </c>
      <c r="E288" t="n">
        <v>632.4930000000001</v>
      </c>
      <c r="F288" t="n">
        <v>5.2</v>
      </c>
      <c r="G288" t="n">
        <v>0</v>
      </c>
      <c r="H288" t="inlineStr">
        <is>
          <t>Normal</t>
        </is>
      </c>
      <c r="I288" t="n">
        <v>0.057</v>
      </c>
      <c r="J288">
        <f>B288-B287</f>
        <v/>
      </c>
      <c r="K288">
        <f>MAX(0,K287-AO287)</f>
        <v/>
      </c>
      <c r="L288">
        <f>IF($D$20=0,IFERROR(L287,MAX($D$16,POWER((ABS(K288)^2)/($I$5*MAX(F288,0.1)^2),1/3))),IF(IFERROR(V287,0)=0,IFERROR(L287,MAX($D$16,POWER((ABS(K288)^2)/($I$5*MAX(F288,0.1)^2),1/3))),IF(OR(IFERROR(L288,0)=0,IFERROR(S287,0)&lt;1,IFERROR(S288,0)&lt;1),MAX($D$16,POWER((ABS(K288)^2)/($I$5*MAX(F288,0.1)^2),1/3)),IF(IFERROR(U288,0)&gt;0,MAX($D$16,IFERROR(L288,0)+((IFERROR(U288,0))*$D$18*IF((IFERROR(S288,0))&lt;1,1,-1))),IF(IFERROR(U288,0)&lt;0,IF(ABS((MAX($D$16,POWER((ABS(K288)^2)/($I$5*MAX(F288,0.1)^2),1/3)))-IFERROR(L288,0))&gt;$D$19,MAX($D$16,IF((MAX($D$16,POWER((ABS(K288)^2)/($I$5*MAX(F288,0.1)^2),1/3)))&gt;IFERROR(L288,0),MIN((MAX($D$16,POWER((ABS(K288)^2)/($I$5*MAX(F288,0.1)^2),1/3))),IFERROR(L288,0)+(MIN(ABS(IFERROR(U288,0))*$D$18,ABS((MAX($D$16,POWER((ABS(K288)^2)/($I$5*MAX(F288,0.1)^2),1/3)))-IFERROR(L288,0))))),MAX((MAX($D$16,POWER((ABS(K288)^2)/($I$5*MAX(F288,0.1)^2),1/3))),IFERROR(L288,0)-(MIN(ABS(IFERROR(U288,0))*$D$18,ABS((MAX($D$16,POWER((ABS(K288)^2)/($I$5*MAX(F288,0.1)^2),1/3)))-IFERROR(L288,0))))))),MAX($D$16,POWER((ABS(K288)^2)/($I$5*MAX(F288,0.1)^2),1/3))),MAX($D$16,IFERROR(L288,0)))))))</f>
        <v/>
      </c>
      <c r="M288">
        <f>((F288)+(G288)*(L288))*(L288)</f>
        <v/>
      </c>
      <c r="N288">
        <f>(((F288)+(G288)*(L288))*(L288))/MAX((F288)+2*(L288)*SQRT(1+(G288)^2),1E-6)</f>
        <v/>
      </c>
      <c r="O288">
        <f>ABS(K288)/MAX(((F288)+(G288)*(L288))*(L288),1E-6)</f>
        <v/>
      </c>
      <c r="P288">
        <f>E288+L288</f>
        <v/>
      </c>
      <c r="Q288">
        <f>P288+((ABS(K288)/MAX(((F288)+(G288)*(L288))*(L288),1E-6))^2)/(2*$I$5)</f>
        <v/>
      </c>
      <c r="R288">
        <f>((ABS(K288)*$D$6)/(MAX(((F288)+(G288)*(L288))*(L288),1E-6)*MAX(((((F288)+(G288)*(L288))*(L288))/MAX((F288)+2*(L288)*SQRT(1+(G288)^2),1E-6))^(2/3),1E-6)))^2</f>
        <v/>
      </c>
      <c r="S288">
        <f>ABS(ABS(K288)/MAX(((F288)+(G288)*(L288))*(L288),1E-6))/SQRT($I$5*MAX((((F288)+(G288)*(L288))*(L288))/MAX((F288)+2*(G288)*(L288),1E-6),1E-6))</f>
        <v/>
      </c>
      <c r="T288">
        <f>((F288)*(L288)^2)/2+(G288)*(L288)^3/3+(ABS(K288)^2)/($I$5*MAX(((F288)+(G288)*(L288))*(L288),1E-6))</f>
        <v/>
      </c>
      <c r="U288">
        <f>IF($D$20=0,0,IFERROR(Q287-(((R287+R288)/2)*J288)-(IF(O287&gt;O288,$D$8*((O287^2-O288^2)/(2*$I$5)),$D$9*((O288^2-O287^2)/(2*$I$5)))+($D$10*(ABS(I288)/90)*(MAX(O287^2,O288^2)/(2*$I$5))))-Q288,0))</f>
        <v/>
      </c>
      <c r="V288">
        <f>IF($D$20=0,1,IFERROR(IF(ROUND(S288,3)=1,1,IF(AND(ABS(U288)&lt;$D$19,S288&gt;1),1,0)),0))</f>
        <v/>
      </c>
      <c r="W288">
        <f>IF($D$20=0,IFERROR(W289,MAX($D$16,POWER((ABS(K288)^2)/($I$5*MAX(F288,0.1)^2),1/3))),IF(IFERROR(AG289,0)=0,IFERROR(W289,MAX($D$16,POWER((ABS(K288)^2)/($I$5*MAX(F288,0.1)^2),1/3))),IF(OR(IFERROR(W288,0)=0,IFERROR(AD289,0)&gt;1),MAX($D$16,POWER((ABS(K288)^2)/($I$5*MAX(F288,0.1)^2),1/3)),IF(IFERROR(AF288,0)&gt;0,MAX($D$16,IFERROR(W288,0)+((IFERROR(AF288,0))*$D$18*IF((IFERROR(AD288,0))&lt;1,1,-1))),IF(IFERROR(AF288,0)&lt;0,IF(ABS((MAX($D$16,POWER((ABS(K288)^2)/($I$5*MAX(F288,0.1)^2),1/3)))-IFERROR(W288,0))&gt;$D$19,MAX($D$16,IF((MAX($D$16,POWER((ABS(K288)^2)/($I$5*MAX(F288,0.1)^2),1/3)))&gt;IFERROR(W288,0),MIN((MAX($D$16,POWER((ABS(K288)^2)/($I$5*MAX(F288,0.1)^2),1/3))),IFERROR(W288,0)+(MIN(ABS(IFERROR(AF288,0))*$D$18,ABS((MAX($D$16,POWER((ABS(K288)^2)/($I$5*MAX(F288,0.1)^2),1/3)))-IFERROR(W288,0))))),MAX((MAX($D$16,POWER((ABS(K288)^2)/($I$5*MAX(F288,0.1)^2),1/3))),IFERROR(W288,0)-(MIN(ABS(IFERROR(AF288,0))*$D$18,ABS((MAX($D$16,POWER((ABS(K288)^2)/($I$5*MAX(F288,0.1)^2),1/3)))-IFERROR(W288,0))))))),MAX($D$16,POWER((ABS(K288)^2)/($I$5*MAX(F288,0.1)^2),1/3))),MAX($D$16,IFERROR(W288,0)))))))</f>
        <v/>
      </c>
      <c r="X288">
        <f>((F288)+(G288)*(W288))*(W288)</f>
        <v/>
      </c>
      <c r="Y288">
        <f>(((F288)+(G288)*(W288))*(W288))/MAX((F288)+2*(W288)*SQRT(1+(G288)^2),1E-6)</f>
        <v/>
      </c>
      <c r="Z288">
        <f>ABS(K288)/MAX(((F288)+(G288)*(W288))*(W288),1E-6)</f>
        <v/>
      </c>
      <c r="AA288">
        <f>E288+W288</f>
        <v/>
      </c>
      <c r="AB288">
        <f>AA288+((ABS(K288)/MAX(((F288)+(G288)*(W288))*(W288),1E-6))^2)/(2*$I$5)</f>
        <v/>
      </c>
      <c r="AC288">
        <f>((ABS(K288)*$D$6)/(MAX(((F288)+(G288)*(W288))*(W288),1E-6)*MAX(((((F288)+(G288)*(W288))*(W288))/MAX((F288)+2*(W288)*SQRT(1+(G288)^2),1E-6))^(2/3),1E-6)))^2</f>
        <v/>
      </c>
      <c r="AD288">
        <f>ABS(ABS(K288)/MAX(((F288)+(G288)*(W288))*(W288),1E-6))/SQRT($I$5*MAX((((F288)+(G288)*(W288))*(W288))/MAX((F288)+2*(G288)*(W288),1E-6),1E-6))</f>
        <v/>
      </c>
      <c r="AE288">
        <f>((F288)*(W288)^2)/2+(G288)*(W288)^3/3+(ABS(K288)^2)/($I$5*MAX(((F288)+(G288)*(W288))*(W288),1E-6))</f>
        <v/>
      </c>
      <c r="AF288">
        <f>IF($D$20=0,0,IFERROR(AB289+(((AC288+AC289)/2)*J289)+(IF(Z288&gt;Z289,$D$8*((Z288^2-Z289^2)/(2*$I$5)),$D$9*((Z289^2-Z288^2)/(2*$I$5)))+($D$10*(ABS(I289)/90)*(MAX(Z288^2,Z289^2)/(2*$I$5))))-AB288,0))</f>
        <v/>
      </c>
      <c r="AG288">
        <f>IF($D$20=0,1,IFERROR(IF(ROUND(AD288,3)=1,1,IF(AND(ABS(AF288)&lt;$D$19,AD288&lt;1),1,0)),0))</f>
        <v/>
      </c>
      <c r="AH288">
        <f>IFERROR(IF(V32="Supercritical",MAX($D$16,IFERROR(L288,MAX($D$16,POWER((ABS(K288)^2)/($I$5*MAX(F288,0.1)^2),1/3)))),IF(V32="Subcritical",MAX($D$16,IFERROR(W288,MAX($D$16,POWER((ABS(K288)^2)/($I$5*MAX(F288,0.1)^2),1/3)))),IF(AND(IFERROR(V288,0)=1,IFERROR(AG288,0)=1),IF(IFERROR(T288,-1E99)&gt;=IFERROR(AE288,-1E99),MAX($D$16,IFERROR(L288,MAX($D$16,POWER((ABS(K288)^2)/($I$5*MAX(F288,0.1)^2),1/3)))),MAX($D$16,IFERROR(W288,MAX($D$16,POWER((ABS(K288)^2)/($I$5*MAX(F288,0.1)^2),1/3))))),IF(IFERROR(V288,0)=1,MAX($D$16,IFERROR(L288,MAX($D$16,POWER((ABS(K288)^2)/($I$5*MAX(F288,0.1)^2),1/3)))),IF(IFERROR(AG288,0)=1,MAX($D$16,IFERROR(W288,MAX($D$16,POWER((ABS(K288)^2)/($I$5*MAX(F288,0.1)^2),1/3)))),MAX($D$16,POWER((ABS(K288)^2)/($I$5*MAX(F288,0.1)^2),1/3))))))),MAX($D$16,POWER((ABS(K288)^2)/($I$5*MAX(F288,0.1)^2),1/3)))</f>
        <v/>
      </c>
      <c r="AI288">
        <f>E288+AH288</f>
        <v/>
      </c>
      <c r="AJ288">
        <f>AI288+((ABS(K288)/MAX(((F288)+(G288)*(AH288))*(AH288),1E-6))^2)/(2*$I$5)</f>
        <v/>
      </c>
      <c r="AM288" t="n">
        <v>0</v>
      </c>
      <c r="AN288" t="n">
        <v>0</v>
      </c>
      <c r="AO288">
        <f>AM288+AN288</f>
        <v/>
      </c>
      <c r="AP288">
        <f>AP287+AO288</f>
        <v/>
      </c>
      <c r="AQ288">
        <f>ABS(ABS(K288)/MAX(((F288)+(G288)*(AH288))*(AH288),1E-6))/SQRT($I$5*MAX((((F288)+(G288)*(AH288))*(AH288))/MAX((F288)+2*(G288)*(AH288),1E-6),1E-6))</f>
        <v/>
      </c>
      <c r="AR288">
        <f>IF(AQ288&lt;1,"Subcritical","Supercritical")</f>
        <v/>
      </c>
      <c r="AS288">
        <f>((ABS(K288)*$D$6)/(MAX(((F288)+(G288)*(AH288))*(AH288),1E-6)*MAX(((((F288)+(G288)*(AH288))*(AH288))/MAX((F288)+2*(AH288)*SQRT(1+(G288)^2),1E-6))^(2/3),1E-6)))^2</f>
        <v/>
      </c>
    </row>
    <row r="289">
      <c r="A289" t="n">
        <v>140</v>
      </c>
      <c r="B289" t="n">
        <v>138.948</v>
      </c>
      <c r="C289" t="n">
        <v>616444.874</v>
      </c>
      <c r="D289" t="n">
        <v>3097694.11</v>
      </c>
      <c r="E289" t="n">
        <v>632.4924999999999</v>
      </c>
      <c r="F289" t="n">
        <v>5.2</v>
      </c>
      <c r="G289" t="n">
        <v>0</v>
      </c>
      <c r="H289" t="inlineStr">
        <is>
          <t>Normal</t>
        </is>
      </c>
      <c r="I289" t="n">
        <v>0.057</v>
      </c>
      <c r="J289">
        <f>B289-B288</f>
        <v/>
      </c>
      <c r="K289">
        <f>MAX(0,K288-AO288)</f>
        <v/>
      </c>
      <c r="L289">
        <f>IF($D$20=0,IFERROR(L288,MAX($D$16,POWER((ABS(K289)^2)/($I$5*MAX(F289,0.1)^2),1/3))),IF(IFERROR(V288,0)=0,IFERROR(L288,MAX($D$16,POWER((ABS(K289)^2)/($I$5*MAX(F289,0.1)^2),1/3))),IF(OR(IFERROR(L289,0)=0,IFERROR(S288,0)&lt;1,IFERROR(S289,0)&lt;1),MAX($D$16,POWER((ABS(K289)^2)/($I$5*MAX(F289,0.1)^2),1/3)),IF(IFERROR(U289,0)&gt;0,MAX($D$16,IFERROR(L289,0)+((IFERROR(U289,0))*$D$18*IF((IFERROR(S289,0))&lt;1,1,-1))),IF(IFERROR(U289,0)&lt;0,IF(ABS((MAX($D$16,POWER((ABS(K289)^2)/($I$5*MAX(F289,0.1)^2),1/3)))-IFERROR(L289,0))&gt;$D$19,MAX($D$16,IF((MAX($D$16,POWER((ABS(K289)^2)/($I$5*MAX(F289,0.1)^2),1/3)))&gt;IFERROR(L289,0),MIN((MAX($D$16,POWER((ABS(K289)^2)/($I$5*MAX(F289,0.1)^2),1/3))),IFERROR(L289,0)+(MIN(ABS(IFERROR(U289,0))*$D$18,ABS((MAX($D$16,POWER((ABS(K289)^2)/($I$5*MAX(F289,0.1)^2),1/3)))-IFERROR(L289,0))))),MAX((MAX($D$16,POWER((ABS(K289)^2)/($I$5*MAX(F289,0.1)^2),1/3))),IFERROR(L289,0)-(MIN(ABS(IFERROR(U289,0))*$D$18,ABS((MAX($D$16,POWER((ABS(K289)^2)/($I$5*MAX(F289,0.1)^2),1/3)))-IFERROR(L289,0))))))),MAX($D$16,POWER((ABS(K289)^2)/($I$5*MAX(F289,0.1)^2),1/3))),MAX($D$16,IFERROR(L289,0)))))))</f>
        <v/>
      </c>
      <c r="M289">
        <f>((F289)+(G289)*(L289))*(L289)</f>
        <v/>
      </c>
      <c r="N289">
        <f>(((F289)+(G289)*(L289))*(L289))/MAX((F289)+2*(L289)*SQRT(1+(G289)^2),1E-6)</f>
        <v/>
      </c>
      <c r="O289">
        <f>ABS(K289)/MAX(((F289)+(G289)*(L289))*(L289),1E-6)</f>
        <v/>
      </c>
      <c r="P289">
        <f>E289+L289</f>
        <v/>
      </c>
      <c r="Q289">
        <f>P289+((ABS(K289)/MAX(((F289)+(G289)*(L289))*(L289),1E-6))^2)/(2*$I$5)</f>
        <v/>
      </c>
      <c r="R289">
        <f>((ABS(K289)*$D$6)/(MAX(((F289)+(G289)*(L289))*(L289),1E-6)*MAX(((((F289)+(G289)*(L289))*(L289))/MAX((F289)+2*(L289)*SQRT(1+(G289)^2),1E-6))^(2/3),1E-6)))^2</f>
        <v/>
      </c>
      <c r="S289">
        <f>ABS(ABS(K289)/MAX(((F289)+(G289)*(L289))*(L289),1E-6))/SQRT($I$5*MAX((((F289)+(G289)*(L289))*(L289))/MAX((F289)+2*(G289)*(L289),1E-6),1E-6))</f>
        <v/>
      </c>
      <c r="T289">
        <f>((F289)*(L289)^2)/2+(G289)*(L289)^3/3+(ABS(K289)^2)/($I$5*MAX(((F289)+(G289)*(L289))*(L289),1E-6))</f>
        <v/>
      </c>
      <c r="U289">
        <f>IF($D$20=0,0,IFERROR(Q288-(((R288+R289)/2)*J289)-(IF(O288&gt;O289,$D$8*((O288^2-O289^2)/(2*$I$5)),$D$9*((O289^2-O288^2)/(2*$I$5)))+($D$10*(ABS(I289)/90)*(MAX(O288^2,O289^2)/(2*$I$5))))-Q289,0))</f>
        <v/>
      </c>
      <c r="V289">
        <f>IF($D$20=0,1,IFERROR(IF(ROUND(S289,3)=1,1,IF(AND(ABS(U289)&lt;$D$19,S289&gt;1),1,0)),0))</f>
        <v/>
      </c>
      <c r="W289">
        <f>IF($D$20=0,IFERROR(W290,MAX($D$16,POWER((ABS(K289)^2)/($I$5*MAX(F289,0.1)^2),1/3))),IF(IFERROR(AG290,0)=0,IFERROR(W290,MAX($D$16,POWER((ABS(K289)^2)/($I$5*MAX(F289,0.1)^2),1/3))),IF(OR(IFERROR(W289,0)=0,IFERROR(AD290,0)&gt;1),MAX($D$16,POWER((ABS(K289)^2)/($I$5*MAX(F289,0.1)^2),1/3)),IF(IFERROR(AF289,0)&gt;0,MAX($D$16,IFERROR(W289,0)+((IFERROR(AF289,0))*$D$18*IF((IFERROR(AD289,0))&lt;1,1,-1))),IF(IFERROR(AF289,0)&lt;0,IF(ABS((MAX($D$16,POWER((ABS(K289)^2)/($I$5*MAX(F289,0.1)^2),1/3)))-IFERROR(W289,0))&gt;$D$19,MAX($D$16,IF((MAX($D$16,POWER((ABS(K289)^2)/($I$5*MAX(F289,0.1)^2),1/3)))&gt;IFERROR(W289,0),MIN((MAX($D$16,POWER((ABS(K289)^2)/($I$5*MAX(F289,0.1)^2),1/3))),IFERROR(W289,0)+(MIN(ABS(IFERROR(AF289,0))*$D$18,ABS((MAX($D$16,POWER((ABS(K289)^2)/($I$5*MAX(F289,0.1)^2),1/3)))-IFERROR(W289,0))))),MAX((MAX($D$16,POWER((ABS(K289)^2)/($I$5*MAX(F289,0.1)^2),1/3))),IFERROR(W289,0)-(MIN(ABS(IFERROR(AF289,0))*$D$18,ABS((MAX($D$16,POWER((ABS(K289)^2)/($I$5*MAX(F289,0.1)^2),1/3)))-IFERROR(W289,0))))))),MAX($D$16,POWER((ABS(K289)^2)/($I$5*MAX(F289,0.1)^2),1/3))),MAX($D$16,IFERROR(W289,0)))))))</f>
        <v/>
      </c>
      <c r="X289">
        <f>((F289)+(G289)*(W289))*(W289)</f>
        <v/>
      </c>
      <c r="Y289">
        <f>(((F289)+(G289)*(W289))*(W289))/MAX((F289)+2*(W289)*SQRT(1+(G289)^2),1E-6)</f>
        <v/>
      </c>
      <c r="Z289">
        <f>ABS(K289)/MAX(((F289)+(G289)*(W289))*(W289),1E-6)</f>
        <v/>
      </c>
      <c r="AA289">
        <f>E289+W289</f>
        <v/>
      </c>
      <c r="AB289">
        <f>AA289+((ABS(K289)/MAX(((F289)+(G289)*(W289))*(W289),1E-6))^2)/(2*$I$5)</f>
        <v/>
      </c>
      <c r="AC289">
        <f>((ABS(K289)*$D$6)/(MAX(((F289)+(G289)*(W289))*(W289),1E-6)*MAX(((((F289)+(G289)*(W289))*(W289))/MAX((F289)+2*(W289)*SQRT(1+(G289)^2),1E-6))^(2/3),1E-6)))^2</f>
        <v/>
      </c>
      <c r="AD289">
        <f>ABS(ABS(K289)/MAX(((F289)+(G289)*(W289))*(W289),1E-6))/SQRT($I$5*MAX((((F289)+(G289)*(W289))*(W289))/MAX((F289)+2*(G289)*(W289),1E-6),1E-6))</f>
        <v/>
      </c>
      <c r="AE289">
        <f>((F289)*(W289)^2)/2+(G289)*(W289)^3/3+(ABS(K289)^2)/($I$5*MAX(((F289)+(G289)*(W289))*(W289),1E-6))</f>
        <v/>
      </c>
      <c r="AF289">
        <f>IF($D$20=0,0,IFERROR(AB290+(((AC289+AC290)/2)*J290)+(IF(Z289&gt;Z290,$D$8*((Z289^2-Z290^2)/(2*$I$5)),$D$9*((Z290^2-Z289^2)/(2*$I$5)))+($D$10*(ABS(I290)/90)*(MAX(Z289^2,Z290^2)/(2*$I$5))))-AB289,0))</f>
        <v/>
      </c>
      <c r="AG289">
        <f>IF($D$20=0,1,IFERROR(IF(ROUND(AD289,3)=1,1,IF(AND(ABS(AF289)&lt;$D$19,AD289&lt;1),1,0)),0))</f>
        <v/>
      </c>
      <c r="AH289">
        <f>IFERROR(IF(V32="Supercritical",MAX($D$16,IFERROR(L289,MAX($D$16,POWER((ABS(K289)^2)/($I$5*MAX(F289,0.1)^2),1/3)))),IF(V32="Subcritical",MAX($D$16,IFERROR(W289,MAX($D$16,POWER((ABS(K289)^2)/($I$5*MAX(F289,0.1)^2),1/3)))),IF(AND(IFERROR(V289,0)=1,IFERROR(AG289,0)=1),IF(IFERROR(T289,-1E99)&gt;=IFERROR(AE289,-1E99),MAX($D$16,IFERROR(L289,MAX($D$16,POWER((ABS(K289)^2)/($I$5*MAX(F289,0.1)^2),1/3)))),MAX($D$16,IFERROR(W289,MAX($D$16,POWER((ABS(K289)^2)/($I$5*MAX(F289,0.1)^2),1/3))))),IF(IFERROR(V289,0)=1,MAX($D$16,IFERROR(L289,MAX($D$16,POWER((ABS(K289)^2)/($I$5*MAX(F289,0.1)^2),1/3)))),IF(IFERROR(AG289,0)=1,MAX($D$16,IFERROR(W289,MAX($D$16,POWER((ABS(K289)^2)/($I$5*MAX(F289,0.1)^2),1/3)))),MAX($D$16,POWER((ABS(K289)^2)/($I$5*MAX(F289,0.1)^2),1/3))))))),MAX($D$16,POWER((ABS(K289)^2)/($I$5*MAX(F289,0.1)^2),1/3)))</f>
        <v/>
      </c>
      <c r="AI289">
        <f>E289+AH289</f>
        <v/>
      </c>
      <c r="AJ289">
        <f>AI289+((ABS(K289)/MAX(((F289)+(G289)*(AH289))*(AH289),1E-6))^2)/(2*$I$5)</f>
        <v/>
      </c>
      <c r="AM289" t="n">
        <v>0</v>
      </c>
      <c r="AN289" t="n">
        <v>0</v>
      </c>
      <c r="AO289">
        <f>AM289+AN289</f>
        <v/>
      </c>
      <c r="AP289">
        <f>AP288+AO289</f>
        <v/>
      </c>
      <c r="AQ289">
        <f>ABS(ABS(K289)/MAX(((F289)+(G289)*(AH289))*(AH289),1E-6))/SQRT($I$5*MAX((((F289)+(G289)*(AH289))*(AH289))/MAX((F289)+2*(G289)*(AH289),1E-6),1E-6))</f>
        <v/>
      </c>
      <c r="AR289">
        <f>IF(AQ289&lt;1,"Subcritical","Supercritical")</f>
        <v/>
      </c>
      <c r="AS289">
        <f>((ABS(K289)*$D$6)/(MAX(((F289)+(G289)*(AH289))*(AH289),1E-6)*MAX(((((F289)+(G289)*(AH289))*(AH289))/MAX((F289)+2*(AH289)*SQRT(1+(G289)^2),1E-6))^(2/3),1E-6)))^2</f>
        <v/>
      </c>
    </row>
    <row r="290">
      <c r="A290" t="n">
        <v>141</v>
      </c>
      <c r="B290" t="n">
        <v>139.948</v>
      </c>
      <c r="C290" t="n">
        <v>616443.875</v>
      </c>
      <c r="D290" t="n">
        <v>3097694.062</v>
      </c>
      <c r="E290" t="n">
        <v>632.492</v>
      </c>
      <c r="F290" t="n">
        <v>5.2</v>
      </c>
      <c r="G290" t="n">
        <v>0</v>
      </c>
      <c r="H290" t="inlineStr">
        <is>
          <t>Normal</t>
        </is>
      </c>
      <c r="I290" t="n">
        <v>0</v>
      </c>
      <c r="J290">
        <f>B290-B289</f>
        <v/>
      </c>
      <c r="K290">
        <f>MAX(0,K289-AO289)</f>
        <v/>
      </c>
      <c r="L290">
        <f>IF($D$20=0,IFERROR(L289,MAX($D$16,POWER((ABS(K290)^2)/($I$5*MAX(F290,0.1)^2),1/3))),IF(IFERROR(V289,0)=0,IFERROR(L289,MAX($D$16,POWER((ABS(K290)^2)/($I$5*MAX(F290,0.1)^2),1/3))),IF(OR(IFERROR(L290,0)=0,IFERROR(S289,0)&lt;1,IFERROR(S290,0)&lt;1),MAX($D$16,POWER((ABS(K290)^2)/($I$5*MAX(F290,0.1)^2),1/3)),IF(IFERROR(U290,0)&gt;0,MAX($D$16,IFERROR(L290,0)+((IFERROR(U290,0))*$D$18*IF((IFERROR(S290,0))&lt;1,1,-1))),IF(IFERROR(U290,0)&lt;0,IF(ABS((MAX($D$16,POWER((ABS(K290)^2)/($I$5*MAX(F290,0.1)^2),1/3)))-IFERROR(L290,0))&gt;$D$19,MAX($D$16,IF((MAX($D$16,POWER((ABS(K290)^2)/($I$5*MAX(F290,0.1)^2),1/3)))&gt;IFERROR(L290,0),MIN((MAX($D$16,POWER((ABS(K290)^2)/($I$5*MAX(F290,0.1)^2),1/3))),IFERROR(L290,0)+(MIN(ABS(IFERROR(U290,0))*$D$18,ABS((MAX($D$16,POWER((ABS(K290)^2)/($I$5*MAX(F290,0.1)^2),1/3)))-IFERROR(L290,0))))),MAX((MAX($D$16,POWER((ABS(K290)^2)/($I$5*MAX(F290,0.1)^2),1/3))),IFERROR(L290,0)-(MIN(ABS(IFERROR(U290,0))*$D$18,ABS((MAX($D$16,POWER((ABS(K290)^2)/($I$5*MAX(F290,0.1)^2),1/3)))-IFERROR(L290,0))))))),MAX($D$16,POWER((ABS(K290)^2)/($I$5*MAX(F290,0.1)^2),1/3))),MAX($D$16,IFERROR(L290,0)))))))</f>
        <v/>
      </c>
      <c r="M290">
        <f>((F290)+(G290)*(L290))*(L290)</f>
        <v/>
      </c>
      <c r="N290">
        <f>(((F290)+(G290)*(L290))*(L290))/MAX((F290)+2*(L290)*SQRT(1+(G290)^2),1E-6)</f>
        <v/>
      </c>
      <c r="O290">
        <f>ABS(K290)/MAX(((F290)+(G290)*(L290))*(L290),1E-6)</f>
        <v/>
      </c>
      <c r="P290">
        <f>E290+L290</f>
        <v/>
      </c>
      <c r="Q290">
        <f>P290+((ABS(K290)/MAX(((F290)+(G290)*(L290))*(L290),1E-6))^2)/(2*$I$5)</f>
        <v/>
      </c>
      <c r="R290">
        <f>((ABS(K290)*$D$6)/(MAX(((F290)+(G290)*(L290))*(L290),1E-6)*MAX(((((F290)+(G290)*(L290))*(L290))/MAX((F290)+2*(L290)*SQRT(1+(G290)^2),1E-6))^(2/3),1E-6)))^2</f>
        <v/>
      </c>
      <c r="S290">
        <f>ABS(ABS(K290)/MAX(((F290)+(G290)*(L290))*(L290),1E-6))/SQRT($I$5*MAX((((F290)+(G290)*(L290))*(L290))/MAX((F290)+2*(G290)*(L290),1E-6),1E-6))</f>
        <v/>
      </c>
      <c r="T290">
        <f>((F290)*(L290)^2)/2+(G290)*(L290)^3/3+(ABS(K290)^2)/($I$5*MAX(((F290)+(G290)*(L290))*(L290),1E-6))</f>
        <v/>
      </c>
      <c r="U290">
        <f>IF($D$20=0,0,IFERROR(Q289-(((R289+R290)/2)*J290)-(IF(O289&gt;O290,$D$8*((O289^2-O290^2)/(2*$I$5)),$D$9*((O290^2-O289^2)/(2*$I$5)))+($D$10*(ABS(I290)/90)*(MAX(O289^2,O290^2)/(2*$I$5))))-Q290,0))</f>
        <v/>
      </c>
      <c r="V290">
        <f>IF($D$20=0,1,IFERROR(IF(ROUND(S290,3)=1,1,IF(AND(ABS(U290)&lt;$D$19,S290&gt;1),1,0)),0))</f>
        <v/>
      </c>
      <c r="W290">
        <f>IF($D$20=0,IFERROR(W291,MAX($D$16,POWER((ABS(K290)^2)/($I$5*MAX(F290,0.1)^2),1/3))),IF(IFERROR(AG291,0)=0,IFERROR(W291,MAX($D$16,POWER((ABS(K290)^2)/($I$5*MAX(F290,0.1)^2),1/3))),IF(OR(IFERROR(W290,0)=0,IFERROR(AD291,0)&gt;1),MAX($D$16,POWER((ABS(K290)^2)/($I$5*MAX(F290,0.1)^2),1/3)),IF(IFERROR(AF290,0)&gt;0,MAX($D$16,IFERROR(W290,0)+((IFERROR(AF290,0))*$D$18*IF((IFERROR(AD290,0))&lt;1,1,-1))),IF(IFERROR(AF290,0)&lt;0,IF(ABS((MAX($D$16,POWER((ABS(K290)^2)/($I$5*MAX(F290,0.1)^2),1/3)))-IFERROR(W290,0))&gt;$D$19,MAX($D$16,IF((MAX($D$16,POWER((ABS(K290)^2)/($I$5*MAX(F290,0.1)^2),1/3)))&gt;IFERROR(W290,0),MIN((MAX($D$16,POWER((ABS(K290)^2)/($I$5*MAX(F290,0.1)^2),1/3))),IFERROR(W290,0)+(MIN(ABS(IFERROR(AF290,0))*$D$18,ABS((MAX($D$16,POWER((ABS(K290)^2)/($I$5*MAX(F290,0.1)^2),1/3)))-IFERROR(W290,0))))),MAX((MAX($D$16,POWER((ABS(K290)^2)/($I$5*MAX(F290,0.1)^2),1/3))),IFERROR(W290,0)-(MIN(ABS(IFERROR(AF290,0))*$D$18,ABS((MAX($D$16,POWER((ABS(K290)^2)/($I$5*MAX(F290,0.1)^2),1/3)))-IFERROR(W290,0))))))),MAX($D$16,POWER((ABS(K290)^2)/($I$5*MAX(F290,0.1)^2),1/3))),MAX($D$16,IFERROR(W290,0)))))))</f>
        <v/>
      </c>
      <c r="X290">
        <f>((F290)+(G290)*(W290))*(W290)</f>
        <v/>
      </c>
      <c r="Y290">
        <f>(((F290)+(G290)*(W290))*(W290))/MAX((F290)+2*(W290)*SQRT(1+(G290)^2),1E-6)</f>
        <v/>
      </c>
      <c r="Z290">
        <f>ABS(K290)/MAX(((F290)+(G290)*(W290))*(W290),1E-6)</f>
        <v/>
      </c>
      <c r="AA290">
        <f>E290+W290</f>
        <v/>
      </c>
      <c r="AB290">
        <f>AA290+((ABS(K290)/MAX(((F290)+(G290)*(W290))*(W290),1E-6))^2)/(2*$I$5)</f>
        <v/>
      </c>
      <c r="AC290">
        <f>((ABS(K290)*$D$6)/(MAX(((F290)+(G290)*(W290))*(W290),1E-6)*MAX(((((F290)+(G290)*(W290))*(W290))/MAX((F290)+2*(W290)*SQRT(1+(G290)^2),1E-6))^(2/3),1E-6)))^2</f>
        <v/>
      </c>
      <c r="AD290">
        <f>ABS(ABS(K290)/MAX(((F290)+(G290)*(W290))*(W290),1E-6))/SQRT($I$5*MAX((((F290)+(G290)*(W290))*(W290))/MAX((F290)+2*(G290)*(W290),1E-6),1E-6))</f>
        <v/>
      </c>
      <c r="AE290">
        <f>((F290)*(W290)^2)/2+(G290)*(W290)^3/3+(ABS(K290)^2)/($I$5*MAX(((F290)+(G290)*(W290))*(W290),1E-6))</f>
        <v/>
      </c>
      <c r="AF290">
        <f>IF($D$20=0,0,IFERROR(AB291+(((AC290+AC291)/2)*J291)+(IF(Z290&gt;Z291,$D$8*((Z290^2-Z291^2)/(2*$I$5)),$D$9*((Z291^2-Z290^2)/(2*$I$5)))+($D$10*(ABS(I291)/90)*(MAX(Z290^2,Z291^2)/(2*$I$5))))-AB290,0))</f>
        <v/>
      </c>
      <c r="AG290">
        <f>IF($D$20=0,1,IFERROR(IF(ROUND(AD290,3)=1,1,IF(AND(ABS(AF290)&lt;$D$19,AD290&lt;1),1,0)),0))</f>
        <v/>
      </c>
      <c r="AH290">
        <f>IFERROR(IF(V32="Supercritical",MAX($D$16,IFERROR(L290,MAX($D$16,POWER((ABS(K290)^2)/($I$5*MAX(F290,0.1)^2),1/3)))),IF(V32="Subcritical",MAX($D$16,IFERROR(W290,MAX($D$16,POWER((ABS(K290)^2)/($I$5*MAX(F290,0.1)^2),1/3)))),IF(AND(IFERROR(V290,0)=1,IFERROR(AG290,0)=1),IF(IFERROR(T290,-1E99)&gt;=IFERROR(AE290,-1E99),MAX($D$16,IFERROR(L290,MAX($D$16,POWER((ABS(K290)^2)/($I$5*MAX(F290,0.1)^2),1/3)))),MAX($D$16,IFERROR(W290,MAX($D$16,POWER((ABS(K290)^2)/($I$5*MAX(F290,0.1)^2),1/3))))),IF(IFERROR(V290,0)=1,MAX($D$16,IFERROR(L290,MAX($D$16,POWER((ABS(K290)^2)/($I$5*MAX(F290,0.1)^2),1/3)))),IF(IFERROR(AG290,0)=1,MAX($D$16,IFERROR(W290,MAX($D$16,POWER((ABS(K290)^2)/($I$5*MAX(F290,0.1)^2),1/3)))),MAX($D$16,POWER((ABS(K290)^2)/($I$5*MAX(F290,0.1)^2),1/3))))))),MAX($D$16,POWER((ABS(K290)^2)/($I$5*MAX(F290,0.1)^2),1/3)))</f>
        <v/>
      </c>
      <c r="AI290">
        <f>E290+AH290</f>
        <v/>
      </c>
      <c r="AJ290">
        <f>AI290+((ABS(K290)/MAX(((F290)+(G290)*(AH290))*(AH290),1E-6))^2)/(2*$I$5)</f>
        <v/>
      </c>
      <c r="AM290" t="n">
        <v>0</v>
      </c>
      <c r="AN290" t="n">
        <v>0</v>
      </c>
      <c r="AO290">
        <f>AM290+AN290</f>
        <v/>
      </c>
      <c r="AP290">
        <f>AP289+AO290</f>
        <v/>
      </c>
      <c r="AQ290">
        <f>ABS(ABS(K290)/MAX(((F290)+(G290)*(AH290))*(AH290),1E-6))/SQRT($I$5*MAX((((F290)+(G290)*(AH290))*(AH290))/MAX((F290)+2*(G290)*(AH290),1E-6),1E-6))</f>
        <v/>
      </c>
      <c r="AR290">
        <f>IF(AQ290&lt;1,"Subcritical","Supercritical")</f>
        <v/>
      </c>
      <c r="AS290">
        <f>((ABS(K290)*$D$6)/(MAX(((F290)+(G290)*(AH290))*(AH290),1E-6)*MAX(((((F290)+(G290)*(AH290))*(AH290))/MAX((F290)+2*(AH290)*SQRT(1+(G290)^2),1E-6))^(2/3),1E-6)))^2</f>
        <v/>
      </c>
    </row>
    <row r="291">
      <c r="A291" t="n">
        <v>142</v>
      </c>
      <c r="B291" t="n">
        <v>140.949</v>
      </c>
      <c r="C291" t="n">
        <v>616442.876</v>
      </c>
      <c r="D291" t="n">
        <v>3097694.014</v>
      </c>
      <c r="E291" t="n">
        <v>632.4915</v>
      </c>
      <c r="F291" t="n">
        <v>5.2</v>
      </c>
      <c r="G291" t="n">
        <v>0</v>
      </c>
      <c r="H291" t="inlineStr">
        <is>
          <t>Normal</t>
        </is>
      </c>
      <c r="I291" t="n">
        <v>0.055</v>
      </c>
      <c r="J291">
        <f>B291-B290</f>
        <v/>
      </c>
      <c r="K291">
        <f>MAX(0,K290-AO290)</f>
        <v/>
      </c>
      <c r="L291">
        <f>IF($D$20=0,IFERROR(L290,MAX($D$16,POWER((ABS(K291)^2)/($I$5*MAX(F291,0.1)^2),1/3))),IF(IFERROR(V290,0)=0,IFERROR(L290,MAX($D$16,POWER((ABS(K291)^2)/($I$5*MAX(F291,0.1)^2),1/3))),IF(OR(IFERROR(L291,0)=0,IFERROR(S290,0)&lt;1,IFERROR(S291,0)&lt;1),MAX($D$16,POWER((ABS(K291)^2)/($I$5*MAX(F291,0.1)^2),1/3)),IF(IFERROR(U291,0)&gt;0,MAX($D$16,IFERROR(L291,0)+((IFERROR(U291,0))*$D$18*IF((IFERROR(S291,0))&lt;1,1,-1))),IF(IFERROR(U291,0)&lt;0,IF(ABS((MAX($D$16,POWER((ABS(K291)^2)/($I$5*MAX(F291,0.1)^2),1/3)))-IFERROR(L291,0))&gt;$D$19,MAX($D$16,IF((MAX($D$16,POWER((ABS(K291)^2)/($I$5*MAX(F291,0.1)^2),1/3)))&gt;IFERROR(L291,0),MIN((MAX($D$16,POWER((ABS(K291)^2)/($I$5*MAX(F291,0.1)^2),1/3))),IFERROR(L291,0)+(MIN(ABS(IFERROR(U291,0))*$D$18,ABS((MAX($D$16,POWER((ABS(K291)^2)/($I$5*MAX(F291,0.1)^2),1/3)))-IFERROR(L291,0))))),MAX((MAX($D$16,POWER((ABS(K291)^2)/($I$5*MAX(F291,0.1)^2),1/3))),IFERROR(L291,0)-(MIN(ABS(IFERROR(U291,0))*$D$18,ABS((MAX($D$16,POWER((ABS(K291)^2)/($I$5*MAX(F291,0.1)^2),1/3)))-IFERROR(L291,0))))))),MAX($D$16,POWER((ABS(K291)^2)/($I$5*MAX(F291,0.1)^2),1/3))),MAX($D$16,IFERROR(L291,0)))))))</f>
        <v/>
      </c>
      <c r="M291">
        <f>((F291)+(G291)*(L291))*(L291)</f>
        <v/>
      </c>
      <c r="N291">
        <f>(((F291)+(G291)*(L291))*(L291))/MAX((F291)+2*(L291)*SQRT(1+(G291)^2),1E-6)</f>
        <v/>
      </c>
      <c r="O291">
        <f>ABS(K291)/MAX(((F291)+(G291)*(L291))*(L291),1E-6)</f>
        <v/>
      </c>
      <c r="P291">
        <f>E291+L291</f>
        <v/>
      </c>
      <c r="Q291">
        <f>P291+((ABS(K291)/MAX(((F291)+(G291)*(L291))*(L291),1E-6))^2)/(2*$I$5)</f>
        <v/>
      </c>
      <c r="R291">
        <f>((ABS(K291)*$D$6)/(MAX(((F291)+(G291)*(L291))*(L291),1E-6)*MAX(((((F291)+(G291)*(L291))*(L291))/MAX((F291)+2*(L291)*SQRT(1+(G291)^2),1E-6))^(2/3),1E-6)))^2</f>
        <v/>
      </c>
      <c r="S291">
        <f>ABS(ABS(K291)/MAX(((F291)+(G291)*(L291))*(L291),1E-6))/SQRT($I$5*MAX((((F291)+(G291)*(L291))*(L291))/MAX((F291)+2*(G291)*(L291),1E-6),1E-6))</f>
        <v/>
      </c>
      <c r="T291">
        <f>((F291)*(L291)^2)/2+(G291)*(L291)^3/3+(ABS(K291)^2)/($I$5*MAX(((F291)+(G291)*(L291))*(L291),1E-6))</f>
        <v/>
      </c>
      <c r="U291">
        <f>IF($D$20=0,0,IFERROR(Q290-(((R290+R291)/2)*J291)-(IF(O290&gt;O291,$D$8*((O290^2-O291^2)/(2*$I$5)),$D$9*((O291^2-O290^2)/(2*$I$5)))+($D$10*(ABS(I291)/90)*(MAX(O290^2,O291^2)/(2*$I$5))))-Q291,0))</f>
        <v/>
      </c>
      <c r="V291">
        <f>IF($D$20=0,1,IFERROR(IF(ROUND(S291,3)=1,1,IF(AND(ABS(U291)&lt;$D$19,S291&gt;1),1,0)),0))</f>
        <v/>
      </c>
      <c r="W291">
        <f>IF($D$20=0,IFERROR(W292,MAX($D$16,POWER((ABS(K291)^2)/($I$5*MAX(F291,0.1)^2),1/3))),IF(IFERROR(AG292,0)=0,IFERROR(W292,MAX($D$16,POWER((ABS(K291)^2)/($I$5*MAX(F291,0.1)^2),1/3))),IF(OR(IFERROR(W291,0)=0,IFERROR(AD292,0)&gt;1),MAX($D$16,POWER((ABS(K291)^2)/($I$5*MAX(F291,0.1)^2),1/3)),IF(IFERROR(AF291,0)&gt;0,MAX($D$16,IFERROR(W291,0)+((IFERROR(AF291,0))*$D$18*IF((IFERROR(AD291,0))&lt;1,1,-1))),IF(IFERROR(AF291,0)&lt;0,IF(ABS((MAX($D$16,POWER((ABS(K291)^2)/($I$5*MAX(F291,0.1)^2),1/3)))-IFERROR(W291,0))&gt;$D$19,MAX($D$16,IF((MAX($D$16,POWER((ABS(K291)^2)/($I$5*MAX(F291,0.1)^2),1/3)))&gt;IFERROR(W291,0),MIN((MAX($D$16,POWER((ABS(K291)^2)/($I$5*MAX(F291,0.1)^2),1/3))),IFERROR(W291,0)+(MIN(ABS(IFERROR(AF291,0))*$D$18,ABS((MAX($D$16,POWER((ABS(K291)^2)/($I$5*MAX(F291,0.1)^2),1/3)))-IFERROR(W291,0))))),MAX((MAX($D$16,POWER((ABS(K291)^2)/($I$5*MAX(F291,0.1)^2),1/3))),IFERROR(W291,0)-(MIN(ABS(IFERROR(AF291,0))*$D$18,ABS((MAX($D$16,POWER((ABS(K291)^2)/($I$5*MAX(F291,0.1)^2),1/3)))-IFERROR(W291,0))))))),MAX($D$16,POWER((ABS(K291)^2)/($I$5*MAX(F291,0.1)^2),1/3))),MAX($D$16,IFERROR(W291,0)))))))</f>
        <v/>
      </c>
      <c r="X291">
        <f>((F291)+(G291)*(W291))*(W291)</f>
        <v/>
      </c>
      <c r="Y291">
        <f>(((F291)+(G291)*(W291))*(W291))/MAX((F291)+2*(W291)*SQRT(1+(G291)^2),1E-6)</f>
        <v/>
      </c>
      <c r="Z291">
        <f>ABS(K291)/MAX(((F291)+(G291)*(W291))*(W291),1E-6)</f>
        <v/>
      </c>
      <c r="AA291">
        <f>E291+W291</f>
        <v/>
      </c>
      <c r="AB291">
        <f>AA291+((ABS(K291)/MAX(((F291)+(G291)*(W291))*(W291),1E-6))^2)/(2*$I$5)</f>
        <v/>
      </c>
      <c r="AC291">
        <f>((ABS(K291)*$D$6)/(MAX(((F291)+(G291)*(W291))*(W291),1E-6)*MAX(((((F291)+(G291)*(W291))*(W291))/MAX((F291)+2*(W291)*SQRT(1+(G291)^2),1E-6))^(2/3),1E-6)))^2</f>
        <v/>
      </c>
      <c r="AD291">
        <f>ABS(ABS(K291)/MAX(((F291)+(G291)*(W291))*(W291),1E-6))/SQRT($I$5*MAX((((F291)+(G291)*(W291))*(W291))/MAX((F291)+2*(G291)*(W291),1E-6),1E-6))</f>
        <v/>
      </c>
      <c r="AE291">
        <f>((F291)*(W291)^2)/2+(G291)*(W291)^3/3+(ABS(K291)^2)/($I$5*MAX(((F291)+(G291)*(W291))*(W291),1E-6))</f>
        <v/>
      </c>
      <c r="AF291">
        <f>IF($D$20=0,0,IFERROR(AB292+(((AC291+AC292)/2)*J292)+(IF(Z291&gt;Z292,$D$8*((Z291^2-Z292^2)/(2*$I$5)),$D$9*((Z292^2-Z291^2)/(2*$I$5)))+($D$10*(ABS(I292)/90)*(MAX(Z291^2,Z292^2)/(2*$I$5))))-AB291,0))</f>
        <v/>
      </c>
      <c r="AG291">
        <f>IF($D$20=0,1,IFERROR(IF(ROUND(AD291,3)=1,1,IF(AND(ABS(AF291)&lt;$D$19,AD291&lt;1),1,0)),0))</f>
        <v/>
      </c>
      <c r="AH291">
        <f>IFERROR(IF(V32="Supercritical",MAX($D$16,IFERROR(L291,MAX($D$16,POWER((ABS(K291)^2)/($I$5*MAX(F291,0.1)^2),1/3)))),IF(V32="Subcritical",MAX($D$16,IFERROR(W291,MAX($D$16,POWER((ABS(K291)^2)/($I$5*MAX(F291,0.1)^2),1/3)))),IF(AND(IFERROR(V291,0)=1,IFERROR(AG291,0)=1),IF(IFERROR(T291,-1E99)&gt;=IFERROR(AE291,-1E99),MAX($D$16,IFERROR(L291,MAX($D$16,POWER((ABS(K291)^2)/($I$5*MAX(F291,0.1)^2),1/3)))),MAX($D$16,IFERROR(W291,MAX($D$16,POWER((ABS(K291)^2)/($I$5*MAX(F291,0.1)^2),1/3))))),IF(IFERROR(V291,0)=1,MAX($D$16,IFERROR(L291,MAX($D$16,POWER((ABS(K291)^2)/($I$5*MAX(F291,0.1)^2),1/3)))),IF(IFERROR(AG291,0)=1,MAX($D$16,IFERROR(W291,MAX($D$16,POWER((ABS(K291)^2)/($I$5*MAX(F291,0.1)^2),1/3)))),MAX($D$16,POWER((ABS(K291)^2)/($I$5*MAX(F291,0.1)^2),1/3))))))),MAX($D$16,POWER((ABS(K291)^2)/($I$5*MAX(F291,0.1)^2),1/3)))</f>
        <v/>
      </c>
      <c r="AI291">
        <f>E291+AH291</f>
        <v/>
      </c>
      <c r="AJ291">
        <f>AI291+((ABS(K291)/MAX(((F291)+(G291)*(AH291))*(AH291),1E-6))^2)/(2*$I$5)</f>
        <v/>
      </c>
      <c r="AM291" t="n">
        <v>0</v>
      </c>
      <c r="AN291" t="n">
        <v>0</v>
      </c>
      <c r="AO291">
        <f>AM291+AN291</f>
        <v/>
      </c>
      <c r="AP291">
        <f>AP290+AO291</f>
        <v/>
      </c>
      <c r="AQ291">
        <f>ABS(ABS(K291)/MAX(((F291)+(G291)*(AH291))*(AH291),1E-6))/SQRT($I$5*MAX((((F291)+(G291)*(AH291))*(AH291))/MAX((F291)+2*(G291)*(AH291),1E-6),1E-6))</f>
        <v/>
      </c>
      <c r="AR291">
        <f>IF(AQ291&lt;1,"Subcritical","Supercritical")</f>
        <v/>
      </c>
      <c r="AS291">
        <f>((ABS(K291)*$D$6)/(MAX(((F291)+(G291)*(AH291))*(AH291),1E-6)*MAX(((((F291)+(G291)*(AH291))*(AH291))/MAX((F291)+2*(AH291)*SQRT(1+(G291)^2),1E-6))^(2/3),1E-6)))^2</f>
        <v/>
      </c>
    </row>
    <row r="292">
      <c r="A292" t="n">
        <v>143</v>
      </c>
      <c r="B292" t="n">
        <v>141.948</v>
      </c>
      <c r="C292" t="n">
        <v>616441.878</v>
      </c>
      <c r="D292" t="n">
        <v>3097693.967</v>
      </c>
      <c r="E292" t="n">
        <v>632.491</v>
      </c>
      <c r="F292" t="n">
        <v>5.2</v>
      </c>
      <c r="G292" t="n">
        <v>0</v>
      </c>
      <c r="H292" t="inlineStr">
        <is>
          <t>Normal</t>
        </is>
      </c>
      <c r="I292" t="n">
        <v>0.055</v>
      </c>
      <c r="J292">
        <f>B292-B291</f>
        <v/>
      </c>
      <c r="K292">
        <f>MAX(0,K291-AO291)</f>
        <v/>
      </c>
      <c r="L292">
        <f>IF($D$20=0,IFERROR(L291,MAX($D$16,POWER((ABS(K292)^2)/($I$5*MAX(F292,0.1)^2),1/3))),IF(IFERROR(V291,0)=0,IFERROR(L291,MAX($D$16,POWER((ABS(K292)^2)/($I$5*MAX(F292,0.1)^2),1/3))),IF(OR(IFERROR(L292,0)=0,IFERROR(S291,0)&lt;1,IFERROR(S292,0)&lt;1),MAX($D$16,POWER((ABS(K292)^2)/($I$5*MAX(F292,0.1)^2),1/3)),IF(IFERROR(U292,0)&gt;0,MAX($D$16,IFERROR(L292,0)+((IFERROR(U292,0))*$D$18*IF((IFERROR(S292,0))&lt;1,1,-1))),IF(IFERROR(U292,0)&lt;0,IF(ABS((MAX($D$16,POWER((ABS(K292)^2)/($I$5*MAX(F292,0.1)^2),1/3)))-IFERROR(L292,0))&gt;$D$19,MAX($D$16,IF((MAX($D$16,POWER((ABS(K292)^2)/($I$5*MAX(F292,0.1)^2),1/3)))&gt;IFERROR(L292,0),MIN((MAX($D$16,POWER((ABS(K292)^2)/($I$5*MAX(F292,0.1)^2),1/3))),IFERROR(L292,0)+(MIN(ABS(IFERROR(U292,0))*$D$18,ABS((MAX($D$16,POWER((ABS(K292)^2)/($I$5*MAX(F292,0.1)^2),1/3)))-IFERROR(L292,0))))),MAX((MAX($D$16,POWER((ABS(K292)^2)/($I$5*MAX(F292,0.1)^2),1/3))),IFERROR(L292,0)-(MIN(ABS(IFERROR(U292,0))*$D$18,ABS((MAX($D$16,POWER((ABS(K292)^2)/($I$5*MAX(F292,0.1)^2),1/3)))-IFERROR(L292,0))))))),MAX($D$16,POWER((ABS(K292)^2)/($I$5*MAX(F292,0.1)^2),1/3))),MAX($D$16,IFERROR(L292,0)))))))</f>
        <v/>
      </c>
      <c r="M292">
        <f>((F292)+(G292)*(L292))*(L292)</f>
        <v/>
      </c>
      <c r="N292">
        <f>(((F292)+(G292)*(L292))*(L292))/MAX((F292)+2*(L292)*SQRT(1+(G292)^2),1E-6)</f>
        <v/>
      </c>
      <c r="O292">
        <f>ABS(K292)/MAX(((F292)+(G292)*(L292))*(L292),1E-6)</f>
        <v/>
      </c>
      <c r="P292">
        <f>E292+L292</f>
        <v/>
      </c>
      <c r="Q292">
        <f>P292+((ABS(K292)/MAX(((F292)+(G292)*(L292))*(L292),1E-6))^2)/(2*$I$5)</f>
        <v/>
      </c>
      <c r="R292">
        <f>((ABS(K292)*$D$6)/(MAX(((F292)+(G292)*(L292))*(L292),1E-6)*MAX(((((F292)+(G292)*(L292))*(L292))/MAX((F292)+2*(L292)*SQRT(1+(G292)^2),1E-6))^(2/3),1E-6)))^2</f>
        <v/>
      </c>
      <c r="S292">
        <f>ABS(ABS(K292)/MAX(((F292)+(G292)*(L292))*(L292),1E-6))/SQRT($I$5*MAX((((F292)+(G292)*(L292))*(L292))/MAX((F292)+2*(G292)*(L292),1E-6),1E-6))</f>
        <v/>
      </c>
      <c r="T292">
        <f>((F292)*(L292)^2)/2+(G292)*(L292)^3/3+(ABS(K292)^2)/($I$5*MAX(((F292)+(G292)*(L292))*(L292),1E-6))</f>
        <v/>
      </c>
      <c r="U292">
        <f>IF($D$20=0,0,IFERROR(Q291-(((R291+R292)/2)*J292)-(IF(O291&gt;O292,$D$8*((O291^2-O292^2)/(2*$I$5)),$D$9*((O292^2-O291^2)/(2*$I$5)))+($D$10*(ABS(I292)/90)*(MAX(O291^2,O292^2)/(2*$I$5))))-Q292,0))</f>
        <v/>
      </c>
      <c r="V292">
        <f>IF($D$20=0,1,IFERROR(IF(ROUND(S292,3)=1,1,IF(AND(ABS(U292)&lt;$D$19,S292&gt;1),1,0)),0))</f>
        <v/>
      </c>
      <c r="W292">
        <f>IF($D$20=0,IFERROR(W293,MAX($D$16,POWER((ABS(K292)^2)/($I$5*MAX(F292,0.1)^2),1/3))),IF(IFERROR(AG293,0)=0,IFERROR(W293,MAX($D$16,POWER((ABS(K292)^2)/($I$5*MAX(F292,0.1)^2),1/3))),IF(OR(IFERROR(W292,0)=0,IFERROR(AD293,0)&gt;1),MAX($D$16,POWER((ABS(K292)^2)/($I$5*MAX(F292,0.1)^2),1/3)),IF(IFERROR(AF292,0)&gt;0,MAX($D$16,IFERROR(W292,0)+((IFERROR(AF292,0))*$D$18*IF((IFERROR(AD292,0))&lt;1,1,-1))),IF(IFERROR(AF292,0)&lt;0,IF(ABS((MAX($D$16,POWER((ABS(K292)^2)/($I$5*MAX(F292,0.1)^2),1/3)))-IFERROR(W292,0))&gt;$D$19,MAX($D$16,IF((MAX($D$16,POWER((ABS(K292)^2)/($I$5*MAX(F292,0.1)^2),1/3)))&gt;IFERROR(W292,0),MIN((MAX($D$16,POWER((ABS(K292)^2)/($I$5*MAX(F292,0.1)^2),1/3))),IFERROR(W292,0)+(MIN(ABS(IFERROR(AF292,0))*$D$18,ABS((MAX($D$16,POWER((ABS(K292)^2)/($I$5*MAX(F292,0.1)^2),1/3)))-IFERROR(W292,0))))),MAX((MAX($D$16,POWER((ABS(K292)^2)/($I$5*MAX(F292,0.1)^2),1/3))),IFERROR(W292,0)-(MIN(ABS(IFERROR(AF292,0))*$D$18,ABS((MAX($D$16,POWER((ABS(K292)^2)/($I$5*MAX(F292,0.1)^2),1/3)))-IFERROR(W292,0))))))),MAX($D$16,POWER((ABS(K292)^2)/($I$5*MAX(F292,0.1)^2),1/3))),MAX($D$16,IFERROR(W292,0)))))))</f>
        <v/>
      </c>
      <c r="X292">
        <f>((F292)+(G292)*(W292))*(W292)</f>
        <v/>
      </c>
      <c r="Y292">
        <f>(((F292)+(G292)*(W292))*(W292))/MAX((F292)+2*(W292)*SQRT(1+(G292)^2),1E-6)</f>
        <v/>
      </c>
      <c r="Z292">
        <f>ABS(K292)/MAX(((F292)+(G292)*(W292))*(W292),1E-6)</f>
        <v/>
      </c>
      <c r="AA292">
        <f>E292+W292</f>
        <v/>
      </c>
      <c r="AB292">
        <f>AA292+((ABS(K292)/MAX(((F292)+(G292)*(W292))*(W292),1E-6))^2)/(2*$I$5)</f>
        <v/>
      </c>
      <c r="AC292">
        <f>((ABS(K292)*$D$6)/(MAX(((F292)+(G292)*(W292))*(W292),1E-6)*MAX(((((F292)+(G292)*(W292))*(W292))/MAX((F292)+2*(W292)*SQRT(1+(G292)^2),1E-6))^(2/3),1E-6)))^2</f>
        <v/>
      </c>
      <c r="AD292">
        <f>ABS(ABS(K292)/MAX(((F292)+(G292)*(W292))*(W292),1E-6))/SQRT($I$5*MAX((((F292)+(G292)*(W292))*(W292))/MAX((F292)+2*(G292)*(W292),1E-6),1E-6))</f>
        <v/>
      </c>
      <c r="AE292">
        <f>((F292)*(W292)^2)/2+(G292)*(W292)^3/3+(ABS(K292)^2)/($I$5*MAX(((F292)+(G292)*(W292))*(W292),1E-6))</f>
        <v/>
      </c>
      <c r="AF292">
        <f>IF($D$20=0,0,IFERROR(AB293+(((AC292+AC293)/2)*J293)+(IF(Z292&gt;Z293,$D$8*((Z292^2-Z293^2)/(2*$I$5)),$D$9*((Z293^2-Z292^2)/(2*$I$5)))+($D$10*(ABS(I293)/90)*(MAX(Z292^2,Z293^2)/(2*$I$5))))-AB292,0))</f>
        <v/>
      </c>
      <c r="AG292">
        <f>IF($D$20=0,1,IFERROR(IF(ROUND(AD292,3)=1,1,IF(AND(ABS(AF292)&lt;$D$19,AD292&lt;1),1,0)),0))</f>
        <v/>
      </c>
      <c r="AH292">
        <f>IFERROR(IF(V32="Supercritical",MAX($D$16,IFERROR(L292,MAX($D$16,POWER((ABS(K292)^2)/($I$5*MAX(F292,0.1)^2),1/3)))),IF(V32="Subcritical",MAX($D$16,IFERROR(W292,MAX($D$16,POWER((ABS(K292)^2)/($I$5*MAX(F292,0.1)^2),1/3)))),IF(AND(IFERROR(V292,0)=1,IFERROR(AG292,0)=1),IF(IFERROR(T292,-1E99)&gt;=IFERROR(AE292,-1E99),MAX($D$16,IFERROR(L292,MAX($D$16,POWER((ABS(K292)^2)/($I$5*MAX(F292,0.1)^2),1/3)))),MAX($D$16,IFERROR(W292,MAX($D$16,POWER((ABS(K292)^2)/($I$5*MAX(F292,0.1)^2),1/3))))),IF(IFERROR(V292,0)=1,MAX($D$16,IFERROR(L292,MAX($D$16,POWER((ABS(K292)^2)/($I$5*MAX(F292,0.1)^2),1/3)))),IF(IFERROR(AG292,0)=1,MAX($D$16,IFERROR(W292,MAX($D$16,POWER((ABS(K292)^2)/($I$5*MAX(F292,0.1)^2),1/3)))),MAX($D$16,POWER((ABS(K292)^2)/($I$5*MAX(F292,0.1)^2),1/3))))))),MAX($D$16,POWER((ABS(K292)^2)/($I$5*MAX(F292,0.1)^2),1/3)))</f>
        <v/>
      </c>
      <c r="AI292">
        <f>E292+AH292</f>
        <v/>
      </c>
      <c r="AJ292">
        <f>AI292+((ABS(K292)/MAX(((F292)+(G292)*(AH292))*(AH292),1E-6))^2)/(2*$I$5)</f>
        <v/>
      </c>
      <c r="AM292" t="n">
        <v>0</v>
      </c>
      <c r="AN292" t="n">
        <v>0</v>
      </c>
      <c r="AO292">
        <f>AM292+AN292</f>
        <v/>
      </c>
      <c r="AP292">
        <f>AP291+AO292</f>
        <v/>
      </c>
      <c r="AQ292">
        <f>ABS(ABS(K292)/MAX(((F292)+(G292)*(AH292))*(AH292),1E-6))/SQRT($I$5*MAX((((F292)+(G292)*(AH292))*(AH292))/MAX((F292)+2*(G292)*(AH292),1E-6),1E-6))</f>
        <v/>
      </c>
      <c r="AR292">
        <f>IF(AQ292&lt;1,"Subcritical","Supercritical")</f>
        <v/>
      </c>
      <c r="AS292">
        <f>((ABS(K292)*$D$6)/(MAX(((F292)+(G292)*(AH292))*(AH292),1E-6)*MAX(((((F292)+(G292)*(AH292))*(AH292))/MAX((F292)+2*(AH292)*SQRT(1+(G292)^2),1E-6))^(2/3),1E-6)))^2</f>
        <v/>
      </c>
    </row>
    <row r="293">
      <c r="A293" t="n">
        <v>144</v>
      </c>
      <c r="B293" t="n">
        <v>142.948</v>
      </c>
      <c r="C293" t="n">
        <v>616440.879</v>
      </c>
      <c r="D293" t="n">
        <v>3097693.919</v>
      </c>
      <c r="E293" t="n">
        <v>632.4905</v>
      </c>
      <c r="F293" t="n">
        <v>5.2</v>
      </c>
      <c r="G293" t="n">
        <v>0</v>
      </c>
      <c r="H293" t="inlineStr">
        <is>
          <t>Normal</t>
        </is>
      </c>
      <c r="I293" t="n">
        <v>0.057</v>
      </c>
      <c r="J293">
        <f>B293-B292</f>
        <v/>
      </c>
      <c r="K293">
        <f>MAX(0,K292-AO292)</f>
        <v/>
      </c>
      <c r="L293">
        <f>IF($D$20=0,IFERROR(L292,MAX($D$16,POWER((ABS(K293)^2)/($I$5*MAX(F293,0.1)^2),1/3))),IF(IFERROR(V292,0)=0,IFERROR(L292,MAX($D$16,POWER((ABS(K293)^2)/($I$5*MAX(F293,0.1)^2),1/3))),IF(OR(IFERROR(L293,0)=0,IFERROR(S292,0)&lt;1,IFERROR(S293,0)&lt;1),MAX($D$16,POWER((ABS(K293)^2)/($I$5*MAX(F293,0.1)^2),1/3)),IF(IFERROR(U293,0)&gt;0,MAX($D$16,IFERROR(L293,0)+((IFERROR(U293,0))*$D$18*IF((IFERROR(S293,0))&lt;1,1,-1))),IF(IFERROR(U293,0)&lt;0,IF(ABS((MAX($D$16,POWER((ABS(K293)^2)/($I$5*MAX(F293,0.1)^2),1/3)))-IFERROR(L293,0))&gt;$D$19,MAX($D$16,IF((MAX($D$16,POWER((ABS(K293)^2)/($I$5*MAX(F293,0.1)^2),1/3)))&gt;IFERROR(L293,0),MIN((MAX($D$16,POWER((ABS(K293)^2)/($I$5*MAX(F293,0.1)^2),1/3))),IFERROR(L293,0)+(MIN(ABS(IFERROR(U293,0))*$D$18,ABS((MAX($D$16,POWER((ABS(K293)^2)/($I$5*MAX(F293,0.1)^2),1/3)))-IFERROR(L293,0))))),MAX((MAX($D$16,POWER((ABS(K293)^2)/($I$5*MAX(F293,0.1)^2),1/3))),IFERROR(L293,0)-(MIN(ABS(IFERROR(U293,0))*$D$18,ABS((MAX($D$16,POWER((ABS(K293)^2)/($I$5*MAX(F293,0.1)^2),1/3)))-IFERROR(L293,0))))))),MAX($D$16,POWER((ABS(K293)^2)/($I$5*MAX(F293,0.1)^2),1/3))),MAX($D$16,IFERROR(L293,0)))))))</f>
        <v/>
      </c>
      <c r="M293">
        <f>((F293)+(G293)*(L293))*(L293)</f>
        <v/>
      </c>
      <c r="N293">
        <f>(((F293)+(G293)*(L293))*(L293))/MAX((F293)+2*(L293)*SQRT(1+(G293)^2),1E-6)</f>
        <v/>
      </c>
      <c r="O293">
        <f>ABS(K293)/MAX(((F293)+(G293)*(L293))*(L293),1E-6)</f>
        <v/>
      </c>
      <c r="P293">
        <f>E293+L293</f>
        <v/>
      </c>
      <c r="Q293">
        <f>P293+((ABS(K293)/MAX(((F293)+(G293)*(L293))*(L293),1E-6))^2)/(2*$I$5)</f>
        <v/>
      </c>
      <c r="R293">
        <f>((ABS(K293)*$D$6)/(MAX(((F293)+(G293)*(L293))*(L293),1E-6)*MAX(((((F293)+(G293)*(L293))*(L293))/MAX((F293)+2*(L293)*SQRT(1+(G293)^2),1E-6))^(2/3),1E-6)))^2</f>
        <v/>
      </c>
      <c r="S293">
        <f>ABS(ABS(K293)/MAX(((F293)+(G293)*(L293))*(L293),1E-6))/SQRT($I$5*MAX((((F293)+(G293)*(L293))*(L293))/MAX((F293)+2*(G293)*(L293),1E-6),1E-6))</f>
        <v/>
      </c>
      <c r="T293">
        <f>((F293)*(L293)^2)/2+(G293)*(L293)^3/3+(ABS(K293)^2)/($I$5*MAX(((F293)+(G293)*(L293))*(L293),1E-6))</f>
        <v/>
      </c>
      <c r="U293">
        <f>IF($D$20=0,0,IFERROR(Q292-(((R292+R293)/2)*J293)-(IF(O292&gt;O293,$D$8*((O292^2-O293^2)/(2*$I$5)),$D$9*((O293^2-O292^2)/(2*$I$5)))+($D$10*(ABS(I293)/90)*(MAX(O292^2,O293^2)/(2*$I$5))))-Q293,0))</f>
        <v/>
      </c>
      <c r="V293">
        <f>IF($D$20=0,1,IFERROR(IF(ROUND(S293,3)=1,1,IF(AND(ABS(U293)&lt;$D$19,S293&gt;1),1,0)),0))</f>
        <v/>
      </c>
      <c r="W293">
        <f>IF($D$20=0,IFERROR(W294,MAX($D$16,POWER((ABS(K293)^2)/($I$5*MAX(F293,0.1)^2),1/3))),IF(IFERROR(AG294,0)=0,IFERROR(W294,MAX($D$16,POWER((ABS(K293)^2)/($I$5*MAX(F293,0.1)^2),1/3))),IF(OR(IFERROR(W293,0)=0,IFERROR(AD294,0)&gt;1),MAX($D$16,POWER((ABS(K293)^2)/($I$5*MAX(F293,0.1)^2),1/3)),IF(IFERROR(AF293,0)&gt;0,MAX($D$16,IFERROR(W293,0)+((IFERROR(AF293,0))*$D$18*IF((IFERROR(AD293,0))&lt;1,1,-1))),IF(IFERROR(AF293,0)&lt;0,IF(ABS((MAX($D$16,POWER((ABS(K293)^2)/($I$5*MAX(F293,0.1)^2),1/3)))-IFERROR(W293,0))&gt;$D$19,MAX($D$16,IF((MAX($D$16,POWER((ABS(K293)^2)/($I$5*MAX(F293,0.1)^2),1/3)))&gt;IFERROR(W293,0),MIN((MAX($D$16,POWER((ABS(K293)^2)/($I$5*MAX(F293,0.1)^2),1/3))),IFERROR(W293,0)+(MIN(ABS(IFERROR(AF293,0))*$D$18,ABS((MAX($D$16,POWER((ABS(K293)^2)/($I$5*MAX(F293,0.1)^2),1/3)))-IFERROR(W293,0))))),MAX((MAX($D$16,POWER((ABS(K293)^2)/($I$5*MAX(F293,0.1)^2),1/3))),IFERROR(W293,0)-(MIN(ABS(IFERROR(AF293,0))*$D$18,ABS((MAX($D$16,POWER((ABS(K293)^2)/($I$5*MAX(F293,0.1)^2),1/3)))-IFERROR(W293,0))))))),MAX($D$16,POWER((ABS(K293)^2)/($I$5*MAX(F293,0.1)^2),1/3))),MAX($D$16,IFERROR(W293,0)))))))</f>
        <v/>
      </c>
      <c r="X293">
        <f>((F293)+(G293)*(W293))*(W293)</f>
        <v/>
      </c>
      <c r="Y293">
        <f>(((F293)+(G293)*(W293))*(W293))/MAX((F293)+2*(W293)*SQRT(1+(G293)^2),1E-6)</f>
        <v/>
      </c>
      <c r="Z293">
        <f>ABS(K293)/MAX(((F293)+(G293)*(W293))*(W293),1E-6)</f>
        <v/>
      </c>
      <c r="AA293">
        <f>E293+W293</f>
        <v/>
      </c>
      <c r="AB293">
        <f>AA293+((ABS(K293)/MAX(((F293)+(G293)*(W293))*(W293),1E-6))^2)/(2*$I$5)</f>
        <v/>
      </c>
      <c r="AC293">
        <f>((ABS(K293)*$D$6)/(MAX(((F293)+(G293)*(W293))*(W293),1E-6)*MAX(((((F293)+(G293)*(W293))*(W293))/MAX((F293)+2*(W293)*SQRT(1+(G293)^2),1E-6))^(2/3),1E-6)))^2</f>
        <v/>
      </c>
      <c r="AD293">
        <f>ABS(ABS(K293)/MAX(((F293)+(G293)*(W293))*(W293),1E-6))/SQRT($I$5*MAX((((F293)+(G293)*(W293))*(W293))/MAX((F293)+2*(G293)*(W293),1E-6),1E-6))</f>
        <v/>
      </c>
      <c r="AE293">
        <f>((F293)*(W293)^2)/2+(G293)*(W293)^3/3+(ABS(K293)^2)/($I$5*MAX(((F293)+(G293)*(W293))*(W293),1E-6))</f>
        <v/>
      </c>
      <c r="AF293">
        <f>IF($D$20=0,0,IFERROR(AB294+(((AC293+AC294)/2)*J294)+(IF(Z293&gt;Z294,$D$8*((Z293^2-Z294^2)/(2*$I$5)),$D$9*((Z294^2-Z293^2)/(2*$I$5)))+($D$10*(ABS(I294)/90)*(MAX(Z293^2,Z294^2)/(2*$I$5))))-AB293,0))</f>
        <v/>
      </c>
      <c r="AG293">
        <f>IF($D$20=0,1,IFERROR(IF(ROUND(AD293,3)=1,1,IF(AND(ABS(AF293)&lt;$D$19,AD293&lt;1),1,0)),0))</f>
        <v/>
      </c>
      <c r="AH293">
        <f>IFERROR(IF(V32="Supercritical",MAX($D$16,IFERROR(L293,MAX($D$16,POWER((ABS(K293)^2)/($I$5*MAX(F293,0.1)^2),1/3)))),IF(V32="Subcritical",MAX($D$16,IFERROR(W293,MAX($D$16,POWER((ABS(K293)^2)/($I$5*MAX(F293,0.1)^2),1/3)))),IF(AND(IFERROR(V293,0)=1,IFERROR(AG293,0)=1),IF(IFERROR(T293,-1E99)&gt;=IFERROR(AE293,-1E99),MAX($D$16,IFERROR(L293,MAX($D$16,POWER((ABS(K293)^2)/($I$5*MAX(F293,0.1)^2),1/3)))),MAX($D$16,IFERROR(W293,MAX($D$16,POWER((ABS(K293)^2)/($I$5*MAX(F293,0.1)^2),1/3))))),IF(IFERROR(V293,0)=1,MAX($D$16,IFERROR(L293,MAX($D$16,POWER((ABS(K293)^2)/($I$5*MAX(F293,0.1)^2),1/3)))),IF(IFERROR(AG293,0)=1,MAX($D$16,IFERROR(W293,MAX($D$16,POWER((ABS(K293)^2)/($I$5*MAX(F293,0.1)^2),1/3)))),MAX($D$16,POWER((ABS(K293)^2)/($I$5*MAX(F293,0.1)^2),1/3))))))),MAX($D$16,POWER((ABS(K293)^2)/($I$5*MAX(F293,0.1)^2),1/3)))</f>
        <v/>
      </c>
      <c r="AI293">
        <f>E293+AH293</f>
        <v/>
      </c>
      <c r="AJ293">
        <f>AI293+((ABS(K293)/MAX(((F293)+(G293)*(AH293))*(AH293),1E-6))^2)/(2*$I$5)</f>
        <v/>
      </c>
      <c r="AM293" t="n">
        <v>0</v>
      </c>
      <c r="AN293" t="n">
        <v>0</v>
      </c>
      <c r="AO293">
        <f>AM293+AN293</f>
        <v/>
      </c>
      <c r="AP293">
        <f>AP292+AO293</f>
        <v/>
      </c>
      <c r="AQ293">
        <f>ABS(ABS(K293)/MAX(((F293)+(G293)*(AH293))*(AH293),1E-6))/SQRT($I$5*MAX((((F293)+(G293)*(AH293))*(AH293))/MAX((F293)+2*(G293)*(AH293),1E-6),1E-6))</f>
        <v/>
      </c>
      <c r="AR293">
        <f>IF(AQ293&lt;1,"Subcritical","Supercritical")</f>
        <v/>
      </c>
      <c r="AS293">
        <f>((ABS(K293)*$D$6)/(MAX(((F293)+(G293)*(AH293))*(AH293),1E-6)*MAX(((((F293)+(G293)*(AH293))*(AH293))/MAX((F293)+2*(AH293)*SQRT(1+(G293)^2),1E-6))^(2/3),1E-6)))^2</f>
        <v/>
      </c>
    </row>
    <row r="294">
      <c r="A294" t="n">
        <v>145</v>
      </c>
      <c r="B294" t="n">
        <v>143.948</v>
      </c>
      <c r="C294" t="n">
        <v>616439.88</v>
      </c>
      <c r="D294" t="n">
        <v>3097693.872</v>
      </c>
      <c r="E294" t="n">
        <v>632.49</v>
      </c>
      <c r="F294" t="n">
        <v>5.2</v>
      </c>
      <c r="G294" t="n">
        <v>0</v>
      </c>
      <c r="H294" t="inlineStr">
        <is>
          <t>Normal</t>
        </is>
      </c>
      <c r="I294" t="n">
        <v>0.057</v>
      </c>
      <c r="J294">
        <f>B294-B293</f>
        <v/>
      </c>
      <c r="K294">
        <f>MAX(0,K293-AO293)</f>
        <v/>
      </c>
      <c r="L294">
        <f>IF($D$20=0,IFERROR(L293,MAX($D$16,POWER((ABS(K294)^2)/($I$5*MAX(F294,0.1)^2),1/3))),IF(IFERROR(V293,0)=0,IFERROR(L293,MAX($D$16,POWER((ABS(K294)^2)/($I$5*MAX(F294,0.1)^2),1/3))),IF(OR(IFERROR(L294,0)=0,IFERROR(S293,0)&lt;1,IFERROR(S294,0)&lt;1),MAX($D$16,POWER((ABS(K294)^2)/($I$5*MAX(F294,0.1)^2),1/3)),IF(IFERROR(U294,0)&gt;0,MAX($D$16,IFERROR(L294,0)+((IFERROR(U294,0))*$D$18*IF((IFERROR(S294,0))&lt;1,1,-1))),IF(IFERROR(U294,0)&lt;0,IF(ABS((MAX($D$16,POWER((ABS(K294)^2)/($I$5*MAX(F294,0.1)^2),1/3)))-IFERROR(L294,0))&gt;$D$19,MAX($D$16,IF((MAX($D$16,POWER((ABS(K294)^2)/($I$5*MAX(F294,0.1)^2),1/3)))&gt;IFERROR(L294,0),MIN((MAX($D$16,POWER((ABS(K294)^2)/($I$5*MAX(F294,0.1)^2),1/3))),IFERROR(L294,0)+(MIN(ABS(IFERROR(U294,0))*$D$18,ABS((MAX($D$16,POWER((ABS(K294)^2)/($I$5*MAX(F294,0.1)^2),1/3)))-IFERROR(L294,0))))),MAX((MAX($D$16,POWER((ABS(K294)^2)/($I$5*MAX(F294,0.1)^2),1/3))),IFERROR(L294,0)-(MIN(ABS(IFERROR(U294,0))*$D$18,ABS((MAX($D$16,POWER((ABS(K294)^2)/($I$5*MAX(F294,0.1)^2),1/3)))-IFERROR(L294,0))))))),MAX($D$16,POWER((ABS(K294)^2)/($I$5*MAX(F294,0.1)^2),1/3))),MAX($D$16,IFERROR(L294,0)))))))</f>
        <v/>
      </c>
      <c r="M294">
        <f>((F294)+(G294)*(L294))*(L294)</f>
        <v/>
      </c>
      <c r="N294">
        <f>(((F294)+(G294)*(L294))*(L294))/MAX((F294)+2*(L294)*SQRT(1+(G294)^2),1E-6)</f>
        <v/>
      </c>
      <c r="O294">
        <f>ABS(K294)/MAX(((F294)+(G294)*(L294))*(L294),1E-6)</f>
        <v/>
      </c>
      <c r="P294">
        <f>E294+L294</f>
        <v/>
      </c>
      <c r="Q294">
        <f>P294+((ABS(K294)/MAX(((F294)+(G294)*(L294))*(L294),1E-6))^2)/(2*$I$5)</f>
        <v/>
      </c>
      <c r="R294">
        <f>((ABS(K294)*$D$6)/(MAX(((F294)+(G294)*(L294))*(L294),1E-6)*MAX(((((F294)+(G294)*(L294))*(L294))/MAX((F294)+2*(L294)*SQRT(1+(G294)^2),1E-6))^(2/3),1E-6)))^2</f>
        <v/>
      </c>
      <c r="S294">
        <f>ABS(ABS(K294)/MAX(((F294)+(G294)*(L294))*(L294),1E-6))/SQRT($I$5*MAX((((F294)+(G294)*(L294))*(L294))/MAX((F294)+2*(G294)*(L294),1E-6),1E-6))</f>
        <v/>
      </c>
      <c r="T294">
        <f>((F294)*(L294)^2)/2+(G294)*(L294)^3/3+(ABS(K294)^2)/($I$5*MAX(((F294)+(G294)*(L294))*(L294),1E-6))</f>
        <v/>
      </c>
      <c r="U294">
        <f>IF($D$20=0,0,IFERROR(Q293-(((R293+R294)/2)*J294)-(IF(O293&gt;O294,$D$8*((O293^2-O294^2)/(2*$I$5)),$D$9*((O294^2-O293^2)/(2*$I$5)))+($D$10*(ABS(I294)/90)*(MAX(O293^2,O294^2)/(2*$I$5))))-Q294,0))</f>
        <v/>
      </c>
      <c r="V294">
        <f>IF($D$20=0,1,IFERROR(IF(ROUND(S294,3)=1,1,IF(AND(ABS(U294)&lt;$D$19,S294&gt;1),1,0)),0))</f>
        <v/>
      </c>
      <c r="W294">
        <f>IF($D$20=0,IFERROR(W295,MAX($D$16,POWER((ABS(K294)^2)/($I$5*MAX(F294,0.1)^2),1/3))),IF(IFERROR(AG295,0)=0,IFERROR(W295,MAX($D$16,POWER((ABS(K294)^2)/($I$5*MAX(F294,0.1)^2),1/3))),IF(OR(IFERROR(W294,0)=0,IFERROR(AD295,0)&gt;1),MAX($D$16,POWER((ABS(K294)^2)/($I$5*MAX(F294,0.1)^2),1/3)),IF(IFERROR(AF294,0)&gt;0,MAX($D$16,IFERROR(W294,0)+((IFERROR(AF294,0))*$D$18*IF((IFERROR(AD294,0))&lt;1,1,-1))),IF(IFERROR(AF294,0)&lt;0,IF(ABS((MAX($D$16,POWER((ABS(K294)^2)/($I$5*MAX(F294,0.1)^2),1/3)))-IFERROR(W294,0))&gt;$D$19,MAX($D$16,IF((MAX($D$16,POWER((ABS(K294)^2)/($I$5*MAX(F294,0.1)^2),1/3)))&gt;IFERROR(W294,0),MIN((MAX($D$16,POWER((ABS(K294)^2)/($I$5*MAX(F294,0.1)^2),1/3))),IFERROR(W294,0)+(MIN(ABS(IFERROR(AF294,0))*$D$18,ABS((MAX($D$16,POWER((ABS(K294)^2)/($I$5*MAX(F294,0.1)^2),1/3)))-IFERROR(W294,0))))),MAX((MAX($D$16,POWER((ABS(K294)^2)/($I$5*MAX(F294,0.1)^2),1/3))),IFERROR(W294,0)-(MIN(ABS(IFERROR(AF294,0))*$D$18,ABS((MAX($D$16,POWER((ABS(K294)^2)/($I$5*MAX(F294,0.1)^2),1/3)))-IFERROR(W294,0))))))),MAX($D$16,POWER((ABS(K294)^2)/($I$5*MAX(F294,0.1)^2),1/3))),MAX($D$16,IFERROR(W294,0)))))))</f>
        <v/>
      </c>
      <c r="X294">
        <f>((F294)+(G294)*(W294))*(W294)</f>
        <v/>
      </c>
      <c r="Y294">
        <f>(((F294)+(G294)*(W294))*(W294))/MAX((F294)+2*(W294)*SQRT(1+(G294)^2),1E-6)</f>
        <v/>
      </c>
      <c r="Z294">
        <f>ABS(K294)/MAX(((F294)+(G294)*(W294))*(W294),1E-6)</f>
        <v/>
      </c>
      <c r="AA294">
        <f>E294+W294</f>
        <v/>
      </c>
      <c r="AB294">
        <f>AA294+((ABS(K294)/MAX(((F294)+(G294)*(W294))*(W294),1E-6))^2)/(2*$I$5)</f>
        <v/>
      </c>
      <c r="AC294">
        <f>((ABS(K294)*$D$6)/(MAX(((F294)+(G294)*(W294))*(W294),1E-6)*MAX(((((F294)+(G294)*(W294))*(W294))/MAX((F294)+2*(W294)*SQRT(1+(G294)^2),1E-6))^(2/3),1E-6)))^2</f>
        <v/>
      </c>
      <c r="AD294">
        <f>ABS(ABS(K294)/MAX(((F294)+(G294)*(W294))*(W294),1E-6))/SQRT($I$5*MAX((((F294)+(G294)*(W294))*(W294))/MAX((F294)+2*(G294)*(W294),1E-6),1E-6))</f>
        <v/>
      </c>
      <c r="AE294">
        <f>((F294)*(W294)^2)/2+(G294)*(W294)^3/3+(ABS(K294)^2)/($I$5*MAX(((F294)+(G294)*(W294))*(W294),1E-6))</f>
        <v/>
      </c>
      <c r="AF294">
        <f>IF($D$20=0,0,IFERROR(AB295+(((AC294+AC295)/2)*J295)+(IF(Z294&gt;Z295,$D$8*((Z294^2-Z295^2)/(2*$I$5)),$D$9*((Z295^2-Z294^2)/(2*$I$5)))+($D$10*(ABS(I295)/90)*(MAX(Z294^2,Z295^2)/(2*$I$5))))-AB294,0))</f>
        <v/>
      </c>
      <c r="AG294">
        <f>IF($D$20=0,1,IFERROR(IF(ROUND(AD294,3)=1,1,IF(AND(ABS(AF294)&lt;$D$19,AD294&lt;1),1,0)),0))</f>
        <v/>
      </c>
      <c r="AH294">
        <f>IFERROR(IF(V32="Supercritical",MAX($D$16,IFERROR(L294,MAX($D$16,POWER((ABS(K294)^2)/($I$5*MAX(F294,0.1)^2),1/3)))),IF(V32="Subcritical",MAX($D$16,IFERROR(W294,MAX($D$16,POWER((ABS(K294)^2)/($I$5*MAX(F294,0.1)^2),1/3)))),IF(AND(IFERROR(V294,0)=1,IFERROR(AG294,0)=1),IF(IFERROR(T294,-1E99)&gt;=IFERROR(AE294,-1E99),MAX($D$16,IFERROR(L294,MAX($D$16,POWER((ABS(K294)^2)/($I$5*MAX(F294,0.1)^2),1/3)))),MAX($D$16,IFERROR(W294,MAX($D$16,POWER((ABS(K294)^2)/($I$5*MAX(F294,0.1)^2),1/3))))),IF(IFERROR(V294,0)=1,MAX($D$16,IFERROR(L294,MAX($D$16,POWER((ABS(K294)^2)/($I$5*MAX(F294,0.1)^2),1/3)))),IF(IFERROR(AG294,0)=1,MAX($D$16,IFERROR(W294,MAX($D$16,POWER((ABS(K294)^2)/($I$5*MAX(F294,0.1)^2),1/3)))),MAX($D$16,POWER((ABS(K294)^2)/($I$5*MAX(F294,0.1)^2),1/3))))))),MAX($D$16,POWER((ABS(K294)^2)/($I$5*MAX(F294,0.1)^2),1/3)))</f>
        <v/>
      </c>
      <c r="AI294">
        <f>E294+AH294</f>
        <v/>
      </c>
      <c r="AJ294">
        <f>AI294+((ABS(K294)/MAX(((F294)+(G294)*(AH294))*(AH294),1E-6))^2)/(2*$I$5)</f>
        <v/>
      </c>
      <c r="AM294" t="n">
        <v>0</v>
      </c>
      <c r="AN294" t="n">
        <v>0</v>
      </c>
      <c r="AO294">
        <f>AM294+AN294</f>
        <v/>
      </c>
      <c r="AP294">
        <f>AP293+AO294</f>
        <v/>
      </c>
      <c r="AQ294">
        <f>ABS(ABS(K294)/MAX(((F294)+(G294)*(AH294))*(AH294),1E-6))/SQRT($I$5*MAX((((F294)+(G294)*(AH294))*(AH294))/MAX((F294)+2*(G294)*(AH294),1E-6),1E-6))</f>
        <v/>
      </c>
      <c r="AR294">
        <f>IF(AQ294&lt;1,"Subcritical","Supercritical")</f>
        <v/>
      </c>
      <c r="AS294">
        <f>((ABS(K294)*$D$6)/(MAX(((F294)+(G294)*(AH294))*(AH294),1E-6)*MAX(((((F294)+(G294)*(AH294))*(AH294))/MAX((F294)+2*(AH294)*SQRT(1+(G294)^2),1E-6))^(2/3),1E-6)))^2</f>
        <v/>
      </c>
    </row>
    <row r="295">
      <c r="A295" t="n">
        <v>146</v>
      </c>
      <c r="B295" t="n">
        <v>144.948</v>
      </c>
      <c r="C295" t="n">
        <v>616438.8810000001</v>
      </c>
      <c r="D295" t="n">
        <v>3097693.824</v>
      </c>
      <c r="E295" t="n">
        <v>632.4895</v>
      </c>
      <c r="F295" t="n">
        <v>5.2</v>
      </c>
      <c r="G295" t="n">
        <v>0</v>
      </c>
      <c r="H295" t="inlineStr">
        <is>
          <t>Normal</t>
        </is>
      </c>
      <c r="I295" t="n">
        <v>0</v>
      </c>
      <c r="J295">
        <f>B295-B294</f>
        <v/>
      </c>
      <c r="K295">
        <f>MAX(0,K294-AO294)</f>
        <v/>
      </c>
      <c r="L295">
        <f>IF($D$20=0,IFERROR(L294,MAX($D$16,POWER((ABS(K295)^2)/($I$5*MAX(F295,0.1)^2),1/3))),IF(IFERROR(V294,0)=0,IFERROR(L294,MAX($D$16,POWER((ABS(K295)^2)/($I$5*MAX(F295,0.1)^2),1/3))),IF(OR(IFERROR(L295,0)=0,IFERROR(S294,0)&lt;1,IFERROR(S295,0)&lt;1),MAX($D$16,POWER((ABS(K295)^2)/($I$5*MAX(F295,0.1)^2),1/3)),IF(IFERROR(U295,0)&gt;0,MAX($D$16,IFERROR(L295,0)+((IFERROR(U295,0))*$D$18*IF((IFERROR(S295,0))&lt;1,1,-1))),IF(IFERROR(U295,0)&lt;0,IF(ABS((MAX($D$16,POWER((ABS(K295)^2)/($I$5*MAX(F295,0.1)^2),1/3)))-IFERROR(L295,0))&gt;$D$19,MAX($D$16,IF((MAX($D$16,POWER((ABS(K295)^2)/($I$5*MAX(F295,0.1)^2),1/3)))&gt;IFERROR(L295,0),MIN((MAX($D$16,POWER((ABS(K295)^2)/($I$5*MAX(F295,0.1)^2),1/3))),IFERROR(L295,0)+(MIN(ABS(IFERROR(U295,0))*$D$18,ABS((MAX($D$16,POWER((ABS(K295)^2)/($I$5*MAX(F295,0.1)^2),1/3)))-IFERROR(L295,0))))),MAX((MAX($D$16,POWER((ABS(K295)^2)/($I$5*MAX(F295,0.1)^2),1/3))),IFERROR(L295,0)-(MIN(ABS(IFERROR(U295,0))*$D$18,ABS((MAX($D$16,POWER((ABS(K295)^2)/($I$5*MAX(F295,0.1)^2),1/3)))-IFERROR(L295,0))))))),MAX($D$16,POWER((ABS(K295)^2)/($I$5*MAX(F295,0.1)^2),1/3))),MAX($D$16,IFERROR(L295,0)))))))</f>
        <v/>
      </c>
      <c r="M295">
        <f>((F295)+(G295)*(L295))*(L295)</f>
        <v/>
      </c>
      <c r="N295">
        <f>(((F295)+(G295)*(L295))*(L295))/MAX((F295)+2*(L295)*SQRT(1+(G295)^2),1E-6)</f>
        <v/>
      </c>
      <c r="O295">
        <f>ABS(K295)/MAX(((F295)+(G295)*(L295))*(L295),1E-6)</f>
        <v/>
      </c>
      <c r="P295">
        <f>E295+L295</f>
        <v/>
      </c>
      <c r="Q295">
        <f>P295+((ABS(K295)/MAX(((F295)+(G295)*(L295))*(L295),1E-6))^2)/(2*$I$5)</f>
        <v/>
      </c>
      <c r="R295">
        <f>((ABS(K295)*$D$6)/(MAX(((F295)+(G295)*(L295))*(L295),1E-6)*MAX(((((F295)+(G295)*(L295))*(L295))/MAX((F295)+2*(L295)*SQRT(1+(G295)^2),1E-6))^(2/3),1E-6)))^2</f>
        <v/>
      </c>
      <c r="S295">
        <f>ABS(ABS(K295)/MAX(((F295)+(G295)*(L295))*(L295),1E-6))/SQRT($I$5*MAX((((F295)+(G295)*(L295))*(L295))/MAX((F295)+2*(G295)*(L295),1E-6),1E-6))</f>
        <v/>
      </c>
      <c r="T295">
        <f>((F295)*(L295)^2)/2+(G295)*(L295)^3/3+(ABS(K295)^2)/($I$5*MAX(((F295)+(G295)*(L295))*(L295),1E-6))</f>
        <v/>
      </c>
      <c r="U295">
        <f>IF($D$20=0,0,IFERROR(Q294-(((R294+R295)/2)*J295)-(IF(O294&gt;O295,$D$8*((O294^2-O295^2)/(2*$I$5)),$D$9*((O295^2-O294^2)/(2*$I$5)))+($D$10*(ABS(I295)/90)*(MAX(O294^2,O295^2)/(2*$I$5))))-Q295,0))</f>
        <v/>
      </c>
      <c r="V295">
        <f>IF($D$20=0,1,IFERROR(IF(ROUND(S295,3)=1,1,IF(AND(ABS(U295)&lt;$D$19,S295&gt;1),1,0)),0))</f>
        <v/>
      </c>
      <c r="W295">
        <f>IF($D$20=0,IFERROR(W296,MAX($D$16,POWER((ABS(K295)^2)/($I$5*MAX(F295,0.1)^2),1/3))),IF(IFERROR(AG296,0)=0,IFERROR(W296,MAX($D$16,POWER((ABS(K295)^2)/($I$5*MAX(F295,0.1)^2),1/3))),IF(OR(IFERROR(W295,0)=0,IFERROR(AD296,0)&gt;1),MAX($D$16,POWER((ABS(K295)^2)/($I$5*MAX(F295,0.1)^2),1/3)),IF(IFERROR(AF295,0)&gt;0,MAX($D$16,IFERROR(W295,0)+((IFERROR(AF295,0))*$D$18*IF((IFERROR(AD295,0))&lt;1,1,-1))),IF(IFERROR(AF295,0)&lt;0,IF(ABS((MAX($D$16,POWER((ABS(K295)^2)/($I$5*MAX(F295,0.1)^2),1/3)))-IFERROR(W295,0))&gt;$D$19,MAX($D$16,IF((MAX($D$16,POWER((ABS(K295)^2)/($I$5*MAX(F295,0.1)^2),1/3)))&gt;IFERROR(W295,0),MIN((MAX($D$16,POWER((ABS(K295)^2)/($I$5*MAX(F295,0.1)^2),1/3))),IFERROR(W295,0)+(MIN(ABS(IFERROR(AF295,0))*$D$18,ABS((MAX($D$16,POWER((ABS(K295)^2)/($I$5*MAX(F295,0.1)^2),1/3)))-IFERROR(W295,0))))),MAX((MAX($D$16,POWER((ABS(K295)^2)/($I$5*MAX(F295,0.1)^2),1/3))),IFERROR(W295,0)-(MIN(ABS(IFERROR(AF295,0))*$D$18,ABS((MAX($D$16,POWER((ABS(K295)^2)/($I$5*MAX(F295,0.1)^2),1/3)))-IFERROR(W295,0))))))),MAX($D$16,POWER((ABS(K295)^2)/($I$5*MAX(F295,0.1)^2),1/3))),MAX($D$16,IFERROR(W295,0)))))))</f>
        <v/>
      </c>
      <c r="X295">
        <f>((F295)+(G295)*(W295))*(W295)</f>
        <v/>
      </c>
      <c r="Y295">
        <f>(((F295)+(G295)*(W295))*(W295))/MAX((F295)+2*(W295)*SQRT(1+(G295)^2),1E-6)</f>
        <v/>
      </c>
      <c r="Z295">
        <f>ABS(K295)/MAX(((F295)+(G295)*(W295))*(W295),1E-6)</f>
        <v/>
      </c>
      <c r="AA295">
        <f>E295+W295</f>
        <v/>
      </c>
      <c r="AB295">
        <f>AA295+((ABS(K295)/MAX(((F295)+(G295)*(W295))*(W295),1E-6))^2)/(2*$I$5)</f>
        <v/>
      </c>
      <c r="AC295">
        <f>((ABS(K295)*$D$6)/(MAX(((F295)+(G295)*(W295))*(W295),1E-6)*MAX(((((F295)+(G295)*(W295))*(W295))/MAX((F295)+2*(W295)*SQRT(1+(G295)^2),1E-6))^(2/3),1E-6)))^2</f>
        <v/>
      </c>
      <c r="AD295">
        <f>ABS(ABS(K295)/MAX(((F295)+(G295)*(W295))*(W295),1E-6))/SQRT($I$5*MAX((((F295)+(G295)*(W295))*(W295))/MAX((F295)+2*(G295)*(W295),1E-6),1E-6))</f>
        <v/>
      </c>
      <c r="AE295">
        <f>((F295)*(W295)^2)/2+(G295)*(W295)^3/3+(ABS(K295)^2)/($I$5*MAX(((F295)+(G295)*(W295))*(W295),1E-6))</f>
        <v/>
      </c>
      <c r="AF295">
        <f>IF($D$20=0,0,IFERROR(AB296+(((AC295+AC296)/2)*J296)+(IF(Z295&gt;Z296,$D$8*((Z295^2-Z296^2)/(2*$I$5)),$D$9*((Z296^2-Z295^2)/(2*$I$5)))+($D$10*(ABS(I296)/90)*(MAX(Z295^2,Z296^2)/(2*$I$5))))-AB295,0))</f>
        <v/>
      </c>
      <c r="AG295">
        <f>IF($D$20=0,1,IFERROR(IF(ROUND(AD295,3)=1,1,IF(AND(ABS(AF295)&lt;$D$19,AD295&lt;1),1,0)),0))</f>
        <v/>
      </c>
      <c r="AH295">
        <f>IFERROR(IF(V32="Supercritical",MAX($D$16,IFERROR(L295,MAX($D$16,POWER((ABS(K295)^2)/($I$5*MAX(F295,0.1)^2),1/3)))),IF(V32="Subcritical",MAX($D$16,IFERROR(W295,MAX($D$16,POWER((ABS(K295)^2)/($I$5*MAX(F295,0.1)^2),1/3)))),IF(AND(IFERROR(V295,0)=1,IFERROR(AG295,0)=1),IF(IFERROR(T295,-1E99)&gt;=IFERROR(AE295,-1E99),MAX($D$16,IFERROR(L295,MAX($D$16,POWER((ABS(K295)^2)/($I$5*MAX(F295,0.1)^2),1/3)))),MAX($D$16,IFERROR(W295,MAX($D$16,POWER((ABS(K295)^2)/($I$5*MAX(F295,0.1)^2),1/3))))),IF(IFERROR(V295,0)=1,MAX($D$16,IFERROR(L295,MAX($D$16,POWER((ABS(K295)^2)/($I$5*MAX(F295,0.1)^2),1/3)))),IF(IFERROR(AG295,0)=1,MAX($D$16,IFERROR(W295,MAX($D$16,POWER((ABS(K295)^2)/($I$5*MAX(F295,0.1)^2),1/3)))),MAX($D$16,POWER((ABS(K295)^2)/($I$5*MAX(F295,0.1)^2),1/3))))))),MAX($D$16,POWER((ABS(K295)^2)/($I$5*MAX(F295,0.1)^2),1/3)))</f>
        <v/>
      </c>
      <c r="AI295">
        <f>E295+AH295</f>
        <v/>
      </c>
      <c r="AJ295">
        <f>AI295+((ABS(K295)/MAX(((F295)+(G295)*(AH295))*(AH295),1E-6))^2)/(2*$I$5)</f>
        <v/>
      </c>
      <c r="AM295" t="n">
        <v>0</v>
      </c>
      <c r="AN295" t="n">
        <v>0</v>
      </c>
      <c r="AO295">
        <f>AM295+AN295</f>
        <v/>
      </c>
      <c r="AP295">
        <f>AP294+AO295</f>
        <v/>
      </c>
      <c r="AQ295">
        <f>ABS(ABS(K295)/MAX(((F295)+(G295)*(AH295))*(AH295),1E-6))/SQRT($I$5*MAX((((F295)+(G295)*(AH295))*(AH295))/MAX((F295)+2*(G295)*(AH295),1E-6),1E-6))</f>
        <v/>
      </c>
      <c r="AR295">
        <f>IF(AQ295&lt;1,"Subcritical","Supercritical")</f>
        <v/>
      </c>
      <c r="AS295">
        <f>((ABS(K295)*$D$6)/(MAX(((F295)+(G295)*(AH295))*(AH295),1E-6)*MAX(((((F295)+(G295)*(AH295))*(AH295))/MAX((F295)+2*(AH295)*SQRT(1+(G295)^2),1E-6))^(2/3),1E-6)))^2</f>
        <v/>
      </c>
    </row>
    <row r="296">
      <c r="A296" t="n">
        <v>147</v>
      </c>
      <c r="B296" t="n">
        <v>145.948</v>
      </c>
      <c r="C296" t="n">
        <v>616437.882</v>
      </c>
      <c r="D296" t="n">
        <v>3097693.776</v>
      </c>
      <c r="E296" t="n">
        <v>632.489</v>
      </c>
      <c r="F296" t="n">
        <v>5.2</v>
      </c>
      <c r="G296" t="n">
        <v>0</v>
      </c>
      <c r="H296" t="inlineStr">
        <is>
          <t>Normal</t>
        </is>
      </c>
      <c r="I296" t="n">
        <v>0.057</v>
      </c>
      <c r="J296">
        <f>B296-B295</f>
        <v/>
      </c>
      <c r="K296">
        <f>MAX(0,K295-AO295)</f>
        <v/>
      </c>
      <c r="L296">
        <f>IF($D$20=0,IFERROR(L295,MAX($D$16,POWER((ABS(K296)^2)/($I$5*MAX(F296,0.1)^2),1/3))),IF(IFERROR(V295,0)=0,IFERROR(L295,MAX($D$16,POWER((ABS(K296)^2)/($I$5*MAX(F296,0.1)^2),1/3))),IF(OR(IFERROR(L296,0)=0,IFERROR(S295,0)&lt;1,IFERROR(S296,0)&lt;1),MAX($D$16,POWER((ABS(K296)^2)/($I$5*MAX(F296,0.1)^2),1/3)),IF(IFERROR(U296,0)&gt;0,MAX($D$16,IFERROR(L296,0)+((IFERROR(U296,0))*$D$18*IF((IFERROR(S296,0))&lt;1,1,-1))),IF(IFERROR(U296,0)&lt;0,IF(ABS((MAX($D$16,POWER((ABS(K296)^2)/($I$5*MAX(F296,0.1)^2),1/3)))-IFERROR(L296,0))&gt;$D$19,MAX($D$16,IF((MAX($D$16,POWER((ABS(K296)^2)/($I$5*MAX(F296,0.1)^2),1/3)))&gt;IFERROR(L296,0),MIN((MAX($D$16,POWER((ABS(K296)^2)/($I$5*MAX(F296,0.1)^2),1/3))),IFERROR(L296,0)+(MIN(ABS(IFERROR(U296,0))*$D$18,ABS((MAX($D$16,POWER((ABS(K296)^2)/($I$5*MAX(F296,0.1)^2),1/3)))-IFERROR(L296,0))))),MAX((MAX($D$16,POWER((ABS(K296)^2)/($I$5*MAX(F296,0.1)^2),1/3))),IFERROR(L296,0)-(MIN(ABS(IFERROR(U296,0))*$D$18,ABS((MAX($D$16,POWER((ABS(K296)^2)/($I$5*MAX(F296,0.1)^2),1/3)))-IFERROR(L296,0))))))),MAX($D$16,POWER((ABS(K296)^2)/($I$5*MAX(F296,0.1)^2),1/3))),MAX($D$16,IFERROR(L296,0)))))))</f>
        <v/>
      </c>
      <c r="M296">
        <f>((F296)+(G296)*(L296))*(L296)</f>
        <v/>
      </c>
      <c r="N296">
        <f>(((F296)+(G296)*(L296))*(L296))/MAX((F296)+2*(L296)*SQRT(1+(G296)^2),1E-6)</f>
        <v/>
      </c>
      <c r="O296">
        <f>ABS(K296)/MAX(((F296)+(G296)*(L296))*(L296),1E-6)</f>
        <v/>
      </c>
      <c r="P296">
        <f>E296+L296</f>
        <v/>
      </c>
      <c r="Q296">
        <f>P296+((ABS(K296)/MAX(((F296)+(G296)*(L296))*(L296),1E-6))^2)/(2*$I$5)</f>
        <v/>
      </c>
      <c r="R296">
        <f>((ABS(K296)*$D$6)/(MAX(((F296)+(G296)*(L296))*(L296),1E-6)*MAX(((((F296)+(G296)*(L296))*(L296))/MAX((F296)+2*(L296)*SQRT(1+(G296)^2),1E-6))^(2/3),1E-6)))^2</f>
        <v/>
      </c>
      <c r="S296">
        <f>ABS(ABS(K296)/MAX(((F296)+(G296)*(L296))*(L296),1E-6))/SQRT($I$5*MAX((((F296)+(G296)*(L296))*(L296))/MAX((F296)+2*(G296)*(L296),1E-6),1E-6))</f>
        <v/>
      </c>
      <c r="T296">
        <f>((F296)*(L296)^2)/2+(G296)*(L296)^3/3+(ABS(K296)^2)/($I$5*MAX(((F296)+(G296)*(L296))*(L296),1E-6))</f>
        <v/>
      </c>
      <c r="U296">
        <f>IF($D$20=0,0,IFERROR(Q295-(((R295+R296)/2)*J296)-(IF(O295&gt;O296,$D$8*((O295^2-O296^2)/(2*$I$5)),$D$9*((O296^2-O295^2)/(2*$I$5)))+($D$10*(ABS(I296)/90)*(MAX(O295^2,O296^2)/(2*$I$5))))-Q296,0))</f>
        <v/>
      </c>
      <c r="V296">
        <f>IF($D$20=0,1,IFERROR(IF(ROUND(S296,3)=1,1,IF(AND(ABS(U296)&lt;$D$19,S296&gt;1),1,0)),0))</f>
        <v/>
      </c>
      <c r="W296">
        <f>IF($D$20=0,IFERROR(W297,MAX($D$16,POWER((ABS(K296)^2)/($I$5*MAX(F296,0.1)^2),1/3))),IF(IFERROR(AG297,0)=0,IFERROR(W297,MAX($D$16,POWER((ABS(K296)^2)/($I$5*MAX(F296,0.1)^2),1/3))),IF(OR(IFERROR(W296,0)=0,IFERROR(AD297,0)&gt;1),MAX($D$16,POWER((ABS(K296)^2)/($I$5*MAX(F296,0.1)^2),1/3)),IF(IFERROR(AF296,0)&gt;0,MAX($D$16,IFERROR(W296,0)+((IFERROR(AF296,0))*$D$18*IF((IFERROR(AD296,0))&lt;1,1,-1))),IF(IFERROR(AF296,0)&lt;0,IF(ABS((MAX($D$16,POWER((ABS(K296)^2)/($I$5*MAX(F296,0.1)^2),1/3)))-IFERROR(W296,0))&gt;$D$19,MAX($D$16,IF((MAX($D$16,POWER((ABS(K296)^2)/($I$5*MAX(F296,0.1)^2),1/3)))&gt;IFERROR(W296,0),MIN((MAX($D$16,POWER((ABS(K296)^2)/($I$5*MAX(F296,0.1)^2),1/3))),IFERROR(W296,0)+(MIN(ABS(IFERROR(AF296,0))*$D$18,ABS((MAX($D$16,POWER((ABS(K296)^2)/($I$5*MAX(F296,0.1)^2),1/3)))-IFERROR(W296,0))))),MAX((MAX($D$16,POWER((ABS(K296)^2)/($I$5*MAX(F296,0.1)^2),1/3))),IFERROR(W296,0)-(MIN(ABS(IFERROR(AF296,0))*$D$18,ABS((MAX($D$16,POWER((ABS(K296)^2)/($I$5*MAX(F296,0.1)^2),1/3)))-IFERROR(W296,0))))))),MAX($D$16,POWER((ABS(K296)^2)/($I$5*MAX(F296,0.1)^2),1/3))),MAX($D$16,IFERROR(W296,0)))))))</f>
        <v/>
      </c>
      <c r="X296">
        <f>((F296)+(G296)*(W296))*(W296)</f>
        <v/>
      </c>
      <c r="Y296">
        <f>(((F296)+(G296)*(W296))*(W296))/MAX((F296)+2*(W296)*SQRT(1+(G296)^2),1E-6)</f>
        <v/>
      </c>
      <c r="Z296">
        <f>ABS(K296)/MAX(((F296)+(G296)*(W296))*(W296),1E-6)</f>
        <v/>
      </c>
      <c r="AA296">
        <f>E296+W296</f>
        <v/>
      </c>
      <c r="AB296">
        <f>AA296+((ABS(K296)/MAX(((F296)+(G296)*(W296))*(W296),1E-6))^2)/(2*$I$5)</f>
        <v/>
      </c>
      <c r="AC296">
        <f>((ABS(K296)*$D$6)/(MAX(((F296)+(G296)*(W296))*(W296),1E-6)*MAX(((((F296)+(G296)*(W296))*(W296))/MAX((F296)+2*(W296)*SQRT(1+(G296)^2),1E-6))^(2/3),1E-6)))^2</f>
        <v/>
      </c>
      <c r="AD296">
        <f>ABS(ABS(K296)/MAX(((F296)+(G296)*(W296))*(W296),1E-6))/SQRT($I$5*MAX((((F296)+(G296)*(W296))*(W296))/MAX((F296)+2*(G296)*(W296),1E-6),1E-6))</f>
        <v/>
      </c>
      <c r="AE296">
        <f>((F296)*(W296)^2)/2+(G296)*(W296)^3/3+(ABS(K296)^2)/($I$5*MAX(((F296)+(G296)*(W296))*(W296),1E-6))</f>
        <v/>
      </c>
      <c r="AF296">
        <f>IF($D$20=0,0,IFERROR(AB297+(((AC296+AC297)/2)*J297)+(IF(Z296&gt;Z297,$D$8*((Z296^2-Z297^2)/(2*$I$5)),$D$9*((Z297^2-Z296^2)/(2*$I$5)))+($D$10*(ABS(I297)/90)*(MAX(Z296^2,Z297^2)/(2*$I$5))))-AB296,0))</f>
        <v/>
      </c>
      <c r="AG296">
        <f>IF($D$20=0,1,IFERROR(IF(ROUND(AD296,3)=1,1,IF(AND(ABS(AF296)&lt;$D$19,AD296&lt;1),1,0)),0))</f>
        <v/>
      </c>
      <c r="AH296">
        <f>IFERROR(IF(V32="Supercritical",MAX($D$16,IFERROR(L296,MAX($D$16,POWER((ABS(K296)^2)/($I$5*MAX(F296,0.1)^2),1/3)))),IF(V32="Subcritical",MAX($D$16,IFERROR(W296,MAX($D$16,POWER((ABS(K296)^2)/($I$5*MAX(F296,0.1)^2),1/3)))),IF(AND(IFERROR(V296,0)=1,IFERROR(AG296,0)=1),IF(IFERROR(T296,-1E99)&gt;=IFERROR(AE296,-1E99),MAX($D$16,IFERROR(L296,MAX($D$16,POWER((ABS(K296)^2)/($I$5*MAX(F296,0.1)^2),1/3)))),MAX($D$16,IFERROR(W296,MAX($D$16,POWER((ABS(K296)^2)/($I$5*MAX(F296,0.1)^2),1/3))))),IF(IFERROR(V296,0)=1,MAX($D$16,IFERROR(L296,MAX($D$16,POWER((ABS(K296)^2)/($I$5*MAX(F296,0.1)^2),1/3)))),IF(IFERROR(AG296,0)=1,MAX($D$16,IFERROR(W296,MAX($D$16,POWER((ABS(K296)^2)/($I$5*MAX(F296,0.1)^2),1/3)))),MAX($D$16,POWER((ABS(K296)^2)/($I$5*MAX(F296,0.1)^2),1/3))))))),MAX($D$16,POWER((ABS(K296)^2)/($I$5*MAX(F296,0.1)^2),1/3)))</f>
        <v/>
      </c>
      <c r="AI296">
        <f>E296+AH296</f>
        <v/>
      </c>
      <c r="AJ296">
        <f>AI296+((ABS(K296)/MAX(((F296)+(G296)*(AH296))*(AH296),1E-6))^2)/(2*$I$5)</f>
        <v/>
      </c>
      <c r="AM296" t="n">
        <v>0</v>
      </c>
      <c r="AN296" t="n">
        <v>0</v>
      </c>
      <c r="AO296">
        <f>AM296+AN296</f>
        <v/>
      </c>
      <c r="AP296">
        <f>AP295+AO296</f>
        <v/>
      </c>
      <c r="AQ296">
        <f>ABS(ABS(K296)/MAX(((F296)+(G296)*(AH296))*(AH296),1E-6))/SQRT($I$5*MAX((((F296)+(G296)*(AH296))*(AH296))/MAX((F296)+2*(G296)*(AH296),1E-6),1E-6))</f>
        <v/>
      </c>
      <c r="AR296">
        <f>IF(AQ296&lt;1,"Subcritical","Supercritical")</f>
        <v/>
      </c>
      <c r="AS296">
        <f>((ABS(K296)*$D$6)/(MAX(((F296)+(G296)*(AH296))*(AH296),1E-6)*MAX(((((F296)+(G296)*(AH296))*(AH296))/MAX((F296)+2*(AH296)*SQRT(1+(G296)^2),1E-6))^(2/3),1E-6)))^2</f>
        <v/>
      </c>
    </row>
    <row r="297">
      <c r="A297" t="n">
        <v>148</v>
      </c>
      <c r="B297" t="n">
        <v>146.948</v>
      </c>
      <c r="C297" t="n">
        <v>616436.883</v>
      </c>
      <c r="D297" t="n">
        <v>3097693.729</v>
      </c>
      <c r="E297" t="n">
        <v>632.4885</v>
      </c>
      <c r="F297" t="n">
        <v>5.2</v>
      </c>
      <c r="G297" t="n">
        <v>0</v>
      </c>
      <c r="H297" t="inlineStr">
        <is>
          <t>Normal</t>
        </is>
      </c>
      <c r="I297" t="n">
        <v>0.057</v>
      </c>
      <c r="J297">
        <f>B297-B296</f>
        <v/>
      </c>
      <c r="K297">
        <f>MAX(0,K296-AO296)</f>
        <v/>
      </c>
      <c r="L297">
        <f>IF($D$20=0,IFERROR(L296,MAX($D$16,POWER((ABS(K297)^2)/($I$5*MAX(F297,0.1)^2),1/3))),IF(IFERROR(V296,0)=0,IFERROR(L296,MAX($D$16,POWER((ABS(K297)^2)/($I$5*MAX(F297,0.1)^2),1/3))),IF(OR(IFERROR(L297,0)=0,IFERROR(S296,0)&lt;1,IFERROR(S297,0)&lt;1),MAX($D$16,POWER((ABS(K297)^2)/($I$5*MAX(F297,0.1)^2),1/3)),IF(IFERROR(U297,0)&gt;0,MAX($D$16,IFERROR(L297,0)+((IFERROR(U297,0))*$D$18*IF((IFERROR(S297,0))&lt;1,1,-1))),IF(IFERROR(U297,0)&lt;0,IF(ABS((MAX($D$16,POWER((ABS(K297)^2)/($I$5*MAX(F297,0.1)^2),1/3)))-IFERROR(L297,0))&gt;$D$19,MAX($D$16,IF((MAX($D$16,POWER((ABS(K297)^2)/($I$5*MAX(F297,0.1)^2),1/3)))&gt;IFERROR(L297,0),MIN((MAX($D$16,POWER((ABS(K297)^2)/($I$5*MAX(F297,0.1)^2),1/3))),IFERROR(L297,0)+(MIN(ABS(IFERROR(U297,0))*$D$18,ABS((MAX($D$16,POWER((ABS(K297)^2)/($I$5*MAX(F297,0.1)^2),1/3)))-IFERROR(L297,0))))),MAX((MAX($D$16,POWER((ABS(K297)^2)/($I$5*MAX(F297,0.1)^2),1/3))),IFERROR(L297,0)-(MIN(ABS(IFERROR(U297,0))*$D$18,ABS((MAX($D$16,POWER((ABS(K297)^2)/($I$5*MAX(F297,0.1)^2),1/3)))-IFERROR(L297,0))))))),MAX($D$16,POWER((ABS(K297)^2)/($I$5*MAX(F297,0.1)^2),1/3))),MAX($D$16,IFERROR(L297,0)))))))</f>
        <v/>
      </c>
      <c r="M297">
        <f>((F297)+(G297)*(L297))*(L297)</f>
        <v/>
      </c>
      <c r="N297">
        <f>(((F297)+(G297)*(L297))*(L297))/MAX((F297)+2*(L297)*SQRT(1+(G297)^2),1E-6)</f>
        <v/>
      </c>
      <c r="O297">
        <f>ABS(K297)/MAX(((F297)+(G297)*(L297))*(L297),1E-6)</f>
        <v/>
      </c>
      <c r="P297">
        <f>E297+L297</f>
        <v/>
      </c>
      <c r="Q297">
        <f>P297+((ABS(K297)/MAX(((F297)+(G297)*(L297))*(L297),1E-6))^2)/(2*$I$5)</f>
        <v/>
      </c>
      <c r="R297">
        <f>((ABS(K297)*$D$6)/(MAX(((F297)+(G297)*(L297))*(L297),1E-6)*MAX(((((F297)+(G297)*(L297))*(L297))/MAX((F297)+2*(L297)*SQRT(1+(G297)^2),1E-6))^(2/3),1E-6)))^2</f>
        <v/>
      </c>
      <c r="S297">
        <f>ABS(ABS(K297)/MAX(((F297)+(G297)*(L297))*(L297),1E-6))/SQRT($I$5*MAX((((F297)+(G297)*(L297))*(L297))/MAX((F297)+2*(G297)*(L297),1E-6),1E-6))</f>
        <v/>
      </c>
      <c r="T297">
        <f>((F297)*(L297)^2)/2+(G297)*(L297)^3/3+(ABS(K297)^2)/($I$5*MAX(((F297)+(G297)*(L297))*(L297),1E-6))</f>
        <v/>
      </c>
      <c r="U297">
        <f>IF($D$20=0,0,IFERROR(Q296-(((R296+R297)/2)*J297)-(IF(O296&gt;O297,$D$8*((O296^2-O297^2)/(2*$I$5)),$D$9*((O297^2-O296^2)/(2*$I$5)))+($D$10*(ABS(I297)/90)*(MAX(O296^2,O297^2)/(2*$I$5))))-Q297,0))</f>
        <v/>
      </c>
      <c r="V297">
        <f>IF($D$20=0,1,IFERROR(IF(ROUND(S297,3)=1,1,IF(AND(ABS(U297)&lt;$D$19,S297&gt;1),1,0)),0))</f>
        <v/>
      </c>
      <c r="W297">
        <f>IF($D$20=0,IFERROR(W298,MAX($D$16,POWER((ABS(K297)^2)/($I$5*MAX(F297,0.1)^2),1/3))),IF(IFERROR(AG298,0)=0,IFERROR(W298,MAX($D$16,POWER((ABS(K297)^2)/($I$5*MAX(F297,0.1)^2),1/3))),IF(OR(IFERROR(W297,0)=0,IFERROR(AD298,0)&gt;1),MAX($D$16,POWER((ABS(K297)^2)/($I$5*MAX(F297,0.1)^2),1/3)),IF(IFERROR(AF297,0)&gt;0,MAX($D$16,IFERROR(W297,0)+((IFERROR(AF297,0))*$D$18*IF((IFERROR(AD297,0))&lt;1,1,-1))),IF(IFERROR(AF297,0)&lt;0,IF(ABS((MAX($D$16,POWER((ABS(K297)^2)/($I$5*MAX(F297,0.1)^2),1/3)))-IFERROR(W297,0))&gt;$D$19,MAX($D$16,IF((MAX($D$16,POWER((ABS(K297)^2)/($I$5*MAX(F297,0.1)^2),1/3)))&gt;IFERROR(W297,0),MIN((MAX($D$16,POWER((ABS(K297)^2)/($I$5*MAX(F297,0.1)^2),1/3))),IFERROR(W297,0)+(MIN(ABS(IFERROR(AF297,0))*$D$18,ABS((MAX($D$16,POWER((ABS(K297)^2)/($I$5*MAX(F297,0.1)^2),1/3)))-IFERROR(W297,0))))),MAX((MAX($D$16,POWER((ABS(K297)^2)/($I$5*MAX(F297,0.1)^2),1/3))),IFERROR(W297,0)-(MIN(ABS(IFERROR(AF297,0))*$D$18,ABS((MAX($D$16,POWER((ABS(K297)^2)/($I$5*MAX(F297,0.1)^2),1/3)))-IFERROR(W297,0))))))),MAX($D$16,POWER((ABS(K297)^2)/($I$5*MAX(F297,0.1)^2),1/3))),MAX($D$16,IFERROR(W297,0)))))))</f>
        <v/>
      </c>
      <c r="X297">
        <f>((F297)+(G297)*(W297))*(W297)</f>
        <v/>
      </c>
      <c r="Y297">
        <f>(((F297)+(G297)*(W297))*(W297))/MAX((F297)+2*(W297)*SQRT(1+(G297)^2),1E-6)</f>
        <v/>
      </c>
      <c r="Z297">
        <f>ABS(K297)/MAX(((F297)+(G297)*(W297))*(W297),1E-6)</f>
        <v/>
      </c>
      <c r="AA297">
        <f>E297+W297</f>
        <v/>
      </c>
      <c r="AB297">
        <f>AA297+((ABS(K297)/MAX(((F297)+(G297)*(W297))*(W297),1E-6))^2)/(2*$I$5)</f>
        <v/>
      </c>
      <c r="AC297">
        <f>((ABS(K297)*$D$6)/(MAX(((F297)+(G297)*(W297))*(W297),1E-6)*MAX(((((F297)+(G297)*(W297))*(W297))/MAX((F297)+2*(W297)*SQRT(1+(G297)^2),1E-6))^(2/3),1E-6)))^2</f>
        <v/>
      </c>
      <c r="AD297">
        <f>ABS(ABS(K297)/MAX(((F297)+(G297)*(W297))*(W297),1E-6))/SQRT($I$5*MAX((((F297)+(G297)*(W297))*(W297))/MAX((F297)+2*(G297)*(W297),1E-6),1E-6))</f>
        <v/>
      </c>
      <c r="AE297">
        <f>((F297)*(W297)^2)/2+(G297)*(W297)^3/3+(ABS(K297)^2)/($I$5*MAX(((F297)+(G297)*(W297))*(W297),1E-6))</f>
        <v/>
      </c>
      <c r="AF297">
        <f>IF($D$20=0,0,IFERROR(AB298+(((AC297+AC298)/2)*J298)+(IF(Z297&gt;Z298,$D$8*((Z297^2-Z298^2)/(2*$I$5)),$D$9*((Z298^2-Z297^2)/(2*$I$5)))+($D$10*(ABS(I298)/90)*(MAX(Z297^2,Z298^2)/(2*$I$5))))-AB297,0))</f>
        <v/>
      </c>
      <c r="AG297">
        <f>IF($D$20=0,1,IFERROR(IF(ROUND(AD297,3)=1,1,IF(AND(ABS(AF297)&lt;$D$19,AD297&lt;1),1,0)),0))</f>
        <v/>
      </c>
      <c r="AH297">
        <f>IFERROR(IF(V32="Supercritical",MAX($D$16,IFERROR(L297,MAX($D$16,POWER((ABS(K297)^2)/($I$5*MAX(F297,0.1)^2),1/3)))),IF(V32="Subcritical",MAX($D$16,IFERROR(W297,MAX($D$16,POWER((ABS(K297)^2)/($I$5*MAX(F297,0.1)^2),1/3)))),IF(AND(IFERROR(V297,0)=1,IFERROR(AG297,0)=1),IF(IFERROR(T297,-1E99)&gt;=IFERROR(AE297,-1E99),MAX($D$16,IFERROR(L297,MAX($D$16,POWER((ABS(K297)^2)/($I$5*MAX(F297,0.1)^2),1/3)))),MAX($D$16,IFERROR(W297,MAX($D$16,POWER((ABS(K297)^2)/($I$5*MAX(F297,0.1)^2),1/3))))),IF(IFERROR(V297,0)=1,MAX($D$16,IFERROR(L297,MAX($D$16,POWER((ABS(K297)^2)/($I$5*MAX(F297,0.1)^2),1/3)))),IF(IFERROR(AG297,0)=1,MAX($D$16,IFERROR(W297,MAX($D$16,POWER((ABS(K297)^2)/($I$5*MAX(F297,0.1)^2),1/3)))),MAX($D$16,POWER((ABS(K297)^2)/($I$5*MAX(F297,0.1)^2),1/3))))))),MAX($D$16,POWER((ABS(K297)^2)/($I$5*MAX(F297,0.1)^2),1/3)))</f>
        <v/>
      </c>
      <c r="AI297">
        <f>E297+AH297</f>
        <v/>
      </c>
      <c r="AJ297">
        <f>AI297+((ABS(K297)/MAX(((F297)+(G297)*(AH297))*(AH297),1E-6))^2)/(2*$I$5)</f>
        <v/>
      </c>
      <c r="AM297" t="n">
        <v>0</v>
      </c>
      <c r="AN297" t="n">
        <v>0</v>
      </c>
      <c r="AO297">
        <f>AM297+AN297</f>
        <v/>
      </c>
      <c r="AP297">
        <f>AP296+AO297</f>
        <v/>
      </c>
      <c r="AQ297">
        <f>ABS(ABS(K297)/MAX(((F297)+(G297)*(AH297))*(AH297),1E-6))/SQRT($I$5*MAX((((F297)+(G297)*(AH297))*(AH297))/MAX((F297)+2*(G297)*(AH297),1E-6),1E-6))</f>
        <v/>
      </c>
      <c r="AR297">
        <f>IF(AQ297&lt;1,"Subcritical","Supercritical")</f>
        <v/>
      </c>
      <c r="AS297">
        <f>((ABS(K297)*$D$6)/(MAX(((F297)+(G297)*(AH297))*(AH297),1E-6)*MAX(((((F297)+(G297)*(AH297))*(AH297))/MAX((F297)+2*(AH297)*SQRT(1+(G297)^2),1E-6))^(2/3),1E-6)))^2</f>
        <v/>
      </c>
    </row>
    <row r="298">
      <c r="A298" t="n">
        <v>149</v>
      </c>
      <c r="B298" t="n">
        <v>147.949</v>
      </c>
      <c r="C298" t="n">
        <v>616435.884</v>
      </c>
      <c r="D298" t="n">
        <v>3097693.681</v>
      </c>
      <c r="E298" t="n">
        <v>632.4880000000001</v>
      </c>
      <c r="F298" t="n">
        <v>5.2</v>
      </c>
      <c r="G298" t="n">
        <v>0</v>
      </c>
      <c r="H298" t="inlineStr">
        <is>
          <t>Normal</t>
        </is>
      </c>
      <c r="I298" t="n">
        <v>0</v>
      </c>
      <c r="J298">
        <f>B298-B297</f>
        <v/>
      </c>
      <c r="K298">
        <f>MAX(0,K297-AO297)</f>
        <v/>
      </c>
      <c r="L298">
        <f>IF($D$20=0,IFERROR(L297,MAX($D$16,POWER((ABS(K298)^2)/($I$5*MAX(F298,0.1)^2),1/3))),IF(IFERROR(V297,0)=0,IFERROR(L297,MAX($D$16,POWER((ABS(K298)^2)/($I$5*MAX(F298,0.1)^2),1/3))),IF(OR(IFERROR(L298,0)=0,IFERROR(S297,0)&lt;1,IFERROR(S298,0)&lt;1),MAX($D$16,POWER((ABS(K298)^2)/($I$5*MAX(F298,0.1)^2),1/3)),IF(IFERROR(U298,0)&gt;0,MAX($D$16,IFERROR(L298,0)+((IFERROR(U298,0))*$D$18*IF((IFERROR(S298,0))&lt;1,1,-1))),IF(IFERROR(U298,0)&lt;0,IF(ABS((MAX($D$16,POWER((ABS(K298)^2)/($I$5*MAX(F298,0.1)^2),1/3)))-IFERROR(L298,0))&gt;$D$19,MAX($D$16,IF((MAX($D$16,POWER((ABS(K298)^2)/($I$5*MAX(F298,0.1)^2),1/3)))&gt;IFERROR(L298,0),MIN((MAX($D$16,POWER((ABS(K298)^2)/($I$5*MAX(F298,0.1)^2),1/3))),IFERROR(L298,0)+(MIN(ABS(IFERROR(U298,0))*$D$18,ABS((MAX($D$16,POWER((ABS(K298)^2)/($I$5*MAX(F298,0.1)^2),1/3)))-IFERROR(L298,0))))),MAX((MAX($D$16,POWER((ABS(K298)^2)/($I$5*MAX(F298,0.1)^2),1/3))),IFERROR(L298,0)-(MIN(ABS(IFERROR(U298,0))*$D$18,ABS((MAX($D$16,POWER((ABS(K298)^2)/($I$5*MAX(F298,0.1)^2),1/3)))-IFERROR(L298,0))))))),MAX($D$16,POWER((ABS(K298)^2)/($I$5*MAX(F298,0.1)^2),1/3))),MAX($D$16,IFERROR(L298,0)))))))</f>
        <v/>
      </c>
      <c r="M298">
        <f>((F298)+(G298)*(L298))*(L298)</f>
        <v/>
      </c>
      <c r="N298">
        <f>(((F298)+(G298)*(L298))*(L298))/MAX((F298)+2*(L298)*SQRT(1+(G298)^2),1E-6)</f>
        <v/>
      </c>
      <c r="O298">
        <f>ABS(K298)/MAX(((F298)+(G298)*(L298))*(L298),1E-6)</f>
        <v/>
      </c>
      <c r="P298">
        <f>E298+L298</f>
        <v/>
      </c>
      <c r="Q298">
        <f>P298+((ABS(K298)/MAX(((F298)+(G298)*(L298))*(L298),1E-6))^2)/(2*$I$5)</f>
        <v/>
      </c>
      <c r="R298">
        <f>((ABS(K298)*$D$6)/(MAX(((F298)+(G298)*(L298))*(L298),1E-6)*MAX(((((F298)+(G298)*(L298))*(L298))/MAX((F298)+2*(L298)*SQRT(1+(G298)^2),1E-6))^(2/3),1E-6)))^2</f>
        <v/>
      </c>
      <c r="S298">
        <f>ABS(ABS(K298)/MAX(((F298)+(G298)*(L298))*(L298),1E-6))/SQRT($I$5*MAX((((F298)+(G298)*(L298))*(L298))/MAX((F298)+2*(G298)*(L298),1E-6),1E-6))</f>
        <v/>
      </c>
      <c r="T298">
        <f>((F298)*(L298)^2)/2+(G298)*(L298)^3/3+(ABS(K298)^2)/($I$5*MAX(((F298)+(G298)*(L298))*(L298),1E-6))</f>
        <v/>
      </c>
      <c r="U298">
        <f>IF($D$20=0,0,IFERROR(Q297-(((R297+R298)/2)*J298)-(IF(O297&gt;O298,$D$8*((O297^2-O298^2)/(2*$I$5)),$D$9*((O298^2-O297^2)/(2*$I$5)))+($D$10*(ABS(I298)/90)*(MAX(O297^2,O298^2)/(2*$I$5))))-Q298,0))</f>
        <v/>
      </c>
      <c r="V298">
        <f>IF($D$20=0,1,IFERROR(IF(ROUND(S298,3)=1,1,IF(AND(ABS(U298)&lt;$D$19,S298&gt;1),1,0)),0))</f>
        <v/>
      </c>
      <c r="W298">
        <f>IF($D$20=0,IFERROR(W299,MAX($D$16,POWER((ABS(K298)^2)/($I$5*MAX(F298,0.1)^2),1/3))),IF(IFERROR(AG299,0)=0,IFERROR(W299,MAX($D$16,POWER((ABS(K298)^2)/($I$5*MAX(F298,0.1)^2),1/3))),IF(OR(IFERROR(W298,0)=0,IFERROR(AD299,0)&gt;1),MAX($D$16,POWER((ABS(K298)^2)/($I$5*MAX(F298,0.1)^2),1/3)),IF(IFERROR(AF298,0)&gt;0,MAX($D$16,IFERROR(W298,0)+((IFERROR(AF298,0))*$D$18*IF((IFERROR(AD298,0))&lt;1,1,-1))),IF(IFERROR(AF298,0)&lt;0,IF(ABS((MAX($D$16,POWER((ABS(K298)^2)/($I$5*MAX(F298,0.1)^2),1/3)))-IFERROR(W298,0))&gt;$D$19,MAX($D$16,IF((MAX($D$16,POWER((ABS(K298)^2)/($I$5*MAX(F298,0.1)^2),1/3)))&gt;IFERROR(W298,0),MIN((MAX($D$16,POWER((ABS(K298)^2)/($I$5*MAX(F298,0.1)^2),1/3))),IFERROR(W298,0)+(MIN(ABS(IFERROR(AF298,0))*$D$18,ABS((MAX($D$16,POWER((ABS(K298)^2)/($I$5*MAX(F298,0.1)^2),1/3)))-IFERROR(W298,0))))),MAX((MAX($D$16,POWER((ABS(K298)^2)/($I$5*MAX(F298,0.1)^2),1/3))),IFERROR(W298,0)-(MIN(ABS(IFERROR(AF298,0))*$D$18,ABS((MAX($D$16,POWER((ABS(K298)^2)/($I$5*MAX(F298,0.1)^2),1/3)))-IFERROR(W298,0))))))),MAX($D$16,POWER((ABS(K298)^2)/($I$5*MAX(F298,0.1)^2),1/3))),MAX($D$16,IFERROR(W298,0)))))))</f>
        <v/>
      </c>
      <c r="X298">
        <f>((F298)+(G298)*(W298))*(W298)</f>
        <v/>
      </c>
      <c r="Y298">
        <f>(((F298)+(G298)*(W298))*(W298))/MAX((F298)+2*(W298)*SQRT(1+(G298)^2),1E-6)</f>
        <v/>
      </c>
      <c r="Z298">
        <f>ABS(K298)/MAX(((F298)+(G298)*(W298))*(W298),1E-6)</f>
        <v/>
      </c>
      <c r="AA298">
        <f>E298+W298</f>
        <v/>
      </c>
      <c r="AB298">
        <f>AA298+((ABS(K298)/MAX(((F298)+(G298)*(W298))*(W298),1E-6))^2)/(2*$I$5)</f>
        <v/>
      </c>
      <c r="AC298">
        <f>((ABS(K298)*$D$6)/(MAX(((F298)+(G298)*(W298))*(W298),1E-6)*MAX(((((F298)+(G298)*(W298))*(W298))/MAX((F298)+2*(W298)*SQRT(1+(G298)^2),1E-6))^(2/3),1E-6)))^2</f>
        <v/>
      </c>
      <c r="AD298">
        <f>ABS(ABS(K298)/MAX(((F298)+(G298)*(W298))*(W298),1E-6))/SQRT($I$5*MAX((((F298)+(G298)*(W298))*(W298))/MAX((F298)+2*(G298)*(W298),1E-6),1E-6))</f>
        <v/>
      </c>
      <c r="AE298">
        <f>((F298)*(W298)^2)/2+(G298)*(W298)^3/3+(ABS(K298)^2)/($I$5*MAX(((F298)+(G298)*(W298))*(W298),1E-6))</f>
        <v/>
      </c>
      <c r="AF298">
        <f>IF($D$20=0,0,IFERROR(AB299+(((AC298+AC299)/2)*J299)+(IF(Z298&gt;Z299,$D$8*((Z298^2-Z299^2)/(2*$I$5)),$D$9*((Z299^2-Z298^2)/(2*$I$5)))+($D$10*(ABS(I299)/90)*(MAX(Z298^2,Z299^2)/(2*$I$5))))-AB298,0))</f>
        <v/>
      </c>
      <c r="AG298">
        <f>IF($D$20=0,1,IFERROR(IF(ROUND(AD298,3)=1,1,IF(AND(ABS(AF298)&lt;$D$19,AD298&lt;1),1,0)),0))</f>
        <v/>
      </c>
      <c r="AH298">
        <f>IFERROR(IF(V32="Supercritical",MAX($D$16,IFERROR(L298,MAX($D$16,POWER((ABS(K298)^2)/($I$5*MAX(F298,0.1)^2),1/3)))),IF(V32="Subcritical",MAX($D$16,IFERROR(W298,MAX($D$16,POWER((ABS(K298)^2)/($I$5*MAX(F298,0.1)^2),1/3)))),IF(AND(IFERROR(V298,0)=1,IFERROR(AG298,0)=1),IF(IFERROR(T298,-1E99)&gt;=IFERROR(AE298,-1E99),MAX($D$16,IFERROR(L298,MAX($D$16,POWER((ABS(K298)^2)/($I$5*MAX(F298,0.1)^2),1/3)))),MAX($D$16,IFERROR(W298,MAX($D$16,POWER((ABS(K298)^2)/($I$5*MAX(F298,0.1)^2),1/3))))),IF(IFERROR(V298,0)=1,MAX($D$16,IFERROR(L298,MAX($D$16,POWER((ABS(K298)^2)/($I$5*MAX(F298,0.1)^2),1/3)))),IF(IFERROR(AG298,0)=1,MAX($D$16,IFERROR(W298,MAX($D$16,POWER((ABS(K298)^2)/($I$5*MAX(F298,0.1)^2),1/3)))),MAX($D$16,POWER((ABS(K298)^2)/($I$5*MAX(F298,0.1)^2),1/3))))))),MAX($D$16,POWER((ABS(K298)^2)/($I$5*MAX(F298,0.1)^2),1/3)))</f>
        <v/>
      </c>
      <c r="AI298">
        <f>E298+AH298</f>
        <v/>
      </c>
      <c r="AJ298">
        <f>AI298+((ABS(K298)/MAX(((F298)+(G298)*(AH298))*(AH298),1E-6))^2)/(2*$I$5)</f>
        <v/>
      </c>
      <c r="AM298" t="n">
        <v>0</v>
      </c>
      <c r="AN298" t="n">
        <v>0</v>
      </c>
      <c r="AO298">
        <f>AM298+AN298</f>
        <v/>
      </c>
      <c r="AP298">
        <f>AP297+AO298</f>
        <v/>
      </c>
      <c r="AQ298">
        <f>ABS(ABS(K298)/MAX(((F298)+(G298)*(AH298))*(AH298),1E-6))/SQRT($I$5*MAX((((F298)+(G298)*(AH298))*(AH298))/MAX((F298)+2*(G298)*(AH298),1E-6),1E-6))</f>
        <v/>
      </c>
      <c r="AR298">
        <f>IF(AQ298&lt;1,"Subcritical","Supercritical")</f>
        <v/>
      </c>
      <c r="AS298">
        <f>((ABS(K298)*$D$6)/(MAX(((F298)+(G298)*(AH298))*(AH298),1E-6)*MAX(((((F298)+(G298)*(AH298))*(AH298))/MAX((F298)+2*(AH298)*SQRT(1+(G298)^2),1E-6))^(2/3),1E-6)))^2</f>
        <v/>
      </c>
    </row>
    <row r="299">
      <c r="A299" t="n">
        <v>150</v>
      </c>
      <c r="B299" t="n">
        <v>148.949</v>
      </c>
      <c r="C299" t="n">
        <v>616434.885</v>
      </c>
      <c r="D299" t="n">
        <v>3097693.633</v>
      </c>
      <c r="E299" t="n">
        <v>632.4875</v>
      </c>
      <c r="F299" t="n">
        <v>5.2</v>
      </c>
      <c r="G299" t="n">
        <v>0</v>
      </c>
      <c r="H299" t="inlineStr">
        <is>
          <t>Normal</t>
        </is>
      </c>
      <c r="I299" t="n">
        <v>0.055</v>
      </c>
      <c r="J299">
        <f>B299-B298</f>
        <v/>
      </c>
      <c r="K299">
        <f>MAX(0,K298-AO298)</f>
        <v/>
      </c>
      <c r="L299">
        <f>IF($D$20=0,IFERROR(L298,MAX($D$16,POWER((ABS(K299)^2)/($I$5*MAX(F299,0.1)^2),1/3))),IF(IFERROR(V298,0)=0,IFERROR(L298,MAX($D$16,POWER((ABS(K299)^2)/($I$5*MAX(F299,0.1)^2),1/3))),IF(OR(IFERROR(L299,0)=0,IFERROR(S298,0)&lt;1,IFERROR(S299,0)&lt;1),MAX($D$16,POWER((ABS(K299)^2)/($I$5*MAX(F299,0.1)^2),1/3)),IF(IFERROR(U299,0)&gt;0,MAX($D$16,IFERROR(L299,0)+((IFERROR(U299,0))*$D$18*IF((IFERROR(S299,0))&lt;1,1,-1))),IF(IFERROR(U299,0)&lt;0,IF(ABS((MAX($D$16,POWER((ABS(K299)^2)/($I$5*MAX(F299,0.1)^2),1/3)))-IFERROR(L299,0))&gt;$D$19,MAX($D$16,IF((MAX($D$16,POWER((ABS(K299)^2)/($I$5*MAX(F299,0.1)^2),1/3)))&gt;IFERROR(L299,0),MIN((MAX($D$16,POWER((ABS(K299)^2)/($I$5*MAX(F299,0.1)^2),1/3))),IFERROR(L299,0)+(MIN(ABS(IFERROR(U299,0))*$D$18,ABS((MAX($D$16,POWER((ABS(K299)^2)/($I$5*MAX(F299,0.1)^2),1/3)))-IFERROR(L299,0))))),MAX((MAX($D$16,POWER((ABS(K299)^2)/($I$5*MAX(F299,0.1)^2),1/3))),IFERROR(L299,0)-(MIN(ABS(IFERROR(U299,0))*$D$18,ABS((MAX($D$16,POWER((ABS(K299)^2)/($I$5*MAX(F299,0.1)^2),1/3)))-IFERROR(L299,0))))))),MAX($D$16,POWER((ABS(K299)^2)/($I$5*MAX(F299,0.1)^2),1/3))),MAX($D$16,IFERROR(L299,0)))))))</f>
        <v/>
      </c>
      <c r="M299">
        <f>((F299)+(G299)*(L299))*(L299)</f>
        <v/>
      </c>
      <c r="N299">
        <f>(((F299)+(G299)*(L299))*(L299))/MAX((F299)+2*(L299)*SQRT(1+(G299)^2),1E-6)</f>
        <v/>
      </c>
      <c r="O299">
        <f>ABS(K299)/MAX(((F299)+(G299)*(L299))*(L299),1E-6)</f>
        <v/>
      </c>
      <c r="P299">
        <f>E299+L299</f>
        <v/>
      </c>
      <c r="Q299">
        <f>P299+((ABS(K299)/MAX(((F299)+(G299)*(L299))*(L299),1E-6))^2)/(2*$I$5)</f>
        <v/>
      </c>
      <c r="R299">
        <f>((ABS(K299)*$D$6)/(MAX(((F299)+(G299)*(L299))*(L299),1E-6)*MAX(((((F299)+(G299)*(L299))*(L299))/MAX((F299)+2*(L299)*SQRT(1+(G299)^2),1E-6))^(2/3),1E-6)))^2</f>
        <v/>
      </c>
      <c r="S299">
        <f>ABS(ABS(K299)/MAX(((F299)+(G299)*(L299))*(L299),1E-6))/SQRT($I$5*MAX((((F299)+(G299)*(L299))*(L299))/MAX((F299)+2*(G299)*(L299),1E-6),1E-6))</f>
        <v/>
      </c>
      <c r="T299">
        <f>((F299)*(L299)^2)/2+(G299)*(L299)^3/3+(ABS(K299)^2)/($I$5*MAX(((F299)+(G299)*(L299))*(L299),1E-6))</f>
        <v/>
      </c>
      <c r="U299">
        <f>IF($D$20=0,0,IFERROR(Q298-(((R298+R299)/2)*J299)-(IF(O298&gt;O299,$D$8*((O298^2-O299^2)/(2*$I$5)),$D$9*((O299^2-O298^2)/(2*$I$5)))+($D$10*(ABS(I299)/90)*(MAX(O298^2,O299^2)/(2*$I$5))))-Q299,0))</f>
        <v/>
      </c>
      <c r="V299">
        <f>IF($D$20=0,1,IFERROR(IF(ROUND(S299,3)=1,1,IF(AND(ABS(U299)&lt;$D$19,S299&gt;1),1,0)),0))</f>
        <v/>
      </c>
      <c r="W299">
        <f>IF($D$20=0,IFERROR(W300,MAX($D$16,POWER((ABS(K299)^2)/($I$5*MAX(F299,0.1)^2),1/3))),IF(IFERROR(AG300,0)=0,IFERROR(W300,MAX($D$16,POWER((ABS(K299)^2)/($I$5*MAX(F299,0.1)^2),1/3))),IF(OR(IFERROR(W299,0)=0,IFERROR(AD300,0)&gt;1),MAX($D$16,POWER((ABS(K299)^2)/($I$5*MAX(F299,0.1)^2),1/3)),IF(IFERROR(AF299,0)&gt;0,MAX($D$16,IFERROR(W299,0)+((IFERROR(AF299,0))*$D$18*IF((IFERROR(AD299,0))&lt;1,1,-1))),IF(IFERROR(AF299,0)&lt;0,IF(ABS((MAX($D$16,POWER((ABS(K299)^2)/($I$5*MAX(F299,0.1)^2),1/3)))-IFERROR(W299,0))&gt;$D$19,MAX($D$16,IF((MAX($D$16,POWER((ABS(K299)^2)/($I$5*MAX(F299,0.1)^2),1/3)))&gt;IFERROR(W299,0),MIN((MAX($D$16,POWER((ABS(K299)^2)/($I$5*MAX(F299,0.1)^2),1/3))),IFERROR(W299,0)+(MIN(ABS(IFERROR(AF299,0))*$D$18,ABS((MAX($D$16,POWER((ABS(K299)^2)/($I$5*MAX(F299,0.1)^2),1/3)))-IFERROR(W299,0))))),MAX((MAX($D$16,POWER((ABS(K299)^2)/($I$5*MAX(F299,0.1)^2),1/3))),IFERROR(W299,0)-(MIN(ABS(IFERROR(AF299,0))*$D$18,ABS((MAX($D$16,POWER((ABS(K299)^2)/($I$5*MAX(F299,0.1)^2),1/3)))-IFERROR(W299,0))))))),MAX($D$16,POWER((ABS(K299)^2)/($I$5*MAX(F299,0.1)^2),1/3))),MAX($D$16,IFERROR(W299,0)))))))</f>
        <v/>
      </c>
      <c r="X299">
        <f>((F299)+(G299)*(W299))*(W299)</f>
        <v/>
      </c>
      <c r="Y299">
        <f>(((F299)+(G299)*(W299))*(W299))/MAX((F299)+2*(W299)*SQRT(1+(G299)^2),1E-6)</f>
        <v/>
      </c>
      <c r="Z299">
        <f>ABS(K299)/MAX(((F299)+(G299)*(W299))*(W299),1E-6)</f>
        <v/>
      </c>
      <c r="AA299">
        <f>E299+W299</f>
        <v/>
      </c>
      <c r="AB299">
        <f>AA299+((ABS(K299)/MAX(((F299)+(G299)*(W299))*(W299),1E-6))^2)/(2*$I$5)</f>
        <v/>
      </c>
      <c r="AC299">
        <f>((ABS(K299)*$D$6)/(MAX(((F299)+(G299)*(W299))*(W299),1E-6)*MAX(((((F299)+(G299)*(W299))*(W299))/MAX((F299)+2*(W299)*SQRT(1+(G299)^2),1E-6))^(2/3),1E-6)))^2</f>
        <v/>
      </c>
      <c r="AD299">
        <f>ABS(ABS(K299)/MAX(((F299)+(G299)*(W299))*(W299),1E-6))/SQRT($I$5*MAX((((F299)+(G299)*(W299))*(W299))/MAX((F299)+2*(G299)*(W299),1E-6),1E-6))</f>
        <v/>
      </c>
      <c r="AE299">
        <f>((F299)*(W299)^2)/2+(G299)*(W299)^3/3+(ABS(K299)^2)/($I$5*MAX(((F299)+(G299)*(W299))*(W299),1E-6))</f>
        <v/>
      </c>
      <c r="AF299">
        <f>IF($D$20=0,0,IFERROR(AB300+(((AC299+AC300)/2)*J300)+(IF(Z299&gt;Z300,$D$8*((Z299^2-Z300^2)/(2*$I$5)),$D$9*((Z300^2-Z299^2)/(2*$I$5)))+($D$10*(ABS(I300)/90)*(MAX(Z299^2,Z300^2)/(2*$I$5))))-AB299,0))</f>
        <v/>
      </c>
      <c r="AG299">
        <f>IF($D$20=0,1,IFERROR(IF(ROUND(AD299,3)=1,1,IF(AND(ABS(AF299)&lt;$D$19,AD299&lt;1),1,0)),0))</f>
        <v/>
      </c>
      <c r="AH299">
        <f>IFERROR(IF(V32="Supercritical",MAX($D$16,IFERROR(L299,MAX($D$16,POWER((ABS(K299)^2)/($I$5*MAX(F299,0.1)^2),1/3)))),IF(V32="Subcritical",MAX($D$16,IFERROR(W299,MAX($D$16,POWER((ABS(K299)^2)/($I$5*MAX(F299,0.1)^2),1/3)))),IF(AND(IFERROR(V299,0)=1,IFERROR(AG299,0)=1),IF(IFERROR(T299,-1E99)&gt;=IFERROR(AE299,-1E99),MAX($D$16,IFERROR(L299,MAX($D$16,POWER((ABS(K299)^2)/($I$5*MAX(F299,0.1)^2),1/3)))),MAX($D$16,IFERROR(W299,MAX($D$16,POWER((ABS(K299)^2)/($I$5*MAX(F299,0.1)^2),1/3))))),IF(IFERROR(V299,0)=1,MAX($D$16,IFERROR(L299,MAX($D$16,POWER((ABS(K299)^2)/($I$5*MAX(F299,0.1)^2),1/3)))),IF(IFERROR(AG299,0)=1,MAX($D$16,IFERROR(W299,MAX($D$16,POWER((ABS(K299)^2)/($I$5*MAX(F299,0.1)^2),1/3)))),MAX($D$16,POWER((ABS(K299)^2)/($I$5*MAX(F299,0.1)^2),1/3))))))),MAX($D$16,POWER((ABS(K299)^2)/($I$5*MAX(F299,0.1)^2),1/3)))</f>
        <v/>
      </c>
      <c r="AI299">
        <f>E299+AH299</f>
        <v/>
      </c>
      <c r="AJ299">
        <f>AI299+((ABS(K299)/MAX(((F299)+(G299)*(AH299))*(AH299),1E-6))^2)/(2*$I$5)</f>
        <v/>
      </c>
      <c r="AM299" t="n">
        <v>0</v>
      </c>
      <c r="AN299" t="n">
        <v>0</v>
      </c>
      <c r="AO299">
        <f>AM299+AN299</f>
        <v/>
      </c>
      <c r="AP299">
        <f>AP298+AO299</f>
        <v/>
      </c>
      <c r="AQ299">
        <f>ABS(ABS(K299)/MAX(((F299)+(G299)*(AH299))*(AH299),1E-6))/SQRT($I$5*MAX((((F299)+(G299)*(AH299))*(AH299))/MAX((F299)+2*(G299)*(AH299),1E-6),1E-6))</f>
        <v/>
      </c>
      <c r="AR299">
        <f>IF(AQ299&lt;1,"Subcritical","Supercritical")</f>
        <v/>
      </c>
      <c r="AS299">
        <f>((ABS(K299)*$D$6)/(MAX(((F299)+(G299)*(AH299))*(AH299),1E-6)*MAX(((((F299)+(G299)*(AH299))*(AH299))/MAX((F299)+2*(AH299)*SQRT(1+(G299)^2),1E-6))^(2/3),1E-6)))^2</f>
        <v/>
      </c>
    </row>
    <row r="300">
      <c r="A300" t="n">
        <v>151</v>
      </c>
      <c r="B300" t="n">
        <v>149.948</v>
      </c>
      <c r="C300" t="n">
        <v>616433.887</v>
      </c>
      <c r="D300" t="n">
        <v>3097693.586</v>
      </c>
      <c r="E300" t="n">
        <v>632.487</v>
      </c>
      <c r="F300" t="n">
        <v>5.2</v>
      </c>
      <c r="G300" t="n">
        <v>0</v>
      </c>
      <c r="H300" t="inlineStr">
        <is>
          <t>Normal</t>
        </is>
      </c>
      <c r="I300" t="n">
        <v>0.055</v>
      </c>
      <c r="J300">
        <f>B300-B299</f>
        <v/>
      </c>
      <c r="K300">
        <f>MAX(0,K299-AO299)</f>
        <v/>
      </c>
      <c r="L300">
        <f>IF($D$20=0,IFERROR(L299,MAX($D$16,POWER((ABS(K300)^2)/($I$5*MAX(F300,0.1)^2),1/3))),IF(IFERROR(V299,0)=0,IFERROR(L299,MAX($D$16,POWER((ABS(K300)^2)/($I$5*MAX(F300,0.1)^2),1/3))),IF(OR(IFERROR(L300,0)=0,IFERROR(S299,0)&lt;1,IFERROR(S300,0)&lt;1),MAX($D$16,POWER((ABS(K300)^2)/($I$5*MAX(F300,0.1)^2),1/3)),IF(IFERROR(U300,0)&gt;0,MAX($D$16,IFERROR(L300,0)+((IFERROR(U300,0))*$D$18*IF((IFERROR(S300,0))&lt;1,1,-1))),IF(IFERROR(U300,0)&lt;0,IF(ABS((MAX($D$16,POWER((ABS(K300)^2)/($I$5*MAX(F300,0.1)^2),1/3)))-IFERROR(L300,0))&gt;$D$19,MAX($D$16,IF((MAX($D$16,POWER((ABS(K300)^2)/($I$5*MAX(F300,0.1)^2),1/3)))&gt;IFERROR(L300,0),MIN((MAX($D$16,POWER((ABS(K300)^2)/($I$5*MAX(F300,0.1)^2),1/3))),IFERROR(L300,0)+(MIN(ABS(IFERROR(U300,0))*$D$18,ABS((MAX($D$16,POWER((ABS(K300)^2)/($I$5*MAX(F300,0.1)^2),1/3)))-IFERROR(L300,0))))),MAX((MAX($D$16,POWER((ABS(K300)^2)/($I$5*MAX(F300,0.1)^2),1/3))),IFERROR(L300,0)-(MIN(ABS(IFERROR(U300,0))*$D$18,ABS((MAX($D$16,POWER((ABS(K300)^2)/($I$5*MAX(F300,0.1)^2),1/3)))-IFERROR(L300,0))))))),MAX($D$16,POWER((ABS(K300)^2)/($I$5*MAX(F300,0.1)^2),1/3))),MAX($D$16,IFERROR(L300,0)))))))</f>
        <v/>
      </c>
      <c r="M300">
        <f>((F300)+(G300)*(L300))*(L300)</f>
        <v/>
      </c>
      <c r="N300">
        <f>(((F300)+(G300)*(L300))*(L300))/MAX((F300)+2*(L300)*SQRT(1+(G300)^2),1E-6)</f>
        <v/>
      </c>
      <c r="O300">
        <f>ABS(K300)/MAX(((F300)+(G300)*(L300))*(L300),1E-6)</f>
        <v/>
      </c>
      <c r="P300">
        <f>E300+L300</f>
        <v/>
      </c>
      <c r="Q300">
        <f>P300+((ABS(K300)/MAX(((F300)+(G300)*(L300))*(L300),1E-6))^2)/(2*$I$5)</f>
        <v/>
      </c>
      <c r="R300">
        <f>((ABS(K300)*$D$6)/(MAX(((F300)+(G300)*(L300))*(L300),1E-6)*MAX(((((F300)+(G300)*(L300))*(L300))/MAX((F300)+2*(L300)*SQRT(1+(G300)^2),1E-6))^(2/3),1E-6)))^2</f>
        <v/>
      </c>
      <c r="S300">
        <f>ABS(ABS(K300)/MAX(((F300)+(G300)*(L300))*(L300),1E-6))/SQRT($I$5*MAX((((F300)+(G300)*(L300))*(L300))/MAX((F300)+2*(G300)*(L300),1E-6),1E-6))</f>
        <v/>
      </c>
      <c r="T300">
        <f>((F300)*(L300)^2)/2+(G300)*(L300)^3/3+(ABS(K300)^2)/($I$5*MAX(((F300)+(G300)*(L300))*(L300),1E-6))</f>
        <v/>
      </c>
      <c r="U300">
        <f>IF($D$20=0,0,IFERROR(Q299-(((R299+R300)/2)*J300)-(IF(O299&gt;O300,$D$8*((O299^2-O300^2)/(2*$I$5)),$D$9*((O300^2-O299^2)/(2*$I$5)))+($D$10*(ABS(I300)/90)*(MAX(O299^2,O300^2)/(2*$I$5))))-Q300,0))</f>
        <v/>
      </c>
      <c r="V300">
        <f>IF($D$20=0,1,IFERROR(IF(ROUND(S300,3)=1,1,IF(AND(ABS(U300)&lt;$D$19,S300&gt;1),1,0)),0))</f>
        <v/>
      </c>
      <c r="W300">
        <f>IF($D$20=0,IFERROR(W301,MAX($D$16,POWER((ABS(K300)^2)/($I$5*MAX(F300,0.1)^2),1/3))),IF(IFERROR(AG301,0)=0,IFERROR(W301,MAX($D$16,POWER((ABS(K300)^2)/($I$5*MAX(F300,0.1)^2),1/3))),IF(OR(IFERROR(W300,0)=0,IFERROR(AD301,0)&gt;1),MAX($D$16,POWER((ABS(K300)^2)/($I$5*MAX(F300,0.1)^2),1/3)),IF(IFERROR(AF300,0)&gt;0,MAX($D$16,IFERROR(W300,0)+((IFERROR(AF300,0))*$D$18*IF((IFERROR(AD300,0))&lt;1,1,-1))),IF(IFERROR(AF300,0)&lt;0,IF(ABS((MAX($D$16,POWER((ABS(K300)^2)/($I$5*MAX(F300,0.1)^2),1/3)))-IFERROR(W300,0))&gt;$D$19,MAX($D$16,IF((MAX($D$16,POWER((ABS(K300)^2)/($I$5*MAX(F300,0.1)^2),1/3)))&gt;IFERROR(W300,0),MIN((MAX($D$16,POWER((ABS(K300)^2)/($I$5*MAX(F300,0.1)^2),1/3))),IFERROR(W300,0)+(MIN(ABS(IFERROR(AF300,0))*$D$18,ABS((MAX($D$16,POWER((ABS(K300)^2)/($I$5*MAX(F300,0.1)^2),1/3)))-IFERROR(W300,0))))),MAX((MAX($D$16,POWER((ABS(K300)^2)/($I$5*MAX(F300,0.1)^2),1/3))),IFERROR(W300,0)-(MIN(ABS(IFERROR(AF300,0))*$D$18,ABS((MAX($D$16,POWER((ABS(K300)^2)/($I$5*MAX(F300,0.1)^2),1/3)))-IFERROR(W300,0))))))),MAX($D$16,POWER((ABS(K300)^2)/($I$5*MAX(F300,0.1)^2),1/3))),MAX($D$16,IFERROR(W300,0)))))))</f>
        <v/>
      </c>
      <c r="X300">
        <f>((F300)+(G300)*(W300))*(W300)</f>
        <v/>
      </c>
      <c r="Y300">
        <f>(((F300)+(G300)*(W300))*(W300))/MAX((F300)+2*(W300)*SQRT(1+(G300)^2),1E-6)</f>
        <v/>
      </c>
      <c r="Z300">
        <f>ABS(K300)/MAX(((F300)+(G300)*(W300))*(W300),1E-6)</f>
        <v/>
      </c>
      <c r="AA300">
        <f>E300+W300</f>
        <v/>
      </c>
      <c r="AB300">
        <f>AA300+((ABS(K300)/MAX(((F300)+(G300)*(W300))*(W300),1E-6))^2)/(2*$I$5)</f>
        <v/>
      </c>
      <c r="AC300">
        <f>((ABS(K300)*$D$6)/(MAX(((F300)+(G300)*(W300))*(W300),1E-6)*MAX(((((F300)+(G300)*(W300))*(W300))/MAX((F300)+2*(W300)*SQRT(1+(G300)^2),1E-6))^(2/3),1E-6)))^2</f>
        <v/>
      </c>
      <c r="AD300">
        <f>ABS(ABS(K300)/MAX(((F300)+(G300)*(W300))*(W300),1E-6))/SQRT($I$5*MAX((((F300)+(G300)*(W300))*(W300))/MAX((F300)+2*(G300)*(W300),1E-6),1E-6))</f>
        <v/>
      </c>
      <c r="AE300">
        <f>((F300)*(W300)^2)/2+(G300)*(W300)^3/3+(ABS(K300)^2)/($I$5*MAX(((F300)+(G300)*(W300))*(W300),1E-6))</f>
        <v/>
      </c>
      <c r="AF300">
        <f>IF($D$20=0,0,IFERROR(AB301+(((AC300+AC301)/2)*J301)+(IF(Z300&gt;Z301,$D$8*((Z300^2-Z301^2)/(2*$I$5)),$D$9*((Z301^2-Z300^2)/(2*$I$5)))+($D$10*(ABS(I301)/90)*(MAX(Z300^2,Z301^2)/(2*$I$5))))-AB300,0))</f>
        <v/>
      </c>
      <c r="AG300">
        <f>IF($D$20=0,1,IFERROR(IF(ROUND(AD300,3)=1,1,IF(AND(ABS(AF300)&lt;$D$19,AD300&lt;1),1,0)),0))</f>
        <v/>
      </c>
      <c r="AH300">
        <f>IFERROR(IF(V32="Supercritical",MAX($D$16,IFERROR(L300,MAX($D$16,POWER((ABS(K300)^2)/($I$5*MAX(F300,0.1)^2),1/3)))),IF(V32="Subcritical",MAX($D$16,IFERROR(W300,MAX($D$16,POWER((ABS(K300)^2)/($I$5*MAX(F300,0.1)^2),1/3)))),IF(AND(IFERROR(V300,0)=1,IFERROR(AG300,0)=1),IF(IFERROR(T300,-1E99)&gt;=IFERROR(AE300,-1E99),MAX($D$16,IFERROR(L300,MAX($D$16,POWER((ABS(K300)^2)/($I$5*MAX(F300,0.1)^2),1/3)))),MAX($D$16,IFERROR(W300,MAX($D$16,POWER((ABS(K300)^2)/($I$5*MAX(F300,0.1)^2),1/3))))),IF(IFERROR(V300,0)=1,MAX($D$16,IFERROR(L300,MAX($D$16,POWER((ABS(K300)^2)/($I$5*MAX(F300,0.1)^2),1/3)))),IF(IFERROR(AG300,0)=1,MAX($D$16,IFERROR(W300,MAX($D$16,POWER((ABS(K300)^2)/($I$5*MAX(F300,0.1)^2),1/3)))),MAX($D$16,POWER((ABS(K300)^2)/($I$5*MAX(F300,0.1)^2),1/3))))))),MAX($D$16,POWER((ABS(K300)^2)/($I$5*MAX(F300,0.1)^2),1/3)))</f>
        <v/>
      </c>
      <c r="AI300">
        <f>E300+AH300</f>
        <v/>
      </c>
      <c r="AJ300">
        <f>AI300+((ABS(K300)/MAX(((F300)+(G300)*(AH300))*(AH300),1E-6))^2)/(2*$I$5)</f>
        <v/>
      </c>
      <c r="AM300" t="n">
        <v>0</v>
      </c>
      <c r="AN300" t="n">
        <v>0</v>
      </c>
      <c r="AO300">
        <f>AM300+AN300</f>
        <v/>
      </c>
      <c r="AP300">
        <f>AP299+AO300</f>
        <v/>
      </c>
      <c r="AQ300">
        <f>ABS(ABS(K300)/MAX(((F300)+(G300)*(AH300))*(AH300),1E-6))/SQRT($I$5*MAX((((F300)+(G300)*(AH300))*(AH300))/MAX((F300)+2*(G300)*(AH300),1E-6),1E-6))</f>
        <v/>
      </c>
      <c r="AR300">
        <f>IF(AQ300&lt;1,"Subcritical","Supercritical")</f>
        <v/>
      </c>
      <c r="AS300">
        <f>((ABS(K300)*$D$6)/(MAX(((F300)+(G300)*(AH300))*(AH300),1E-6)*MAX(((((F300)+(G300)*(AH300))*(AH300))/MAX((F300)+2*(AH300)*SQRT(1+(G300)^2),1E-6))^(2/3),1E-6)))^2</f>
        <v/>
      </c>
    </row>
    <row r="301">
      <c r="A301" t="n">
        <v>152</v>
      </c>
      <c r="B301" t="n">
        <v>150.948</v>
      </c>
      <c r="C301" t="n">
        <v>616432.888</v>
      </c>
      <c r="D301" t="n">
        <v>3097693.538</v>
      </c>
      <c r="E301" t="n">
        <v>632.4865</v>
      </c>
      <c r="F301" t="n">
        <v>5.2</v>
      </c>
      <c r="G301" t="n">
        <v>0</v>
      </c>
      <c r="H301" t="inlineStr">
        <is>
          <t>Normal</t>
        </is>
      </c>
      <c r="I301" t="n">
        <v>0.057</v>
      </c>
      <c r="J301">
        <f>B301-B300</f>
        <v/>
      </c>
      <c r="K301">
        <f>MAX(0,K300-AO300)</f>
        <v/>
      </c>
      <c r="L301">
        <f>IF($D$20=0,IFERROR(L300,MAX($D$16,POWER((ABS(K301)^2)/($I$5*MAX(F301,0.1)^2),1/3))),IF(IFERROR(V300,0)=0,IFERROR(L300,MAX($D$16,POWER((ABS(K301)^2)/($I$5*MAX(F301,0.1)^2),1/3))),IF(OR(IFERROR(L301,0)=0,IFERROR(S300,0)&lt;1,IFERROR(S301,0)&lt;1),MAX($D$16,POWER((ABS(K301)^2)/($I$5*MAX(F301,0.1)^2),1/3)),IF(IFERROR(U301,0)&gt;0,MAX($D$16,IFERROR(L301,0)+((IFERROR(U301,0))*$D$18*IF((IFERROR(S301,0))&lt;1,1,-1))),IF(IFERROR(U301,0)&lt;0,IF(ABS((MAX($D$16,POWER((ABS(K301)^2)/($I$5*MAX(F301,0.1)^2),1/3)))-IFERROR(L301,0))&gt;$D$19,MAX($D$16,IF((MAX($D$16,POWER((ABS(K301)^2)/($I$5*MAX(F301,0.1)^2),1/3)))&gt;IFERROR(L301,0),MIN((MAX($D$16,POWER((ABS(K301)^2)/($I$5*MAX(F301,0.1)^2),1/3))),IFERROR(L301,0)+(MIN(ABS(IFERROR(U301,0))*$D$18,ABS((MAX($D$16,POWER((ABS(K301)^2)/($I$5*MAX(F301,0.1)^2),1/3)))-IFERROR(L301,0))))),MAX((MAX($D$16,POWER((ABS(K301)^2)/($I$5*MAX(F301,0.1)^2),1/3))),IFERROR(L301,0)-(MIN(ABS(IFERROR(U301,0))*$D$18,ABS((MAX($D$16,POWER((ABS(K301)^2)/($I$5*MAX(F301,0.1)^2),1/3)))-IFERROR(L301,0))))))),MAX($D$16,POWER((ABS(K301)^2)/($I$5*MAX(F301,0.1)^2),1/3))),MAX($D$16,IFERROR(L301,0)))))))</f>
        <v/>
      </c>
      <c r="M301">
        <f>((F301)+(G301)*(L301))*(L301)</f>
        <v/>
      </c>
      <c r="N301">
        <f>(((F301)+(G301)*(L301))*(L301))/MAX((F301)+2*(L301)*SQRT(1+(G301)^2),1E-6)</f>
        <v/>
      </c>
      <c r="O301">
        <f>ABS(K301)/MAX(((F301)+(G301)*(L301))*(L301),1E-6)</f>
        <v/>
      </c>
      <c r="P301">
        <f>E301+L301</f>
        <v/>
      </c>
      <c r="Q301">
        <f>P301+((ABS(K301)/MAX(((F301)+(G301)*(L301))*(L301),1E-6))^2)/(2*$I$5)</f>
        <v/>
      </c>
      <c r="R301">
        <f>((ABS(K301)*$D$6)/(MAX(((F301)+(G301)*(L301))*(L301),1E-6)*MAX(((((F301)+(G301)*(L301))*(L301))/MAX((F301)+2*(L301)*SQRT(1+(G301)^2),1E-6))^(2/3),1E-6)))^2</f>
        <v/>
      </c>
      <c r="S301">
        <f>ABS(ABS(K301)/MAX(((F301)+(G301)*(L301))*(L301),1E-6))/SQRT($I$5*MAX((((F301)+(G301)*(L301))*(L301))/MAX((F301)+2*(G301)*(L301),1E-6),1E-6))</f>
        <v/>
      </c>
      <c r="T301">
        <f>((F301)*(L301)^2)/2+(G301)*(L301)^3/3+(ABS(K301)^2)/($I$5*MAX(((F301)+(G301)*(L301))*(L301),1E-6))</f>
        <v/>
      </c>
      <c r="U301">
        <f>IF($D$20=0,0,IFERROR(Q300-(((R300+R301)/2)*J301)-(IF(O300&gt;O301,$D$8*((O300^2-O301^2)/(2*$I$5)),$D$9*((O301^2-O300^2)/(2*$I$5)))+($D$10*(ABS(I301)/90)*(MAX(O300^2,O301^2)/(2*$I$5))))-Q301,0))</f>
        <v/>
      </c>
      <c r="V301">
        <f>IF($D$20=0,1,IFERROR(IF(ROUND(S301,3)=1,1,IF(AND(ABS(U301)&lt;$D$19,S301&gt;1),1,0)),0))</f>
        <v/>
      </c>
      <c r="W301">
        <f>IF($D$20=0,IFERROR(W302,MAX($D$16,POWER((ABS(K301)^2)/($I$5*MAX(F301,0.1)^2),1/3))),IF(IFERROR(AG302,0)=0,IFERROR(W302,MAX($D$16,POWER((ABS(K301)^2)/($I$5*MAX(F301,0.1)^2),1/3))),IF(OR(IFERROR(W301,0)=0,IFERROR(AD302,0)&gt;1),MAX($D$16,POWER((ABS(K301)^2)/($I$5*MAX(F301,0.1)^2),1/3)),IF(IFERROR(AF301,0)&gt;0,MAX($D$16,IFERROR(W301,0)+((IFERROR(AF301,0))*$D$18*IF((IFERROR(AD301,0))&lt;1,1,-1))),IF(IFERROR(AF301,0)&lt;0,IF(ABS((MAX($D$16,POWER((ABS(K301)^2)/($I$5*MAX(F301,0.1)^2),1/3)))-IFERROR(W301,0))&gt;$D$19,MAX($D$16,IF((MAX($D$16,POWER((ABS(K301)^2)/($I$5*MAX(F301,0.1)^2),1/3)))&gt;IFERROR(W301,0),MIN((MAX($D$16,POWER((ABS(K301)^2)/($I$5*MAX(F301,0.1)^2),1/3))),IFERROR(W301,0)+(MIN(ABS(IFERROR(AF301,0))*$D$18,ABS((MAX($D$16,POWER((ABS(K301)^2)/($I$5*MAX(F301,0.1)^2),1/3)))-IFERROR(W301,0))))),MAX((MAX($D$16,POWER((ABS(K301)^2)/($I$5*MAX(F301,0.1)^2),1/3))),IFERROR(W301,0)-(MIN(ABS(IFERROR(AF301,0))*$D$18,ABS((MAX($D$16,POWER((ABS(K301)^2)/($I$5*MAX(F301,0.1)^2),1/3)))-IFERROR(W301,0))))))),MAX($D$16,POWER((ABS(K301)^2)/($I$5*MAX(F301,0.1)^2),1/3))),MAX($D$16,IFERROR(W301,0)))))))</f>
        <v/>
      </c>
      <c r="X301">
        <f>((F301)+(G301)*(W301))*(W301)</f>
        <v/>
      </c>
      <c r="Y301">
        <f>(((F301)+(G301)*(W301))*(W301))/MAX((F301)+2*(W301)*SQRT(1+(G301)^2),1E-6)</f>
        <v/>
      </c>
      <c r="Z301">
        <f>ABS(K301)/MAX(((F301)+(G301)*(W301))*(W301),1E-6)</f>
        <v/>
      </c>
      <c r="AA301">
        <f>E301+W301</f>
        <v/>
      </c>
      <c r="AB301">
        <f>AA301+((ABS(K301)/MAX(((F301)+(G301)*(W301))*(W301),1E-6))^2)/(2*$I$5)</f>
        <v/>
      </c>
      <c r="AC301">
        <f>((ABS(K301)*$D$6)/(MAX(((F301)+(G301)*(W301))*(W301),1E-6)*MAX(((((F301)+(G301)*(W301))*(W301))/MAX((F301)+2*(W301)*SQRT(1+(G301)^2),1E-6))^(2/3),1E-6)))^2</f>
        <v/>
      </c>
      <c r="AD301">
        <f>ABS(ABS(K301)/MAX(((F301)+(G301)*(W301))*(W301),1E-6))/SQRT($I$5*MAX((((F301)+(G301)*(W301))*(W301))/MAX((F301)+2*(G301)*(W301),1E-6),1E-6))</f>
        <v/>
      </c>
      <c r="AE301">
        <f>((F301)*(W301)^2)/2+(G301)*(W301)^3/3+(ABS(K301)^2)/($I$5*MAX(((F301)+(G301)*(W301))*(W301),1E-6))</f>
        <v/>
      </c>
      <c r="AF301">
        <f>IF($D$20=0,0,IFERROR(AB302+(((AC301+AC302)/2)*J302)+(IF(Z301&gt;Z302,$D$8*((Z301^2-Z302^2)/(2*$I$5)),$D$9*((Z302^2-Z301^2)/(2*$I$5)))+($D$10*(ABS(I302)/90)*(MAX(Z301^2,Z302^2)/(2*$I$5))))-AB301,0))</f>
        <v/>
      </c>
      <c r="AG301">
        <f>IF($D$20=0,1,IFERROR(IF(ROUND(AD301,3)=1,1,IF(AND(ABS(AF301)&lt;$D$19,AD301&lt;1),1,0)),0))</f>
        <v/>
      </c>
      <c r="AH301">
        <f>IFERROR(IF(V32="Supercritical",MAX($D$16,IFERROR(L301,MAX($D$16,POWER((ABS(K301)^2)/($I$5*MAX(F301,0.1)^2),1/3)))),IF(V32="Subcritical",MAX($D$16,IFERROR(W301,MAX($D$16,POWER((ABS(K301)^2)/($I$5*MAX(F301,0.1)^2),1/3)))),IF(AND(IFERROR(V301,0)=1,IFERROR(AG301,0)=1),IF(IFERROR(T301,-1E99)&gt;=IFERROR(AE301,-1E99),MAX($D$16,IFERROR(L301,MAX($D$16,POWER((ABS(K301)^2)/($I$5*MAX(F301,0.1)^2),1/3)))),MAX($D$16,IFERROR(W301,MAX($D$16,POWER((ABS(K301)^2)/($I$5*MAX(F301,0.1)^2),1/3))))),IF(IFERROR(V301,0)=1,MAX($D$16,IFERROR(L301,MAX($D$16,POWER((ABS(K301)^2)/($I$5*MAX(F301,0.1)^2),1/3)))),IF(IFERROR(AG301,0)=1,MAX($D$16,IFERROR(W301,MAX($D$16,POWER((ABS(K301)^2)/($I$5*MAX(F301,0.1)^2),1/3)))),MAX($D$16,POWER((ABS(K301)^2)/($I$5*MAX(F301,0.1)^2),1/3))))))),MAX($D$16,POWER((ABS(K301)^2)/($I$5*MAX(F301,0.1)^2),1/3)))</f>
        <v/>
      </c>
      <c r="AI301">
        <f>E301+AH301</f>
        <v/>
      </c>
      <c r="AJ301">
        <f>AI301+((ABS(K301)/MAX(((F301)+(G301)*(AH301))*(AH301),1E-6))^2)/(2*$I$5)</f>
        <v/>
      </c>
      <c r="AM301" t="n">
        <v>0</v>
      </c>
      <c r="AN301" t="n">
        <v>0</v>
      </c>
      <c r="AO301">
        <f>AM301+AN301</f>
        <v/>
      </c>
      <c r="AP301">
        <f>AP300+AO301</f>
        <v/>
      </c>
      <c r="AQ301">
        <f>ABS(ABS(K301)/MAX(((F301)+(G301)*(AH301))*(AH301),1E-6))/SQRT($I$5*MAX((((F301)+(G301)*(AH301))*(AH301))/MAX((F301)+2*(G301)*(AH301),1E-6),1E-6))</f>
        <v/>
      </c>
      <c r="AR301">
        <f>IF(AQ301&lt;1,"Subcritical","Supercritical")</f>
        <v/>
      </c>
      <c r="AS301">
        <f>((ABS(K301)*$D$6)/(MAX(((F301)+(G301)*(AH301))*(AH301),1E-6)*MAX(((((F301)+(G301)*(AH301))*(AH301))/MAX((F301)+2*(AH301)*SQRT(1+(G301)^2),1E-6))^(2/3),1E-6)))^2</f>
        <v/>
      </c>
    </row>
    <row r="302">
      <c r="A302" t="n">
        <v>153</v>
      </c>
      <c r="B302" t="n">
        <v>151.948</v>
      </c>
      <c r="C302" t="n">
        <v>616431.889</v>
      </c>
      <c r="D302" t="n">
        <v>3097693.491</v>
      </c>
      <c r="E302" t="n">
        <v>632.486</v>
      </c>
      <c r="F302" t="n">
        <v>5.2</v>
      </c>
      <c r="G302" t="n">
        <v>0</v>
      </c>
      <c r="H302" t="inlineStr">
        <is>
          <t>Normal</t>
        </is>
      </c>
      <c r="I302" t="n">
        <v>0.057</v>
      </c>
      <c r="J302">
        <f>B302-B301</f>
        <v/>
      </c>
      <c r="K302">
        <f>MAX(0,K301-AO301)</f>
        <v/>
      </c>
      <c r="L302">
        <f>IF($D$20=0,IFERROR(L301,MAX($D$16,POWER((ABS(K302)^2)/($I$5*MAX(F302,0.1)^2),1/3))),IF(IFERROR(V301,0)=0,IFERROR(L301,MAX($D$16,POWER((ABS(K302)^2)/($I$5*MAX(F302,0.1)^2),1/3))),IF(OR(IFERROR(L302,0)=0,IFERROR(S301,0)&lt;1,IFERROR(S302,0)&lt;1),MAX($D$16,POWER((ABS(K302)^2)/($I$5*MAX(F302,0.1)^2),1/3)),IF(IFERROR(U302,0)&gt;0,MAX($D$16,IFERROR(L302,0)+((IFERROR(U302,0))*$D$18*IF((IFERROR(S302,0))&lt;1,1,-1))),IF(IFERROR(U302,0)&lt;0,IF(ABS((MAX($D$16,POWER((ABS(K302)^2)/($I$5*MAX(F302,0.1)^2),1/3)))-IFERROR(L302,0))&gt;$D$19,MAX($D$16,IF((MAX($D$16,POWER((ABS(K302)^2)/($I$5*MAX(F302,0.1)^2),1/3)))&gt;IFERROR(L302,0),MIN((MAX($D$16,POWER((ABS(K302)^2)/($I$5*MAX(F302,0.1)^2),1/3))),IFERROR(L302,0)+(MIN(ABS(IFERROR(U302,0))*$D$18,ABS((MAX($D$16,POWER((ABS(K302)^2)/($I$5*MAX(F302,0.1)^2),1/3)))-IFERROR(L302,0))))),MAX((MAX($D$16,POWER((ABS(K302)^2)/($I$5*MAX(F302,0.1)^2),1/3))),IFERROR(L302,0)-(MIN(ABS(IFERROR(U302,0))*$D$18,ABS((MAX($D$16,POWER((ABS(K302)^2)/($I$5*MAX(F302,0.1)^2),1/3)))-IFERROR(L302,0))))))),MAX($D$16,POWER((ABS(K302)^2)/($I$5*MAX(F302,0.1)^2),1/3))),MAX($D$16,IFERROR(L302,0)))))))</f>
        <v/>
      </c>
      <c r="M302">
        <f>((F302)+(G302)*(L302))*(L302)</f>
        <v/>
      </c>
      <c r="N302">
        <f>(((F302)+(G302)*(L302))*(L302))/MAX((F302)+2*(L302)*SQRT(1+(G302)^2),1E-6)</f>
        <v/>
      </c>
      <c r="O302">
        <f>ABS(K302)/MAX(((F302)+(G302)*(L302))*(L302),1E-6)</f>
        <v/>
      </c>
      <c r="P302">
        <f>E302+L302</f>
        <v/>
      </c>
      <c r="Q302">
        <f>P302+((ABS(K302)/MAX(((F302)+(G302)*(L302))*(L302),1E-6))^2)/(2*$I$5)</f>
        <v/>
      </c>
      <c r="R302">
        <f>((ABS(K302)*$D$6)/(MAX(((F302)+(G302)*(L302))*(L302),1E-6)*MAX(((((F302)+(G302)*(L302))*(L302))/MAX((F302)+2*(L302)*SQRT(1+(G302)^2),1E-6))^(2/3),1E-6)))^2</f>
        <v/>
      </c>
      <c r="S302">
        <f>ABS(ABS(K302)/MAX(((F302)+(G302)*(L302))*(L302),1E-6))/SQRT($I$5*MAX((((F302)+(G302)*(L302))*(L302))/MAX((F302)+2*(G302)*(L302),1E-6),1E-6))</f>
        <v/>
      </c>
      <c r="T302">
        <f>((F302)*(L302)^2)/2+(G302)*(L302)^3/3+(ABS(K302)^2)/($I$5*MAX(((F302)+(G302)*(L302))*(L302),1E-6))</f>
        <v/>
      </c>
      <c r="U302">
        <f>IF($D$20=0,0,IFERROR(Q301-(((R301+R302)/2)*J302)-(IF(O301&gt;O302,$D$8*((O301^2-O302^2)/(2*$I$5)),$D$9*((O302^2-O301^2)/(2*$I$5)))+($D$10*(ABS(I302)/90)*(MAX(O301^2,O302^2)/(2*$I$5))))-Q302,0))</f>
        <v/>
      </c>
      <c r="V302">
        <f>IF($D$20=0,1,IFERROR(IF(ROUND(S302,3)=1,1,IF(AND(ABS(U302)&lt;$D$19,S302&gt;1),1,0)),0))</f>
        <v/>
      </c>
      <c r="W302">
        <f>IF($D$20=0,IFERROR(W303,MAX($D$16,POWER((ABS(K302)^2)/($I$5*MAX(F302,0.1)^2),1/3))),IF(IFERROR(AG303,0)=0,IFERROR(W303,MAX($D$16,POWER((ABS(K302)^2)/($I$5*MAX(F302,0.1)^2),1/3))),IF(OR(IFERROR(W302,0)=0,IFERROR(AD303,0)&gt;1),MAX($D$16,POWER((ABS(K302)^2)/($I$5*MAX(F302,0.1)^2),1/3)),IF(IFERROR(AF302,0)&gt;0,MAX($D$16,IFERROR(W302,0)+((IFERROR(AF302,0))*$D$18*IF((IFERROR(AD302,0))&lt;1,1,-1))),IF(IFERROR(AF302,0)&lt;0,IF(ABS((MAX($D$16,POWER((ABS(K302)^2)/($I$5*MAX(F302,0.1)^2),1/3)))-IFERROR(W302,0))&gt;$D$19,MAX($D$16,IF((MAX($D$16,POWER((ABS(K302)^2)/($I$5*MAX(F302,0.1)^2),1/3)))&gt;IFERROR(W302,0),MIN((MAX($D$16,POWER((ABS(K302)^2)/($I$5*MAX(F302,0.1)^2),1/3))),IFERROR(W302,0)+(MIN(ABS(IFERROR(AF302,0))*$D$18,ABS((MAX($D$16,POWER((ABS(K302)^2)/($I$5*MAX(F302,0.1)^2),1/3)))-IFERROR(W302,0))))),MAX((MAX($D$16,POWER((ABS(K302)^2)/($I$5*MAX(F302,0.1)^2),1/3))),IFERROR(W302,0)-(MIN(ABS(IFERROR(AF302,0))*$D$18,ABS((MAX($D$16,POWER((ABS(K302)^2)/($I$5*MAX(F302,0.1)^2),1/3)))-IFERROR(W302,0))))))),MAX($D$16,POWER((ABS(K302)^2)/($I$5*MAX(F302,0.1)^2),1/3))),MAX($D$16,IFERROR(W302,0)))))))</f>
        <v/>
      </c>
      <c r="X302">
        <f>((F302)+(G302)*(W302))*(W302)</f>
        <v/>
      </c>
      <c r="Y302">
        <f>(((F302)+(G302)*(W302))*(W302))/MAX((F302)+2*(W302)*SQRT(1+(G302)^2),1E-6)</f>
        <v/>
      </c>
      <c r="Z302">
        <f>ABS(K302)/MAX(((F302)+(G302)*(W302))*(W302),1E-6)</f>
        <v/>
      </c>
      <c r="AA302">
        <f>E302+W302</f>
        <v/>
      </c>
      <c r="AB302">
        <f>AA302+((ABS(K302)/MAX(((F302)+(G302)*(W302))*(W302),1E-6))^2)/(2*$I$5)</f>
        <v/>
      </c>
      <c r="AC302">
        <f>((ABS(K302)*$D$6)/(MAX(((F302)+(G302)*(W302))*(W302),1E-6)*MAX(((((F302)+(G302)*(W302))*(W302))/MAX((F302)+2*(W302)*SQRT(1+(G302)^2),1E-6))^(2/3),1E-6)))^2</f>
        <v/>
      </c>
      <c r="AD302">
        <f>ABS(ABS(K302)/MAX(((F302)+(G302)*(W302))*(W302),1E-6))/SQRT($I$5*MAX((((F302)+(G302)*(W302))*(W302))/MAX((F302)+2*(G302)*(W302),1E-6),1E-6))</f>
        <v/>
      </c>
      <c r="AE302">
        <f>((F302)*(W302)^2)/2+(G302)*(W302)^3/3+(ABS(K302)^2)/($I$5*MAX(((F302)+(G302)*(W302))*(W302),1E-6))</f>
        <v/>
      </c>
      <c r="AF302">
        <f>IF($D$20=0,0,IFERROR(AB303+(((AC302+AC303)/2)*J303)+(IF(Z302&gt;Z303,$D$8*((Z302^2-Z303^2)/(2*$I$5)),$D$9*((Z303^2-Z302^2)/(2*$I$5)))+($D$10*(ABS(I303)/90)*(MAX(Z302^2,Z303^2)/(2*$I$5))))-AB302,0))</f>
        <v/>
      </c>
      <c r="AG302">
        <f>IF($D$20=0,1,IFERROR(IF(ROUND(AD302,3)=1,1,IF(AND(ABS(AF302)&lt;$D$19,AD302&lt;1),1,0)),0))</f>
        <v/>
      </c>
      <c r="AH302">
        <f>IFERROR(IF(V32="Supercritical",MAX($D$16,IFERROR(L302,MAX($D$16,POWER((ABS(K302)^2)/($I$5*MAX(F302,0.1)^2),1/3)))),IF(V32="Subcritical",MAX($D$16,IFERROR(W302,MAX($D$16,POWER((ABS(K302)^2)/($I$5*MAX(F302,0.1)^2),1/3)))),IF(AND(IFERROR(V302,0)=1,IFERROR(AG302,0)=1),IF(IFERROR(T302,-1E99)&gt;=IFERROR(AE302,-1E99),MAX($D$16,IFERROR(L302,MAX($D$16,POWER((ABS(K302)^2)/($I$5*MAX(F302,0.1)^2),1/3)))),MAX($D$16,IFERROR(W302,MAX($D$16,POWER((ABS(K302)^2)/($I$5*MAX(F302,0.1)^2),1/3))))),IF(IFERROR(V302,0)=1,MAX($D$16,IFERROR(L302,MAX($D$16,POWER((ABS(K302)^2)/($I$5*MAX(F302,0.1)^2),1/3)))),IF(IFERROR(AG302,0)=1,MAX($D$16,IFERROR(W302,MAX($D$16,POWER((ABS(K302)^2)/($I$5*MAX(F302,0.1)^2),1/3)))),MAX($D$16,POWER((ABS(K302)^2)/($I$5*MAX(F302,0.1)^2),1/3))))))),MAX($D$16,POWER((ABS(K302)^2)/($I$5*MAX(F302,0.1)^2),1/3)))</f>
        <v/>
      </c>
      <c r="AI302">
        <f>E302+AH302</f>
        <v/>
      </c>
      <c r="AJ302">
        <f>AI302+((ABS(K302)/MAX(((F302)+(G302)*(AH302))*(AH302),1E-6))^2)/(2*$I$5)</f>
        <v/>
      </c>
      <c r="AM302" t="n">
        <v>0</v>
      </c>
      <c r="AN302" t="n">
        <v>0</v>
      </c>
      <c r="AO302">
        <f>AM302+AN302</f>
        <v/>
      </c>
      <c r="AP302">
        <f>AP301+AO302</f>
        <v/>
      </c>
      <c r="AQ302">
        <f>ABS(ABS(K302)/MAX(((F302)+(G302)*(AH302))*(AH302),1E-6))/SQRT($I$5*MAX((((F302)+(G302)*(AH302))*(AH302))/MAX((F302)+2*(G302)*(AH302),1E-6),1E-6))</f>
        <v/>
      </c>
      <c r="AR302">
        <f>IF(AQ302&lt;1,"Subcritical","Supercritical")</f>
        <v/>
      </c>
      <c r="AS302">
        <f>((ABS(K302)*$D$6)/(MAX(((F302)+(G302)*(AH302))*(AH302),1E-6)*MAX(((((F302)+(G302)*(AH302))*(AH302))/MAX((F302)+2*(AH302)*SQRT(1+(G302)^2),1E-6))^(2/3),1E-6)))^2</f>
        <v/>
      </c>
    </row>
    <row r="303">
      <c r="A303" t="n">
        <v>154</v>
      </c>
      <c r="B303" t="n">
        <v>152.948</v>
      </c>
      <c r="C303" t="n">
        <v>616430.89</v>
      </c>
      <c r="D303" t="n">
        <v>3097693.443</v>
      </c>
      <c r="E303" t="n">
        <v>632.4855</v>
      </c>
      <c r="F303" t="n">
        <v>5.2</v>
      </c>
      <c r="G303" t="n">
        <v>0</v>
      </c>
      <c r="H303" t="inlineStr">
        <is>
          <t>Normal</t>
        </is>
      </c>
      <c r="I303" t="n">
        <v>0</v>
      </c>
      <c r="J303">
        <f>B303-B302</f>
        <v/>
      </c>
      <c r="K303">
        <f>MAX(0,K302-AO302)</f>
        <v/>
      </c>
      <c r="L303">
        <f>IF($D$20=0,IFERROR(L302,MAX($D$16,POWER((ABS(K303)^2)/($I$5*MAX(F303,0.1)^2),1/3))),IF(IFERROR(V302,0)=0,IFERROR(L302,MAX($D$16,POWER((ABS(K303)^2)/($I$5*MAX(F303,0.1)^2),1/3))),IF(OR(IFERROR(L303,0)=0,IFERROR(S302,0)&lt;1,IFERROR(S303,0)&lt;1),MAX($D$16,POWER((ABS(K303)^2)/($I$5*MAX(F303,0.1)^2),1/3)),IF(IFERROR(U303,0)&gt;0,MAX($D$16,IFERROR(L303,0)+((IFERROR(U303,0))*$D$18*IF((IFERROR(S303,0))&lt;1,1,-1))),IF(IFERROR(U303,0)&lt;0,IF(ABS((MAX($D$16,POWER((ABS(K303)^2)/($I$5*MAX(F303,0.1)^2),1/3)))-IFERROR(L303,0))&gt;$D$19,MAX($D$16,IF((MAX($D$16,POWER((ABS(K303)^2)/($I$5*MAX(F303,0.1)^2),1/3)))&gt;IFERROR(L303,0),MIN((MAX($D$16,POWER((ABS(K303)^2)/($I$5*MAX(F303,0.1)^2),1/3))),IFERROR(L303,0)+(MIN(ABS(IFERROR(U303,0))*$D$18,ABS((MAX($D$16,POWER((ABS(K303)^2)/($I$5*MAX(F303,0.1)^2),1/3)))-IFERROR(L303,0))))),MAX((MAX($D$16,POWER((ABS(K303)^2)/($I$5*MAX(F303,0.1)^2),1/3))),IFERROR(L303,0)-(MIN(ABS(IFERROR(U303,0))*$D$18,ABS((MAX($D$16,POWER((ABS(K303)^2)/($I$5*MAX(F303,0.1)^2),1/3)))-IFERROR(L303,0))))))),MAX($D$16,POWER((ABS(K303)^2)/($I$5*MAX(F303,0.1)^2),1/3))),MAX($D$16,IFERROR(L303,0)))))))</f>
        <v/>
      </c>
      <c r="M303">
        <f>((F303)+(G303)*(L303))*(L303)</f>
        <v/>
      </c>
      <c r="N303">
        <f>(((F303)+(G303)*(L303))*(L303))/MAX((F303)+2*(L303)*SQRT(1+(G303)^2),1E-6)</f>
        <v/>
      </c>
      <c r="O303">
        <f>ABS(K303)/MAX(((F303)+(G303)*(L303))*(L303),1E-6)</f>
        <v/>
      </c>
      <c r="P303">
        <f>E303+L303</f>
        <v/>
      </c>
      <c r="Q303">
        <f>P303+((ABS(K303)/MAX(((F303)+(G303)*(L303))*(L303),1E-6))^2)/(2*$I$5)</f>
        <v/>
      </c>
      <c r="R303">
        <f>((ABS(K303)*$D$6)/(MAX(((F303)+(G303)*(L303))*(L303),1E-6)*MAX(((((F303)+(G303)*(L303))*(L303))/MAX((F303)+2*(L303)*SQRT(1+(G303)^2),1E-6))^(2/3),1E-6)))^2</f>
        <v/>
      </c>
      <c r="S303">
        <f>ABS(ABS(K303)/MAX(((F303)+(G303)*(L303))*(L303),1E-6))/SQRT($I$5*MAX((((F303)+(G303)*(L303))*(L303))/MAX((F303)+2*(G303)*(L303),1E-6),1E-6))</f>
        <v/>
      </c>
      <c r="T303">
        <f>((F303)*(L303)^2)/2+(G303)*(L303)^3/3+(ABS(K303)^2)/($I$5*MAX(((F303)+(G303)*(L303))*(L303),1E-6))</f>
        <v/>
      </c>
      <c r="U303">
        <f>IF($D$20=0,0,IFERROR(Q302-(((R302+R303)/2)*J303)-(IF(O302&gt;O303,$D$8*((O302^2-O303^2)/(2*$I$5)),$D$9*((O303^2-O302^2)/(2*$I$5)))+($D$10*(ABS(I303)/90)*(MAX(O302^2,O303^2)/(2*$I$5))))-Q303,0))</f>
        <v/>
      </c>
      <c r="V303">
        <f>IF($D$20=0,1,IFERROR(IF(ROUND(S303,3)=1,1,IF(AND(ABS(U303)&lt;$D$19,S303&gt;1),1,0)),0))</f>
        <v/>
      </c>
      <c r="W303">
        <f>IF($D$20=0,IFERROR(W304,MAX($D$16,POWER((ABS(K303)^2)/($I$5*MAX(F303,0.1)^2),1/3))),IF(IFERROR(AG304,0)=0,IFERROR(W304,MAX($D$16,POWER((ABS(K303)^2)/($I$5*MAX(F303,0.1)^2),1/3))),IF(OR(IFERROR(W303,0)=0,IFERROR(AD304,0)&gt;1),MAX($D$16,POWER((ABS(K303)^2)/($I$5*MAX(F303,0.1)^2),1/3)),IF(IFERROR(AF303,0)&gt;0,MAX($D$16,IFERROR(W303,0)+((IFERROR(AF303,0))*$D$18*IF((IFERROR(AD303,0))&lt;1,1,-1))),IF(IFERROR(AF303,0)&lt;0,IF(ABS((MAX($D$16,POWER((ABS(K303)^2)/($I$5*MAX(F303,0.1)^2),1/3)))-IFERROR(W303,0))&gt;$D$19,MAX($D$16,IF((MAX($D$16,POWER((ABS(K303)^2)/($I$5*MAX(F303,0.1)^2),1/3)))&gt;IFERROR(W303,0),MIN((MAX($D$16,POWER((ABS(K303)^2)/($I$5*MAX(F303,0.1)^2),1/3))),IFERROR(W303,0)+(MIN(ABS(IFERROR(AF303,0))*$D$18,ABS((MAX($D$16,POWER((ABS(K303)^2)/($I$5*MAX(F303,0.1)^2),1/3)))-IFERROR(W303,0))))),MAX((MAX($D$16,POWER((ABS(K303)^2)/($I$5*MAX(F303,0.1)^2),1/3))),IFERROR(W303,0)-(MIN(ABS(IFERROR(AF303,0))*$D$18,ABS((MAX($D$16,POWER((ABS(K303)^2)/($I$5*MAX(F303,0.1)^2),1/3)))-IFERROR(W303,0))))))),MAX($D$16,POWER((ABS(K303)^2)/($I$5*MAX(F303,0.1)^2),1/3))),MAX($D$16,IFERROR(W303,0)))))))</f>
        <v/>
      </c>
      <c r="X303">
        <f>((F303)+(G303)*(W303))*(W303)</f>
        <v/>
      </c>
      <c r="Y303">
        <f>(((F303)+(G303)*(W303))*(W303))/MAX((F303)+2*(W303)*SQRT(1+(G303)^2),1E-6)</f>
        <v/>
      </c>
      <c r="Z303">
        <f>ABS(K303)/MAX(((F303)+(G303)*(W303))*(W303),1E-6)</f>
        <v/>
      </c>
      <c r="AA303">
        <f>E303+W303</f>
        <v/>
      </c>
      <c r="AB303">
        <f>AA303+((ABS(K303)/MAX(((F303)+(G303)*(W303))*(W303),1E-6))^2)/(2*$I$5)</f>
        <v/>
      </c>
      <c r="AC303">
        <f>((ABS(K303)*$D$6)/(MAX(((F303)+(G303)*(W303))*(W303),1E-6)*MAX(((((F303)+(G303)*(W303))*(W303))/MAX((F303)+2*(W303)*SQRT(1+(G303)^2),1E-6))^(2/3),1E-6)))^2</f>
        <v/>
      </c>
      <c r="AD303">
        <f>ABS(ABS(K303)/MAX(((F303)+(G303)*(W303))*(W303),1E-6))/SQRT($I$5*MAX((((F303)+(G303)*(W303))*(W303))/MAX((F303)+2*(G303)*(W303),1E-6),1E-6))</f>
        <v/>
      </c>
      <c r="AE303">
        <f>((F303)*(W303)^2)/2+(G303)*(W303)^3/3+(ABS(K303)^2)/($I$5*MAX(((F303)+(G303)*(W303))*(W303),1E-6))</f>
        <v/>
      </c>
      <c r="AF303">
        <f>IF($D$20=0,0,IFERROR(AB304+(((AC303+AC304)/2)*J304)+(IF(Z303&gt;Z304,$D$8*((Z303^2-Z304^2)/(2*$I$5)),$D$9*((Z304^2-Z303^2)/(2*$I$5)))+($D$10*(ABS(I304)/90)*(MAX(Z303^2,Z304^2)/(2*$I$5))))-AB303,0))</f>
        <v/>
      </c>
      <c r="AG303">
        <f>IF($D$20=0,1,IFERROR(IF(ROUND(AD303,3)=1,1,IF(AND(ABS(AF303)&lt;$D$19,AD303&lt;1),1,0)),0))</f>
        <v/>
      </c>
      <c r="AH303">
        <f>IFERROR(IF(V32="Supercritical",MAX($D$16,IFERROR(L303,MAX($D$16,POWER((ABS(K303)^2)/($I$5*MAX(F303,0.1)^2),1/3)))),IF(V32="Subcritical",MAX($D$16,IFERROR(W303,MAX($D$16,POWER((ABS(K303)^2)/($I$5*MAX(F303,0.1)^2),1/3)))),IF(AND(IFERROR(V303,0)=1,IFERROR(AG303,0)=1),IF(IFERROR(T303,-1E99)&gt;=IFERROR(AE303,-1E99),MAX($D$16,IFERROR(L303,MAX($D$16,POWER((ABS(K303)^2)/($I$5*MAX(F303,0.1)^2),1/3)))),MAX($D$16,IFERROR(W303,MAX($D$16,POWER((ABS(K303)^2)/($I$5*MAX(F303,0.1)^2),1/3))))),IF(IFERROR(V303,0)=1,MAX($D$16,IFERROR(L303,MAX($D$16,POWER((ABS(K303)^2)/($I$5*MAX(F303,0.1)^2),1/3)))),IF(IFERROR(AG303,0)=1,MAX($D$16,IFERROR(W303,MAX($D$16,POWER((ABS(K303)^2)/($I$5*MAX(F303,0.1)^2),1/3)))),MAX($D$16,POWER((ABS(K303)^2)/($I$5*MAX(F303,0.1)^2),1/3))))))),MAX($D$16,POWER((ABS(K303)^2)/($I$5*MAX(F303,0.1)^2),1/3)))</f>
        <v/>
      </c>
      <c r="AI303">
        <f>E303+AH303</f>
        <v/>
      </c>
      <c r="AJ303">
        <f>AI303+((ABS(K303)/MAX(((F303)+(G303)*(AH303))*(AH303),1E-6))^2)/(2*$I$5)</f>
        <v/>
      </c>
      <c r="AM303" t="n">
        <v>0</v>
      </c>
      <c r="AN303" t="n">
        <v>0</v>
      </c>
      <c r="AO303">
        <f>AM303+AN303</f>
        <v/>
      </c>
      <c r="AP303">
        <f>AP302+AO303</f>
        <v/>
      </c>
      <c r="AQ303">
        <f>ABS(ABS(K303)/MAX(((F303)+(G303)*(AH303))*(AH303),1E-6))/SQRT($I$5*MAX((((F303)+(G303)*(AH303))*(AH303))/MAX((F303)+2*(G303)*(AH303),1E-6),1E-6))</f>
        <v/>
      </c>
      <c r="AR303">
        <f>IF(AQ303&lt;1,"Subcritical","Supercritical")</f>
        <v/>
      </c>
      <c r="AS303">
        <f>((ABS(K303)*$D$6)/(MAX(((F303)+(G303)*(AH303))*(AH303),1E-6)*MAX(((((F303)+(G303)*(AH303))*(AH303))/MAX((F303)+2*(AH303)*SQRT(1+(G303)^2),1E-6))^(2/3),1E-6)))^2</f>
        <v/>
      </c>
    </row>
    <row r="304">
      <c r="A304" t="n">
        <v>155</v>
      </c>
      <c r="B304" t="n">
        <v>153.948</v>
      </c>
      <c r="C304" t="n">
        <v>616429.8909999999</v>
      </c>
      <c r="D304" t="n">
        <v>3097693.395</v>
      </c>
      <c r="E304" t="n">
        <v>632.485</v>
      </c>
      <c r="F304" t="n">
        <v>5.2</v>
      </c>
      <c r="G304" t="n">
        <v>0</v>
      </c>
      <c r="H304" t="inlineStr">
        <is>
          <t>Normal</t>
        </is>
      </c>
      <c r="I304" t="n">
        <v>0.057</v>
      </c>
      <c r="J304">
        <f>B304-B303</f>
        <v/>
      </c>
      <c r="K304">
        <f>MAX(0,K303-AO303)</f>
        <v/>
      </c>
      <c r="L304">
        <f>IF($D$20=0,IFERROR(L303,MAX($D$16,POWER((ABS(K304)^2)/($I$5*MAX(F304,0.1)^2),1/3))),IF(IFERROR(V303,0)=0,IFERROR(L303,MAX($D$16,POWER((ABS(K304)^2)/($I$5*MAX(F304,0.1)^2),1/3))),IF(OR(IFERROR(L304,0)=0,IFERROR(S303,0)&lt;1,IFERROR(S304,0)&lt;1),MAX($D$16,POWER((ABS(K304)^2)/($I$5*MAX(F304,0.1)^2),1/3)),IF(IFERROR(U304,0)&gt;0,MAX($D$16,IFERROR(L304,0)+((IFERROR(U304,0))*$D$18*IF((IFERROR(S304,0))&lt;1,1,-1))),IF(IFERROR(U304,0)&lt;0,IF(ABS((MAX($D$16,POWER((ABS(K304)^2)/($I$5*MAX(F304,0.1)^2),1/3)))-IFERROR(L304,0))&gt;$D$19,MAX($D$16,IF((MAX($D$16,POWER((ABS(K304)^2)/($I$5*MAX(F304,0.1)^2),1/3)))&gt;IFERROR(L304,0),MIN((MAX($D$16,POWER((ABS(K304)^2)/($I$5*MAX(F304,0.1)^2),1/3))),IFERROR(L304,0)+(MIN(ABS(IFERROR(U304,0))*$D$18,ABS((MAX($D$16,POWER((ABS(K304)^2)/($I$5*MAX(F304,0.1)^2),1/3)))-IFERROR(L304,0))))),MAX((MAX($D$16,POWER((ABS(K304)^2)/($I$5*MAX(F304,0.1)^2),1/3))),IFERROR(L304,0)-(MIN(ABS(IFERROR(U304,0))*$D$18,ABS((MAX($D$16,POWER((ABS(K304)^2)/($I$5*MAX(F304,0.1)^2),1/3)))-IFERROR(L304,0))))))),MAX($D$16,POWER((ABS(K304)^2)/($I$5*MAX(F304,0.1)^2),1/3))),MAX($D$16,IFERROR(L304,0)))))))</f>
        <v/>
      </c>
      <c r="M304">
        <f>((F304)+(G304)*(L304))*(L304)</f>
        <v/>
      </c>
      <c r="N304">
        <f>(((F304)+(G304)*(L304))*(L304))/MAX((F304)+2*(L304)*SQRT(1+(G304)^2),1E-6)</f>
        <v/>
      </c>
      <c r="O304">
        <f>ABS(K304)/MAX(((F304)+(G304)*(L304))*(L304),1E-6)</f>
        <v/>
      </c>
      <c r="P304">
        <f>E304+L304</f>
        <v/>
      </c>
      <c r="Q304">
        <f>P304+((ABS(K304)/MAX(((F304)+(G304)*(L304))*(L304),1E-6))^2)/(2*$I$5)</f>
        <v/>
      </c>
      <c r="R304">
        <f>((ABS(K304)*$D$6)/(MAX(((F304)+(G304)*(L304))*(L304),1E-6)*MAX(((((F304)+(G304)*(L304))*(L304))/MAX((F304)+2*(L304)*SQRT(1+(G304)^2),1E-6))^(2/3),1E-6)))^2</f>
        <v/>
      </c>
      <c r="S304">
        <f>ABS(ABS(K304)/MAX(((F304)+(G304)*(L304))*(L304),1E-6))/SQRT($I$5*MAX((((F304)+(G304)*(L304))*(L304))/MAX((F304)+2*(G304)*(L304),1E-6),1E-6))</f>
        <v/>
      </c>
      <c r="T304">
        <f>((F304)*(L304)^2)/2+(G304)*(L304)^3/3+(ABS(K304)^2)/($I$5*MAX(((F304)+(G304)*(L304))*(L304),1E-6))</f>
        <v/>
      </c>
      <c r="U304">
        <f>IF($D$20=0,0,IFERROR(Q303-(((R303+R304)/2)*J304)-(IF(O303&gt;O304,$D$8*((O303^2-O304^2)/(2*$I$5)),$D$9*((O304^2-O303^2)/(2*$I$5)))+($D$10*(ABS(I304)/90)*(MAX(O303^2,O304^2)/(2*$I$5))))-Q304,0))</f>
        <v/>
      </c>
      <c r="V304">
        <f>IF($D$20=0,1,IFERROR(IF(ROUND(S304,3)=1,1,IF(AND(ABS(U304)&lt;$D$19,S304&gt;1),1,0)),0))</f>
        <v/>
      </c>
      <c r="W304">
        <f>IF($D$20=0,IFERROR(W305,MAX($D$16,POWER((ABS(K304)^2)/($I$5*MAX(F304,0.1)^2),1/3))),IF(IFERROR(AG305,0)=0,IFERROR(W305,MAX($D$16,POWER((ABS(K304)^2)/($I$5*MAX(F304,0.1)^2),1/3))),IF(OR(IFERROR(W304,0)=0,IFERROR(AD305,0)&gt;1),MAX($D$16,POWER((ABS(K304)^2)/($I$5*MAX(F304,0.1)^2),1/3)),IF(IFERROR(AF304,0)&gt;0,MAX($D$16,IFERROR(W304,0)+((IFERROR(AF304,0))*$D$18*IF((IFERROR(AD304,0))&lt;1,1,-1))),IF(IFERROR(AF304,0)&lt;0,IF(ABS((MAX($D$16,POWER((ABS(K304)^2)/($I$5*MAX(F304,0.1)^2),1/3)))-IFERROR(W304,0))&gt;$D$19,MAX($D$16,IF((MAX($D$16,POWER((ABS(K304)^2)/($I$5*MAX(F304,0.1)^2),1/3)))&gt;IFERROR(W304,0),MIN((MAX($D$16,POWER((ABS(K304)^2)/($I$5*MAX(F304,0.1)^2),1/3))),IFERROR(W304,0)+(MIN(ABS(IFERROR(AF304,0))*$D$18,ABS((MAX($D$16,POWER((ABS(K304)^2)/($I$5*MAX(F304,0.1)^2),1/3)))-IFERROR(W304,0))))),MAX((MAX($D$16,POWER((ABS(K304)^2)/($I$5*MAX(F304,0.1)^2),1/3))),IFERROR(W304,0)-(MIN(ABS(IFERROR(AF304,0))*$D$18,ABS((MAX($D$16,POWER((ABS(K304)^2)/($I$5*MAX(F304,0.1)^2),1/3)))-IFERROR(W304,0))))))),MAX($D$16,POWER((ABS(K304)^2)/($I$5*MAX(F304,0.1)^2),1/3))),MAX($D$16,IFERROR(W304,0)))))))</f>
        <v/>
      </c>
      <c r="X304">
        <f>((F304)+(G304)*(W304))*(W304)</f>
        <v/>
      </c>
      <c r="Y304">
        <f>(((F304)+(G304)*(W304))*(W304))/MAX((F304)+2*(W304)*SQRT(1+(G304)^2),1E-6)</f>
        <v/>
      </c>
      <c r="Z304">
        <f>ABS(K304)/MAX(((F304)+(G304)*(W304))*(W304),1E-6)</f>
        <v/>
      </c>
      <c r="AA304">
        <f>E304+W304</f>
        <v/>
      </c>
      <c r="AB304">
        <f>AA304+((ABS(K304)/MAX(((F304)+(G304)*(W304))*(W304),1E-6))^2)/(2*$I$5)</f>
        <v/>
      </c>
      <c r="AC304">
        <f>((ABS(K304)*$D$6)/(MAX(((F304)+(G304)*(W304))*(W304),1E-6)*MAX(((((F304)+(G304)*(W304))*(W304))/MAX((F304)+2*(W304)*SQRT(1+(G304)^2),1E-6))^(2/3),1E-6)))^2</f>
        <v/>
      </c>
      <c r="AD304">
        <f>ABS(ABS(K304)/MAX(((F304)+(G304)*(W304))*(W304),1E-6))/SQRT($I$5*MAX((((F304)+(G304)*(W304))*(W304))/MAX((F304)+2*(G304)*(W304),1E-6),1E-6))</f>
        <v/>
      </c>
      <c r="AE304">
        <f>((F304)*(W304)^2)/2+(G304)*(W304)^3/3+(ABS(K304)^2)/($I$5*MAX(((F304)+(G304)*(W304))*(W304),1E-6))</f>
        <v/>
      </c>
      <c r="AF304">
        <f>IF($D$20=0,0,IFERROR(AB305+(((AC304+AC305)/2)*J305)+(IF(Z304&gt;Z305,$D$8*((Z304^2-Z305^2)/(2*$I$5)),$D$9*((Z305^2-Z304^2)/(2*$I$5)))+($D$10*(ABS(I305)/90)*(MAX(Z304^2,Z305^2)/(2*$I$5))))-AB304,0))</f>
        <v/>
      </c>
      <c r="AG304">
        <f>IF($D$20=0,1,IFERROR(IF(ROUND(AD304,3)=1,1,IF(AND(ABS(AF304)&lt;$D$19,AD304&lt;1),1,0)),0))</f>
        <v/>
      </c>
      <c r="AH304">
        <f>IFERROR(IF(V32="Supercritical",MAX($D$16,IFERROR(L304,MAX($D$16,POWER((ABS(K304)^2)/($I$5*MAX(F304,0.1)^2),1/3)))),IF(V32="Subcritical",MAX($D$16,IFERROR(W304,MAX($D$16,POWER((ABS(K304)^2)/($I$5*MAX(F304,0.1)^2),1/3)))),IF(AND(IFERROR(V304,0)=1,IFERROR(AG304,0)=1),IF(IFERROR(T304,-1E99)&gt;=IFERROR(AE304,-1E99),MAX($D$16,IFERROR(L304,MAX($D$16,POWER((ABS(K304)^2)/($I$5*MAX(F304,0.1)^2),1/3)))),MAX($D$16,IFERROR(W304,MAX($D$16,POWER((ABS(K304)^2)/($I$5*MAX(F304,0.1)^2),1/3))))),IF(IFERROR(V304,0)=1,MAX($D$16,IFERROR(L304,MAX($D$16,POWER((ABS(K304)^2)/($I$5*MAX(F304,0.1)^2),1/3)))),IF(IFERROR(AG304,0)=1,MAX($D$16,IFERROR(W304,MAX($D$16,POWER((ABS(K304)^2)/($I$5*MAX(F304,0.1)^2),1/3)))),MAX($D$16,POWER((ABS(K304)^2)/($I$5*MAX(F304,0.1)^2),1/3))))))),MAX($D$16,POWER((ABS(K304)^2)/($I$5*MAX(F304,0.1)^2),1/3)))</f>
        <v/>
      </c>
      <c r="AI304">
        <f>E304+AH304</f>
        <v/>
      </c>
      <c r="AJ304">
        <f>AI304+((ABS(K304)/MAX(((F304)+(G304)*(AH304))*(AH304),1E-6))^2)/(2*$I$5)</f>
        <v/>
      </c>
      <c r="AM304" t="n">
        <v>0</v>
      </c>
      <c r="AN304" t="n">
        <v>0</v>
      </c>
      <c r="AO304">
        <f>AM304+AN304</f>
        <v/>
      </c>
      <c r="AP304">
        <f>AP303+AO304</f>
        <v/>
      </c>
      <c r="AQ304">
        <f>ABS(ABS(K304)/MAX(((F304)+(G304)*(AH304))*(AH304),1E-6))/SQRT($I$5*MAX((((F304)+(G304)*(AH304))*(AH304))/MAX((F304)+2*(G304)*(AH304),1E-6),1E-6))</f>
        <v/>
      </c>
      <c r="AR304">
        <f>IF(AQ304&lt;1,"Subcritical","Supercritical")</f>
        <v/>
      </c>
      <c r="AS304">
        <f>((ABS(K304)*$D$6)/(MAX(((F304)+(G304)*(AH304))*(AH304),1E-6)*MAX(((((F304)+(G304)*(AH304))*(AH304))/MAX((F304)+2*(AH304)*SQRT(1+(G304)^2),1E-6))^(2/3),1E-6)))^2</f>
        <v/>
      </c>
    </row>
    <row r="305">
      <c r="A305" t="n">
        <v>156</v>
      </c>
      <c r="B305" t="n">
        <v>154.948</v>
      </c>
      <c r="C305" t="n">
        <v>616428.892</v>
      </c>
      <c r="D305" t="n">
        <v>3097693.348</v>
      </c>
      <c r="E305" t="n">
        <v>632.4845</v>
      </c>
      <c r="F305" t="n">
        <v>5.2</v>
      </c>
      <c r="G305" t="n">
        <v>0</v>
      </c>
      <c r="H305" t="inlineStr">
        <is>
          <t>Normal</t>
        </is>
      </c>
      <c r="I305" t="n">
        <v>0.057</v>
      </c>
      <c r="J305">
        <f>B305-B304</f>
        <v/>
      </c>
      <c r="K305">
        <f>MAX(0,K304-AO304)</f>
        <v/>
      </c>
      <c r="L305">
        <f>IF($D$20=0,IFERROR(L304,MAX($D$16,POWER((ABS(K305)^2)/($I$5*MAX(F305,0.1)^2),1/3))),IF(IFERROR(V304,0)=0,IFERROR(L304,MAX($D$16,POWER((ABS(K305)^2)/($I$5*MAX(F305,0.1)^2),1/3))),IF(OR(IFERROR(L305,0)=0,IFERROR(S304,0)&lt;1,IFERROR(S305,0)&lt;1),MAX($D$16,POWER((ABS(K305)^2)/($I$5*MAX(F305,0.1)^2),1/3)),IF(IFERROR(U305,0)&gt;0,MAX($D$16,IFERROR(L305,0)+((IFERROR(U305,0))*$D$18*IF((IFERROR(S305,0))&lt;1,1,-1))),IF(IFERROR(U305,0)&lt;0,IF(ABS((MAX($D$16,POWER((ABS(K305)^2)/($I$5*MAX(F305,0.1)^2),1/3)))-IFERROR(L305,0))&gt;$D$19,MAX($D$16,IF((MAX($D$16,POWER((ABS(K305)^2)/($I$5*MAX(F305,0.1)^2),1/3)))&gt;IFERROR(L305,0),MIN((MAX($D$16,POWER((ABS(K305)^2)/($I$5*MAX(F305,0.1)^2),1/3))),IFERROR(L305,0)+(MIN(ABS(IFERROR(U305,0))*$D$18,ABS((MAX($D$16,POWER((ABS(K305)^2)/($I$5*MAX(F305,0.1)^2),1/3)))-IFERROR(L305,0))))),MAX((MAX($D$16,POWER((ABS(K305)^2)/($I$5*MAX(F305,0.1)^2),1/3))),IFERROR(L305,0)-(MIN(ABS(IFERROR(U305,0))*$D$18,ABS((MAX($D$16,POWER((ABS(K305)^2)/($I$5*MAX(F305,0.1)^2),1/3)))-IFERROR(L305,0))))))),MAX($D$16,POWER((ABS(K305)^2)/($I$5*MAX(F305,0.1)^2),1/3))),MAX($D$16,IFERROR(L305,0)))))))</f>
        <v/>
      </c>
      <c r="M305">
        <f>((F305)+(G305)*(L305))*(L305)</f>
        <v/>
      </c>
      <c r="N305">
        <f>(((F305)+(G305)*(L305))*(L305))/MAX((F305)+2*(L305)*SQRT(1+(G305)^2),1E-6)</f>
        <v/>
      </c>
      <c r="O305">
        <f>ABS(K305)/MAX(((F305)+(G305)*(L305))*(L305),1E-6)</f>
        <v/>
      </c>
      <c r="P305">
        <f>E305+L305</f>
        <v/>
      </c>
      <c r="Q305">
        <f>P305+((ABS(K305)/MAX(((F305)+(G305)*(L305))*(L305),1E-6))^2)/(2*$I$5)</f>
        <v/>
      </c>
      <c r="R305">
        <f>((ABS(K305)*$D$6)/(MAX(((F305)+(G305)*(L305))*(L305),1E-6)*MAX(((((F305)+(G305)*(L305))*(L305))/MAX((F305)+2*(L305)*SQRT(1+(G305)^2),1E-6))^(2/3),1E-6)))^2</f>
        <v/>
      </c>
      <c r="S305">
        <f>ABS(ABS(K305)/MAX(((F305)+(G305)*(L305))*(L305),1E-6))/SQRT($I$5*MAX((((F305)+(G305)*(L305))*(L305))/MAX((F305)+2*(G305)*(L305),1E-6),1E-6))</f>
        <v/>
      </c>
      <c r="T305">
        <f>((F305)*(L305)^2)/2+(G305)*(L305)^3/3+(ABS(K305)^2)/($I$5*MAX(((F305)+(G305)*(L305))*(L305),1E-6))</f>
        <v/>
      </c>
      <c r="U305">
        <f>IF($D$20=0,0,IFERROR(Q304-(((R304+R305)/2)*J305)-(IF(O304&gt;O305,$D$8*((O304^2-O305^2)/(2*$I$5)),$D$9*((O305^2-O304^2)/(2*$I$5)))+($D$10*(ABS(I305)/90)*(MAX(O304^2,O305^2)/(2*$I$5))))-Q305,0))</f>
        <v/>
      </c>
      <c r="V305">
        <f>IF($D$20=0,1,IFERROR(IF(ROUND(S305,3)=1,1,IF(AND(ABS(U305)&lt;$D$19,S305&gt;1),1,0)),0))</f>
        <v/>
      </c>
      <c r="W305">
        <f>IF($D$20=0,IFERROR(W306,MAX($D$16,POWER((ABS(K305)^2)/($I$5*MAX(F305,0.1)^2),1/3))),IF(IFERROR(AG306,0)=0,IFERROR(W306,MAX($D$16,POWER((ABS(K305)^2)/($I$5*MAX(F305,0.1)^2),1/3))),IF(OR(IFERROR(W305,0)=0,IFERROR(AD306,0)&gt;1),MAX($D$16,POWER((ABS(K305)^2)/($I$5*MAX(F305,0.1)^2),1/3)),IF(IFERROR(AF305,0)&gt;0,MAX($D$16,IFERROR(W305,0)+((IFERROR(AF305,0))*$D$18*IF((IFERROR(AD305,0))&lt;1,1,-1))),IF(IFERROR(AF305,0)&lt;0,IF(ABS((MAX($D$16,POWER((ABS(K305)^2)/($I$5*MAX(F305,0.1)^2),1/3)))-IFERROR(W305,0))&gt;$D$19,MAX($D$16,IF((MAX($D$16,POWER((ABS(K305)^2)/($I$5*MAX(F305,0.1)^2),1/3)))&gt;IFERROR(W305,0),MIN((MAX($D$16,POWER((ABS(K305)^2)/($I$5*MAX(F305,0.1)^2),1/3))),IFERROR(W305,0)+(MIN(ABS(IFERROR(AF305,0))*$D$18,ABS((MAX($D$16,POWER((ABS(K305)^2)/($I$5*MAX(F305,0.1)^2),1/3)))-IFERROR(W305,0))))),MAX((MAX($D$16,POWER((ABS(K305)^2)/($I$5*MAX(F305,0.1)^2),1/3))),IFERROR(W305,0)-(MIN(ABS(IFERROR(AF305,0))*$D$18,ABS((MAX($D$16,POWER((ABS(K305)^2)/($I$5*MAX(F305,0.1)^2),1/3)))-IFERROR(W305,0))))))),MAX($D$16,POWER((ABS(K305)^2)/($I$5*MAX(F305,0.1)^2),1/3))),MAX($D$16,IFERROR(W305,0)))))))</f>
        <v/>
      </c>
      <c r="X305">
        <f>((F305)+(G305)*(W305))*(W305)</f>
        <v/>
      </c>
      <c r="Y305">
        <f>(((F305)+(G305)*(W305))*(W305))/MAX((F305)+2*(W305)*SQRT(1+(G305)^2),1E-6)</f>
        <v/>
      </c>
      <c r="Z305">
        <f>ABS(K305)/MAX(((F305)+(G305)*(W305))*(W305),1E-6)</f>
        <v/>
      </c>
      <c r="AA305">
        <f>E305+W305</f>
        <v/>
      </c>
      <c r="AB305">
        <f>AA305+((ABS(K305)/MAX(((F305)+(G305)*(W305))*(W305),1E-6))^2)/(2*$I$5)</f>
        <v/>
      </c>
      <c r="AC305">
        <f>((ABS(K305)*$D$6)/(MAX(((F305)+(G305)*(W305))*(W305),1E-6)*MAX(((((F305)+(G305)*(W305))*(W305))/MAX((F305)+2*(W305)*SQRT(1+(G305)^2),1E-6))^(2/3),1E-6)))^2</f>
        <v/>
      </c>
      <c r="AD305">
        <f>ABS(ABS(K305)/MAX(((F305)+(G305)*(W305))*(W305),1E-6))/SQRT($I$5*MAX((((F305)+(G305)*(W305))*(W305))/MAX((F305)+2*(G305)*(W305),1E-6),1E-6))</f>
        <v/>
      </c>
      <c r="AE305">
        <f>((F305)*(W305)^2)/2+(G305)*(W305)^3/3+(ABS(K305)^2)/($I$5*MAX(((F305)+(G305)*(W305))*(W305),1E-6))</f>
        <v/>
      </c>
      <c r="AF305">
        <f>IF($D$20=0,0,IFERROR(AB306+(((AC305+AC306)/2)*J306)+(IF(Z305&gt;Z306,$D$8*((Z305^2-Z306^2)/(2*$I$5)),$D$9*((Z306^2-Z305^2)/(2*$I$5)))+($D$10*(ABS(I306)/90)*(MAX(Z305^2,Z306^2)/(2*$I$5))))-AB305,0))</f>
        <v/>
      </c>
      <c r="AG305">
        <f>IF($D$20=0,1,IFERROR(IF(ROUND(AD305,3)=1,1,IF(AND(ABS(AF305)&lt;$D$19,AD305&lt;1),1,0)),0))</f>
        <v/>
      </c>
      <c r="AH305">
        <f>IFERROR(IF(V32="Supercritical",MAX($D$16,IFERROR(L305,MAX($D$16,POWER((ABS(K305)^2)/($I$5*MAX(F305,0.1)^2),1/3)))),IF(V32="Subcritical",MAX($D$16,IFERROR(W305,MAX($D$16,POWER((ABS(K305)^2)/($I$5*MAX(F305,0.1)^2),1/3)))),IF(AND(IFERROR(V305,0)=1,IFERROR(AG305,0)=1),IF(IFERROR(T305,-1E99)&gt;=IFERROR(AE305,-1E99),MAX($D$16,IFERROR(L305,MAX($D$16,POWER((ABS(K305)^2)/($I$5*MAX(F305,0.1)^2),1/3)))),MAX($D$16,IFERROR(W305,MAX($D$16,POWER((ABS(K305)^2)/($I$5*MAX(F305,0.1)^2),1/3))))),IF(IFERROR(V305,0)=1,MAX($D$16,IFERROR(L305,MAX($D$16,POWER((ABS(K305)^2)/($I$5*MAX(F305,0.1)^2),1/3)))),IF(IFERROR(AG305,0)=1,MAX($D$16,IFERROR(W305,MAX($D$16,POWER((ABS(K305)^2)/($I$5*MAX(F305,0.1)^2),1/3)))),MAX($D$16,POWER((ABS(K305)^2)/($I$5*MAX(F305,0.1)^2),1/3))))))),MAX($D$16,POWER((ABS(K305)^2)/($I$5*MAX(F305,0.1)^2),1/3)))</f>
        <v/>
      </c>
      <c r="AI305">
        <f>E305+AH305</f>
        <v/>
      </c>
      <c r="AJ305">
        <f>AI305+((ABS(K305)/MAX(((F305)+(G305)*(AH305))*(AH305),1E-6))^2)/(2*$I$5)</f>
        <v/>
      </c>
      <c r="AM305" t="n">
        <v>0</v>
      </c>
      <c r="AN305" t="n">
        <v>0</v>
      </c>
      <c r="AO305">
        <f>AM305+AN305</f>
        <v/>
      </c>
      <c r="AP305">
        <f>AP304+AO305</f>
        <v/>
      </c>
      <c r="AQ305">
        <f>ABS(ABS(K305)/MAX(((F305)+(G305)*(AH305))*(AH305),1E-6))/SQRT($I$5*MAX((((F305)+(G305)*(AH305))*(AH305))/MAX((F305)+2*(G305)*(AH305),1E-6),1E-6))</f>
        <v/>
      </c>
      <c r="AR305">
        <f>IF(AQ305&lt;1,"Subcritical","Supercritical")</f>
        <v/>
      </c>
      <c r="AS305">
        <f>((ABS(K305)*$D$6)/(MAX(((F305)+(G305)*(AH305))*(AH305),1E-6)*MAX(((((F305)+(G305)*(AH305))*(AH305))/MAX((F305)+2*(AH305)*SQRT(1+(G305)^2),1E-6))^(2/3),1E-6)))^2</f>
        <v/>
      </c>
    </row>
    <row r="306">
      <c r="A306" t="n">
        <v>157</v>
      </c>
      <c r="B306" t="n">
        <v>155.949</v>
      </c>
      <c r="C306" t="n">
        <v>616427.893</v>
      </c>
      <c r="D306" t="n">
        <v>3097693.3</v>
      </c>
      <c r="E306" t="n">
        <v>632.484</v>
      </c>
      <c r="F306" t="n">
        <v>5.2</v>
      </c>
      <c r="G306" t="n">
        <v>0</v>
      </c>
      <c r="H306" t="inlineStr">
        <is>
          <t>Normal</t>
        </is>
      </c>
      <c r="I306" t="n">
        <v>0.055</v>
      </c>
      <c r="J306">
        <f>B306-B305</f>
        <v/>
      </c>
      <c r="K306">
        <f>MAX(0,K305-AO305)</f>
        <v/>
      </c>
      <c r="L306">
        <f>IF($D$20=0,IFERROR(L305,MAX($D$16,POWER((ABS(K306)^2)/($I$5*MAX(F306,0.1)^2),1/3))),IF(IFERROR(V305,0)=0,IFERROR(L305,MAX($D$16,POWER((ABS(K306)^2)/($I$5*MAX(F306,0.1)^2),1/3))),IF(OR(IFERROR(L306,0)=0,IFERROR(S305,0)&lt;1,IFERROR(S306,0)&lt;1),MAX($D$16,POWER((ABS(K306)^2)/($I$5*MAX(F306,0.1)^2),1/3)),IF(IFERROR(U306,0)&gt;0,MAX($D$16,IFERROR(L306,0)+((IFERROR(U306,0))*$D$18*IF((IFERROR(S306,0))&lt;1,1,-1))),IF(IFERROR(U306,0)&lt;0,IF(ABS((MAX($D$16,POWER((ABS(K306)^2)/($I$5*MAX(F306,0.1)^2),1/3)))-IFERROR(L306,0))&gt;$D$19,MAX($D$16,IF((MAX($D$16,POWER((ABS(K306)^2)/($I$5*MAX(F306,0.1)^2),1/3)))&gt;IFERROR(L306,0),MIN((MAX($D$16,POWER((ABS(K306)^2)/($I$5*MAX(F306,0.1)^2),1/3))),IFERROR(L306,0)+(MIN(ABS(IFERROR(U306,0))*$D$18,ABS((MAX($D$16,POWER((ABS(K306)^2)/($I$5*MAX(F306,0.1)^2),1/3)))-IFERROR(L306,0))))),MAX((MAX($D$16,POWER((ABS(K306)^2)/($I$5*MAX(F306,0.1)^2),1/3))),IFERROR(L306,0)-(MIN(ABS(IFERROR(U306,0))*$D$18,ABS((MAX($D$16,POWER((ABS(K306)^2)/($I$5*MAX(F306,0.1)^2),1/3)))-IFERROR(L306,0))))))),MAX($D$16,POWER((ABS(K306)^2)/($I$5*MAX(F306,0.1)^2),1/3))),MAX($D$16,IFERROR(L306,0)))))))</f>
        <v/>
      </c>
      <c r="M306">
        <f>((F306)+(G306)*(L306))*(L306)</f>
        <v/>
      </c>
      <c r="N306">
        <f>(((F306)+(G306)*(L306))*(L306))/MAX((F306)+2*(L306)*SQRT(1+(G306)^2),1E-6)</f>
        <v/>
      </c>
      <c r="O306">
        <f>ABS(K306)/MAX(((F306)+(G306)*(L306))*(L306),1E-6)</f>
        <v/>
      </c>
      <c r="P306">
        <f>E306+L306</f>
        <v/>
      </c>
      <c r="Q306">
        <f>P306+((ABS(K306)/MAX(((F306)+(G306)*(L306))*(L306),1E-6))^2)/(2*$I$5)</f>
        <v/>
      </c>
      <c r="R306">
        <f>((ABS(K306)*$D$6)/(MAX(((F306)+(G306)*(L306))*(L306),1E-6)*MAX(((((F306)+(G306)*(L306))*(L306))/MAX((F306)+2*(L306)*SQRT(1+(G306)^2),1E-6))^(2/3),1E-6)))^2</f>
        <v/>
      </c>
      <c r="S306">
        <f>ABS(ABS(K306)/MAX(((F306)+(G306)*(L306))*(L306),1E-6))/SQRT($I$5*MAX((((F306)+(G306)*(L306))*(L306))/MAX((F306)+2*(G306)*(L306),1E-6),1E-6))</f>
        <v/>
      </c>
      <c r="T306">
        <f>((F306)*(L306)^2)/2+(G306)*(L306)^3/3+(ABS(K306)^2)/($I$5*MAX(((F306)+(G306)*(L306))*(L306),1E-6))</f>
        <v/>
      </c>
      <c r="U306">
        <f>IF($D$20=0,0,IFERROR(Q305-(((R305+R306)/2)*J306)-(IF(O305&gt;O306,$D$8*((O305^2-O306^2)/(2*$I$5)),$D$9*((O306^2-O305^2)/(2*$I$5)))+($D$10*(ABS(I306)/90)*(MAX(O305^2,O306^2)/(2*$I$5))))-Q306,0))</f>
        <v/>
      </c>
      <c r="V306">
        <f>IF($D$20=0,1,IFERROR(IF(ROUND(S306,3)=1,1,IF(AND(ABS(U306)&lt;$D$19,S306&gt;1),1,0)),0))</f>
        <v/>
      </c>
      <c r="W306">
        <f>IF($D$20=0,IFERROR(W307,MAX($D$16,POWER((ABS(K306)^2)/($I$5*MAX(F306,0.1)^2),1/3))),IF(IFERROR(AG307,0)=0,IFERROR(W307,MAX($D$16,POWER((ABS(K306)^2)/($I$5*MAX(F306,0.1)^2),1/3))),IF(OR(IFERROR(W306,0)=0,IFERROR(AD307,0)&gt;1),MAX($D$16,POWER((ABS(K306)^2)/($I$5*MAX(F306,0.1)^2),1/3)),IF(IFERROR(AF306,0)&gt;0,MAX($D$16,IFERROR(W306,0)+((IFERROR(AF306,0))*$D$18*IF((IFERROR(AD306,0))&lt;1,1,-1))),IF(IFERROR(AF306,0)&lt;0,IF(ABS((MAX($D$16,POWER((ABS(K306)^2)/($I$5*MAX(F306,0.1)^2),1/3)))-IFERROR(W306,0))&gt;$D$19,MAX($D$16,IF((MAX($D$16,POWER((ABS(K306)^2)/($I$5*MAX(F306,0.1)^2),1/3)))&gt;IFERROR(W306,0),MIN((MAX($D$16,POWER((ABS(K306)^2)/($I$5*MAX(F306,0.1)^2),1/3))),IFERROR(W306,0)+(MIN(ABS(IFERROR(AF306,0))*$D$18,ABS((MAX($D$16,POWER((ABS(K306)^2)/($I$5*MAX(F306,0.1)^2),1/3)))-IFERROR(W306,0))))),MAX((MAX($D$16,POWER((ABS(K306)^2)/($I$5*MAX(F306,0.1)^2),1/3))),IFERROR(W306,0)-(MIN(ABS(IFERROR(AF306,0))*$D$18,ABS((MAX($D$16,POWER((ABS(K306)^2)/($I$5*MAX(F306,0.1)^2),1/3)))-IFERROR(W306,0))))))),MAX($D$16,POWER((ABS(K306)^2)/($I$5*MAX(F306,0.1)^2),1/3))),MAX($D$16,IFERROR(W306,0)))))))</f>
        <v/>
      </c>
      <c r="X306">
        <f>((F306)+(G306)*(W306))*(W306)</f>
        <v/>
      </c>
      <c r="Y306">
        <f>(((F306)+(G306)*(W306))*(W306))/MAX((F306)+2*(W306)*SQRT(1+(G306)^2),1E-6)</f>
        <v/>
      </c>
      <c r="Z306">
        <f>ABS(K306)/MAX(((F306)+(G306)*(W306))*(W306),1E-6)</f>
        <v/>
      </c>
      <c r="AA306">
        <f>E306+W306</f>
        <v/>
      </c>
      <c r="AB306">
        <f>AA306+((ABS(K306)/MAX(((F306)+(G306)*(W306))*(W306),1E-6))^2)/(2*$I$5)</f>
        <v/>
      </c>
      <c r="AC306">
        <f>((ABS(K306)*$D$6)/(MAX(((F306)+(G306)*(W306))*(W306),1E-6)*MAX(((((F306)+(G306)*(W306))*(W306))/MAX((F306)+2*(W306)*SQRT(1+(G306)^2),1E-6))^(2/3),1E-6)))^2</f>
        <v/>
      </c>
      <c r="AD306">
        <f>ABS(ABS(K306)/MAX(((F306)+(G306)*(W306))*(W306),1E-6))/SQRT($I$5*MAX((((F306)+(G306)*(W306))*(W306))/MAX((F306)+2*(G306)*(W306),1E-6),1E-6))</f>
        <v/>
      </c>
      <c r="AE306">
        <f>((F306)*(W306)^2)/2+(G306)*(W306)^3/3+(ABS(K306)^2)/($I$5*MAX(((F306)+(G306)*(W306))*(W306),1E-6))</f>
        <v/>
      </c>
      <c r="AF306">
        <f>IF($D$20=0,0,IFERROR(AB307+(((AC306+AC307)/2)*J307)+(IF(Z306&gt;Z307,$D$8*((Z306^2-Z307^2)/(2*$I$5)),$D$9*((Z307^2-Z306^2)/(2*$I$5)))+($D$10*(ABS(I307)/90)*(MAX(Z306^2,Z307^2)/(2*$I$5))))-AB306,0))</f>
        <v/>
      </c>
      <c r="AG306">
        <f>IF($D$20=0,1,IFERROR(IF(ROUND(AD306,3)=1,1,IF(AND(ABS(AF306)&lt;$D$19,AD306&lt;1),1,0)),0))</f>
        <v/>
      </c>
      <c r="AH306">
        <f>IFERROR(IF(V32="Supercritical",MAX($D$16,IFERROR(L306,MAX($D$16,POWER((ABS(K306)^2)/($I$5*MAX(F306,0.1)^2),1/3)))),IF(V32="Subcritical",MAX($D$16,IFERROR(W306,MAX($D$16,POWER((ABS(K306)^2)/($I$5*MAX(F306,0.1)^2),1/3)))),IF(AND(IFERROR(V306,0)=1,IFERROR(AG306,0)=1),IF(IFERROR(T306,-1E99)&gt;=IFERROR(AE306,-1E99),MAX($D$16,IFERROR(L306,MAX($D$16,POWER((ABS(K306)^2)/($I$5*MAX(F306,0.1)^2),1/3)))),MAX($D$16,IFERROR(W306,MAX($D$16,POWER((ABS(K306)^2)/($I$5*MAX(F306,0.1)^2),1/3))))),IF(IFERROR(V306,0)=1,MAX($D$16,IFERROR(L306,MAX($D$16,POWER((ABS(K306)^2)/($I$5*MAX(F306,0.1)^2),1/3)))),IF(IFERROR(AG306,0)=1,MAX($D$16,IFERROR(W306,MAX($D$16,POWER((ABS(K306)^2)/($I$5*MAX(F306,0.1)^2),1/3)))),MAX($D$16,POWER((ABS(K306)^2)/($I$5*MAX(F306,0.1)^2),1/3))))))),MAX($D$16,POWER((ABS(K306)^2)/($I$5*MAX(F306,0.1)^2),1/3)))</f>
        <v/>
      </c>
      <c r="AI306">
        <f>E306+AH306</f>
        <v/>
      </c>
      <c r="AJ306">
        <f>AI306+((ABS(K306)/MAX(((F306)+(G306)*(AH306))*(AH306),1E-6))^2)/(2*$I$5)</f>
        <v/>
      </c>
      <c r="AM306" t="n">
        <v>0</v>
      </c>
      <c r="AN306" t="n">
        <v>0</v>
      </c>
      <c r="AO306">
        <f>AM306+AN306</f>
        <v/>
      </c>
      <c r="AP306">
        <f>AP305+AO306</f>
        <v/>
      </c>
      <c r="AQ306">
        <f>ABS(ABS(K306)/MAX(((F306)+(G306)*(AH306))*(AH306),1E-6))/SQRT($I$5*MAX((((F306)+(G306)*(AH306))*(AH306))/MAX((F306)+2*(G306)*(AH306),1E-6),1E-6))</f>
        <v/>
      </c>
      <c r="AR306">
        <f>IF(AQ306&lt;1,"Subcritical","Supercritical")</f>
        <v/>
      </c>
      <c r="AS306">
        <f>((ABS(K306)*$D$6)/(MAX(((F306)+(G306)*(AH306))*(AH306),1E-6)*MAX(((((F306)+(G306)*(AH306))*(AH306))/MAX((F306)+2*(AH306)*SQRT(1+(G306)^2),1E-6))^(2/3),1E-6)))^2</f>
        <v/>
      </c>
    </row>
    <row r="307">
      <c r="A307" t="n">
        <v>158</v>
      </c>
      <c r="B307" t="n">
        <v>156.948</v>
      </c>
      <c r="C307" t="n">
        <v>616426.895</v>
      </c>
      <c r="D307" t="n">
        <v>3097693.253</v>
      </c>
      <c r="E307" t="n">
        <v>632.4835</v>
      </c>
      <c r="F307" t="n">
        <v>5.2</v>
      </c>
      <c r="G307" t="n">
        <v>0</v>
      </c>
      <c r="H307" t="inlineStr">
        <is>
          <t>Normal</t>
        </is>
      </c>
      <c r="I307" t="n">
        <v>0.055</v>
      </c>
      <c r="J307">
        <f>B307-B306</f>
        <v/>
      </c>
      <c r="K307">
        <f>MAX(0,K306-AO306)</f>
        <v/>
      </c>
      <c r="L307">
        <f>IF($D$20=0,IFERROR(L306,MAX($D$16,POWER((ABS(K307)^2)/($I$5*MAX(F307,0.1)^2),1/3))),IF(IFERROR(V306,0)=0,IFERROR(L306,MAX($D$16,POWER((ABS(K307)^2)/($I$5*MAX(F307,0.1)^2),1/3))),IF(OR(IFERROR(L307,0)=0,IFERROR(S306,0)&lt;1,IFERROR(S307,0)&lt;1),MAX($D$16,POWER((ABS(K307)^2)/($I$5*MAX(F307,0.1)^2),1/3)),IF(IFERROR(U307,0)&gt;0,MAX($D$16,IFERROR(L307,0)+((IFERROR(U307,0))*$D$18*IF((IFERROR(S307,0))&lt;1,1,-1))),IF(IFERROR(U307,0)&lt;0,IF(ABS((MAX($D$16,POWER((ABS(K307)^2)/($I$5*MAX(F307,0.1)^2),1/3)))-IFERROR(L307,0))&gt;$D$19,MAX($D$16,IF((MAX($D$16,POWER((ABS(K307)^2)/($I$5*MAX(F307,0.1)^2),1/3)))&gt;IFERROR(L307,0),MIN((MAX($D$16,POWER((ABS(K307)^2)/($I$5*MAX(F307,0.1)^2),1/3))),IFERROR(L307,0)+(MIN(ABS(IFERROR(U307,0))*$D$18,ABS((MAX($D$16,POWER((ABS(K307)^2)/($I$5*MAX(F307,0.1)^2),1/3)))-IFERROR(L307,0))))),MAX((MAX($D$16,POWER((ABS(K307)^2)/($I$5*MAX(F307,0.1)^2),1/3))),IFERROR(L307,0)-(MIN(ABS(IFERROR(U307,0))*$D$18,ABS((MAX($D$16,POWER((ABS(K307)^2)/($I$5*MAX(F307,0.1)^2),1/3)))-IFERROR(L307,0))))))),MAX($D$16,POWER((ABS(K307)^2)/($I$5*MAX(F307,0.1)^2),1/3))),MAX($D$16,IFERROR(L307,0)))))))</f>
        <v/>
      </c>
      <c r="M307">
        <f>((F307)+(G307)*(L307))*(L307)</f>
        <v/>
      </c>
      <c r="N307">
        <f>(((F307)+(G307)*(L307))*(L307))/MAX((F307)+2*(L307)*SQRT(1+(G307)^2),1E-6)</f>
        <v/>
      </c>
      <c r="O307">
        <f>ABS(K307)/MAX(((F307)+(G307)*(L307))*(L307),1E-6)</f>
        <v/>
      </c>
      <c r="P307">
        <f>E307+L307</f>
        <v/>
      </c>
      <c r="Q307">
        <f>P307+((ABS(K307)/MAX(((F307)+(G307)*(L307))*(L307),1E-6))^2)/(2*$I$5)</f>
        <v/>
      </c>
      <c r="R307">
        <f>((ABS(K307)*$D$6)/(MAX(((F307)+(G307)*(L307))*(L307),1E-6)*MAX(((((F307)+(G307)*(L307))*(L307))/MAX((F307)+2*(L307)*SQRT(1+(G307)^2),1E-6))^(2/3),1E-6)))^2</f>
        <v/>
      </c>
      <c r="S307">
        <f>ABS(ABS(K307)/MAX(((F307)+(G307)*(L307))*(L307),1E-6))/SQRT($I$5*MAX((((F307)+(G307)*(L307))*(L307))/MAX((F307)+2*(G307)*(L307),1E-6),1E-6))</f>
        <v/>
      </c>
      <c r="T307">
        <f>((F307)*(L307)^2)/2+(G307)*(L307)^3/3+(ABS(K307)^2)/($I$5*MAX(((F307)+(G307)*(L307))*(L307),1E-6))</f>
        <v/>
      </c>
      <c r="U307">
        <f>IF($D$20=0,0,IFERROR(Q306-(((R306+R307)/2)*J307)-(IF(O306&gt;O307,$D$8*((O306^2-O307^2)/(2*$I$5)),$D$9*((O307^2-O306^2)/(2*$I$5)))+($D$10*(ABS(I307)/90)*(MAX(O306^2,O307^2)/(2*$I$5))))-Q307,0))</f>
        <v/>
      </c>
      <c r="V307">
        <f>IF($D$20=0,1,IFERROR(IF(ROUND(S307,3)=1,1,IF(AND(ABS(U307)&lt;$D$19,S307&gt;1),1,0)),0))</f>
        <v/>
      </c>
      <c r="W307">
        <f>IF($D$20=0,IFERROR(W308,MAX($D$16,POWER((ABS(K307)^2)/($I$5*MAX(F307,0.1)^2),1/3))),IF(IFERROR(AG308,0)=0,IFERROR(W308,MAX($D$16,POWER((ABS(K307)^2)/($I$5*MAX(F307,0.1)^2),1/3))),IF(OR(IFERROR(W307,0)=0,IFERROR(AD308,0)&gt;1),MAX($D$16,POWER((ABS(K307)^2)/($I$5*MAX(F307,0.1)^2),1/3)),IF(IFERROR(AF307,0)&gt;0,MAX($D$16,IFERROR(W307,0)+((IFERROR(AF307,0))*$D$18*IF((IFERROR(AD307,0))&lt;1,1,-1))),IF(IFERROR(AF307,0)&lt;0,IF(ABS((MAX($D$16,POWER((ABS(K307)^2)/($I$5*MAX(F307,0.1)^2),1/3)))-IFERROR(W307,0))&gt;$D$19,MAX($D$16,IF((MAX($D$16,POWER((ABS(K307)^2)/($I$5*MAX(F307,0.1)^2),1/3)))&gt;IFERROR(W307,0),MIN((MAX($D$16,POWER((ABS(K307)^2)/($I$5*MAX(F307,0.1)^2),1/3))),IFERROR(W307,0)+(MIN(ABS(IFERROR(AF307,0))*$D$18,ABS((MAX($D$16,POWER((ABS(K307)^2)/($I$5*MAX(F307,0.1)^2),1/3)))-IFERROR(W307,0))))),MAX((MAX($D$16,POWER((ABS(K307)^2)/($I$5*MAX(F307,0.1)^2),1/3))),IFERROR(W307,0)-(MIN(ABS(IFERROR(AF307,0))*$D$18,ABS((MAX($D$16,POWER((ABS(K307)^2)/($I$5*MAX(F307,0.1)^2),1/3)))-IFERROR(W307,0))))))),MAX($D$16,POWER((ABS(K307)^2)/($I$5*MAX(F307,0.1)^2),1/3))),MAX($D$16,IFERROR(W307,0)))))))</f>
        <v/>
      </c>
      <c r="X307">
        <f>((F307)+(G307)*(W307))*(W307)</f>
        <v/>
      </c>
      <c r="Y307">
        <f>(((F307)+(G307)*(W307))*(W307))/MAX((F307)+2*(W307)*SQRT(1+(G307)^2),1E-6)</f>
        <v/>
      </c>
      <c r="Z307">
        <f>ABS(K307)/MAX(((F307)+(G307)*(W307))*(W307),1E-6)</f>
        <v/>
      </c>
      <c r="AA307">
        <f>E307+W307</f>
        <v/>
      </c>
      <c r="AB307">
        <f>AA307+((ABS(K307)/MAX(((F307)+(G307)*(W307))*(W307),1E-6))^2)/(2*$I$5)</f>
        <v/>
      </c>
      <c r="AC307">
        <f>((ABS(K307)*$D$6)/(MAX(((F307)+(G307)*(W307))*(W307),1E-6)*MAX(((((F307)+(G307)*(W307))*(W307))/MAX((F307)+2*(W307)*SQRT(1+(G307)^2),1E-6))^(2/3),1E-6)))^2</f>
        <v/>
      </c>
      <c r="AD307">
        <f>ABS(ABS(K307)/MAX(((F307)+(G307)*(W307))*(W307),1E-6))/SQRT($I$5*MAX((((F307)+(G307)*(W307))*(W307))/MAX((F307)+2*(G307)*(W307),1E-6),1E-6))</f>
        <v/>
      </c>
      <c r="AE307">
        <f>((F307)*(W307)^2)/2+(G307)*(W307)^3/3+(ABS(K307)^2)/($I$5*MAX(((F307)+(G307)*(W307))*(W307),1E-6))</f>
        <v/>
      </c>
      <c r="AF307">
        <f>IF($D$20=0,0,IFERROR(AB308+(((AC307+AC308)/2)*J308)+(IF(Z307&gt;Z308,$D$8*((Z307^2-Z308^2)/(2*$I$5)),$D$9*((Z308^2-Z307^2)/(2*$I$5)))+($D$10*(ABS(I308)/90)*(MAX(Z307^2,Z308^2)/(2*$I$5))))-AB307,0))</f>
        <v/>
      </c>
      <c r="AG307">
        <f>IF($D$20=0,1,IFERROR(IF(ROUND(AD307,3)=1,1,IF(AND(ABS(AF307)&lt;$D$19,AD307&lt;1),1,0)),0))</f>
        <v/>
      </c>
      <c r="AH307">
        <f>IFERROR(IF(V32="Supercritical",MAX($D$16,IFERROR(L307,MAX($D$16,POWER((ABS(K307)^2)/($I$5*MAX(F307,0.1)^2),1/3)))),IF(V32="Subcritical",MAX($D$16,IFERROR(W307,MAX($D$16,POWER((ABS(K307)^2)/($I$5*MAX(F307,0.1)^2),1/3)))),IF(AND(IFERROR(V307,0)=1,IFERROR(AG307,0)=1),IF(IFERROR(T307,-1E99)&gt;=IFERROR(AE307,-1E99),MAX($D$16,IFERROR(L307,MAX($D$16,POWER((ABS(K307)^2)/($I$5*MAX(F307,0.1)^2),1/3)))),MAX($D$16,IFERROR(W307,MAX($D$16,POWER((ABS(K307)^2)/($I$5*MAX(F307,0.1)^2),1/3))))),IF(IFERROR(V307,0)=1,MAX($D$16,IFERROR(L307,MAX($D$16,POWER((ABS(K307)^2)/($I$5*MAX(F307,0.1)^2),1/3)))),IF(IFERROR(AG307,0)=1,MAX($D$16,IFERROR(W307,MAX($D$16,POWER((ABS(K307)^2)/($I$5*MAX(F307,0.1)^2),1/3)))),MAX($D$16,POWER((ABS(K307)^2)/($I$5*MAX(F307,0.1)^2),1/3))))))),MAX($D$16,POWER((ABS(K307)^2)/($I$5*MAX(F307,0.1)^2),1/3)))</f>
        <v/>
      </c>
      <c r="AI307">
        <f>E307+AH307</f>
        <v/>
      </c>
      <c r="AJ307">
        <f>AI307+((ABS(K307)/MAX(((F307)+(G307)*(AH307))*(AH307),1E-6))^2)/(2*$I$5)</f>
        <v/>
      </c>
      <c r="AM307" t="n">
        <v>0</v>
      </c>
      <c r="AN307" t="n">
        <v>0</v>
      </c>
      <c r="AO307">
        <f>AM307+AN307</f>
        <v/>
      </c>
      <c r="AP307">
        <f>AP306+AO307</f>
        <v/>
      </c>
      <c r="AQ307">
        <f>ABS(ABS(K307)/MAX(((F307)+(G307)*(AH307))*(AH307),1E-6))/SQRT($I$5*MAX((((F307)+(G307)*(AH307))*(AH307))/MAX((F307)+2*(G307)*(AH307),1E-6),1E-6))</f>
        <v/>
      </c>
      <c r="AR307">
        <f>IF(AQ307&lt;1,"Subcritical","Supercritical")</f>
        <v/>
      </c>
      <c r="AS307">
        <f>((ABS(K307)*$D$6)/(MAX(((F307)+(G307)*(AH307))*(AH307),1E-6)*MAX(((((F307)+(G307)*(AH307))*(AH307))/MAX((F307)+2*(AH307)*SQRT(1+(G307)^2),1E-6))^(2/3),1E-6)))^2</f>
        <v/>
      </c>
    </row>
    <row r="308">
      <c r="A308" t="n">
        <v>159</v>
      </c>
      <c r="B308" t="n">
        <v>157.948</v>
      </c>
      <c r="C308" t="n">
        <v>616425.8959999999</v>
      </c>
      <c r="D308" t="n">
        <v>3097693.205</v>
      </c>
      <c r="E308" t="n">
        <v>632.4829999999999</v>
      </c>
      <c r="F308" t="n">
        <v>5.2</v>
      </c>
      <c r="G308" t="n">
        <v>0</v>
      </c>
      <c r="H308" t="inlineStr">
        <is>
          <t>Normal</t>
        </is>
      </c>
      <c r="I308" t="n">
        <v>0</v>
      </c>
      <c r="J308">
        <f>B308-B307</f>
        <v/>
      </c>
      <c r="K308">
        <f>MAX(0,K307-AO307)</f>
        <v/>
      </c>
      <c r="L308">
        <f>IF($D$20=0,IFERROR(L307,MAX($D$16,POWER((ABS(K308)^2)/($I$5*MAX(F308,0.1)^2),1/3))),IF(IFERROR(V307,0)=0,IFERROR(L307,MAX($D$16,POWER((ABS(K308)^2)/($I$5*MAX(F308,0.1)^2),1/3))),IF(OR(IFERROR(L308,0)=0,IFERROR(S307,0)&lt;1,IFERROR(S308,0)&lt;1),MAX($D$16,POWER((ABS(K308)^2)/($I$5*MAX(F308,0.1)^2),1/3)),IF(IFERROR(U308,0)&gt;0,MAX($D$16,IFERROR(L308,0)+((IFERROR(U308,0))*$D$18*IF((IFERROR(S308,0))&lt;1,1,-1))),IF(IFERROR(U308,0)&lt;0,IF(ABS((MAX($D$16,POWER((ABS(K308)^2)/($I$5*MAX(F308,0.1)^2),1/3)))-IFERROR(L308,0))&gt;$D$19,MAX($D$16,IF((MAX($D$16,POWER((ABS(K308)^2)/($I$5*MAX(F308,0.1)^2),1/3)))&gt;IFERROR(L308,0),MIN((MAX($D$16,POWER((ABS(K308)^2)/($I$5*MAX(F308,0.1)^2),1/3))),IFERROR(L308,0)+(MIN(ABS(IFERROR(U308,0))*$D$18,ABS((MAX($D$16,POWER((ABS(K308)^2)/($I$5*MAX(F308,0.1)^2),1/3)))-IFERROR(L308,0))))),MAX((MAX($D$16,POWER((ABS(K308)^2)/($I$5*MAX(F308,0.1)^2),1/3))),IFERROR(L308,0)-(MIN(ABS(IFERROR(U308,0))*$D$18,ABS((MAX($D$16,POWER((ABS(K308)^2)/($I$5*MAX(F308,0.1)^2),1/3)))-IFERROR(L308,0))))))),MAX($D$16,POWER((ABS(K308)^2)/($I$5*MAX(F308,0.1)^2),1/3))),MAX($D$16,IFERROR(L308,0)))))))</f>
        <v/>
      </c>
      <c r="M308">
        <f>((F308)+(G308)*(L308))*(L308)</f>
        <v/>
      </c>
      <c r="N308">
        <f>(((F308)+(G308)*(L308))*(L308))/MAX((F308)+2*(L308)*SQRT(1+(G308)^2),1E-6)</f>
        <v/>
      </c>
      <c r="O308">
        <f>ABS(K308)/MAX(((F308)+(G308)*(L308))*(L308),1E-6)</f>
        <v/>
      </c>
      <c r="P308">
        <f>E308+L308</f>
        <v/>
      </c>
      <c r="Q308">
        <f>P308+((ABS(K308)/MAX(((F308)+(G308)*(L308))*(L308),1E-6))^2)/(2*$I$5)</f>
        <v/>
      </c>
      <c r="R308">
        <f>((ABS(K308)*$D$6)/(MAX(((F308)+(G308)*(L308))*(L308),1E-6)*MAX(((((F308)+(G308)*(L308))*(L308))/MAX((F308)+2*(L308)*SQRT(1+(G308)^2),1E-6))^(2/3),1E-6)))^2</f>
        <v/>
      </c>
      <c r="S308">
        <f>ABS(ABS(K308)/MAX(((F308)+(G308)*(L308))*(L308),1E-6))/SQRT($I$5*MAX((((F308)+(G308)*(L308))*(L308))/MAX((F308)+2*(G308)*(L308),1E-6),1E-6))</f>
        <v/>
      </c>
      <c r="T308">
        <f>((F308)*(L308)^2)/2+(G308)*(L308)^3/3+(ABS(K308)^2)/($I$5*MAX(((F308)+(G308)*(L308))*(L308),1E-6))</f>
        <v/>
      </c>
      <c r="U308">
        <f>IF($D$20=0,0,IFERROR(Q307-(((R307+R308)/2)*J308)-(IF(O307&gt;O308,$D$8*((O307^2-O308^2)/(2*$I$5)),$D$9*((O308^2-O307^2)/(2*$I$5)))+($D$10*(ABS(I308)/90)*(MAX(O307^2,O308^2)/(2*$I$5))))-Q308,0))</f>
        <v/>
      </c>
      <c r="V308">
        <f>IF($D$20=0,1,IFERROR(IF(ROUND(S308,3)=1,1,IF(AND(ABS(U308)&lt;$D$19,S308&gt;1),1,0)),0))</f>
        <v/>
      </c>
      <c r="W308">
        <f>IF($D$20=0,IFERROR(W309,MAX($D$16,POWER((ABS(K308)^2)/($I$5*MAX(F308,0.1)^2),1/3))),IF(IFERROR(AG309,0)=0,IFERROR(W309,MAX($D$16,POWER((ABS(K308)^2)/($I$5*MAX(F308,0.1)^2),1/3))),IF(OR(IFERROR(W308,0)=0,IFERROR(AD309,0)&gt;1),MAX($D$16,POWER((ABS(K308)^2)/($I$5*MAX(F308,0.1)^2),1/3)),IF(IFERROR(AF308,0)&gt;0,MAX($D$16,IFERROR(W308,0)+((IFERROR(AF308,0))*$D$18*IF((IFERROR(AD308,0))&lt;1,1,-1))),IF(IFERROR(AF308,0)&lt;0,IF(ABS((MAX($D$16,POWER((ABS(K308)^2)/($I$5*MAX(F308,0.1)^2),1/3)))-IFERROR(W308,0))&gt;$D$19,MAX($D$16,IF((MAX($D$16,POWER((ABS(K308)^2)/($I$5*MAX(F308,0.1)^2),1/3)))&gt;IFERROR(W308,0),MIN((MAX($D$16,POWER((ABS(K308)^2)/($I$5*MAX(F308,0.1)^2),1/3))),IFERROR(W308,0)+(MIN(ABS(IFERROR(AF308,0))*$D$18,ABS((MAX($D$16,POWER((ABS(K308)^2)/($I$5*MAX(F308,0.1)^2),1/3)))-IFERROR(W308,0))))),MAX((MAX($D$16,POWER((ABS(K308)^2)/($I$5*MAX(F308,0.1)^2),1/3))),IFERROR(W308,0)-(MIN(ABS(IFERROR(AF308,0))*$D$18,ABS((MAX($D$16,POWER((ABS(K308)^2)/($I$5*MAX(F308,0.1)^2),1/3)))-IFERROR(W308,0))))))),MAX($D$16,POWER((ABS(K308)^2)/($I$5*MAX(F308,0.1)^2),1/3))),MAX($D$16,IFERROR(W308,0)))))))</f>
        <v/>
      </c>
      <c r="X308">
        <f>((F308)+(G308)*(W308))*(W308)</f>
        <v/>
      </c>
      <c r="Y308">
        <f>(((F308)+(G308)*(W308))*(W308))/MAX((F308)+2*(W308)*SQRT(1+(G308)^2),1E-6)</f>
        <v/>
      </c>
      <c r="Z308">
        <f>ABS(K308)/MAX(((F308)+(G308)*(W308))*(W308),1E-6)</f>
        <v/>
      </c>
      <c r="AA308">
        <f>E308+W308</f>
        <v/>
      </c>
      <c r="AB308">
        <f>AA308+((ABS(K308)/MAX(((F308)+(G308)*(W308))*(W308),1E-6))^2)/(2*$I$5)</f>
        <v/>
      </c>
      <c r="AC308">
        <f>((ABS(K308)*$D$6)/(MAX(((F308)+(G308)*(W308))*(W308),1E-6)*MAX(((((F308)+(G308)*(W308))*(W308))/MAX((F308)+2*(W308)*SQRT(1+(G308)^2),1E-6))^(2/3),1E-6)))^2</f>
        <v/>
      </c>
      <c r="AD308">
        <f>ABS(ABS(K308)/MAX(((F308)+(G308)*(W308))*(W308),1E-6))/SQRT($I$5*MAX((((F308)+(G308)*(W308))*(W308))/MAX((F308)+2*(G308)*(W308),1E-6),1E-6))</f>
        <v/>
      </c>
      <c r="AE308">
        <f>((F308)*(W308)^2)/2+(G308)*(W308)^3/3+(ABS(K308)^2)/($I$5*MAX(((F308)+(G308)*(W308))*(W308),1E-6))</f>
        <v/>
      </c>
      <c r="AF308">
        <f>IF($D$20=0,0,IFERROR(AB309+(((AC308+AC309)/2)*J309)+(IF(Z308&gt;Z309,$D$8*((Z308^2-Z309^2)/(2*$I$5)),$D$9*((Z309^2-Z308^2)/(2*$I$5)))+($D$10*(ABS(I309)/90)*(MAX(Z308^2,Z309^2)/(2*$I$5))))-AB308,0))</f>
        <v/>
      </c>
      <c r="AG308">
        <f>IF($D$20=0,1,IFERROR(IF(ROUND(AD308,3)=1,1,IF(AND(ABS(AF308)&lt;$D$19,AD308&lt;1),1,0)),0))</f>
        <v/>
      </c>
      <c r="AH308">
        <f>IFERROR(IF(V32="Supercritical",MAX($D$16,IFERROR(L308,MAX($D$16,POWER((ABS(K308)^2)/($I$5*MAX(F308,0.1)^2),1/3)))),IF(V32="Subcritical",MAX($D$16,IFERROR(W308,MAX($D$16,POWER((ABS(K308)^2)/($I$5*MAX(F308,0.1)^2),1/3)))),IF(AND(IFERROR(V308,0)=1,IFERROR(AG308,0)=1),IF(IFERROR(T308,-1E99)&gt;=IFERROR(AE308,-1E99),MAX($D$16,IFERROR(L308,MAX($D$16,POWER((ABS(K308)^2)/($I$5*MAX(F308,0.1)^2),1/3)))),MAX($D$16,IFERROR(W308,MAX($D$16,POWER((ABS(K308)^2)/($I$5*MAX(F308,0.1)^2),1/3))))),IF(IFERROR(V308,0)=1,MAX($D$16,IFERROR(L308,MAX($D$16,POWER((ABS(K308)^2)/($I$5*MAX(F308,0.1)^2),1/3)))),IF(IFERROR(AG308,0)=1,MAX($D$16,IFERROR(W308,MAX($D$16,POWER((ABS(K308)^2)/($I$5*MAX(F308,0.1)^2),1/3)))),MAX($D$16,POWER((ABS(K308)^2)/($I$5*MAX(F308,0.1)^2),1/3))))))),MAX($D$16,POWER((ABS(K308)^2)/($I$5*MAX(F308,0.1)^2),1/3)))</f>
        <v/>
      </c>
      <c r="AI308">
        <f>E308+AH308</f>
        <v/>
      </c>
      <c r="AJ308">
        <f>AI308+((ABS(K308)/MAX(((F308)+(G308)*(AH308))*(AH308),1E-6))^2)/(2*$I$5)</f>
        <v/>
      </c>
      <c r="AM308" t="n">
        <v>0</v>
      </c>
      <c r="AN308" t="n">
        <v>0</v>
      </c>
      <c r="AO308">
        <f>AM308+AN308</f>
        <v/>
      </c>
      <c r="AP308">
        <f>AP307+AO308</f>
        <v/>
      </c>
      <c r="AQ308">
        <f>ABS(ABS(K308)/MAX(((F308)+(G308)*(AH308))*(AH308),1E-6))/SQRT($I$5*MAX((((F308)+(G308)*(AH308))*(AH308))/MAX((F308)+2*(G308)*(AH308),1E-6),1E-6))</f>
        <v/>
      </c>
      <c r="AR308">
        <f>IF(AQ308&lt;1,"Subcritical","Supercritical")</f>
        <v/>
      </c>
      <c r="AS308">
        <f>((ABS(K308)*$D$6)/(MAX(((F308)+(G308)*(AH308))*(AH308),1E-6)*MAX(((((F308)+(G308)*(AH308))*(AH308))/MAX((F308)+2*(AH308)*SQRT(1+(G308)^2),1E-6))^(2/3),1E-6)))^2</f>
        <v/>
      </c>
    </row>
    <row r="309">
      <c r="A309" t="n">
        <v>160</v>
      </c>
      <c r="B309" t="n">
        <v>158.948</v>
      </c>
      <c r="C309" t="n">
        <v>616424.897</v>
      </c>
      <c r="D309" t="n">
        <v>3097693.157</v>
      </c>
      <c r="E309" t="n">
        <v>632.4825</v>
      </c>
      <c r="F309" t="n">
        <v>5.2</v>
      </c>
      <c r="G309" t="n">
        <v>0</v>
      </c>
      <c r="H309" t="inlineStr">
        <is>
          <t>Normal</t>
        </is>
      </c>
      <c r="I309" t="n">
        <v>0.057</v>
      </c>
      <c r="J309">
        <f>B309-B308</f>
        <v/>
      </c>
      <c r="K309">
        <f>MAX(0,K308-AO308)</f>
        <v/>
      </c>
      <c r="L309">
        <f>IF($D$20=0,IFERROR(L308,MAX($D$16,POWER((ABS(K309)^2)/($I$5*MAX(F309,0.1)^2),1/3))),IF(IFERROR(V308,0)=0,IFERROR(L308,MAX($D$16,POWER((ABS(K309)^2)/($I$5*MAX(F309,0.1)^2),1/3))),IF(OR(IFERROR(L309,0)=0,IFERROR(S308,0)&lt;1,IFERROR(S309,0)&lt;1),MAX($D$16,POWER((ABS(K309)^2)/($I$5*MAX(F309,0.1)^2),1/3)),IF(IFERROR(U309,0)&gt;0,MAX($D$16,IFERROR(L309,0)+((IFERROR(U309,0))*$D$18*IF((IFERROR(S309,0))&lt;1,1,-1))),IF(IFERROR(U309,0)&lt;0,IF(ABS((MAX($D$16,POWER((ABS(K309)^2)/($I$5*MAX(F309,0.1)^2),1/3)))-IFERROR(L309,0))&gt;$D$19,MAX($D$16,IF((MAX($D$16,POWER((ABS(K309)^2)/($I$5*MAX(F309,0.1)^2),1/3)))&gt;IFERROR(L309,0),MIN((MAX($D$16,POWER((ABS(K309)^2)/($I$5*MAX(F309,0.1)^2),1/3))),IFERROR(L309,0)+(MIN(ABS(IFERROR(U309,0))*$D$18,ABS((MAX($D$16,POWER((ABS(K309)^2)/($I$5*MAX(F309,0.1)^2),1/3)))-IFERROR(L309,0))))),MAX((MAX($D$16,POWER((ABS(K309)^2)/($I$5*MAX(F309,0.1)^2),1/3))),IFERROR(L309,0)-(MIN(ABS(IFERROR(U309,0))*$D$18,ABS((MAX($D$16,POWER((ABS(K309)^2)/($I$5*MAX(F309,0.1)^2),1/3)))-IFERROR(L309,0))))))),MAX($D$16,POWER((ABS(K309)^2)/($I$5*MAX(F309,0.1)^2),1/3))),MAX($D$16,IFERROR(L309,0)))))))</f>
        <v/>
      </c>
      <c r="M309">
        <f>((F309)+(G309)*(L309))*(L309)</f>
        <v/>
      </c>
      <c r="N309">
        <f>(((F309)+(G309)*(L309))*(L309))/MAX((F309)+2*(L309)*SQRT(1+(G309)^2),1E-6)</f>
        <v/>
      </c>
      <c r="O309">
        <f>ABS(K309)/MAX(((F309)+(G309)*(L309))*(L309),1E-6)</f>
        <v/>
      </c>
      <c r="P309">
        <f>E309+L309</f>
        <v/>
      </c>
      <c r="Q309">
        <f>P309+((ABS(K309)/MAX(((F309)+(G309)*(L309))*(L309),1E-6))^2)/(2*$I$5)</f>
        <v/>
      </c>
      <c r="R309">
        <f>((ABS(K309)*$D$6)/(MAX(((F309)+(G309)*(L309))*(L309),1E-6)*MAX(((((F309)+(G309)*(L309))*(L309))/MAX((F309)+2*(L309)*SQRT(1+(G309)^2),1E-6))^(2/3),1E-6)))^2</f>
        <v/>
      </c>
      <c r="S309">
        <f>ABS(ABS(K309)/MAX(((F309)+(G309)*(L309))*(L309),1E-6))/SQRT($I$5*MAX((((F309)+(G309)*(L309))*(L309))/MAX((F309)+2*(G309)*(L309),1E-6),1E-6))</f>
        <v/>
      </c>
      <c r="T309">
        <f>((F309)*(L309)^2)/2+(G309)*(L309)^3/3+(ABS(K309)^2)/($I$5*MAX(((F309)+(G309)*(L309))*(L309),1E-6))</f>
        <v/>
      </c>
      <c r="U309">
        <f>IF($D$20=0,0,IFERROR(Q308-(((R308+R309)/2)*J309)-(IF(O308&gt;O309,$D$8*((O308^2-O309^2)/(2*$I$5)),$D$9*((O309^2-O308^2)/(2*$I$5)))+($D$10*(ABS(I309)/90)*(MAX(O308^2,O309^2)/(2*$I$5))))-Q309,0))</f>
        <v/>
      </c>
      <c r="V309">
        <f>IF($D$20=0,1,IFERROR(IF(ROUND(S309,3)=1,1,IF(AND(ABS(U309)&lt;$D$19,S309&gt;1),1,0)),0))</f>
        <v/>
      </c>
      <c r="W309">
        <f>IF($D$20=0,IFERROR(W310,MAX($D$16,POWER((ABS(K309)^2)/($I$5*MAX(F309,0.1)^2),1/3))),IF(IFERROR(AG310,0)=0,IFERROR(W310,MAX($D$16,POWER((ABS(K309)^2)/($I$5*MAX(F309,0.1)^2),1/3))),IF(OR(IFERROR(W309,0)=0,IFERROR(AD310,0)&gt;1),MAX($D$16,POWER((ABS(K309)^2)/($I$5*MAX(F309,0.1)^2),1/3)),IF(IFERROR(AF309,0)&gt;0,MAX($D$16,IFERROR(W309,0)+((IFERROR(AF309,0))*$D$18*IF((IFERROR(AD309,0))&lt;1,1,-1))),IF(IFERROR(AF309,0)&lt;0,IF(ABS((MAX($D$16,POWER((ABS(K309)^2)/($I$5*MAX(F309,0.1)^2),1/3)))-IFERROR(W309,0))&gt;$D$19,MAX($D$16,IF((MAX($D$16,POWER((ABS(K309)^2)/($I$5*MAX(F309,0.1)^2),1/3)))&gt;IFERROR(W309,0),MIN((MAX($D$16,POWER((ABS(K309)^2)/($I$5*MAX(F309,0.1)^2),1/3))),IFERROR(W309,0)+(MIN(ABS(IFERROR(AF309,0))*$D$18,ABS((MAX($D$16,POWER((ABS(K309)^2)/($I$5*MAX(F309,0.1)^2),1/3)))-IFERROR(W309,0))))),MAX((MAX($D$16,POWER((ABS(K309)^2)/($I$5*MAX(F309,0.1)^2),1/3))),IFERROR(W309,0)-(MIN(ABS(IFERROR(AF309,0))*$D$18,ABS((MAX($D$16,POWER((ABS(K309)^2)/($I$5*MAX(F309,0.1)^2),1/3)))-IFERROR(W309,0))))))),MAX($D$16,POWER((ABS(K309)^2)/($I$5*MAX(F309,0.1)^2),1/3))),MAX($D$16,IFERROR(W309,0)))))))</f>
        <v/>
      </c>
      <c r="X309">
        <f>((F309)+(G309)*(W309))*(W309)</f>
        <v/>
      </c>
      <c r="Y309">
        <f>(((F309)+(G309)*(W309))*(W309))/MAX((F309)+2*(W309)*SQRT(1+(G309)^2),1E-6)</f>
        <v/>
      </c>
      <c r="Z309">
        <f>ABS(K309)/MAX(((F309)+(G309)*(W309))*(W309),1E-6)</f>
        <v/>
      </c>
      <c r="AA309">
        <f>E309+W309</f>
        <v/>
      </c>
      <c r="AB309">
        <f>AA309+((ABS(K309)/MAX(((F309)+(G309)*(W309))*(W309),1E-6))^2)/(2*$I$5)</f>
        <v/>
      </c>
      <c r="AC309">
        <f>((ABS(K309)*$D$6)/(MAX(((F309)+(G309)*(W309))*(W309),1E-6)*MAX(((((F309)+(G309)*(W309))*(W309))/MAX((F309)+2*(W309)*SQRT(1+(G309)^2),1E-6))^(2/3),1E-6)))^2</f>
        <v/>
      </c>
      <c r="AD309">
        <f>ABS(ABS(K309)/MAX(((F309)+(G309)*(W309))*(W309),1E-6))/SQRT($I$5*MAX((((F309)+(G309)*(W309))*(W309))/MAX((F309)+2*(G309)*(W309),1E-6),1E-6))</f>
        <v/>
      </c>
      <c r="AE309">
        <f>((F309)*(W309)^2)/2+(G309)*(W309)^3/3+(ABS(K309)^2)/($I$5*MAX(((F309)+(G309)*(W309))*(W309),1E-6))</f>
        <v/>
      </c>
      <c r="AF309">
        <f>IF($D$20=0,0,IFERROR(AB310+(((AC309+AC310)/2)*J310)+(IF(Z309&gt;Z310,$D$8*((Z309^2-Z310^2)/(2*$I$5)),$D$9*((Z310^2-Z309^2)/(2*$I$5)))+($D$10*(ABS(I310)/90)*(MAX(Z309^2,Z310^2)/(2*$I$5))))-AB309,0))</f>
        <v/>
      </c>
      <c r="AG309">
        <f>IF($D$20=0,1,IFERROR(IF(ROUND(AD309,3)=1,1,IF(AND(ABS(AF309)&lt;$D$19,AD309&lt;1),1,0)),0))</f>
        <v/>
      </c>
      <c r="AH309">
        <f>IFERROR(IF(V32="Supercritical",MAX($D$16,IFERROR(L309,MAX($D$16,POWER((ABS(K309)^2)/($I$5*MAX(F309,0.1)^2),1/3)))),IF(V32="Subcritical",MAX($D$16,IFERROR(W309,MAX($D$16,POWER((ABS(K309)^2)/($I$5*MAX(F309,0.1)^2),1/3)))),IF(AND(IFERROR(V309,0)=1,IFERROR(AG309,0)=1),IF(IFERROR(T309,-1E99)&gt;=IFERROR(AE309,-1E99),MAX($D$16,IFERROR(L309,MAX($D$16,POWER((ABS(K309)^2)/($I$5*MAX(F309,0.1)^2),1/3)))),MAX($D$16,IFERROR(W309,MAX($D$16,POWER((ABS(K309)^2)/($I$5*MAX(F309,0.1)^2),1/3))))),IF(IFERROR(V309,0)=1,MAX($D$16,IFERROR(L309,MAX($D$16,POWER((ABS(K309)^2)/($I$5*MAX(F309,0.1)^2),1/3)))),IF(IFERROR(AG309,0)=1,MAX($D$16,IFERROR(W309,MAX($D$16,POWER((ABS(K309)^2)/($I$5*MAX(F309,0.1)^2),1/3)))),MAX($D$16,POWER((ABS(K309)^2)/($I$5*MAX(F309,0.1)^2),1/3))))))),MAX($D$16,POWER((ABS(K309)^2)/($I$5*MAX(F309,0.1)^2),1/3)))</f>
        <v/>
      </c>
      <c r="AI309">
        <f>E309+AH309</f>
        <v/>
      </c>
      <c r="AJ309">
        <f>AI309+((ABS(K309)/MAX(((F309)+(G309)*(AH309))*(AH309),1E-6))^2)/(2*$I$5)</f>
        <v/>
      </c>
      <c r="AM309" t="n">
        <v>0</v>
      </c>
      <c r="AN309" t="n">
        <v>0</v>
      </c>
      <c r="AO309">
        <f>AM309+AN309</f>
        <v/>
      </c>
      <c r="AP309">
        <f>AP308+AO309</f>
        <v/>
      </c>
      <c r="AQ309">
        <f>ABS(ABS(K309)/MAX(((F309)+(G309)*(AH309))*(AH309),1E-6))/SQRT($I$5*MAX((((F309)+(G309)*(AH309))*(AH309))/MAX((F309)+2*(G309)*(AH309),1E-6),1E-6))</f>
        <v/>
      </c>
      <c r="AR309">
        <f>IF(AQ309&lt;1,"Subcritical","Supercritical")</f>
        <v/>
      </c>
      <c r="AS309">
        <f>((ABS(K309)*$D$6)/(MAX(((F309)+(G309)*(AH309))*(AH309),1E-6)*MAX(((((F309)+(G309)*(AH309))*(AH309))/MAX((F309)+2*(AH309)*SQRT(1+(G309)^2),1E-6))^(2/3),1E-6)))^2</f>
        <v/>
      </c>
    </row>
    <row r="310">
      <c r="A310" t="n">
        <v>161</v>
      </c>
      <c r="B310" t="n">
        <v>159.948</v>
      </c>
      <c r="C310" t="n">
        <v>616423.898</v>
      </c>
      <c r="D310" t="n">
        <v>3097693.11</v>
      </c>
      <c r="E310" t="n">
        <v>632.482</v>
      </c>
      <c r="F310" t="n">
        <v>5.2</v>
      </c>
      <c r="G310" t="n">
        <v>0</v>
      </c>
      <c r="H310" t="inlineStr">
        <is>
          <t>Normal</t>
        </is>
      </c>
      <c r="I310" t="n">
        <v>0.057</v>
      </c>
      <c r="J310">
        <f>B310-B309</f>
        <v/>
      </c>
      <c r="K310">
        <f>MAX(0,K309-AO309)</f>
        <v/>
      </c>
      <c r="L310">
        <f>IF($D$20=0,IFERROR(L309,MAX($D$16,POWER((ABS(K310)^2)/($I$5*MAX(F310,0.1)^2),1/3))),IF(IFERROR(V309,0)=0,IFERROR(L309,MAX($D$16,POWER((ABS(K310)^2)/($I$5*MAX(F310,0.1)^2),1/3))),IF(OR(IFERROR(L310,0)=0,IFERROR(S309,0)&lt;1,IFERROR(S310,0)&lt;1),MAX($D$16,POWER((ABS(K310)^2)/($I$5*MAX(F310,0.1)^2),1/3)),IF(IFERROR(U310,0)&gt;0,MAX($D$16,IFERROR(L310,0)+((IFERROR(U310,0))*$D$18*IF((IFERROR(S310,0))&lt;1,1,-1))),IF(IFERROR(U310,0)&lt;0,IF(ABS((MAX($D$16,POWER((ABS(K310)^2)/($I$5*MAX(F310,0.1)^2),1/3)))-IFERROR(L310,0))&gt;$D$19,MAX($D$16,IF((MAX($D$16,POWER((ABS(K310)^2)/($I$5*MAX(F310,0.1)^2),1/3)))&gt;IFERROR(L310,0),MIN((MAX($D$16,POWER((ABS(K310)^2)/($I$5*MAX(F310,0.1)^2),1/3))),IFERROR(L310,0)+(MIN(ABS(IFERROR(U310,0))*$D$18,ABS((MAX($D$16,POWER((ABS(K310)^2)/($I$5*MAX(F310,0.1)^2),1/3)))-IFERROR(L310,0))))),MAX((MAX($D$16,POWER((ABS(K310)^2)/($I$5*MAX(F310,0.1)^2),1/3))),IFERROR(L310,0)-(MIN(ABS(IFERROR(U310,0))*$D$18,ABS((MAX($D$16,POWER((ABS(K310)^2)/($I$5*MAX(F310,0.1)^2),1/3)))-IFERROR(L310,0))))))),MAX($D$16,POWER((ABS(K310)^2)/($I$5*MAX(F310,0.1)^2),1/3))),MAX($D$16,IFERROR(L310,0)))))))</f>
        <v/>
      </c>
      <c r="M310">
        <f>((F310)+(G310)*(L310))*(L310)</f>
        <v/>
      </c>
      <c r="N310">
        <f>(((F310)+(G310)*(L310))*(L310))/MAX((F310)+2*(L310)*SQRT(1+(G310)^2),1E-6)</f>
        <v/>
      </c>
      <c r="O310">
        <f>ABS(K310)/MAX(((F310)+(G310)*(L310))*(L310),1E-6)</f>
        <v/>
      </c>
      <c r="P310">
        <f>E310+L310</f>
        <v/>
      </c>
      <c r="Q310">
        <f>P310+((ABS(K310)/MAX(((F310)+(G310)*(L310))*(L310),1E-6))^2)/(2*$I$5)</f>
        <v/>
      </c>
      <c r="R310">
        <f>((ABS(K310)*$D$6)/(MAX(((F310)+(G310)*(L310))*(L310),1E-6)*MAX(((((F310)+(G310)*(L310))*(L310))/MAX((F310)+2*(L310)*SQRT(1+(G310)^2),1E-6))^(2/3),1E-6)))^2</f>
        <v/>
      </c>
      <c r="S310">
        <f>ABS(ABS(K310)/MAX(((F310)+(G310)*(L310))*(L310),1E-6))/SQRT($I$5*MAX((((F310)+(G310)*(L310))*(L310))/MAX((F310)+2*(G310)*(L310),1E-6),1E-6))</f>
        <v/>
      </c>
      <c r="T310">
        <f>((F310)*(L310)^2)/2+(G310)*(L310)^3/3+(ABS(K310)^2)/($I$5*MAX(((F310)+(G310)*(L310))*(L310),1E-6))</f>
        <v/>
      </c>
      <c r="U310">
        <f>IF($D$20=0,0,IFERROR(Q309-(((R309+R310)/2)*J310)-(IF(O309&gt;O310,$D$8*((O309^2-O310^2)/(2*$I$5)),$D$9*((O310^2-O309^2)/(2*$I$5)))+($D$10*(ABS(I310)/90)*(MAX(O309^2,O310^2)/(2*$I$5))))-Q310,0))</f>
        <v/>
      </c>
      <c r="V310">
        <f>IF($D$20=0,1,IFERROR(IF(ROUND(S310,3)=1,1,IF(AND(ABS(U310)&lt;$D$19,S310&gt;1),1,0)),0))</f>
        <v/>
      </c>
      <c r="W310">
        <f>IF($D$20=0,IFERROR(W311,MAX($D$16,POWER((ABS(K310)^2)/($I$5*MAX(F310,0.1)^2),1/3))),IF(IFERROR(AG311,0)=0,IFERROR(W311,MAX($D$16,POWER((ABS(K310)^2)/($I$5*MAX(F310,0.1)^2),1/3))),IF(OR(IFERROR(W310,0)=0,IFERROR(AD311,0)&gt;1),MAX($D$16,POWER((ABS(K310)^2)/($I$5*MAX(F310,0.1)^2),1/3)),IF(IFERROR(AF310,0)&gt;0,MAX($D$16,IFERROR(W310,0)+((IFERROR(AF310,0))*$D$18*IF((IFERROR(AD310,0))&lt;1,1,-1))),IF(IFERROR(AF310,0)&lt;0,IF(ABS((MAX($D$16,POWER((ABS(K310)^2)/($I$5*MAX(F310,0.1)^2),1/3)))-IFERROR(W310,0))&gt;$D$19,MAX($D$16,IF((MAX($D$16,POWER((ABS(K310)^2)/($I$5*MAX(F310,0.1)^2),1/3)))&gt;IFERROR(W310,0),MIN((MAX($D$16,POWER((ABS(K310)^2)/($I$5*MAX(F310,0.1)^2),1/3))),IFERROR(W310,0)+(MIN(ABS(IFERROR(AF310,0))*$D$18,ABS((MAX($D$16,POWER((ABS(K310)^2)/($I$5*MAX(F310,0.1)^2),1/3)))-IFERROR(W310,0))))),MAX((MAX($D$16,POWER((ABS(K310)^2)/($I$5*MAX(F310,0.1)^2),1/3))),IFERROR(W310,0)-(MIN(ABS(IFERROR(AF310,0))*$D$18,ABS((MAX($D$16,POWER((ABS(K310)^2)/($I$5*MAX(F310,0.1)^2),1/3)))-IFERROR(W310,0))))))),MAX($D$16,POWER((ABS(K310)^2)/($I$5*MAX(F310,0.1)^2),1/3))),MAX($D$16,IFERROR(W310,0)))))))</f>
        <v/>
      </c>
      <c r="X310">
        <f>((F310)+(G310)*(W310))*(W310)</f>
        <v/>
      </c>
      <c r="Y310">
        <f>(((F310)+(G310)*(W310))*(W310))/MAX((F310)+2*(W310)*SQRT(1+(G310)^2),1E-6)</f>
        <v/>
      </c>
      <c r="Z310">
        <f>ABS(K310)/MAX(((F310)+(G310)*(W310))*(W310),1E-6)</f>
        <v/>
      </c>
      <c r="AA310">
        <f>E310+W310</f>
        <v/>
      </c>
      <c r="AB310">
        <f>AA310+((ABS(K310)/MAX(((F310)+(G310)*(W310))*(W310),1E-6))^2)/(2*$I$5)</f>
        <v/>
      </c>
      <c r="AC310">
        <f>((ABS(K310)*$D$6)/(MAX(((F310)+(G310)*(W310))*(W310),1E-6)*MAX(((((F310)+(G310)*(W310))*(W310))/MAX((F310)+2*(W310)*SQRT(1+(G310)^2),1E-6))^(2/3),1E-6)))^2</f>
        <v/>
      </c>
      <c r="AD310">
        <f>ABS(ABS(K310)/MAX(((F310)+(G310)*(W310))*(W310),1E-6))/SQRT($I$5*MAX((((F310)+(G310)*(W310))*(W310))/MAX((F310)+2*(G310)*(W310),1E-6),1E-6))</f>
        <v/>
      </c>
      <c r="AE310">
        <f>((F310)*(W310)^2)/2+(G310)*(W310)^3/3+(ABS(K310)^2)/($I$5*MAX(((F310)+(G310)*(W310))*(W310),1E-6))</f>
        <v/>
      </c>
      <c r="AF310">
        <f>IF($D$20=0,0,IFERROR(AB311+(((AC310+AC311)/2)*J311)+(IF(Z310&gt;Z311,$D$8*((Z310^2-Z311^2)/(2*$I$5)),$D$9*((Z311^2-Z310^2)/(2*$I$5)))+($D$10*(ABS(I311)/90)*(MAX(Z310^2,Z311^2)/(2*$I$5))))-AB310,0))</f>
        <v/>
      </c>
      <c r="AG310">
        <f>IF($D$20=0,1,IFERROR(IF(ROUND(AD310,3)=1,1,IF(AND(ABS(AF310)&lt;$D$19,AD310&lt;1),1,0)),0))</f>
        <v/>
      </c>
      <c r="AH310">
        <f>IFERROR(IF(V32="Supercritical",MAX($D$16,IFERROR(L310,MAX($D$16,POWER((ABS(K310)^2)/($I$5*MAX(F310,0.1)^2),1/3)))),IF(V32="Subcritical",MAX($D$16,IFERROR(W310,MAX($D$16,POWER((ABS(K310)^2)/($I$5*MAX(F310,0.1)^2),1/3)))),IF(AND(IFERROR(V310,0)=1,IFERROR(AG310,0)=1),IF(IFERROR(T310,-1E99)&gt;=IFERROR(AE310,-1E99),MAX($D$16,IFERROR(L310,MAX($D$16,POWER((ABS(K310)^2)/($I$5*MAX(F310,0.1)^2),1/3)))),MAX($D$16,IFERROR(W310,MAX($D$16,POWER((ABS(K310)^2)/($I$5*MAX(F310,0.1)^2),1/3))))),IF(IFERROR(V310,0)=1,MAX($D$16,IFERROR(L310,MAX($D$16,POWER((ABS(K310)^2)/($I$5*MAX(F310,0.1)^2),1/3)))),IF(IFERROR(AG310,0)=1,MAX($D$16,IFERROR(W310,MAX($D$16,POWER((ABS(K310)^2)/($I$5*MAX(F310,0.1)^2),1/3)))),MAX($D$16,POWER((ABS(K310)^2)/($I$5*MAX(F310,0.1)^2),1/3))))))),MAX($D$16,POWER((ABS(K310)^2)/($I$5*MAX(F310,0.1)^2),1/3)))</f>
        <v/>
      </c>
      <c r="AI310">
        <f>E310+AH310</f>
        <v/>
      </c>
      <c r="AJ310">
        <f>AI310+((ABS(K310)/MAX(((F310)+(G310)*(AH310))*(AH310),1E-6))^2)/(2*$I$5)</f>
        <v/>
      </c>
      <c r="AM310" t="n">
        <v>0</v>
      </c>
      <c r="AN310" t="n">
        <v>0</v>
      </c>
      <c r="AO310">
        <f>AM310+AN310</f>
        <v/>
      </c>
      <c r="AP310">
        <f>AP309+AO310</f>
        <v/>
      </c>
      <c r="AQ310">
        <f>ABS(ABS(K310)/MAX(((F310)+(G310)*(AH310))*(AH310),1E-6))/SQRT($I$5*MAX((((F310)+(G310)*(AH310))*(AH310))/MAX((F310)+2*(G310)*(AH310),1E-6),1E-6))</f>
        <v/>
      </c>
      <c r="AR310">
        <f>IF(AQ310&lt;1,"Subcritical","Supercritical")</f>
        <v/>
      </c>
      <c r="AS310">
        <f>((ABS(K310)*$D$6)/(MAX(((F310)+(G310)*(AH310))*(AH310),1E-6)*MAX(((((F310)+(G310)*(AH310))*(AH310))/MAX((F310)+2*(AH310)*SQRT(1+(G310)^2),1E-6))^(2/3),1E-6)))^2</f>
        <v/>
      </c>
    </row>
    <row r="311">
      <c r="A311" t="n">
        <v>162</v>
      </c>
      <c r="B311" t="n">
        <v>160.948</v>
      </c>
      <c r="C311" t="n">
        <v>616422.899</v>
      </c>
      <c r="D311" t="n">
        <v>3097693.062</v>
      </c>
      <c r="E311" t="n">
        <v>632.4815</v>
      </c>
      <c r="F311" t="n">
        <v>5.2</v>
      </c>
      <c r="G311" t="n">
        <v>0</v>
      </c>
      <c r="H311" t="inlineStr">
        <is>
          <t>Normal</t>
        </is>
      </c>
      <c r="I311" t="n">
        <v>0</v>
      </c>
      <c r="J311">
        <f>B311-B310</f>
        <v/>
      </c>
      <c r="K311">
        <f>MAX(0,K310-AO310)</f>
        <v/>
      </c>
      <c r="L311">
        <f>IF($D$20=0,IFERROR(L310,MAX($D$16,POWER((ABS(K311)^2)/($I$5*MAX(F311,0.1)^2),1/3))),IF(IFERROR(V310,0)=0,IFERROR(L310,MAX($D$16,POWER((ABS(K311)^2)/($I$5*MAX(F311,0.1)^2),1/3))),IF(OR(IFERROR(L311,0)=0,IFERROR(S310,0)&lt;1,IFERROR(S311,0)&lt;1),MAX($D$16,POWER((ABS(K311)^2)/($I$5*MAX(F311,0.1)^2),1/3)),IF(IFERROR(U311,0)&gt;0,MAX($D$16,IFERROR(L311,0)+((IFERROR(U311,0))*$D$18*IF((IFERROR(S311,0))&lt;1,1,-1))),IF(IFERROR(U311,0)&lt;0,IF(ABS((MAX($D$16,POWER((ABS(K311)^2)/($I$5*MAX(F311,0.1)^2),1/3)))-IFERROR(L311,0))&gt;$D$19,MAX($D$16,IF((MAX($D$16,POWER((ABS(K311)^2)/($I$5*MAX(F311,0.1)^2),1/3)))&gt;IFERROR(L311,0),MIN((MAX($D$16,POWER((ABS(K311)^2)/($I$5*MAX(F311,0.1)^2),1/3))),IFERROR(L311,0)+(MIN(ABS(IFERROR(U311,0))*$D$18,ABS((MAX($D$16,POWER((ABS(K311)^2)/($I$5*MAX(F311,0.1)^2),1/3)))-IFERROR(L311,0))))),MAX((MAX($D$16,POWER((ABS(K311)^2)/($I$5*MAX(F311,0.1)^2),1/3))),IFERROR(L311,0)-(MIN(ABS(IFERROR(U311,0))*$D$18,ABS((MAX($D$16,POWER((ABS(K311)^2)/($I$5*MAX(F311,0.1)^2),1/3)))-IFERROR(L311,0))))))),MAX($D$16,POWER((ABS(K311)^2)/($I$5*MAX(F311,0.1)^2),1/3))),MAX($D$16,IFERROR(L311,0)))))))</f>
        <v/>
      </c>
      <c r="M311">
        <f>((F311)+(G311)*(L311))*(L311)</f>
        <v/>
      </c>
      <c r="N311">
        <f>(((F311)+(G311)*(L311))*(L311))/MAX((F311)+2*(L311)*SQRT(1+(G311)^2),1E-6)</f>
        <v/>
      </c>
      <c r="O311">
        <f>ABS(K311)/MAX(((F311)+(G311)*(L311))*(L311),1E-6)</f>
        <v/>
      </c>
      <c r="P311">
        <f>E311+L311</f>
        <v/>
      </c>
      <c r="Q311">
        <f>P311+((ABS(K311)/MAX(((F311)+(G311)*(L311))*(L311),1E-6))^2)/(2*$I$5)</f>
        <v/>
      </c>
      <c r="R311">
        <f>((ABS(K311)*$D$6)/(MAX(((F311)+(G311)*(L311))*(L311),1E-6)*MAX(((((F311)+(G311)*(L311))*(L311))/MAX((F311)+2*(L311)*SQRT(1+(G311)^2),1E-6))^(2/3),1E-6)))^2</f>
        <v/>
      </c>
      <c r="S311">
        <f>ABS(ABS(K311)/MAX(((F311)+(G311)*(L311))*(L311),1E-6))/SQRT($I$5*MAX((((F311)+(G311)*(L311))*(L311))/MAX((F311)+2*(G311)*(L311),1E-6),1E-6))</f>
        <v/>
      </c>
      <c r="T311">
        <f>((F311)*(L311)^2)/2+(G311)*(L311)^3/3+(ABS(K311)^2)/($I$5*MAX(((F311)+(G311)*(L311))*(L311),1E-6))</f>
        <v/>
      </c>
      <c r="U311">
        <f>IF($D$20=0,0,IFERROR(Q310-(((R310+R311)/2)*J311)-(IF(O310&gt;O311,$D$8*((O310^2-O311^2)/(2*$I$5)),$D$9*((O311^2-O310^2)/(2*$I$5)))+($D$10*(ABS(I311)/90)*(MAX(O310^2,O311^2)/(2*$I$5))))-Q311,0))</f>
        <v/>
      </c>
      <c r="V311">
        <f>IF($D$20=0,1,IFERROR(IF(ROUND(S311,3)=1,1,IF(AND(ABS(U311)&lt;$D$19,S311&gt;1),1,0)),0))</f>
        <v/>
      </c>
      <c r="W311">
        <f>IF($D$20=0,IFERROR(W312,MAX($D$16,POWER((ABS(K311)^2)/($I$5*MAX(F311,0.1)^2),1/3))),IF(IFERROR(AG312,0)=0,IFERROR(W312,MAX($D$16,POWER((ABS(K311)^2)/($I$5*MAX(F311,0.1)^2),1/3))),IF(OR(IFERROR(W311,0)=0,IFERROR(AD312,0)&gt;1),MAX($D$16,POWER((ABS(K311)^2)/($I$5*MAX(F311,0.1)^2),1/3)),IF(IFERROR(AF311,0)&gt;0,MAX($D$16,IFERROR(W311,0)+((IFERROR(AF311,0))*$D$18*IF((IFERROR(AD311,0))&lt;1,1,-1))),IF(IFERROR(AF311,0)&lt;0,IF(ABS((MAX($D$16,POWER((ABS(K311)^2)/($I$5*MAX(F311,0.1)^2),1/3)))-IFERROR(W311,0))&gt;$D$19,MAX($D$16,IF((MAX($D$16,POWER((ABS(K311)^2)/($I$5*MAX(F311,0.1)^2),1/3)))&gt;IFERROR(W311,0),MIN((MAX($D$16,POWER((ABS(K311)^2)/($I$5*MAX(F311,0.1)^2),1/3))),IFERROR(W311,0)+(MIN(ABS(IFERROR(AF311,0))*$D$18,ABS((MAX($D$16,POWER((ABS(K311)^2)/($I$5*MAX(F311,0.1)^2),1/3)))-IFERROR(W311,0))))),MAX((MAX($D$16,POWER((ABS(K311)^2)/($I$5*MAX(F311,0.1)^2),1/3))),IFERROR(W311,0)-(MIN(ABS(IFERROR(AF311,0))*$D$18,ABS((MAX($D$16,POWER((ABS(K311)^2)/($I$5*MAX(F311,0.1)^2),1/3)))-IFERROR(W311,0))))))),MAX($D$16,POWER((ABS(K311)^2)/($I$5*MAX(F311,0.1)^2),1/3))),MAX($D$16,IFERROR(W311,0)))))))</f>
        <v/>
      </c>
      <c r="X311">
        <f>((F311)+(G311)*(W311))*(W311)</f>
        <v/>
      </c>
      <c r="Y311">
        <f>(((F311)+(G311)*(W311))*(W311))/MAX((F311)+2*(W311)*SQRT(1+(G311)^2),1E-6)</f>
        <v/>
      </c>
      <c r="Z311">
        <f>ABS(K311)/MAX(((F311)+(G311)*(W311))*(W311),1E-6)</f>
        <v/>
      </c>
      <c r="AA311">
        <f>E311+W311</f>
        <v/>
      </c>
      <c r="AB311">
        <f>AA311+((ABS(K311)/MAX(((F311)+(G311)*(W311))*(W311),1E-6))^2)/(2*$I$5)</f>
        <v/>
      </c>
      <c r="AC311">
        <f>((ABS(K311)*$D$6)/(MAX(((F311)+(G311)*(W311))*(W311),1E-6)*MAX(((((F311)+(G311)*(W311))*(W311))/MAX((F311)+2*(W311)*SQRT(1+(G311)^2),1E-6))^(2/3),1E-6)))^2</f>
        <v/>
      </c>
      <c r="AD311">
        <f>ABS(ABS(K311)/MAX(((F311)+(G311)*(W311))*(W311),1E-6))/SQRT($I$5*MAX((((F311)+(G311)*(W311))*(W311))/MAX((F311)+2*(G311)*(W311),1E-6),1E-6))</f>
        <v/>
      </c>
      <c r="AE311">
        <f>((F311)*(W311)^2)/2+(G311)*(W311)^3/3+(ABS(K311)^2)/($I$5*MAX(((F311)+(G311)*(W311))*(W311),1E-6))</f>
        <v/>
      </c>
      <c r="AF311">
        <f>IF($D$20=0,0,IFERROR(AB312+(((AC311+AC312)/2)*J312)+(IF(Z311&gt;Z312,$D$8*((Z311^2-Z312^2)/(2*$I$5)),$D$9*((Z312^2-Z311^2)/(2*$I$5)))+($D$10*(ABS(I312)/90)*(MAX(Z311^2,Z312^2)/(2*$I$5))))-AB311,0))</f>
        <v/>
      </c>
      <c r="AG311">
        <f>IF($D$20=0,1,IFERROR(IF(ROUND(AD311,3)=1,1,IF(AND(ABS(AF311)&lt;$D$19,AD311&lt;1),1,0)),0))</f>
        <v/>
      </c>
      <c r="AH311">
        <f>IFERROR(IF(V32="Supercritical",MAX($D$16,IFERROR(L311,MAX($D$16,POWER((ABS(K311)^2)/($I$5*MAX(F311,0.1)^2),1/3)))),IF(V32="Subcritical",MAX($D$16,IFERROR(W311,MAX($D$16,POWER((ABS(K311)^2)/($I$5*MAX(F311,0.1)^2),1/3)))),IF(AND(IFERROR(V311,0)=1,IFERROR(AG311,0)=1),IF(IFERROR(T311,-1E99)&gt;=IFERROR(AE311,-1E99),MAX($D$16,IFERROR(L311,MAX($D$16,POWER((ABS(K311)^2)/($I$5*MAX(F311,0.1)^2),1/3)))),MAX($D$16,IFERROR(W311,MAX($D$16,POWER((ABS(K311)^2)/($I$5*MAX(F311,0.1)^2),1/3))))),IF(IFERROR(V311,0)=1,MAX($D$16,IFERROR(L311,MAX($D$16,POWER((ABS(K311)^2)/($I$5*MAX(F311,0.1)^2),1/3)))),IF(IFERROR(AG311,0)=1,MAX($D$16,IFERROR(W311,MAX($D$16,POWER((ABS(K311)^2)/($I$5*MAX(F311,0.1)^2),1/3)))),MAX($D$16,POWER((ABS(K311)^2)/($I$5*MAX(F311,0.1)^2),1/3))))))),MAX($D$16,POWER((ABS(K311)^2)/($I$5*MAX(F311,0.1)^2),1/3)))</f>
        <v/>
      </c>
      <c r="AI311">
        <f>E311+AH311</f>
        <v/>
      </c>
      <c r="AJ311">
        <f>AI311+((ABS(K311)/MAX(((F311)+(G311)*(AH311))*(AH311),1E-6))^2)/(2*$I$5)</f>
        <v/>
      </c>
      <c r="AM311" t="n">
        <v>0</v>
      </c>
      <c r="AN311" t="n">
        <v>0</v>
      </c>
      <c r="AO311">
        <f>AM311+AN311</f>
        <v/>
      </c>
      <c r="AP311">
        <f>AP310+AO311</f>
        <v/>
      </c>
      <c r="AQ311">
        <f>ABS(ABS(K311)/MAX(((F311)+(G311)*(AH311))*(AH311),1E-6))/SQRT($I$5*MAX((((F311)+(G311)*(AH311))*(AH311))/MAX((F311)+2*(G311)*(AH311),1E-6),1E-6))</f>
        <v/>
      </c>
      <c r="AR311">
        <f>IF(AQ311&lt;1,"Subcritical","Supercritical")</f>
        <v/>
      </c>
      <c r="AS311">
        <f>((ABS(K311)*$D$6)/(MAX(((F311)+(G311)*(AH311))*(AH311),1E-6)*MAX(((((F311)+(G311)*(AH311))*(AH311))/MAX((F311)+2*(AH311)*SQRT(1+(G311)^2),1E-6))^(2/3),1E-6)))^2</f>
        <v/>
      </c>
    </row>
    <row r="312">
      <c r="A312" t="n">
        <v>163</v>
      </c>
      <c r="B312" t="n">
        <v>161.948</v>
      </c>
      <c r="C312" t="n">
        <v>616421.9</v>
      </c>
      <c r="D312" t="n">
        <v>3097693.014</v>
      </c>
      <c r="E312" t="n">
        <v>632.481</v>
      </c>
      <c r="F312" t="n">
        <v>5.2</v>
      </c>
      <c r="G312" t="n">
        <v>0</v>
      </c>
      <c r="H312" t="inlineStr">
        <is>
          <t>Normal</t>
        </is>
      </c>
      <c r="I312" t="n">
        <v>0.057</v>
      </c>
      <c r="J312">
        <f>B312-B311</f>
        <v/>
      </c>
      <c r="K312">
        <f>MAX(0,K311-AO311)</f>
        <v/>
      </c>
      <c r="L312">
        <f>IF($D$20=0,IFERROR(L311,MAX($D$16,POWER((ABS(K312)^2)/($I$5*MAX(F312,0.1)^2),1/3))),IF(IFERROR(V311,0)=0,IFERROR(L311,MAX($D$16,POWER((ABS(K312)^2)/($I$5*MAX(F312,0.1)^2),1/3))),IF(OR(IFERROR(L312,0)=0,IFERROR(S311,0)&lt;1,IFERROR(S312,0)&lt;1),MAX($D$16,POWER((ABS(K312)^2)/($I$5*MAX(F312,0.1)^2),1/3)),IF(IFERROR(U312,0)&gt;0,MAX($D$16,IFERROR(L312,0)+((IFERROR(U312,0))*$D$18*IF((IFERROR(S312,0))&lt;1,1,-1))),IF(IFERROR(U312,0)&lt;0,IF(ABS((MAX($D$16,POWER((ABS(K312)^2)/($I$5*MAX(F312,0.1)^2),1/3)))-IFERROR(L312,0))&gt;$D$19,MAX($D$16,IF((MAX($D$16,POWER((ABS(K312)^2)/($I$5*MAX(F312,0.1)^2),1/3)))&gt;IFERROR(L312,0),MIN((MAX($D$16,POWER((ABS(K312)^2)/($I$5*MAX(F312,0.1)^2),1/3))),IFERROR(L312,0)+(MIN(ABS(IFERROR(U312,0))*$D$18,ABS((MAX($D$16,POWER((ABS(K312)^2)/($I$5*MAX(F312,0.1)^2),1/3)))-IFERROR(L312,0))))),MAX((MAX($D$16,POWER((ABS(K312)^2)/($I$5*MAX(F312,0.1)^2),1/3))),IFERROR(L312,0)-(MIN(ABS(IFERROR(U312,0))*$D$18,ABS((MAX($D$16,POWER((ABS(K312)^2)/($I$5*MAX(F312,0.1)^2),1/3)))-IFERROR(L312,0))))))),MAX($D$16,POWER((ABS(K312)^2)/($I$5*MAX(F312,0.1)^2),1/3))),MAX($D$16,IFERROR(L312,0)))))))</f>
        <v/>
      </c>
      <c r="M312">
        <f>((F312)+(G312)*(L312))*(L312)</f>
        <v/>
      </c>
      <c r="N312">
        <f>(((F312)+(G312)*(L312))*(L312))/MAX((F312)+2*(L312)*SQRT(1+(G312)^2),1E-6)</f>
        <v/>
      </c>
      <c r="O312">
        <f>ABS(K312)/MAX(((F312)+(G312)*(L312))*(L312),1E-6)</f>
        <v/>
      </c>
      <c r="P312">
        <f>E312+L312</f>
        <v/>
      </c>
      <c r="Q312">
        <f>P312+((ABS(K312)/MAX(((F312)+(G312)*(L312))*(L312),1E-6))^2)/(2*$I$5)</f>
        <v/>
      </c>
      <c r="R312">
        <f>((ABS(K312)*$D$6)/(MAX(((F312)+(G312)*(L312))*(L312),1E-6)*MAX(((((F312)+(G312)*(L312))*(L312))/MAX((F312)+2*(L312)*SQRT(1+(G312)^2),1E-6))^(2/3),1E-6)))^2</f>
        <v/>
      </c>
      <c r="S312">
        <f>ABS(ABS(K312)/MAX(((F312)+(G312)*(L312))*(L312),1E-6))/SQRT($I$5*MAX((((F312)+(G312)*(L312))*(L312))/MAX((F312)+2*(G312)*(L312),1E-6),1E-6))</f>
        <v/>
      </c>
      <c r="T312">
        <f>((F312)*(L312)^2)/2+(G312)*(L312)^3/3+(ABS(K312)^2)/($I$5*MAX(((F312)+(G312)*(L312))*(L312),1E-6))</f>
        <v/>
      </c>
      <c r="U312">
        <f>IF($D$20=0,0,IFERROR(Q311-(((R311+R312)/2)*J312)-(IF(O311&gt;O312,$D$8*((O311^2-O312^2)/(2*$I$5)),$D$9*((O312^2-O311^2)/(2*$I$5)))+($D$10*(ABS(I312)/90)*(MAX(O311^2,O312^2)/(2*$I$5))))-Q312,0))</f>
        <v/>
      </c>
      <c r="V312">
        <f>IF($D$20=0,1,IFERROR(IF(ROUND(S312,3)=1,1,IF(AND(ABS(U312)&lt;$D$19,S312&gt;1),1,0)),0))</f>
        <v/>
      </c>
      <c r="W312">
        <f>IF($D$20=0,IFERROR(W313,MAX($D$16,POWER((ABS(K312)^2)/($I$5*MAX(F312,0.1)^2),1/3))),IF(IFERROR(AG313,0)=0,IFERROR(W313,MAX($D$16,POWER((ABS(K312)^2)/($I$5*MAX(F312,0.1)^2),1/3))),IF(OR(IFERROR(W312,0)=0,IFERROR(AD313,0)&gt;1),MAX($D$16,POWER((ABS(K312)^2)/($I$5*MAX(F312,0.1)^2),1/3)),IF(IFERROR(AF312,0)&gt;0,MAX($D$16,IFERROR(W312,0)+((IFERROR(AF312,0))*$D$18*IF((IFERROR(AD312,0))&lt;1,1,-1))),IF(IFERROR(AF312,0)&lt;0,IF(ABS((MAX($D$16,POWER((ABS(K312)^2)/($I$5*MAX(F312,0.1)^2),1/3)))-IFERROR(W312,0))&gt;$D$19,MAX($D$16,IF((MAX($D$16,POWER((ABS(K312)^2)/($I$5*MAX(F312,0.1)^2),1/3)))&gt;IFERROR(W312,0),MIN((MAX($D$16,POWER((ABS(K312)^2)/($I$5*MAX(F312,0.1)^2),1/3))),IFERROR(W312,0)+(MIN(ABS(IFERROR(AF312,0))*$D$18,ABS((MAX($D$16,POWER((ABS(K312)^2)/($I$5*MAX(F312,0.1)^2),1/3)))-IFERROR(W312,0))))),MAX((MAX($D$16,POWER((ABS(K312)^2)/($I$5*MAX(F312,0.1)^2),1/3))),IFERROR(W312,0)-(MIN(ABS(IFERROR(AF312,0))*$D$18,ABS((MAX($D$16,POWER((ABS(K312)^2)/($I$5*MAX(F312,0.1)^2),1/3)))-IFERROR(W312,0))))))),MAX($D$16,POWER((ABS(K312)^2)/($I$5*MAX(F312,0.1)^2),1/3))),MAX($D$16,IFERROR(W312,0)))))))</f>
        <v/>
      </c>
      <c r="X312">
        <f>((F312)+(G312)*(W312))*(W312)</f>
        <v/>
      </c>
      <c r="Y312">
        <f>(((F312)+(G312)*(W312))*(W312))/MAX((F312)+2*(W312)*SQRT(1+(G312)^2),1E-6)</f>
        <v/>
      </c>
      <c r="Z312">
        <f>ABS(K312)/MAX(((F312)+(G312)*(W312))*(W312),1E-6)</f>
        <v/>
      </c>
      <c r="AA312">
        <f>E312+W312</f>
        <v/>
      </c>
      <c r="AB312">
        <f>AA312+((ABS(K312)/MAX(((F312)+(G312)*(W312))*(W312),1E-6))^2)/(2*$I$5)</f>
        <v/>
      </c>
      <c r="AC312">
        <f>((ABS(K312)*$D$6)/(MAX(((F312)+(G312)*(W312))*(W312),1E-6)*MAX(((((F312)+(G312)*(W312))*(W312))/MAX((F312)+2*(W312)*SQRT(1+(G312)^2),1E-6))^(2/3),1E-6)))^2</f>
        <v/>
      </c>
      <c r="AD312">
        <f>ABS(ABS(K312)/MAX(((F312)+(G312)*(W312))*(W312),1E-6))/SQRT($I$5*MAX((((F312)+(G312)*(W312))*(W312))/MAX((F312)+2*(G312)*(W312),1E-6),1E-6))</f>
        <v/>
      </c>
      <c r="AE312">
        <f>((F312)*(W312)^2)/2+(G312)*(W312)^3/3+(ABS(K312)^2)/($I$5*MAX(((F312)+(G312)*(W312))*(W312),1E-6))</f>
        <v/>
      </c>
      <c r="AF312">
        <f>IF($D$20=0,0,IFERROR(AB313+(((AC312+AC313)/2)*J313)+(IF(Z312&gt;Z313,$D$8*((Z312^2-Z313^2)/(2*$I$5)),$D$9*((Z313^2-Z312^2)/(2*$I$5)))+($D$10*(ABS(I313)/90)*(MAX(Z312^2,Z313^2)/(2*$I$5))))-AB312,0))</f>
        <v/>
      </c>
      <c r="AG312">
        <f>IF($D$20=0,1,IFERROR(IF(ROUND(AD312,3)=1,1,IF(AND(ABS(AF312)&lt;$D$19,AD312&lt;1),1,0)),0))</f>
        <v/>
      </c>
      <c r="AH312">
        <f>IFERROR(IF(V32="Supercritical",MAX($D$16,IFERROR(L312,MAX($D$16,POWER((ABS(K312)^2)/($I$5*MAX(F312,0.1)^2),1/3)))),IF(V32="Subcritical",MAX($D$16,IFERROR(W312,MAX($D$16,POWER((ABS(K312)^2)/($I$5*MAX(F312,0.1)^2),1/3)))),IF(AND(IFERROR(V312,0)=1,IFERROR(AG312,0)=1),IF(IFERROR(T312,-1E99)&gt;=IFERROR(AE312,-1E99),MAX($D$16,IFERROR(L312,MAX($D$16,POWER((ABS(K312)^2)/($I$5*MAX(F312,0.1)^2),1/3)))),MAX($D$16,IFERROR(W312,MAX($D$16,POWER((ABS(K312)^2)/($I$5*MAX(F312,0.1)^2),1/3))))),IF(IFERROR(V312,0)=1,MAX($D$16,IFERROR(L312,MAX($D$16,POWER((ABS(K312)^2)/($I$5*MAX(F312,0.1)^2),1/3)))),IF(IFERROR(AG312,0)=1,MAX($D$16,IFERROR(W312,MAX($D$16,POWER((ABS(K312)^2)/($I$5*MAX(F312,0.1)^2),1/3)))),MAX($D$16,POWER((ABS(K312)^2)/($I$5*MAX(F312,0.1)^2),1/3))))))),MAX($D$16,POWER((ABS(K312)^2)/($I$5*MAX(F312,0.1)^2),1/3)))</f>
        <v/>
      </c>
      <c r="AI312">
        <f>E312+AH312</f>
        <v/>
      </c>
      <c r="AJ312">
        <f>AI312+((ABS(K312)/MAX(((F312)+(G312)*(AH312))*(AH312),1E-6))^2)/(2*$I$5)</f>
        <v/>
      </c>
      <c r="AM312" t="n">
        <v>0</v>
      </c>
      <c r="AN312" t="n">
        <v>0</v>
      </c>
      <c r="AO312">
        <f>AM312+AN312</f>
        <v/>
      </c>
      <c r="AP312">
        <f>AP311+AO312</f>
        <v/>
      </c>
      <c r="AQ312">
        <f>ABS(ABS(K312)/MAX(((F312)+(G312)*(AH312))*(AH312),1E-6))/SQRT($I$5*MAX((((F312)+(G312)*(AH312))*(AH312))/MAX((F312)+2*(G312)*(AH312),1E-6),1E-6))</f>
        <v/>
      </c>
      <c r="AR312">
        <f>IF(AQ312&lt;1,"Subcritical","Supercritical")</f>
        <v/>
      </c>
      <c r="AS312">
        <f>((ABS(K312)*$D$6)/(MAX(((F312)+(G312)*(AH312))*(AH312),1E-6)*MAX(((((F312)+(G312)*(AH312))*(AH312))/MAX((F312)+2*(AH312)*SQRT(1+(G312)^2),1E-6))^(2/3),1E-6)))^2</f>
        <v/>
      </c>
    </row>
    <row r="313">
      <c r="A313" t="n">
        <v>164</v>
      </c>
      <c r="B313" t="n">
        <v>162.949</v>
      </c>
      <c r="C313" t="n">
        <v>616420.901</v>
      </c>
      <c r="D313" t="n">
        <v>3097692.967</v>
      </c>
      <c r="E313" t="n">
        <v>632.4805</v>
      </c>
      <c r="F313" t="n">
        <v>5.2</v>
      </c>
      <c r="G313" t="n">
        <v>0</v>
      </c>
      <c r="H313" t="inlineStr">
        <is>
          <t>Normal</t>
        </is>
      </c>
      <c r="I313" t="n">
        <v>0.057</v>
      </c>
      <c r="J313">
        <f>B313-B312</f>
        <v/>
      </c>
      <c r="K313">
        <f>MAX(0,K312-AO312)</f>
        <v/>
      </c>
      <c r="L313">
        <f>IF($D$20=0,IFERROR(L312,MAX($D$16,POWER((ABS(K313)^2)/($I$5*MAX(F313,0.1)^2),1/3))),IF(IFERROR(V312,0)=0,IFERROR(L312,MAX($D$16,POWER((ABS(K313)^2)/($I$5*MAX(F313,0.1)^2),1/3))),IF(OR(IFERROR(L313,0)=0,IFERROR(S312,0)&lt;1,IFERROR(S313,0)&lt;1),MAX($D$16,POWER((ABS(K313)^2)/($I$5*MAX(F313,0.1)^2),1/3)),IF(IFERROR(U313,0)&gt;0,MAX($D$16,IFERROR(L313,0)+((IFERROR(U313,0))*$D$18*IF((IFERROR(S313,0))&lt;1,1,-1))),IF(IFERROR(U313,0)&lt;0,IF(ABS((MAX($D$16,POWER((ABS(K313)^2)/($I$5*MAX(F313,0.1)^2),1/3)))-IFERROR(L313,0))&gt;$D$19,MAX($D$16,IF((MAX($D$16,POWER((ABS(K313)^2)/($I$5*MAX(F313,0.1)^2),1/3)))&gt;IFERROR(L313,0),MIN((MAX($D$16,POWER((ABS(K313)^2)/($I$5*MAX(F313,0.1)^2),1/3))),IFERROR(L313,0)+(MIN(ABS(IFERROR(U313,0))*$D$18,ABS((MAX($D$16,POWER((ABS(K313)^2)/($I$5*MAX(F313,0.1)^2),1/3)))-IFERROR(L313,0))))),MAX((MAX($D$16,POWER((ABS(K313)^2)/($I$5*MAX(F313,0.1)^2),1/3))),IFERROR(L313,0)-(MIN(ABS(IFERROR(U313,0))*$D$18,ABS((MAX($D$16,POWER((ABS(K313)^2)/($I$5*MAX(F313,0.1)^2),1/3)))-IFERROR(L313,0))))))),MAX($D$16,POWER((ABS(K313)^2)/($I$5*MAX(F313,0.1)^2),1/3))),MAX($D$16,IFERROR(L313,0)))))))</f>
        <v/>
      </c>
      <c r="M313">
        <f>((F313)+(G313)*(L313))*(L313)</f>
        <v/>
      </c>
      <c r="N313">
        <f>(((F313)+(G313)*(L313))*(L313))/MAX((F313)+2*(L313)*SQRT(1+(G313)^2),1E-6)</f>
        <v/>
      </c>
      <c r="O313">
        <f>ABS(K313)/MAX(((F313)+(G313)*(L313))*(L313),1E-6)</f>
        <v/>
      </c>
      <c r="P313">
        <f>E313+L313</f>
        <v/>
      </c>
      <c r="Q313">
        <f>P313+((ABS(K313)/MAX(((F313)+(G313)*(L313))*(L313),1E-6))^2)/(2*$I$5)</f>
        <v/>
      </c>
      <c r="R313">
        <f>((ABS(K313)*$D$6)/(MAX(((F313)+(G313)*(L313))*(L313),1E-6)*MAX(((((F313)+(G313)*(L313))*(L313))/MAX((F313)+2*(L313)*SQRT(1+(G313)^2),1E-6))^(2/3),1E-6)))^2</f>
        <v/>
      </c>
      <c r="S313">
        <f>ABS(ABS(K313)/MAX(((F313)+(G313)*(L313))*(L313),1E-6))/SQRT($I$5*MAX((((F313)+(G313)*(L313))*(L313))/MAX((F313)+2*(G313)*(L313),1E-6),1E-6))</f>
        <v/>
      </c>
      <c r="T313">
        <f>((F313)*(L313)^2)/2+(G313)*(L313)^3/3+(ABS(K313)^2)/($I$5*MAX(((F313)+(G313)*(L313))*(L313),1E-6))</f>
        <v/>
      </c>
      <c r="U313">
        <f>IF($D$20=0,0,IFERROR(Q312-(((R312+R313)/2)*J313)-(IF(O312&gt;O313,$D$8*((O312^2-O313^2)/(2*$I$5)),$D$9*((O313^2-O312^2)/(2*$I$5)))+($D$10*(ABS(I313)/90)*(MAX(O312^2,O313^2)/(2*$I$5))))-Q313,0))</f>
        <v/>
      </c>
      <c r="V313">
        <f>IF($D$20=0,1,IFERROR(IF(ROUND(S313,3)=1,1,IF(AND(ABS(U313)&lt;$D$19,S313&gt;1),1,0)),0))</f>
        <v/>
      </c>
      <c r="W313">
        <f>IF($D$20=0,IFERROR(W314,MAX($D$16,POWER((ABS(K313)^2)/($I$5*MAX(F313,0.1)^2),1/3))),IF(IFERROR(AG314,0)=0,IFERROR(W314,MAX($D$16,POWER((ABS(K313)^2)/($I$5*MAX(F313,0.1)^2),1/3))),IF(OR(IFERROR(W313,0)=0,IFERROR(AD314,0)&gt;1),MAX($D$16,POWER((ABS(K313)^2)/($I$5*MAX(F313,0.1)^2),1/3)),IF(IFERROR(AF313,0)&gt;0,MAX($D$16,IFERROR(W313,0)+((IFERROR(AF313,0))*$D$18*IF((IFERROR(AD313,0))&lt;1,1,-1))),IF(IFERROR(AF313,0)&lt;0,IF(ABS((MAX($D$16,POWER((ABS(K313)^2)/($I$5*MAX(F313,0.1)^2),1/3)))-IFERROR(W313,0))&gt;$D$19,MAX($D$16,IF((MAX($D$16,POWER((ABS(K313)^2)/($I$5*MAX(F313,0.1)^2),1/3)))&gt;IFERROR(W313,0),MIN((MAX($D$16,POWER((ABS(K313)^2)/($I$5*MAX(F313,0.1)^2),1/3))),IFERROR(W313,0)+(MIN(ABS(IFERROR(AF313,0))*$D$18,ABS((MAX($D$16,POWER((ABS(K313)^2)/($I$5*MAX(F313,0.1)^2),1/3)))-IFERROR(W313,0))))),MAX((MAX($D$16,POWER((ABS(K313)^2)/($I$5*MAX(F313,0.1)^2),1/3))),IFERROR(W313,0)-(MIN(ABS(IFERROR(AF313,0))*$D$18,ABS((MAX($D$16,POWER((ABS(K313)^2)/($I$5*MAX(F313,0.1)^2),1/3)))-IFERROR(W313,0))))))),MAX($D$16,POWER((ABS(K313)^2)/($I$5*MAX(F313,0.1)^2),1/3))),MAX($D$16,IFERROR(W313,0)))))))</f>
        <v/>
      </c>
      <c r="X313">
        <f>((F313)+(G313)*(W313))*(W313)</f>
        <v/>
      </c>
      <c r="Y313">
        <f>(((F313)+(G313)*(W313))*(W313))/MAX((F313)+2*(W313)*SQRT(1+(G313)^2),1E-6)</f>
        <v/>
      </c>
      <c r="Z313">
        <f>ABS(K313)/MAX(((F313)+(G313)*(W313))*(W313),1E-6)</f>
        <v/>
      </c>
      <c r="AA313">
        <f>E313+W313</f>
        <v/>
      </c>
      <c r="AB313">
        <f>AA313+((ABS(K313)/MAX(((F313)+(G313)*(W313))*(W313),1E-6))^2)/(2*$I$5)</f>
        <v/>
      </c>
      <c r="AC313">
        <f>((ABS(K313)*$D$6)/(MAX(((F313)+(G313)*(W313))*(W313),1E-6)*MAX(((((F313)+(G313)*(W313))*(W313))/MAX((F313)+2*(W313)*SQRT(1+(G313)^2),1E-6))^(2/3),1E-6)))^2</f>
        <v/>
      </c>
      <c r="AD313">
        <f>ABS(ABS(K313)/MAX(((F313)+(G313)*(W313))*(W313),1E-6))/SQRT($I$5*MAX((((F313)+(G313)*(W313))*(W313))/MAX((F313)+2*(G313)*(W313),1E-6),1E-6))</f>
        <v/>
      </c>
      <c r="AE313">
        <f>((F313)*(W313)^2)/2+(G313)*(W313)^3/3+(ABS(K313)^2)/($I$5*MAX(((F313)+(G313)*(W313))*(W313),1E-6))</f>
        <v/>
      </c>
      <c r="AF313">
        <f>IF($D$20=0,0,IFERROR(AB314+(((AC313+AC314)/2)*J314)+(IF(Z313&gt;Z314,$D$8*((Z313^2-Z314^2)/(2*$I$5)),$D$9*((Z314^2-Z313^2)/(2*$I$5)))+($D$10*(ABS(I314)/90)*(MAX(Z313^2,Z314^2)/(2*$I$5))))-AB313,0))</f>
        <v/>
      </c>
      <c r="AG313">
        <f>IF($D$20=0,1,IFERROR(IF(ROUND(AD313,3)=1,1,IF(AND(ABS(AF313)&lt;$D$19,AD313&lt;1),1,0)),0))</f>
        <v/>
      </c>
      <c r="AH313">
        <f>IFERROR(IF(V32="Supercritical",MAX($D$16,IFERROR(L313,MAX($D$16,POWER((ABS(K313)^2)/($I$5*MAX(F313,0.1)^2),1/3)))),IF(V32="Subcritical",MAX($D$16,IFERROR(W313,MAX($D$16,POWER((ABS(K313)^2)/($I$5*MAX(F313,0.1)^2),1/3)))),IF(AND(IFERROR(V313,0)=1,IFERROR(AG313,0)=1),IF(IFERROR(T313,-1E99)&gt;=IFERROR(AE313,-1E99),MAX($D$16,IFERROR(L313,MAX($D$16,POWER((ABS(K313)^2)/($I$5*MAX(F313,0.1)^2),1/3)))),MAX($D$16,IFERROR(W313,MAX($D$16,POWER((ABS(K313)^2)/($I$5*MAX(F313,0.1)^2),1/3))))),IF(IFERROR(V313,0)=1,MAX($D$16,IFERROR(L313,MAX($D$16,POWER((ABS(K313)^2)/($I$5*MAX(F313,0.1)^2),1/3)))),IF(IFERROR(AG313,0)=1,MAX($D$16,IFERROR(W313,MAX($D$16,POWER((ABS(K313)^2)/($I$5*MAX(F313,0.1)^2),1/3)))),MAX($D$16,POWER((ABS(K313)^2)/($I$5*MAX(F313,0.1)^2),1/3))))))),MAX($D$16,POWER((ABS(K313)^2)/($I$5*MAX(F313,0.1)^2),1/3)))</f>
        <v/>
      </c>
      <c r="AI313">
        <f>E313+AH313</f>
        <v/>
      </c>
      <c r="AJ313">
        <f>AI313+((ABS(K313)/MAX(((F313)+(G313)*(AH313))*(AH313),1E-6))^2)/(2*$I$5)</f>
        <v/>
      </c>
      <c r="AM313" t="n">
        <v>0</v>
      </c>
      <c r="AN313" t="n">
        <v>0</v>
      </c>
      <c r="AO313">
        <f>AM313+AN313</f>
        <v/>
      </c>
      <c r="AP313">
        <f>AP312+AO313</f>
        <v/>
      </c>
      <c r="AQ313">
        <f>ABS(ABS(K313)/MAX(((F313)+(G313)*(AH313))*(AH313),1E-6))/SQRT($I$5*MAX((((F313)+(G313)*(AH313))*(AH313))/MAX((F313)+2*(G313)*(AH313),1E-6),1E-6))</f>
        <v/>
      </c>
      <c r="AR313">
        <f>IF(AQ313&lt;1,"Subcritical","Supercritical")</f>
        <v/>
      </c>
      <c r="AS313">
        <f>((ABS(K313)*$D$6)/(MAX(((F313)+(G313)*(AH313))*(AH313),1E-6)*MAX(((((F313)+(G313)*(AH313))*(AH313))/MAX((F313)+2*(AH313)*SQRT(1+(G313)^2),1E-6))^(2/3),1E-6)))^2</f>
        <v/>
      </c>
    </row>
    <row r="314">
      <c r="A314" t="n">
        <v>165</v>
      </c>
      <c r="B314" t="n">
        <v>163.949</v>
      </c>
      <c r="C314" t="n">
        <v>616419.902</v>
      </c>
      <c r="D314" t="n">
        <v>3097692.919</v>
      </c>
      <c r="E314" t="n">
        <v>632.48</v>
      </c>
      <c r="F314" t="n">
        <v>5.2</v>
      </c>
      <c r="G314" t="n">
        <v>0</v>
      </c>
      <c r="H314" t="inlineStr">
        <is>
          <t>Normal</t>
        </is>
      </c>
      <c r="I314" t="n">
        <v>0.055</v>
      </c>
      <c r="J314">
        <f>B314-B313</f>
        <v/>
      </c>
      <c r="K314">
        <f>MAX(0,K313-AO313)</f>
        <v/>
      </c>
      <c r="L314">
        <f>IF($D$20=0,IFERROR(L313,MAX($D$16,POWER((ABS(K314)^2)/($I$5*MAX(F314,0.1)^2),1/3))),IF(IFERROR(V313,0)=0,IFERROR(L313,MAX($D$16,POWER((ABS(K314)^2)/($I$5*MAX(F314,0.1)^2),1/3))),IF(OR(IFERROR(L314,0)=0,IFERROR(S313,0)&lt;1,IFERROR(S314,0)&lt;1),MAX($D$16,POWER((ABS(K314)^2)/($I$5*MAX(F314,0.1)^2),1/3)),IF(IFERROR(U314,0)&gt;0,MAX($D$16,IFERROR(L314,0)+((IFERROR(U314,0))*$D$18*IF((IFERROR(S314,0))&lt;1,1,-1))),IF(IFERROR(U314,0)&lt;0,IF(ABS((MAX($D$16,POWER((ABS(K314)^2)/($I$5*MAX(F314,0.1)^2),1/3)))-IFERROR(L314,0))&gt;$D$19,MAX($D$16,IF((MAX($D$16,POWER((ABS(K314)^2)/($I$5*MAX(F314,0.1)^2),1/3)))&gt;IFERROR(L314,0),MIN((MAX($D$16,POWER((ABS(K314)^2)/($I$5*MAX(F314,0.1)^2),1/3))),IFERROR(L314,0)+(MIN(ABS(IFERROR(U314,0))*$D$18,ABS((MAX($D$16,POWER((ABS(K314)^2)/($I$5*MAX(F314,0.1)^2),1/3)))-IFERROR(L314,0))))),MAX((MAX($D$16,POWER((ABS(K314)^2)/($I$5*MAX(F314,0.1)^2),1/3))),IFERROR(L314,0)-(MIN(ABS(IFERROR(U314,0))*$D$18,ABS((MAX($D$16,POWER((ABS(K314)^2)/($I$5*MAX(F314,0.1)^2),1/3)))-IFERROR(L314,0))))))),MAX($D$16,POWER((ABS(K314)^2)/($I$5*MAX(F314,0.1)^2),1/3))),MAX($D$16,IFERROR(L314,0)))))))</f>
        <v/>
      </c>
      <c r="M314">
        <f>((F314)+(G314)*(L314))*(L314)</f>
        <v/>
      </c>
      <c r="N314">
        <f>(((F314)+(G314)*(L314))*(L314))/MAX((F314)+2*(L314)*SQRT(1+(G314)^2),1E-6)</f>
        <v/>
      </c>
      <c r="O314">
        <f>ABS(K314)/MAX(((F314)+(G314)*(L314))*(L314),1E-6)</f>
        <v/>
      </c>
      <c r="P314">
        <f>E314+L314</f>
        <v/>
      </c>
      <c r="Q314">
        <f>P314+((ABS(K314)/MAX(((F314)+(G314)*(L314))*(L314),1E-6))^2)/(2*$I$5)</f>
        <v/>
      </c>
      <c r="R314">
        <f>((ABS(K314)*$D$6)/(MAX(((F314)+(G314)*(L314))*(L314),1E-6)*MAX(((((F314)+(G314)*(L314))*(L314))/MAX((F314)+2*(L314)*SQRT(1+(G314)^2),1E-6))^(2/3),1E-6)))^2</f>
        <v/>
      </c>
      <c r="S314">
        <f>ABS(ABS(K314)/MAX(((F314)+(G314)*(L314))*(L314),1E-6))/SQRT($I$5*MAX((((F314)+(G314)*(L314))*(L314))/MAX((F314)+2*(G314)*(L314),1E-6),1E-6))</f>
        <v/>
      </c>
      <c r="T314">
        <f>((F314)*(L314)^2)/2+(G314)*(L314)^3/3+(ABS(K314)^2)/($I$5*MAX(((F314)+(G314)*(L314))*(L314),1E-6))</f>
        <v/>
      </c>
      <c r="U314">
        <f>IF($D$20=0,0,IFERROR(Q313-(((R313+R314)/2)*J314)-(IF(O313&gt;O314,$D$8*((O313^2-O314^2)/(2*$I$5)),$D$9*((O314^2-O313^2)/(2*$I$5)))+($D$10*(ABS(I314)/90)*(MAX(O313^2,O314^2)/(2*$I$5))))-Q314,0))</f>
        <v/>
      </c>
      <c r="V314">
        <f>IF($D$20=0,1,IFERROR(IF(ROUND(S314,3)=1,1,IF(AND(ABS(U314)&lt;$D$19,S314&gt;1),1,0)),0))</f>
        <v/>
      </c>
      <c r="W314">
        <f>IF($D$20=0,IFERROR(W315,MAX($D$16,POWER((ABS(K314)^2)/($I$5*MAX(F314,0.1)^2),1/3))),IF(IFERROR(AG315,0)=0,IFERROR(W315,MAX($D$16,POWER((ABS(K314)^2)/($I$5*MAX(F314,0.1)^2),1/3))),IF(OR(IFERROR(W314,0)=0,IFERROR(AD315,0)&gt;1),MAX($D$16,POWER((ABS(K314)^2)/($I$5*MAX(F314,0.1)^2),1/3)),IF(IFERROR(AF314,0)&gt;0,MAX($D$16,IFERROR(W314,0)+((IFERROR(AF314,0))*$D$18*IF((IFERROR(AD314,0))&lt;1,1,-1))),IF(IFERROR(AF314,0)&lt;0,IF(ABS((MAX($D$16,POWER((ABS(K314)^2)/($I$5*MAX(F314,0.1)^2),1/3)))-IFERROR(W314,0))&gt;$D$19,MAX($D$16,IF((MAX($D$16,POWER((ABS(K314)^2)/($I$5*MAX(F314,0.1)^2),1/3)))&gt;IFERROR(W314,0),MIN((MAX($D$16,POWER((ABS(K314)^2)/($I$5*MAX(F314,0.1)^2),1/3))),IFERROR(W314,0)+(MIN(ABS(IFERROR(AF314,0))*$D$18,ABS((MAX($D$16,POWER((ABS(K314)^2)/($I$5*MAX(F314,0.1)^2),1/3)))-IFERROR(W314,0))))),MAX((MAX($D$16,POWER((ABS(K314)^2)/($I$5*MAX(F314,0.1)^2),1/3))),IFERROR(W314,0)-(MIN(ABS(IFERROR(AF314,0))*$D$18,ABS((MAX($D$16,POWER((ABS(K314)^2)/($I$5*MAX(F314,0.1)^2),1/3)))-IFERROR(W314,0))))))),MAX($D$16,POWER((ABS(K314)^2)/($I$5*MAX(F314,0.1)^2),1/3))),MAX($D$16,IFERROR(W314,0)))))))</f>
        <v/>
      </c>
      <c r="X314">
        <f>((F314)+(G314)*(W314))*(W314)</f>
        <v/>
      </c>
      <c r="Y314">
        <f>(((F314)+(G314)*(W314))*(W314))/MAX((F314)+2*(W314)*SQRT(1+(G314)^2),1E-6)</f>
        <v/>
      </c>
      <c r="Z314">
        <f>ABS(K314)/MAX(((F314)+(G314)*(W314))*(W314),1E-6)</f>
        <v/>
      </c>
      <c r="AA314">
        <f>E314+W314</f>
        <v/>
      </c>
      <c r="AB314">
        <f>AA314+((ABS(K314)/MAX(((F314)+(G314)*(W314))*(W314),1E-6))^2)/(2*$I$5)</f>
        <v/>
      </c>
      <c r="AC314">
        <f>((ABS(K314)*$D$6)/(MAX(((F314)+(G314)*(W314))*(W314),1E-6)*MAX(((((F314)+(G314)*(W314))*(W314))/MAX((F314)+2*(W314)*SQRT(1+(G314)^2),1E-6))^(2/3),1E-6)))^2</f>
        <v/>
      </c>
      <c r="AD314">
        <f>ABS(ABS(K314)/MAX(((F314)+(G314)*(W314))*(W314),1E-6))/SQRT($I$5*MAX((((F314)+(G314)*(W314))*(W314))/MAX((F314)+2*(G314)*(W314),1E-6),1E-6))</f>
        <v/>
      </c>
      <c r="AE314">
        <f>((F314)*(W314)^2)/2+(G314)*(W314)^3/3+(ABS(K314)^2)/($I$5*MAX(((F314)+(G314)*(W314))*(W314),1E-6))</f>
        <v/>
      </c>
      <c r="AF314">
        <f>IF($D$20=0,0,IFERROR(AB315+(((AC314+AC315)/2)*J315)+(IF(Z314&gt;Z315,$D$8*((Z314^2-Z315^2)/(2*$I$5)),$D$9*((Z315^2-Z314^2)/(2*$I$5)))+($D$10*(ABS(I315)/90)*(MAX(Z314^2,Z315^2)/(2*$I$5))))-AB314,0))</f>
        <v/>
      </c>
      <c r="AG314">
        <f>IF($D$20=0,1,IFERROR(IF(ROUND(AD314,3)=1,1,IF(AND(ABS(AF314)&lt;$D$19,AD314&lt;1),1,0)),0))</f>
        <v/>
      </c>
      <c r="AH314">
        <f>IFERROR(IF(V32="Supercritical",MAX($D$16,IFERROR(L314,MAX($D$16,POWER((ABS(K314)^2)/($I$5*MAX(F314,0.1)^2),1/3)))),IF(V32="Subcritical",MAX($D$16,IFERROR(W314,MAX($D$16,POWER((ABS(K314)^2)/($I$5*MAX(F314,0.1)^2),1/3)))),IF(AND(IFERROR(V314,0)=1,IFERROR(AG314,0)=1),IF(IFERROR(T314,-1E99)&gt;=IFERROR(AE314,-1E99),MAX($D$16,IFERROR(L314,MAX($D$16,POWER((ABS(K314)^2)/($I$5*MAX(F314,0.1)^2),1/3)))),MAX($D$16,IFERROR(W314,MAX($D$16,POWER((ABS(K314)^2)/($I$5*MAX(F314,0.1)^2),1/3))))),IF(IFERROR(V314,0)=1,MAX($D$16,IFERROR(L314,MAX($D$16,POWER((ABS(K314)^2)/($I$5*MAX(F314,0.1)^2),1/3)))),IF(IFERROR(AG314,0)=1,MAX($D$16,IFERROR(W314,MAX($D$16,POWER((ABS(K314)^2)/($I$5*MAX(F314,0.1)^2),1/3)))),MAX($D$16,POWER((ABS(K314)^2)/($I$5*MAX(F314,0.1)^2),1/3))))))),MAX($D$16,POWER((ABS(K314)^2)/($I$5*MAX(F314,0.1)^2),1/3)))</f>
        <v/>
      </c>
      <c r="AI314">
        <f>E314+AH314</f>
        <v/>
      </c>
      <c r="AJ314">
        <f>AI314+((ABS(K314)/MAX(((F314)+(G314)*(AH314))*(AH314),1E-6))^2)/(2*$I$5)</f>
        <v/>
      </c>
      <c r="AM314" t="n">
        <v>0</v>
      </c>
      <c r="AN314" t="n">
        <v>0</v>
      </c>
      <c r="AO314">
        <f>AM314+AN314</f>
        <v/>
      </c>
      <c r="AP314">
        <f>AP313+AO314</f>
        <v/>
      </c>
      <c r="AQ314">
        <f>ABS(ABS(K314)/MAX(((F314)+(G314)*(AH314))*(AH314),1E-6))/SQRT($I$5*MAX((((F314)+(G314)*(AH314))*(AH314))/MAX((F314)+2*(G314)*(AH314),1E-6),1E-6))</f>
        <v/>
      </c>
      <c r="AR314">
        <f>IF(AQ314&lt;1,"Subcritical","Supercritical")</f>
        <v/>
      </c>
      <c r="AS314">
        <f>((ABS(K314)*$D$6)/(MAX(((F314)+(G314)*(AH314))*(AH314),1E-6)*MAX(((((F314)+(G314)*(AH314))*(AH314))/MAX((F314)+2*(AH314)*SQRT(1+(G314)^2),1E-6))^(2/3),1E-6)))^2</f>
        <v/>
      </c>
    </row>
    <row r="315">
      <c r="A315" t="n">
        <v>166</v>
      </c>
      <c r="B315" t="n">
        <v>164.948</v>
      </c>
      <c r="C315" t="n">
        <v>616418.904</v>
      </c>
      <c r="D315" t="n">
        <v>3097692.872</v>
      </c>
      <c r="E315" t="n">
        <v>632.4795</v>
      </c>
      <c r="F315" t="n">
        <v>5.2</v>
      </c>
      <c r="G315" t="n">
        <v>0</v>
      </c>
      <c r="H315" t="inlineStr">
        <is>
          <t>Normal</t>
        </is>
      </c>
      <c r="I315" t="n">
        <v>0.055</v>
      </c>
      <c r="J315">
        <f>B315-B314</f>
        <v/>
      </c>
      <c r="K315">
        <f>MAX(0,K314-AO314)</f>
        <v/>
      </c>
      <c r="L315">
        <f>IF($D$20=0,IFERROR(L314,MAX($D$16,POWER((ABS(K315)^2)/($I$5*MAX(F315,0.1)^2),1/3))),IF(IFERROR(V314,0)=0,IFERROR(L314,MAX($D$16,POWER((ABS(K315)^2)/($I$5*MAX(F315,0.1)^2),1/3))),IF(OR(IFERROR(L315,0)=0,IFERROR(S314,0)&lt;1,IFERROR(S315,0)&lt;1),MAX($D$16,POWER((ABS(K315)^2)/($I$5*MAX(F315,0.1)^2),1/3)),IF(IFERROR(U315,0)&gt;0,MAX($D$16,IFERROR(L315,0)+((IFERROR(U315,0))*$D$18*IF((IFERROR(S315,0))&lt;1,1,-1))),IF(IFERROR(U315,0)&lt;0,IF(ABS((MAX($D$16,POWER((ABS(K315)^2)/($I$5*MAX(F315,0.1)^2),1/3)))-IFERROR(L315,0))&gt;$D$19,MAX($D$16,IF((MAX($D$16,POWER((ABS(K315)^2)/($I$5*MAX(F315,0.1)^2),1/3)))&gt;IFERROR(L315,0),MIN((MAX($D$16,POWER((ABS(K315)^2)/($I$5*MAX(F315,0.1)^2),1/3))),IFERROR(L315,0)+(MIN(ABS(IFERROR(U315,0))*$D$18,ABS((MAX($D$16,POWER((ABS(K315)^2)/($I$5*MAX(F315,0.1)^2),1/3)))-IFERROR(L315,0))))),MAX((MAX($D$16,POWER((ABS(K315)^2)/($I$5*MAX(F315,0.1)^2),1/3))),IFERROR(L315,0)-(MIN(ABS(IFERROR(U315,0))*$D$18,ABS((MAX($D$16,POWER((ABS(K315)^2)/($I$5*MAX(F315,0.1)^2),1/3)))-IFERROR(L315,0))))))),MAX($D$16,POWER((ABS(K315)^2)/($I$5*MAX(F315,0.1)^2),1/3))),MAX($D$16,IFERROR(L315,0)))))))</f>
        <v/>
      </c>
      <c r="M315">
        <f>((F315)+(G315)*(L315))*(L315)</f>
        <v/>
      </c>
      <c r="N315">
        <f>(((F315)+(G315)*(L315))*(L315))/MAX((F315)+2*(L315)*SQRT(1+(G315)^2),1E-6)</f>
        <v/>
      </c>
      <c r="O315">
        <f>ABS(K315)/MAX(((F315)+(G315)*(L315))*(L315),1E-6)</f>
        <v/>
      </c>
      <c r="P315">
        <f>E315+L315</f>
        <v/>
      </c>
      <c r="Q315">
        <f>P315+((ABS(K315)/MAX(((F315)+(G315)*(L315))*(L315),1E-6))^2)/(2*$I$5)</f>
        <v/>
      </c>
      <c r="R315">
        <f>((ABS(K315)*$D$6)/(MAX(((F315)+(G315)*(L315))*(L315),1E-6)*MAX(((((F315)+(G315)*(L315))*(L315))/MAX((F315)+2*(L315)*SQRT(1+(G315)^2),1E-6))^(2/3),1E-6)))^2</f>
        <v/>
      </c>
      <c r="S315">
        <f>ABS(ABS(K315)/MAX(((F315)+(G315)*(L315))*(L315),1E-6))/SQRT($I$5*MAX((((F315)+(G315)*(L315))*(L315))/MAX((F315)+2*(G315)*(L315),1E-6),1E-6))</f>
        <v/>
      </c>
      <c r="T315">
        <f>((F315)*(L315)^2)/2+(G315)*(L315)^3/3+(ABS(K315)^2)/($I$5*MAX(((F315)+(G315)*(L315))*(L315),1E-6))</f>
        <v/>
      </c>
      <c r="U315">
        <f>IF($D$20=0,0,IFERROR(Q314-(((R314+R315)/2)*J315)-(IF(O314&gt;O315,$D$8*((O314^2-O315^2)/(2*$I$5)),$D$9*((O315^2-O314^2)/(2*$I$5)))+($D$10*(ABS(I315)/90)*(MAX(O314^2,O315^2)/(2*$I$5))))-Q315,0))</f>
        <v/>
      </c>
      <c r="V315">
        <f>IF($D$20=0,1,IFERROR(IF(ROUND(S315,3)=1,1,IF(AND(ABS(U315)&lt;$D$19,S315&gt;1),1,0)),0))</f>
        <v/>
      </c>
      <c r="W315">
        <f>IF($D$20=0,IFERROR(W316,MAX($D$16,POWER((ABS(K315)^2)/($I$5*MAX(F315,0.1)^2),1/3))),IF(IFERROR(AG316,0)=0,IFERROR(W316,MAX($D$16,POWER((ABS(K315)^2)/($I$5*MAX(F315,0.1)^2),1/3))),IF(OR(IFERROR(W315,0)=0,IFERROR(AD316,0)&gt;1),MAX($D$16,POWER((ABS(K315)^2)/($I$5*MAX(F315,0.1)^2),1/3)),IF(IFERROR(AF315,0)&gt;0,MAX($D$16,IFERROR(W315,0)+((IFERROR(AF315,0))*$D$18*IF((IFERROR(AD315,0))&lt;1,1,-1))),IF(IFERROR(AF315,0)&lt;0,IF(ABS((MAX($D$16,POWER((ABS(K315)^2)/($I$5*MAX(F315,0.1)^2),1/3)))-IFERROR(W315,0))&gt;$D$19,MAX($D$16,IF((MAX($D$16,POWER((ABS(K315)^2)/($I$5*MAX(F315,0.1)^2),1/3)))&gt;IFERROR(W315,0),MIN((MAX($D$16,POWER((ABS(K315)^2)/($I$5*MAX(F315,0.1)^2),1/3))),IFERROR(W315,0)+(MIN(ABS(IFERROR(AF315,0))*$D$18,ABS((MAX($D$16,POWER((ABS(K315)^2)/($I$5*MAX(F315,0.1)^2),1/3)))-IFERROR(W315,0))))),MAX((MAX($D$16,POWER((ABS(K315)^2)/($I$5*MAX(F315,0.1)^2),1/3))),IFERROR(W315,0)-(MIN(ABS(IFERROR(AF315,0))*$D$18,ABS((MAX($D$16,POWER((ABS(K315)^2)/($I$5*MAX(F315,0.1)^2),1/3)))-IFERROR(W315,0))))))),MAX($D$16,POWER((ABS(K315)^2)/($I$5*MAX(F315,0.1)^2),1/3))),MAX($D$16,IFERROR(W315,0)))))))</f>
        <v/>
      </c>
      <c r="X315">
        <f>((F315)+(G315)*(W315))*(W315)</f>
        <v/>
      </c>
      <c r="Y315">
        <f>(((F315)+(G315)*(W315))*(W315))/MAX((F315)+2*(W315)*SQRT(1+(G315)^2),1E-6)</f>
        <v/>
      </c>
      <c r="Z315">
        <f>ABS(K315)/MAX(((F315)+(G315)*(W315))*(W315),1E-6)</f>
        <v/>
      </c>
      <c r="AA315">
        <f>E315+W315</f>
        <v/>
      </c>
      <c r="AB315">
        <f>AA315+((ABS(K315)/MAX(((F315)+(G315)*(W315))*(W315),1E-6))^2)/(2*$I$5)</f>
        <v/>
      </c>
      <c r="AC315">
        <f>((ABS(K315)*$D$6)/(MAX(((F315)+(G315)*(W315))*(W315),1E-6)*MAX(((((F315)+(G315)*(W315))*(W315))/MAX((F315)+2*(W315)*SQRT(1+(G315)^2),1E-6))^(2/3),1E-6)))^2</f>
        <v/>
      </c>
      <c r="AD315">
        <f>ABS(ABS(K315)/MAX(((F315)+(G315)*(W315))*(W315),1E-6))/SQRT($I$5*MAX((((F315)+(G315)*(W315))*(W315))/MAX((F315)+2*(G315)*(W315),1E-6),1E-6))</f>
        <v/>
      </c>
      <c r="AE315">
        <f>((F315)*(W315)^2)/2+(G315)*(W315)^3/3+(ABS(K315)^2)/($I$5*MAX(((F315)+(G315)*(W315))*(W315),1E-6))</f>
        <v/>
      </c>
      <c r="AF315">
        <f>IF($D$20=0,0,IFERROR(AB316+(((AC315+AC316)/2)*J316)+(IF(Z315&gt;Z316,$D$8*((Z315^2-Z316^2)/(2*$I$5)),$D$9*((Z316^2-Z315^2)/(2*$I$5)))+($D$10*(ABS(I316)/90)*(MAX(Z315^2,Z316^2)/(2*$I$5))))-AB315,0))</f>
        <v/>
      </c>
      <c r="AG315">
        <f>IF($D$20=0,1,IFERROR(IF(ROUND(AD315,3)=1,1,IF(AND(ABS(AF315)&lt;$D$19,AD315&lt;1),1,0)),0))</f>
        <v/>
      </c>
      <c r="AH315">
        <f>IFERROR(IF(V32="Supercritical",MAX($D$16,IFERROR(L315,MAX($D$16,POWER((ABS(K315)^2)/($I$5*MAX(F315,0.1)^2),1/3)))),IF(V32="Subcritical",MAX($D$16,IFERROR(W315,MAX($D$16,POWER((ABS(K315)^2)/($I$5*MAX(F315,0.1)^2),1/3)))),IF(AND(IFERROR(V315,0)=1,IFERROR(AG315,0)=1),IF(IFERROR(T315,-1E99)&gt;=IFERROR(AE315,-1E99),MAX($D$16,IFERROR(L315,MAX($D$16,POWER((ABS(K315)^2)/($I$5*MAX(F315,0.1)^2),1/3)))),MAX($D$16,IFERROR(W315,MAX($D$16,POWER((ABS(K315)^2)/($I$5*MAX(F315,0.1)^2),1/3))))),IF(IFERROR(V315,0)=1,MAX($D$16,IFERROR(L315,MAX($D$16,POWER((ABS(K315)^2)/($I$5*MAX(F315,0.1)^2),1/3)))),IF(IFERROR(AG315,0)=1,MAX($D$16,IFERROR(W315,MAX($D$16,POWER((ABS(K315)^2)/($I$5*MAX(F315,0.1)^2),1/3)))),MAX($D$16,POWER((ABS(K315)^2)/($I$5*MAX(F315,0.1)^2),1/3))))))),MAX($D$16,POWER((ABS(K315)^2)/($I$5*MAX(F315,0.1)^2),1/3)))</f>
        <v/>
      </c>
      <c r="AI315">
        <f>E315+AH315</f>
        <v/>
      </c>
      <c r="AJ315">
        <f>AI315+((ABS(K315)/MAX(((F315)+(G315)*(AH315))*(AH315),1E-6))^2)/(2*$I$5)</f>
        <v/>
      </c>
      <c r="AM315" t="n">
        <v>0</v>
      </c>
      <c r="AN315" t="n">
        <v>0</v>
      </c>
      <c r="AO315">
        <f>AM315+AN315</f>
        <v/>
      </c>
      <c r="AP315">
        <f>AP314+AO315</f>
        <v/>
      </c>
      <c r="AQ315">
        <f>ABS(ABS(K315)/MAX(((F315)+(G315)*(AH315))*(AH315),1E-6))/SQRT($I$5*MAX((((F315)+(G315)*(AH315))*(AH315))/MAX((F315)+2*(G315)*(AH315),1E-6),1E-6))</f>
        <v/>
      </c>
      <c r="AR315">
        <f>IF(AQ315&lt;1,"Subcritical","Supercritical")</f>
        <v/>
      </c>
      <c r="AS315">
        <f>((ABS(K315)*$D$6)/(MAX(((F315)+(G315)*(AH315))*(AH315),1E-6)*MAX(((((F315)+(G315)*(AH315))*(AH315))/MAX((F315)+2*(AH315)*SQRT(1+(G315)^2),1E-6))^(2/3),1E-6)))^2</f>
        <v/>
      </c>
    </row>
    <row r="316">
      <c r="A316" t="n">
        <v>167</v>
      </c>
      <c r="B316" t="n">
        <v>165.948</v>
      </c>
      <c r="C316" t="n">
        <v>616417.905</v>
      </c>
      <c r="D316" t="n">
        <v>3097692.824</v>
      </c>
      <c r="E316" t="n">
        <v>632.479</v>
      </c>
      <c r="F316" t="n">
        <v>5.2</v>
      </c>
      <c r="G316" t="n">
        <v>0</v>
      </c>
      <c r="H316" t="inlineStr">
        <is>
          <t>Normal</t>
        </is>
      </c>
      <c r="I316" t="n">
        <v>0</v>
      </c>
      <c r="J316">
        <f>B316-B315</f>
        <v/>
      </c>
      <c r="K316">
        <f>MAX(0,K315-AO315)</f>
        <v/>
      </c>
      <c r="L316">
        <f>IF($D$20=0,IFERROR(L315,MAX($D$16,POWER((ABS(K316)^2)/($I$5*MAX(F316,0.1)^2),1/3))),IF(IFERROR(V315,0)=0,IFERROR(L315,MAX($D$16,POWER((ABS(K316)^2)/($I$5*MAX(F316,0.1)^2),1/3))),IF(OR(IFERROR(L316,0)=0,IFERROR(S315,0)&lt;1,IFERROR(S316,0)&lt;1),MAX($D$16,POWER((ABS(K316)^2)/($I$5*MAX(F316,0.1)^2),1/3)),IF(IFERROR(U316,0)&gt;0,MAX($D$16,IFERROR(L316,0)+((IFERROR(U316,0))*$D$18*IF((IFERROR(S316,0))&lt;1,1,-1))),IF(IFERROR(U316,0)&lt;0,IF(ABS((MAX($D$16,POWER((ABS(K316)^2)/($I$5*MAX(F316,0.1)^2),1/3)))-IFERROR(L316,0))&gt;$D$19,MAX($D$16,IF((MAX($D$16,POWER((ABS(K316)^2)/($I$5*MAX(F316,0.1)^2),1/3)))&gt;IFERROR(L316,0),MIN((MAX($D$16,POWER((ABS(K316)^2)/($I$5*MAX(F316,0.1)^2),1/3))),IFERROR(L316,0)+(MIN(ABS(IFERROR(U316,0))*$D$18,ABS((MAX($D$16,POWER((ABS(K316)^2)/($I$5*MAX(F316,0.1)^2),1/3)))-IFERROR(L316,0))))),MAX((MAX($D$16,POWER((ABS(K316)^2)/($I$5*MAX(F316,0.1)^2),1/3))),IFERROR(L316,0)-(MIN(ABS(IFERROR(U316,0))*$D$18,ABS((MAX($D$16,POWER((ABS(K316)^2)/($I$5*MAX(F316,0.1)^2),1/3)))-IFERROR(L316,0))))))),MAX($D$16,POWER((ABS(K316)^2)/($I$5*MAX(F316,0.1)^2),1/3))),MAX($D$16,IFERROR(L316,0)))))))</f>
        <v/>
      </c>
      <c r="M316">
        <f>((F316)+(G316)*(L316))*(L316)</f>
        <v/>
      </c>
      <c r="N316">
        <f>(((F316)+(G316)*(L316))*(L316))/MAX((F316)+2*(L316)*SQRT(1+(G316)^2),1E-6)</f>
        <v/>
      </c>
      <c r="O316">
        <f>ABS(K316)/MAX(((F316)+(G316)*(L316))*(L316),1E-6)</f>
        <v/>
      </c>
      <c r="P316">
        <f>E316+L316</f>
        <v/>
      </c>
      <c r="Q316">
        <f>P316+((ABS(K316)/MAX(((F316)+(G316)*(L316))*(L316),1E-6))^2)/(2*$I$5)</f>
        <v/>
      </c>
      <c r="R316">
        <f>((ABS(K316)*$D$6)/(MAX(((F316)+(G316)*(L316))*(L316),1E-6)*MAX(((((F316)+(G316)*(L316))*(L316))/MAX((F316)+2*(L316)*SQRT(1+(G316)^2),1E-6))^(2/3),1E-6)))^2</f>
        <v/>
      </c>
      <c r="S316">
        <f>ABS(ABS(K316)/MAX(((F316)+(G316)*(L316))*(L316),1E-6))/SQRT($I$5*MAX((((F316)+(G316)*(L316))*(L316))/MAX((F316)+2*(G316)*(L316),1E-6),1E-6))</f>
        <v/>
      </c>
      <c r="T316">
        <f>((F316)*(L316)^2)/2+(G316)*(L316)^3/3+(ABS(K316)^2)/($I$5*MAX(((F316)+(G316)*(L316))*(L316),1E-6))</f>
        <v/>
      </c>
      <c r="U316">
        <f>IF($D$20=0,0,IFERROR(Q315-(((R315+R316)/2)*J316)-(IF(O315&gt;O316,$D$8*((O315^2-O316^2)/(2*$I$5)),$D$9*((O316^2-O315^2)/(2*$I$5)))+($D$10*(ABS(I316)/90)*(MAX(O315^2,O316^2)/(2*$I$5))))-Q316,0))</f>
        <v/>
      </c>
      <c r="V316">
        <f>IF($D$20=0,1,IFERROR(IF(ROUND(S316,3)=1,1,IF(AND(ABS(U316)&lt;$D$19,S316&gt;1),1,0)),0))</f>
        <v/>
      </c>
      <c r="W316">
        <f>IF($D$20=0,IFERROR(W317,MAX($D$16,POWER((ABS(K316)^2)/($I$5*MAX(F316,0.1)^2),1/3))),IF(IFERROR(AG317,0)=0,IFERROR(W317,MAX($D$16,POWER((ABS(K316)^2)/($I$5*MAX(F316,0.1)^2),1/3))),IF(OR(IFERROR(W316,0)=0,IFERROR(AD317,0)&gt;1),MAX($D$16,POWER((ABS(K316)^2)/($I$5*MAX(F316,0.1)^2),1/3)),IF(IFERROR(AF316,0)&gt;0,MAX($D$16,IFERROR(W316,0)+((IFERROR(AF316,0))*$D$18*IF((IFERROR(AD316,0))&lt;1,1,-1))),IF(IFERROR(AF316,0)&lt;0,IF(ABS((MAX($D$16,POWER((ABS(K316)^2)/($I$5*MAX(F316,0.1)^2),1/3)))-IFERROR(W316,0))&gt;$D$19,MAX($D$16,IF((MAX($D$16,POWER((ABS(K316)^2)/($I$5*MAX(F316,0.1)^2),1/3)))&gt;IFERROR(W316,0),MIN((MAX($D$16,POWER((ABS(K316)^2)/($I$5*MAX(F316,0.1)^2),1/3))),IFERROR(W316,0)+(MIN(ABS(IFERROR(AF316,0))*$D$18,ABS((MAX($D$16,POWER((ABS(K316)^2)/($I$5*MAX(F316,0.1)^2),1/3)))-IFERROR(W316,0))))),MAX((MAX($D$16,POWER((ABS(K316)^2)/($I$5*MAX(F316,0.1)^2),1/3))),IFERROR(W316,0)-(MIN(ABS(IFERROR(AF316,0))*$D$18,ABS((MAX($D$16,POWER((ABS(K316)^2)/($I$5*MAX(F316,0.1)^2),1/3)))-IFERROR(W316,0))))))),MAX($D$16,POWER((ABS(K316)^2)/($I$5*MAX(F316,0.1)^2),1/3))),MAX($D$16,IFERROR(W316,0)))))))</f>
        <v/>
      </c>
      <c r="X316">
        <f>((F316)+(G316)*(W316))*(W316)</f>
        <v/>
      </c>
      <c r="Y316">
        <f>(((F316)+(G316)*(W316))*(W316))/MAX((F316)+2*(W316)*SQRT(1+(G316)^2),1E-6)</f>
        <v/>
      </c>
      <c r="Z316">
        <f>ABS(K316)/MAX(((F316)+(G316)*(W316))*(W316),1E-6)</f>
        <v/>
      </c>
      <c r="AA316">
        <f>E316+W316</f>
        <v/>
      </c>
      <c r="AB316">
        <f>AA316+((ABS(K316)/MAX(((F316)+(G316)*(W316))*(W316),1E-6))^2)/(2*$I$5)</f>
        <v/>
      </c>
      <c r="AC316">
        <f>((ABS(K316)*$D$6)/(MAX(((F316)+(G316)*(W316))*(W316),1E-6)*MAX(((((F316)+(G316)*(W316))*(W316))/MAX((F316)+2*(W316)*SQRT(1+(G316)^2),1E-6))^(2/3),1E-6)))^2</f>
        <v/>
      </c>
      <c r="AD316">
        <f>ABS(ABS(K316)/MAX(((F316)+(G316)*(W316))*(W316),1E-6))/SQRT($I$5*MAX((((F316)+(G316)*(W316))*(W316))/MAX((F316)+2*(G316)*(W316),1E-6),1E-6))</f>
        <v/>
      </c>
      <c r="AE316">
        <f>((F316)*(W316)^2)/2+(G316)*(W316)^3/3+(ABS(K316)^2)/($I$5*MAX(((F316)+(G316)*(W316))*(W316),1E-6))</f>
        <v/>
      </c>
      <c r="AF316">
        <f>IF($D$20=0,0,IFERROR(AB317+(((AC316+AC317)/2)*J317)+(IF(Z316&gt;Z317,$D$8*((Z316^2-Z317^2)/(2*$I$5)),$D$9*((Z317^2-Z316^2)/(2*$I$5)))+($D$10*(ABS(I317)/90)*(MAX(Z316^2,Z317^2)/(2*$I$5))))-AB316,0))</f>
        <v/>
      </c>
      <c r="AG316">
        <f>IF($D$20=0,1,IFERROR(IF(ROUND(AD316,3)=1,1,IF(AND(ABS(AF316)&lt;$D$19,AD316&lt;1),1,0)),0))</f>
        <v/>
      </c>
      <c r="AH316">
        <f>IFERROR(IF(V32="Supercritical",MAX($D$16,IFERROR(L316,MAX($D$16,POWER((ABS(K316)^2)/($I$5*MAX(F316,0.1)^2),1/3)))),IF(V32="Subcritical",MAX($D$16,IFERROR(W316,MAX($D$16,POWER((ABS(K316)^2)/($I$5*MAX(F316,0.1)^2),1/3)))),IF(AND(IFERROR(V316,0)=1,IFERROR(AG316,0)=1),IF(IFERROR(T316,-1E99)&gt;=IFERROR(AE316,-1E99),MAX($D$16,IFERROR(L316,MAX($D$16,POWER((ABS(K316)^2)/($I$5*MAX(F316,0.1)^2),1/3)))),MAX($D$16,IFERROR(W316,MAX($D$16,POWER((ABS(K316)^2)/($I$5*MAX(F316,0.1)^2),1/3))))),IF(IFERROR(V316,0)=1,MAX($D$16,IFERROR(L316,MAX($D$16,POWER((ABS(K316)^2)/($I$5*MAX(F316,0.1)^2),1/3)))),IF(IFERROR(AG316,0)=1,MAX($D$16,IFERROR(W316,MAX($D$16,POWER((ABS(K316)^2)/($I$5*MAX(F316,0.1)^2),1/3)))),MAX($D$16,POWER((ABS(K316)^2)/($I$5*MAX(F316,0.1)^2),1/3))))))),MAX($D$16,POWER((ABS(K316)^2)/($I$5*MAX(F316,0.1)^2),1/3)))</f>
        <v/>
      </c>
      <c r="AI316">
        <f>E316+AH316</f>
        <v/>
      </c>
      <c r="AJ316">
        <f>AI316+((ABS(K316)/MAX(((F316)+(G316)*(AH316))*(AH316),1E-6))^2)/(2*$I$5)</f>
        <v/>
      </c>
      <c r="AM316" t="n">
        <v>0</v>
      </c>
      <c r="AN316" t="n">
        <v>0</v>
      </c>
      <c r="AO316">
        <f>AM316+AN316</f>
        <v/>
      </c>
      <c r="AP316">
        <f>AP315+AO316</f>
        <v/>
      </c>
      <c r="AQ316">
        <f>ABS(ABS(K316)/MAX(((F316)+(G316)*(AH316))*(AH316),1E-6))/SQRT($I$5*MAX((((F316)+(G316)*(AH316))*(AH316))/MAX((F316)+2*(G316)*(AH316),1E-6),1E-6))</f>
        <v/>
      </c>
      <c r="AR316">
        <f>IF(AQ316&lt;1,"Subcritical","Supercritical")</f>
        <v/>
      </c>
      <c r="AS316">
        <f>((ABS(K316)*$D$6)/(MAX(((F316)+(G316)*(AH316))*(AH316),1E-6)*MAX(((((F316)+(G316)*(AH316))*(AH316))/MAX((F316)+2*(AH316)*SQRT(1+(G316)^2),1E-6))^(2/3),1E-6)))^2</f>
        <v/>
      </c>
    </row>
    <row r="317">
      <c r="A317" t="n">
        <v>168</v>
      </c>
      <c r="B317" t="n">
        <v>166.948</v>
      </c>
      <c r="C317" t="n">
        <v>616416.906</v>
      </c>
      <c r="D317" t="n">
        <v>3097692.776</v>
      </c>
      <c r="E317" t="n">
        <v>632.4785000000001</v>
      </c>
      <c r="F317" t="n">
        <v>5.2</v>
      </c>
      <c r="G317" t="n">
        <v>0</v>
      </c>
      <c r="H317" t="inlineStr">
        <is>
          <t>Normal</t>
        </is>
      </c>
      <c r="I317" t="n">
        <v>0.057</v>
      </c>
      <c r="J317">
        <f>B317-B316</f>
        <v/>
      </c>
      <c r="K317">
        <f>MAX(0,K316-AO316)</f>
        <v/>
      </c>
      <c r="L317">
        <f>IF($D$20=0,IFERROR(L316,MAX($D$16,POWER((ABS(K317)^2)/($I$5*MAX(F317,0.1)^2),1/3))),IF(IFERROR(V316,0)=0,IFERROR(L316,MAX($D$16,POWER((ABS(K317)^2)/($I$5*MAX(F317,0.1)^2),1/3))),IF(OR(IFERROR(L317,0)=0,IFERROR(S316,0)&lt;1,IFERROR(S317,0)&lt;1),MAX($D$16,POWER((ABS(K317)^2)/($I$5*MAX(F317,0.1)^2),1/3)),IF(IFERROR(U317,0)&gt;0,MAX($D$16,IFERROR(L317,0)+((IFERROR(U317,0))*$D$18*IF((IFERROR(S317,0))&lt;1,1,-1))),IF(IFERROR(U317,0)&lt;0,IF(ABS((MAX($D$16,POWER((ABS(K317)^2)/($I$5*MAX(F317,0.1)^2),1/3)))-IFERROR(L317,0))&gt;$D$19,MAX($D$16,IF((MAX($D$16,POWER((ABS(K317)^2)/($I$5*MAX(F317,0.1)^2),1/3)))&gt;IFERROR(L317,0),MIN((MAX($D$16,POWER((ABS(K317)^2)/($I$5*MAX(F317,0.1)^2),1/3))),IFERROR(L317,0)+(MIN(ABS(IFERROR(U317,0))*$D$18,ABS((MAX($D$16,POWER((ABS(K317)^2)/($I$5*MAX(F317,0.1)^2),1/3)))-IFERROR(L317,0))))),MAX((MAX($D$16,POWER((ABS(K317)^2)/($I$5*MAX(F317,0.1)^2),1/3))),IFERROR(L317,0)-(MIN(ABS(IFERROR(U317,0))*$D$18,ABS((MAX($D$16,POWER((ABS(K317)^2)/($I$5*MAX(F317,0.1)^2),1/3)))-IFERROR(L317,0))))))),MAX($D$16,POWER((ABS(K317)^2)/($I$5*MAX(F317,0.1)^2),1/3))),MAX($D$16,IFERROR(L317,0)))))))</f>
        <v/>
      </c>
      <c r="M317">
        <f>((F317)+(G317)*(L317))*(L317)</f>
        <v/>
      </c>
      <c r="N317">
        <f>(((F317)+(G317)*(L317))*(L317))/MAX((F317)+2*(L317)*SQRT(1+(G317)^2),1E-6)</f>
        <v/>
      </c>
      <c r="O317">
        <f>ABS(K317)/MAX(((F317)+(G317)*(L317))*(L317),1E-6)</f>
        <v/>
      </c>
      <c r="P317">
        <f>E317+L317</f>
        <v/>
      </c>
      <c r="Q317">
        <f>P317+((ABS(K317)/MAX(((F317)+(G317)*(L317))*(L317),1E-6))^2)/(2*$I$5)</f>
        <v/>
      </c>
      <c r="R317">
        <f>((ABS(K317)*$D$6)/(MAX(((F317)+(G317)*(L317))*(L317),1E-6)*MAX(((((F317)+(G317)*(L317))*(L317))/MAX((F317)+2*(L317)*SQRT(1+(G317)^2),1E-6))^(2/3),1E-6)))^2</f>
        <v/>
      </c>
      <c r="S317">
        <f>ABS(ABS(K317)/MAX(((F317)+(G317)*(L317))*(L317),1E-6))/SQRT($I$5*MAX((((F317)+(G317)*(L317))*(L317))/MAX((F317)+2*(G317)*(L317),1E-6),1E-6))</f>
        <v/>
      </c>
      <c r="T317">
        <f>((F317)*(L317)^2)/2+(G317)*(L317)^3/3+(ABS(K317)^2)/($I$5*MAX(((F317)+(G317)*(L317))*(L317),1E-6))</f>
        <v/>
      </c>
      <c r="U317">
        <f>IF($D$20=0,0,IFERROR(Q316-(((R316+R317)/2)*J317)-(IF(O316&gt;O317,$D$8*((O316^2-O317^2)/(2*$I$5)),$D$9*((O317^2-O316^2)/(2*$I$5)))+($D$10*(ABS(I317)/90)*(MAX(O316^2,O317^2)/(2*$I$5))))-Q317,0))</f>
        <v/>
      </c>
      <c r="V317">
        <f>IF($D$20=0,1,IFERROR(IF(ROUND(S317,3)=1,1,IF(AND(ABS(U317)&lt;$D$19,S317&gt;1),1,0)),0))</f>
        <v/>
      </c>
      <c r="W317">
        <f>IF($D$20=0,IFERROR(W318,MAX($D$16,POWER((ABS(K317)^2)/($I$5*MAX(F317,0.1)^2),1/3))),IF(IFERROR(AG318,0)=0,IFERROR(W318,MAX($D$16,POWER((ABS(K317)^2)/($I$5*MAX(F317,0.1)^2),1/3))),IF(OR(IFERROR(W317,0)=0,IFERROR(AD318,0)&gt;1),MAX($D$16,POWER((ABS(K317)^2)/($I$5*MAX(F317,0.1)^2),1/3)),IF(IFERROR(AF317,0)&gt;0,MAX($D$16,IFERROR(W317,0)+((IFERROR(AF317,0))*$D$18*IF((IFERROR(AD317,0))&lt;1,1,-1))),IF(IFERROR(AF317,0)&lt;0,IF(ABS((MAX($D$16,POWER((ABS(K317)^2)/($I$5*MAX(F317,0.1)^2),1/3)))-IFERROR(W317,0))&gt;$D$19,MAX($D$16,IF((MAX($D$16,POWER((ABS(K317)^2)/($I$5*MAX(F317,0.1)^2),1/3)))&gt;IFERROR(W317,0),MIN((MAX($D$16,POWER((ABS(K317)^2)/($I$5*MAX(F317,0.1)^2),1/3))),IFERROR(W317,0)+(MIN(ABS(IFERROR(AF317,0))*$D$18,ABS((MAX($D$16,POWER((ABS(K317)^2)/($I$5*MAX(F317,0.1)^2),1/3)))-IFERROR(W317,0))))),MAX((MAX($D$16,POWER((ABS(K317)^2)/($I$5*MAX(F317,0.1)^2),1/3))),IFERROR(W317,0)-(MIN(ABS(IFERROR(AF317,0))*$D$18,ABS((MAX($D$16,POWER((ABS(K317)^2)/($I$5*MAX(F317,0.1)^2),1/3)))-IFERROR(W317,0))))))),MAX($D$16,POWER((ABS(K317)^2)/($I$5*MAX(F317,0.1)^2),1/3))),MAX($D$16,IFERROR(W317,0)))))))</f>
        <v/>
      </c>
      <c r="X317">
        <f>((F317)+(G317)*(W317))*(W317)</f>
        <v/>
      </c>
      <c r="Y317">
        <f>(((F317)+(G317)*(W317))*(W317))/MAX((F317)+2*(W317)*SQRT(1+(G317)^2),1E-6)</f>
        <v/>
      </c>
      <c r="Z317">
        <f>ABS(K317)/MAX(((F317)+(G317)*(W317))*(W317),1E-6)</f>
        <v/>
      </c>
      <c r="AA317">
        <f>E317+W317</f>
        <v/>
      </c>
      <c r="AB317">
        <f>AA317+((ABS(K317)/MAX(((F317)+(G317)*(W317))*(W317),1E-6))^2)/(2*$I$5)</f>
        <v/>
      </c>
      <c r="AC317">
        <f>((ABS(K317)*$D$6)/(MAX(((F317)+(G317)*(W317))*(W317),1E-6)*MAX(((((F317)+(G317)*(W317))*(W317))/MAX((F317)+2*(W317)*SQRT(1+(G317)^2),1E-6))^(2/3),1E-6)))^2</f>
        <v/>
      </c>
      <c r="AD317">
        <f>ABS(ABS(K317)/MAX(((F317)+(G317)*(W317))*(W317),1E-6))/SQRT($I$5*MAX((((F317)+(G317)*(W317))*(W317))/MAX((F317)+2*(G317)*(W317),1E-6),1E-6))</f>
        <v/>
      </c>
      <c r="AE317">
        <f>((F317)*(W317)^2)/2+(G317)*(W317)^3/3+(ABS(K317)^2)/($I$5*MAX(((F317)+(G317)*(W317))*(W317),1E-6))</f>
        <v/>
      </c>
      <c r="AF317">
        <f>IF($D$20=0,0,IFERROR(AB318+(((AC317+AC318)/2)*J318)+(IF(Z317&gt;Z318,$D$8*((Z317^2-Z318^2)/(2*$I$5)),$D$9*((Z318^2-Z317^2)/(2*$I$5)))+($D$10*(ABS(I318)/90)*(MAX(Z317^2,Z318^2)/(2*$I$5))))-AB317,0))</f>
        <v/>
      </c>
      <c r="AG317">
        <f>IF($D$20=0,1,IFERROR(IF(ROUND(AD317,3)=1,1,IF(AND(ABS(AF317)&lt;$D$19,AD317&lt;1),1,0)),0))</f>
        <v/>
      </c>
      <c r="AH317">
        <f>IFERROR(IF(V32="Supercritical",MAX($D$16,IFERROR(L317,MAX($D$16,POWER((ABS(K317)^2)/($I$5*MAX(F317,0.1)^2),1/3)))),IF(V32="Subcritical",MAX($D$16,IFERROR(W317,MAX($D$16,POWER((ABS(K317)^2)/($I$5*MAX(F317,0.1)^2),1/3)))),IF(AND(IFERROR(V317,0)=1,IFERROR(AG317,0)=1),IF(IFERROR(T317,-1E99)&gt;=IFERROR(AE317,-1E99),MAX($D$16,IFERROR(L317,MAX($D$16,POWER((ABS(K317)^2)/($I$5*MAX(F317,0.1)^2),1/3)))),MAX($D$16,IFERROR(W317,MAX($D$16,POWER((ABS(K317)^2)/($I$5*MAX(F317,0.1)^2),1/3))))),IF(IFERROR(V317,0)=1,MAX($D$16,IFERROR(L317,MAX($D$16,POWER((ABS(K317)^2)/($I$5*MAX(F317,0.1)^2),1/3)))),IF(IFERROR(AG317,0)=1,MAX($D$16,IFERROR(W317,MAX($D$16,POWER((ABS(K317)^2)/($I$5*MAX(F317,0.1)^2),1/3)))),MAX($D$16,POWER((ABS(K317)^2)/($I$5*MAX(F317,0.1)^2),1/3))))))),MAX($D$16,POWER((ABS(K317)^2)/($I$5*MAX(F317,0.1)^2),1/3)))</f>
        <v/>
      </c>
      <c r="AI317">
        <f>E317+AH317</f>
        <v/>
      </c>
      <c r="AJ317">
        <f>AI317+((ABS(K317)/MAX(((F317)+(G317)*(AH317))*(AH317),1E-6))^2)/(2*$I$5)</f>
        <v/>
      </c>
      <c r="AM317" t="n">
        <v>0</v>
      </c>
      <c r="AN317" t="n">
        <v>0</v>
      </c>
      <c r="AO317">
        <f>AM317+AN317</f>
        <v/>
      </c>
      <c r="AP317">
        <f>AP316+AO317</f>
        <v/>
      </c>
      <c r="AQ317">
        <f>ABS(ABS(K317)/MAX(((F317)+(G317)*(AH317))*(AH317),1E-6))/SQRT($I$5*MAX((((F317)+(G317)*(AH317))*(AH317))/MAX((F317)+2*(G317)*(AH317),1E-6),1E-6))</f>
        <v/>
      </c>
      <c r="AR317">
        <f>IF(AQ317&lt;1,"Subcritical","Supercritical")</f>
        <v/>
      </c>
      <c r="AS317">
        <f>((ABS(K317)*$D$6)/(MAX(((F317)+(G317)*(AH317))*(AH317),1E-6)*MAX(((((F317)+(G317)*(AH317))*(AH317))/MAX((F317)+2*(AH317)*SQRT(1+(G317)^2),1E-6))^(2/3),1E-6)))^2</f>
        <v/>
      </c>
    </row>
    <row r="318">
      <c r="A318" t="n">
        <v>169</v>
      </c>
      <c r="B318" t="n">
        <v>167.948</v>
      </c>
      <c r="C318" t="n">
        <v>616415.907</v>
      </c>
      <c r="D318" t="n">
        <v>3097692.729</v>
      </c>
      <c r="E318" t="n">
        <v>632.478</v>
      </c>
      <c r="F318" t="n">
        <v>5.2</v>
      </c>
      <c r="G318" t="n">
        <v>0</v>
      </c>
      <c r="H318" t="inlineStr">
        <is>
          <t>Normal</t>
        </is>
      </c>
      <c r="I318" t="n">
        <v>0.057</v>
      </c>
      <c r="J318">
        <f>B318-B317</f>
        <v/>
      </c>
      <c r="K318">
        <f>MAX(0,K317-AO317)</f>
        <v/>
      </c>
      <c r="L318">
        <f>IF($D$20=0,IFERROR(L317,MAX($D$16,POWER((ABS(K318)^2)/($I$5*MAX(F318,0.1)^2),1/3))),IF(IFERROR(V317,0)=0,IFERROR(L317,MAX($D$16,POWER((ABS(K318)^2)/($I$5*MAX(F318,0.1)^2),1/3))),IF(OR(IFERROR(L318,0)=0,IFERROR(S317,0)&lt;1,IFERROR(S318,0)&lt;1),MAX($D$16,POWER((ABS(K318)^2)/($I$5*MAX(F318,0.1)^2),1/3)),IF(IFERROR(U318,0)&gt;0,MAX($D$16,IFERROR(L318,0)+((IFERROR(U318,0))*$D$18*IF((IFERROR(S318,0))&lt;1,1,-1))),IF(IFERROR(U318,0)&lt;0,IF(ABS((MAX($D$16,POWER((ABS(K318)^2)/($I$5*MAX(F318,0.1)^2),1/3)))-IFERROR(L318,0))&gt;$D$19,MAX($D$16,IF((MAX($D$16,POWER((ABS(K318)^2)/($I$5*MAX(F318,0.1)^2),1/3)))&gt;IFERROR(L318,0),MIN((MAX($D$16,POWER((ABS(K318)^2)/($I$5*MAX(F318,0.1)^2),1/3))),IFERROR(L318,0)+(MIN(ABS(IFERROR(U318,0))*$D$18,ABS((MAX($D$16,POWER((ABS(K318)^2)/($I$5*MAX(F318,0.1)^2),1/3)))-IFERROR(L318,0))))),MAX((MAX($D$16,POWER((ABS(K318)^2)/($I$5*MAX(F318,0.1)^2),1/3))),IFERROR(L318,0)-(MIN(ABS(IFERROR(U318,0))*$D$18,ABS((MAX($D$16,POWER((ABS(K318)^2)/($I$5*MAX(F318,0.1)^2),1/3)))-IFERROR(L318,0))))))),MAX($D$16,POWER((ABS(K318)^2)/($I$5*MAX(F318,0.1)^2),1/3))),MAX($D$16,IFERROR(L318,0)))))))</f>
        <v/>
      </c>
      <c r="M318">
        <f>((F318)+(G318)*(L318))*(L318)</f>
        <v/>
      </c>
      <c r="N318">
        <f>(((F318)+(G318)*(L318))*(L318))/MAX((F318)+2*(L318)*SQRT(1+(G318)^2),1E-6)</f>
        <v/>
      </c>
      <c r="O318">
        <f>ABS(K318)/MAX(((F318)+(G318)*(L318))*(L318),1E-6)</f>
        <v/>
      </c>
      <c r="P318">
        <f>E318+L318</f>
        <v/>
      </c>
      <c r="Q318">
        <f>P318+((ABS(K318)/MAX(((F318)+(G318)*(L318))*(L318),1E-6))^2)/(2*$I$5)</f>
        <v/>
      </c>
      <c r="R318">
        <f>((ABS(K318)*$D$6)/(MAX(((F318)+(G318)*(L318))*(L318),1E-6)*MAX(((((F318)+(G318)*(L318))*(L318))/MAX((F318)+2*(L318)*SQRT(1+(G318)^2),1E-6))^(2/3),1E-6)))^2</f>
        <v/>
      </c>
      <c r="S318">
        <f>ABS(ABS(K318)/MAX(((F318)+(G318)*(L318))*(L318),1E-6))/SQRT($I$5*MAX((((F318)+(G318)*(L318))*(L318))/MAX((F318)+2*(G318)*(L318),1E-6),1E-6))</f>
        <v/>
      </c>
      <c r="T318">
        <f>((F318)*(L318)^2)/2+(G318)*(L318)^3/3+(ABS(K318)^2)/($I$5*MAX(((F318)+(G318)*(L318))*(L318),1E-6))</f>
        <v/>
      </c>
      <c r="U318">
        <f>IF($D$20=0,0,IFERROR(Q317-(((R317+R318)/2)*J318)-(IF(O317&gt;O318,$D$8*((O317^2-O318^2)/(2*$I$5)),$D$9*((O318^2-O317^2)/(2*$I$5)))+($D$10*(ABS(I318)/90)*(MAX(O317^2,O318^2)/(2*$I$5))))-Q318,0))</f>
        <v/>
      </c>
      <c r="V318">
        <f>IF($D$20=0,1,IFERROR(IF(ROUND(S318,3)=1,1,IF(AND(ABS(U318)&lt;$D$19,S318&gt;1),1,0)),0))</f>
        <v/>
      </c>
      <c r="W318">
        <f>IF($D$20=0,IFERROR(W319,MAX($D$16,POWER((ABS(K318)^2)/($I$5*MAX(F318,0.1)^2),1/3))),IF(IFERROR(AG319,0)=0,IFERROR(W319,MAX($D$16,POWER((ABS(K318)^2)/($I$5*MAX(F318,0.1)^2),1/3))),IF(OR(IFERROR(W318,0)=0,IFERROR(AD319,0)&gt;1),MAX($D$16,POWER((ABS(K318)^2)/($I$5*MAX(F318,0.1)^2),1/3)),IF(IFERROR(AF318,0)&gt;0,MAX($D$16,IFERROR(W318,0)+((IFERROR(AF318,0))*$D$18*IF((IFERROR(AD318,0))&lt;1,1,-1))),IF(IFERROR(AF318,0)&lt;0,IF(ABS((MAX($D$16,POWER((ABS(K318)^2)/($I$5*MAX(F318,0.1)^2),1/3)))-IFERROR(W318,0))&gt;$D$19,MAX($D$16,IF((MAX($D$16,POWER((ABS(K318)^2)/($I$5*MAX(F318,0.1)^2),1/3)))&gt;IFERROR(W318,0),MIN((MAX($D$16,POWER((ABS(K318)^2)/($I$5*MAX(F318,0.1)^2),1/3))),IFERROR(W318,0)+(MIN(ABS(IFERROR(AF318,0))*$D$18,ABS((MAX($D$16,POWER((ABS(K318)^2)/($I$5*MAX(F318,0.1)^2),1/3)))-IFERROR(W318,0))))),MAX((MAX($D$16,POWER((ABS(K318)^2)/($I$5*MAX(F318,0.1)^2),1/3))),IFERROR(W318,0)-(MIN(ABS(IFERROR(AF318,0))*$D$18,ABS((MAX($D$16,POWER((ABS(K318)^2)/($I$5*MAX(F318,0.1)^2),1/3)))-IFERROR(W318,0))))))),MAX($D$16,POWER((ABS(K318)^2)/($I$5*MAX(F318,0.1)^2),1/3))),MAX($D$16,IFERROR(W318,0)))))))</f>
        <v/>
      </c>
      <c r="X318">
        <f>((F318)+(G318)*(W318))*(W318)</f>
        <v/>
      </c>
      <c r="Y318">
        <f>(((F318)+(G318)*(W318))*(W318))/MAX((F318)+2*(W318)*SQRT(1+(G318)^2),1E-6)</f>
        <v/>
      </c>
      <c r="Z318">
        <f>ABS(K318)/MAX(((F318)+(G318)*(W318))*(W318),1E-6)</f>
        <v/>
      </c>
      <c r="AA318">
        <f>E318+W318</f>
        <v/>
      </c>
      <c r="AB318">
        <f>AA318+((ABS(K318)/MAX(((F318)+(G318)*(W318))*(W318),1E-6))^2)/(2*$I$5)</f>
        <v/>
      </c>
      <c r="AC318">
        <f>((ABS(K318)*$D$6)/(MAX(((F318)+(G318)*(W318))*(W318),1E-6)*MAX(((((F318)+(G318)*(W318))*(W318))/MAX((F318)+2*(W318)*SQRT(1+(G318)^2),1E-6))^(2/3),1E-6)))^2</f>
        <v/>
      </c>
      <c r="AD318">
        <f>ABS(ABS(K318)/MAX(((F318)+(G318)*(W318))*(W318),1E-6))/SQRT($I$5*MAX((((F318)+(G318)*(W318))*(W318))/MAX((F318)+2*(G318)*(W318),1E-6),1E-6))</f>
        <v/>
      </c>
      <c r="AE318">
        <f>((F318)*(W318)^2)/2+(G318)*(W318)^3/3+(ABS(K318)^2)/($I$5*MAX(((F318)+(G318)*(W318))*(W318),1E-6))</f>
        <v/>
      </c>
      <c r="AF318">
        <f>IF($D$20=0,0,IFERROR(AB319+(((AC318+AC319)/2)*J319)+(IF(Z318&gt;Z319,$D$8*((Z318^2-Z319^2)/(2*$I$5)),$D$9*((Z319^2-Z318^2)/(2*$I$5)))+($D$10*(ABS(I319)/90)*(MAX(Z318^2,Z319^2)/(2*$I$5))))-AB318,0))</f>
        <v/>
      </c>
      <c r="AG318">
        <f>IF($D$20=0,1,IFERROR(IF(ROUND(AD318,3)=1,1,IF(AND(ABS(AF318)&lt;$D$19,AD318&lt;1),1,0)),0))</f>
        <v/>
      </c>
      <c r="AH318">
        <f>IFERROR(IF(V32="Supercritical",MAX($D$16,IFERROR(L318,MAX($D$16,POWER((ABS(K318)^2)/($I$5*MAX(F318,0.1)^2),1/3)))),IF(V32="Subcritical",MAX($D$16,IFERROR(W318,MAX($D$16,POWER((ABS(K318)^2)/($I$5*MAX(F318,0.1)^2),1/3)))),IF(AND(IFERROR(V318,0)=1,IFERROR(AG318,0)=1),IF(IFERROR(T318,-1E99)&gt;=IFERROR(AE318,-1E99),MAX($D$16,IFERROR(L318,MAX($D$16,POWER((ABS(K318)^2)/($I$5*MAX(F318,0.1)^2),1/3)))),MAX($D$16,IFERROR(W318,MAX($D$16,POWER((ABS(K318)^2)/($I$5*MAX(F318,0.1)^2),1/3))))),IF(IFERROR(V318,0)=1,MAX($D$16,IFERROR(L318,MAX($D$16,POWER((ABS(K318)^2)/($I$5*MAX(F318,0.1)^2),1/3)))),IF(IFERROR(AG318,0)=1,MAX($D$16,IFERROR(W318,MAX($D$16,POWER((ABS(K318)^2)/($I$5*MAX(F318,0.1)^2),1/3)))),MAX($D$16,POWER((ABS(K318)^2)/($I$5*MAX(F318,0.1)^2),1/3))))))),MAX($D$16,POWER((ABS(K318)^2)/($I$5*MAX(F318,0.1)^2),1/3)))</f>
        <v/>
      </c>
      <c r="AI318">
        <f>E318+AH318</f>
        <v/>
      </c>
      <c r="AJ318">
        <f>AI318+((ABS(K318)/MAX(((F318)+(G318)*(AH318))*(AH318),1E-6))^2)/(2*$I$5)</f>
        <v/>
      </c>
      <c r="AM318" t="n">
        <v>0</v>
      </c>
      <c r="AN318" t="n">
        <v>0</v>
      </c>
      <c r="AO318">
        <f>AM318+AN318</f>
        <v/>
      </c>
      <c r="AP318">
        <f>AP317+AO318</f>
        <v/>
      </c>
      <c r="AQ318">
        <f>ABS(ABS(K318)/MAX(((F318)+(G318)*(AH318))*(AH318),1E-6))/SQRT($I$5*MAX((((F318)+(G318)*(AH318))*(AH318))/MAX((F318)+2*(G318)*(AH318),1E-6),1E-6))</f>
        <v/>
      </c>
      <c r="AR318">
        <f>IF(AQ318&lt;1,"Subcritical","Supercritical")</f>
        <v/>
      </c>
      <c r="AS318">
        <f>((ABS(K318)*$D$6)/(MAX(((F318)+(G318)*(AH318))*(AH318),1E-6)*MAX(((((F318)+(G318)*(AH318))*(AH318))/MAX((F318)+2*(AH318)*SQRT(1+(G318)^2),1E-6))^(2/3),1E-6)))^2</f>
        <v/>
      </c>
    </row>
    <row r="319">
      <c r="A319" t="n">
        <v>170</v>
      </c>
      <c r="B319" t="n">
        <v>168.948</v>
      </c>
      <c r="C319" t="n">
        <v>616414.9080000001</v>
      </c>
      <c r="D319" t="n">
        <v>3097692.681</v>
      </c>
      <c r="E319" t="n">
        <v>632.4775</v>
      </c>
      <c r="F319" t="n">
        <v>5.2</v>
      </c>
      <c r="G319" t="n">
        <v>0</v>
      </c>
      <c r="H319" t="inlineStr">
        <is>
          <t>Normal</t>
        </is>
      </c>
      <c r="I319" t="n">
        <v>0</v>
      </c>
      <c r="J319">
        <f>B319-B318</f>
        <v/>
      </c>
      <c r="K319">
        <f>MAX(0,K318-AO318)</f>
        <v/>
      </c>
      <c r="L319">
        <f>IF($D$20=0,IFERROR(L318,MAX($D$16,POWER((ABS(K319)^2)/($I$5*MAX(F319,0.1)^2),1/3))),IF(IFERROR(V318,0)=0,IFERROR(L318,MAX($D$16,POWER((ABS(K319)^2)/($I$5*MAX(F319,0.1)^2),1/3))),IF(OR(IFERROR(L319,0)=0,IFERROR(S318,0)&lt;1,IFERROR(S319,0)&lt;1),MAX($D$16,POWER((ABS(K319)^2)/($I$5*MAX(F319,0.1)^2),1/3)),IF(IFERROR(U319,0)&gt;0,MAX($D$16,IFERROR(L319,0)+((IFERROR(U319,0))*$D$18*IF((IFERROR(S319,0))&lt;1,1,-1))),IF(IFERROR(U319,0)&lt;0,IF(ABS((MAX($D$16,POWER((ABS(K319)^2)/($I$5*MAX(F319,0.1)^2),1/3)))-IFERROR(L319,0))&gt;$D$19,MAX($D$16,IF((MAX($D$16,POWER((ABS(K319)^2)/($I$5*MAX(F319,0.1)^2),1/3)))&gt;IFERROR(L319,0),MIN((MAX($D$16,POWER((ABS(K319)^2)/($I$5*MAX(F319,0.1)^2),1/3))),IFERROR(L319,0)+(MIN(ABS(IFERROR(U319,0))*$D$18,ABS((MAX($D$16,POWER((ABS(K319)^2)/($I$5*MAX(F319,0.1)^2),1/3)))-IFERROR(L319,0))))),MAX((MAX($D$16,POWER((ABS(K319)^2)/($I$5*MAX(F319,0.1)^2),1/3))),IFERROR(L319,0)-(MIN(ABS(IFERROR(U319,0))*$D$18,ABS((MAX($D$16,POWER((ABS(K319)^2)/($I$5*MAX(F319,0.1)^2),1/3)))-IFERROR(L319,0))))))),MAX($D$16,POWER((ABS(K319)^2)/($I$5*MAX(F319,0.1)^2),1/3))),MAX($D$16,IFERROR(L319,0)))))))</f>
        <v/>
      </c>
      <c r="M319">
        <f>((F319)+(G319)*(L319))*(L319)</f>
        <v/>
      </c>
      <c r="N319">
        <f>(((F319)+(G319)*(L319))*(L319))/MAX((F319)+2*(L319)*SQRT(1+(G319)^2),1E-6)</f>
        <v/>
      </c>
      <c r="O319">
        <f>ABS(K319)/MAX(((F319)+(G319)*(L319))*(L319),1E-6)</f>
        <v/>
      </c>
      <c r="P319">
        <f>E319+L319</f>
        <v/>
      </c>
      <c r="Q319">
        <f>P319+((ABS(K319)/MAX(((F319)+(G319)*(L319))*(L319),1E-6))^2)/(2*$I$5)</f>
        <v/>
      </c>
      <c r="R319">
        <f>((ABS(K319)*$D$6)/(MAX(((F319)+(G319)*(L319))*(L319),1E-6)*MAX(((((F319)+(G319)*(L319))*(L319))/MAX((F319)+2*(L319)*SQRT(1+(G319)^2),1E-6))^(2/3),1E-6)))^2</f>
        <v/>
      </c>
      <c r="S319">
        <f>ABS(ABS(K319)/MAX(((F319)+(G319)*(L319))*(L319),1E-6))/SQRT($I$5*MAX((((F319)+(G319)*(L319))*(L319))/MAX((F319)+2*(G319)*(L319),1E-6),1E-6))</f>
        <v/>
      </c>
      <c r="T319">
        <f>((F319)*(L319)^2)/2+(G319)*(L319)^3/3+(ABS(K319)^2)/($I$5*MAX(((F319)+(G319)*(L319))*(L319),1E-6))</f>
        <v/>
      </c>
      <c r="U319">
        <f>IF($D$20=0,0,IFERROR(Q318-(((R318+R319)/2)*J319)-(IF(O318&gt;O319,$D$8*((O318^2-O319^2)/(2*$I$5)),$D$9*((O319^2-O318^2)/(2*$I$5)))+($D$10*(ABS(I319)/90)*(MAX(O318^2,O319^2)/(2*$I$5))))-Q319,0))</f>
        <v/>
      </c>
      <c r="V319">
        <f>IF($D$20=0,1,IFERROR(IF(ROUND(S319,3)=1,1,IF(AND(ABS(U319)&lt;$D$19,S319&gt;1),1,0)),0))</f>
        <v/>
      </c>
      <c r="W319">
        <f>IF($D$20=0,IFERROR(W320,MAX($D$16,POWER((ABS(K319)^2)/($I$5*MAX(F319,0.1)^2),1/3))),IF(IFERROR(AG320,0)=0,IFERROR(W320,MAX($D$16,POWER((ABS(K319)^2)/($I$5*MAX(F319,0.1)^2),1/3))),IF(OR(IFERROR(W319,0)=0,IFERROR(AD320,0)&gt;1),MAX($D$16,POWER((ABS(K319)^2)/($I$5*MAX(F319,0.1)^2),1/3)),IF(IFERROR(AF319,0)&gt;0,MAX($D$16,IFERROR(W319,0)+((IFERROR(AF319,0))*$D$18*IF((IFERROR(AD319,0))&lt;1,1,-1))),IF(IFERROR(AF319,0)&lt;0,IF(ABS((MAX($D$16,POWER((ABS(K319)^2)/($I$5*MAX(F319,0.1)^2),1/3)))-IFERROR(W319,0))&gt;$D$19,MAX($D$16,IF((MAX($D$16,POWER((ABS(K319)^2)/($I$5*MAX(F319,0.1)^2),1/3)))&gt;IFERROR(W319,0),MIN((MAX($D$16,POWER((ABS(K319)^2)/($I$5*MAX(F319,0.1)^2),1/3))),IFERROR(W319,0)+(MIN(ABS(IFERROR(AF319,0))*$D$18,ABS((MAX($D$16,POWER((ABS(K319)^2)/($I$5*MAX(F319,0.1)^2),1/3)))-IFERROR(W319,0))))),MAX((MAX($D$16,POWER((ABS(K319)^2)/($I$5*MAX(F319,0.1)^2),1/3))),IFERROR(W319,0)-(MIN(ABS(IFERROR(AF319,0))*$D$18,ABS((MAX($D$16,POWER((ABS(K319)^2)/($I$5*MAX(F319,0.1)^2),1/3)))-IFERROR(W319,0))))))),MAX($D$16,POWER((ABS(K319)^2)/($I$5*MAX(F319,0.1)^2),1/3))),MAX($D$16,IFERROR(W319,0)))))))</f>
        <v/>
      </c>
      <c r="X319">
        <f>((F319)+(G319)*(W319))*(W319)</f>
        <v/>
      </c>
      <c r="Y319">
        <f>(((F319)+(G319)*(W319))*(W319))/MAX((F319)+2*(W319)*SQRT(1+(G319)^2),1E-6)</f>
        <v/>
      </c>
      <c r="Z319">
        <f>ABS(K319)/MAX(((F319)+(G319)*(W319))*(W319),1E-6)</f>
        <v/>
      </c>
      <c r="AA319">
        <f>E319+W319</f>
        <v/>
      </c>
      <c r="AB319">
        <f>AA319+((ABS(K319)/MAX(((F319)+(G319)*(W319))*(W319),1E-6))^2)/(2*$I$5)</f>
        <v/>
      </c>
      <c r="AC319">
        <f>((ABS(K319)*$D$6)/(MAX(((F319)+(G319)*(W319))*(W319),1E-6)*MAX(((((F319)+(G319)*(W319))*(W319))/MAX((F319)+2*(W319)*SQRT(1+(G319)^2),1E-6))^(2/3),1E-6)))^2</f>
        <v/>
      </c>
      <c r="AD319">
        <f>ABS(ABS(K319)/MAX(((F319)+(G319)*(W319))*(W319),1E-6))/SQRT($I$5*MAX((((F319)+(G319)*(W319))*(W319))/MAX((F319)+2*(G319)*(W319),1E-6),1E-6))</f>
        <v/>
      </c>
      <c r="AE319">
        <f>((F319)*(W319)^2)/2+(G319)*(W319)^3/3+(ABS(K319)^2)/($I$5*MAX(((F319)+(G319)*(W319))*(W319),1E-6))</f>
        <v/>
      </c>
      <c r="AF319">
        <f>IF($D$20=0,0,IFERROR(AB320+(((AC319+AC320)/2)*J320)+(IF(Z319&gt;Z320,$D$8*((Z319^2-Z320^2)/(2*$I$5)),$D$9*((Z320^2-Z319^2)/(2*$I$5)))+($D$10*(ABS(I320)/90)*(MAX(Z319^2,Z320^2)/(2*$I$5))))-AB319,0))</f>
        <v/>
      </c>
      <c r="AG319">
        <f>IF($D$20=0,1,IFERROR(IF(ROUND(AD319,3)=1,1,IF(AND(ABS(AF319)&lt;$D$19,AD319&lt;1),1,0)),0))</f>
        <v/>
      </c>
      <c r="AH319">
        <f>IFERROR(IF(V32="Supercritical",MAX($D$16,IFERROR(L319,MAX($D$16,POWER((ABS(K319)^2)/($I$5*MAX(F319,0.1)^2),1/3)))),IF(V32="Subcritical",MAX($D$16,IFERROR(W319,MAX($D$16,POWER((ABS(K319)^2)/($I$5*MAX(F319,0.1)^2),1/3)))),IF(AND(IFERROR(V319,0)=1,IFERROR(AG319,0)=1),IF(IFERROR(T319,-1E99)&gt;=IFERROR(AE319,-1E99),MAX($D$16,IFERROR(L319,MAX($D$16,POWER((ABS(K319)^2)/($I$5*MAX(F319,0.1)^2),1/3)))),MAX($D$16,IFERROR(W319,MAX($D$16,POWER((ABS(K319)^2)/($I$5*MAX(F319,0.1)^2),1/3))))),IF(IFERROR(V319,0)=1,MAX($D$16,IFERROR(L319,MAX($D$16,POWER((ABS(K319)^2)/($I$5*MAX(F319,0.1)^2),1/3)))),IF(IFERROR(AG319,0)=1,MAX($D$16,IFERROR(W319,MAX($D$16,POWER((ABS(K319)^2)/($I$5*MAX(F319,0.1)^2),1/3)))),MAX($D$16,POWER((ABS(K319)^2)/($I$5*MAX(F319,0.1)^2),1/3))))))),MAX($D$16,POWER((ABS(K319)^2)/($I$5*MAX(F319,0.1)^2),1/3)))</f>
        <v/>
      </c>
      <c r="AI319">
        <f>E319+AH319</f>
        <v/>
      </c>
      <c r="AJ319">
        <f>AI319+((ABS(K319)/MAX(((F319)+(G319)*(AH319))*(AH319),1E-6))^2)/(2*$I$5)</f>
        <v/>
      </c>
      <c r="AM319" t="n">
        <v>0</v>
      </c>
      <c r="AN319" t="n">
        <v>0</v>
      </c>
      <c r="AO319">
        <f>AM319+AN319</f>
        <v/>
      </c>
      <c r="AP319">
        <f>AP318+AO319</f>
        <v/>
      </c>
      <c r="AQ319">
        <f>ABS(ABS(K319)/MAX(((F319)+(G319)*(AH319))*(AH319),1E-6))/SQRT($I$5*MAX((((F319)+(G319)*(AH319))*(AH319))/MAX((F319)+2*(G319)*(AH319),1E-6),1E-6))</f>
        <v/>
      </c>
      <c r="AR319">
        <f>IF(AQ319&lt;1,"Subcritical","Supercritical")</f>
        <v/>
      </c>
      <c r="AS319">
        <f>((ABS(K319)*$D$6)/(MAX(((F319)+(G319)*(AH319))*(AH319),1E-6)*MAX(((((F319)+(G319)*(AH319))*(AH319))/MAX((F319)+2*(AH319)*SQRT(1+(G319)^2),1E-6))^(2/3),1E-6)))^2</f>
        <v/>
      </c>
    </row>
    <row r="320">
      <c r="A320" t="n">
        <v>171</v>
      </c>
      <c r="B320" t="n">
        <v>169.948</v>
      </c>
      <c r="C320" t="n">
        <v>616413.909</v>
      </c>
      <c r="D320" t="n">
        <v>3097692.633</v>
      </c>
      <c r="E320" t="n">
        <v>632.477</v>
      </c>
      <c r="F320" t="n">
        <v>5.2</v>
      </c>
      <c r="G320" t="n">
        <v>0</v>
      </c>
      <c r="H320" t="inlineStr">
        <is>
          <t>Normal</t>
        </is>
      </c>
      <c r="I320" t="n">
        <v>0.057</v>
      </c>
      <c r="J320">
        <f>B320-B319</f>
        <v/>
      </c>
      <c r="K320">
        <f>MAX(0,K319-AO319)</f>
        <v/>
      </c>
      <c r="L320">
        <f>IF($D$20=0,IFERROR(L319,MAX($D$16,POWER((ABS(K320)^2)/($I$5*MAX(F320,0.1)^2),1/3))),IF(IFERROR(V319,0)=0,IFERROR(L319,MAX($D$16,POWER((ABS(K320)^2)/($I$5*MAX(F320,0.1)^2),1/3))),IF(OR(IFERROR(L320,0)=0,IFERROR(S319,0)&lt;1,IFERROR(S320,0)&lt;1),MAX($D$16,POWER((ABS(K320)^2)/($I$5*MAX(F320,0.1)^2),1/3)),IF(IFERROR(U320,0)&gt;0,MAX($D$16,IFERROR(L320,0)+((IFERROR(U320,0))*$D$18*IF((IFERROR(S320,0))&lt;1,1,-1))),IF(IFERROR(U320,0)&lt;0,IF(ABS((MAX($D$16,POWER((ABS(K320)^2)/($I$5*MAX(F320,0.1)^2),1/3)))-IFERROR(L320,0))&gt;$D$19,MAX($D$16,IF((MAX($D$16,POWER((ABS(K320)^2)/($I$5*MAX(F320,0.1)^2),1/3)))&gt;IFERROR(L320,0),MIN((MAX($D$16,POWER((ABS(K320)^2)/($I$5*MAX(F320,0.1)^2),1/3))),IFERROR(L320,0)+(MIN(ABS(IFERROR(U320,0))*$D$18,ABS((MAX($D$16,POWER((ABS(K320)^2)/($I$5*MAX(F320,0.1)^2),1/3)))-IFERROR(L320,0))))),MAX((MAX($D$16,POWER((ABS(K320)^2)/($I$5*MAX(F320,0.1)^2),1/3))),IFERROR(L320,0)-(MIN(ABS(IFERROR(U320,0))*$D$18,ABS((MAX($D$16,POWER((ABS(K320)^2)/($I$5*MAX(F320,0.1)^2),1/3)))-IFERROR(L320,0))))))),MAX($D$16,POWER((ABS(K320)^2)/($I$5*MAX(F320,0.1)^2),1/3))),MAX($D$16,IFERROR(L320,0)))))))</f>
        <v/>
      </c>
      <c r="M320">
        <f>((F320)+(G320)*(L320))*(L320)</f>
        <v/>
      </c>
      <c r="N320">
        <f>(((F320)+(G320)*(L320))*(L320))/MAX((F320)+2*(L320)*SQRT(1+(G320)^2),1E-6)</f>
        <v/>
      </c>
      <c r="O320">
        <f>ABS(K320)/MAX(((F320)+(G320)*(L320))*(L320),1E-6)</f>
        <v/>
      </c>
      <c r="P320">
        <f>E320+L320</f>
        <v/>
      </c>
      <c r="Q320">
        <f>P320+((ABS(K320)/MAX(((F320)+(G320)*(L320))*(L320),1E-6))^2)/(2*$I$5)</f>
        <v/>
      </c>
      <c r="R320">
        <f>((ABS(K320)*$D$6)/(MAX(((F320)+(G320)*(L320))*(L320),1E-6)*MAX(((((F320)+(G320)*(L320))*(L320))/MAX((F320)+2*(L320)*SQRT(1+(G320)^2),1E-6))^(2/3),1E-6)))^2</f>
        <v/>
      </c>
      <c r="S320">
        <f>ABS(ABS(K320)/MAX(((F320)+(G320)*(L320))*(L320),1E-6))/SQRT($I$5*MAX((((F320)+(G320)*(L320))*(L320))/MAX((F320)+2*(G320)*(L320),1E-6),1E-6))</f>
        <v/>
      </c>
      <c r="T320">
        <f>((F320)*(L320)^2)/2+(G320)*(L320)^3/3+(ABS(K320)^2)/($I$5*MAX(((F320)+(G320)*(L320))*(L320),1E-6))</f>
        <v/>
      </c>
      <c r="U320">
        <f>IF($D$20=0,0,IFERROR(Q319-(((R319+R320)/2)*J320)-(IF(O319&gt;O320,$D$8*((O319^2-O320^2)/(2*$I$5)),$D$9*((O320^2-O319^2)/(2*$I$5)))+($D$10*(ABS(I320)/90)*(MAX(O319^2,O320^2)/(2*$I$5))))-Q320,0))</f>
        <v/>
      </c>
      <c r="V320">
        <f>IF($D$20=0,1,IFERROR(IF(ROUND(S320,3)=1,1,IF(AND(ABS(U320)&lt;$D$19,S320&gt;1),1,0)),0))</f>
        <v/>
      </c>
      <c r="W320">
        <f>IF($D$20=0,IFERROR(W321,MAX($D$16,POWER((ABS(K320)^2)/($I$5*MAX(F320,0.1)^2),1/3))),IF(IFERROR(AG321,0)=0,IFERROR(W321,MAX($D$16,POWER((ABS(K320)^2)/($I$5*MAX(F320,0.1)^2),1/3))),IF(OR(IFERROR(W320,0)=0,IFERROR(AD321,0)&gt;1),MAX($D$16,POWER((ABS(K320)^2)/($I$5*MAX(F320,0.1)^2),1/3)),IF(IFERROR(AF320,0)&gt;0,MAX($D$16,IFERROR(W320,0)+((IFERROR(AF320,0))*$D$18*IF((IFERROR(AD320,0))&lt;1,1,-1))),IF(IFERROR(AF320,0)&lt;0,IF(ABS((MAX($D$16,POWER((ABS(K320)^2)/($I$5*MAX(F320,0.1)^2),1/3)))-IFERROR(W320,0))&gt;$D$19,MAX($D$16,IF((MAX($D$16,POWER((ABS(K320)^2)/($I$5*MAX(F320,0.1)^2),1/3)))&gt;IFERROR(W320,0),MIN((MAX($D$16,POWER((ABS(K320)^2)/($I$5*MAX(F320,0.1)^2),1/3))),IFERROR(W320,0)+(MIN(ABS(IFERROR(AF320,0))*$D$18,ABS((MAX($D$16,POWER((ABS(K320)^2)/($I$5*MAX(F320,0.1)^2),1/3)))-IFERROR(W320,0))))),MAX((MAX($D$16,POWER((ABS(K320)^2)/($I$5*MAX(F320,0.1)^2),1/3))),IFERROR(W320,0)-(MIN(ABS(IFERROR(AF320,0))*$D$18,ABS((MAX($D$16,POWER((ABS(K320)^2)/($I$5*MAX(F320,0.1)^2),1/3)))-IFERROR(W320,0))))))),MAX($D$16,POWER((ABS(K320)^2)/($I$5*MAX(F320,0.1)^2),1/3))),MAX($D$16,IFERROR(W320,0)))))))</f>
        <v/>
      </c>
      <c r="X320">
        <f>((F320)+(G320)*(W320))*(W320)</f>
        <v/>
      </c>
      <c r="Y320">
        <f>(((F320)+(G320)*(W320))*(W320))/MAX((F320)+2*(W320)*SQRT(1+(G320)^2),1E-6)</f>
        <v/>
      </c>
      <c r="Z320">
        <f>ABS(K320)/MAX(((F320)+(G320)*(W320))*(W320),1E-6)</f>
        <v/>
      </c>
      <c r="AA320">
        <f>E320+W320</f>
        <v/>
      </c>
      <c r="AB320">
        <f>AA320+((ABS(K320)/MAX(((F320)+(G320)*(W320))*(W320),1E-6))^2)/(2*$I$5)</f>
        <v/>
      </c>
      <c r="AC320">
        <f>((ABS(K320)*$D$6)/(MAX(((F320)+(G320)*(W320))*(W320),1E-6)*MAX(((((F320)+(G320)*(W320))*(W320))/MAX((F320)+2*(W320)*SQRT(1+(G320)^2),1E-6))^(2/3),1E-6)))^2</f>
        <v/>
      </c>
      <c r="AD320">
        <f>ABS(ABS(K320)/MAX(((F320)+(G320)*(W320))*(W320),1E-6))/SQRT($I$5*MAX((((F320)+(G320)*(W320))*(W320))/MAX((F320)+2*(G320)*(W320),1E-6),1E-6))</f>
        <v/>
      </c>
      <c r="AE320">
        <f>((F320)*(W320)^2)/2+(G320)*(W320)^3/3+(ABS(K320)^2)/($I$5*MAX(((F320)+(G320)*(W320))*(W320),1E-6))</f>
        <v/>
      </c>
      <c r="AF320">
        <f>IF($D$20=0,0,IFERROR(AB321+(((AC320+AC321)/2)*J321)+(IF(Z320&gt;Z321,$D$8*((Z320^2-Z321^2)/(2*$I$5)),$D$9*((Z321^2-Z320^2)/(2*$I$5)))+($D$10*(ABS(I321)/90)*(MAX(Z320^2,Z321^2)/(2*$I$5))))-AB320,0))</f>
        <v/>
      </c>
      <c r="AG320">
        <f>IF($D$20=0,1,IFERROR(IF(ROUND(AD320,3)=1,1,IF(AND(ABS(AF320)&lt;$D$19,AD320&lt;1),1,0)),0))</f>
        <v/>
      </c>
      <c r="AH320">
        <f>IFERROR(IF(V32="Supercritical",MAX($D$16,IFERROR(L320,MAX($D$16,POWER((ABS(K320)^2)/($I$5*MAX(F320,0.1)^2),1/3)))),IF(V32="Subcritical",MAX($D$16,IFERROR(W320,MAX($D$16,POWER((ABS(K320)^2)/($I$5*MAX(F320,0.1)^2),1/3)))),IF(AND(IFERROR(V320,0)=1,IFERROR(AG320,0)=1),IF(IFERROR(T320,-1E99)&gt;=IFERROR(AE320,-1E99),MAX($D$16,IFERROR(L320,MAX($D$16,POWER((ABS(K320)^2)/($I$5*MAX(F320,0.1)^2),1/3)))),MAX($D$16,IFERROR(W320,MAX($D$16,POWER((ABS(K320)^2)/($I$5*MAX(F320,0.1)^2),1/3))))),IF(IFERROR(V320,0)=1,MAX($D$16,IFERROR(L320,MAX($D$16,POWER((ABS(K320)^2)/($I$5*MAX(F320,0.1)^2),1/3)))),IF(IFERROR(AG320,0)=1,MAX($D$16,IFERROR(W320,MAX($D$16,POWER((ABS(K320)^2)/($I$5*MAX(F320,0.1)^2),1/3)))),MAX($D$16,POWER((ABS(K320)^2)/($I$5*MAX(F320,0.1)^2),1/3))))))),MAX($D$16,POWER((ABS(K320)^2)/($I$5*MAX(F320,0.1)^2),1/3)))</f>
        <v/>
      </c>
      <c r="AI320">
        <f>E320+AH320</f>
        <v/>
      </c>
      <c r="AJ320">
        <f>AI320+((ABS(K320)/MAX(((F320)+(G320)*(AH320))*(AH320),1E-6))^2)/(2*$I$5)</f>
        <v/>
      </c>
      <c r="AM320" t="n">
        <v>0</v>
      </c>
      <c r="AN320" t="n">
        <v>0</v>
      </c>
      <c r="AO320">
        <f>AM320+AN320</f>
        <v/>
      </c>
      <c r="AP320">
        <f>AP319+AO320</f>
        <v/>
      </c>
      <c r="AQ320">
        <f>ABS(ABS(K320)/MAX(((F320)+(G320)*(AH320))*(AH320),1E-6))/SQRT($I$5*MAX((((F320)+(G320)*(AH320))*(AH320))/MAX((F320)+2*(G320)*(AH320),1E-6),1E-6))</f>
        <v/>
      </c>
      <c r="AR320">
        <f>IF(AQ320&lt;1,"Subcritical","Supercritical")</f>
        <v/>
      </c>
      <c r="AS320">
        <f>((ABS(K320)*$D$6)/(MAX(((F320)+(G320)*(AH320))*(AH320),1E-6)*MAX(((((F320)+(G320)*(AH320))*(AH320))/MAX((F320)+2*(AH320)*SQRT(1+(G320)^2),1E-6))^(2/3),1E-6)))^2</f>
        <v/>
      </c>
    </row>
    <row r="321">
      <c r="A321" t="n">
        <v>172</v>
      </c>
      <c r="B321" t="n">
        <v>170.949</v>
      </c>
      <c r="C321" t="n">
        <v>616412.91</v>
      </c>
      <c r="D321" t="n">
        <v>3097692.586</v>
      </c>
      <c r="E321" t="n">
        <v>632.4765</v>
      </c>
      <c r="F321" t="n">
        <v>5.2</v>
      </c>
      <c r="G321" t="n">
        <v>0</v>
      </c>
      <c r="H321" t="inlineStr">
        <is>
          <t>Normal</t>
        </is>
      </c>
      <c r="I321" t="n">
        <v>0.06</v>
      </c>
      <c r="J321">
        <f>B321-B320</f>
        <v/>
      </c>
      <c r="K321">
        <f>MAX(0,K320-AO320)</f>
        <v/>
      </c>
      <c r="L321">
        <f>IF($D$20=0,IFERROR(L320,MAX($D$16,POWER((ABS(K321)^2)/($I$5*MAX(F321,0.1)^2),1/3))),IF(IFERROR(V320,0)=0,IFERROR(L320,MAX($D$16,POWER((ABS(K321)^2)/($I$5*MAX(F321,0.1)^2),1/3))),IF(OR(IFERROR(L321,0)=0,IFERROR(S320,0)&lt;1,IFERROR(S321,0)&lt;1),MAX($D$16,POWER((ABS(K321)^2)/($I$5*MAX(F321,0.1)^2),1/3)),IF(IFERROR(U321,0)&gt;0,MAX($D$16,IFERROR(L321,0)+((IFERROR(U321,0))*$D$18*IF((IFERROR(S321,0))&lt;1,1,-1))),IF(IFERROR(U321,0)&lt;0,IF(ABS((MAX($D$16,POWER((ABS(K321)^2)/($I$5*MAX(F321,0.1)^2),1/3)))-IFERROR(L321,0))&gt;$D$19,MAX($D$16,IF((MAX($D$16,POWER((ABS(K321)^2)/($I$5*MAX(F321,0.1)^2),1/3)))&gt;IFERROR(L321,0),MIN((MAX($D$16,POWER((ABS(K321)^2)/($I$5*MAX(F321,0.1)^2),1/3))),IFERROR(L321,0)+(MIN(ABS(IFERROR(U321,0))*$D$18,ABS((MAX($D$16,POWER((ABS(K321)^2)/($I$5*MAX(F321,0.1)^2),1/3)))-IFERROR(L321,0))))),MAX((MAX($D$16,POWER((ABS(K321)^2)/($I$5*MAX(F321,0.1)^2),1/3))),IFERROR(L321,0)-(MIN(ABS(IFERROR(U321,0))*$D$18,ABS((MAX($D$16,POWER((ABS(K321)^2)/($I$5*MAX(F321,0.1)^2),1/3)))-IFERROR(L321,0))))))),MAX($D$16,POWER((ABS(K321)^2)/($I$5*MAX(F321,0.1)^2),1/3))),MAX($D$16,IFERROR(L321,0)))))))</f>
        <v/>
      </c>
      <c r="M321">
        <f>((F321)+(G321)*(L321))*(L321)</f>
        <v/>
      </c>
      <c r="N321">
        <f>(((F321)+(G321)*(L321))*(L321))/MAX((F321)+2*(L321)*SQRT(1+(G321)^2),1E-6)</f>
        <v/>
      </c>
      <c r="O321">
        <f>ABS(K321)/MAX(((F321)+(G321)*(L321))*(L321),1E-6)</f>
        <v/>
      </c>
      <c r="P321">
        <f>E321+L321</f>
        <v/>
      </c>
      <c r="Q321">
        <f>P321+((ABS(K321)/MAX(((F321)+(G321)*(L321))*(L321),1E-6))^2)/(2*$I$5)</f>
        <v/>
      </c>
      <c r="R321">
        <f>((ABS(K321)*$D$6)/(MAX(((F321)+(G321)*(L321))*(L321),1E-6)*MAX(((((F321)+(G321)*(L321))*(L321))/MAX((F321)+2*(L321)*SQRT(1+(G321)^2),1E-6))^(2/3),1E-6)))^2</f>
        <v/>
      </c>
      <c r="S321">
        <f>ABS(ABS(K321)/MAX(((F321)+(G321)*(L321))*(L321),1E-6))/SQRT($I$5*MAX((((F321)+(G321)*(L321))*(L321))/MAX((F321)+2*(G321)*(L321),1E-6),1E-6))</f>
        <v/>
      </c>
      <c r="T321">
        <f>((F321)*(L321)^2)/2+(G321)*(L321)^3/3+(ABS(K321)^2)/($I$5*MAX(((F321)+(G321)*(L321))*(L321),1E-6))</f>
        <v/>
      </c>
      <c r="U321">
        <f>IF($D$20=0,0,IFERROR(Q320-(((R320+R321)/2)*J321)-(IF(O320&gt;O321,$D$8*((O320^2-O321^2)/(2*$I$5)),$D$9*((O321^2-O320^2)/(2*$I$5)))+($D$10*(ABS(I321)/90)*(MAX(O320^2,O321^2)/(2*$I$5))))-Q321,0))</f>
        <v/>
      </c>
      <c r="V321">
        <f>IF($D$20=0,1,IFERROR(IF(ROUND(S321,3)=1,1,IF(AND(ABS(U321)&lt;$D$19,S321&gt;1),1,0)),0))</f>
        <v/>
      </c>
      <c r="W321">
        <f>IF($D$20=0,IFERROR(W322,MAX($D$16,POWER((ABS(K321)^2)/($I$5*MAX(F321,0.1)^2),1/3))),IF(IFERROR(AG322,0)=0,IFERROR(W322,MAX($D$16,POWER((ABS(K321)^2)/($I$5*MAX(F321,0.1)^2),1/3))),IF(OR(IFERROR(W321,0)=0,IFERROR(AD322,0)&gt;1),MAX($D$16,POWER((ABS(K321)^2)/($I$5*MAX(F321,0.1)^2),1/3)),IF(IFERROR(AF321,0)&gt;0,MAX($D$16,IFERROR(W321,0)+((IFERROR(AF321,0))*$D$18*IF((IFERROR(AD321,0))&lt;1,1,-1))),IF(IFERROR(AF321,0)&lt;0,IF(ABS((MAX($D$16,POWER((ABS(K321)^2)/($I$5*MAX(F321,0.1)^2),1/3)))-IFERROR(W321,0))&gt;$D$19,MAX($D$16,IF((MAX($D$16,POWER((ABS(K321)^2)/($I$5*MAX(F321,0.1)^2),1/3)))&gt;IFERROR(W321,0),MIN((MAX($D$16,POWER((ABS(K321)^2)/($I$5*MAX(F321,0.1)^2),1/3))),IFERROR(W321,0)+(MIN(ABS(IFERROR(AF321,0))*$D$18,ABS((MAX($D$16,POWER((ABS(K321)^2)/($I$5*MAX(F321,0.1)^2),1/3)))-IFERROR(W321,0))))),MAX((MAX($D$16,POWER((ABS(K321)^2)/($I$5*MAX(F321,0.1)^2),1/3))),IFERROR(W321,0)-(MIN(ABS(IFERROR(AF321,0))*$D$18,ABS((MAX($D$16,POWER((ABS(K321)^2)/($I$5*MAX(F321,0.1)^2),1/3)))-IFERROR(W321,0))))))),MAX($D$16,POWER((ABS(K321)^2)/($I$5*MAX(F321,0.1)^2),1/3))),MAX($D$16,IFERROR(W321,0)))))))</f>
        <v/>
      </c>
      <c r="X321">
        <f>((F321)+(G321)*(W321))*(W321)</f>
        <v/>
      </c>
      <c r="Y321">
        <f>(((F321)+(G321)*(W321))*(W321))/MAX((F321)+2*(W321)*SQRT(1+(G321)^2),1E-6)</f>
        <v/>
      </c>
      <c r="Z321">
        <f>ABS(K321)/MAX(((F321)+(G321)*(W321))*(W321),1E-6)</f>
        <v/>
      </c>
      <c r="AA321">
        <f>E321+W321</f>
        <v/>
      </c>
      <c r="AB321">
        <f>AA321+((ABS(K321)/MAX(((F321)+(G321)*(W321))*(W321),1E-6))^2)/(2*$I$5)</f>
        <v/>
      </c>
      <c r="AC321">
        <f>((ABS(K321)*$D$6)/(MAX(((F321)+(G321)*(W321))*(W321),1E-6)*MAX(((((F321)+(G321)*(W321))*(W321))/MAX((F321)+2*(W321)*SQRT(1+(G321)^2),1E-6))^(2/3),1E-6)))^2</f>
        <v/>
      </c>
      <c r="AD321">
        <f>ABS(ABS(K321)/MAX(((F321)+(G321)*(W321))*(W321),1E-6))/SQRT($I$5*MAX((((F321)+(G321)*(W321))*(W321))/MAX((F321)+2*(G321)*(W321),1E-6),1E-6))</f>
        <v/>
      </c>
      <c r="AE321">
        <f>((F321)*(W321)^2)/2+(G321)*(W321)^3/3+(ABS(K321)^2)/($I$5*MAX(((F321)+(G321)*(W321))*(W321),1E-6))</f>
        <v/>
      </c>
      <c r="AF321">
        <f>IF($D$20=0,0,IFERROR(AB322+(((AC321+AC322)/2)*J322)+(IF(Z321&gt;Z322,$D$8*((Z321^2-Z322^2)/(2*$I$5)),$D$9*((Z322^2-Z321^2)/(2*$I$5)))+($D$10*(ABS(I322)/90)*(MAX(Z321^2,Z322^2)/(2*$I$5))))-AB321,0))</f>
        <v/>
      </c>
      <c r="AG321">
        <f>IF($D$20=0,1,IFERROR(IF(ROUND(AD321,3)=1,1,IF(AND(ABS(AF321)&lt;$D$19,AD321&lt;1),1,0)),0))</f>
        <v/>
      </c>
      <c r="AH321">
        <f>IFERROR(IF(V32="Supercritical",MAX($D$16,IFERROR(L321,MAX($D$16,POWER((ABS(K321)^2)/($I$5*MAX(F321,0.1)^2),1/3)))),IF(V32="Subcritical",MAX($D$16,IFERROR(W321,MAX($D$16,POWER((ABS(K321)^2)/($I$5*MAX(F321,0.1)^2),1/3)))),IF(AND(IFERROR(V321,0)=1,IFERROR(AG321,0)=1),IF(IFERROR(T321,-1E99)&gt;=IFERROR(AE321,-1E99),MAX($D$16,IFERROR(L321,MAX($D$16,POWER((ABS(K321)^2)/($I$5*MAX(F321,0.1)^2),1/3)))),MAX($D$16,IFERROR(W321,MAX($D$16,POWER((ABS(K321)^2)/($I$5*MAX(F321,0.1)^2),1/3))))),IF(IFERROR(V321,0)=1,MAX($D$16,IFERROR(L321,MAX($D$16,POWER((ABS(K321)^2)/($I$5*MAX(F321,0.1)^2),1/3)))),IF(IFERROR(AG321,0)=1,MAX($D$16,IFERROR(W321,MAX($D$16,POWER((ABS(K321)^2)/($I$5*MAX(F321,0.1)^2),1/3)))),MAX($D$16,POWER((ABS(K321)^2)/($I$5*MAX(F321,0.1)^2),1/3))))))),MAX($D$16,POWER((ABS(K321)^2)/($I$5*MAX(F321,0.1)^2),1/3)))</f>
        <v/>
      </c>
      <c r="AI321">
        <f>E321+AH321</f>
        <v/>
      </c>
      <c r="AJ321">
        <f>AI321+((ABS(K321)/MAX(((F321)+(G321)*(AH321))*(AH321),1E-6))^2)/(2*$I$5)</f>
        <v/>
      </c>
      <c r="AM321" t="n">
        <v>0</v>
      </c>
      <c r="AN321" t="n">
        <v>0</v>
      </c>
      <c r="AO321">
        <f>AM321+AN321</f>
        <v/>
      </c>
      <c r="AP321">
        <f>AP320+AO321</f>
        <v/>
      </c>
      <c r="AQ321">
        <f>ABS(ABS(K321)/MAX(((F321)+(G321)*(AH321))*(AH321),1E-6))/SQRT($I$5*MAX((((F321)+(G321)*(AH321))*(AH321))/MAX((F321)+2*(G321)*(AH321),1E-6),1E-6))</f>
        <v/>
      </c>
      <c r="AR321">
        <f>IF(AQ321&lt;1,"Subcritical","Supercritical")</f>
        <v/>
      </c>
      <c r="AS321">
        <f>((ABS(K321)*$D$6)/(MAX(((F321)+(G321)*(AH321))*(AH321),1E-6)*MAX(((((F321)+(G321)*(AH321))*(AH321))/MAX((F321)+2*(AH321)*SQRT(1+(G321)^2),1E-6))^(2/3),1E-6)))^2</f>
        <v/>
      </c>
    </row>
    <row r="322">
      <c r="A322" t="n">
        <v>173</v>
      </c>
      <c r="B322" t="n">
        <v>171.948</v>
      </c>
      <c r="C322" t="n">
        <v>616411.912</v>
      </c>
      <c r="D322" t="n">
        <v>3097692.538</v>
      </c>
      <c r="E322" t="n">
        <v>632.476</v>
      </c>
      <c r="F322" t="n">
        <v>5.2</v>
      </c>
      <c r="G322" t="n">
        <v>0</v>
      </c>
      <c r="H322" t="inlineStr">
        <is>
          <t>Normal</t>
        </is>
      </c>
      <c r="I322" t="n">
        <v>0.06</v>
      </c>
      <c r="J322">
        <f>B322-B321</f>
        <v/>
      </c>
      <c r="K322">
        <f>MAX(0,K321-AO321)</f>
        <v/>
      </c>
      <c r="L322">
        <f>IF($D$20=0,IFERROR(L321,MAX($D$16,POWER((ABS(K322)^2)/($I$5*MAX(F322,0.1)^2),1/3))),IF(IFERROR(V321,0)=0,IFERROR(L321,MAX($D$16,POWER((ABS(K322)^2)/($I$5*MAX(F322,0.1)^2),1/3))),IF(OR(IFERROR(L322,0)=0,IFERROR(S321,0)&lt;1,IFERROR(S322,0)&lt;1),MAX($D$16,POWER((ABS(K322)^2)/($I$5*MAX(F322,0.1)^2),1/3)),IF(IFERROR(U322,0)&gt;0,MAX($D$16,IFERROR(L322,0)+((IFERROR(U322,0))*$D$18*IF((IFERROR(S322,0))&lt;1,1,-1))),IF(IFERROR(U322,0)&lt;0,IF(ABS((MAX($D$16,POWER((ABS(K322)^2)/($I$5*MAX(F322,0.1)^2),1/3)))-IFERROR(L322,0))&gt;$D$19,MAX($D$16,IF((MAX($D$16,POWER((ABS(K322)^2)/($I$5*MAX(F322,0.1)^2),1/3)))&gt;IFERROR(L322,0),MIN((MAX($D$16,POWER((ABS(K322)^2)/($I$5*MAX(F322,0.1)^2),1/3))),IFERROR(L322,0)+(MIN(ABS(IFERROR(U322,0))*$D$18,ABS((MAX($D$16,POWER((ABS(K322)^2)/($I$5*MAX(F322,0.1)^2),1/3)))-IFERROR(L322,0))))),MAX((MAX($D$16,POWER((ABS(K322)^2)/($I$5*MAX(F322,0.1)^2),1/3))),IFERROR(L322,0)-(MIN(ABS(IFERROR(U322,0))*$D$18,ABS((MAX($D$16,POWER((ABS(K322)^2)/($I$5*MAX(F322,0.1)^2),1/3)))-IFERROR(L322,0))))))),MAX($D$16,POWER((ABS(K322)^2)/($I$5*MAX(F322,0.1)^2),1/3))),MAX($D$16,IFERROR(L322,0)))))))</f>
        <v/>
      </c>
      <c r="M322">
        <f>((F322)+(G322)*(L322))*(L322)</f>
        <v/>
      </c>
      <c r="N322">
        <f>(((F322)+(G322)*(L322))*(L322))/MAX((F322)+2*(L322)*SQRT(1+(G322)^2),1E-6)</f>
        <v/>
      </c>
      <c r="O322">
        <f>ABS(K322)/MAX(((F322)+(G322)*(L322))*(L322),1E-6)</f>
        <v/>
      </c>
      <c r="P322">
        <f>E322+L322</f>
        <v/>
      </c>
      <c r="Q322">
        <f>P322+((ABS(K322)/MAX(((F322)+(G322)*(L322))*(L322),1E-6))^2)/(2*$I$5)</f>
        <v/>
      </c>
      <c r="R322">
        <f>((ABS(K322)*$D$6)/(MAX(((F322)+(G322)*(L322))*(L322),1E-6)*MAX(((((F322)+(G322)*(L322))*(L322))/MAX((F322)+2*(L322)*SQRT(1+(G322)^2),1E-6))^(2/3),1E-6)))^2</f>
        <v/>
      </c>
      <c r="S322">
        <f>ABS(ABS(K322)/MAX(((F322)+(G322)*(L322))*(L322),1E-6))/SQRT($I$5*MAX((((F322)+(G322)*(L322))*(L322))/MAX((F322)+2*(G322)*(L322),1E-6),1E-6))</f>
        <v/>
      </c>
      <c r="T322">
        <f>((F322)*(L322)^2)/2+(G322)*(L322)^3/3+(ABS(K322)^2)/($I$5*MAX(((F322)+(G322)*(L322))*(L322),1E-6))</f>
        <v/>
      </c>
      <c r="U322">
        <f>IF($D$20=0,0,IFERROR(Q321-(((R321+R322)/2)*J322)-(IF(O321&gt;O322,$D$8*((O321^2-O322^2)/(2*$I$5)),$D$9*((O322^2-O321^2)/(2*$I$5)))+($D$10*(ABS(I322)/90)*(MAX(O321^2,O322^2)/(2*$I$5))))-Q322,0))</f>
        <v/>
      </c>
      <c r="V322">
        <f>IF($D$20=0,1,IFERROR(IF(ROUND(S322,3)=1,1,IF(AND(ABS(U322)&lt;$D$19,S322&gt;1),1,0)),0))</f>
        <v/>
      </c>
      <c r="W322">
        <f>IF($D$20=0,IFERROR(W323,MAX($D$16,POWER((ABS(K322)^2)/($I$5*MAX(F322,0.1)^2),1/3))),IF(IFERROR(AG323,0)=0,IFERROR(W323,MAX($D$16,POWER((ABS(K322)^2)/($I$5*MAX(F322,0.1)^2),1/3))),IF(OR(IFERROR(W322,0)=0,IFERROR(AD323,0)&gt;1),MAX($D$16,POWER((ABS(K322)^2)/($I$5*MAX(F322,0.1)^2),1/3)),IF(IFERROR(AF322,0)&gt;0,MAX($D$16,IFERROR(W322,0)+((IFERROR(AF322,0))*$D$18*IF((IFERROR(AD322,0))&lt;1,1,-1))),IF(IFERROR(AF322,0)&lt;0,IF(ABS((MAX($D$16,POWER((ABS(K322)^2)/($I$5*MAX(F322,0.1)^2),1/3)))-IFERROR(W322,0))&gt;$D$19,MAX($D$16,IF((MAX($D$16,POWER((ABS(K322)^2)/($I$5*MAX(F322,0.1)^2),1/3)))&gt;IFERROR(W322,0),MIN((MAX($D$16,POWER((ABS(K322)^2)/($I$5*MAX(F322,0.1)^2),1/3))),IFERROR(W322,0)+(MIN(ABS(IFERROR(AF322,0))*$D$18,ABS((MAX($D$16,POWER((ABS(K322)^2)/($I$5*MAX(F322,0.1)^2),1/3)))-IFERROR(W322,0))))),MAX((MAX($D$16,POWER((ABS(K322)^2)/($I$5*MAX(F322,0.1)^2),1/3))),IFERROR(W322,0)-(MIN(ABS(IFERROR(AF322,0))*$D$18,ABS((MAX($D$16,POWER((ABS(K322)^2)/($I$5*MAX(F322,0.1)^2),1/3)))-IFERROR(W322,0))))))),MAX($D$16,POWER((ABS(K322)^2)/($I$5*MAX(F322,0.1)^2),1/3))),MAX($D$16,IFERROR(W322,0)))))))</f>
        <v/>
      </c>
      <c r="X322">
        <f>((F322)+(G322)*(W322))*(W322)</f>
        <v/>
      </c>
      <c r="Y322">
        <f>(((F322)+(G322)*(W322))*(W322))/MAX((F322)+2*(W322)*SQRT(1+(G322)^2),1E-6)</f>
        <v/>
      </c>
      <c r="Z322">
        <f>ABS(K322)/MAX(((F322)+(G322)*(W322))*(W322),1E-6)</f>
        <v/>
      </c>
      <c r="AA322">
        <f>E322+W322</f>
        <v/>
      </c>
      <c r="AB322">
        <f>AA322+((ABS(K322)/MAX(((F322)+(G322)*(W322))*(W322),1E-6))^2)/(2*$I$5)</f>
        <v/>
      </c>
      <c r="AC322">
        <f>((ABS(K322)*$D$6)/(MAX(((F322)+(G322)*(W322))*(W322),1E-6)*MAX(((((F322)+(G322)*(W322))*(W322))/MAX((F322)+2*(W322)*SQRT(1+(G322)^2),1E-6))^(2/3),1E-6)))^2</f>
        <v/>
      </c>
      <c r="AD322">
        <f>ABS(ABS(K322)/MAX(((F322)+(G322)*(W322))*(W322),1E-6))/SQRT($I$5*MAX((((F322)+(G322)*(W322))*(W322))/MAX((F322)+2*(G322)*(W322),1E-6),1E-6))</f>
        <v/>
      </c>
      <c r="AE322">
        <f>((F322)*(W322)^2)/2+(G322)*(W322)^3/3+(ABS(K322)^2)/($I$5*MAX(((F322)+(G322)*(W322))*(W322),1E-6))</f>
        <v/>
      </c>
      <c r="AF322">
        <f>IF($D$20=0,0,IFERROR(AB323+(((AC322+AC323)/2)*J323)+(IF(Z322&gt;Z323,$D$8*((Z322^2-Z323^2)/(2*$I$5)),$D$9*((Z323^2-Z322^2)/(2*$I$5)))+($D$10*(ABS(I323)/90)*(MAX(Z322^2,Z323^2)/(2*$I$5))))-AB322,0))</f>
        <v/>
      </c>
      <c r="AG322">
        <f>IF($D$20=0,1,IFERROR(IF(ROUND(AD322,3)=1,1,IF(AND(ABS(AF322)&lt;$D$19,AD322&lt;1),1,0)),0))</f>
        <v/>
      </c>
      <c r="AH322">
        <f>IFERROR(IF(V32="Supercritical",MAX($D$16,IFERROR(L322,MAX($D$16,POWER((ABS(K322)^2)/($I$5*MAX(F322,0.1)^2),1/3)))),IF(V32="Subcritical",MAX($D$16,IFERROR(W322,MAX($D$16,POWER((ABS(K322)^2)/($I$5*MAX(F322,0.1)^2),1/3)))),IF(AND(IFERROR(V322,0)=1,IFERROR(AG322,0)=1),IF(IFERROR(T322,-1E99)&gt;=IFERROR(AE322,-1E99),MAX($D$16,IFERROR(L322,MAX($D$16,POWER((ABS(K322)^2)/($I$5*MAX(F322,0.1)^2),1/3)))),MAX($D$16,IFERROR(W322,MAX($D$16,POWER((ABS(K322)^2)/($I$5*MAX(F322,0.1)^2),1/3))))),IF(IFERROR(V322,0)=1,MAX($D$16,IFERROR(L322,MAX($D$16,POWER((ABS(K322)^2)/($I$5*MAX(F322,0.1)^2),1/3)))),IF(IFERROR(AG322,0)=1,MAX($D$16,IFERROR(W322,MAX($D$16,POWER((ABS(K322)^2)/($I$5*MAX(F322,0.1)^2),1/3)))),MAX($D$16,POWER((ABS(K322)^2)/($I$5*MAX(F322,0.1)^2),1/3))))))),MAX($D$16,POWER((ABS(K322)^2)/($I$5*MAX(F322,0.1)^2),1/3)))</f>
        <v/>
      </c>
      <c r="AI322">
        <f>E322+AH322</f>
        <v/>
      </c>
      <c r="AJ322">
        <f>AI322+((ABS(K322)/MAX(((F322)+(G322)*(AH322))*(AH322),1E-6))^2)/(2*$I$5)</f>
        <v/>
      </c>
      <c r="AM322" t="n">
        <v>0</v>
      </c>
      <c r="AN322" t="n">
        <v>0</v>
      </c>
      <c r="AO322">
        <f>AM322+AN322</f>
        <v/>
      </c>
      <c r="AP322">
        <f>AP321+AO322</f>
        <v/>
      </c>
      <c r="AQ322">
        <f>ABS(ABS(K322)/MAX(((F322)+(G322)*(AH322))*(AH322),1E-6))/SQRT($I$5*MAX((((F322)+(G322)*(AH322))*(AH322))/MAX((F322)+2*(G322)*(AH322),1E-6),1E-6))</f>
        <v/>
      </c>
      <c r="AR322">
        <f>IF(AQ322&lt;1,"Subcritical","Supercritical")</f>
        <v/>
      </c>
      <c r="AS322">
        <f>((ABS(K322)*$D$6)/(MAX(((F322)+(G322)*(AH322))*(AH322),1E-6)*MAX(((((F322)+(G322)*(AH322))*(AH322))/MAX((F322)+2*(AH322)*SQRT(1+(G322)^2),1E-6))^(2/3),1E-6)))^2</f>
        <v/>
      </c>
    </row>
    <row r="323">
      <c r="A323" t="n">
        <v>174</v>
      </c>
      <c r="B323" t="n">
        <v>172.948</v>
      </c>
      <c r="C323" t="n">
        <v>616410.9129999999</v>
      </c>
      <c r="D323" t="n">
        <v>3097692.491</v>
      </c>
      <c r="E323" t="n">
        <v>632.4755</v>
      </c>
      <c r="F323" t="n">
        <v>5.2</v>
      </c>
      <c r="G323" t="n">
        <v>0</v>
      </c>
      <c r="H323" t="inlineStr">
        <is>
          <t>Normal</t>
        </is>
      </c>
      <c r="I323" t="n">
        <v>0.057</v>
      </c>
      <c r="J323">
        <f>B323-B322</f>
        <v/>
      </c>
      <c r="K323">
        <f>MAX(0,K322-AO322)</f>
        <v/>
      </c>
      <c r="L323">
        <f>IF($D$20=0,IFERROR(L322,MAX($D$16,POWER((ABS(K323)^2)/($I$5*MAX(F323,0.1)^2),1/3))),IF(IFERROR(V322,0)=0,IFERROR(L322,MAX($D$16,POWER((ABS(K323)^2)/($I$5*MAX(F323,0.1)^2),1/3))),IF(OR(IFERROR(L323,0)=0,IFERROR(S322,0)&lt;1,IFERROR(S323,0)&lt;1),MAX($D$16,POWER((ABS(K323)^2)/($I$5*MAX(F323,0.1)^2),1/3)),IF(IFERROR(U323,0)&gt;0,MAX($D$16,IFERROR(L323,0)+((IFERROR(U323,0))*$D$18*IF((IFERROR(S323,0))&lt;1,1,-1))),IF(IFERROR(U323,0)&lt;0,IF(ABS((MAX($D$16,POWER((ABS(K323)^2)/($I$5*MAX(F323,0.1)^2),1/3)))-IFERROR(L323,0))&gt;$D$19,MAX($D$16,IF((MAX($D$16,POWER((ABS(K323)^2)/($I$5*MAX(F323,0.1)^2),1/3)))&gt;IFERROR(L323,0),MIN((MAX($D$16,POWER((ABS(K323)^2)/($I$5*MAX(F323,0.1)^2),1/3))),IFERROR(L323,0)+(MIN(ABS(IFERROR(U323,0))*$D$18,ABS((MAX($D$16,POWER((ABS(K323)^2)/($I$5*MAX(F323,0.1)^2),1/3)))-IFERROR(L323,0))))),MAX((MAX($D$16,POWER((ABS(K323)^2)/($I$5*MAX(F323,0.1)^2),1/3))),IFERROR(L323,0)-(MIN(ABS(IFERROR(U323,0))*$D$18,ABS((MAX($D$16,POWER((ABS(K323)^2)/($I$5*MAX(F323,0.1)^2),1/3)))-IFERROR(L323,0))))))),MAX($D$16,POWER((ABS(K323)^2)/($I$5*MAX(F323,0.1)^2),1/3))),MAX($D$16,IFERROR(L323,0)))))))</f>
        <v/>
      </c>
      <c r="M323">
        <f>((F323)+(G323)*(L323))*(L323)</f>
        <v/>
      </c>
      <c r="N323">
        <f>(((F323)+(G323)*(L323))*(L323))/MAX((F323)+2*(L323)*SQRT(1+(G323)^2),1E-6)</f>
        <v/>
      </c>
      <c r="O323">
        <f>ABS(K323)/MAX(((F323)+(G323)*(L323))*(L323),1E-6)</f>
        <v/>
      </c>
      <c r="P323">
        <f>E323+L323</f>
        <v/>
      </c>
      <c r="Q323">
        <f>P323+((ABS(K323)/MAX(((F323)+(G323)*(L323))*(L323),1E-6))^2)/(2*$I$5)</f>
        <v/>
      </c>
      <c r="R323">
        <f>((ABS(K323)*$D$6)/(MAX(((F323)+(G323)*(L323))*(L323),1E-6)*MAX(((((F323)+(G323)*(L323))*(L323))/MAX((F323)+2*(L323)*SQRT(1+(G323)^2),1E-6))^(2/3),1E-6)))^2</f>
        <v/>
      </c>
      <c r="S323">
        <f>ABS(ABS(K323)/MAX(((F323)+(G323)*(L323))*(L323),1E-6))/SQRT($I$5*MAX((((F323)+(G323)*(L323))*(L323))/MAX((F323)+2*(G323)*(L323),1E-6),1E-6))</f>
        <v/>
      </c>
      <c r="T323">
        <f>((F323)*(L323)^2)/2+(G323)*(L323)^3/3+(ABS(K323)^2)/($I$5*MAX(((F323)+(G323)*(L323))*(L323),1E-6))</f>
        <v/>
      </c>
      <c r="U323">
        <f>IF($D$20=0,0,IFERROR(Q322-(((R322+R323)/2)*J323)-(IF(O322&gt;O323,$D$8*((O322^2-O323^2)/(2*$I$5)),$D$9*((O323^2-O322^2)/(2*$I$5)))+($D$10*(ABS(I323)/90)*(MAX(O322^2,O323^2)/(2*$I$5))))-Q323,0))</f>
        <v/>
      </c>
      <c r="V323">
        <f>IF($D$20=0,1,IFERROR(IF(ROUND(S323,3)=1,1,IF(AND(ABS(U323)&lt;$D$19,S323&gt;1),1,0)),0))</f>
        <v/>
      </c>
      <c r="W323">
        <f>IF($D$20=0,IFERROR(W324,MAX($D$16,POWER((ABS(K323)^2)/($I$5*MAX(F323,0.1)^2),1/3))),IF(IFERROR(AG324,0)=0,IFERROR(W324,MAX($D$16,POWER((ABS(K323)^2)/($I$5*MAX(F323,0.1)^2),1/3))),IF(OR(IFERROR(W323,0)=0,IFERROR(AD324,0)&gt;1),MAX($D$16,POWER((ABS(K323)^2)/($I$5*MAX(F323,0.1)^2),1/3)),IF(IFERROR(AF323,0)&gt;0,MAX($D$16,IFERROR(W323,0)+((IFERROR(AF323,0))*$D$18*IF((IFERROR(AD323,0))&lt;1,1,-1))),IF(IFERROR(AF323,0)&lt;0,IF(ABS((MAX($D$16,POWER((ABS(K323)^2)/($I$5*MAX(F323,0.1)^2),1/3)))-IFERROR(W323,0))&gt;$D$19,MAX($D$16,IF((MAX($D$16,POWER((ABS(K323)^2)/($I$5*MAX(F323,0.1)^2),1/3)))&gt;IFERROR(W323,0),MIN((MAX($D$16,POWER((ABS(K323)^2)/($I$5*MAX(F323,0.1)^2),1/3))),IFERROR(W323,0)+(MIN(ABS(IFERROR(AF323,0))*$D$18,ABS((MAX($D$16,POWER((ABS(K323)^2)/($I$5*MAX(F323,0.1)^2),1/3)))-IFERROR(W323,0))))),MAX((MAX($D$16,POWER((ABS(K323)^2)/($I$5*MAX(F323,0.1)^2),1/3))),IFERROR(W323,0)-(MIN(ABS(IFERROR(AF323,0))*$D$18,ABS((MAX($D$16,POWER((ABS(K323)^2)/($I$5*MAX(F323,0.1)^2),1/3)))-IFERROR(W323,0))))))),MAX($D$16,POWER((ABS(K323)^2)/($I$5*MAX(F323,0.1)^2),1/3))),MAX($D$16,IFERROR(W323,0)))))))</f>
        <v/>
      </c>
      <c r="X323">
        <f>((F323)+(G323)*(W323))*(W323)</f>
        <v/>
      </c>
      <c r="Y323">
        <f>(((F323)+(G323)*(W323))*(W323))/MAX((F323)+2*(W323)*SQRT(1+(G323)^2),1E-6)</f>
        <v/>
      </c>
      <c r="Z323">
        <f>ABS(K323)/MAX(((F323)+(G323)*(W323))*(W323),1E-6)</f>
        <v/>
      </c>
      <c r="AA323">
        <f>E323+W323</f>
        <v/>
      </c>
      <c r="AB323">
        <f>AA323+((ABS(K323)/MAX(((F323)+(G323)*(W323))*(W323),1E-6))^2)/(2*$I$5)</f>
        <v/>
      </c>
      <c r="AC323">
        <f>((ABS(K323)*$D$6)/(MAX(((F323)+(G323)*(W323))*(W323),1E-6)*MAX(((((F323)+(G323)*(W323))*(W323))/MAX((F323)+2*(W323)*SQRT(1+(G323)^2),1E-6))^(2/3),1E-6)))^2</f>
        <v/>
      </c>
      <c r="AD323">
        <f>ABS(ABS(K323)/MAX(((F323)+(G323)*(W323))*(W323),1E-6))/SQRT($I$5*MAX((((F323)+(G323)*(W323))*(W323))/MAX((F323)+2*(G323)*(W323),1E-6),1E-6))</f>
        <v/>
      </c>
      <c r="AE323">
        <f>((F323)*(W323)^2)/2+(G323)*(W323)^3/3+(ABS(K323)^2)/($I$5*MAX(((F323)+(G323)*(W323))*(W323),1E-6))</f>
        <v/>
      </c>
      <c r="AF323">
        <f>IF($D$20=0,0,IFERROR(AB324+(((AC323+AC324)/2)*J324)+(IF(Z323&gt;Z324,$D$8*((Z323^2-Z324^2)/(2*$I$5)),$D$9*((Z324^2-Z323^2)/(2*$I$5)))+($D$10*(ABS(I324)/90)*(MAX(Z323^2,Z324^2)/(2*$I$5))))-AB323,0))</f>
        <v/>
      </c>
      <c r="AG323">
        <f>IF($D$20=0,1,IFERROR(IF(ROUND(AD323,3)=1,1,IF(AND(ABS(AF323)&lt;$D$19,AD323&lt;1),1,0)),0))</f>
        <v/>
      </c>
      <c r="AH323">
        <f>IFERROR(IF(V32="Supercritical",MAX($D$16,IFERROR(L323,MAX($D$16,POWER((ABS(K323)^2)/($I$5*MAX(F323,0.1)^2),1/3)))),IF(V32="Subcritical",MAX($D$16,IFERROR(W323,MAX($D$16,POWER((ABS(K323)^2)/($I$5*MAX(F323,0.1)^2),1/3)))),IF(AND(IFERROR(V323,0)=1,IFERROR(AG323,0)=1),IF(IFERROR(T323,-1E99)&gt;=IFERROR(AE323,-1E99),MAX($D$16,IFERROR(L323,MAX($D$16,POWER((ABS(K323)^2)/($I$5*MAX(F323,0.1)^2),1/3)))),MAX($D$16,IFERROR(W323,MAX($D$16,POWER((ABS(K323)^2)/($I$5*MAX(F323,0.1)^2),1/3))))),IF(IFERROR(V323,0)=1,MAX($D$16,IFERROR(L323,MAX($D$16,POWER((ABS(K323)^2)/($I$5*MAX(F323,0.1)^2),1/3)))),IF(IFERROR(AG323,0)=1,MAX($D$16,IFERROR(W323,MAX($D$16,POWER((ABS(K323)^2)/($I$5*MAX(F323,0.1)^2),1/3)))),MAX($D$16,POWER((ABS(K323)^2)/($I$5*MAX(F323,0.1)^2),1/3))))))),MAX($D$16,POWER((ABS(K323)^2)/($I$5*MAX(F323,0.1)^2),1/3)))</f>
        <v/>
      </c>
      <c r="AI323">
        <f>E323+AH323</f>
        <v/>
      </c>
      <c r="AJ323">
        <f>AI323+((ABS(K323)/MAX(((F323)+(G323)*(AH323))*(AH323),1E-6))^2)/(2*$I$5)</f>
        <v/>
      </c>
      <c r="AM323" t="n">
        <v>0</v>
      </c>
      <c r="AN323" t="n">
        <v>0</v>
      </c>
      <c r="AO323">
        <f>AM323+AN323</f>
        <v/>
      </c>
      <c r="AP323">
        <f>AP322+AO323</f>
        <v/>
      </c>
      <c r="AQ323">
        <f>ABS(ABS(K323)/MAX(((F323)+(G323)*(AH323))*(AH323),1E-6))/SQRT($I$5*MAX((((F323)+(G323)*(AH323))*(AH323))/MAX((F323)+2*(G323)*(AH323),1E-6),1E-6))</f>
        <v/>
      </c>
      <c r="AR323">
        <f>IF(AQ323&lt;1,"Subcritical","Supercritical")</f>
        <v/>
      </c>
      <c r="AS323">
        <f>((ABS(K323)*$D$6)/(MAX(((F323)+(G323)*(AH323))*(AH323),1E-6)*MAX(((((F323)+(G323)*(AH323))*(AH323))/MAX((F323)+2*(AH323)*SQRT(1+(G323)^2),1E-6))^(2/3),1E-6)))^2</f>
        <v/>
      </c>
    </row>
    <row r="324">
      <c r="A324" t="n">
        <v>175</v>
      </c>
      <c r="B324" t="n">
        <v>173.948</v>
      </c>
      <c r="C324" t="n">
        <v>616409.914</v>
      </c>
      <c r="D324" t="n">
        <v>3097692.443</v>
      </c>
      <c r="E324" t="n">
        <v>632.475</v>
      </c>
      <c r="F324" t="n">
        <v>5.2</v>
      </c>
      <c r="G324" t="n">
        <v>0</v>
      </c>
      <c r="H324" t="inlineStr">
        <is>
          <t>Normal</t>
        </is>
      </c>
      <c r="I324" t="n">
        <v>0</v>
      </c>
      <c r="J324">
        <f>B324-B323</f>
        <v/>
      </c>
      <c r="K324">
        <f>MAX(0,K323-AO323)</f>
        <v/>
      </c>
      <c r="L324">
        <f>IF($D$20=0,IFERROR(L323,MAX($D$16,POWER((ABS(K324)^2)/($I$5*MAX(F324,0.1)^2),1/3))),IF(IFERROR(V323,0)=0,IFERROR(L323,MAX($D$16,POWER((ABS(K324)^2)/($I$5*MAX(F324,0.1)^2),1/3))),IF(OR(IFERROR(L324,0)=0,IFERROR(S323,0)&lt;1,IFERROR(S324,0)&lt;1),MAX($D$16,POWER((ABS(K324)^2)/($I$5*MAX(F324,0.1)^2),1/3)),IF(IFERROR(U324,0)&gt;0,MAX($D$16,IFERROR(L324,0)+((IFERROR(U324,0))*$D$18*IF((IFERROR(S324,0))&lt;1,1,-1))),IF(IFERROR(U324,0)&lt;0,IF(ABS((MAX($D$16,POWER((ABS(K324)^2)/($I$5*MAX(F324,0.1)^2),1/3)))-IFERROR(L324,0))&gt;$D$19,MAX($D$16,IF((MAX($D$16,POWER((ABS(K324)^2)/($I$5*MAX(F324,0.1)^2),1/3)))&gt;IFERROR(L324,0),MIN((MAX($D$16,POWER((ABS(K324)^2)/($I$5*MAX(F324,0.1)^2),1/3))),IFERROR(L324,0)+(MIN(ABS(IFERROR(U324,0))*$D$18,ABS((MAX($D$16,POWER((ABS(K324)^2)/($I$5*MAX(F324,0.1)^2),1/3)))-IFERROR(L324,0))))),MAX((MAX($D$16,POWER((ABS(K324)^2)/($I$5*MAX(F324,0.1)^2),1/3))),IFERROR(L324,0)-(MIN(ABS(IFERROR(U324,0))*$D$18,ABS((MAX($D$16,POWER((ABS(K324)^2)/($I$5*MAX(F324,0.1)^2),1/3)))-IFERROR(L324,0))))))),MAX($D$16,POWER((ABS(K324)^2)/($I$5*MAX(F324,0.1)^2),1/3))),MAX($D$16,IFERROR(L324,0)))))))</f>
        <v/>
      </c>
      <c r="M324">
        <f>((F324)+(G324)*(L324))*(L324)</f>
        <v/>
      </c>
      <c r="N324">
        <f>(((F324)+(G324)*(L324))*(L324))/MAX((F324)+2*(L324)*SQRT(1+(G324)^2),1E-6)</f>
        <v/>
      </c>
      <c r="O324">
        <f>ABS(K324)/MAX(((F324)+(G324)*(L324))*(L324),1E-6)</f>
        <v/>
      </c>
      <c r="P324">
        <f>E324+L324</f>
        <v/>
      </c>
      <c r="Q324">
        <f>P324+((ABS(K324)/MAX(((F324)+(G324)*(L324))*(L324),1E-6))^2)/(2*$I$5)</f>
        <v/>
      </c>
      <c r="R324">
        <f>((ABS(K324)*$D$6)/(MAX(((F324)+(G324)*(L324))*(L324),1E-6)*MAX(((((F324)+(G324)*(L324))*(L324))/MAX((F324)+2*(L324)*SQRT(1+(G324)^2),1E-6))^(2/3),1E-6)))^2</f>
        <v/>
      </c>
      <c r="S324">
        <f>ABS(ABS(K324)/MAX(((F324)+(G324)*(L324))*(L324),1E-6))/SQRT($I$5*MAX((((F324)+(G324)*(L324))*(L324))/MAX((F324)+2*(G324)*(L324),1E-6),1E-6))</f>
        <v/>
      </c>
      <c r="T324">
        <f>((F324)*(L324)^2)/2+(G324)*(L324)^3/3+(ABS(K324)^2)/($I$5*MAX(((F324)+(G324)*(L324))*(L324),1E-6))</f>
        <v/>
      </c>
      <c r="U324">
        <f>IF($D$20=0,0,IFERROR(Q323-(((R323+R324)/2)*J324)-(IF(O323&gt;O324,$D$8*((O323^2-O324^2)/(2*$I$5)),$D$9*((O324^2-O323^2)/(2*$I$5)))+($D$10*(ABS(I324)/90)*(MAX(O323^2,O324^2)/(2*$I$5))))-Q324,0))</f>
        <v/>
      </c>
      <c r="V324">
        <f>IF($D$20=0,1,IFERROR(IF(ROUND(S324,3)=1,1,IF(AND(ABS(U324)&lt;$D$19,S324&gt;1),1,0)),0))</f>
        <v/>
      </c>
      <c r="W324">
        <f>IF($D$20=0,IFERROR(W325,MAX($D$16,POWER((ABS(K324)^2)/($I$5*MAX(F324,0.1)^2),1/3))),IF(IFERROR(AG325,0)=0,IFERROR(W325,MAX($D$16,POWER((ABS(K324)^2)/($I$5*MAX(F324,0.1)^2),1/3))),IF(OR(IFERROR(W324,0)=0,IFERROR(AD325,0)&gt;1),MAX($D$16,POWER((ABS(K324)^2)/($I$5*MAX(F324,0.1)^2),1/3)),IF(IFERROR(AF324,0)&gt;0,MAX($D$16,IFERROR(W324,0)+((IFERROR(AF324,0))*$D$18*IF((IFERROR(AD324,0))&lt;1,1,-1))),IF(IFERROR(AF324,0)&lt;0,IF(ABS((MAX($D$16,POWER((ABS(K324)^2)/($I$5*MAX(F324,0.1)^2),1/3)))-IFERROR(W324,0))&gt;$D$19,MAX($D$16,IF((MAX($D$16,POWER((ABS(K324)^2)/($I$5*MAX(F324,0.1)^2),1/3)))&gt;IFERROR(W324,0),MIN((MAX($D$16,POWER((ABS(K324)^2)/($I$5*MAX(F324,0.1)^2),1/3))),IFERROR(W324,0)+(MIN(ABS(IFERROR(AF324,0))*$D$18,ABS((MAX($D$16,POWER((ABS(K324)^2)/($I$5*MAX(F324,0.1)^2),1/3)))-IFERROR(W324,0))))),MAX((MAX($D$16,POWER((ABS(K324)^2)/($I$5*MAX(F324,0.1)^2),1/3))),IFERROR(W324,0)-(MIN(ABS(IFERROR(AF324,0))*$D$18,ABS((MAX($D$16,POWER((ABS(K324)^2)/($I$5*MAX(F324,0.1)^2),1/3)))-IFERROR(W324,0))))))),MAX($D$16,POWER((ABS(K324)^2)/($I$5*MAX(F324,0.1)^2),1/3))),MAX($D$16,IFERROR(W324,0)))))))</f>
        <v/>
      </c>
      <c r="X324">
        <f>((F324)+(G324)*(W324))*(W324)</f>
        <v/>
      </c>
      <c r="Y324">
        <f>(((F324)+(G324)*(W324))*(W324))/MAX((F324)+2*(W324)*SQRT(1+(G324)^2),1E-6)</f>
        <v/>
      </c>
      <c r="Z324">
        <f>ABS(K324)/MAX(((F324)+(G324)*(W324))*(W324),1E-6)</f>
        <v/>
      </c>
      <c r="AA324">
        <f>E324+W324</f>
        <v/>
      </c>
      <c r="AB324">
        <f>AA324+((ABS(K324)/MAX(((F324)+(G324)*(W324))*(W324),1E-6))^2)/(2*$I$5)</f>
        <v/>
      </c>
      <c r="AC324">
        <f>((ABS(K324)*$D$6)/(MAX(((F324)+(G324)*(W324))*(W324),1E-6)*MAX(((((F324)+(G324)*(W324))*(W324))/MAX((F324)+2*(W324)*SQRT(1+(G324)^2),1E-6))^(2/3),1E-6)))^2</f>
        <v/>
      </c>
      <c r="AD324">
        <f>ABS(ABS(K324)/MAX(((F324)+(G324)*(W324))*(W324),1E-6))/SQRT($I$5*MAX((((F324)+(G324)*(W324))*(W324))/MAX((F324)+2*(G324)*(W324),1E-6),1E-6))</f>
        <v/>
      </c>
      <c r="AE324">
        <f>((F324)*(W324)^2)/2+(G324)*(W324)^3/3+(ABS(K324)^2)/($I$5*MAX(((F324)+(G324)*(W324))*(W324),1E-6))</f>
        <v/>
      </c>
      <c r="AF324">
        <f>IF($D$20=0,0,IFERROR(AB325+(((AC324+AC325)/2)*J325)+(IF(Z324&gt;Z325,$D$8*((Z324^2-Z325^2)/(2*$I$5)),$D$9*((Z325^2-Z324^2)/(2*$I$5)))+($D$10*(ABS(I325)/90)*(MAX(Z324^2,Z325^2)/(2*$I$5))))-AB324,0))</f>
        <v/>
      </c>
      <c r="AG324">
        <f>IF($D$20=0,1,IFERROR(IF(ROUND(AD324,3)=1,1,IF(AND(ABS(AF324)&lt;$D$19,AD324&lt;1),1,0)),0))</f>
        <v/>
      </c>
      <c r="AH324">
        <f>IFERROR(IF(V32="Supercritical",MAX($D$16,IFERROR(L324,MAX($D$16,POWER((ABS(K324)^2)/($I$5*MAX(F324,0.1)^2),1/3)))),IF(V32="Subcritical",MAX($D$16,IFERROR(W324,MAX($D$16,POWER((ABS(K324)^2)/($I$5*MAX(F324,0.1)^2),1/3)))),IF(AND(IFERROR(V324,0)=1,IFERROR(AG324,0)=1),IF(IFERROR(T324,-1E99)&gt;=IFERROR(AE324,-1E99),MAX($D$16,IFERROR(L324,MAX($D$16,POWER((ABS(K324)^2)/($I$5*MAX(F324,0.1)^2),1/3)))),MAX($D$16,IFERROR(W324,MAX($D$16,POWER((ABS(K324)^2)/($I$5*MAX(F324,0.1)^2),1/3))))),IF(IFERROR(V324,0)=1,MAX($D$16,IFERROR(L324,MAX($D$16,POWER((ABS(K324)^2)/($I$5*MAX(F324,0.1)^2),1/3)))),IF(IFERROR(AG324,0)=1,MAX($D$16,IFERROR(W324,MAX($D$16,POWER((ABS(K324)^2)/($I$5*MAX(F324,0.1)^2),1/3)))),MAX($D$16,POWER((ABS(K324)^2)/($I$5*MAX(F324,0.1)^2),1/3))))))),MAX($D$16,POWER((ABS(K324)^2)/($I$5*MAX(F324,0.1)^2),1/3)))</f>
        <v/>
      </c>
      <c r="AI324">
        <f>E324+AH324</f>
        <v/>
      </c>
      <c r="AJ324">
        <f>AI324+((ABS(K324)/MAX(((F324)+(G324)*(AH324))*(AH324),1E-6))^2)/(2*$I$5)</f>
        <v/>
      </c>
      <c r="AM324" t="n">
        <v>0</v>
      </c>
      <c r="AN324" t="n">
        <v>0</v>
      </c>
      <c r="AO324">
        <f>AM324+AN324</f>
        <v/>
      </c>
      <c r="AP324">
        <f>AP323+AO324</f>
        <v/>
      </c>
      <c r="AQ324">
        <f>ABS(ABS(K324)/MAX(((F324)+(G324)*(AH324))*(AH324),1E-6))/SQRT($I$5*MAX((((F324)+(G324)*(AH324))*(AH324))/MAX((F324)+2*(G324)*(AH324),1E-6),1E-6))</f>
        <v/>
      </c>
      <c r="AR324">
        <f>IF(AQ324&lt;1,"Subcritical","Supercritical")</f>
        <v/>
      </c>
      <c r="AS324">
        <f>((ABS(K324)*$D$6)/(MAX(((F324)+(G324)*(AH324))*(AH324),1E-6)*MAX(((((F324)+(G324)*(AH324))*(AH324))/MAX((F324)+2*(AH324)*SQRT(1+(G324)^2),1E-6))^(2/3),1E-6)))^2</f>
        <v/>
      </c>
    </row>
    <row r="325">
      <c r="A325" t="n">
        <v>176</v>
      </c>
      <c r="B325" t="n">
        <v>174.948</v>
      </c>
      <c r="C325" t="n">
        <v>616408.915</v>
      </c>
      <c r="D325" t="n">
        <v>3097692.395</v>
      </c>
      <c r="E325" t="n">
        <v>632.4745</v>
      </c>
      <c r="F325" t="n">
        <v>5.2</v>
      </c>
      <c r="G325" t="n">
        <v>0</v>
      </c>
      <c r="H325" t="inlineStr">
        <is>
          <t>Normal</t>
        </is>
      </c>
      <c r="I325" t="n">
        <v>0.057</v>
      </c>
      <c r="J325">
        <f>B325-B324</f>
        <v/>
      </c>
      <c r="K325">
        <f>MAX(0,K324-AO324)</f>
        <v/>
      </c>
      <c r="L325">
        <f>IF($D$20=0,IFERROR(L324,MAX($D$16,POWER((ABS(K325)^2)/($I$5*MAX(F325,0.1)^2),1/3))),IF(IFERROR(V324,0)=0,IFERROR(L324,MAX($D$16,POWER((ABS(K325)^2)/($I$5*MAX(F325,0.1)^2),1/3))),IF(OR(IFERROR(L325,0)=0,IFERROR(S324,0)&lt;1,IFERROR(S325,0)&lt;1),MAX($D$16,POWER((ABS(K325)^2)/($I$5*MAX(F325,0.1)^2),1/3)),IF(IFERROR(U325,0)&gt;0,MAX($D$16,IFERROR(L325,0)+((IFERROR(U325,0))*$D$18*IF((IFERROR(S325,0))&lt;1,1,-1))),IF(IFERROR(U325,0)&lt;0,IF(ABS((MAX($D$16,POWER((ABS(K325)^2)/($I$5*MAX(F325,0.1)^2),1/3)))-IFERROR(L325,0))&gt;$D$19,MAX($D$16,IF((MAX($D$16,POWER((ABS(K325)^2)/($I$5*MAX(F325,0.1)^2),1/3)))&gt;IFERROR(L325,0),MIN((MAX($D$16,POWER((ABS(K325)^2)/($I$5*MAX(F325,0.1)^2),1/3))),IFERROR(L325,0)+(MIN(ABS(IFERROR(U325,0))*$D$18,ABS((MAX($D$16,POWER((ABS(K325)^2)/($I$5*MAX(F325,0.1)^2),1/3)))-IFERROR(L325,0))))),MAX((MAX($D$16,POWER((ABS(K325)^2)/($I$5*MAX(F325,0.1)^2),1/3))),IFERROR(L325,0)-(MIN(ABS(IFERROR(U325,0))*$D$18,ABS((MAX($D$16,POWER((ABS(K325)^2)/($I$5*MAX(F325,0.1)^2),1/3)))-IFERROR(L325,0))))))),MAX($D$16,POWER((ABS(K325)^2)/($I$5*MAX(F325,0.1)^2),1/3))),MAX($D$16,IFERROR(L325,0)))))))</f>
        <v/>
      </c>
      <c r="M325">
        <f>((F325)+(G325)*(L325))*(L325)</f>
        <v/>
      </c>
      <c r="N325">
        <f>(((F325)+(G325)*(L325))*(L325))/MAX((F325)+2*(L325)*SQRT(1+(G325)^2),1E-6)</f>
        <v/>
      </c>
      <c r="O325">
        <f>ABS(K325)/MAX(((F325)+(G325)*(L325))*(L325),1E-6)</f>
        <v/>
      </c>
      <c r="P325">
        <f>E325+L325</f>
        <v/>
      </c>
      <c r="Q325">
        <f>P325+((ABS(K325)/MAX(((F325)+(G325)*(L325))*(L325),1E-6))^2)/(2*$I$5)</f>
        <v/>
      </c>
      <c r="R325">
        <f>((ABS(K325)*$D$6)/(MAX(((F325)+(G325)*(L325))*(L325),1E-6)*MAX(((((F325)+(G325)*(L325))*(L325))/MAX((F325)+2*(L325)*SQRT(1+(G325)^2),1E-6))^(2/3),1E-6)))^2</f>
        <v/>
      </c>
      <c r="S325">
        <f>ABS(ABS(K325)/MAX(((F325)+(G325)*(L325))*(L325),1E-6))/SQRT($I$5*MAX((((F325)+(G325)*(L325))*(L325))/MAX((F325)+2*(G325)*(L325),1E-6),1E-6))</f>
        <v/>
      </c>
      <c r="T325">
        <f>((F325)*(L325)^2)/2+(G325)*(L325)^3/3+(ABS(K325)^2)/($I$5*MAX(((F325)+(G325)*(L325))*(L325),1E-6))</f>
        <v/>
      </c>
      <c r="U325">
        <f>IF($D$20=0,0,IFERROR(Q324-(((R324+R325)/2)*J325)-(IF(O324&gt;O325,$D$8*((O324^2-O325^2)/(2*$I$5)),$D$9*((O325^2-O324^2)/(2*$I$5)))+($D$10*(ABS(I325)/90)*(MAX(O324^2,O325^2)/(2*$I$5))))-Q325,0))</f>
        <v/>
      </c>
      <c r="V325">
        <f>IF($D$20=0,1,IFERROR(IF(ROUND(S325,3)=1,1,IF(AND(ABS(U325)&lt;$D$19,S325&gt;1),1,0)),0))</f>
        <v/>
      </c>
      <c r="W325">
        <f>IF($D$20=0,IFERROR(W326,MAX($D$16,POWER((ABS(K325)^2)/($I$5*MAX(F325,0.1)^2),1/3))),IF(IFERROR(AG326,0)=0,IFERROR(W326,MAX($D$16,POWER((ABS(K325)^2)/($I$5*MAX(F325,0.1)^2),1/3))),IF(OR(IFERROR(W325,0)=0,IFERROR(AD326,0)&gt;1),MAX($D$16,POWER((ABS(K325)^2)/($I$5*MAX(F325,0.1)^2),1/3)),IF(IFERROR(AF325,0)&gt;0,MAX($D$16,IFERROR(W325,0)+((IFERROR(AF325,0))*$D$18*IF((IFERROR(AD325,0))&lt;1,1,-1))),IF(IFERROR(AF325,0)&lt;0,IF(ABS((MAX($D$16,POWER((ABS(K325)^2)/($I$5*MAX(F325,0.1)^2),1/3)))-IFERROR(W325,0))&gt;$D$19,MAX($D$16,IF((MAX($D$16,POWER((ABS(K325)^2)/($I$5*MAX(F325,0.1)^2),1/3)))&gt;IFERROR(W325,0),MIN((MAX($D$16,POWER((ABS(K325)^2)/($I$5*MAX(F325,0.1)^2),1/3))),IFERROR(W325,0)+(MIN(ABS(IFERROR(AF325,0))*$D$18,ABS((MAX($D$16,POWER((ABS(K325)^2)/($I$5*MAX(F325,0.1)^2),1/3)))-IFERROR(W325,0))))),MAX((MAX($D$16,POWER((ABS(K325)^2)/($I$5*MAX(F325,0.1)^2),1/3))),IFERROR(W325,0)-(MIN(ABS(IFERROR(AF325,0))*$D$18,ABS((MAX($D$16,POWER((ABS(K325)^2)/($I$5*MAX(F325,0.1)^2),1/3)))-IFERROR(W325,0))))))),MAX($D$16,POWER((ABS(K325)^2)/($I$5*MAX(F325,0.1)^2),1/3))),MAX($D$16,IFERROR(W325,0)))))))</f>
        <v/>
      </c>
      <c r="X325">
        <f>((F325)+(G325)*(W325))*(W325)</f>
        <v/>
      </c>
      <c r="Y325">
        <f>(((F325)+(G325)*(W325))*(W325))/MAX((F325)+2*(W325)*SQRT(1+(G325)^2),1E-6)</f>
        <v/>
      </c>
      <c r="Z325">
        <f>ABS(K325)/MAX(((F325)+(G325)*(W325))*(W325),1E-6)</f>
        <v/>
      </c>
      <c r="AA325">
        <f>E325+W325</f>
        <v/>
      </c>
      <c r="AB325">
        <f>AA325+((ABS(K325)/MAX(((F325)+(G325)*(W325))*(W325),1E-6))^2)/(2*$I$5)</f>
        <v/>
      </c>
      <c r="AC325">
        <f>((ABS(K325)*$D$6)/(MAX(((F325)+(G325)*(W325))*(W325),1E-6)*MAX(((((F325)+(G325)*(W325))*(W325))/MAX((F325)+2*(W325)*SQRT(1+(G325)^2),1E-6))^(2/3),1E-6)))^2</f>
        <v/>
      </c>
      <c r="AD325">
        <f>ABS(ABS(K325)/MAX(((F325)+(G325)*(W325))*(W325),1E-6))/SQRT($I$5*MAX((((F325)+(G325)*(W325))*(W325))/MAX((F325)+2*(G325)*(W325),1E-6),1E-6))</f>
        <v/>
      </c>
      <c r="AE325">
        <f>((F325)*(W325)^2)/2+(G325)*(W325)^3/3+(ABS(K325)^2)/($I$5*MAX(((F325)+(G325)*(W325))*(W325),1E-6))</f>
        <v/>
      </c>
      <c r="AF325">
        <f>IF($D$20=0,0,IFERROR(AB326+(((AC325+AC326)/2)*J326)+(IF(Z325&gt;Z326,$D$8*((Z325^2-Z326^2)/(2*$I$5)),$D$9*((Z326^2-Z325^2)/(2*$I$5)))+($D$10*(ABS(I326)/90)*(MAX(Z325^2,Z326^2)/(2*$I$5))))-AB325,0))</f>
        <v/>
      </c>
      <c r="AG325">
        <f>IF($D$20=0,1,IFERROR(IF(ROUND(AD325,3)=1,1,IF(AND(ABS(AF325)&lt;$D$19,AD325&lt;1),1,0)),0))</f>
        <v/>
      </c>
      <c r="AH325">
        <f>IFERROR(IF(V32="Supercritical",MAX($D$16,IFERROR(L325,MAX($D$16,POWER((ABS(K325)^2)/($I$5*MAX(F325,0.1)^2),1/3)))),IF(V32="Subcritical",MAX($D$16,IFERROR(W325,MAX($D$16,POWER((ABS(K325)^2)/($I$5*MAX(F325,0.1)^2),1/3)))),IF(AND(IFERROR(V325,0)=1,IFERROR(AG325,0)=1),IF(IFERROR(T325,-1E99)&gt;=IFERROR(AE325,-1E99),MAX($D$16,IFERROR(L325,MAX($D$16,POWER((ABS(K325)^2)/($I$5*MAX(F325,0.1)^2),1/3)))),MAX($D$16,IFERROR(W325,MAX($D$16,POWER((ABS(K325)^2)/($I$5*MAX(F325,0.1)^2),1/3))))),IF(IFERROR(V325,0)=1,MAX($D$16,IFERROR(L325,MAX($D$16,POWER((ABS(K325)^2)/($I$5*MAX(F325,0.1)^2),1/3)))),IF(IFERROR(AG325,0)=1,MAX($D$16,IFERROR(W325,MAX($D$16,POWER((ABS(K325)^2)/($I$5*MAX(F325,0.1)^2),1/3)))),MAX($D$16,POWER((ABS(K325)^2)/($I$5*MAX(F325,0.1)^2),1/3))))))),MAX($D$16,POWER((ABS(K325)^2)/($I$5*MAX(F325,0.1)^2),1/3)))</f>
        <v/>
      </c>
      <c r="AI325">
        <f>E325+AH325</f>
        <v/>
      </c>
      <c r="AJ325">
        <f>AI325+((ABS(K325)/MAX(((F325)+(G325)*(AH325))*(AH325),1E-6))^2)/(2*$I$5)</f>
        <v/>
      </c>
      <c r="AM325" t="n">
        <v>0</v>
      </c>
      <c r="AN325" t="n">
        <v>0</v>
      </c>
      <c r="AO325">
        <f>AM325+AN325</f>
        <v/>
      </c>
      <c r="AP325">
        <f>AP324+AO325</f>
        <v/>
      </c>
      <c r="AQ325">
        <f>ABS(ABS(K325)/MAX(((F325)+(G325)*(AH325))*(AH325),1E-6))/SQRT($I$5*MAX((((F325)+(G325)*(AH325))*(AH325))/MAX((F325)+2*(G325)*(AH325),1E-6),1E-6))</f>
        <v/>
      </c>
      <c r="AR325">
        <f>IF(AQ325&lt;1,"Subcritical","Supercritical")</f>
        <v/>
      </c>
      <c r="AS325">
        <f>((ABS(K325)*$D$6)/(MAX(((F325)+(G325)*(AH325))*(AH325),1E-6)*MAX(((((F325)+(G325)*(AH325))*(AH325))/MAX((F325)+2*(AH325)*SQRT(1+(G325)^2),1E-6))^(2/3),1E-6)))^2</f>
        <v/>
      </c>
    </row>
    <row r="326">
      <c r="A326" t="n">
        <v>177</v>
      </c>
      <c r="B326" t="n">
        <v>175.948</v>
      </c>
      <c r="C326" t="n">
        <v>616407.916</v>
      </c>
      <c r="D326" t="n">
        <v>3097692.348</v>
      </c>
      <c r="E326" t="n">
        <v>632.474</v>
      </c>
      <c r="F326" t="n">
        <v>5.2</v>
      </c>
      <c r="G326" t="n">
        <v>0</v>
      </c>
      <c r="H326" t="inlineStr">
        <is>
          <t>Normal</t>
        </is>
      </c>
      <c r="I326" t="n">
        <v>0.057</v>
      </c>
      <c r="J326">
        <f>B326-B325</f>
        <v/>
      </c>
      <c r="K326">
        <f>MAX(0,K325-AO325)</f>
        <v/>
      </c>
      <c r="L326">
        <f>IF($D$20=0,IFERROR(L325,MAX($D$16,POWER((ABS(K326)^2)/($I$5*MAX(F326,0.1)^2),1/3))),IF(IFERROR(V325,0)=0,IFERROR(L325,MAX($D$16,POWER((ABS(K326)^2)/($I$5*MAX(F326,0.1)^2),1/3))),IF(OR(IFERROR(L326,0)=0,IFERROR(S325,0)&lt;1,IFERROR(S326,0)&lt;1),MAX($D$16,POWER((ABS(K326)^2)/($I$5*MAX(F326,0.1)^2),1/3)),IF(IFERROR(U326,0)&gt;0,MAX($D$16,IFERROR(L326,0)+((IFERROR(U326,0))*$D$18*IF((IFERROR(S326,0))&lt;1,1,-1))),IF(IFERROR(U326,0)&lt;0,IF(ABS((MAX($D$16,POWER((ABS(K326)^2)/($I$5*MAX(F326,0.1)^2),1/3)))-IFERROR(L326,0))&gt;$D$19,MAX($D$16,IF((MAX($D$16,POWER((ABS(K326)^2)/($I$5*MAX(F326,0.1)^2),1/3)))&gt;IFERROR(L326,0),MIN((MAX($D$16,POWER((ABS(K326)^2)/($I$5*MAX(F326,0.1)^2),1/3))),IFERROR(L326,0)+(MIN(ABS(IFERROR(U326,0))*$D$18,ABS((MAX($D$16,POWER((ABS(K326)^2)/($I$5*MAX(F326,0.1)^2),1/3)))-IFERROR(L326,0))))),MAX((MAX($D$16,POWER((ABS(K326)^2)/($I$5*MAX(F326,0.1)^2),1/3))),IFERROR(L326,0)-(MIN(ABS(IFERROR(U326,0))*$D$18,ABS((MAX($D$16,POWER((ABS(K326)^2)/($I$5*MAX(F326,0.1)^2),1/3)))-IFERROR(L326,0))))))),MAX($D$16,POWER((ABS(K326)^2)/($I$5*MAX(F326,0.1)^2),1/3))),MAX($D$16,IFERROR(L326,0)))))))</f>
        <v/>
      </c>
      <c r="M326">
        <f>((F326)+(G326)*(L326))*(L326)</f>
        <v/>
      </c>
      <c r="N326">
        <f>(((F326)+(G326)*(L326))*(L326))/MAX((F326)+2*(L326)*SQRT(1+(G326)^2),1E-6)</f>
        <v/>
      </c>
      <c r="O326">
        <f>ABS(K326)/MAX(((F326)+(G326)*(L326))*(L326),1E-6)</f>
        <v/>
      </c>
      <c r="P326">
        <f>E326+L326</f>
        <v/>
      </c>
      <c r="Q326">
        <f>P326+((ABS(K326)/MAX(((F326)+(G326)*(L326))*(L326),1E-6))^2)/(2*$I$5)</f>
        <v/>
      </c>
      <c r="R326">
        <f>((ABS(K326)*$D$6)/(MAX(((F326)+(G326)*(L326))*(L326),1E-6)*MAX(((((F326)+(G326)*(L326))*(L326))/MAX((F326)+2*(L326)*SQRT(1+(G326)^2),1E-6))^(2/3),1E-6)))^2</f>
        <v/>
      </c>
      <c r="S326">
        <f>ABS(ABS(K326)/MAX(((F326)+(G326)*(L326))*(L326),1E-6))/SQRT($I$5*MAX((((F326)+(G326)*(L326))*(L326))/MAX((F326)+2*(G326)*(L326),1E-6),1E-6))</f>
        <v/>
      </c>
      <c r="T326">
        <f>((F326)*(L326)^2)/2+(G326)*(L326)^3/3+(ABS(K326)^2)/($I$5*MAX(((F326)+(G326)*(L326))*(L326),1E-6))</f>
        <v/>
      </c>
      <c r="U326">
        <f>IF($D$20=0,0,IFERROR(Q325-(((R325+R326)/2)*J326)-(IF(O325&gt;O326,$D$8*((O325^2-O326^2)/(2*$I$5)),$D$9*((O326^2-O325^2)/(2*$I$5)))+($D$10*(ABS(I326)/90)*(MAX(O325^2,O326^2)/(2*$I$5))))-Q326,0))</f>
        <v/>
      </c>
      <c r="V326">
        <f>IF($D$20=0,1,IFERROR(IF(ROUND(S326,3)=1,1,IF(AND(ABS(U326)&lt;$D$19,S326&gt;1),1,0)),0))</f>
        <v/>
      </c>
      <c r="W326">
        <f>IF($D$20=0,IFERROR(W327,MAX($D$16,POWER((ABS(K326)^2)/($I$5*MAX(F326,0.1)^2),1/3))),IF(IFERROR(AG327,0)=0,IFERROR(W327,MAX($D$16,POWER((ABS(K326)^2)/($I$5*MAX(F326,0.1)^2),1/3))),IF(OR(IFERROR(W326,0)=0,IFERROR(AD327,0)&gt;1),MAX($D$16,POWER((ABS(K326)^2)/($I$5*MAX(F326,0.1)^2),1/3)),IF(IFERROR(AF326,0)&gt;0,MAX($D$16,IFERROR(W326,0)+((IFERROR(AF326,0))*$D$18*IF((IFERROR(AD326,0))&lt;1,1,-1))),IF(IFERROR(AF326,0)&lt;0,IF(ABS((MAX($D$16,POWER((ABS(K326)^2)/($I$5*MAX(F326,0.1)^2),1/3)))-IFERROR(W326,0))&gt;$D$19,MAX($D$16,IF((MAX($D$16,POWER((ABS(K326)^2)/($I$5*MAX(F326,0.1)^2),1/3)))&gt;IFERROR(W326,0),MIN((MAX($D$16,POWER((ABS(K326)^2)/($I$5*MAX(F326,0.1)^2),1/3))),IFERROR(W326,0)+(MIN(ABS(IFERROR(AF326,0))*$D$18,ABS((MAX($D$16,POWER((ABS(K326)^2)/($I$5*MAX(F326,0.1)^2),1/3)))-IFERROR(W326,0))))),MAX((MAX($D$16,POWER((ABS(K326)^2)/($I$5*MAX(F326,0.1)^2),1/3))),IFERROR(W326,0)-(MIN(ABS(IFERROR(AF326,0))*$D$18,ABS((MAX($D$16,POWER((ABS(K326)^2)/($I$5*MAX(F326,0.1)^2),1/3)))-IFERROR(W326,0))))))),MAX($D$16,POWER((ABS(K326)^2)/($I$5*MAX(F326,0.1)^2),1/3))),MAX($D$16,IFERROR(W326,0)))))))</f>
        <v/>
      </c>
      <c r="X326">
        <f>((F326)+(G326)*(W326))*(W326)</f>
        <v/>
      </c>
      <c r="Y326">
        <f>(((F326)+(G326)*(W326))*(W326))/MAX((F326)+2*(W326)*SQRT(1+(G326)^2),1E-6)</f>
        <v/>
      </c>
      <c r="Z326">
        <f>ABS(K326)/MAX(((F326)+(G326)*(W326))*(W326),1E-6)</f>
        <v/>
      </c>
      <c r="AA326">
        <f>E326+W326</f>
        <v/>
      </c>
      <c r="AB326">
        <f>AA326+((ABS(K326)/MAX(((F326)+(G326)*(W326))*(W326),1E-6))^2)/(2*$I$5)</f>
        <v/>
      </c>
      <c r="AC326">
        <f>((ABS(K326)*$D$6)/(MAX(((F326)+(G326)*(W326))*(W326),1E-6)*MAX(((((F326)+(G326)*(W326))*(W326))/MAX((F326)+2*(W326)*SQRT(1+(G326)^2),1E-6))^(2/3),1E-6)))^2</f>
        <v/>
      </c>
      <c r="AD326">
        <f>ABS(ABS(K326)/MAX(((F326)+(G326)*(W326))*(W326),1E-6))/SQRT($I$5*MAX((((F326)+(G326)*(W326))*(W326))/MAX((F326)+2*(G326)*(W326),1E-6),1E-6))</f>
        <v/>
      </c>
      <c r="AE326">
        <f>((F326)*(W326)^2)/2+(G326)*(W326)^3/3+(ABS(K326)^2)/($I$5*MAX(((F326)+(G326)*(W326))*(W326),1E-6))</f>
        <v/>
      </c>
      <c r="AF326">
        <f>IF($D$20=0,0,IFERROR(AB327+(((AC326+AC327)/2)*J327)+(IF(Z326&gt;Z327,$D$8*((Z326^2-Z327^2)/(2*$I$5)),$D$9*((Z327^2-Z326^2)/(2*$I$5)))+($D$10*(ABS(I327)/90)*(MAX(Z326^2,Z327^2)/(2*$I$5))))-AB326,0))</f>
        <v/>
      </c>
      <c r="AG326">
        <f>IF($D$20=0,1,IFERROR(IF(ROUND(AD326,3)=1,1,IF(AND(ABS(AF326)&lt;$D$19,AD326&lt;1),1,0)),0))</f>
        <v/>
      </c>
      <c r="AH326">
        <f>IFERROR(IF(V32="Supercritical",MAX($D$16,IFERROR(L326,MAX($D$16,POWER((ABS(K326)^2)/($I$5*MAX(F326,0.1)^2),1/3)))),IF(V32="Subcritical",MAX($D$16,IFERROR(W326,MAX($D$16,POWER((ABS(K326)^2)/($I$5*MAX(F326,0.1)^2),1/3)))),IF(AND(IFERROR(V326,0)=1,IFERROR(AG326,0)=1),IF(IFERROR(T326,-1E99)&gt;=IFERROR(AE326,-1E99),MAX($D$16,IFERROR(L326,MAX($D$16,POWER((ABS(K326)^2)/($I$5*MAX(F326,0.1)^2),1/3)))),MAX($D$16,IFERROR(W326,MAX($D$16,POWER((ABS(K326)^2)/($I$5*MAX(F326,0.1)^2),1/3))))),IF(IFERROR(V326,0)=1,MAX($D$16,IFERROR(L326,MAX($D$16,POWER((ABS(K326)^2)/($I$5*MAX(F326,0.1)^2),1/3)))),IF(IFERROR(AG326,0)=1,MAX($D$16,IFERROR(W326,MAX($D$16,POWER((ABS(K326)^2)/($I$5*MAX(F326,0.1)^2),1/3)))),MAX($D$16,POWER((ABS(K326)^2)/($I$5*MAX(F326,0.1)^2),1/3))))))),MAX($D$16,POWER((ABS(K326)^2)/($I$5*MAX(F326,0.1)^2),1/3)))</f>
        <v/>
      </c>
      <c r="AI326">
        <f>E326+AH326</f>
        <v/>
      </c>
      <c r="AJ326">
        <f>AI326+((ABS(K326)/MAX(((F326)+(G326)*(AH326))*(AH326),1E-6))^2)/(2*$I$5)</f>
        <v/>
      </c>
      <c r="AM326" t="n">
        <v>0</v>
      </c>
      <c r="AN326" t="n">
        <v>0</v>
      </c>
      <c r="AO326">
        <f>AM326+AN326</f>
        <v/>
      </c>
      <c r="AP326">
        <f>AP325+AO326</f>
        <v/>
      </c>
      <c r="AQ326">
        <f>ABS(ABS(K326)/MAX(((F326)+(G326)*(AH326))*(AH326),1E-6))/SQRT($I$5*MAX((((F326)+(G326)*(AH326))*(AH326))/MAX((F326)+2*(G326)*(AH326),1E-6),1E-6))</f>
        <v/>
      </c>
      <c r="AR326">
        <f>IF(AQ326&lt;1,"Subcritical","Supercritical")</f>
        <v/>
      </c>
      <c r="AS326">
        <f>((ABS(K326)*$D$6)/(MAX(((F326)+(G326)*(AH326))*(AH326),1E-6)*MAX(((((F326)+(G326)*(AH326))*(AH326))/MAX((F326)+2*(AH326)*SQRT(1+(G326)^2),1E-6))^(2/3),1E-6)))^2</f>
        <v/>
      </c>
    </row>
    <row r="327">
      <c r="A327" t="n">
        <v>178</v>
      </c>
      <c r="B327" t="n">
        <v>176.948</v>
      </c>
      <c r="C327" t="n">
        <v>616406.917</v>
      </c>
      <c r="D327" t="n">
        <v>3097692.3</v>
      </c>
      <c r="E327" t="n">
        <v>632.4734999999999</v>
      </c>
      <c r="F327" t="n">
        <v>5.2</v>
      </c>
      <c r="G327" t="n">
        <v>0</v>
      </c>
      <c r="H327" t="inlineStr">
        <is>
          <t>Normal</t>
        </is>
      </c>
      <c r="I327" t="n">
        <v>0.057</v>
      </c>
      <c r="J327">
        <f>B327-B326</f>
        <v/>
      </c>
      <c r="K327">
        <f>MAX(0,K326-AO326)</f>
        <v/>
      </c>
      <c r="L327">
        <f>IF($D$20=0,IFERROR(L326,MAX($D$16,POWER((ABS(K327)^2)/($I$5*MAX(F327,0.1)^2),1/3))),IF(IFERROR(V326,0)=0,IFERROR(L326,MAX($D$16,POWER((ABS(K327)^2)/($I$5*MAX(F327,0.1)^2),1/3))),IF(OR(IFERROR(L327,0)=0,IFERROR(S326,0)&lt;1,IFERROR(S327,0)&lt;1),MAX($D$16,POWER((ABS(K327)^2)/($I$5*MAX(F327,0.1)^2),1/3)),IF(IFERROR(U327,0)&gt;0,MAX($D$16,IFERROR(L327,0)+((IFERROR(U327,0))*$D$18*IF((IFERROR(S327,0))&lt;1,1,-1))),IF(IFERROR(U327,0)&lt;0,IF(ABS((MAX($D$16,POWER((ABS(K327)^2)/($I$5*MAX(F327,0.1)^2),1/3)))-IFERROR(L327,0))&gt;$D$19,MAX($D$16,IF((MAX($D$16,POWER((ABS(K327)^2)/($I$5*MAX(F327,0.1)^2),1/3)))&gt;IFERROR(L327,0),MIN((MAX($D$16,POWER((ABS(K327)^2)/($I$5*MAX(F327,0.1)^2),1/3))),IFERROR(L327,0)+(MIN(ABS(IFERROR(U327,0))*$D$18,ABS((MAX($D$16,POWER((ABS(K327)^2)/($I$5*MAX(F327,0.1)^2),1/3)))-IFERROR(L327,0))))),MAX((MAX($D$16,POWER((ABS(K327)^2)/($I$5*MAX(F327,0.1)^2),1/3))),IFERROR(L327,0)-(MIN(ABS(IFERROR(U327,0))*$D$18,ABS((MAX($D$16,POWER((ABS(K327)^2)/($I$5*MAX(F327,0.1)^2),1/3)))-IFERROR(L327,0))))))),MAX($D$16,POWER((ABS(K327)^2)/($I$5*MAX(F327,0.1)^2),1/3))),MAX($D$16,IFERROR(L327,0)))))))</f>
        <v/>
      </c>
      <c r="M327">
        <f>((F327)+(G327)*(L327))*(L327)</f>
        <v/>
      </c>
      <c r="N327">
        <f>(((F327)+(G327)*(L327))*(L327))/MAX((F327)+2*(L327)*SQRT(1+(G327)^2),1E-6)</f>
        <v/>
      </c>
      <c r="O327">
        <f>ABS(K327)/MAX(((F327)+(G327)*(L327))*(L327),1E-6)</f>
        <v/>
      </c>
      <c r="P327">
        <f>E327+L327</f>
        <v/>
      </c>
      <c r="Q327">
        <f>P327+((ABS(K327)/MAX(((F327)+(G327)*(L327))*(L327),1E-6))^2)/(2*$I$5)</f>
        <v/>
      </c>
      <c r="R327">
        <f>((ABS(K327)*$D$6)/(MAX(((F327)+(G327)*(L327))*(L327),1E-6)*MAX(((((F327)+(G327)*(L327))*(L327))/MAX((F327)+2*(L327)*SQRT(1+(G327)^2),1E-6))^(2/3),1E-6)))^2</f>
        <v/>
      </c>
      <c r="S327">
        <f>ABS(ABS(K327)/MAX(((F327)+(G327)*(L327))*(L327),1E-6))/SQRT($I$5*MAX((((F327)+(G327)*(L327))*(L327))/MAX((F327)+2*(G327)*(L327),1E-6),1E-6))</f>
        <v/>
      </c>
      <c r="T327">
        <f>((F327)*(L327)^2)/2+(G327)*(L327)^3/3+(ABS(K327)^2)/($I$5*MAX(((F327)+(G327)*(L327))*(L327),1E-6))</f>
        <v/>
      </c>
      <c r="U327">
        <f>IF($D$20=0,0,IFERROR(Q326-(((R326+R327)/2)*J327)-(IF(O326&gt;O327,$D$8*((O326^2-O327^2)/(2*$I$5)),$D$9*((O327^2-O326^2)/(2*$I$5)))+($D$10*(ABS(I327)/90)*(MAX(O326^2,O327^2)/(2*$I$5))))-Q327,0))</f>
        <v/>
      </c>
      <c r="V327">
        <f>IF($D$20=0,1,IFERROR(IF(ROUND(S327,3)=1,1,IF(AND(ABS(U327)&lt;$D$19,S327&gt;1),1,0)),0))</f>
        <v/>
      </c>
      <c r="W327">
        <f>IF($D$20=0,IFERROR(W328,MAX($D$16,POWER((ABS(K327)^2)/($I$5*MAX(F327,0.1)^2),1/3))),IF(IFERROR(AG328,0)=0,IFERROR(W328,MAX($D$16,POWER((ABS(K327)^2)/($I$5*MAX(F327,0.1)^2),1/3))),IF(OR(IFERROR(W327,0)=0,IFERROR(AD328,0)&gt;1),MAX($D$16,POWER((ABS(K327)^2)/($I$5*MAX(F327,0.1)^2),1/3)),IF(IFERROR(AF327,0)&gt;0,MAX($D$16,IFERROR(W327,0)+((IFERROR(AF327,0))*$D$18*IF((IFERROR(AD327,0))&lt;1,1,-1))),IF(IFERROR(AF327,0)&lt;0,IF(ABS((MAX($D$16,POWER((ABS(K327)^2)/($I$5*MAX(F327,0.1)^2),1/3)))-IFERROR(W327,0))&gt;$D$19,MAX($D$16,IF((MAX($D$16,POWER((ABS(K327)^2)/($I$5*MAX(F327,0.1)^2),1/3)))&gt;IFERROR(W327,0),MIN((MAX($D$16,POWER((ABS(K327)^2)/($I$5*MAX(F327,0.1)^2),1/3))),IFERROR(W327,0)+(MIN(ABS(IFERROR(AF327,0))*$D$18,ABS((MAX($D$16,POWER((ABS(K327)^2)/($I$5*MAX(F327,0.1)^2),1/3)))-IFERROR(W327,0))))),MAX((MAX($D$16,POWER((ABS(K327)^2)/($I$5*MAX(F327,0.1)^2),1/3))),IFERROR(W327,0)-(MIN(ABS(IFERROR(AF327,0))*$D$18,ABS((MAX($D$16,POWER((ABS(K327)^2)/($I$5*MAX(F327,0.1)^2),1/3)))-IFERROR(W327,0))))))),MAX($D$16,POWER((ABS(K327)^2)/($I$5*MAX(F327,0.1)^2),1/3))),MAX($D$16,IFERROR(W327,0)))))))</f>
        <v/>
      </c>
      <c r="X327">
        <f>((F327)+(G327)*(W327))*(W327)</f>
        <v/>
      </c>
      <c r="Y327">
        <f>(((F327)+(G327)*(W327))*(W327))/MAX((F327)+2*(W327)*SQRT(1+(G327)^2),1E-6)</f>
        <v/>
      </c>
      <c r="Z327">
        <f>ABS(K327)/MAX(((F327)+(G327)*(W327))*(W327),1E-6)</f>
        <v/>
      </c>
      <c r="AA327">
        <f>E327+W327</f>
        <v/>
      </c>
      <c r="AB327">
        <f>AA327+((ABS(K327)/MAX(((F327)+(G327)*(W327))*(W327),1E-6))^2)/(2*$I$5)</f>
        <v/>
      </c>
      <c r="AC327">
        <f>((ABS(K327)*$D$6)/(MAX(((F327)+(G327)*(W327))*(W327),1E-6)*MAX(((((F327)+(G327)*(W327))*(W327))/MAX((F327)+2*(W327)*SQRT(1+(G327)^2),1E-6))^(2/3),1E-6)))^2</f>
        <v/>
      </c>
      <c r="AD327">
        <f>ABS(ABS(K327)/MAX(((F327)+(G327)*(W327))*(W327),1E-6))/SQRT($I$5*MAX((((F327)+(G327)*(W327))*(W327))/MAX((F327)+2*(G327)*(W327),1E-6),1E-6))</f>
        <v/>
      </c>
      <c r="AE327">
        <f>((F327)*(W327)^2)/2+(G327)*(W327)^3/3+(ABS(K327)^2)/($I$5*MAX(((F327)+(G327)*(W327))*(W327),1E-6))</f>
        <v/>
      </c>
      <c r="AF327">
        <f>IF($D$20=0,0,IFERROR(AB328+(((AC327+AC328)/2)*J328)+(IF(Z327&gt;Z328,$D$8*((Z327^2-Z328^2)/(2*$I$5)),$D$9*((Z328^2-Z327^2)/(2*$I$5)))+($D$10*(ABS(I328)/90)*(MAX(Z327^2,Z328^2)/(2*$I$5))))-AB327,0))</f>
        <v/>
      </c>
      <c r="AG327">
        <f>IF($D$20=0,1,IFERROR(IF(ROUND(AD327,3)=1,1,IF(AND(ABS(AF327)&lt;$D$19,AD327&lt;1),1,0)),0))</f>
        <v/>
      </c>
      <c r="AH327">
        <f>IFERROR(IF(V32="Supercritical",MAX($D$16,IFERROR(L327,MAX($D$16,POWER((ABS(K327)^2)/($I$5*MAX(F327,0.1)^2),1/3)))),IF(V32="Subcritical",MAX($D$16,IFERROR(W327,MAX($D$16,POWER((ABS(K327)^2)/($I$5*MAX(F327,0.1)^2),1/3)))),IF(AND(IFERROR(V327,0)=1,IFERROR(AG327,0)=1),IF(IFERROR(T327,-1E99)&gt;=IFERROR(AE327,-1E99),MAX($D$16,IFERROR(L327,MAX($D$16,POWER((ABS(K327)^2)/($I$5*MAX(F327,0.1)^2),1/3)))),MAX($D$16,IFERROR(W327,MAX($D$16,POWER((ABS(K327)^2)/($I$5*MAX(F327,0.1)^2),1/3))))),IF(IFERROR(V327,0)=1,MAX($D$16,IFERROR(L327,MAX($D$16,POWER((ABS(K327)^2)/($I$5*MAX(F327,0.1)^2),1/3)))),IF(IFERROR(AG327,0)=1,MAX($D$16,IFERROR(W327,MAX($D$16,POWER((ABS(K327)^2)/($I$5*MAX(F327,0.1)^2),1/3)))),MAX($D$16,POWER((ABS(K327)^2)/($I$5*MAX(F327,0.1)^2),1/3))))))),MAX($D$16,POWER((ABS(K327)^2)/($I$5*MAX(F327,0.1)^2),1/3)))</f>
        <v/>
      </c>
      <c r="AI327">
        <f>E327+AH327</f>
        <v/>
      </c>
      <c r="AJ327">
        <f>AI327+((ABS(K327)/MAX(((F327)+(G327)*(AH327))*(AH327),1E-6))^2)/(2*$I$5)</f>
        <v/>
      </c>
      <c r="AM327" t="n">
        <v>0</v>
      </c>
      <c r="AN327" t="n">
        <v>0</v>
      </c>
      <c r="AO327">
        <f>AM327+AN327</f>
        <v/>
      </c>
      <c r="AP327">
        <f>AP326+AO327</f>
        <v/>
      </c>
      <c r="AQ327">
        <f>ABS(ABS(K327)/MAX(((F327)+(G327)*(AH327))*(AH327),1E-6))/SQRT($I$5*MAX((((F327)+(G327)*(AH327))*(AH327))/MAX((F327)+2*(G327)*(AH327),1E-6),1E-6))</f>
        <v/>
      </c>
      <c r="AR327">
        <f>IF(AQ327&lt;1,"Subcritical","Supercritical")</f>
        <v/>
      </c>
      <c r="AS327">
        <f>((ABS(K327)*$D$6)/(MAX(((F327)+(G327)*(AH327))*(AH327),1E-6)*MAX(((((F327)+(G327)*(AH327))*(AH327))/MAX((F327)+2*(AH327)*SQRT(1+(G327)^2),1E-6))^(2/3),1E-6)))^2</f>
        <v/>
      </c>
    </row>
    <row r="328">
      <c r="A328" t="n">
        <v>179</v>
      </c>
      <c r="B328" t="n">
        <v>177.949</v>
      </c>
      <c r="C328" t="n">
        <v>616405.9179999999</v>
      </c>
      <c r="D328" t="n">
        <v>3097692.253</v>
      </c>
      <c r="E328" t="n">
        <v>632.473</v>
      </c>
      <c r="F328" t="n">
        <v>5.2</v>
      </c>
      <c r="G328" t="n">
        <v>0</v>
      </c>
      <c r="H328" t="inlineStr">
        <is>
          <t>Normal</t>
        </is>
      </c>
      <c r="I328" t="n">
        <v>0.057</v>
      </c>
      <c r="J328">
        <f>B328-B327</f>
        <v/>
      </c>
      <c r="K328">
        <f>MAX(0,K327-AO327)</f>
        <v/>
      </c>
      <c r="L328">
        <f>IF($D$20=0,IFERROR(L327,MAX($D$16,POWER((ABS(K328)^2)/($I$5*MAX(F328,0.1)^2),1/3))),IF(IFERROR(V327,0)=0,IFERROR(L327,MAX($D$16,POWER((ABS(K328)^2)/($I$5*MAX(F328,0.1)^2),1/3))),IF(OR(IFERROR(L328,0)=0,IFERROR(S327,0)&lt;1,IFERROR(S328,0)&lt;1),MAX($D$16,POWER((ABS(K328)^2)/($I$5*MAX(F328,0.1)^2),1/3)),IF(IFERROR(U328,0)&gt;0,MAX($D$16,IFERROR(L328,0)+((IFERROR(U328,0))*$D$18*IF((IFERROR(S328,0))&lt;1,1,-1))),IF(IFERROR(U328,0)&lt;0,IF(ABS((MAX($D$16,POWER((ABS(K328)^2)/($I$5*MAX(F328,0.1)^2),1/3)))-IFERROR(L328,0))&gt;$D$19,MAX($D$16,IF((MAX($D$16,POWER((ABS(K328)^2)/($I$5*MAX(F328,0.1)^2),1/3)))&gt;IFERROR(L328,0),MIN((MAX($D$16,POWER((ABS(K328)^2)/($I$5*MAX(F328,0.1)^2),1/3))),IFERROR(L328,0)+(MIN(ABS(IFERROR(U328,0))*$D$18,ABS((MAX($D$16,POWER((ABS(K328)^2)/($I$5*MAX(F328,0.1)^2),1/3)))-IFERROR(L328,0))))),MAX((MAX($D$16,POWER((ABS(K328)^2)/($I$5*MAX(F328,0.1)^2),1/3))),IFERROR(L328,0)-(MIN(ABS(IFERROR(U328,0))*$D$18,ABS((MAX($D$16,POWER((ABS(K328)^2)/($I$5*MAX(F328,0.1)^2),1/3)))-IFERROR(L328,0))))))),MAX($D$16,POWER((ABS(K328)^2)/($I$5*MAX(F328,0.1)^2),1/3))),MAX($D$16,IFERROR(L328,0)))))))</f>
        <v/>
      </c>
      <c r="M328">
        <f>((F328)+(G328)*(L328))*(L328)</f>
        <v/>
      </c>
      <c r="N328">
        <f>(((F328)+(G328)*(L328))*(L328))/MAX((F328)+2*(L328)*SQRT(1+(G328)^2),1E-6)</f>
        <v/>
      </c>
      <c r="O328">
        <f>ABS(K328)/MAX(((F328)+(G328)*(L328))*(L328),1E-6)</f>
        <v/>
      </c>
      <c r="P328">
        <f>E328+L328</f>
        <v/>
      </c>
      <c r="Q328">
        <f>P328+((ABS(K328)/MAX(((F328)+(G328)*(L328))*(L328),1E-6))^2)/(2*$I$5)</f>
        <v/>
      </c>
      <c r="R328">
        <f>((ABS(K328)*$D$6)/(MAX(((F328)+(G328)*(L328))*(L328),1E-6)*MAX(((((F328)+(G328)*(L328))*(L328))/MAX((F328)+2*(L328)*SQRT(1+(G328)^2),1E-6))^(2/3),1E-6)))^2</f>
        <v/>
      </c>
      <c r="S328">
        <f>ABS(ABS(K328)/MAX(((F328)+(G328)*(L328))*(L328),1E-6))/SQRT($I$5*MAX((((F328)+(G328)*(L328))*(L328))/MAX((F328)+2*(G328)*(L328),1E-6),1E-6))</f>
        <v/>
      </c>
      <c r="T328">
        <f>((F328)*(L328)^2)/2+(G328)*(L328)^3/3+(ABS(K328)^2)/($I$5*MAX(((F328)+(G328)*(L328))*(L328),1E-6))</f>
        <v/>
      </c>
      <c r="U328">
        <f>IF($D$20=0,0,IFERROR(Q327-(((R327+R328)/2)*J328)-(IF(O327&gt;O328,$D$8*((O327^2-O328^2)/(2*$I$5)),$D$9*((O328^2-O327^2)/(2*$I$5)))+($D$10*(ABS(I328)/90)*(MAX(O327^2,O328^2)/(2*$I$5))))-Q328,0))</f>
        <v/>
      </c>
      <c r="V328">
        <f>IF($D$20=0,1,IFERROR(IF(ROUND(S328,3)=1,1,IF(AND(ABS(U328)&lt;$D$19,S328&gt;1),1,0)),0))</f>
        <v/>
      </c>
      <c r="W328">
        <f>IF($D$20=0,IFERROR(W329,MAX($D$16,POWER((ABS(K328)^2)/($I$5*MAX(F328,0.1)^2),1/3))),IF(IFERROR(AG329,0)=0,IFERROR(W329,MAX($D$16,POWER((ABS(K328)^2)/($I$5*MAX(F328,0.1)^2),1/3))),IF(OR(IFERROR(W328,0)=0,IFERROR(AD329,0)&gt;1),MAX($D$16,POWER((ABS(K328)^2)/($I$5*MAX(F328,0.1)^2),1/3)),IF(IFERROR(AF328,0)&gt;0,MAX($D$16,IFERROR(W328,0)+((IFERROR(AF328,0))*$D$18*IF((IFERROR(AD328,0))&lt;1,1,-1))),IF(IFERROR(AF328,0)&lt;0,IF(ABS((MAX($D$16,POWER((ABS(K328)^2)/($I$5*MAX(F328,0.1)^2),1/3)))-IFERROR(W328,0))&gt;$D$19,MAX($D$16,IF((MAX($D$16,POWER((ABS(K328)^2)/($I$5*MAX(F328,0.1)^2),1/3)))&gt;IFERROR(W328,0),MIN((MAX($D$16,POWER((ABS(K328)^2)/($I$5*MAX(F328,0.1)^2),1/3))),IFERROR(W328,0)+(MIN(ABS(IFERROR(AF328,0))*$D$18,ABS((MAX($D$16,POWER((ABS(K328)^2)/($I$5*MAX(F328,0.1)^2),1/3)))-IFERROR(W328,0))))),MAX((MAX($D$16,POWER((ABS(K328)^2)/($I$5*MAX(F328,0.1)^2),1/3))),IFERROR(W328,0)-(MIN(ABS(IFERROR(AF328,0))*$D$18,ABS((MAX($D$16,POWER((ABS(K328)^2)/($I$5*MAX(F328,0.1)^2),1/3)))-IFERROR(W328,0))))))),MAX($D$16,POWER((ABS(K328)^2)/($I$5*MAX(F328,0.1)^2),1/3))),MAX($D$16,IFERROR(W328,0)))))))</f>
        <v/>
      </c>
      <c r="X328">
        <f>((F328)+(G328)*(W328))*(W328)</f>
        <v/>
      </c>
      <c r="Y328">
        <f>(((F328)+(G328)*(W328))*(W328))/MAX((F328)+2*(W328)*SQRT(1+(G328)^2),1E-6)</f>
        <v/>
      </c>
      <c r="Z328">
        <f>ABS(K328)/MAX(((F328)+(G328)*(W328))*(W328),1E-6)</f>
        <v/>
      </c>
      <c r="AA328">
        <f>E328+W328</f>
        <v/>
      </c>
      <c r="AB328">
        <f>AA328+((ABS(K328)/MAX(((F328)+(G328)*(W328))*(W328),1E-6))^2)/(2*$I$5)</f>
        <v/>
      </c>
      <c r="AC328">
        <f>((ABS(K328)*$D$6)/(MAX(((F328)+(G328)*(W328))*(W328),1E-6)*MAX(((((F328)+(G328)*(W328))*(W328))/MAX((F328)+2*(W328)*SQRT(1+(G328)^2),1E-6))^(2/3),1E-6)))^2</f>
        <v/>
      </c>
      <c r="AD328">
        <f>ABS(ABS(K328)/MAX(((F328)+(G328)*(W328))*(W328),1E-6))/SQRT($I$5*MAX((((F328)+(G328)*(W328))*(W328))/MAX((F328)+2*(G328)*(W328),1E-6),1E-6))</f>
        <v/>
      </c>
      <c r="AE328">
        <f>((F328)*(W328)^2)/2+(G328)*(W328)^3/3+(ABS(K328)^2)/($I$5*MAX(((F328)+(G328)*(W328))*(W328),1E-6))</f>
        <v/>
      </c>
      <c r="AF328">
        <f>IF($D$20=0,0,IFERROR(AB329+(((AC328+AC329)/2)*J329)+(IF(Z328&gt;Z329,$D$8*((Z328^2-Z329^2)/(2*$I$5)),$D$9*((Z329^2-Z328^2)/(2*$I$5)))+($D$10*(ABS(I329)/90)*(MAX(Z328^2,Z329^2)/(2*$I$5))))-AB328,0))</f>
        <v/>
      </c>
      <c r="AG328">
        <f>IF($D$20=0,1,IFERROR(IF(ROUND(AD328,3)=1,1,IF(AND(ABS(AF328)&lt;$D$19,AD328&lt;1),1,0)),0))</f>
        <v/>
      </c>
      <c r="AH328">
        <f>IFERROR(IF(V32="Supercritical",MAX($D$16,IFERROR(L328,MAX($D$16,POWER((ABS(K328)^2)/($I$5*MAX(F328,0.1)^2),1/3)))),IF(V32="Subcritical",MAX($D$16,IFERROR(W328,MAX($D$16,POWER((ABS(K328)^2)/($I$5*MAX(F328,0.1)^2),1/3)))),IF(AND(IFERROR(V328,0)=1,IFERROR(AG328,0)=1),IF(IFERROR(T328,-1E99)&gt;=IFERROR(AE328,-1E99),MAX($D$16,IFERROR(L328,MAX($D$16,POWER((ABS(K328)^2)/($I$5*MAX(F328,0.1)^2),1/3)))),MAX($D$16,IFERROR(W328,MAX($D$16,POWER((ABS(K328)^2)/($I$5*MAX(F328,0.1)^2),1/3))))),IF(IFERROR(V328,0)=1,MAX($D$16,IFERROR(L328,MAX($D$16,POWER((ABS(K328)^2)/($I$5*MAX(F328,0.1)^2),1/3)))),IF(IFERROR(AG328,0)=1,MAX($D$16,IFERROR(W328,MAX($D$16,POWER((ABS(K328)^2)/($I$5*MAX(F328,0.1)^2),1/3)))),MAX($D$16,POWER((ABS(K328)^2)/($I$5*MAX(F328,0.1)^2),1/3))))))),MAX($D$16,POWER((ABS(K328)^2)/($I$5*MAX(F328,0.1)^2),1/3)))</f>
        <v/>
      </c>
      <c r="AI328">
        <f>E328+AH328</f>
        <v/>
      </c>
      <c r="AJ328">
        <f>AI328+((ABS(K328)/MAX(((F328)+(G328)*(AH328))*(AH328),1E-6))^2)/(2*$I$5)</f>
        <v/>
      </c>
      <c r="AM328" t="n">
        <v>0</v>
      </c>
      <c r="AN328" t="n">
        <v>0</v>
      </c>
      <c r="AO328">
        <f>AM328+AN328</f>
        <v/>
      </c>
      <c r="AP328">
        <f>AP327+AO328</f>
        <v/>
      </c>
      <c r="AQ328">
        <f>ABS(ABS(K328)/MAX(((F328)+(G328)*(AH328))*(AH328),1E-6))/SQRT($I$5*MAX((((F328)+(G328)*(AH328))*(AH328))/MAX((F328)+2*(G328)*(AH328),1E-6),1E-6))</f>
        <v/>
      </c>
      <c r="AR328">
        <f>IF(AQ328&lt;1,"Subcritical","Supercritical")</f>
        <v/>
      </c>
      <c r="AS328">
        <f>((ABS(K328)*$D$6)/(MAX(((F328)+(G328)*(AH328))*(AH328),1E-6)*MAX(((((F328)+(G328)*(AH328))*(AH328))/MAX((F328)+2*(AH328)*SQRT(1+(G328)^2),1E-6))^(2/3),1E-6)))^2</f>
        <v/>
      </c>
    </row>
    <row r="329">
      <c r="A329" t="n">
        <v>180</v>
      </c>
      <c r="B329" t="n">
        <v>178.949</v>
      </c>
      <c r="C329" t="n">
        <v>616404.919</v>
      </c>
      <c r="D329" t="n">
        <v>3097692.205</v>
      </c>
      <c r="E329" t="n">
        <v>632.4725</v>
      </c>
      <c r="F329" t="n">
        <v>5.2</v>
      </c>
      <c r="G329" t="n">
        <v>0</v>
      </c>
      <c r="H329" t="inlineStr">
        <is>
          <t>Normal</t>
        </is>
      </c>
      <c r="I329" t="n">
        <v>0.003</v>
      </c>
      <c r="J329">
        <f>B329-B328</f>
        <v/>
      </c>
      <c r="K329">
        <f>MAX(0,K328-AO328)</f>
        <v/>
      </c>
      <c r="L329">
        <f>IF($D$20=0,IFERROR(L328,MAX($D$16,POWER((ABS(K329)^2)/($I$5*MAX(F329,0.1)^2),1/3))),IF(IFERROR(V328,0)=0,IFERROR(L328,MAX($D$16,POWER((ABS(K329)^2)/($I$5*MAX(F329,0.1)^2),1/3))),IF(OR(IFERROR(L329,0)=0,IFERROR(S328,0)&lt;1,IFERROR(S329,0)&lt;1),MAX($D$16,POWER((ABS(K329)^2)/($I$5*MAX(F329,0.1)^2),1/3)),IF(IFERROR(U329,0)&gt;0,MAX($D$16,IFERROR(L329,0)+((IFERROR(U329,0))*$D$18*IF((IFERROR(S329,0))&lt;1,1,-1))),IF(IFERROR(U329,0)&lt;0,IF(ABS((MAX($D$16,POWER((ABS(K329)^2)/($I$5*MAX(F329,0.1)^2),1/3)))-IFERROR(L329,0))&gt;$D$19,MAX($D$16,IF((MAX($D$16,POWER((ABS(K329)^2)/($I$5*MAX(F329,0.1)^2),1/3)))&gt;IFERROR(L329,0),MIN((MAX($D$16,POWER((ABS(K329)^2)/($I$5*MAX(F329,0.1)^2),1/3))),IFERROR(L329,0)+(MIN(ABS(IFERROR(U329,0))*$D$18,ABS((MAX($D$16,POWER((ABS(K329)^2)/($I$5*MAX(F329,0.1)^2),1/3)))-IFERROR(L329,0))))),MAX((MAX($D$16,POWER((ABS(K329)^2)/($I$5*MAX(F329,0.1)^2),1/3))),IFERROR(L329,0)-(MIN(ABS(IFERROR(U329,0))*$D$18,ABS((MAX($D$16,POWER((ABS(K329)^2)/($I$5*MAX(F329,0.1)^2),1/3)))-IFERROR(L329,0))))))),MAX($D$16,POWER((ABS(K329)^2)/($I$5*MAX(F329,0.1)^2),1/3))),MAX($D$16,IFERROR(L329,0)))))))</f>
        <v/>
      </c>
      <c r="M329">
        <f>((F329)+(G329)*(L329))*(L329)</f>
        <v/>
      </c>
      <c r="N329">
        <f>(((F329)+(G329)*(L329))*(L329))/MAX((F329)+2*(L329)*SQRT(1+(G329)^2),1E-6)</f>
        <v/>
      </c>
      <c r="O329">
        <f>ABS(K329)/MAX(((F329)+(G329)*(L329))*(L329),1E-6)</f>
        <v/>
      </c>
      <c r="P329">
        <f>E329+L329</f>
        <v/>
      </c>
      <c r="Q329">
        <f>P329+((ABS(K329)/MAX(((F329)+(G329)*(L329))*(L329),1E-6))^2)/(2*$I$5)</f>
        <v/>
      </c>
      <c r="R329">
        <f>((ABS(K329)*$D$6)/(MAX(((F329)+(G329)*(L329))*(L329),1E-6)*MAX(((((F329)+(G329)*(L329))*(L329))/MAX((F329)+2*(L329)*SQRT(1+(G329)^2),1E-6))^(2/3),1E-6)))^2</f>
        <v/>
      </c>
      <c r="S329">
        <f>ABS(ABS(K329)/MAX(((F329)+(G329)*(L329))*(L329),1E-6))/SQRT($I$5*MAX((((F329)+(G329)*(L329))*(L329))/MAX((F329)+2*(G329)*(L329),1E-6),1E-6))</f>
        <v/>
      </c>
      <c r="T329">
        <f>((F329)*(L329)^2)/2+(G329)*(L329)^3/3+(ABS(K329)^2)/($I$5*MAX(((F329)+(G329)*(L329))*(L329),1E-6))</f>
        <v/>
      </c>
      <c r="U329">
        <f>IF($D$20=0,0,IFERROR(Q328-(((R328+R329)/2)*J329)-(IF(O328&gt;O329,$D$8*((O328^2-O329^2)/(2*$I$5)),$D$9*((O329^2-O328^2)/(2*$I$5)))+($D$10*(ABS(I329)/90)*(MAX(O328^2,O329^2)/(2*$I$5))))-Q329,0))</f>
        <v/>
      </c>
      <c r="V329">
        <f>IF($D$20=0,1,IFERROR(IF(ROUND(S329,3)=1,1,IF(AND(ABS(U329)&lt;$D$19,S329&gt;1),1,0)),0))</f>
        <v/>
      </c>
      <c r="W329">
        <f>IF($D$20=0,IFERROR(W330,MAX($D$16,POWER((ABS(K329)^2)/($I$5*MAX(F329,0.1)^2),1/3))),IF(IFERROR(AG330,0)=0,IFERROR(W330,MAX($D$16,POWER((ABS(K329)^2)/($I$5*MAX(F329,0.1)^2),1/3))),IF(OR(IFERROR(W329,0)=0,IFERROR(AD330,0)&gt;1),MAX($D$16,POWER((ABS(K329)^2)/($I$5*MAX(F329,0.1)^2),1/3)),IF(IFERROR(AF329,0)&gt;0,MAX($D$16,IFERROR(W329,0)+((IFERROR(AF329,0))*$D$18*IF((IFERROR(AD329,0))&lt;1,1,-1))),IF(IFERROR(AF329,0)&lt;0,IF(ABS((MAX($D$16,POWER((ABS(K329)^2)/($I$5*MAX(F329,0.1)^2),1/3)))-IFERROR(W329,0))&gt;$D$19,MAX($D$16,IF((MAX($D$16,POWER((ABS(K329)^2)/($I$5*MAX(F329,0.1)^2),1/3)))&gt;IFERROR(W329,0),MIN((MAX($D$16,POWER((ABS(K329)^2)/($I$5*MAX(F329,0.1)^2),1/3))),IFERROR(W329,0)+(MIN(ABS(IFERROR(AF329,0))*$D$18,ABS((MAX($D$16,POWER((ABS(K329)^2)/($I$5*MAX(F329,0.1)^2),1/3)))-IFERROR(W329,0))))),MAX((MAX($D$16,POWER((ABS(K329)^2)/($I$5*MAX(F329,0.1)^2),1/3))),IFERROR(W329,0)-(MIN(ABS(IFERROR(AF329,0))*$D$18,ABS((MAX($D$16,POWER((ABS(K329)^2)/($I$5*MAX(F329,0.1)^2),1/3)))-IFERROR(W329,0))))))),MAX($D$16,POWER((ABS(K329)^2)/($I$5*MAX(F329,0.1)^2),1/3))),MAX($D$16,IFERROR(W329,0)))))))</f>
        <v/>
      </c>
      <c r="X329">
        <f>((F329)+(G329)*(W329))*(W329)</f>
        <v/>
      </c>
      <c r="Y329">
        <f>(((F329)+(G329)*(W329))*(W329))/MAX((F329)+2*(W329)*SQRT(1+(G329)^2),1E-6)</f>
        <v/>
      </c>
      <c r="Z329">
        <f>ABS(K329)/MAX(((F329)+(G329)*(W329))*(W329),1E-6)</f>
        <v/>
      </c>
      <c r="AA329">
        <f>E329+W329</f>
        <v/>
      </c>
      <c r="AB329">
        <f>AA329+((ABS(K329)/MAX(((F329)+(G329)*(W329))*(W329),1E-6))^2)/(2*$I$5)</f>
        <v/>
      </c>
      <c r="AC329">
        <f>((ABS(K329)*$D$6)/(MAX(((F329)+(G329)*(W329))*(W329),1E-6)*MAX(((((F329)+(G329)*(W329))*(W329))/MAX((F329)+2*(W329)*SQRT(1+(G329)^2),1E-6))^(2/3),1E-6)))^2</f>
        <v/>
      </c>
      <c r="AD329">
        <f>ABS(ABS(K329)/MAX(((F329)+(G329)*(W329))*(W329),1E-6))/SQRT($I$5*MAX((((F329)+(G329)*(W329))*(W329))/MAX((F329)+2*(G329)*(W329),1E-6),1E-6))</f>
        <v/>
      </c>
      <c r="AE329">
        <f>((F329)*(W329)^2)/2+(G329)*(W329)^3/3+(ABS(K329)^2)/($I$5*MAX(((F329)+(G329)*(W329))*(W329),1E-6))</f>
        <v/>
      </c>
      <c r="AF329">
        <f>IF($D$20=0,0,IFERROR(AB330+(((AC329+AC330)/2)*J330)+(IF(Z329&gt;Z330,$D$8*((Z329^2-Z330^2)/(2*$I$5)),$D$9*((Z330^2-Z329^2)/(2*$I$5)))+($D$10*(ABS(I330)/90)*(MAX(Z329^2,Z330^2)/(2*$I$5))))-AB329,0))</f>
        <v/>
      </c>
      <c r="AG329">
        <f>IF($D$20=0,1,IFERROR(IF(ROUND(AD329,3)=1,1,IF(AND(ABS(AF329)&lt;$D$19,AD329&lt;1),1,0)),0))</f>
        <v/>
      </c>
      <c r="AH329">
        <f>IFERROR(IF(V32="Supercritical",MAX($D$16,IFERROR(L329,MAX($D$16,POWER((ABS(K329)^2)/($I$5*MAX(F329,0.1)^2),1/3)))),IF(V32="Subcritical",MAX($D$16,IFERROR(W329,MAX($D$16,POWER((ABS(K329)^2)/($I$5*MAX(F329,0.1)^2),1/3)))),IF(AND(IFERROR(V329,0)=1,IFERROR(AG329,0)=1),IF(IFERROR(T329,-1E99)&gt;=IFERROR(AE329,-1E99),MAX($D$16,IFERROR(L329,MAX($D$16,POWER((ABS(K329)^2)/($I$5*MAX(F329,0.1)^2),1/3)))),MAX($D$16,IFERROR(W329,MAX($D$16,POWER((ABS(K329)^2)/($I$5*MAX(F329,0.1)^2),1/3))))),IF(IFERROR(V329,0)=1,MAX($D$16,IFERROR(L329,MAX($D$16,POWER((ABS(K329)^2)/($I$5*MAX(F329,0.1)^2),1/3)))),IF(IFERROR(AG329,0)=1,MAX($D$16,IFERROR(W329,MAX($D$16,POWER((ABS(K329)^2)/($I$5*MAX(F329,0.1)^2),1/3)))),MAX($D$16,POWER((ABS(K329)^2)/($I$5*MAX(F329,0.1)^2),1/3))))))),MAX($D$16,POWER((ABS(K329)^2)/($I$5*MAX(F329,0.1)^2),1/3)))</f>
        <v/>
      </c>
      <c r="AI329">
        <f>E329+AH329</f>
        <v/>
      </c>
      <c r="AJ329">
        <f>AI329+((ABS(K329)/MAX(((F329)+(G329)*(AH329))*(AH329),1E-6))^2)/(2*$I$5)</f>
        <v/>
      </c>
      <c r="AM329" t="n">
        <v>0</v>
      </c>
      <c r="AN329" t="n">
        <v>0</v>
      </c>
      <c r="AO329">
        <f>AM329+AN329</f>
        <v/>
      </c>
      <c r="AP329">
        <f>AP328+AO329</f>
        <v/>
      </c>
      <c r="AQ329">
        <f>ABS(ABS(K329)/MAX(((F329)+(G329)*(AH329))*(AH329),1E-6))/SQRT($I$5*MAX((((F329)+(G329)*(AH329))*(AH329))/MAX((F329)+2*(G329)*(AH329),1E-6),1E-6))</f>
        <v/>
      </c>
      <c r="AR329">
        <f>IF(AQ329&lt;1,"Subcritical","Supercritical")</f>
        <v/>
      </c>
      <c r="AS329">
        <f>((ABS(K329)*$D$6)/(MAX(((F329)+(G329)*(AH329))*(AH329),1E-6)*MAX(((((F329)+(G329)*(AH329))*(AH329))/MAX((F329)+2*(AH329)*SQRT(1+(G329)^2),1E-6))^(2/3),1E-6)))^2</f>
        <v/>
      </c>
    </row>
    <row r="330">
      <c r="A330" t="n">
        <v>181</v>
      </c>
      <c r="B330" t="n">
        <v>179.948</v>
      </c>
      <c r="C330" t="n">
        <v>616403.921</v>
      </c>
      <c r="D330" t="n">
        <v>3097692.157</v>
      </c>
      <c r="E330" t="n">
        <v>632.472</v>
      </c>
      <c r="F330" t="n">
        <v>5.2</v>
      </c>
      <c r="G330" t="n">
        <v>0</v>
      </c>
      <c r="H330" t="inlineStr">
        <is>
          <t>Normal</t>
        </is>
      </c>
      <c r="I330" t="n">
        <v>0.06</v>
      </c>
      <c r="J330">
        <f>B330-B329</f>
        <v/>
      </c>
      <c r="K330">
        <f>MAX(0,K329-AO329)</f>
        <v/>
      </c>
      <c r="L330">
        <f>IF($D$20=0,IFERROR(L329,MAX($D$16,POWER((ABS(K330)^2)/($I$5*MAX(F330,0.1)^2),1/3))),IF(IFERROR(V329,0)=0,IFERROR(L329,MAX($D$16,POWER((ABS(K330)^2)/($I$5*MAX(F330,0.1)^2),1/3))),IF(OR(IFERROR(L330,0)=0,IFERROR(S329,0)&lt;1,IFERROR(S330,0)&lt;1),MAX($D$16,POWER((ABS(K330)^2)/($I$5*MAX(F330,0.1)^2),1/3)),IF(IFERROR(U330,0)&gt;0,MAX($D$16,IFERROR(L330,0)+((IFERROR(U330,0))*$D$18*IF((IFERROR(S330,0))&lt;1,1,-1))),IF(IFERROR(U330,0)&lt;0,IF(ABS((MAX($D$16,POWER((ABS(K330)^2)/($I$5*MAX(F330,0.1)^2),1/3)))-IFERROR(L330,0))&gt;$D$19,MAX($D$16,IF((MAX($D$16,POWER((ABS(K330)^2)/($I$5*MAX(F330,0.1)^2),1/3)))&gt;IFERROR(L330,0),MIN((MAX($D$16,POWER((ABS(K330)^2)/($I$5*MAX(F330,0.1)^2),1/3))),IFERROR(L330,0)+(MIN(ABS(IFERROR(U330,0))*$D$18,ABS((MAX($D$16,POWER((ABS(K330)^2)/($I$5*MAX(F330,0.1)^2),1/3)))-IFERROR(L330,0))))),MAX((MAX($D$16,POWER((ABS(K330)^2)/($I$5*MAX(F330,0.1)^2),1/3))),IFERROR(L330,0)-(MIN(ABS(IFERROR(U330,0))*$D$18,ABS((MAX($D$16,POWER((ABS(K330)^2)/($I$5*MAX(F330,0.1)^2),1/3)))-IFERROR(L330,0))))))),MAX($D$16,POWER((ABS(K330)^2)/($I$5*MAX(F330,0.1)^2),1/3))),MAX($D$16,IFERROR(L330,0)))))))</f>
        <v/>
      </c>
      <c r="M330">
        <f>((F330)+(G330)*(L330))*(L330)</f>
        <v/>
      </c>
      <c r="N330">
        <f>(((F330)+(G330)*(L330))*(L330))/MAX((F330)+2*(L330)*SQRT(1+(G330)^2),1E-6)</f>
        <v/>
      </c>
      <c r="O330">
        <f>ABS(K330)/MAX(((F330)+(G330)*(L330))*(L330),1E-6)</f>
        <v/>
      </c>
      <c r="P330">
        <f>E330+L330</f>
        <v/>
      </c>
      <c r="Q330">
        <f>P330+((ABS(K330)/MAX(((F330)+(G330)*(L330))*(L330),1E-6))^2)/(2*$I$5)</f>
        <v/>
      </c>
      <c r="R330">
        <f>((ABS(K330)*$D$6)/(MAX(((F330)+(G330)*(L330))*(L330),1E-6)*MAX(((((F330)+(G330)*(L330))*(L330))/MAX((F330)+2*(L330)*SQRT(1+(G330)^2),1E-6))^(2/3),1E-6)))^2</f>
        <v/>
      </c>
      <c r="S330">
        <f>ABS(ABS(K330)/MAX(((F330)+(G330)*(L330))*(L330),1E-6))/SQRT($I$5*MAX((((F330)+(G330)*(L330))*(L330))/MAX((F330)+2*(G330)*(L330),1E-6),1E-6))</f>
        <v/>
      </c>
      <c r="T330">
        <f>((F330)*(L330)^2)/2+(G330)*(L330)^3/3+(ABS(K330)^2)/($I$5*MAX(((F330)+(G330)*(L330))*(L330),1E-6))</f>
        <v/>
      </c>
      <c r="U330">
        <f>IF($D$20=0,0,IFERROR(Q329-(((R329+R330)/2)*J330)-(IF(O329&gt;O330,$D$8*((O329^2-O330^2)/(2*$I$5)),$D$9*((O330^2-O329^2)/(2*$I$5)))+($D$10*(ABS(I330)/90)*(MAX(O329^2,O330^2)/(2*$I$5))))-Q330,0))</f>
        <v/>
      </c>
      <c r="V330">
        <f>IF($D$20=0,1,IFERROR(IF(ROUND(S330,3)=1,1,IF(AND(ABS(U330)&lt;$D$19,S330&gt;1),1,0)),0))</f>
        <v/>
      </c>
      <c r="W330">
        <f>IF($D$20=0,IFERROR(W331,MAX($D$16,POWER((ABS(K330)^2)/($I$5*MAX(F330,0.1)^2),1/3))),IF(IFERROR(AG331,0)=0,IFERROR(W331,MAX($D$16,POWER((ABS(K330)^2)/($I$5*MAX(F330,0.1)^2),1/3))),IF(OR(IFERROR(W330,0)=0,IFERROR(AD331,0)&gt;1),MAX($D$16,POWER((ABS(K330)^2)/($I$5*MAX(F330,0.1)^2),1/3)),IF(IFERROR(AF330,0)&gt;0,MAX($D$16,IFERROR(W330,0)+((IFERROR(AF330,0))*$D$18*IF((IFERROR(AD330,0))&lt;1,1,-1))),IF(IFERROR(AF330,0)&lt;0,IF(ABS((MAX($D$16,POWER((ABS(K330)^2)/($I$5*MAX(F330,0.1)^2),1/3)))-IFERROR(W330,0))&gt;$D$19,MAX($D$16,IF((MAX($D$16,POWER((ABS(K330)^2)/($I$5*MAX(F330,0.1)^2),1/3)))&gt;IFERROR(W330,0),MIN((MAX($D$16,POWER((ABS(K330)^2)/($I$5*MAX(F330,0.1)^2),1/3))),IFERROR(W330,0)+(MIN(ABS(IFERROR(AF330,0))*$D$18,ABS((MAX($D$16,POWER((ABS(K330)^2)/($I$5*MAX(F330,0.1)^2),1/3)))-IFERROR(W330,0))))),MAX((MAX($D$16,POWER((ABS(K330)^2)/($I$5*MAX(F330,0.1)^2),1/3))),IFERROR(W330,0)-(MIN(ABS(IFERROR(AF330,0))*$D$18,ABS((MAX($D$16,POWER((ABS(K330)^2)/($I$5*MAX(F330,0.1)^2),1/3)))-IFERROR(W330,0))))))),MAX($D$16,POWER((ABS(K330)^2)/($I$5*MAX(F330,0.1)^2),1/3))),MAX($D$16,IFERROR(W330,0)))))))</f>
        <v/>
      </c>
      <c r="X330">
        <f>((F330)+(G330)*(W330))*(W330)</f>
        <v/>
      </c>
      <c r="Y330">
        <f>(((F330)+(G330)*(W330))*(W330))/MAX((F330)+2*(W330)*SQRT(1+(G330)^2),1E-6)</f>
        <v/>
      </c>
      <c r="Z330">
        <f>ABS(K330)/MAX(((F330)+(G330)*(W330))*(W330),1E-6)</f>
        <v/>
      </c>
      <c r="AA330">
        <f>E330+W330</f>
        <v/>
      </c>
      <c r="AB330">
        <f>AA330+((ABS(K330)/MAX(((F330)+(G330)*(W330))*(W330),1E-6))^2)/(2*$I$5)</f>
        <v/>
      </c>
      <c r="AC330">
        <f>((ABS(K330)*$D$6)/(MAX(((F330)+(G330)*(W330))*(W330),1E-6)*MAX(((((F330)+(G330)*(W330))*(W330))/MAX((F330)+2*(W330)*SQRT(1+(G330)^2),1E-6))^(2/3),1E-6)))^2</f>
        <v/>
      </c>
      <c r="AD330">
        <f>ABS(ABS(K330)/MAX(((F330)+(G330)*(W330))*(W330),1E-6))/SQRT($I$5*MAX((((F330)+(G330)*(W330))*(W330))/MAX((F330)+2*(G330)*(W330),1E-6),1E-6))</f>
        <v/>
      </c>
      <c r="AE330">
        <f>((F330)*(W330)^2)/2+(G330)*(W330)^3/3+(ABS(K330)^2)/($I$5*MAX(((F330)+(G330)*(W330))*(W330),1E-6))</f>
        <v/>
      </c>
      <c r="AF330">
        <f>IF($D$20=0,0,IFERROR(AB331+(((AC330+AC331)/2)*J331)+(IF(Z330&gt;Z331,$D$8*((Z330^2-Z331^2)/(2*$I$5)),$D$9*((Z331^2-Z330^2)/(2*$I$5)))+($D$10*(ABS(I331)/90)*(MAX(Z330^2,Z331^2)/(2*$I$5))))-AB330,0))</f>
        <v/>
      </c>
      <c r="AG330">
        <f>IF($D$20=0,1,IFERROR(IF(ROUND(AD330,3)=1,1,IF(AND(ABS(AF330)&lt;$D$19,AD330&lt;1),1,0)),0))</f>
        <v/>
      </c>
      <c r="AH330">
        <f>IFERROR(IF(V32="Supercritical",MAX($D$16,IFERROR(L330,MAX($D$16,POWER((ABS(K330)^2)/($I$5*MAX(F330,0.1)^2),1/3)))),IF(V32="Subcritical",MAX($D$16,IFERROR(W330,MAX($D$16,POWER((ABS(K330)^2)/($I$5*MAX(F330,0.1)^2),1/3)))),IF(AND(IFERROR(V330,0)=1,IFERROR(AG330,0)=1),IF(IFERROR(T330,-1E99)&gt;=IFERROR(AE330,-1E99),MAX($D$16,IFERROR(L330,MAX($D$16,POWER((ABS(K330)^2)/($I$5*MAX(F330,0.1)^2),1/3)))),MAX($D$16,IFERROR(W330,MAX($D$16,POWER((ABS(K330)^2)/($I$5*MAX(F330,0.1)^2),1/3))))),IF(IFERROR(V330,0)=1,MAX($D$16,IFERROR(L330,MAX($D$16,POWER((ABS(K330)^2)/($I$5*MAX(F330,0.1)^2),1/3)))),IF(IFERROR(AG330,0)=1,MAX($D$16,IFERROR(W330,MAX($D$16,POWER((ABS(K330)^2)/($I$5*MAX(F330,0.1)^2),1/3)))),MAX($D$16,POWER((ABS(K330)^2)/($I$5*MAX(F330,0.1)^2),1/3))))))),MAX($D$16,POWER((ABS(K330)^2)/($I$5*MAX(F330,0.1)^2),1/3)))</f>
        <v/>
      </c>
      <c r="AI330">
        <f>E330+AH330</f>
        <v/>
      </c>
      <c r="AJ330">
        <f>AI330+((ABS(K330)/MAX(((F330)+(G330)*(AH330))*(AH330),1E-6))^2)/(2*$I$5)</f>
        <v/>
      </c>
      <c r="AM330" t="n">
        <v>0</v>
      </c>
      <c r="AN330" t="n">
        <v>0</v>
      </c>
      <c r="AO330">
        <f>AM330+AN330</f>
        <v/>
      </c>
      <c r="AP330">
        <f>AP329+AO330</f>
        <v/>
      </c>
      <c r="AQ330">
        <f>ABS(ABS(K330)/MAX(((F330)+(G330)*(AH330))*(AH330),1E-6))/SQRT($I$5*MAX((((F330)+(G330)*(AH330))*(AH330))/MAX((F330)+2*(G330)*(AH330),1E-6),1E-6))</f>
        <v/>
      </c>
      <c r="AR330">
        <f>IF(AQ330&lt;1,"Subcritical","Supercritical")</f>
        <v/>
      </c>
      <c r="AS330">
        <f>((ABS(K330)*$D$6)/(MAX(((F330)+(G330)*(AH330))*(AH330),1E-6)*MAX(((((F330)+(G330)*(AH330))*(AH330))/MAX((F330)+2*(AH330)*SQRT(1+(G330)^2),1E-6))^(2/3),1E-6)))^2</f>
        <v/>
      </c>
    </row>
    <row r="331">
      <c r="A331" t="n">
        <v>182</v>
      </c>
      <c r="B331" t="n">
        <v>180.948</v>
      </c>
      <c r="C331" t="n">
        <v>616402.922</v>
      </c>
      <c r="D331" t="n">
        <v>3097692.11</v>
      </c>
      <c r="E331" t="n">
        <v>632.4715</v>
      </c>
      <c r="F331" t="n">
        <v>5.2</v>
      </c>
      <c r="G331" t="n">
        <v>0</v>
      </c>
      <c r="H331" t="inlineStr">
        <is>
          <t>Normal</t>
        </is>
      </c>
      <c r="I331" t="n">
        <v>0.057</v>
      </c>
      <c r="J331">
        <f>B331-B330</f>
        <v/>
      </c>
      <c r="K331">
        <f>MAX(0,K330-AO330)</f>
        <v/>
      </c>
      <c r="L331">
        <f>IF($D$20=0,IFERROR(L330,MAX($D$16,POWER((ABS(K331)^2)/($I$5*MAX(F331,0.1)^2),1/3))),IF(IFERROR(V330,0)=0,IFERROR(L330,MAX($D$16,POWER((ABS(K331)^2)/($I$5*MAX(F331,0.1)^2),1/3))),IF(OR(IFERROR(L331,0)=0,IFERROR(S330,0)&lt;1,IFERROR(S331,0)&lt;1),MAX($D$16,POWER((ABS(K331)^2)/($I$5*MAX(F331,0.1)^2),1/3)),IF(IFERROR(U331,0)&gt;0,MAX($D$16,IFERROR(L331,0)+((IFERROR(U331,0))*$D$18*IF((IFERROR(S331,0))&lt;1,1,-1))),IF(IFERROR(U331,0)&lt;0,IF(ABS((MAX($D$16,POWER((ABS(K331)^2)/($I$5*MAX(F331,0.1)^2),1/3)))-IFERROR(L331,0))&gt;$D$19,MAX($D$16,IF((MAX($D$16,POWER((ABS(K331)^2)/($I$5*MAX(F331,0.1)^2),1/3)))&gt;IFERROR(L331,0),MIN((MAX($D$16,POWER((ABS(K331)^2)/($I$5*MAX(F331,0.1)^2),1/3))),IFERROR(L331,0)+(MIN(ABS(IFERROR(U331,0))*$D$18,ABS((MAX($D$16,POWER((ABS(K331)^2)/($I$5*MAX(F331,0.1)^2),1/3)))-IFERROR(L331,0))))),MAX((MAX($D$16,POWER((ABS(K331)^2)/($I$5*MAX(F331,0.1)^2),1/3))),IFERROR(L331,0)-(MIN(ABS(IFERROR(U331,0))*$D$18,ABS((MAX($D$16,POWER((ABS(K331)^2)/($I$5*MAX(F331,0.1)^2),1/3)))-IFERROR(L331,0))))))),MAX($D$16,POWER((ABS(K331)^2)/($I$5*MAX(F331,0.1)^2),1/3))),MAX($D$16,IFERROR(L331,0)))))))</f>
        <v/>
      </c>
      <c r="M331">
        <f>((F331)+(G331)*(L331))*(L331)</f>
        <v/>
      </c>
      <c r="N331">
        <f>(((F331)+(G331)*(L331))*(L331))/MAX((F331)+2*(L331)*SQRT(1+(G331)^2),1E-6)</f>
        <v/>
      </c>
      <c r="O331">
        <f>ABS(K331)/MAX(((F331)+(G331)*(L331))*(L331),1E-6)</f>
        <v/>
      </c>
      <c r="P331">
        <f>E331+L331</f>
        <v/>
      </c>
      <c r="Q331">
        <f>P331+((ABS(K331)/MAX(((F331)+(G331)*(L331))*(L331),1E-6))^2)/(2*$I$5)</f>
        <v/>
      </c>
      <c r="R331">
        <f>((ABS(K331)*$D$6)/(MAX(((F331)+(G331)*(L331))*(L331),1E-6)*MAX(((((F331)+(G331)*(L331))*(L331))/MAX((F331)+2*(L331)*SQRT(1+(G331)^2),1E-6))^(2/3),1E-6)))^2</f>
        <v/>
      </c>
      <c r="S331">
        <f>ABS(ABS(K331)/MAX(((F331)+(G331)*(L331))*(L331),1E-6))/SQRT($I$5*MAX((((F331)+(G331)*(L331))*(L331))/MAX((F331)+2*(G331)*(L331),1E-6),1E-6))</f>
        <v/>
      </c>
      <c r="T331">
        <f>((F331)*(L331)^2)/2+(G331)*(L331)^3/3+(ABS(K331)^2)/($I$5*MAX(((F331)+(G331)*(L331))*(L331),1E-6))</f>
        <v/>
      </c>
      <c r="U331">
        <f>IF($D$20=0,0,IFERROR(Q330-(((R330+R331)/2)*J331)-(IF(O330&gt;O331,$D$8*((O330^2-O331^2)/(2*$I$5)),$D$9*((O331^2-O330^2)/(2*$I$5)))+($D$10*(ABS(I331)/90)*(MAX(O330^2,O331^2)/(2*$I$5))))-Q331,0))</f>
        <v/>
      </c>
      <c r="V331">
        <f>IF($D$20=0,1,IFERROR(IF(ROUND(S331,3)=1,1,IF(AND(ABS(U331)&lt;$D$19,S331&gt;1),1,0)),0))</f>
        <v/>
      </c>
      <c r="W331">
        <f>IF($D$20=0,IFERROR(W332,MAX($D$16,POWER((ABS(K331)^2)/($I$5*MAX(F331,0.1)^2),1/3))),IF(IFERROR(AG332,0)=0,IFERROR(W332,MAX($D$16,POWER((ABS(K331)^2)/($I$5*MAX(F331,0.1)^2),1/3))),IF(OR(IFERROR(W331,0)=0,IFERROR(AD332,0)&gt;1),MAX($D$16,POWER((ABS(K331)^2)/($I$5*MAX(F331,0.1)^2),1/3)),IF(IFERROR(AF331,0)&gt;0,MAX($D$16,IFERROR(W331,0)+((IFERROR(AF331,0))*$D$18*IF((IFERROR(AD331,0))&lt;1,1,-1))),IF(IFERROR(AF331,0)&lt;0,IF(ABS((MAX($D$16,POWER((ABS(K331)^2)/($I$5*MAX(F331,0.1)^2),1/3)))-IFERROR(W331,0))&gt;$D$19,MAX($D$16,IF((MAX($D$16,POWER((ABS(K331)^2)/($I$5*MAX(F331,0.1)^2),1/3)))&gt;IFERROR(W331,0),MIN((MAX($D$16,POWER((ABS(K331)^2)/($I$5*MAX(F331,0.1)^2),1/3))),IFERROR(W331,0)+(MIN(ABS(IFERROR(AF331,0))*$D$18,ABS((MAX($D$16,POWER((ABS(K331)^2)/($I$5*MAX(F331,0.1)^2),1/3)))-IFERROR(W331,0))))),MAX((MAX($D$16,POWER((ABS(K331)^2)/($I$5*MAX(F331,0.1)^2),1/3))),IFERROR(W331,0)-(MIN(ABS(IFERROR(AF331,0))*$D$18,ABS((MAX($D$16,POWER((ABS(K331)^2)/($I$5*MAX(F331,0.1)^2),1/3)))-IFERROR(W331,0))))))),MAX($D$16,POWER((ABS(K331)^2)/($I$5*MAX(F331,0.1)^2),1/3))),MAX($D$16,IFERROR(W331,0)))))))</f>
        <v/>
      </c>
      <c r="X331">
        <f>((F331)+(G331)*(W331))*(W331)</f>
        <v/>
      </c>
      <c r="Y331">
        <f>(((F331)+(G331)*(W331))*(W331))/MAX((F331)+2*(W331)*SQRT(1+(G331)^2),1E-6)</f>
        <v/>
      </c>
      <c r="Z331">
        <f>ABS(K331)/MAX(((F331)+(G331)*(W331))*(W331),1E-6)</f>
        <v/>
      </c>
      <c r="AA331">
        <f>E331+W331</f>
        <v/>
      </c>
      <c r="AB331">
        <f>AA331+((ABS(K331)/MAX(((F331)+(G331)*(W331))*(W331),1E-6))^2)/(2*$I$5)</f>
        <v/>
      </c>
      <c r="AC331">
        <f>((ABS(K331)*$D$6)/(MAX(((F331)+(G331)*(W331))*(W331),1E-6)*MAX(((((F331)+(G331)*(W331))*(W331))/MAX((F331)+2*(W331)*SQRT(1+(G331)^2),1E-6))^(2/3),1E-6)))^2</f>
        <v/>
      </c>
      <c r="AD331">
        <f>ABS(ABS(K331)/MAX(((F331)+(G331)*(W331))*(W331),1E-6))/SQRT($I$5*MAX((((F331)+(G331)*(W331))*(W331))/MAX((F331)+2*(G331)*(W331),1E-6),1E-6))</f>
        <v/>
      </c>
      <c r="AE331">
        <f>((F331)*(W331)^2)/2+(G331)*(W331)^3/3+(ABS(K331)^2)/($I$5*MAX(((F331)+(G331)*(W331))*(W331),1E-6))</f>
        <v/>
      </c>
      <c r="AF331">
        <f>IF($D$20=0,0,IFERROR(AB332+(((AC331+AC332)/2)*J332)+(IF(Z331&gt;Z332,$D$8*((Z331^2-Z332^2)/(2*$I$5)),$D$9*((Z332^2-Z331^2)/(2*$I$5)))+($D$10*(ABS(I332)/90)*(MAX(Z331^2,Z332^2)/(2*$I$5))))-AB331,0))</f>
        <v/>
      </c>
      <c r="AG331">
        <f>IF($D$20=0,1,IFERROR(IF(ROUND(AD331,3)=1,1,IF(AND(ABS(AF331)&lt;$D$19,AD331&lt;1),1,0)),0))</f>
        <v/>
      </c>
      <c r="AH331">
        <f>IFERROR(IF(V32="Supercritical",MAX($D$16,IFERROR(L331,MAX($D$16,POWER((ABS(K331)^2)/($I$5*MAX(F331,0.1)^2),1/3)))),IF(V32="Subcritical",MAX($D$16,IFERROR(W331,MAX($D$16,POWER((ABS(K331)^2)/($I$5*MAX(F331,0.1)^2),1/3)))),IF(AND(IFERROR(V331,0)=1,IFERROR(AG331,0)=1),IF(IFERROR(T331,-1E99)&gt;=IFERROR(AE331,-1E99),MAX($D$16,IFERROR(L331,MAX($D$16,POWER((ABS(K331)^2)/($I$5*MAX(F331,0.1)^2),1/3)))),MAX($D$16,IFERROR(W331,MAX($D$16,POWER((ABS(K331)^2)/($I$5*MAX(F331,0.1)^2),1/3))))),IF(IFERROR(V331,0)=1,MAX($D$16,IFERROR(L331,MAX($D$16,POWER((ABS(K331)^2)/($I$5*MAX(F331,0.1)^2),1/3)))),IF(IFERROR(AG331,0)=1,MAX($D$16,IFERROR(W331,MAX($D$16,POWER((ABS(K331)^2)/($I$5*MAX(F331,0.1)^2),1/3)))),MAX($D$16,POWER((ABS(K331)^2)/($I$5*MAX(F331,0.1)^2),1/3))))))),MAX($D$16,POWER((ABS(K331)^2)/($I$5*MAX(F331,0.1)^2),1/3)))</f>
        <v/>
      </c>
      <c r="AI331">
        <f>E331+AH331</f>
        <v/>
      </c>
      <c r="AJ331">
        <f>AI331+((ABS(K331)/MAX(((F331)+(G331)*(AH331))*(AH331),1E-6))^2)/(2*$I$5)</f>
        <v/>
      </c>
      <c r="AM331" t="n">
        <v>0</v>
      </c>
      <c r="AN331" t="n">
        <v>0</v>
      </c>
      <c r="AO331">
        <f>AM331+AN331</f>
        <v/>
      </c>
      <c r="AP331">
        <f>AP330+AO331</f>
        <v/>
      </c>
      <c r="AQ331">
        <f>ABS(ABS(K331)/MAX(((F331)+(G331)*(AH331))*(AH331),1E-6))/SQRT($I$5*MAX((((F331)+(G331)*(AH331))*(AH331))/MAX((F331)+2*(G331)*(AH331),1E-6),1E-6))</f>
        <v/>
      </c>
      <c r="AR331">
        <f>IF(AQ331&lt;1,"Subcritical","Supercritical")</f>
        <v/>
      </c>
      <c r="AS331">
        <f>((ABS(K331)*$D$6)/(MAX(((F331)+(G331)*(AH331))*(AH331),1E-6)*MAX(((((F331)+(G331)*(AH331))*(AH331))/MAX((F331)+2*(AH331)*SQRT(1+(G331)^2),1E-6))^(2/3),1E-6)))^2</f>
        <v/>
      </c>
    </row>
    <row r="332">
      <c r="A332" t="n">
        <v>183</v>
      </c>
      <c r="B332" t="n">
        <v>181.948</v>
      </c>
      <c r="C332" t="n">
        <v>616401.923</v>
      </c>
      <c r="D332" t="n">
        <v>3097692.062</v>
      </c>
      <c r="E332" t="n">
        <v>632.471</v>
      </c>
      <c r="F332" t="n">
        <v>5.2</v>
      </c>
      <c r="G332" t="n">
        <v>0</v>
      </c>
      <c r="H332" t="inlineStr">
        <is>
          <t>Normal</t>
        </is>
      </c>
      <c r="I332" t="n">
        <v>0</v>
      </c>
      <c r="J332">
        <f>B332-B331</f>
        <v/>
      </c>
      <c r="K332">
        <f>MAX(0,K331-AO331)</f>
        <v/>
      </c>
      <c r="L332">
        <f>IF($D$20=0,IFERROR(L331,MAX($D$16,POWER((ABS(K332)^2)/($I$5*MAX(F332,0.1)^2),1/3))),IF(IFERROR(V331,0)=0,IFERROR(L331,MAX($D$16,POWER((ABS(K332)^2)/($I$5*MAX(F332,0.1)^2),1/3))),IF(OR(IFERROR(L332,0)=0,IFERROR(S331,0)&lt;1,IFERROR(S332,0)&lt;1),MAX($D$16,POWER((ABS(K332)^2)/($I$5*MAX(F332,0.1)^2),1/3)),IF(IFERROR(U332,0)&gt;0,MAX($D$16,IFERROR(L332,0)+((IFERROR(U332,0))*$D$18*IF((IFERROR(S332,0))&lt;1,1,-1))),IF(IFERROR(U332,0)&lt;0,IF(ABS((MAX($D$16,POWER((ABS(K332)^2)/($I$5*MAX(F332,0.1)^2),1/3)))-IFERROR(L332,0))&gt;$D$19,MAX($D$16,IF((MAX($D$16,POWER((ABS(K332)^2)/($I$5*MAX(F332,0.1)^2),1/3)))&gt;IFERROR(L332,0),MIN((MAX($D$16,POWER((ABS(K332)^2)/($I$5*MAX(F332,0.1)^2),1/3))),IFERROR(L332,0)+(MIN(ABS(IFERROR(U332,0))*$D$18,ABS((MAX($D$16,POWER((ABS(K332)^2)/($I$5*MAX(F332,0.1)^2),1/3)))-IFERROR(L332,0))))),MAX((MAX($D$16,POWER((ABS(K332)^2)/($I$5*MAX(F332,0.1)^2),1/3))),IFERROR(L332,0)-(MIN(ABS(IFERROR(U332,0))*$D$18,ABS((MAX($D$16,POWER((ABS(K332)^2)/($I$5*MAX(F332,0.1)^2),1/3)))-IFERROR(L332,0))))))),MAX($D$16,POWER((ABS(K332)^2)/($I$5*MAX(F332,0.1)^2),1/3))),MAX($D$16,IFERROR(L332,0)))))))</f>
        <v/>
      </c>
      <c r="M332">
        <f>((F332)+(G332)*(L332))*(L332)</f>
        <v/>
      </c>
      <c r="N332">
        <f>(((F332)+(G332)*(L332))*(L332))/MAX((F332)+2*(L332)*SQRT(1+(G332)^2),1E-6)</f>
        <v/>
      </c>
      <c r="O332">
        <f>ABS(K332)/MAX(((F332)+(G332)*(L332))*(L332),1E-6)</f>
        <v/>
      </c>
      <c r="P332">
        <f>E332+L332</f>
        <v/>
      </c>
      <c r="Q332">
        <f>P332+((ABS(K332)/MAX(((F332)+(G332)*(L332))*(L332),1E-6))^2)/(2*$I$5)</f>
        <v/>
      </c>
      <c r="R332">
        <f>((ABS(K332)*$D$6)/(MAX(((F332)+(G332)*(L332))*(L332),1E-6)*MAX(((((F332)+(G332)*(L332))*(L332))/MAX((F332)+2*(L332)*SQRT(1+(G332)^2),1E-6))^(2/3),1E-6)))^2</f>
        <v/>
      </c>
      <c r="S332">
        <f>ABS(ABS(K332)/MAX(((F332)+(G332)*(L332))*(L332),1E-6))/SQRT($I$5*MAX((((F332)+(G332)*(L332))*(L332))/MAX((F332)+2*(G332)*(L332),1E-6),1E-6))</f>
        <v/>
      </c>
      <c r="T332">
        <f>((F332)*(L332)^2)/2+(G332)*(L332)^3/3+(ABS(K332)^2)/($I$5*MAX(((F332)+(G332)*(L332))*(L332),1E-6))</f>
        <v/>
      </c>
      <c r="U332">
        <f>IF($D$20=0,0,IFERROR(Q331-(((R331+R332)/2)*J332)-(IF(O331&gt;O332,$D$8*((O331^2-O332^2)/(2*$I$5)),$D$9*((O332^2-O331^2)/(2*$I$5)))+($D$10*(ABS(I332)/90)*(MAX(O331^2,O332^2)/(2*$I$5))))-Q332,0))</f>
        <v/>
      </c>
      <c r="V332">
        <f>IF($D$20=0,1,IFERROR(IF(ROUND(S332,3)=1,1,IF(AND(ABS(U332)&lt;$D$19,S332&gt;1),1,0)),0))</f>
        <v/>
      </c>
      <c r="W332">
        <f>IF($D$20=0,IFERROR(W333,MAX($D$16,POWER((ABS(K332)^2)/($I$5*MAX(F332,0.1)^2),1/3))),IF(IFERROR(AG333,0)=0,IFERROR(W333,MAX($D$16,POWER((ABS(K332)^2)/($I$5*MAX(F332,0.1)^2),1/3))),IF(OR(IFERROR(W332,0)=0,IFERROR(AD333,0)&gt;1),MAX($D$16,POWER((ABS(K332)^2)/($I$5*MAX(F332,0.1)^2),1/3)),IF(IFERROR(AF332,0)&gt;0,MAX($D$16,IFERROR(W332,0)+((IFERROR(AF332,0))*$D$18*IF((IFERROR(AD332,0))&lt;1,1,-1))),IF(IFERROR(AF332,0)&lt;0,IF(ABS((MAX($D$16,POWER((ABS(K332)^2)/($I$5*MAX(F332,0.1)^2),1/3)))-IFERROR(W332,0))&gt;$D$19,MAX($D$16,IF((MAX($D$16,POWER((ABS(K332)^2)/($I$5*MAX(F332,0.1)^2),1/3)))&gt;IFERROR(W332,0),MIN((MAX($D$16,POWER((ABS(K332)^2)/($I$5*MAX(F332,0.1)^2),1/3))),IFERROR(W332,0)+(MIN(ABS(IFERROR(AF332,0))*$D$18,ABS((MAX($D$16,POWER((ABS(K332)^2)/($I$5*MAX(F332,0.1)^2),1/3)))-IFERROR(W332,0))))),MAX((MAX($D$16,POWER((ABS(K332)^2)/($I$5*MAX(F332,0.1)^2),1/3))),IFERROR(W332,0)-(MIN(ABS(IFERROR(AF332,0))*$D$18,ABS((MAX($D$16,POWER((ABS(K332)^2)/($I$5*MAX(F332,0.1)^2),1/3)))-IFERROR(W332,0))))))),MAX($D$16,POWER((ABS(K332)^2)/($I$5*MAX(F332,0.1)^2),1/3))),MAX($D$16,IFERROR(W332,0)))))))</f>
        <v/>
      </c>
      <c r="X332">
        <f>((F332)+(G332)*(W332))*(W332)</f>
        <v/>
      </c>
      <c r="Y332">
        <f>(((F332)+(G332)*(W332))*(W332))/MAX((F332)+2*(W332)*SQRT(1+(G332)^2),1E-6)</f>
        <v/>
      </c>
      <c r="Z332">
        <f>ABS(K332)/MAX(((F332)+(G332)*(W332))*(W332),1E-6)</f>
        <v/>
      </c>
      <c r="AA332">
        <f>E332+W332</f>
        <v/>
      </c>
      <c r="AB332">
        <f>AA332+((ABS(K332)/MAX(((F332)+(G332)*(W332))*(W332),1E-6))^2)/(2*$I$5)</f>
        <v/>
      </c>
      <c r="AC332">
        <f>((ABS(K332)*$D$6)/(MAX(((F332)+(G332)*(W332))*(W332),1E-6)*MAX(((((F332)+(G332)*(W332))*(W332))/MAX((F332)+2*(W332)*SQRT(1+(G332)^2),1E-6))^(2/3),1E-6)))^2</f>
        <v/>
      </c>
      <c r="AD332">
        <f>ABS(ABS(K332)/MAX(((F332)+(G332)*(W332))*(W332),1E-6))/SQRT($I$5*MAX((((F332)+(G332)*(W332))*(W332))/MAX((F332)+2*(G332)*(W332),1E-6),1E-6))</f>
        <v/>
      </c>
      <c r="AE332">
        <f>((F332)*(W332)^2)/2+(G332)*(W332)^3/3+(ABS(K332)^2)/($I$5*MAX(((F332)+(G332)*(W332))*(W332),1E-6))</f>
        <v/>
      </c>
      <c r="AF332">
        <f>IF($D$20=0,0,IFERROR(AB333+(((AC332+AC333)/2)*J333)+(IF(Z332&gt;Z333,$D$8*((Z332^2-Z333^2)/(2*$I$5)),$D$9*((Z333^2-Z332^2)/(2*$I$5)))+($D$10*(ABS(I333)/90)*(MAX(Z332^2,Z333^2)/(2*$I$5))))-AB332,0))</f>
        <v/>
      </c>
      <c r="AG332">
        <f>IF($D$20=0,1,IFERROR(IF(ROUND(AD332,3)=1,1,IF(AND(ABS(AF332)&lt;$D$19,AD332&lt;1),1,0)),0))</f>
        <v/>
      </c>
      <c r="AH332">
        <f>IFERROR(IF(V32="Supercritical",MAX($D$16,IFERROR(L332,MAX($D$16,POWER((ABS(K332)^2)/($I$5*MAX(F332,0.1)^2),1/3)))),IF(V32="Subcritical",MAX($D$16,IFERROR(W332,MAX($D$16,POWER((ABS(K332)^2)/($I$5*MAX(F332,0.1)^2),1/3)))),IF(AND(IFERROR(V332,0)=1,IFERROR(AG332,0)=1),IF(IFERROR(T332,-1E99)&gt;=IFERROR(AE332,-1E99),MAX($D$16,IFERROR(L332,MAX($D$16,POWER((ABS(K332)^2)/($I$5*MAX(F332,0.1)^2),1/3)))),MAX($D$16,IFERROR(W332,MAX($D$16,POWER((ABS(K332)^2)/($I$5*MAX(F332,0.1)^2),1/3))))),IF(IFERROR(V332,0)=1,MAX($D$16,IFERROR(L332,MAX($D$16,POWER((ABS(K332)^2)/($I$5*MAX(F332,0.1)^2),1/3)))),IF(IFERROR(AG332,0)=1,MAX($D$16,IFERROR(W332,MAX($D$16,POWER((ABS(K332)^2)/($I$5*MAX(F332,0.1)^2),1/3)))),MAX($D$16,POWER((ABS(K332)^2)/($I$5*MAX(F332,0.1)^2),1/3))))))),MAX($D$16,POWER((ABS(K332)^2)/($I$5*MAX(F332,0.1)^2),1/3)))</f>
        <v/>
      </c>
      <c r="AI332">
        <f>E332+AH332</f>
        <v/>
      </c>
      <c r="AJ332">
        <f>AI332+((ABS(K332)/MAX(((F332)+(G332)*(AH332))*(AH332),1E-6))^2)/(2*$I$5)</f>
        <v/>
      </c>
      <c r="AM332" t="n">
        <v>0</v>
      </c>
      <c r="AN332" t="n">
        <v>0</v>
      </c>
      <c r="AO332">
        <f>AM332+AN332</f>
        <v/>
      </c>
      <c r="AP332">
        <f>AP331+AO332</f>
        <v/>
      </c>
      <c r="AQ332">
        <f>ABS(ABS(K332)/MAX(((F332)+(G332)*(AH332))*(AH332),1E-6))/SQRT($I$5*MAX((((F332)+(G332)*(AH332))*(AH332))/MAX((F332)+2*(G332)*(AH332),1E-6),1E-6))</f>
        <v/>
      </c>
      <c r="AR332">
        <f>IF(AQ332&lt;1,"Subcritical","Supercritical")</f>
        <v/>
      </c>
      <c r="AS332">
        <f>((ABS(K332)*$D$6)/(MAX(((F332)+(G332)*(AH332))*(AH332),1E-6)*MAX(((((F332)+(G332)*(AH332))*(AH332))/MAX((F332)+2*(AH332)*SQRT(1+(G332)^2),1E-6))^(2/3),1E-6)))^2</f>
        <v/>
      </c>
    </row>
    <row r="333">
      <c r="A333" t="n">
        <v>184</v>
      </c>
      <c r="B333" t="n">
        <v>182.948</v>
      </c>
      <c r="C333" t="n">
        <v>616400.924</v>
      </c>
      <c r="D333" t="n">
        <v>3097692.014</v>
      </c>
      <c r="E333" t="n">
        <v>632.4705</v>
      </c>
      <c r="F333" t="n">
        <v>5.2</v>
      </c>
      <c r="G333" t="n">
        <v>0</v>
      </c>
      <c r="H333" t="inlineStr">
        <is>
          <t>Normal</t>
        </is>
      </c>
      <c r="I333" t="n">
        <v>0.057</v>
      </c>
      <c r="J333">
        <f>B333-B332</f>
        <v/>
      </c>
      <c r="K333">
        <f>MAX(0,K332-AO332)</f>
        <v/>
      </c>
      <c r="L333">
        <f>IF($D$20=0,IFERROR(L332,MAX($D$16,POWER((ABS(K333)^2)/($I$5*MAX(F333,0.1)^2),1/3))),IF(IFERROR(V332,0)=0,IFERROR(L332,MAX($D$16,POWER((ABS(K333)^2)/($I$5*MAX(F333,0.1)^2),1/3))),IF(OR(IFERROR(L333,0)=0,IFERROR(S332,0)&lt;1,IFERROR(S333,0)&lt;1),MAX($D$16,POWER((ABS(K333)^2)/($I$5*MAX(F333,0.1)^2),1/3)),IF(IFERROR(U333,0)&gt;0,MAX($D$16,IFERROR(L333,0)+((IFERROR(U333,0))*$D$18*IF((IFERROR(S333,0))&lt;1,1,-1))),IF(IFERROR(U333,0)&lt;0,IF(ABS((MAX($D$16,POWER((ABS(K333)^2)/($I$5*MAX(F333,0.1)^2),1/3)))-IFERROR(L333,0))&gt;$D$19,MAX($D$16,IF((MAX($D$16,POWER((ABS(K333)^2)/($I$5*MAX(F333,0.1)^2),1/3)))&gt;IFERROR(L333,0),MIN((MAX($D$16,POWER((ABS(K333)^2)/($I$5*MAX(F333,0.1)^2),1/3))),IFERROR(L333,0)+(MIN(ABS(IFERROR(U333,0))*$D$18,ABS((MAX($D$16,POWER((ABS(K333)^2)/($I$5*MAX(F333,0.1)^2),1/3)))-IFERROR(L333,0))))),MAX((MAX($D$16,POWER((ABS(K333)^2)/($I$5*MAX(F333,0.1)^2),1/3))),IFERROR(L333,0)-(MIN(ABS(IFERROR(U333,0))*$D$18,ABS((MAX($D$16,POWER((ABS(K333)^2)/($I$5*MAX(F333,0.1)^2),1/3)))-IFERROR(L333,0))))))),MAX($D$16,POWER((ABS(K333)^2)/($I$5*MAX(F333,0.1)^2),1/3))),MAX($D$16,IFERROR(L333,0)))))))</f>
        <v/>
      </c>
      <c r="M333">
        <f>((F333)+(G333)*(L333))*(L333)</f>
        <v/>
      </c>
      <c r="N333">
        <f>(((F333)+(G333)*(L333))*(L333))/MAX((F333)+2*(L333)*SQRT(1+(G333)^2),1E-6)</f>
        <v/>
      </c>
      <c r="O333">
        <f>ABS(K333)/MAX(((F333)+(G333)*(L333))*(L333),1E-6)</f>
        <v/>
      </c>
      <c r="P333">
        <f>E333+L333</f>
        <v/>
      </c>
      <c r="Q333">
        <f>P333+((ABS(K333)/MAX(((F333)+(G333)*(L333))*(L333),1E-6))^2)/(2*$I$5)</f>
        <v/>
      </c>
      <c r="R333">
        <f>((ABS(K333)*$D$6)/(MAX(((F333)+(G333)*(L333))*(L333),1E-6)*MAX(((((F333)+(G333)*(L333))*(L333))/MAX((F333)+2*(L333)*SQRT(1+(G333)^2),1E-6))^(2/3),1E-6)))^2</f>
        <v/>
      </c>
      <c r="S333">
        <f>ABS(ABS(K333)/MAX(((F333)+(G333)*(L333))*(L333),1E-6))/SQRT($I$5*MAX((((F333)+(G333)*(L333))*(L333))/MAX((F333)+2*(G333)*(L333),1E-6),1E-6))</f>
        <v/>
      </c>
      <c r="T333">
        <f>((F333)*(L333)^2)/2+(G333)*(L333)^3/3+(ABS(K333)^2)/($I$5*MAX(((F333)+(G333)*(L333))*(L333),1E-6))</f>
        <v/>
      </c>
      <c r="U333">
        <f>IF($D$20=0,0,IFERROR(Q332-(((R332+R333)/2)*J333)-(IF(O332&gt;O333,$D$8*((O332^2-O333^2)/(2*$I$5)),$D$9*((O333^2-O332^2)/(2*$I$5)))+($D$10*(ABS(I333)/90)*(MAX(O332^2,O333^2)/(2*$I$5))))-Q333,0))</f>
        <v/>
      </c>
      <c r="V333">
        <f>IF($D$20=0,1,IFERROR(IF(ROUND(S333,3)=1,1,IF(AND(ABS(U333)&lt;$D$19,S333&gt;1),1,0)),0))</f>
        <v/>
      </c>
      <c r="W333">
        <f>IF($D$20=0,IFERROR(W334,MAX($D$16,POWER((ABS(K333)^2)/($I$5*MAX(F333,0.1)^2),1/3))),IF(IFERROR(AG334,0)=0,IFERROR(W334,MAX($D$16,POWER((ABS(K333)^2)/($I$5*MAX(F333,0.1)^2),1/3))),IF(OR(IFERROR(W333,0)=0,IFERROR(AD334,0)&gt;1),MAX($D$16,POWER((ABS(K333)^2)/($I$5*MAX(F333,0.1)^2),1/3)),IF(IFERROR(AF333,0)&gt;0,MAX($D$16,IFERROR(W333,0)+((IFERROR(AF333,0))*$D$18*IF((IFERROR(AD333,0))&lt;1,1,-1))),IF(IFERROR(AF333,0)&lt;0,IF(ABS((MAX($D$16,POWER((ABS(K333)^2)/($I$5*MAX(F333,0.1)^2),1/3)))-IFERROR(W333,0))&gt;$D$19,MAX($D$16,IF((MAX($D$16,POWER((ABS(K333)^2)/($I$5*MAX(F333,0.1)^2),1/3)))&gt;IFERROR(W333,0),MIN((MAX($D$16,POWER((ABS(K333)^2)/($I$5*MAX(F333,0.1)^2),1/3))),IFERROR(W333,0)+(MIN(ABS(IFERROR(AF333,0))*$D$18,ABS((MAX($D$16,POWER((ABS(K333)^2)/($I$5*MAX(F333,0.1)^2),1/3)))-IFERROR(W333,0))))),MAX((MAX($D$16,POWER((ABS(K333)^2)/($I$5*MAX(F333,0.1)^2),1/3))),IFERROR(W333,0)-(MIN(ABS(IFERROR(AF333,0))*$D$18,ABS((MAX($D$16,POWER((ABS(K333)^2)/($I$5*MAX(F333,0.1)^2),1/3)))-IFERROR(W333,0))))))),MAX($D$16,POWER((ABS(K333)^2)/($I$5*MAX(F333,0.1)^2),1/3))),MAX($D$16,IFERROR(W333,0)))))))</f>
        <v/>
      </c>
      <c r="X333">
        <f>((F333)+(G333)*(W333))*(W333)</f>
        <v/>
      </c>
      <c r="Y333">
        <f>(((F333)+(G333)*(W333))*(W333))/MAX((F333)+2*(W333)*SQRT(1+(G333)^2),1E-6)</f>
        <v/>
      </c>
      <c r="Z333">
        <f>ABS(K333)/MAX(((F333)+(G333)*(W333))*(W333),1E-6)</f>
        <v/>
      </c>
      <c r="AA333">
        <f>E333+W333</f>
        <v/>
      </c>
      <c r="AB333">
        <f>AA333+((ABS(K333)/MAX(((F333)+(G333)*(W333))*(W333),1E-6))^2)/(2*$I$5)</f>
        <v/>
      </c>
      <c r="AC333">
        <f>((ABS(K333)*$D$6)/(MAX(((F333)+(G333)*(W333))*(W333),1E-6)*MAX(((((F333)+(G333)*(W333))*(W333))/MAX((F333)+2*(W333)*SQRT(1+(G333)^2),1E-6))^(2/3),1E-6)))^2</f>
        <v/>
      </c>
      <c r="AD333">
        <f>ABS(ABS(K333)/MAX(((F333)+(G333)*(W333))*(W333),1E-6))/SQRT($I$5*MAX((((F333)+(G333)*(W333))*(W333))/MAX((F333)+2*(G333)*(W333),1E-6),1E-6))</f>
        <v/>
      </c>
      <c r="AE333">
        <f>((F333)*(W333)^2)/2+(G333)*(W333)^3/3+(ABS(K333)^2)/($I$5*MAX(((F333)+(G333)*(W333))*(W333),1E-6))</f>
        <v/>
      </c>
      <c r="AF333">
        <f>IF($D$20=0,0,IFERROR(AB334+(((AC333+AC334)/2)*J334)+(IF(Z333&gt;Z334,$D$8*((Z333^2-Z334^2)/(2*$I$5)),$D$9*((Z334^2-Z333^2)/(2*$I$5)))+($D$10*(ABS(I334)/90)*(MAX(Z333^2,Z334^2)/(2*$I$5))))-AB333,0))</f>
        <v/>
      </c>
      <c r="AG333">
        <f>IF($D$20=0,1,IFERROR(IF(ROUND(AD333,3)=1,1,IF(AND(ABS(AF333)&lt;$D$19,AD333&lt;1),1,0)),0))</f>
        <v/>
      </c>
      <c r="AH333">
        <f>IFERROR(IF(V32="Supercritical",MAX($D$16,IFERROR(L333,MAX($D$16,POWER((ABS(K333)^2)/($I$5*MAX(F333,0.1)^2),1/3)))),IF(V32="Subcritical",MAX($D$16,IFERROR(W333,MAX($D$16,POWER((ABS(K333)^2)/($I$5*MAX(F333,0.1)^2),1/3)))),IF(AND(IFERROR(V333,0)=1,IFERROR(AG333,0)=1),IF(IFERROR(T333,-1E99)&gt;=IFERROR(AE333,-1E99),MAX($D$16,IFERROR(L333,MAX($D$16,POWER((ABS(K333)^2)/($I$5*MAX(F333,0.1)^2),1/3)))),MAX($D$16,IFERROR(W333,MAX($D$16,POWER((ABS(K333)^2)/($I$5*MAX(F333,0.1)^2),1/3))))),IF(IFERROR(V333,0)=1,MAX($D$16,IFERROR(L333,MAX($D$16,POWER((ABS(K333)^2)/($I$5*MAX(F333,0.1)^2),1/3)))),IF(IFERROR(AG333,0)=1,MAX($D$16,IFERROR(W333,MAX($D$16,POWER((ABS(K333)^2)/($I$5*MAX(F333,0.1)^2),1/3)))),MAX($D$16,POWER((ABS(K333)^2)/($I$5*MAX(F333,0.1)^2),1/3))))))),MAX($D$16,POWER((ABS(K333)^2)/($I$5*MAX(F333,0.1)^2),1/3)))</f>
        <v/>
      </c>
      <c r="AI333">
        <f>E333+AH333</f>
        <v/>
      </c>
      <c r="AJ333">
        <f>AI333+((ABS(K333)/MAX(((F333)+(G333)*(AH333))*(AH333),1E-6))^2)/(2*$I$5)</f>
        <v/>
      </c>
      <c r="AM333" t="n">
        <v>0</v>
      </c>
      <c r="AN333" t="n">
        <v>0</v>
      </c>
      <c r="AO333">
        <f>AM333+AN333</f>
        <v/>
      </c>
      <c r="AP333">
        <f>AP332+AO333</f>
        <v/>
      </c>
      <c r="AQ333">
        <f>ABS(ABS(K333)/MAX(((F333)+(G333)*(AH333))*(AH333),1E-6))/SQRT($I$5*MAX((((F333)+(G333)*(AH333))*(AH333))/MAX((F333)+2*(G333)*(AH333),1E-6),1E-6))</f>
        <v/>
      </c>
      <c r="AR333">
        <f>IF(AQ333&lt;1,"Subcritical","Supercritical")</f>
        <v/>
      </c>
      <c r="AS333">
        <f>((ABS(K333)*$D$6)/(MAX(((F333)+(G333)*(AH333))*(AH333),1E-6)*MAX(((((F333)+(G333)*(AH333))*(AH333))/MAX((F333)+2*(AH333)*SQRT(1+(G333)^2),1E-6))^(2/3),1E-6)))^2</f>
        <v/>
      </c>
    </row>
    <row r="334">
      <c r="A334" t="n">
        <v>185</v>
      </c>
      <c r="B334" t="n">
        <v>183.948</v>
      </c>
      <c r="C334" t="n">
        <v>616399.925</v>
      </c>
      <c r="D334" t="n">
        <v>3097691.967</v>
      </c>
      <c r="E334" t="n">
        <v>632.47</v>
      </c>
      <c r="F334" t="n">
        <v>5.2</v>
      </c>
      <c r="G334" t="n">
        <v>0</v>
      </c>
      <c r="H334" t="inlineStr">
        <is>
          <t>Normal</t>
        </is>
      </c>
      <c r="I334" t="n">
        <v>0.057</v>
      </c>
      <c r="J334">
        <f>B334-B333</f>
        <v/>
      </c>
      <c r="K334">
        <f>MAX(0,K333-AO333)</f>
        <v/>
      </c>
      <c r="L334">
        <f>IF($D$20=0,IFERROR(L333,MAX($D$16,POWER((ABS(K334)^2)/($I$5*MAX(F334,0.1)^2),1/3))),IF(IFERROR(V333,0)=0,IFERROR(L333,MAX($D$16,POWER((ABS(K334)^2)/($I$5*MAX(F334,0.1)^2),1/3))),IF(OR(IFERROR(L334,0)=0,IFERROR(S333,0)&lt;1,IFERROR(S334,0)&lt;1),MAX($D$16,POWER((ABS(K334)^2)/($I$5*MAX(F334,0.1)^2),1/3)),IF(IFERROR(U334,0)&gt;0,MAX($D$16,IFERROR(L334,0)+((IFERROR(U334,0))*$D$18*IF((IFERROR(S334,0))&lt;1,1,-1))),IF(IFERROR(U334,0)&lt;0,IF(ABS((MAX($D$16,POWER((ABS(K334)^2)/($I$5*MAX(F334,0.1)^2),1/3)))-IFERROR(L334,0))&gt;$D$19,MAX($D$16,IF((MAX($D$16,POWER((ABS(K334)^2)/($I$5*MAX(F334,0.1)^2),1/3)))&gt;IFERROR(L334,0),MIN((MAX($D$16,POWER((ABS(K334)^2)/($I$5*MAX(F334,0.1)^2),1/3))),IFERROR(L334,0)+(MIN(ABS(IFERROR(U334,0))*$D$18,ABS((MAX($D$16,POWER((ABS(K334)^2)/($I$5*MAX(F334,0.1)^2),1/3)))-IFERROR(L334,0))))),MAX((MAX($D$16,POWER((ABS(K334)^2)/($I$5*MAX(F334,0.1)^2),1/3))),IFERROR(L334,0)-(MIN(ABS(IFERROR(U334,0))*$D$18,ABS((MAX($D$16,POWER((ABS(K334)^2)/($I$5*MAX(F334,0.1)^2),1/3)))-IFERROR(L334,0))))))),MAX($D$16,POWER((ABS(K334)^2)/($I$5*MAX(F334,0.1)^2),1/3))),MAX($D$16,IFERROR(L334,0)))))))</f>
        <v/>
      </c>
      <c r="M334">
        <f>((F334)+(G334)*(L334))*(L334)</f>
        <v/>
      </c>
      <c r="N334">
        <f>(((F334)+(G334)*(L334))*(L334))/MAX((F334)+2*(L334)*SQRT(1+(G334)^2),1E-6)</f>
        <v/>
      </c>
      <c r="O334">
        <f>ABS(K334)/MAX(((F334)+(G334)*(L334))*(L334),1E-6)</f>
        <v/>
      </c>
      <c r="P334">
        <f>E334+L334</f>
        <v/>
      </c>
      <c r="Q334">
        <f>P334+((ABS(K334)/MAX(((F334)+(G334)*(L334))*(L334),1E-6))^2)/(2*$I$5)</f>
        <v/>
      </c>
      <c r="R334">
        <f>((ABS(K334)*$D$6)/(MAX(((F334)+(G334)*(L334))*(L334),1E-6)*MAX(((((F334)+(G334)*(L334))*(L334))/MAX((F334)+2*(L334)*SQRT(1+(G334)^2),1E-6))^(2/3),1E-6)))^2</f>
        <v/>
      </c>
      <c r="S334">
        <f>ABS(ABS(K334)/MAX(((F334)+(G334)*(L334))*(L334),1E-6))/SQRT($I$5*MAX((((F334)+(G334)*(L334))*(L334))/MAX((F334)+2*(G334)*(L334),1E-6),1E-6))</f>
        <v/>
      </c>
      <c r="T334">
        <f>((F334)*(L334)^2)/2+(G334)*(L334)^3/3+(ABS(K334)^2)/($I$5*MAX(((F334)+(G334)*(L334))*(L334),1E-6))</f>
        <v/>
      </c>
      <c r="U334">
        <f>IF($D$20=0,0,IFERROR(Q333-(((R333+R334)/2)*J334)-(IF(O333&gt;O334,$D$8*((O333^2-O334^2)/(2*$I$5)),$D$9*((O334^2-O333^2)/(2*$I$5)))+($D$10*(ABS(I334)/90)*(MAX(O333^2,O334^2)/(2*$I$5))))-Q334,0))</f>
        <v/>
      </c>
      <c r="V334">
        <f>IF($D$20=0,1,IFERROR(IF(ROUND(S334,3)=1,1,IF(AND(ABS(U334)&lt;$D$19,S334&gt;1),1,0)),0))</f>
        <v/>
      </c>
      <c r="W334">
        <f>IF($D$20=0,IFERROR(W335,MAX($D$16,POWER((ABS(K334)^2)/($I$5*MAX(F334,0.1)^2),1/3))),IF(IFERROR(AG335,0)=0,IFERROR(W335,MAX($D$16,POWER((ABS(K334)^2)/($I$5*MAX(F334,0.1)^2),1/3))),IF(OR(IFERROR(W334,0)=0,IFERROR(AD335,0)&gt;1),MAX($D$16,POWER((ABS(K334)^2)/($I$5*MAX(F334,0.1)^2),1/3)),IF(IFERROR(AF334,0)&gt;0,MAX($D$16,IFERROR(W334,0)+((IFERROR(AF334,0))*$D$18*IF((IFERROR(AD334,0))&lt;1,1,-1))),IF(IFERROR(AF334,0)&lt;0,IF(ABS((MAX($D$16,POWER((ABS(K334)^2)/($I$5*MAX(F334,0.1)^2),1/3)))-IFERROR(W334,0))&gt;$D$19,MAX($D$16,IF((MAX($D$16,POWER((ABS(K334)^2)/($I$5*MAX(F334,0.1)^2),1/3)))&gt;IFERROR(W334,0),MIN((MAX($D$16,POWER((ABS(K334)^2)/($I$5*MAX(F334,0.1)^2),1/3))),IFERROR(W334,0)+(MIN(ABS(IFERROR(AF334,0))*$D$18,ABS((MAX($D$16,POWER((ABS(K334)^2)/($I$5*MAX(F334,0.1)^2),1/3)))-IFERROR(W334,0))))),MAX((MAX($D$16,POWER((ABS(K334)^2)/($I$5*MAX(F334,0.1)^2),1/3))),IFERROR(W334,0)-(MIN(ABS(IFERROR(AF334,0))*$D$18,ABS((MAX($D$16,POWER((ABS(K334)^2)/($I$5*MAX(F334,0.1)^2),1/3)))-IFERROR(W334,0))))))),MAX($D$16,POWER((ABS(K334)^2)/($I$5*MAX(F334,0.1)^2),1/3))),MAX($D$16,IFERROR(W334,0)))))))</f>
        <v/>
      </c>
      <c r="X334">
        <f>((F334)+(G334)*(W334))*(W334)</f>
        <v/>
      </c>
      <c r="Y334">
        <f>(((F334)+(G334)*(W334))*(W334))/MAX((F334)+2*(W334)*SQRT(1+(G334)^2),1E-6)</f>
        <v/>
      </c>
      <c r="Z334">
        <f>ABS(K334)/MAX(((F334)+(G334)*(W334))*(W334),1E-6)</f>
        <v/>
      </c>
      <c r="AA334">
        <f>E334+W334</f>
        <v/>
      </c>
      <c r="AB334">
        <f>AA334+((ABS(K334)/MAX(((F334)+(G334)*(W334))*(W334),1E-6))^2)/(2*$I$5)</f>
        <v/>
      </c>
      <c r="AC334">
        <f>((ABS(K334)*$D$6)/(MAX(((F334)+(G334)*(W334))*(W334),1E-6)*MAX(((((F334)+(G334)*(W334))*(W334))/MAX((F334)+2*(W334)*SQRT(1+(G334)^2),1E-6))^(2/3),1E-6)))^2</f>
        <v/>
      </c>
      <c r="AD334">
        <f>ABS(ABS(K334)/MAX(((F334)+(G334)*(W334))*(W334),1E-6))/SQRT($I$5*MAX((((F334)+(G334)*(W334))*(W334))/MAX((F334)+2*(G334)*(W334),1E-6),1E-6))</f>
        <v/>
      </c>
      <c r="AE334">
        <f>((F334)*(W334)^2)/2+(G334)*(W334)^3/3+(ABS(K334)^2)/($I$5*MAX(((F334)+(G334)*(W334))*(W334),1E-6))</f>
        <v/>
      </c>
      <c r="AF334">
        <f>IF($D$20=0,0,IFERROR(AB335+(((AC334+AC335)/2)*J335)+(IF(Z334&gt;Z335,$D$8*((Z334^2-Z335^2)/(2*$I$5)),$D$9*((Z335^2-Z334^2)/(2*$I$5)))+($D$10*(ABS(I335)/90)*(MAX(Z334^2,Z335^2)/(2*$I$5))))-AB334,0))</f>
        <v/>
      </c>
      <c r="AG334">
        <f>IF($D$20=0,1,IFERROR(IF(ROUND(AD334,3)=1,1,IF(AND(ABS(AF334)&lt;$D$19,AD334&lt;1),1,0)),0))</f>
        <v/>
      </c>
      <c r="AH334">
        <f>IFERROR(IF(V32="Supercritical",MAX($D$16,IFERROR(L334,MAX($D$16,POWER((ABS(K334)^2)/($I$5*MAX(F334,0.1)^2),1/3)))),IF(V32="Subcritical",MAX($D$16,IFERROR(W334,MAX($D$16,POWER((ABS(K334)^2)/($I$5*MAX(F334,0.1)^2),1/3)))),IF(AND(IFERROR(V334,0)=1,IFERROR(AG334,0)=1),IF(IFERROR(T334,-1E99)&gt;=IFERROR(AE334,-1E99),MAX($D$16,IFERROR(L334,MAX($D$16,POWER((ABS(K334)^2)/($I$5*MAX(F334,0.1)^2),1/3)))),MAX($D$16,IFERROR(W334,MAX($D$16,POWER((ABS(K334)^2)/($I$5*MAX(F334,0.1)^2),1/3))))),IF(IFERROR(V334,0)=1,MAX($D$16,IFERROR(L334,MAX($D$16,POWER((ABS(K334)^2)/($I$5*MAX(F334,0.1)^2),1/3)))),IF(IFERROR(AG334,0)=1,MAX($D$16,IFERROR(W334,MAX($D$16,POWER((ABS(K334)^2)/($I$5*MAX(F334,0.1)^2),1/3)))),MAX($D$16,POWER((ABS(K334)^2)/($I$5*MAX(F334,0.1)^2),1/3))))))),MAX($D$16,POWER((ABS(K334)^2)/($I$5*MAX(F334,0.1)^2),1/3)))</f>
        <v/>
      </c>
      <c r="AI334">
        <f>E334+AH334</f>
        <v/>
      </c>
      <c r="AJ334">
        <f>AI334+((ABS(K334)/MAX(((F334)+(G334)*(AH334))*(AH334),1E-6))^2)/(2*$I$5)</f>
        <v/>
      </c>
      <c r="AM334" t="n">
        <v>0</v>
      </c>
      <c r="AN334" t="n">
        <v>0</v>
      </c>
      <c r="AO334">
        <f>AM334+AN334</f>
        <v/>
      </c>
      <c r="AP334">
        <f>AP333+AO334</f>
        <v/>
      </c>
      <c r="AQ334">
        <f>ABS(ABS(K334)/MAX(((F334)+(G334)*(AH334))*(AH334),1E-6))/SQRT($I$5*MAX((((F334)+(G334)*(AH334))*(AH334))/MAX((F334)+2*(G334)*(AH334),1E-6),1E-6))</f>
        <v/>
      </c>
      <c r="AR334">
        <f>IF(AQ334&lt;1,"Subcritical","Supercritical")</f>
        <v/>
      </c>
      <c r="AS334">
        <f>((ABS(K334)*$D$6)/(MAX(((F334)+(G334)*(AH334))*(AH334),1E-6)*MAX(((((F334)+(G334)*(AH334))*(AH334))/MAX((F334)+2*(AH334)*SQRT(1+(G334)^2),1E-6))^(2/3),1E-6)))^2</f>
        <v/>
      </c>
    </row>
    <row r="335">
      <c r="A335" t="n">
        <v>186</v>
      </c>
      <c r="B335" t="n">
        <v>184.948</v>
      </c>
      <c r="C335" t="n">
        <v>616398.926</v>
      </c>
      <c r="D335" t="n">
        <v>3097691.919</v>
      </c>
      <c r="E335" t="n">
        <v>632.4695</v>
      </c>
      <c r="F335" t="n">
        <v>5.2</v>
      </c>
      <c r="G335" t="n">
        <v>0</v>
      </c>
      <c r="H335" t="inlineStr">
        <is>
          <t>Normal</t>
        </is>
      </c>
      <c r="I335" t="n">
        <v>0.057</v>
      </c>
      <c r="J335">
        <f>B335-B334</f>
        <v/>
      </c>
      <c r="K335">
        <f>MAX(0,K334-AO334)</f>
        <v/>
      </c>
      <c r="L335">
        <f>IF($D$20=0,IFERROR(L334,MAX($D$16,POWER((ABS(K335)^2)/($I$5*MAX(F335,0.1)^2),1/3))),IF(IFERROR(V334,0)=0,IFERROR(L334,MAX($D$16,POWER((ABS(K335)^2)/($I$5*MAX(F335,0.1)^2),1/3))),IF(OR(IFERROR(L335,0)=0,IFERROR(S334,0)&lt;1,IFERROR(S335,0)&lt;1),MAX($D$16,POWER((ABS(K335)^2)/($I$5*MAX(F335,0.1)^2),1/3)),IF(IFERROR(U335,0)&gt;0,MAX($D$16,IFERROR(L335,0)+((IFERROR(U335,0))*$D$18*IF((IFERROR(S335,0))&lt;1,1,-1))),IF(IFERROR(U335,0)&lt;0,IF(ABS((MAX($D$16,POWER((ABS(K335)^2)/($I$5*MAX(F335,0.1)^2),1/3)))-IFERROR(L335,0))&gt;$D$19,MAX($D$16,IF((MAX($D$16,POWER((ABS(K335)^2)/($I$5*MAX(F335,0.1)^2),1/3)))&gt;IFERROR(L335,0),MIN((MAX($D$16,POWER((ABS(K335)^2)/($I$5*MAX(F335,0.1)^2),1/3))),IFERROR(L335,0)+(MIN(ABS(IFERROR(U335,0))*$D$18,ABS((MAX($D$16,POWER((ABS(K335)^2)/($I$5*MAX(F335,0.1)^2),1/3)))-IFERROR(L335,0))))),MAX((MAX($D$16,POWER((ABS(K335)^2)/($I$5*MAX(F335,0.1)^2),1/3))),IFERROR(L335,0)-(MIN(ABS(IFERROR(U335,0))*$D$18,ABS((MAX($D$16,POWER((ABS(K335)^2)/($I$5*MAX(F335,0.1)^2),1/3)))-IFERROR(L335,0))))))),MAX($D$16,POWER((ABS(K335)^2)/($I$5*MAX(F335,0.1)^2),1/3))),MAX($D$16,IFERROR(L335,0)))))))</f>
        <v/>
      </c>
      <c r="M335">
        <f>((F335)+(G335)*(L335))*(L335)</f>
        <v/>
      </c>
      <c r="N335">
        <f>(((F335)+(G335)*(L335))*(L335))/MAX((F335)+2*(L335)*SQRT(1+(G335)^2),1E-6)</f>
        <v/>
      </c>
      <c r="O335">
        <f>ABS(K335)/MAX(((F335)+(G335)*(L335))*(L335),1E-6)</f>
        <v/>
      </c>
      <c r="P335">
        <f>E335+L335</f>
        <v/>
      </c>
      <c r="Q335">
        <f>P335+((ABS(K335)/MAX(((F335)+(G335)*(L335))*(L335),1E-6))^2)/(2*$I$5)</f>
        <v/>
      </c>
      <c r="R335">
        <f>((ABS(K335)*$D$6)/(MAX(((F335)+(G335)*(L335))*(L335),1E-6)*MAX(((((F335)+(G335)*(L335))*(L335))/MAX((F335)+2*(L335)*SQRT(1+(G335)^2),1E-6))^(2/3),1E-6)))^2</f>
        <v/>
      </c>
      <c r="S335">
        <f>ABS(ABS(K335)/MAX(((F335)+(G335)*(L335))*(L335),1E-6))/SQRT($I$5*MAX((((F335)+(G335)*(L335))*(L335))/MAX((F335)+2*(G335)*(L335),1E-6),1E-6))</f>
        <v/>
      </c>
      <c r="T335">
        <f>((F335)*(L335)^2)/2+(G335)*(L335)^3/3+(ABS(K335)^2)/($I$5*MAX(((F335)+(G335)*(L335))*(L335),1E-6))</f>
        <v/>
      </c>
      <c r="U335">
        <f>IF($D$20=0,0,IFERROR(Q334-(((R334+R335)/2)*J335)-(IF(O334&gt;O335,$D$8*((O334^2-O335^2)/(2*$I$5)),$D$9*((O335^2-O334^2)/(2*$I$5)))+($D$10*(ABS(I335)/90)*(MAX(O334^2,O335^2)/(2*$I$5))))-Q335,0))</f>
        <v/>
      </c>
      <c r="V335">
        <f>IF($D$20=0,1,IFERROR(IF(ROUND(S335,3)=1,1,IF(AND(ABS(U335)&lt;$D$19,S335&gt;1),1,0)),0))</f>
        <v/>
      </c>
      <c r="W335">
        <f>IF($D$20=0,IFERROR(W336,MAX($D$16,POWER((ABS(K335)^2)/($I$5*MAX(F335,0.1)^2),1/3))),IF(IFERROR(AG336,0)=0,IFERROR(W336,MAX($D$16,POWER((ABS(K335)^2)/($I$5*MAX(F335,0.1)^2),1/3))),IF(OR(IFERROR(W335,0)=0,IFERROR(AD336,0)&gt;1),MAX($D$16,POWER((ABS(K335)^2)/($I$5*MAX(F335,0.1)^2),1/3)),IF(IFERROR(AF335,0)&gt;0,MAX($D$16,IFERROR(W335,0)+((IFERROR(AF335,0))*$D$18*IF((IFERROR(AD335,0))&lt;1,1,-1))),IF(IFERROR(AF335,0)&lt;0,IF(ABS((MAX($D$16,POWER((ABS(K335)^2)/($I$5*MAX(F335,0.1)^2),1/3)))-IFERROR(W335,0))&gt;$D$19,MAX($D$16,IF((MAX($D$16,POWER((ABS(K335)^2)/($I$5*MAX(F335,0.1)^2),1/3)))&gt;IFERROR(W335,0),MIN((MAX($D$16,POWER((ABS(K335)^2)/($I$5*MAX(F335,0.1)^2),1/3))),IFERROR(W335,0)+(MIN(ABS(IFERROR(AF335,0))*$D$18,ABS((MAX($D$16,POWER((ABS(K335)^2)/($I$5*MAX(F335,0.1)^2),1/3)))-IFERROR(W335,0))))),MAX((MAX($D$16,POWER((ABS(K335)^2)/($I$5*MAX(F335,0.1)^2),1/3))),IFERROR(W335,0)-(MIN(ABS(IFERROR(AF335,0))*$D$18,ABS((MAX($D$16,POWER((ABS(K335)^2)/($I$5*MAX(F335,0.1)^2),1/3)))-IFERROR(W335,0))))))),MAX($D$16,POWER((ABS(K335)^2)/($I$5*MAX(F335,0.1)^2),1/3))),MAX($D$16,IFERROR(W335,0)))))))</f>
        <v/>
      </c>
      <c r="X335">
        <f>((F335)+(G335)*(W335))*(W335)</f>
        <v/>
      </c>
      <c r="Y335">
        <f>(((F335)+(G335)*(W335))*(W335))/MAX((F335)+2*(W335)*SQRT(1+(G335)^2),1E-6)</f>
        <v/>
      </c>
      <c r="Z335">
        <f>ABS(K335)/MAX(((F335)+(G335)*(W335))*(W335),1E-6)</f>
        <v/>
      </c>
      <c r="AA335">
        <f>E335+W335</f>
        <v/>
      </c>
      <c r="AB335">
        <f>AA335+((ABS(K335)/MAX(((F335)+(G335)*(W335))*(W335),1E-6))^2)/(2*$I$5)</f>
        <v/>
      </c>
      <c r="AC335">
        <f>((ABS(K335)*$D$6)/(MAX(((F335)+(G335)*(W335))*(W335),1E-6)*MAX(((((F335)+(G335)*(W335))*(W335))/MAX((F335)+2*(W335)*SQRT(1+(G335)^2),1E-6))^(2/3),1E-6)))^2</f>
        <v/>
      </c>
      <c r="AD335">
        <f>ABS(ABS(K335)/MAX(((F335)+(G335)*(W335))*(W335),1E-6))/SQRT($I$5*MAX((((F335)+(G335)*(W335))*(W335))/MAX((F335)+2*(G335)*(W335),1E-6),1E-6))</f>
        <v/>
      </c>
      <c r="AE335">
        <f>((F335)*(W335)^2)/2+(G335)*(W335)^3/3+(ABS(K335)^2)/($I$5*MAX(((F335)+(G335)*(W335))*(W335),1E-6))</f>
        <v/>
      </c>
      <c r="AF335">
        <f>IF($D$20=0,0,IFERROR(AB336+(((AC335+AC336)/2)*J336)+(IF(Z335&gt;Z336,$D$8*((Z335^2-Z336^2)/(2*$I$5)),$D$9*((Z336^2-Z335^2)/(2*$I$5)))+($D$10*(ABS(I336)/90)*(MAX(Z335^2,Z336^2)/(2*$I$5))))-AB335,0))</f>
        <v/>
      </c>
      <c r="AG335">
        <f>IF($D$20=0,1,IFERROR(IF(ROUND(AD335,3)=1,1,IF(AND(ABS(AF335)&lt;$D$19,AD335&lt;1),1,0)),0))</f>
        <v/>
      </c>
      <c r="AH335">
        <f>IFERROR(IF(V32="Supercritical",MAX($D$16,IFERROR(L335,MAX($D$16,POWER((ABS(K335)^2)/($I$5*MAX(F335,0.1)^2),1/3)))),IF(V32="Subcritical",MAX($D$16,IFERROR(W335,MAX($D$16,POWER((ABS(K335)^2)/($I$5*MAX(F335,0.1)^2),1/3)))),IF(AND(IFERROR(V335,0)=1,IFERROR(AG335,0)=1),IF(IFERROR(T335,-1E99)&gt;=IFERROR(AE335,-1E99),MAX($D$16,IFERROR(L335,MAX($D$16,POWER((ABS(K335)^2)/($I$5*MAX(F335,0.1)^2),1/3)))),MAX($D$16,IFERROR(W335,MAX($D$16,POWER((ABS(K335)^2)/($I$5*MAX(F335,0.1)^2),1/3))))),IF(IFERROR(V335,0)=1,MAX($D$16,IFERROR(L335,MAX($D$16,POWER((ABS(K335)^2)/($I$5*MAX(F335,0.1)^2),1/3)))),IF(IFERROR(AG335,0)=1,MAX($D$16,IFERROR(W335,MAX($D$16,POWER((ABS(K335)^2)/($I$5*MAX(F335,0.1)^2),1/3)))),MAX($D$16,POWER((ABS(K335)^2)/($I$5*MAX(F335,0.1)^2),1/3))))))),MAX($D$16,POWER((ABS(K335)^2)/($I$5*MAX(F335,0.1)^2),1/3)))</f>
        <v/>
      </c>
      <c r="AI335">
        <f>E335+AH335</f>
        <v/>
      </c>
      <c r="AJ335">
        <f>AI335+((ABS(K335)/MAX(((F335)+(G335)*(AH335))*(AH335),1E-6))^2)/(2*$I$5)</f>
        <v/>
      </c>
      <c r="AM335" t="n">
        <v>0</v>
      </c>
      <c r="AN335" t="n">
        <v>0</v>
      </c>
      <c r="AO335">
        <f>AM335+AN335</f>
        <v/>
      </c>
      <c r="AP335">
        <f>AP334+AO335</f>
        <v/>
      </c>
      <c r="AQ335">
        <f>ABS(ABS(K335)/MAX(((F335)+(G335)*(AH335))*(AH335),1E-6))/SQRT($I$5*MAX((((F335)+(G335)*(AH335))*(AH335))/MAX((F335)+2*(G335)*(AH335),1E-6),1E-6))</f>
        <v/>
      </c>
      <c r="AR335">
        <f>IF(AQ335&lt;1,"Subcritical","Supercritical")</f>
        <v/>
      </c>
      <c r="AS335">
        <f>((ABS(K335)*$D$6)/(MAX(((F335)+(G335)*(AH335))*(AH335),1E-6)*MAX(((((F335)+(G335)*(AH335))*(AH335))/MAX((F335)+2*(AH335)*SQRT(1+(G335)^2),1E-6))^(2/3),1E-6)))^2</f>
        <v/>
      </c>
    </row>
    <row r="336">
      <c r="A336" t="n">
        <v>187</v>
      </c>
      <c r="B336" t="n">
        <v>185.949</v>
      </c>
      <c r="C336" t="n">
        <v>616397.927</v>
      </c>
      <c r="D336" t="n">
        <v>3097691.872</v>
      </c>
      <c r="E336" t="n">
        <v>632.4690000000001</v>
      </c>
      <c r="F336" t="n">
        <v>5.2</v>
      </c>
      <c r="G336" t="n">
        <v>0</v>
      </c>
      <c r="H336" t="inlineStr">
        <is>
          <t>Normal</t>
        </is>
      </c>
      <c r="I336" t="n">
        <v>0.06</v>
      </c>
      <c r="J336">
        <f>B336-B335</f>
        <v/>
      </c>
      <c r="K336">
        <f>MAX(0,K335-AO335)</f>
        <v/>
      </c>
      <c r="L336">
        <f>IF($D$20=0,IFERROR(L335,MAX($D$16,POWER((ABS(K336)^2)/($I$5*MAX(F336,0.1)^2),1/3))),IF(IFERROR(V335,0)=0,IFERROR(L335,MAX($D$16,POWER((ABS(K336)^2)/($I$5*MAX(F336,0.1)^2),1/3))),IF(OR(IFERROR(L336,0)=0,IFERROR(S335,0)&lt;1,IFERROR(S336,0)&lt;1),MAX($D$16,POWER((ABS(K336)^2)/($I$5*MAX(F336,0.1)^2),1/3)),IF(IFERROR(U336,0)&gt;0,MAX($D$16,IFERROR(L336,0)+((IFERROR(U336,0))*$D$18*IF((IFERROR(S336,0))&lt;1,1,-1))),IF(IFERROR(U336,0)&lt;0,IF(ABS((MAX($D$16,POWER((ABS(K336)^2)/($I$5*MAX(F336,0.1)^2),1/3)))-IFERROR(L336,0))&gt;$D$19,MAX($D$16,IF((MAX($D$16,POWER((ABS(K336)^2)/($I$5*MAX(F336,0.1)^2),1/3)))&gt;IFERROR(L336,0),MIN((MAX($D$16,POWER((ABS(K336)^2)/($I$5*MAX(F336,0.1)^2),1/3))),IFERROR(L336,0)+(MIN(ABS(IFERROR(U336,0))*$D$18,ABS((MAX($D$16,POWER((ABS(K336)^2)/($I$5*MAX(F336,0.1)^2),1/3)))-IFERROR(L336,0))))),MAX((MAX($D$16,POWER((ABS(K336)^2)/($I$5*MAX(F336,0.1)^2),1/3))),IFERROR(L336,0)-(MIN(ABS(IFERROR(U336,0))*$D$18,ABS((MAX($D$16,POWER((ABS(K336)^2)/($I$5*MAX(F336,0.1)^2),1/3)))-IFERROR(L336,0))))))),MAX($D$16,POWER((ABS(K336)^2)/($I$5*MAX(F336,0.1)^2),1/3))),MAX($D$16,IFERROR(L336,0)))))))</f>
        <v/>
      </c>
      <c r="M336">
        <f>((F336)+(G336)*(L336))*(L336)</f>
        <v/>
      </c>
      <c r="N336">
        <f>(((F336)+(G336)*(L336))*(L336))/MAX((F336)+2*(L336)*SQRT(1+(G336)^2),1E-6)</f>
        <v/>
      </c>
      <c r="O336">
        <f>ABS(K336)/MAX(((F336)+(G336)*(L336))*(L336),1E-6)</f>
        <v/>
      </c>
      <c r="P336">
        <f>E336+L336</f>
        <v/>
      </c>
      <c r="Q336">
        <f>P336+((ABS(K336)/MAX(((F336)+(G336)*(L336))*(L336),1E-6))^2)/(2*$I$5)</f>
        <v/>
      </c>
      <c r="R336">
        <f>((ABS(K336)*$D$6)/(MAX(((F336)+(G336)*(L336))*(L336),1E-6)*MAX(((((F336)+(G336)*(L336))*(L336))/MAX((F336)+2*(L336)*SQRT(1+(G336)^2),1E-6))^(2/3),1E-6)))^2</f>
        <v/>
      </c>
      <c r="S336">
        <f>ABS(ABS(K336)/MAX(((F336)+(G336)*(L336))*(L336),1E-6))/SQRT($I$5*MAX((((F336)+(G336)*(L336))*(L336))/MAX((F336)+2*(G336)*(L336),1E-6),1E-6))</f>
        <v/>
      </c>
      <c r="T336">
        <f>((F336)*(L336)^2)/2+(G336)*(L336)^3/3+(ABS(K336)^2)/($I$5*MAX(((F336)+(G336)*(L336))*(L336),1E-6))</f>
        <v/>
      </c>
      <c r="U336">
        <f>IF($D$20=0,0,IFERROR(Q335-(((R335+R336)/2)*J336)-(IF(O335&gt;O336,$D$8*((O335^2-O336^2)/(2*$I$5)),$D$9*((O336^2-O335^2)/(2*$I$5)))+($D$10*(ABS(I336)/90)*(MAX(O335^2,O336^2)/(2*$I$5))))-Q336,0))</f>
        <v/>
      </c>
      <c r="V336">
        <f>IF($D$20=0,1,IFERROR(IF(ROUND(S336,3)=1,1,IF(AND(ABS(U336)&lt;$D$19,S336&gt;1),1,0)),0))</f>
        <v/>
      </c>
      <c r="W336">
        <f>IF($D$20=0,IFERROR(W337,MAX($D$16,POWER((ABS(K336)^2)/($I$5*MAX(F336,0.1)^2),1/3))),IF(IFERROR(AG337,0)=0,IFERROR(W337,MAX($D$16,POWER((ABS(K336)^2)/($I$5*MAX(F336,0.1)^2),1/3))),IF(OR(IFERROR(W336,0)=0,IFERROR(AD337,0)&gt;1),MAX($D$16,POWER((ABS(K336)^2)/($I$5*MAX(F336,0.1)^2),1/3)),IF(IFERROR(AF336,0)&gt;0,MAX($D$16,IFERROR(W336,0)+((IFERROR(AF336,0))*$D$18*IF((IFERROR(AD336,0))&lt;1,1,-1))),IF(IFERROR(AF336,0)&lt;0,IF(ABS((MAX($D$16,POWER((ABS(K336)^2)/($I$5*MAX(F336,0.1)^2),1/3)))-IFERROR(W336,0))&gt;$D$19,MAX($D$16,IF((MAX($D$16,POWER((ABS(K336)^2)/($I$5*MAX(F336,0.1)^2),1/3)))&gt;IFERROR(W336,0),MIN((MAX($D$16,POWER((ABS(K336)^2)/($I$5*MAX(F336,0.1)^2),1/3))),IFERROR(W336,0)+(MIN(ABS(IFERROR(AF336,0))*$D$18,ABS((MAX($D$16,POWER((ABS(K336)^2)/($I$5*MAX(F336,0.1)^2),1/3)))-IFERROR(W336,0))))),MAX((MAX($D$16,POWER((ABS(K336)^2)/($I$5*MAX(F336,0.1)^2),1/3))),IFERROR(W336,0)-(MIN(ABS(IFERROR(AF336,0))*$D$18,ABS((MAX($D$16,POWER((ABS(K336)^2)/($I$5*MAX(F336,0.1)^2),1/3)))-IFERROR(W336,0))))))),MAX($D$16,POWER((ABS(K336)^2)/($I$5*MAX(F336,0.1)^2),1/3))),MAX($D$16,IFERROR(W336,0)))))))</f>
        <v/>
      </c>
      <c r="X336">
        <f>((F336)+(G336)*(W336))*(W336)</f>
        <v/>
      </c>
      <c r="Y336">
        <f>(((F336)+(G336)*(W336))*(W336))/MAX((F336)+2*(W336)*SQRT(1+(G336)^2),1E-6)</f>
        <v/>
      </c>
      <c r="Z336">
        <f>ABS(K336)/MAX(((F336)+(G336)*(W336))*(W336),1E-6)</f>
        <v/>
      </c>
      <c r="AA336">
        <f>E336+W336</f>
        <v/>
      </c>
      <c r="AB336">
        <f>AA336+((ABS(K336)/MAX(((F336)+(G336)*(W336))*(W336),1E-6))^2)/(2*$I$5)</f>
        <v/>
      </c>
      <c r="AC336">
        <f>((ABS(K336)*$D$6)/(MAX(((F336)+(G336)*(W336))*(W336),1E-6)*MAX(((((F336)+(G336)*(W336))*(W336))/MAX((F336)+2*(W336)*SQRT(1+(G336)^2),1E-6))^(2/3),1E-6)))^2</f>
        <v/>
      </c>
      <c r="AD336">
        <f>ABS(ABS(K336)/MAX(((F336)+(G336)*(W336))*(W336),1E-6))/SQRT($I$5*MAX((((F336)+(G336)*(W336))*(W336))/MAX((F336)+2*(G336)*(W336),1E-6),1E-6))</f>
        <v/>
      </c>
      <c r="AE336">
        <f>((F336)*(W336)^2)/2+(G336)*(W336)^3/3+(ABS(K336)^2)/($I$5*MAX(((F336)+(G336)*(W336))*(W336),1E-6))</f>
        <v/>
      </c>
      <c r="AF336">
        <f>IF($D$20=0,0,IFERROR(AB337+(((AC336+AC337)/2)*J337)+(IF(Z336&gt;Z337,$D$8*((Z336^2-Z337^2)/(2*$I$5)),$D$9*((Z337^2-Z336^2)/(2*$I$5)))+($D$10*(ABS(I337)/90)*(MAX(Z336^2,Z337^2)/(2*$I$5))))-AB336,0))</f>
        <v/>
      </c>
      <c r="AG336">
        <f>IF($D$20=0,1,IFERROR(IF(ROUND(AD336,3)=1,1,IF(AND(ABS(AF336)&lt;$D$19,AD336&lt;1),1,0)),0))</f>
        <v/>
      </c>
      <c r="AH336">
        <f>IFERROR(IF(V32="Supercritical",MAX($D$16,IFERROR(L336,MAX($D$16,POWER((ABS(K336)^2)/($I$5*MAX(F336,0.1)^2),1/3)))),IF(V32="Subcritical",MAX($D$16,IFERROR(W336,MAX($D$16,POWER((ABS(K336)^2)/($I$5*MAX(F336,0.1)^2),1/3)))),IF(AND(IFERROR(V336,0)=1,IFERROR(AG336,0)=1),IF(IFERROR(T336,-1E99)&gt;=IFERROR(AE336,-1E99),MAX($D$16,IFERROR(L336,MAX($D$16,POWER((ABS(K336)^2)/($I$5*MAX(F336,0.1)^2),1/3)))),MAX($D$16,IFERROR(W336,MAX($D$16,POWER((ABS(K336)^2)/($I$5*MAX(F336,0.1)^2),1/3))))),IF(IFERROR(V336,0)=1,MAX($D$16,IFERROR(L336,MAX($D$16,POWER((ABS(K336)^2)/($I$5*MAX(F336,0.1)^2),1/3)))),IF(IFERROR(AG336,0)=1,MAX($D$16,IFERROR(W336,MAX($D$16,POWER((ABS(K336)^2)/($I$5*MAX(F336,0.1)^2),1/3)))),MAX($D$16,POWER((ABS(K336)^2)/($I$5*MAX(F336,0.1)^2),1/3))))))),MAX($D$16,POWER((ABS(K336)^2)/($I$5*MAX(F336,0.1)^2),1/3)))</f>
        <v/>
      </c>
      <c r="AI336">
        <f>E336+AH336</f>
        <v/>
      </c>
      <c r="AJ336">
        <f>AI336+((ABS(K336)/MAX(((F336)+(G336)*(AH336))*(AH336),1E-6))^2)/(2*$I$5)</f>
        <v/>
      </c>
      <c r="AM336" t="n">
        <v>0</v>
      </c>
      <c r="AN336" t="n">
        <v>0</v>
      </c>
      <c r="AO336">
        <f>AM336+AN336</f>
        <v/>
      </c>
      <c r="AP336">
        <f>AP335+AO336</f>
        <v/>
      </c>
      <c r="AQ336">
        <f>ABS(ABS(K336)/MAX(((F336)+(G336)*(AH336))*(AH336),1E-6))/SQRT($I$5*MAX((((F336)+(G336)*(AH336))*(AH336))/MAX((F336)+2*(G336)*(AH336),1E-6),1E-6))</f>
        <v/>
      </c>
      <c r="AR336">
        <f>IF(AQ336&lt;1,"Subcritical","Supercritical")</f>
        <v/>
      </c>
      <c r="AS336">
        <f>((ABS(K336)*$D$6)/(MAX(((F336)+(G336)*(AH336))*(AH336),1E-6)*MAX(((((F336)+(G336)*(AH336))*(AH336))/MAX((F336)+2*(AH336)*SQRT(1+(G336)^2),1E-6))^(2/3),1E-6)))^2</f>
        <v/>
      </c>
    </row>
    <row r="337">
      <c r="A337" t="n">
        <v>188</v>
      </c>
      <c r="B337" t="n">
        <v>186.948</v>
      </c>
      <c r="C337" t="n">
        <v>616396.929</v>
      </c>
      <c r="D337" t="n">
        <v>3097691.824</v>
      </c>
      <c r="E337" t="n">
        <v>632.4684999999999</v>
      </c>
      <c r="F337" t="n">
        <v>5.2</v>
      </c>
      <c r="G337" t="n">
        <v>0</v>
      </c>
      <c r="H337" t="inlineStr">
        <is>
          <t>Normal</t>
        </is>
      </c>
      <c r="I337" t="n">
        <v>0.003</v>
      </c>
      <c r="J337">
        <f>B337-B336</f>
        <v/>
      </c>
      <c r="K337">
        <f>MAX(0,K336-AO336)</f>
        <v/>
      </c>
      <c r="L337">
        <f>IF($D$20=0,IFERROR(L336,MAX($D$16,POWER((ABS(K337)^2)/($I$5*MAX(F337,0.1)^2),1/3))),IF(IFERROR(V336,0)=0,IFERROR(L336,MAX($D$16,POWER((ABS(K337)^2)/($I$5*MAX(F337,0.1)^2),1/3))),IF(OR(IFERROR(L337,0)=0,IFERROR(S336,0)&lt;1,IFERROR(S337,0)&lt;1),MAX($D$16,POWER((ABS(K337)^2)/($I$5*MAX(F337,0.1)^2),1/3)),IF(IFERROR(U337,0)&gt;0,MAX($D$16,IFERROR(L337,0)+((IFERROR(U337,0))*$D$18*IF((IFERROR(S337,0))&lt;1,1,-1))),IF(IFERROR(U337,0)&lt;0,IF(ABS((MAX($D$16,POWER((ABS(K337)^2)/($I$5*MAX(F337,0.1)^2),1/3)))-IFERROR(L337,0))&gt;$D$19,MAX($D$16,IF((MAX($D$16,POWER((ABS(K337)^2)/($I$5*MAX(F337,0.1)^2),1/3)))&gt;IFERROR(L337,0),MIN((MAX($D$16,POWER((ABS(K337)^2)/($I$5*MAX(F337,0.1)^2),1/3))),IFERROR(L337,0)+(MIN(ABS(IFERROR(U337,0))*$D$18,ABS((MAX($D$16,POWER((ABS(K337)^2)/($I$5*MAX(F337,0.1)^2),1/3)))-IFERROR(L337,0))))),MAX((MAX($D$16,POWER((ABS(K337)^2)/($I$5*MAX(F337,0.1)^2),1/3))),IFERROR(L337,0)-(MIN(ABS(IFERROR(U337,0))*$D$18,ABS((MAX($D$16,POWER((ABS(K337)^2)/($I$5*MAX(F337,0.1)^2),1/3)))-IFERROR(L337,0))))))),MAX($D$16,POWER((ABS(K337)^2)/($I$5*MAX(F337,0.1)^2),1/3))),MAX($D$16,IFERROR(L337,0)))))))</f>
        <v/>
      </c>
      <c r="M337">
        <f>((F337)+(G337)*(L337))*(L337)</f>
        <v/>
      </c>
      <c r="N337">
        <f>(((F337)+(G337)*(L337))*(L337))/MAX((F337)+2*(L337)*SQRT(1+(G337)^2),1E-6)</f>
        <v/>
      </c>
      <c r="O337">
        <f>ABS(K337)/MAX(((F337)+(G337)*(L337))*(L337),1E-6)</f>
        <v/>
      </c>
      <c r="P337">
        <f>E337+L337</f>
        <v/>
      </c>
      <c r="Q337">
        <f>P337+((ABS(K337)/MAX(((F337)+(G337)*(L337))*(L337),1E-6))^2)/(2*$I$5)</f>
        <v/>
      </c>
      <c r="R337">
        <f>((ABS(K337)*$D$6)/(MAX(((F337)+(G337)*(L337))*(L337),1E-6)*MAX(((((F337)+(G337)*(L337))*(L337))/MAX((F337)+2*(L337)*SQRT(1+(G337)^2),1E-6))^(2/3),1E-6)))^2</f>
        <v/>
      </c>
      <c r="S337">
        <f>ABS(ABS(K337)/MAX(((F337)+(G337)*(L337))*(L337),1E-6))/SQRT($I$5*MAX((((F337)+(G337)*(L337))*(L337))/MAX((F337)+2*(G337)*(L337),1E-6),1E-6))</f>
        <v/>
      </c>
      <c r="T337">
        <f>((F337)*(L337)^2)/2+(G337)*(L337)^3/3+(ABS(K337)^2)/($I$5*MAX(((F337)+(G337)*(L337))*(L337),1E-6))</f>
        <v/>
      </c>
      <c r="U337">
        <f>IF($D$20=0,0,IFERROR(Q336-(((R336+R337)/2)*J337)-(IF(O336&gt;O337,$D$8*((O336^2-O337^2)/(2*$I$5)),$D$9*((O337^2-O336^2)/(2*$I$5)))+($D$10*(ABS(I337)/90)*(MAX(O336^2,O337^2)/(2*$I$5))))-Q337,0))</f>
        <v/>
      </c>
      <c r="V337">
        <f>IF($D$20=0,1,IFERROR(IF(ROUND(S337,3)=1,1,IF(AND(ABS(U337)&lt;$D$19,S337&gt;1),1,0)),0))</f>
        <v/>
      </c>
      <c r="W337">
        <f>IF($D$20=0,IFERROR(W338,MAX($D$16,POWER((ABS(K337)^2)/($I$5*MAX(F337,0.1)^2),1/3))),IF(IFERROR(AG338,0)=0,IFERROR(W338,MAX($D$16,POWER((ABS(K337)^2)/($I$5*MAX(F337,0.1)^2),1/3))),IF(OR(IFERROR(W337,0)=0,IFERROR(AD338,0)&gt;1),MAX($D$16,POWER((ABS(K337)^2)/($I$5*MAX(F337,0.1)^2),1/3)),IF(IFERROR(AF337,0)&gt;0,MAX($D$16,IFERROR(W337,0)+((IFERROR(AF337,0))*$D$18*IF((IFERROR(AD337,0))&lt;1,1,-1))),IF(IFERROR(AF337,0)&lt;0,IF(ABS((MAX($D$16,POWER((ABS(K337)^2)/($I$5*MAX(F337,0.1)^2),1/3)))-IFERROR(W337,0))&gt;$D$19,MAX($D$16,IF((MAX($D$16,POWER((ABS(K337)^2)/($I$5*MAX(F337,0.1)^2),1/3)))&gt;IFERROR(W337,0),MIN((MAX($D$16,POWER((ABS(K337)^2)/($I$5*MAX(F337,0.1)^2),1/3))),IFERROR(W337,0)+(MIN(ABS(IFERROR(AF337,0))*$D$18,ABS((MAX($D$16,POWER((ABS(K337)^2)/($I$5*MAX(F337,0.1)^2),1/3)))-IFERROR(W337,0))))),MAX((MAX($D$16,POWER((ABS(K337)^2)/($I$5*MAX(F337,0.1)^2),1/3))),IFERROR(W337,0)-(MIN(ABS(IFERROR(AF337,0))*$D$18,ABS((MAX($D$16,POWER((ABS(K337)^2)/($I$5*MAX(F337,0.1)^2),1/3)))-IFERROR(W337,0))))))),MAX($D$16,POWER((ABS(K337)^2)/($I$5*MAX(F337,0.1)^2),1/3))),MAX($D$16,IFERROR(W337,0)))))))</f>
        <v/>
      </c>
      <c r="X337">
        <f>((F337)+(G337)*(W337))*(W337)</f>
        <v/>
      </c>
      <c r="Y337">
        <f>(((F337)+(G337)*(W337))*(W337))/MAX((F337)+2*(W337)*SQRT(1+(G337)^2),1E-6)</f>
        <v/>
      </c>
      <c r="Z337">
        <f>ABS(K337)/MAX(((F337)+(G337)*(W337))*(W337),1E-6)</f>
        <v/>
      </c>
      <c r="AA337">
        <f>E337+W337</f>
        <v/>
      </c>
      <c r="AB337">
        <f>AA337+((ABS(K337)/MAX(((F337)+(G337)*(W337))*(W337),1E-6))^2)/(2*$I$5)</f>
        <v/>
      </c>
      <c r="AC337">
        <f>((ABS(K337)*$D$6)/(MAX(((F337)+(G337)*(W337))*(W337),1E-6)*MAX(((((F337)+(G337)*(W337))*(W337))/MAX((F337)+2*(W337)*SQRT(1+(G337)^2),1E-6))^(2/3),1E-6)))^2</f>
        <v/>
      </c>
      <c r="AD337">
        <f>ABS(ABS(K337)/MAX(((F337)+(G337)*(W337))*(W337),1E-6))/SQRT($I$5*MAX((((F337)+(G337)*(W337))*(W337))/MAX((F337)+2*(G337)*(W337),1E-6),1E-6))</f>
        <v/>
      </c>
      <c r="AE337">
        <f>((F337)*(W337)^2)/2+(G337)*(W337)^3/3+(ABS(K337)^2)/($I$5*MAX(((F337)+(G337)*(W337))*(W337),1E-6))</f>
        <v/>
      </c>
      <c r="AF337">
        <f>IF($D$20=0,0,IFERROR(AB338+(((AC337+AC338)/2)*J338)+(IF(Z337&gt;Z338,$D$8*((Z337^2-Z338^2)/(2*$I$5)),$D$9*((Z338^2-Z337^2)/(2*$I$5)))+($D$10*(ABS(I338)/90)*(MAX(Z337^2,Z338^2)/(2*$I$5))))-AB337,0))</f>
        <v/>
      </c>
      <c r="AG337">
        <f>IF($D$20=0,1,IFERROR(IF(ROUND(AD337,3)=1,1,IF(AND(ABS(AF337)&lt;$D$19,AD337&lt;1),1,0)),0))</f>
        <v/>
      </c>
      <c r="AH337">
        <f>IFERROR(IF(V32="Supercritical",MAX($D$16,IFERROR(L337,MAX($D$16,POWER((ABS(K337)^2)/($I$5*MAX(F337,0.1)^2),1/3)))),IF(V32="Subcritical",MAX($D$16,IFERROR(W337,MAX($D$16,POWER((ABS(K337)^2)/($I$5*MAX(F337,0.1)^2),1/3)))),IF(AND(IFERROR(V337,0)=1,IFERROR(AG337,0)=1),IF(IFERROR(T337,-1E99)&gt;=IFERROR(AE337,-1E99),MAX($D$16,IFERROR(L337,MAX($D$16,POWER((ABS(K337)^2)/($I$5*MAX(F337,0.1)^2),1/3)))),MAX($D$16,IFERROR(W337,MAX($D$16,POWER((ABS(K337)^2)/($I$5*MAX(F337,0.1)^2),1/3))))),IF(IFERROR(V337,0)=1,MAX($D$16,IFERROR(L337,MAX($D$16,POWER((ABS(K337)^2)/($I$5*MAX(F337,0.1)^2),1/3)))),IF(IFERROR(AG337,0)=1,MAX($D$16,IFERROR(W337,MAX($D$16,POWER((ABS(K337)^2)/($I$5*MAX(F337,0.1)^2),1/3)))),MAX($D$16,POWER((ABS(K337)^2)/($I$5*MAX(F337,0.1)^2),1/3))))))),MAX($D$16,POWER((ABS(K337)^2)/($I$5*MAX(F337,0.1)^2),1/3)))</f>
        <v/>
      </c>
      <c r="AI337">
        <f>E337+AH337</f>
        <v/>
      </c>
      <c r="AJ337">
        <f>AI337+((ABS(K337)/MAX(((F337)+(G337)*(AH337))*(AH337),1E-6))^2)/(2*$I$5)</f>
        <v/>
      </c>
      <c r="AM337" t="n">
        <v>0</v>
      </c>
      <c r="AN337" t="n">
        <v>0</v>
      </c>
      <c r="AO337">
        <f>AM337+AN337</f>
        <v/>
      </c>
      <c r="AP337">
        <f>AP336+AO337</f>
        <v/>
      </c>
      <c r="AQ337">
        <f>ABS(ABS(K337)/MAX(((F337)+(G337)*(AH337))*(AH337),1E-6))/SQRT($I$5*MAX((((F337)+(G337)*(AH337))*(AH337))/MAX((F337)+2*(G337)*(AH337),1E-6),1E-6))</f>
        <v/>
      </c>
      <c r="AR337">
        <f>IF(AQ337&lt;1,"Subcritical","Supercritical")</f>
        <v/>
      </c>
      <c r="AS337">
        <f>((ABS(K337)*$D$6)/(MAX(((F337)+(G337)*(AH337))*(AH337),1E-6)*MAX(((((F337)+(G337)*(AH337))*(AH337))/MAX((F337)+2*(AH337)*SQRT(1+(G337)^2),1E-6))^(2/3),1E-6)))^2</f>
        <v/>
      </c>
    </row>
    <row r="338">
      <c r="A338" t="n">
        <v>189</v>
      </c>
      <c r="B338" t="n">
        <v>187.948</v>
      </c>
      <c r="C338" t="n">
        <v>616395.9300000001</v>
      </c>
      <c r="D338" t="n">
        <v>3097691.776</v>
      </c>
      <c r="E338" t="n">
        <v>632.468</v>
      </c>
      <c r="F338" t="n">
        <v>5.2</v>
      </c>
      <c r="G338" t="n">
        <v>0</v>
      </c>
      <c r="H338" t="inlineStr">
        <is>
          <t>Normal</t>
        </is>
      </c>
      <c r="I338" t="n">
        <v>0.057</v>
      </c>
      <c r="J338">
        <f>B338-B337</f>
        <v/>
      </c>
      <c r="K338">
        <f>MAX(0,K337-AO337)</f>
        <v/>
      </c>
      <c r="L338">
        <f>IF($D$20=0,IFERROR(L337,MAX($D$16,POWER((ABS(K338)^2)/($I$5*MAX(F338,0.1)^2),1/3))),IF(IFERROR(V337,0)=0,IFERROR(L337,MAX($D$16,POWER((ABS(K338)^2)/($I$5*MAX(F338,0.1)^2),1/3))),IF(OR(IFERROR(L338,0)=0,IFERROR(S337,0)&lt;1,IFERROR(S338,0)&lt;1),MAX($D$16,POWER((ABS(K338)^2)/($I$5*MAX(F338,0.1)^2),1/3)),IF(IFERROR(U338,0)&gt;0,MAX($D$16,IFERROR(L338,0)+((IFERROR(U338,0))*$D$18*IF((IFERROR(S338,0))&lt;1,1,-1))),IF(IFERROR(U338,0)&lt;0,IF(ABS((MAX($D$16,POWER((ABS(K338)^2)/($I$5*MAX(F338,0.1)^2),1/3)))-IFERROR(L338,0))&gt;$D$19,MAX($D$16,IF((MAX($D$16,POWER((ABS(K338)^2)/($I$5*MAX(F338,0.1)^2),1/3)))&gt;IFERROR(L338,0),MIN((MAX($D$16,POWER((ABS(K338)^2)/($I$5*MAX(F338,0.1)^2),1/3))),IFERROR(L338,0)+(MIN(ABS(IFERROR(U338,0))*$D$18,ABS((MAX($D$16,POWER((ABS(K338)^2)/($I$5*MAX(F338,0.1)^2),1/3)))-IFERROR(L338,0))))),MAX((MAX($D$16,POWER((ABS(K338)^2)/($I$5*MAX(F338,0.1)^2),1/3))),IFERROR(L338,0)-(MIN(ABS(IFERROR(U338,0))*$D$18,ABS((MAX($D$16,POWER((ABS(K338)^2)/($I$5*MAX(F338,0.1)^2),1/3)))-IFERROR(L338,0))))))),MAX($D$16,POWER((ABS(K338)^2)/($I$5*MAX(F338,0.1)^2),1/3))),MAX($D$16,IFERROR(L338,0)))))))</f>
        <v/>
      </c>
      <c r="M338">
        <f>((F338)+(G338)*(L338))*(L338)</f>
        <v/>
      </c>
      <c r="N338">
        <f>(((F338)+(G338)*(L338))*(L338))/MAX((F338)+2*(L338)*SQRT(1+(G338)^2),1E-6)</f>
        <v/>
      </c>
      <c r="O338">
        <f>ABS(K338)/MAX(((F338)+(G338)*(L338))*(L338),1E-6)</f>
        <v/>
      </c>
      <c r="P338">
        <f>E338+L338</f>
        <v/>
      </c>
      <c r="Q338">
        <f>P338+((ABS(K338)/MAX(((F338)+(G338)*(L338))*(L338),1E-6))^2)/(2*$I$5)</f>
        <v/>
      </c>
      <c r="R338">
        <f>((ABS(K338)*$D$6)/(MAX(((F338)+(G338)*(L338))*(L338),1E-6)*MAX(((((F338)+(G338)*(L338))*(L338))/MAX((F338)+2*(L338)*SQRT(1+(G338)^2),1E-6))^(2/3),1E-6)))^2</f>
        <v/>
      </c>
      <c r="S338">
        <f>ABS(ABS(K338)/MAX(((F338)+(G338)*(L338))*(L338),1E-6))/SQRT($I$5*MAX((((F338)+(G338)*(L338))*(L338))/MAX((F338)+2*(G338)*(L338),1E-6),1E-6))</f>
        <v/>
      </c>
      <c r="T338">
        <f>((F338)*(L338)^2)/2+(G338)*(L338)^3/3+(ABS(K338)^2)/($I$5*MAX(((F338)+(G338)*(L338))*(L338),1E-6))</f>
        <v/>
      </c>
      <c r="U338">
        <f>IF($D$20=0,0,IFERROR(Q337-(((R337+R338)/2)*J338)-(IF(O337&gt;O338,$D$8*((O337^2-O338^2)/(2*$I$5)),$D$9*((O338^2-O337^2)/(2*$I$5)))+($D$10*(ABS(I338)/90)*(MAX(O337^2,O338^2)/(2*$I$5))))-Q338,0))</f>
        <v/>
      </c>
      <c r="V338">
        <f>IF($D$20=0,1,IFERROR(IF(ROUND(S338,3)=1,1,IF(AND(ABS(U338)&lt;$D$19,S338&gt;1),1,0)),0))</f>
        <v/>
      </c>
      <c r="W338">
        <f>IF($D$20=0,IFERROR(W339,MAX($D$16,POWER((ABS(K338)^2)/($I$5*MAX(F338,0.1)^2),1/3))),IF(IFERROR(AG339,0)=0,IFERROR(W339,MAX($D$16,POWER((ABS(K338)^2)/($I$5*MAX(F338,0.1)^2),1/3))),IF(OR(IFERROR(W338,0)=0,IFERROR(AD339,0)&gt;1),MAX($D$16,POWER((ABS(K338)^2)/($I$5*MAX(F338,0.1)^2),1/3)),IF(IFERROR(AF338,0)&gt;0,MAX($D$16,IFERROR(W338,0)+((IFERROR(AF338,0))*$D$18*IF((IFERROR(AD338,0))&lt;1,1,-1))),IF(IFERROR(AF338,0)&lt;0,IF(ABS((MAX($D$16,POWER((ABS(K338)^2)/($I$5*MAX(F338,0.1)^2),1/3)))-IFERROR(W338,0))&gt;$D$19,MAX($D$16,IF((MAX($D$16,POWER((ABS(K338)^2)/($I$5*MAX(F338,0.1)^2),1/3)))&gt;IFERROR(W338,0),MIN((MAX($D$16,POWER((ABS(K338)^2)/($I$5*MAX(F338,0.1)^2),1/3))),IFERROR(W338,0)+(MIN(ABS(IFERROR(AF338,0))*$D$18,ABS((MAX($D$16,POWER((ABS(K338)^2)/($I$5*MAX(F338,0.1)^2),1/3)))-IFERROR(W338,0))))),MAX((MAX($D$16,POWER((ABS(K338)^2)/($I$5*MAX(F338,0.1)^2),1/3))),IFERROR(W338,0)-(MIN(ABS(IFERROR(AF338,0))*$D$18,ABS((MAX($D$16,POWER((ABS(K338)^2)/($I$5*MAX(F338,0.1)^2),1/3)))-IFERROR(W338,0))))))),MAX($D$16,POWER((ABS(K338)^2)/($I$5*MAX(F338,0.1)^2),1/3))),MAX($D$16,IFERROR(W338,0)))))))</f>
        <v/>
      </c>
      <c r="X338">
        <f>((F338)+(G338)*(W338))*(W338)</f>
        <v/>
      </c>
      <c r="Y338">
        <f>(((F338)+(G338)*(W338))*(W338))/MAX((F338)+2*(W338)*SQRT(1+(G338)^2),1E-6)</f>
        <v/>
      </c>
      <c r="Z338">
        <f>ABS(K338)/MAX(((F338)+(G338)*(W338))*(W338),1E-6)</f>
        <v/>
      </c>
      <c r="AA338">
        <f>E338+W338</f>
        <v/>
      </c>
      <c r="AB338">
        <f>AA338+((ABS(K338)/MAX(((F338)+(G338)*(W338))*(W338),1E-6))^2)/(2*$I$5)</f>
        <v/>
      </c>
      <c r="AC338">
        <f>((ABS(K338)*$D$6)/(MAX(((F338)+(G338)*(W338))*(W338),1E-6)*MAX(((((F338)+(G338)*(W338))*(W338))/MAX((F338)+2*(W338)*SQRT(1+(G338)^2),1E-6))^(2/3),1E-6)))^2</f>
        <v/>
      </c>
      <c r="AD338">
        <f>ABS(ABS(K338)/MAX(((F338)+(G338)*(W338))*(W338),1E-6))/SQRT($I$5*MAX((((F338)+(G338)*(W338))*(W338))/MAX((F338)+2*(G338)*(W338),1E-6),1E-6))</f>
        <v/>
      </c>
      <c r="AE338">
        <f>((F338)*(W338)^2)/2+(G338)*(W338)^3/3+(ABS(K338)^2)/($I$5*MAX(((F338)+(G338)*(W338))*(W338),1E-6))</f>
        <v/>
      </c>
      <c r="AF338">
        <f>IF($D$20=0,0,IFERROR(AB339+(((AC338+AC339)/2)*J339)+(IF(Z338&gt;Z339,$D$8*((Z338^2-Z339^2)/(2*$I$5)),$D$9*((Z339^2-Z338^2)/(2*$I$5)))+($D$10*(ABS(I339)/90)*(MAX(Z338^2,Z339^2)/(2*$I$5))))-AB338,0))</f>
        <v/>
      </c>
      <c r="AG338">
        <f>IF($D$20=0,1,IFERROR(IF(ROUND(AD338,3)=1,1,IF(AND(ABS(AF338)&lt;$D$19,AD338&lt;1),1,0)),0))</f>
        <v/>
      </c>
      <c r="AH338">
        <f>IFERROR(IF(V32="Supercritical",MAX($D$16,IFERROR(L338,MAX($D$16,POWER((ABS(K338)^2)/($I$5*MAX(F338,0.1)^2),1/3)))),IF(V32="Subcritical",MAX($D$16,IFERROR(W338,MAX($D$16,POWER((ABS(K338)^2)/($I$5*MAX(F338,0.1)^2),1/3)))),IF(AND(IFERROR(V338,0)=1,IFERROR(AG338,0)=1),IF(IFERROR(T338,-1E99)&gt;=IFERROR(AE338,-1E99),MAX($D$16,IFERROR(L338,MAX($D$16,POWER((ABS(K338)^2)/($I$5*MAX(F338,0.1)^2),1/3)))),MAX($D$16,IFERROR(W338,MAX($D$16,POWER((ABS(K338)^2)/($I$5*MAX(F338,0.1)^2),1/3))))),IF(IFERROR(V338,0)=1,MAX($D$16,IFERROR(L338,MAX($D$16,POWER((ABS(K338)^2)/($I$5*MAX(F338,0.1)^2),1/3)))),IF(IFERROR(AG338,0)=1,MAX($D$16,IFERROR(W338,MAX($D$16,POWER((ABS(K338)^2)/($I$5*MAX(F338,0.1)^2),1/3)))),MAX($D$16,POWER((ABS(K338)^2)/($I$5*MAX(F338,0.1)^2),1/3))))))),MAX($D$16,POWER((ABS(K338)^2)/($I$5*MAX(F338,0.1)^2),1/3)))</f>
        <v/>
      </c>
      <c r="AI338">
        <f>E338+AH338</f>
        <v/>
      </c>
      <c r="AJ338">
        <f>AI338+((ABS(K338)/MAX(((F338)+(G338)*(AH338))*(AH338),1E-6))^2)/(2*$I$5)</f>
        <v/>
      </c>
      <c r="AM338" t="n">
        <v>0</v>
      </c>
      <c r="AN338" t="n">
        <v>0</v>
      </c>
      <c r="AO338">
        <f>AM338+AN338</f>
        <v/>
      </c>
      <c r="AP338">
        <f>AP337+AO338</f>
        <v/>
      </c>
      <c r="AQ338">
        <f>ABS(ABS(K338)/MAX(((F338)+(G338)*(AH338))*(AH338),1E-6))/SQRT($I$5*MAX((((F338)+(G338)*(AH338))*(AH338))/MAX((F338)+2*(G338)*(AH338),1E-6),1E-6))</f>
        <v/>
      </c>
      <c r="AR338">
        <f>IF(AQ338&lt;1,"Subcritical","Supercritical")</f>
        <v/>
      </c>
      <c r="AS338">
        <f>((ABS(K338)*$D$6)/(MAX(((F338)+(G338)*(AH338))*(AH338),1E-6)*MAX(((((F338)+(G338)*(AH338))*(AH338))/MAX((F338)+2*(AH338)*SQRT(1+(G338)^2),1E-6))^(2/3),1E-6)))^2</f>
        <v/>
      </c>
    </row>
    <row r="339">
      <c r="A339" t="n">
        <v>190</v>
      </c>
      <c r="B339" t="n">
        <v>188.948</v>
      </c>
      <c r="C339" t="n">
        <v>616394.931</v>
      </c>
      <c r="D339" t="n">
        <v>3097691.729</v>
      </c>
      <c r="E339" t="n">
        <v>632.4675</v>
      </c>
      <c r="F339" t="n">
        <v>5.2</v>
      </c>
      <c r="G339" t="n">
        <v>0</v>
      </c>
      <c r="H339" t="inlineStr">
        <is>
          <t>Normal</t>
        </is>
      </c>
      <c r="I339" t="n">
        <v>0.057</v>
      </c>
      <c r="J339">
        <f>B339-B338</f>
        <v/>
      </c>
      <c r="K339">
        <f>MAX(0,K338-AO338)</f>
        <v/>
      </c>
      <c r="L339">
        <f>IF($D$20=0,IFERROR(L338,MAX($D$16,POWER((ABS(K339)^2)/($I$5*MAX(F339,0.1)^2),1/3))),IF(IFERROR(V338,0)=0,IFERROR(L338,MAX($D$16,POWER((ABS(K339)^2)/($I$5*MAX(F339,0.1)^2),1/3))),IF(OR(IFERROR(L339,0)=0,IFERROR(S338,0)&lt;1,IFERROR(S339,0)&lt;1),MAX($D$16,POWER((ABS(K339)^2)/($I$5*MAX(F339,0.1)^2),1/3)),IF(IFERROR(U339,0)&gt;0,MAX($D$16,IFERROR(L339,0)+((IFERROR(U339,0))*$D$18*IF((IFERROR(S339,0))&lt;1,1,-1))),IF(IFERROR(U339,0)&lt;0,IF(ABS((MAX($D$16,POWER((ABS(K339)^2)/($I$5*MAX(F339,0.1)^2),1/3)))-IFERROR(L339,0))&gt;$D$19,MAX($D$16,IF((MAX($D$16,POWER((ABS(K339)^2)/($I$5*MAX(F339,0.1)^2),1/3)))&gt;IFERROR(L339,0),MIN((MAX($D$16,POWER((ABS(K339)^2)/($I$5*MAX(F339,0.1)^2),1/3))),IFERROR(L339,0)+(MIN(ABS(IFERROR(U339,0))*$D$18,ABS((MAX($D$16,POWER((ABS(K339)^2)/($I$5*MAX(F339,0.1)^2),1/3)))-IFERROR(L339,0))))),MAX((MAX($D$16,POWER((ABS(K339)^2)/($I$5*MAX(F339,0.1)^2),1/3))),IFERROR(L339,0)-(MIN(ABS(IFERROR(U339,0))*$D$18,ABS((MAX($D$16,POWER((ABS(K339)^2)/($I$5*MAX(F339,0.1)^2),1/3)))-IFERROR(L339,0))))))),MAX($D$16,POWER((ABS(K339)^2)/($I$5*MAX(F339,0.1)^2),1/3))),MAX($D$16,IFERROR(L339,0)))))))</f>
        <v/>
      </c>
      <c r="M339">
        <f>((F339)+(G339)*(L339))*(L339)</f>
        <v/>
      </c>
      <c r="N339">
        <f>(((F339)+(G339)*(L339))*(L339))/MAX((F339)+2*(L339)*SQRT(1+(G339)^2),1E-6)</f>
        <v/>
      </c>
      <c r="O339">
        <f>ABS(K339)/MAX(((F339)+(G339)*(L339))*(L339),1E-6)</f>
        <v/>
      </c>
      <c r="P339">
        <f>E339+L339</f>
        <v/>
      </c>
      <c r="Q339">
        <f>P339+((ABS(K339)/MAX(((F339)+(G339)*(L339))*(L339),1E-6))^2)/(2*$I$5)</f>
        <v/>
      </c>
      <c r="R339">
        <f>((ABS(K339)*$D$6)/(MAX(((F339)+(G339)*(L339))*(L339),1E-6)*MAX(((((F339)+(G339)*(L339))*(L339))/MAX((F339)+2*(L339)*SQRT(1+(G339)^2),1E-6))^(2/3),1E-6)))^2</f>
        <v/>
      </c>
      <c r="S339">
        <f>ABS(ABS(K339)/MAX(((F339)+(G339)*(L339))*(L339),1E-6))/SQRT($I$5*MAX((((F339)+(G339)*(L339))*(L339))/MAX((F339)+2*(G339)*(L339),1E-6),1E-6))</f>
        <v/>
      </c>
      <c r="T339">
        <f>((F339)*(L339)^2)/2+(G339)*(L339)^3/3+(ABS(K339)^2)/($I$5*MAX(((F339)+(G339)*(L339))*(L339),1E-6))</f>
        <v/>
      </c>
      <c r="U339">
        <f>IF($D$20=0,0,IFERROR(Q338-(((R338+R339)/2)*J339)-(IF(O338&gt;O339,$D$8*((O338^2-O339^2)/(2*$I$5)),$D$9*((O339^2-O338^2)/(2*$I$5)))+($D$10*(ABS(I339)/90)*(MAX(O338^2,O339^2)/(2*$I$5))))-Q339,0))</f>
        <v/>
      </c>
      <c r="V339">
        <f>IF($D$20=0,1,IFERROR(IF(ROUND(S339,3)=1,1,IF(AND(ABS(U339)&lt;$D$19,S339&gt;1),1,0)),0))</f>
        <v/>
      </c>
      <c r="W339">
        <f>IF($D$20=0,IFERROR(W340,MAX($D$16,POWER((ABS(K339)^2)/($I$5*MAX(F339,0.1)^2),1/3))),IF(IFERROR(AG340,0)=0,IFERROR(W340,MAX($D$16,POWER((ABS(K339)^2)/($I$5*MAX(F339,0.1)^2),1/3))),IF(OR(IFERROR(W339,0)=0,IFERROR(AD340,0)&gt;1),MAX($D$16,POWER((ABS(K339)^2)/($I$5*MAX(F339,0.1)^2),1/3)),IF(IFERROR(AF339,0)&gt;0,MAX($D$16,IFERROR(W339,0)+((IFERROR(AF339,0))*$D$18*IF((IFERROR(AD339,0))&lt;1,1,-1))),IF(IFERROR(AF339,0)&lt;0,IF(ABS((MAX($D$16,POWER((ABS(K339)^2)/($I$5*MAX(F339,0.1)^2),1/3)))-IFERROR(W339,0))&gt;$D$19,MAX($D$16,IF((MAX($D$16,POWER((ABS(K339)^2)/($I$5*MAX(F339,0.1)^2),1/3)))&gt;IFERROR(W339,0),MIN((MAX($D$16,POWER((ABS(K339)^2)/($I$5*MAX(F339,0.1)^2),1/3))),IFERROR(W339,0)+(MIN(ABS(IFERROR(AF339,0))*$D$18,ABS((MAX($D$16,POWER((ABS(K339)^2)/($I$5*MAX(F339,0.1)^2),1/3)))-IFERROR(W339,0))))),MAX((MAX($D$16,POWER((ABS(K339)^2)/($I$5*MAX(F339,0.1)^2),1/3))),IFERROR(W339,0)-(MIN(ABS(IFERROR(AF339,0))*$D$18,ABS((MAX($D$16,POWER((ABS(K339)^2)/($I$5*MAX(F339,0.1)^2),1/3)))-IFERROR(W339,0))))))),MAX($D$16,POWER((ABS(K339)^2)/($I$5*MAX(F339,0.1)^2),1/3))),MAX($D$16,IFERROR(W339,0)))))))</f>
        <v/>
      </c>
      <c r="X339">
        <f>((F339)+(G339)*(W339))*(W339)</f>
        <v/>
      </c>
      <c r="Y339">
        <f>(((F339)+(G339)*(W339))*(W339))/MAX((F339)+2*(W339)*SQRT(1+(G339)^2),1E-6)</f>
        <v/>
      </c>
      <c r="Z339">
        <f>ABS(K339)/MAX(((F339)+(G339)*(W339))*(W339),1E-6)</f>
        <v/>
      </c>
      <c r="AA339">
        <f>E339+W339</f>
        <v/>
      </c>
      <c r="AB339">
        <f>AA339+((ABS(K339)/MAX(((F339)+(G339)*(W339))*(W339),1E-6))^2)/(2*$I$5)</f>
        <v/>
      </c>
      <c r="AC339">
        <f>((ABS(K339)*$D$6)/(MAX(((F339)+(G339)*(W339))*(W339),1E-6)*MAX(((((F339)+(G339)*(W339))*(W339))/MAX((F339)+2*(W339)*SQRT(1+(G339)^2),1E-6))^(2/3),1E-6)))^2</f>
        <v/>
      </c>
      <c r="AD339">
        <f>ABS(ABS(K339)/MAX(((F339)+(G339)*(W339))*(W339),1E-6))/SQRT($I$5*MAX((((F339)+(G339)*(W339))*(W339))/MAX((F339)+2*(G339)*(W339),1E-6),1E-6))</f>
        <v/>
      </c>
      <c r="AE339">
        <f>((F339)*(W339)^2)/2+(G339)*(W339)^3/3+(ABS(K339)^2)/($I$5*MAX(((F339)+(G339)*(W339))*(W339),1E-6))</f>
        <v/>
      </c>
      <c r="AF339">
        <f>IF($D$20=0,0,IFERROR(AB340+(((AC339+AC340)/2)*J340)+(IF(Z339&gt;Z340,$D$8*((Z339^2-Z340^2)/(2*$I$5)),$D$9*((Z340^2-Z339^2)/(2*$I$5)))+($D$10*(ABS(I340)/90)*(MAX(Z339^2,Z340^2)/(2*$I$5))))-AB339,0))</f>
        <v/>
      </c>
      <c r="AG339">
        <f>IF($D$20=0,1,IFERROR(IF(ROUND(AD339,3)=1,1,IF(AND(ABS(AF339)&lt;$D$19,AD339&lt;1),1,0)),0))</f>
        <v/>
      </c>
      <c r="AH339">
        <f>IFERROR(IF(V32="Supercritical",MAX($D$16,IFERROR(L339,MAX($D$16,POWER((ABS(K339)^2)/($I$5*MAX(F339,0.1)^2),1/3)))),IF(V32="Subcritical",MAX($D$16,IFERROR(W339,MAX($D$16,POWER((ABS(K339)^2)/($I$5*MAX(F339,0.1)^2),1/3)))),IF(AND(IFERROR(V339,0)=1,IFERROR(AG339,0)=1),IF(IFERROR(T339,-1E99)&gt;=IFERROR(AE339,-1E99),MAX($D$16,IFERROR(L339,MAX($D$16,POWER((ABS(K339)^2)/($I$5*MAX(F339,0.1)^2),1/3)))),MAX($D$16,IFERROR(W339,MAX($D$16,POWER((ABS(K339)^2)/($I$5*MAX(F339,0.1)^2),1/3))))),IF(IFERROR(V339,0)=1,MAX($D$16,IFERROR(L339,MAX($D$16,POWER((ABS(K339)^2)/($I$5*MAX(F339,0.1)^2),1/3)))),IF(IFERROR(AG339,0)=1,MAX($D$16,IFERROR(W339,MAX($D$16,POWER((ABS(K339)^2)/($I$5*MAX(F339,0.1)^2),1/3)))),MAX($D$16,POWER((ABS(K339)^2)/($I$5*MAX(F339,0.1)^2),1/3))))))),MAX($D$16,POWER((ABS(K339)^2)/($I$5*MAX(F339,0.1)^2),1/3)))</f>
        <v/>
      </c>
      <c r="AI339">
        <f>E339+AH339</f>
        <v/>
      </c>
      <c r="AJ339">
        <f>AI339+((ABS(K339)/MAX(((F339)+(G339)*(AH339))*(AH339),1E-6))^2)/(2*$I$5)</f>
        <v/>
      </c>
      <c r="AM339" t="n">
        <v>0</v>
      </c>
      <c r="AN339" t="n">
        <v>0</v>
      </c>
      <c r="AO339">
        <f>AM339+AN339</f>
        <v/>
      </c>
      <c r="AP339">
        <f>AP338+AO339</f>
        <v/>
      </c>
      <c r="AQ339">
        <f>ABS(ABS(K339)/MAX(((F339)+(G339)*(AH339))*(AH339),1E-6))/SQRT($I$5*MAX((((F339)+(G339)*(AH339))*(AH339))/MAX((F339)+2*(G339)*(AH339),1E-6),1E-6))</f>
        <v/>
      </c>
      <c r="AR339">
        <f>IF(AQ339&lt;1,"Subcritical","Supercritical")</f>
        <v/>
      </c>
      <c r="AS339">
        <f>((ABS(K339)*$D$6)/(MAX(((F339)+(G339)*(AH339))*(AH339),1E-6)*MAX(((((F339)+(G339)*(AH339))*(AH339))/MAX((F339)+2*(AH339)*SQRT(1+(G339)^2),1E-6))^(2/3),1E-6)))^2</f>
        <v/>
      </c>
    </row>
    <row r="340">
      <c r="A340" t="n">
        <v>191</v>
      </c>
      <c r="B340" t="n">
        <v>189.948</v>
      </c>
      <c r="C340" t="n">
        <v>616393.932</v>
      </c>
      <c r="D340" t="n">
        <v>3097691.681</v>
      </c>
      <c r="E340" t="n">
        <v>632.467</v>
      </c>
      <c r="F340" t="n">
        <v>5.2</v>
      </c>
      <c r="G340" t="n">
        <v>0</v>
      </c>
      <c r="H340" t="inlineStr">
        <is>
          <t>Normal</t>
        </is>
      </c>
      <c r="I340" t="n">
        <v>0</v>
      </c>
      <c r="J340">
        <f>B340-B339</f>
        <v/>
      </c>
      <c r="K340">
        <f>MAX(0,K339-AO339)</f>
        <v/>
      </c>
      <c r="L340">
        <f>IF($D$20=0,IFERROR(L339,MAX($D$16,POWER((ABS(K340)^2)/($I$5*MAX(F340,0.1)^2),1/3))),IF(IFERROR(V339,0)=0,IFERROR(L339,MAX($D$16,POWER((ABS(K340)^2)/($I$5*MAX(F340,0.1)^2),1/3))),IF(OR(IFERROR(L340,0)=0,IFERROR(S339,0)&lt;1,IFERROR(S340,0)&lt;1),MAX($D$16,POWER((ABS(K340)^2)/($I$5*MAX(F340,0.1)^2),1/3)),IF(IFERROR(U340,0)&gt;0,MAX($D$16,IFERROR(L340,0)+((IFERROR(U340,0))*$D$18*IF((IFERROR(S340,0))&lt;1,1,-1))),IF(IFERROR(U340,0)&lt;0,IF(ABS((MAX($D$16,POWER((ABS(K340)^2)/($I$5*MAX(F340,0.1)^2),1/3)))-IFERROR(L340,0))&gt;$D$19,MAX($D$16,IF((MAX($D$16,POWER((ABS(K340)^2)/($I$5*MAX(F340,0.1)^2),1/3)))&gt;IFERROR(L340,0),MIN((MAX($D$16,POWER((ABS(K340)^2)/($I$5*MAX(F340,0.1)^2),1/3))),IFERROR(L340,0)+(MIN(ABS(IFERROR(U340,0))*$D$18,ABS((MAX($D$16,POWER((ABS(K340)^2)/($I$5*MAX(F340,0.1)^2),1/3)))-IFERROR(L340,0))))),MAX((MAX($D$16,POWER((ABS(K340)^2)/($I$5*MAX(F340,0.1)^2),1/3))),IFERROR(L340,0)-(MIN(ABS(IFERROR(U340,0))*$D$18,ABS((MAX($D$16,POWER((ABS(K340)^2)/($I$5*MAX(F340,0.1)^2),1/3)))-IFERROR(L340,0))))))),MAX($D$16,POWER((ABS(K340)^2)/($I$5*MAX(F340,0.1)^2),1/3))),MAX($D$16,IFERROR(L340,0)))))))</f>
        <v/>
      </c>
      <c r="M340">
        <f>((F340)+(G340)*(L340))*(L340)</f>
        <v/>
      </c>
      <c r="N340">
        <f>(((F340)+(G340)*(L340))*(L340))/MAX((F340)+2*(L340)*SQRT(1+(G340)^2),1E-6)</f>
        <v/>
      </c>
      <c r="O340">
        <f>ABS(K340)/MAX(((F340)+(G340)*(L340))*(L340),1E-6)</f>
        <v/>
      </c>
      <c r="P340">
        <f>E340+L340</f>
        <v/>
      </c>
      <c r="Q340">
        <f>P340+((ABS(K340)/MAX(((F340)+(G340)*(L340))*(L340),1E-6))^2)/(2*$I$5)</f>
        <v/>
      </c>
      <c r="R340">
        <f>((ABS(K340)*$D$6)/(MAX(((F340)+(G340)*(L340))*(L340),1E-6)*MAX(((((F340)+(G340)*(L340))*(L340))/MAX((F340)+2*(L340)*SQRT(1+(G340)^2),1E-6))^(2/3),1E-6)))^2</f>
        <v/>
      </c>
      <c r="S340">
        <f>ABS(ABS(K340)/MAX(((F340)+(G340)*(L340))*(L340),1E-6))/SQRT($I$5*MAX((((F340)+(G340)*(L340))*(L340))/MAX((F340)+2*(G340)*(L340),1E-6),1E-6))</f>
        <v/>
      </c>
      <c r="T340">
        <f>((F340)*(L340)^2)/2+(G340)*(L340)^3/3+(ABS(K340)^2)/($I$5*MAX(((F340)+(G340)*(L340))*(L340),1E-6))</f>
        <v/>
      </c>
      <c r="U340">
        <f>IF($D$20=0,0,IFERROR(Q339-(((R339+R340)/2)*J340)-(IF(O339&gt;O340,$D$8*((O339^2-O340^2)/(2*$I$5)),$D$9*((O340^2-O339^2)/(2*$I$5)))+($D$10*(ABS(I340)/90)*(MAX(O339^2,O340^2)/(2*$I$5))))-Q340,0))</f>
        <v/>
      </c>
      <c r="V340">
        <f>IF($D$20=0,1,IFERROR(IF(ROUND(S340,3)=1,1,IF(AND(ABS(U340)&lt;$D$19,S340&gt;1),1,0)),0))</f>
        <v/>
      </c>
      <c r="W340">
        <f>IF($D$20=0,IFERROR(W341,MAX($D$16,POWER((ABS(K340)^2)/($I$5*MAX(F340,0.1)^2),1/3))),IF(IFERROR(AG341,0)=0,IFERROR(W341,MAX($D$16,POWER((ABS(K340)^2)/($I$5*MAX(F340,0.1)^2),1/3))),IF(OR(IFERROR(W340,0)=0,IFERROR(AD341,0)&gt;1),MAX($D$16,POWER((ABS(K340)^2)/($I$5*MAX(F340,0.1)^2),1/3)),IF(IFERROR(AF340,0)&gt;0,MAX($D$16,IFERROR(W340,0)+((IFERROR(AF340,0))*$D$18*IF((IFERROR(AD340,0))&lt;1,1,-1))),IF(IFERROR(AF340,0)&lt;0,IF(ABS((MAX($D$16,POWER((ABS(K340)^2)/($I$5*MAX(F340,0.1)^2),1/3)))-IFERROR(W340,0))&gt;$D$19,MAX($D$16,IF((MAX($D$16,POWER((ABS(K340)^2)/($I$5*MAX(F340,0.1)^2),1/3)))&gt;IFERROR(W340,0),MIN((MAX($D$16,POWER((ABS(K340)^2)/($I$5*MAX(F340,0.1)^2),1/3))),IFERROR(W340,0)+(MIN(ABS(IFERROR(AF340,0))*$D$18,ABS((MAX($D$16,POWER((ABS(K340)^2)/($I$5*MAX(F340,0.1)^2),1/3)))-IFERROR(W340,0))))),MAX((MAX($D$16,POWER((ABS(K340)^2)/($I$5*MAX(F340,0.1)^2),1/3))),IFERROR(W340,0)-(MIN(ABS(IFERROR(AF340,0))*$D$18,ABS((MAX($D$16,POWER((ABS(K340)^2)/($I$5*MAX(F340,0.1)^2),1/3)))-IFERROR(W340,0))))))),MAX($D$16,POWER((ABS(K340)^2)/($I$5*MAX(F340,0.1)^2),1/3))),MAX($D$16,IFERROR(W340,0)))))))</f>
        <v/>
      </c>
      <c r="X340">
        <f>((F340)+(G340)*(W340))*(W340)</f>
        <v/>
      </c>
      <c r="Y340">
        <f>(((F340)+(G340)*(W340))*(W340))/MAX((F340)+2*(W340)*SQRT(1+(G340)^2),1E-6)</f>
        <v/>
      </c>
      <c r="Z340">
        <f>ABS(K340)/MAX(((F340)+(G340)*(W340))*(W340),1E-6)</f>
        <v/>
      </c>
      <c r="AA340">
        <f>E340+W340</f>
        <v/>
      </c>
      <c r="AB340">
        <f>AA340+((ABS(K340)/MAX(((F340)+(G340)*(W340))*(W340),1E-6))^2)/(2*$I$5)</f>
        <v/>
      </c>
      <c r="AC340">
        <f>((ABS(K340)*$D$6)/(MAX(((F340)+(G340)*(W340))*(W340),1E-6)*MAX(((((F340)+(G340)*(W340))*(W340))/MAX((F340)+2*(W340)*SQRT(1+(G340)^2),1E-6))^(2/3),1E-6)))^2</f>
        <v/>
      </c>
      <c r="AD340">
        <f>ABS(ABS(K340)/MAX(((F340)+(G340)*(W340))*(W340),1E-6))/SQRT($I$5*MAX((((F340)+(G340)*(W340))*(W340))/MAX((F340)+2*(G340)*(W340),1E-6),1E-6))</f>
        <v/>
      </c>
      <c r="AE340">
        <f>((F340)*(W340)^2)/2+(G340)*(W340)^3/3+(ABS(K340)^2)/($I$5*MAX(((F340)+(G340)*(W340))*(W340),1E-6))</f>
        <v/>
      </c>
      <c r="AF340">
        <f>IF($D$20=0,0,IFERROR(AB341+(((AC340+AC341)/2)*J341)+(IF(Z340&gt;Z341,$D$8*((Z340^2-Z341^2)/(2*$I$5)),$D$9*((Z341^2-Z340^2)/(2*$I$5)))+($D$10*(ABS(I341)/90)*(MAX(Z340^2,Z341^2)/(2*$I$5))))-AB340,0))</f>
        <v/>
      </c>
      <c r="AG340">
        <f>IF($D$20=0,1,IFERROR(IF(ROUND(AD340,3)=1,1,IF(AND(ABS(AF340)&lt;$D$19,AD340&lt;1),1,0)),0))</f>
        <v/>
      </c>
      <c r="AH340">
        <f>IFERROR(IF(V32="Supercritical",MAX($D$16,IFERROR(L340,MAX($D$16,POWER((ABS(K340)^2)/($I$5*MAX(F340,0.1)^2),1/3)))),IF(V32="Subcritical",MAX($D$16,IFERROR(W340,MAX($D$16,POWER((ABS(K340)^2)/($I$5*MAX(F340,0.1)^2),1/3)))),IF(AND(IFERROR(V340,0)=1,IFERROR(AG340,0)=1),IF(IFERROR(T340,-1E99)&gt;=IFERROR(AE340,-1E99),MAX($D$16,IFERROR(L340,MAX($D$16,POWER((ABS(K340)^2)/($I$5*MAX(F340,0.1)^2),1/3)))),MAX($D$16,IFERROR(W340,MAX($D$16,POWER((ABS(K340)^2)/($I$5*MAX(F340,0.1)^2),1/3))))),IF(IFERROR(V340,0)=1,MAX($D$16,IFERROR(L340,MAX($D$16,POWER((ABS(K340)^2)/($I$5*MAX(F340,0.1)^2),1/3)))),IF(IFERROR(AG340,0)=1,MAX($D$16,IFERROR(W340,MAX($D$16,POWER((ABS(K340)^2)/($I$5*MAX(F340,0.1)^2),1/3)))),MAX($D$16,POWER((ABS(K340)^2)/($I$5*MAX(F340,0.1)^2),1/3))))))),MAX($D$16,POWER((ABS(K340)^2)/($I$5*MAX(F340,0.1)^2),1/3)))</f>
        <v/>
      </c>
      <c r="AI340">
        <f>E340+AH340</f>
        <v/>
      </c>
      <c r="AJ340">
        <f>AI340+((ABS(K340)/MAX(((F340)+(G340)*(AH340))*(AH340),1E-6))^2)/(2*$I$5)</f>
        <v/>
      </c>
      <c r="AM340" t="n">
        <v>0</v>
      </c>
      <c r="AN340" t="n">
        <v>0</v>
      </c>
      <c r="AO340">
        <f>AM340+AN340</f>
        <v/>
      </c>
      <c r="AP340">
        <f>AP339+AO340</f>
        <v/>
      </c>
      <c r="AQ340">
        <f>ABS(ABS(K340)/MAX(((F340)+(G340)*(AH340))*(AH340),1E-6))/SQRT($I$5*MAX((((F340)+(G340)*(AH340))*(AH340))/MAX((F340)+2*(G340)*(AH340),1E-6),1E-6))</f>
        <v/>
      </c>
      <c r="AR340">
        <f>IF(AQ340&lt;1,"Subcritical","Supercritical")</f>
        <v/>
      </c>
      <c r="AS340">
        <f>((ABS(K340)*$D$6)/(MAX(((F340)+(G340)*(AH340))*(AH340),1E-6)*MAX(((((F340)+(G340)*(AH340))*(AH340))/MAX((F340)+2*(AH340)*SQRT(1+(G340)^2),1E-6))^(2/3),1E-6)))^2</f>
        <v/>
      </c>
    </row>
    <row r="341">
      <c r="A341" t="n">
        <v>192</v>
      </c>
      <c r="B341" t="n">
        <v>190.948</v>
      </c>
      <c r="C341" t="n">
        <v>616392.933</v>
      </c>
      <c r="D341" t="n">
        <v>3097691.633</v>
      </c>
      <c r="E341" t="n">
        <v>632.4665</v>
      </c>
      <c r="F341" t="n">
        <v>5.2</v>
      </c>
      <c r="G341" t="n">
        <v>0</v>
      </c>
      <c r="H341" t="inlineStr">
        <is>
          <t>Normal</t>
        </is>
      </c>
      <c r="I341" t="n">
        <v>0.057</v>
      </c>
      <c r="J341">
        <f>B341-B340</f>
        <v/>
      </c>
      <c r="K341">
        <f>MAX(0,K340-AO340)</f>
        <v/>
      </c>
      <c r="L341">
        <f>IF($D$20=0,IFERROR(L340,MAX($D$16,POWER((ABS(K341)^2)/($I$5*MAX(F341,0.1)^2),1/3))),IF(IFERROR(V340,0)=0,IFERROR(L340,MAX($D$16,POWER((ABS(K341)^2)/($I$5*MAX(F341,0.1)^2),1/3))),IF(OR(IFERROR(L341,0)=0,IFERROR(S340,0)&lt;1,IFERROR(S341,0)&lt;1),MAX($D$16,POWER((ABS(K341)^2)/($I$5*MAX(F341,0.1)^2),1/3)),IF(IFERROR(U341,0)&gt;0,MAX($D$16,IFERROR(L341,0)+((IFERROR(U341,0))*$D$18*IF((IFERROR(S341,0))&lt;1,1,-1))),IF(IFERROR(U341,0)&lt;0,IF(ABS((MAX($D$16,POWER((ABS(K341)^2)/($I$5*MAX(F341,0.1)^2),1/3)))-IFERROR(L341,0))&gt;$D$19,MAX($D$16,IF((MAX($D$16,POWER((ABS(K341)^2)/($I$5*MAX(F341,0.1)^2),1/3)))&gt;IFERROR(L341,0),MIN((MAX($D$16,POWER((ABS(K341)^2)/($I$5*MAX(F341,0.1)^2),1/3))),IFERROR(L341,0)+(MIN(ABS(IFERROR(U341,0))*$D$18,ABS((MAX($D$16,POWER((ABS(K341)^2)/($I$5*MAX(F341,0.1)^2),1/3)))-IFERROR(L341,0))))),MAX((MAX($D$16,POWER((ABS(K341)^2)/($I$5*MAX(F341,0.1)^2),1/3))),IFERROR(L341,0)-(MIN(ABS(IFERROR(U341,0))*$D$18,ABS((MAX($D$16,POWER((ABS(K341)^2)/($I$5*MAX(F341,0.1)^2),1/3)))-IFERROR(L341,0))))))),MAX($D$16,POWER((ABS(K341)^2)/($I$5*MAX(F341,0.1)^2),1/3))),MAX($D$16,IFERROR(L341,0)))))))</f>
        <v/>
      </c>
      <c r="M341">
        <f>((F341)+(G341)*(L341))*(L341)</f>
        <v/>
      </c>
      <c r="N341">
        <f>(((F341)+(G341)*(L341))*(L341))/MAX((F341)+2*(L341)*SQRT(1+(G341)^2),1E-6)</f>
        <v/>
      </c>
      <c r="O341">
        <f>ABS(K341)/MAX(((F341)+(G341)*(L341))*(L341),1E-6)</f>
        <v/>
      </c>
      <c r="P341">
        <f>E341+L341</f>
        <v/>
      </c>
      <c r="Q341">
        <f>P341+((ABS(K341)/MAX(((F341)+(G341)*(L341))*(L341),1E-6))^2)/(2*$I$5)</f>
        <v/>
      </c>
      <c r="R341">
        <f>((ABS(K341)*$D$6)/(MAX(((F341)+(G341)*(L341))*(L341),1E-6)*MAX(((((F341)+(G341)*(L341))*(L341))/MAX((F341)+2*(L341)*SQRT(1+(G341)^2),1E-6))^(2/3),1E-6)))^2</f>
        <v/>
      </c>
      <c r="S341">
        <f>ABS(ABS(K341)/MAX(((F341)+(G341)*(L341))*(L341),1E-6))/SQRT($I$5*MAX((((F341)+(G341)*(L341))*(L341))/MAX((F341)+2*(G341)*(L341),1E-6),1E-6))</f>
        <v/>
      </c>
      <c r="T341">
        <f>((F341)*(L341)^2)/2+(G341)*(L341)^3/3+(ABS(K341)^2)/($I$5*MAX(((F341)+(G341)*(L341))*(L341),1E-6))</f>
        <v/>
      </c>
      <c r="U341">
        <f>IF($D$20=0,0,IFERROR(Q340-(((R340+R341)/2)*J341)-(IF(O340&gt;O341,$D$8*((O340^2-O341^2)/(2*$I$5)),$D$9*((O341^2-O340^2)/(2*$I$5)))+($D$10*(ABS(I341)/90)*(MAX(O340^2,O341^2)/(2*$I$5))))-Q341,0))</f>
        <v/>
      </c>
      <c r="V341">
        <f>IF($D$20=0,1,IFERROR(IF(ROUND(S341,3)=1,1,IF(AND(ABS(U341)&lt;$D$19,S341&gt;1),1,0)),0))</f>
        <v/>
      </c>
      <c r="W341">
        <f>IF($D$20=0,IFERROR(W342,MAX($D$16,POWER((ABS(K341)^2)/($I$5*MAX(F341,0.1)^2),1/3))),IF(IFERROR(AG342,0)=0,IFERROR(W342,MAX($D$16,POWER((ABS(K341)^2)/($I$5*MAX(F341,0.1)^2),1/3))),IF(OR(IFERROR(W341,0)=0,IFERROR(AD342,0)&gt;1),MAX($D$16,POWER((ABS(K341)^2)/($I$5*MAX(F341,0.1)^2),1/3)),IF(IFERROR(AF341,0)&gt;0,MAX($D$16,IFERROR(W341,0)+((IFERROR(AF341,0))*$D$18*IF((IFERROR(AD341,0))&lt;1,1,-1))),IF(IFERROR(AF341,0)&lt;0,IF(ABS((MAX($D$16,POWER((ABS(K341)^2)/($I$5*MAX(F341,0.1)^2),1/3)))-IFERROR(W341,0))&gt;$D$19,MAX($D$16,IF((MAX($D$16,POWER((ABS(K341)^2)/($I$5*MAX(F341,0.1)^2),1/3)))&gt;IFERROR(W341,0),MIN((MAX($D$16,POWER((ABS(K341)^2)/($I$5*MAX(F341,0.1)^2),1/3))),IFERROR(W341,0)+(MIN(ABS(IFERROR(AF341,0))*$D$18,ABS((MAX($D$16,POWER((ABS(K341)^2)/($I$5*MAX(F341,0.1)^2),1/3)))-IFERROR(W341,0))))),MAX((MAX($D$16,POWER((ABS(K341)^2)/($I$5*MAX(F341,0.1)^2),1/3))),IFERROR(W341,0)-(MIN(ABS(IFERROR(AF341,0))*$D$18,ABS((MAX($D$16,POWER((ABS(K341)^2)/($I$5*MAX(F341,0.1)^2),1/3)))-IFERROR(W341,0))))))),MAX($D$16,POWER((ABS(K341)^2)/($I$5*MAX(F341,0.1)^2),1/3))),MAX($D$16,IFERROR(W341,0)))))))</f>
        <v/>
      </c>
      <c r="X341">
        <f>((F341)+(G341)*(W341))*(W341)</f>
        <v/>
      </c>
      <c r="Y341">
        <f>(((F341)+(G341)*(W341))*(W341))/MAX((F341)+2*(W341)*SQRT(1+(G341)^2),1E-6)</f>
        <v/>
      </c>
      <c r="Z341">
        <f>ABS(K341)/MAX(((F341)+(G341)*(W341))*(W341),1E-6)</f>
        <v/>
      </c>
      <c r="AA341">
        <f>E341+W341</f>
        <v/>
      </c>
      <c r="AB341">
        <f>AA341+((ABS(K341)/MAX(((F341)+(G341)*(W341))*(W341),1E-6))^2)/(2*$I$5)</f>
        <v/>
      </c>
      <c r="AC341">
        <f>((ABS(K341)*$D$6)/(MAX(((F341)+(G341)*(W341))*(W341),1E-6)*MAX(((((F341)+(G341)*(W341))*(W341))/MAX((F341)+2*(W341)*SQRT(1+(G341)^2),1E-6))^(2/3),1E-6)))^2</f>
        <v/>
      </c>
      <c r="AD341">
        <f>ABS(ABS(K341)/MAX(((F341)+(G341)*(W341))*(W341),1E-6))/SQRT($I$5*MAX((((F341)+(G341)*(W341))*(W341))/MAX((F341)+2*(G341)*(W341),1E-6),1E-6))</f>
        <v/>
      </c>
      <c r="AE341">
        <f>((F341)*(W341)^2)/2+(G341)*(W341)^3/3+(ABS(K341)^2)/($I$5*MAX(((F341)+(G341)*(W341))*(W341),1E-6))</f>
        <v/>
      </c>
      <c r="AF341">
        <f>IF($D$20=0,0,IFERROR(AB342+(((AC341+AC342)/2)*J342)+(IF(Z341&gt;Z342,$D$8*((Z341^2-Z342^2)/(2*$I$5)),$D$9*((Z342^2-Z341^2)/(2*$I$5)))+($D$10*(ABS(I342)/90)*(MAX(Z341^2,Z342^2)/(2*$I$5))))-AB341,0))</f>
        <v/>
      </c>
      <c r="AG341">
        <f>IF($D$20=0,1,IFERROR(IF(ROUND(AD341,3)=1,1,IF(AND(ABS(AF341)&lt;$D$19,AD341&lt;1),1,0)),0))</f>
        <v/>
      </c>
      <c r="AH341">
        <f>IFERROR(IF(V32="Supercritical",MAX($D$16,IFERROR(L341,MAX($D$16,POWER((ABS(K341)^2)/($I$5*MAX(F341,0.1)^2),1/3)))),IF(V32="Subcritical",MAX($D$16,IFERROR(W341,MAX($D$16,POWER((ABS(K341)^2)/($I$5*MAX(F341,0.1)^2),1/3)))),IF(AND(IFERROR(V341,0)=1,IFERROR(AG341,0)=1),IF(IFERROR(T341,-1E99)&gt;=IFERROR(AE341,-1E99),MAX($D$16,IFERROR(L341,MAX($D$16,POWER((ABS(K341)^2)/($I$5*MAX(F341,0.1)^2),1/3)))),MAX($D$16,IFERROR(W341,MAX($D$16,POWER((ABS(K341)^2)/($I$5*MAX(F341,0.1)^2),1/3))))),IF(IFERROR(V341,0)=1,MAX($D$16,IFERROR(L341,MAX($D$16,POWER((ABS(K341)^2)/($I$5*MAX(F341,0.1)^2),1/3)))),IF(IFERROR(AG341,0)=1,MAX($D$16,IFERROR(W341,MAX($D$16,POWER((ABS(K341)^2)/($I$5*MAX(F341,0.1)^2),1/3)))),MAX($D$16,POWER((ABS(K341)^2)/($I$5*MAX(F341,0.1)^2),1/3))))))),MAX($D$16,POWER((ABS(K341)^2)/($I$5*MAX(F341,0.1)^2),1/3)))</f>
        <v/>
      </c>
      <c r="AI341">
        <f>E341+AH341</f>
        <v/>
      </c>
      <c r="AJ341">
        <f>AI341+((ABS(K341)/MAX(((F341)+(G341)*(AH341))*(AH341),1E-6))^2)/(2*$I$5)</f>
        <v/>
      </c>
      <c r="AM341" t="n">
        <v>0</v>
      </c>
      <c r="AN341" t="n">
        <v>0</v>
      </c>
      <c r="AO341">
        <f>AM341+AN341</f>
        <v/>
      </c>
      <c r="AP341">
        <f>AP340+AO341</f>
        <v/>
      </c>
      <c r="AQ341">
        <f>ABS(ABS(K341)/MAX(((F341)+(G341)*(AH341))*(AH341),1E-6))/SQRT($I$5*MAX((((F341)+(G341)*(AH341))*(AH341))/MAX((F341)+2*(G341)*(AH341),1E-6),1E-6))</f>
        <v/>
      </c>
      <c r="AR341">
        <f>IF(AQ341&lt;1,"Subcritical","Supercritical")</f>
        <v/>
      </c>
      <c r="AS341">
        <f>((ABS(K341)*$D$6)/(MAX(((F341)+(G341)*(AH341))*(AH341),1E-6)*MAX(((((F341)+(G341)*(AH341))*(AH341))/MAX((F341)+2*(AH341)*SQRT(1+(G341)^2),1E-6))^(2/3),1E-6)))^2</f>
        <v/>
      </c>
    </row>
    <row r="342">
      <c r="A342" t="n">
        <v>193</v>
      </c>
      <c r="B342" t="n">
        <v>191.948</v>
      </c>
      <c r="C342" t="n">
        <v>616391.934</v>
      </c>
      <c r="D342" t="n">
        <v>3097691.586</v>
      </c>
      <c r="E342" t="n">
        <v>632.466</v>
      </c>
      <c r="F342" t="n">
        <v>5.2</v>
      </c>
      <c r="G342" t="n">
        <v>0</v>
      </c>
      <c r="H342" t="inlineStr">
        <is>
          <t>Normal</t>
        </is>
      </c>
      <c r="I342" t="n">
        <v>0.057</v>
      </c>
      <c r="J342">
        <f>B342-B341</f>
        <v/>
      </c>
      <c r="K342">
        <f>MAX(0,K341-AO341)</f>
        <v/>
      </c>
      <c r="L342">
        <f>IF($D$20=0,IFERROR(L341,MAX($D$16,POWER((ABS(K342)^2)/($I$5*MAX(F342,0.1)^2),1/3))),IF(IFERROR(V341,0)=0,IFERROR(L341,MAX($D$16,POWER((ABS(K342)^2)/($I$5*MAX(F342,0.1)^2),1/3))),IF(OR(IFERROR(L342,0)=0,IFERROR(S341,0)&lt;1,IFERROR(S342,0)&lt;1),MAX($D$16,POWER((ABS(K342)^2)/($I$5*MAX(F342,0.1)^2),1/3)),IF(IFERROR(U342,0)&gt;0,MAX($D$16,IFERROR(L342,0)+((IFERROR(U342,0))*$D$18*IF((IFERROR(S342,0))&lt;1,1,-1))),IF(IFERROR(U342,0)&lt;0,IF(ABS((MAX($D$16,POWER((ABS(K342)^2)/($I$5*MAX(F342,0.1)^2),1/3)))-IFERROR(L342,0))&gt;$D$19,MAX($D$16,IF((MAX($D$16,POWER((ABS(K342)^2)/($I$5*MAX(F342,0.1)^2),1/3)))&gt;IFERROR(L342,0),MIN((MAX($D$16,POWER((ABS(K342)^2)/($I$5*MAX(F342,0.1)^2),1/3))),IFERROR(L342,0)+(MIN(ABS(IFERROR(U342,0))*$D$18,ABS((MAX($D$16,POWER((ABS(K342)^2)/($I$5*MAX(F342,0.1)^2),1/3)))-IFERROR(L342,0))))),MAX((MAX($D$16,POWER((ABS(K342)^2)/($I$5*MAX(F342,0.1)^2),1/3))),IFERROR(L342,0)-(MIN(ABS(IFERROR(U342,0))*$D$18,ABS((MAX($D$16,POWER((ABS(K342)^2)/($I$5*MAX(F342,0.1)^2),1/3)))-IFERROR(L342,0))))))),MAX($D$16,POWER((ABS(K342)^2)/($I$5*MAX(F342,0.1)^2),1/3))),MAX($D$16,IFERROR(L342,0)))))))</f>
        <v/>
      </c>
      <c r="M342">
        <f>((F342)+(G342)*(L342))*(L342)</f>
        <v/>
      </c>
      <c r="N342">
        <f>(((F342)+(G342)*(L342))*(L342))/MAX((F342)+2*(L342)*SQRT(1+(G342)^2),1E-6)</f>
        <v/>
      </c>
      <c r="O342">
        <f>ABS(K342)/MAX(((F342)+(G342)*(L342))*(L342),1E-6)</f>
        <v/>
      </c>
      <c r="P342">
        <f>E342+L342</f>
        <v/>
      </c>
      <c r="Q342">
        <f>P342+((ABS(K342)/MAX(((F342)+(G342)*(L342))*(L342),1E-6))^2)/(2*$I$5)</f>
        <v/>
      </c>
      <c r="R342">
        <f>((ABS(K342)*$D$6)/(MAX(((F342)+(G342)*(L342))*(L342),1E-6)*MAX(((((F342)+(G342)*(L342))*(L342))/MAX((F342)+2*(L342)*SQRT(1+(G342)^2),1E-6))^(2/3),1E-6)))^2</f>
        <v/>
      </c>
      <c r="S342">
        <f>ABS(ABS(K342)/MAX(((F342)+(G342)*(L342))*(L342),1E-6))/SQRT($I$5*MAX((((F342)+(G342)*(L342))*(L342))/MAX((F342)+2*(G342)*(L342),1E-6),1E-6))</f>
        <v/>
      </c>
      <c r="T342">
        <f>((F342)*(L342)^2)/2+(G342)*(L342)^3/3+(ABS(K342)^2)/($I$5*MAX(((F342)+(G342)*(L342))*(L342),1E-6))</f>
        <v/>
      </c>
      <c r="U342">
        <f>IF($D$20=0,0,IFERROR(Q341-(((R341+R342)/2)*J342)-(IF(O341&gt;O342,$D$8*((O341^2-O342^2)/(2*$I$5)),$D$9*((O342^2-O341^2)/(2*$I$5)))+($D$10*(ABS(I342)/90)*(MAX(O341^2,O342^2)/(2*$I$5))))-Q342,0))</f>
        <v/>
      </c>
      <c r="V342">
        <f>IF($D$20=0,1,IFERROR(IF(ROUND(S342,3)=1,1,IF(AND(ABS(U342)&lt;$D$19,S342&gt;1),1,0)),0))</f>
        <v/>
      </c>
      <c r="W342">
        <f>IF($D$20=0,IFERROR(W343,MAX($D$16,POWER((ABS(K342)^2)/($I$5*MAX(F342,0.1)^2),1/3))),IF(IFERROR(AG343,0)=0,IFERROR(W343,MAX($D$16,POWER((ABS(K342)^2)/($I$5*MAX(F342,0.1)^2),1/3))),IF(OR(IFERROR(W342,0)=0,IFERROR(AD343,0)&gt;1),MAX($D$16,POWER((ABS(K342)^2)/($I$5*MAX(F342,0.1)^2),1/3)),IF(IFERROR(AF342,0)&gt;0,MAX($D$16,IFERROR(W342,0)+((IFERROR(AF342,0))*$D$18*IF((IFERROR(AD342,0))&lt;1,1,-1))),IF(IFERROR(AF342,0)&lt;0,IF(ABS((MAX($D$16,POWER((ABS(K342)^2)/($I$5*MAX(F342,0.1)^2),1/3)))-IFERROR(W342,0))&gt;$D$19,MAX($D$16,IF((MAX($D$16,POWER((ABS(K342)^2)/($I$5*MAX(F342,0.1)^2),1/3)))&gt;IFERROR(W342,0),MIN((MAX($D$16,POWER((ABS(K342)^2)/($I$5*MAX(F342,0.1)^2),1/3))),IFERROR(W342,0)+(MIN(ABS(IFERROR(AF342,0))*$D$18,ABS((MAX($D$16,POWER((ABS(K342)^2)/($I$5*MAX(F342,0.1)^2),1/3)))-IFERROR(W342,0))))),MAX((MAX($D$16,POWER((ABS(K342)^2)/($I$5*MAX(F342,0.1)^2),1/3))),IFERROR(W342,0)-(MIN(ABS(IFERROR(AF342,0))*$D$18,ABS((MAX($D$16,POWER((ABS(K342)^2)/($I$5*MAX(F342,0.1)^2),1/3)))-IFERROR(W342,0))))))),MAX($D$16,POWER((ABS(K342)^2)/($I$5*MAX(F342,0.1)^2),1/3))),MAX($D$16,IFERROR(W342,0)))))))</f>
        <v/>
      </c>
      <c r="X342">
        <f>((F342)+(G342)*(W342))*(W342)</f>
        <v/>
      </c>
      <c r="Y342">
        <f>(((F342)+(G342)*(W342))*(W342))/MAX((F342)+2*(W342)*SQRT(1+(G342)^2),1E-6)</f>
        <v/>
      </c>
      <c r="Z342">
        <f>ABS(K342)/MAX(((F342)+(G342)*(W342))*(W342),1E-6)</f>
        <v/>
      </c>
      <c r="AA342">
        <f>E342+W342</f>
        <v/>
      </c>
      <c r="AB342">
        <f>AA342+((ABS(K342)/MAX(((F342)+(G342)*(W342))*(W342),1E-6))^2)/(2*$I$5)</f>
        <v/>
      </c>
      <c r="AC342">
        <f>((ABS(K342)*$D$6)/(MAX(((F342)+(G342)*(W342))*(W342),1E-6)*MAX(((((F342)+(G342)*(W342))*(W342))/MAX((F342)+2*(W342)*SQRT(1+(G342)^2),1E-6))^(2/3),1E-6)))^2</f>
        <v/>
      </c>
      <c r="AD342">
        <f>ABS(ABS(K342)/MAX(((F342)+(G342)*(W342))*(W342),1E-6))/SQRT($I$5*MAX((((F342)+(G342)*(W342))*(W342))/MAX((F342)+2*(G342)*(W342),1E-6),1E-6))</f>
        <v/>
      </c>
      <c r="AE342">
        <f>((F342)*(W342)^2)/2+(G342)*(W342)^3/3+(ABS(K342)^2)/($I$5*MAX(((F342)+(G342)*(W342))*(W342),1E-6))</f>
        <v/>
      </c>
      <c r="AF342">
        <f>IF($D$20=0,0,IFERROR(AB343+(((AC342+AC343)/2)*J343)+(IF(Z342&gt;Z343,$D$8*((Z342^2-Z343^2)/(2*$I$5)),$D$9*((Z343^2-Z342^2)/(2*$I$5)))+($D$10*(ABS(I343)/90)*(MAX(Z342^2,Z343^2)/(2*$I$5))))-AB342,0))</f>
        <v/>
      </c>
      <c r="AG342">
        <f>IF($D$20=0,1,IFERROR(IF(ROUND(AD342,3)=1,1,IF(AND(ABS(AF342)&lt;$D$19,AD342&lt;1),1,0)),0))</f>
        <v/>
      </c>
      <c r="AH342">
        <f>IFERROR(IF(V32="Supercritical",MAX($D$16,IFERROR(L342,MAX($D$16,POWER((ABS(K342)^2)/($I$5*MAX(F342,0.1)^2),1/3)))),IF(V32="Subcritical",MAX($D$16,IFERROR(W342,MAX($D$16,POWER((ABS(K342)^2)/($I$5*MAX(F342,0.1)^2),1/3)))),IF(AND(IFERROR(V342,0)=1,IFERROR(AG342,0)=1),IF(IFERROR(T342,-1E99)&gt;=IFERROR(AE342,-1E99),MAX($D$16,IFERROR(L342,MAX($D$16,POWER((ABS(K342)^2)/($I$5*MAX(F342,0.1)^2),1/3)))),MAX($D$16,IFERROR(W342,MAX($D$16,POWER((ABS(K342)^2)/($I$5*MAX(F342,0.1)^2),1/3))))),IF(IFERROR(V342,0)=1,MAX($D$16,IFERROR(L342,MAX($D$16,POWER((ABS(K342)^2)/($I$5*MAX(F342,0.1)^2),1/3)))),IF(IFERROR(AG342,0)=1,MAX($D$16,IFERROR(W342,MAX($D$16,POWER((ABS(K342)^2)/($I$5*MAX(F342,0.1)^2),1/3)))),MAX($D$16,POWER((ABS(K342)^2)/($I$5*MAX(F342,0.1)^2),1/3))))))),MAX($D$16,POWER((ABS(K342)^2)/($I$5*MAX(F342,0.1)^2),1/3)))</f>
        <v/>
      </c>
      <c r="AI342">
        <f>E342+AH342</f>
        <v/>
      </c>
      <c r="AJ342">
        <f>AI342+((ABS(K342)/MAX(((F342)+(G342)*(AH342))*(AH342),1E-6))^2)/(2*$I$5)</f>
        <v/>
      </c>
      <c r="AM342" t="n">
        <v>0</v>
      </c>
      <c r="AN342" t="n">
        <v>0</v>
      </c>
      <c r="AO342">
        <f>AM342+AN342</f>
        <v/>
      </c>
      <c r="AP342">
        <f>AP341+AO342</f>
        <v/>
      </c>
      <c r="AQ342">
        <f>ABS(ABS(K342)/MAX(((F342)+(G342)*(AH342))*(AH342),1E-6))/SQRT($I$5*MAX((((F342)+(G342)*(AH342))*(AH342))/MAX((F342)+2*(G342)*(AH342),1E-6),1E-6))</f>
        <v/>
      </c>
      <c r="AR342">
        <f>IF(AQ342&lt;1,"Subcritical","Supercritical")</f>
        <v/>
      </c>
      <c r="AS342">
        <f>((ABS(K342)*$D$6)/(MAX(((F342)+(G342)*(AH342))*(AH342),1E-6)*MAX(((((F342)+(G342)*(AH342))*(AH342))/MAX((F342)+2*(AH342)*SQRT(1+(G342)^2),1E-6))^(2/3),1E-6)))^2</f>
        <v/>
      </c>
    </row>
    <row r="343">
      <c r="A343" t="n">
        <v>194</v>
      </c>
      <c r="B343" t="n">
        <v>192.949</v>
      </c>
      <c r="C343" t="n">
        <v>616390.9350000001</v>
      </c>
      <c r="D343" t="n">
        <v>3097691.538</v>
      </c>
      <c r="E343" t="n">
        <v>632.4655</v>
      </c>
      <c r="F343" t="n">
        <v>5.2</v>
      </c>
      <c r="G343" t="n">
        <v>0</v>
      </c>
      <c r="H343" t="inlineStr">
        <is>
          <t>Normal</t>
        </is>
      </c>
      <c r="I343" t="n">
        <v>0.057</v>
      </c>
      <c r="J343">
        <f>B343-B342</f>
        <v/>
      </c>
      <c r="K343">
        <f>MAX(0,K342-AO342)</f>
        <v/>
      </c>
      <c r="L343">
        <f>IF($D$20=0,IFERROR(L342,MAX($D$16,POWER((ABS(K343)^2)/($I$5*MAX(F343,0.1)^2),1/3))),IF(IFERROR(V342,0)=0,IFERROR(L342,MAX($D$16,POWER((ABS(K343)^2)/($I$5*MAX(F343,0.1)^2),1/3))),IF(OR(IFERROR(L343,0)=0,IFERROR(S342,0)&lt;1,IFERROR(S343,0)&lt;1),MAX($D$16,POWER((ABS(K343)^2)/($I$5*MAX(F343,0.1)^2),1/3)),IF(IFERROR(U343,0)&gt;0,MAX($D$16,IFERROR(L343,0)+((IFERROR(U343,0))*$D$18*IF((IFERROR(S343,0))&lt;1,1,-1))),IF(IFERROR(U343,0)&lt;0,IF(ABS((MAX($D$16,POWER((ABS(K343)^2)/($I$5*MAX(F343,0.1)^2),1/3)))-IFERROR(L343,0))&gt;$D$19,MAX($D$16,IF((MAX($D$16,POWER((ABS(K343)^2)/($I$5*MAX(F343,0.1)^2),1/3)))&gt;IFERROR(L343,0),MIN((MAX($D$16,POWER((ABS(K343)^2)/($I$5*MAX(F343,0.1)^2),1/3))),IFERROR(L343,0)+(MIN(ABS(IFERROR(U343,0))*$D$18,ABS((MAX($D$16,POWER((ABS(K343)^2)/($I$5*MAX(F343,0.1)^2),1/3)))-IFERROR(L343,0))))),MAX((MAX($D$16,POWER((ABS(K343)^2)/($I$5*MAX(F343,0.1)^2),1/3))),IFERROR(L343,0)-(MIN(ABS(IFERROR(U343,0))*$D$18,ABS((MAX($D$16,POWER((ABS(K343)^2)/($I$5*MAX(F343,0.1)^2),1/3)))-IFERROR(L343,0))))))),MAX($D$16,POWER((ABS(K343)^2)/($I$5*MAX(F343,0.1)^2),1/3))),MAX($D$16,IFERROR(L343,0)))))))</f>
        <v/>
      </c>
      <c r="M343">
        <f>((F343)+(G343)*(L343))*(L343)</f>
        <v/>
      </c>
      <c r="N343">
        <f>(((F343)+(G343)*(L343))*(L343))/MAX((F343)+2*(L343)*SQRT(1+(G343)^2),1E-6)</f>
        <v/>
      </c>
      <c r="O343">
        <f>ABS(K343)/MAX(((F343)+(G343)*(L343))*(L343),1E-6)</f>
        <v/>
      </c>
      <c r="P343">
        <f>E343+L343</f>
        <v/>
      </c>
      <c r="Q343">
        <f>P343+((ABS(K343)/MAX(((F343)+(G343)*(L343))*(L343),1E-6))^2)/(2*$I$5)</f>
        <v/>
      </c>
      <c r="R343">
        <f>((ABS(K343)*$D$6)/(MAX(((F343)+(G343)*(L343))*(L343),1E-6)*MAX(((((F343)+(G343)*(L343))*(L343))/MAX((F343)+2*(L343)*SQRT(1+(G343)^2),1E-6))^(2/3),1E-6)))^2</f>
        <v/>
      </c>
      <c r="S343">
        <f>ABS(ABS(K343)/MAX(((F343)+(G343)*(L343))*(L343),1E-6))/SQRT($I$5*MAX((((F343)+(G343)*(L343))*(L343))/MAX((F343)+2*(G343)*(L343),1E-6),1E-6))</f>
        <v/>
      </c>
      <c r="T343">
        <f>((F343)*(L343)^2)/2+(G343)*(L343)^3/3+(ABS(K343)^2)/($I$5*MAX(((F343)+(G343)*(L343))*(L343),1E-6))</f>
        <v/>
      </c>
      <c r="U343">
        <f>IF($D$20=0,0,IFERROR(Q342-(((R342+R343)/2)*J343)-(IF(O342&gt;O343,$D$8*((O342^2-O343^2)/(2*$I$5)),$D$9*((O343^2-O342^2)/(2*$I$5)))+($D$10*(ABS(I343)/90)*(MAX(O342^2,O343^2)/(2*$I$5))))-Q343,0))</f>
        <v/>
      </c>
      <c r="V343">
        <f>IF($D$20=0,1,IFERROR(IF(ROUND(S343,3)=1,1,IF(AND(ABS(U343)&lt;$D$19,S343&gt;1),1,0)),0))</f>
        <v/>
      </c>
      <c r="W343">
        <f>IF($D$20=0,IFERROR(W344,MAX($D$16,POWER((ABS(K343)^2)/($I$5*MAX(F343,0.1)^2),1/3))),IF(IFERROR(AG344,0)=0,IFERROR(W344,MAX($D$16,POWER((ABS(K343)^2)/($I$5*MAX(F343,0.1)^2),1/3))),IF(OR(IFERROR(W343,0)=0,IFERROR(AD344,0)&gt;1),MAX($D$16,POWER((ABS(K343)^2)/($I$5*MAX(F343,0.1)^2),1/3)),IF(IFERROR(AF343,0)&gt;0,MAX($D$16,IFERROR(W343,0)+((IFERROR(AF343,0))*$D$18*IF((IFERROR(AD343,0))&lt;1,1,-1))),IF(IFERROR(AF343,0)&lt;0,IF(ABS((MAX($D$16,POWER((ABS(K343)^2)/($I$5*MAX(F343,0.1)^2),1/3)))-IFERROR(W343,0))&gt;$D$19,MAX($D$16,IF((MAX($D$16,POWER((ABS(K343)^2)/($I$5*MAX(F343,0.1)^2),1/3)))&gt;IFERROR(W343,0),MIN((MAX($D$16,POWER((ABS(K343)^2)/($I$5*MAX(F343,0.1)^2),1/3))),IFERROR(W343,0)+(MIN(ABS(IFERROR(AF343,0))*$D$18,ABS((MAX($D$16,POWER((ABS(K343)^2)/($I$5*MAX(F343,0.1)^2),1/3)))-IFERROR(W343,0))))),MAX((MAX($D$16,POWER((ABS(K343)^2)/($I$5*MAX(F343,0.1)^2),1/3))),IFERROR(W343,0)-(MIN(ABS(IFERROR(AF343,0))*$D$18,ABS((MAX($D$16,POWER((ABS(K343)^2)/($I$5*MAX(F343,0.1)^2),1/3)))-IFERROR(W343,0))))))),MAX($D$16,POWER((ABS(K343)^2)/($I$5*MAX(F343,0.1)^2),1/3))),MAX($D$16,IFERROR(W343,0)))))))</f>
        <v/>
      </c>
      <c r="X343">
        <f>((F343)+(G343)*(W343))*(W343)</f>
        <v/>
      </c>
      <c r="Y343">
        <f>(((F343)+(G343)*(W343))*(W343))/MAX((F343)+2*(W343)*SQRT(1+(G343)^2),1E-6)</f>
        <v/>
      </c>
      <c r="Z343">
        <f>ABS(K343)/MAX(((F343)+(G343)*(W343))*(W343),1E-6)</f>
        <v/>
      </c>
      <c r="AA343">
        <f>E343+W343</f>
        <v/>
      </c>
      <c r="AB343">
        <f>AA343+((ABS(K343)/MAX(((F343)+(G343)*(W343))*(W343),1E-6))^2)/(2*$I$5)</f>
        <v/>
      </c>
      <c r="AC343">
        <f>((ABS(K343)*$D$6)/(MAX(((F343)+(G343)*(W343))*(W343),1E-6)*MAX(((((F343)+(G343)*(W343))*(W343))/MAX((F343)+2*(W343)*SQRT(1+(G343)^2),1E-6))^(2/3),1E-6)))^2</f>
        <v/>
      </c>
      <c r="AD343">
        <f>ABS(ABS(K343)/MAX(((F343)+(G343)*(W343))*(W343),1E-6))/SQRT($I$5*MAX((((F343)+(G343)*(W343))*(W343))/MAX((F343)+2*(G343)*(W343),1E-6),1E-6))</f>
        <v/>
      </c>
      <c r="AE343">
        <f>((F343)*(W343)^2)/2+(G343)*(W343)^3/3+(ABS(K343)^2)/($I$5*MAX(((F343)+(G343)*(W343))*(W343),1E-6))</f>
        <v/>
      </c>
      <c r="AF343">
        <f>IF($D$20=0,0,IFERROR(AB344+(((AC343+AC344)/2)*J344)+(IF(Z343&gt;Z344,$D$8*((Z343^2-Z344^2)/(2*$I$5)),$D$9*((Z344^2-Z343^2)/(2*$I$5)))+($D$10*(ABS(I344)/90)*(MAX(Z343^2,Z344^2)/(2*$I$5))))-AB343,0))</f>
        <v/>
      </c>
      <c r="AG343">
        <f>IF($D$20=0,1,IFERROR(IF(ROUND(AD343,3)=1,1,IF(AND(ABS(AF343)&lt;$D$19,AD343&lt;1),1,0)),0))</f>
        <v/>
      </c>
      <c r="AH343">
        <f>IFERROR(IF(V32="Supercritical",MAX($D$16,IFERROR(L343,MAX($D$16,POWER((ABS(K343)^2)/($I$5*MAX(F343,0.1)^2),1/3)))),IF(V32="Subcritical",MAX($D$16,IFERROR(W343,MAX($D$16,POWER((ABS(K343)^2)/($I$5*MAX(F343,0.1)^2),1/3)))),IF(AND(IFERROR(V343,0)=1,IFERROR(AG343,0)=1),IF(IFERROR(T343,-1E99)&gt;=IFERROR(AE343,-1E99),MAX($D$16,IFERROR(L343,MAX($D$16,POWER((ABS(K343)^2)/($I$5*MAX(F343,0.1)^2),1/3)))),MAX($D$16,IFERROR(W343,MAX($D$16,POWER((ABS(K343)^2)/($I$5*MAX(F343,0.1)^2),1/3))))),IF(IFERROR(V343,0)=1,MAX($D$16,IFERROR(L343,MAX($D$16,POWER((ABS(K343)^2)/($I$5*MAX(F343,0.1)^2),1/3)))),IF(IFERROR(AG343,0)=1,MAX($D$16,IFERROR(W343,MAX($D$16,POWER((ABS(K343)^2)/($I$5*MAX(F343,0.1)^2),1/3)))),MAX($D$16,POWER((ABS(K343)^2)/($I$5*MAX(F343,0.1)^2),1/3))))))),MAX($D$16,POWER((ABS(K343)^2)/($I$5*MAX(F343,0.1)^2),1/3)))</f>
        <v/>
      </c>
      <c r="AI343">
        <f>E343+AH343</f>
        <v/>
      </c>
      <c r="AJ343">
        <f>AI343+((ABS(K343)/MAX(((F343)+(G343)*(AH343))*(AH343),1E-6))^2)/(2*$I$5)</f>
        <v/>
      </c>
      <c r="AM343" t="n">
        <v>0</v>
      </c>
      <c r="AN343" t="n">
        <v>0</v>
      </c>
      <c r="AO343">
        <f>AM343+AN343</f>
        <v/>
      </c>
      <c r="AP343">
        <f>AP342+AO343</f>
        <v/>
      </c>
      <c r="AQ343">
        <f>ABS(ABS(K343)/MAX(((F343)+(G343)*(AH343))*(AH343),1E-6))/SQRT($I$5*MAX((((F343)+(G343)*(AH343))*(AH343))/MAX((F343)+2*(G343)*(AH343),1E-6),1E-6))</f>
        <v/>
      </c>
      <c r="AR343">
        <f>IF(AQ343&lt;1,"Subcritical","Supercritical")</f>
        <v/>
      </c>
      <c r="AS343">
        <f>((ABS(K343)*$D$6)/(MAX(((F343)+(G343)*(AH343))*(AH343),1E-6)*MAX(((((F343)+(G343)*(AH343))*(AH343))/MAX((F343)+2*(AH343)*SQRT(1+(G343)^2),1E-6))^(2/3),1E-6)))^2</f>
        <v/>
      </c>
    </row>
    <row r="344">
      <c r="A344" t="n">
        <v>195</v>
      </c>
      <c r="B344" t="n">
        <v>193.949</v>
      </c>
      <c r="C344" t="n">
        <v>616389.936</v>
      </c>
      <c r="D344" t="n">
        <v>3097691.491</v>
      </c>
      <c r="E344" t="n">
        <v>632.465</v>
      </c>
      <c r="F344" t="n">
        <v>5.2</v>
      </c>
      <c r="G344" t="n">
        <v>0</v>
      </c>
      <c r="H344" t="inlineStr">
        <is>
          <t>Normal</t>
        </is>
      </c>
      <c r="I344" t="n">
        <v>0.06</v>
      </c>
      <c r="J344">
        <f>B344-B343</f>
        <v/>
      </c>
      <c r="K344">
        <f>MAX(0,K343-AO343)</f>
        <v/>
      </c>
      <c r="L344">
        <f>IF($D$20=0,IFERROR(L343,MAX($D$16,POWER((ABS(K344)^2)/($I$5*MAX(F344,0.1)^2),1/3))),IF(IFERROR(V343,0)=0,IFERROR(L343,MAX($D$16,POWER((ABS(K344)^2)/($I$5*MAX(F344,0.1)^2),1/3))),IF(OR(IFERROR(L344,0)=0,IFERROR(S343,0)&lt;1,IFERROR(S344,0)&lt;1),MAX($D$16,POWER((ABS(K344)^2)/($I$5*MAX(F344,0.1)^2),1/3)),IF(IFERROR(U344,0)&gt;0,MAX($D$16,IFERROR(L344,0)+((IFERROR(U344,0))*$D$18*IF((IFERROR(S344,0))&lt;1,1,-1))),IF(IFERROR(U344,0)&lt;0,IF(ABS((MAX($D$16,POWER((ABS(K344)^2)/($I$5*MAX(F344,0.1)^2),1/3)))-IFERROR(L344,0))&gt;$D$19,MAX($D$16,IF((MAX($D$16,POWER((ABS(K344)^2)/($I$5*MAX(F344,0.1)^2),1/3)))&gt;IFERROR(L344,0),MIN((MAX($D$16,POWER((ABS(K344)^2)/($I$5*MAX(F344,0.1)^2),1/3))),IFERROR(L344,0)+(MIN(ABS(IFERROR(U344,0))*$D$18,ABS((MAX($D$16,POWER((ABS(K344)^2)/($I$5*MAX(F344,0.1)^2),1/3)))-IFERROR(L344,0))))),MAX((MAX($D$16,POWER((ABS(K344)^2)/($I$5*MAX(F344,0.1)^2),1/3))),IFERROR(L344,0)-(MIN(ABS(IFERROR(U344,0))*$D$18,ABS((MAX($D$16,POWER((ABS(K344)^2)/($I$5*MAX(F344,0.1)^2),1/3)))-IFERROR(L344,0))))))),MAX($D$16,POWER((ABS(K344)^2)/($I$5*MAX(F344,0.1)^2),1/3))),MAX($D$16,IFERROR(L344,0)))))))</f>
        <v/>
      </c>
      <c r="M344">
        <f>((F344)+(G344)*(L344))*(L344)</f>
        <v/>
      </c>
      <c r="N344">
        <f>(((F344)+(G344)*(L344))*(L344))/MAX((F344)+2*(L344)*SQRT(1+(G344)^2),1E-6)</f>
        <v/>
      </c>
      <c r="O344">
        <f>ABS(K344)/MAX(((F344)+(G344)*(L344))*(L344),1E-6)</f>
        <v/>
      </c>
      <c r="P344">
        <f>E344+L344</f>
        <v/>
      </c>
      <c r="Q344">
        <f>P344+((ABS(K344)/MAX(((F344)+(G344)*(L344))*(L344),1E-6))^2)/(2*$I$5)</f>
        <v/>
      </c>
      <c r="R344">
        <f>((ABS(K344)*$D$6)/(MAX(((F344)+(G344)*(L344))*(L344),1E-6)*MAX(((((F344)+(G344)*(L344))*(L344))/MAX((F344)+2*(L344)*SQRT(1+(G344)^2),1E-6))^(2/3),1E-6)))^2</f>
        <v/>
      </c>
      <c r="S344">
        <f>ABS(ABS(K344)/MAX(((F344)+(G344)*(L344))*(L344),1E-6))/SQRT($I$5*MAX((((F344)+(G344)*(L344))*(L344))/MAX((F344)+2*(G344)*(L344),1E-6),1E-6))</f>
        <v/>
      </c>
      <c r="T344">
        <f>((F344)*(L344)^2)/2+(G344)*(L344)^3/3+(ABS(K344)^2)/($I$5*MAX(((F344)+(G344)*(L344))*(L344),1E-6))</f>
        <v/>
      </c>
      <c r="U344">
        <f>IF($D$20=0,0,IFERROR(Q343-(((R343+R344)/2)*J344)-(IF(O343&gt;O344,$D$8*((O343^2-O344^2)/(2*$I$5)),$D$9*((O344^2-O343^2)/(2*$I$5)))+($D$10*(ABS(I344)/90)*(MAX(O343^2,O344^2)/(2*$I$5))))-Q344,0))</f>
        <v/>
      </c>
      <c r="V344">
        <f>IF($D$20=0,1,IFERROR(IF(ROUND(S344,3)=1,1,IF(AND(ABS(U344)&lt;$D$19,S344&gt;1),1,0)),0))</f>
        <v/>
      </c>
      <c r="W344">
        <f>IF($D$20=0,IFERROR(W345,MAX($D$16,POWER((ABS(K344)^2)/($I$5*MAX(F344,0.1)^2),1/3))),IF(IFERROR(AG345,0)=0,IFERROR(W345,MAX($D$16,POWER((ABS(K344)^2)/($I$5*MAX(F344,0.1)^2),1/3))),IF(OR(IFERROR(W344,0)=0,IFERROR(AD345,0)&gt;1),MAX($D$16,POWER((ABS(K344)^2)/($I$5*MAX(F344,0.1)^2),1/3)),IF(IFERROR(AF344,0)&gt;0,MAX($D$16,IFERROR(W344,0)+((IFERROR(AF344,0))*$D$18*IF((IFERROR(AD344,0))&lt;1,1,-1))),IF(IFERROR(AF344,0)&lt;0,IF(ABS((MAX($D$16,POWER((ABS(K344)^2)/($I$5*MAX(F344,0.1)^2),1/3)))-IFERROR(W344,0))&gt;$D$19,MAX($D$16,IF((MAX($D$16,POWER((ABS(K344)^2)/($I$5*MAX(F344,0.1)^2),1/3)))&gt;IFERROR(W344,0),MIN((MAX($D$16,POWER((ABS(K344)^2)/($I$5*MAX(F344,0.1)^2),1/3))),IFERROR(W344,0)+(MIN(ABS(IFERROR(AF344,0))*$D$18,ABS((MAX($D$16,POWER((ABS(K344)^2)/($I$5*MAX(F344,0.1)^2),1/3)))-IFERROR(W344,0))))),MAX((MAX($D$16,POWER((ABS(K344)^2)/($I$5*MAX(F344,0.1)^2),1/3))),IFERROR(W344,0)-(MIN(ABS(IFERROR(AF344,0))*$D$18,ABS((MAX($D$16,POWER((ABS(K344)^2)/($I$5*MAX(F344,0.1)^2),1/3)))-IFERROR(W344,0))))))),MAX($D$16,POWER((ABS(K344)^2)/($I$5*MAX(F344,0.1)^2),1/3))),MAX($D$16,IFERROR(W344,0)))))))</f>
        <v/>
      </c>
      <c r="X344">
        <f>((F344)+(G344)*(W344))*(W344)</f>
        <v/>
      </c>
      <c r="Y344">
        <f>(((F344)+(G344)*(W344))*(W344))/MAX((F344)+2*(W344)*SQRT(1+(G344)^2),1E-6)</f>
        <v/>
      </c>
      <c r="Z344">
        <f>ABS(K344)/MAX(((F344)+(G344)*(W344))*(W344),1E-6)</f>
        <v/>
      </c>
      <c r="AA344">
        <f>E344+W344</f>
        <v/>
      </c>
      <c r="AB344">
        <f>AA344+((ABS(K344)/MAX(((F344)+(G344)*(W344))*(W344),1E-6))^2)/(2*$I$5)</f>
        <v/>
      </c>
      <c r="AC344">
        <f>((ABS(K344)*$D$6)/(MAX(((F344)+(G344)*(W344))*(W344),1E-6)*MAX(((((F344)+(G344)*(W344))*(W344))/MAX((F344)+2*(W344)*SQRT(1+(G344)^2),1E-6))^(2/3),1E-6)))^2</f>
        <v/>
      </c>
      <c r="AD344">
        <f>ABS(ABS(K344)/MAX(((F344)+(G344)*(W344))*(W344),1E-6))/SQRT($I$5*MAX((((F344)+(G344)*(W344))*(W344))/MAX((F344)+2*(G344)*(W344),1E-6),1E-6))</f>
        <v/>
      </c>
      <c r="AE344">
        <f>((F344)*(W344)^2)/2+(G344)*(W344)^3/3+(ABS(K344)^2)/($I$5*MAX(((F344)+(G344)*(W344))*(W344),1E-6))</f>
        <v/>
      </c>
      <c r="AF344">
        <f>IF($D$20=0,0,IFERROR(AB345+(((AC344+AC345)/2)*J345)+(IF(Z344&gt;Z345,$D$8*((Z344^2-Z345^2)/(2*$I$5)),$D$9*((Z345^2-Z344^2)/(2*$I$5)))+($D$10*(ABS(I345)/90)*(MAX(Z344^2,Z345^2)/(2*$I$5))))-AB344,0))</f>
        <v/>
      </c>
      <c r="AG344">
        <f>IF($D$20=0,1,IFERROR(IF(ROUND(AD344,3)=1,1,IF(AND(ABS(AF344)&lt;$D$19,AD344&lt;1),1,0)),0))</f>
        <v/>
      </c>
      <c r="AH344">
        <f>IFERROR(IF(V32="Supercritical",MAX($D$16,IFERROR(L344,MAX($D$16,POWER((ABS(K344)^2)/($I$5*MAX(F344,0.1)^2),1/3)))),IF(V32="Subcritical",MAX($D$16,IFERROR(W344,MAX($D$16,POWER((ABS(K344)^2)/($I$5*MAX(F344,0.1)^2),1/3)))),IF(AND(IFERROR(V344,0)=1,IFERROR(AG344,0)=1),IF(IFERROR(T344,-1E99)&gt;=IFERROR(AE344,-1E99),MAX($D$16,IFERROR(L344,MAX($D$16,POWER((ABS(K344)^2)/($I$5*MAX(F344,0.1)^2),1/3)))),MAX($D$16,IFERROR(W344,MAX($D$16,POWER((ABS(K344)^2)/($I$5*MAX(F344,0.1)^2),1/3))))),IF(IFERROR(V344,0)=1,MAX($D$16,IFERROR(L344,MAX($D$16,POWER((ABS(K344)^2)/($I$5*MAX(F344,0.1)^2),1/3)))),IF(IFERROR(AG344,0)=1,MAX($D$16,IFERROR(W344,MAX($D$16,POWER((ABS(K344)^2)/($I$5*MAX(F344,0.1)^2),1/3)))),MAX($D$16,POWER((ABS(K344)^2)/($I$5*MAX(F344,0.1)^2),1/3))))))),MAX($D$16,POWER((ABS(K344)^2)/($I$5*MAX(F344,0.1)^2),1/3)))</f>
        <v/>
      </c>
      <c r="AI344">
        <f>E344+AH344</f>
        <v/>
      </c>
      <c r="AJ344">
        <f>AI344+((ABS(K344)/MAX(((F344)+(G344)*(AH344))*(AH344),1E-6))^2)/(2*$I$5)</f>
        <v/>
      </c>
      <c r="AM344" t="n">
        <v>0</v>
      </c>
      <c r="AN344" t="n">
        <v>0</v>
      </c>
      <c r="AO344">
        <f>AM344+AN344</f>
        <v/>
      </c>
      <c r="AP344">
        <f>AP343+AO344</f>
        <v/>
      </c>
      <c r="AQ344">
        <f>ABS(ABS(K344)/MAX(((F344)+(G344)*(AH344))*(AH344),1E-6))/SQRT($I$5*MAX((((F344)+(G344)*(AH344))*(AH344))/MAX((F344)+2*(G344)*(AH344),1E-6),1E-6))</f>
        <v/>
      </c>
      <c r="AR344">
        <f>IF(AQ344&lt;1,"Subcritical","Supercritical")</f>
        <v/>
      </c>
      <c r="AS344">
        <f>((ABS(K344)*$D$6)/(MAX(((F344)+(G344)*(AH344))*(AH344),1E-6)*MAX(((((F344)+(G344)*(AH344))*(AH344))/MAX((F344)+2*(AH344)*SQRT(1+(G344)^2),1E-6))^(2/3),1E-6)))^2</f>
        <v/>
      </c>
    </row>
    <row r="345">
      <c r="A345" t="n">
        <v>196</v>
      </c>
      <c r="B345" t="n">
        <v>194.948</v>
      </c>
      <c r="C345" t="n">
        <v>616388.938</v>
      </c>
      <c r="D345" t="n">
        <v>3097691.443</v>
      </c>
      <c r="E345" t="n">
        <v>632.4645</v>
      </c>
      <c r="F345" t="n">
        <v>5.2</v>
      </c>
      <c r="G345" t="n">
        <v>0</v>
      </c>
      <c r="H345" t="inlineStr">
        <is>
          <t>Normal</t>
        </is>
      </c>
      <c r="I345" t="n">
        <v>0.003</v>
      </c>
      <c r="J345">
        <f>B345-B344</f>
        <v/>
      </c>
      <c r="K345">
        <f>MAX(0,K344-AO344)</f>
        <v/>
      </c>
      <c r="L345">
        <f>IF($D$20=0,IFERROR(L344,MAX($D$16,POWER((ABS(K345)^2)/($I$5*MAX(F345,0.1)^2),1/3))),IF(IFERROR(V344,0)=0,IFERROR(L344,MAX($D$16,POWER((ABS(K345)^2)/($I$5*MAX(F345,0.1)^2),1/3))),IF(OR(IFERROR(L345,0)=0,IFERROR(S344,0)&lt;1,IFERROR(S345,0)&lt;1),MAX($D$16,POWER((ABS(K345)^2)/($I$5*MAX(F345,0.1)^2),1/3)),IF(IFERROR(U345,0)&gt;0,MAX($D$16,IFERROR(L345,0)+((IFERROR(U345,0))*$D$18*IF((IFERROR(S345,0))&lt;1,1,-1))),IF(IFERROR(U345,0)&lt;0,IF(ABS((MAX($D$16,POWER((ABS(K345)^2)/($I$5*MAX(F345,0.1)^2),1/3)))-IFERROR(L345,0))&gt;$D$19,MAX($D$16,IF((MAX($D$16,POWER((ABS(K345)^2)/($I$5*MAX(F345,0.1)^2),1/3)))&gt;IFERROR(L345,0),MIN((MAX($D$16,POWER((ABS(K345)^2)/($I$5*MAX(F345,0.1)^2),1/3))),IFERROR(L345,0)+(MIN(ABS(IFERROR(U345,0))*$D$18,ABS((MAX($D$16,POWER((ABS(K345)^2)/($I$5*MAX(F345,0.1)^2),1/3)))-IFERROR(L345,0))))),MAX((MAX($D$16,POWER((ABS(K345)^2)/($I$5*MAX(F345,0.1)^2),1/3))),IFERROR(L345,0)-(MIN(ABS(IFERROR(U345,0))*$D$18,ABS((MAX($D$16,POWER((ABS(K345)^2)/($I$5*MAX(F345,0.1)^2),1/3)))-IFERROR(L345,0))))))),MAX($D$16,POWER((ABS(K345)^2)/($I$5*MAX(F345,0.1)^2),1/3))),MAX($D$16,IFERROR(L345,0)))))))</f>
        <v/>
      </c>
      <c r="M345">
        <f>((F345)+(G345)*(L345))*(L345)</f>
        <v/>
      </c>
      <c r="N345">
        <f>(((F345)+(G345)*(L345))*(L345))/MAX((F345)+2*(L345)*SQRT(1+(G345)^2),1E-6)</f>
        <v/>
      </c>
      <c r="O345">
        <f>ABS(K345)/MAX(((F345)+(G345)*(L345))*(L345),1E-6)</f>
        <v/>
      </c>
      <c r="P345">
        <f>E345+L345</f>
        <v/>
      </c>
      <c r="Q345">
        <f>P345+((ABS(K345)/MAX(((F345)+(G345)*(L345))*(L345),1E-6))^2)/(2*$I$5)</f>
        <v/>
      </c>
      <c r="R345">
        <f>((ABS(K345)*$D$6)/(MAX(((F345)+(G345)*(L345))*(L345),1E-6)*MAX(((((F345)+(G345)*(L345))*(L345))/MAX((F345)+2*(L345)*SQRT(1+(G345)^2),1E-6))^(2/3),1E-6)))^2</f>
        <v/>
      </c>
      <c r="S345">
        <f>ABS(ABS(K345)/MAX(((F345)+(G345)*(L345))*(L345),1E-6))/SQRT($I$5*MAX((((F345)+(G345)*(L345))*(L345))/MAX((F345)+2*(G345)*(L345),1E-6),1E-6))</f>
        <v/>
      </c>
      <c r="T345">
        <f>((F345)*(L345)^2)/2+(G345)*(L345)^3/3+(ABS(K345)^2)/($I$5*MAX(((F345)+(G345)*(L345))*(L345),1E-6))</f>
        <v/>
      </c>
      <c r="U345">
        <f>IF($D$20=0,0,IFERROR(Q344-(((R344+R345)/2)*J345)-(IF(O344&gt;O345,$D$8*((O344^2-O345^2)/(2*$I$5)),$D$9*((O345^2-O344^2)/(2*$I$5)))+($D$10*(ABS(I345)/90)*(MAX(O344^2,O345^2)/(2*$I$5))))-Q345,0))</f>
        <v/>
      </c>
      <c r="V345">
        <f>IF($D$20=0,1,IFERROR(IF(ROUND(S345,3)=1,1,IF(AND(ABS(U345)&lt;$D$19,S345&gt;1),1,0)),0))</f>
        <v/>
      </c>
      <c r="W345">
        <f>IF($D$20=0,IFERROR(W346,MAX($D$16,POWER((ABS(K345)^2)/($I$5*MAX(F345,0.1)^2),1/3))),IF(IFERROR(AG346,0)=0,IFERROR(W346,MAX($D$16,POWER((ABS(K345)^2)/($I$5*MAX(F345,0.1)^2),1/3))),IF(OR(IFERROR(W345,0)=0,IFERROR(AD346,0)&gt;1),MAX($D$16,POWER((ABS(K345)^2)/($I$5*MAX(F345,0.1)^2),1/3)),IF(IFERROR(AF345,0)&gt;0,MAX($D$16,IFERROR(W345,0)+((IFERROR(AF345,0))*$D$18*IF((IFERROR(AD345,0))&lt;1,1,-1))),IF(IFERROR(AF345,0)&lt;0,IF(ABS((MAX($D$16,POWER((ABS(K345)^2)/($I$5*MAX(F345,0.1)^2),1/3)))-IFERROR(W345,0))&gt;$D$19,MAX($D$16,IF((MAX($D$16,POWER((ABS(K345)^2)/($I$5*MAX(F345,0.1)^2),1/3)))&gt;IFERROR(W345,0),MIN((MAX($D$16,POWER((ABS(K345)^2)/($I$5*MAX(F345,0.1)^2),1/3))),IFERROR(W345,0)+(MIN(ABS(IFERROR(AF345,0))*$D$18,ABS((MAX($D$16,POWER((ABS(K345)^2)/($I$5*MAX(F345,0.1)^2),1/3)))-IFERROR(W345,0))))),MAX((MAX($D$16,POWER((ABS(K345)^2)/($I$5*MAX(F345,0.1)^2),1/3))),IFERROR(W345,0)-(MIN(ABS(IFERROR(AF345,0))*$D$18,ABS((MAX($D$16,POWER((ABS(K345)^2)/($I$5*MAX(F345,0.1)^2),1/3)))-IFERROR(W345,0))))))),MAX($D$16,POWER((ABS(K345)^2)/($I$5*MAX(F345,0.1)^2),1/3))),MAX($D$16,IFERROR(W345,0)))))))</f>
        <v/>
      </c>
      <c r="X345">
        <f>((F345)+(G345)*(W345))*(W345)</f>
        <v/>
      </c>
      <c r="Y345">
        <f>(((F345)+(G345)*(W345))*(W345))/MAX((F345)+2*(W345)*SQRT(1+(G345)^2),1E-6)</f>
        <v/>
      </c>
      <c r="Z345">
        <f>ABS(K345)/MAX(((F345)+(G345)*(W345))*(W345),1E-6)</f>
        <v/>
      </c>
      <c r="AA345">
        <f>E345+W345</f>
        <v/>
      </c>
      <c r="AB345">
        <f>AA345+((ABS(K345)/MAX(((F345)+(G345)*(W345))*(W345),1E-6))^2)/(2*$I$5)</f>
        <v/>
      </c>
      <c r="AC345">
        <f>((ABS(K345)*$D$6)/(MAX(((F345)+(G345)*(W345))*(W345),1E-6)*MAX(((((F345)+(G345)*(W345))*(W345))/MAX((F345)+2*(W345)*SQRT(1+(G345)^2),1E-6))^(2/3),1E-6)))^2</f>
        <v/>
      </c>
      <c r="AD345">
        <f>ABS(ABS(K345)/MAX(((F345)+(G345)*(W345))*(W345),1E-6))/SQRT($I$5*MAX((((F345)+(G345)*(W345))*(W345))/MAX((F345)+2*(G345)*(W345),1E-6),1E-6))</f>
        <v/>
      </c>
      <c r="AE345">
        <f>((F345)*(W345)^2)/2+(G345)*(W345)^3/3+(ABS(K345)^2)/($I$5*MAX(((F345)+(G345)*(W345))*(W345),1E-6))</f>
        <v/>
      </c>
      <c r="AF345">
        <f>IF($D$20=0,0,IFERROR(AB346+(((AC345+AC346)/2)*J346)+(IF(Z345&gt;Z346,$D$8*((Z345^2-Z346^2)/(2*$I$5)),$D$9*((Z346^2-Z345^2)/(2*$I$5)))+($D$10*(ABS(I346)/90)*(MAX(Z345^2,Z346^2)/(2*$I$5))))-AB345,0))</f>
        <v/>
      </c>
      <c r="AG345">
        <f>IF($D$20=0,1,IFERROR(IF(ROUND(AD345,3)=1,1,IF(AND(ABS(AF345)&lt;$D$19,AD345&lt;1),1,0)),0))</f>
        <v/>
      </c>
      <c r="AH345">
        <f>IFERROR(IF(V32="Supercritical",MAX($D$16,IFERROR(L345,MAX($D$16,POWER((ABS(K345)^2)/($I$5*MAX(F345,0.1)^2),1/3)))),IF(V32="Subcritical",MAX($D$16,IFERROR(W345,MAX($D$16,POWER((ABS(K345)^2)/($I$5*MAX(F345,0.1)^2),1/3)))),IF(AND(IFERROR(V345,0)=1,IFERROR(AG345,0)=1),IF(IFERROR(T345,-1E99)&gt;=IFERROR(AE345,-1E99),MAX($D$16,IFERROR(L345,MAX($D$16,POWER((ABS(K345)^2)/($I$5*MAX(F345,0.1)^2),1/3)))),MAX($D$16,IFERROR(W345,MAX($D$16,POWER((ABS(K345)^2)/($I$5*MAX(F345,0.1)^2),1/3))))),IF(IFERROR(V345,0)=1,MAX($D$16,IFERROR(L345,MAX($D$16,POWER((ABS(K345)^2)/($I$5*MAX(F345,0.1)^2),1/3)))),IF(IFERROR(AG345,0)=1,MAX($D$16,IFERROR(W345,MAX($D$16,POWER((ABS(K345)^2)/($I$5*MAX(F345,0.1)^2),1/3)))),MAX($D$16,POWER((ABS(K345)^2)/($I$5*MAX(F345,0.1)^2),1/3))))))),MAX($D$16,POWER((ABS(K345)^2)/($I$5*MAX(F345,0.1)^2),1/3)))</f>
        <v/>
      </c>
      <c r="AI345">
        <f>E345+AH345</f>
        <v/>
      </c>
      <c r="AJ345">
        <f>AI345+((ABS(K345)/MAX(((F345)+(G345)*(AH345))*(AH345),1E-6))^2)/(2*$I$5)</f>
        <v/>
      </c>
      <c r="AM345" t="n">
        <v>0</v>
      </c>
      <c r="AN345" t="n">
        <v>0</v>
      </c>
      <c r="AO345">
        <f>AM345+AN345</f>
        <v/>
      </c>
      <c r="AP345">
        <f>AP344+AO345</f>
        <v/>
      </c>
      <c r="AQ345">
        <f>ABS(ABS(K345)/MAX(((F345)+(G345)*(AH345))*(AH345),1E-6))/SQRT($I$5*MAX((((F345)+(G345)*(AH345))*(AH345))/MAX((F345)+2*(G345)*(AH345),1E-6),1E-6))</f>
        <v/>
      </c>
      <c r="AR345">
        <f>IF(AQ345&lt;1,"Subcritical","Supercritical")</f>
        <v/>
      </c>
      <c r="AS345">
        <f>((ABS(K345)*$D$6)/(MAX(((F345)+(G345)*(AH345))*(AH345),1E-6)*MAX(((((F345)+(G345)*(AH345))*(AH345))/MAX((F345)+2*(AH345)*SQRT(1+(G345)^2),1E-6))^(2/3),1E-6)))^2</f>
        <v/>
      </c>
    </row>
    <row r="346">
      <c r="A346" t="n">
        <v>197</v>
      </c>
      <c r="B346" t="n">
        <v>195.948</v>
      </c>
      <c r="C346" t="n">
        <v>616387.939</v>
      </c>
      <c r="D346" t="n">
        <v>3097691.395</v>
      </c>
      <c r="E346" t="n">
        <v>632.4640000000001</v>
      </c>
      <c r="F346" t="n">
        <v>5.2</v>
      </c>
      <c r="G346" t="n">
        <v>0</v>
      </c>
      <c r="H346" t="inlineStr">
        <is>
          <t>Normal</t>
        </is>
      </c>
      <c r="I346" t="n">
        <v>0.057</v>
      </c>
      <c r="J346">
        <f>B346-B345</f>
        <v/>
      </c>
      <c r="K346">
        <f>MAX(0,K345-AO345)</f>
        <v/>
      </c>
      <c r="L346">
        <f>IF($D$20=0,IFERROR(L345,MAX($D$16,POWER((ABS(K346)^2)/($I$5*MAX(F346,0.1)^2),1/3))),IF(IFERROR(V345,0)=0,IFERROR(L345,MAX($D$16,POWER((ABS(K346)^2)/($I$5*MAX(F346,0.1)^2),1/3))),IF(OR(IFERROR(L346,0)=0,IFERROR(S345,0)&lt;1,IFERROR(S346,0)&lt;1),MAX($D$16,POWER((ABS(K346)^2)/($I$5*MAX(F346,0.1)^2),1/3)),IF(IFERROR(U346,0)&gt;0,MAX($D$16,IFERROR(L346,0)+((IFERROR(U346,0))*$D$18*IF((IFERROR(S346,0))&lt;1,1,-1))),IF(IFERROR(U346,0)&lt;0,IF(ABS((MAX($D$16,POWER((ABS(K346)^2)/($I$5*MAX(F346,0.1)^2),1/3)))-IFERROR(L346,0))&gt;$D$19,MAX($D$16,IF((MAX($D$16,POWER((ABS(K346)^2)/($I$5*MAX(F346,0.1)^2),1/3)))&gt;IFERROR(L346,0),MIN((MAX($D$16,POWER((ABS(K346)^2)/($I$5*MAX(F346,0.1)^2),1/3))),IFERROR(L346,0)+(MIN(ABS(IFERROR(U346,0))*$D$18,ABS((MAX($D$16,POWER((ABS(K346)^2)/($I$5*MAX(F346,0.1)^2),1/3)))-IFERROR(L346,0))))),MAX((MAX($D$16,POWER((ABS(K346)^2)/($I$5*MAX(F346,0.1)^2),1/3))),IFERROR(L346,0)-(MIN(ABS(IFERROR(U346,0))*$D$18,ABS((MAX($D$16,POWER((ABS(K346)^2)/($I$5*MAX(F346,0.1)^2),1/3)))-IFERROR(L346,0))))))),MAX($D$16,POWER((ABS(K346)^2)/($I$5*MAX(F346,0.1)^2),1/3))),MAX($D$16,IFERROR(L346,0)))))))</f>
        <v/>
      </c>
      <c r="M346">
        <f>((F346)+(G346)*(L346))*(L346)</f>
        <v/>
      </c>
      <c r="N346">
        <f>(((F346)+(G346)*(L346))*(L346))/MAX((F346)+2*(L346)*SQRT(1+(G346)^2),1E-6)</f>
        <v/>
      </c>
      <c r="O346">
        <f>ABS(K346)/MAX(((F346)+(G346)*(L346))*(L346),1E-6)</f>
        <v/>
      </c>
      <c r="P346">
        <f>E346+L346</f>
        <v/>
      </c>
      <c r="Q346">
        <f>P346+((ABS(K346)/MAX(((F346)+(G346)*(L346))*(L346),1E-6))^2)/(2*$I$5)</f>
        <v/>
      </c>
      <c r="R346">
        <f>((ABS(K346)*$D$6)/(MAX(((F346)+(G346)*(L346))*(L346),1E-6)*MAX(((((F346)+(G346)*(L346))*(L346))/MAX((F346)+2*(L346)*SQRT(1+(G346)^2),1E-6))^(2/3),1E-6)))^2</f>
        <v/>
      </c>
      <c r="S346">
        <f>ABS(ABS(K346)/MAX(((F346)+(G346)*(L346))*(L346),1E-6))/SQRT($I$5*MAX((((F346)+(G346)*(L346))*(L346))/MAX((F346)+2*(G346)*(L346),1E-6),1E-6))</f>
        <v/>
      </c>
      <c r="T346">
        <f>((F346)*(L346)^2)/2+(G346)*(L346)^3/3+(ABS(K346)^2)/($I$5*MAX(((F346)+(G346)*(L346))*(L346),1E-6))</f>
        <v/>
      </c>
      <c r="U346">
        <f>IF($D$20=0,0,IFERROR(Q345-(((R345+R346)/2)*J346)-(IF(O345&gt;O346,$D$8*((O345^2-O346^2)/(2*$I$5)),$D$9*((O346^2-O345^2)/(2*$I$5)))+($D$10*(ABS(I346)/90)*(MAX(O345^2,O346^2)/(2*$I$5))))-Q346,0))</f>
        <v/>
      </c>
      <c r="V346">
        <f>IF($D$20=0,1,IFERROR(IF(ROUND(S346,3)=1,1,IF(AND(ABS(U346)&lt;$D$19,S346&gt;1),1,0)),0))</f>
        <v/>
      </c>
      <c r="W346">
        <f>IF($D$20=0,IFERROR(W347,MAX($D$16,POWER((ABS(K346)^2)/($I$5*MAX(F346,0.1)^2),1/3))),IF(IFERROR(AG347,0)=0,IFERROR(W347,MAX($D$16,POWER((ABS(K346)^2)/($I$5*MAX(F346,0.1)^2),1/3))),IF(OR(IFERROR(W346,0)=0,IFERROR(AD347,0)&gt;1),MAX($D$16,POWER((ABS(K346)^2)/($I$5*MAX(F346,0.1)^2),1/3)),IF(IFERROR(AF346,0)&gt;0,MAX($D$16,IFERROR(W346,0)+((IFERROR(AF346,0))*$D$18*IF((IFERROR(AD346,0))&lt;1,1,-1))),IF(IFERROR(AF346,0)&lt;0,IF(ABS((MAX($D$16,POWER((ABS(K346)^2)/($I$5*MAX(F346,0.1)^2),1/3)))-IFERROR(W346,0))&gt;$D$19,MAX($D$16,IF((MAX($D$16,POWER((ABS(K346)^2)/($I$5*MAX(F346,0.1)^2),1/3)))&gt;IFERROR(W346,0),MIN((MAX($D$16,POWER((ABS(K346)^2)/($I$5*MAX(F346,0.1)^2),1/3))),IFERROR(W346,0)+(MIN(ABS(IFERROR(AF346,0))*$D$18,ABS((MAX($D$16,POWER((ABS(K346)^2)/($I$5*MAX(F346,0.1)^2),1/3)))-IFERROR(W346,0))))),MAX((MAX($D$16,POWER((ABS(K346)^2)/($I$5*MAX(F346,0.1)^2),1/3))),IFERROR(W346,0)-(MIN(ABS(IFERROR(AF346,0))*$D$18,ABS((MAX($D$16,POWER((ABS(K346)^2)/($I$5*MAX(F346,0.1)^2),1/3)))-IFERROR(W346,0))))))),MAX($D$16,POWER((ABS(K346)^2)/($I$5*MAX(F346,0.1)^2),1/3))),MAX($D$16,IFERROR(W346,0)))))))</f>
        <v/>
      </c>
      <c r="X346">
        <f>((F346)+(G346)*(W346))*(W346)</f>
        <v/>
      </c>
      <c r="Y346">
        <f>(((F346)+(G346)*(W346))*(W346))/MAX((F346)+2*(W346)*SQRT(1+(G346)^2),1E-6)</f>
        <v/>
      </c>
      <c r="Z346">
        <f>ABS(K346)/MAX(((F346)+(G346)*(W346))*(W346),1E-6)</f>
        <v/>
      </c>
      <c r="AA346">
        <f>E346+W346</f>
        <v/>
      </c>
      <c r="AB346">
        <f>AA346+((ABS(K346)/MAX(((F346)+(G346)*(W346))*(W346),1E-6))^2)/(2*$I$5)</f>
        <v/>
      </c>
      <c r="AC346">
        <f>((ABS(K346)*$D$6)/(MAX(((F346)+(G346)*(W346))*(W346),1E-6)*MAX(((((F346)+(G346)*(W346))*(W346))/MAX((F346)+2*(W346)*SQRT(1+(G346)^2),1E-6))^(2/3),1E-6)))^2</f>
        <v/>
      </c>
      <c r="AD346">
        <f>ABS(ABS(K346)/MAX(((F346)+(G346)*(W346))*(W346),1E-6))/SQRT($I$5*MAX((((F346)+(G346)*(W346))*(W346))/MAX((F346)+2*(G346)*(W346),1E-6),1E-6))</f>
        <v/>
      </c>
      <c r="AE346">
        <f>((F346)*(W346)^2)/2+(G346)*(W346)^3/3+(ABS(K346)^2)/($I$5*MAX(((F346)+(G346)*(W346))*(W346),1E-6))</f>
        <v/>
      </c>
      <c r="AF346">
        <f>IF($D$20=0,0,IFERROR(AB347+(((AC346+AC347)/2)*J347)+(IF(Z346&gt;Z347,$D$8*((Z346^2-Z347^2)/(2*$I$5)),$D$9*((Z347^2-Z346^2)/(2*$I$5)))+($D$10*(ABS(I347)/90)*(MAX(Z346^2,Z347^2)/(2*$I$5))))-AB346,0))</f>
        <v/>
      </c>
      <c r="AG346">
        <f>IF($D$20=0,1,IFERROR(IF(ROUND(AD346,3)=1,1,IF(AND(ABS(AF346)&lt;$D$19,AD346&lt;1),1,0)),0))</f>
        <v/>
      </c>
      <c r="AH346">
        <f>IFERROR(IF(V32="Supercritical",MAX($D$16,IFERROR(L346,MAX($D$16,POWER((ABS(K346)^2)/($I$5*MAX(F346,0.1)^2),1/3)))),IF(V32="Subcritical",MAX($D$16,IFERROR(W346,MAX($D$16,POWER((ABS(K346)^2)/($I$5*MAX(F346,0.1)^2),1/3)))),IF(AND(IFERROR(V346,0)=1,IFERROR(AG346,0)=1),IF(IFERROR(T346,-1E99)&gt;=IFERROR(AE346,-1E99),MAX($D$16,IFERROR(L346,MAX($D$16,POWER((ABS(K346)^2)/($I$5*MAX(F346,0.1)^2),1/3)))),MAX($D$16,IFERROR(W346,MAX($D$16,POWER((ABS(K346)^2)/($I$5*MAX(F346,0.1)^2),1/3))))),IF(IFERROR(V346,0)=1,MAX($D$16,IFERROR(L346,MAX($D$16,POWER((ABS(K346)^2)/($I$5*MAX(F346,0.1)^2),1/3)))),IF(IFERROR(AG346,0)=1,MAX($D$16,IFERROR(W346,MAX($D$16,POWER((ABS(K346)^2)/($I$5*MAX(F346,0.1)^2),1/3)))),MAX($D$16,POWER((ABS(K346)^2)/($I$5*MAX(F346,0.1)^2),1/3))))))),MAX($D$16,POWER((ABS(K346)^2)/($I$5*MAX(F346,0.1)^2),1/3)))</f>
        <v/>
      </c>
      <c r="AI346">
        <f>E346+AH346</f>
        <v/>
      </c>
      <c r="AJ346">
        <f>AI346+((ABS(K346)/MAX(((F346)+(G346)*(AH346))*(AH346),1E-6))^2)/(2*$I$5)</f>
        <v/>
      </c>
      <c r="AM346" t="n">
        <v>0</v>
      </c>
      <c r="AN346" t="n">
        <v>0</v>
      </c>
      <c r="AO346">
        <f>AM346+AN346</f>
        <v/>
      </c>
      <c r="AP346">
        <f>AP345+AO346</f>
        <v/>
      </c>
      <c r="AQ346">
        <f>ABS(ABS(K346)/MAX(((F346)+(G346)*(AH346))*(AH346),1E-6))/SQRT($I$5*MAX((((F346)+(G346)*(AH346))*(AH346))/MAX((F346)+2*(G346)*(AH346),1E-6),1E-6))</f>
        <v/>
      </c>
      <c r="AR346">
        <f>IF(AQ346&lt;1,"Subcritical","Supercritical")</f>
        <v/>
      </c>
      <c r="AS346">
        <f>((ABS(K346)*$D$6)/(MAX(((F346)+(G346)*(AH346))*(AH346),1E-6)*MAX(((((F346)+(G346)*(AH346))*(AH346))/MAX((F346)+2*(AH346)*SQRT(1+(G346)^2),1E-6))^(2/3),1E-6)))^2</f>
        <v/>
      </c>
    </row>
    <row r="347">
      <c r="A347" t="n">
        <v>198</v>
      </c>
      <c r="B347" t="n">
        <v>196.948</v>
      </c>
      <c r="C347" t="n">
        <v>616386.9399999999</v>
      </c>
      <c r="D347" t="n">
        <v>3097691.348</v>
      </c>
      <c r="E347" t="n">
        <v>632.4635</v>
      </c>
      <c r="F347" t="n">
        <v>5.2</v>
      </c>
      <c r="G347" t="n">
        <v>0</v>
      </c>
      <c r="H347" t="inlineStr">
        <is>
          <t>Normal</t>
        </is>
      </c>
      <c r="I347" t="n">
        <v>0.057</v>
      </c>
      <c r="J347">
        <f>B347-B346</f>
        <v/>
      </c>
      <c r="K347">
        <f>MAX(0,K346-AO346)</f>
        <v/>
      </c>
      <c r="L347">
        <f>IF($D$20=0,IFERROR(L346,MAX($D$16,POWER((ABS(K347)^2)/($I$5*MAX(F347,0.1)^2),1/3))),IF(IFERROR(V346,0)=0,IFERROR(L346,MAX($D$16,POWER((ABS(K347)^2)/($I$5*MAX(F347,0.1)^2),1/3))),IF(OR(IFERROR(L347,0)=0,IFERROR(S346,0)&lt;1,IFERROR(S347,0)&lt;1),MAX($D$16,POWER((ABS(K347)^2)/($I$5*MAX(F347,0.1)^2),1/3)),IF(IFERROR(U347,0)&gt;0,MAX($D$16,IFERROR(L347,0)+((IFERROR(U347,0))*$D$18*IF((IFERROR(S347,0))&lt;1,1,-1))),IF(IFERROR(U347,0)&lt;0,IF(ABS((MAX($D$16,POWER((ABS(K347)^2)/($I$5*MAX(F347,0.1)^2),1/3)))-IFERROR(L347,0))&gt;$D$19,MAX($D$16,IF((MAX($D$16,POWER((ABS(K347)^2)/($I$5*MAX(F347,0.1)^2),1/3)))&gt;IFERROR(L347,0),MIN((MAX($D$16,POWER((ABS(K347)^2)/($I$5*MAX(F347,0.1)^2),1/3))),IFERROR(L347,0)+(MIN(ABS(IFERROR(U347,0))*$D$18,ABS((MAX($D$16,POWER((ABS(K347)^2)/($I$5*MAX(F347,0.1)^2),1/3)))-IFERROR(L347,0))))),MAX((MAX($D$16,POWER((ABS(K347)^2)/($I$5*MAX(F347,0.1)^2),1/3))),IFERROR(L347,0)-(MIN(ABS(IFERROR(U347,0))*$D$18,ABS((MAX($D$16,POWER((ABS(K347)^2)/($I$5*MAX(F347,0.1)^2),1/3)))-IFERROR(L347,0))))))),MAX($D$16,POWER((ABS(K347)^2)/($I$5*MAX(F347,0.1)^2),1/3))),MAX($D$16,IFERROR(L347,0)))))))</f>
        <v/>
      </c>
      <c r="M347">
        <f>((F347)+(G347)*(L347))*(L347)</f>
        <v/>
      </c>
      <c r="N347">
        <f>(((F347)+(G347)*(L347))*(L347))/MAX((F347)+2*(L347)*SQRT(1+(G347)^2),1E-6)</f>
        <v/>
      </c>
      <c r="O347">
        <f>ABS(K347)/MAX(((F347)+(G347)*(L347))*(L347),1E-6)</f>
        <v/>
      </c>
      <c r="P347">
        <f>E347+L347</f>
        <v/>
      </c>
      <c r="Q347">
        <f>P347+((ABS(K347)/MAX(((F347)+(G347)*(L347))*(L347),1E-6))^2)/(2*$I$5)</f>
        <v/>
      </c>
      <c r="R347">
        <f>((ABS(K347)*$D$6)/(MAX(((F347)+(G347)*(L347))*(L347),1E-6)*MAX(((((F347)+(G347)*(L347))*(L347))/MAX((F347)+2*(L347)*SQRT(1+(G347)^2),1E-6))^(2/3),1E-6)))^2</f>
        <v/>
      </c>
      <c r="S347">
        <f>ABS(ABS(K347)/MAX(((F347)+(G347)*(L347))*(L347),1E-6))/SQRT($I$5*MAX((((F347)+(G347)*(L347))*(L347))/MAX((F347)+2*(G347)*(L347),1E-6),1E-6))</f>
        <v/>
      </c>
      <c r="T347">
        <f>((F347)*(L347)^2)/2+(G347)*(L347)^3/3+(ABS(K347)^2)/($I$5*MAX(((F347)+(G347)*(L347))*(L347),1E-6))</f>
        <v/>
      </c>
      <c r="U347">
        <f>IF($D$20=0,0,IFERROR(Q346-(((R346+R347)/2)*J347)-(IF(O346&gt;O347,$D$8*((O346^2-O347^2)/(2*$I$5)),$D$9*((O347^2-O346^2)/(2*$I$5)))+($D$10*(ABS(I347)/90)*(MAX(O346^2,O347^2)/(2*$I$5))))-Q347,0))</f>
        <v/>
      </c>
      <c r="V347">
        <f>IF($D$20=0,1,IFERROR(IF(ROUND(S347,3)=1,1,IF(AND(ABS(U347)&lt;$D$19,S347&gt;1),1,0)),0))</f>
        <v/>
      </c>
      <c r="W347">
        <f>IF($D$20=0,IFERROR(W348,MAX($D$16,POWER((ABS(K347)^2)/($I$5*MAX(F347,0.1)^2),1/3))),IF(IFERROR(AG348,0)=0,IFERROR(W348,MAX($D$16,POWER((ABS(K347)^2)/($I$5*MAX(F347,0.1)^2),1/3))),IF(OR(IFERROR(W347,0)=0,IFERROR(AD348,0)&gt;1),MAX($D$16,POWER((ABS(K347)^2)/($I$5*MAX(F347,0.1)^2),1/3)),IF(IFERROR(AF347,0)&gt;0,MAX($D$16,IFERROR(W347,0)+((IFERROR(AF347,0))*$D$18*IF((IFERROR(AD347,0))&lt;1,1,-1))),IF(IFERROR(AF347,0)&lt;0,IF(ABS((MAX($D$16,POWER((ABS(K347)^2)/($I$5*MAX(F347,0.1)^2),1/3)))-IFERROR(W347,0))&gt;$D$19,MAX($D$16,IF((MAX($D$16,POWER((ABS(K347)^2)/($I$5*MAX(F347,0.1)^2),1/3)))&gt;IFERROR(W347,0),MIN((MAX($D$16,POWER((ABS(K347)^2)/($I$5*MAX(F347,0.1)^2),1/3))),IFERROR(W347,0)+(MIN(ABS(IFERROR(AF347,0))*$D$18,ABS((MAX($D$16,POWER((ABS(K347)^2)/($I$5*MAX(F347,0.1)^2),1/3)))-IFERROR(W347,0))))),MAX((MAX($D$16,POWER((ABS(K347)^2)/($I$5*MAX(F347,0.1)^2),1/3))),IFERROR(W347,0)-(MIN(ABS(IFERROR(AF347,0))*$D$18,ABS((MAX($D$16,POWER((ABS(K347)^2)/($I$5*MAX(F347,0.1)^2),1/3)))-IFERROR(W347,0))))))),MAX($D$16,POWER((ABS(K347)^2)/($I$5*MAX(F347,0.1)^2),1/3))),MAX($D$16,IFERROR(W347,0)))))))</f>
        <v/>
      </c>
      <c r="X347">
        <f>((F347)+(G347)*(W347))*(W347)</f>
        <v/>
      </c>
      <c r="Y347">
        <f>(((F347)+(G347)*(W347))*(W347))/MAX((F347)+2*(W347)*SQRT(1+(G347)^2),1E-6)</f>
        <v/>
      </c>
      <c r="Z347">
        <f>ABS(K347)/MAX(((F347)+(G347)*(W347))*(W347),1E-6)</f>
        <v/>
      </c>
      <c r="AA347">
        <f>E347+W347</f>
        <v/>
      </c>
      <c r="AB347">
        <f>AA347+((ABS(K347)/MAX(((F347)+(G347)*(W347))*(W347),1E-6))^2)/(2*$I$5)</f>
        <v/>
      </c>
      <c r="AC347">
        <f>((ABS(K347)*$D$6)/(MAX(((F347)+(G347)*(W347))*(W347),1E-6)*MAX(((((F347)+(G347)*(W347))*(W347))/MAX((F347)+2*(W347)*SQRT(1+(G347)^2),1E-6))^(2/3),1E-6)))^2</f>
        <v/>
      </c>
      <c r="AD347">
        <f>ABS(ABS(K347)/MAX(((F347)+(G347)*(W347))*(W347),1E-6))/SQRT($I$5*MAX((((F347)+(G347)*(W347))*(W347))/MAX((F347)+2*(G347)*(W347),1E-6),1E-6))</f>
        <v/>
      </c>
      <c r="AE347">
        <f>((F347)*(W347)^2)/2+(G347)*(W347)^3/3+(ABS(K347)^2)/($I$5*MAX(((F347)+(G347)*(W347))*(W347),1E-6))</f>
        <v/>
      </c>
      <c r="AF347">
        <f>IF($D$20=0,0,IFERROR(AB348+(((AC347+AC348)/2)*J348)+(IF(Z347&gt;Z348,$D$8*((Z347^2-Z348^2)/(2*$I$5)),$D$9*((Z348^2-Z347^2)/(2*$I$5)))+($D$10*(ABS(I348)/90)*(MAX(Z347^2,Z348^2)/(2*$I$5))))-AB347,0))</f>
        <v/>
      </c>
      <c r="AG347">
        <f>IF($D$20=0,1,IFERROR(IF(ROUND(AD347,3)=1,1,IF(AND(ABS(AF347)&lt;$D$19,AD347&lt;1),1,0)),0))</f>
        <v/>
      </c>
      <c r="AH347">
        <f>IFERROR(IF(V32="Supercritical",MAX($D$16,IFERROR(L347,MAX($D$16,POWER((ABS(K347)^2)/($I$5*MAX(F347,0.1)^2),1/3)))),IF(V32="Subcritical",MAX($D$16,IFERROR(W347,MAX($D$16,POWER((ABS(K347)^2)/($I$5*MAX(F347,0.1)^2),1/3)))),IF(AND(IFERROR(V347,0)=1,IFERROR(AG347,0)=1),IF(IFERROR(T347,-1E99)&gt;=IFERROR(AE347,-1E99),MAX($D$16,IFERROR(L347,MAX($D$16,POWER((ABS(K347)^2)/($I$5*MAX(F347,0.1)^2),1/3)))),MAX($D$16,IFERROR(W347,MAX($D$16,POWER((ABS(K347)^2)/($I$5*MAX(F347,0.1)^2),1/3))))),IF(IFERROR(V347,0)=1,MAX($D$16,IFERROR(L347,MAX($D$16,POWER((ABS(K347)^2)/($I$5*MAX(F347,0.1)^2),1/3)))),IF(IFERROR(AG347,0)=1,MAX($D$16,IFERROR(W347,MAX($D$16,POWER((ABS(K347)^2)/($I$5*MAX(F347,0.1)^2),1/3)))),MAX($D$16,POWER((ABS(K347)^2)/($I$5*MAX(F347,0.1)^2),1/3))))))),MAX($D$16,POWER((ABS(K347)^2)/($I$5*MAX(F347,0.1)^2),1/3)))</f>
        <v/>
      </c>
      <c r="AI347">
        <f>E347+AH347</f>
        <v/>
      </c>
      <c r="AJ347">
        <f>AI347+((ABS(K347)/MAX(((F347)+(G347)*(AH347))*(AH347),1E-6))^2)/(2*$I$5)</f>
        <v/>
      </c>
      <c r="AM347" t="n">
        <v>0</v>
      </c>
      <c r="AN347" t="n">
        <v>0</v>
      </c>
      <c r="AO347">
        <f>AM347+AN347</f>
        <v/>
      </c>
      <c r="AP347">
        <f>AP346+AO347</f>
        <v/>
      </c>
      <c r="AQ347">
        <f>ABS(ABS(K347)/MAX(((F347)+(G347)*(AH347))*(AH347),1E-6))/SQRT($I$5*MAX((((F347)+(G347)*(AH347))*(AH347))/MAX((F347)+2*(G347)*(AH347),1E-6),1E-6))</f>
        <v/>
      </c>
      <c r="AR347">
        <f>IF(AQ347&lt;1,"Subcritical","Supercritical")</f>
        <v/>
      </c>
      <c r="AS347">
        <f>((ABS(K347)*$D$6)/(MAX(((F347)+(G347)*(AH347))*(AH347),1E-6)*MAX(((((F347)+(G347)*(AH347))*(AH347))/MAX((F347)+2*(AH347)*SQRT(1+(G347)^2),1E-6))^(2/3),1E-6)))^2</f>
        <v/>
      </c>
    </row>
    <row r="348">
      <c r="A348" t="n">
        <v>199</v>
      </c>
      <c r="B348" t="n">
        <v>197.948</v>
      </c>
      <c r="C348" t="n">
        <v>616385.941</v>
      </c>
      <c r="D348" t="n">
        <v>3097691.3</v>
      </c>
      <c r="E348" t="n">
        <v>632.463</v>
      </c>
      <c r="F348" t="n">
        <v>5.2</v>
      </c>
      <c r="G348" t="n">
        <v>0</v>
      </c>
      <c r="H348" t="inlineStr">
        <is>
          <t>Normal</t>
        </is>
      </c>
      <c r="I348" t="n">
        <v>0.057</v>
      </c>
      <c r="J348">
        <f>B348-B347</f>
        <v/>
      </c>
      <c r="K348">
        <f>MAX(0,K347-AO347)</f>
        <v/>
      </c>
      <c r="L348">
        <f>IF($D$20=0,IFERROR(L347,MAX($D$16,POWER((ABS(K348)^2)/($I$5*MAX(F348,0.1)^2),1/3))),IF(IFERROR(V347,0)=0,IFERROR(L347,MAX($D$16,POWER((ABS(K348)^2)/($I$5*MAX(F348,0.1)^2),1/3))),IF(OR(IFERROR(L348,0)=0,IFERROR(S347,0)&lt;1,IFERROR(S348,0)&lt;1),MAX($D$16,POWER((ABS(K348)^2)/($I$5*MAX(F348,0.1)^2),1/3)),IF(IFERROR(U348,0)&gt;0,MAX($D$16,IFERROR(L348,0)+((IFERROR(U348,0))*$D$18*IF((IFERROR(S348,0))&lt;1,1,-1))),IF(IFERROR(U348,0)&lt;0,IF(ABS((MAX($D$16,POWER((ABS(K348)^2)/($I$5*MAX(F348,0.1)^2),1/3)))-IFERROR(L348,0))&gt;$D$19,MAX($D$16,IF((MAX($D$16,POWER((ABS(K348)^2)/($I$5*MAX(F348,0.1)^2),1/3)))&gt;IFERROR(L348,0),MIN((MAX($D$16,POWER((ABS(K348)^2)/($I$5*MAX(F348,0.1)^2),1/3))),IFERROR(L348,0)+(MIN(ABS(IFERROR(U348,0))*$D$18,ABS((MAX($D$16,POWER((ABS(K348)^2)/($I$5*MAX(F348,0.1)^2),1/3)))-IFERROR(L348,0))))),MAX((MAX($D$16,POWER((ABS(K348)^2)/($I$5*MAX(F348,0.1)^2),1/3))),IFERROR(L348,0)-(MIN(ABS(IFERROR(U348,0))*$D$18,ABS((MAX($D$16,POWER((ABS(K348)^2)/($I$5*MAX(F348,0.1)^2),1/3)))-IFERROR(L348,0))))))),MAX($D$16,POWER((ABS(K348)^2)/($I$5*MAX(F348,0.1)^2),1/3))),MAX($D$16,IFERROR(L348,0)))))))</f>
        <v/>
      </c>
      <c r="M348">
        <f>((F348)+(G348)*(L348))*(L348)</f>
        <v/>
      </c>
      <c r="N348">
        <f>(((F348)+(G348)*(L348))*(L348))/MAX((F348)+2*(L348)*SQRT(1+(G348)^2),1E-6)</f>
        <v/>
      </c>
      <c r="O348">
        <f>ABS(K348)/MAX(((F348)+(G348)*(L348))*(L348),1E-6)</f>
        <v/>
      </c>
      <c r="P348">
        <f>E348+L348</f>
        <v/>
      </c>
      <c r="Q348">
        <f>P348+((ABS(K348)/MAX(((F348)+(G348)*(L348))*(L348),1E-6))^2)/(2*$I$5)</f>
        <v/>
      </c>
      <c r="R348">
        <f>((ABS(K348)*$D$6)/(MAX(((F348)+(G348)*(L348))*(L348),1E-6)*MAX(((((F348)+(G348)*(L348))*(L348))/MAX((F348)+2*(L348)*SQRT(1+(G348)^2),1E-6))^(2/3),1E-6)))^2</f>
        <v/>
      </c>
      <c r="S348">
        <f>ABS(ABS(K348)/MAX(((F348)+(G348)*(L348))*(L348),1E-6))/SQRT($I$5*MAX((((F348)+(G348)*(L348))*(L348))/MAX((F348)+2*(G348)*(L348),1E-6),1E-6))</f>
        <v/>
      </c>
      <c r="T348">
        <f>((F348)*(L348)^2)/2+(G348)*(L348)^3/3+(ABS(K348)^2)/($I$5*MAX(((F348)+(G348)*(L348))*(L348),1E-6))</f>
        <v/>
      </c>
      <c r="U348">
        <f>IF($D$20=0,0,IFERROR(Q347-(((R347+R348)/2)*J348)-(IF(O347&gt;O348,$D$8*((O347^2-O348^2)/(2*$I$5)),$D$9*((O348^2-O347^2)/(2*$I$5)))+($D$10*(ABS(I348)/90)*(MAX(O347^2,O348^2)/(2*$I$5))))-Q348,0))</f>
        <v/>
      </c>
      <c r="V348">
        <f>IF($D$20=0,1,IFERROR(IF(ROUND(S348,3)=1,1,IF(AND(ABS(U348)&lt;$D$19,S348&gt;1),1,0)),0))</f>
        <v/>
      </c>
      <c r="W348">
        <f>IF($D$20=0,IFERROR(W349,MAX($D$16,POWER((ABS(K348)^2)/($I$5*MAX(F348,0.1)^2),1/3))),IF(IFERROR(AG349,0)=0,IFERROR(W349,MAX($D$16,POWER((ABS(K348)^2)/($I$5*MAX(F348,0.1)^2),1/3))),IF(OR(IFERROR(W348,0)=0,IFERROR(AD349,0)&gt;1),MAX($D$16,POWER((ABS(K348)^2)/($I$5*MAX(F348,0.1)^2),1/3)),IF(IFERROR(AF348,0)&gt;0,MAX($D$16,IFERROR(W348,0)+((IFERROR(AF348,0))*$D$18*IF((IFERROR(AD348,0))&lt;1,1,-1))),IF(IFERROR(AF348,0)&lt;0,IF(ABS((MAX($D$16,POWER((ABS(K348)^2)/($I$5*MAX(F348,0.1)^2),1/3)))-IFERROR(W348,0))&gt;$D$19,MAX($D$16,IF((MAX($D$16,POWER((ABS(K348)^2)/($I$5*MAX(F348,0.1)^2),1/3)))&gt;IFERROR(W348,0),MIN((MAX($D$16,POWER((ABS(K348)^2)/($I$5*MAX(F348,0.1)^2),1/3))),IFERROR(W348,0)+(MIN(ABS(IFERROR(AF348,0))*$D$18,ABS((MAX($D$16,POWER((ABS(K348)^2)/($I$5*MAX(F348,0.1)^2),1/3)))-IFERROR(W348,0))))),MAX((MAX($D$16,POWER((ABS(K348)^2)/($I$5*MAX(F348,0.1)^2),1/3))),IFERROR(W348,0)-(MIN(ABS(IFERROR(AF348,0))*$D$18,ABS((MAX($D$16,POWER((ABS(K348)^2)/($I$5*MAX(F348,0.1)^2),1/3)))-IFERROR(W348,0))))))),MAX($D$16,POWER((ABS(K348)^2)/($I$5*MAX(F348,0.1)^2),1/3))),MAX($D$16,IFERROR(W348,0)))))))</f>
        <v/>
      </c>
      <c r="X348">
        <f>((F348)+(G348)*(W348))*(W348)</f>
        <v/>
      </c>
      <c r="Y348">
        <f>(((F348)+(G348)*(W348))*(W348))/MAX((F348)+2*(W348)*SQRT(1+(G348)^2),1E-6)</f>
        <v/>
      </c>
      <c r="Z348">
        <f>ABS(K348)/MAX(((F348)+(G348)*(W348))*(W348),1E-6)</f>
        <v/>
      </c>
      <c r="AA348">
        <f>E348+W348</f>
        <v/>
      </c>
      <c r="AB348">
        <f>AA348+((ABS(K348)/MAX(((F348)+(G348)*(W348))*(W348),1E-6))^2)/(2*$I$5)</f>
        <v/>
      </c>
      <c r="AC348">
        <f>((ABS(K348)*$D$6)/(MAX(((F348)+(G348)*(W348))*(W348),1E-6)*MAX(((((F348)+(G348)*(W348))*(W348))/MAX((F348)+2*(W348)*SQRT(1+(G348)^2),1E-6))^(2/3),1E-6)))^2</f>
        <v/>
      </c>
      <c r="AD348">
        <f>ABS(ABS(K348)/MAX(((F348)+(G348)*(W348))*(W348),1E-6))/SQRT($I$5*MAX((((F348)+(G348)*(W348))*(W348))/MAX((F348)+2*(G348)*(W348),1E-6),1E-6))</f>
        <v/>
      </c>
      <c r="AE348">
        <f>((F348)*(W348)^2)/2+(G348)*(W348)^3/3+(ABS(K348)^2)/($I$5*MAX(((F348)+(G348)*(W348))*(W348),1E-6))</f>
        <v/>
      </c>
      <c r="AF348">
        <f>IF($D$20=0,0,IFERROR(AB349+(((AC348+AC349)/2)*J349)+(IF(Z348&gt;Z349,$D$8*((Z348^2-Z349^2)/(2*$I$5)),$D$9*((Z349^2-Z348^2)/(2*$I$5)))+($D$10*(ABS(I349)/90)*(MAX(Z348^2,Z349^2)/(2*$I$5))))-AB348,0))</f>
        <v/>
      </c>
      <c r="AG348">
        <f>IF($D$20=0,1,IFERROR(IF(ROUND(AD348,3)=1,1,IF(AND(ABS(AF348)&lt;$D$19,AD348&lt;1),1,0)),0))</f>
        <v/>
      </c>
      <c r="AH348">
        <f>IFERROR(IF(V32="Supercritical",MAX($D$16,IFERROR(L348,MAX($D$16,POWER((ABS(K348)^2)/($I$5*MAX(F348,0.1)^2),1/3)))),IF(V32="Subcritical",MAX($D$16,IFERROR(W348,MAX($D$16,POWER((ABS(K348)^2)/($I$5*MAX(F348,0.1)^2),1/3)))),IF(AND(IFERROR(V348,0)=1,IFERROR(AG348,0)=1),IF(IFERROR(T348,-1E99)&gt;=IFERROR(AE348,-1E99),MAX($D$16,IFERROR(L348,MAX($D$16,POWER((ABS(K348)^2)/($I$5*MAX(F348,0.1)^2),1/3)))),MAX($D$16,IFERROR(W348,MAX($D$16,POWER((ABS(K348)^2)/($I$5*MAX(F348,0.1)^2),1/3))))),IF(IFERROR(V348,0)=1,MAX($D$16,IFERROR(L348,MAX($D$16,POWER((ABS(K348)^2)/($I$5*MAX(F348,0.1)^2),1/3)))),IF(IFERROR(AG348,0)=1,MAX($D$16,IFERROR(W348,MAX($D$16,POWER((ABS(K348)^2)/($I$5*MAX(F348,0.1)^2),1/3)))),MAX($D$16,POWER((ABS(K348)^2)/($I$5*MAX(F348,0.1)^2),1/3))))))),MAX($D$16,POWER((ABS(K348)^2)/($I$5*MAX(F348,0.1)^2),1/3)))</f>
        <v/>
      </c>
      <c r="AI348">
        <f>E348+AH348</f>
        <v/>
      </c>
      <c r="AJ348">
        <f>AI348+((ABS(K348)/MAX(((F348)+(G348)*(AH348))*(AH348),1E-6))^2)/(2*$I$5)</f>
        <v/>
      </c>
      <c r="AM348" t="n">
        <v>0</v>
      </c>
      <c r="AN348" t="n">
        <v>0</v>
      </c>
      <c r="AO348">
        <f>AM348+AN348</f>
        <v/>
      </c>
      <c r="AP348">
        <f>AP347+AO348</f>
        <v/>
      </c>
      <c r="AQ348">
        <f>ABS(ABS(K348)/MAX(((F348)+(G348)*(AH348))*(AH348),1E-6))/SQRT($I$5*MAX((((F348)+(G348)*(AH348))*(AH348))/MAX((F348)+2*(G348)*(AH348),1E-6),1E-6))</f>
        <v/>
      </c>
      <c r="AR348">
        <f>IF(AQ348&lt;1,"Subcritical","Supercritical")</f>
        <v/>
      </c>
      <c r="AS348">
        <f>((ABS(K348)*$D$6)/(MAX(((F348)+(G348)*(AH348))*(AH348),1E-6)*MAX(((((F348)+(G348)*(AH348))*(AH348))/MAX((F348)+2*(AH348)*SQRT(1+(G348)^2),1E-6))^(2/3),1E-6)))^2</f>
        <v/>
      </c>
    </row>
    <row r="349">
      <c r="A349" t="n">
        <v>200</v>
      </c>
      <c r="B349" t="n">
        <v>198.948</v>
      </c>
      <c r="C349" t="n">
        <v>616384.942</v>
      </c>
      <c r="D349" t="n">
        <v>3097691.253</v>
      </c>
      <c r="E349" t="n">
        <v>632.4625</v>
      </c>
      <c r="F349" t="n">
        <v>5.2</v>
      </c>
      <c r="G349" t="n">
        <v>0</v>
      </c>
      <c r="H349" t="inlineStr">
        <is>
          <t>Normal</t>
        </is>
      </c>
      <c r="I349" t="n">
        <v>0.057</v>
      </c>
      <c r="J349">
        <f>B349-B348</f>
        <v/>
      </c>
      <c r="K349">
        <f>MAX(0,K348-AO348)</f>
        <v/>
      </c>
      <c r="L349">
        <f>IF($D$20=0,IFERROR(L348,MAX($D$16,POWER((ABS(K349)^2)/($I$5*MAX(F349,0.1)^2),1/3))),IF(IFERROR(V348,0)=0,IFERROR(L348,MAX($D$16,POWER((ABS(K349)^2)/($I$5*MAX(F349,0.1)^2),1/3))),IF(OR(IFERROR(L349,0)=0,IFERROR(S348,0)&lt;1,IFERROR(S349,0)&lt;1),MAX($D$16,POWER((ABS(K349)^2)/($I$5*MAX(F349,0.1)^2),1/3)),IF(IFERROR(U349,0)&gt;0,MAX($D$16,IFERROR(L349,0)+((IFERROR(U349,0))*$D$18*IF((IFERROR(S349,0))&lt;1,1,-1))),IF(IFERROR(U349,0)&lt;0,IF(ABS((MAX($D$16,POWER((ABS(K349)^2)/($I$5*MAX(F349,0.1)^2),1/3)))-IFERROR(L349,0))&gt;$D$19,MAX($D$16,IF((MAX($D$16,POWER((ABS(K349)^2)/($I$5*MAX(F349,0.1)^2),1/3)))&gt;IFERROR(L349,0),MIN((MAX($D$16,POWER((ABS(K349)^2)/($I$5*MAX(F349,0.1)^2),1/3))),IFERROR(L349,0)+(MIN(ABS(IFERROR(U349,0))*$D$18,ABS((MAX($D$16,POWER((ABS(K349)^2)/($I$5*MAX(F349,0.1)^2),1/3)))-IFERROR(L349,0))))),MAX((MAX($D$16,POWER((ABS(K349)^2)/($I$5*MAX(F349,0.1)^2),1/3))),IFERROR(L349,0)-(MIN(ABS(IFERROR(U349,0))*$D$18,ABS((MAX($D$16,POWER((ABS(K349)^2)/($I$5*MAX(F349,0.1)^2),1/3)))-IFERROR(L349,0))))))),MAX($D$16,POWER((ABS(K349)^2)/($I$5*MAX(F349,0.1)^2),1/3))),MAX($D$16,IFERROR(L349,0)))))))</f>
        <v/>
      </c>
      <c r="M349">
        <f>((F349)+(G349)*(L349))*(L349)</f>
        <v/>
      </c>
      <c r="N349">
        <f>(((F349)+(G349)*(L349))*(L349))/MAX((F349)+2*(L349)*SQRT(1+(G349)^2),1E-6)</f>
        <v/>
      </c>
      <c r="O349">
        <f>ABS(K349)/MAX(((F349)+(G349)*(L349))*(L349),1E-6)</f>
        <v/>
      </c>
      <c r="P349">
        <f>E349+L349</f>
        <v/>
      </c>
      <c r="Q349">
        <f>P349+((ABS(K349)/MAX(((F349)+(G349)*(L349))*(L349),1E-6))^2)/(2*$I$5)</f>
        <v/>
      </c>
      <c r="R349">
        <f>((ABS(K349)*$D$6)/(MAX(((F349)+(G349)*(L349))*(L349),1E-6)*MAX(((((F349)+(G349)*(L349))*(L349))/MAX((F349)+2*(L349)*SQRT(1+(G349)^2),1E-6))^(2/3),1E-6)))^2</f>
        <v/>
      </c>
      <c r="S349">
        <f>ABS(ABS(K349)/MAX(((F349)+(G349)*(L349))*(L349),1E-6))/SQRT($I$5*MAX((((F349)+(G349)*(L349))*(L349))/MAX((F349)+2*(G349)*(L349),1E-6),1E-6))</f>
        <v/>
      </c>
      <c r="T349">
        <f>((F349)*(L349)^2)/2+(G349)*(L349)^3/3+(ABS(K349)^2)/($I$5*MAX(((F349)+(G349)*(L349))*(L349),1E-6))</f>
        <v/>
      </c>
      <c r="U349">
        <f>IF($D$20=0,0,IFERROR(Q348-(((R348+R349)/2)*J349)-(IF(O348&gt;O349,$D$8*((O348^2-O349^2)/(2*$I$5)),$D$9*((O349^2-O348^2)/(2*$I$5)))+($D$10*(ABS(I349)/90)*(MAX(O348^2,O349^2)/(2*$I$5))))-Q349,0))</f>
        <v/>
      </c>
      <c r="V349">
        <f>IF($D$20=0,1,IFERROR(IF(ROUND(S349,3)=1,1,IF(AND(ABS(U349)&lt;$D$19,S349&gt;1),1,0)),0))</f>
        <v/>
      </c>
      <c r="W349">
        <f>IF($D$20=0,IFERROR(W350,MAX($D$16,POWER((ABS(K349)^2)/($I$5*MAX(F349,0.1)^2),1/3))),IF(IFERROR(AG350,0)=0,IFERROR(W350,MAX($D$16,POWER((ABS(K349)^2)/($I$5*MAX(F349,0.1)^2),1/3))),IF(OR(IFERROR(W349,0)=0,IFERROR(AD350,0)&gt;1),MAX($D$16,POWER((ABS(K349)^2)/($I$5*MAX(F349,0.1)^2),1/3)),IF(IFERROR(AF349,0)&gt;0,MAX($D$16,IFERROR(W349,0)+((IFERROR(AF349,0))*$D$18*IF((IFERROR(AD349,0))&lt;1,1,-1))),IF(IFERROR(AF349,0)&lt;0,IF(ABS((MAX($D$16,POWER((ABS(K349)^2)/($I$5*MAX(F349,0.1)^2),1/3)))-IFERROR(W349,0))&gt;$D$19,MAX($D$16,IF((MAX($D$16,POWER((ABS(K349)^2)/($I$5*MAX(F349,0.1)^2),1/3)))&gt;IFERROR(W349,0),MIN((MAX($D$16,POWER((ABS(K349)^2)/($I$5*MAX(F349,0.1)^2),1/3))),IFERROR(W349,0)+(MIN(ABS(IFERROR(AF349,0))*$D$18,ABS((MAX($D$16,POWER((ABS(K349)^2)/($I$5*MAX(F349,0.1)^2),1/3)))-IFERROR(W349,0))))),MAX((MAX($D$16,POWER((ABS(K349)^2)/($I$5*MAX(F349,0.1)^2),1/3))),IFERROR(W349,0)-(MIN(ABS(IFERROR(AF349,0))*$D$18,ABS((MAX($D$16,POWER((ABS(K349)^2)/($I$5*MAX(F349,0.1)^2),1/3)))-IFERROR(W349,0))))))),MAX($D$16,POWER((ABS(K349)^2)/($I$5*MAX(F349,0.1)^2),1/3))),MAX($D$16,IFERROR(W349,0)))))))</f>
        <v/>
      </c>
      <c r="X349">
        <f>((F349)+(G349)*(W349))*(W349)</f>
        <v/>
      </c>
      <c r="Y349">
        <f>(((F349)+(G349)*(W349))*(W349))/MAX((F349)+2*(W349)*SQRT(1+(G349)^2),1E-6)</f>
        <v/>
      </c>
      <c r="Z349">
        <f>ABS(K349)/MAX(((F349)+(G349)*(W349))*(W349),1E-6)</f>
        <v/>
      </c>
      <c r="AA349">
        <f>E349+W349</f>
        <v/>
      </c>
      <c r="AB349">
        <f>AA349+((ABS(K349)/MAX(((F349)+(G349)*(W349))*(W349),1E-6))^2)/(2*$I$5)</f>
        <v/>
      </c>
      <c r="AC349">
        <f>((ABS(K349)*$D$6)/(MAX(((F349)+(G349)*(W349))*(W349),1E-6)*MAX(((((F349)+(G349)*(W349))*(W349))/MAX((F349)+2*(W349)*SQRT(1+(G349)^2),1E-6))^(2/3),1E-6)))^2</f>
        <v/>
      </c>
      <c r="AD349">
        <f>ABS(ABS(K349)/MAX(((F349)+(G349)*(W349))*(W349),1E-6))/SQRT($I$5*MAX((((F349)+(G349)*(W349))*(W349))/MAX((F349)+2*(G349)*(W349),1E-6),1E-6))</f>
        <v/>
      </c>
      <c r="AE349">
        <f>((F349)*(W349)^2)/2+(G349)*(W349)^3/3+(ABS(K349)^2)/($I$5*MAX(((F349)+(G349)*(W349))*(W349),1E-6))</f>
        <v/>
      </c>
      <c r="AF349">
        <f>IF($D$20=0,0,IFERROR(AB350+(((AC349+AC350)/2)*J350)+(IF(Z349&gt;Z350,$D$8*((Z349^2-Z350^2)/(2*$I$5)),$D$9*((Z350^2-Z349^2)/(2*$I$5)))+($D$10*(ABS(I350)/90)*(MAX(Z349^2,Z350^2)/(2*$I$5))))-AB349,0))</f>
        <v/>
      </c>
      <c r="AG349">
        <f>IF($D$20=0,1,IFERROR(IF(ROUND(AD349,3)=1,1,IF(AND(ABS(AF349)&lt;$D$19,AD349&lt;1),1,0)),0))</f>
        <v/>
      </c>
      <c r="AH349">
        <f>IFERROR(IF(V32="Supercritical",MAX($D$16,IFERROR(L349,MAX($D$16,POWER((ABS(K349)^2)/($I$5*MAX(F349,0.1)^2),1/3)))),IF(V32="Subcritical",MAX($D$16,IFERROR(W349,MAX($D$16,POWER((ABS(K349)^2)/($I$5*MAX(F349,0.1)^2),1/3)))),IF(AND(IFERROR(V349,0)=1,IFERROR(AG349,0)=1),IF(IFERROR(T349,-1E99)&gt;=IFERROR(AE349,-1E99),MAX($D$16,IFERROR(L349,MAX($D$16,POWER((ABS(K349)^2)/($I$5*MAX(F349,0.1)^2),1/3)))),MAX($D$16,IFERROR(W349,MAX($D$16,POWER((ABS(K349)^2)/($I$5*MAX(F349,0.1)^2),1/3))))),IF(IFERROR(V349,0)=1,MAX($D$16,IFERROR(L349,MAX($D$16,POWER((ABS(K349)^2)/($I$5*MAX(F349,0.1)^2),1/3)))),IF(IFERROR(AG349,0)=1,MAX($D$16,IFERROR(W349,MAX($D$16,POWER((ABS(K349)^2)/($I$5*MAX(F349,0.1)^2),1/3)))),MAX($D$16,POWER((ABS(K349)^2)/($I$5*MAX(F349,0.1)^2),1/3))))))),MAX($D$16,POWER((ABS(K349)^2)/($I$5*MAX(F349,0.1)^2),1/3)))</f>
        <v/>
      </c>
      <c r="AI349">
        <f>E349+AH349</f>
        <v/>
      </c>
      <c r="AJ349">
        <f>AI349+((ABS(K349)/MAX(((F349)+(G349)*(AH349))*(AH349),1E-6))^2)/(2*$I$5)</f>
        <v/>
      </c>
      <c r="AM349" t="n">
        <v>0</v>
      </c>
      <c r="AN349" t="n">
        <v>0</v>
      </c>
      <c r="AO349">
        <f>AM349+AN349</f>
        <v/>
      </c>
      <c r="AP349">
        <f>AP348+AO349</f>
        <v/>
      </c>
      <c r="AQ349">
        <f>ABS(ABS(K349)/MAX(((F349)+(G349)*(AH349))*(AH349),1E-6))/SQRT($I$5*MAX((((F349)+(G349)*(AH349))*(AH349))/MAX((F349)+2*(G349)*(AH349),1E-6),1E-6))</f>
        <v/>
      </c>
      <c r="AR349">
        <f>IF(AQ349&lt;1,"Subcritical","Supercritical")</f>
        <v/>
      </c>
      <c r="AS349">
        <f>((ABS(K349)*$D$6)/(MAX(((F349)+(G349)*(AH349))*(AH349),1E-6)*MAX(((((F349)+(G349)*(AH349))*(AH349))/MAX((F349)+2*(AH349)*SQRT(1+(G349)^2),1E-6))^(2/3),1E-6)))^2</f>
        <v/>
      </c>
    </row>
    <row r="350">
      <c r="A350" t="n">
        <v>201</v>
      </c>
      <c r="B350" t="n">
        <v>199.948</v>
      </c>
      <c r="C350" t="n">
        <v>616383.943</v>
      </c>
      <c r="D350" t="n">
        <v>3097691.205</v>
      </c>
      <c r="E350" t="n">
        <v>632.462</v>
      </c>
      <c r="F350" t="n">
        <v>5.2</v>
      </c>
      <c r="G350" t="n">
        <v>0</v>
      </c>
      <c r="H350" t="inlineStr">
        <is>
          <t>Normal</t>
        </is>
      </c>
      <c r="I350" t="n">
        <v>0</v>
      </c>
      <c r="J350">
        <f>B350-B349</f>
        <v/>
      </c>
      <c r="K350">
        <f>MAX(0,K349-AO349)</f>
        <v/>
      </c>
      <c r="L350">
        <f>IF($D$20=0,IFERROR(L349,MAX($D$16,POWER((ABS(K350)^2)/($I$5*MAX(F350,0.1)^2),1/3))),IF(IFERROR(V349,0)=0,IFERROR(L349,MAX($D$16,POWER((ABS(K350)^2)/($I$5*MAX(F350,0.1)^2),1/3))),IF(OR(IFERROR(L350,0)=0,IFERROR(S349,0)&lt;1,IFERROR(S350,0)&lt;1),MAX($D$16,POWER((ABS(K350)^2)/($I$5*MAX(F350,0.1)^2),1/3)),IF(IFERROR(U350,0)&gt;0,MAX($D$16,IFERROR(L350,0)+((IFERROR(U350,0))*$D$18*IF((IFERROR(S350,0))&lt;1,1,-1))),IF(IFERROR(U350,0)&lt;0,IF(ABS((MAX($D$16,POWER((ABS(K350)^2)/($I$5*MAX(F350,0.1)^2),1/3)))-IFERROR(L350,0))&gt;$D$19,MAX($D$16,IF((MAX($D$16,POWER((ABS(K350)^2)/($I$5*MAX(F350,0.1)^2),1/3)))&gt;IFERROR(L350,0),MIN((MAX($D$16,POWER((ABS(K350)^2)/($I$5*MAX(F350,0.1)^2),1/3))),IFERROR(L350,0)+(MIN(ABS(IFERROR(U350,0))*$D$18,ABS((MAX($D$16,POWER((ABS(K350)^2)/($I$5*MAX(F350,0.1)^2),1/3)))-IFERROR(L350,0))))),MAX((MAX($D$16,POWER((ABS(K350)^2)/($I$5*MAX(F350,0.1)^2),1/3))),IFERROR(L350,0)-(MIN(ABS(IFERROR(U350,0))*$D$18,ABS((MAX($D$16,POWER((ABS(K350)^2)/($I$5*MAX(F350,0.1)^2),1/3)))-IFERROR(L350,0))))))),MAX($D$16,POWER((ABS(K350)^2)/($I$5*MAX(F350,0.1)^2),1/3))),MAX($D$16,IFERROR(L350,0)))))))</f>
        <v/>
      </c>
      <c r="M350">
        <f>((F350)+(G350)*(L350))*(L350)</f>
        <v/>
      </c>
      <c r="N350">
        <f>(((F350)+(G350)*(L350))*(L350))/MAX((F350)+2*(L350)*SQRT(1+(G350)^2),1E-6)</f>
        <v/>
      </c>
      <c r="O350">
        <f>ABS(K350)/MAX(((F350)+(G350)*(L350))*(L350),1E-6)</f>
        <v/>
      </c>
      <c r="P350">
        <f>E350+L350</f>
        <v/>
      </c>
      <c r="Q350">
        <f>P350+((ABS(K350)/MAX(((F350)+(G350)*(L350))*(L350),1E-6))^2)/(2*$I$5)</f>
        <v/>
      </c>
      <c r="R350">
        <f>((ABS(K350)*$D$6)/(MAX(((F350)+(G350)*(L350))*(L350),1E-6)*MAX(((((F350)+(G350)*(L350))*(L350))/MAX((F350)+2*(L350)*SQRT(1+(G350)^2),1E-6))^(2/3),1E-6)))^2</f>
        <v/>
      </c>
      <c r="S350">
        <f>ABS(ABS(K350)/MAX(((F350)+(G350)*(L350))*(L350),1E-6))/SQRT($I$5*MAX((((F350)+(G350)*(L350))*(L350))/MAX((F350)+2*(G350)*(L350),1E-6),1E-6))</f>
        <v/>
      </c>
      <c r="T350">
        <f>((F350)*(L350)^2)/2+(G350)*(L350)^3/3+(ABS(K350)^2)/($I$5*MAX(((F350)+(G350)*(L350))*(L350),1E-6))</f>
        <v/>
      </c>
      <c r="U350">
        <f>IF($D$20=0,0,IFERROR(Q349-(((R349+R350)/2)*J350)-(IF(O349&gt;O350,$D$8*((O349^2-O350^2)/(2*$I$5)),$D$9*((O350^2-O349^2)/(2*$I$5)))+($D$10*(ABS(I350)/90)*(MAX(O349^2,O350^2)/(2*$I$5))))-Q350,0))</f>
        <v/>
      </c>
      <c r="V350">
        <f>IF($D$20=0,1,IFERROR(IF(ROUND(S350,3)=1,1,IF(AND(ABS(U350)&lt;$D$19,S350&gt;1),1,0)),0))</f>
        <v/>
      </c>
      <c r="W350">
        <f>IF($D$20=0,IFERROR(W351,MAX($D$16,POWER((ABS(K350)^2)/($I$5*MAX(F350,0.1)^2),1/3))),IF(IFERROR(AG351,0)=0,IFERROR(W351,MAX($D$16,POWER((ABS(K350)^2)/($I$5*MAX(F350,0.1)^2),1/3))),IF(OR(IFERROR(W350,0)=0,IFERROR(AD351,0)&gt;1),MAX($D$16,POWER((ABS(K350)^2)/($I$5*MAX(F350,0.1)^2),1/3)),IF(IFERROR(AF350,0)&gt;0,MAX($D$16,IFERROR(W350,0)+((IFERROR(AF350,0))*$D$18*IF((IFERROR(AD350,0))&lt;1,1,-1))),IF(IFERROR(AF350,0)&lt;0,IF(ABS((MAX($D$16,POWER((ABS(K350)^2)/($I$5*MAX(F350,0.1)^2),1/3)))-IFERROR(W350,0))&gt;$D$19,MAX($D$16,IF((MAX($D$16,POWER((ABS(K350)^2)/($I$5*MAX(F350,0.1)^2),1/3)))&gt;IFERROR(W350,0),MIN((MAX($D$16,POWER((ABS(K350)^2)/($I$5*MAX(F350,0.1)^2),1/3))),IFERROR(W350,0)+(MIN(ABS(IFERROR(AF350,0))*$D$18,ABS((MAX($D$16,POWER((ABS(K350)^2)/($I$5*MAX(F350,0.1)^2),1/3)))-IFERROR(W350,0))))),MAX((MAX($D$16,POWER((ABS(K350)^2)/($I$5*MAX(F350,0.1)^2),1/3))),IFERROR(W350,0)-(MIN(ABS(IFERROR(AF350,0))*$D$18,ABS((MAX($D$16,POWER((ABS(K350)^2)/($I$5*MAX(F350,0.1)^2),1/3)))-IFERROR(W350,0))))))),MAX($D$16,POWER((ABS(K350)^2)/($I$5*MAX(F350,0.1)^2),1/3))),MAX($D$16,IFERROR(W350,0)))))))</f>
        <v/>
      </c>
      <c r="X350">
        <f>((F350)+(G350)*(W350))*(W350)</f>
        <v/>
      </c>
      <c r="Y350">
        <f>(((F350)+(G350)*(W350))*(W350))/MAX((F350)+2*(W350)*SQRT(1+(G350)^2),1E-6)</f>
        <v/>
      </c>
      <c r="Z350">
        <f>ABS(K350)/MAX(((F350)+(G350)*(W350))*(W350),1E-6)</f>
        <v/>
      </c>
      <c r="AA350">
        <f>E350+W350</f>
        <v/>
      </c>
      <c r="AB350">
        <f>AA350+((ABS(K350)/MAX(((F350)+(G350)*(W350))*(W350),1E-6))^2)/(2*$I$5)</f>
        <v/>
      </c>
      <c r="AC350">
        <f>((ABS(K350)*$D$6)/(MAX(((F350)+(G350)*(W350))*(W350),1E-6)*MAX(((((F350)+(G350)*(W350))*(W350))/MAX((F350)+2*(W350)*SQRT(1+(G350)^2),1E-6))^(2/3),1E-6)))^2</f>
        <v/>
      </c>
      <c r="AD350">
        <f>ABS(ABS(K350)/MAX(((F350)+(G350)*(W350))*(W350),1E-6))/SQRT($I$5*MAX((((F350)+(G350)*(W350))*(W350))/MAX((F350)+2*(G350)*(W350),1E-6),1E-6))</f>
        <v/>
      </c>
      <c r="AE350">
        <f>((F350)*(W350)^2)/2+(G350)*(W350)^3/3+(ABS(K350)^2)/($I$5*MAX(((F350)+(G350)*(W350))*(W350),1E-6))</f>
        <v/>
      </c>
      <c r="AF350">
        <f>IF($D$20=0,0,IFERROR(AB351+(((AC350+AC351)/2)*J351)+(IF(Z350&gt;Z351,$D$8*((Z350^2-Z351^2)/(2*$I$5)),$D$9*((Z351^2-Z350^2)/(2*$I$5)))+($D$10*(ABS(I351)/90)*(MAX(Z350^2,Z351^2)/(2*$I$5))))-AB350,0))</f>
        <v/>
      </c>
      <c r="AG350">
        <f>IF($D$20=0,1,IFERROR(IF(ROUND(AD350,3)=1,1,IF(AND(ABS(AF350)&lt;$D$19,AD350&lt;1),1,0)),0))</f>
        <v/>
      </c>
      <c r="AH350">
        <f>IFERROR(IF(V32="Supercritical",MAX($D$16,IFERROR(L350,MAX($D$16,POWER((ABS(K350)^2)/($I$5*MAX(F350,0.1)^2),1/3)))),IF(V32="Subcritical",MAX($D$16,IFERROR(W350,MAX($D$16,POWER((ABS(K350)^2)/($I$5*MAX(F350,0.1)^2),1/3)))),IF(AND(IFERROR(V350,0)=1,IFERROR(AG350,0)=1),IF(IFERROR(T350,-1E99)&gt;=IFERROR(AE350,-1E99),MAX($D$16,IFERROR(L350,MAX($D$16,POWER((ABS(K350)^2)/($I$5*MAX(F350,0.1)^2),1/3)))),MAX($D$16,IFERROR(W350,MAX($D$16,POWER((ABS(K350)^2)/($I$5*MAX(F350,0.1)^2),1/3))))),IF(IFERROR(V350,0)=1,MAX($D$16,IFERROR(L350,MAX($D$16,POWER((ABS(K350)^2)/($I$5*MAX(F350,0.1)^2),1/3)))),IF(IFERROR(AG350,0)=1,MAX($D$16,IFERROR(W350,MAX($D$16,POWER((ABS(K350)^2)/($I$5*MAX(F350,0.1)^2),1/3)))),MAX($D$16,POWER((ABS(K350)^2)/($I$5*MAX(F350,0.1)^2),1/3))))))),MAX($D$16,POWER((ABS(K350)^2)/($I$5*MAX(F350,0.1)^2),1/3)))</f>
        <v/>
      </c>
      <c r="AI350">
        <f>E350+AH350</f>
        <v/>
      </c>
      <c r="AJ350">
        <f>AI350+((ABS(K350)/MAX(((F350)+(G350)*(AH350))*(AH350),1E-6))^2)/(2*$I$5)</f>
        <v/>
      </c>
      <c r="AM350" t="n">
        <v>0</v>
      </c>
      <c r="AN350" t="n">
        <v>0</v>
      </c>
      <c r="AO350">
        <f>AM350+AN350</f>
        <v/>
      </c>
      <c r="AP350">
        <f>AP349+AO350</f>
        <v/>
      </c>
      <c r="AQ350">
        <f>ABS(ABS(K350)/MAX(((F350)+(G350)*(AH350))*(AH350),1E-6))/SQRT($I$5*MAX((((F350)+(G350)*(AH350))*(AH350))/MAX((F350)+2*(G350)*(AH350),1E-6),1E-6))</f>
        <v/>
      </c>
      <c r="AR350">
        <f>IF(AQ350&lt;1,"Subcritical","Supercritical")</f>
        <v/>
      </c>
      <c r="AS350">
        <f>((ABS(K350)*$D$6)/(MAX(((F350)+(G350)*(AH350))*(AH350),1E-6)*MAX(((((F350)+(G350)*(AH350))*(AH350))/MAX((F350)+2*(AH350)*SQRT(1+(G350)^2),1E-6))^(2/3),1E-6)))^2</f>
        <v/>
      </c>
    </row>
    <row r="351">
      <c r="A351" t="n">
        <v>202</v>
      </c>
      <c r="B351" t="n">
        <v>200.949</v>
      </c>
      <c r="C351" t="n">
        <v>616382.944</v>
      </c>
      <c r="D351" t="n">
        <v>3097691.157</v>
      </c>
      <c r="E351" t="n">
        <v>632.4615</v>
      </c>
      <c r="F351" t="n">
        <v>5.2</v>
      </c>
      <c r="G351" t="n">
        <v>0</v>
      </c>
      <c r="H351" t="inlineStr">
        <is>
          <t>Normal</t>
        </is>
      </c>
      <c r="I351" t="n">
        <v>0.055</v>
      </c>
      <c r="J351">
        <f>B351-B350</f>
        <v/>
      </c>
      <c r="K351">
        <f>MAX(0,K350-AO350)</f>
        <v/>
      </c>
      <c r="L351">
        <f>IF($D$20=0,IFERROR(L350,MAX($D$16,POWER((ABS(K351)^2)/($I$5*MAX(F351,0.1)^2),1/3))),IF(IFERROR(V350,0)=0,IFERROR(L350,MAX($D$16,POWER((ABS(K351)^2)/($I$5*MAX(F351,0.1)^2),1/3))),IF(OR(IFERROR(L351,0)=0,IFERROR(S350,0)&lt;1,IFERROR(S351,0)&lt;1),MAX($D$16,POWER((ABS(K351)^2)/($I$5*MAX(F351,0.1)^2),1/3)),IF(IFERROR(U351,0)&gt;0,MAX($D$16,IFERROR(L351,0)+((IFERROR(U351,0))*$D$18*IF((IFERROR(S351,0))&lt;1,1,-1))),IF(IFERROR(U351,0)&lt;0,IF(ABS((MAX($D$16,POWER((ABS(K351)^2)/($I$5*MAX(F351,0.1)^2),1/3)))-IFERROR(L351,0))&gt;$D$19,MAX($D$16,IF((MAX($D$16,POWER((ABS(K351)^2)/($I$5*MAX(F351,0.1)^2),1/3)))&gt;IFERROR(L351,0),MIN((MAX($D$16,POWER((ABS(K351)^2)/($I$5*MAX(F351,0.1)^2),1/3))),IFERROR(L351,0)+(MIN(ABS(IFERROR(U351,0))*$D$18,ABS((MAX($D$16,POWER((ABS(K351)^2)/($I$5*MAX(F351,0.1)^2),1/3)))-IFERROR(L351,0))))),MAX((MAX($D$16,POWER((ABS(K351)^2)/($I$5*MAX(F351,0.1)^2),1/3))),IFERROR(L351,0)-(MIN(ABS(IFERROR(U351,0))*$D$18,ABS((MAX($D$16,POWER((ABS(K351)^2)/($I$5*MAX(F351,0.1)^2),1/3)))-IFERROR(L351,0))))))),MAX($D$16,POWER((ABS(K351)^2)/($I$5*MAX(F351,0.1)^2),1/3))),MAX($D$16,IFERROR(L351,0)))))))</f>
        <v/>
      </c>
      <c r="M351">
        <f>((F351)+(G351)*(L351))*(L351)</f>
        <v/>
      </c>
      <c r="N351">
        <f>(((F351)+(G351)*(L351))*(L351))/MAX((F351)+2*(L351)*SQRT(1+(G351)^2),1E-6)</f>
        <v/>
      </c>
      <c r="O351">
        <f>ABS(K351)/MAX(((F351)+(G351)*(L351))*(L351),1E-6)</f>
        <v/>
      </c>
      <c r="P351">
        <f>E351+L351</f>
        <v/>
      </c>
      <c r="Q351">
        <f>P351+((ABS(K351)/MAX(((F351)+(G351)*(L351))*(L351),1E-6))^2)/(2*$I$5)</f>
        <v/>
      </c>
      <c r="R351">
        <f>((ABS(K351)*$D$6)/(MAX(((F351)+(G351)*(L351))*(L351),1E-6)*MAX(((((F351)+(G351)*(L351))*(L351))/MAX((F351)+2*(L351)*SQRT(1+(G351)^2),1E-6))^(2/3),1E-6)))^2</f>
        <v/>
      </c>
      <c r="S351">
        <f>ABS(ABS(K351)/MAX(((F351)+(G351)*(L351))*(L351),1E-6))/SQRT($I$5*MAX((((F351)+(G351)*(L351))*(L351))/MAX((F351)+2*(G351)*(L351),1E-6),1E-6))</f>
        <v/>
      </c>
      <c r="T351">
        <f>((F351)*(L351)^2)/2+(G351)*(L351)^3/3+(ABS(K351)^2)/($I$5*MAX(((F351)+(G351)*(L351))*(L351),1E-6))</f>
        <v/>
      </c>
      <c r="U351">
        <f>IF($D$20=0,0,IFERROR(Q350-(((R350+R351)/2)*J351)-(IF(O350&gt;O351,$D$8*((O350^2-O351^2)/(2*$I$5)),$D$9*((O351^2-O350^2)/(2*$I$5)))+($D$10*(ABS(I351)/90)*(MAX(O350^2,O351^2)/(2*$I$5))))-Q351,0))</f>
        <v/>
      </c>
      <c r="V351">
        <f>IF($D$20=0,1,IFERROR(IF(ROUND(S351,3)=1,1,IF(AND(ABS(U351)&lt;$D$19,S351&gt;1),1,0)),0))</f>
        <v/>
      </c>
      <c r="W351">
        <f>IF($D$20=0,IFERROR(W352,MAX($D$16,POWER((ABS(K351)^2)/($I$5*MAX(F351,0.1)^2),1/3))),IF(IFERROR(AG352,0)=0,IFERROR(W352,MAX($D$16,POWER((ABS(K351)^2)/($I$5*MAX(F351,0.1)^2),1/3))),IF(OR(IFERROR(W351,0)=0,IFERROR(AD352,0)&gt;1),MAX($D$16,POWER((ABS(K351)^2)/($I$5*MAX(F351,0.1)^2),1/3)),IF(IFERROR(AF351,0)&gt;0,MAX($D$16,IFERROR(W351,0)+((IFERROR(AF351,0))*$D$18*IF((IFERROR(AD351,0))&lt;1,1,-1))),IF(IFERROR(AF351,0)&lt;0,IF(ABS((MAX($D$16,POWER((ABS(K351)^2)/($I$5*MAX(F351,0.1)^2),1/3)))-IFERROR(W351,0))&gt;$D$19,MAX($D$16,IF((MAX($D$16,POWER((ABS(K351)^2)/($I$5*MAX(F351,0.1)^2),1/3)))&gt;IFERROR(W351,0),MIN((MAX($D$16,POWER((ABS(K351)^2)/($I$5*MAX(F351,0.1)^2),1/3))),IFERROR(W351,0)+(MIN(ABS(IFERROR(AF351,0))*$D$18,ABS((MAX($D$16,POWER((ABS(K351)^2)/($I$5*MAX(F351,0.1)^2),1/3)))-IFERROR(W351,0))))),MAX((MAX($D$16,POWER((ABS(K351)^2)/($I$5*MAX(F351,0.1)^2),1/3))),IFERROR(W351,0)-(MIN(ABS(IFERROR(AF351,0))*$D$18,ABS((MAX($D$16,POWER((ABS(K351)^2)/($I$5*MAX(F351,0.1)^2),1/3)))-IFERROR(W351,0))))))),MAX($D$16,POWER((ABS(K351)^2)/($I$5*MAX(F351,0.1)^2),1/3))),MAX($D$16,IFERROR(W351,0)))))))</f>
        <v/>
      </c>
      <c r="X351">
        <f>((F351)+(G351)*(W351))*(W351)</f>
        <v/>
      </c>
      <c r="Y351">
        <f>(((F351)+(G351)*(W351))*(W351))/MAX((F351)+2*(W351)*SQRT(1+(G351)^2),1E-6)</f>
        <v/>
      </c>
      <c r="Z351">
        <f>ABS(K351)/MAX(((F351)+(G351)*(W351))*(W351),1E-6)</f>
        <v/>
      </c>
      <c r="AA351">
        <f>E351+W351</f>
        <v/>
      </c>
      <c r="AB351">
        <f>AA351+((ABS(K351)/MAX(((F351)+(G351)*(W351))*(W351),1E-6))^2)/(2*$I$5)</f>
        <v/>
      </c>
      <c r="AC351">
        <f>((ABS(K351)*$D$6)/(MAX(((F351)+(G351)*(W351))*(W351),1E-6)*MAX(((((F351)+(G351)*(W351))*(W351))/MAX((F351)+2*(W351)*SQRT(1+(G351)^2),1E-6))^(2/3),1E-6)))^2</f>
        <v/>
      </c>
      <c r="AD351">
        <f>ABS(ABS(K351)/MAX(((F351)+(G351)*(W351))*(W351),1E-6))/SQRT($I$5*MAX((((F351)+(G351)*(W351))*(W351))/MAX((F351)+2*(G351)*(W351),1E-6),1E-6))</f>
        <v/>
      </c>
      <c r="AE351">
        <f>((F351)*(W351)^2)/2+(G351)*(W351)^3/3+(ABS(K351)^2)/($I$5*MAX(((F351)+(G351)*(W351))*(W351),1E-6))</f>
        <v/>
      </c>
      <c r="AF351">
        <f>IF($D$20=0,0,IFERROR(AB352+(((AC351+AC352)/2)*J352)+(IF(Z351&gt;Z352,$D$8*((Z351^2-Z352^2)/(2*$I$5)),$D$9*((Z352^2-Z351^2)/(2*$I$5)))+($D$10*(ABS(I352)/90)*(MAX(Z351^2,Z352^2)/(2*$I$5))))-AB351,0))</f>
        <v/>
      </c>
      <c r="AG351">
        <f>IF($D$20=0,1,IFERROR(IF(ROUND(AD351,3)=1,1,IF(AND(ABS(AF351)&lt;$D$19,AD351&lt;1),1,0)),0))</f>
        <v/>
      </c>
      <c r="AH351">
        <f>IFERROR(IF(V32="Supercritical",MAX($D$16,IFERROR(L351,MAX($D$16,POWER((ABS(K351)^2)/($I$5*MAX(F351,0.1)^2),1/3)))),IF(V32="Subcritical",MAX($D$16,IFERROR(W351,MAX($D$16,POWER((ABS(K351)^2)/($I$5*MAX(F351,0.1)^2),1/3)))),IF(AND(IFERROR(V351,0)=1,IFERROR(AG351,0)=1),IF(IFERROR(T351,-1E99)&gt;=IFERROR(AE351,-1E99),MAX($D$16,IFERROR(L351,MAX($D$16,POWER((ABS(K351)^2)/($I$5*MAX(F351,0.1)^2),1/3)))),MAX($D$16,IFERROR(W351,MAX($D$16,POWER((ABS(K351)^2)/($I$5*MAX(F351,0.1)^2),1/3))))),IF(IFERROR(V351,0)=1,MAX($D$16,IFERROR(L351,MAX($D$16,POWER((ABS(K351)^2)/($I$5*MAX(F351,0.1)^2),1/3)))),IF(IFERROR(AG351,0)=1,MAX($D$16,IFERROR(W351,MAX($D$16,POWER((ABS(K351)^2)/($I$5*MAX(F351,0.1)^2),1/3)))),MAX($D$16,POWER((ABS(K351)^2)/($I$5*MAX(F351,0.1)^2),1/3))))))),MAX($D$16,POWER((ABS(K351)^2)/($I$5*MAX(F351,0.1)^2),1/3)))</f>
        <v/>
      </c>
      <c r="AI351">
        <f>E351+AH351</f>
        <v/>
      </c>
      <c r="AJ351">
        <f>AI351+((ABS(K351)/MAX(((F351)+(G351)*(AH351))*(AH351),1E-6))^2)/(2*$I$5)</f>
        <v/>
      </c>
      <c r="AM351" t="n">
        <v>0</v>
      </c>
      <c r="AN351" t="n">
        <v>0</v>
      </c>
      <c r="AO351">
        <f>AM351+AN351</f>
        <v/>
      </c>
      <c r="AP351">
        <f>AP350+AO351</f>
        <v/>
      </c>
      <c r="AQ351">
        <f>ABS(ABS(K351)/MAX(((F351)+(G351)*(AH351))*(AH351),1E-6))/SQRT($I$5*MAX((((F351)+(G351)*(AH351))*(AH351))/MAX((F351)+2*(G351)*(AH351),1E-6),1E-6))</f>
        <v/>
      </c>
      <c r="AR351">
        <f>IF(AQ351&lt;1,"Subcritical","Supercritical")</f>
        <v/>
      </c>
      <c r="AS351">
        <f>((ABS(K351)*$D$6)/(MAX(((F351)+(G351)*(AH351))*(AH351),1E-6)*MAX(((((F351)+(G351)*(AH351))*(AH351))/MAX((F351)+2*(AH351)*SQRT(1+(G351)^2),1E-6))^(2/3),1E-6)))^2</f>
        <v/>
      </c>
    </row>
    <row r="352">
      <c r="A352" t="n">
        <v>203</v>
      </c>
      <c r="B352" t="n">
        <v>201.948</v>
      </c>
      <c r="C352" t="n">
        <v>616381.946</v>
      </c>
      <c r="D352" t="n">
        <v>3097691.11</v>
      </c>
      <c r="E352" t="n">
        <v>632.461</v>
      </c>
      <c r="F352" t="n">
        <v>5.2</v>
      </c>
      <c r="G352" t="n">
        <v>0</v>
      </c>
      <c r="H352" t="inlineStr">
        <is>
          <t>Normal</t>
        </is>
      </c>
      <c r="I352" t="n">
        <v>0.055</v>
      </c>
      <c r="J352">
        <f>B352-B351</f>
        <v/>
      </c>
      <c r="K352">
        <f>MAX(0,K351-AO351)</f>
        <v/>
      </c>
      <c r="L352">
        <f>IF($D$20=0,IFERROR(L351,MAX($D$16,POWER((ABS(K352)^2)/($I$5*MAX(F352,0.1)^2),1/3))),IF(IFERROR(V351,0)=0,IFERROR(L351,MAX($D$16,POWER((ABS(K352)^2)/($I$5*MAX(F352,0.1)^2),1/3))),IF(OR(IFERROR(L352,0)=0,IFERROR(S351,0)&lt;1,IFERROR(S352,0)&lt;1),MAX($D$16,POWER((ABS(K352)^2)/($I$5*MAX(F352,0.1)^2),1/3)),IF(IFERROR(U352,0)&gt;0,MAX($D$16,IFERROR(L352,0)+((IFERROR(U352,0))*$D$18*IF((IFERROR(S352,0))&lt;1,1,-1))),IF(IFERROR(U352,0)&lt;0,IF(ABS((MAX($D$16,POWER((ABS(K352)^2)/($I$5*MAX(F352,0.1)^2),1/3)))-IFERROR(L352,0))&gt;$D$19,MAX($D$16,IF((MAX($D$16,POWER((ABS(K352)^2)/($I$5*MAX(F352,0.1)^2),1/3)))&gt;IFERROR(L352,0),MIN((MAX($D$16,POWER((ABS(K352)^2)/($I$5*MAX(F352,0.1)^2),1/3))),IFERROR(L352,0)+(MIN(ABS(IFERROR(U352,0))*$D$18,ABS((MAX($D$16,POWER((ABS(K352)^2)/($I$5*MAX(F352,0.1)^2),1/3)))-IFERROR(L352,0))))),MAX((MAX($D$16,POWER((ABS(K352)^2)/($I$5*MAX(F352,0.1)^2),1/3))),IFERROR(L352,0)-(MIN(ABS(IFERROR(U352,0))*$D$18,ABS((MAX($D$16,POWER((ABS(K352)^2)/($I$5*MAX(F352,0.1)^2),1/3)))-IFERROR(L352,0))))))),MAX($D$16,POWER((ABS(K352)^2)/($I$5*MAX(F352,0.1)^2),1/3))),MAX($D$16,IFERROR(L352,0)))))))</f>
        <v/>
      </c>
      <c r="M352">
        <f>((F352)+(G352)*(L352))*(L352)</f>
        <v/>
      </c>
      <c r="N352">
        <f>(((F352)+(G352)*(L352))*(L352))/MAX((F352)+2*(L352)*SQRT(1+(G352)^2),1E-6)</f>
        <v/>
      </c>
      <c r="O352">
        <f>ABS(K352)/MAX(((F352)+(G352)*(L352))*(L352),1E-6)</f>
        <v/>
      </c>
      <c r="P352">
        <f>E352+L352</f>
        <v/>
      </c>
      <c r="Q352">
        <f>P352+((ABS(K352)/MAX(((F352)+(G352)*(L352))*(L352),1E-6))^2)/(2*$I$5)</f>
        <v/>
      </c>
      <c r="R352">
        <f>((ABS(K352)*$D$6)/(MAX(((F352)+(G352)*(L352))*(L352),1E-6)*MAX(((((F352)+(G352)*(L352))*(L352))/MAX((F352)+2*(L352)*SQRT(1+(G352)^2),1E-6))^(2/3),1E-6)))^2</f>
        <v/>
      </c>
      <c r="S352">
        <f>ABS(ABS(K352)/MAX(((F352)+(G352)*(L352))*(L352),1E-6))/SQRT($I$5*MAX((((F352)+(G352)*(L352))*(L352))/MAX((F352)+2*(G352)*(L352),1E-6),1E-6))</f>
        <v/>
      </c>
      <c r="T352">
        <f>((F352)*(L352)^2)/2+(G352)*(L352)^3/3+(ABS(K352)^2)/($I$5*MAX(((F352)+(G352)*(L352))*(L352),1E-6))</f>
        <v/>
      </c>
      <c r="U352">
        <f>IF($D$20=0,0,IFERROR(Q351-(((R351+R352)/2)*J352)-(IF(O351&gt;O352,$D$8*((O351^2-O352^2)/(2*$I$5)),$D$9*((O352^2-O351^2)/(2*$I$5)))+($D$10*(ABS(I352)/90)*(MAX(O351^2,O352^2)/(2*$I$5))))-Q352,0))</f>
        <v/>
      </c>
      <c r="V352">
        <f>IF($D$20=0,1,IFERROR(IF(ROUND(S352,3)=1,1,IF(AND(ABS(U352)&lt;$D$19,S352&gt;1),1,0)),0))</f>
        <v/>
      </c>
      <c r="W352">
        <f>IF($D$20=0,IFERROR(W353,MAX($D$16,POWER((ABS(K352)^2)/($I$5*MAX(F352,0.1)^2),1/3))),IF(IFERROR(AG353,0)=0,IFERROR(W353,MAX($D$16,POWER((ABS(K352)^2)/($I$5*MAX(F352,0.1)^2),1/3))),IF(OR(IFERROR(W352,0)=0,IFERROR(AD353,0)&gt;1),MAX($D$16,POWER((ABS(K352)^2)/($I$5*MAX(F352,0.1)^2),1/3)),IF(IFERROR(AF352,0)&gt;0,MAX($D$16,IFERROR(W352,0)+((IFERROR(AF352,0))*$D$18*IF((IFERROR(AD352,0))&lt;1,1,-1))),IF(IFERROR(AF352,0)&lt;0,IF(ABS((MAX($D$16,POWER((ABS(K352)^2)/($I$5*MAX(F352,0.1)^2),1/3)))-IFERROR(W352,0))&gt;$D$19,MAX($D$16,IF((MAX($D$16,POWER((ABS(K352)^2)/($I$5*MAX(F352,0.1)^2),1/3)))&gt;IFERROR(W352,0),MIN((MAX($D$16,POWER((ABS(K352)^2)/($I$5*MAX(F352,0.1)^2),1/3))),IFERROR(W352,0)+(MIN(ABS(IFERROR(AF352,0))*$D$18,ABS((MAX($D$16,POWER((ABS(K352)^2)/($I$5*MAX(F352,0.1)^2),1/3)))-IFERROR(W352,0))))),MAX((MAX($D$16,POWER((ABS(K352)^2)/($I$5*MAX(F352,0.1)^2),1/3))),IFERROR(W352,0)-(MIN(ABS(IFERROR(AF352,0))*$D$18,ABS((MAX($D$16,POWER((ABS(K352)^2)/($I$5*MAX(F352,0.1)^2),1/3)))-IFERROR(W352,0))))))),MAX($D$16,POWER((ABS(K352)^2)/($I$5*MAX(F352,0.1)^2),1/3))),MAX($D$16,IFERROR(W352,0)))))))</f>
        <v/>
      </c>
      <c r="X352">
        <f>((F352)+(G352)*(W352))*(W352)</f>
        <v/>
      </c>
      <c r="Y352">
        <f>(((F352)+(G352)*(W352))*(W352))/MAX((F352)+2*(W352)*SQRT(1+(G352)^2),1E-6)</f>
        <v/>
      </c>
      <c r="Z352">
        <f>ABS(K352)/MAX(((F352)+(G352)*(W352))*(W352),1E-6)</f>
        <v/>
      </c>
      <c r="AA352">
        <f>E352+W352</f>
        <v/>
      </c>
      <c r="AB352">
        <f>AA352+((ABS(K352)/MAX(((F352)+(G352)*(W352))*(W352),1E-6))^2)/(2*$I$5)</f>
        <v/>
      </c>
      <c r="AC352">
        <f>((ABS(K352)*$D$6)/(MAX(((F352)+(G352)*(W352))*(W352),1E-6)*MAX(((((F352)+(G352)*(W352))*(W352))/MAX((F352)+2*(W352)*SQRT(1+(G352)^2),1E-6))^(2/3),1E-6)))^2</f>
        <v/>
      </c>
      <c r="AD352">
        <f>ABS(ABS(K352)/MAX(((F352)+(G352)*(W352))*(W352),1E-6))/SQRT($I$5*MAX((((F352)+(G352)*(W352))*(W352))/MAX((F352)+2*(G352)*(W352),1E-6),1E-6))</f>
        <v/>
      </c>
      <c r="AE352">
        <f>((F352)*(W352)^2)/2+(G352)*(W352)^3/3+(ABS(K352)^2)/($I$5*MAX(((F352)+(G352)*(W352))*(W352),1E-6))</f>
        <v/>
      </c>
      <c r="AF352">
        <f>IF($D$20=0,0,IFERROR(AB353+(((AC352+AC353)/2)*J353)+(IF(Z352&gt;Z353,$D$8*((Z352^2-Z353^2)/(2*$I$5)),$D$9*((Z353^2-Z352^2)/(2*$I$5)))+($D$10*(ABS(I353)/90)*(MAX(Z352^2,Z353^2)/(2*$I$5))))-AB352,0))</f>
        <v/>
      </c>
      <c r="AG352">
        <f>IF($D$20=0,1,IFERROR(IF(ROUND(AD352,3)=1,1,IF(AND(ABS(AF352)&lt;$D$19,AD352&lt;1),1,0)),0))</f>
        <v/>
      </c>
      <c r="AH352">
        <f>IFERROR(IF(V32="Supercritical",MAX($D$16,IFERROR(L352,MAX($D$16,POWER((ABS(K352)^2)/($I$5*MAX(F352,0.1)^2),1/3)))),IF(V32="Subcritical",MAX($D$16,IFERROR(W352,MAX($D$16,POWER((ABS(K352)^2)/($I$5*MAX(F352,0.1)^2),1/3)))),IF(AND(IFERROR(V352,0)=1,IFERROR(AG352,0)=1),IF(IFERROR(T352,-1E99)&gt;=IFERROR(AE352,-1E99),MAX($D$16,IFERROR(L352,MAX($D$16,POWER((ABS(K352)^2)/($I$5*MAX(F352,0.1)^2),1/3)))),MAX($D$16,IFERROR(W352,MAX($D$16,POWER((ABS(K352)^2)/($I$5*MAX(F352,0.1)^2),1/3))))),IF(IFERROR(V352,0)=1,MAX($D$16,IFERROR(L352,MAX($D$16,POWER((ABS(K352)^2)/($I$5*MAX(F352,0.1)^2),1/3)))),IF(IFERROR(AG352,0)=1,MAX($D$16,IFERROR(W352,MAX($D$16,POWER((ABS(K352)^2)/($I$5*MAX(F352,0.1)^2),1/3)))),MAX($D$16,POWER((ABS(K352)^2)/($I$5*MAX(F352,0.1)^2),1/3))))))),MAX($D$16,POWER((ABS(K352)^2)/($I$5*MAX(F352,0.1)^2),1/3)))</f>
        <v/>
      </c>
      <c r="AI352">
        <f>E352+AH352</f>
        <v/>
      </c>
      <c r="AJ352">
        <f>AI352+((ABS(K352)/MAX(((F352)+(G352)*(AH352))*(AH352),1E-6))^2)/(2*$I$5)</f>
        <v/>
      </c>
      <c r="AM352" t="n">
        <v>0</v>
      </c>
      <c r="AN352" t="n">
        <v>0</v>
      </c>
      <c r="AO352">
        <f>AM352+AN352</f>
        <v/>
      </c>
      <c r="AP352">
        <f>AP351+AO352</f>
        <v/>
      </c>
      <c r="AQ352">
        <f>ABS(ABS(K352)/MAX(((F352)+(G352)*(AH352))*(AH352),1E-6))/SQRT($I$5*MAX((((F352)+(G352)*(AH352))*(AH352))/MAX((F352)+2*(G352)*(AH352),1E-6),1E-6))</f>
        <v/>
      </c>
      <c r="AR352">
        <f>IF(AQ352&lt;1,"Subcritical","Supercritical")</f>
        <v/>
      </c>
      <c r="AS352">
        <f>((ABS(K352)*$D$6)/(MAX(((F352)+(G352)*(AH352))*(AH352),1E-6)*MAX(((((F352)+(G352)*(AH352))*(AH352))/MAX((F352)+2*(AH352)*SQRT(1+(G352)^2),1E-6))^(2/3),1E-6)))^2</f>
        <v/>
      </c>
    </row>
    <row r="353">
      <c r="A353" t="n">
        <v>204</v>
      </c>
      <c r="B353" t="n">
        <v>202.948</v>
      </c>
      <c r="C353" t="n">
        <v>616380.947</v>
      </c>
      <c r="D353" t="n">
        <v>3097691.062</v>
      </c>
      <c r="E353" t="n">
        <v>632.4605</v>
      </c>
      <c r="F353" t="n">
        <v>5.2</v>
      </c>
      <c r="G353" t="n">
        <v>0</v>
      </c>
      <c r="H353" t="inlineStr">
        <is>
          <t>Normal</t>
        </is>
      </c>
      <c r="I353" t="n">
        <v>0</v>
      </c>
      <c r="J353">
        <f>B353-B352</f>
        <v/>
      </c>
      <c r="K353">
        <f>MAX(0,K352-AO352)</f>
        <v/>
      </c>
      <c r="L353">
        <f>IF($D$20=0,IFERROR(L352,MAX($D$16,POWER((ABS(K353)^2)/($I$5*MAX(F353,0.1)^2),1/3))),IF(IFERROR(V352,0)=0,IFERROR(L352,MAX($D$16,POWER((ABS(K353)^2)/($I$5*MAX(F353,0.1)^2),1/3))),IF(OR(IFERROR(L353,0)=0,IFERROR(S352,0)&lt;1,IFERROR(S353,0)&lt;1),MAX($D$16,POWER((ABS(K353)^2)/($I$5*MAX(F353,0.1)^2),1/3)),IF(IFERROR(U353,0)&gt;0,MAX($D$16,IFERROR(L353,0)+((IFERROR(U353,0))*$D$18*IF((IFERROR(S353,0))&lt;1,1,-1))),IF(IFERROR(U353,0)&lt;0,IF(ABS((MAX($D$16,POWER((ABS(K353)^2)/($I$5*MAX(F353,0.1)^2),1/3)))-IFERROR(L353,0))&gt;$D$19,MAX($D$16,IF((MAX($D$16,POWER((ABS(K353)^2)/($I$5*MAX(F353,0.1)^2),1/3)))&gt;IFERROR(L353,0),MIN((MAX($D$16,POWER((ABS(K353)^2)/($I$5*MAX(F353,0.1)^2),1/3))),IFERROR(L353,0)+(MIN(ABS(IFERROR(U353,0))*$D$18,ABS((MAX($D$16,POWER((ABS(K353)^2)/($I$5*MAX(F353,0.1)^2),1/3)))-IFERROR(L353,0))))),MAX((MAX($D$16,POWER((ABS(K353)^2)/($I$5*MAX(F353,0.1)^2),1/3))),IFERROR(L353,0)-(MIN(ABS(IFERROR(U353,0))*$D$18,ABS((MAX($D$16,POWER((ABS(K353)^2)/($I$5*MAX(F353,0.1)^2),1/3)))-IFERROR(L353,0))))))),MAX($D$16,POWER((ABS(K353)^2)/($I$5*MAX(F353,0.1)^2),1/3))),MAX($D$16,IFERROR(L353,0)))))))</f>
        <v/>
      </c>
      <c r="M353">
        <f>((F353)+(G353)*(L353))*(L353)</f>
        <v/>
      </c>
      <c r="N353">
        <f>(((F353)+(G353)*(L353))*(L353))/MAX((F353)+2*(L353)*SQRT(1+(G353)^2),1E-6)</f>
        <v/>
      </c>
      <c r="O353">
        <f>ABS(K353)/MAX(((F353)+(G353)*(L353))*(L353),1E-6)</f>
        <v/>
      </c>
      <c r="P353">
        <f>E353+L353</f>
        <v/>
      </c>
      <c r="Q353">
        <f>P353+((ABS(K353)/MAX(((F353)+(G353)*(L353))*(L353),1E-6))^2)/(2*$I$5)</f>
        <v/>
      </c>
      <c r="R353">
        <f>((ABS(K353)*$D$6)/(MAX(((F353)+(G353)*(L353))*(L353),1E-6)*MAX(((((F353)+(G353)*(L353))*(L353))/MAX((F353)+2*(L353)*SQRT(1+(G353)^2),1E-6))^(2/3),1E-6)))^2</f>
        <v/>
      </c>
      <c r="S353">
        <f>ABS(ABS(K353)/MAX(((F353)+(G353)*(L353))*(L353),1E-6))/SQRT($I$5*MAX((((F353)+(G353)*(L353))*(L353))/MAX((F353)+2*(G353)*(L353),1E-6),1E-6))</f>
        <v/>
      </c>
      <c r="T353">
        <f>((F353)*(L353)^2)/2+(G353)*(L353)^3/3+(ABS(K353)^2)/($I$5*MAX(((F353)+(G353)*(L353))*(L353),1E-6))</f>
        <v/>
      </c>
      <c r="U353">
        <f>IF($D$20=0,0,IFERROR(Q352-(((R352+R353)/2)*J353)-(IF(O352&gt;O353,$D$8*((O352^2-O353^2)/(2*$I$5)),$D$9*((O353^2-O352^2)/(2*$I$5)))+($D$10*(ABS(I353)/90)*(MAX(O352^2,O353^2)/(2*$I$5))))-Q353,0))</f>
        <v/>
      </c>
      <c r="V353">
        <f>IF($D$20=0,1,IFERROR(IF(ROUND(S353,3)=1,1,IF(AND(ABS(U353)&lt;$D$19,S353&gt;1),1,0)),0))</f>
        <v/>
      </c>
      <c r="W353">
        <f>IF($D$20=0,IFERROR(W354,MAX($D$16,POWER((ABS(K353)^2)/($I$5*MAX(F353,0.1)^2),1/3))),IF(IFERROR(AG354,0)=0,IFERROR(W354,MAX($D$16,POWER((ABS(K353)^2)/($I$5*MAX(F353,0.1)^2),1/3))),IF(OR(IFERROR(W353,0)=0,IFERROR(AD354,0)&gt;1),MAX($D$16,POWER((ABS(K353)^2)/($I$5*MAX(F353,0.1)^2),1/3)),IF(IFERROR(AF353,0)&gt;0,MAX($D$16,IFERROR(W353,0)+((IFERROR(AF353,0))*$D$18*IF((IFERROR(AD353,0))&lt;1,1,-1))),IF(IFERROR(AF353,0)&lt;0,IF(ABS((MAX($D$16,POWER((ABS(K353)^2)/($I$5*MAX(F353,0.1)^2),1/3)))-IFERROR(W353,0))&gt;$D$19,MAX($D$16,IF((MAX($D$16,POWER((ABS(K353)^2)/($I$5*MAX(F353,0.1)^2),1/3)))&gt;IFERROR(W353,0),MIN((MAX($D$16,POWER((ABS(K353)^2)/($I$5*MAX(F353,0.1)^2),1/3))),IFERROR(W353,0)+(MIN(ABS(IFERROR(AF353,0))*$D$18,ABS((MAX($D$16,POWER((ABS(K353)^2)/($I$5*MAX(F353,0.1)^2),1/3)))-IFERROR(W353,0))))),MAX((MAX($D$16,POWER((ABS(K353)^2)/($I$5*MAX(F353,0.1)^2),1/3))),IFERROR(W353,0)-(MIN(ABS(IFERROR(AF353,0))*$D$18,ABS((MAX($D$16,POWER((ABS(K353)^2)/($I$5*MAX(F353,0.1)^2),1/3)))-IFERROR(W353,0))))))),MAX($D$16,POWER((ABS(K353)^2)/($I$5*MAX(F353,0.1)^2),1/3))),MAX($D$16,IFERROR(W353,0)))))))</f>
        <v/>
      </c>
      <c r="X353">
        <f>((F353)+(G353)*(W353))*(W353)</f>
        <v/>
      </c>
      <c r="Y353">
        <f>(((F353)+(G353)*(W353))*(W353))/MAX((F353)+2*(W353)*SQRT(1+(G353)^2),1E-6)</f>
        <v/>
      </c>
      <c r="Z353">
        <f>ABS(K353)/MAX(((F353)+(G353)*(W353))*(W353),1E-6)</f>
        <v/>
      </c>
      <c r="AA353">
        <f>E353+W353</f>
        <v/>
      </c>
      <c r="AB353">
        <f>AA353+((ABS(K353)/MAX(((F353)+(G353)*(W353))*(W353),1E-6))^2)/(2*$I$5)</f>
        <v/>
      </c>
      <c r="AC353">
        <f>((ABS(K353)*$D$6)/(MAX(((F353)+(G353)*(W353))*(W353),1E-6)*MAX(((((F353)+(G353)*(W353))*(W353))/MAX((F353)+2*(W353)*SQRT(1+(G353)^2),1E-6))^(2/3),1E-6)))^2</f>
        <v/>
      </c>
      <c r="AD353">
        <f>ABS(ABS(K353)/MAX(((F353)+(G353)*(W353))*(W353),1E-6))/SQRT($I$5*MAX((((F353)+(G353)*(W353))*(W353))/MAX((F353)+2*(G353)*(W353),1E-6),1E-6))</f>
        <v/>
      </c>
      <c r="AE353">
        <f>((F353)*(W353)^2)/2+(G353)*(W353)^3/3+(ABS(K353)^2)/($I$5*MAX(((F353)+(G353)*(W353))*(W353),1E-6))</f>
        <v/>
      </c>
      <c r="AF353">
        <f>IF($D$20=0,0,IFERROR(AB354+(((AC353+AC354)/2)*J354)+(IF(Z353&gt;Z354,$D$8*((Z353^2-Z354^2)/(2*$I$5)),$D$9*((Z354^2-Z353^2)/(2*$I$5)))+($D$10*(ABS(I354)/90)*(MAX(Z353^2,Z354^2)/(2*$I$5))))-AB353,0))</f>
        <v/>
      </c>
      <c r="AG353">
        <f>IF($D$20=0,1,IFERROR(IF(ROUND(AD353,3)=1,1,IF(AND(ABS(AF353)&lt;$D$19,AD353&lt;1),1,0)),0))</f>
        <v/>
      </c>
      <c r="AH353">
        <f>IFERROR(IF(V32="Supercritical",MAX($D$16,IFERROR(L353,MAX($D$16,POWER((ABS(K353)^2)/($I$5*MAX(F353,0.1)^2),1/3)))),IF(V32="Subcritical",MAX($D$16,IFERROR(W353,MAX($D$16,POWER((ABS(K353)^2)/($I$5*MAX(F353,0.1)^2),1/3)))),IF(AND(IFERROR(V353,0)=1,IFERROR(AG353,0)=1),IF(IFERROR(T353,-1E99)&gt;=IFERROR(AE353,-1E99),MAX($D$16,IFERROR(L353,MAX($D$16,POWER((ABS(K353)^2)/($I$5*MAX(F353,0.1)^2),1/3)))),MAX($D$16,IFERROR(W353,MAX($D$16,POWER((ABS(K353)^2)/($I$5*MAX(F353,0.1)^2),1/3))))),IF(IFERROR(V353,0)=1,MAX($D$16,IFERROR(L353,MAX($D$16,POWER((ABS(K353)^2)/($I$5*MAX(F353,0.1)^2),1/3)))),IF(IFERROR(AG353,0)=1,MAX($D$16,IFERROR(W353,MAX($D$16,POWER((ABS(K353)^2)/($I$5*MAX(F353,0.1)^2),1/3)))),MAX($D$16,POWER((ABS(K353)^2)/($I$5*MAX(F353,0.1)^2),1/3))))))),MAX($D$16,POWER((ABS(K353)^2)/($I$5*MAX(F353,0.1)^2),1/3)))</f>
        <v/>
      </c>
      <c r="AI353">
        <f>E353+AH353</f>
        <v/>
      </c>
      <c r="AJ353">
        <f>AI353+((ABS(K353)/MAX(((F353)+(G353)*(AH353))*(AH353),1E-6))^2)/(2*$I$5)</f>
        <v/>
      </c>
      <c r="AM353" t="n">
        <v>0</v>
      </c>
      <c r="AN353" t="n">
        <v>0</v>
      </c>
      <c r="AO353">
        <f>AM353+AN353</f>
        <v/>
      </c>
      <c r="AP353">
        <f>AP352+AO353</f>
        <v/>
      </c>
      <c r="AQ353">
        <f>ABS(ABS(K353)/MAX(((F353)+(G353)*(AH353))*(AH353),1E-6))/SQRT($I$5*MAX((((F353)+(G353)*(AH353))*(AH353))/MAX((F353)+2*(G353)*(AH353),1E-6),1E-6))</f>
        <v/>
      </c>
      <c r="AR353">
        <f>IF(AQ353&lt;1,"Subcritical","Supercritical")</f>
        <v/>
      </c>
      <c r="AS353">
        <f>((ABS(K353)*$D$6)/(MAX(((F353)+(G353)*(AH353))*(AH353),1E-6)*MAX(((((F353)+(G353)*(AH353))*(AH353))/MAX((F353)+2*(AH353)*SQRT(1+(G353)^2),1E-6))^(2/3),1E-6)))^2</f>
        <v/>
      </c>
    </row>
    <row r="354">
      <c r="A354" t="n">
        <v>205</v>
      </c>
      <c r="B354" t="n">
        <v>203.948</v>
      </c>
      <c r="C354" t="n">
        <v>616379.948</v>
      </c>
      <c r="D354" t="n">
        <v>3097691.014</v>
      </c>
      <c r="E354" t="n">
        <v>632.46</v>
      </c>
      <c r="F354" t="n">
        <v>5.2</v>
      </c>
      <c r="G354" t="n">
        <v>0</v>
      </c>
      <c r="H354" t="inlineStr">
        <is>
          <t>Normal</t>
        </is>
      </c>
      <c r="I354" t="n">
        <v>0.057</v>
      </c>
      <c r="J354">
        <f>B354-B353</f>
        <v/>
      </c>
      <c r="K354">
        <f>MAX(0,K353-AO353)</f>
        <v/>
      </c>
      <c r="L354">
        <f>IF($D$20=0,IFERROR(L353,MAX($D$16,POWER((ABS(K354)^2)/($I$5*MAX(F354,0.1)^2),1/3))),IF(IFERROR(V353,0)=0,IFERROR(L353,MAX($D$16,POWER((ABS(K354)^2)/($I$5*MAX(F354,0.1)^2),1/3))),IF(OR(IFERROR(L354,0)=0,IFERROR(S353,0)&lt;1,IFERROR(S354,0)&lt;1),MAX($D$16,POWER((ABS(K354)^2)/($I$5*MAX(F354,0.1)^2),1/3)),IF(IFERROR(U354,0)&gt;0,MAX($D$16,IFERROR(L354,0)+((IFERROR(U354,0))*$D$18*IF((IFERROR(S354,0))&lt;1,1,-1))),IF(IFERROR(U354,0)&lt;0,IF(ABS((MAX($D$16,POWER((ABS(K354)^2)/($I$5*MAX(F354,0.1)^2),1/3)))-IFERROR(L354,0))&gt;$D$19,MAX($D$16,IF((MAX($D$16,POWER((ABS(K354)^2)/($I$5*MAX(F354,0.1)^2),1/3)))&gt;IFERROR(L354,0),MIN((MAX($D$16,POWER((ABS(K354)^2)/($I$5*MAX(F354,0.1)^2),1/3))),IFERROR(L354,0)+(MIN(ABS(IFERROR(U354,0))*$D$18,ABS((MAX($D$16,POWER((ABS(K354)^2)/($I$5*MAX(F354,0.1)^2),1/3)))-IFERROR(L354,0))))),MAX((MAX($D$16,POWER((ABS(K354)^2)/($I$5*MAX(F354,0.1)^2),1/3))),IFERROR(L354,0)-(MIN(ABS(IFERROR(U354,0))*$D$18,ABS((MAX($D$16,POWER((ABS(K354)^2)/($I$5*MAX(F354,0.1)^2),1/3)))-IFERROR(L354,0))))))),MAX($D$16,POWER((ABS(K354)^2)/($I$5*MAX(F354,0.1)^2),1/3))),MAX($D$16,IFERROR(L354,0)))))))</f>
        <v/>
      </c>
      <c r="M354">
        <f>((F354)+(G354)*(L354))*(L354)</f>
        <v/>
      </c>
      <c r="N354">
        <f>(((F354)+(G354)*(L354))*(L354))/MAX((F354)+2*(L354)*SQRT(1+(G354)^2),1E-6)</f>
        <v/>
      </c>
      <c r="O354">
        <f>ABS(K354)/MAX(((F354)+(G354)*(L354))*(L354),1E-6)</f>
        <v/>
      </c>
      <c r="P354">
        <f>E354+L354</f>
        <v/>
      </c>
      <c r="Q354">
        <f>P354+((ABS(K354)/MAX(((F354)+(G354)*(L354))*(L354),1E-6))^2)/(2*$I$5)</f>
        <v/>
      </c>
      <c r="R354">
        <f>((ABS(K354)*$D$6)/(MAX(((F354)+(G354)*(L354))*(L354),1E-6)*MAX(((((F354)+(G354)*(L354))*(L354))/MAX((F354)+2*(L354)*SQRT(1+(G354)^2),1E-6))^(2/3),1E-6)))^2</f>
        <v/>
      </c>
      <c r="S354">
        <f>ABS(ABS(K354)/MAX(((F354)+(G354)*(L354))*(L354),1E-6))/SQRT($I$5*MAX((((F354)+(G354)*(L354))*(L354))/MAX((F354)+2*(G354)*(L354),1E-6),1E-6))</f>
        <v/>
      </c>
      <c r="T354">
        <f>((F354)*(L354)^2)/2+(G354)*(L354)^3/3+(ABS(K354)^2)/($I$5*MAX(((F354)+(G354)*(L354))*(L354),1E-6))</f>
        <v/>
      </c>
      <c r="U354">
        <f>IF($D$20=0,0,IFERROR(Q353-(((R353+R354)/2)*J354)-(IF(O353&gt;O354,$D$8*((O353^2-O354^2)/(2*$I$5)),$D$9*((O354^2-O353^2)/(2*$I$5)))+($D$10*(ABS(I354)/90)*(MAX(O353^2,O354^2)/(2*$I$5))))-Q354,0))</f>
        <v/>
      </c>
      <c r="V354">
        <f>IF($D$20=0,1,IFERROR(IF(ROUND(S354,3)=1,1,IF(AND(ABS(U354)&lt;$D$19,S354&gt;1),1,0)),0))</f>
        <v/>
      </c>
      <c r="W354">
        <f>IF($D$20=0,IFERROR(W355,MAX($D$16,POWER((ABS(K354)^2)/($I$5*MAX(F354,0.1)^2),1/3))),IF(IFERROR(AG355,0)=0,IFERROR(W355,MAX($D$16,POWER((ABS(K354)^2)/($I$5*MAX(F354,0.1)^2),1/3))),IF(OR(IFERROR(W354,0)=0,IFERROR(AD355,0)&gt;1),MAX($D$16,POWER((ABS(K354)^2)/($I$5*MAX(F354,0.1)^2),1/3)),IF(IFERROR(AF354,0)&gt;0,MAX($D$16,IFERROR(W354,0)+((IFERROR(AF354,0))*$D$18*IF((IFERROR(AD354,0))&lt;1,1,-1))),IF(IFERROR(AF354,0)&lt;0,IF(ABS((MAX($D$16,POWER((ABS(K354)^2)/($I$5*MAX(F354,0.1)^2),1/3)))-IFERROR(W354,0))&gt;$D$19,MAX($D$16,IF((MAX($D$16,POWER((ABS(K354)^2)/($I$5*MAX(F354,0.1)^2),1/3)))&gt;IFERROR(W354,0),MIN((MAX($D$16,POWER((ABS(K354)^2)/($I$5*MAX(F354,0.1)^2),1/3))),IFERROR(W354,0)+(MIN(ABS(IFERROR(AF354,0))*$D$18,ABS((MAX($D$16,POWER((ABS(K354)^2)/($I$5*MAX(F354,0.1)^2),1/3)))-IFERROR(W354,0))))),MAX((MAX($D$16,POWER((ABS(K354)^2)/($I$5*MAX(F354,0.1)^2),1/3))),IFERROR(W354,0)-(MIN(ABS(IFERROR(AF354,0))*$D$18,ABS((MAX($D$16,POWER((ABS(K354)^2)/($I$5*MAX(F354,0.1)^2),1/3)))-IFERROR(W354,0))))))),MAX($D$16,POWER((ABS(K354)^2)/($I$5*MAX(F354,0.1)^2),1/3))),MAX($D$16,IFERROR(W354,0)))))))</f>
        <v/>
      </c>
      <c r="X354">
        <f>((F354)+(G354)*(W354))*(W354)</f>
        <v/>
      </c>
      <c r="Y354">
        <f>(((F354)+(G354)*(W354))*(W354))/MAX((F354)+2*(W354)*SQRT(1+(G354)^2),1E-6)</f>
        <v/>
      </c>
      <c r="Z354">
        <f>ABS(K354)/MAX(((F354)+(G354)*(W354))*(W354),1E-6)</f>
        <v/>
      </c>
      <c r="AA354">
        <f>E354+W354</f>
        <v/>
      </c>
      <c r="AB354">
        <f>AA354+((ABS(K354)/MAX(((F354)+(G354)*(W354))*(W354),1E-6))^2)/(2*$I$5)</f>
        <v/>
      </c>
      <c r="AC354">
        <f>((ABS(K354)*$D$6)/(MAX(((F354)+(G354)*(W354))*(W354),1E-6)*MAX(((((F354)+(G354)*(W354))*(W354))/MAX((F354)+2*(W354)*SQRT(1+(G354)^2),1E-6))^(2/3),1E-6)))^2</f>
        <v/>
      </c>
      <c r="AD354">
        <f>ABS(ABS(K354)/MAX(((F354)+(G354)*(W354))*(W354),1E-6))/SQRT($I$5*MAX((((F354)+(G354)*(W354))*(W354))/MAX((F354)+2*(G354)*(W354),1E-6),1E-6))</f>
        <v/>
      </c>
      <c r="AE354">
        <f>((F354)*(W354)^2)/2+(G354)*(W354)^3/3+(ABS(K354)^2)/($I$5*MAX(((F354)+(G354)*(W354))*(W354),1E-6))</f>
        <v/>
      </c>
      <c r="AF354">
        <f>IF($D$20=0,0,IFERROR(AB355+(((AC354+AC355)/2)*J355)+(IF(Z354&gt;Z355,$D$8*((Z354^2-Z355^2)/(2*$I$5)),$D$9*((Z355^2-Z354^2)/(2*$I$5)))+($D$10*(ABS(I355)/90)*(MAX(Z354^2,Z355^2)/(2*$I$5))))-AB354,0))</f>
        <v/>
      </c>
      <c r="AG354">
        <f>IF($D$20=0,1,IFERROR(IF(ROUND(AD354,3)=1,1,IF(AND(ABS(AF354)&lt;$D$19,AD354&lt;1),1,0)),0))</f>
        <v/>
      </c>
      <c r="AH354">
        <f>IFERROR(IF(V32="Supercritical",MAX($D$16,IFERROR(L354,MAX($D$16,POWER((ABS(K354)^2)/($I$5*MAX(F354,0.1)^2),1/3)))),IF(V32="Subcritical",MAX($D$16,IFERROR(W354,MAX($D$16,POWER((ABS(K354)^2)/($I$5*MAX(F354,0.1)^2),1/3)))),IF(AND(IFERROR(V354,0)=1,IFERROR(AG354,0)=1),IF(IFERROR(T354,-1E99)&gt;=IFERROR(AE354,-1E99),MAX($D$16,IFERROR(L354,MAX($D$16,POWER((ABS(K354)^2)/($I$5*MAX(F354,0.1)^2),1/3)))),MAX($D$16,IFERROR(W354,MAX($D$16,POWER((ABS(K354)^2)/($I$5*MAX(F354,0.1)^2),1/3))))),IF(IFERROR(V354,0)=1,MAX($D$16,IFERROR(L354,MAX($D$16,POWER((ABS(K354)^2)/($I$5*MAX(F354,0.1)^2),1/3)))),IF(IFERROR(AG354,0)=1,MAX($D$16,IFERROR(W354,MAX($D$16,POWER((ABS(K354)^2)/($I$5*MAX(F354,0.1)^2),1/3)))),MAX($D$16,POWER((ABS(K354)^2)/($I$5*MAX(F354,0.1)^2),1/3))))))),MAX($D$16,POWER((ABS(K354)^2)/($I$5*MAX(F354,0.1)^2),1/3)))</f>
        <v/>
      </c>
      <c r="AI354">
        <f>E354+AH354</f>
        <v/>
      </c>
      <c r="AJ354">
        <f>AI354+((ABS(K354)/MAX(((F354)+(G354)*(AH354))*(AH354),1E-6))^2)/(2*$I$5)</f>
        <v/>
      </c>
      <c r="AM354" t="n">
        <v>0</v>
      </c>
      <c r="AN354" t="n">
        <v>0</v>
      </c>
      <c r="AO354">
        <f>AM354+AN354</f>
        <v/>
      </c>
      <c r="AP354">
        <f>AP353+AO354</f>
        <v/>
      </c>
      <c r="AQ354">
        <f>ABS(ABS(K354)/MAX(((F354)+(G354)*(AH354))*(AH354),1E-6))/SQRT($I$5*MAX((((F354)+(G354)*(AH354))*(AH354))/MAX((F354)+2*(G354)*(AH354),1E-6),1E-6))</f>
        <v/>
      </c>
      <c r="AR354">
        <f>IF(AQ354&lt;1,"Subcritical","Supercritical")</f>
        <v/>
      </c>
      <c r="AS354">
        <f>((ABS(K354)*$D$6)/(MAX(((F354)+(G354)*(AH354))*(AH354),1E-6)*MAX(((((F354)+(G354)*(AH354))*(AH354))/MAX((F354)+2*(AH354)*SQRT(1+(G354)^2),1E-6))^(2/3),1E-6)))^2</f>
        <v/>
      </c>
    </row>
    <row r="355">
      <c r="A355" t="n">
        <v>206</v>
      </c>
      <c r="B355" t="n">
        <v>204.948</v>
      </c>
      <c r="C355" t="n">
        <v>616378.949</v>
      </c>
      <c r="D355" t="n">
        <v>3097690.967</v>
      </c>
      <c r="E355" t="n">
        <v>632.4595</v>
      </c>
      <c r="F355" t="n">
        <v>5.2</v>
      </c>
      <c r="G355" t="n">
        <v>0</v>
      </c>
      <c r="H355" t="inlineStr">
        <is>
          <t>Normal</t>
        </is>
      </c>
      <c r="I355" t="n">
        <v>0.057</v>
      </c>
      <c r="J355">
        <f>B355-B354</f>
        <v/>
      </c>
      <c r="K355">
        <f>MAX(0,K354-AO354)</f>
        <v/>
      </c>
      <c r="L355">
        <f>IF($D$20=0,IFERROR(L354,MAX($D$16,POWER((ABS(K355)^2)/($I$5*MAX(F355,0.1)^2),1/3))),IF(IFERROR(V354,0)=0,IFERROR(L354,MAX($D$16,POWER((ABS(K355)^2)/($I$5*MAX(F355,0.1)^2),1/3))),IF(OR(IFERROR(L355,0)=0,IFERROR(S354,0)&lt;1,IFERROR(S355,0)&lt;1),MAX($D$16,POWER((ABS(K355)^2)/($I$5*MAX(F355,0.1)^2),1/3)),IF(IFERROR(U355,0)&gt;0,MAX($D$16,IFERROR(L355,0)+((IFERROR(U355,0))*$D$18*IF((IFERROR(S355,0))&lt;1,1,-1))),IF(IFERROR(U355,0)&lt;0,IF(ABS((MAX($D$16,POWER((ABS(K355)^2)/($I$5*MAX(F355,0.1)^2),1/3)))-IFERROR(L355,0))&gt;$D$19,MAX($D$16,IF((MAX($D$16,POWER((ABS(K355)^2)/($I$5*MAX(F355,0.1)^2),1/3)))&gt;IFERROR(L355,0),MIN((MAX($D$16,POWER((ABS(K355)^2)/($I$5*MAX(F355,0.1)^2),1/3))),IFERROR(L355,0)+(MIN(ABS(IFERROR(U355,0))*$D$18,ABS((MAX($D$16,POWER((ABS(K355)^2)/($I$5*MAX(F355,0.1)^2),1/3)))-IFERROR(L355,0))))),MAX((MAX($D$16,POWER((ABS(K355)^2)/($I$5*MAX(F355,0.1)^2),1/3))),IFERROR(L355,0)-(MIN(ABS(IFERROR(U355,0))*$D$18,ABS((MAX($D$16,POWER((ABS(K355)^2)/($I$5*MAX(F355,0.1)^2),1/3)))-IFERROR(L355,0))))))),MAX($D$16,POWER((ABS(K355)^2)/($I$5*MAX(F355,0.1)^2),1/3))),MAX($D$16,IFERROR(L355,0)))))))</f>
        <v/>
      </c>
      <c r="M355">
        <f>((F355)+(G355)*(L355))*(L355)</f>
        <v/>
      </c>
      <c r="N355">
        <f>(((F355)+(G355)*(L355))*(L355))/MAX((F355)+2*(L355)*SQRT(1+(G355)^2),1E-6)</f>
        <v/>
      </c>
      <c r="O355">
        <f>ABS(K355)/MAX(((F355)+(G355)*(L355))*(L355),1E-6)</f>
        <v/>
      </c>
      <c r="P355">
        <f>E355+L355</f>
        <v/>
      </c>
      <c r="Q355">
        <f>P355+((ABS(K355)/MAX(((F355)+(G355)*(L355))*(L355),1E-6))^2)/(2*$I$5)</f>
        <v/>
      </c>
      <c r="R355">
        <f>((ABS(K355)*$D$6)/(MAX(((F355)+(G355)*(L355))*(L355),1E-6)*MAX(((((F355)+(G355)*(L355))*(L355))/MAX((F355)+2*(L355)*SQRT(1+(G355)^2),1E-6))^(2/3),1E-6)))^2</f>
        <v/>
      </c>
      <c r="S355">
        <f>ABS(ABS(K355)/MAX(((F355)+(G355)*(L355))*(L355),1E-6))/SQRT($I$5*MAX((((F355)+(G355)*(L355))*(L355))/MAX((F355)+2*(G355)*(L355),1E-6),1E-6))</f>
        <v/>
      </c>
      <c r="T355">
        <f>((F355)*(L355)^2)/2+(G355)*(L355)^3/3+(ABS(K355)^2)/($I$5*MAX(((F355)+(G355)*(L355))*(L355),1E-6))</f>
        <v/>
      </c>
      <c r="U355">
        <f>IF($D$20=0,0,IFERROR(Q354-(((R354+R355)/2)*J355)-(IF(O354&gt;O355,$D$8*((O354^2-O355^2)/(2*$I$5)),$D$9*((O355^2-O354^2)/(2*$I$5)))+($D$10*(ABS(I355)/90)*(MAX(O354^2,O355^2)/(2*$I$5))))-Q355,0))</f>
        <v/>
      </c>
      <c r="V355">
        <f>IF($D$20=0,1,IFERROR(IF(ROUND(S355,3)=1,1,IF(AND(ABS(U355)&lt;$D$19,S355&gt;1),1,0)),0))</f>
        <v/>
      </c>
      <c r="W355">
        <f>IF($D$20=0,IFERROR(W356,MAX($D$16,POWER((ABS(K355)^2)/($I$5*MAX(F355,0.1)^2),1/3))),IF(IFERROR(AG356,0)=0,IFERROR(W356,MAX($D$16,POWER((ABS(K355)^2)/($I$5*MAX(F355,0.1)^2),1/3))),IF(OR(IFERROR(W355,0)=0,IFERROR(AD356,0)&gt;1),MAX($D$16,POWER((ABS(K355)^2)/($I$5*MAX(F355,0.1)^2),1/3)),IF(IFERROR(AF355,0)&gt;0,MAX($D$16,IFERROR(W355,0)+((IFERROR(AF355,0))*$D$18*IF((IFERROR(AD355,0))&lt;1,1,-1))),IF(IFERROR(AF355,0)&lt;0,IF(ABS((MAX($D$16,POWER((ABS(K355)^2)/($I$5*MAX(F355,0.1)^2),1/3)))-IFERROR(W355,0))&gt;$D$19,MAX($D$16,IF((MAX($D$16,POWER((ABS(K355)^2)/($I$5*MAX(F355,0.1)^2),1/3)))&gt;IFERROR(W355,0),MIN((MAX($D$16,POWER((ABS(K355)^2)/($I$5*MAX(F355,0.1)^2),1/3))),IFERROR(W355,0)+(MIN(ABS(IFERROR(AF355,0))*$D$18,ABS((MAX($D$16,POWER((ABS(K355)^2)/($I$5*MAX(F355,0.1)^2),1/3)))-IFERROR(W355,0))))),MAX((MAX($D$16,POWER((ABS(K355)^2)/($I$5*MAX(F355,0.1)^2),1/3))),IFERROR(W355,0)-(MIN(ABS(IFERROR(AF355,0))*$D$18,ABS((MAX($D$16,POWER((ABS(K355)^2)/($I$5*MAX(F355,0.1)^2),1/3)))-IFERROR(W355,0))))))),MAX($D$16,POWER((ABS(K355)^2)/($I$5*MAX(F355,0.1)^2),1/3))),MAX($D$16,IFERROR(W355,0)))))))</f>
        <v/>
      </c>
      <c r="X355">
        <f>((F355)+(G355)*(W355))*(W355)</f>
        <v/>
      </c>
      <c r="Y355">
        <f>(((F355)+(G355)*(W355))*(W355))/MAX((F355)+2*(W355)*SQRT(1+(G355)^2),1E-6)</f>
        <v/>
      </c>
      <c r="Z355">
        <f>ABS(K355)/MAX(((F355)+(G355)*(W355))*(W355),1E-6)</f>
        <v/>
      </c>
      <c r="AA355">
        <f>E355+W355</f>
        <v/>
      </c>
      <c r="AB355">
        <f>AA355+((ABS(K355)/MAX(((F355)+(G355)*(W355))*(W355),1E-6))^2)/(2*$I$5)</f>
        <v/>
      </c>
      <c r="AC355">
        <f>((ABS(K355)*$D$6)/(MAX(((F355)+(G355)*(W355))*(W355),1E-6)*MAX(((((F355)+(G355)*(W355))*(W355))/MAX((F355)+2*(W355)*SQRT(1+(G355)^2),1E-6))^(2/3),1E-6)))^2</f>
        <v/>
      </c>
      <c r="AD355">
        <f>ABS(ABS(K355)/MAX(((F355)+(G355)*(W355))*(W355),1E-6))/SQRT($I$5*MAX((((F355)+(G355)*(W355))*(W355))/MAX((F355)+2*(G355)*(W355),1E-6),1E-6))</f>
        <v/>
      </c>
      <c r="AE355">
        <f>((F355)*(W355)^2)/2+(G355)*(W355)^3/3+(ABS(K355)^2)/($I$5*MAX(((F355)+(G355)*(W355))*(W355),1E-6))</f>
        <v/>
      </c>
      <c r="AF355">
        <f>IF($D$20=0,0,IFERROR(AB356+(((AC355+AC356)/2)*J356)+(IF(Z355&gt;Z356,$D$8*((Z355^2-Z356^2)/(2*$I$5)),$D$9*((Z356^2-Z355^2)/(2*$I$5)))+($D$10*(ABS(I356)/90)*(MAX(Z355^2,Z356^2)/(2*$I$5))))-AB355,0))</f>
        <v/>
      </c>
      <c r="AG355">
        <f>IF($D$20=0,1,IFERROR(IF(ROUND(AD355,3)=1,1,IF(AND(ABS(AF355)&lt;$D$19,AD355&lt;1),1,0)),0))</f>
        <v/>
      </c>
      <c r="AH355">
        <f>IFERROR(IF(V32="Supercritical",MAX($D$16,IFERROR(L355,MAX($D$16,POWER((ABS(K355)^2)/($I$5*MAX(F355,0.1)^2),1/3)))),IF(V32="Subcritical",MAX($D$16,IFERROR(W355,MAX($D$16,POWER((ABS(K355)^2)/($I$5*MAX(F355,0.1)^2),1/3)))),IF(AND(IFERROR(V355,0)=1,IFERROR(AG355,0)=1),IF(IFERROR(T355,-1E99)&gt;=IFERROR(AE355,-1E99),MAX($D$16,IFERROR(L355,MAX($D$16,POWER((ABS(K355)^2)/($I$5*MAX(F355,0.1)^2),1/3)))),MAX($D$16,IFERROR(W355,MAX($D$16,POWER((ABS(K355)^2)/($I$5*MAX(F355,0.1)^2),1/3))))),IF(IFERROR(V355,0)=1,MAX($D$16,IFERROR(L355,MAX($D$16,POWER((ABS(K355)^2)/($I$5*MAX(F355,0.1)^2),1/3)))),IF(IFERROR(AG355,0)=1,MAX($D$16,IFERROR(W355,MAX($D$16,POWER((ABS(K355)^2)/($I$5*MAX(F355,0.1)^2),1/3)))),MAX($D$16,POWER((ABS(K355)^2)/($I$5*MAX(F355,0.1)^2),1/3))))))),MAX($D$16,POWER((ABS(K355)^2)/($I$5*MAX(F355,0.1)^2),1/3)))</f>
        <v/>
      </c>
      <c r="AI355">
        <f>E355+AH355</f>
        <v/>
      </c>
      <c r="AJ355">
        <f>AI355+((ABS(K355)/MAX(((F355)+(G355)*(AH355))*(AH355),1E-6))^2)/(2*$I$5)</f>
        <v/>
      </c>
      <c r="AM355" t="n">
        <v>0</v>
      </c>
      <c r="AN355" t="n">
        <v>0</v>
      </c>
      <c r="AO355">
        <f>AM355+AN355</f>
        <v/>
      </c>
      <c r="AP355">
        <f>AP354+AO355</f>
        <v/>
      </c>
      <c r="AQ355">
        <f>ABS(ABS(K355)/MAX(((F355)+(G355)*(AH355))*(AH355),1E-6))/SQRT($I$5*MAX((((F355)+(G355)*(AH355))*(AH355))/MAX((F355)+2*(G355)*(AH355),1E-6),1E-6))</f>
        <v/>
      </c>
      <c r="AR355">
        <f>IF(AQ355&lt;1,"Subcritical","Supercritical")</f>
        <v/>
      </c>
      <c r="AS355">
        <f>((ABS(K355)*$D$6)/(MAX(((F355)+(G355)*(AH355))*(AH355),1E-6)*MAX(((((F355)+(G355)*(AH355))*(AH355))/MAX((F355)+2*(AH355)*SQRT(1+(G355)^2),1E-6))^(2/3),1E-6)))^2</f>
        <v/>
      </c>
    </row>
    <row r="356">
      <c r="A356" t="n">
        <v>207</v>
      </c>
      <c r="B356" t="n">
        <v>205.948</v>
      </c>
      <c r="C356" t="n">
        <v>616377.95</v>
      </c>
      <c r="D356" t="n">
        <v>3097690.919</v>
      </c>
      <c r="E356" t="n">
        <v>632.4589999999999</v>
      </c>
      <c r="F356" t="n">
        <v>5.2</v>
      </c>
      <c r="G356" t="n">
        <v>0</v>
      </c>
      <c r="H356" t="inlineStr">
        <is>
          <t>Normal</t>
        </is>
      </c>
      <c r="I356" t="n">
        <v>0.057</v>
      </c>
      <c r="J356">
        <f>B356-B355</f>
        <v/>
      </c>
      <c r="K356">
        <f>MAX(0,K355-AO355)</f>
        <v/>
      </c>
      <c r="L356">
        <f>IF($D$20=0,IFERROR(L355,MAX($D$16,POWER((ABS(K356)^2)/($I$5*MAX(F356,0.1)^2),1/3))),IF(IFERROR(V355,0)=0,IFERROR(L355,MAX($D$16,POWER((ABS(K356)^2)/($I$5*MAX(F356,0.1)^2),1/3))),IF(OR(IFERROR(L356,0)=0,IFERROR(S355,0)&lt;1,IFERROR(S356,0)&lt;1),MAX($D$16,POWER((ABS(K356)^2)/($I$5*MAX(F356,0.1)^2),1/3)),IF(IFERROR(U356,0)&gt;0,MAX($D$16,IFERROR(L356,0)+((IFERROR(U356,0))*$D$18*IF((IFERROR(S356,0))&lt;1,1,-1))),IF(IFERROR(U356,0)&lt;0,IF(ABS((MAX($D$16,POWER((ABS(K356)^2)/($I$5*MAX(F356,0.1)^2),1/3)))-IFERROR(L356,0))&gt;$D$19,MAX($D$16,IF((MAX($D$16,POWER((ABS(K356)^2)/($I$5*MAX(F356,0.1)^2),1/3)))&gt;IFERROR(L356,0),MIN((MAX($D$16,POWER((ABS(K356)^2)/($I$5*MAX(F356,0.1)^2),1/3))),IFERROR(L356,0)+(MIN(ABS(IFERROR(U356,0))*$D$18,ABS((MAX($D$16,POWER((ABS(K356)^2)/($I$5*MAX(F356,0.1)^2),1/3)))-IFERROR(L356,0))))),MAX((MAX($D$16,POWER((ABS(K356)^2)/($I$5*MAX(F356,0.1)^2),1/3))),IFERROR(L356,0)-(MIN(ABS(IFERROR(U356,0))*$D$18,ABS((MAX($D$16,POWER((ABS(K356)^2)/($I$5*MAX(F356,0.1)^2),1/3)))-IFERROR(L356,0))))))),MAX($D$16,POWER((ABS(K356)^2)/($I$5*MAX(F356,0.1)^2),1/3))),MAX($D$16,IFERROR(L356,0)))))))</f>
        <v/>
      </c>
      <c r="M356">
        <f>((F356)+(G356)*(L356))*(L356)</f>
        <v/>
      </c>
      <c r="N356">
        <f>(((F356)+(G356)*(L356))*(L356))/MAX((F356)+2*(L356)*SQRT(1+(G356)^2),1E-6)</f>
        <v/>
      </c>
      <c r="O356">
        <f>ABS(K356)/MAX(((F356)+(G356)*(L356))*(L356),1E-6)</f>
        <v/>
      </c>
      <c r="P356">
        <f>E356+L356</f>
        <v/>
      </c>
      <c r="Q356">
        <f>P356+((ABS(K356)/MAX(((F356)+(G356)*(L356))*(L356),1E-6))^2)/(2*$I$5)</f>
        <v/>
      </c>
      <c r="R356">
        <f>((ABS(K356)*$D$6)/(MAX(((F356)+(G356)*(L356))*(L356),1E-6)*MAX(((((F356)+(G356)*(L356))*(L356))/MAX((F356)+2*(L356)*SQRT(1+(G356)^2),1E-6))^(2/3),1E-6)))^2</f>
        <v/>
      </c>
      <c r="S356">
        <f>ABS(ABS(K356)/MAX(((F356)+(G356)*(L356))*(L356),1E-6))/SQRT($I$5*MAX((((F356)+(G356)*(L356))*(L356))/MAX((F356)+2*(G356)*(L356),1E-6),1E-6))</f>
        <v/>
      </c>
      <c r="T356">
        <f>((F356)*(L356)^2)/2+(G356)*(L356)^3/3+(ABS(K356)^2)/($I$5*MAX(((F356)+(G356)*(L356))*(L356),1E-6))</f>
        <v/>
      </c>
      <c r="U356">
        <f>IF($D$20=0,0,IFERROR(Q355-(((R355+R356)/2)*J356)-(IF(O355&gt;O356,$D$8*((O355^2-O356^2)/(2*$I$5)),$D$9*((O356^2-O355^2)/(2*$I$5)))+($D$10*(ABS(I356)/90)*(MAX(O355^2,O356^2)/(2*$I$5))))-Q356,0))</f>
        <v/>
      </c>
      <c r="V356">
        <f>IF($D$20=0,1,IFERROR(IF(ROUND(S356,3)=1,1,IF(AND(ABS(U356)&lt;$D$19,S356&gt;1),1,0)),0))</f>
        <v/>
      </c>
      <c r="W356">
        <f>IF($D$20=0,IFERROR(W357,MAX($D$16,POWER((ABS(K356)^2)/($I$5*MAX(F356,0.1)^2),1/3))),IF(IFERROR(AG357,0)=0,IFERROR(W357,MAX($D$16,POWER((ABS(K356)^2)/($I$5*MAX(F356,0.1)^2),1/3))),IF(OR(IFERROR(W356,0)=0,IFERROR(AD357,0)&gt;1),MAX($D$16,POWER((ABS(K356)^2)/($I$5*MAX(F356,0.1)^2),1/3)),IF(IFERROR(AF356,0)&gt;0,MAX($D$16,IFERROR(W356,0)+((IFERROR(AF356,0))*$D$18*IF((IFERROR(AD356,0))&lt;1,1,-1))),IF(IFERROR(AF356,0)&lt;0,IF(ABS((MAX($D$16,POWER((ABS(K356)^2)/($I$5*MAX(F356,0.1)^2),1/3)))-IFERROR(W356,0))&gt;$D$19,MAX($D$16,IF((MAX($D$16,POWER((ABS(K356)^2)/($I$5*MAX(F356,0.1)^2),1/3)))&gt;IFERROR(W356,0),MIN((MAX($D$16,POWER((ABS(K356)^2)/($I$5*MAX(F356,0.1)^2),1/3))),IFERROR(W356,0)+(MIN(ABS(IFERROR(AF356,0))*$D$18,ABS((MAX($D$16,POWER((ABS(K356)^2)/($I$5*MAX(F356,0.1)^2),1/3)))-IFERROR(W356,0))))),MAX((MAX($D$16,POWER((ABS(K356)^2)/($I$5*MAX(F356,0.1)^2),1/3))),IFERROR(W356,0)-(MIN(ABS(IFERROR(AF356,0))*$D$18,ABS((MAX($D$16,POWER((ABS(K356)^2)/($I$5*MAX(F356,0.1)^2),1/3)))-IFERROR(W356,0))))))),MAX($D$16,POWER((ABS(K356)^2)/($I$5*MAX(F356,0.1)^2),1/3))),MAX($D$16,IFERROR(W356,0)))))))</f>
        <v/>
      </c>
      <c r="X356">
        <f>((F356)+(G356)*(W356))*(W356)</f>
        <v/>
      </c>
      <c r="Y356">
        <f>(((F356)+(G356)*(W356))*(W356))/MAX((F356)+2*(W356)*SQRT(1+(G356)^2),1E-6)</f>
        <v/>
      </c>
      <c r="Z356">
        <f>ABS(K356)/MAX(((F356)+(G356)*(W356))*(W356),1E-6)</f>
        <v/>
      </c>
      <c r="AA356">
        <f>E356+W356</f>
        <v/>
      </c>
      <c r="AB356">
        <f>AA356+((ABS(K356)/MAX(((F356)+(G356)*(W356))*(W356),1E-6))^2)/(2*$I$5)</f>
        <v/>
      </c>
      <c r="AC356">
        <f>((ABS(K356)*$D$6)/(MAX(((F356)+(G356)*(W356))*(W356),1E-6)*MAX(((((F356)+(G356)*(W356))*(W356))/MAX((F356)+2*(W356)*SQRT(1+(G356)^2),1E-6))^(2/3),1E-6)))^2</f>
        <v/>
      </c>
      <c r="AD356">
        <f>ABS(ABS(K356)/MAX(((F356)+(G356)*(W356))*(W356),1E-6))/SQRT($I$5*MAX((((F356)+(G356)*(W356))*(W356))/MAX((F356)+2*(G356)*(W356),1E-6),1E-6))</f>
        <v/>
      </c>
      <c r="AE356">
        <f>((F356)*(W356)^2)/2+(G356)*(W356)^3/3+(ABS(K356)^2)/($I$5*MAX(((F356)+(G356)*(W356))*(W356),1E-6))</f>
        <v/>
      </c>
      <c r="AF356">
        <f>IF($D$20=0,0,IFERROR(AB357+(((AC356+AC357)/2)*J357)+(IF(Z356&gt;Z357,$D$8*((Z356^2-Z357^2)/(2*$I$5)),$D$9*((Z357^2-Z356^2)/(2*$I$5)))+($D$10*(ABS(I357)/90)*(MAX(Z356^2,Z357^2)/(2*$I$5))))-AB356,0))</f>
        <v/>
      </c>
      <c r="AG356">
        <f>IF($D$20=0,1,IFERROR(IF(ROUND(AD356,3)=1,1,IF(AND(ABS(AF356)&lt;$D$19,AD356&lt;1),1,0)),0))</f>
        <v/>
      </c>
      <c r="AH356">
        <f>IFERROR(IF(V32="Supercritical",MAX($D$16,IFERROR(L356,MAX($D$16,POWER((ABS(K356)^2)/($I$5*MAX(F356,0.1)^2),1/3)))),IF(V32="Subcritical",MAX($D$16,IFERROR(W356,MAX($D$16,POWER((ABS(K356)^2)/($I$5*MAX(F356,0.1)^2),1/3)))),IF(AND(IFERROR(V356,0)=1,IFERROR(AG356,0)=1),IF(IFERROR(T356,-1E99)&gt;=IFERROR(AE356,-1E99),MAX($D$16,IFERROR(L356,MAX($D$16,POWER((ABS(K356)^2)/($I$5*MAX(F356,0.1)^2),1/3)))),MAX($D$16,IFERROR(W356,MAX($D$16,POWER((ABS(K356)^2)/($I$5*MAX(F356,0.1)^2),1/3))))),IF(IFERROR(V356,0)=1,MAX($D$16,IFERROR(L356,MAX($D$16,POWER((ABS(K356)^2)/($I$5*MAX(F356,0.1)^2),1/3)))),IF(IFERROR(AG356,0)=1,MAX($D$16,IFERROR(W356,MAX($D$16,POWER((ABS(K356)^2)/($I$5*MAX(F356,0.1)^2),1/3)))),MAX($D$16,POWER((ABS(K356)^2)/($I$5*MAX(F356,0.1)^2),1/3))))))),MAX($D$16,POWER((ABS(K356)^2)/($I$5*MAX(F356,0.1)^2),1/3)))</f>
        <v/>
      </c>
      <c r="AI356">
        <f>E356+AH356</f>
        <v/>
      </c>
      <c r="AJ356">
        <f>AI356+((ABS(K356)/MAX(((F356)+(G356)*(AH356))*(AH356),1E-6))^2)/(2*$I$5)</f>
        <v/>
      </c>
      <c r="AM356" t="n">
        <v>0</v>
      </c>
      <c r="AN356" t="n">
        <v>0</v>
      </c>
      <c r="AO356">
        <f>AM356+AN356</f>
        <v/>
      </c>
      <c r="AP356">
        <f>AP355+AO356</f>
        <v/>
      </c>
      <c r="AQ356">
        <f>ABS(ABS(K356)/MAX(((F356)+(G356)*(AH356))*(AH356),1E-6))/SQRT($I$5*MAX((((F356)+(G356)*(AH356))*(AH356))/MAX((F356)+2*(G356)*(AH356),1E-6),1E-6))</f>
        <v/>
      </c>
      <c r="AR356">
        <f>IF(AQ356&lt;1,"Subcritical","Supercritical")</f>
        <v/>
      </c>
      <c r="AS356">
        <f>((ABS(K356)*$D$6)/(MAX(((F356)+(G356)*(AH356))*(AH356),1E-6)*MAX(((((F356)+(G356)*(AH356))*(AH356))/MAX((F356)+2*(AH356)*SQRT(1+(G356)^2),1E-6))^(2/3),1E-6)))^2</f>
        <v/>
      </c>
    </row>
    <row r="357">
      <c r="A357" t="n">
        <v>208</v>
      </c>
      <c r="B357" t="n">
        <v>206.948</v>
      </c>
      <c r="C357" t="n">
        <v>616376.951</v>
      </c>
      <c r="D357" t="n">
        <v>3097690.872</v>
      </c>
      <c r="E357" t="n">
        <v>632.4585</v>
      </c>
      <c r="F357" t="n">
        <v>5.2</v>
      </c>
      <c r="G357" t="n">
        <v>0</v>
      </c>
      <c r="H357" t="inlineStr">
        <is>
          <t>Normal</t>
        </is>
      </c>
      <c r="I357" t="n">
        <v>0.057</v>
      </c>
      <c r="J357">
        <f>B357-B356</f>
        <v/>
      </c>
      <c r="K357">
        <f>MAX(0,K356-AO356)</f>
        <v/>
      </c>
      <c r="L357">
        <f>IF($D$20=0,IFERROR(L356,MAX($D$16,POWER((ABS(K357)^2)/($I$5*MAX(F357,0.1)^2),1/3))),IF(IFERROR(V356,0)=0,IFERROR(L356,MAX($D$16,POWER((ABS(K357)^2)/($I$5*MAX(F357,0.1)^2),1/3))),IF(OR(IFERROR(L357,0)=0,IFERROR(S356,0)&lt;1,IFERROR(S357,0)&lt;1),MAX($D$16,POWER((ABS(K357)^2)/($I$5*MAX(F357,0.1)^2),1/3)),IF(IFERROR(U357,0)&gt;0,MAX($D$16,IFERROR(L357,0)+((IFERROR(U357,0))*$D$18*IF((IFERROR(S357,0))&lt;1,1,-1))),IF(IFERROR(U357,0)&lt;0,IF(ABS((MAX($D$16,POWER((ABS(K357)^2)/($I$5*MAX(F357,0.1)^2),1/3)))-IFERROR(L357,0))&gt;$D$19,MAX($D$16,IF((MAX($D$16,POWER((ABS(K357)^2)/($I$5*MAX(F357,0.1)^2),1/3)))&gt;IFERROR(L357,0),MIN((MAX($D$16,POWER((ABS(K357)^2)/($I$5*MAX(F357,0.1)^2),1/3))),IFERROR(L357,0)+(MIN(ABS(IFERROR(U357,0))*$D$18,ABS((MAX($D$16,POWER((ABS(K357)^2)/($I$5*MAX(F357,0.1)^2),1/3)))-IFERROR(L357,0))))),MAX((MAX($D$16,POWER((ABS(K357)^2)/($I$5*MAX(F357,0.1)^2),1/3))),IFERROR(L357,0)-(MIN(ABS(IFERROR(U357,0))*$D$18,ABS((MAX($D$16,POWER((ABS(K357)^2)/($I$5*MAX(F357,0.1)^2),1/3)))-IFERROR(L357,0))))))),MAX($D$16,POWER((ABS(K357)^2)/($I$5*MAX(F357,0.1)^2),1/3))),MAX($D$16,IFERROR(L357,0)))))))</f>
        <v/>
      </c>
      <c r="M357">
        <f>((F357)+(G357)*(L357))*(L357)</f>
        <v/>
      </c>
      <c r="N357">
        <f>(((F357)+(G357)*(L357))*(L357))/MAX((F357)+2*(L357)*SQRT(1+(G357)^2),1E-6)</f>
        <v/>
      </c>
      <c r="O357">
        <f>ABS(K357)/MAX(((F357)+(G357)*(L357))*(L357),1E-6)</f>
        <v/>
      </c>
      <c r="P357">
        <f>E357+L357</f>
        <v/>
      </c>
      <c r="Q357">
        <f>P357+((ABS(K357)/MAX(((F357)+(G357)*(L357))*(L357),1E-6))^2)/(2*$I$5)</f>
        <v/>
      </c>
      <c r="R357">
        <f>((ABS(K357)*$D$6)/(MAX(((F357)+(G357)*(L357))*(L357),1E-6)*MAX(((((F357)+(G357)*(L357))*(L357))/MAX((F357)+2*(L357)*SQRT(1+(G357)^2),1E-6))^(2/3),1E-6)))^2</f>
        <v/>
      </c>
      <c r="S357">
        <f>ABS(ABS(K357)/MAX(((F357)+(G357)*(L357))*(L357),1E-6))/SQRT($I$5*MAX((((F357)+(G357)*(L357))*(L357))/MAX((F357)+2*(G357)*(L357),1E-6),1E-6))</f>
        <v/>
      </c>
      <c r="T357">
        <f>((F357)*(L357)^2)/2+(G357)*(L357)^3/3+(ABS(K357)^2)/($I$5*MAX(((F357)+(G357)*(L357))*(L357),1E-6))</f>
        <v/>
      </c>
      <c r="U357">
        <f>IF($D$20=0,0,IFERROR(Q356-(((R356+R357)/2)*J357)-(IF(O356&gt;O357,$D$8*((O356^2-O357^2)/(2*$I$5)),$D$9*((O357^2-O356^2)/(2*$I$5)))+($D$10*(ABS(I357)/90)*(MAX(O356^2,O357^2)/(2*$I$5))))-Q357,0))</f>
        <v/>
      </c>
      <c r="V357">
        <f>IF($D$20=0,1,IFERROR(IF(ROUND(S357,3)=1,1,IF(AND(ABS(U357)&lt;$D$19,S357&gt;1),1,0)),0))</f>
        <v/>
      </c>
      <c r="W357">
        <f>IF($D$20=0,IFERROR(W358,MAX($D$16,POWER((ABS(K357)^2)/($I$5*MAX(F357,0.1)^2),1/3))),IF(IFERROR(AG358,0)=0,IFERROR(W358,MAX($D$16,POWER((ABS(K357)^2)/($I$5*MAX(F357,0.1)^2),1/3))),IF(OR(IFERROR(W357,0)=0,IFERROR(AD358,0)&gt;1),MAX($D$16,POWER((ABS(K357)^2)/($I$5*MAX(F357,0.1)^2),1/3)),IF(IFERROR(AF357,0)&gt;0,MAX($D$16,IFERROR(W357,0)+((IFERROR(AF357,0))*$D$18*IF((IFERROR(AD357,0))&lt;1,1,-1))),IF(IFERROR(AF357,0)&lt;0,IF(ABS((MAX($D$16,POWER((ABS(K357)^2)/($I$5*MAX(F357,0.1)^2),1/3)))-IFERROR(W357,0))&gt;$D$19,MAX($D$16,IF((MAX($D$16,POWER((ABS(K357)^2)/($I$5*MAX(F357,0.1)^2),1/3)))&gt;IFERROR(W357,0),MIN((MAX($D$16,POWER((ABS(K357)^2)/($I$5*MAX(F357,0.1)^2),1/3))),IFERROR(W357,0)+(MIN(ABS(IFERROR(AF357,0))*$D$18,ABS((MAX($D$16,POWER((ABS(K357)^2)/($I$5*MAX(F357,0.1)^2),1/3)))-IFERROR(W357,0))))),MAX((MAX($D$16,POWER((ABS(K357)^2)/($I$5*MAX(F357,0.1)^2),1/3))),IFERROR(W357,0)-(MIN(ABS(IFERROR(AF357,0))*$D$18,ABS((MAX($D$16,POWER((ABS(K357)^2)/($I$5*MAX(F357,0.1)^2),1/3)))-IFERROR(W357,0))))))),MAX($D$16,POWER((ABS(K357)^2)/($I$5*MAX(F357,0.1)^2),1/3))),MAX($D$16,IFERROR(W357,0)))))))</f>
        <v/>
      </c>
      <c r="X357">
        <f>((F357)+(G357)*(W357))*(W357)</f>
        <v/>
      </c>
      <c r="Y357">
        <f>(((F357)+(G357)*(W357))*(W357))/MAX((F357)+2*(W357)*SQRT(1+(G357)^2),1E-6)</f>
        <v/>
      </c>
      <c r="Z357">
        <f>ABS(K357)/MAX(((F357)+(G357)*(W357))*(W357),1E-6)</f>
        <v/>
      </c>
      <c r="AA357">
        <f>E357+W357</f>
        <v/>
      </c>
      <c r="AB357">
        <f>AA357+((ABS(K357)/MAX(((F357)+(G357)*(W357))*(W357),1E-6))^2)/(2*$I$5)</f>
        <v/>
      </c>
      <c r="AC357">
        <f>((ABS(K357)*$D$6)/(MAX(((F357)+(G357)*(W357))*(W357),1E-6)*MAX(((((F357)+(G357)*(W357))*(W357))/MAX((F357)+2*(W357)*SQRT(1+(G357)^2),1E-6))^(2/3),1E-6)))^2</f>
        <v/>
      </c>
      <c r="AD357">
        <f>ABS(ABS(K357)/MAX(((F357)+(G357)*(W357))*(W357),1E-6))/SQRT($I$5*MAX((((F357)+(G357)*(W357))*(W357))/MAX((F357)+2*(G357)*(W357),1E-6),1E-6))</f>
        <v/>
      </c>
      <c r="AE357">
        <f>((F357)*(W357)^2)/2+(G357)*(W357)^3/3+(ABS(K357)^2)/($I$5*MAX(((F357)+(G357)*(W357))*(W357),1E-6))</f>
        <v/>
      </c>
      <c r="AF357">
        <f>IF($D$20=0,0,IFERROR(AB358+(((AC357+AC358)/2)*J358)+(IF(Z357&gt;Z358,$D$8*((Z357^2-Z358^2)/(2*$I$5)),$D$9*((Z358^2-Z357^2)/(2*$I$5)))+($D$10*(ABS(I358)/90)*(MAX(Z357^2,Z358^2)/(2*$I$5))))-AB357,0))</f>
        <v/>
      </c>
      <c r="AG357">
        <f>IF($D$20=0,1,IFERROR(IF(ROUND(AD357,3)=1,1,IF(AND(ABS(AF357)&lt;$D$19,AD357&lt;1),1,0)),0))</f>
        <v/>
      </c>
      <c r="AH357">
        <f>IFERROR(IF(V32="Supercritical",MAX($D$16,IFERROR(L357,MAX($D$16,POWER((ABS(K357)^2)/($I$5*MAX(F357,0.1)^2),1/3)))),IF(V32="Subcritical",MAX($D$16,IFERROR(W357,MAX($D$16,POWER((ABS(K357)^2)/($I$5*MAX(F357,0.1)^2),1/3)))),IF(AND(IFERROR(V357,0)=1,IFERROR(AG357,0)=1),IF(IFERROR(T357,-1E99)&gt;=IFERROR(AE357,-1E99),MAX($D$16,IFERROR(L357,MAX($D$16,POWER((ABS(K357)^2)/($I$5*MAX(F357,0.1)^2),1/3)))),MAX($D$16,IFERROR(W357,MAX($D$16,POWER((ABS(K357)^2)/($I$5*MAX(F357,0.1)^2),1/3))))),IF(IFERROR(V357,0)=1,MAX($D$16,IFERROR(L357,MAX($D$16,POWER((ABS(K357)^2)/($I$5*MAX(F357,0.1)^2),1/3)))),IF(IFERROR(AG357,0)=1,MAX($D$16,IFERROR(W357,MAX($D$16,POWER((ABS(K357)^2)/($I$5*MAX(F357,0.1)^2),1/3)))),MAX($D$16,POWER((ABS(K357)^2)/($I$5*MAX(F357,0.1)^2),1/3))))))),MAX($D$16,POWER((ABS(K357)^2)/($I$5*MAX(F357,0.1)^2),1/3)))</f>
        <v/>
      </c>
      <c r="AI357">
        <f>E357+AH357</f>
        <v/>
      </c>
      <c r="AJ357">
        <f>AI357+((ABS(K357)/MAX(((F357)+(G357)*(AH357))*(AH357),1E-6))^2)/(2*$I$5)</f>
        <v/>
      </c>
      <c r="AM357" t="n">
        <v>0</v>
      </c>
      <c r="AN357" t="n">
        <v>0</v>
      </c>
      <c r="AO357">
        <f>AM357+AN357</f>
        <v/>
      </c>
      <c r="AP357">
        <f>AP356+AO357</f>
        <v/>
      </c>
      <c r="AQ357">
        <f>ABS(ABS(K357)/MAX(((F357)+(G357)*(AH357))*(AH357),1E-6))/SQRT($I$5*MAX((((F357)+(G357)*(AH357))*(AH357))/MAX((F357)+2*(G357)*(AH357),1E-6),1E-6))</f>
        <v/>
      </c>
      <c r="AR357">
        <f>IF(AQ357&lt;1,"Subcritical","Supercritical")</f>
        <v/>
      </c>
      <c r="AS357">
        <f>((ABS(K357)*$D$6)/(MAX(((F357)+(G357)*(AH357))*(AH357),1E-6)*MAX(((((F357)+(G357)*(AH357))*(AH357))/MAX((F357)+2*(AH357)*SQRT(1+(G357)^2),1E-6))^(2/3),1E-6)))^2</f>
        <v/>
      </c>
    </row>
    <row r="358">
      <c r="A358" t="n">
        <v>209</v>
      </c>
      <c r="B358" t="n">
        <v>207.949</v>
      </c>
      <c r="C358" t="n">
        <v>616375.952</v>
      </c>
      <c r="D358" t="n">
        <v>3097690.824</v>
      </c>
      <c r="E358" t="n">
        <v>632.458</v>
      </c>
      <c r="F358" t="n">
        <v>5.2</v>
      </c>
      <c r="G358" t="n">
        <v>0</v>
      </c>
      <c r="H358" t="inlineStr">
        <is>
          <t>Normal</t>
        </is>
      </c>
      <c r="I358" t="n">
        <v>0.003</v>
      </c>
      <c r="J358">
        <f>B358-B357</f>
        <v/>
      </c>
      <c r="K358">
        <f>MAX(0,K357-AO357)</f>
        <v/>
      </c>
      <c r="L358">
        <f>IF($D$20=0,IFERROR(L357,MAX($D$16,POWER((ABS(K358)^2)/($I$5*MAX(F358,0.1)^2),1/3))),IF(IFERROR(V357,0)=0,IFERROR(L357,MAX($D$16,POWER((ABS(K358)^2)/($I$5*MAX(F358,0.1)^2),1/3))),IF(OR(IFERROR(L358,0)=0,IFERROR(S357,0)&lt;1,IFERROR(S358,0)&lt;1),MAX($D$16,POWER((ABS(K358)^2)/($I$5*MAX(F358,0.1)^2),1/3)),IF(IFERROR(U358,0)&gt;0,MAX($D$16,IFERROR(L358,0)+((IFERROR(U358,0))*$D$18*IF((IFERROR(S358,0))&lt;1,1,-1))),IF(IFERROR(U358,0)&lt;0,IF(ABS((MAX($D$16,POWER((ABS(K358)^2)/($I$5*MAX(F358,0.1)^2),1/3)))-IFERROR(L358,0))&gt;$D$19,MAX($D$16,IF((MAX($D$16,POWER((ABS(K358)^2)/($I$5*MAX(F358,0.1)^2),1/3)))&gt;IFERROR(L358,0),MIN((MAX($D$16,POWER((ABS(K358)^2)/($I$5*MAX(F358,0.1)^2),1/3))),IFERROR(L358,0)+(MIN(ABS(IFERROR(U358,0))*$D$18,ABS((MAX($D$16,POWER((ABS(K358)^2)/($I$5*MAX(F358,0.1)^2),1/3)))-IFERROR(L358,0))))),MAX((MAX($D$16,POWER((ABS(K358)^2)/($I$5*MAX(F358,0.1)^2),1/3))),IFERROR(L358,0)-(MIN(ABS(IFERROR(U358,0))*$D$18,ABS((MAX($D$16,POWER((ABS(K358)^2)/($I$5*MAX(F358,0.1)^2),1/3)))-IFERROR(L358,0))))))),MAX($D$16,POWER((ABS(K358)^2)/($I$5*MAX(F358,0.1)^2),1/3))),MAX($D$16,IFERROR(L358,0)))))))</f>
        <v/>
      </c>
      <c r="M358">
        <f>((F358)+(G358)*(L358))*(L358)</f>
        <v/>
      </c>
      <c r="N358">
        <f>(((F358)+(G358)*(L358))*(L358))/MAX((F358)+2*(L358)*SQRT(1+(G358)^2),1E-6)</f>
        <v/>
      </c>
      <c r="O358">
        <f>ABS(K358)/MAX(((F358)+(G358)*(L358))*(L358),1E-6)</f>
        <v/>
      </c>
      <c r="P358">
        <f>E358+L358</f>
        <v/>
      </c>
      <c r="Q358">
        <f>P358+((ABS(K358)/MAX(((F358)+(G358)*(L358))*(L358),1E-6))^2)/(2*$I$5)</f>
        <v/>
      </c>
      <c r="R358">
        <f>((ABS(K358)*$D$6)/(MAX(((F358)+(G358)*(L358))*(L358),1E-6)*MAX(((((F358)+(G358)*(L358))*(L358))/MAX((F358)+2*(L358)*SQRT(1+(G358)^2),1E-6))^(2/3),1E-6)))^2</f>
        <v/>
      </c>
      <c r="S358">
        <f>ABS(ABS(K358)/MAX(((F358)+(G358)*(L358))*(L358),1E-6))/SQRT($I$5*MAX((((F358)+(G358)*(L358))*(L358))/MAX((F358)+2*(G358)*(L358),1E-6),1E-6))</f>
        <v/>
      </c>
      <c r="T358">
        <f>((F358)*(L358)^2)/2+(G358)*(L358)^3/3+(ABS(K358)^2)/($I$5*MAX(((F358)+(G358)*(L358))*(L358),1E-6))</f>
        <v/>
      </c>
      <c r="U358">
        <f>IF($D$20=0,0,IFERROR(Q357-(((R357+R358)/2)*J358)-(IF(O357&gt;O358,$D$8*((O357^2-O358^2)/(2*$I$5)),$D$9*((O358^2-O357^2)/(2*$I$5)))+($D$10*(ABS(I358)/90)*(MAX(O357^2,O358^2)/(2*$I$5))))-Q358,0))</f>
        <v/>
      </c>
      <c r="V358">
        <f>IF($D$20=0,1,IFERROR(IF(ROUND(S358,3)=1,1,IF(AND(ABS(U358)&lt;$D$19,S358&gt;1),1,0)),0))</f>
        <v/>
      </c>
      <c r="W358">
        <f>IF($D$20=0,IFERROR(W359,MAX($D$16,POWER((ABS(K358)^2)/($I$5*MAX(F358,0.1)^2),1/3))),IF(IFERROR(AG359,0)=0,IFERROR(W359,MAX($D$16,POWER((ABS(K358)^2)/($I$5*MAX(F358,0.1)^2),1/3))),IF(OR(IFERROR(W358,0)=0,IFERROR(AD359,0)&gt;1),MAX($D$16,POWER((ABS(K358)^2)/($I$5*MAX(F358,0.1)^2),1/3)),IF(IFERROR(AF358,0)&gt;0,MAX($D$16,IFERROR(W358,0)+((IFERROR(AF358,0))*$D$18*IF((IFERROR(AD358,0))&lt;1,1,-1))),IF(IFERROR(AF358,0)&lt;0,IF(ABS((MAX($D$16,POWER((ABS(K358)^2)/($I$5*MAX(F358,0.1)^2),1/3)))-IFERROR(W358,0))&gt;$D$19,MAX($D$16,IF((MAX($D$16,POWER((ABS(K358)^2)/($I$5*MAX(F358,0.1)^2),1/3)))&gt;IFERROR(W358,0),MIN((MAX($D$16,POWER((ABS(K358)^2)/($I$5*MAX(F358,0.1)^2),1/3))),IFERROR(W358,0)+(MIN(ABS(IFERROR(AF358,0))*$D$18,ABS((MAX($D$16,POWER((ABS(K358)^2)/($I$5*MAX(F358,0.1)^2),1/3)))-IFERROR(W358,0))))),MAX((MAX($D$16,POWER((ABS(K358)^2)/($I$5*MAX(F358,0.1)^2),1/3))),IFERROR(W358,0)-(MIN(ABS(IFERROR(AF358,0))*$D$18,ABS((MAX($D$16,POWER((ABS(K358)^2)/($I$5*MAX(F358,0.1)^2),1/3)))-IFERROR(W358,0))))))),MAX($D$16,POWER((ABS(K358)^2)/($I$5*MAX(F358,0.1)^2),1/3))),MAX($D$16,IFERROR(W358,0)))))))</f>
        <v/>
      </c>
      <c r="X358">
        <f>((F358)+(G358)*(W358))*(W358)</f>
        <v/>
      </c>
      <c r="Y358">
        <f>(((F358)+(G358)*(W358))*(W358))/MAX((F358)+2*(W358)*SQRT(1+(G358)^2),1E-6)</f>
        <v/>
      </c>
      <c r="Z358">
        <f>ABS(K358)/MAX(((F358)+(G358)*(W358))*(W358),1E-6)</f>
        <v/>
      </c>
      <c r="AA358">
        <f>E358+W358</f>
        <v/>
      </c>
      <c r="AB358">
        <f>AA358+((ABS(K358)/MAX(((F358)+(G358)*(W358))*(W358),1E-6))^2)/(2*$I$5)</f>
        <v/>
      </c>
      <c r="AC358">
        <f>((ABS(K358)*$D$6)/(MAX(((F358)+(G358)*(W358))*(W358),1E-6)*MAX(((((F358)+(G358)*(W358))*(W358))/MAX((F358)+2*(W358)*SQRT(1+(G358)^2),1E-6))^(2/3),1E-6)))^2</f>
        <v/>
      </c>
      <c r="AD358">
        <f>ABS(ABS(K358)/MAX(((F358)+(G358)*(W358))*(W358),1E-6))/SQRT($I$5*MAX((((F358)+(G358)*(W358))*(W358))/MAX((F358)+2*(G358)*(W358),1E-6),1E-6))</f>
        <v/>
      </c>
      <c r="AE358">
        <f>((F358)*(W358)^2)/2+(G358)*(W358)^3/3+(ABS(K358)^2)/($I$5*MAX(((F358)+(G358)*(W358))*(W358),1E-6))</f>
        <v/>
      </c>
      <c r="AF358">
        <f>IF($D$20=0,0,IFERROR(AB359+(((AC358+AC359)/2)*J359)+(IF(Z358&gt;Z359,$D$8*((Z358^2-Z359^2)/(2*$I$5)),$D$9*((Z359^2-Z358^2)/(2*$I$5)))+($D$10*(ABS(I359)/90)*(MAX(Z358^2,Z359^2)/(2*$I$5))))-AB358,0))</f>
        <v/>
      </c>
      <c r="AG358">
        <f>IF($D$20=0,1,IFERROR(IF(ROUND(AD358,3)=1,1,IF(AND(ABS(AF358)&lt;$D$19,AD358&lt;1),1,0)),0))</f>
        <v/>
      </c>
      <c r="AH358">
        <f>IFERROR(IF(V32="Supercritical",MAX($D$16,IFERROR(L358,MAX($D$16,POWER((ABS(K358)^2)/($I$5*MAX(F358,0.1)^2),1/3)))),IF(V32="Subcritical",MAX($D$16,IFERROR(W358,MAX($D$16,POWER((ABS(K358)^2)/($I$5*MAX(F358,0.1)^2),1/3)))),IF(AND(IFERROR(V358,0)=1,IFERROR(AG358,0)=1),IF(IFERROR(T358,-1E99)&gt;=IFERROR(AE358,-1E99),MAX($D$16,IFERROR(L358,MAX($D$16,POWER((ABS(K358)^2)/($I$5*MAX(F358,0.1)^2),1/3)))),MAX($D$16,IFERROR(W358,MAX($D$16,POWER((ABS(K358)^2)/($I$5*MAX(F358,0.1)^2),1/3))))),IF(IFERROR(V358,0)=1,MAX($D$16,IFERROR(L358,MAX($D$16,POWER((ABS(K358)^2)/($I$5*MAX(F358,0.1)^2),1/3)))),IF(IFERROR(AG358,0)=1,MAX($D$16,IFERROR(W358,MAX($D$16,POWER((ABS(K358)^2)/($I$5*MAX(F358,0.1)^2),1/3)))),MAX($D$16,POWER((ABS(K358)^2)/($I$5*MAX(F358,0.1)^2),1/3))))))),MAX($D$16,POWER((ABS(K358)^2)/($I$5*MAX(F358,0.1)^2),1/3)))</f>
        <v/>
      </c>
      <c r="AI358">
        <f>E358+AH358</f>
        <v/>
      </c>
      <c r="AJ358">
        <f>AI358+((ABS(K358)/MAX(((F358)+(G358)*(AH358))*(AH358),1E-6))^2)/(2*$I$5)</f>
        <v/>
      </c>
      <c r="AM358" t="n">
        <v>0</v>
      </c>
      <c r="AN358" t="n">
        <v>0</v>
      </c>
      <c r="AO358">
        <f>AM358+AN358</f>
        <v/>
      </c>
      <c r="AP358">
        <f>AP357+AO358</f>
        <v/>
      </c>
      <c r="AQ358">
        <f>ABS(ABS(K358)/MAX(((F358)+(G358)*(AH358))*(AH358),1E-6))/SQRT($I$5*MAX((((F358)+(G358)*(AH358))*(AH358))/MAX((F358)+2*(G358)*(AH358),1E-6),1E-6))</f>
        <v/>
      </c>
      <c r="AR358">
        <f>IF(AQ358&lt;1,"Subcritical","Supercritical")</f>
        <v/>
      </c>
      <c r="AS358">
        <f>((ABS(K358)*$D$6)/(MAX(((F358)+(G358)*(AH358))*(AH358),1E-6)*MAX(((((F358)+(G358)*(AH358))*(AH358))/MAX((F358)+2*(AH358)*SQRT(1+(G358)^2),1E-6))^(2/3),1E-6)))^2</f>
        <v/>
      </c>
    </row>
    <row r="359">
      <c r="A359" t="n">
        <v>210</v>
      </c>
      <c r="B359" t="n">
        <v>208.948</v>
      </c>
      <c r="C359" t="n">
        <v>616374.954</v>
      </c>
      <c r="D359" t="n">
        <v>3097690.776</v>
      </c>
      <c r="E359" t="n">
        <v>632.4575</v>
      </c>
      <c r="F359" t="n">
        <v>5.2</v>
      </c>
      <c r="G359" t="n">
        <v>0</v>
      </c>
      <c r="H359" t="inlineStr">
        <is>
          <t>Normal</t>
        </is>
      </c>
      <c r="I359" t="n">
        <v>0.06</v>
      </c>
      <c r="J359">
        <f>B359-B358</f>
        <v/>
      </c>
      <c r="K359">
        <f>MAX(0,K358-AO358)</f>
        <v/>
      </c>
      <c r="L359">
        <f>IF($D$20=0,IFERROR(L358,MAX($D$16,POWER((ABS(K359)^2)/($I$5*MAX(F359,0.1)^2),1/3))),IF(IFERROR(V358,0)=0,IFERROR(L358,MAX($D$16,POWER((ABS(K359)^2)/($I$5*MAX(F359,0.1)^2),1/3))),IF(OR(IFERROR(L359,0)=0,IFERROR(S358,0)&lt;1,IFERROR(S359,0)&lt;1),MAX($D$16,POWER((ABS(K359)^2)/($I$5*MAX(F359,0.1)^2),1/3)),IF(IFERROR(U359,0)&gt;0,MAX($D$16,IFERROR(L359,0)+((IFERROR(U359,0))*$D$18*IF((IFERROR(S359,0))&lt;1,1,-1))),IF(IFERROR(U359,0)&lt;0,IF(ABS((MAX($D$16,POWER((ABS(K359)^2)/($I$5*MAX(F359,0.1)^2),1/3)))-IFERROR(L359,0))&gt;$D$19,MAX($D$16,IF((MAX($D$16,POWER((ABS(K359)^2)/($I$5*MAX(F359,0.1)^2),1/3)))&gt;IFERROR(L359,0),MIN((MAX($D$16,POWER((ABS(K359)^2)/($I$5*MAX(F359,0.1)^2),1/3))),IFERROR(L359,0)+(MIN(ABS(IFERROR(U359,0))*$D$18,ABS((MAX($D$16,POWER((ABS(K359)^2)/($I$5*MAX(F359,0.1)^2),1/3)))-IFERROR(L359,0))))),MAX((MAX($D$16,POWER((ABS(K359)^2)/($I$5*MAX(F359,0.1)^2),1/3))),IFERROR(L359,0)-(MIN(ABS(IFERROR(U359,0))*$D$18,ABS((MAX($D$16,POWER((ABS(K359)^2)/($I$5*MAX(F359,0.1)^2),1/3)))-IFERROR(L359,0))))))),MAX($D$16,POWER((ABS(K359)^2)/($I$5*MAX(F359,0.1)^2),1/3))),MAX($D$16,IFERROR(L359,0)))))))</f>
        <v/>
      </c>
      <c r="M359">
        <f>((F359)+(G359)*(L359))*(L359)</f>
        <v/>
      </c>
      <c r="N359">
        <f>(((F359)+(G359)*(L359))*(L359))/MAX((F359)+2*(L359)*SQRT(1+(G359)^2),1E-6)</f>
        <v/>
      </c>
      <c r="O359">
        <f>ABS(K359)/MAX(((F359)+(G359)*(L359))*(L359),1E-6)</f>
        <v/>
      </c>
      <c r="P359">
        <f>E359+L359</f>
        <v/>
      </c>
      <c r="Q359">
        <f>P359+((ABS(K359)/MAX(((F359)+(G359)*(L359))*(L359),1E-6))^2)/(2*$I$5)</f>
        <v/>
      </c>
      <c r="R359">
        <f>((ABS(K359)*$D$6)/(MAX(((F359)+(G359)*(L359))*(L359),1E-6)*MAX(((((F359)+(G359)*(L359))*(L359))/MAX((F359)+2*(L359)*SQRT(1+(G359)^2),1E-6))^(2/3),1E-6)))^2</f>
        <v/>
      </c>
      <c r="S359">
        <f>ABS(ABS(K359)/MAX(((F359)+(G359)*(L359))*(L359),1E-6))/SQRT($I$5*MAX((((F359)+(G359)*(L359))*(L359))/MAX((F359)+2*(G359)*(L359),1E-6),1E-6))</f>
        <v/>
      </c>
      <c r="T359">
        <f>((F359)*(L359)^2)/2+(G359)*(L359)^3/3+(ABS(K359)^2)/($I$5*MAX(((F359)+(G359)*(L359))*(L359),1E-6))</f>
        <v/>
      </c>
      <c r="U359">
        <f>IF($D$20=0,0,IFERROR(Q358-(((R358+R359)/2)*J359)-(IF(O358&gt;O359,$D$8*((O358^2-O359^2)/(2*$I$5)),$D$9*((O359^2-O358^2)/(2*$I$5)))+($D$10*(ABS(I359)/90)*(MAX(O358^2,O359^2)/(2*$I$5))))-Q359,0))</f>
        <v/>
      </c>
      <c r="V359">
        <f>IF($D$20=0,1,IFERROR(IF(ROUND(S359,3)=1,1,IF(AND(ABS(U359)&lt;$D$19,S359&gt;1),1,0)),0))</f>
        <v/>
      </c>
      <c r="W359">
        <f>IF($D$20=0,IFERROR(W360,MAX($D$16,POWER((ABS(K359)^2)/($I$5*MAX(F359,0.1)^2),1/3))),IF(IFERROR(AG360,0)=0,IFERROR(W360,MAX($D$16,POWER((ABS(K359)^2)/($I$5*MAX(F359,0.1)^2),1/3))),IF(OR(IFERROR(W359,0)=0,IFERROR(AD360,0)&gt;1),MAX($D$16,POWER((ABS(K359)^2)/($I$5*MAX(F359,0.1)^2),1/3)),IF(IFERROR(AF359,0)&gt;0,MAX($D$16,IFERROR(W359,0)+((IFERROR(AF359,0))*$D$18*IF((IFERROR(AD359,0))&lt;1,1,-1))),IF(IFERROR(AF359,0)&lt;0,IF(ABS((MAX($D$16,POWER((ABS(K359)^2)/($I$5*MAX(F359,0.1)^2),1/3)))-IFERROR(W359,0))&gt;$D$19,MAX($D$16,IF((MAX($D$16,POWER((ABS(K359)^2)/($I$5*MAX(F359,0.1)^2),1/3)))&gt;IFERROR(W359,0),MIN((MAX($D$16,POWER((ABS(K359)^2)/($I$5*MAX(F359,0.1)^2),1/3))),IFERROR(W359,0)+(MIN(ABS(IFERROR(AF359,0))*$D$18,ABS((MAX($D$16,POWER((ABS(K359)^2)/($I$5*MAX(F359,0.1)^2),1/3)))-IFERROR(W359,0))))),MAX((MAX($D$16,POWER((ABS(K359)^2)/($I$5*MAX(F359,0.1)^2),1/3))),IFERROR(W359,0)-(MIN(ABS(IFERROR(AF359,0))*$D$18,ABS((MAX($D$16,POWER((ABS(K359)^2)/($I$5*MAX(F359,0.1)^2),1/3)))-IFERROR(W359,0))))))),MAX($D$16,POWER((ABS(K359)^2)/($I$5*MAX(F359,0.1)^2),1/3))),MAX($D$16,IFERROR(W359,0)))))))</f>
        <v/>
      </c>
      <c r="X359">
        <f>((F359)+(G359)*(W359))*(W359)</f>
        <v/>
      </c>
      <c r="Y359">
        <f>(((F359)+(G359)*(W359))*(W359))/MAX((F359)+2*(W359)*SQRT(1+(G359)^2),1E-6)</f>
        <v/>
      </c>
      <c r="Z359">
        <f>ABS(K359)/MAX(((F359)+(G359)*(W359))*(W359),1E-6)</f>
        <v/>
      </c>
      <c r="AA359">
        <f>E359+W359</f>
        <v/>
      </c>
      <c r="AB359">
        <f>AA359+((ABS(K359)/MAX(((F359)+(G359)*(W359))*(W359),1E-6))^2)/(2*$I$5)</f>
        <v/>
      </c>
      <c r="AC359">
        <f>((ABS(K359)*$D$6)/(MAX(((F359)+(G359)*(W359))*(W359),1E-6)*MAX(((((F359)+(G359)*(W359))*(W359))/MAX((F359)+2*(W359)*SQRT(1+(G359)^2),1E-6))^(2/3),1E-6)))^2</f>
        <v/>
      </c>
      <c r="AD359">
        <f>ABS(ABS(K359)/MAX(((F359)+(G359)*(W359))*(W359),1E-6))/SQRT($I$5*MAX((((F359)+(G359)*(W359))*(W359))/MAX((F359)+2*(G359)*(W359),1E-6),1E-6))</f>
        <v/>
      </c>
      <c r="AE359">
        <f>((F359)*(W359)^2)/2+(G359)*(W359)^3/3+(ABS(K359)^2)/($I$5*MAX(((F359)+(G359)*(W359))*(W359),1E-6))</f>
        <v/>
      </c>
      <c r="AF359">
        <f>IF($D$20=0,0,IFERROR(AB360+(((AC359+AC360)/2)*J360)+(IF(Z359&gt;Z360,$D$8*((Z359^2-Z360^2)/(2*$I$5)),$D$9*((Z360^2-Z359^2)/(2*$I$5)))+($D$10*(ABS(I360)/90)*(MAX(Z359^2,Z360^2)/(2*$I$5))))-AB359,0))</f>
        <v/>
      </c>
      <c r="AG359">
        <f>IF($D$20=0,1,IFERROR(IF(ROUND(AD359,3)=1,1,IF(AND(ABS(AF359)&lt;$D$19,AD359&lt;1),1,0)),0))</f>
        <v/>
      </c>
      <c r="AH359">
        <f>IFERROR(IF(V32="Supercritical",MAX($D$16,IFERROR(L359,MAX($D$16,POWER((ABS(K359)^2)/($I$5*MAX(F359,0.1)^2),1/3)))),IF(V32="Subcritical",MAX($D$16,IFERROR(W359,MAX($D$16,POWER((ABS(K359)^2)/($I$5*MAX(F359,0.1)^2),1/3)))),IF(AND(IFERROR(V359,0)=1,IFERROR(AG359,0)=1),IF(IFERROR(T359,-1E99)&gt;=IFERROR(AE359,-1E99),MAX($D$16,IFERROR(L359,MAX($D$16,POWER((ABS(K359)^2)/($I$5*MAX(F359,0.1)^2),1/3)))),MAX($D$16,IFERROR(W359,MAX($D$16,POWER((ABS(K359)^2)/($I$5*MAX(F359,0.1)^2),1/3))))),IF(IFERROR(V359,0)=1,MAX($D$16,IFERROR(L359,MAX($D$16,POWER((ABS(K359)^2)/($I$5*MAX(F359,0.1)^2),1/3)))),IF(IFERROR(AG359,0)=1,MAX($D$16,IFERROR(W359,MAX($D$16,POWER((ABS(K359)^2)/($I$5*MAX(F359,0.1)^2),1/3)))),MAX($D$16,POWER((ABS(K359)^2)/($I$5*MAX(F359,0.1)^2),1/3))))))),MAX($D$16,POWER((ABS(K359)^2)/($I$5*MAX(F359,0.1)^2),1/3)))</f>
        <v/>
      </c>
      <c r="AI359">
        <f>E359+AH359</f>
        <v/>
      </c>
      <c r="AJ359">
        <f>AI359+((ABS(K359)/MAX(((F359)+(G359)*(AH359))*(AH359),1E-6))^2)/(2*$I$5)</f>
        <v/>
      </c>
      <c r="AM359" t="n">
        <v>0</v>
      </c>
      <c r="AN359" t="n">
        <v>0</v>
      </c>
      <c r="AO359">
        <f>AM359+AN359</f>
        <v/>
      </c>
      <c r="AP359">
        <f>AP358+AO359</f>
        <v/>
      </c>
      <c r="AQ359">
        <f>ABS(ABS(K359)/MAX(((F359)+(G359)*(AH359))*(AH359),1E-6))/SQRT($I$5*MAX((((F359)+(G359)*(AH359))*(AH359))/MAX((F359)+2*(G359)*(AH359),1E-6),1E-6))</f>
        <v/>
      </c>
      <c r="AR359">
        <f>IF(AQ359&lt;1,"Subcritical","Supercritical")</f>
        <v/>
      </c>
      <c r="AS359">
        <f>((ABS(K359)*$D$6)/(MAX(((F359)+(G359)*(AH359))*(AH359),1E-6)*MAX(((((F359)+(G359)*(AH359))*(AH359))/MAX((F359)+2*(AH359)*SQRT(1+(G359)^2),1E-6))^(2/3),1E-6)))^2</f>
        <v/>
      </c>
    </row>
    <row r="360">
      <c r="A360" t="n">
        <v>211</v>
      </c>
      <c r="B360" t="n">
        <v>209.948</v>
      </c>
      <c r="C360" t="n">
        <v>616373.955</v>
      </c>
      <c r="D360" t="n">
        <v>3097690.729</v>
      </c>
      <c r="E360" t="n">
        <v>632.457</v>
      </c>
      <c r="F360" t="n">
        <v>5.2</v>
      </c>
      <c r="G360" t="n">
        <v>0</v>
      </c>
      <c r="H360" t="inlineStr">
        <is>
          <t>Normal</t>
        </is>
      </c>
      <c r="I360" t="n">
        <v>0.057</v>
      </c>
      <c r="J360">
        <f>B360-B359</f>
        <v/>
      </c>
      <c r="K360">
        <f>MAX(0,K359-AO359)</f>
        <v/>
      </c>
      <c r="L360">
        <f>IF($D$20=0,IFERROR(L359,MAX($D$16,POWER((ABS(K360)^2)/($I$5*MAX(F360,0.1)^2),1/3))),IF(IFERROR(V359,0)=0,IFERROR(L359,MAX($D$16,POWER((ABS(K360)^2)/($I$5*MAX(F360,0.1)^2),1/3))),IF(OR(IFERROR(L360,0)=0,IFERROR(S359,0)&lt;1,IFERROR(S360,0)&lt;1),MAX($D$16,POWER((ABS(K360)^2)/($I$5*MAX(F360,0.1)^2),1/3)),IF(IFERROR(U360,0)&gt;0,MAX($D$16,IFERROR(L360,0)+((IFERROR(U360,0))*$D$18*IF((IFERROR(S360,0))&lt;1,1,-1))),IF(IFERROR(U360,0)&lt;0,IF(ABS((MAX($D$16,POWER((ABS(K360)^2)/($I$5*MAX(F360,0.1)^2),1/3)))-IFERROR(L360,0))&gt;$D$19,MAX($D$16,IF((MAX($D$16,POWER((ABS(K360)^2)/($I$5*MAX(F360,0.1)^2),1/3)))&gt;IFERROR(L360,0),MIN((MAX($D$16,POWER((ABS(K360)^2)/($I$5*MAX(F360,0.1)^2),1/3))),IFERROR(L360,0)+(MIN(ABS(IFERROR(U360,0))*$D$18,ABS((MAX($D$16,POWER((ABS(K360)^2)/($I$5*MAX(F360,0.1)^2),1/3)))-IFERROR(L360,0))))),MAX((MAX($D$16,POWER((ABS(K360)^2)/($I$5*MAX(F360,0.1)^2),1/3))),IFERROR(L360,0)-(MIN(ABS(IFERROR(U360,0))*$D$18,ABS((MAX($D$16,POWER((ABS(K360)^2)/($I$5*MAX(F360,0.1)^2),1/3)))-IFERROR(L360,0))))))),MAX($D$16,POWER((ABS(K360)^2)/($I$5*MAX(F360,0.1)^2),1/3))),MAX($D$16,IFERROR(L360,0)))))))</f>
        <v/>
      </c>
      <c r="M360">
        <f>((F360)+(G360)*(L360))*(L360)</f>
        <v/>
      </c>
      <c r="N360">
        <f>(((F360)+(G360)*(L360))*(L360))/MAX((F360)+2*(L360)*SQRT(1+(G360)^2),1E-6)</f>
        <v/>
      </c>
      <c r="O360">
        <f>ABS(K360)/MAX(((F360)+(G360)*(L360))*(L360),1E-6)</f>
        <v/>
      </c>
      <c r="P360">
        <f>E360+L360</f>
        <v/>
      </c>
      <c r="Q360">
        <f>P360+((ABS(K360)/MAX(((F360)+(G360)*(L360))*(L360),1E-6))^2)/(2*$I$5)</f>
        <v/>
      </c>
      <c r="R360">
        <f>((ABS(K360)*$D$6)/(MAX(((F360)+(G360)*(L360))*(L360),1E-6)*MAX(((((F360)+(G360)*(L360))*(L360))/MAX((F360)+2*(L360)*SQRT(1+(G360)^2),1E-6))^(2/3),1E-6)))^2</f>
        <v/>
      </c>
      <c r="S360">
        <f>ABS(ABS(K360)/MAX(((F360)+(G360)*(L360))*(L360),1E-6))/SQRT($I$5*MAX((((F360)+(G360)*(L360))*(L360))/MAX((F360)+2*(G360)*(L360),1E-6),1E-6))</f>
        <v/>
      </c>
      <c r="T360">
        <f>((F360)*(L360)^2)/2+(G360)*(L360)^3/3+(ABS(K360)^2)/($I$5*MAX(((F360)+(G360)*(L360))*(L360),1E-6))</f>
        <v/>
      </c>
      <c r="U360">
        <f>IF($D$20=0,0,IFERROR(Q359-(((R359+R360)/2)*J360)-(IF(O359&gt;O360,$D$8*((O359^2-O360^2)/(2*$I$5)),$D$9*((O360^2-O359^2)/(2*$I$5)))+($D$10*(ABS(I360)/90)*(MAX(O359^2,O360^2)/(2*$I$5))))-Q360,0))</f>
        <v/>
      </c>
      <c r="V360">
        <f>IF($D$20=0,1,IFERROR(IF(ROUND(S360,3)=1,1,IF(AND(ABS(U360)&lt;$D$19,S360&gt;1),1,0)),0))</f>
        <v/>
      </c>
      <c r="W360">
        <f>IF($D$20=0,IFERROR(W361,MAX($D$16,POWER((ABS(K360)^2)/($I$5*MAX(F360,0.1)^2),1/3))),IF(IFERROR(AG361,0)=0,IFERROR(W361,MAX($D$16,POWER((ABS(K360)^2)/($I$5*MAX(F360,0.1)^2),1/3))),IF(OR(IFERROR(W360,0)=0,IFERROR(AD361,0)&gt;1),MAX($D$16,POWER((ABS(K360)^2)/($I$5*MAX(F360,0.1)^2),1/3)),IF(IFERROR(AF360,0)&gt;0,MAX($D$16,IFERROR(W360,0)+((IFERROR(AF360,0))*$D$18*IF((IFERROR(AD360,0))&lt;1,1,-1))),IF(IFERROR(AF360,0)&lt;0,IF(ABS((MAX($D$16,POWER((ABS(K360)^2)/($I$5*MAX(F360,0.1)^2),1/3)))-IFERROR(W360,0))&gt;$D$19,MAX($D$16,IF((MAX($D$16,POWER((ABS(K360)^2)/($I$5*MAX(F360,0.1)^2),1/3)))&gt;IFERROR(W360,0),MIN((MAX($D$16,POWER((ABS(K360)^2)/($I$5*MAX(F360,0.1)^2),1/3))),IFERROR(W360,0)+(MIN(ABS(IFERROR(AF360,0))*$D$18,ABS((MAX($D$16,POWER((ABS(K360)^2)/($I$5*MAX(F360,0.1)^2),1/3)))-IFERROR(W360,0))))),MAX((MAX($D$16,POWER((ABS(K360)^2)/($I$5*MAX(F360,0.1)^2),1/3))),IFERROR(W360,0)-(MIN(ABS(IFERROR(AF360,0))*$D$18,ABS((MAX($D$16,POWER((ABS(K360)^2)/($I$5*MAX(F360,0.1)^2),1/3)))-IFERROR(W360,0))))))),MAX($D$16,POWER((ABS(K360)^2)/($I$5*MAX(F360,0.1)^2),1/3))),MAX($D$16,IFERROR(W360,0)))))))</f>
        <v/>
      </c>
      <c r="X360">
        <f>((F360)+(G360)*(W360))*(W360)</f>
        <v/>
      </c>
      <c r="Y360">
        <f>(((F360)+(G360)*(W360))*(W360))/MAX((F360)+2*(W360)*SQRT(1+(G360)^2),1E-6)</f>
        <v/>
      </c>
      <c r="Z360">
        <f>ABS(K360)/MAX(((F360)+(G360)*(W360))*(W360),1E-6)</f>
        <v/>
      </c>
      <c r="AA360">
        <f>E360+W360</f>
        <v/>
      </c>
      <c r="AB360">
        <f>AA360+((ABS(K360)/MAX(((F360)+(G360)*(W360))*(W360),1E-6))^2)/(2*$I$5)</f>
        <v/>
      </c>
      <c r="AC360">
        <f>((ABS(K360)*$D$6)/(MAX(((F360)+(G360)*(W360))*(W360),1E-6)*MAX(((((F360)+(G360)*(W360))*(W360))/MAX((F360)+2*(W360)*SQRT(1+(G360)^2),1E-6))^(2/3),1E-6)))^2</f>
        <v/>
      </c>
      <c r="AD360">
        <f>ABS(ABS(K360)/MAX(((F360)+(G360)*(W360))*(W360),1E-6))/SQRT($I$5*MAX((((F360)+(G360)*(W360))*(W360))/MAX((F360)+2*(G360)*(W360),1E-6),1E-6))</f>
        <v/>
      </c>
      <c r="AE360">
        <f>((F360)*(W360)^2)/2+(G360)*(W360)^3/3+(ABS(K360)^2)/($I$5*MAX(((F360)+(G360)*(W360))*(W360),1E-6))</f>
        <v/>
      </c>
      <c r="AF360">
        <f>IF($D$20=0,0,IFERROR(AB361+(((AC360+AC361)/2)*J361)+(IF(Z360&gt;Z361,$D$8*((Z360^2-Z361^2)/(2*$I$5)),$D$9*((Z361^2-Z360^2)/(2*$I$5)))+($D$10*(ABS(I361)/90)*(MAX(Z360^2,Z361^2)/(2*$I$5))))-AB360,0))</f>
        <v/>
      </c>
      <c r="AG360">
        <f>IF($D$20=0,1,IFERROR(IF(ROUND(AD360,3)=1,1,IF(AND(ABS(AF360)&lt;$D$19,AD360&lt;1),1,0)),0))</f>
        <v/>
      </c>
      <c r="AH360">
        <f>IFERROR(IF(V32="Supercritical",MAX($D$16,IFERROR(L360,MAX($D$16,POWER((ABS(K360)^2)/($I$5*MAX(F360,0.1)^2),1/3)))),IF(V32="Subcritical",MAX($D$16,IFERROR(W360,MAX($D$16,POWER((ABS(K360)^2)/($I$5*MAX(F360,0.1)^2),1/3)))),IF(AND(IFERROR(V360,0)=1,IFERROR(AG360,0)=1),IF(IFERROR(T360,-1E99)&gt;=IFERROR(AE360,-1E99),MAX($D$16,IFERROR(L360,MAX($D$16,POWER((ABS(K360)^2)/($I$5*MAX(F360,0.1)^2),1/3)))),MAX($D$16,IFERROR(W360,MAX($D$16,POWER((ABS(K360)^2)/($I$5*MAX(F360,0.1)^2),1/3))))),IF(IFERROR(V360,0)=1,MAX($D$16,IFERROR(L360,MAX($D$16,POWER((ABS(K360)^2)/($I$5*MAX(F360,0.1)^2),1/3)))),IF(IFERROR(AG360,0)=1,MAX($D$16,IFERROR(W360,MAX($D$16,POWER((ABS(K360)^2)/($I$5*MAX(F360,0.1)^2),1/3)))),MAX($D$16,POWER((ABS(K360)^2)/($I$5*MAX(F360,0.1)^2),1/3))))))),MAX($D$16,POWER((ABS(K360)^2)/($I$5*MAX(F360,0.1)^2),1/3)))</f>
        <v/>
      </c>
      <c r="AI360">
        <f>E360+AH360</f>
        <v/>
      </c>
      <c r="AJ360">
        <f>AI360+((ABS(K360)/MAX(((F360)+(G360)*(AH360))*(AH360),1E-6))^2)/(2*$I$5)</f>
        <v/>
      </c>
      <c r="AM360" t="n">
        <v>0</v>
      </c>
      <c r="AN360" t="n">
        <v>0</v>
      </c>
      <c r="AO360">
        <f>AM360+AN360</f>
        <v/>
      </c>
      <c r="AP360">
        <f>AP359+AO360</f>
        <v/>
      </c>
      <c r="AQ360">
        <f>ABS(ABS(K360)/MAX(((F360)+(G360)*(AH360))*(AH360),1E-6))/SQRT($I$5*MAX((((F360)+(G360)*(AH360))*(AH360))/MAX((F360)+2*(G360)*(AH360),1E-6),1E-6))</f>
        <v/>
      </c>
      <c r="AR360">
        <f>IF(AQ360&lt;1,"Subcritical","Supercritical")</f>
        <v/>
      </c>
      <c r="AS360">
        <f>((ABS(K360)*$D$6)/(MAX(((F360)+(G360)*(AH360))*(AH360),1E-6)*MAX(((((F360)+(G360)*(AH360))*(AH360))/MAX((F360)+2*(AH360)*SQRT(1+(G360)^2),1E-6))^(2/3),1E-6)))^2</f>
        <v/>
      </c>
    </row>
    <row r="361">
      <c r="A361" t="n">
        <v>212</v>
      </c>
      <c r="B361" t="n">
        <v>210.948</v>
      </c>
      <c r="C361" t="n">
        <v>616372.956</v>
      </c>
      <c r="D361" t="n">
        <v>3097690.681</v>
      </c>
      <c r="E361" t="n">
        <v>632.4565</v>
      </c>
      <c r="F361" t="n">
        <v>5.2</v>
      </c>
      <c r="G361" t="n">
        <v>0</v>
      </c>
      <c r="H361" t="inlineStr">
        <is>
          <t>Normal</t>
        </is>
      </c>
      <c r="I361" t="n">
        <v>0</v>
      </c>
      <c r="J361">
        <f>B361-B360</f>
        <v/>
      </c>
      <c r="K361">
        <f>MAX(0,K360-AO360)</f>
        <v/>
      </c>
      <c r="L361">
        <f>IF($D$20=0,IFERROR(L360,MAX($D$16,POWER((ABS(K361)^2)/($I$5*MAX(F361,0.1)^2),1/3))),IF(IFERROR(V360,0)=0,IFERROR(L360,MAX($D$16,POWER((ABS(K361)^2)/($I$5*MAX(F361,0.1)^2),1/3))),IF(OR(IFERROR(L361,0)=0,IFERROR(S360,0)&lt;1,IFERROR(S361,0)&lt;1),MAX($D$16,POWER((ABS(K361)^2)/($I$5*MAX(F361,0.1)^2),1/3)),IF(IFERROR(U361,0)&gt;0,MAX($D$16,IFERROR(L361,0)+((IFERROR(U361,0))*$D$18*IF((IFERROR(S361,0))&lt;1,1,-1))),IF(IFERROR(U361,0)&lt;0,IF(ABS((MAX($D$16,POWER((ABS(K361)^2)/($I$5*MAX(F361,0.1)^2),1/3)))-IFERROR(L361,0))&gt;$D$19,MAX($D$16,IF((MAX($D$16,POWER((ABS(K361)^2)/($I$5*MAX(F361,0.1)^2),1/3)))&gt;IFERROR(L361,0),MIN((MAX($D$16,POWER((ABS(K361)^2)/($I$5*MAX(F361,0.1)^2),1/3))),IFERROR(L361,0)+(MIN(ABS(IFERROR(U361,0))*$D$18,ABS((MAX($D$16,POWER((ABS(K361)^2)/($I$5*MAX(F361,0.1)^2),1/3)))-IFERROR(L361,0))))),MAX((MAX($D$16,POWER((ABS(K361)^2)/($I$5*MAX(F361,0.1)^2),1/3))),IFERROR(L361,0)-(MIN(ABS(IFERROR(U361,0))*$D$18,ABS((MAX($D$16,POWER((ABS(K361)^2)/($I$5*MAX(F361,0.1)^2),1/3)))-IFERROR(L361,0))))))),MAX($D$16,POWER((ABS(K361)^2)/($I$5*MAX(F361,0.1)^2),1/3))),MAX($D$16,IFERROR(L361,0)))))))</f>
        <v/>
      </c>
      <c r="M361">
        <f>((F361)+(G361)*(L361))*(L361)</f>
        <v/>
      </c>
      <c r="N361">
        <f>(((F361)+(G361)*(L361))*(L361))/MAX((F361)+2*(L361)*SQRT(1+(G361)^2),1E-6)</f>
        <v/>
      </c>
      <c r="O361">
        <f>ABS(K361)/MAX(((F361)+(G361)*(L361))*(L361),1E-6)</f>
        <v/>
      </c>
      <c r="P361">
        <f>E361+L361</f>
        <v/>
      </c>
      <c r="Q361">
        <f>P361+((ABS(K361)/MAX(((F361)+(G361)*(L361))*(L361),1E-6))^2)/(2*$I$5)</f>
        <v/>
      </c>
      <c r="R361">
        <f>((ABS(K361)*$D$6)/(MAX(((F361)+(G361)*(L361))*(L361),1E-6)*MAX(((((F361)+(G361)*(L361))*(L361))/MAX((F361)+2*(L361)*SQRT(1+(G361)^2),1E-6))^(2/3),1E-6)))^2</f>
        <v/>
      </c>
      <c r="S361">
        <f>ABS(ABS(K361)/MAX(((F361)+(G361)*(L361))*(L361),1E-6))/SQRT($I$5*MAX((((F361)+(G361)*(L361))*(L361))/MAX((F361)+2*(G361)*(L361),1E-6),1E-6))</f>
        <v/>
      </c>
      <c r="T361">
        <f>((F361)*(L361)^2)/2+(G361)*(L361)^3/3+(ABS(K361)^2)/($I$5*MAX(((F361)+(G361)*(L361))*(L361),1E-6))</f>
        <v/>
      </c>
      <c r="U361">
        <f>IF($D$20=0,0,IFERROR(Q360-(((R360+R361)/2)*J361)-(IF(O360&gt;O361,$D$8*((O360^2-O361^2)/(2*$I$5)),$D$9*((O361^2-O360^2)/(2*$I$5)))+($D$10*(ABS(I361)/90)*(MAX(O360^2,O361^2)/(2*$I$5))))-Q361,0))</f>
        <v/>
      </c>
      <c r="V361">
        <f>IF($D$20=0,1,IFERROR(IF(ROUND(S361,3)=1,1,IF(AND(ABS(U361)&lt;$D$19,S361&gt;1),1,0)),0))</f>
        <v/>
      </c>
      <c r="W361">
        <f>IF($D$20=0,IFERROR(W362,MAX($D$16,POWER((ABS(K361)^2)/($I$5*MAX(F361,0.1)^2),1/3))),IF(IFERROR(AG362,0)=0,IFERROR(W362,MAX($D$16,POWER((ABS(K361)^2)/($I$5*MAX(F361,0.1)^2),1/3))),IF(OR(IFERROR(W361,0)=0,IFERROR(AD362,0)&gt;1),MAX($D$16,POWER((ABS(K361)^2)/($I$5*MAX(F361,0.1)^2),1/3)),IF(IFERROR(AF361,0)&gt;0,MAX($D$16,IFERROR(W361,0)+((IFERROR(AF361,0))*$D$18*IF((IFERROR(AD361,0))&lt;1,1,-1))),IF(IFERROR(AF361,0)&lt;0,IF(ABS((MAX($D$16,POWER((ABS(K361)^2)/($I$5*MAX(F361,0.1)^2),1/3)))-IFERROR(W361,0))&gt;$D$19,MAX($D$16,IF((MAX($D$16,POWER((ABS(K361)^2)/($I$5*MAX(F361,0.1)^2),1/3)))&gt;IFERROR(W361,0),MIN((MAX($D$16,POWER((ABS(K361)^2)/($I$5*MAX(F361,0.1)^2),1/3))),IFERROR(W361,0)+(MIN(ABS(IFERROR(AF361,0))*$D$18,ABS((MAX($D$16,POWER((ABS(K361)^2)/($I$5*MAX(F361,0.1)^2),1/3)))-IFERROR(W361,0))))),MAX((MAX($D$16,POWER((ABS(K361)^2)/($I$5*MAX(F361,0.1)^2),1/3))),IFERROR(W361,0)-(MIN(ABS(IFERROR(AF361,0))*$D$18,ABS((MAX($D$16,POWER((ABS(K361)^2)/($I$5*MAX(F361,0.1)^2),1/3)))-IFERROR(W361,0))))))),MAX($D$16,POWER((ABS(K361)^2)/($I$5*MAX(F361,0.1)^2),1/3))),MAX($D$16,IFERROR(W361,0)))))))</f>
        <v/>
      </c>
      <c r="X361">
        <f>((F361)+(G361)*(W361))*(W361)</f>
        <v/>
      </c>
      <c r="Y361">
        <f>(((F361)+(G361)*(W361))*(W361))/MAX((F361)+2*(W361)*SQRT(1+(G361)^2),1E-6)</f>
        <v/>
      </c>
      <c r="Z361">
        <f>ABS(K361)/MAX(((F361)+(G361)*(W361))*(W361),1E-6)</f>
        <v/>
      </c>
      <c r="AA361">
        <f>E361+W361</f>
        <v/>
      </c>
      <c r="AB361">
        <f>AA361+((ABS(K361)/MAX(((F361)+(G361)*(W361))*(W361),1E-6))^2)/(2*$I$5)</f>
        <v/>
      </c>
      <c r="AC361">
        <f>((ABS(K361)*$D$6)/(MAX(((F361)+(G361)*(W361))*(W361),1E-6)*MAX(((((F361)+(G361)*(W361))*(W361))/MAX((F361)+2*(W361)*SQRT(1+(G361)^2),1E-6))^(2/3),1E-6)))^2</f>
        <v/>
      </c>
      <c r="AD361">
        <f>ABS(ABS(K361)/MAX(((F361)+(G361)*(W361))*(W361),1E-6))/SQRT($I$5*MAX((((F361)+(G361)*(W361))*(W361))/MAX((F361)+2*(G361)*(W361),1E-6),1E-6))</f>
        <v/>
      </c>
      <c r="AE361">
        <f>((F361)*(W361)^2)/2+(G361)*(W361)^3/3+(ABS(K361)^2)/($I$5*MAX(((F361)+(G361)*(W361))*(W361),1E-6))</f>
        <v/>
      </c>
      <c r="AF361">
        <f>IF($D$20=0,0,IFERROR(AB362+(((AC361+AC362)/2)*J362)+(IF(Z361&gt;Z362,$D$8*((Z361^2-Z362^2)/(2*$I$5)),$D$9*((Z362^2-Z361^2)/(2*$I$5)))+($D$10*(ABS(I362)/90)*(MAX(Z361^2,Z362^2)/(2*$I$5))))-AB361,0))</f>
        <v/>
      </c>
      <c r="AG361">
        <f>IF($D$20=0,1,IFERROR(IF(ROUND(AD361,3)=1,1,IF(AND(ABS(AF361)&lt;$D$19,AD361&lt;1),1,0)),0))</f>
        <v/>
      </c>
      <c r="AH361">
        <f>IFERROR(IF(V32="Supercritical",MAX($D$16,IFERROR(L361,MAX($D$16,POWER((ABS(K361)^2)/($I$5*MAX(F361,0.1)^2),1/3)))),IF(V32="Subcritical",MAX($D$16,IFERROR(W361,MAX($D$16,POWER((ABS(K361)^2)/($I$5*MAX(F361,0.1)^2),1/3)))),IF(AND(IFERROR(V361,0)=1,IFERROR(AG361,0)=1),IF(IFERROR(T361,-1E99)&gt;=IFERROR(AE361,-1E99),MAX($D$16,IFERROR(L361,MAX($D$16,POWER((ABS(K361)^2)/($I$5*MAX(F361,0.1)^2),1/3)))),MAX($D$16,IFERROR(W361,MAX($D$16,POWER((ABS(K361)^2)/($I$5*MAX(F361,0.1)^2),1/3))))),IF(IFERROR(V361,0)=1,MAX($D$16,IFERROR(L361,MAX($D$16,POWER((ABS(K361)^2)/($I$5*MAX(F361,0.1)^2),1/3)))),IF(IFERROR(AG361,0)=1,MAX($D$16,IFERROR(W361,MAX($D$16,POWER((ABS(K361)^2)/($I$5*MAX(F361,0.1)^2),1/3)))),MAX($D$16,POWER((ABS(K361)^2)/($I$5*MAX(F361,0.1)^2),1/3))))))),MAX($D$16,POWER((ABS(K361)^2)/($I$5*MAX(F361,0.1)^2),1/3)))</f>
        <v/>
      </c>
      <c r="AI361">
        <f>E361+AH361</f>
        <v/>
      </c>
      <c r="AJ361">
        <f>AI361+((ABS(K361)/MAX(((F361)+(G361)*(AH361))*(AH361),1E-6))^2)/(2*$I$5)</f>
        <v/>
      </c>
      <c r="AM361" t="n">
        <v>0</v>
      </c>
      <c r="AN361" t="n">
        <v>0</v>
      </c>
      <c r="AO361">
        <f>AM361+AN361</f>
        <v/>
      </c>
      <c r="AP361">
        <f>AP360+AO361</f>
        <v/>
      </c>
      <c r="AQ361">
        <f>ABS(ABS(K361)/MAX(((F361)+(G361)*(AH361))*(AH361),1E-6))/SQRT($I$5*MAX((((F361)+(G361)*(AH361))*(AH361))/MAX((F361)+2*(G361)*(AH361),1E-6),1E-6))</f>
        <v/>
      </c>
      <c r="AR361">
        <f>IF(AQ361&lt;1,"Subcritical","Supercritical")</f>
        <v/>
      </c>
      <c r="AS361">
        <f>((ABS(K361)*$D$6)/(MAX(((F361)+(G361)*(AH361))*(AH361),1E-6)*MAX(((((F361)+(G361)*(AH361))*(AH361))/MAX((F361)+2*(AH361)*SQRT(1+(G361)^2),1E-6))^(2/3),1E-6)))^2</f>
        <v/>
      </c>
    </row>
    <row r="362">
      <c r="A362" t="n">
        <v>213</v>
      </c>
      <c r="B362" t="n">
        <v>211.948</v>
      </c>
      <c r="C362" t="n">
        <v>616371.9570000001</v>
      </c>
      <c r="D362" t="n">
        <v>3097690.633</v>
      </c>
      <c r="E362" t="n">
        <v>632.456</v>
      </c>
      <c r="F362" t="n">
        <v>5.2</v>
      </c>
      <c r="G362" t="n">
        <v>0</v>
      </c>
      <c r="H362" t="inlineStr">
        <is>
          <t>Normal</t>
        </is>
      </c>
      <c r="I362" t="n">
        <v>0.057</v>
      </c>
      <c r="J362">
        <f>B362-B361</f>
        <v/>
      </c>
      <c r="K362">
        <f>MAX(0,K361-AO361)</f>
        <v/>
      </c>
      <c r="L362">
        <f>IF($D$20=0,IFERROR(L361,MAX($D$16,POWER((ABS(K362)^2)/($I$5*MAX(F362,0.1)^2),1/3))),IF(IFERROR(V361,0)=0,IFERROR(L361,MAX($D$16,POWER((ABS(K362)^2)/($I$5*MAX(F362,0.1)^2),1/3))),IF(OR(IFERROR(L362,0)=0,IFERROR(S361,0)&lt;1,IFERROR(S362,0)&lt;1),MAX($D$16,POWER((ABS(K362)^2)/($I$5*MAX(F362,0.1)^2),1/3)),IF(IFERROR(U362,0)&gt;0,MAX($D$16,IFERROR(L362,0)+((IFERROR(U362,0))*$D$18*IF((IFERROR(S362,0))&lt;1,1,-1))),IF(IFERROR(U362,0)&lt;0,IF(ABS((MAX($D$16,POWER((ABS(K362)^2)/($I$5*MAX(F362,0.1)^2),1/3)))-IFERROR(L362,0))&gt;$D$19,MAX($D$16,IF((MAX($D$16,POWER((ABS(K362)^2)/($I$5*MAX(F362,0.1)^2),1/3)))&gt;IFERROR(L362,0),MIN((MAX($D$16,POWER((ABS(K362)^2)/($I$5*MAX(F362,0.1)^2),1/3))),IFERROR(L362,0)+(MIN(ABS(IFERROR(U362,0))*$D$18,ABS((MAX($D$16,POWER((ABS(K362)^2)/($I$5*MAX(F362,0.1)^2),1/3)))-IFERROR(L362,0))))),MAX((MAX($D$16,POWER((ABS(K362)^2)/($I$5*MAX(F362,0.1)^2),1/3))),IFERROR(L362,0)-(MIN(ABS(IFERROR(U362,0))*$D$18,ABS((MAX($D$16,POWER((ABS(K362)^2)/($I$5*MAX(F362,0.1)^2),1/3)))-IFERROR(L362,0))))))),MAX($D$16,POWER((ABS(K362)^2)/($I$5*MAX(F362,0.1)^2),1/3))),MAX($D$16,IFERROR(L362,0)))))))</f>
        <v/>
      </c>
      <c r="M362">
        <f>((F362)+(G362)*(L362))*(L362)</f>
        <v/>
      </c>
      <c r="N362">
        <f>(((F362)+(G362)*(L362))*(L362))/MAX((F362)+2*(L362)*SQRT(1+(G362)^2),1E-6)</f>
        <v/>
      </c>
      <c r="O362">
        <f>ABS(K362)/MAX(((F362)+(G362)*(L362))*(L362),1E-6)</f>
        <v/>
      </c>
      <c r="P362">
        <f>E362+L362</f>
        <v/>
      </c>
      <c r="Q362">
        <f>P362+((ABS(K362)/MAX(((F362)+(G362)*(L362))*(L362),1E-6))^2)/(2*$I$5)</f>
        <v/>
      </c>
      <c r="R362">
        <f>((ABS(K362)*$D$6)/(MAX(((F362)+(G362)*(L362))*(L362),1E-6)*MAX(((((F362)+(G362)*(L362))*(L362))/MAX((F362)+2*(L362)*SQRT(1+(G362)^2),1E-6))^(2/3),1E-6)))^2</f>
        <v/>
      </c>
      <c r="S362">
        <f>ABS(ABS(K362)/MAX(((F362)+(G362)*(L362))*(L362),1E-6))/SQRT($I$5*MAX((((F362)+(G362)*(L362))*(L362))/MAX((F362)+2*(G362)*(L362),1E-6),1E-6))</f>
        <v/>
      </c>
      <c r="T362">
        <f>((F362)*(L362)^2)/2+(G362)*(L362)^3/3+(ABS(K362)^2)/($I$5*MAX(((F362)+(G362)*(L362))*(L362),1E-6))</f>
        <v/>
      </c>
      <c r="U362">
        <f>IF($D$20=0,0,IFERROR(Q361-(((R361+R362)/2)*J362)-(IF(O361&gt;O362,$D$8*((O361^2-O362^2)/(2*$I$5)),$D$9*((O362^2-O361^2)/(2*$I$5)))+($D$10*(ABS(I362)/90)*(MAX(O361^2,O362^2)/(2*$I$5))))-Q362,0))</f>
        <v/>
      </c>
      <c r="V362">
        <f>IF($D$20=0,1,IFERROR(IF(ROUND(S362,3)=1,1,IF(AND(ABS(U362)&lt;$D$19,S362&gt;1),1,0)),0))</f>
        <v/>
      </c>
      <c r="W362">
        <f>IF($D$20=0,IFERROR(W363,MAX($D$16,POWER((ABS(K362)^2)/($I$5*MAX(F362,0.1)^2),1/3))),IF(IFERROR(AG363,0)=0,IFERROR(W363,MAX($D$16,POWER((ABS(K362)^2)/($I$5*MAX(F362,0.1)^2),1/3))),IF(OR(IFERROR(W362,0)=0,IFERROR(AD363,0)&gt;1),MAX($D$16,POWER((ABS(K362)^2)/($I$5*MAX(F362,0.1)^2),1/3)),IF(IFERROR(AF362,0)&gt;0,MAX($D$16,IFERROR(W362,0)+((IFERROR(AF362,0))*$D$18*IF((IFERROR(AD362,0))&lt;1,1,-1))),IF(IFERROR(AF362,0)&lt;0,IF(ABS((MAX($D$16,POWER((ABS(K362)^2)/($I$5*MAX(F362,0.1)^2),1/3)))-IFERROR(W362,0))&gt;$D$19,MAX($D$16,IF((MAX($D$16,POWER((ABS(K362)^2)/($I$5*MAX(F362,0.1)^2),1/3)))&gt;IFERROR(W362,0),MIN((MAX($D$16,POWER((ABS(K362)^2)/($I$5*MAX(F362,0.1)^2),1/3))),IFERROR(W362,0)+(MIN(ABS(IFERROR(AF362,0))*$D$18,ABS((MAX($D$16,POWER((ABS(K362)^2)/($I$5*MAX(F362,0.1)^2),1/3)))-IFERROR(W362,0))))),MAX((MAX($D$16,POWER((ABS(K362)^2)/($I$5*MAX(F362,0.1)^2),1/3))),IFERROR(W362,0)-(MIN(ABS(IFERROR(AF362,0))*$D$18,ABS((MAX($D$16,POWER((ABS(K362)^2)/($I$5*MAX(F362,0.1)^2),1/3)))-IFERROR(W362,0))))))),MAX($D$16,POWER((ABS(K362)^2)/($I$5*MAX(F362,0.1)^2),1/3))),MAX($D$16,IFERROR(W362,0)))))))</f>
        <v/>
      </c>
      <c r="X362">
        <f>((F362)+(G362)*(W362))*(W362)</f>
        <v/>
      </c>
      <c r="Y362">
        <f>(((F362)+(G362)*(W362))*(W362))/MAX((F362)+2*(W362)*SQRT(1+(G362)^2),1E-6)</f>
        <v/>
      </c>
      <c r="Z362">
        <f>ABS(K362)/MAX(((F362)+(G362)*(W362))*(W362),1E-6)</f>
        <v/>
      </c>
      <c r="AA362">
        <f>E362+W362</f>
        <v/>
      </c>
      <c r="AB362">
        <f>AA362+((ABS(K362)/MAX(((F362)+(G362)*(W362))*(W362),1E-6))^2)/(2*$I$5)</f>
        <v/>
      </c>
      <c r="AC362">
        <f>((ABS(K362)*$D$6)/(MAX(((F362)+(G362)*(W362))*(W362),1E-6)*MAX(((((F362)+(G362)*(W362))*(W362))/MAX((F362)+2*(W362)*SQRT(1+(G362)^2),1E-6))^(2/3),1E-6)))^2</f>
        <v/>
      </c>
      <c r="AD362">
        <f>ABS(ABS(K362)/MAX(((F362)+(G362)*(W362))*(W362),1E-6))/SQRT($I$5*MAX((((F362)+(G362)*(W362))*(W362))/MAX((F362)+2*(G362)*(W362),1E-6),1E-6))</f>
        <v/>
      </c>
      <c r="AE362">
        <f>((F362)*(W362)^2)/2+(G362)*(W362)^3/3+(ABS(K362)^2)/($I$5*MAX(((F362)+(G362)*(W362))*(W362),1E-6))</f>
        <v/>
      </c>
      <c r="AF362">
        <f>IF($D$20=0,0,IFERROR(AB363+(((AC362+AC363)/2)*J363)+(IF(Z362&gt;Z363,$D$8*((Z362^2-Z363^2)/(2*$I$5)),$D$9*((Z363^2-Z362^2)/(2*$I$5)))+($D$10*(ABS(I363)/90)*(MAX(Z362^2,Z363^2)/(2*$I$5))))-AB362,0))</f>
        <v/>
      </c>
      <c r="AG362">
        <f>IF($D$20=0,1,IFERROR(IF(ROUND(AD362,3)=1,1,IF(AND(ABS(AF362)&lt;$D$19,AD362&lt;1),1,0)),0))</f>
        <v/>
      </c>
      <c r="AH362">
        <f>IFERROR(IF(V32="Supercritical",MAX($D$16,IFERROR(L362,MAX($D$16,POWER((ABS(K362)^2)/($I$5*MAX(F362,0.1)^2),1/3)))),IF(V32="Subcritical",MAX($D$16,IFERROR(W362,MAX($D$16,POWER((ABS(K362)^2)/($I$5*MAX(F362,0.1)^2),1/3)))),IF(AND(IFERROR(V362,0)=1,IFERROR(AG362,0)=1),IF(IFERROR(T362,-1E99)&gt;=IFERROR(AE362,-1E99),MAX($D$16,IFERROR(L362,MAX($D$16,POWER((ABS(K362)^2)/($I$5*MAX(F362,0.1)^2),1/3)))),MAX($D$16,IFERROR(W362,MAX($D$16,POWER((ABS(K362)^2)/($I$5*MAX(F362,0.1)^2),1/3))))),IF(IFERROR(V362,0)=1,MAX($D$16,IFERROR(L362,MAX($D$16,POWER((ABS(K362)^2)/($I$5*MAX(F362,0.1)^2),1/3)))),IF(IFERROR(AG362,0)=1,MAX($D$16,IFERROR(W362,MAX($D$16,POWER((ABS(K362)^2)/($I$5*MAX(F362,0.1)^2),1/3)))),MAX($D$16,POWER((ABS(K362)^2)/($I$5*MAX(F362,0.1)^2),1/3))))))),MAX($D$16,POWER((ABS(K362)^2)/($I$5*MAX(F362,0.1)^2),1/3)))</f>
        <v/>
      </c>
      <c r="AI362">
        <f>E362+AH362</f>
        <v/>
      </c>
      <c r="AJ362">
        <f>AI362+((ABS(K362)/MAX(((F362)+(G362)*(AH362))*(AH362),1E-6))^2)/(2*$I$5)</f>
        <v/>
      </c>
      <c r="AM362" t="n">
        <v>0</v>
      </c>
      <c r="AN362" t="n">
        <v>0</v>
      </c>
      <c r="AO362">
        <f>AM362+AN362</f>
        <v/>
      </c>
      <c r="AP362">
        <f>AP361+AO362</f>
        <v/>
      </c>
      <c r="AQ362">
        <f>ABS(ABS(K362)/MAX(((F362)+(G362)*(AH362))*(AH362),1E-6))/SQRT($I$5*MAX((((F362)+(G362)*(AH362))*(AH362))/MAX((F362)+2*(G362)*(AH362),1E-6),1E-6))</f>
        <v/>
      </c>
      <c r="AR362">
        <f>IF(AQ362&lt;1,"Subcritical","Supercritical")</f>
        <v/>
      </c>
      <c r="AS362">
        <f>((ABS(K362)*$D$6)/(MAX(((F362)+(G362)*(AH362))*(AH362),1E-6)*MAX(((((F362)+(G362)*(AH362))*(AH362))/MAX((F362)+2*(AH362)*SQRT(1+(G362)^2),1E-6))^(2/3),1E-6)))^2</f>
        <v/>
      </c>
    </row>
    <row r="363">
      <c r="A363" t="n">
        <v>214</v>
      </c>
      <c r="B363" t="n">
        <v>212.948</v>
      </c>
      <c r="C363" t="n">
        <v>616370.958</v>
      </c>
      <c r="D363" t="n">
        <v>3097690.586</v>
      </c>
      <c r="E363" t="n">
        <v>632.4555</v>
      </c>
      <c r="F363" t="n">
        <v>5.2</v>
      </c>
      <c r="G363" t="n">
        <v>0</v>
      </c>
      <c r="H363" t="inlineStr">
        <is>
          <t>Normal</t>
        </is>
      </c>
      <c r="I363" t="n">
        <v>0.057</v>
      </c>
      <c r="J363">
        <f>B363-B362</f>
        <v/>
      </c>
      <c r="K363">
        <f>MAX(0,K362-AO362)</f>
        <v/>
      </c>
      <c r="L363">
        <f>IF($D$20=0,IFERROR(L362,MAX($D$16,POWER((ABS(K363)^2)/($I$5*MAX(F363,0.1)^2),1/3))),IF(IFERROR(V362,0)=0,IFERROR(L362,MAX($D$16,POWER((ABS(K363)^2)/($I$5*MAX(F363,0.1)^2),1/3))),IF(OR(IFERROR(L363,0)=0,IFERROR(S362,0)&lt;1,IFERROR(S363,0)&lt;1),MAX($D$16,POWER((ABS(K363)^2)/($I$5*MAX(F363,0.1)^2),1/3)),IF(IFERROR(U363,0)&gt;0,MAX($D$16,IFERROR(L363,0)+((IFERROR(U363,0))*$D$18*IF((IFERROR(S363,0))&lt;1,1,-1))),IF(IFERROR(U363,0)&lt;0,IF(ABS((MAX($D$16,POWER((ABS(K363)^2)/($I$5*MAX(F363,0.1)^2),1/3)))-IFERROR(L363,0))&gt;$D$19,MAX($D$16,IF((MAX($D$16,POWER((ABS(K363)^2)/($I$5*MAX(F363,0.1)^2),1/3)))&gt;IFERROR(L363,0),MIN((MAX($D$16,POWER((ABS(K363)^2)/($I$5*MAX(F363,0.1)^2),1/3))),IFERROR(L363,0)+(MIN(ABS(IFERROR(U363,0))*$D$18,ABS((MAX($D$16,POWER((ABS(K363)^2)/($I$5*MAX(F363,0.1)^2),1/3)))-IFERROR(L363,0))))),MAX((MAX($D$16,POWER((ABS(K363)^2)/($I$5*MAX(F363,0.1)^2),1/3))),IFERROR(L363,0)-(MIN(ABS(IFERROR(U363,0))*$D$18,ABS((MAX($D$16,POWER((ABS(K363)^2)/($I$5*MAX(F363,0.1)^2),1/3)))-IFERROR(L363,0))))))),MAX($D$16,POWER((ABS(K363)^2)/($I$5*MAX(F363,0.1)^2),1/3))),MAX($D$16,IFERROR(L363,0)))))))</f>
        <v/>
      </c>
      <c r="M363">
        <f>((F363)+(G363)*(L363))*(L363)</f>
        <v/>
      </c>
      <c r="N363">
        <f>(((F363)+(G363)*(L363))*(L363))/MAX((F363)+2*(L363)*SQRT(1+(G363)^2),1E-6)</f>
        <v/>
      </c>
      <c r="O363">
        <f>ABS(K363)/MAX(((F363)+(G363)*(L363))*(L363),1E-6)</f>
        <v/>
      </c>
      <c r="P363">
        <f>E363+L363</f>
        <v/>
      </c>
      <c r="Q363">
        <f>P363+((ABS(K363)/MAX(((F363)+(G363)*(L363))*(L363),1E-6))^2)/(2*$I$5)</f>
        <v/>
      </c>
      <c r="R363">
        <f>((ABS(K363)*$D$6)/(MAX(((F363)+(G363)*(L363))*(L363),1E-6)*MAX(((((F363)+(G363)*(L363))*(L363))/MAX((F363)+2*(L363)*SQRT(1+(G363)^2),1E-6))^(2/3),1E-6)))^2</f>
        <v/>
      </c>
      <c r="S363">
        <f>ABS(ABS(K363)/MAX(((F363)+(G363)*(L363))*(L363),1E-6))/SQRT($I$5*MAX((((F363)+(G363)*(L363))*(L363))/MAX((F363)+2*(G363)*(L363),1E-6),1E-6))</f>
        <v/>
      </c>
      <c r="T363">
        <f>((F363)*(L363)^2)/2+(G363)*(L363)^3/3+(ABS(K363)^2)/($I$5*MAX(((F363)+(G363)*(L363))*(L363),1E-6))</f>
        <v/>
      </c>
      <c r="U363">
        <f>IF($D$20=0,0,IFERROR(Q362-(((R362+R363)/2)*J363)-(IF(O362&gt;O363,$D$8*((O362^2-O363^2)/(2*$I$5)),$D$9*((O363^2-O362^2)/(2*$I$5)))+($D$10*(ABS(I363)/90)*(MAX(O362^2,O363^2)/(2*$I$5))))-Q363,0))</f>
        <v/>
      </c>
      <c r="V363">
        <f>IF($D$20=0,1,IFERROR(IF(ROUND(S363,3)=1,1,IF(AND(ABS(U363)&lt;$D$19,S363&gt;1),1,0)),0))</f>
        <v/>
      </c>
      <c r="W363">
        <f>IF($D$20=0,IFERROR(W364,MAX($D$16,POWER((ABS(K363)^2)/($I$5*MAX(F363,0.1)^2),1/3))),IF(IFERROR(AG364,0)=0,IFERROR(W364,MAX($D$16,POWER((ABS(K363)^2)/($I$5*MAX(F363,0.1)^2),1/3))),IF(OR(IFERROR(W363,0)=0,IFERROR(AD364,0)&gt;1),MAX($D$16,POWER((ABS(K363)^2)/($I$5*MAX(F363,0.1)^2),1/3)),IF(IFERROR(AF363,0)&gt;0,MAX($D$16,IFERROR(W363,0)+((IFERROR(AF363,0))*$D$18*IF((IFERROR(AD363,0))&lt;1,1,-1))),IF(IFERROR(AF363,0)&lt;0,IF(ABS((MAX($D$16,POWER((ABS(K363)^2)/($I$5*MAX(F363,0.1)^2),1/3)))-IFERROR(W363,0))&gt;$D$19,MAX($D$16,IF((MAX($D$16,POWER((ABS(K363)^2)/($I$5*MAX(F363,0.1)^2),1/3)))&gt;IFERROR(W363,0),MIN((MAX($D$16,POWER((ABS(K363)^2)/($I$5*MAX(F363,0.1)^2),1/3))),IFERROR(W363,0)+(MIN(ABS(IFERROR(AF363,0))*$D$18,ABS((MAX($D$16,POWER((ABS(K363)^2)/($I$5*MAX(F363,0.1)^2),1/3)))-IFERROR(W363,0))))),MAX((MAX($D$16,POWER((ABS(K363)^2)/($I$5*MAX(F363,0.1)^2),1/3))),IFERROR(W363,0)-(MIN(ABS(IFERROR(AF363,0))*$D$18,ABS((MAX($D$16,POWER((ABS(K363)^2)/($I$5*MAX(F363,0.1)^2),1/3)))-IFERROR(W363,0))))))),MAX($D$16,POWER((ABS(K363)^2)/($I$5*MAX(F363,0.1)^2),1/3))),MAX($D$16,IFERROR(W363,0)))))))</f>
        <v/>
      </c>
      <c r="X363">
        <f>((F363)+(G363)*(W363))*(W363)</f>
        <v/>
      </c>
      <c r="Y363">
        <f>(((F363)+(G363)*(W363))*(W363))/MAX((F363)+2*(W363)*SQRT(1+(G363)^2),1E-6)</f>
        <v/>
      </c>
      <c r="Z363">
        <f>ABS(K363)/MAX(((F363)+(G363)*(W363))*(W363),1E-6)</f>
        <v/>
      </c>
      <c r="AA363">
        <f>E363+W363</f>
        <v/>
      </c>
      <c r="AB363">
        <f>AA363+((ABS(K363)/MAX(((F363)+(G363)*(W363))*(W363),1E-6))^2)/(2*$I$5)</f>
        <v/>
      </c>
      <c r="AC363">
        <f>((ABS(K363)*$D$6)/(MAX(((F363)+(G363)*(W363))*(W363),1E-6)*MAX(((((F363)+(G363)*(W363))*(W363))/MAX((F363)+2*(W363)*SQRT(1+(G363)^2),1E-6))^(2/3),1E-6)))^2</f>
        <v/>
      </c>
      <c r="AD363">
        <f>ABS(ABS(K363)/MAX(((F363)+(G363)*(W363))*(W363),1E-6))/SQRT($I$5*MAX((((F363)+(G363)*(W363))*(W363))/MAX((F363)+2*(G363)*(W363),1E-6),1E-6))</f>
        <v/>
      </c>
      <c r="AE363">
        <f>((F363)*(W363)^2)/2+(G363)*(W363)^3/3+(ABS(K363)^2)/($I$5*MAX(((F363)+(G363)*(W363))*(W363),1E-6))</f>
        <v/>
      </c>
      <c r="AF363">
        <f>IF($D$20=0,0,IFERROR(AB364+(((AC363+AC364)/2)*J364)+(IF(Z363&gt;Z364,$D$8*((Z363^2-Z364^2)/(2*$I$5)),$D$9*((Z364^2-Z363^2)/(2*$I$5)))+($D$10*(ABS(I364)/90)*(MAX(Z363^2,Z364^2)/(2*$I$5))))-AB363,0))</f>
        <v/>
      </c>
      <c r="AG363">
        <f>IF($D$20=0,1,IFERROR(IF(ROUND(AD363,3)=1,1,IF(AND(ABS(AF363)&lt;$D$19,AD363&lt;1),1,0)),0))</f>
        <v/>
      </c>
      <c r="AH363">
        <f>IFERROR(IF(V32="Supercritical",MAX($D$16,IFERROR(L363,MAX($D$16,POWER((ABS(K363)^2)/($I$5*MAX(F363,0.1)^2),1/3)))),IF(V32="Subcritical",MAX($D$16,IFERROR(W363,MAX($D$16,POWER((ABS(K363)^2)/($I$5*MAX(F363,0.1)^2),1/3)))),IF(AND(IFERROR(V363,0)=1,IFERROR(AG363,0)=1),IF(IFERROR(T363,-1E99)&gt;=IFERROR(AE363,-1E99),MAX($D$16,IFERROR(L363,MAX($D$16,POWER((ABS(K363)^2)/($I$5*MAX(F363,0.1)^2),1/3)))),MAX($D$16,IFERROR(W363,MAX($D$16,POWER((ABS(K363)^2)/($I$5*MAX(F363,0.1)^2),1/3))))),IF(IFERROR(V363,0)=1,MAX($D$16,IFERROR(L363,MAX($D$16,POWER((ABS(K363)^2)/($I$5*MAX(F363,0.1)^2),1/3)))),IF(IFERROR(AG363,0)=1,MAX($D$16,IFERROR(W363,MAX($D$16,POWER((ABS(K363)^2)/($I$5*MAX(F363,0.1)^2),1/3)))),MAX($D$16,POWER((ABS(K363)^2)/($I$5*MAX(F363,0.1)^2),1/3))))))),MAX($D$16,POWER((ABS(K363)^2)/($I$5*MAX(F363,0.1)^2),1/3)))</f>
        <v/>
      </c>
      <c r="AI363">
        <f>E363+AH363</f>
        <v/>
      </c>
      <c r="AJ363">
        <f>AI363+((ABS(K363)/MAX(((F363)+(G363)*(AH363))*(AH363),1E-6))^2)/(2*$I$5)</f>
        <v/>
      </c>
      <c r="AM363" t="n">
        <v>0</v>
      </c>
      <c r="AN363" t="n">
        <v>0</v>
      </c>
      <c r="AO363">
        <f>AM363+AN363</f>
        <v/>
      </c>
      <c r="AP363">
        <f>AP362+AO363</f>
        <v/>
      </c>
      <c r="AQ363">
        <f>ABS(ABS(K363)/MAX(((F363)+(G363)*(AH363))*(AH363),1E-6))/SQRT($I$5*MAX((((F363)+(G363)*(AH363))*(AH363))/MAX((F363)+2*(G363)*(AH363),1E-6),1E-6))</f>
        <v/>
      </c>
      <c r="AR363">
        <f>IF(AQ363&lt;1,"Subcritical","Supercritical")</f>
        <v/>
      </c>
      <c r="AS363">
        <f>((ABS(K363)*$D$6)/(MAX(((F363)+(G363)*(AH363))*(AH363),1E-6)*MAX(((((F363)+(G363)*(AH363))*(AH363))/MAX((F363)+2*(AH363)*SQRT(1+(G363)^2),1E-6))^(2/3),1E-6)))^2</f>
        <v/>
      </c>
    </row>
    <row r="364">
      <c r="A364" t="n">
        <v>215</v>
      </c>
      <c r="B364" t="n">
        <v>213.948</v>
      </c>
      <c r="C364" t="n">
        <v>616369.959</v>
      </c>
      <c r="D364" t="n">
        <v>3097690.538</v>
      </c>
      <c r="E364" t="n">
        <v>632.455</v>
      </c>
      <c r="F364" t="n">
        <v>5.2</v>
      </c>
      <c r="G364" t="n">
        <v>0</v>
      </c>
      <c r="H364" t="inlineStr">
        <is>
          <t>Normal</t>
        </is>
      </c>
      <c r="I364" t="n">
        <v>0.057</v>
      </c>
      <c r="J364">
        <f>B364-B363</f>
        <v/>
      </c>
      <c r="K364">
        <f>MAX(0,K363-AO363)</f>
        <v/>
      </c>
      <c r="L364">
        <f>IF($D$20=0,IFERROR(L363,MAX($D$16,POWER((ABS(K364)^2)/($I$5*MAX(F364,0.1)^2),1/3))),IF(IFERROR(V363,0)=0,IFERROR(L363,MAX($D$16,POWER((ABS(K364)^2)/($I$5*MAX(F364,0.1)^2),1/3))),IF(OR(IFERROR(L364,0)=0,IFERROR(S363,0)&lt;1,IFERROR(S364,0)&lt;1),MAX($D$16,POWER((ABS(K364)^2)/($I$5*MAX(F364,0.1)^2),1/3)),IF(IFERROR(U364,0)&gt;0,MAX($D$16,IFERROR(L364,0)+((IFERROR(U364,0))*$D$18*IF((IFERROR(S364,0))&lt;1,1,-1))),IF(IFERROR(U364,0)&lt;0,IF(ABS((MAX($D$16,POWER((ABS(K364)^2)/($I$5*MAX(F364,0.1)^2),1/3)))-IFERROR(L364,0))&gt;$D$19,MAX($D$16,IF((MAX($D$16,POWER((ABS(K364)^2)/($I$5*MAX(F364,0.1)^2),1/3)))&gt;IFERROR(L364,0),MIN((MAX($D$16,POWER((ABS(K364)^2)/($I$5*MAX(F364,0.1)^2),1/3))),IFERROR(L364,0)+(MIN(ABS(IFERROR(U364,0))*$D$18,ABS((MAX($D$16,POWER((ABS(K364)^2)/($I$5*MAX(F364,0.1)^2),1/3)))-IFERROR(L364,0))))),MAX((MAX($D$16,POWER((ABS(K364)^2)/($I$5*MAX(F364,0.1)^2),1/3))),IFERROR(L364,0)-(MIN(ABS(IFERROR(U364,0))*$D$18,ABS((MAX($D$16,POWER((ABS(K364)^2)/($I$5*MAX(F364,0.1)^2),1/3)))-IFERROR(L364,0))))))),MAX($D$16,POWER((ABS(K364)^2)/($I$5*MAX(F364,0.1)^2),1/3))),MAX($D$16,IFERROR(L364,0)))))))</f>
        <v/>
      </c>
      <c r="M364">
        <f>((F364)+(G364)*(L364))*(L364)</f>
        <v/>
      </c>
      <c r="N364">
        <f>(((F364)+(G364)*(L364))*(L364))/MAX((F364)+2*(L364)*SQRT(1+(G364)^2),1E-6)</f>
        <v/>
      </c>
      <c r="O364">
        <f>ABS(K364)/MAX(((F364)+(G364)*(L364))*(L364),1E-6)</f>
        <v/>
      </c>
      <c r="P364">
        <f>E364+L364</f>
        <v/>
      </c>
      <c r="Q364">
        <f>P364+((ABS(K364)/MAX(((F364)+(G364)*(L364))*(L364),1E-6))^2)/(2*$I$5)</f>
        <v/>
      </c>
      <c r="R364">
        <f>((ABS(K364)*$D$6)/(MAX(((F364)+(G364)*(L364))*(L364),1E-6)*MAX(((((F364)+(G364)*(L364))*(L364))/MAX((F364)+2*(L364)*SQRT(1+(G364)^2),1E-6))^(2/3),1E-6)))^2</f>
        <v/>
      </c>
      <c r="S364">
        <f>ABS(ABS(K364)/MAX(((F364)+(G364)*(L364))*(L364),1E-6))/SQRT($I$5*MAX((((F364)+(G364)*(L364))*(L364))/MAX((F364)+2*(G364)*(L364),1E-6),1E-6))</f>
        <v/>
      </c>
      <c r="T364">
        <f>((F364)*(L364)^2)/2+(G364)*(L364)^3/3+(ABS(K364)^2)/($I$5*MAX(((F364)+(G364)*(L364))*(L364),1E-6))</f>
        <v/>
      </c>
      <c r="U364">
        <f>IF($D$20=0,0,IFERROR(Q363-(((R363+R364)/2)*J364)-(IF(O363&gt;O364,$D$8*((O363^2-O364^2)/(2*$I$5)),$D$9*((O364^2-O363^2)/(2*$I$5)))+($D$10*(ABS(I364)/90)*(MAX(O363^2,O364^2)/(2*$I$5))))-Q364,0))</f>
        <v/>
      </c>
      <c r="V364">
        <f>IF($D$20=0,1,IFERROR(IF(ROUND(S364,3)=1,1,IF(AND(ABS(U364)&lt;$D$19,S364&gt;1),1,0)),0))</f>
        <v/>
      </c>
      <c r="W364">
        <f>IF($D$20=0,IFERROR(W365,MAX($D$16,POWER((ABS(K364)^2)/($I$5*MAX(F364,0.1)^2),1/3))),IF(IFERROR(AG365,0)=0,IFERROR(W365,MAX($D$16,POWER((ABS(K364)^2)/($I$5*MAX(F364,0.1)^2),1/3))),IF(OR(IFERROR(W364,0)=0,IFERROR(AD365,0)&gt;1),MAX($D$16,POWER((ABS(K364)^2)/($I$5*MAX(F364,0.1)^2),1/3)),IF(IFERROR(AF364,0)&gt;0,MAX($D$16,IFERROR(W364,0)+((IFERROR(AF364,0))*$D$18*IF((IFERROR(AD364,0))&lt;1,1,-1))),IF(IFERROR(AF364,0)&lt;0,IF(ABS((MAX($D$16,POWER((ABS(K364)^2)/($I$5*MAX(F364,0.1)^2),1/3)))-IFERROR(W364,0))&gt;$D$19,MAX($D$16,IF((MAX($D$16,POWER((ABS(K364)^2)/($I$5*MAX(F364,0.1)^2),1/3)))&gt;IFERROR(W364,0),MIN((MAX($D$16,POWER((ABS(K364)^2)/($I$5*MAX(F364,0.1)^2),1/3))),IFERROR(W364,0)+(MIN(ABS(IFERROR(AF364,0))*$D$18,ABS((MAX($D$16,POWER((ABS(K364)^2)/($I$5*MAX(F364,0.1)^2),1/3)))-IFERROR(W364,0))))),MAX((MAX($D$16,POWER((ABS(K364)^2)/($I$5*MAX(F364,0.1)^2),1/3))),IFERROR(W364,0)-(MIN(ABS(IFERROR(AF364,0))*$D$18,ABS((MAX($D$16,POWER((ABS(K364)^2)/($I$5*MAX(F364,0.1)^2),1/3)))-IFERROR(W364,0))))))),MAX($D$16,POWER((ABS(K364)^2)/($I$5*MAX(F364,0.1)^2),1/3))),MAX($D$16,IFERROR(W364,0)))))))</f>
        <v/>
      </c>
      <c r="X364">
        <f>((F364)+(G364)*(W364))*(W364)</f>
        <v/>
      </c>
      <c r="Y364">
        <f>(((F364)+(G364)*(W364))*(W364))/MAX((F364)+2*(W364)*SQRT(1+(G364)^2),1E-6)</f>
        <v/>
      </c>
      <c r="Z364">
        <f>ABS(K364)/MAX(((F364)+(G364)*(W364))*(W364),1E-6)</f>
        <v/>
      </c>
      <c r="AA364">
        <f>E364+W364</f>
        <v/>
      </c>
      <c r="AB364">
        <f>AA364+((ABS(K364)/MAX(((F364)+(G364)*(W364))*(W364),1E-6))^2)/(2*$I$5)</f>
        <v/>
      </c>
      <c r="AC364">
        <f>((ABS(K364)*$D$6)/(MAX(((F364)+(G364)*(W364))*(W364),1E-6)*MAX(((((F364)+(G364)*(W364))*(W364))/MAX((F364)+2*(W364)*SQRT(1+(G364)^2),1E-6))^(2/3),1E-6)))^2</f>
        <v/>
      </c>
      <c r="AD364">
        <f>ABS(ABS(K364)/MAX(((F364)+(G364)*(W364))*(W364),1E-6))/SQRT($I$5*MAX((((F364)+(G364)*(W364))*(W364))/MAX((F364)+2*(G364)*(W364),1E-6),1E-6))</f>
        <v/>
      </c>
      <c r="AE364">
        <f>((F364)*(W364)^2)/2+(G364)*(W364)^3/3+(ABS(K364)^2)/($I$5*MAX(((F364)+(G364)*(W364))*(W364),1E-6))</f>
        <v/>
      </c>
      <c r="AF364">
        <f>IF($D$20=0,0,IFERROR(AB365+(((AC364+AC365)/2)*J365)+(IF(Z364&gt;Z365,$D$8*((Z364^2-Z365^2)/(2*$I$5)),$D$9*((Z365^2-Z364^2)/(2*$I$5)))+($D$10*(ABS(I365)/90)*(MAX(Z364^2,Z365^2)/(2*$I$5))))-AB364,0))</f>
        <v/>
      </c>
      <c r="AG364">
        <f>IF($D$20=0,1,IFERROR(IF(ROUND(AD364,3)=1,1,IF(AND(ABS(AF364)&lt;$D$19,AD364&lt;1),1,0)),0))</f>
        <v/>
      </c>
      <c r="AH364">
        <f>IFERROR(IF(V32="Supercritical",MAX($D$16,IFERROR(L364,MAX($D$16,POWER((ABS(K364)^2)/($I$5*MAX(F364,0.1)^2),1/3)))),IF(V32="Subcritical",MAX($D$16,IFERROR(W364,MAX($D$16,POWER((ABS(K364)^2)/($I$5*MAX(F364,0.1)^2),1/3)))),IF(AND(IFERROR(V364,0)=1,IFERROR(AG364,0)=1),IF(IFERROR(T364,-1E99)&gt;=IFERROR(AE364,-1E99),MAX($D$16,IFERROR(L364,MAX($D$16,POWER((ABS(K364)^2)/($I$5*MAX(F364,0.1)^2),1/3)))),MAX($D$16,IFERROR(W364,MAX($D$16,POWER((ABS(K364)^2)/($I$5*MAX(F364,0.1)^2),1/3))))),IF(IFERROR(V364,0)=1,MAX($D$16,IFERROR(L364,MAX($D$16,POWER((ABS(K364)^2)/($I$5*MAX(F364,0.1)^2),1/3)))),IF(IFERROR(AG364,0)=1,MAX($D$16,IFERROR(W364,MAX($D$16,POWER((ABS(K364)^2)/($I$5*MAX(F364,0.1)^2),1/3)))),MAX($D$16,POWER((ABS(K364)^2)/($I$5*MAX(F364,0.1)^2),1/3))))))),MAX($D$16,POWER((ABS(K364)^2)/($I$5*MAX(F364,0.1)^2),1/3)))</f>
        <v/>
      </c>
      <c r="AI364">
        <f>E364+AH364</f>
        <v/>
      </c>
      <c r="AJ364">
        <f>AI364+((ABS(K364)/MAX(((F364)+(G364)*(AH364))*(AH364),1E-6))^2)/(2*$I$5)</f>
        <v/>
      </c>
      <c r="AM364" t="n">
        <v>0</v>
      </c>
      <c r="AN364" t="n">
        <v>0</v>
      </c>
      <c r="AO364">
        <f>AM364+AN364</f>
        <v/>
      </c>
      <c r="AP364">
        <f>AP363+AO364</f>
        <v/>
      </c>
      <c r="AQ364">
        <f>ABS(ABS(K364)/MAX(((F364)+(G364)*(AH364))*(AH364),1E-6))/SQRT($I$5*MAX((((F364)+(G364)*(AH364))*(AH364))/MAX((F364)+2*(G364)*(AH364),1E-6),1E-6))</f>
        <v/>
      </c>
      <c r="AR364">
        <f>IF(AQ364&lt;1,"Subcritical","Supercritical")</f>
        <v/>
      </c>
      <c r="AS364">
        <f>((ABS(K364)*$D$6)/(MAX(((F364)+(G364)*(AH364))*(AH364),1E-6)*MAX(((((F364)+(G364)*(AH364))*(AH364))/MAX((F364)+2*(AH364)*SQRT(1+(G364)^2),1E-6))^(2/3),1E-6)))^2</f>
        <v/>
      </c>
    </row>
    <row r="365">
      <c r="A365" t="n">
        <v>216</v>
      </c>
      <c r="B365" t="n">
        <v>214.949</v>
      </c>
      <c r="C365" t="n">
        <v>616368.96</v>
      </c>
      <c r="D365" t="n">
        <v>3097690.491</v>
      </c>
      <c r="E365" t="n">
        <v>632.4545000000001</v>
      </c>
      <c r="F365" t="n">
        <v>5.2</v>
      </c>
      <c r="G365" t="n">
        <v>0</v>
      </c>
      <c r="H365" t="inlineStr">
        <is>
          <t>Normal</t>
        </is>
      </c>
      <c r="I365" t="n">
        <v>0.057</v>
      </c>
      <c r="J365">
        <f>B365-B364</f>
        <v/>
      </c>
      <c r="K365">
        <f>MAX(0,K364-AO364)</f>
        <v/>
      </c>
      <c r="L365">
        <f>IF($D$20=0,IFERROR(L364,MAX($D$16,POWER((ABS(K365)^2)/($I$5*MAX(F365,0.1)^2),1/3))),IF(IFERROR(V364,0)=0,IFERROR(L364,MAX($D$16,POWER((ABS(K365)^2)/($I$5*MAX(F365,0.1)^2),1/3))),IF(OR(IFERROR(L365,0)=0,IFERROR(S364,0)&lt;1,IFERROR(S365,0)&lt;1),MAX($D$16,POWER((ABS(K365)^2)/($I$5*MAX(F365,0.1)^2),1/3)),IF(IFERROR(U365,0)&gt;0,MAX($D$16,IFERROR(L365,0)+((IFERROR(U365,0))*$D$18*IF((IFERROR(S365,0))&lt;1,1,-1))),IF(IFERROR(U365,0)&lt;0,IF(ABS((MAX($D$16,POWER((ABS(K365)^2)/($I$5*MAX(F365,0.1)^2),1/3)))-IFERROR(L365,0))&gt;$D$19,MAX($D$16,IF((MAX($D$16,POWER((ABS(K365)^2)/($I$5*MAX(F365,0.1)^2),1/3)))&gt;IFERROR(L365,0),MIN((MAX($D$16,POWER((ABS(K365)^2)/($I$5*MAX(F365,0.1)^2),1/3))),IFERROR(L365,0)+(MIN(ABS(IFERROR(U365,0))*$D$18,ABS((MAX($D$16,POWER((ABS(K365)^2)/($I$5*MAX(F365,0.1)^2),1/3)))-IFERROR(L365,0))))),MAX((MAX($D$16,POWER((ABS(K365)^2)/($I$5*MAX(F365,0.1)^2),1/3))),IFERROR(L365,0)-(MIN(ABS(IFERROR(U365,0))*$D$18,ABS((MAX($D$16,POWER((ABS(K365)^2)/($I$5*MAX(F365,0.1)^2),1/3)))-IFERROR(L365,0))))))),MAX($D$16,POWER((ABS(K365)^2)/($I$5*MAX(F365,0.1)^2),1/3))),MAX($D$16,IFERROR(L365,0)))))))</f>
        <v/>
      </c>
      <c r="M365">
        <f>((F365)+(G365)*(L365))*(L365)</f>
        <v/>
      </c>
      <c r="N365">
        <f>(((F365)+(G365)*(L365))*(L365))/MAX((F365)+2*(L365)*SQRT(1+(G365)^2),1E-6)</f>
        <v/>
      </c>
      <c r="O365">
        <f>ABS(K365)/MAX(((F365)+(G365)*(L365))*(L365),1E-6)</f>
        <v/>
      </c>
      <c r="P365">
        <f>E365+L365</f>
        <v/>
      </c>
      <c r="Q365">
        <f>P365+((ABS(K365)/MAX(((F365)+(G365)*(L365))*(L365),1E-6))^2)/(2*$I$5)</f>
        <v/>
      </c>
      <c r="R365">
        <f>((ABS(K365)*$D$6)/(MAX(((F365)+(G365)*(L365))*(L365),1E-6)*MAX(((((F365)+(G365)*(L365))*(L365))/MAX((F365)+2*(L365)*SQRT(1+(G365)^2),1E-6))^(2/3),1E-6)))^2</f>
        <v/>
      </c>
      <c r="S365">
        <f>ABS(ABS(K365)/MAX(((F365)+(G365)*(L365))*(L365),1E-6))/SQRT($I$5*MAX((((F365)+(G365)*(L365))*(L365))/MAX((F365)+2*(G365)*(L365),1E-6),1E-6))</f>
        <v/>
      </c>
      <c r="T365">
        <f>((F365)*(L365)^2)/2+(G365)*(L365)^3/3+(ABS(K365)^2)/($I$5*MAX(((F365)+(G365)*(L365))*(L365),1E-6))</f>
        <v/>
      </c>
      <c r="U365">
        <f>IF($D$20=0,0,IFERROR(Q364-(((R364+R365)/2)*J365)-(IF(O364&gt;O365,$D$8*((O364^2-O365^2)/(2*$I$5)),$D$9*((O365^2-O364^2)/(2*$I$5)))+($D$10*(ABS(I365)/90)*(MAX(O364^2,O365^2)/(2*$I$5))))-Q365,0))</f>
        <v/>
      </c>
      <c r="V365">
        <f>IF($D$20=0,1,IFERROR(IF(ROUND(S365,3)=1,1,IF(AND(ABS(U365)&lt;$D$19,S365&gt;1),1,0)),0))</f>
        <v/>
      </c>
      <c r="W365">
        <f>IF($D$20=0,IFERROR(W366,MAX($D$16,POWER((ABS(K365)^2)/($I$5*MAX(F365,0.1)^2),1/3))),IF(IFERROR(AG366,0)=0,IFERROR(W366,MAX($D$16,POWER((ABS(K365)^2)/($I$5*MAX(F365,0.1)^2),1/3))),IF(OR(IFERROR(W365,0)=0,IFERROR(AD366,0)&gt;1),MAX($D$16,POWER((ABS(K365)^2)/($I$5*MAX(F365,0.1)^2),1/3)),IF(IFERROR(AF365,0)&gt;0,MAX($D$16,IFERROR(W365,0)+((IFERROR(AF365,0))*$D$18*IF((IFERROR(AD365,0))&lt;1,1,-1))),IF(IFERROR(AF365,0)&lt;0,IF(ABS((MAX($D$16,POWER((ABS(K365)^2)/($I$5*MAX(F365,0.1)^2),1/3)))-IFERROR(W365,0))&gt;$D$19,MAX($D$16,IF((MAX($D$16,POWER((ABS(K365)^2)/($I$5*MAX(F365,0.1)^2),1/3)))&gt;IFERROR(W365,0),MIN((MAX($D$16,POWER((ABS(K365)^2)/($I$5*MAX(F365,0.1)^2),1/3))),IFERROR(W365,0)+(MIN(ABS(IFERROR(AF365,0))*$D$18,ABS((MAX($D$16,POWER((ABS(K365)^2)/($I$5*MAX(F365,0.1)^2),1/3)))-IFERROR(W365,0))))),MAX((MAX($D$16,POWER((ABS(K365)^2)/($I$5*MAX(F365,0.1)^2),1/3))),IFERROR(W365,0)-(MIN(ABS(IFERROR(AF365,0))*$D$18,ABS((MAX($D$16,POWER((ABS(K365)^2)/($I$5*MAX(F365,0.1)^2),1/3)))-IFERROR(W365,0))))))),MAX($D$16,POWER((ABS(K365)^2)/($I$5*MAX(F365,0.1)^2),1/3))),MAX($D$16,IFERROR(W365,0)))))))</f>
        <v/>
      </c>
      <c r="X365">
        <f>((F365)+(G365)*(W365))*(W365)</f>
        <v/>
      </c>
      <c r="Y365">
        <f>(((F365)+(G365)*(W365))*(W365))/MAX((F365)+2*(W365)*SQRT(1+(G365)^2),1E-6)</f>
        <v/>
      </c>
      <c r="Z365">
        <f>ABS(K365)/MAX(((F365)+(G365)*(W365))*(W365),1E-6)</f>
        <v/>
      </c>
      <c r="AA365">
        <f>E365+W365</f>
        <v/>
      </c>
      <c r="AB365">
        <f>AA365+((ABS(K365)/MAX(((F365)+(G365)*(W365))*(W365),1E-6))^2)/(2*$I$5)</f>
        <v/>
      </c>
      <c r="AC365">
        <f>((ABS(K365)*$D$6)/(MAX(((F365)+(G365)*(W365))*(W365),1E-6)*MAX(((((F365)+(G365)*(W365))*(W365))/MAX((F365)+2*(W365)*SQRT(1+(G365)^2),1E-6))^(2/3),1E-6)))^2</f>
        <v/>
      </c>
      <c r="AD365">
        <f>ABS(ABS(K365)/MAX(((F365)+(G365)*(W365))*(W365),1E-6))/SQRT($I$5*MAX((((F365)+(G365)*(W365))*(W365))/MAX((F365)+2*(G365)*(W365),1E-6),1E-6))</f>
        <v/>
      </c>
      <c r="AE365">
        <f>((F365)*(W365)^2)/2+(G365)*(W365)^3/3+(ABS(K365)^2)/($I$5*MAX(((F365)+(G365)*(W365))*(W365),1E-6))</f>
        <v/>
      </c>
      <c r="AF365">
        <f>IF($D$20=0,0,IFERROR(AB366+(((AC365+AC366)/2)*J366)+(IF(Z365&gt;Z366,$D$8*((Z365^2-Z366^2)/(2*$I$5)),$D$9*((Z366^2-Z365^2)/(2*$I$5)))+($D$10*(ABS(I366)/90)*(MAX(Z365^2,Z366^2)/(2*$I$5))))-AB365,0))</f>
        <v/>
      </c>
      <c r="AG365">
        <f>IF($D$20=0,1,IFERROR(IF(ROUND(AD365,3)=1,1,IF(AND(ABS(AF365)&lt;$D$19,AD365&lt;1),1,0)),0))</f>
        <v/>
      </c>
      <c r="AH365">
        <f>IFERROR(IF(V32="Supercritical",MAX($D$16,IFERROR(L365,MAX($D$16,POWER((ABS(K365)^2)/($I$5*MAX(F365,0.1)^2),1/3)))),IF(V32="Subcritical",MAX($D$16,IFERROR(W365,MAX($D$16,POWER((ABS(K365)^2)/($I$5*MAX(F365,0.1)^2),1/3)))),IF(AND(IFERROR(V365,0)=1,IFERROR(AG365,0)=1),IF(IFERROR(T365,-1E99)&gt;=IFERROR(AE365,-1E99),MAX($D$16,IFERROR(L365,MAX($D$16,POWER((ABS(K365)^2)/($I$5*MAX(F365,0.1)^2),1/3)))),MAX($D$16,IFERROR(W365,MAX($D$16,POWER((ABS(K365)^2)/($I$5*MAX(F365,0.1)^2),1/3))))),IF(IFERROR(V365,0)=1,MAX($D$16,IFERROR(L365,MAX($D$16,POWER((ABS(K365)^2)/($I$5*MAX(F365,0.1)^2),1/3)))),IF(IFERROR(AG365,0)=1,MAX($D$16,IFERROR(W365,MAX($D$16,POWER((ABS(K365)^2)/($I$5*MAX(F365,0.1)^2),1/3)))),MAX($D$16,POWER((ABS(K365)^2)/($I$5*MAX(F365,0.1)^2),1/3))))))),MAX($D$16,POWER((ABS(K365)^2)/($I$5*MAX(F365,0.1)^2),1/3)))</f>
        <v/>
      </c>
      <c r="AI365">
        <f>E365+AH365</f>
        <v/>
      </c>
      <c r="AJ365">
        <f>AI365+((ABS(K365)/MAX(((F365)+(G365)*(AH365))*(AH365),1E-6))^2)/(2*$I$5)</f>
        <v/>
      </c>
      <c r="AM365" t="n">
        <v>0</v>
      </c>
      <c r="AN365" t="n">
        <v>0</v>
      </c>
      <c r="AO365">
        <f>AM365+AN365</f>
        <v/>
      </c>
      <c r="AP365">
        <f>AP364+AO365</f>
        <v/>
      </c>
      <c r="AQ365">
        <f>ABS(ABS(K365)/MAX(((F365)+(G365)*(AH365))*(AH365),1E-6))/SQRT($I$5*MAX((((F365)+(G365)*(AH365))*(AH365))/MAX((F365)+2*(G365)*(AH365),1E-6),1E-6))</f>
        <v/>
      </c>
      <c r="AR365">
        <f>IF(AQ365&lt;1,"Subcritical","Supercritical")</f>
        <v/>
      </c>
      <c r="AS365">
        <f>((ABS(K365)*$D$6)/(MAX(((F365)+(G365)*(AH365))*(AH365),1E-6)*MAX(((((F365)+(G365)*(AH365))*(AH365))/MAX((F365)+2*(AH365)*SQRT(1+(G365)^2),1E-6))^(2/3),1E-6)))^2</f>
        <v/>
      </c>
    </row>
    <row r="366">
      <c r="A366" t="n">
        <v>217</v>
      </c>
      <c r="B366" t="n">
        <v>215.949</v>
      </c>
      <c r="C366" t="n">
        <v>616367.961</v>
      </c>
      <c r="D366" t="n">
        <v>3097690.443</v>
      </c>
      <c r="E366" t="n">
        <v>632.454</v>
      </c>
      <c r="F366" t="n">
        <v>5.2</v>
      </c>
      <c r="G366" t="n">
        <v>0</v>
      </c>
      <c r="H366" t="inlineStr">
        <is>
          <t>Normal</t>
        </is>
      </c>
      <c r="I366" t="n">
        <v>0.003</v>
      </c>
      <c r="J366">
        <f>B366-B365</f>
        <v/>
      </c>
      <c r="K366">
        <f>MAX(0,K365-AO365)</f>
        <v/>
      </c>
      <c r="L366">
        <f>IF($D$20=0,IFERROR(L365,MAX($D$16,POWER((ABS(K366)^2)/($I$5*MAX(F366,0.1)^2),1/3))),IF(IFERROR(V365,0)=0,IFERROR(L365,MAX($D$16,POWER((ABS(K366)^2)/($I$5*MAX(F366,0.1)^2),1/3))),IF(OR(IFERROR(L366,0)=0,IFERROR(S365,0)&lt;1,IFERROR(S366,0)&lt;1),MAX($D$16,POWER((ABS(K366)^2)/($I$5*MAX(F366,0.1)^2),1/3)),IF(IFERROR(U366,0)&gt;0,MAX($D$16,IFERROR(L366,0)+((IFERROR(U366,0))*$D$18*IF((IFERROR(S366,0))&lt;1,1,-1))),IF(IFERROR(U366,0)&lt;0,IF(ABS((MAX($D$16,POWER((ABS(K366)^2)/($I$5*MAX(F366,0.1)^2),1/3)))-IFERROR(L366,0))&gt;$D$19,MAX($D$16,IF((MAX($D$16,POWER((ABS(K366)^2)/($I$5*MAX(F366,0.1)^2),1/3)))&gt;IFERROR(L366,0),MIN((MAX($D$16,POWER((ABS(K366)^2)/($I$5*MAX(F366,0.1)^2),1/3))),IFERROR(L366,0)+(MIN(ABS(IFERROR(U366,0))*$D$18,ABS((MAX($D$16,POWER((ABS(K366)^2)/($I$5*MAX(F366,0.1)^2),1/3)))-IFERROR(L366,0))))),MAX((MAX($D$16,POWER((ABS(K366)^2)/($I$5*MAX(F366,0.1)^2),1/3))),IFERROR(L366,0)-(MIN(ABS(IFERROR(U366,0))*$D$18,ABS((MAX($D$16,POWER((ABS(K366)^2)/($I$5*MAX(F366,0.1)^2),1/3)))-IFERROR(L366,0))))))),MAX($D$16,POWER((ABS(K366)^2)/($I$5*MAX(F366,0.1)^2),1/3))),MAX($D$16,IFERROR(L366,0)))))))</f>
        <v/>
      </c>
      <c r="M366">
        <f>((F366)+(G366)*(L366))*(L366)</f>
        <v/>
      </c>
      <c r="N366">
        <f>(((F366)+(G366)*(L366))*(L366))/MAX((F366)+2*(L366)*SQRT(1+(G366)^2),1E-6)</f>
        <v/>
      </c>
      <c r="O366">
        <f>ABS(K366)/MAX(((F366)+(G366)*(L366))*(L366),1E-6)</f>
        <v/>
      </c>
      <c r="P366">
        <f>E366+L366</f>
        <v/>
      </c>
      <c r="Q366">
        <f>P366+((ABS(K366)/MAX(((F366)+(G366)*(L366))*(L366),1E-6))^2)/(2*$I$5)</f>
        <v/>
      </c>
      <c r="R366">
        <f>((ABS(K366)*$D$6)/(MAX(((F366)+(G366)*(L366))*(L366),1E-6)*MAX(((((F366)+(G366)*(L366))*(L366))/MAX((F366)+2*(L366)*SQRT(1+(G366)^2),1E-6))^(2/3),1E-6)))^2</f>
        <v/>
      </c>
      <c r="S366">
        <f>ABS(ABS(K366)/MAX(((F366)+(G366)*(L366))*(L366),1E-6))/SQRT($I$5*MAX((((F366)+(G366)*(L366))*(L366))/MAX((F366)+2*(G366)*(L366),1E-6),1E-6))</f>
        <v/>
      </c>
      <c r="T366">
        <f>((F366)*(L366)^2)/2+(G366)*(L366)^3/3+(ABS(K366)^2)/($I$5*MAX(((F366)+(G366)*(L366))*(L366),1E-6))</f>
        <v/>
      </c>
      <c r="U366">
        <f>IF($D$20=0,0,IFERROR(Q365-(((R365+R366)/2)*J366)-(IF(O365&gt;O366,$D$8*((O365^2-O366^2)/(2*$I$5)),$D$9*((O366^2-O365^2)/(2*$I$5)))+($D$10*(ABS(I366)/90)*(MAX(O365^2,O366^2)/(2*$I$5))))-Q366,0))</f>
        <v/>
      </c>
      <c r="V366">
        <f>IF($D$20=0,1,IFERROR(IF(ROUND(S366,3)=1,1,IF(AND(ABS(U366)&lt;$D$19,S366&gt;1),1,0)),0))</f>
        <v/>
      </c>
      <c r="W366">
        <f>IF($D$20=0,IFERROR(W367,MAX($D$16,POWER((ABS(K366)^2)/($I$5*MAX(F366,0.1)^2),1/3))),IF(IFERROR(AG367,0)=0,IFERROR(W367,MAX($D$16,POWER((ABS(K366)^2)/($I$5*MAX(F366,0.1)^2),1/3))),IF(OR(IFERROR(W366,0)=0,IFERROR(AD367,0)&gt;1),MAX($D$16,POWER((ABS(K366)^2)/($I$5*MAX(F366,0.1)^2),1/3)),IF(IFERROR(AF366,0)&gt;0,MAX($D$16,IFERROR(W366,0)+((IFERROR(AF366,0))*$D$18*IF((IFERROR(AD366,0))&lt;1,1,-1))),IF(IFERROR(AF366,0)&lt;0,IF(ABS((MAX($D$16,POWER((ABS(K366)^2)/($I$5*MAX(F366,0.1)^2),1/3)))-IFERROR(W366,0))&gt;$D$19,MAX($D$16,IF((MAX($D$16,POWER((ABS(K366)^2)/($I$5*MAX(F366,0.1)^2),1/3)))&gt;IFERROR(W366,0),MIN((MAX($D$16,POWER((ABS(K366)^2)/($I$5*MAX(F366,0.1)^2),1/3))),IFERROR(W366,0)+(MIN(ABS(IFERROR(AF366,0))*$D$18,ABS((MAX($D$16,POWER((ABS(K366)^2)/($I$5*MAX(F366,0.1)^2),1/3)))-IFERROR(W366,0))))),MAX((MAX($D$16,POWER((ABS(K366)^2)/($I$5*MAX(F366,0.1)^2),1/3))),IFERROR(W366,0)-(MIN(ABS(IFERROR(AF366,0))*$D$18,ABS((MAX($D$16,POWER((ABS(K366)^2)/($I$5*MAX(F366,0.1)^2),1/3)))-IFERROR(W366,0))))))),MAX($D$16,POWER((ABS(K366)^2)/($I$5*MAX(F366,0.1)^2),1/3))),MAX($D$16,IFERROR(W366,0)))))))</f>
        <v/>
      </c>
      <c r="X366">
        <f>((F366)+(G366)*(W366))*(W366)</f>
        <v/>
      </c>
      <c r="Y366">
        <f>(((F366)+(G366)*(W366))*(W366))/MAX((F366)+2*(W366)*SQRT(1+(G366)^2),1E-6)</f>
        <v/>
      </c>
      <c r="Z366">
        <f>ABS(K366)/MAX(((F366)+(G366)*(W366))*(W366),1E-6)</f>
        <v/>
      </c>
      <c r="AA366">
        <f>E366+W366</f>
        <v/>
      </c>
      <c r="AB366">
        <f>AA366+((ABS(K366)/MAX(((F366)+(G366)*(W366))*(W366),1E-6))^2)/(2*$I$5)</f>
        <v/>
      </c>
      <c r="AC366">
        <f>((ABS(K366)*$D$6)/(MAX(((F366)+(G366)*(W366))*(W366),1E-6)*MAX(((((F366)+(G366)*(W366))*(W366))/MAX((F366)+2*(W366)*SQRT(1+(G366)^2),1E-6))^(2/3),1E-6)))^2</f>
        <v/>
      </c>
      <c r="AD366">
        <f>ABS(ABS(K366)/MAX(((F366)+(G366)*(W366))*(W366),1E-6))/SQRT($I$5*MAX((((F366)+(G366)*(W366))*(W366))/MAX((F366)+2*(G366)*(W366),1E-6),1E-6))</f>
        <v/>
      </c>
      <c r="AE366">
        <f>((F366)*(W366)^2)/2+(G366)*(W366)^3/3+(ABS(K366)^2)/($I$5*MAX(((F366)+(G366)*(W366))*(W366),1E-6))</f>
        <v/>
      </c>
      <c r="AF366">
        <f>IF($D$20=0,0,IFERROR(AB367+(((AC366+AC367)/2)*J367)+(IF(Z366&gt;Z367,$D$8*((Z366^2-Z367^2)/(2*$I$5)),$D$9*((Z367^2-Z366^2)/(2*$I$5)))+($D$10*(ABS(I367)/90)*(MAX(Z366^2,Z367^2)/(2*$I$5))))-AB366,0))</f>
        <v/>
      </c>
      <c r="AG366">
        <f>IF($D$20=0,1,IFERROR(IF(ROUND(AD366,3)=1,1,IF(AND(ABS(AF366)&lt;$D$19,AD366&lt;1),1,0)),0))</f>
        <v/>
      </c>
      <c r="AH366">
        <f>IFERROR(IF(V32="Supercritical",MAX($D$16,IFERROR(L366,MAX($D$16,POWER((ABS(K366)^2)/($I$5*MAX(F366,0.1)^2),1/3)))),IF(V32="Subcritical",MAX($D$16,IFERROR(W366,MAX($D$16,POWER((ABS(K366)^2)/($I$5*MAX(F366,0.1)^2),1/3)))),IF(AND(IFERROR(V366,0)=1,IFERROR(AG366,0)=1),IF(IFERROR(T366,-1E99)&gt;=IFERROR(AE366,-1E99),MAX($D$16,IFERROR(L366,MAX($D$16,POWER((ABS(K366)^2)/($I$5*MAX(F366,0.1)^2),1/3)))),MAX($D$16,IFERROR(W366,MAX($D$16,POWER((ABS(K366)^2)/($I$5*MAX(F366,0.1)^2),1/3))))),IF(IFERROR(V366,0)=1,MAX($D$16,IFERROR(L366,MAX($D$16,POWER((ABS(K366)^2)/($I$5*MAX(F366,0.1)^2),1/3)))),IF(IFERROR(AG366,0)=1,MAX($D$16,IFERROR(W366,MAX($D$16,POWER((ABS(K366)^2)/($I$5*MAX(F366,0.1)^2),1/3)))),MAX($D$16,POWER((ABS(K366)^2)/($I$5*MAX(F366,0.1)^2),1/3))))))),MAX($D$16,POWER((ABS(K366)^2)/($I$5*MAX(F366,0.1)^2),1/3)))</f>
        <v/>
      </c>
      <c r="AI366">
        <f>E366+AH366</f>
        <v/>
      </c>
      <c r="AJ366">
        <f>AI366+((ABS(K366)/MAX(((F366)+(G366)*(AH366))*(AH366),1E-6))^2)/(2*$I$5)</f>
        <v/>
      </c>
      <c r="AM366" t="n">
        <v>0</v>
      </c>
      <c r="AN366" t="n">
        <v>0</v>
      </c>
      <c r="AO366">
        <f>AM366+AN366</f>
        <v/>
      </c>
      <c r="AP366">
        <f>AP365+AO366</f>
        <v/>
      </c>
      <c r="AQ366">
        <f>ABS(ABS(K366)/MAX(((F366)+(G366)*(AH366))*(AH366),1E-6))/SQRT($I$5*MAX((((F366)+(G366)*(AH366))*(AH366))/MAX((F366)+2*(G366)*(AH366),1E-6),1E-6))</f>
        <v/>
      </c>
      <c r="AR366">
        <f>IF(AQ366&lt;1,"Subcritical","Supercritical")</f>
        <v/>
      </c>
      <c r="AS366">
        <f>((ABS(K366)*$D$6)/(MAX(((F366)+(G366)*(AH366))*(AH366),1E-6)*MAX(((((F366)+(G366)*(AH366))*(AH366))/MAX((F366)+2*(AH366)*SQRT(1+(G366)^2),1E-6))^(2/3),1E-6)))^2</f>
        <v/>
      </c>
    </row>
    <row r="367">
      <c r="A367" t="n">
        <v>218</v>
      </c>
      <c r="B367" t="n">
        <v>216.948</v>
      </c>
      <c r="C367" t="n">
        <v>616366.963</v>
      </c>
      <c r="D367" t="n">
        <v>3097690.395</v>
      </c>
      <c r="E367" t="n">
        <v>632.4535</v>
      </c>
      <c r="F367" t="n">
        <v>5.2</v>
      </c>
      <c r="G367" t="n">
        <v>0</v>
      </c>
      <c r="H367" t="inlineStr">
        <is>
          <t>Normal</t>
        </is>
      </c>
      <c r="I367" t="n">
        <v>0.06</v>
      </c>
      <c r="J367">
        <f>B367-B366</f>
        <v/>
      </c>
      <c r="K367">
        <f>MAX(0,K366-AO366)</f>
        <v/>
      </c>
      <c r="L367">
        <f>IF($D$20=0,IFERROR(L366,MAX($D$16,POWER((ABS(K367)^2)/($I$5*MAX(F367,0.1)^2),1/3))),IF(IFERROR(V366,0)=0,IFERROR(L366,MAX($D$16,POWER((ABS(K367)^2)/($I$5*MAX(F367,0.1)^2),1/3))),IF(OR(IFERROR(L367,0)=0,IFERROR(S366,0)&lt;1,IFERROR(S367,0)&lt;1),MAX($D$16,POWER((ABS(K367)^2)/($I$5*MAX(F367,0.1)^2),1/3)),IF(IFERROR(U367,0)&gt;0,MAX($D$16,IFERROR(L367,0)+((IFERROR(U367,0))*$D$18*IF((IFERROR(S367,0))&lt;1,1,-1))),IF(IFERROR(U367,0)&lt;0,IF(ABS((MAX($D$16,POWER((ABS(K367)^2)/($I$5*MAX(F367,0.1)^2),1/3)))-IFERROR(L367,0))&gt;$D$19,MAX($D$16,IF((MAX($D$16,POWER((ABS(K367)^2)/($I$5*MAX(F367,0.1)^2),1/3)))&gt;IFERROR(L367,0),MIN((MAX($D$16,POWER((ABS(K367)^2)/($I$5*MAX(F367,0.1)^2),1/3))),IFERROR(L367,0)+(MIN(ABS(IFERROR(U367,0))*$D$18,ABS((MAX($D$16,POWER((ABS(K367)^2)/($I$5*MAX(F367,0.1)^2),1/3)))-IFERROR(L367,0))))),MAX((MAX($D$16,POWER((ABS(K367)^2)/($I$5*MAX(F367,0.1)^2),1/3))),IFERROR(L367,0)-(MIN(ABS(IFERROR(U367,0))*$D$18,ABS((MAX($D$16,POWER((ABS(K367)^2)/($I$5*MAX(F367,0.1)^2),1/3)))-IFERROR(L367,0))))))),MAX($D$16,POWER((ABS(K367)^2)/($I$5*MAX(F367,0.1)^2),1/3))),MAX($D$16,IFERROR(L367,0)))))))</f>
        <v/>
      </c>
      <c r="M367">
        <f>((F367)+(G367)*(L367))*(L367)</f>
        <v/>
      </c>
      <c r="N367">
        <f>(((F367)+(G367)*(L367))*(L367))/MAX((F367)+2*(L367)*SQRT(1+(G367)^2),1E-6)</f>
        <v/>
      </c>
      <c r="O367">
        <f>ABS(K367)/MAX(((F367)+(G367)*(L367))*(L367),1E-6)</f>
        <v/>
      </c>
      <c r="P367">
        <f>E367+L367</f>
        <v/>
      </c>
      <c r="Q367">
        <f>P367+((ABS(K367)/MAX(((F367)+(G367)*(L367))*(L367),1E-6))^2)/(2*$I$5)</f>
        <v/>
      </c>
      <c r="R367">
        <f>((ABS(K367)*$D$6)/(MAX(((F367)+(G367)*(L367))*(L367),1E-6)*MAX(((((F367)+(G367)*(L367))*(L367))/MAX((F367)+2*(L367)*SQRT(1+(G367)^2),1E-6))^(2/3),1E-6)))^2</f>
        <v/>
      </c>
      <c r="S367">
        <f>ABS(ABS(K367)/MAX(((F367)+(G367)*(L367))*(L367),1E-6))/SQRT($I$5*MAX((((F367)+(G367)*(L367))*(L367))/MAX((F367)+2*(G367)*(L367),1E-6),1E-6))</f>
        <v/>
      </c>
      <c r="T367">
        <f>((F367)*(L367)^2)/2+(G367)*(L367)^3/3+(ABS(K367)^2)/($I$5*MAX(((F367)+(G367)*(L367))*(L367),1E-6))</f>
        <v/>
      </c>
      <c r="U367">
        <f>IF($D$20=0,0,IFERROR(Q366-(((R366+R367)/2)*J367)-(IF(O366&gt;O367,$D$8*((O366^2-O367^2)/(2*$I$5)),$D$9*((O367^2-O366^2)/(2*$I$5)))+($D$10*(ABS(I367)/90)*(MAX(O366^2,O367^2)/(2*$I$5))))-Q367,0))</f>
        <v/>
      </c>
      <c r="V367">
        <f>IF($D$20=0,1,IFERROR(IF(ROUND(S367,3)=1,1,IF(AND(ABS(U367)&lt;$D$19,S367&gt;1),1,0)),0))</f>
        <v/>
      </c>
      <c r="W367">
        <f>IF($D$20=0,IFERROR(W368,MAX($D$16,POWER((ABS(K367)^2)/($I$5*MAX(F367,0.1)^2),1/3))),IF(IFERROR(AG368,0)=0,IFERROR(W368,MAX($D$16,POWER((ABS(K367)^2)/($I$5*MAX(F367,0.1)^2),1/3))),IF(OR(IFERROR(W367,0)=0,IFERROR(AD368,0)&gt;1),MAX($D$16,POWER((ABS(K367)^2)/($I$5*MAX(F367,0.1)^2),1/3)),IF(IFERROR(AF367,0)&gt;0,MAX($D$16,IFERROR(W367,0)+((IFERROR(AF367,0))*$D$18*IF((IFERROR(AD367,0))&lt;1,1,-1))),IF(IFERROR(AF367,0)&lt;0,IF(ABS((MAX($D$16,POWER((ABS(K367)^2)/($I$5*MAX(F367,0.1)^2),1/3)))-IFERROR(W367,0))&gt;$D$19,MAX($D$16,IF((MAX($D$16,POWER((ABS(K367)^2)/($I$5*MAX(F367,0.1)^2),1/3)))&gt;IFERROR(W367,0),MIN((MAX($D$16,POWER((ABS(K367)^2)/($I$5*MAX(F367,0.1)^2),1/3))),IFERROR(W367,0)+(MIN(ABS(IFERROR(AF367,0))*$D$18,ABS((MAX($D$16,POWER((ABS(K367)^2)/($I$5*MAX(F367,0.1)^2),1/3)))-IFERROR(W367,0))))),MAX((MAX($D$16,POWER((ABS(K367)^2)/($I$5*MAX(F367,0.1)^2),1/3))),IFERROR(W367,0)-(MIN(ABS(IFERROR(AF367,0))*$D$18,ABS((MAX($D$16,POWER((ABS(K367)^2)/($I$5*MAX(F367,0.1)^2),1/3)))-IFERROR(W367,0))))))),MAX($D$16,POWER((ABS(K367)^2)/($I$5*MAX(F367,0.1)^2),1/3))),MAX($D$16,IFERROR(W367,0)))))))</f>
        <v/>
      </c>
      <c r="X367">
        <f>((F367)+(G367)*(W367))*(W367)</f>
        <v/>
      </c>
      <c r="Y367">
        <f>(((F367)+(G367)*(W367))*(W367))/MAX((F367)+2*(W367)*SQRT(1+(G367)^2),1E-6)</f>
        <v/>
      </c>
      <c r="Z367">
        <f>ABS(K367)/MAX(((F367)+(G367)*(W367))*(W367),1E-6)</f>
        <v/>
      </c>
      <c r="AA367">
        <f>E367+W367</f>
        <v/>
      </c>
      <c r="AB367">
        <f>AA367+((ABS(K367)/MAX(((F367)+(G367)*(W367))*(W367),1E-6))^2)/(2*$I$5)</f>
        <v/>
      </c>
      <c r="AC367">
        <f>((ABS(K367)*$D$6)/(MAX(((F367)+(G367)*(W367))*(W367),1E-6)*MAX(((((F367)+(G367)*(W367))*(W367))/MAX((F367)+2*(W367)*SQRT(1+(G367)^2),1E-6))^(2/3),1E-6)))^2</f>
        <v/>
      </c>
      <c r="AD367">
        <f>ABS(ABS(K367)/MAX(((F367)+(G367)*(W367))*(W367),1E-6))/SQRT($I$5*MAX((((F367)+(G367)*(W367))*(W367))/MAX((F367)+2*(G367)*(W367),1E-6),1E-6))</f>
        <v/>
      </c>
      <c r="AE367">
        <f>((F367)*(W367)^2)/2+(G367)*(W367)^3/3+(ABS(K367)^2)/($I$5*MAX(((F367)+(G367)*(W367))*(W367),1E-6))</f>
        <v/>
      </c>
      <c r="AF367">
        <f>IF($D$20=0,0,IFERROR(AB368+(((AC367+AC368)/2)*J368)+(IF(Z367&gt;Z368,$D$8*((Z367^2-Z368^2)/(2*$I$5)),$D$9*((Z368^2-Z367^2)/(2*$I$5)))+($D$10*(ABS(I368)/90)*(MAX(Z367^2,Z368^2)/(2*$I$5))))-AB367,0))</f>
        <v/>
      </c>
      <c r="AG367">
        <f>IF($D$20=0,1,IFERROR(IF(ROUND(AD367,3)=1,1,IF(AND(ABS(AF367)&lt;$D$19,AD367&lt;1),1,0)),0))</f>
        <v/>
      </c>
      <c r="AH367">
        <f>IFERROR(IF(V32="Supercritical",MAX($D$16,IFERROR(L367,MAX($D$16,POWER((ABS(K367)^2)/($I$5*MAX(F367,0.1)^2),1/3)))),IF(V32="Subcritical",MAX($D$16,IFERROR(W367,MAX($D$16,POWER((ABS(K367)^2)/($I$5*MAX(F367,0.1)^2),1/3)))),IF(AND(IFERROR(V367,0)=1,IFERROR(AG367,0)=1),IF(IFERROR(T367,-1E99)&gt;=IFERROR(AE367,-1E99),MAX($D$16,IFERROR(L367,MAX($D$16,POWER((ABS(K367)^2)/($I$5*MAX(F367,0.1)^2),1/3)))),MAX($D$16,IFERROR(W367,MAX($D$16,POWER((ABS(K367)^2)/($I$5*MAX(F367,0.1)^2),1/3))))),IF(IFERROR(V367,0)=1,MAX($D$16,IFERROR(L367,MAX($D$16,POWER((ABS(K367)^2)/($I$5*MAX(F367,0.1)^2),1/3)))),IF(IFERROR(AG367,0)=1,MAX($D$16,IFERROR(W367,MAX($D$16,POWER((ABS(K367)^2)/($I$5*MAX(F367,0.1)^2),1/3)))),MAX($D$16,POWER((ABS(K367)^2)/($I$5*MAX(F367,0.1)^2),1/3))))))),MAX($D$16,POWER((ABS(K367)^2)/($I$5*MAX(F367,0.1)^2),1/3)))</f>
        <v/>
      </c>
      <c r="AI367">
        <f>E367+AH367</f>
        <v/>
      </c>
      <c r="AJ367">
        <f>AI367+((ABS(K367)/MAX(((F367)+(G367)*(AH367))*(AH367),1E-6))^2)/(2*$I$5)</f>
        <v/>
      </c>
      <c r="AM367" t="n">
        <v>0</v>
      </c>
      <c r="AN367" t="n">
        <v>0</v>
      </c>
      <c r="AO367">
        <f>AM367+AN367</f>
        <v/>
      </c>
      <c r="AP367">
        <f>AP366+AO367</f>
        <v/>
      </c>
      <c r="AQ367">
        <f>ABS(ABS(K367)/MAX(((F367)+(G367)*(AH367))*(AH367),1E-6))/SQRT($I$5*MAX((((F367)+(G367)*(AH367))*(AH367))/MAX((F367)+2*(G367)*(AH367),1E-6),1E-6))</f>
        <v/>
      </c>
      <c r="AR367">
        <f>IF(AQ367&lt;1,"Subcritical","Supercritical")</f>
        <v/>
      </c>
      <c r="AS367">
        <f>((ABS(K367)*$D$6)/(MAX(((F367)+(G367)*(AH367))*(AH367),1E-6)*MAX(((((F367)+(G367)*(AH367))*(AH367))/MAX((F367)+2*(AH367)*SQRT(1+(G367)^2),1E-6))^(2/3),1E-6)))^2</f>
        <v/>
      </c>
    </row>
    <row r="368">
      <c r="A368" t="n">
        <v>219</v>
      </c>
      <c r="B368" t="n">
        <v>217.948</v>
      </c>
      <c r="C368" t="n">
        <v>616365.964</v>
      </c>
      <c r="D368" t="n">
        <v>3097690.348</v>
      </c>
      <c r="E368" t="n">
        <v>632.453</v>
      </c>
      <c r="F368" t="n">
        <v>5.2</v>
      </c>
      <c r="G368" t="n">
        <v>0</v>
      </c>
      <c r="H368" t="inlineStr">
        <is>
          <t>Normal</t>
        </is>
      </c>
      <c r="I368" t="n">
        <v>0.057</v>
      </c>
      <c r="J368">
        <f>B368-B367</f>
        <v/>
      </c>
      <c r="K368">
        <f>MAX(0,K367-AO367)</f>
        <v/>
      </c>
      <c r="L368">
        <f>IF($D$20=0,IFERROR(L367,MAX($D$16,POWER((ABS(K368)^2)/($I$5*MAX(F368,0.1)^2),1/3))),IF(IFERROR(V367,0)=0,IFERROR(L367,MAX($D$16,POWER((ABS(K368)^2)/($I$5*MAX(F368,0.1)^2),1/3))),IF(OR(IFERROR(L368,0)=0,IFERROR(S367,0)&lt;1,IFERROR(S368,0)&lt;1),MAX($D$16,POWER((ABS(K368)^2)/($I$5*MAX(F368,0.1)^2),1/3)),IF(IFERROR(U368,0)&gt;0,MAX($D$16,IFERROR(L368,0)+((IFERROR(U368,0))*$D$18*IF((IFERROR(S368,0))&lt;1,1,-1))),IF(IFERROR(U368,0)&lt;0,IF(ABS((MAX($D$16,POWER((ABS(K368)^2)/($I$5*MAX(F368,0.1)^2),1/3)))-IFERROR(L368,0))&gt;$D$19,MAX($D$16,IF((MAX($D$16,POWER((ABS(K368)^2)/($I$5*MAX(F368,0.1)^2),1/3)))&gt;IFERROR(L368,0),MIN((MAX($D$16,POWER((ABS(K368)^2)/($I$5*MAX(F368,0.1)^2),1/3))),IFERROR(L368,0)+(MIN(ABS(IFERROR(U368,0))*$D$18,ABS((MAX($D$16,POWER((ABS(K368)^2)/($I$5*MAX(F368,0.1)^2),1/3)))-IFERROR(L368,0))))),MAX((MAX($D$16,POWER((ABS(K368)^2)/($I$5*MAX(F368,0.1)^2),1/3))),IFERROR(L368,0)-(MIN(ABS(IFERROR(U368,0))*$D$18,ABS((MAX($D$16,POWER((ABS(K368)^2)/($I$5*MAX(F368,0.1)^2),1/3)))-IFERROR(L368,0))))))),MAX($D$16,POWER((ABS(K368)^2)/($I$5*MAX(F368,0.1)^2),1/3))),MAX($D$16,IFERROR(L368,0)))))))</f>
        <v/>
      </c>
      <c r="M368">
        <f>((F368)+(G368)*(L368))*(L368)</f>
        <v/>
      </c>
      <c r="N368">
        <f>(((F368)+(G368)*(L368))*(L368))/MAX((F368)+2*(L368)*SQRT(1+(G368)^2),1E-6)</f>
        <v/>
      </c>
      <c r="O368">
        <f>ABS(K368)/MAX(((F368)+(G368)*(L368))*(L368),1E-6)</f>
        <v/>
      </c>
      <c r="P368">
        <f>E368+L368</f>
        <v/>
      </c>
      <c r="Q368">
        <f>P368+((ABS(K368)/MAX(((F368)+(G368)*(L368))*(L368),1E-6))^2)/(2*$I$5)</f>
        <v/>
      </c>
      <c r="R368">
        <f>((ABS(K368)*$D$6)/(MAX(((F368)+(G368)*(L368))*(L368),1E-6)*MAX(((((F368)+(G368)*(L368))*(L368))/MAX((F368)+2*(L368)*SQRT(1+(G368)^2),1E-6))^(2/3),1E-6)))^2</f>
        <v/>
      </c>
      <c r="S368">
        <f>ABS(ABS(K368)/MAX(((F368)+(G368)*(L368))*(L368),1E-6))/SQRT($I$5*MAX((((F368)+(G368)*(L368))*(L368))/MAX((F368)+2*(G368)*(L368),1E-6),1E-6))</f>
        <v/>
      </c>
      <c r="T368">
        <f>((F368)*(L368)^2)/2+(G368)*(L368)^3/3+(ABS(K368)^2)/($I$5*MAX(((F368)+(G368)*(L368))*(L368),1E-6))</f>
        <v/>
      </c>
      <c r="U368">
        <f>IF($D$20=0,0,IFERROR(Q367-(((R367+R368)/2)*J368)-(IF(O367&gt;O368,$D$8*((O367^2-O368^2)/(2*$I$5)),$D$9*((O368^2-O367^2)/(2*$I$5)))+($D$10*(ABS(I368)/90)*(MAX(O367^2,O368^2)/(2*$I$5))))-Q368,0))</f>
        <v/>
      </c>
      <c r="V368">
        <f>IF($D$20=0,1,IFERROR(IF(ROUND(S368,3)=1,1,IF(AND(ABS(U368)&lt;$D$19,S368&gt;1),1,0)),0))</f>
        <v/>
      </c>
      <c r="W368">
        <f>IF($D$20=0,IFERROR(W369,MAX($D$16,POWER((ABS(K368)^2)/($I$5*MAX(F368,0.1)^2),1/3))),IF(IFERROR(AG369,0)=0,IFERROR(W369,MAX($D$16,POWER((ABS(K368)^2)/($I$5*MAX(F368,0.1)^2),1/3))),IF(OR(IFERROR(W368,0)=0,IFERROR(AD369,0)&gt;1),MAX($D$16,POWER((ABS(K368)^2)/($I$5*MAX(F368,0.1)^2),1/3)),IF(IFERROR(AF368,0)&gt;0,MAX($D$16,IFERROR(W368,0)+((IFERROR(AF368,0))*$D$18*IF((IFERROR(AD368,0))&lt;1,1,-1))),IF(IFERROR(AF368,0)&lt;0,IF(ABS((MAX($D$16,POWER((ABS(K368)^2)/($I$5*MAX(F368,0.1)^2),1/3)))-IFERROR(W368,0))&gt;$D$19,MAX($D$16,IF((MAX($D$16,POWER((ABS(K368)^2)/($I$5*MAX(F368,0.1)^2),1/3)))&gt;IFERROR(W368,0),MIN((MAX($D$16,POWER((ABS(K368)^2)/($I$5*MAX(F368,0.1)^2),1/3))),IFERROR(W368,0)+(MIN(ABS(IFERROR(AF368,0))*$D$18,ABS((MAX($D$16,POWER((ABS(K368)^2)/($I$5*MAX(F368,0.1)^2),1/3)))-IFERROR(W368,0))))),MAX((MAX($D$16,POWER((ABS(K368)^2)/($I$5*MAX(F368,0.1)^2),1/3))),IFERROR(W368,0)-(MIN(ABS(IFERROR(AF368,0))*$D$18,ABS((MAX($D$16,POWER((ABS(K368)^2)/($I$5*MAX(F368,0.1)^2),1/3)))-IFERROR(W368,0))))))),MAX($D$16,POWER((ABS(K368)^2)/($I$5*MAX(F368,0.1)^2),1/3))),MAX($D$16,IFERROR(W368,0)))))))</f>
        <v/>
      </c>
      <c r="X368">
        <f>((F368)+(G368)*(W368))*(W368)</f>
        <v/>
      </c>
      <c r="Y368">
        <f>(((F368)+(G368)*(W368))*(W368))/MAX((F368)+2*(W368)*SQRT(1+(G368)^2),1E-6)</f>
        <v/>
      </c>
      <c r="Z368">
        <f>ABS(K368)/MAX(((F368)+(G368)*(W368))*(W368),1E-6)</f>
        <v/>
      </c>
      <c r="AA368">
        <f>E368+W368</f>
        <v/>
      </c>
      <c r="AB368">
        <f>AA368+((ABS(K368)/MAX(((F368)+(G368)*(W368))*(W368),1E-6))^2)/(2*$I$5)</f>
        <v/>
      </c>
      <c r="AC368">
        <f>((ABS(K368)*$D$6)/(MAX(((F368)+(G368)*(W368))*(W368),1E-6)*MAX(((((F368)+(G368)*(W368))*(W368))/MAX((F368)+2*(W368)*SQRT(1+(G368)^2),1E-6))^(2/3),1E-6)))^2</f>
        <v/>
      </c>
      <c r="AD368">
        <f>ABS(ABS(K368)/MAX(((F368)+(G368)*(W368))*(W368),1E-6))/SQRT($I$5*MAX((((F368)+(G368)*(W368))*(W368))/MAX((F368)+2*(G368)*(W368),1E-6),1E-6))</f>
        <v/>
      </c>
      <c r="AE368">
        <f>((F368)*(W368)^2)/2+(G368)*(W368)^3/3+(ABS(K368)^2)/($I$5*MAX(((F368)+(G368)*(W368))*(W368),1E-6))</f>
        <v/>
      </c>
      <c r="AF368">
        <f>IF($D$20=0,0,IFERROR(AB369+(((AC368+AC369)/2)*J369)+(IF(Z368&gt;Z369,$D$8*((Z368^2-Z369^2)/(2*$I$5)),$D$9*((Z369^2-Z368^2)/(2*$I$5)))+($D$10*(ABS(I369)/90)*(MAX(Z368^2,Z369^2)/(2*$I$5))))-AB368,0))</f>
        <v/>
      </c>
      <c r="AG368">
        <f>IF($D$20=0,1,IFERROR(IF(ROUND(AD368,3)=1,1,IF(AND(ABS(AF368)&lt;$D$19,AD368&lt;1),1,0)),0))</f>
        <v/>
      </c>
      <c r="AH368">
        <f>IFERROR(IF(V32="Supercritical",MAX($D$16,IFERROR(L368,MAX($D$16,POWER((ABS(K368)^2)/($I$5*MAX(F368,0.1)^2),1/3)))),IF(V32="Subcritical",MAX($D$16,IFERROR(W368,MAX($D$16,POWER((ABS(K368)^2)/($I$5*MAX(F368,0.1)^2),1/3)))),IF(AND(IFERROR(V368,0)=1,IFERROR(AG368,0)=1),IF(IFERROR(T368,-1E99)&gt;=IFERROR(AE368,-1E99),MAX($D$16,IFERROR(L368,MAX($D$16,POWER((ABS(K368)^2)/($I$5*MAX(F368,0.1)^2),1/3)))),MAX($D$16,IFERROR(W368,MAX($D$16,POWER((ABS(K368)^2)/($I$5*MAX(F368,0.1)^2),1/3))))),IF(IFERROR(V368,0)=1,MAX($D$16,IFERROR(L368,MAX($D$16,POWER((ABS(K368)^2)/($I$5*MAX(F368,0.1)^2),1/3)))),IF(IFERROR(AG368,0)=1,MAX($D$16,IFERROR(W368,MAX($D$16,POWER((ABS(K368)^2)/($I$5*MAX(F368,0.1)^2),1/3)))),MAX($D$16,POWER((ABS(K368)^2)/($I$5*MAX(F368,0.1)^2),1/3))))))),MAX($D$16,POWER((ABS(K368)^2)/($I$5*MAX(F368,0.1)^2),1/3)))</f>
        <v/>
      </c>
      <c r="AI368">
        <f>E368+AH368</f>
        <v/>
      </c>
      <c r="AJ368">
        <f>AI368+((ABS(K368)/MAX(((F368)+(G368)*(AH368))*(AH368),1E-6))^2)/(2*$I$5)</f>
        <v/>
      </c>
      <c r="AM368" t="n">
        <v>0</v>
      </c>
      <c r="AN368" t="n">
        <v>0</v>
      </c>
      <c r="AO368">
        <f>AM368+AN368</f>
        <v/>
      </c>
      <c r="AP368">
        <f>AP367+AO368</f>
        <v/>
      </c>
      <c r="AQ368">
        <f>ABS(ABS(K368)/MAX(((F368)+(G368)*(AH368))*(AH368),1E-6))/SQRT($I$5*MAX((((F368)+(G368)*(AH368))*(AH368))/MAX((F368)+2*(G368)*(AH368),1E-6),1E-6))</f>
        <v/>
      </c>
      <c r="AR368">
        <f>IF(AQ368&lt;1,"Subcritical","Supercritical")</f>
        <v/>
      </c>
      <c r="AS368">
        <f>((ABS(K368)*$D$6)/(MAX(((F368)+(G368)*(AH368))*(AH368),1E-6)*MAX(((((F368)+(G368)*(AH368))*(AH368))/MAX((F368)+2*(AH368)*SQRT(1+(G368)^2),1E-6))^(2/3),1E-6)))^2</f>
        <v/>
      </c>
    </row>
    <row r="369">
      <c r="A369" t="n">
        <v>220</v>
      </c>
      <c r="B369" t="n">
        <v>218.948</v>
      </c>
      <c r="C369" t="n">
        <v>616364.965</v>
      </c>
      <c r="D369" t="n">
        <v>3097690.3</v>
      </c>
      <c r="E369" t="n">
        <v>632.4525</v>
      </c>
      <c r="F369" t="n">
        <v>5.2</v>
      </c>
      <c r="G369" t="n">
        <v>0</v>
      </c>
      <c r="H369" t="inlineStr">
        <is>
          <t>Normal</t>
        </is>
      </c>
      <c r="I369" t="n">
        <v>0.057</v>
      </c>
      <c r="J369">
        <f>B369-B368</f>
        <v/>
      </c>
      <c r="K369">
        <f>MAX(0,K368-AO368)</f>
        <v/>
      </c>
      <c r="L369">
        <f>IF($D$20=0,IFERROR(L368,MAX($D$16,POWER((ABS(K369)^2)/($I$5*MAX(F369,0.1)^2),1/3))),IF(IFERROR(V368,0)=0,IFERROR(L368,MAX($D$16,POWER((ABS(K369)^2)/($I$5*MAX(F369,0.1)^2),1/3))),IF(OR(IFERROR(L369,0)=0,IFERROR(S368,0)&lt;1,IFERROR(S369,0)&lt;1),MAX($D$16,POWER((ABS(K369)^2)/($I$5*MAX(F369,0.1)^2),1/3)),IF(IFERROR(U369,0)&gt;0,MAX($D$16,IFERROR(L369,0)+((IFERROR(U369,0))*$D$18*IF((IFERROR(S369,0))&lt;1,1,-1))),IF(IFERROR(U369,0)&lt;0,IF(ABS((MAX($D$16,POWER((ABS(K369)^2)/($I$5*MAX(F369,0.1)^2),1/3)))-IFERROR(L369,0))&gt;$D$19,MAX($D$16,IF((MAX($D$16,POWER((ABS(K369)^2)/($I$5*MAX(F369,0.1)^2),1/3)))&gt;IFERROR(L369,0),MIN((MAX($D$16,POWER((ABS(K369)^2)/($I$5*MAX(F369,0.1)^2),1/3))),IFERROR(L369,0)+(MIN(ABS(IFERROR(U369,0))*$D$18,ABS((MAX($D$16,POWER((ABS(K369)^2)/($I$5*MAX(F369,0.1)^2),1/3)))-IFERROR(L369,0))))),MAX((MAX($D$16,POWER((ABS(K369)^2)/($I$5*MAX(F369,0.1)^2),1/3))),IFERROR(L369,0)-(MIN(ABS(IFERROR(U369,0))*$D$18,ABS((MAX($D$16,POWER((ABS(K369)^2)/($I$5*MAX(F369,0.1)^2),1/3)))-IFERROR(L369,0))))))),MAX($D$16,POWER((ABS(K369)^2)/($I$5*MAX(F369,0.1)^2),1/3))),MAX($D$16,IFERROR(L369,0)))))))</f>
        <v/>
      </c>
      <c r="M369">
        <f>((F369)+(G369)*(L369))*(L369)</f>
        <v/>
      </c>
      <c r="N369">
        <f>(((F369)+(G369)*(L369))*(L369))/MAX((F369)+2*(L369)*SQRT(1+(G369)^2),1E-6)</f>
        <v/>
      </c>
      <c r="O369">
        <f>ABS(K369)/MAX(((F369)+(G369)*(L369))*(L369),1E-6)</f>
        <v/>
      </c>
      <c r="P369">
        <f>E369+L369</f>
        <v/>
      </c>
      <c r="Q369">
        <f>P369+((ABS(K369)/MAX(((F369)+(G369)*(L369))*(L369),1E-6))^2)/(2*$I$5)</f>
        <v/>
      </c>
      <c r="R369">
        <f>((ABS(K369)*$D$6)/(MAX(((F369)+(G369)*(L369))*(L369),1E-6)*MAX(((((F369)+(G369)*(L369))*(L369))/MAX((F369)+2*(L369)*SQRT(1+(G369)^2),1E-6))^(2/3),1E-6)))^2</f>
        <v/>
      </c>
      <c r="S369">
        <f>ABS(ABS(K369)/MAX(((F369)+(G369)*(L369))*(L369),1E-6))/SQRT($I$5*MAX((((F369)+(G369)*(L369))*(L369))/MAX((F369)+2*(G369)*(L369),1E-6),1E-6))</f>
        <v/>
      </c>
      <c r="T369">
        <f>((F369)*(L369)^2)/2+(G369)*(L369)^3/3+(ABS(K369)^2)/($I$5*MAX(((F369)+(G369)*(L369))*(L369),1E-6))</f>
        <v/>
      </c>
      <c r="U369">
        <f>IF($D$20=0,0,IFERROR(Q368-(((R368+R369)/2)*J369)-(IF(O368&gt;O369,$D$8*((O368^2-O369^2)/(2*$I$5)),$D$9*((O369^2-O368^2)/(2*$I$5)))+($D$10*(ABS(I369)/90)*(MAX(O368^2,O369^2)/(2*$I$5))))-Q369,0))</f>
        <v/>
      </c>
      <c r="V369">
        <f>IF($D$20=0,1,IFERROR(IF(ROUND(S369,3)=1,1,IF(AND(ABS(U369)&lt;$D$19,S369&gt;1),1,0)),0))</f>
        <v/>
      </c>
      <c r="W369">
        <f>IF($D$20=0,IFERROR(W370,MAX($D$16,POWER((ABS(K369)^2)/($I$5*MAX(F369,0.1)^2),1/3))),IF(IFERROR(AG370,0)=0,IFERROR(W370,MAX($D$16,POWER((ABS(K369)^2)/($I$5*MAX(F369,0.1)^2),1/3))),IF(OR(IFERROR(W369,0)=0,IFERROR(AD370,0)&gt;1),MAX($D$16,POWER((ABS(K369)^2)/($I$5*MAX(F369,0.1)^2),1/3)),IF(IFERROR(AF369,0)&gt;0,MAX($D$16,IFERROR(W369,0)+((IFERROR(AF369,0))*$D$18*IF((IFERROR(AD369,0))&lt;1,1,-1))),IF(IFERROR(AF369,0)&lt;0,IF(ABS((MAX($D$16,POWER((ABS(K369)^2)/($I$5*MAX(F369,0.1)^2),1/3)))-IFERROR(W369,0))&gt;$D$19,MAX($D$16,IF((MAX($D$16,POWER((ABS(K369)^2)/($I$5*MAX(F369,0.1)^2),1/3)))&gt;IFERROR(W369,0),MIN((MAX($D$16,POWER((ABS(K369)^2)/($I$5*MAX(F369,0.1)^2),1/3))),IFERROR(W369,0)+(MIN(ABS(IFERROR(AF369,0))*$D$18,ABS((MAX($D$16,POWER((ABS(K369)^2)/($I$5*MAX(F369,0.1)^2),1/3)))-IFERROR(W369,0))))),MAX((MAX($D$16,POWER((ABS(K369)^2)/($I$5*MAX(F369,0.1)^2),1/3))),IFERROR(W369,0)-(MIN(ABS(IFERROR(AF369,0))*$D$18,ABS((MAX($D$16,POWER((ABS(K369)^2)/($I$5*MAX(F369,0.1)^2),1/3)))-IFERROR(W369,0))))))),MAX($D$16,POWER((ABS(K369)^2)/($I$5*MAX(F369,0.1)^2),1/3))),MAX($D$16,IFERROR(W369,0)))))))</f>
        <v/>
      </c>
      <c r="X369">
        <f>((F369)+(G369)*(W369))*(W369)</f>
        <v/>
      </c>
      <c r="Y369">
        <f>(((F369)+(G369)*(W369))*(W369))/MAX((F369)+2*(W369)*SQRT(1+(G369)^2),1E-6)</f>
        <v/>
      </c>
      <c r="Z369">
        <f>ABS(K369)/MAX(((F369)+(G369)*(W369))*(W369),1E-6)</f>
        <v/>
      </c>
      <c r="AA369">
        <f>E369+W369</f>
        <v/>
      </c>
      <c r="AB369">
        <f>AA369+((ABS(K369)/MAX(((F369)+(G369)*(W369))*(W369),1E-6))^2)/(2*$I$5)</f>
        <v/>
      </c>
      <c r="AC369">
        <f>((ABS(K369)*$D$6)/(MAX(((F369)+(G369)*(W369))*(W369),1E-6)*MAX(((((F369)+(G369)*(W369))*(W369))/MAX((F369)+2*(W369)*SQRT(1+(G369)^2),1E-6))^(2/3),1E-6)))^2</f>
        <v/>
      </c>
      <c r="AD369">
        <f>ABS(ABS(K369)/MAX(((F369)+(G369)*(W369))*(W369),1E-6))/SQRT($I$5*MAX((((F369)+(G369)*(W369))*(W369))/MAX((F369)+2*(G369)*(W369),1E-6),1E-6))</f>
        <v/>
      </c>
      <c r="AE369">
        <f>((F369)*(W369)^2)/2+(G369)*(W369)^3/3+(ABS(K369)^2)/($I$5*MAX(((F369)+(G369)*(W369))*(W369),1E-6))</f>
        <v/>
      </c>
      <c r="AF369">
        <f>IF($D$20=0,0,IFERROR(AB370+(((AC369+AC370)/2)*J370)+(IF(Z369&gt;Z370,$D$8*((Z369^2-Z370^2)/(2*$I$5)),$D$9*((Z370^2-Z369^2)/(2*$I$5)))+($D$10*(ABS(I370)/90)*(MAX(Z369^2,Z370^2)/(2*$I$5))))-AB369,0))</f>
        <v/>
      </c>
      <c r="AG369">
        <f>IF($D$20=0,1,IFERROR(IF(ROUND(AD369,3)=1,1,IF(AND(ABS(AF369)&lt;$D$19,AD369&lt;1),1,0)),0))</f>
        <v/>
      </c>
      <c r="AH369">
        <f>IFERROR(IF(V32="Supercritical",MAX($D$16,IFERROR(L369,MAX($D$16,POWER((ABS(K369)^2)/($I$5*MAX(F369,0.1)^2),1/3)))),IF(V32="Subcritical",MAX($D$16,IFERROR(W369,MAX($D$16,POWER((ABS(K369)^2)/($I$5*MAX(F369,0.1)^2),1/3)))),IF(AND(IFERROR(V369,0)=1,IFERROR(AG369,0)=1),IF(IFERROR(T369,-1E99)&gt;=IFERROR(AE369,-1E99),MAX($D$16,IFERROR(L369,MAX($D$16,POWER((ABS(K369)^2)/($I$5*MAX(F369,0.1)^2),1/3)))),MAX($D$16,IFERROR(W369,MAX($D$16,POWER((ABS(K369)^2)/($I$5*MAX(F369,0.1)^2),1/3))))),IF(IFERROR(V369,0)=1,MAX($D$16,IFERROR(L369,MAX($D$16,POWER((ABS(K369)^2)/($I$5*MAX(F369,0.1)^2),1/3)))),IF(IFERROR(AG369,0)=1,MAX($D$16,IFERROR(W369,MAX($D$16,POWER((ABS(K369)^2)/($I$5*MAX(F369,0.1)^2),1/3)))),MAX($D$16,POWER((ABS(K369)^2)/($I$5*MAX(F369,0.1)^2),1/3))))))),MAX($D$16,POWER((ABS(K369)^2)/($I$5*MAX(F369,0.1)^2),1/3)))</f>
        <v/>
      </c>
      <c r="AI369">
        <f>E369+AH369</f>
        <v/>
      </c>
      <c r="AJ369">
        <f>AI369+((ABS(K369)/MAX(((F369)+(G369)*(AH369))*(AH369),1E-6))^2)/(2*$I$5)</f>
        <v/>
      </c>
      <c r="AM369" t="n">
        <v>0</v>
      </c>
      <c r="AN369" t="n">
        <v>0</v>
      </c>
      <c r="AO369">
        <f>AM369+AN369</f>
        <v/>
      </c>
      <c r="AP369">
        <f>AP368+AO369</f>
        <v/>
      </c>
      <c r="AQ369">
        <f>ABS(ABS(K369)/MAX(((F369)+(G369)*(AH369))*(AH369),1E-6))/SQRT($I$5*MAX((((F369)+(G369)*(AH369))*(AH369))/MAX((F369)+2*(G369)*(AH369),1E-6),1E-6))</f>
        <v/>
      </c>
      <c r="AR369">
        <f>IF(AQ369&lt;1,"Subcritical","Supercritical")</f>
        <v/>
      </c>
      <c r="AS369">
        <f>((ABS(K369)*$D$6)/(MAX(((F369)+(G369)*(AH369))*(AH369),1E-6)*MAX(((((F369)+(G369)*(AH369))*(AH369))/MAX((F369)+2*(AH369)*SQRT(1+(G369)^2),1E-6))^(2/3),1E-6)))^2</f>
        <v/>
      </c>
    </row>
    <row r="370">
      <c r="A370" t="n">
        <v>221</v>
      </c>
      <c r="B370" t="n">
        <v>219.948</v>
      </c>
      <c r="C370" t="n">
        <v>616363.966</v>
      </c>
      <c r="D370" t="n">
        <v>3097690.253</v>
      </c>
      <c r="E370" t="n">
        <v>632.452</v>
      </c>
      <c r="F370" t="n">
        <v>5.2</v>
      </c>
      <c r="G370" t="n">
        <v>0</v>
      </c>
      <c r="H370" t="inlineStr">
        <is>
          <t>Normal</t>
        </is>
      </c>
      <c r="I370" t="n">
        <v>0.057</v>
      </c>
      <c r="J370">
        <f>B370-B369</f>
        <v/>
      </c>
      <c r="K370">
        <f>MAX(0,K369-AO369)</f>
        <v/>
      </c>
      <c r="L370">
        <f>IF($D$20=0,IFERROR(L369,MAX($D$16,POWER((ABS(K370)^2)/($I$5*MAX(F370,0.1)^2),1/3))),IF(IFERROR(V369,0)=0,IFERROR(L369,MAX($D$16,POWER((ABS(K370)^2)/($I$5*MAX(F370,0.1)^2),1/3))),IF(OR(IFERROR(L370,0)=0,IFERROR(S369,0)&lt;1,IFERROR(S370,0)&lt;1),MAX($D$16,POWER((ABS(K370)^2)/($I$5*MAX(F370,0.1)^2),1/3)),IF(IFERROR(U370,0)&gt;0,MAX($D$16,IFERROR(L370,0)+((IFERROR(U370,0))*$D$18*IF((IFERROR(S370,0))&lt;1,1,-1))),IF(IFERROR(U370,0)&lt;0,IF(ABS((MAX($D$16,POWER((ABS(K370)^2)/($I$5*MAX(F370,0.1)^2),1/3)))-IFERROR(L370,0))&gt;$D$19,MAX($D$16,IF((MAX($D$16,POWER((ABS(K370)^2)/($I$5*MAX(F370,0.1)^2),1/3)))&gt;IFERROR(L370,0),MIN((MAX($D$16,POWER((ABS(K370)^2)/($I$5*MAX(F370,0.1)^2),1/3))),IFERROR(L370,0)+(MIN(ABS(IFERROR(U370,0))*$D$18,ABS((MAX($D$16,POWER((ABS(K370)^2)/($I$5*MAX(F370,0.1)^2),1/3)))-IFERROR(L370,0))))),MAX((MAX($D$16,POWER((ABS(K370)^2)/($I$5*MAX(F370,0.1)^2),1/3))),IFERROR(L370,0)-(MIN(ABS(IFERROR(U370,0))*$D$18,ABS((MAX($D$16,POWER((ABS(K370)^2)/($I$5*MAX(F370,0.1)^2),1/3)))-IFERROR(L370,0))))))),MAX($D$16,POWER((ABS(K370)^2)/($I$5*MAX(F370,0.1)^2),1/3))),MAX($D$16,IFERROR(L370,0)))))))</f>
        <v/>
      </c>
      <c r="M370">
        <f>((F370)+(G370)*(L370))*(L370)</f>
        <v/>
      </c>
      <c r="N370">
        <f>(((F370)+(G370)*(L370))*(L370))/MAX((F370)+2*(L370)*SQRT(1+(G370)^2),1E-6)</f>
        <v/>
      </c>
      <c r="O370">
        <f>ABS(K370)/MAX(((F370)+(G370)*(L370))*(L370),1E-6)</f>
        <v/>
      </c>
      <c r="P370">
        <f>E370+L370</f>
        <v/>
      </c>
      <c r="Q370">
        <f>P370+((ABS(K370)/MAX(((F370)+(G370)*(L370))*(L370),1E-6))^2)/(2*$I$5)</f>
        <v/>
      </c>
      <c r="R370">
        <f>((ABS(K370)*$D$6)/(MAX(((F370)+(G370)*(L370))*(L370),1E-6)*MAX(((((F370)+(G370)*(L370))*(L370))/MAX((F370)+2*(L370)*SQRT(1+(G370)^2),1E-6))^(2/3),1E-6)))^2</f>
        <v/>
      </c>
      <c r="S370">
        <f>ABS(ABS(K370)/MAX(((F370)+(G370)*(L370))*(L370),1E-6))/SQRT($I$5*MAX((((F370)+(G370)*(L370))*(L370))/MAX((F370)+2*(G370)*(L370),1E-6),1E-6))</f>
        <v/>
      </c>
      <c r="T370">
        <f>((F370)*(L370)^2)/2+(G370)*(L370)^3/3+(ABS(K370)^2)/($I$5*MAX(((F370)+(G370)*(L370))*(L370),1E-6))</f>
        <v/>
      </c>
      <c r="U370">
        <f>IF($D$20=0,0,IFERROR(Q369-(((R369+R370)/2)*J370)-(IF(O369&gt;O370,$D$8*((O369^2-O370^2)/(2*$I$5)),$D$9*((O370^2-O369^2)/(2*$I$5)))+($D$10*(ABS(I370)/90)*(MAX(O369^2,O370^2)/(2*$I$5))))-Q370,0))</f>
        <v/>
      </c>
      <c r="V370">
        <f>IF($D$20=0,1,IFERROR(IF(ROUND(S370,3)=1,1,IF(AND(ABS(U370)&lt;$D$19,S370&gt;1),1,0)),0))</f>
        <v/>
      </c>
      <c r="W370">
        <f>IF($D$20=0,IFERROR(W371,MAX($D$16,POWER((ABS(K370)^2)/($I$5*MAX(F370,0.1)^2),1/3))),IF(IFERROR(AG371,0)=0,IFERROR(W371,MAX($D$16,POWER((ABS(K370)^2)/($I$5*MAX(F370,0.1)^2),1/3))),IF(OR(IFERROR(W370,0)=0,IFERROR(AD371,0)&gt;1),MAX($D$16,POWER((ABS(K370)^2)/($I$5*MAX(F370,0.1)^2),1/3)),IF(IFERROR(AF370,0)&gt;0,MAX($D$16,IFERROR(W370,0)+((IFERROR(AF370,0))*$D$18*IF((IFERROR(AD370,0))&lt;1,1,-1))),IF(IFERROR(AF370,0)&lt;0,IF(ABS((MAX($D$16,POWER((ABS(K370)^2)/($I$5*MAX(F370,0.1)^2),1/3)))-IFERROR(W370,0))&gt;$D$19,MAX($D$16,IF((MAX($D$16,POWER((ABS(K370)^2)/($I$5*MAX(F370,0.1)^2),1/3)))&gt;IFERROR(W370,0),MIN((MAX($D$16,POWER((ABS(K370)^2)/($I$5*MAX(F370,0.1)^2),1/3))),IFERROR(W370,0)+(MIN(ABS(IFERROR(AF370,0))*$D$18,ABS((MAX($D$16,POWER((ABS(K370)^2)/($I$5*MAX(F370,0.1)^2),1/3)))-IFERROR(W370,0))))),MAX((MAX($D$16,POWER((ABS(K370)^2)/($I$5*MAX(F370,0.1)^2),1/3))),IFERROR(W370,0)-(MIN(ABS(IFERROR(AF370,0))*$D$18,ABS((MAX($D$16,POWER((ABS(K370)^2)/($I$5*MAX(F370,0.1)^2),1/3)))-IFERROR(W370,0))))))),MAX($D$16,POWER((ABS(K370)^2)/($I$5*MAX(F370,0.1)^2),1/3))),MAX($D$16,IFERROR(W370,0)))))))</f>
        <v/>
      </c>
      <c r="X370">
        <f>((F370)+(G370)*(W370))*(W370)</f>
        <v/>
      </c>
      <c r="Y370">
        <f>(((F370)+(G370)*(W370))*(W370))/MAX((F370)+2*(W370)*SQRT(1+(G370)^2),1E-6)</f>
        <v/>
      </c>
      <c r="Z370">
        <f>ABS(K370)/MAX(((F370)+(G370)*(W370))*(W370),1E-6)</f>
        <v/>
      </c>
      <c r="AA370">
        <f>E370+W370</f>
        <v/>
      </c>
      <c r="AB370">
        <f>AA370+((ABS(K370)/MAX(((F370)+(G370)*(W370))*(W370),1E-6))^2)/(2*$I$5)</f>
        <v/>
      </c>
      <c r="AC370">
        <f>((ABS(K370)*$D$6)/(MAX(((F370)+(G370)*(W370))*(W370),1E-6)*MAX(((((F370)+(G370)*(W370))*(W370))/MAX((F370)+2*(W370)*SQRT(1+(G370)^2),1E-6))^(2/3),1E-6)))^2</f>
        <v/>
      </c>
      <c r="AD370">
        <f>ABS(ABS(K370)/MAX(((F370)+(G370)*(W370))*(W370),1E-6))/SQRT($I$5*MAX((((F370)+(G370)*(W370))*(W370))/MAX((F370)+2*(G370)*(W370),1E-6),1E-6))</f>
        <v/>
      </c>
      <c r="AE370">
        <f>((F370)*(W370)^2)/2+(G370)*(W370)^3/3+(ABS(K370)^2)/($I$5*MAX(((F370)+(G370)*(W370))*(W370),1E-6))</f>
        <v/>
      </c>
      <c r="AF370">
        <f>IF($D$20=0,0,IFERROR(AB371+(((AC370+AC371)/2)*J371)+(IF(Z370&gt;Z371,$D$8*((Z370^2-Z371^2)/(2*$I$5)),$D$9*((Z371^2-Z370^2)/(2*$I$5)))+($D$10*(ABS(I371)/90)*(MAX(Z370^2,Z371^2)/(2*$I$5))))-AB370,0))</f>
        <v/>
      </c>
      <c r="AG370">
        <f>IF($D$20=0,1,IFERROR(IF(ROUND(AD370,3)=1,1,IF(AND(ABS(AF370)&lt;$D$19,AD370&lt;1),1,0)),0))</f>
        <v/>
      </c>
      <c r="AH370">
        <f>IFERROR(IF(V32="Supercritical",MAX($D$16,IFERROR(L370,MAX($D$16,POWER((ABS(K370)^2)/($I$5*MAX(F370,0.1)^2),1/3)))),IF(V32="Subcritical",MAX($D$16,IFERROR(W370,MAX($D$16,POWER((ABS(K370)^2)/($I$5*MAX(F370,0.1)^2),1/3)))),IF(AND(IFERROR(V370,0)=1,IFERROR(AG370,0)=1),IF(IFERROR(T370,-1E99)&gt;=IFERROR(AE370,-1E99),MAX($D$16,IFERROR(L370,MAX($D$16,POWER((ABS(K370)^2)/($I$5*MAX(F370,0.1)^2),1/3)))),MAX($D$16,IFERROR(W370,MAX($D$16,POWER((ABS(K370)^2)/($I$5*MAX(F370,0.1)^2),1/3))))),IF(IFERROR(V370,0)=1,MAX($D$16,IFERROR(L370,MAX($D$16,POWER((ABS(K370)^2)/($I$5*MAX(F370,0.1)^2),1/3)))),IF(IFERROR(AG370,0)=1,MAX($D$16,IFERROR(W370,MAX($D$16,POWER((ABS(K370)^2)/($I$5*MAX(F370,0.1)^2),1/3)))),MAX($D$16,POWER((ABS(K370)^2)/($I$5*MAX(F370,0.1)^2),1/3))))))),MAX($D$16,POWER((ABS(K370)^2)/($I$5*MAX(F370,0.1)^2),1/3)))</f>
        <v/>
      </c>
      <c r="AI370">
        <f>E370+AH370</f>
        <v/>
      </c>
      <c r="AJ370">
        <f>AI370+((ABS(K370)/MAX(((F370)+(G370)*(AH370))*(AH370),1E-6))^2)/(2*$I$5)</f>
        <v/>
      </c>
      <c r="AM370" t="n">
        <v>0</v>
      </c>
      <c r="AN370" t="n">
        <v>0</v>
      </c>
      <c r="AO370">
        <f>AM370+AN370</f>
        <v/>
      </c>
      <c r="AP370">
        <f>AP369+AO370</f>
        <v/>
      </c>
      <c r="AQ370">
        <f>ABS(ABS(K370)/MAX(((F370)+(G370)*(AH370))*(AH370),1E-6))/SQRT($I$5*MAX((((F370)+(G370)*(AH370))*(AH370))/MAX((F370)+2*(G370)*(AH370),1E-6),1E-6))</f>
        <v/>
      </c>
      <c r="AR370">
        <f>IF(AQ370&lt;1,"Subcritical","Supercritical")</f>
        <v/>
      </c>
      <c r="AS370">
        <f>((ABS(K370)*$D$6)/(MAX(((F370)+(G370)*(AH370))*(AH370),1E-6)*MAX(((((F370)+(G370)*(AH370))*(AH370))/MAX((F370)+2*(AH370)*SQRT(1+(G370)^2),1E-6))^(2/3),1E-6)))^2</f>
        <v/>
      </c>
    </row>
    <row r="371">
      <c r="A371" t="n">
        <v>222</v>
      </c>
      <c r="B371" t="n">
        <v>220.948</v>
      </c>
      <c r="C371" t="n">
        <v>616362.9669999999</v>
      </c>
      <c r="D371" t="n">
        <v>3097690.205</v>
      </c>
      <c r="E371" t="n">
        <v>632.4515</v>
      </c>
      <c r="F371" t="n">
        <v>5.2</v>
      </c>
      <c r="G371" t="n">
        <v>0</v>
      </c>
      <c r="H371" t="inlineStr">
        <is>
          <t>Normal</t>
        </is>
      </c>
      <c r="I371" t="n">
        <v>0</v>
      </c>
      <c r="J371">
        <f>B371-B370</f>
        <v/>
      </c>
      <c r="K371">
        <f>MAX(0,K370-AO370)</f>
        <v/>
      </c>
      <c r="L371">
        <f>IF($D$20=0,IFERROR(L370,MAX($D$16,POWER((ABS(K371)^2)/($I$5*MAX(F371,0.1)^2),1/3))),IF(IFERROR(V370,0)=0,IFERROR(L370,MAX($D$16,POWER((ABS(K371)^2)/($I$5*MAX(F371,0.1)^2),1/3))),IF(OR(IFERROR(L371,0)=0,IFERROR(S370,0)&lt;1,IFERROR(S371,0)&lt;1),MAX($D$16,POWER((ABS(K371)^2)/($I$5*MAX(F371,0.1)^2),1/3)),IF(IFERROR(U371,0)&gt;0,MAX($D$16,IFERROR(L371,0)+((IFERROR(U371,0))*$D$18*IF((IFERROR(S371,0))&lt;1,1,-1))),IF(IFERROR(U371,0)&lt;0,IF(ABS((MAX($D$16,POWER((ABS(K371)^2)/($I$5*MAX(F371,0.1)^2),1/3)))-IFERROR(L371,0))&gt;$D$19,MAX($D$16,IF((MAX($D$16,POWER((ABS(K371)^2)/($I$5*MAX(F371,0.1)^2),1/3)))&gt;IFERROR(L371,0),MIN((MAX($D$16,POWER((ABS(K371)^2)/($I$5*MAX(F371,0.1)^2),1/3))),IFERROR(L371,0)+(MIN(ABS(IFERROR(U371,0))*$D$18,ABS((MAX($D$16,POWER((ABS(K371)^2)/($I$5*MAX(F371,0.1)^2),1/3)))-IFERROR(L371,0))))),MAX((MAX($D$16,POWER((ABS(K371)^2)/($I$5*MAX(F371,0.1)^2),1/3))),IFERROR(L371,0)-(MIN(ABS(IFERROR(U371,0))*$D$18,ABS((MAX($D$16,POWER((ABS(K371)^2)/($I$5*MAX(F371,0.1)^2),1/3)))-IFERROR(L371,0))))))),MAX($D$16,POWER((ABS(K371)^2)/($I$5*MAX(F371,0.1)^2),1/3))),MAX($D$16,IFERROR(L371,0)))))))</f>
        <v/>
      </c>
      <c r="M371">
        <f>((F371)+(G371)*(L371))*(L371)</f>
        <v/>
      </c>
      <c r="N371">
        <f>(((F371)+(G371)*(L371))*(L371))/MAX((F371)+2*(L371)*SQRT(1+(G371)^2),1E-6)</f>
        <v/>
      </c>
      <c r="O371">
        <f>ABS(K371)/MAX(((F371)+(G371)*(L371))*(L371),1E-6)</f>
        <v/>
      </c>
      <c r="P371">
        <f>E371+L371</f>
        <v/>
      </c>
      <c r="Q371">
        <f>P371+((ABS(K371)/MAX(((F371)+(G371)*(L371))*(L371),1E-6))^2)/(2*$I$5)</f>
        <v/>
      </c>
      <c r="R371">
        <f>((ABS(K371)*$D$6)/(MAX(((F371)+(G371)*(L371))*(L371),1E-6)*MAX(((((F371)+(G371)*(L371))*(L371))/MAX((F371)+2*(L371)*SQRT(1+(G371)^2),1E-6))^(2/3),1E-6)))^2</f>
        <v/>
      </c>
      <c r="S371">
        <f>ABS(ABS(K371)/MAX(((F371)+(G371)*(L371))*(L371),1E-6))/SQRT($I$5*MAX((((F371)+(G371)*(L371))*(L371))/MAX((F371)+2*(G371)*(L371),1E-6),1E-6))</f>
        <v/>
      </c>
      <c r="T371">
        <f>((F371)*(L371)^2)/2+(G371)*(L371)^3/3+(ABS(K371)^2)/($I$5*MAX(((F371)+(G371)*(L371))*(L371),1E-6))</f>
        <v/>
      </c>
      <c r="U371">
        <f>IF($D$20=0,0,IFERROR(Q370-(((R370+R371)/2)*J371)-(IF(O370&gt;O371,$D$8*((O370^2-O371^2)/(2*$I$5)),$D$9*((O371^2-O370^2)/(2*$I$5)))+($D$10*(ABS(I371)/90)*(MAX(O370^2,O371^2)/(2*$I$5))))-Q371,0))</f>
        <v/>
      </c>
      <c r="V371">
        <f>IF($D$20=0,1,IFERROR(IF(ROUND(S371,3)=1,1,IF(AND(ABS(U371)&lt;$D$19,S371&gt;1),1,0)),0))</f>
        <v/>
      </c>
      <c r="W371">
        <f>IF($D$20=0,IFERROR(W372,MAX($D$16,POWER((ABS(K371)^2)/($I$5*MAX(F371,0.1)^2),1/3))),IF(IFERROR(AG372,0)=0,IFERROR(W372,MAX($D$16,POWER((ABS(K371)^2)/($I$5*MAX(F371,0.1)^2),1/3))),IF(OR(IFERROR(W371,0)=0,IFERROR(AD372,0)&gt;1),MAX($D$16,POWER((ABS(K371)^2)/($I$5*MAX(F371,0.1)^2),1/3)),IF(IFERROR(AF371,0)&gt;0,MAX($D$16,IFERROR(W371,0)+((IFERROR(AF371,0))*$D$18*IF((IFERROR(AD371,0))&lt;1,1,-1))),IF(IFERROR(AF371,0)&lt;0,IF(ABS((MAX($D$16,POWER((ABS(K371)^2)/($I$5*MAX(F371,0.1)^2),1/3)))-IFERROR(W371,0))&gt;$D$19,MAX($D$16,IF((MAX($D$16,POWER((ABS(K371)^2)/($I$5*MAX(F371,0.1)^2),1/3)))&gt;IFERROR(W371,0),MIN((MAX($D$16,POWER((ABS(K371)^2)/($I$5*MAX(F371,0.1)^2),1/3))),IFERROR(W371,0)+(MIN(ABS(IFERROR(AF371,0))*$D$18,ABS((MAX($D$16,POWER((ABS(K371)^2)/($I$5*MAX(F371,0.1)^2),1/3)))-IFERROR(W371,0))))),MAX((MAX($D$16,POWER((ABS(K371)^2)/($I$5*MAX(F371,0.1)^2),1/3))),IFERROR(W371,0)-(MIN(ABS(IFERROR(AF371,0))*$D$18,ABS((MAX($D$16,POWER((ABS(K371)^2)/($I$5*MAX(F371,0.1)^2),1/3)))-IFERROR(W371,0))))))),MAX($D$16,POWER((ABS(K371)^2)/($I$5*MAX(F371,0.1)^2),1/3))),MAX($D$16,IFERROR(W371,0)))))))</f>
        <v/>
      </c>
      <c r="X371">
        <f>((F371)+(G371)*(W371))*(W371)</f>
        <v/>
      </c>
      <c r="Y371">
        <f>(((F371)+(G371)*(W371))*(W371))/MAX((F371)+2*(W371)*SQRT(1+(G371)^2),1E-6)</f>
        <v/>
      </c>
      <c r="Z371">
        <f>ABS(K371)/MAX(((F371)+(G371)*(W371))*(W371),1E-6)</f>
        <v/>
      </c>
      <c r="AA371">
        <f>E371+W371</f>
        <v/>
      </c>
      <c r="AB371">
        <f>AA371+((ABS(K371)/MAX(((F371)+(G371)*(W371))*(W371),1E-6))^2)/(2*$I$5)</f>
        <v/>
      </c>
      <c r="AC371">
        <f>((ABS(K371)*$D$6)/(MAX(((F371)+(G371)*(W371))*(W371),1E-6)*MAX(((((F371)+(G371)*(W371))*(W371))/MAX((F371)+2*(W371)*SQRT(1+(G371)^2),1E-6))^(2/3),1E-6)))^2</f>
        <v/>
      </c>
      <c r="AD371">
        <f>ABS(ABS(K371)/MAX(((F371)+(G371)*(W371))*(W371),1E-6))/SQRT($I$5*MAX((((F371)+(G371)*(W371))*(W371))/MAX((F371)+2*(G371)*(W371),1E-6),1E-6))</f>
        <v/>
      </c>
      <c r="AE371">
        <f>((F371)*(W371)^2)/2+(G371)*(W371)^3/3+(ABS(K371)^2)/($I$5*MAX(((F371)+(G371)*(W371))*(W371),1E-6))</f>
        <v/>
      </c>
      <c r="AF371">
        <f>IF($D$20=0,0,IFERROR(AB372+(((AC371+AC372)/2)*J372)+(IF(Z371&gt;Z372,$D$8*((Z371^2-Z372^2)/(2*$I$5)),$D$9*((Z372^2-Z371^2)/(2*$I$5)))+($D$10*(ABS(I372)/90)*(MAX(Z371^2,Z372^2)/(2*$I$5))))-AB371,0))</f>
        <v/>
      </c>
      <c r="AG371">
        <f>IF($D$20=0,1,IFERROR(IF(ROUND(AD371,3)=1,1,IF(AND(ABS(AF371)&lt;$D$19,AD371&lt;1),1,0)),0))</f>
        <v/>
      </c>
      <c r="AH371">
        <f>IFERROR(IF(V32="Supercritical",MAX($D$16,IFERROR(L371,MAX($D$16,POWER((ABS(K371)^2)/($I$5*MAX(F371,0.1)^2),1/3)))),IF(V32="Subcritical",MAX($D$16,IFERROR(W371,MAX($D$16,POWER((ABS(K371)^2)/($I$5*MAX(F371,0.1)^2),1/3)))),IF(AND(IFERROR(V371,0)=1,IFERROR(AG371,0)=1),IF(IFERROR(T371,-1E99)&gt;=IFERROR(AE371,-1E99),MAX($D$16,IFERROR(L371,MAX($D$16,POWER((ABS(K371)^2)/($I$5*MAX(F371,0.1)^2),1/3)))),MAX($D$16,IFERROR(W371,MAX($D$16,POWER((ABS(K371)^2)/($I$5*MAX(F371,0.1)^2),1/3))))),IF(IFERROR(V371,0)=1,MAX($D$16,IFERROR(L371,MAX($D$16,POWER((ABS(K371)^2)/($I$5*MAX(F371,0.1)^2),1/3)))),IF(IFERROR(AG371,0)=1,MAX($D$16,IFERROR(W371,MAX($D$16,POWER((ABS(K371)^2)/($I$5*MAX(F371,0.1)^2),1/3)))),MAX($D$16,POWER((ABS(K371)^2)/($I$5*MAX(F371,0.1)^2),1/3))))))),MAX($D$16,POWER((ABS(K371)^2)/($I$5*MAX(F371,0.1)^2),1/3)))</f>
        <v/>
      </c>
      <c r="AI371">
        <f>E371+AH371</f>
        <v/>
      </c>
      <c r="AJ371">
        <f>AI371+((ABS(K371)/MAX(((F371)+(G371)*(AH371))*(AH371),1E-6))^2)/(2*$I$5)</f>
        <v/>
      </c>
      <c r="AM371" t="n">
        <v>0</v>
      </c>
      <c r="AN371" t="n">
        <v>0</v>
      </c>
      <c r="AO371">
        <f>AM371+AN371</f>
        <v/>
      </c>
      <c r="AP371">
        <f>AP370+AO371</f>
        <v/>
      </c>
      <c r="AQ371">
        <f>ABS(ABS(K371)/MAX(((F371)+(G371)*(AH371))*(AH371),1E-6))/SQRT($I$5*MAX((((F371)+(G371)*(AH371))*(AH371))/MAX((F371)+2*(G371)*(AH371),1E-6),1E-6))</f>
        <v/>
      </c>
      <c r="AR371">
        <f>IF(AQ371&lt;1,"Subcritical","Supercritical")</f>
        <v/>
      </c>
      <c r="AS371">
        <f>((ABS(K371)*$D$6)/(MAX(((F371)+(G371)*(AH371))*(AH371),1E-6)*MAX(((((F371)+(G371)*(AH371))*(AH371))/MAX((F371)+2*(AH371)*SQRT(1+(G371)^2),1E-6))^(2/3),1E-6)))^2</f>
        <v/>
      </c>
    </row>
    <row r="372">
      <c r="A372" t="n">
        <v>223</v>
      </c>
      <c r="B372" t="n">
        <v>221.948</v>
      </c>
      <c r="C372" t="n">
        <v>616361.968</v>
      </c>
      <c r="D372" t="n">
        <v>3097690.157</v>
      </c>
      <c r="E372" t="n">
        <v>632.451</v>
      </c>
      <c r="F372" t="n">
        <v>5.2</v>
      </c>
      <c r="G372" t="n">
        <v>0</v>
      </c>
      <c r="H372" t="inlineStr">
        <is>
          <t>Normal</t>
        </is>
      </c>
      <c r="I372" t="n">
        <v>0.057</v>
      </c>
      <c r="J372">
        <f>B372-B371</f>
        <v/>
      </c>
      <c r="K372">
        <f>MAX(0,K371-AO371)</f>
        <v/>
      </c>
      <c r="L372">
        <f>IF($D$20=0,IFERROR(L371,MAX($D$16,POWER((ABS(K372)^2)/($I$5*MAX(F372,0.1)^2),1/3))),IF(IFERROR(V371,0)=0,IFERROR(L371,MAX($D$16,POWER((ABS(K372)^2)/($I$5*MAX(F372,0.1)^2),1/3))),IF(OR(IFERROR(L372,0)=0,IFERROR(S371,0)&lt;1,IFERROR(S372,0)&lt;1),MAX($D$16,POWER((ABS(K372)^2)/($I$5*MAX(F372,0.1)^2),1/3)),IF(IFERROR(U372,0)&gt;0,MAX($D$16,IFERROR(L372,0)+((IFERROR(U372,0))*$D$18*IF((IFERROR(S372,0))&lt;1,1,-1))),IF(IFERROR(U372,0)&lt;0,IF(ABS((MAX($D$16,POWER((ABS(K372)^2)/($I$5*MAX(F372,0.1)^2),1/3)))-IFERROR(L372,0))&gt;$D$19,MAX($D$16,IF((MAX($D$16,POWER((ABS(K372)^2)/($I$5*MAX(F372,0.1)^2),1/3)))&gt;IFERROR(L372,0),MIN((MAX($D$16,POWER((ABS(K372)^2)/($I$5*MAX(F372,0.1)^2),1/3))),IFERROR(L372,0)+(MIN(ABS(IFERROR(U372,0))*$D$18,ABS((MAX($D$16,POWER((ABS(K372)^2)/($I$5*MAX(F372,0.1)^2),1/3)))-IFERROR(L372,0))))),MAX((MAX($D$16,POWER((ABS(K372)^2)/($I$5*MAX(F372,0.1)^2),1/3))),IFERROR(L372,0)-(MIN(ABS(IFERROR(U372,0))*$D$18,ABS((MAX($D$16,POWER((ABS(K372)^2)/($I$5*MAX(F372,0.1)^2),1/3)))-IFERROR(L372,0))))))),MAX($D$16,POWER((ABS(K372)^2)/($I$5*MAX(F372,0.1)^2),1/3))),MAX($D$16,IFERROR(L372,0)))))))</f>
        <v/>
      </c>
      <c r="M372">
        <f>((F372)+(G372)*(L372))*(L372)</f>
        <v/>
      </c>
      <c r="N372">
        <f>(((F372)+(G372)*(L372))*(L372))/MAX((F372)+2*(L372)*SQRT(1+(G372)^2),1E-6)</f>
        <v/>
      </c>
      <c r="O372">
        <f>ABS(K372)/MAX(((F372)+(G372)*(L372))*(L372),1E-6)</f>
        <v/>
      </c>
      <c r="P372">
        <f>E372+L372</f>
        <v/>
      </c>
      <c r="Q372">
        <f>P372+((ABS(K372)/MAX(((F372)+(G372)*(L372))*(L372),1E-6))^2)/(2*$I$5)</f>
        <v/>
      </c>
      <c r="R372">
        <f>((ABS(K372)*$D$6)/(MAX(((F372)+(G372)*(L372))*(L372),1E-6)*MAX(((((F372)+(G372)*(L372))*(L372))/MAX((F372)+2*(L372)*SQRT(1+(G372)^2),1E-6))^(2/3),1E-6)))^2</f>
        <v/>
      </c>
      <c r="S372">
        <f>ABS(ABS(K372)/MAX(((F372)+(G372)*(L372))*(L372),1E-6))/SQRT($I$5*MAX((((F372)+(G372)*(L372))*(L372))/MAX((F372)+2*(G372)*(L372),1E-6),1E-6))</f>
        <v/>
      </c>
      <c r="T372">
        <f>((F372)*(L372)^2)/2+(G372)*(L372)^3/3+(ABS(K372)^2)/($I$5*MAX(((F372)+(G372)*(L372))*(L372),1E-6))</f>
        <v/>
      </c>
      <c r="U372">
        <f>IF($D$20=0,0,IFERROR(Q371-(((R371+R372)/2)*J372)-(IF(O371&gt;O372,$D$8*((O371^2-O372^2)/(2*$I$5)),$D$9*((O372^2-O371^2)/(2*$I$5)))+($D$10*(ABS(I372)/90)*(MAX(O371^2,O372^2)/(2*$I$5))))-Q372,0))</f>
        <v/>
      </c>
      <c r="V372">
        <f>IF($D$20=0,1,IFERROR(IF(ROUND(S372,3)=1,1,IF(AND(ABS(U372)&lt;$D$19,S372&gt;1),1,0)),0))</f>
        <v/>
      </c>
      <c r="W372">
        <f>IF($D$20=0,IFERROR(W373,MAX($D$16,POWER((ABS(K372)^2)/($I$5*MAX(F372,0.1)^2),1/3))),IF(IFERROR(AG373,0)=0,IFERROR(W373,MAX($D$16,POWER((ABS(K372)^2)/($I$5*MAX(F372,0.1)^2),1/3))),IF(OR(IFERROR(W372,0)=0,IFERROR(AD373,0)&gt;1),MAX($D$16,POWER((ABS(K372)^2)/($I$5*MAX(F372,0.1)^2),1/3)),IF(IFERROR(AF372,0)&gt;0,MAX($D$16,IFERROR(W372,0)+((IFERROR(AF372,0))*$D$18*IF((IFERROR(AD372,0))&lt;1,1,-1))),IF(IFERROR(AF372,0)&lt;0,IF(ABS((MAX($D$16,POWER((ABS(K372)^2)/($I$5*MAX(F372,0.1)^2),1/3)))-IFERROR(W372,0))&gt;$D$19,MAX($D$16,IF((MAX($D$16,POWER((ABS(K372)^2)/($I$5*MAX(F372,0.1)^2),1/3)))&gt;IFERROR(W372,0),MIN((MAX($D$16,POWER((ABS(K372)^2)/($I$5*MAX(F372,0.1)^2),1/3))),IFERROR(W372,0)+(MIN(ABS(IFERROR(AF372,0))*$D$18,ABS((MAX($D$16,POWER((ABS(K372)^2)/($I$5*MAX(F372,0.1)^2),1/3)))-IFERROR(W372,0))))),MAX((MAX($D$16,POWER((ABS(K372)^2)/($I$5*MAX(F372,0.1)^2),1/3))),IFERROR(W372,0)-(MIN(ABS(IFERROR(AF372,0))*$D$18,ABS((MAX($D$16,POWER((ABS(K372)^2)/($I$5*MAX(F372,0.1)^2),1/3)))-IFERROR(W372,0))))))),MAX($D$16,POWER((ABS(K372)^2)/($I$5*MAX(F372,0.1)^2),1/3))),MAX($D$16,IFERROR(W372,0)))))))</f>
        <v/>
      </c>
      <c r="X372">
        <f>((F372)+(G372)*(W372))*(W372)</f>
        <v/>
      </c>
      <c r="Y372">
        <f>(((F372)+(G372)*(W372))*(W372))/MAX((F372)+2*(W372)*SQRT(1+(G372)^2),1E-6)</f>
        <v/>
      </c>
      <c r="Z372">
        <f>ABS(K372)/MAX(((F372)+(G372)*(W372))*(W372),1E-6)</f>
        <v/>
      </c>
      <c r="AA372">
        <f>E372+W372</f>
        <v/>
      </c>
      <c r="AB372">
        <f>AA372+((ABS(K372)/MAX(((F372)+(G372)*(W372))*(W372),1E-6))^2)/(2*$I$5)</f>
        <v/>
      </c>
      <c r="AC372">
        <f>((ABS(K372)*$D$6)/(MAX(((F372)+(G372)*(W372))*(W372),1E-6)*MAX(((((F372)+(G372)*(W372))*(W372))/MAX((F372)+2*(W372)*SQRT(1+(G372)^2),1E-6))^(2/3),1E-6)))^2</f>
        <v/>
      </c>
      <c r="AD372">
        <f>ABS(ABS(K372)/MAX(((F372)+(G372)*(W372))*(W372),1E-6))/SQRT($I$5*MAX((((F372)+(G372)*(W372))*(W372))/MAX((F372)+2*(G372)*(W372),1E-6),1E-6))</f>
        <v/>
      </c>
      <c r="AE372">
        <f>((F372)*(W372)^2)/2+(G372)*(W372)^3/3+(ABS(K372)^2)/($I$5*MAX(((F372)+(G372)*(W372))*(W372),1E-6))</f>
        <v/>
      </c>
      <c r="AF372">
        <f>IF($D$20=0,0,IFERROR(AB373+(((AC372+AC373)/2)*J373)+(IF(Z372&gt;Z373,$D$8*((Z372^2-Z373^2)/(2*$I$5)),$D$9*((Z373^2-Z372^2)/(2*$I$5)))+($D$10*(ABS(I373)/90)*(MAX(Z372^2,Z373^2)/(2*$I$5))))-AB372,0))</f>
        <v/>
      </c>
      <c r="AG372">
        <f>IF($D$20=0,1,IFERROR(IF(ROUND(AD372,3)=1,1,IF(AND(ABS(AF372)&lt;$D$19,AD372&lt;1),1,0)),0))</f>
        <v/>
      </c>
      <c r="AH372">
        <f>IFERROR(IF(V32="Supercritical",MAX($D$16,IFERROR(L372,MAX($D$16,POWER((ABS(K372)^2)/($I$5*MAX(F372,0.1)^2),1/3)))),IF(V32="Subcritical",MAX($D$16,IFERROR(W372,MAX($D$16,POWER((ABS(K372)^2)/($I$5*MAX(F372,0.1)^2),1/3)))),IF(AND(IFERROR(V372,0)=1,IFERROR(AG372,0)=1),IF(IFERROR(T372,-1E99)&gt;=IFERROR(AE372,-1E99),MAX($D$16,IFERROR(L372,MAX($D$16,POWER((ABS(K372)^2)/($I$5*MAX(F372,0.1)^2),1/3)))),MAX($D$16,IFERROR(W372,MAX($D$16,POWER((ABS(K372)^2)/($I$5*MAX(F372,0.1)^2),1/3))))),IF(IFERROR(V372,0)=1,MAX($D$16,IFERROR(L372,MAX($D$16,POWER((ABS(K372)^2)/($I$5*MAX(F372,0.1)^2),1/3)))),IF(IFERROR(AG372,0)=1,MAX($D$16,IFERROR(W372,MAX($D$16,POWER((ABS(K372)^2)/($I$5*MAX(F372,0.1)^2),1/3)))),MAX($D$16,POWER((ABS(K372)^2)/($I$5*MAX(F372,0.1)^2),1/3))))))),MAX($D$16,POWER((ABS(K372)^2)/($I$5*MAX(F372,0.1)^2),1/3)))</f>
        <v/>
      </c>
      <c r="AI372">
        <f>E372+AH372</f>
        <v/>
      </c>
      <c r="AJ372">
        <f>AI372+((ABS(K372)/MAX(((F372)+(G372)*(AH372))*(AH372),1E-6))^2)/(2*$I$5)</f>
        <v/>
      </c>
      <c r="AM372" t="n">
        <v>0</v>
      </c>
      <c r="AN372" t="n">
        <v>0</v>
      </c>
      <c r="AO372">
        <f>AM372+AN372</f>
        <v/>
      </c>
      <c r="AP372">
        <f>AP371+AO372</f>
        <v/>
      </c>
      <c r="AQ372">
        <f>ABS(ABS(K372)/MAX(((F372)+(G372)*(AH372))*(AH372),1E-6))/SQRT($I$5*MAX((((F372)+(G372)*(AH372))*(AH372))/MAX((F372)+2*(G372)*(AH372),1E-6),1E-6))</f>
        <v/>
      </c>
      <c r="AR372">
        <f>IF(AQ372&lt;1,"Subcritical","Supercritical")</f>
        <v/>
      </c>
      <c r="AS372">
        <f>((ABS(K372)*$D$6)/(MAX(((F372)+(G372)*(AH372))*(AH372),1E-6)*MAX(((((F372)+(G372)*(AH372))*(AH372))/MAX((F372)+2*(AH372)*SQRT(1+(G372)^2),1E-6))^(2/3),1E-6)))^2</f>
        <v/>
      </c>
    </row>
    <row r="373">
      <c r="A373" t="n">
        <v>224</v>
      </c>
      <c r="B373" t="n">
        <v>222.949</v>
      </c>
      <c r="C373" t="n">
        <v>616360.969</v>
      </c>
      <c r="D373" t="n">
        <v>3097690.11</v>
      </c>
      <c r="E373" t="n">
        <v>632.4505</v>
      </c>
      <c r="F373" t="n">
        <v>5.2</v>
      </c>
      <c r="G373" t="n">
        <v>0</v>
      </c>
      <c r="H373" t="inlineStr">
        <is>
          <t>Normal</t>
        </is>
      </c>
      <c r="I373" t="n">
        <v>0.06</v>
      </c>
      <c r="J373">
        <f>B373-B372</f>
        <v/>
      </c>
      <c r="K373">
        <f>MAX(0,K372-AO372)</f>
        <v/>
      </c>
      <c r="L373">
        <f>IF($D$20=0,IFERROR(L372,MAX($D$16,POWER((ABS(K373)^2)/($I$5*MAX(F373,0.1)^2),1/3))),IF(IFERROR(V372,0)=0,IFERROR(L372,MAX($D$16,POWER((ABS(K373)^2)/($I$5*MAX(F373,0.1)^2),1/3))),IF(OR(IFERROR(L373,0)=0,IFERROR(S372,0)&lt;1,IFERROR(S373,0)&lt;1),MAX($D$16,POWER((ABS(K373)^2)/($I$5*MAX(F373,0.1)^2),1/3)),IF(IFERROR(U373,0)&gt;0,MAX($D$16,IFERROR(L373,0)+((IFERROR(U373,0))*$D$18*IF((IFERROR(S373,0))&lt;1,1,-1))),IF(IFERROR(U373,0)&lt;0,IF(ABS((MAX($D$16,POWER((ABS(K373)^2)/($I$5*MAX(F373,0.1)^2),1/3)))-IFERROR(L373,0))&gt;$D$19,MAX($D$16,IF((MAX($D$16,POWER((ABS(K373)^2)/($I$5*MAX(F373,0.1)^2),1/3)))&gt;IFERROR(L373,0),MIN((MAX($D$16,POWER((ABS(K373)^2)/($I$5*MAX(F373,0.1)^2),1/3))),IFERROR(L373,0)+(MIN(ABS(IFERROR(U373,0))*$D$18,ABS((MAX($D$16,POWER((ABS(K373)^2)/($I$5*MAX(F373,0.1)^2),1/3)))-IFERROR(L373,0))))),MAX((MAX($D$16,POWER((ABS(K373)^2)/($I$5*MAX(F373,0.1)^2),1/3))),IFERROR(L373,0)-(MIN(ABS(IFERROR(U373,0))*$D$18,ABS((MAX($D$16,POWER((ABS(K373)^2)/($I$5*MAX(F373,0.1)^2),1/3)))-IFERROR(L373,0))))))),MAX($D$16,POWER((ABS(K373)^2)/($I$5*MAX(F373,0.1)^2),1/3))),MAX($D$16,IFERROR(L373,0)))))))</f>
        <v/>
      </c>
      <c r="M373">
        <f>((F373)+(G373)*(L373))*(L373)</f>
        <v/>
      </c>
      <c r="N373">
        <f>(((F373)+(G373)*(L373))*(L373))/MAX((F373)+2*(L373)*SQRT(1+(G373)^2),1E-6)</f>
        <v/>
      </c>
      <c r="O373">
        <f>ABS(K373)/MAX(((F373)+(G373)*(L373))*(L373),1E-6)</f>
        <v/>
      </c>
      <c r="P373">
        <f>E373+L373</f>
        <v/>
      </c>
      <c r="Q373">
        <f>P373+((ABS(K373)/MAX(((F373)+(G373)*(L373))*(L373),1E-6))^2)/(2*$I$5)</f>
        <v/>
      </c>
      <c r="R373">
        <f>((ABS(K373)*$D$6)/(MAX(((F373)+(G373)*(L373))*(L373),1E-6)*MAX(((((F373)+(G373)*(L373))*(L373))/MAX((F373)+2*(L373)*SQRT(1+(G373)^2),1E-6))^(2/3),1E-6)))^2</f>
        <v/>
      </c>
      <c r="S373">
        <f>ABS(ABS(K373)/MAX(((F373)+(G373)*(L373))*(L373),1E-6))/SQRT($I$5*MAX((((F373)+(G373)*(L373))*(L373))/MAX((F373)+2*(G373)*(L373),1E-6),1E-6))</f>
        <v/>
      </c>
      <c r="T373">
        <f>((F373)*(L373)^2)/2+(G373)*(L373)^3/3+(ABS(K373)^2)/($I$5*MAX(((F373)+(G373)*(L373))*(L373),1E-6))</f>
        <v/>
      </c>
      <c r="U373">
        <f>IF($D$20=0,0,IFERROR(Q372-(((R372+R373)/2)*J373)-(IF(O372&gt;O373,$D$8*((O372^2-O373^2)/(2*$I$5)),$D$9*((O373^2-O372^2)/(2*$I$5)))+($D$10*(ABS(I373)/90)*(MAX(O372^2,O373^2)/(2*$I$5))))-Q373,0))</f>
        <v/>
      </c>
      <c r="V373">
        <f>IF($D$20=0,1,IFERROR(IF(ROUND(S373,3)=1,1,IF(AND(ABS(U373)&lt;$D$19,S373&gt;1),1,0)),0))</f>
        <v/>
      </c>
      <c r="W373">
        <f>IF($D$20=0,IFERROR(W374,MAX($D$16,POWER((ABS(K373)^2)/($I$5*MAX(F373,0.1)^2),1/3))),IF(IFERROR(AG374,0)=0,IFERROR(W374,MAX($D$16,POWER((ABS(K373)^2)/($I$5*MAX(F373,0.1)^2),1/3))),IF(OR(IFERROR(W373,0)=0,IFERROR(AD374,0)&gt;1),MAX($D$16,POWER((ABS(K373)^2)/($I$5*MAX(F373,0.1)^2),1/3)),IF(IFERROR(AF373,0)&gt;0,MAX($D$16,IFERROR(W373,0)+((IFERROR(AF373,0))*$D$18*IF((IFERROR(AD373,0))&lt;1,1,-1))),IF(IFERROR(AF373,0)&lt;0,IF(ABS((MAX($D$16,POWER((ABS(K373)^2)/($I$5*MAX(F373,0.1)^2),1/3)))-IFERROR(W373,0))&gt;$D$19,MAX($D$16,IF((MAX($D$16,POWER((ABS(K373)^2)/($I$5*MAX(F373,0.1)^2),1/3)))&gt;IFERROR(W373,0),MIN((MAX($D$16,POWER((ABS(K373)^2)/($I$5*MAX(F373,0.1)^2),1/3))),IFERROR(W373,0)+(MIN(ABS(IFERROR(AF373,0))*$D$18,ABS((MAX($D$16,POWER((ABS(K373)^2)/($I$5*MAX(F373,0.1)^2),1/3)))-IFERROR(W373,0))))),MAX((MAX($D$16,POWER((ABS(K373)^2)/($I$5*MAX(F373,0.1)^2),1/3))),IFERROR(W373,0)-(MIN(ABS(IFERROR(AF373,0))*$D$18,ABS((MAX($D$16,POWER((ABS(K373)^2)/($I$5*MAX(F373,0.1)^2),1/3)))-IFERROR(W373,0))))))),MAX($D$16,POWER((ABS(K373)^2)/($I$5*MAX(F373,0.1)^2),1/3))),MAX($D$16,IFERROR(W373,0)))))))</f>
        <v/>
      </c>
      <c r="X373">
        <f>((F373)+(G373)*(W373))*(W373)</f>
        <v/>
      </c>
      <c r="Y373">
        <f>(((F373)+(G373)*(W373))*(W373))/MAX((F373)+2*(W373)*SQRT(1+(G373)^2),1E-6)</f>
        <v/>
      </c>
      <c r="Z373">
        <f>ABS(K373)/MAX(((F373)+(G373)*(W373))*(W373),1E-6)</f>
        <v/>
      </c>
      <c r="AA373">
        <f>E373+W373</f>
        <v/>
      </c>
      <c r="AB373">
        <f>AA373+((ABS(K373)/MAX(((F373)+(G373)*(W373))*(W373),1E-6))^2)/(2*$I$5)</f>
        <v/>
      </c>
      <c r="AC373">
        <f>((ABS(K373)*$D$6)/(MAX(((F373)+(G373)*(W373))*(W373),1E-6)*MAX(((((F373)+(G373)*(W373))*(W373))/MAX((F373)+2*(W373)*SQRT(1+(G373)^2),1E-6))^(2/3),1E-6)))^2</f>
        <v/>
      </c>
      <c r="AD373">
        <f>ABS(ABS(K373)/MAX(((F373)+(G373)*(W373))*(W373),1E-6))/SQRT($I$5*MAX((((F373)+(G373)*(W373))*(W373))/MAX((F373)+2*(G373)*(W373),1E-6),1E-6))</f>
        <v/>
      </c>
      <c r="AE373">
        <f>((F373)*(W373)^2)/2+(G373)*(W373)^3/3+(ABS(K373)^2)/($I$5*MAX(((F373)+(G373)*(W373))*(W373),1E-6))</f>
        <v/>
      </c>
      <c r="AF373">
        <f>IF($D$20=0,0,IFERROR(AB374+(((AC373+AC374)/2)*J374)+(IF(Z373&gt;Z374,$D$8*((Z373^2-Z374^2)/(2*$I$5)),$D$9*((Z374^2-Z373^2)/(2*$I$5)))+($D$10*(ABS(I374)/90)*(MAX(Z373^2,Z374^2)/(2*$I$5))))-AB373,0))</f>
        <v/>
      </c>
      <c r="AG373">
        <f>IF($D$20=0,1,IFERROR(IF(ROUND(AD373,3)=1,1,IF(AND(ABS(AF373)&lt;$D$19,AD373&lt;1),1,0)),0))</f>
        <v/>
      </c>
      <c r="AH373">
        <f>IFERROR(IF(V32="Supercritical",MAX($D$16,IFERROR(L373,MAX($D$16,POWER((ABS(K373)^2)/($I$5*MAX(F373,0.1)^2),1/3)))),IF(V32="Subcritical",MAX($D$16,IFERROR(W373,MAX($D$16,POWER((ABS(K373)^2)/($I$5*MAX(F373,0.1)^2),1/3)))),IF(AND(IFERROR(V373,0)=1,IFERROR(AG373,0)=1),IF(IFERROR(T373,-1E99)&gt;=IFERROR(AE373,-1E99),MAX($D$16,IFERROR(L373,MAX($D$16,POWER((ABS(K373)^2)/($I$5*MAX(F373,0.1)^2),1/3)))),MAX($D$16,IFERROR(W373,MAX($D$16,POWER((ABS(K373)^2)/($I$5*MAX(F373,0.1)^2),1/3))))),IF(IFERROR(V373,0)=1,MAX($D$16,IFERROR(L373,MAX($D$16,POWER((ABS(K373)^2)/($I$5*MAX(F373,0.1)^2),1/3)))),IF(IFERROR(AG373,0)=1,MAX($D$16,IFERROR(W373,MAX($D$16,POWER((ABS(K373)^2)/($I$5*MAX(F373,0.1)^2),1/3)))),MAX($D$16,POWER((ABS(K373)^2)/($I$5*MAX(F373,0.1)^2),1/3))))))),MAX($D$16,POWER((ABS(K373)^2)/($I$5*MAX(F373,0.1)^2),1/3)))</f>
        <v/>
      </c>
      <c r="AI373">
        <f>E373+AH373</f>
        <v/>
      </c>
      <c r="AJ373">
        <f>AI373+((ABS(K373)/MAX(((F373)+(G373)*(AH373))*(AH373),1E-6))^2)/(2*$I$5)</f>
        <v/>
      </c>
      <c r="AM373" t="n">
        <v>0</v>
      </c>
      <c r="AN373" t="n">
        <v>0</v>
      </c>
      <c r="AO373">
        <f>AM373+AN373</f>
        <v/>
      </c>
      <c r="AP373">
        <f>AP372+AO373</f>
        <v/>
      </c>
      <c r="AQ373">
        <f>ABS(ABS(K373)/MAX(((F373)+(G373)*(AH373))*(AH373),1E-6))/SQRT($I$5*MAX((((F373)+(G373)*(AH373))*(AH373))/MAX((F373)+2*(G373)*(AH373),1E-6),1E-6))</f>
        <v/>
      </c>
      <c r="AR373">
        <f>IF(AQ373&lt;1,"Subcritical","Supercritical")</f>
        <v/>
      </c>
      <c r="AS373">
        <f>((ABS(K373)*$D$6)/(MAX(((F373)+(G373)*(AH373))*(AH373),1E-6)*MAX(((((F373)+(G373)*(AH373))*(AH373))/MAX((F373)+2*(AH373)*SQRT(1+(G373)^2),1E-6))^(2/3),1E-6)))^2</f>
        <v/>
      </c>
    </row>
    <row r="374">
      <c r="A374" t="n">
        <v>225</v>
      </c>
      <c r="B374" t="n">
        <v>223.948</v>
      </c>
      <c r="C374" t="n">
        <v>616359.971</v>
      </c>
      <c r="D374" t="n">
        <v>3097690.062</v>
      </c>
      <c r="E374" t="n">
        <v>632.45</v>
      </c>
      <c r="F374" t="n">
        <v>5.2</v>
      </c>
      <c r="G374" t="n">
        <v>0</v>
      </c>
      <c r="H374" t="inlineStr">
        <is>
          <t>Normal</t>
        </is>
      </c>
      <c r="I374" t="n">
        <v>0.003</v>
      </c>
      <c r="J374">
        <f>B374-B373</f>
        <v/>
      </c>
      <c r="K374">
        <f>MAX(0,K373-AO373)</f>
        <v/>
      </c>
      <c r="L374">
        <f>IF($D$20=0,IFERROR(L373,MAX($D$16,POWER((ABS(K374)^2)/($I$5*MAX(F374,0.1)^2),1/3))),IF(IFERROR(V373,0)=0,IFERROR(L373,MAX($D$16,POWER((ABS(K374)^2)/($I$5*MAX(F374,0.1)^2),1/3))),IF(OR(IFERROR(L374,0)=0,IFERROR(S373,0)&lt;1,IFERROR(S374,0)&lt;1),MAX($D$16,POWER((ABS(K374)^2)/($I$5*MAX(F374,0.1)^2),1/3)),IF(IFERROR(U374,0)&gt;0,MAX($D$16,IFERROR(L374,0)+((IFERROR(U374,0))*$D$18*IF((IFERROR(S374,0))&lt;1,1,-1))),IF(IFERROR(U374,0)&lt;0,IF(ABS((MAX($D$16,POWER((ABS(K374)^2)/($I$5*MAX(F374,0.1)^2),1/3)))-IFERROR(L374,0))&gt;$D$19,MAX($D$16,IF((MAX($D$16,POWER((ABS(K374)^2)/($I$5*MAX(F374,0.1)^2),1/3)))&gt;IFERROR(L374,0),MIN((MAX($D$16,POWER((ABS(K374)^2)/($I$5*MAX(F374,0.1)^2),1/3))),IFERROR(L374,0)+(MIN(ABS(IFERROR(U374,0))*$D$18,ABS((MAX($D$16,POWER((ABS(K374)^2)/($I$5*MAX(F374,0.1)^2),1/3)))-IFERROR(L374,0))))),MAX((MAX($D$16,POWER((ABS(K374)^2)/($I$5*MAX(F374,0.1)^2),1/3))),IFERROR(L374,0)-(MIN(ABS(IFERROR(U374,0))*$D$18,ABS((MAX($D$16,POWER((ABS(K374)^2)/($I$5*MAX(F374,0.1)^2),1/3)))-IFERROR(L374,0))))))),MAX($D$16,POWER((ABS(K374)^2)/($I$5*MAX(F374,0.1)^2),1/3))),MAX($D$16,IFERROR(L374,0)))))))</f>
        <v/>
      </c>
      <c r="M374">
        <f>((F374)+(G374)*(L374))*(L374)</f>
        <v/>
      </c>
      <c r="N374">
        <f>(((F374)+(G374)*(L374))*(L374))/MAX((F374)+2*(L374)*SQRT(1+(G374)^2),1E-6)</f>
        <v/>
      </c>
      <c r="O374">
        <f>ABS(K374)/MAX(((F374)+(G374)*(L374))*(L374),1E-6)</f>
        <v/>
      </c>
      <c r="P374">
        <f>E374+L374</f>
        <v/>
      </c>
      <c r="Q374">
        <f>P374+((ABS(K374)/MAX(((F374)+(G374)*(L374))*(L374),1E-6))^2)/(2*$I$5)</f>
        <v/>
      </c>
      <c r="R374">
        <f>((ABS(K374)*$D$6)/(MAX(((F374)+(G374)*(L374))*(L374),1E-6)*MAX(((((F374)+(G374)*(L374))*(L374))/MAX((F374)+2*(L374)*SQRT(1+(G374)^2),1E-6))^(2/3),1E-6)))^2</f>
        <v/>
      </c>
      <c r="S374">
        <f>ABS(ABS(K374)/MAX(((F374)+(G374)*(L374))*(L374),1E-6))/SQRT($I$5*MAX((((F374)+(G374)*(L374))*(L374))/MAX((F374)+2*(G374)*(L374),1E-6),1E-6))</f>
        <v/>
      </c>
      <c r="T374">
        <f>((F374)*(L374)^2)/2+(G374)*(L374)^3/3+(ABS(K374)^2)/($I$5*MAX(((F374)+(G374)*(L374))*(L374),1E-6))</f>
        <v/>
      </c>
      <c r="U374">
        <f>IF($D$20=0,0,IFERROR(Q373-(((R373+R374)/2)*J374)-(IF(O373&gt;O374,$D$8*((O373^2-O374^2)/(2*$I$5)),$D$9*((O374^2-O373^2)/(2*$I$5)))+($D$10*(ABS(I374)/90)*(MAX(O373^2,O374^2)/(2*$I$5))))-Q374,0))</f>
        <v/>
      </c>
      <c r="V374">
        <f>IF($D$20=0,1,IFERROR(IF(ROUND(S374,3)=1,1,IF(AND(ABS(U374)&lt;$D$19,S374&gt;1),1,0)),0))</f>
        <v/>
      </c>
      <c r="W374">
        <f>IF($D$20=0,IFERROR(W375,MAX($D$16,POWER((ABS(K374)^2)/($I$5*MAX(F374,0.1)^2),1/3))),IF(IFERROR(AG375,0)=0,IFERROR(W375,MAX($D$16,POWER((ABS(K374)^2)/($I$5*MAX(F374,0.1)^2),1/3))),IF(OR(IFERROR(W374,0)=0,IFERROR(AD375,0)&gt;1),MAX($D$16,POWER((ABS(K374)^2)/($I$5*MAX(F374,0.1)^2),1/3)),IF(IFERROR(AF374,0)&gt;0,MAX($D$16,IFERROR(W374,0)+((IFERROR(AF374,0))*$D$18*IF((IFERROR(AD374,0))&lt;1,1,-1))),IF(IFERROR(AF374,0)&lt;0,IF(ABS((MAX($D$16,POWER((ABS(K374)^2)/($I$5*MAX(F374,0.1)^2),1/3)))-IFERROR(W374,0))&gt;$D$19,MAX($D$16,IF((MAX($D$16,POWER((ABS(K374)^2)/($I$5*MAX(F374,0.1)^2),1/3)))&gt;IFERROR(W374,0),MIN((MAX($D$16,POWER((ABS(K374)^2)/($I$5*MAX(F374,0.1)^2),1/3))),IFERROR(W374,0)+(MIN(ABS(IFERROR(AF374,0))*$D$18,ABS((MAX($D$16,POWER((ABS(K374)^2)/($I$5*MAX(F374,0.1)^2),1/3)))-IFERROR(W374,0))))),MAX((MAX($D$16,POWER((ABS(K374)^2)/($I$5*MAX(F374,0.1)^2),1/3))),IFERROR(W374,0)-(MIN(ABS(IFERROR(AF374,0))*$D$18,ABS((MAX($D$16,POWER((ABS(K374)^2)/($I$5*MAX(F374,0.1)^2),1/3)))-IFERROR(W374,0))))))),MAX($D$16,POWER((ABS(K374)^2)/($I$5*MAX(F374,0.1)^2),1/3))),MAX($D$16,IFERROR(W374,0)))))))</f>
        <v/>
      </c>
      <c r="X374">
        <f>((F374)+(G374)*(W374))*(W374)</f>
        <v/>
      </c>
      <c r="Y374">
        <f>(((F374)+(G374)*(W374))*(W374))/MAX((F374)+2*(W374)*SQRT(1+(G374)^2),1E-6)</f>
        <v/>
      </c>
      <c r="Z374">
        <f>ABS(K374)/MAX(((F374)+(G374)*(W374))*(W374),1E-6)</f>
        <v/>
      </c>
      <c r="AA374">
        <f>E374+W374</f>
        <v/>
      </c>
      <c r="AB374">
        <f>AA374+((ABS(K374)/MAX(((F374)+(G374)*(W374))*(W374),1E-6))^2)/(2*$I$5)</f>
        <v/>
      </c>
      <c r="AC374">
        <f>((ABS(K374)*$D$6)/(MAX(((F374)+(G374)*(W374))*(W374),1E-6)*MAX(((((F374)+(G374)*(W374))*(W374))/MAX((F374)+2*(W374)*SQRT(1+(G374)^2),1E-6))^(2/3),1E-6)))^2</f>
        <v/>
      </c>
      <c r="AD374">
        <f>ABS(ABS(K374)/MAX(((F374)+(G374)*(W374))*(W374),1E-6))/SQRT($I$5*MAX((((F374)+(G374)*(W374))*(W374))/MAX((F374)+2*(G374)*(W374),1E-6),1E-6))</f>
        <v/>
      </c>
      <c r="AE374">
        <f>((F374)*(W374)^2)/2+(G374)*(W374)^3/3+(ABS(K374)^2)/($I$5*MAX(((F374)+(G374)*(W374))*(W374),1E-6))</f>
        <v/>
      </c>
      <c r="AF374">
        <f>IF($D$20=0,0,IFERROR(AB375+(((AC374+AC375)/2)*J375)+(IF(Z374&gt;Z375,$D$8*((Z374^2-Z375^2)/(2*$I$5)),$D$9*((Z375^2-Z374^2)/(2*$I$5)))+($D$10*(ABS(I375)/90)*(MAX(Z374^2,Z375^2)/(2*$I$5))))-AB374,0))</f>
        <v/>
      </c>
      <c r="AG374">
        <f>IF($D$20=0,1,IFERROR(IF(ROUND(AD374,3)=1,1,IF(AND(ABS(AF374)&lt;$D$19,AD374&lt;1),1,0)),0))</f>
        <v/>
      </c>
      <c r="AH374">
        <f>IFERROR(IF(V32="Supercritical",MAX($D$16,IFERROR(L374,MAX($D$16,POWER((ABS(K374)^2)/($I$5*MAX(F374,0.1)^2),1/3)))),IF(V32="Subcritical",MAX($D$16,IFERROR(W374,MAX($D$16,POWER((ABS(K374)^2)/($I$5*MAX(F374,0.1)^2),1/3)))),IF(AND(IFERROR(V374,0)=1,IFERROR(AG374,0)=1),IF(IFERROR(T374,-1E99)&gt;=IFERROR(AE374,-1E99),MAX($D$16,IFERROR(L374,MAX($D$16,POWER((ABS(K374)^2)/($I$5*MAX(F374,0.1)^2),1/3)))),MAX($D$16,IFERROR(W374,MAX($D$16,POWER((ABS(K374)^2)/($I$5*MAX(F374,0.1)^2),1/3))))),IF(IFERROR(V374,0)=1,MAX($D$16,IFERROR(L374,MAX($D$16,POWER((ABS(K374)^2)/($I$5*MAX(F374,0.1)^2),1/3)))),IF(IFERROR(AG374,0)=1,MAX($D$16,IFERROR(W374,MAX($D$16,POWER((ABS(K374)^2)/($I$5*MAX(F374,0.1)^2),1/3)))),MAX($D$16,POWER((ABS(K374)^2)/($I$5*MAX(F374,0.1)^2),1/3))))))),MAX($D$16,POWER((ABS(K374)^2)/($I$5*MAX(F374,0.1)^2),1/3)))</f>
        <v/>
      </c>
      <c r="AI374">
        <f>E374+AH374</f>
        <v/>
      </c>
      <c r="AJ374">
        <f>AI374+((ABS(K374)/MAX(((F374)+(G374)*(AH374))*(AH374),1E-6))^2)/(2*$I$5)</f>
        <v/>
      </c>
      <c r="AM374" t="n">
        <v>0</v>
      </c>
      <c r="AN374" t="n">
        <v>0</v>
      </c>
      <c r="AO374">
        <f>AM374+AN374</f>
        <v/>
      </c>
      <c r="AP374">
        <f>AP373+AO374</f>
        <v/>
      </c>
      <c r="AQ374">
        <f>ABS(ABS(K374)/MAX(((F374)+(G374)*(AH374))*(AH374),1E-6))/SQRT($I$5*MAX((((F374)+(G374)*(AH374))*(AH374))/MAX((F374)+2*(G374)*(AH374),1E-6),1E-6))</f>
        <v/>
      </c>
      <c r="AR374">
        <f>IF(AQ374&lt;1,"Subcritical","Supercritical")</f>
        <v/>
      </c>
      <c r="AS374">
        <f>((ABS(K374)*$D$6)/(MAX(((F374)+(G374)*(AH374))*(AH374),1E-6)*MAX(((((F374)+(G374)*(AH374))*(AH374))/MAX((F374)+2*(AH374)*SQRT(1+(G374)^2),1E-6))^(2/3),1E-6)))^2</f>
        <v/>
      </c>
    </row>
    <row r="375">
      <c r="A375" t="n">
        <v>226</v>
      </c>
      <c r="B375" t="n">
        <v>224.948</v>
      </c>
      <c r="C375" t="n">
        <v>616358.972</v>
      </c>
      <c r="D375" t="n">
        <v>3097690.014</v>
      </c>
      <c r="E375" t="n">
        <v>632.4494999999999</v>
      </c>
      <c r="F375" t="n">
        <v>5.2</v>
      </c>
      <c r="G375" t="n">
        <v>0</v>
      </c>
      <c r="H375" t="inlineStr">
        <is>
          <t>Normal</t>
        </is>
      </c>
      <c r="I375" t="n">
        <v>0.057</v>
      </c>
      <c r="J375">
        <f>B375-B374</f>
        <v/>
      </c>
      <c r="K375">
        <f>MAX(0,K374-AO374)</f>
        <v/>
      </c>
      <c r="L375">
        <f>IF($D$20=0,IFERROR(L374,MAX($D$16,POWER((ABS(K375)^2)/($I$5*MAX(F375,0.1)^2),1/3))),IF(IFERROR(V374,0)=0,IFERROR(L374,MAX($D$16,POWER((ABS(K375)^2)/($I$5*MAX(F375,0.1)^2),1/3))),IF(OR(IFERROR(L375,0)=0,IFERROR(S374,0)&lt;1,IFERROR(S375,0)&lt;1),MAX($D$16,POWER((ABS(K375)^2)/($I$5*MAX(F375,0.1)^2),1/3)),IF(IFERROR(U375,0)&gt;0,MAX($D$16,IFERROR(L375,0)+((IFERROR(U375,0))*$D$18*IF((IFERROR(S375,0))&lt;1,1,-1))),IF(IFERROR(U375,0)&lt;0,IF(ABS((MAX($D$16,POWER((ABS(K375)^2)/($I$5*MAX(F375,0.1)^2),1/3)))-IFERROR(L375,0))&gt;$D$19,MAX($D$16,IF((MAX($D$16,POWER((ABS(K375)^2)/($I$5*MAX(F375,0.1)^2),1/3)))&gt;IFERROR(L375,0),MIN((MAX($D$16,POWER((ABS(K375)^2)/($I$5*MAX(F375,0.1)^2),1/3))),IFERROR(L375,0)+(MIN(ABS(IFERROR(U375,0))*$D$18,ABS((MAX($D$16,POWER((ABS(K375)^2)/($I$5*MAX(F375,0.1)^2),1/3)))-IFERROR(L375,0))))),MAX((MAX($D$16,POWER((ABS(K375)^2)/($I$5*MAX(F375,0.1)^2),1/3))),IFERROR(L375,0)-(MIN(ABS(IFERROR(U375,0))*$D$18,ABS((MAX($D$16,POWER((ABS(K375)^2)/($I$5*MAX(F375,0.1)^2),1/3)))-IFERROR(L375,0))))))),MAX($D$16,POWER((ABS(K375)^2)/($I$5*MAX(F375,0.1)^2),1/3))),MAX($D$16,IFERROR(L375,0)))))))</f>
        <v/>
      </c>
      <c r="M375">
        <f>((F375)+(G375)*(L375))*(L375)</f>
        <v/>
      </c>
      <c r="N375">
        <f>(((F375)+(G375)*(L375))*(L375))/MAX((F375)+2*(L375)*SQRT(1+(G375)^2),1E-6)</f>
        <v/>
      </c>
      <c r="O375">
        <f>ABS(K375)/MAX(((F375)+(G375)*(L375))*(L375),1E-6)</f>
        <v/>
      </c>
      <c r="P375">
        <f>E375+L375</f>
        <v/>
      </c>
      <c r="Q375">
        <f>P375+((ABS(K375)/MAX(((F375)+(G375)*(L375))*(L375),1E-6))^2)/(2*$I$5)</f>
        <v/>
      </c>
      <c r="R375">
        <f>((ABS(K375)*$D$6)/(MAX(((F375)+(G375)*(L375))*(L375),1E-6)*MAX(((((F375)+(G375)*(L375))*(L375))/MAX((F375)+2*(L375)*SQRT(1+(G375)^2),1E-6))^(2/3),1E-6)))^2</f>
        <v/>
      </c>
      <c r="S375">
        <f>ABS(ABS(K375)/MAX(((F375)+(G375)*(L375))*(L375),1E-6))/SQRT($I$5*MAX((((F375)+(G375)*(L375))*(L375))/MAX((F375)+2*(G375)*(L375),1E-6),1E-6))</f>
        <v/>
      </c>
      <c r="T375">
        <f>((F375)*(L375)^2)/2+(G375)*(L375)^3/3+(ABS(K375)^2)/($I$5*MAX(((F375)+(G375)*(L375))*(L375),1E-6))</f>
        <v/>
      </c>
      <c r="U375">
        <f>IF($D$20=0,0,IFERROR(Q374-(((R374+R375)/2)*J375)-(IF(O374&gt;O375,$D$8*((O374^2-O375^2)/(2*$I$5)),$D$9*((O375^2-O374^2)/(2*$I$5)))+($D$10*(ABS(I375)/90)*(MAX(O374^2,O375^2)/(2*$I$5))))-Q375,0))</f>
        <v/>
      </c>
      <c r="V375">
        <f>IF($D$20=0,1,IFERROR(IF(ROUND(S375,3)=1,1,IF(AND(ABS(U375)&lt;$D$19,S375&gt;1),1,0)),0))</f>
        <v/>
      </c>
      <c r="W375">
        <f>IF($D$20=0,IFERROR(W376,MAX($D$16,POWER((ABS(K375)^2)/($I$5*MAX(F375,0.1)^2),1/3))),IF(IFERROR(AG376,0)=0,IFERROR(W376,MAX($D$16,POWER((ABS(K375)^2)/($I$5*MAX(F375,0.1)^2),1/3))),IF(OR(IFERROR(W375,0)=0,IFERROR(AD376,0)&gt;1),MAX($D$16,POWER((ABS(K375)^2)/($I$5*MAX(F375,0.1)^2),1/3)),IF(IFERROR(AF375,0)&gt;0,MAX($D$16,IFERROR(W375,0)+((IFERROR(AF375,0))*$D$18*IF((IFERROR(AD375,0))&lt;1,1,-1))),IF(IFERROR(AF375,0)&lt;0,IF(ABS((MAX($D$16,POWER((ABS(K375)^2)/($I$5*MAX(F375,0.1)^2),1/3)))-IFERROR(W375,0))&gt;$D$19,MAX($D$16,IF((MAX($D$16,POWER((ABS(K375)^2)/($I$5*MAX(F375,0.1)^2),1/3)))&gt;IFERROR(W375,0),MIN((MAX($D$16,POWER((ABS(K375)^2)/($I$5*MAX(F375,0.1)^2),1/3))),IFERROR(W375,0)+(MIN(ABS(IFERROR(AF375,0))*$D$18,ABS((MAX($D$16,POWER((ABS(K375)^2)/($I$5*MAX(F375,0.1)^2),1/3)))-IFERROR(W375,0))))),MAX((MAX($D$16,POWER((ABS(K375)^2)/($I$5*MAX(F375,0.1)^2),1/3))),IFERROR(W375,0)-(MIN(ABS(IFERROR(AF375,0))*$D$18,ABS((MAX($D$16,POWER((ABS(K375)^2)/($I$5*MAX(F375,0.1)^2),1/3)))-IFERROR(W375,0))))))),MAX($D$16,POWER((ABS(K375)^2)/($I$5*MAX(F375,0.1)^2),1/3))),MAX($D$16,IFERROR(W375,0)))))))</f>
        <v/>
      </c>
      <c r="X375">
        <f>((F375)+(G375)*(W375))*(W375)</f>
        <v/>
      </c>
      <c r="Y375">
        <f>(((F375)+(G375)*(W375))*(W375))/MAX((F375)+2*(W375)*SQRT(1+(G375)^2),1E-6)</f>
        <v/>
      </c>
      <c r="Z375">
        <f>ABS(K375)/MAX(((F375)+(G375)*(W375))*(W375),1E-6)</f>
        <v/>
      </c>
      <c r="AA375">
        <f>E375+W375</f>
        <v/>
      </c>
      <c r="AB375">
        <f>AA375+((ABS(K375)/MAX(((F375)+(G375)*(W375))*(W375),1E-6))^2)/(2*$I$5)</f>
        <v/>
      </c>
      <c r="AC375">
        <f>((ABS(K375)*$D$6)/(MAX(((F375)+(G375)*(W375))*(W375),1E-6)*MAX(((((F375)+(G375)*(W375))*(W375))/MAX((F375)+2*(W375)*SQRT(1+(G375)^2),1E-6))^(2/3),1E-6)))^2</f>
        <v/>
      </c>
      <c r="AD375">
        <f>ABS(ABS(K375)/MAX(((F375)+(G375)*(W375))*(W375),1E-6))/SQRT($I$5*MAX((((F375)+(G375)*(W375))*(W375))/MAX((F375)+2*(G375)*(W375),1E-6),1E-6))</f>
        <v/>
      </c>
      <c r="AE375">
        <f>((F375)*(W375)^2)/2+(G375)*(W375)^3/3+(ABS(K375)^2)/($I$5*MAX(((F375)+(G375)*(W375))*(W375),1E-6))</f>
        <v/>
      </c>
      <c r="AF375">
        <f>IF($D$20=0,0,IFERROR(AB376+(((AC375+AC376)/2)*J376)+(IF(Z375&gt;Z376,$D$8*((Z375^2-Z376^2)/(2*$I$5)),$D$9*((Z376^2-Z375^2)/(2*$I$5)))+($D$10*(ABS(I376)/90)*(MAX(Z375^2,Z376^2)/(2*$I$5))))-AB375,0))</f>
        <v/>
      </c>
      <c r="AG375">
        <f>IF($D$20=0,1,IFERROR(IF(ROUND(AD375,3)=1,1,IF(AND(ABS(AF375)&lt;$D$19,AD375&lt;1),1,0)),0))</f>
        <v/>
      </c>
      <c r="AH375">
        <f>IFERROR(IF(V32="Supercritical",MAX($D$16,IFERROR(L375,MAX($D$16,POWER((ABS(K375)^2)/($I$5*MAX(F375,0.1)^2),1/3)))),IF(V32="Subcritical",MAX($D$16,IFERROR(W375,MAX($D$16,POWER((ABS(K375)^2)/($I$5*MAX(F375,0.1)^2),1/3)))),IF(AND(IFERROR(V375,0)=1,IFERROR(AG375,0)=1),IF(IFERROR(T375,-1E99)&gt;=IFERROR(AE375,-1E99),MAX($D$16,IFERROR(L375,MAX($D$16,POWER((ABS(K375)^2)/($I$5*MAX(F375,0.1)^2),1/3)))),MAX($D$16,IFERROR(W375,MAX($D$16,POWER((ABS(K375)^2)/($I$5*MAX(F375,0.1)^2),1/3))))),IF(IFERROR(V375,0)=1,MAX($D$16,IFERROR(L375,MAX($D$16,POWER((ABS(K375)^2)/($I$5*MAX(F375,0.1)^2),1/3)))),IF(IFERROR(AG375,0)=1,MAX($D$16,IFERROR(W375,MAX($D$16,POWER((ABS(K375)^2)/($I$5*MAX(F375,0.1)^2),1/3)))),MAX($D$16,POWER((ABS(K375)^2)/($I$5*MAX(F375,0.1)^2),1/3))))))),MAX($D$16,POWER((ABS(K375)^2)/($I$5*MAX(F375,0.1)^2),1/3)))</f>
        <v/>
      </c>
      <c r="AI375">
        <f>E375+AH375</f>
        <v/>
      </c>
      <c r="AJ375">
        <f>AI375+((ABS(K375)/MAX(((F375)+(G375)*(AH375))*(AH375),1E-6))^2)/(2*$I$5)</f>
        <v/>
      </c>
      <c r="AM375" t="n">
        <v>0</v>
      </c>
      <c r="AN375" t="n">
        <v>0</v>
      </c>
      <c r="AO375">
        <f>AM375+AN375</f>
        <v/>
      </c>
      <c r="AP375">
        <f>AP374+AO375</f>
        <v/>
      </c>
      <c r="AQ375">
        <f>ABS(ABS(K375)/MAX(((F375)+(G375)*(AH375))*(AH375),1E-6))/SQRT($I$5*MAX((((F375)+(G375)*(AH375))*(AH375))/MAX((F375)+2*(G375)*(AH375),1E-6),1E-6))</f>
        <v/>
      </c>
      <c r="AR375">
        <f>IF(AQ375&lt;1,"Subcritical","Supercritical")</f>
        <v/>
      </c>
      <c r="AS375">
        <f>((ABS(K375)*$D$6)/(MAX(((F375)+(G375)*(AH375))*(AH375),1E-6)*MAX(((((F375)+(G375)*(AH375))*(AH375))/MAX((F375)+2*(AH375)*SQRT(1+(G375)^2),1E-6))^(2/3),1E-6)))^2</f>
        <v/>
      </c>
    </row>
    <row r="376">
      <c r="A376" t="n">
        <v>227</v>
      </c>
      <c r="B376" t="n">
        <v>225.948</v>
      </c>
      <c r="C376" t="n">
        <v>616357.973</v>
      </c>
      <c r="D376" t="n">
        <v>3097689.967</v>
      </c>
      <c r="E376" t="n">
        <v>632.449</v>
      </c>
      <c r="F376" t="n">
        <v>5.2</v>
      </c>
      <c r="G376" t="n">
        <v>0</v>
      </c>
      <c r="H376" t="inlineStr">
        <is>
          <t>Normal</t>
        </is>
      </c>
      <c r="I376" t="n">
        <v>0.057</v>
      </c>
      <c r="J376">
        <f>B376-B375</f>
        <v/>
      </c>
      <c r="K376">
        <f>MAX(0,K375-AO375)</f>
        <v/>
      </c>
      <c r="L376">
        <f>IF($D$20=0,IFERROR(L375,MAX($D$16,POWER((ABS(K376)^2)/($I$5*MAX(F376,0.1)^2),1/3))),IF(IFERROR(V375,0)=0,IFERROR(L375,MAX($D$16,POWER((ABS(K376)^2)/($I$5*MAX(F376,0.1)^2),1/3))),IF(OR(IFERROR(L376,0)=0,IFERROR(S375,0)&lt;1,IFERROR(S376,0)&lt;1),MAX($D$16,POWER((ABS(K376)^2)/($I$5*MAX(F376,0.1)^2),1/3)),IF(IFERROR(U376,0)&gt;0,MAX($D$16,IFERROR(L376,0)+((IFERROR(U376,0))*$D$18*IF((IFERROR(S376,0))&lt;1,1,-1))),IF(IFERROR(U376,0)&lt;0,IF(ABS((MAX($D$16,POWER((ABS(K376)^2)/($I$5*MAX(F376,0.1)^2),1/3)))-IFERROR(L376,0))&gt;$D$19,MAX($D$16,IF((MAX($D$16,POWER((ABS(K376)^2)/($I$5*MAX(F376,0.1)^2),1/3)))&gt;IFERROR(L376,0),MIN((MAX($D$16,POWER((ABS(K376)^2)/($I$5*MAX(F376,0.1)^2),1/3))),IFERROR(L376,0)+(MIN(ABS(IFERROR(U376,0))*$D$18,ABS((MAX($D$16,POWER((ABS(K376)^2)/($I$5*MAX(F376,0.1)^2),1/3)))-IFERROR(L376,0))))),MAX((MAX($D$16,POWER((ABS(K376)^2)/($I$5*MAX(F376,0.1)^2),1/3))),IFERROR(L376,0)-(MIN(ABS(IFERROR(U376,0))*$D$18,ABS((MAX($D$16,POWER((ABS(K376)^2)/($I$5*MAX(F376,0.1)^2),1/3)))-IFERROR(L376,0))))))),MAX($D$16,POWER((ABS(K376)^2)/($I$5*MAX(F376,0.1)^2),1/3))),MAX($D$16,IFERROR(L376,0)))))))</f>
        <v/>
      </c>
      <c r="M376">
        <f>((F376)+(G376)*(L376))*(L376)</f>
        <v/>
      </c>
      <c r="N376">
        <f>(((F376)+(G376)*(L376))*(L376))/MAX((F376)+2*(L376)*SQRT(1+(G376)^2),1E-6)</f>
        <v/>
      </c>
      <c r="O376">
        <f>ABS(K376)/MAX(((F376)+(G376)*(L376))*(L376),1E-6)</f>
        <v/>
      </c>
      <c r="P376">
        <f>E376+L376</f>
        <v/>
      </c>
      <c r="Q376">
        <f>P376+((ABS(K376)/MAX(((F376)+(G376)*(L376))*(L376),1E-6))^2)/(2*$I$5)</f>
        <v/>
      </c>
      <c r="R376">
        <f>((ABS(K376)*$D$6)/(MAX(((F376)+(G376)*(L376))*(L376),1E-6)*MAX(((((F376)+(G376)*(L376))*(L376))/MAX((F376)+2*(L376)*SQRT(1+(G376)^2),1E-6))^(2/3),1E-6)))^2</f>
        <v/>
      </c>
      <c r="S376">
        <f>ABS(ABS(K376)/MAX(((F376)+(G376)*(L376))*(L376),1E-6))/SQRT($I$5*MAX((((F376)+(G376)*(L376))*(L376))/MAX((F376)+2*(G376)*(L376),1E-6),1E-6))</f>
        <v/>
      </c>
      <c r="T376">
        <f>((F376)*(L376)^2)/2+(G376)*(L376)^3/3+(ABS(K376)^2)/($I$5*MAX(((F376)+(G376)*(L376))*(L376),1E-6))</f>
        <v/>
      </c>
      <c r="U376">
        <f>IF($D$20=0,0,IFERROR(Q375-(((R375+R376)/2)*J376)-(IF(O375&gt;O376,$D$8*((O375^2-O376^2)/(2*$I$5)),$D$9*((O376^2-O375^2)/(2*$I$5)))+($D$10*(ABS(I376)/90)*(MAX(O375^2,O376^2)/(2*$I$5))))-Q376,0))</f>
        <v/>
      </c>
      <c r="V376">
        <f>IF($D$20=0,1,IFERROR(IF(ROUND(S376,3)=1,1,IF(AND(ABS(U376)&lt;$D$19,S376&gt;1),1,0)),0))</f>
        <v/>
      </c>
      <c r="W376">
        <f>IF($D$20=0,IFERROR(W377,MAX($D$16,POWER((ABS(K376)^2)/($I$5*MAX(F376,0.1)^2),1/3))),IF(IFERROR(AG377,0)=0,IFERROR(W377,MAX($D$16,POWER((ABS(K376)^2)/($I$5*MAX(F376,0.1)^2),1/3))),IF(OR(IFERROR(W376,0)=0,IFERROR(AD377,0)&gt;1),MAX($D$16,POWER((ABS(K376)^2)/($I$5*MAX(F376,0.1)^2),1/3)),IF(IFERROR(AF376,0)&gt;0,MAX($D$16,IFERROR(W376,0)+((IFERROR(AF376,0))*$D$18*IF((IFERROR(AD376,0))&lt;1,1,-1))),IF(IFERROR(AF376,0)&lt;0,IF(ABS((MAX($D$16,POWER((ABS(K376)^2)/($I$5*MAX(F376,0.1)^2),1/3)))-IFERROR(W376,0))&gt;$D$19,MAX($D$16,IF((MAX($D$16,POWER((ABS(K376)^2)/($I$5*MAX(F376,0.1)^2),1/3)))&gt;IFERROR(W376,0),MIN((MAX($D$16,POWER((ABS(K376)^2)/($I$5*MAX(F376,0.1)^2),1/3))),IFERROR(W376,0)+(MIN(ABS(IFERROR(AF376,0))*$D$18,ABS((MAX($D$16,POWER((ABS(K376)^2)/($I$5*MAX(F376,0.1)^2),1/3)))-IFERROR(W376,0))))),MAX((MAX($D$16,POWER((ABS(K376)^2)/($I$5*MAX(F376,0.1)^2),1/3))),IFERROR(W376,0)-(MIN(ABS(IFERROR(AF376,0))*$D$18,ABS((MAX($D$16,POWER((ABS(K376)^2)/($I$5*MAX(F376,0.1)^2),1/3)))-IFERROR(W376,0))))))),MAX($D$16,POWER((ABS(K376)^2)/($I$5*MAX(F376,0.1)^2),1/3))),MAX($D$16,IFERROR(W376,0)))))))</f>
        <v/>
      </c>
      <c r="X376">
        <f>((F376)+(G376)*(W376))*(W376)</f>
        <v/>
      </c>
      <c r="Y376">
        <f>(((F376)+(G376)*(W376))*(W376))/MAX((F376)+2*(W376)*SQRT(1+(G376)^2),1E-6)</f>
        <v/>
      </c>
      <c r="Z376">
        <f>ABS(K376)/MAX(((F376)+(G376)*(W376))*(W376),1E-6)</f>
        <v/>
      </c>
      <c r="AA376">
        <f>E376+W376</f>
        <v/>
      </c>
      <c r="AB376">
        <f>AA376+((ABS(K376)/MAX(((F376)+(G376)*(W376))*(W376),1E-6))^2)/(2*$I$5)</f>
        <v/>
      </c>
      <c r="AC376">
        <f>((ABS(K376)*$D$6)/(MAX(((F376)+(G376)*(W376))*(W376),1E-6)*MAX(((((F376)+(G376)*(W376))*(W376))/MAX((F376)+2*(W376)*SQRT(1+(G376)^2),1E-6))^(2/3),1E-6)))^2</f>
        <v/>
      </c>
      <c r="AD376">
        <f>ABS(ABS(K376)/MAX(((F376)+(G376)*(W376))*(W376),1E-6))/SQRT($I$5*MAX((((F376)+(G376)*(W376))*(W376))/MAX((F376)+2*(G376)*(W376),1E-6),1E-6))</f>
        <v/>
      </c>
      <c r="AE376">
        <f>((F376)*(W376)^2)/2+(G376)*(W376)^3/3+(ABS(K376)^2)/($I$5*MAX(((F376)+(G376)*(W376))*(W376),1E-6))</f>
        <v/>
      </c>
      <c r="AF376">
        <f>IF($D$20=0,0,IFERROR(AB377+(((AC376+AC377)/2)*J377)+(IF(Z376&gt;Z377,$D$8*((Z376^2-Z377^2)/(2*$I$5)),$D$9*((Z377^2-Z376^2)/(2*$I$5)))+($D$10*(ABS(I377)/90)*(MAX(Z376^2,Z377^2)/(2*$I$5))))-AB376,0))</f>
        <v/>
      </c>
      <c r="AG376">
        <f>IF($D$20=0,1,IFERROR(IF(ROUND(AD376,3)=1,1,IF(AND(ABS(AF376)&lt;$D$19,AD376&lt;1),1,0)),0))</f>
        <v/>
      </c>
      <c r="AH376">
        <f>IFERROR(IF(V32="Supercritical",MAX($D$16,IFERROR(L376,MAX($D$16,POWER((ABS(K376)^2)/($I$5*MAX(F376,0.1)^2),1/3)))),IF(V32="Subcritical",MAX($D$16,IFERROR(W376,MAX($D$16,POWER((ABS(K376)^2)/($I$5*MAX(F376,0.1)^2),1/3)))),IF(AND(IFERROR(V376,0)=1,IFERROR(AG376,0)=1),IF(IFERROR(T376,-1E99)&gt;=IFERROR(AE376,-1E99),MAX($D$16,IFERROR(L376,MAX($D$16,POWER((ABS(K376)^2)/($I$5*MAX(F376,0.1)^2),1/3)))),MAX($D$16,IFERROR(W376,MAX($D$16,POWER((ABS(K376)^2)/($I$5*MAX(F376,0.1)^2),1/3))))),IF(IFERROR(V376,0)=1,MAX($D$16,IFERROR(L376,MAX($D$16,POWER((ABS(K376)^2)/($I$5*MAX(F376,0.1)^2),1/3)))),IF(IFERROR(AG376,0)=1,MAX($D$16,IFERROR(W376,MAX($D$16,POWER((ABS(K376)^2)/($I$5*MAX(F376,0.1)^2),1/3)))),MAX($D$16,POWER((ABS(K376)^2)/($I$5*MAX(F376,0.1)^2),1/3))))))),MAX($D$16,POWER((ABS(K376)^2)/($I$5*MAX(F376,0.1)^2),1/3)))</f>
        <v/>
      </c>
      <c r="AI376">
        <f>E376+AH376</f>
        <v/>
      </c>
      <c r="AJ376">
        <f>AI376+((ABS(K376)/MAX(((F376)+(G376)*(AH376))*(AH376),1E-6))^2)/(2*$I$5)</f>
        <v/>
      </c>
      <c r="AM376" t="n">
        <v>0</v>
      </c>
      <c r="AN376" t="n">
        <v>0</v>
      </c>
      <c r="AO376">
        <f>AM376+AN376</f>
        <v/>
      </c>
      <c r="AP376">
        <f>AP375+AO376</f>
        <v/>
      </c>
      <c r="AQ376">
        <f>ABS(ABS(K376)/MAX(((F376)+(G376)*(AH376))*(AH376),1E-6))/SQRT($I$5*MAX((((F376)+(G376)*(AH376))*(AH376))/MAX((F376)+2*(G376)*(AH376),1E-6),1E-6))</f>
        <v/>
      </c>
      <c r="AR376">
        <f>IF(AQ376&lt;1,"Subcritical","Supercritical")</f>
        <v/>
      </c>
      <c r="AS376">
        <f>((ABS(K376)*$D$6)/(MAX(((F376)+(G376)*(AH376))*(AH376),1E-6)*MAX(((((F376)+(G376)*(AH376))*(AH376))/MAX((F376)+2*(AH376)*SQRT(1+(G376)^2),1E-6))^(2/3),1E-6)))^2</f>
        <v/>
      </c>
    </row>
    <row r="377">
      <c r="A377" t="n">
        <v>228</v>
      </c>
      <c r="B377" t="n">
        <v>226.948</v>
      </c>
      <c r="C377" t="n">
        <v>616356.974</v>
      </c>
      <c r="D377" t="n">
        <v>3097689.919</v>
      </c>
      <c r="E377" t="n">
        <v>632.4485</v>
      </c>
      <c r="F377" t="n">
        <v>5.2</v>
      </c>
      <c r="G377" t="n">
        <v>0</v>
      </c>
      <c r="H377" t="inlineStr">
        <is>
          <t>Normal</t>
        </is>
      </c>
      <c r="I377" t="n">
        <v>0.057</v>
      </c>
      <c r="J377">
        <f>B377-B376</f>
        <v/>
      </c>
      <c r="K377">
        <f>MAX(0,K376-AO376)</f>
        <v/>
      </c>
      <c r="L377">
        <f>IF($D$20=0,IFERROR(L376,MAX($D$16,POWER((ABS(K377)^2)/($I$5*MAX(F377,0.1)^2),1/3))),IF(IFERROR(V376,0)=0,IFERROR(L376,MAX($D$16,POWER((ABS(K377)^2)/($I$5*MAX(F377,0.1)^2),1/3))),IF(OR(IFERROR(L377,0)=0,IFERROR(S376,0)&lt;1,IFERROR(S377,0)&lt;1),MAX($D$16,POWER((ABS(K377)^2)/($I$5*MAX(F377,0.1)^2),1/3)),IF(IFERROR(U377,0)&gt;0,MAX($D$16,IFERROR(L377,0)+((IFERROR(U377,0))*$D$18*IF((IFERROR(S377,0))&lt;1,1,-1))),IF(IFERROR(U377,0)&lt;0,IF(ABS((MAX($D$16,POWER((ABS(K377)^2)/($I$5*MAX(F377,0.1)^2),1/3)))-IFERROR(L377,0))&gt;$D$19,MAX($D$16,IF((MAX($D$16,POWER((ABS(K377)^2)/($I$5*MAX(F377,0.1)^2),1/3)))&gt;IFERROR(L377,0),MIN((MAX($D$16,POWER((ABS(K377)^2)/($I$5*MAX(F377,0.1)^2),1/3))),IFERROR(L377,0)+(MIN(ABS(IFERROR(U377,0))*$D$18,ABS((MAX($D$16,POWER((ABS(K377)^2)/($I$5*MAX(F377,0.1)^2),1/3)))-IFERROR(L377,0))))),MAX((MAX($D$16,POWER((ABS(K377)^2)/($I$5*MAX(F377,0.1)^2),1/3))),IFERROR(L377,0)-(MIN(ABS(IFERROR(U377,0))*$D$18,ABS((MAX($D$16,POWER((ABS(K377)^2)/($I$5*MAX(F377,0.1)^2),1/3)))-IFERROR(L377,0))))))),MAX($D$16,POWER((ABS(K377)^2)/($I$5*MAX(F377,0.1)^2),1/3))),MAX($D$16,IFERROR(L377,0)))))))</f>
        <v/>
      </c>
      <c r="M377">
        <f>((F377)+(G377)*(L377))*(L377)</f>
        <v/>
      </c>
      <c r="N377">
        <f>(((F377)+(G377)*(L377))*(L377))/MAX((F377)+2*(L377)*SQRT(1+(G377)^2),1E-6)</f>
        <v/>
      </c>
      <c r="O377">
        <f>ABS(K377)/MAX(((F377)+(G377)*(L377))*(L377),1E-6)</f>
        <v/>
      </c>
      <c r="P377">
        <f>E377+L377</f>
        <v/>
      </c>
      <c r="Q377">
        <f>P377+((ABS(K377)/MAX(((F377)+(G377)*(L377))*(L377),1E-6))^2)/(2*$I$5)</f>
        <v/>
      </c>
      <c r="R377">
        <f>((ABS(K377)*$D$6)/(MAX(((F377)+(G377)*(L377))*(L377),1E-6)*MAX(((((F377)+(G377)*(L377))*(L377))/MAX((F377)+2*(L377)*SQRT(1+(G377)^2),1E-6))^(2/3),1E-6)))^2</f>
        <v/>
      </c>
      <c r="S377">
        <f>ABS(ABS(K377)/MAX(((F377)+(G377)*(L377))*(L377),1E-6))/SQRT($I$5*MAX((((F377)+(G377)*(L377))*(L377))/MAX((F377)+2*(G377)*(L377),1E-6),1E-6))</f>
        <v/>
      </c>
      <c r="T377">
        <f>((F377)*(L377)^2)/2+(G377)*(L377)^3/3+(ABS(K377)^2)/($I$5*MAX(((F377)+(G377)*(L377))*(L377),1E-6))</f>
        <v/>
      </c>
      <c r="U377">
        <f>IF($D$20=0,0,IFERROR(Q376-(((R376+R377)/2)*J377)-(IF(O376&gt;O377,$D$8*((O376^2-O377^2)/(2*$I$5)),$D$9*((O377^2-O376^2)/(2*$I$5)))+($D$10*(ABS(I377)/90)*(MAX(O376^2,O377^2)/(2*$I$5))))-Q377,0))</f>
        <v/>
      </c>
      <c r="V377">
        <f>IF($D$20=0,1,IFERROR(IF(ROUND(S377,3)=1,1,IF(AND(ABS(U377)&lt;$D$19,S377&gt;1),1,0)),0))</f>
        <v/>
      </c>
      <c r="W377">
        <f>IF($D$20=0,IFERROR(W378,MAX($D$16,POWER((ABS(K377)^2)/($I$5*MAX(F377,0.1)^2),1/3))),IF(IFERROR(AG378,0)=0,IFERROR(W378,MAX($D$16,POWER((ABS(K377)^2)/($I$5*MAX(F377,0.1)^2),1/3))),IF(OR(IFERROR(W377,0)=0,IFERROR(AD378,0)&gt;1),MAX($D$16,POWER((ABS(K377)^2)/($I$5*MAX(F377,0.1)^2),1/3)),IF(IFERROR(AF377,0)&gt;0,MAX($D$16,IFERROR(W377,0)+((IFERROR(AF377,0))*$D$18*IF((IFERROR(AD377,0))&lt;1,1,-1))),IF(IFERROR(AF377,0)&lt;0,IF(ABS((MAX($D$16,POWER((ABS(K377)^2)/($I$5*MAX(F377,0.1)^2),1/3)))-IFERROR(W377,0))&gt;$D$19,MAX($D$16,IF((MAX($D$16,POWER((ABS(K377)^2)/($I$5*MAX(F377,0.1)^2),1/3)))&gt;IFERROR(W377,0),MIN((MAX($D$16,POWER((ABS(K377)^2)/($I$5*MAX(F377,0.1)^2),1/3))),IFERROR(W377,0)+(MIN(ABS(IFERROR(AF377,0))*$D$18,ABS((MAX($D$16,POWER((ABS(K377)^2)/($I$5*MAX(F377,0.1)^2),1/3)))-IFERROR(W377,0))))),MAX((MAX($D$16,POWER((ABS(K377)^2)/($I$5*MAX(F377,0.1)^2),1/3))),IFERROR(W377,0)-(MIN(ABS(IFERROR(AF377,0))*$D$18,ABS((MAX($D$16,POWER((ABS(K377)^2)/($I$5*MAX(F377,0.1)^2),1/3)))-IFERROR(W377,0))))))),MAX($D$16,POWER((ABS(K377)^2)/($I$5*MAX(F377,0.1)^2),1/3))),MAX($D$16,IFERROR(W377,0)))))))</f>
        <v/>
      </c>
      <c r="X377">
        <f>((F377)+(G377)*(W377))*(W377)</f>
        <v/>
      </c>
      <c r="Y377">
        <f>(((F377)+(G377)*(W377))*(W377))/MAX((F377)+2*(W377)*SQRT(1+(G377)^2),1E-6)</f>
        <v/>
      </c>
      <c r="Z377">
        <f>ABS(K377)/MAX(((F377)+(G377)*(W377))*(W377),1E-6)</f>
        <v/>
      </c>
      <c r="AA377">
        <f>E377+W377</f>
        <v/>
      </c>
      <c r="AB377">
        <f>AA377+((ABS(K377)/MAX(((F377)+(G377)*(W377))*(W377),1E-6))^2)/(2*$I$5)</f>
        <v/>
      </c>
      <c r="AC377">
        <f>((ABS(K377)*$D$6)/(MAX(((F377)+(G377)*(W377))*(W377),1E-6)*MAX(((((F377)+(G377)*(W377))*(W377))/MAX((F377)+2*(W377)*SQRT(1+(G377)^2),1E-6))^(2/3),1E-6)))^2</f>
        <v/>
      </c>
      <c r="AD377">
        <f>ABS(ABS(K377)/MAX(((F377)+(G377)*(W377))*(W377),1E-6))/SQRT($I$5*MAX((((F377)+(G377)*(W377))*(W377))/MAX((F377)+2*(G377)*(W377),1E-6),1E-6))</f>
        <v/>
      </c>
      <c r="AE377">
        <f>((F377)*(W377)^2)/2+(G377)*(W377)^3/3+(ABS(K377)^2)/($I$5*MAX(((F377)+(G377)*(W377))*(W377),1E-6))</f>
        <v/>
      </c>
      <c r="AF377">
        <f>IF($D$20=0,0,IFERROR(AB378+(((AC377+AC378)/2)*J378)+(IF(Z377&gt;Z378,$D$8*((Z377^2-Z378^2)/(2*$I$5)),$D$9*((Z378^2-Z377^2)/(2*$I$5)))+($D$10*(ABS(I378)/90)*(MAX(Z377^2,Z378^2)/(2*$I$5))))-AB377,0))</f>
        <v/>
      </c>
      <c r="AG377">
        <f>IF($D$20=0,1,IFERROR(IF(ROUND(AD377,3)=1,1,IF(AND(ABS(AF377)&lt;$D$19,AD377&lt;1),1,0)),0))</f>
        <v/>
      </c>
      <c r="AH377">
        <f>IFERROR(IF(V32="Supercritical",MAX($D$16,IFERROR(L377,MAX($D$16,POWER((ABS(K377)^2)/($I$5*MAX(F377,0.1)^2),1/3)))),IF(V32="Subcritical",MAX($D$16,IFERROR(W377,MAX($D$16,POWER((ABS(K377)^2)/($I$5*MAX(F377,0.1)^2),1/3)))),IF(AND(IFERROR(V377,0)=1,IFERROR(AG377,0)=1),IF(IFERROR(T377,-1E99)&gt;=IFERROR(AE377,-1E99),MAX($D$16,IFERROR(L377,MAX($D$16,POWER((ABS(K377)^2)/($I$5*MAX(F377,0.1)^2),1/3)))),MAX($D$16,IFERROR(W377,MAX($D$16,POWER((ABS(K377)^2)/($I$5*MAX(F377,0.1)^2),1/3))))),IF(IFERROR(V377,0)=1,MAX($D$16,IFERROR(L377,MAX($D$16,POWER((ABS(K377)^2)/($I$5*MAX(F377,0.1)^2),1/3)))),IF(IFERROR(AG377,0)=1,MAX($D$16,IFERROR(W377,MAX($D$16,POWER((ABS(K377)^2)/($I$5*MAX(F377,0.1)^2),1/3)))),MAX($D$16,POWER((ABS(K377)^2)/($I$5*MAX(F377,0.1)^2),1/3))))))),MAX($D$16,POWER((ABS(K377)^2)/($I$5*MAX(F377,0.1)^2),1/3)))</f>
        <v/>
      </c>
      <c r="AI377">
        <f>E377+AH377</f>
        <v/>
      </c>
      <c r="AJ377">
        <f>AI377+((ABS(K377)/MAX(((F377)+(G377)*(AH377))*(AH377),1E-6))^2)/(2*$I$5)</f>
        <v/>
      </c>
      <c r="AM377" t="n">
        <v>0</v>
      </c>
      <c r="AN377" t="n">
        <v>0</v>
      </c>
      <c r="AO377">
        <f>AM377+AN377</f>
        <v/>
      </c>
      <c r="AP377">
        <f>AP376+AO377</f>
        <v/>
      </c>
      <c r="AQ377">
        <f>ABS(ABS(K377)/MAX(((F377)+(G377)*(AH377))*(AH377),1E-6))/SQRT($I$5*MAX((((F377)+(G377)*(AH377))*(AH377))/MAX((F377)+2*(G377)*(AH377),1E-6),1E-6))</f>
        <v/>
      </c>
      <c r="AR377">
        <f>IF(AQ377&lt;1,"Subcritical","Supercritical")</f>
        <v/>
      </c>
      <c r="AS377">
        <f>((ABS(K377)*$D$6)/(MAX(((F377)+(G377)*(AH377))*(AH377),1E-6)*MAX(((((F377)+(G377)*(AH377))*(AH377))/MAX((F377)+2*(AH377)*SQRT(1+(G377)^2),1E-6))^(2/3),1E-6)))^2</f>
        <v/>
      </c>
    </row>
    <row r="378">
      <c r="A378" t="n">
        <v>229</v>
      </c>
      <c r="B378" t="n">
        <v>227.948</v>
      </c>
      <c r="C378" t="n">
        <v>616355.975</v>
      </c>
      <c r="D378" t="n">
        <v>3097689.872</v>
      </c>
      <c r="E378" t="n">
        <v>632.448</v>
      </c>
      <c r="F378" t="n">
        <v>5.2</v>
      </c>
      <c r="G378" t="n">
        <v>0</v>
      </c>
      <c r="H378" t="inlineStr">
        <is>
          <t>Normal</t>
        </is>
      </c>
      <c r="I378" t="n">
        <v>0.057</v>
      </c>
      <c r="J378">
        <f>B378-B377</f>
        <v/>
      </c>
      <c r="K378">
        <f>MAX(0,K377-AO377)</f>
        <v/>
      </c>
      <c r="L378">
        <f>IF($D$20=0,IFERROR(L377,MAX($D$16,POWER((ABS(K378)^2)/($I$5*MAX(F378,0.1)^2),1/3))),IF(IFERROR(V377,0)=0,IFERROR(L377,MAX($D$16,POWER((ABS(K378)^2)/($I$5*MAX(F378,0.1)^2),1/3))),IF(OR(IFERROR(L378,0)=0,IFERROR(S377,0)&lt;1,IFERROR(S378,0)&lt;1),MAX($D$16,POWER((ABS(K378)^2)/($I$5*MAX(F378,0.1)^2),1/3)),IF(IFERROR(U378,0)&gt;0,MAX($D$16,IFERROR(L378,0)+((IFERROR(U378,0))*$D$18*IF((IFERROR(S378,0))&lt;1,1,-1))),IF(IFERROR(U378,0)&lt;0,IF(ABS((MAX($D$16,POWER((ABS(K378)^2)/($I$5*MAX(F378,0.1)^2),1/3)))-IFERROR(L378,0))&gt;$D$19,MAX($D$16,IF((MAX($D$16,POWER((ABS(K378)^2)/($I$5*MAX(F378,0.1)^2),1/3)))&gt;IFERROR(L378,0),MIN((MAX($D$16,POWER((ABS(K378)^2)/($I$5*MAX(F378,0.1)^2),1/3))),IFERROR(L378,0)+(MIN(ABS(IFERROR(U378,0))*$D$18,ABS((MAX($D$16,POWER((ABS(K378)^2)/($I$5*MAX(F378,0.1)^2),1/3)))-IFERROR(L378,0))))),MAX((MAX($D$16,POWER((ABS(K378)^2)/($I$5*MAX(F378,0.1)^2),1/3))),IFERROR(L378,0)-(MIN(ABS(IFERROR(U378,0))*$D$18,ABS((MAX($D$16,POWER((ABS(K378)^2)/($I$5*MAX(F378,0.1)^2),1/3)))-IFERROR(L378,0))))))),MAX($D$16,POWER((ABS(K378)^2)/($I$5*MAX(F378,0.1)^2),1/3))),MAX($D$16,IFERROR(L378,0)))))))</f>
        <v/>
      </c>
      <c r="M378">
        <f>((F378)+(G378)*(L378))*(L378)</f>
        <v/>
      </c>
      <c r="N378">
        <f>(((F378)+(G378)*(L378))*(L378))/MAX((F378)+2*(L378)*SQRT(1+(G378)^2),1E-6)</f>
        <v/>
      </c>
      <c r="O378">
        <f>ABS(K378)/MAX(((F378)+(G378)*(L378))*(L378),1E-6)</f>
        <v/>
      </c>
      <c r="P378">
        <f>E378+L378</f>
        <v/>
      </c>
      <c r="Q378">
        <f>P378+((ABS(K378)/MAX(((F378)+(G378)*(L378))*(L378),1E-6))^2)/(2*$I$5)</f>
        <v/>
      </c>
      <c r="R378">
        <f>((ABS(K378)*$D$6)/(MAX(((F378)+(G378)*(L378))*(L378),1E-6)*MAX(((((F378)+(G378)*(L378))*(L378))/MAX((F378)+2*(L378)*SQRT(1+(G378)^2),1E-6))^(2/3),1E-6)))^2</f>
        <v/>
      </c>
      <c r="S378">
        <f>ABS(ABS(K378)/MAX(((F378)+(G378)*(L378))*(L378),1E-6))/SQRT($I$5*MAX((((F378)+(G378)*(L378))*(L378))/MAX((F378)+2*(G378)*(L378),1E-6),1E-6))</f>
        <v/>
      </c>
      <c r="T378">
        <f>((F378)*(L378)^2)/2+(G378)*(L378)^3/3+(ABS(K378)^2)/($I$5*MAX(((F378)+(G378)*(L378))*(L378),1E-6))</f>
        <v/>
      </c>
      <c r="U378">
        <f>IF($D$20=0,0,IFERROR(Q377-(((R377+R378)/2)*J378)-(IF(O377&gt;O378,$D$8*((O377^2-O378^2)/(2*$I$5)),$D$9*((O378^2-O377^2)/(2*$I$5)))+($D$10*(ABS(I378)/90)*(MAX(O377^2,O378^2)/(2*$I$5))))-Q378,0))</f>
        <v/>
      </c>
      <c r="V378">
        <f>IF($D$20=0,1,IFERROR(IF(ROUND(S378,3)=1,1,IF(AND(ABS(U378)&lt;$D$19,S378&gt;1),1,0)),0))</f>
        <v/>
      </c>
      <c r="W378">
        <f>IF($D$20=0,IFERROR(W379,MAX($D$16,POWER((ABS(K378)^2)/($I$5*MAX(F378,0.1)^2),1/3))),IF(IFERROR(AG379,0)=0,IFERROR(W379,MAX($D$16,POWER((ABS(K378)^2)/($I$5*MAX(F378,0.1)^2),1/3))),IF(OR(IFERROR(W378,0)=0,IFERROR(AD379,0)&gt;1),MAX($D$16,POWER((ABS(K378)^2)/($I$5*MAX(F378,0.1)^2),1/3)),IF(IFERROR(AF378,0)&gt;0,MAX($D$16,IFERROR(W378,0)+((IFERROR(AF378,0))*$D$18*IF((IFERROR(AD378,0))&lt;1,1,-1))),IF(IFERROR(AF378,0)&lt;0,IF(ABS((MAX($D$16,POWER((ABS(K378)^2)/($I$5*MAX(F378,0.1)^2),1/3)))-IFERROR(W378,0))&gt;$D$19,MAX($D$16,IF((MAX($D$16,POWER((ABS(K378)^2)/($I$5*MAX(F378,0.1)^2),1/3)))&gt;IFERROR(W378,0),MIN((MAX($D$16,POWER((ABS(K378)^2)/($I$5*MAX(F378,0.1)^2),1/3))),IFERROR(W378,0)+(MIN(ABS(IFERROR(AF378,0))*$D$18,ABS((MAX($D$16,POWER((ABS(K378)^2)/($I$5*MAX(F378,0.1)^2),1/3)))-IFERROR(W378,0))))),MAX((MAX($D$16,POWER((ABS(K378)^2)/($I$5*MAX(F378,0.1)^2),1/3))),IFERROR(W378,0)-(MIN(ABS(IFERROR(AF378,0))*$D$18,ABS((MAX($D$16,POWER((ABS(K378)^2)/($I$5*MAX(F378,0.1)^2),1/3)))-IFERROR(W378,0))))))),MAX($D$16,POWER((ABS(K378)^2)/($I$5*MAX(F378,0.1)^2),1/3))),MAX($D$16,IFERROR(W378,0)))))))</f>
        <v/>
      </c>
      <c r="X378">
        <f>((F378)+(G378)*(W378))*(W378)</f>
        <v/>
      </c>
      <c r="Y378">
        <f>(((F378)+(G378)*(W378))*(W378))/MAX((F378)+2*(W378)*SQRT(1+(G378)^2),1E-6)</f>
        <v/>
      </c>
      <c r="Z378">
        <f>ABS(K378)/MAX(((F378)+(G378)*(W378))*(W378),1E-6)</f>
        <v/>
      </c>
      <c r="AA378">
        <f>E378+W378</f>
        <v/>
      </c>
      <c r="AB378">
        <f>AA378+((ABS(K378)/MAX(((F378)+(G378)*(W378))*(W378),1E-6))^2)/(2*$I$5)</f>
        <v/>
      </c>
      <c r="AC378">
        <f>((ABS(K378)*$D$6)/(MAX(((F378)+(G378)*(W378))*(W378),1E-6)*MAX(((((F378)+(G378)*(W378))*(W378))/MAX((F378)+2*(W378)*SQRT(1+(G378)^2),1E-6))^(2/3),1E-6)))^2</f>
        <v/>
      </c>
      <c r="AD378">
        <f>ABS(ABS(K378)/MAX(((F378)+(G378)*(W378))*(W378),1E-6))/SQRT($I$5*MAX((((F378)+(G378)*(W378))*(W378))/MAX((F378)+2*(G378)*(W378),1E-6),1E-6))</f>
        <v/>
      </c>
      <c r="AE378">
        <f>((F378)*(W378)^2)/2+(G378)*(W378)^3/3+(ABS(K378)^2)/($I$5*MAX(((F378)+(G378)*(W378))*(W378),1E-6))</f>
        <v/>
      </c>
      <c r="AF378">
        <f>IF($D$20=0,0,IFERROR(AB379+(((AC378+AC379)/2)*J379)+(IF(Z378&gt;Z379,$D$8*((Z378^2-Z379^2)/(2*$I$5)),$D$9*((Z379^2-Z378^2)/(2*$I$5)))+($D$10*(ABS(I379)/90)*(MAX(Z378^2,Z379^2)/(2*$I$5))))-AB378,0))</f>
        <v/>
      </c>
      <c r="AG378">
        <f>IF($D$20=0,1,IFERROR(IF(ROUND(AD378,3)=1,1,IF(AND(ABS(AF378)&lt;$D$19,AD378&lt;1),1,0)),0))</f>
        <v/>
      </c>
      <c r="AH378">
        <f>IFERROR(IF(V32="Supercritical",MAX($D$16,IFERROR(L378,MAX($D$16,POWER((ABS(K378)^2)/($I$5*MAX(F378,0.1)^2),1/3)))),IF(V32="Subcritical",MAX($D$16,IFERROR(W378,MAX($D$16,POWER((ABS(K378)^2)/($I$5*MAX(F378,0.1)^2),1/3)))),IF(AND(IFERROR(V378,0)=1,IFERROR(AG378,0)=1),IF(IFERROR(T378,-1E99)&gt;=IFERROR(AE378,-1E99),MAX($D$16,IFERROR(L378,MAX($D$16,POWER((ABS(K378)^2)/($I$5*MAX(F378,0.1)^2),1/3)))),MAX($D$16,IFERROR(W378,MAX($D$16,POWER((ABS(K378)^2)/($I$5*MAX(F378,0.1)^2),1/3))))),IF(IFERROR(V378,0)=1,MAX($D$16,IFERROR(L378,MAX($D$16,POWER((ABS(K378)^2)/($I$5*MAX(F378,0.1)^2),1/3)))),IF(IFERROR(AG378,0)=1,MAX($D$16,IFERROR(W378,MAX($D$16,POWER((ABS(K378)^2)/($I$5*MAX(F378,0.1)^2),1/3)))),MAX($D$16,POWER((ABS(K378)^2)/($I$5*MAX(F378,0.1)^2),1/3))))))),MAX($D$16,POWER((ABS(K378)^2)/($I$5*MAX(F378,0.1)^2),1/3)))</f>
        <v/>
      </c>
      <c r="AI378">
        <f>E378+AH378</f>
        <v/>
      </c>
      <c r="AJ378">
        <f>AI378+((ABS(K378)/MAX(((F378)+(G378)*(AH378))*(AH378),1E-6))^2)/(2*$I$5)</f>
        <v/>
      </c>
      <c r="AM378" t="n">
        <v>0</v>
      </c>
      <c r="AN378" t="n">
        <v>0</v>
      </c>
      <c r="AO378">
        <f>AM378+AN378</f>
        <v/>
      </c>
      <c r="AP378">
        <f>AP377+AO378</f>
        <v/>
      </c>
      <c r="AQ378">
        <f>ABS(ABS(K378)/MAX(((F378)+(G378)*(AH378))*(AH378),1E-6))/SQRT($I$5*MAX((((F378)+(G378)*(AH378))*(AH378))/MAX((F378)+2*(G378)*(AH378),1E-6),1E-6))</f>
        <v/>
      </c>
      <c r="AR378">
        <f>IF(AQ378&lt;1,"Subcritical","Supercritical")</f>
        <v/>
      </c>
      <c r="AS378">
        <f>((ABS(K378)*$D$6)/(MAX(((F378)+(G378)*(AH378))*(AH378),1E-6)*MAX(((((F378)+(G378)*(AH378))*(AH378))/MAX((F378)+2*(AH378)*SQRT(1+(G378)^2),1E-6))^(2/3),1E-6)))^2</f>
        <v/>
      </c>
    </row>
    <row r="379">
      <c r="A379" t="n">
        <v>230</v>
      </c>
      <c r="B379" t="n">
        <v>228.948</v>
      </c>
      <c r="C379" t="n">
        <v>616354.976</v>
      </c>
      <c r="D379" t="n">
        <v>3097689.824</v>
      </c>
      <c r="E379" t="n">
        <v>632.4475</v>
      </c>
      <c r="F379" t="n">
        <v>5.2</v>
      </c>
      <c r="G379" t="n">
        <v>0</v>
      </c>
      <c r="H379" t="inlineStr">
        <is>
          <t>Normal</t>
        </is>
      </c>
      <c r="I379" t="n">
        <v>0</v>
      </c>
      <c r="J379">
        <f>B379-B378</f>
        <v/>
      </c>
      <c r="K379">
        <f>MAX(0,K378-AO378)</f>
        <v/>
      </c>
      <c r="L379">
        <f>IF($D$20=0,IFERROR(L378,MAX($D$16,POWER((ABS(K379)^2)/($I$5*MAX(F379,0.1)^2),1/3))),IF(IFERROR(V378,0)=0,IFERROR(L378,MAX($D$16,POWER((ABS(K379)^2)/($I$5*MAX(F379,0.1)^2),1/3))),IF(OR(IFERROR(L379,0)=0,IFERROR(S378,0)&lt;1,IFERROR(S379,0)&lt;1),MAX($D$16,POWER((ABS(K379)^2)/($I$5*MAX(F379,0.1)^2),1/3)),IF(IFERROR(U379,0)&gt;0,MAX($D$16,IFERROR(L379,0)+((IFERROR(U379,0))*$D$18*IF((IFERROR(S379,0))&lt;1,1,-1))),IF(IFERROR(U379,0)&lt;0,IF(ABS((MAX($D$16,POWER((ABS(K379)^2)/($I$5*MAX(F379,0.1)^2),1/3)))-IFERROR(L379,0))&gt;$D$19,MAX($D$16,IF((MAX($D$16,POWER((ABS(K379)^2)/($I$5*MAX(F379,0.1)^2),1/3)))&gt;IFERROR(L379,0),MIN((MAX($D$16,POWER((ABS(K379)^2)/($I$5*MAX(F379,0.1)^2),1/3))),IFERROR(L379,0)+(MIN(ABS(IFERROR(U379,0))*$D$18,ABS((MAX($D$16,POWER((ABS(K379)^2)/($I$5*MAX(F379,0.1)^2),1/3)))-IFERROR(L379,0))))),MAX((MAX($D$16,POWER((ABS(K379)^2)/($I$5*MAX(F379,0.1)^2),1/3))),IFERROR(L379,0)-(MIN(ABS(IFERROR(U379,0))*$D$18,ABS((MAX($D$16,POWER((ABS(K379)^2)/($I$5*MAX(F379,0.1)^2),1/3)))-IFERROR(L379,0))))))),MAX($D$16,POWER((ABS(K379)^2)/($I$5*MAX(F379,0.1)^2),1/3))),MAX($D$16,IFERROR(L379,0)))))))</f>
        <v/>
      </c>
      <c r="M379">
        <f>((F379)+(G379)*(L379))*(L379)</f>
        <v/>
      </c>
      <c r="N379">
        <f>(((F379)+(G379)*(L379))*(L379))/MAX((F379)+2*(L379)*SQRT(1+(G379)^2),1E-6)</f>
        <v/>
      </c>
      <c r="O379">
        <f>ABS(K379)/MAX(((F379)+(G379)*(L379))*(L379),1E-6)</f>
        <v/>
      </c>
      <c r="P379">
        <f>E379+L379</f>
        <v/>
      </c>
      <c r="Q379">
        <f>P379+((ABS(K379)/MAX(((F379)+(G379)*(L379))*(L379),1E-6))^2)/(2*$I$5)</f>
        <v/>
      </c>
      <c r="R379">
        <f>((ABS(K379)*$D$6)/(MAX(((F379)+(G379)*(L379))*(L379),1E-6)*MAX(((((F379)+(G379)*(L379))*(L379))/MAX((F379)+2*(L379)*SQRT(1+(G379)^2),1E-6))^(2/3),1E-6)))^2</f>
        <v/>
      </c>
      <c r="S379">
        <f>ABS(ABS(K379)/MAX(((F379)+(G379)*(L379))*(L379),1E-6))/SQRT($I$5*MAX((((F379)+(G379)*(L379))*(L379))/MAX((F379)+2*(G379)*(L379),1E-6),1E-6))</f>
        <v/>
      </c>
      <c r="T379">
        <f>((F379)*(L379)^2)/2+(G379)*(L379)^3/3+(ABS(K379)^2)/($I$5*MAX(((F379)+(G379)*(L379))*(L379),1E-6))</f>
        <v/>
      </c>
      <c r="U379">
        <f>IF($D$20=0,0,IFERROR(Q378-(((R378+R379)/2)*J379)-(IF(O378&gt;O379,$D$8*((O378^2-O379^2)/(2*$I$5)),$D$9*((O379^2-O378^2)/(2*$I$5)))+($D$10*(ABS(I379)/90)*(MAX(O378^2,O379^2)/(2*$I$5))))-Q379,0))</f>
        <v/>
      </c>
      <c r="V379">
        <f>IF($D$20=0,1,IFERROR(IF(ROUND(S379,3)=1,1,IF(AND(ABS(U379)&lt;$D$19,S379&gt;1),1,0)),0))</f>
        <v/>
      </c>
      <c r="W379">
        <f>IF($D$20=0,IFERROR(W380,MAX($D$16,POWER((ABS(K379)^2)/($I$5*MAX(F379,0.1)^2),1/3))),IF(IFERROR(AG380,0)=0,IFERROR(W380,MAX($D$16,POWER((ABS(K379)^2)/($I$5*MAX(F379,0.1)^2),1/3))),IF(OR(IFERROR(W379,0)=0,IFERROR(AD380,0)&gt;1),MAX($D$16,POWER((ABS(K379)^2)/($I$5*MAX(F379,0.1)^2),1/3)),IF(IFERROR(AF379,0)&gt;0,MAX($D$16,IFERROR(W379,0)+((IFERROR(AF379,0))*$D$18*IF((IFERROR(AD379,0))&lt;1,1,-1))),IF(IFERROR(AF379,0)&lt;0,IF(ABS((MAX($D$16,POWER((ABS(K379)^2)/($I$5*MAX(F379,0.1)^2),1/3)))-IFERROR(W379,0))&gt;$D$19,MAX($D$16,IF((MAX($D$16,POWER((ABS(K379)^2)/($I$5*MAX(F379,0.1)^2),1/3)))&gt;IFERROR(W379,0),MIN((MAX($D$16,POWER((ABS(K379)^2)/($I$5*MAX(F379,0.1)^2),1/3))),IFERROR(W379,0)+(MIN(ABS(IFERROR(AF379,0))*$D$18,ABS((MAX($D$16,POWER((ABS(K379)^2)/($I$5*MAX(F379,0.1)^2),1/3)))-IFERROR(W379,0))))),MAX((MAX($D$16,POWER((ABS(K379)^2)/($I$5*MAX(F379,0.1)^2),1/3))),IFERROR(W379,0)-(MIN(ABS(IFERROR(AF379,0))*$D$18,ABS((MAX($D$16,POWER((ABS(K379)^2)/($I$5*MAX(F379,0.1)^2),1/3)))-IFERROR(W379,0))))))),MAX($D$16,POWER((ABS(K379)^2)/($I$5*MAX(F379,0.1)^2),1/3))),MAX($D$16,IFERROR(W379,0)))))))</f>
        <v/>
      </c>
      <c r="X379">
        <f>((F379)+(G379)*(W379))*(W379)</f>
        <v/>
      </c>
      <c r="Y379">
        <f>(((F379)+(G379)*(W379))*(W379))/MAX((F379)+2*(W379)*SQRT(1+(G379)^2),1E-6)</f>
        <v/>
      </c>
      <c r="Z379">
        <f>ABS(K379)/MAX(((F379)+(G379)*(W379))*(W379),1E-6)</f>
        <v/>
      </c>
      <c r="AA379">
        <f>E379+W379</f>
        <v/>
      </c>
      <c r="AB379">
        <f>AA379+((ABS(K379)/MAX(((F379)+(G379)*(W379))*(W379),1E-6))^2)/(2*$I$5)</f>
        <v/>
      </c>
      <c r="AC379">
        <f>((ABS(K379)*$D$6)/(MAX(((F379)+(G379)*(W379))*(W379),1E-6)*MAX(((((F379)+(G379)*(W379))*(W379))/MAX((F379)+2*(W379)*SQRT(1+(G379)^2),1E-6))^(2/3),1E-6)))^2</f>
        <v/>
      </c>
      <c r="AD379">
        <f>ABS(ABS(K379)/MAX(((F379)+(G379)*(W379))*(W379),1E-6))/SQRT($I$5*MAX((((F379)+(G379)*(W379))*(W379))/MAX((F379)+2*(G379)*(W379),1E-6),1E-6))</f>
        <v/>
      </c>
      <c r="AE379">
        <f>((F379)*(W379)^2)/2+(G379)*(W379)^3/3+(ABS(K379)^2)/($I$5*MAX(((F379)+(G379)*(W379))*(W379),1E-6))</f>
        <v/>
      </c>
      <c r="AF379">
        <f>IF($D$20=0,0,IFERROR(AB380+(((AC379+AC380)/2)*J380)+(IF(Z379&gt;Z380,$D$8*((Z379^2-Z380^2)/(2*$I$5)),$D$9*((Z380^2-Z379^2)/(2*$I$5)))+($D$10*(ABS(I380)/90)*(MAX(Z379^2,Z380^2)/(2*$I$5))))-AB379,0))</f>
        <v/>
      </c>
      <c r="AG379">
        <f>IF($D$20=0,1,IFERROR(IF(ROUND(AD379,3)=1,1,IF(AND(ABS(AF379)&lt;$D$19,AD379&lt;1),1,0)),0))</f>
        <v/>
      </c>
      <c r="AH379">
        <f>IFERROR(IF(V32="Supercritical",MAX($D$16,IFERROR(L379,MAX($D$16,POWER((ABS(K379)^2)/($I$5*MAX(F379,0.1)^2),1/3)))),IF(V32="Subcritical",MAX($D$16,IFERROR(W379,MAX($D$16,POWER((ABS(K379)^2)/($I$5*MAX(F379,0.1)^2),1/3)))),IF(AND(IFERROR(V379,0)=1,IFERROR(AG379,0)=1),IF(IFERROR(T379,-1E99)&gt;=IFERROR(AE379,-1E99),MAX($D$16,IFERROR(L379,MAX($D$16,POWER((ABS(K379)^2)/($I$5*MAX(F379,0.1)^2),1/3)))),MAX($D$16,IFERROR(W379,MAX($D$16,POWER((ABS(K379)^2)/($I$5*MAX(F379,0.1)^2),1/3))))),IF(IFERROR(V379,0)=1,MAX($D$16,IFERROR(L379,MAX($D$16,POWER((ABS(K379)^2)/($I$5*MAX(F379,0.1)^2),1/3)))),IF(IFERROR(AG379,0)=1,MAX($D$16,IFERROR(W379,MAX($D$16,POWER((ABS(K379)^2)/($I$5*MAX(F379,0.1)^2),1/3)))),MAX($D$16,POWER((ABS(K379)^2)/($I$5*MAX(F379,0.1)^2),1/3))))))),MAX($D$16,POWER((ABS(K379)^2)/($I$5*MAX(F379,0.1)^2),1/3)))</f>
        <v/>
      </c>
      <c r="AI379">
        <f>E379+AH379</f>
        <v/>
      </c>
      <c r="AJ379">
        <f>AI379+((ABS(K379)/MAX(((F379)+(G379)*(AH379))*(AH379),1E-6))^2)/(2*$I$5)</f>
        <v/>
      </c>
      <c r="AM379" t="n">
        <v>0</v>
      </c>
      <c r="AN379" t="n">
        <v>0</v>
      </c>
      <c r="AO379">
        <f>AM379+AN379</f>
        <v/>
      </c>
      <c r="AP379">
        <f>AP378+AO379</f>
        <v/>
      </c>
      <c r="AQ379">
        <f>ABS(ABS(K379)/MAX(((F379)+(G379)*(AH379))*(AH379),1E-6))/SQRT($I$5*MAX((((F379)+(G379)*(AH379))*(AH379))/MAX((F379)+2*(G379)*(AH379),1E-6),1E-6))</f>
        <v/>
      </c>
      <c r="AR379">
        <f>IF(AQ379&lt;1,"Subcritical","Supercritical")</f>
        <v/>
      </c>
      <c r="AS379">
        <f>((ABS(K379)*$D$6)/(MAX(((F379)+(G379)*(AH379))*(AH379),1E-6)*MAX(((((F379)+(G379)*(AH379))*(AH379))/MAX((F379)+2*(AH379)*SQRT(1+(G379)^2),1E-6))^(2/3),1E-6)))^2</f>
        <v/>
      </c>
    </row>
    <row r="380">
      <c r="A380" t="n">
        <v>231</v>
      </c>
      <c r="B380" t="n">
        <v>229.949</v>
      </c>
      <c r="C380" t="n">
        <v>616353.977</v>
      </c>
      <c r="D380" t="n">
        <v>3097689.776</v>
      </c>
      <c r="E380" t="n">
        <v>632.447</v>
      </c>
      <c r="F380" t="n">
        <v>5.2</v>
      </c>
      <c r="G380" t="n">
        <v>0</v>
      </c>
      <c r="H380" t="inlineStr">
        <is>
          <t>Normal</t>
        </is>
      </c>
      <c r="I380" t="n">
        <v>0.057</v>
      </c>
      <c r="J380">
        <f>B380-B379</f>
        <v/>
      </c>
      <c r="K380">
        <f>MAX(0,K379-AO379)</f>
        <v/>
      </c>
      <c r="L380">
        <f>IF($D$20=0,IFERROR(L379,MAX($D$16,POWER((ABS(K380)^2)/($I$5*MAX(F380,0.1)^2),1/3))),IF(IFERROR(V379,0)=0,IFERROR(L379,MAX($D$16,POWER((ABS(K380)^2)/($I$5*MAX(F380,0.1)^2),1/3))),IF(OR(IFERROR(L380,0)=0,IFERROR(S379,0)&lt;1,IFERROR(S380,0)&lt;1),MAX($D$16,POWER((ABS(K380)^2)/($I$5*MAX(F380,0.1)^2),1/3)),IF(IFERROR(U380,0)&gt;0,MAX($D$16,IFERROR(L380,0)+((IFERROR(U380,0))*$D$18*IF((IFERROR(S380,0))&lt;1,1,-1))),IF(IFERROR(U380,0)&lt;0,IF(ABS((MAX($D$16,POWER((ABS(K380)^2)/($I$5*MAX(F380,0.1)^2),1/3)))-IFERROR(L380,0))&gt;$D$19,MAX($D$16,IF((MAX($D$16,POWER((ABS(K380)^2)/($I$5*MAX(F380,0.1)^2),1/3)))&gt;IFERROR(L380,0),MIN((MAX($D$16,POWER((ABS(K380)^2)/($I$5*MAX(F380,0.1)^2),1/3))),IFERROR(L380,0)+(MIN(ABS(IFERROR(U380,0))*$D$18,ABS((MAX($D$16,POWER((ABS(K380)^2)/($I$5*MAX(F380,0.1)^2),1/3)))-IFERROR(L380,0))))),MAX((MAX($D$16,POWER((ABS(K380)^2)/($I$5*MAX(F380,0.1)^2),1/3))),IFERROR(L380,0)-(MIN(ABS(IFERROR(U380,0))*$D$18,ABS((MAX($D$16,POWER((ABS(K380)^2)/($I$5*MAX(F380,0.1)^2),1/3)))-IFERROR(L380,0))))))),MAX($D$16,POWER((ABS(K380)^2)/($I$5*MAX(F380,0.1)^2),1/3))),MAX($D$16,IFERROR(L380,0)))))))</f>
        <v/>
      </c>
      <c r="M380">
        <f>((F380)+(G380)*(L380))*(L380)</f>
        <v/>
      </c>
      <c r="N380">
        <f>(((F380)+(G380)*(L380))*(L380))/MAX((F380)+2*(L380)*SQRT(1+(G380)^2),1E-6)</f>
        <v/>
      </c>
      <c r="O380">
        <f>ABS(K380)/MAX(((F380)+(G380)*(L380))*(L380),1E-6)</f>
        <v/>
      </c>
      <c r="P380">
        <f>E380+L380</f>
        <v/>
      </c>
      <c r="Q380">
        <f>P380+((ABS(K380)/MAX(((F380)+(G380)*(L380))*(L380),1E-6))^2)/(2*$I$5)</f>
        <v/>
      </c>
      <c r="R380">
        <f>((ABS(K380)*$D$6)/(MAX(((F380)+(G380)*(L380))*(L380),1E-6)*MAX(((((F380)+(G380)*(L380))*(L380))/MAX((F380)+2*(L380)*SQRT(1+(G380)^2),1E-6))^(2/3),1E-6)))^2</f>
        <v/>
      </c>
      <c r="S380">
        <f>ABS(ABS(K380)/MAX(((F380)+(G380)*(L380))*(L380),1E-6))/SQRT($I$5*MAX((((F380)+(G380)*(L380))*(L380))/MAX((F380)+2*(G380)*(L380),1E-6),1E-6))</f>
        <v/>
      </c>
      <c r="T380">
        <f>((F380)*(L380)^2)/2+(G380)*(L380)^3/3+(ABS(K380)^2)/($I$5*MAX(((F380)+(G380)*(L380))*(L380),1E-6))</f>
        <v/>
      </c>
      <c r="U380">
        <f>IF($D$20=0,0,IFERROR(Q379-(((R379+R380)/2)*J380)-(IF(O379&gt;O380,$D$8*((O379^2-O380^2)/(2*$I$5)),$D$9*((O380^2-O379^2)/(2*$I$5)))+($D$10*(ABS(I380)/90)*(MAX(O379^2,O380^2)/(2*$I$5))))-Q380,0))</f>
        <v/>
      </c>
      <c r="V380">
        <f>IF($D$20=0,1,IFERROR(IF(ROUND(S380,3)=1,1,IF(AND(ABS(U380)&lt;$D$19,S380&gt;1),1,0)),0))</f>
        <v/>
      </c>
      <c r="W380">
        <f>IF($D$20=0,IFERROR(W381,MAX($D$16,POWER((ABS(K380)^2)/($I$5*MAX(F380,0.1)^2),1/3))),IF(IFERROR(AG381,0)=0,IFERROR(W381,MAX($D$16,POWER((ABS(K380)^2)/($I$5*MAX(F380,0.1)^2),1/3))),IF(OR(IFERROR(W380,0)=0,IFERROR(AD381,0)&gt;1),MAX($D$16,POWER((ABS(K380)^2)/($I$5*MAX(F380,0.1)^2),1/3)),IF(IFERROR(AF380,0)&gt;0,MAX($D$16,IFERROR(W380,0)+((IFERROR(AF380,0))*$D$18*IF((IFERROR(AD380,0))&lt;1,1,-1))),IF(IFERROR(AF380,0)&lt;0,IF(ABS((MAX($D$16,POWER((ABS(K380)^2)/($I$5*MAX(F380,0.1)^2),1/3)))-IFERROR(W380,0))&gt;$D$19,MAX($D$16,IF((MAX($D$16,POWER((ABS(K380)^2)/($I$5*MAX(F380,0.1)^2),1/3)))&gt;IFERROR(W380,0),MIN((MAX($D$16,POWER((ABS(K380)^2)/($I$5*MAX(F380,0.1)^2),1/3))),IFERROR(W380,0)+(MIN(ABS(IFERROR(AF380,0))*$D$18,ABS((MAX($D$16,POWER((ABS(K380)^2)/($I$5*MAX(F380,0.1)^2),1/3)))-IFERROR(W380,0))))),MAX((MAX($D$16,POWER((ABS(K380)^2)/($I$5*MAX(F380,0.1)^2),1/3))),IFERROR(W380,0)-(MIN(ABS(IFERROR(AF380,0))*$D$18,ABS((MAX($D$16,POWER((ABS(K380)^2)/($I$5*MAX(F380,0.1)^2),1/3)))-IFERROR(W380,0))))))),MAX($D$16,POWER((ABS(K380)^2)/($I$5*MAX(F380,0.1)^2),1/3))),MAX($D$16,IFERROR(W380,0)))))))</f>
        <v/>
      </c>
      <c r="X380">
        <f>((F380)+(G380)*(W380))*(W380)</f>
        <v/>
      </c>
      <c r="Y380">
        <f>(((F380)+(G380)*(W380))*(W380))/MAX((F380)+2*(W380)*SQRT(1+(G380)^2),1E-6)</f>
        <v/>
      </c>
      <c r="Z380">
        <f>ABS(K380)/MAX(((F380)+(G380)*(W380))*(W380),1E-6)</f>
        <v/>
      </c>
      <c r="AA380">
        <f>E380+W380</f>
        <v/>
      </c>
      <c r="AB380">
        <f>AA380+((ABS(K380)/MAX(((F380)+(G380)*(W380))*(W380),1E-6))^2)/(2*$I$5)</f>
        <v/>
      </c>
      <c r="AC380">
        <f>((ABS(K380)*$D$6)/(MAX(((F380)+(G380)*(W380))*(W380),1E-6)*MAX(((((F380)+(G380)*(W380))*(W380))/MAX((F380)+2*(W380)*SQRT(1+(G380)^2),1E-6))^(2/3),1E-6)))^2</f>
        <v/>
      </c>
      <c r="AD380">
        <f>ABS(ABS(K380)/MAX(((F380)+(G380)*(W380))*(W380),1E-6))/SQRT($I$5*MAX((((F380)+(G380)*(W380))*(W380))/MAX((F380)+2*(G380)*(W380),1E-6),1E-6))</f>
        <v/>
      </c>
      <c r="AE380">
        <f>((F380)*(W380)^2)/2+(G380)*(W380)^3/3+(ABS(K380)^2)/($I$5*MAX(((F380)+(G380)*(W380))*(W380),1E-6))</f>
        <v/>
      </c>
      <c r="AF380">
        <f>IF($D$20=0,0,IFERROR(AB381+(((AC380+AC381)/2)*J381)+(IF(Z380&gt;Z381,$D$8*((Z380^2-Z381^2)/(2*$I$5)),$D$9*((Z381^2-Z380^2)/(2*$I$5)))+($D$10*(ABS(I381)/90)*(MAX(Z380^2,Z381^2)/(2*$I$5))))-AB380,0))</f>
        <v/>
      </c>
      <c r="AG380">
        <f>IF($D$20=0,1,IFERROR(IF(ROUND(AD380,3)=1,1,IF(AND(ABS(AF380)&lt;$D$19,AD380&lt;1),1,0)),0))</f>
        <v/>
      </c>
      <c r="AH380">
        <f>IFERROR(IF(V32="Supercritical",MAX($D$16,IFERROR(L380,MAX($D$16,POWER((ABS(K380)^2)/($I$5*MAX(F380,0.1)^2),1/3)))),IF(V32="Subcritical",MAX($D$16,IFERROR(W380,MAX($D$16,POWER((ABS(K380)^2)/($I$5*MAX(F380,0.1)^2),1/3)))),IF(AND(IFERROR(V380,0)=1,IFERROR(AG380,0)=1),IF(IFERROR(T380,-1E99)&gt;=IFERROR(AE380,-1E99),MAX($D$16,IFERROR(L380,MAX($D$16,POWER((ABS(K380)^2)/($I$5*MAX(F380,0.1)^2),1/3)))),MAX($D$16,IFERROR(W380,MAX($D$16,POWER((ABS(K380)^2)/($I$5*MAX(F380,0.1)^2),1/3))))),IF(IFERROR(V380,0)=1,MAX($D$16,IFERROR(L380,MAX($D$16,POWER((ABS(K380)^2)/($I$5*MAX(F380,0.1)^2),1/3)))),IF(IFERROR(AG380,0)=1,MAX($D$16,IFERROR(W380,MAX($D$16,POWER((ABS(K380)^2)/($I$5*MAX(F380,0.1)^2),1/3)))),MAX($D$16,POWER((ABS(K380)^2)/($I$5*MAX(F380,0.1)^2),1/3))))))),MAX($D$16,POWER((ABS(K380)^2)/($I$5*MAX(F380,0.1)^2),1/3)))</f>
        <v/>
      </c>
      <c r="AI380">
        <f>E380+AH380</f>
        <v/>
      </c>
      <c r="AJ380">
        <f>AI380+((ABS(K380)/MAX(((F380)+(G380)*(AH380))*(AH380),1E-6))^2)/(2*$I$5)</f>
        <v/>
      </c>
      <c r="AM380" t="n">
        <v>0</v>
      </c>
      <c r="AN380" t="n">
        <v>0</v>
      </c>
      <c r="AO380">
        <f>AM380+AN380</f>
        <v/>
      </c>
      <c r="AP380">
        <f>AP379+AO380</f>
        <v/>
      </c>
      <c r="AQ380">
        <f>ABS(ABS(K380)/MAX(((F380)+(G380)*(AH380))*(AH380),1E-6))/SQRT($I$5*MAX((((F380)+(G380)*(AH380))*(AH380))/MAX((F380)+2*(G380)*(AH380),1E-6),1E-6))</f>
        <v/>
      </c>
      <c r="AR380">
        <f>IF(AQ380&lt;1,"Subcritical","Supercritical")</f>
        <v/>
      </c>
      <c r="AS380">
        <f>((ABS(K380)*$D$6)/(MAX(((F380)+(G380)*(AH380))*(AH380),1E-6)*MAX(((((F380)+(G380)*(AH380))*(AH380))/MAX((F380)+2*(AH380)*SQRT(1+(G380)^2),1E-6))^(2/3),1E-6)))^2</f>
        <v/>
      </c>
    </row>
    <row r="381">
      <c r="A381" t="n">
        <v>232</v>
      </c>
      <c r="B381" t="n">
        <v>230.949</v>
      </c>
      <c r="C381" t="n">
        <v>616352.978</v>
      </c>
      <c r="D381" t="n">
        <v>3097689.729</v>
      </c>
      <c r="E381" t="n">
        <v>632.4465</v>
      </c>
      <c r="F381" t="n">
        <v>5.2</v>
      </c>
      <c r="G381" t="n">
        <v>0</v>
      </c>
      <c r="H381" t="inlineStr">
        <is>
          <t>Normal</t>
        </is>
      </c>
      <c r="I381" t="n">
        <v>0.06</v>
      </c>
      <c r="J381">
        <f>B381-B380</f>
        <v/>
      </c>
      <c r="K381">
        <f>MAX(0,K380-AO380)</f>
        <v/>
      </c>
      <c r="L381">
        <f>IF($D$20=0,IFERROR(L380,MAX($D$16,POWER((ABS(K381)^2)/($I$5*MAX(F381,0.1)^2),1/3))),IF(IFERROR(V380,0)=0,IFERROR(L380,MAX($D$16,POWER((ABS(K381)^2)/($I$5*MAX(F381,0.1)^2),1/3))),IF(OR(IFERROR(L381,0)=0,IFERROR(S380,0)&lt;1,IFERROR(S381,0)&lt;1),MAX($D$16,POWER((ABS(K381)^2)/($I$5*MAX(F381,0.1)^2),1/3)),IF(IFERROR(U381,0)&gt;0,MAX($D$16,IFERROR(L381,0)+((IFERROR(U381,0))*$D$18*IF((IFERROR(S381,0))&lt;1,1,-1))),IF(IFERROR(U381,0)&lt;0,IF(ABS((MAX($D$16,POWER((ABS(K381)^2)/($I$5*MAX(F381,0.1)^2),1/3)))-IFERROR(L381,0))&gt;$D$19,MAX($D$16,IF((MAX($D$16,POWER((ABS(K381)^2)/($I$5*MAX(F381,0.1)^2),1/3)))&gt;IFERROR(L381,0),MIN((MAX($D$16,POWER((ABS(K381)^2)/($I$5*MAX(F381,0.1)^2),1/3))),IFERROR(L381,0)+(MIN(ABS(IFERROR(U381,0))*$D$18,ABS((MAX($D$16,POWER((ABS(K381)^2)/($I$5*MAX(F381,0.1)^2),1/3)))-IFERROR(L381,0))))),MAX((MAX($D$16,POWER((ABS(K381)^2)/($I$5*MAX(F381,0.1)^2),1/3))),IFERROR(L381,0)-(MIN(ABS(IFERROR(U381,0))*$D$18,ABS((MAX($D$16,POWER((ABS(K381)^2)/($I$5*MAX(F381,0.1)^2),1/3)))-IFERROR(L381,0))))))),MAX($D$16,POWER((ABS(K381)^2)/($I$5*MAX(F381,0.1)^2),1/3))),MAX($D$16,IFERROR(L381,0)))))))</f>
        <v/>
      </c>
      <c r="M381">
        <f>((F381)+(G381)*(L381))*(L381)</f>
        <v/>
      </c>
      <c r="N381">
        <f>(((F381)+(G381)*(L381))*(L381))/MAX((F381)+2*(L381)*SQRT(1+(G381)^2),1E-6)</f>
        <v/>
      </c>
      <c r="O381">
        <f>ABS(K381)/MAX(((F381)+(G381)*(L381))*(L381),1E-6)</f>
        <v/>
      </c>
      <c r="P381">
        <f>E381+L381</f>
        <v/>
      </c>
      <c r="Q381">
        <f>P381+((ABS(K381)/MAX(((F381)+(G381)*(L381))*(L381),1E-6))^2)/(2*$I$5)</f>
        <v/>
      </c>
      <c r="R381">
        <f>((ABS(K381)*$D$6)/(MAX(((F381)+(G381)*(L381))*(L381),1E-6)*MAX(((((F381)+(G381)*(L381))*(L381))/MAX((F381)+2*(L381)*SQRT(1+(G381)^2),1E-6))^(2/3),1E-6)))^2</f>
        <v/>
      </c>
      <c r="S381">
        <f>ABS(ABS(K381)/MAX(((F381)+(G381)*(L381))*(L381),1E-6))/SQRT($I$5*MAX((((F381)+(G381)*(L381))*(L381))/MAX((F381)+2*(G381)*(L381),1E-6),1E-6))</f>
        <v/>
      </c>
      <c r="T381">
        <f>((F381)*(L381)^2)/2+(G381)*(L381)^3/3+(ABS(K381)^2)/($I$5*MAX(((F381)+(G381)*(L381))*(L381),1E-6))</f>
        <v/>
      </c>
      <c r="U381">
        <f>IF($D$20=0,0,IFERROR(Q380-(((R380+R381)/2)*J381)-(IF(O380&gt;O381,$D$8*((O380^2-O381^2)/(2*$I$5)),$D$9*((O381^2-O380^2)/(2*$I$5)))+($D$10*(ABS(I381)/90)*(MAX(O380^2,O381^2)/(2*$I$5))))-Q381,0))</f>
        <v/>
      </c>
      <c r="V381">
        <f>IF($D$20=0,1,IFERROR(IF(ROUND(S381,3)=1,1,IF(AND(ABS(U381)&lt;$D$19,S381&gt;1),1,0)),0))</f>
        <v/>
      </c>
      <c r="W381">
        <f>IF($D$20=0,IFERROR(W382,MAX($D$16,POWER((ABS(K381)^2)/($I$5*MAX(F381,0.1)^2),1/3))),IF(IFERROR(AG382,0)=0,IFERROR(W382,MAX($D$16,POWER((ABS(K381)^2)/($I$5*MAX(F381,0.1)^2),1/3))),IF(OR(IFERROR(W381,0)=0,IFERROR(AD382,0)&gt;1),MAX($D$16,POWER((ABS(K381)^2)/($I$5*MAX(F381,0.1)^2),1/3)),IF(IFERROR(AF381,0)&gt;0,MAX($D$16,IFERROR(W381,0)+((IFERROR(AF381,0))*$D$18*IF((IFERROR(AD381,0))&lt;1,1,-1))),IF(IFERROR(AF381,0)&lt;0,IF(ABS((MAX($D$16,POWER((ABS(K381)^2)/($I$5*MAX(F381,0.1)^2),1/3)))-IFERROR(W381,0))&gt;$D$19,MAX($D$16,IF((MAX($D$16,POWER((ABS(K381)^2)/($I$5*MAX(F381,0.1)^2),1/3)))&gt;IFERROR(W381,0),MIN((MAX($D$16,POWER((ABS(K381)^2)/($I$5*MAX(F381,0.1)^2),1/3))),IFERROR(W381,0)+(MIN(ABS(IFERROR(AF381,0))*$D$18,ABS((MAX($D$16,POWER((ABS(K381)^2)/($I$5*MAX(F381,0.1)^2),1/3)))-IFERROR(W381,0))))),MAX((MAX($D$16,POWER((ABS(K381)^2)/($I$5*MAX(F381,0.1)^2),1/3))),IFERROR(W381,0)-(MIN(ABS(IFERROR(AF381,0))*$D$18,ABS((MAX($D$16,POWER((ABS(K381)^2)/($I$5*MAX(F381,0.1)^2),1/3)))-IFERROR(W381,0))))))),MAX($D$16,POWER((ABS(K381)^2)/($I$5*MAX(F381,0.1)^2),1/3))),MAX($D$16,IFERROR(W381,0)))))))</f>
        <v/>
      </c>
      <c r="X381">
        <f>((F381)+(G381)*(W381))*(W381)</f>
        <v/>
      </c>
      <c r="Y381">
        <f>(((F381)+(G381)*(W381))*(W381))/MAX((F381)+2*(W381)*SQRT(1+(G381)^2),1E-6)</f>
        <v/>
      </c>
      <c r="Z381">
        <f>ABS(K381)/MAX(((F381)+(G381)*(W381))*(W381),1E-6)</f>
        <v/>
      </c>
      <c r="AA381">
        <f>E381+W381</f>
        <v/>
      </c>
      <c r="AB381">
        <f>AA381+((ABS(K381)/MAX(((F381)+(G381)*(W381))*(W381),1E-6))^2)/(2*$I$5)</f>
        <v/>
      </c>
      <c r="AC381">
        <f>((ABS(K381)*$D$6)/(MAX(((F381)+(G381)*(W381))*(W381),1E-6)*MAX(((((F381)+(G381)*(W381))*(W381))/MAX((F381)+2*(W381)*SQRT(1+(G381)^2),1E-6))^(2/3),1E-6)))^2</f>
        <v/>
      </c>
      <c r="AD381">
        <f>ABS(ABS(K381)/MAX(((F381)+(G381)*(W381))*(W381),1E-6))/SQRT($I$5*MAX((((F381)+(G381)*(W381))*(W381))/MAX((F381)+2*(G381)*(W381),1E-6),1E-6))</f>
        <v/>
      </c>
      <c r="AE381">
        <f>((F381)*(W381)^2)/2+(G381)*(W381)^3/3+(ABS(K381)^2)/($I$5*MAX(((F381)+(G381)*(W381))*(W381),1E-6))</f>
        <v/>
      </c>
      <c r="AF381">
        <f>IF($D$20=0,0,IFERROR(AB382+(((AC381+AC382)/2)*J382)+(IF(Z381&gt;Z382,$D$8*((Z381^2-Z382^2)/(2*$I$5)),$D$9*((Z382^2-Z381^2)/(2*$I$5)))+($D$10*(ABS(I382)/90)*(MAX(Z381^2,Z382^2)/(2*$I$5))))-AB381,0))</f>
        <v/>
      </c>
      <c r="AG381">
        <f>IF($D$20=0,1,IFERROR(IF(ROUND(AD381,3)=1,1,IF(AND(ABS(AF381)&lt;$D$19,AD381&lt;1),1,0)),0))</f>
        <v/>
      </c>
      <c r="AH381">
        <f>IFERROR(IF(V32="Supercritical",MAX($D$16,IFERROR(L381,MAX($D$16,POWER((ABS(K381)^2)/($I$5*MAX(F381,0.1)^2),1/3)))),IF(V32="Subcritical",MAX($D$16,IFERROR(W381,MAX($D$16,POWER((ABS(K381)^2)/($I$5*MAX(F381,0.1)^2),1/3)))),IF(AND(IFERROR(V381,0)=1,IFERROR(AG381,0)=1),IF(IFERROR(T381,-1E99)&gt;=IFERROR(AE381,-1E99),MAX($D$16,IFERROR(L381,MAX($D$16,POWER((ABS(K381)^2)/($I$5*MAX(F381,0.1)^2),1/3)))),MAX($D$16,IFERROR(W381,MAX($D$16,POWER((ABS(K381)^2)/($I$5*MAX(F381,0.1)^2),1/3))))),IF(IFERROR(V381,0)=1,MAX($D$16,IFERROR(L381,MAX($D$16,POWER((ABS(K381)^2)/($I$5*MAX(F381,0.1)^2),1/3)))),IF(IFERROR(AG381,0)=1,MAX($D$16,IFERROR(W381,MAX($D$16,POWER((ABS(K381)^2)/($I$5*MAX(F381,0.1)^2),1/3)))),MAX($D$16,POWER((ABS(K381)^2)/($I$5*MAX(F381,0.1)^2),1/3))))))),MAX($D$16,POWER((ABS(K381)^2)/($I$5*MAX(F381,0.1)^2),1/3)))</f>
        <v/>
      </c>
      <c r="AI381">
        <f>E381+AH381</f>
        <v/>
      </c>
      <c r="AJ381">
        <f>AI381+((ABS(K381)/MAX(((F381)+(G381)*(AH381))*(AH381),1E-6))^2)/(2*$I$5)</f>
        <v/>
      </c>
      <c r="AM381" t="n">
        <v>0</v>
      </c>
      <c r="AN381" t="n">
        <v>0</v>
      </c>
      <c r="AO381">
        <f>AM381+AN381</f>
        <v/>
      </c>
      <c r="AP381">
        <f>AP380+AO381</f>
        <v/>
      </c>
      <c r="AQ381">
        <f>ABS(ABS(K381)/MAX(((F381)+(G381)*(AH381))*(AH381),1E-6))/SQRT($I$5*MAX((((F381)+(G381)*(AH381))*(AH381))/MAX((F381)+2*(G381)*(AH381),1E-6),1E-6))</f>
        <v/>
      </c>
      <c r="AR381">
        <f>IF(AQ381&lt;1,"Subcritical","Supercritical")</f>
        <v/>
      </c>
      <c r="AS381">
        <f>((ABS(K381)*$D$6)/(MAX(((F381)+(G381)*(AH381))*(AH381),1E-6)*MAX(((((F381)+(G381)*(AH381))*(AH381))/MAX((F381)+2*(AH381)*SQRT(1+(G381)^2),1E-6))^(2/3),1E-6)))^2</f>
        <v/>
      </c>
    </row>
    <row r="382">
      <c r="A382" t="n">
        <v>233</v>
      </c>
      <c r="B382" t="n">
        <v>231.948</v>
      </c>
      <c r="C382" t="n">
        <v>616351.98</v>
      </c>
      <c r="D382" t="n">
        <v>3097689.681</v>
      </c>
      <c r="E382" t="n">
        <v>632.446</v>
      </c>
      <c r="F382" t="n">
        <v>5.2</v>
      </c>
      <c r="G382" t="n">
        <v>0</v>
      </c>
      <c r="H382" t="inlineStr">
        <is>
          <t>Normal</t>
        </is>
      </c>
      <c r="I382" t="n">
        <v>0.003</v>
      </c>
      <c r="J382">
        <f>B382-B381</f>
        <v/>
      </c>
      <c r="K382">
        <f>MAX(0,K381-AO381)</f>
        <v/>
      </c>
      <c r="L382">
        <f>IF($D$20=0,IFERROR(L381,MAX($D$16,POWER((ABS(K382)^2)/($I$5*MAX(F382,0.1)^2),1/3))),IF(IFERROR(V381,0)=0,IFERROR(L381,MAX($D$16,POWER((ABS(K382)^2)/($I$5*MAX(F382,0.1)^2),1/3))),IF(OR(IFERROR(L382,0)=0,IFERROR(S381,0)&lt;1,IFERROR(S382,0)&lt;1),MAX($D$16,POWER((ABS(K382)^2)/($I$5*MAX(F382,0.1)^2),1/3)),IF(IFERROR(U382,0)&gt;0,MAX($D$16,IFERROR(L382,0)+((IFERROR(U382,0))*$D$18*IF((IFERROR(S382,0))&lt;1,1,-1))),IF(IFERROR(U382,0)&lt;0,IF(ABS((MAX($D$16,POWER((ABS(K382)^2)/($I$5*MAX(F382,0.1)^2),1/3)))-IFERROR(L382,0))&gt;$D$19,MAX($D$16,IF((MAX($D$16,POWER((ABS(K382)^2)/($I$5*MAX(F382,0.1)^2),1/3)))&gt;IFERROR(L382,0),MIN((MAX($D$16,POWER((ABS(K382)^2)/($I$5*MAX(F382,0.1)^2),1/3))),IFERROR(L382,0)+(MIN(ABS(IFERROR(U382,0))*$D$18,ABS((MAX($D$16,POWER((ABS(K382)^2)/($I$5*MAX(F382,0.1)^2),1/3)))-IFERROR(L382,0))))),MAX((MAX($D$16,POWER((ABS(K382)^2)/($I$5*MAX(F382,0.1)^2),1/3))),IFERROR(L382,0)-(MIN(ABS(IFERROR(U382,0))*$D$18,ABS((MAX($D$16,POWER((ABS(K382)^2)/($I$5*MAX(F382,0.1)^2),1/3)))-IFERROR(L382,0))))))),MAX($D$16,POWER((ABS(K382)^2)/($I$5*MAX(F382,0.1)^2),1/3))),MAX($D$16,IFERROR(L382,0)))))))</f>
        <v/>
      </c>
      <c r="M382">
        <f>((F382)+(G382)*(L382))*(L382)</f>
        <v/>
      </c>
      <c r="N382">
        <f>(((F382)+(G382)*(L382))*(L382))/MAX((F382)+2*(L382)*SQRT(1+(G382)^2),1E-6)</f>
        <v/>
      </c>
      <c r="O382">
        <f>ABS(K382)/MAX(((F382)+(G382)*(L382))*(L382),1E-6)</f>
        <v/>
      </c>
      <c r="P382">
        <f>E382+L382</f>
        <v/>
      </c>
      <c r="Q382">
        <f>P382+((ABS(K382)/MAX(((F382)+(G382)*(L382))*(L382),1E-6))^2)/(2*$I$5)</f>
        <v/>
      </c>
      <c r="R382">
        <f>((ABS(K382)*$D$6)/(MAX(((F382)+(G382)*(L382))*(L382),1E-6)*MAX(((((F382)+(G382)*(L382))*(L382))/MAX((F382)+2*(L382)*SQRT(1+(G382)^2),1E-6))^(2/3),1E-6)))^2</f>
        <v/>
      </c>
      <c r="S382">
        <f>ABS(ABS(K382)/MAX(((F382)+(G382)*(L382))*(L382),1E-6))/SQRT($I$5*MAX((((F382)+(G382)*(L382))*(L382))/MAX((F382)+2*(G382)*(L382),1E-6),1E-6))</f>
        <v/>
      </c>
      <c r="T382">
        <f>((F382)*(L382)^2)/2+(G382)*(L382)^3/3+(ABS(K382)^2)/($I$5*MAX(((F382)+(G382)*(L382))*(L382),1E-6))</f>
        <v/>
      </c>
      <c r="U382">
        <f>IF($D$20=0,0,IFERROR(Q381-(((R381+R382)/2)*J382)-(IF(O381&gt;O382,$D$8*((O381^2-O382^2)/(2*$I$5)),$D$9*((O382^2-O381^2)/(2*$I$5)))+($D$10*(ABS(I382)/90)*(MAX(O381^2,O382^2)/(2*$I$5))))-Q382,0))</f>
        <v/>
      </c>
      <c r="V382">
        <f>IF($D$20=0,1,IFERROR(IF(ROUND(S382,3)=1,1,IF(AND(ABS(U382)&lt;$D$19,S382&gt;1),1,0)),0))</f>
        <v/>
      </c>
      <c r="W382">
        <f>IF($D$20=0,IFERROR(W383,MAX($D$16,POWER((ABS(K382)^2)/($I$5*MAX(F382,0.1)^2),1/3))),IF(IFERROR(AG383,0)=0,IFERROR(W383,MAX($D$16,POWER((ABS(K382)^2)/($I$5*MAX(F382,0.1)^2),1/3))),IF(OR(IFERROR(W382,0)=0,IFERROR(AD383,0)&gt;1),MAX($D$16,POWER((ABS(K382)^2)/($I$5*MAX(F382,0.1)^2),1/3)),IF(IFERROR(AF382,0)&gt;0,MAX($D$16,IFERROR(W382,0)+((IFERROR(AF382,0))*$D$18*IF((IFERROR(AD382,0))&lt;1,1,-1))),IF(IFERROR(AF382,0)&lt;0,IF(ABS((MAX($D$16,POWER((ABS(K382)^2)/($I$5*MAX(F382,0.1)^2),1/3)))-IFERROR(W382,0))&gt;$D$19,MAX($D$16,IF((MAX($D$16,POWER((ABS(K382)^2)/($I$5*MAX(F382,0.1)^2),1/3)))&gt;IFERROR(W382,0),MIN((MAX($D$16,POWER((ABS(K382)^2)/($I$5*MAX(F382,0.1)^2),1/3))),IFERROR(W382,0)+(MIN(ABS(IFERROR(AF382,0))*$D$18,ABS((MAX($D$16,POWER((ABS(K382)^2)/($I$5*MAX(F382,0.1)^2),1/3)))-IFERROR(W382,0))))),MAX((MAX($D$16,POWER((ABS(K382)^2)/($I$5*MAX(F382,0.1)^2),1/3))),IFERROR(W382,0)-(MIN(ABS(IFERROR(AF382,0))*$D$18,ABS((MAX($D$16,POWER((ABS(K382)^2)/($I$5*MAX(F382,0.1)^2),1/3)))-IFERROR(W382,0))))))),MAX($D$16,POWER((ABS(K382)^2)/($I$5*MAX(F382,0.1)^2),1/3))),MAX($D$16,IFERROR(W382,0)))))))</f>
        <v/>
      </c>
      <c r="X382">
        <f>((F382)+(G382)*(W382))*(W382)</f>
        <v/>
      </c>
      <c r="Y382">
        <f>(((F382)+(G382)*(W382))*(W382))/MAX((F382)+2*(W382)*SQRT(1+(G382)^2),1E-6)</f>
        <v/>
      </c>
      <c r="Z382">
        <f>ABS(K382)/MAX(((F382)+(G382)*(W382))*(W382),1E-6)</f>
        <v/>
      </c>
      <c r="AA382">
        <f>E382+W382</f>
        <v/>
      </c>
      <c r="AB382">
        <f>AA382+((ABS(K382)/MAX(((F382)+(G382)*(W382))*(W382),1E-6))^2)/(2*$I$5)</f>
        <v/>
      </c>
      <c r="AC382">
        <f>((ABS(K382)*$D$6)/(MAX(((F382)+(G382)*(W382))*(W382),1E-6)*MAX(((((F382)+(G382)*(W382))*(W382))/MAX((F382)+2*(W382)*SQRT(1+(G382)^2),1E-6))^(2/3),1E-6)))^2</f>
        <v/>
      </c>
      <c r="AD382">
        <f>ABS(ABS(K382)/MAX(((F382)+(G382)*(W382))*(W382),1E-6))/SQRT($I$5*MAX((((F382)+(G382)*(W382))*(W382))/MAX((F382)+2*(G382)*(W382),1E-6),1E-6))</f>
        <v/>
      </c>
      <c r="AE382">
        <f>((F382)*(W382)^2)/2+(G382)*(W382)^3/3+(ABS(K382)^2)/($I$5*MAX(((F382)+(G382)*(W382))*(W382),1E-6))</f>
        <v/>
      </c>
      <c r="AF382">
        <f>IF($D$20=0,0,IFERROR(AB383+(((AC382+AC383)/2)*J383)+(IF(Z382&gt;Z383,$D$8*((Z382^2-Z383^2)/(2*$I$5)),$D$9*((Z383^2-Z382^2)/(2*$I$5)))+($D$10*(ABS(I383)/90)*(MAX(Z382^2,Z383^2)/(2*$I$5))))-AB382,0))</f>
        <v/>
      </c>
      <c r="AG382">
        <f>IF($D$20=0,1,IFERROR(IF(ROUND(AD382,3)=1,1,IF(AND(ABS(AF382)&lt;$D$19,AD382&lt;1),1,0)),0))</f>
        <v/>
      </c>
      <c r="AH382">
        <f>IFERROR(IF(V32="Supercritical",MAX($D$16,IFERROR(L382,MAX($D$16,POWER((ABS(K382)^2)/($I$5*MAX(F382,0.1)^2),1/3)))),IF(V32="Subcritical",MAX($D$16,IFERROR(W382,MAX($D$16,POWER((ABS(K382)^2)/($I$5*MAX(F382,0.1)^2),1/3)))),IF(AND(IFERROR(V382,0)=1,IFERROR(AG382,0)=1),IF(IFERROR(T382,-1E99)&gt;=IFERROR(AE382,-1E99),MAX($D$16,IFERROR(L382,MAX($D$16,POWER((ABS(K382)^2)/($I$5*MAX(F382,0.1)^2),1/3)))),MAX($D$16,IFERROR(W382,MAX($D$16,POWER((ABS(K382)^2)/($I$5*MAX(F382,0.1)^2),1/3))))),IF(IFERROR(V382,0)=1,MAX($D$16,IFERROR(L382,MAX($D$16,POWER((ABS(K382)^2)/($I$5*MAX(F382,0.1)^2),1/3)))),IF(IFERROR(AG382,0)=1,MAX($D$16,IFERROR(W382,MAX($D$16,POWER((ABS(K382)^2)/($I$5*MAX(F382,0.1)^2),1/3)))),MAX($D$16,POWER((ABS(K382)^2)/($I$5*MAX(F382,0.1)^2),1/3))))))),MAX($D$16,POWER((ABS(K382)^2)/($I$5*MAX(F382,0.1)^2),1/3)))</f>
        <v/>
      </c>
      <c r="AI382">
        <f>E382+AH382</f>
        <v/>
      </c>
      <c r="AJ382">
        <f>AI382+((ABS(K382)/MAX(((F382)+(G382)*(AH382))*(AH382),1E-6))^2)/(2*$I$5)</f>
        <v/>
      </c>
      <c r="AM382" t="n">
        <v>0</v>
      </c>
      <c r="AN382" t="n">
        <v>0</v>
      </c>
      <c r="AO382">
        <f>AM382+AN382</f>
        <v/>
      </c>
      <c r="AP382">
        <f>AP381+AO382</f>
        <v/>
      </c>
      <c r="AQ382">
        <f>ABS(ABS(K382)/MAX(((F382)+(G382)*(AH382))*(AH382),1E-6))/SQRT($I$5*MAX((((F382)+(G382)*(AH382))*(AH382))/MAX((F382)+2*(G382)*(AH382),1E-6),1E-6))</f>
        <v/>
      </c>
      <c r="AR382">
        <f>IF(AQ382&lt;1,"Subcritical","Supercritical")</f>
        <v/>
      </c>
      <c r="AS382">
        <f>((ABS(K382)*$D$6)/(MAX(((F382)+(G382)*(AH382))*(AH382),1E-6)*MAX(((((F382)+(G382)*(AH382))*(AH382))/MAX((F382)+2*(AH382)*SQRT(1+(G382)^2),1E-6))^(2/3),1E-6)))^2</f>
        <v/>
      </c>
    </row>
    <row r="383">
      <c r="A383" t="n">
        <v>234</v>
      </c>
      <c r="B383" t="n">
        <v>232.948</v>
      </c>
      <c r="C383" t="n">
        <v>616350.981</v>
      </c>
      <c r="D383" t="n">
        <v>3097689.633</v>
      </c>
      <c r="E383" t="n">
        <v>632.4455</v>
      </c>
      <c r="F383" t="n">
        <v>5.2</v>
      </c>
      <c r="G383" t="n">
        <v>0</v>
      </c>
      <c r="H383" t="inlineStr">
        <is>
          <t>Normal</t>
        </is>
      </c>
      <c r="I383" t="n">
        <v>0.057</v>
      </c>
      <c r="J383">
        <f>B383-B382</f>
        <v/>
      </c>
      <c r="K383">
        <f>MAX(0,K382-AO382)</f>
        <v/>
      </c>
      <c r="L383">
        <f>IF($D$20=0,IFERROR(L382,MAX($D$16,POWER((ABS(K383)^2)/($I$5*MAX(F383,0.1)^2),1/3))),IF(IFERROR(V382,0)=0,IFERROR(L382,MAX($D$16,POWER((ABS(K383)^2)/($I$5*MAX(F383,0.1)^2),1/3))),IF(OR(IFERROR(L383,0)=0,IFERROR(S382,0)&lt;1,IFERROR(S383,0)&lt;1),MAX($D$16,POWER((ABS(K383)^2)/($I$5*MAX(F383,0.1)^2),1/3)),IF(IFERROR(U383,0)&gt;0,MAX($D$16,IFERROR(L383,0)+((IFERROR(U383,0))*$D$18*IF((IFERROR(S383,0))&lt;1,1,-1))),IF(IFERROR(U383,0)&lt;0,IF(ABS((MAX($D$16,POWER((ABS(K383)^2)/($I$5*MAX(F383,0.1)^2),1/3)))-IFERROR(L383,0))&gt;$D$19,MAX($D$16,IF((MAX($D$16,POWER((ABS(K383)^2)/($I$5*MAX(F383,0.1)^2),1/3)))&gt;IFERROR(L383,0),MIN((MAX($D$16,POWER((ABS(K383)^2)/($I$5*MAX(F383,0.1)^2),1/3))),IFERROR(L383,0)+(MIN(ABS(IFERROR(U383,0))*$D$18,ABS((MAX($D$16,POWER((ABS(K383)^2)/($I$5*MAX(F383,0.1)^2),1/3)))-IFERROR(L383,0))))),MAX((MAX($D$16,POWER((ABS(K383)^2)/($I$5*MAX(F383,0.1)^2),1/3))),IFERROR(L383,0)-(MIN(ABS(IFERROR(U383,0))*$D$18,ABS((MAX($D$16,POWER((ABS(K383)^2)/($I$5*MAX(F383,0.1)^2),1/3)))-IFERROR(L383,0))))))),MAX($D$16,POWER((ABS(K383)^2)/($I$5*MAX(F383,0.1)^2),1/3))),MAX($D$16,IFERROR(L383,0)))))))</f>
        <v/>
      </c>
      <c r="M383">
        <f>((F383)+(G383)*(L383))*(L383)</f>
        <v/>
      </c>
      <c r="N383">
        <f>(((F383)+(G383)*(L383))*(L383))/MAX((F383)+2*(L383)*SQRT(1+(G383)^2),1E-6)</f>
        <v/>
      </c>
      <c r="O383">
        <f>ABS(K383)/MAX(((F383)+(G383)*(L383))*(L383),1E-6)</f>
        <v/>
      </c>
      <c r="P383">
        <f>E383+L383</f>
        <v/>
      </c>
      <c r="Q383">
        <f>P383+((ABS(K383)/MAX(((F383)+(G383)*(L383))*(L383),1E-6))^2)/(2*$I$5)</f>
        <v/>
      </c>
      <c r="R383">
        <f>((ABS(K383)*$D$6)/(MAX(((F383)+(G383)*(L383))*(L383),1E-6)*MAX(((((F383)+(G383)*(L383))*(L383))/MAX((F383)+2*(L383)*SQRT(1+(G383)^2),1E-6))^(2/3),1E-6)))^2</f>
        <v/>
      </c>
      <c r="S383">
        <f>ABS(ABS(K383)/MAX(((F383)+(G383)*(L383))*(L383),1E-6))/SQRT($I$5*MAX((((F383)+(G383)*(L383))*(L383))/MAX((F383)+2*(G383)*(L383),1E-6),1E-6))</f>
        <v/>
      </c>
      <c r="T383">
        <f>((F383)*(L383)^2)/2+(G383)*(L383)^3/3+(ABS(K383)^2)/($I$5*MAX(((F383)+(G383)*(L383))*(L383),1E-6))</f>
        <v/>
      </c>
      <c r="U383">
        <f>IF($D$20=0,0,IFERROR(Q382-(((R382+R383)/2)*J383)-(IF(O382&gt;O383,$D$8*((O382^2-O383^2)/(2*$I$5)),$D$9*((O383^2-O382^2)/(2*$I$5)))+($D$10*(ABS(I383)/90)*(MAX(O382^2,O383^2)/(2*$I$5))))-Q383,0))</f>
        <v/>
      </c>
      <c r="V383">
        <f>IF($D$20=0,1,IFERROR(IF(ROUND(S383,3)=1,1,IF(AND(ABS(U383)&lt;$D$19,S383&gt;1),1,0)),0))</f>
        <v/>
      </c>
      <c r="W383">
        <f>IF($D$20=0,IFERROR(W384,MAX($D$16,POWER((ABS(K383)^2)/($I$5*MAX(F383,0.1)^2),1/3))),IF(IFERROR(AG384,0)=0,IFERROR(W384,MAX($D$16,POWER((ABS(K383)^2)/($I$5*MAX(F383,0.1)^2),1/3))),IF(OR(IFERROR(W383,0)=0,IFERROR(AD384,0)&gt;1),MAX($D$16,POWER((ABS(K383)^2)/($I$5*MAX(F383,0.1)^2),1/3)),IF(IFERROR(AF383,0)&gt;0,MAX($D$16,IFERROR(W383,0)+((IFERROR(AF383,0))*$D$18*IF((IFERROR(AD383,0))&lt;1,1,-1))),IF(IFERROR(AF383,0)&lt;0,IF(ABS((MAX($D$16,POWER((ABS(K383)^2)/($I$5*MAX(F383,0.1)^2),1/3)))-IFERROR(W383,0))&gt;$D$19,MAX($D$16,IF((MAX($D$16,POWER((ABS(K383)^2)/($I$5*MAX(F383,0.1)^2),1/3)))&gt;IFERROR(W383,0),MIN((MAX($D$16,POWER((ABS(K383)^2)/($I$5*MAX(F383,0.1)^2),1/3))),IFERROR(W383,0)+(MIN(ABS(IFERROR(AF383,0))*$D$18,ABS((MAX($D$16,POWER((ABS(K383)^2)/($I$5*MAX(F383,0.1)^2),1/3)))-IFERROR(W383,0))))),MAX((MAX($D$16,POWER((ABS(K383)^2)/($I$5*MAX(F383,0.1)^2),1/3))),IFERROR(W383,0)-(MIN(ABS(IFERROR(AF383,0))*$D$18,ABS((MAX($D$16,POWER((ABS(K383)^2)/($I$5*MAX(F383,0.1)^2),1/3)))-IFERROR(W383,0))))))),MAX($D$16,POWER((ABS(K383)^2)/($I$5*MAX(F383,0.1)^2),1/3))),MAX($D$16,IFERROR(W383,0)))))))</f>
        <v/>
      </c>
      <c r="X383">
        <f>((F383)+(G383)*(W383))*(W383)</f>
        <v/>
      </c>
      <c r="Y383">
        <f>(((F383)+(G383)*(W383))*(W383))/MAX((F383)+2*(W383)*SQRT(1+(G383)^2),1E-6)</f>
        <v/>
      </c>
      <c r="Z383">
        <f>ABS(K383)/MAX(((F383)+(G383)*(W383))*(W383),1E-6)</f>
        <v/>
      </c>
      <c r="AA383">
        <f>E383+W383</f>
        <v/>
      </c>
      <c r="AB383">
        <f>AA383+((ABS(K383)/MAX(((F383)+(G383)*(W383))*(W383),1E-6))^2)/(2*$I$5)</f>
        <v/>
      </c>
      <c r="AC383">
        <f>((ABS(K383)*$D$6)/(MAX(((F383)+(G383)*(W383))*(W383),1E-6)*MAX(((((F383)+(G383)*(W383))*(W383))/MAX((F383)+2*(W383)*SQRT(1+(G383)^2),1E-6))^(2/3),1E-6)))^2</f>
        <v/>
      </c>
      <c r="AD383">
        <f>ABS(ABS(K383)/MAX(((F383)+(G383)*(W383))*(W383),1E-6))/SQRT($I$5*MAX((((F383)+(G383)*(W383))*(W383))/MAX((F383)+2*(G383)*(W383),1E-6),1E-6))</f>
        <v/>
      </c>
      <c r="AE383">
        <f>((F383)*(W383)^2)/2+(G383)*(W383)^3/3+(ABS(K383)^2)/($I$5*MAX(((F383)+(G383)*(W383))*(W383),1E-6))</f>
        <v/>
      </c>
      <c r="AF383">
        <f>IF($D$20=0,0,IFERROR(AB384+(((AC383+AC384)/2)*J384)+(IF(Z383&gt;Z384,$D$8*((Z383^2-Z384^2)/(2*$I$5)),$D$9*((Z384^2-Z383^2)/(2*$I$5)))+($D$10*(ABS(I384)/90)*(MAX(Z383^2,Z384^2)/(2*$I$5))))-AB383,0))</f>
        <v/>
      </c>
      <c r="AG383">
        <f>IF($D$20=0,1,IFERROR(IF(ROUND(AD383,3)=1,1,IF(AND(ABS(AF383)&lt;$D$19,AD383&lt;1),1,0)),0))</f>
        <v/>
      </c>
      <c r="AH383">
        <f>IFERROR(IF(V32="Supercritical",MAX($D$16,IFERROR(L383,MAX($D$16,POWER((ABS(K383)^2)/($I$5*MAX(F383,0.1)^2),1/3)))),IF(V32="Subcritical",MAX($D$16,IFERROR(W383,MAX($D$16,POWER((ABS(K383)^2)/($I$5*MAX(F383,0.1)^2),1/3)))),IF(AND(IFERROR(V383,0)=1,IFERROR(AG383,0)=1),IF(IFERROR(T383,-1E99)&gt;=IFERROR(AE383,-1E99),MAX($D$16,IFERROR(L383,MAX($D$16,POWER((ABS(K383)^2)/($I$5*MAX(F383,0.1)^2),1/3)))),MAX($D$16,IFERROR(W383,MAX($D$16,POWER((ABS(K383)^2)/($I$5*MAX(F383,0.1)^2),1/3))))),IF(IFERROR(V383,0)=1,MAX($D$16,IFERROR(L383,MAX($D$16,POWER((ABS(K383)^2)/($I$5*MAX(F383,0.1)^2),1/3)))),IF(IFERROR(AG383,0)=1,MAX($D$16,IFERROR(W383,MAX($D$16,POWER((ABS(K383)^2)/($I$5*MAX(F383,0.1)^2),1/3)))),MAX($D$16,POWER((ABS(K383)^2)/($I$5*MAX(F383,0.1)^2),1/3))))))),MAX($D$16,POWER((ABS(K383)^2)/($I$5*MAX(F383,0.1)^2),1/3)))</f>
        <v/>
      </c>
      <c r="AI383">
        <f>E383+AH383</f>
        <v/>
      </c>
      <c r="AJ383">
        <f>AI383+((ABS(K383)/MAX(((F383)+(G383)*(AH383))*(AH383),1E-6))^2)/(2*$I$5)</f>
        <v/>
      </c>
      <c r="AM383" t="n">
        <v>0</v>
      </c>
      <c r="AN383" t="n">
        <v>0</v>
      </c>
      <c r="AO383">
        <f>AM383+AN383</f>
        <v/>
      </c>
      <c r="AP383">
        <f>AP382+AO383</f>
        <v/>
      </c>
      <c r="AQ383">
        <f>ABS(ABS(K383)/MAX(((F383)+(G383)*(AH383))*(AH383),1E-6))/SQRT($I$5*MAX((((F383)+(G383)*(AH383))*(AH383))/MAX((F383)+2*(G383)*(AH383),1E-6),1E-6))</f>
        <v/>
      </c>
      <c r="AR383">
        <f>IF(AQ383&lt;1,"Subcritical","Supercritical")</f>
        <v/>
      </c>
      <c r="AS383">
        <f>((ABS(K383)*$D$6)/(MAX(((F383)+(G383)*(AH383))*(AH383),1E-6)*MAX(((((F383)+(G383)*(AH383))*(AH383))/MAX((F383)+2*(AH383)*SQRT(1+(G383)^2),1E-6))^(2/3),1E-6)))^2</f>
        <v/>
      </c>
    </row>
    <row r="384">
      <c r="A384" t="n">
        <v>235</v>
      </c>
      <c r="B384" t="n">
        <v>233.948</v>
      </c>
      <c r="C384" t="n">
        <v>616349.982</v>
      </c>
      <c r="D384" t="n">
        <v>3097689.586</v>
      </c>
      <c r="E384" t="n">
        <v>632.4450000000001</v>
      </c>
      <c r="F384" t="n">
        <v>5.2</v>
      </c>
      <c r="G384" t="n">
        <v>0</v>
      </c>
      <c r="H384" t="inlineStr">
        <is>
          <t>Normal</t>
        </is>
      </c>
      <c r="I384" t="n">
        <v>0.057</v>
      </c>
      <c r="J384">
        <f>B384-B383</f>
        <v/>
      </c>
      <c r="K384">
        <f>MAX(0,K383-AO383)</f>
        <v/>
      </c>
      <c r="L384">
        <f>IF($D$20=0,IFERROR(L383,MAX($D$16,POWER((ABS(K384)^2)/($I$5*MAX(F384,0.1)^2),1/3))),IF(IFERROR(V383,0)=0,IFERROR(L383,MAX($D$16,POWER((ABS(K384)^2)/($I$5*MAX(F384,0.1)^2),1/3))),IF(OR(IFERROR(L384,0)=0,IFERROR(S383,0)&lt;1,IFERROR(S384,0)&lt;1),MAX($D$16,POWER((ABS(K384)^2)/($I$5*MAX(F384,0.1)^2),1/3)),IF(IFERROR(U384,0)&gt;0,MAX($D$16,IFERROR(L384,0)+((IFERROR(U384,0))*$D$18*IF((IFERROR(S384,0))&lt;1,1,-1))),IF(IFERROR(U384,0)&lt;0,IF(ABS((MAX($D$16,POWER((ABS(K384)^2)/($I$5*MAX(F384,0.1)^2),1/3)))-IFERROR(L384,0))&gt;$D$19,MAX($D$16,IF((MAX($D$16,POWER((ABS(K384)^2)/($I$5*MAX(F384,0.1)^2),1/3)))&gt;IFERROR(L384,0),MIN((MAX($D$16,POWER((ABS(K384)^2)/($I$5*MAX(F384,0.1)^2),1/3))),IFERROR(L384,0)+(MIN(ABS(IFERROR(U384,0))*$D$18,ABS((MAX($D$16,POWER((ABS(K384)^2)/($I$5*MAX(F384,0.1)^2),1/3)))-IFERROR(L384,0))))),MAX((MAX($D$16,POWER((ABS(K384)^2)/($I$5*MAX(F384,0.1)^2),1/3))),IFERROR(L384,0)-(MIN(ABS(IFERROR(U384,0))*$D$18,ABS((MAX($D$16,POWER((ABS(K384)^2)/($I$5*MAX(F384,0.1)^2),1/3)))-IFERROR(L384,0))))))),MAX($D$16,POWER((ABS(K384)^2)/($I$5*MAX(F384,0.1)^2),1/3))),MAX($D$16,IFERROR(L384,0)))))))</f>
        <v/>
      </c>
      <c r="M384">
        <f>((F384)+(G384)*(L384))*(L384)</f>
        <v/>
      </c>
      <c r="N384">
        <f>(((F384)+(G384)*(L384))*(L384))/MAX((F384)+2*(L384)*SQRT(1+(G384)^2),1E-6)</f>
        <v/>
      </c>
      <c r="O384">
        <f>ABS(K384)/MAX(((F384)+(G384)*(L384))*(L384),1E-6)</f>
        <v/>
      </c>
      <c r="P384">
        <f>E384+L384</f>
        <v/>
      </c>
      <c r="Q384">
        <f>P384+((ABS(K384)/MAX(((F384)+(G384)*(L384))*(L384),1E-6))^2)/(2*$I$5)</f>
        <v/>
      </c>
      <c r="R384">
        <f>((ABS(K384)*$D$6)/(MAX(((F384)+(G384)*(L384))*(L384),1E-6)*MAX(((((F384)+(G384)*(L384))*(L384))/MAX((F384)+2*(L384)*SQRT(1+(G384)^2),1E-6))^(2/3),1E-6)))^2</f>
        <v/>
      </c>
      <c r="S384">
        <f>ABS(ABS(K384)/MAX(((F384)+(G384)*(L384))*(L384),1E-6))/SQRT($I$5*MAX((((F384)+(G384)*(L384))*(L384))/MAX((F384)+2*(G384)*(L384),1E-6),1E-6))</f>
        <v/>
      </c>
      <c r="T384">
        <f>((F384)*(L384)^2)/2+(G384)*(L384)^3/3+(ABS(K384)^2)/($I$5*MAX(((F384)+(G384)*(L384))*(L384),1E-6))</f>
        <v/>
      </c>
      <c r="U384">
        <f>IF($D$20=0,0,IFERROR(Q383-(((R383+R384)/2)*J384)-(IF(O383&gt;O384,$D$8*((O383^2-O384^2)/(2*$I$5)),$D$9*((O384^2-O383^2)/(2*$I$5)))+($D$10*(ABS(I384)/90)*(MAX(O383^2,O384^2)/(2*$I$5))))-Q384,0))</f>
        <v/>
      </c>
      <c r="V384">
        <f>IF($D$20=0,1,IFERROR(IF(ROUND(S384,3)=1,1,IF(AND(ABS(U384)&lt;$D$19,S384&gt;1),1,0)),0))</f>
        <v/>
      </c>
      <c r="W384">
        <f>IF($D$20=0,IFERROR(W385,MAX($D$16,POWER((ABS(K384)^2)/($I$5*MAX(F384,0.1)^2),1/3))),IF(IFERROR(AG385,0)=0,IFERROR(W385,MAX($D$16,POWER((ABS(K384)^2)/($I$5*MAX(F384,0.1)^2),1/3))),IF(OR(IFERROR(W384,0)=0,IFERROR(AD385,0)&gt;1),MAX($D$16,POWER((ABS(K384)^2)/($I$5*MAX(F384,0.1)^2),1/3)),IF(IFERROR(AF384,0)&gt;0,MAX($D$16,IFERROR(W384,0)+((IFERROR(AF384,0))*$D$18*IF((IFERROR(AD384,0))&lt;1,1,-1))),IF(IFERROR(AF384,0)&lt;0,IF(ABS((MAX($D$16,POWER((ABS(K384)^2)/($I$5*MAX(F384,0.1)^2),1/3)))-IFERROR(W384,0))&gt;$D$19,MAX($D$16,IF((MAX($D$16,POWER((ABS(K384)^2)/($I$5*MAX(F384,0.1)^2),1/3)))&gt;IFERROR(W384,0),MIN((MAX($D$16,POWER((ABS(K384)^2)/($I$5*MAX(F384,0.1)^2),1/3))),IFERROR(W384,0)+(MIN(ABS(IFERROR(AF384,0))*$D$18,ABS((MAX($D$16,POWER((ABS(K384)^2)/($I$5*MAX(F384,0.1)^2),1/3)))-IFERROR(W384,0))))),MAX((MAX($D$16,POWER((ABS(K384)^2)/($I$5*MAX(F384,0.1)^2),1/3))),IFERROR(W384,0)-(MIN(ABS(IFERROR(AF384,0))*$D$18,ABS((MAX($D$16,POWER((ABS(K384)^2)/($I$5*MAX(F384,0.1)^2),1/3)))-IFERROR(W384,0))))))),MAX($D$16,POWER((ABS(K384)^2)/($I$5*MAX(F384,0.1)^2),1/3))),MAX($D$16,IFERROR(W384,0)))))))</f>
        <v/>
      </c>
      <c r="X384">
        <f>((F384)+(G384)*(W384))*(W384)</f>
        <v/>
      </c>
      <c r="Y384">
        <f>(((F384)+(G384)*(W384))*(W384))/MAX((F384)+2*(W384)*SQRT(1+(G384)^2),1E-6)</f>
        <v/>
      </c>
      <c r="Z384">
        <f>ABS(K384)/MAX(((F384)+(G384)*(W384))*(W384),1E-6)</f>
        <v/>
      </c>
      <c r="AA384">
        <f>E384+W384</f>
        <v/>
      </c>
      <c r="AB384">
        <f>AA384+((ABS(K384)/MAX(((F384)+(G384)*(W384))*(W384),1E-6))^2)/(2*$I$5)</f>
        <v/>
      </c>
      <c r="AC384">
        <f>((ABS(K384)*$D$6)/(MAX(((F384)+(G384)*(W384))*(W384),1E-6)*MAX(((((F384)+(G384)*(W384))*(W384))/MAX((F384)+2*(W384)*SQRT(1+(G384)^2),1E-6))^(2/3),1E-6)))^2</f>
        <v/>
      </c>
      <c r="AD384">
        <f>ABS(ABS(K384)/MAX(((F384)+(G384)*(W384))*(W384),1E-6))/SQRT($I$5*MAX((((F384)+(G384)*(W384))*(W384))/MAX((F384)+2*(G384)*(W384),1E-6),1E-6))</f>
        <v/>
      </c>
      <c r="AE384">
        <f>((F384)*(W384)^2)/2+(G384)*(W384)^3/3+(ABS(K384)^2)/($I$5*MAX(((F384)+(G384)*(W384))*(W384),1E-6))</f>
        <v/>
      </c>
      <c r="AF384">
        <f>IF($D$20=0,0,IFERROR(AB385+(((AC384+AC385)/2)*J385)+(IF(Z384&gt;Z385,$D$8*((Z384^2-Z385^2)/(2*$I$5)),$D$9*((Z385^2-Z384^2)/(2*$I$5)))+($D$10*(ABS(I385)/90)*(MAX(Z384^2,Z385^2)/(2*$I$5))))-AB384,0))</f>
        <v/>
      </c>
      <c r="AG384">
        <f>IF($D$20=0,1,IFERROR(IF(ROUND(AD384,3)=1,1,IF(AND(ABS(AF384)&lt;$D$19,AD384&lt;1),1,0)),0))</f>
        <v/>
      </c>
      <c r="AH384">
        <f>IFERROR(IF(V32="Supercritical",MAX($D$16,IFERROR(L384,MAX($D$16,POWER((ABS(K384)^2)/($I$5*MAX(F384,0.1)^2),1/3)))),IF(V32="Subcritical",MAX($D$16,IFERROR(W384,MAX($D$16,POWER((ABS(K384)^2)/($I$5*MAX(F384,0.1)^2),1/3)))),IF(AND(IFERROR(V384,0)=1,IFERROR(AG384,0)=1),IF(IFERROR(T384,-1E99)&gt;=IFERROR(AE384,-1E99),MAX($D$16,IFERROR(L384,MAX($D$16,POWER((ABS(K384)^2)/($I$5*MAX(F384,0.1)^2),1/3)))),MAX($D$16,IFERROR(W384,MAX($D$16,POWER((ABS(K384)^2)/($I$5*MAX(F384,0.1)^2),1/3))))),IF(IFERROR(V384,0)=1,MAX($D$16,IFERROR(L384,MAX($D$16,POWER((ABS(K384)^2)/($I$5*MAX(F384,0.1)^2),1/3)))),IF(IFERROR(AG384,0)=1,MAX($D$16,IFERROR(W384,MAX($D$16,POWER((ABS(K384)^2)/($I$5*MAX(F384,0.1)^2),1/3)))),MAX($D$16,POWER((ABS(K384)^2)/($I$5*MAX(F384,0.1)^2),1/3))))))),MAX($D$16,POWER((ABS(K384)^2)/($I$5*MAX(F384,0.1)^2),1/3)))</f>
        <v/>
      </c>
      <c r="AI384">
        <f>E384+AH384</f>
        <v/>
      </c>
      <c r="AJ384">
        <f>AI384+((ABS(K384)/MAX(((F384)+(G384)*(AH384))*(AH384),1E-6))^2)/(2*$I$5)</f>
        <v/>
      </c>
      <c r="AM384" t="n">
        <v>0</v>
      </c>
      <c r="AN384" t="n">
        <v>0</v>
      </c>
      <c r="AO384">
        <f>AM384+AN384</f>
        <v/>
      </c>
      <c r="AP384">
        <f>AP383+AO384</f>
        <v/>
      </c>
      <c r="AQ384">
        <f>ABS(ABS(K384)/MAX(((F384)+(G384)*(AH384))*(AH384),1E-6))/SQRT($I$5*MAX((((F384)+(G384)*(AH384))*(AH384))/MAX((F384)+2*(G384)*(AH384),1E-6),1E-6))</f>
        <v/>
      </c>
      <c r="AR384">
        <f>IF(AQ384&lt;1,"Subcritical","Supercritical")</f>
        <v/>
      </c>
      <c r="AS384">
        <f>((ABS(K384)*$D$6)/(MAX(((F384)+(G384)*(AH384))*(AH384),1E-6)*MAX(((((F384)+(G384)*(AH384))*(AH384))/MAX((F384)+2*(AH384)*SQRT(1+(G384)^2),1E-6))^(2/3),1E-6)))^2</f>
        <v/>
      </c>
    </row>
    <row r="385">
      <c r="A385" t="n">
        <v>236</v>
      </c>
      <c r="B385" t="n">
        <v>234.948</v>
      </c>
      <c r="C385" t="n">
        <v>616348.983</v>
      </c>
      <c r="D385" t="n">
        <v>3097689.538</v>
      </c>
      <c r="E385" t="n">
        <v>632.4444999999999</v>
      </c>
      <c r="F385" t="n">
        <v>5.2</v>
      </c>
      <c r="G385" t="n">
        <v>0</v>
      </c>
      <c r="H385" t="inlineStr">
        <is>
          <t>Normal</t>
        </is>
      </c>
      <c r="I385" t="n">
        <v>0.057</v>
      </c>
      <c r="J385">
        <f>B385-B384</f>
        <v/>
      </c>
      <c r="K385">
        <f>MAX(0,K384-AO384)</f>
        <v/>
      </c>
      <c r="L385">
        <f>IF($D$20=0,IFERROR(L384,MAX($D$16,POWER((ABS(K385)^2)/($I$5*MAX(F385,0.1)^2),1/3))),IF(IFERROR(V384,0)=0,IFERROR(L384,MAX($D$16,POWER((ABS(K385)^2)/($I$5*MAX(F385,0.1)^2),1/3))),IF(OR(IFERROR(L385,0)=0,IFERROR(S384,0)&lt;1,IFERROR(S385,0)&lt;1),MAX($D$16,POWER((ABS(K385)^2)/($I$5*MAX(F385,0.1)^2),1/3)),IF(IFERROR(U385,0)&gt;0,MAX($D$16,IFERROR(L385,0)+((IFERROR(U385,0))*$D$18*IF((IFERROR(S385,0))&lt;1,1,-1))),IF(IFERROR(U385,0)&lt;0,IF(ABS((MAX($D$16,POWER((ABS(K385)^2)/($I$5*MAX(F385,0.1)^2),1/3)))-IFERROR(L385,0))&gt;$D$19,MAX($D$16,IF((MAX($D$16,POWER((ABS(K385)^2)/($I$5*MAX(F385,0.1)^2),1/3)))&gt;IFERROR(L385,0),MIN((MAX($D$16,POWER((ABS(K385)^2)/($I$5*MAX(F385,0.1)^2),1/3))),IFERROR(L385,0)+(MIN(ABS(IFERROR(U385,0))*$D$18,ABS((MAX($D$16,POWER((ABS(K385)^2)/($I$5*MAX(F385,0.1)^2),1/3)))-IFERROR(L385,0))))),MAX((MAX($D$16,POWER((ABS(K385)^2)/($I$5*MAX(F385,0.1)^2),1/3))),IFERROR(L385,0)-(MIN(ABS(IFERROR(U385,0))*$D$18,ABS((MAX($D$16,POWER((ABS(K385)^2)/($I$5*MAX(F385,0.1)^2),1/3)))-IFERROR(L385,0))))))),MAX($D$16,POWER((ABS(K385)^2)/($I$5*MAX(F385,0.1)^2),1/3))),MAX($D$16,IFERROR(L385,0)))))))</f>
        <v/>
      </c>
      <c r="M385">
        <f>((F385)+(G385)*(L385))*(L385)</f>
        <v/>
      </c>
      <c r="N385">
        <f>(((F385)+(G385)*(L385))*(L385))/MAX((F385)+2*(L385)*SQRT(1+(G385)^2),1E-6)</f>
        <v/>
      </c>
      <c r="O385">
        <f>ABS(K385)/MAX(((F385)+(G385)*(L385))*(L385),1E-6)</f>
        <v/>
      </c>
      <c r="P385">
        <f>E385+L385</f>
        <v/>
      </c>
      <c r="Q385">
        <f>P385+((ABS(K385)/MAX(((F385)+(G385)*(L385))*(L385),1E-6))^2)/(2*$I$5)</f>
        <v/>
      </c>
      <c r="R385">
        <f>((ABS(K385)*$D$6)/(MAX(((F385)+(G385)*(L385))*(L385),1E-6)*MAX(((((F385)+(G385)*(L385))*(L385))/MAX((F385)+2*(L385)*SQRT(1+(G385)^2),1E-6))^(2/3),1E-6)))^2</f>
        <v/>
      </c>
      <c r="S385">
        <f>ABS(ABS(K385)/MAX(((F385)+(G385)*(L385))*(L385),1E-6))/SQRT($I$5*MAX((((F385)+(G385)*(L385))*(L385))/MAX((F385)+2*(G385)*(L385),1E-6),1E-6))</f>
        <v/>
      </c>
      <c r="T385">
        <f>((F385)*(L385)^2)/2+(G385)*(L385)^3/3+(ABS(K385)^2)/($I$5*MAX(((F385)+(G385)*(L385))*(L385),1E-6))</f>
        <v/>
      </c>
      <c r="U385">
        <f>IF($D$20=0,0,IFERROR(Q384-(((R384+R385)/2)*J385)-(IF(O384&gt;O385,$D$8*((O384^2-O385^2)/(2*$I$5)),$D$9*((O385^2-O384^2)/(2*$I$5)))+($D$10*(ABS(I385)/90)*(MAX(O384^2,O385^2)/(2*$I$5))))-Q385,0))</f>
        <v/>
      </c>
      <c r="V385">
        <f>IF($D$20=0,1,IFERROR(IF(ROUND(S385,3)=1,1,IF(AND(ABS(U385)&lt;$D$19,S385&gt;1),1,0)),0))</f>
        <v/>
      </c>
      <c r="W385">
        <f>IF($D$20=0,IFERROR(W386,MAX($D$16,POWER((ABS(K385)^2)/($I$5*MAX(F385,0.1)^2),1/3))),IF(IFERROR(AG386,0)=0,IFERROR(W386,MAX($D$16,POWER((ABS(K385)^2)/($I$5*MAX(F385,0.1)^2),1/3))),IF(OR(IFERROR(W385,0)=0,IFERROR(AD386,0)&gt;1),MAX($D$16,POWER((ABS(K385)^2)/($I$5*MAX(F385,0.1)^2),1/3)),IF(IFERROR(AF385,0)&gt;0,MAX($D$16,IFERROR(W385,0)+((IFERROR(AF385,0))*$D$18*IF((IFERROR(AD385,0))&lt;1,1,-1))),IF(IFERROR(AF385,0)&lt;0,IF(ABS((MAX($D$16,POWER((ABS(K385)^2)/($I$5*MAX(F385,0.1)^2),1/3)))-IFERROR(W385,0))&gt;$D$19,MAX($D$16,IF((MAX($D$16,POWER((ABS(K385)^2)/($I$5*MAX(F385,0.1)^2),1/3)))&gt;IFERROR(W385,0),MIN((MAX($D$16,POWER((ABS(K385)^2)/($I$5*MAX(F385,0.1)^2),1/3))),IFERROR(W385,0)+(MIN(ABS(IFERROR(AF385,0))*$D$18,ABS((MAX($D$16,POWER((ABS(K385)^2)/($I$5*MAX(F385,0.1)^2),1/3)))-IFERROR(W385,0))))),MAX((MAX($D$16,POWER((ABS(K385)^2)/($I$5*MAX(F385,0.1)^2),1/3))),IFERROR(W385,0)-(MIN(ABS(IFERROR(AF385,0))*$D$18,ABS((MAX($D$16,POWER((ABS(K385)^2)/($I$5*MAX(F385,0.1)^2),1/3)))-IFERROR(W385,0))))))),MAX($D$16,POWER((ABS(K385)^2)/($I$5*MAX(F385,0.1)^2),1/3))),MAX($D$16,IFERROR(W385,0)))))))</f>
        <v/>
      </c>
      <c r="X385">
        <f>((F385)+(G385)*(W385))*(W385)</f>
        <v/>
      </c>
      <c r="Y385">
        <f>(((F385)+(G385)*(W385))*(W385))/MAX((F385)+2*(W385)*SQRT(1+(G385)^2),1E-6)</f>
        <v/>
      </c>
      <c r="Z385">
        <f>ABS(K385)/MAX(((F385)+(G385)*(W385))*(W385),1E-6)</f>
        <v/>
      </c>
      <c r="AA385">
        <f>E385+W385</f>
        <v/>
      </c>
      <c r="AB385">
        <f>AA385+((ABS(K385)/MAX(((F385)+(G385)*(W385))*(W385),1E-6))^2)/(2*$I$5)</f>
        <v/>
      </c>
      <c r="AC385">
        <f>((ABS(K385)*$D$6)/(MAX(((F385)+(G385)*(W385))*(W385),1E-6)*MAX(((((F385)+(G385)*(W385))*(W385))/MAX((F385)+2*(W385)*SQRT(1+(G385)^2),1E-6))^(2/3),1E-6)))^2</f>
        <v/>
      </c>
      <c r="AD385">
        <f>ABS(ABS(K385)/MAX(((F385)+(G385)*(W385))*(W385),1E-6))/SQRT($I$5*MAX((((F385)+(G385)*(W385))*(W385))/MAX((F385)+2*(G385)*(W385),1E-6),1E-6))</f>
        <v/>
      </c>
      <c r="AE385">
        <f>((F385)*(W385)^2)/2+(G385)*(W385)^3/3+(ABS(K385)^2)/($I$5*MAX(((F385)+(G385)*(W385))*(W385),1E-6))</f>
        <v/>
      </c>
      <c r="AF385">
        <f>IF($D$20=0,0,IFERROR(AB386+(((AC385+AC386)/2)*J386)+(IF(Z385&gt;Z386,$D$8*((Z385^2-Z386^2)/(2*$I$5)),$D$9*((Z386^2-Z385^2)/(2*$I$5)))+($D$10*(ABS(I386)/90)*(MAX(Z385^2,Z386^2)/(2*$I$5))))-AB385,0))</f>
        <v/>
      </c>
      <c r="AG385">
        <f>IF($D$20=0,1,IFERROR(IF(ROUND(AD385,3)=1,1,IF(AND(ABS(AF385)&lt;$D$19,AD385&lt;1),1,0)),0))</f>
        <v/>
      </c>
      <c r="AH385">
        <f>IFERROR(IF(V32="Supercritical",MAX($D$16,IFERROR(L385,MAX($D$16,POWER((ABS(K385)^2)/($I$5*MAX(F385,0.1)^2),1/3)))),IF(V32="Subcritical",MAX($D$16,IFERROR(W385,MAX($D$16,POWER((ABS(K385)^2)/($I$5*MAX(F385,0.1)^2),1/3)))),IF(AND(IFERROR(V385,0)=1,IFERROR(AG385,0)=1),IF(IFERROR(T385,-1E99)&gt;=IFERROR(AE385,-1E99),MAX($D$16,IFERROR(L385,MAX($D$16,POWER((ABS(K385)^2)/($I$5*MAX(F385,0.1)^2),1/3)))),MAX($D$16,IFERROR(W385,MAX($D$16,POWER((ABS(K385)^2)/($I$5*MAX(F385,0.1)^2),1/3))))),IF(IFERROR(V385,0)=1,MAX($D$16,IFERROR(L385,MAX($D$16,POWER((ABS(K385)^2)/($I$5*MAX(F385,0.1)^2),1/3)))),IF(IFERROR(AG385,0)=1,MAX($D$16,IFERROR(W385,MAX($D$16,POWER((ABS(K385)^2)/($I$5*MAX(F385,0.1)^2),1/3)))),MAX($D$16,POWER((ABS(K385)^2)/($I$5*MAX(F385,0.1)^2),1/3))))))),MAX($D$16,POWER((ABS(K385)^2)/($I$5*MAX(F385,0.1)^2),1/3)))</f>
        <v/>
      </c>
      <c r="AI385">
        <f>E385+AH385</f>
        <v/>
      </c>
      <c r="AJ385">
        <f>AI385+((ABS(K385)/MAX(((F385)+(G385)*(AH385))*(AH385),1E-6))^2)/(2*$I$5)</f>
        <v/>
      </c>
      <c r="AM385" t="n">
        <v>0</v>
      </c>
      <c r="AN385" t="n">
        <v>0</v>
      </c>
      <c r="AO385">
        <f>AM385+AN385</f>
        <v/>
      </c>
      <c r="AP385">
        <f>AP384+AO385</f>
        <v/>
      </c>
      <c r="AQ385">
        <f>ABS(ABS(K385)/MAX(((F385)+(G385)*(AH385))*(AH385),1E-6))/SQRT($I$5*MAX((((F385)+(G385)*(AH385))*(AH385))/MAX((F385)+2*(G385)*(AH385),1E-6),1E-6))</f>
        <v/>
      </c>
      <c r="AR385">
        <f>IF(AQ385&lt;1,"Subcritical","Supercritical")</f>
        <v/>
      </c>
      <c r="AS385">
        <f>((ABS(K385)*$D$6)/(MAX(((F385)+(G385)*(AH385))*(AH385),1E-6)*MAX(((((F385)+(G385)*(AH385))*(AH385))/MAX((F385)+2*(AH385)*SQRT(1+(G385)^2),1E-6))^(2/3),1E-6)))^2</f>
        <v/>
      </c>
    </row>
    <row r="386">
      <c r="A386" t="n">
        <v>237</v>
      </c>
      <c r="B386" t="n">
        <v>235.948</v>
      </c>
      <c r="C386" t="n">
        <v>616347.9840000001</v>
      </c>
      <c r="D386" t="n">
        <v>3097689.491</v>
      </c>
      <c r="E386" t="n">
        <v>632.444</v>
      </c>
      <c r="F386" t="n">
        <v>5.2</v>
      </c>
      <c r="G386" t="n">
        <v>0</v>
      </c>
      <c r="H386" t="inlineStr">
        <is>
          <t>Normal</t>
        </is>
      </c>
      <c r="I386" t="n">
        <v>0.057</v>
      </c>
      <c r="J386">
        <f>B386-B385</f>
        <v/>
      </c>
      <c r="K386">
        <f>MAX(0,K385-AO385)</f>
        <v/>
      </c>
      <c r="L386">
        <f>IF($D$20=0,IFERROR(L385,MAX($D$16,POWER((ABS(K386)^2)/($I$5*MAX(F386,0.1)^2),1/3))),IF(IFERROR(V385,0)=0,IFERROR(L385,MAX($D$16,POWER((ABS(K386)^2)/($I$5*MAX(F386,0.1)^2),1/3))),IF(OR(IFERROR(L386,0)=0,IFERROR(S385,0)&lt;1,IFERROR(S386,0)&lt;1),MAX($D$16,POWER((ABS(K386)^2)/($I$5*MAX(F386,0.1)^2),1/3)),IF(IFERROR(U386,0)&gt;0,MAX($D$16,IFERROR(L386,0)+((IFERROR(U386,0))*$D$18*IF((IFERROR(S386,0))&lt;1,1,-1))),IF(IFERROR(U386,0)&lt;0,IF(ABS((MAX($D$16,POWER((ABS(K386)^2)/($I$5*MAX(F386,0.1)^2),1/3)))-IFERROR(L386,0))&gt;$D$19,MAX($D$16,IF((MAX($D$16,POWER((ABS(K386)^2)/($I$5*MAX(F386,0.1)^2),1/3)))&gt;IFERROR(L386,0),MIN((MAX($D$16,POWER((ABS(K386)^2)/($I$5*MAX(F386,0.1)^2),1/3))),IFERROR(L386,0)+(MIN(ABS(IFERROR(U386,0))*$D$18,ABS((MAX($D$16,POWER((ABS(K386)^2)/($I$5*MAX(F386,0.1)^2),1/3)))-IFERROR(L386,0))))),MAX((MAX($D$16,POWER((ABS(K386)^2)/($I$5*MAX(F386,0.1)^2),1/3))),IFERROR(L386,0)-(MIN(ABS(IFERROR(U386,0))*$D$18,ABS((MAX($D$16,POWER((ABS(K386)^2)/($I$5*MAX(F386,0.1)^2),1/3)))-IFERROR(L386,0))))))),MAX($D$16,POWER((ABS(K386)^2)/($I$5*MAX(F386,0.1)^2),1/3))),MAX($D$16,IFERROR(L386,0)))))))</f>
        <v/>
      </c>
      <c r="M386">
        <f>((F386)+(G386)*(L386))*(L386)</f>
        <v/>
      </c>
      <c r="N386">
        <f>(((F386)+(G386)*(L386))*(L386))/MAX((F386)+2*(L386)*SQRT(1+(G386)^2),1E-6)</f>
        <v/>
      </c>
      <c r="O386">
        <f>ABS(K386)/MAX(((F386)+(G386)*(L386))*(L386),1E-6)</f>
        <v/>
      </c>
      <c r="P386">
        <f>E386+L386</f>
        <v/>
      </c>
      <c r="Q386">
        <f>P386+((ABS(K386)/MAX(((F386)+(G386)*(L386))*(L386),1E-6))^2)/(2*$I$5)</f>
        <v/>
      </c>
      <c r="R386">
        <f>((ABS(K386)*$D$6)/(MAX(((F386)+(G386)*(L386))*(L386),1E-6)*MAX(((((F386)+(G386)*(L386))*(L386))/MAX((F386)+2*(L386)*SQRT(1+(G386)^2),1E-6))^(2/3),1E-6)))^2</f>
        <v/>
      </c>
      <c r="S386">
        <f>ABS(ABS(K386)/MAX(((F386)+(G386)*(L386))*(L386),1E-6))/SQRT($I$5*MAX((((F386)+(G386)*(L386))*(L386))/MAX((F386)+2*(G386)*(L386),1E-6),1E-6))</f>
        <v/>
      </c>
      <c r="T386">
        <f>((F386)*(L386)^2)/2+(G386)*(L386)^3/3+(ABS(K386)^2)/($I$5*MAX(((F386)+(G386)*(L386))*(L386),1E-6))</f>
        <v/>
      </c>
      <c r="U386">
        <f>IF($D$20=0,0,IFERROR(Q385-(((R385+R386)/2)*J386)-(IF(O385&gt;O386,$D$8*((O385^2-O386^2)/(2*$I$5)),$D$9*((O386^2-O385^2)/(2*$I$5)))+($D$10*(ABS(I386)/90)*(MAX(O385^2,O386^2)/(2*$I$5))))-Q386,0))</f>
        <v/>
      </c>
      <c r="V386">
        <f>IF($D$20=0,1,IFERROR(IF(ROUND(S386,3)=1,1,IF(AND(ABS(U386)&lt;$D$19,S386&gt;1),1,0)),0))</f>
        <v/>
      </c>
      <c r="W386">
        <f>IF($D$20=0,IFERROR(W387,MAX($D$16,POWER((ABS(K386)^2)/($I$5*MAX(F386,0.1)^2),1/3))),IF(IFERROR(AG387,0)=0,IFERROR(W387,MAX($D$16,POWER((ABS(K386)^2)/($I$5*MAX(F386,0.1)^2),1/3))),IF(OR(IFERROR(W386,0)=0,IFERROR(AD387,0)&gt;1),MAX($D$16,POWER((ABS(K386)^2)/($I$5*MAX(F386,0.1)^2),1/3)),IF(IFERROR(AF386,0)&gt;0,MAX($D$16,IFERROR(W386,0)+((IFERROR(AF386,0))*$D$18*IF((IFERROR(AD386,0))&lt;1,1,-1))),IF(IFERROR(AF386,0)&lt;0,IF(ABS((MAX($D$16,POWER((ABS(K386)^2)/($I$5*MAX(F386,0.1)^2),1/3)))-IFERROR(W386,0))&gt;$D$19,MAX($D$16,IF((MAX($D$16,POWER((ABS(K386)^2)/($I$5*MAX(F386,0.1)^2),1/3)))&gt;IFERROR(W386,0),MIN((MAX($D$16,POWER((ABS(K386)^2)/($I$5*MAX(F386,0.1)^2),1/3))),IFERROR(W386,0)+(MIN(ABS(IFERROR(AF386,0))*$D$18,ABS((MAX($D$16,POWER((ABS(K386)^2)/($I$5*MAX(F386,0.1)^2),1/3)))-IFERROR(W386,0))))),MAX((MAX($D$16,POWER((ABS(K386)^2)/($I$5*MAX(F386,0.1)^2),1/3))),IFERROR(W386,0)-(MIN(ABS(IFERROR(AF386,0))*$D$18,ABS((MAX($D$16,POWER((ABS(K386)^2)/($I$5*MAX(F386,0.1)^2),1/3)))-IFERROR(W386,0))))))),MAX($D$16,POWER((ABS(K386)^2)/($I$5*MAX(F386,0.1)^2),1/3))),MAX($D$16,IFERROR(W386,0)))))))</f>
        <v/>
      </c>
      <c r="X386">
        <f>((F386)+(G386)*(W386))*(W386)</f>
        <v/>
      </c>
      <c r="Y386">
        <f>(((F386)+(G386)*(W386))*(W386))/MAX((F386)+2*(W386)*SQRT(1+(G386)^2),1E-6)</f>
        <v/>
      </c>
      <c r="Z386">
        <f>ABS(K386)/MAX(((F386)+(G386)*(W386))*(W386),1E-6)</f>
        <v/>
      </c>
      <c r="AA386">
        <f>E386+W386</f>
        <v/>
      </c>
      <c r="AB386">
        <f>AA386+((ABS(K386)/MAX(((F386)+(G386)*(W386))*(W386),1E-6))^2)/(2*$I$5)</f>
        <v/>
      </c>
      <c r="AC386">
        <f>((ABS(K386)*$D$6)/(MAX(((F386)+(G386)*(W386))*(W386),1E-6)*MAX(((((F386)+(G386)*(W386))*(W386))/MAX((F386)+2*(W386)*SQRT(1+(G386)^2),1E-6))^(2/3),1E-6)))^2</f>
        <v/>
      </c>
      <c r="AD386">
        <f>ABS(ABS(K386)/MAX(((F386)+(G386)*(W386))*(W386),1E-6))/SQRT($I$5*MAX((((F386)+(G386)*(W386))*(W386))/MAX((F386)+2*(G386)*(W386),1E-6),1E-6))</f>
        <v/>
      </c>
      <c r="AE386">
        <f>((F386)*(W386)^2)/2+(G386)*(W386)^3/3+(ABS(K386)^2)/($I$5*MAX(((F386)+(G386)*(W386))*(W386),1E-6))</f>
        <v/>
      </c>
      <c r="AF386">
        <f>IF($D$20=0,0,IFERROR(AB387+(((AC386+AC387)/2)*J387)+(IF(Z386&gt;Z387,$D$8*((Z386^2-Z387^2)/(2*$I$5)),$D$9*((Z387^2-Z386^2)/(2*$I$5)))+($D$10*(ABS(I387)/90)*(MAX(Z386^2,Z387^2)/(2*$I$5))))-AB386,0))</f>
        <v/>
      </c>
      <c r="AG386">
        <f>IF($D$20=0,1,IFERROR(IF(ROUND(AD386,3)=1,1,IF(AND(ABS(AF386)&lt;$D$19,AD386&lt;1),1,0)),0))</f>
        <v/>
      </c>
      <c r="AH386">
        <f>IFERROR(IF(V32="Supercritical",MAX($D$16,IFERROR(L386,MAX($D$16,POWER((ABS(K386)^2)/($I$5*MAX(F386,0.1)^2),1/3)))),IF(V32="Subcritical",MAX($D$16,IFERROR(W386,MAX($D$16,POWER((ABS(K386)^2)/($I$5*MAX(F386,0.1)^2),1/3)))),IF(AND(IFERROR(V386,0)=1,IFERROR(AG386,0)=1),IF(IFERROR(T386,-1E99)&gt;=IFERROR(AE386,-1E99),MAX($D$16,IFERROR(L386,MAX($D$16,POWER((ABS(K386)^2)/($I$5*MAX(F386,0.1)^2),1/3)))),MAX($D$16,IFERROR(W386,MAX($D$16,POWER((ABS(K386)^2)/($I$5*MAX(F386,0.1)^2),1/3))))),IF(IFERROR(V386,0)=1,MAX($D$16,IFERROR(L386,MAX($D$16,POWER((ABS(K386)^2)/($I$5*MAX(F386,0.1)^2),1/3)))),IF(IFERROR(AG386,0)=1,MAX($D$16,IFERROR(W386,MAX($D$16,POWER((ABS(K386)^2)/($I$5*MAX(F386,0.1)^2),1/3)))),MAX($D$16,POWER((ABS(K386)^2)/($I$5*MAX(F386,0.1)^2),1/3))))))),MAX($D$16,POWER((ABS(K386)^2)/($I$5*MAX(F386,0.1)^2),1/3)))</f>
        <v/>
      </c>
      <c r="AI386">
        <f>E386+AH386</f>
        <v/>
      </c>
      <c r="AJ386">
        <f>AI386+((ABS(K386)/MAX(((F386)+(G386)*(AH386))*(AH386),1E-6))^2)/(2*$I$5)</f>
        <v/>
      </c>
      <c r="AM386" t="n">
        <v>0</v>
      </c>
      <c r="AN386" t="n">
        <v>0</v>
      </c>
      <c r="AO386">
        <f>AM386+AN386</f>
        <v/>
      </c>
      <c r="AP386">
        <f>AP385+AO386</f>
        <v/>
      </c>
      <c r="AQ386">
        <f>ABS(ABS(K386)/MAX(((F386)+(G386)*(AH386))*(AH386),1E-6))/SQRT($I$5*MAX((((F386)+(G386)*(AH386))*(AH386))/MAX((F386)+2*(G386)*(AH386),1E-6),1E-6))</f>
        <v/>
      </c>
      <c r="AR386">
        <f>IF(AQ386&lt;1,"Subcritical","Supercritical")</f>
        <v/>
      </c>
      <c r="AS386">
        <f>((ABS(K386)*$D$6)/(MAX(((F386)+(G386)*(AH386))*(AH386),1E-6)*MAX(((((F386)+(G386)*(AH386))*(AH386))/MAX((F386)+2*(AH386)*SQRT(1+(G386)^2),1E-6))^(2/3),1E-6)))^2</f>
        <v/>
      </c>
    </row>
    <row r="387">
      <c r="A387" t="n">
        <v>238</v>
      </c>
      <c r="B387" t="n">
        <v>236.948</v>
      </c>
      <c r="C387" t="n">
        <v>616346.985</v>
      </c>
      <c r="D387" t="n">
        <v>3097689.443</v>
      </c>
      <c r="E387" t="n">
        <v>632.4435</v>
      </c>
      <c r="F387" t="n">
        <v>5.2</v>
      </c>
      <c r="G387" t="n">
        <v>0</v>
      </c>
      <c r="H387" t="inlineStr">
        <is>
          <t>Normal</t>
        </is>
      </c>
      <c r="I387" t="n">
        <v>0</v>
      </c>
      <c r="J387">
        <f>B387-B386</f>
        <v/>
      </c>
      <c r="K387">
        <f>MAX(0,K386-AO386)</f>
        <v/>
      </c>
      <c r="L387">
        <f>IF($D$20=0,IFERROR(L386,MAX($D$16,POWER((ABS(K387)^2)/($I$5*MAX(F387,0.1)^2),1/3))),IF(IFERROR(V386,0)=0,IFERROR(L386,MAX($D$16,POWER((ABS(K387)^2)/($I$5*MAX(F387,0.1)^2),1/3))),IF(OR(IFERROR(L387,0)=0,IFERROR(S386,0)&lt;1,IFERROR(S387,0)&lt;1),MAX($D$16,POWER((ABS(K387)^2)/($I$5*MAX(F387,0.1)^2),1/3)),IF(IFERROR(U387,0)&gt;0,MAX($D$16,IFERROR(L387,0)+((IFERROR(U387,0))*$D$18*IF((IFERROR(S387,0))&lt;1,1,-1))),IF(IFERROR(U387,0)&lt;0,IF(ABS((MAX($D$16,POWER((ABS(K387)^2)/($I$5*MAX(F387,0.1)^2),1/3)))-IFERROR(L387,0))&gt;$D$19,MAX($D$16,IF((MAX($D$16,POWER((ABS(K387)^2)/($I$5*MAX(F387,0.1)^2),1/3)))&gt;IFERROR(L387,0),MIN((MAX($D$16,POWER((ABS(K387)^2)/($I$5*MAX(F387,0.1)^2),1/3))),IFERROR(L387,0)+(MIN(ABS(IFERROR(U387,0))*$D$18,ABS((MAX($D$16,POWER((ABS(K387)^2)/($I$5*MAX(F387,0.1)^2),1/3)))-IFERROR(L387,0))))),MAX((MAX($D$16,POWER((ABS(K387)^2)/($I$5*MAX(F387,0.1)^2),1/3))),IFERROR(L387,0)-(MIN(ABS(IFERROR(U387,0))*$D$18,ABS((MAX($D$16,POWER((ABS(K387)^2)/($I$5*MAX(F387,0.1)^2),1/3)))-IFERROR(L387,0))))))),MAX($D$16,POWER((ABS(K387)^2)/($I$5*MAX(F387,0.1)^2),1/3))),MAX($D$16,IFERROR(L387,0)))))))</f>
        <v/>
      </c>
      <c r="M387">
        <f>((F387)+(G387)*(L387))*(L387)</f>
        <v/>
      </c>
      <c r="N387">
        <f>(((F387)+(G387)*(L387))*(L387))/MAX((F387)+2*(L387)*SQRT(1+(G387)^2),1E-6)</f>
        <v/>
      </c>
      <c r="O387">
        <f>ABS(K387)/MAX(((F387)+(G387)*(L387))*(L387),1E-6)</f>
        <v/>
      </c>
      <c r="P387">
        <f>E387+L387</f>
        <v/>
      </c>
      <c r="Q387">
        <f>P387+((ABS(K387)/MAX(((F387)+(G387)*(L387))*(L387),1E-6))^2)/(2*$I$5)</f>
        <v/>
      </c>
      <c r="R387">
        <f>((ABS(K387)*$D$6)/(MAX(((F387)+(G387)*(L387))*(L387),1E-6)*MAX(((((F387)+(G387)*(L387))*(L387))/MAX((F387)+2*(L387)*SQRT(1+(G387)^2),1E-6))^(2/3),1E-6)))^2</f>
        <v/>
      </c>
      <c r="S387">
        <f>ABS(ABS(K387)/MAX(((F387)+(G387)*(L387))*(L387),1E-6))/SQRT($I$5*MAX((((F387)+(G387)*(L387))*(L387))/MAX((F387)+2*(G387)*(L387),1E-6),1E-6))</f>
        <v/>
      </c>
      <c r="T387">
        <f>((F387)*(L387)^2)/2+(G387)*(L387)^3/3+(ABS(K387)^2)/($I$5*MAX(((F387)+(G387)*(L387))*(L387),1E-6))</f>
        <v/>
      </c>
      <c r="U387">
        <f>IF($D$20=0,0,IFERROR(Q386-(((R386+R387)/2)*J387)-(IF(O386&gt;O387,$D$8*((O386^2-O387^2)/(2*$I$5)),$D$9*((O387^2-O386^2)/(2*$I$5)))+($D$10*(ABS(I387)/90)*(MAX(O386^2,O387^2)/(2*$I$5))))-Q387,0))</f>
        <v/>
      </c>
      <c r="V387">
        <f>IF($D$20=0,1,IFERROR(IF(ROUND(S387,3)=1,1,IF(AND(ABS(U387)&lt;$D$19,S387&gt;1),1,0)),0))</f>
        <v/>
      </c>
      <c r="W387">
        <f>IF($D$20=0,IFERROR(W388,MAX($D$16,POWER((ABS(K387)^2)/($I$5*MAX(F387,0.1)^2),1/3))),IF(IFERROR(AG388,0)=0,IFERROR(W388,MAX($D$16,POWER((ABS(K387)^2)/($I$5*MAX(F387,0.1)^2),1/3))),IF(OR(IFERROR(W387,0)=0,IFERROR(AD388,0)&gt;1),MAX($D$16,POWER((ABS(K387)^2)/($I$5*MAX(F387,0.1)^2),1/3)),IF(IFERROR(AF387,0)&gt;0,MAX($D$16,IFERROR(W387,0)+((IFERROR(AF387,0))*$D$18*IF((IFERROR(AD387,0))&lt;1,1,-1))),IF(IFERROR(AF387,0)&lt;0,IF(ABS((MAX($D$16,POWER((ABS(K387)^2)/($I$5*MAX(F387,0.1)^2),1/3)))-IFERROR(W387,0))&gt;$D$19,MAX($D$16,IF((MAX($D$16,POWER((ABS(K387)^2)/($I$5*MAX(F387,0.1)^2),1/3)))&gt;IFERROR(W387,0),MIN((MAX($D$16,POWER((ABS(K387)^2)/($I$5*MAX(F387,0.1)^2),1/3))),IFERROR(W387,0)+(MIN(ABS(IFERROR(AF387,0))*$D$18,ABS((MAX($D$16,POWER((ABS(K387)^2)/($I$5*MAX(F387,0.1)^2),1/3)))-IFERROR(W387,0))))),MAX((MAX($D$16,POWER((ABS(K387)^2)/($I$5*MAX(F387,0.1)^2),1/3))),IFERROR(W387,0)-(MIN(ABS(IFERROR(AF387,0))*$D$18,ABS((MAX($D$16,POWER((ABS(K387)^2)/($I$5*MAX(F387,0.1)^2),1/3)))-IFERROR(W387,0))))))),MAX($D$16,POWER((ABS(K387)^2)/($I$5*MAX(F387,0.1)^2),1/3))),MAX($D$16,IFERROR(W387,0)))))))</f>
        <v/>
      </c>
      <c r="X387">
        <f>((F387)+(G387)*(W387))*(W387)</f>
        <v/>
      </c>
      <c r="Y387">
        <f>(((F387)+(G387)*(W387))*(W387))/MAX((F387)+2*(W387)*SQRT(1+(G387)^2),1E-6)</f>
        <v/>
      </c>
      <c r="Z387">
        <f>ABS(K387)/MAX(((F387)+(G387)*(W387))*(W387),1E-6)</f>
        <v/>
      </c>
      <c r="AA387">
        <f>E387+W387</f>
        <v/>
      </c>
      <c r="AB387">
        <f>AA387+((ABS(K387)/MAX(((F387)+(G387)*(W387))*(W387),1E-6))^2)/(2*$I$5)</f>
        <v/>
      </c>
      <c r="AC387">
        <f>((ABS(K387)*$D$6)/(MAX(((F387)+(G387)*(W387))*(W387),1E-6)*MAX(((((F387)+(G387)*(W387))*(W387))/MAX((F387)+2*(W387)*SQRT(1+(G387)^2),1E-6))^(2/3),1E-6)))^2</f>
        <v/>
      </c>
      <c r="AD387">
        <f>ABS(ABS(K387)/MAX(((F387)+(G387)*(W387))*(W387),1E-6))/SQRT($I$5*MAX((((F387)+(G387)*(W387))*(W387))/MAX((F387)+2*(G387)*(W387),1E-6),1E-6))</f>
        <v/>
      </c>
      <c r="AE387">
        <f>((F387)*(W387)^2)/2+(G387)*(W387)^3/3+(ABS(K387)^2)/($I$5*MAX(((F387)+(G387)*(W387))*(W387),1E-6))</f>
        <v/>
      </c>
      <c r="AF387">
        <f>IF($D$20=0,0,IFERROR(AB388+(((AC387+AC388)/2)*J388)+(IF(Z387&gt;Z388,$D$8*((Z387^2-Z388^2)/(2*$I$5)),$D$9*((Z388^2-Z387^2)/(2*$I$5)))+($D$10*(ABS(I388)/90)*(MAX(Z387^2,Z388^2)/(2*$I$5))))-AB387,0))</f>
        <v/>
      </c>
      <c r="AG387">
        <f>IF($D$20=0,1,IFERROR(IF(ROUND(AD387,3)=1,1,IF(AND(ABS(AF387)&lt;$D$19,AD387&lt;1),1,0)),0))</f>
        <v/>
      </c>
      <c r="AH387">
        <f>IFERROR(IF(V32="Supercritical",MAX($D$16,IFERROR(L387,MAX($D$16,POWER((ABS(K387)^2)/($I$5*MAX(F387,0.1)^2),1/3)))),IF(V32="Subcritical",MAX($D$16,IFERROR(W387,MAX($D$16,POWER((ABS(K387)^2)/($I$5*MAX(F387,0.1)^2),1/3)))),IF(AND(IFERROR(V387,0)=1,IFERROR(AG387,0)=1),IF(IFERROR(T387,-1E99)&gt;=IFERROR(AE387,-1E99),MAX($D$16,IFERROR(L387,MAX($D$16,POWER((ABS(K387)^2)/($I$5*MAX(F387,0.1)^2),1/3)))),MAX($D$16,IFERROR(W387,MAX($D$16,POWER((ABS(K387)^2)/($I$5*MAX(F387,0.1)^2),1/3))))),IF(IFERROR(V387,0)=1,MAX($D$16,IFERROR(L387,MAX($D$16,POWER((ABS(K387)^2)/($I$5*MAX(F387,0.1)^2),1/3)))),IF(IFERROR(AG387,0)=1,MAX($D$16,IFERROR(W387,MAX($D$16,POWER((ABS(K387)^2)/($I$5*MAX(F387,0.1)^2),1/3)))),MAX($D$16,POWER((ABS(K387)^2)/($I$5*MAX(F387,0.1)^2),1/3))))))),MAX($D$16,POWER((ABS(K387)^2)/($I$5*MAX(F387,0.1)^2),1/3)))</f>
        <v/>
      </c>
      <c r="AI387">
        <f>E387+AH387</f>
        <v/>
      </c>
      <c r="AJ387">
        <f>AI387+((ABS(K387)/MAX(((F387)+(G387)*(AH387))*(AH387),1E-6))^2)/(2*$I$5)</f>
        <v/>
      </c>
      <c r="AM387" t="n">
        <v>0</v>
      </c>
      <c r="AN387" t="n">
        <v>0</v>
      </c>
      <c r="AO387">
        <f>AM387+AN387</f>
        <v/>
      </c>
      <c r="AP387">
        <f>AP386+AO387</f>
        <v/>
      </c>
      <c r="AQ387">
        <f>ABS(ABS(K387)/MAX(((F387)+(G387)*(AH387))*(AH387),1E-6))/SQRT($I$5*MAX((((F387)+(G387)*(AH387))*(AH387))/MAX((F387)+2*(G387)*(AH387),1E-6),1E-6))</f>
        <v/>
      </c>
      <c r="AR387">
        <f>IF(AQ387&lt;1,"Subcritical","Supercritical")</f>
        <v/>
      </c>
      <c r="AS387">
        <f>((ABS(K387)*$D$6)/(MAX(((F387)+(G387)*(AH387))*(AH387),1E-6)*MAX(((((F387)+(G387)*(AH387))*(AH387))/MAX((F387)+2*(AH387)*SQRT(1+(G387)^2),1E-6))^(2/3),1E-6)))^2</f>
        <v/>
      </c>
    </row>
    <row r="388">
      <c r="A388" t="n">
        <v>239</v>
      </c>
      <c r="B388" t="n">
        <v>237.949</v>
      </c>
      <c r="C388" t="n">
        <v>616345.986</v>
      </c>
      <c r="D388" t="n">
        <v>3097689.395</v>
      </c>
      <c r="E388" t="n">
        <v>632.443</v>
      </c>
      <c r="F388" t="n">
        <v>5.2</v>
      </c>
      <c r="G388" t="n">
        <v>0</v>
      </c>
      <c r="H388" t="inlineStr">
        <is>
          <t>Normal</t>
        </is>
      </c>
      <c r="I388" t="n">
        <v>0.055</v>
      </c>
      <c r="J388">
        <f>B388-B387</f>
        <v/>
      </c>
      <c r="K388">
        <f>MAX(0,K387-AO387)</f>
        <v/>
      </c>
      <c r="L388">
        <f>IF($D$20=0,IFERROR(L387,MAX($D$16,POWER((ABS(K388)^2)/($I$5*MAX(F388,0.1)^2),1/3))),IF(IFERROR(V387,0)=0,IFERROR(L387,MAX($D$16,POWER((ABS(K388)^2)/($I$5*MAX(F388,0.1)^2),1/3))),IF(OR(IFERROR(L388,0)=0,IFERROR(S387,0)&lt;1,IFERROR(S388,0)&lt;1),MAX($D$16,POWER((ABS(K388)^2)/($I$5*MAX(F388,0.1)^2),1/3)),IF(IFERROR(U388,0)&gt;0,MAX($D$16,IFERROR(L388,0)+((IFERROR(U388,0))*$D$18*IF((IFERROR(S388,0))&lt;1,1,-1))),IF(IFERROR(U388,0)&lt;0,IF(ABS((MAX($D$16,POWER((ABS(K388)^2)/($I$5*MAX(F388,0.1)^2),1/3)))-IFERROR(L388,0))&gt;$D$19,MAX($D$16,IF((MAX($D$16,POWER((ABS(K388)^2)/($I$5*MAX(F388,0.1)^2),1/3)))&gt;IFERROR(L388,0),MIN((MAX($D$16,POWER((ABS(K388)^2)/($I$5*MAX(F388,0.1)^2),1/3))),IFERROR(L388,0)+(MIN(ABS(IFERROR(U388,0))*$D$18,ABS((MAX($D$16,POWER((ABS(K388)^2)/($I$5*MAX(F388,0.1)^2),1/3)))-IFERROR(L388,0))))),MAX((MAX($D$16,POWER((ABS(K388)^2)/($I$5*MAX(F388,0.1)^2),1/3))),IFERROR(L388,0)-(MIN(ABS(IFERROR(U388,0))*$D$18,ABS((MAX($D$16,POWER((ABS(K388)^2)/($I$5*MAX(F388,0.1)^2),1/3)))-IFERROR(L388,0))))))),MAX($D$16,POWER((ABS(K388)^2)/($I$5*MAX(F388,0.1)^2),1/3))),MAX($D$16,IFERROR(L388,0)))))))</f>
        <v/>
      </c>
      <c r="M388">
        <f>((F388)+(G388)*(L388))*(L388)</f>
        <v/>
      </c>
      <c r="N388">
        <f>(((F388)+(G388)*(L388))*(L388))/MAX((F388)+2*(L388)*SQRT(1+(G388)^2),1E-6)</f>
        <v/>
      </c>
      <c r="O388">
        <f>ABS(K388)/MAX(((F388)+(G388)*(L388))*(L388),1E-6)</f>
        <v/>
      </c>
      <c r="P388">
        <f>E388+L388</f>
        <v/>
      </c>
      <c r="Q388">
        <f>P388+((ABS(K388)/MAX(((F388)+(G388)*(L388))*(L388),1E-6))^2)/(2*$I$5)</f>
        <v/>
      </c>
      <c r="R388">
        <f>((ABS(K388)*$D$6)/(MAX(((F388)+(G388)*(L388))*(L388),1E-6)*MAX(((((F388)+(G388)*(L388))*(L388))/MAX((F388)+2*(L388)*SQRT(1+(G388)^2),1E-6))^(2/3),1E-6)))^2</f>
        <v/>
      </c>
      <c r="S388">
        <f>ABS(ABS(K388)/MAX(((F388)+(G388)*(L388))*(L388),1E-6))/SQRT($I$5*MAX((((F388)+(G388)*(L388))*(L388))/MAX((F388)+2*(G388)*(L388),1E-6),1E-6))</f>
        <v/>
      </c>
      <c r="T388">
        <f>((F388)*(L388)^2)/2+(G388)*(L388)^3/3+(ABS(K388)^2)/($I$5*MAX(((F388)+(G388)*(L388))*(L388),1E-6))</f>
        <v/>
      </c>
      <c r="U388">
        <f>IF($D$20=0,0,IFERROR(Q387-(((R387+R388)/2)*J388)-(IF(O387&gt;O388,$D$8*((O387^2-O388^2)/(2*$I$5)),$D$9*((O388^2-O387^2)/(2*$I$5)))+($D$10*(ABS(I388)/90)*(MAX(O387^2,O388^2)/(2*$I$5))))-Q388,0))</f>
        <v/>
      </c>
      <c r="V388">
        <f>IF($D$20=0,1,IFERROR(IF(ROUND(S388,3)=1,1,IF(AND(ABS(U388)&lt;$D$19,S388&gt;1),1,0)),0))</f>
        <v/>
      </c>
      <c r="W388">
        <f>IF($D$20=0,IFERROR(W389,MAX($D$16,POWER((ABS(K388)^2)/($I$5*MAX(F388,0.1)^2),1/3))),IF(IFERROR(AG389,0)=0,IFERROR(W389,MAX($D$16,POWER((ABS(K388)^2)/($I$5*MAX(F388,0.1)^2),1/3))),IF(OR(IFERROR(W388,0)=0,IFERROR(AD389,0)&gt;1),MAX($D$16,POWER((ABS(K388)^2)/($I$5*MAX(F388,0.1)^2),1/3)),IF(IFERROR(AF388,0)&gt;0,MAX($D$16,IFERROR(W388,0)+((IFERROR(AF388,0))*$D$18*IF((IFERROR(AD388,0))&lt;1,1,-1))),IF(IFERROR(AF388,0)&lt;0,IF(ABS((MAX($D$16,POWER((ABS(K388)^2)/($I$5*MAX(F388,0.1)^2),1/3)))-IFERROR(W388,0))&gt;$D$19,MAX($D$16,IF((MAX($D$16,POWER((ABS(K388)^2)/($I$5*MAX(F388,0.1)^2),1/3)))&gt;IFERROR(W388,0),MIN((MAX($D$16,POWER((ABS(K388)^2)/($I$5*MAX(F388,0.1)^2),1/3))),IFERROR(W388,0)+(MIN(ABS(IFERROR(AF388,0))*$D$18,ABS((MAX($D$16,POWER((ABS(K388)^2)/($I$5*MAX(F388,0.1)^2),1/3)))-IFERROR(W388,0))))),MAX((MAX($D$16,POWER((ABS(K388)^2)/($I$5*MAX(F388,0.1)^2),1/3))),IFERROR(W388,0)-(MIN(ABS(IFERROR(AF388,0))*$D$18,ABS((MAX($D$16,POWER((ABS(K388)^2)/($I$5*MAX(F388,0.1)^2),1/3)))-IFERROR(W388,0))))))),MAX($D$16,POWER((ABS(K388)^2)/($I$5*MAX(F388,0.1)^2),1/3))),MAX($D$16,IFERROR(W388,0)))))))</f>
        <v/>
      </c>
      <c r="X388">
        <f>((F388)+(G388)*(W388))*(W388)</f>
        <v/>
      </c>
      <c r="Y388">
        <f>(((F388)+(G388)*(W388))*(W388))/MAX((F388)+2*(W388)*SQRT(1+(G388)^2),1E-6)</f>
        <v/>
      </c>
      <c r="Z388">
        <f>ABS(K388)/MAX(((F388)+(G388)*(W388))*(W388),1E-6)</f>
        <v/>
      </c>
      <c r="AA388">
        <f>E388+W388</f>
        <v/>
      </c>
      <c r="AB388">
        <f>AA388+((ABS(K388)/MAX(((F388)+(G388)*(W388))*(W388),1E-6))^2)/(2*$I$5)</f>
        <v/>
      </c>
      <c r="AC388">
        <f>((ABS(K388)*$D$6)/(MAX(((F388)+(G388)*(W388))*(W388),1E-6)*MAX(((((F388)+(G388)*(W388))*(W388))/MAX((F388)+2*(W388)*SQRT(1+(G388)^2),1E-6))^(2/3),1E-6)))^2</f>
        <v/>
      </c>
      <c r="AD388">
        <f>ABS(ABS(K388)/MAX(((F388)+(G388)*(W388))*(W388),1E-6))/SQRT($I$5*MAX((((F388)+(G388)*(W388))*(W388))/MAX((F388)+2*(G388)*(W388),1E-6),1E-6))</f>
        <v/>
      </c>
      <c r="AE388">
        <f>((F388)*(W388)^2)/2+(G388)*(W388)^3/3+(ABS(K388)^2)/($I$5*MAX(((F388)+(G388)*(W388))*(W388),1E-6))</f>
        <v/>
      </c>
      <c r="AF388">
        <f>IF($D$20=0,0,IFERROR(AB389+(((AC388+AC389)/2)*J389)+(IF(Z388&gt;Z389,$D$8*((Z388^2-Z389^2)/(2*$I$5)),$D$9*((Z389^2-Z388^2)/(2*$I$5)))+($D$10*(ABS(I389)/90)*(MAX(Z388^2,Z389^2)/(2*$I$5))))-AB388,0))</f>
        <v/>
      </c>
      <c r="AG388">
        <f>IF($D$20=0,1,IFERROR(IF(ROUND(AD388,3)=1,1,IF(AND(ABS(AF388)&lt;$D$19,AD388&lt;1),1,0)),0))</f>
        <v/>
      </c>
      <c r="AH388">
        <f>IFERROR(IF(V32="Supercritical",MAX($D$16,IFERROR(L388,MAX($D$16,POWER((ABS(K388)^2)/($I$5*MAX(F388,0.1)^2),1/3)))),IF(V32="Subcritical",MAX($D$16,IFERROR(W388,MAX($D$16,POWER((ABS(K388)^2)/($I$5*MAX(F388,0.1)^2),1/3)))),IF(AND(IFERROR(V388,0)=1,IFERROR(AG388,0)=1),IF(IFERROR(T388,-1E99)&gt;=IFERROR(AE388,-1E99),MAX($D$16,IFERROR(L388,MAX($D$16,POWER((ABS(K388)^2)/($I$5*MAX(F388,0.1)^2),1/3)))),MAX($D$16,IFERROR(W388,MAX($D$16,POWER((ABS(K388)^2)/($I$5*MAX(F388,0.1)^2),1/3))))),IF(IFERROR(V388,0)=1,MAX($D$16,IFERROR(L388,MAX($D$16,POWER((ABS(K388)^2)/($I$5*MAX(F388,0.1)^2),1/3)))),IF(IFERROR(AG388,0)=1,MAX($D$16,IFERROR(W388,MAX($D$16,POWER((ABS(K388)^2)/($I$5*MAX(F388,0.1)^2),1/3)))),MAX($D$16,POWER((ABS(K388)^2)/($I$5*MAX(F388,0.1)^2),1/3))))))),MAX($D$16,POWER((ABS(K388)^2)/($I$5*MAX(F388,0.1)^2),1/3)))</f>
        <v/>
      </c>
      <c r="AI388">
        <f>E388+AH388</f>
        <v/>
      </c>
      <c r="AJ388">
        <f>AI388+((ABS(K388)/MAX(((F388)+(G388)*(AH388))*(AH388),1E-6))^2)/(2*$I$5)</f>
        <v/>
      </c>
      <c r="AM388" t="n">
        <v>0</v>
      </c>
      <c r="AN388" t="n">
        <v>0</v>
      </c>
      <c r="AO388">
        <f>AM388+AN388</f>
        <v/>
      </c>
      <c r="AP388">
        <f>AP387+AO388</f>
        <v/>
      </c>
      <c r="AQ388">
        <f>ABS(ABS(K388)/MAX(((F388)+(G388)*(AH388))*(AH388),1E-6))/SQRT($I$5*MAX((((F388)+(G388)*(AH388))*(AH388))/MAX((F388)+2*(G388)*(AH388),1E-6),1E-6))</f>
        <v/>
      </c>
      <c r="AR388">
        <f>IF(AQ388&lt;1,"Subcritical","Supercritical")</f>
        <v/>
      </c>
      <c r="AS388">
        <f>((ABS(K388)*$D$6)/(MAX(((F388)+(G388)*(AH388))*(AH388),1E-6)*MAX(((((F388)+(G388)*(AH388))*(AH388))/MAX((F388)+2*(AH388)*SQRT(1+(G388)^2),1E-6))^(2/3),1E-6)))^2</f>
        <v/>
      </c>
    </row>
    <row r="389">
      <c r="A389" t="n">
        <v>240</v>
      </c>
      <c r="B389" t="n">
        <v>238.948</v>
      </c>
      <c r="C389" t="n">
        <v>616344.988</v>
      </c>
      <c r="D389" t="n">
        <v>3097689.348</v>
      </c>
      <c r="E389" t="n">
        <v>632.4425</v>
      </c>
      <c r="F389" t="n">
        <v>5.2</v>
      </c>
      <c r="G389" t="n">
        <v>0</v>
      </c>
      <c r="H389" t="inlineStr">
        <is>
          <t>Normal</t>
        </is>
      </c>
      <c r="I389" t="n">
        <v>0.055</v>
      </c>
      <c r="J389">
        <f>B389-B388</f>
        <v/>
      </c>
      <c r="K389">
        <f>MAX(0,K388-AO388)</f>
        <v/>
      </c>
      <c r="L389">
        <f>IF($D$20=0,IFERROR(L388,MAX($D$16,POWER((ABS(K389)^2)/($I$5*MAX(F389,0.1)^2),1/3))),IF(IFERROR(V388,0)=0,IFERROR(L388,MAX($D$16,POWER((ABS(K389)^2)/($I$5*MAX(F389,0.1)^2),1/3))),IF(OR(IFERROR(L389,0)=0,IFERROR(S388,0)&lt;1,IFERROR(S389,0)&lt;1),MAX($D$16,POWER((ABS(K389)^2)/($I$5*MAX(F389,0.1)^2),1/3)),IF(IFERROR(U389,0)&gt;0,MAX($D$16,IFERROR(L389,0)+((IFERROR(U389,0))*$D$18*IF((IFERROR(S389,0))&lt;1,1,-1))),IF(IFERROR(U389,0)&lt;0,IF(ABS((MAX($D$16,POWER((ABS(K389)^2)/($I$5*MAX(F389,0.1)^2),1/3)))-IFERROR(L389,0))&gt;$D$19,MAX($D$16,IF((MAX($D$16,POWER((ABS(K389)^2)/($I$5*MAX(F389,0.1)^2),1/3)))&gt;IFERROR(L389,0),MIN((MAX($D$16,POWER((ABS(K389)^2)/($I$5*MAX(F389,0.1)^2),1/3))),IFERROR(L389,0)+(MIN(ABS(IFERROR(U389,0))*$D$18,ABS((MAX($D$16,POWER((ABS(K389)^2)/($I$5*MAX(F389,0.1)^2),1/3)))-IFERROR(L389,0))))),MAX((MAX($D$16,POWER((ABS(K389)^2)/($I$5*MAX(F389,0.1)^2),1/3))),IFERROR(L389,0)-(MIN(ABS(IFERROR(U389,0))*$D$18,ABS((MAX($D$16,POWER((ABS(K389)^2)/($I$5*MAX(F389,0.1)^2),1/3)))-IFERROR(L389,0))))))),MAX($D$16,POWER((ABS(K389)^2)/($I$5*MAX(F389,0.1)^2),1/3))),MAX($D$16,IFERROR(L389,0)))))))</f>
        <v/>
      </c>
      <c r="M389">
        <f>((F389)+(G389)*(L389))*(L389)</f>
        <v/>
      </c>
      <c r="N389">
        <f>(((F389)+(G389)*(L389))*(L389))/MAX((F389)+2*(L389)*SQRT(1+(G389)^2),1E-6)</f>
        <v/>
      </c>
      <c r="O389">
        <f>ABS(K389)/MAX(((F389)+(G389)*(L389))*(L389),1E-6)</f>
        <v/>
      </c>
      <c r="P389">
        <f>E389+L389</f>
        <v/>
      </c>
      <c r="Q389">
        <f>P389+((ABS(K389)/MAX(((F389)+(G389)*(L389))*(L389),1E-6))^2)/(2*$I$5)</f>
        <v/>
      </c>
      <c r="R389">
        <f>((ABS(K389)*$D$6)/(MAX(((F389)+(G389)*(L389))*(L389),1E-6)*MAX(((((F389)+(G389)*(L389))*(L389))/MAX((F389)+2*(L389)*SQRT(1+(G389)^2),1E-6))^(2/3),1E-6)))^2</f>
        <v/>
      </c>
      <c r="S389">
        <f>ABS(ABS(K389)/MAX(((F389)+(G389)*(L389))*(L389),1E-6))/SQRT($I$5*MAX((((F389)+(G389)*(L389))*(L389))/MAX((F389)+2*(G389)*(L389),1E-6),1E-6))</f>
        <v/>
      </c>
      <c r="T389">
        <f>((F389)*(L389)^2)/2+(G389)*(L389)^3/3+(ABS(K389)^2)/($I$5*MAX(((F389)+(G389)*(L389))*(L389),1E-6))</f>
        <v/>
      </c>
      <c r="U389">
        <f>IF($D$20=0,0,IFERROR(Q388-(((R388+R389)/2)*J389)-(IF(O388&gt;O389,$D$8*((O388^2-O389^2)/(2*$I$5)),$D$9*((O389^2-O388^2)/(2*$I$5)))+($D$10*(ABS(I389)/90)*(MAX(O388^2,O389^2)/(2*$I$5))))-Q389,0))</f>
        <v/>
      </c>
      <c r="V389">
        <f>IF($D$20=0,1,IFERROR(IF(ROUND(S389,3)=1,1,IF(AND(ABS(U389)&lt;$D$19,S389&gt;1),1,0)),0))</f>
        <v/>
      </c>
      <c r="W389">
        <f>IF($D$20=0,IFERROR(W390,MAX($D$16,POWER((ABS(K389)^2)/($I$5*MAX(F389,0.1)^2),1/3))),IF(IFERROR(AG390,0)=0,IFERROR(W390,MAX($D$16,POWER((ABS(K389)^2)/($I$5*MAX(F389,0.1)^2),1/3))),IF(OR(IFERROR(W389,0)=0,IFERROR(AD390,0)&gt;1),MAX($D$16,POWER((ABS(K389)^2)/($I$5*MAX(F389,0.1)^2),1/3)),IF(IFERROR(AF389,0)&gt;0,MAX($D$16,IFERROR(W389,0)+((IFERROR(AF389,0))*$D$18*IF((IFERROR(AD389,0))&lt;1,1,-1))),IF(IFERROR(AF389,0)&lt;0,IF(ABS((MAX($D$16,POWER((ABS(K389)^2)/($I$5*MAX(F389,0.1)^2),1/3)))-IFERROR(W389,0))&gt;$D$19,MAX($D$16,IF((MAX($D$16,POWER((ABS(K389)^2)/($I$5*MAX(F389,0.1)^2),1/3)))&gt;IFERROR(W389,0),MIN((MAX($D$16,POWER((ABS(K389)^2)/($I$5*MAX(F389,0.1)^2),1/3))),IFERROR(W389,0)+(MIN(ABS(IFERROR(AF389,0))*$D$18,ABS((MAX($D$16,POWER((ABS(K389)^2)/($I$5*MAX(F389,0.1)^2),1/3)))-IFERROR(W389,0))))),MAX((MAX($D$16,POWER((ABS(K389)^2)/($I$5*MAX(F389,0.1)^2),1/3))),IFERROR(W389,0)-(MIN(ABS(IFERROR(AF389,0))*$D$18,ABS((MAX($D$16,POWER((ABS(K389)^2)/($I$5*MAX(F389,0.1)^2),1/3)))-IFERROR(W389,0))))))),MAX($D$16,POWER((ABS(K389)^2)/($I$5*MAX(F389,0.1)^2),1/3))),MAX($D$16,IFERROR(W389,0)))))))</f>
        <v/>
      </c>
      <c r="X389">
        <f>((F389)+(G389)*(W389))*(W389)</f>
        <v/>
      </c>
      <c r="Y389">
        <f>(((F389)+(G389)*(W389))*(W389))/MAX((F389)+2*(W389)*SQRT(1+(G389)^2),1E-6)</f>
        <v/>
      </c>
      <c r="Z389">
        <f>ABS(K389)/MAX(((F389)+(G389)*(W389))*(W389),1E-6)</f>
        <v/>
      </c>
      <c r="AA389">
        <f>E389+W389</f>
        <v/>
      </c>
      <c r="AB389">
        <f>AA389+((ABS(K389)/MAX(((F389)+(G389)*(W389))*(W389),1E-6))^2)/(2*$I$5)</f>
        <v/>
      </c>
      <c r="AC389">
        <f>((ABS(K389)*$D$6)/(MAX(((F389)+(G389)*(W389))*(W389),1E-6)*MAX(((((F389)+(G389)*(W389))*(W389))/MAX((F389)+2*(W389)*SQRT(1+(G389)^2),1E-6))^(2/3),1E-6)))^2</f>
        <v/>
      </c>
      <c r="AD389">
        <f>ABS(ABS(K389)/MAX(((F389)+(G389)*(W389))*(W389),1E-6))/SQRT($I$5*MAX((((F389)+(G389)*(W389))*(W389))/MAX((F389)+2*(G389)*(W389),1E-6),1E-6))</f>
        <v/>
      </c>
      <c r="AE389">
        <f>((F389)*(W389)^2)/2+(G389)*(W389)^3/3+(ABS(K389)^2)/($I$5*MAX(((F389)+(G389)*(W389))*(W389),1E-6))</f>
        <v/>
      </c>
      <c r="AF389">
        <f>IF($D$20=0,0,IFERROR(AB390+(((AC389+AC390)/2)*J390)+(IF(Z389&gt;Z390,$D$8*((Z389^2-Z390^2)/(2*$I$5)),$D$9*((Z390^2-Z389^2)/(2*$I$5)))+($D$10*(ABS(I390)/90)*(MAX(Z389^2,Z390^2)/(2*$I$5))))-AB389,0))</f>
        <v/>
      </c>
      <c r="AG389">
        <f>IF($D$20=0,1,IFERROR(IF(ROUND(AD389,3)=1,1,IF(AND(ABS(AF389)&lt;$D$19,AD389&lt;1),1,0)),0))</f>
        <v/>
      </c>
      <c r="AH389">
        <f>IFERROR(IF(V32="Supercritical",MAX($D$16,IFERROR(L389,MAX($D$16,POWER((ABS(K389)^2)/($I$5*MAX(F389,0.1)^2),1/3)))),IF(V32="Subcritical",MAX($D$16,IFERROR(W389,MAX($D$16,POWER((ABS(K389)^2)/($I$5*MAX(F389,0.1)^2),1/3)))),IF(AND(IFERROR(V389,0)=1,IFERROR(AG389,0)=1),IF(IFERROR(T389,-1E99)&gt;=IFERROR(AE389,-1E99),MAX($D$16,IFERROR(L389,MAX($D$16,POWER((ABS(K389)^2)/($I$5*MAX(F389,0.1)^2),1/3)))),MAX($D$16,IFERROR(W389,MAX($D$16,POWER((ABS(K389)^2)/($I$5*MAX(F389,0.1)^2),1/3))))),IF(IFERROR(V389,0)=1,MAX($D$16,IFERROR(L389,MAX($D$16,POWER((ABS(K389)^2)/($I$5*MAX(F389,0.1)^2),1/3)))),IF(IFERROR(AG389,0)=1,MAX($D$16,IFERROR(W389,MAX($D$16,POWER((ABS(K389)^2)/($I$5*MAX(F389,0.1)^2),1/3)))),MAX($D$16,POWER((ABS(K389)^2)/($I$5*MAX(F389,0.1)^2),1/3))))))),MAX($D$16,POWER((ABS(K389)^2)/($I$5*MAX(F389,0.1)^2),1/3)))</f>
        <v/>
      </c>
      <c r="AI389">
        <f>E389+AH389</f>
        <v/>
      </c>
      <c r="AJ389">
        <f>AI389+((ABS(K389)/MAX(((F389)+(G389)*(AH389))*(AH389),1E-6))^2)/(2*$I$5)</f>
        <v/>
      </c>
      <c r="AM389" t="n">
        <v>0</v>
      </c>
      <c r="AN389" t="n">
        <v>0</v>
      </c>
      <c r="AO389">
        <f>AM389+AN389</f>
        <v/>
      </c>
      <c r="AP389">
        <f>AP388+AO389</f>
        <v/>
      </c>
      <c r="AQ389">
        <f>ABS(ABS(K389)/MAX(((F389)+(G389)*(AH389))*(AH389),1E-6))/SQRT($I$5*MAX((((F389)+(G389)*(AH389))*(AH389))/MAX((F389)+2*(G389)*(AH389),1E-6),1E-6))</f>
        <v/>
      </c>
      <c r="AR389">
        <f>IF(AQ389&lt;1,"Subcritical","Supercritical")</f>
        <v/>
      </c>
      <c r="AS389">
        <f>((ABS(K389)*$D$6)/(MAX(((F389)+(G389)*(AH389))*(AH389),1E-6)*MAX(((((F389)+(G389)*(AH389))*(AH389))/MAX((F389)+2*(AH389)*SQRT(1+(G389)^2),1E-6))^(2/3),1E-6)))^2</f>
        <v/>
      </c>
    </row>
    <row r="390">
      <c r="A390" t="n">
        <v>241</v>
      </c>
      <c r="B390" t="n">
        <v>239.948</v>
      </c>
      <c r="C390" t="n">
        <v>616343.9889999999</v>
      </c>
      <c r="D390" t="n">
        <v>3097689.3</v>
      </c>
      <c r="E390" t="n">
        <v>632.442</v>
      </c>
      <c r="F390" t="n">
        <v>5.2</v>
      </c>
      <c r="G390" t="n">
        <v>0</v>
      </c>
      <c r="H390" t="inlineStr">
        <is>
          <t>Normal</t>
        </is>
      </c>
      <c r="I390" t="n">
        <v>0.057</v>
      </c>
      <c r="J390">
        <f>B390-B389</f>
        <v/>
      </c>
      <c r="K390">
        <f>MAX(0,K389-AO389)</f>
        <v/>
      </c>
      <c r="L390">
        <f>IF($D$20=0,IFERROR(L389,MAX($D$16,POWER((ABS(K390)^2)/($I$5*MAX(F390,0.1)^2),1/3))),IF(IFERROR(V389,0)=0,IFERROR(L389,MAX($D$16,POWER((ABS(K390)^2)/($I$5*MAX(F390,0.1)^2),1/3))),IF(OR(IFERROR(L390,0)=0,IFERROR(S389,0)&lt;1,IFERROR(S390,0)&lt;1),MAX($D$16,POWER((ABS(K390)^2)/($I$5*MAX(F390,0.1)^2),1/3)),IF(IFERROR(U390,0)&gt;0,MAX($D$16,IFERROR(L390,0)+((IFERROR(U390,0))*$D$18*IF((IFERROR(S390,0))&lt;1,1,-1))),IF(IFERROR(U390,0)&lt;0,IF(ABS((MAX($D$16,POWER((ABS(K390)^2)/($I$5*MAX(F390,0.1)^2),1/3)))-IFERROR(L390,0))&gt;$D$19,MAX($D$16,IF((MAX($D$16,POWER((ABS(K390)^2)/($I$5*MAX(F390,0.1)^2),1/3)))&gt;IFERROR(L390,0),MIN((MAX($D$16,POWER((ABS(K390)^2)/($I$5*MAX(F390,0.1)^2),1/3))),IFERROR(L390,0)+(MIN(ABS(IFERROR(U390,0))*$D$18,ABS((MAX($D$16,POWER((ABS(K390)^2)/($I$5*MAX(F390,0.1)^2),1/3)))-IFERROR(L390,0))))),MAX((MAX($D$16,POWER((ABS(K390)^2)/($I$5*MAX(F390,0.1)^2),1/3))),IFERROR(L390,0)-(MIN(ABS(IFERROR(U390,0))*$D$18,ABS((MAX($D$16,POWER((ABS(K390)^2)/($I$5*MAX(F390,0.1)^2),1/3)))-IFERROR(L390,0))))))),MAX($D$16,POWER((ABS(K390)^2)/($I$5*MAX(F390,0.1)^2),1/3))),MAX($D$16,IFERROR(L390,0)))))))</f>
        <v/>
      </c>
      <c r="M390">
        <f>((F390)+(G390)*(L390))*(L390)</f>
        <v/>
      </c>
      <c r="N390">
        <f>(((F390)+(G390)*(L390))*(L390))/MAX((F390)+2*(L390)*SQRT(1+(G390)^2),1E-6)</f>
        <v/>
      </c>
      <c r="O390">
        <f>ABS(K390)/MAX(((F390)+(G390)*(L390))*(L390),1E-6)</f>
        <v/>
      </c>
      <c r="P390">
        <f>E390+L390</f>
        <v/>
      </c>
      <c r="Q390">
        <f>P390+((ABS(K390)/MAX(((F390)+(G390)*(L390))*(L390),1E-6))^2)/(2*$I$5)</f>
        <v/>
      </c>
      <c r="R390">
        <f>((ABS(K390)*$D$6)/(MAX(((F390)+(G390)*(L390))*(L390),1E-6)*MAX(((((F390)+(G390)*(L390))*(L390))/MAX((F390)+2*(L390)*SQRT(1+(G390)^2),1E-6))^(2/3),1E-6)))^2</f>
        <v/>
      </c>
      <c r="S390">
        <f>ABS(ABS(K390)/MAX(((F390)+(G390)*(L390))*(L390),1E-6))/SQRT($I$5*MAX((((F390)+(G390)*(L390))*(L390))/MAX((F390)+2*(G390)*(L390),1E-6),1E-6))</f>
        <v/>
      </c>
      <c r="T390">
        <f>((F390)*(L390)^2)/2+(G390)*(L390)^3/3+(ABS(K390)^2)/($I$5*MAX(((F390)+(G390)*(L390))*(L390),1E-6))</f>
        <v/>
      </c>
      <c r="U390">
        <f>IF($D$20=0,0,IFERROR(Q389-(((R389+R390)/2)*J390)-(IF(O389&gt;O390,$D$8*((O389^2-O390^2)/(2*$I$5)),$D$9*((O390^2-O389^2)/(2*$I$5)))+($D$10*(ABS(I390)/90)*(MAX(O389^2,O390^2)/(2*$I$5))))-Q390,0))</f>
        <v/>
      </c>
      <c r="V390">
        <f>IF($D$20=0,1,IFERROR(IF(ROUND(S390,3)=1,1,IF(AND(ABS(U390)&lt;$D$19,S390&gt;1),1,0)),0))</f>
        <v/>
      </c>
      <c r="W390">
        <f>IF($D$20=0,IFERROR(W391,MAX($D$16,POWER((ABS(K390)^2)/($I$5*MAX(F390,0.1)^2),1/3))),IF(IFERROR(AG391,0)=0,IFERROR(W391,MAX($D$16,POWER((ABS(K390)^2)/($I$5*MAX(F390,0.1)^2),1/3))),IF(OR(IFERROR(W390,0)=0,IFERROR(AD391,0)&gt;1),MAX($D$16,POWER((ABS(K390)^2)/($I$5*MAX(F390,0.1)^2),1/3)),IF(IFERROR(AF390,0)&gt;0,MAX($D$16,IFERROR(W390,0)+((IFERROR(AF390,0))*$D$18*IF((IFERROR(AD390,0))&lt;1,1,-1))),IF(IFERROR(AF390,0)&lt;0,IF(ABS((MAX($D$16,POWER((ABS(K390)^2)/($I$5*MAX(F390,0.1)^2),1/3)))-IFERROR(W390,0))&gt;$D$19,MAX($D$16,IF((MAX($D$16,POWER((ABS(K390)^2)/($I$5*MAX(F390,0.1)^2),1/3)))&gt;IFERROR(W390,0),MIN((MAX($D$16,POWER((ABS(K390)^2)/($I$5*MAX(F390,0.1)^2),1/3))),IFERROR(W390,0)+(MIN(ABS(IFERROR(AF390,0))*$D$18,ABS((MAX($D$16,POWER((ABS(K390)^2)/($I$5*MAX(F390,0.1)^2),1/3)))-IFERROR(W390,0))))),MAX((MAX($D$16,POWER((ABS(K390)^2)/($I$5*MAX(F390,0.1)^2),1/3))),IFERROR(W390,0)-(MIN(ABS(IFERROR(AF390,0))*$D$18,ABS((MAX($D$16,POWER((ABS(K390)^2)/($I$5*MAX(F390,0.1)^2),1/3)))-IFERROR(W390,0))))))),MAX($D$16,POWER((ABS(K390)^2)/($I$5*MAX(F390,0.1)^2),1/3))),MAX($D$16,IFERROR(W390,0)))))))</f>
        <v/>
      </c>
      <c r="X390">
        <f>((F390)+(G390)*(W390))*(W390)</f>
        <v/>
      </c>
      <c r="Y390">
        <f>(((F390)+(G390)*(W390))*(W390))/MAX((F390)+2*(W390)*SQRT(1+(G390)^2),1E-6)</f>
        <v/>
      </c>
      <c r="Z390">
        <f>ABS(K390)/MAX(((F390)+(G390)*(W390))*(W390),1E-6)</f>
        <v/>
      </c>
      <c r="AA390">
        <f>E390+W390</f>
        <v/>
      </c>
      <c r="AB390">
        <f>AA390+((ABS(K390)/MAX(((F390)+(G390)*(W390))*(W390),1E-6))^2)/(2*$I$5)</f>
        <v/>
      </c>
      <c r="AC390">
        <f>((ABS(K390)*$D$6)/(MAX(((F390)+(G390)*(W390))*(W390),1E-6)*MAX(((((F390)+(G390)*(W390))*(W390))/MAX((F390)+2*(W390)*SQRT(1+(G390)^2),1E-6))^(2/3),1E-6)))^2</f>
        <v/>
      </c>
      <c r="AD390">
        <f>ABS(ABS(K390)/MAX(((F390)+(G390)*(W390))*(W390),1E-6))/SQRT($I$5*MAX((((F390)+(G390)*(W390))*(W390))/MAX((F390)+2*(G390)*(W390),1E-6),1E-6))</f>
        <v/>
      </c>
      <c r="AE390">
        <f>((F390)*(W390)^2)/2+(G390)*(W390)^3/3+(ABS(K390)^2)/($I$5*MAX(((F390)+(G390)*(W390))*(W390),1E-6))</f>
        <v/>
      </c>
      <c r="AF390">
        <f>IF($D$20=0,0,IFERROR(AB391+(((AC390+AC391)/2)*J391)+(IF(Z390&gt;Z391,$D$8*((Z390^2-Z391^2)/(2*$I$5)),$D$9*((Z391^2-Z390^2)/(2*$I$5)))+($D$10*(ABS(I391)/90)*(MAX(Z390^2,Z391^2)/(2*$I$5))))-AB390,0))</f>
        <v/>
      </c>
      <c r="AG390">
        <f>IF($D$20=0,1,IFERROR(IF(ROUND(AD390,3)=1,1,IF(AND(ABS(AF390)&lt;$D$19,AD390&lt;1),1,0)),0))</f>
        <v/>
      </c>
      <c r="AH390">
        <f>IFERROR(IF(V32="Supercritical",MAX($D$16,IFERROR(L390,MAX($D$16,POWER((ABS(K390)^2)/($I$5*MAX(F390,0.1)^2),1/3)))),IF(V32="Subcritical",MAX($D$16,IFERROR(W390,MAX($D$16,POWER((ABS(K390)^2)/($I$5*MAX(F390,0.1)^2),1/3)))),IF(AND(IFERROR(V390,0)=1,IFERROR(AG390,0)=1),IF(IFERROR(T390,-1E99)&gt;=IFERROR(AE390,-1E99),MAX($D$16,IFERROR(L390,MAX($D$16,POWER((ABS(K390)^2)/($I$5*MAX(F390,0.1)^2),1/3)))),MAX($D$16,IFERROR(W390,MAX($D$16,POWER((ABS(K390)^2)/($I$5*MAX(F390,0.1)^2),1/3))))),IF(IFERROR(V390,0)=1,MAX($D$16,IFERROR(L390,MAX($D$16,POWER((ABS(K390)^2)/($I$5*MAX(F390,0.1)^2),1/3)))),IF(IFERROR(AG390,0)=1,MAX($D$16,IFERROR(W390,MAX($D$16,POWER((ABS(K390)^2)/($I$5*MAX(F390,0.1)^2),1/3)))),MAX($D$16,POWER((ABS(K390)^2)/($I$5*MAX(F390,0.1)^2),1/3))))))),MAX($D$16,POWER((ABS(K390)^2)/($I$5*MAX(F390,0.1)^2),1/3)))</f>
        <v/>
      </c>
      <c r="AI390">
        <f>E390+AH390</f>
        <v/>
      </c>
      <c r="AJ390">
        <f>AI390+((ABS(K390)/MAX(((F390)+(G390)*(AH390))*(AH390),1E-6))^2)/(2*$I$5)</f>
        <v/>
      </c>
      <c r="AM390" t="n">
        <v>0</v>
      </c>
      <c r="AN390" t="n">
        <v>0</v>
      </c>
      <c r="AO390">
        <f>AM390+AN390</f>
        <v/>
      </c>
      <c r="AP390">
        <f>AP389+AO390</f>
        <v/>
      </c>
      <c r="AQ390">
        <f>ABS(ABS(K390)/MAX(((F390)+(G390)*(AH390))*(AH390),1E-6))/SQRT($I$5*MAX((((F390)+(G390)*(AH390))*(AH390))/MAX((F390)+2*(G390)*(AH390),1E-6),1E-6))</f>
        <v/>
      </c>
      <c r="AR390">
        <f>IF(AQ390&lt;1,"Subcritical","Supercritical")</f>
        <v/>
      </c>
      <c r="AS390">
        <f>((ABS(K390)*$D$6)/(MAX(((F390)+(G390)*(AH390))*(AH390),1E-6)*MAX(((((F390)+(G390)*(AH390))*(AH390))/MAX((F390)+2*(AH390)*SQRT(1+(G390)^2),1E-6))^(2/3),1E-6)))^2</f>
        <v/>
      </c>
    </row>
    <row r="391">
      <c r="A391" t="n">
        <v>242</v>
      </c>
      <c r="B391" t="n">
        <v>240.948</v>
      </c>
      <c r="C391" t="n">
        <v>616342.99</v>
      </c>
      <c r="D391" t="n">
        <v>3097689.253</v>
      </c>
      <c r="E391" t="n">
        <v>632.4415</v>
      </c>
      <c r="F391" t="n">
        <v>5.2</v>
      </c>
      <c r="G391" t="n">
        <v>0</v>
      </c>
      <c r="H391" t="inlineStr">
        <is>
          <t>Normal</t>
        </is>
      </c>
      <c r="I391" t="n">
        <v>0.057</v>
      </c>
      <c r="J391">
        <f>B391-B390</f>
        <v/>
      </c>
      <c r="K391">
        <f>MAX(0,K390-AO390)</f>
        <v/>
      </c>
      <c r="L391">
        <f>IF($D$20=0,IFERROR(L390,MAX($D$16,POWER((ABS(K391)^2)/($I$5*MAX(F391,0.1)^2),1/3))),IF(IFERROR(V390,0)=0,IFERROR(L390,MAX($D$16,POWER((ABS(K391)^2)/($I$5*MAX(F391,0.1)^2),1/3))),IF(OR(IFERROR(L391,0)=0,IFERROR(S390,0)&lt;1,IFERROR(S391,0)&lt;1),MAX($D$16,POWER((ABS(K391)^2)/($I$5*MAX(F391,0.1)^2),1/3)),IF(IFERROR(U391,0)&gt;0,MAX($D$16,IFERROR(L391,0)+((IFERROR(U391,0))*$D$18*IF((IFERROR(S391,0))&lt;1,1,-1))),IF(IFERROR(U391,0)&lt;0,IF(ABS((MAX($D$16,POWER((ABS(K391)^2)/($I$5*MAX(F391,0.1)^2),1/3)))-IFERROR(L391,0))&gt;$D$19,MAX($D$16,IF((MAX($D$16,POWER((ABS(K391)^2)/($I$5*MAX(F391,0.1)^2),1/3)))&gt;IFERROR(L391,0),MIN((MAX($D$16,POWER((ABS(K391)^2)/($I$5*MAX(F391,0.1)^2),1/3))),IFERROR(L391,0)+(MIN(ABS(IFERROR(U391,0))*$D$18,ABS((MAX($D$16,POWER((ABS(K391)^2)/($I$5*MAX(F391,0.1)^2),1/3)))-IFERROR(L391,0))))),MAX((MAX($D$16,POWER((ABS(K391)^2)/($I$5*MAX(F391,0.1)^2),1/3))),IFERROR(L391,0)-(MIN(ABS(IFERROR(U391,0))*$D$18,ABS((MAX($D$16,POWER((ABS(K391)^2)/($I$5*MAX(F391,0.1)^2),1/3)))-IFERROR(L391,0))))))),MAX($D$16,POWER((ABS(K391)^2)/($I$5*MAX(F391,0.1)^2),1/3))),MAX($D$16,IFERROR(L391,0)))))))</f>
        <v/>
      </c>
      <c r="M391">
        <f>((F391)+(G391)*(L391))*(L391)</f>
        <v/>
      </c>
      <c r="N391">
        <f>(((F391)+(G391)*(L391))*(L391))/MAX((F391)+2*(L391)*SQRT(1+(G391)^2),1E-6)</f>
        <v/>
      </c>
      <c r="O391">
        <f>ABS(K391)/MAX(((F391)+(G391)*(L391))*(L391),1E-6)</f>
        <v/>
      </c>
      <c r="P391">
        <f>E391+L391</f>
        <v/>
      </c>
      <c r="Q391">
        <f>P391+((ABS(K391)/MAX(((F391)+(G391)*(L391))*(L391),1E-6))^2)/(2*$I$5)</f>
        <v/>
      </c>
      <c r="R391">
        <f>((ABS(K391)*$D$6)/(MAX(((F391)+(G391)*(L391))*(L391),1E-6)*MAX(((((F391)+(G391)*(L391))*(L391))/MAX((F391)+2*(L391)*SQRT(1+(G391)^2),1E-6))^(2/3),1E-6)))^2</f>
        <v/>
      </c>
      <c r="S391">
        <f>ABS(ABS(K391)/MAX(((F391)+(G391)*(L391))*(L391),1E-6))/SQRT($I$5*MAX((((F391)+(G391)*(L391))*(L391))/MAX((F391)+2*(G391)*(L391),1E-6),1E-6))</f>
        <v/>
      </c>
      <c r="T391">
        <f>((F391)*(L391)^2)/2+(G391)*(L391)^3/3+(ABS(K391)^2)/($I$5*MAX(((F391)+(G391)*(L391))*(L391),1E-6))</f>
        <v/>
      </c>
      <c r="U391">
        <f>IF($D$20=0,0,IFERROR(Q390-(((R390+R391)/2)*J391)-(IF(O390&gt;O391,$D$8*((O390^2-O391^2)/(2*$I$5)),$D$9*((O391^2-O390^2)/(2*$I$5)))+($D$10*(ABS(I391)/90)*(MAX(O390^2,O391^2)/(2*$I$5))))-Q391,0))</f>
        <v/>
      </c>
      <c r="V391">
        <f>IF($D$20=0,1,IFERROR(IF(ROUND(S391,3)=1,1,IF(AND(ABS(U391)&lt;$D$19,S391&gt;1),1,0)),0))</f>
        <v/>
      </c>
      <c r="W391">
        <f>IF($D$20=0,IFERROR(W392,MAX($D$16,POWER((ABS(K391)^2)/($I$5*MAX(F391,0.1)^2),1/3))),IF(IFERROR(AG392,0)=0,IFERROR(W392,MAX($D$16,POWER((ABS(K391)^2)/($I$5*MAX(F391,0.1)^2),1/3))),IF(OR(IFERROR(W391,0)=0,IFERROR(AD392,0)&gt;1),MAX($D$16,POWER((ABS(K391)^2)/($I$5*MAX(F391,0.1)^2),1/3)),IF(IFERROR(AF391,0)&gt;0,MAX($D$16,IFERROR(W391,0)+((IFERROR(AF391,0))*$D$18*IF((IFERROR(AD391,0))&lt;1,1,-1))),IF(IFERROR(AF391,0)&lt;0,IF(ABS((MAX($D$16,POWER((ABS(K391)^2)/($I$5*MAX(F391,0.1)^2),1/3)))-IFERROR(W391,0))&gt;$D$19,MAX($D$16,IF((MAX($D$16,POWER((ABS(K391)^2)/($I$5*MAX(F391,0.1)^2),1/3)))&gt;IFERROR(W391,0),MIN((MAX($D$16,POWER((ABS(K391)^2)/($I$5*MAX(F391,0.1)^2),1/3))),IFERROR(W391,0)+(MIN(ABS(IFERROR(AF391,0))*$D$18,ABS((MAX($D$16,POWER((ABS(K391)^2)/($I$5*MAX(F391,0.1)^2),1/3)))-IFERROR(W391,0))))),MAX((MAX($D$16,POWER((ABS(K391)^2)/($I$5*MAX(F391,0.1)^2),1/3))),IFERROR(W391,0)-(MIN(ABS(IFERROR(AF391,0))*$D$18,ABS((MAX($D$16,POWER((ABS(K391)^2)/($I$5*MAX(F391,0.1)^2),1/3)))-IFERROR(W391,0))))))),MAX($D$16,POWER((ABS(K391)^2)/($I$5*MAX(F391,0.1)^2),1/3))),MAX($D$16,IFERROR(W391,0)))))))</f>
        <v/>
      </c>
      <c r="X391">
        <f>((F391)+(G391)*(W391))*(W391)</f>
        <v/>
      </c>
      <c r="Y391">
        <f>(((F391)+(G391)*(W391))*(W391))/MAX((F391)+2*(W391)*SQRT(1+(G391)^2),1E-6)</f>
        <v/>
      </c>
      <c r="Z391">
        <f>ABS(K391)/MAX(((F391)+(G391)*(W391))*(W391),1E-6)</f>
        <v/>
      </c>
      <c r="AA391">
        <f>E391+W391</f>
        <v/>
      </c>
      <c r="AB391">
        <f>AA391+((ABS(K391)/MAX(((F391)+(G391)*(W391))*(W391),1E-6))^2)/(2*$I$5)</f>
        <v/>
      </c>
      <c r="AC391">
        <f>((ABS(K391)*$D$6)/(MAX(((F391)+(G391)*(W391))*(W391),1E-6)*MAX(((((F391)+(G391)*(W391))*(W391))/MAX((F391)+2*(W391)*SQRT(1+(G391)^2),1E-6))^(2/3),1E-6)))^2</f>
        <v/>
      </c>
      <c r="AD391">
        <f>ABS(ABS(K391)/MAX(((F391)+(G391)*(W391))*(W391),1E-6))/SQRT($I$5*MAX((((F391)+(G391)*(W391))*(W391))/MAX((F391)+2*(G391)*(W391),1E-6),1E-6))</f>
        <v/>
      </c>
      <c r="AE391">
        <f>((F391)*(W391)^2)/2+(G391)*(W391)^3/3+(ABS(K391)^2)/($I$5*MAX(((F391)+(G391)*(W391))*(W391),1E-6))</f>
        <v/>
      </c>
      <c r="AF391">
        <f>IF($D$20=0,0,IFERROR(AB392+(((AC391+AC392)/2)*J392)+(IF(Z391&gt;Z392,$D$8*((Z391^2-Z392^2)/(2*$I$5)),$D$9*((Z392^2-Z391^2)/(2*$I$5)))+($D$10*(ABS(I392)/90)*(MAX(Z391^2,Z392^2)/(2*$I$5))))-AB391,0))</f>
        <v/>
      </c>
      <c r="AG391">
        <f>IF($D$20=0,1,IFERROR(IF(ROUND(AD391,3)=1,1,IF(AND(ABS(AF391)&lt;$D$19,AD391&lt;1),1,0)),0))</f>
        <v/>
      </c>
      <c r="AH391">
        <f>IFERROR(IF(V32="Supercritical",MAX($D$16,IFERROR(L391,MAX($D$16,POWER((ABS(K391)^2)/($I$5*MAX(F391,0.1)^2),1/3)))),IF(V32="Subcritical",MAX($D$16,IFERROR(W391,MAX($D$16,POWER((ABS(K391)^2)/($I$5*MAX(F391,0.1)^2),1/3)))),IF(AND(IFERROR(V391,0)=1,IFERROR(AG391,0)=1),IF(IFERROR(T391,-1E99)&gt;=IFERROR(AE391,-1E99),MAX($D$16,IFERROR(L391,MAX($D$16,POWER((ABS(K391)^2)/($I$5*MAX(F391,0.1)^2),1/3)))),MAX($D$16,IFERROR(W391,MAX($D$16,POWER((ABS(K391)^2)/($I$5*MAX(F391,0.1)^2),1/3))))),IF(IFERROR(V391,0)=1,MAX($D$16,IFERROR(L391,MAX($D$16,POWER((ABS(K391)^2)/($I$5*MAX(F391,0.1)^2),1/3)))),IF(IFERROR(AG391,0)=1,MAX($D$16,IFERROR(W391,MAX($D$16,POWER((ABS(K391)^2)/($I$5*MAX(F391,0.1)^2),1/3)))),MAX($D$16,POWER((ABS(K391)^2)/($I$5*MAX(F391,0.1)^2),1/3))))))),MAX($D$16,POWER((ABS(K391)^2)/($I$5*MAX(F391,0.1)^2),1/3)))</f>
        <v/>
      </c>
      <c r="AI391">
        <f>E391+AH391</f>
        <v/>
      </c>
      <c r="AJ391">
        <f>AI391+((ABS(K391)/MAX(((F391)+(G391)*(AH391))*(AH391),1E-6))^2)/(2*$I$5)</f>
        <v/>
      </c>
      <c r="AM391" t="n">
        <v>0</v>
      </c>
      <c r="AN391" t="n">
        <v>0</v>
      </c>
      <c r="AO391">
        <f>AM391+AN391</f>
        <v/>
      </c>
      <c r="AP391">
        <f>AP390+AO391</f>
        <v/>
      </c>
      <c r="AQ391">
        <f>ABS(ABS(K391)/MAX(((F391)+(G391)*(AH391))*(AH391),1E-6))/SQRT($I$5*MAX((((F391)+(G391)*(AH391))*(AH391))/MAX((F391)+2*(G391)*(AH391),1E-6),1E-6))</f>
        <v/>
      </c>
      <c r="AR391">
        <f>IF(AQ391&lt;1,"Subcritical","Supercritical")</f>
        <v/>
      </c>
      <c r="AS391">
        <f>((ABS(K391)*$D$6)/(MAX(((F391)+(G391)*(AH391))*(AH391),1E-6)*MAX(((((F391)+(G391)*(AH391))*(AH391))/MAX((F391)+2*(AH391)*SQRT(1+(G391)^2),1E-6))^(2/3),1E-6)))^2</f>
        <v/>
      </c>
    </row>
    <row r="392">
      <c r="A392" t="n">
        <v>243</v>
      </c>
      <c r="B392" t="n">
        <v>241.948</v>
      </c>
      <c r="C392" t="n">
        <v>616341.991</v>
      </c>
      <c r="D392" t="n">
        <v>3097689.205</v>
      </c>
      <c r="E392" t="n">
        <v>632.441</v>
      </c>
      <c r="F392" t="n">
        <v>5.2</v>
      </c>
      <c r="G392" t="n">
        <v>0</v>
      </c>
      <c r="H392" t="inlineStr">
        <is>
          <t>Normal</t>
        </is>
      </c>
      <c r="I392" t="n">
        <v>0</v>
      </c>
      <c r="J392">
        <f>B392-B391</f>
        <v/>
      </c>
      <c r="K392">
        <f>MAX(0,K391-AO391)</f>
        <v/>
      </c>
      <c r="L392">
        <f>IF($D$20=0,IFERROR(L391,MAX($D$16,POWER((ABS(K392)^2)/($I$5*MAX(F392,0.1)^2),1/3))),IF(IFERROR(V391,0)=0,IFERROR(L391,MAX($D$16,POWER((ABS(K392)^2)/($I$5*MAX(F392,0.1)^2),1/3))),IF(OR(IFERROR(L392,0)=0,IFERROR(S391,0)&lt;1,IFERROR(S392,0)&lt;1),MAX($D$16,POWER((ABS(K392)^2)/($I$5*MAX(F392,0.1)^2),1/3)),IF(IFERROR(U392,0)&gt;0,MAX($D$16,IFERROR(L392,0)+((IFERROR(U392,0))*$D$18*IF((IFERROR(S392,0))&lt;1,1,-1))),IF(IFERROR(U392,0)&lt;0,IF(ABS((MAX($D$16,POWER((ABS(K392)^2)/($I$5*MAX(F392,0.1)^2),1/3)))-IFERROR(L392,0))&gt;$D$19,MAX($D$16,IF((MAX($D$16,POWER((ABS(K392)^2)/($I$5*MAX(F392,0.1)^2),1/3)))&gt;IFERROR(L392,0),MIN((MAX($D$16,POWER((ABS(K392)^2)/($I$5*MAX(F392,0.1)^2),1/3))),IFERROR(L392,0)+(MIN(ABS(IFERROR(U392,0))*$D$18,ABS((MAX($D$16,POWER((ABS(K392)^2)/($I$5*MAX(F392,0.1)^2),1/3)))-IFERROR(L392,0))))),MAX((MAX($D$16,POWER((ABS(K392)^2)/($I$5*MAX(F392,0.1)^2),1/3))),IFERROR(L392,0)-(MIN(ABS(IFERROR(U392,0))*$D$18,ABS((MAX($D$16,POWER((ABS(K392)^2)/($I$5*MAX(F392,0.1)^2),1/3)))-IFERROR(L392,0))))))),MAX($D$16,POWER((ABS(K392)^2)/($I$5*MAX(F392,0.1)^2),1/3))),MAX($D$16,IFERROR(L392,0)))))))</f>
        <v/>
      </c>
      <c r="M392">
        <f>((F392)+(G392)*(L392))*(L392)</f>
        <v/>
      </c>
      <c r="N392">
        <f>(((F392)+(G392)*(L392))*(L392))/MAX((F392)+2*(L392)*SQRT(1+(G392)^2),1E-6)</f>
        <v/>
      </c>
      <c r="O392">
        <f>ABS(K392)/MAX(((F392)+(G392)*(L392))*(L392),1E-6)</f>
        <v/>
      </c>
      <c r="P392">
        <f>E392+L392</f>
        <v/>
      </c>
      <c r="Q392">
        <f>P392+((ABS(K392)/MAX(((F392)+(G392)*(L392))*(L392),1E-6))^2)/(2*$I$5)</f>
        <v/>
      </c>
      <c r="R392">
        <f>((ABS(K392)*$D$6)/(MAX(((F392)+(G392)*(L392))*(L392),1E-6)*MAX(((((F392)+(G392)*(L392))*(L392))/MAX((F392)+2*(L392)*SQRT(1+(G392)^2),1E-6))^(2/3),1E-6)))^2</f>
        <v/>
      </c>
      <c r="S392">
        <f>ABS(ABS(K392)/MAX(((F392)+(G392)*(L392))*(L392),1E-6))/SQRT($I$5*MAX((((F392)+(G392)*(L392))*(L392))/MAX((F392)+2*(G392)*(L392),1E-6),1E-6))</f>
        <v/>
      </c>
      <c r="T392">
        <f>((F392)*(L392)^2)/2+(G392)*(L392)^3/3+(ABS(K392)^2)/($I$5*MAX(((F392)+(G392)*(L392))*(L392),1E-6))</f>
        <v/>
      </c>
      <c r="U392">
        <f>IF($D$20=0,0,IFERROR(Q391-(((R391+R392)/2)*J392)-(IF(O391&gt;O392,$D$8*((O391^2-O392^2)/(2*$I$5)),$D$9*((O392^2-O391^2)/(2*$I$5)))+($D$10*(ABS(I392)/90)*(MAX(O391^2,O392^2)/(2*$I$5))))-Q392,0))</f>
        <v/>
      </c>
      <c r="V392">
        <f>IF($D$20=0,1,IFERROR(IF(ROUND(S392,3)=1,1,IF(AND(ABS(U392)&lt;$D$19,S392&gt;1),1,0)),0))</f>
        <v/>
      </c>
      <c r="W392">
        <f>IF($D$20=0,IFERROR(W393,MAX($D$16,POWER((ABS(K392)^2)/($I$5*MAX(F392,0.1)^2),1/3))),IF(IFERROR(AG393,0)=0,IFERROR(W393,MAX($D$16,POWER((ABS(K392)^2)/($I$5*MAX(F392,0.1)^2),1/3))),IF(OR(IFERROR(W392,0)=0,IFERROR(AD393,0)&gt;1),MAX($D$16,POWER((ABS(K392)^2)/($I$5*MAX(F392,0.1)^2),1/3)),IF(IFERROR(AF392,0)&gt;0,MAX($D$16,IFERROR(W392,0)+((IFERROR(AF392,0))*$D$18*IF((IFERROR(AD392,0))&lt;1,1,-1))),IF(IFERROR(AF392,0)&lt;0,IF(ABS((MAX($D$16,POWER((ABS(K392)^2)/($I$5*MAX(F392,0.1)^2),1/3)))-IFERROR(W392,0))&gt;$D$19,MAX($D$16,IF((MAX($D$16,POWER((ABS(K392)^2)/($I$5*MAX(F392,0.1)^2),1/3)))&gt;IFERROR(W392,0),MIN((MAX($D$16,POWER((ABS(K392)^2)/($I$5*MAX(F392,0.1)^2),1/3))),IFERROR(W392,0)+(MIN(ABS(IFERROR(AF392,0))*$D$18,ABS((MAX($D$16,POWER((ABS(K392)^2)/($I$5*MAX(F392,0.1)^2),1/3)))-IFERROR(W392,0))))),MAX((MAX($D$16,POWER((ABS(K392)^2)/($I$5*MAX(F392,0.1)^2),1/3))),IFERROR(W392,0)-(MIN(ABS(IFERROR(AF392,0))*$D$18,ABS((MAX($D$16,POWER((ABS(K392)^2)/($I$5*MAX(F392,0.1)^2),1/3)))-IFERROR(W392,0))))))),MAX($D$16,POWER((ABS(K392)^2)/($I$5*MAX(F392,0.1)^2),1/3))),MAX($D$16,IFERROR(W392,0)))))))</f>
        <v/>
      </c>
      <c r="X392">
        <f>((F392)+(G392)*(W392))*(W392)</f>
        <v/>
      </c>
      <c r="Y392">
        <f>(((F392)+(G392)*(W392))*(W392))/MAX((F392)+2*(W392)*SQRT(1+(G392)^2),1E-6)</f>
        <v/>
      </c>
      <c r="Z392">
        <f>ABS(K392)/MAX(((F392)+(G392)*(W392))*(W392),1E-6)</f>
        <v/>
      </c>
      <c r="AA392">
        <f>E392+W392</f>
        <v/>
      </c>
      <c r="AB392">
        <f>AA392+((ABS(K392)/MAX(((F392)+(G392)*(W392))*(W392),1E-6))^2)/(2*$I$5)</f>
        <v/>
      </c>
      <c r="AC392">
        <f>((ABS(K392)*$D$6)/(MAX(((F392)+(G392)*(W392))*(W392),1E-6)*MAX(((((F392)+(G392)*(W392))*(W392))/MAX((F392)+2*(W392)*SQRT(1+(G392)^2),1E-6))^(2/3),1E-6)))^2</f>
        <v/>
      </c>
      <c r="AD392">
        <f>ABS(ABS(K392)/MAX(((F392)+(G392)*(W392))*(W392),1E-6))/SQRT($I$5*MAX((((F392)+(G392)*(W392))*(W392))/MAX((F392)+2*(G392)*(W392),1E-6),1E-6))</f>
        <v/>
      </c>
      <c r="AE392">
        <f>((F392)*(W392)^2)/2+(G392)*(W392)^3/3+(ABS(K392)^2)/($I$5*MAX(((F392)+(G392)*(W392))*(W392),1E-6))</f>
        <v/>
      </c>
      <c r="AF392">
        <f>IF($D$20=0,0,IFERROR(AB393+(((AC392+AC393)/2)*J393)+(IF(Z392&gt;Z393,$D$8*((Z392^2-Z393^2)/(2*$I$5)),$D$9*((Z393^2-Z392^2)/(2*$I$5)))+($D$10*(ABS(I393)/90)*(MAX(Z392^2,Z393^2)/(2*$I$5))))-AB392,0))</f>
        <v/>
      </c>
      <c r="AG392">
        <f>IF($D$20=0,1,IFERROR(IF(ROUND(AD392,3)=1,1,IF(AND(ABS(AF392)&lt;$D$19,AD392&lt;1),1,0)),0))</f>
        <v/>
      </c>
      <c r="AH392">
        <f>IFERROR(IF(V32="Supercritical",MAX($D$16,IFERROR(L392,MAX($D$16,POWER((ABS(K392)^2)/($I$5*MAX(F392,0.1)^2),1/3)))),IF(V32="Subcritical",MAX($D$16,IFERROR(W392,MAX($D$16,POWER((ABS(K392)^2)/($I$5*MAX(F392,0.1)^2),1/3)))),IF(AND(IFERROR(V392,0)=1,IFERROR(AG392,0)=1),IF(IFERROR(T392,-1E99)&gt;=IFERROR(AE392,-1E99),MAX($D$16,IFERROR(L392,MAX($D$16,POWER((ABS(K392)^2)/($I$5*MAX(F392,0.1)^2),1/3)))),MAX($D$16,IFERROR(W392,MAX($D$16,POWER((ABS(K392)^2)/($I$5*MAX(F392,0.1)^2),1/3))))),IF(IFERROR(V392,0)=1,MAX($D$16,IFERROR(L392,MAX($D$16,POWER((ABS(K392)^2)/($I$5*MAX(F392,0.1)^2),1/3)))),IF(IFERROR(AG392,0)=1,MAX($D$16,IFERROR(W392,MAX($D$16,POWER((ABS(K392)^2)/($I$5*MAX(F392,0.1)^2),1/3)))),MAX($D$16,POWER((ABS(K392)^2)/($I$5*MAX(F392,0.1)^2),1/3))))))),MAX($D$16,POWER((ABS(K392)^2)/($I$5*MAX(F392,0.1)^2),1/3)))</f>
        <v/>
      </c>
      <c r="AI392">
        <f>E392+AH392</f>
        <v/>
      </c>
      <c r="AJ392">
        <f>AI392+((ABS(K392)/MAX(((F392)+(G392)*(AH392))*(AH392),1E-6))^2)/(2*$I$5)</f>
        <v/>
      </c>
      <c r="AM392" t="n">
        <v>0</v>
      </c>
      <c r="AN392" t="n">
        <v>0</v>
      </c>
      <c r="AO392">
        <f>AM392+AN392</f>
        <v/>
      </c>
      <c r="AP392">
        <f>AP391+AO392</f>
        <v/>
      </c>
      <c r="AQ392">
        <f>ABS(ABS(K392)/MAX(((F392)+(G392)*(AH392))*(AH392),1E-6))/SQRT($I$5*MAX((((F392)+(G392)*(AH392))*(AH392))/MAX((F392)+2*(G392)*(AH392),1E-6),1E-6))</f>
        <v/>
      </c>
      <c r="AR392">
        <f>IF(AQ392&lt;1,"Subcritical","Supercritical")</f>
        <v/>
      </c>
      <c r="AS392">
        <f>((ABS(K392)*$D$6)/(MAX(((F392)+(G392)*(AH392))*(AH392),1E-6)*MAX(((((F392)+(G392)*(AH392))*(AH392))/MAX((F392)+2*(AH392)*SQRT(1+(G392)^2),1E-6))^(2/3),1E-6)))^2</f>
        <v/>
      </c>
    </row>
    <row r="393">
      <c r="A393" t="n">
        <v>244</v>
      </c>
      <c r="B393" t="n">
        <v>242.948</v>
      </c>
      <c r="C393" t="n">
        <v>616340.992</v>
      </c>
      <c r="D393" t="n">
        <v>3097689.157</v>
      </c>
      <c r="E393" t="n">
        <v>632.4405</v>
      </c>
      <c r="F393" t="n">
        <v>5.2</v>
      </c>
      <c r="G393" t="n">
        <v>0</v>
      </c>
      <c r="H393" t="inlineStr">
        <is>
          <t>Normal</t>
        </is>
      </c>
      <c r="I393" t="n">
        <v>23.762</v>
      </c>
      <c r="J393">
        <f>B393-B392</f>
        <v/>
      </c>
      <c r="K393">
        <f>MAX(0,K392-AO392)</f>
        <v/>
      </c>
      <c r="L393">
        <f>IF($D$20=0,IFERROR(L392,MAX($D$16,POWER((ABS(K393)^2)/($I$5*MAX(F393,0.1)^2),1/3))),IF(IFERROR(V392,0)=0,IFERROR(L392,MAX($D$16,POWER((ABS(K393)^2)/($I$5*MAX(F393,0.1)^2),1/3))),IF(OR(IFERROR(L393,0)=0,IFERROR(S392,0)&lt;1,IFERROR(S393,0)&lt;1),MAX($D$16,POWER((ABS(K393)^2)/($I$5*MAX(F393,0.1)^2),1/3)),IF(IFERROR(U393,0)&gt;0,MAX($D$16,IFERROR(L393,0)+((IFERROR(U393,0))*$D$18*IF((IFERROR(S393,0))&lt;1,1,-1))),IF(IFERROR(U393,0)&lt;0,IF(ABS((MAX($D$16,POWER((ABS(K393)^2)/($I$5*MAX(F393,0.1)^2),1/3)))-IFERROR(L393,0))&gt;$D$19,MAX($D$16,IF((MAX($D$16,POWER((ABS(K393)^2)/($I$5*MAX(F393,0.1)^2),1/3)))&gt;IFERROR(L393,0),MIN((MAX($D$16,POWER((ABS(K393)^2)/($I$5*MAX(F393,0.1)^2),1/3))),IFERROR(L393,0)+(MIN(ABS(IFERROR(U393,0))*$D$18,ABS((MAX($D$16,POWER((ABS(K393)^2)/($I$5*MAX(F393,0.1)^2),1/3)))-IFERROR(L393,0))))),MAX((MAX($D$16,POWER((ABS(K393)^2)/($I$5*MAX(F393,0.1)^2),1/3))),IFERROR(L393,0)-(MIN(ABS(IFERROR(U393,0))*$D$18,ABS((MAX($D$16,POWER((ABS(K393)^2)/($I$5*MAX(F393,0.1)^2),1/3)))-IFERROR(L393,0))))))),MAX($D$16,POWER((ABS(K393)^2)/($I$5*MAX(F393,0.1)^2),1/3))),MAX($D$16,IFERROR(L393,0)))))))</f>
        <v/>
      </c>
      <c r="M393">
        <f>((F393)+(G393)*(L393))*(L393)</f>
        <v/>
      </c>
      <c r="N393">
        <f>(((F393)+(G393)*(L393))*(L393))/MAX((F393)+2*(L393)*SQRT(1+(G393)^2),1E-6)</f>
        <v/>
      </c>
      <c r="O393">
        <f>ABS(K393)/MAX(((F393)+(G393)*(L393))*(L393),1E-6)</f>
        <v/>
      </c>
      <c r="P393">
        <f>E393+L393</f>
        <v/>
      </c>
      <c r="Q393">
        <f>P393+((ABS(K393)/MAX(((F393)+(G393)*(L393))*(L393),1E-6))^2)/(2*$I$5)</f>
        <v/>
      </c>
      <c r="R393">
        <f>((ABS(K393)*$D$6)/(MAX(((F393)+(G393)*(L393))*(L393),1E-6)*MAX(((((F393)+(G393)*(L393))*(L393))/MAX((F393)+2*(L393)*SQRT(1+(G393)^2),1E-6))^(2/3),1E-6)))^2</f>
        <v/>
      </c>
      <c r="S393">
        <f>ABS(ABS(K393)/MAX(((F393)+(G393)*(L393))*(L393),1E-6))/SQRT($I$5*MAX((((F393)+(G393)*(L393))*(L393))/MAX((F393)+2*(G393)*(L393),1E-6),1E-6))</f>
        <v/>
      </c>
      <c r="T393">
        <f>((F393)*(L393)^2)/2+(G393)*(L393)^3/3+(ABS(K393)^2)/($I$5*MAX(((F393)+(G393)*(L393))*(L393),1E-6))</f>
        <v/>
      </c>
      <c r="U393">
        <f>IF($D$20=0,0,IFERROR(Q392-(((R392+R393)/2)*J393)-(IF(O392&gt;O393,$D$8*((O392^2-O393^2)/(2*$I$5)),$D$9*((O393^2-O392^2)/(2*$I$5)))+($D$10*(ABS(I393)/90)*(MAX(O392^2,O393^2)/(2*$I$5))))-Q393,0))</f>
        <v/>
      </c>
      <c r="V393">
        <f>IF($D$20=0,1,IFERROR(IF(ROUND(S393,3)=1,1,IF(AND(ABS(U393)&lt;$D$19,S393&gt;1),1,0)),0))</f>
        <v/>
      </c>
      <c r="W393">
        <f>IF($D$20=0,IFERROR(W394,MAX($D$16,POWER((ABS(K393)^2)/($I$5*MAX(F393,0.1)^2),1/3))),IF(IFERROR(AG394,0)=0,IFERROR(W394,MAX($D$16,POWER((ABS(K393)^2)/($I$5*MAX(F393,0.1)^2),1/3))),IF(OR(IFERROR(W393,0)=0,IFERROR(AD394,0)&gt;1),MAX($D$16,POWER((ABS(K393)^2)/($I$5*MAX(F393,0.1)^2),1/3)),IF(IFERROR(AF393,0)&gt;0,MAX($D$16,IFERROR(W393,0)+((IFERROR(AF393,0))*$D$18*IF((IFERROR(AD393,0))&lt;1,1,-1))),IF(IFERROR(AF393,0)&lt;0,IF(ABS((MAX($D$16,POWER((ABS(K393)^2)/($I$5*MAX(F393,0.1)^2),1/3)))-IFERROR(W393,0))&gt;$D$19,MAX($D$16,IF((MAX($D$16,POWER((ABS(K393)^2)/($I$5*MAX(F393,0.1)^2),1/3)))&gt;IFERROR(W393,0),MIN((MAX($D$16,POWER((ABS(K393)^2)/($I$5*MAX(F393,0.1)^2),1/3))),IFERROR(W393,0)+(MIN(ABS(IFERROR(AF393,0))*$D$18,ABS((MAX($D$16,POWER((ABS(K393)^2)/($I$5*MAX(F393,0.1)^2),1/3)))-IFERROR(W393,0))))),MAX((MAX($D$16,POWER((ABS(K393)^2)/($I$5*MAX(F393,0.1)^2),1/3))),IFERROR(W393,0)-(MIN(ABS(IFERROR(AF393,0))*$D$18,ABS((MAX($D$16,POWER((ABS(K393)^2)/($I$5*MAX(F393,0.1)^2),1/3)))-IFERROR(W393,0))))))),MAX($D$16,POWER((ABS(K393)^2)/($I$5*MAX(F393,0.1)^2),1/3))),MAX($D$16,IFERROR(W393,0)))))))</f>
        <v/>
      </c>
      <c r="X393">
        <f>((F393)+(G393)*(W393))*(W393)</f>
        <v/>
      </c>
      <c r="Y393">
        <f>(((F393)+(G393)*(W393))*(W393))/MAX((F393)+2*(W393)*SQRT(1+(G393)^2),1E-6)</f>
        <v/>
      </c>
      <c r="Z393">
        <f>ABS(K393)/MAX(((F393)+(G393)*(W393))*(W393),1E-6)</f>
        <v/>
      </c>
      <c r="AA393">
        <f>E393+W393</f>
        <v/>
      </c>
      <c r="AB393">
        <f>AA393+((ABS(K393)/MAX(((F393)+(G393)*(W393))*(W393),1E-6))^2)/(2*$I$5)</f>
        <v/>
      </c>
      <c r="AC393">
        <f>((ABS(K393)*$D$6)/(MAX(((F393)+(G393)*(W393))*(W393),1E-6)*MAX(((((F393)+(G393)*(W393))*(W393))/MAX((F393)+2*(W393)*SQRT(1+(G393)^2),1E-6))^(2/3),1E-6)))^2</f>
        <v/>
      </c>
      <c r="AD393">
        <f>ABS(ABS(K393)/MAX(((F393)+(G393)*(W393))*(W393),1E-6))/SQRT($I$5*MAX((((F393)+(G393)*(W393))*(W393))/MAX((F393)+2*(G393)*(W393),1E-6),1E-6))</f>
        <v/>
      </c>
      <c r="AE393">
        <f>((F393)*(W393)^2)/2+(G393)*(W393)^3/3+(ABS(K393)^2)/($I$5*MAX(((F393)+(G393)*(W393))*(W393),1E-6))</f>
        <v/>
      </c>
      <c r="AF393">
        <f>IF($D$20=0,0,IFERROR(AB394+(((AC393+AC394)/2)*J394)+(IF(Z393&gt;Z394,$D$8*((Z393^2-Z394^2)/(2*$I$5)),$D$9*((Z394^2-Z393^2)/(2*$I$5)))+($D$10*(ABS(I394)/90)*(MAX(Z393^2,Z394^2)/(2*$I$5))))-AB393,0))</f>
        <v/>
      </c>
      <c r="AG393">
        <f>IF($D$20=0,1,IFERROR(IF(ROUND(AD393,3)=1,1,IF(AND(ABS(AF393)&lt;$D$19,AD393&lt;1),1,0)),0))</f>
        <v/>
      </c>
      <c r="AH393">
        <f>IFERROR(IF(V32="Supercritical",MAX($D$16,IFERROR(L393,MAX($D$16,POWER((ABS(K393)^2)/($I$5*MAX(F393,0.1)^2),1/3)))),IF(V32="Subcritical",MAX($D$16,IFERROR(W393,MAX($D$16,POWER((ABS(K393)^2)/($I$5*MAX(F393,0.1)^2),1/3)))),IF(AND(IFERROR(V393,0)=1,IFERROR(AG393,0)=1),IF(IFERROR(T393,-1E99)&gt;=IFERROR(AE393,-1E99),MAX($D$16,IFERROR(L393,MAX($D$16,POWER((ABS(K393)^2)/($I$5*MAX(F393,0.1)^2),1/3)))),MAX($D$16,IFERROR(W393,MAX($D$16,POWER((ABS(K393)^2)/($I$5*MAX(F393,0.1)^2),1/3))))),IF(IFERROR(V393,0)=1,MAX($D$16,IFERROR(L393,MAX($D$16,POWER((ABS(K393)^2)/($I$5*MAX(F393,0.1)^2),1/3)))),IF(IFERROR(AG393,0)=1,MAX($D$16,IFERROR(W393,MAX($D$16,POWER((ABS(K393)^2)/($I$5*MAX(F393,0.1)^2),1/3)))),MAX($D$16,POWER((ABS(K393)^2)/($I$5*MAX(F393,0.1)^2),1/3))))))),MAX($D$16,POWER((ABS(K393)^2)/($I$5*MAX(F393,0.1)^2),1/3)))</f>
        <v/>
      </c>
      <c r="AI393">
        <f>E393+AH393</f>
        <v/>
      </c>
      <c r="AJ393">
        <f>AI393+((ABS(K393)/MAX(((F393)+(G393)*(AH393))*(AH393),1E-6))^2)/(2*$I$5)</f>
        <v/>
      </c>
      <c r="AM393" t="n">
        <v>0</v>
      </c>
      <c r="AN393" t="n">
        <v>0</v>
      </c>
      <c r="AO393">
        <f>AM393+AN393</f>
        <v/>
      </c>
      <c r="AP393">
        <f>AP392+AO393</f>
        <v/>
      </c>
      <c r="AQ393">
        <f>ABS(ABS(K393)/MAX(((F393)+(G393)*(AH393))*(AH393),1E-6))/SQRT($I$5*MAX((((F393)+(G393)*(AH393))*(AH393))/MAX((F393)+2*(G393)*(AH393),1E-6),1E-6))</f>
        <v/>
      </c>
      <c r="AR393">
        <f>IF(AQ393&lt;1,"Subcritical","Supercritical")</f>
        <v/>
      </c>
      <c r="AS393">
        <f>((ABS(K393)*$D$6)/(MAX(((F393)+(G393)*(AH393))*(AH393),1E-6)*MAX(((((F393)+(G393)*(AH393))*(AH393))/MAX((F393)+2*(AH393)*SQRT(1+(G393)^2),1E-6))^(2/3),1E-6)))^2</f>
        <v/>
      </c>
    </row>
    <row r="394">
      <c r="A394" t="n">
        <v>245</v>
      </c>
      <c r="B394" t="n">
        <v>243.927</v>
      </c>
      <c r="C394" t="n">
        <v>616340.116</v>
      </c>
      <c r="D394" t="n">
        <v>3097688.72</v>
      </c>
      <c r="E394" t="n">
        <v>632.4400000000001</v>
      </c>
      <c r="F394" t="n">
        <v>4.796</v>
      </c>
      <c r="G394" t="n">
        <v>0</v>
      </c>
      <c r="H394" t="inlineStr">
        <is>
          <t>Normal</t>
        </is>
      </c>
      <c r="I394" t="n">
        <v>5.699</v>
      </c>
      <c r="J394">
        <f>B394-B393</f>
        <v/>
      </c>
      <c r="K394">
        <f>MAX(0,K393-AO393)</f>
        <v/>
      </c>
      <c r="L394">
        <f>IF($D$20=0,IFERROR(L393,MAX($D$16,POWER((ABS(K394)^2)/($I$5*MAX(F394,0.1)^2),1/3))),IF(IFERROR(V393,0)=0,IFERROR(L393,MAX($D$16,POWER((ABS(K394)^2)/($I$5*MAX(F394,0.1)^2),1/3))),IF(OR(IFERROR(L394,0)=0,IFERROR(S393,0)&lt;1,IFERROR(S394,0)&lt;1),MAX($D$16,POWER((ABS(K394)^2)/($I$5*MAX(F394,0.1)^2),1/3)),IF(IFERROR(U394,0)&gt;0,MAX($D$16,IFERROR(L394,0)+((IFERROR(U394,0))*$D$18*IF((IFERROR(S394,0))&lt;1,1,-1))),IF(IFERROR(U394,0)&lt;0,IF(ABS((MAX($D$16,POWER((ABS(K394)^2)/($I$5*MAX(F394,0.1)^2),1/3)))-IFERROR(L394,0))&gt;$D$19,MAX($D$16,IF((MAX($D$16,POWER((ABS(K394)^2)/($I$5*MAX(F394,0.1)^2),1/3)))&gt;IFERROR(L394,0),MIN((MAX($D$16,POWER((ABS(K394)^2)/($I$5*MAX(F394,0.1)^2),1/3))),IFERROR(L394,0)+(MIN(ABS(IFERROR(U394,0))*$D$18,ABS((MAX($D$16,POWER((ABS(K394)^2)/($I$5*MAX(F394,0.1)^2),1/3)))-IFERROR(L394,0))))),MAX((MAX($D$16,POWER((ABS(K394)^2)/($I$5*MAX(F394,0.1)^2),1/3))),IFERROR(L394,0)-(MIN(ABS(IFERROR(U394,0))*$D$18,ABS((MAX($D$16,POWER((ABS(K394)^2)/($I$5*MAX(F394,0.1)^2),1/3)))-IFERROR(L394,0))))))),MAX($D$16,POWER((ABS(K394)^2)/($I$5*MAX(F394,0.1)^2),1/3))),MAX($D$16,IFERROR(L394,0)))))))</f>
        <v/>
      </c>
      <c r="M394">
        <f>((F394)+(G394)*(L394))*(L394)</f>
        <v/>
      </c>
      <c r="N394">
        <f>(((F394)+(G394)*(L394))*(L394))/MAX((F394)+2*(L394)*SQRT(1+(G394)^2),1E-6)</f>
        <v/>
      </c>
      <c r="O394">
        <f>ABS(K394)/MAX(((F394)+(G394)*(L394))*(L394),1E-6)</f>
        <v/>
      </c>
      <c r="P394">
        <f>E394+L394</f>
        <v/>
      </c>
      <c r="Q394">
        <f>P394+((ABS(K394)/MAX(((F394)+(G394)*(L394))*(L394),1E-6))^2)/(2*$I$5)</f>
        <v/>
      </c>
      <c r="R394">
        <f>((ABS(K394)*$D$6)/(MAX(((F394)+(G394)*(L394))*(L394),1E-6)*MAX(((((F394)+(G394)*(L394))*(L394))/MAX((F394)+2*(L394)*SQRT(1+(G394)^2),1E-6))^(2/3),1E-6)))^2</f>
        <v/>
      </c>
      <c r="S394">
        <f>ABS(ABS(K394)/MAX(((F394)+(G394)*(L394))*(L394),1E-6))/SQRT($I$5*MAX((((F394)+(G394)*(L394))*(L394))/MAX((F394)+2*(G394)*(L394),1E-6),1E-6))</f>
        <v/>
      </c>
      <c r="T394">
        <f>((F394)*(L394)^2)/2+(G394)*(L394)^3/3+(ABS(K394)^2)/($I$5*MAX(((F394)+(G394)*(L394))*(L394),1E-6))</f>
        <v/>
      </c>
      <c r="U394">
        <f>IF($D$20=0,0,IFERROR(Q393-(((R393+R394)/2)*J394)-(IF(O393&gt;O394,$D$8*((O393^2-O394^2)/(2*$I$5)),$D$9*((O394^2-O393^2)/(2*$I$5)))+($D$10*(ABS(I394)/90)*(MAX(O393^2,O394^2)/(2*$I$5))))-Q394,0))</f>
        <v/>
      </c>
      <c r="V394">
        <f>IF($D$20=0,1,IFERROR(IF(ROUND(S394,3)=1,1,IF(AND(ABS(U394)&lt;$D$19,S394&gt;1),1,0)),0))</f>
        <v/>
      </c>
      <c r="W394">
        <f>IF($D$20=0,IFERROR(W395,MAX($D$16,POWER((ABS(K394)^2)/($I$5*MAX(F394,0.1)^2),1/3))),IF(IFERROR(AG395,0)=0,IFERROR(W395,MAX($D$16,POWER((ABS(K394)^2)/($I$5*MAX(F394,0.1)^2),1/3))),IF(OR(IFERROR(W394,0)=0,IFERROR(AD395,0)&gt;1),MAX($D$16,POWER((ABS(K394)^2)/($I$5*MAX(F394,0.1)^2),1/3)),IF(IFERROR(AF394,0)&gt;0,MAX($D$16,IFERROR(W394,0)+((IFERROR(AF394,0))*$D$18*IF((IFERROR(AD394,0))&lt;1,1,-1))),IF(IFERROR(AF394,0)&lt;0,IF(ABS((MAX($D$16,POWER((ABS(K394)^2)/($I$5*MAX(F394,0.1)^2),1/3)))-IFERROR(W394,0))&gt;$D$19,MAX($D$16,IF((MAX($D$16,POWER((ABS(K394)^2)/($I$5*MAX(F394,0.1)^2),1/3)))&gt;IFERROR(W394,0),MIN((MAX($D$16,POWER((ABS(K394)^2)/($I$5*MAX(F394,0.1)^2),1/3))),IFERROR(W394,0)+(MIN(ABS(IFERROR(AF394,0))*$D$18,ABS((MAX($D$16,POWER((ABS(K394)^2)/($I$5*MAX(F394,0.1)^2),1/3)))-IFERROR(W394,0))))),MAX((MAX($D$16,POWER((ABS(K394)^2)/($I$5*MAX(F394,0.1)^2),1/3))),IFERROR(W394,0)-(MIN(ABS(IFERROR(AF394,0))*$D$18,ABS((MAX($D$16,POWER((ABS(K394)^2)/($I$5*MAX(F394,0.1)^2),1/3)))-IFERROR(W394,0))))))),MAX($D$16,POWER((ABS(K394)^2)/($I$5*MAX(F394,0.1)^2),1/3))),MAX($D$16,IFERROR(W394,0)))))))</f>
        <v/>
      </c>
      <c r="X394">
        <f>((F394)+(G394)*(W394))*(W394)</f>
        <v/>
      </c>
      <c r="Y394">
        <f>(((F394)+(G394)*(W394))*(W394))/MAX((F394)+2*(W394)*SQRT(1+(G394)^2),1E-6)</f>
        <v/>
      </c>
      <c r="Z394">
        <f>ABS(K394)/MAX(((F394)+(G394)*(W394))*(W394),1E-6)</f>
        <v/>
      </c>
      <c r="AA394">
        <f>E394+W394</f>
        <v/>
      </c>
      <c r="AB394">
        <f>AA394+((ABS(K394)/MAX(((F394)+(G394)*(W394))*(W394),1E-6))^2)/(2*$I$5)</f>
        <v/>
      </c>
      <c r="AC394">
        <f>((ABS(K394)*$D$6)/(MAX(((F394)+(G394)*(W394))*(W394),1E-6)*MAX(((((F394)+(G394)*(W394))*(W394))/MAX((F394)+2*(W394)*SQRT(1+(G394)^2),1E-6))^(2/3),1E-6)))^2</f>
        <v/>
      </c>
      <c r="AD394">
        <f>ABS(ABS(K394)/MAX(((F394)+(G394)*(W394))*(W394),1E-6))/SQRT($I$5*MAX((((F394)+(G394)*(W394))*(W394))/MAX((F394)+2*(G394)*(W394),1E-6),1E-6))</f>
        <v/>
      </c>
      <c r="AE394">
        <f>((F394)*(W394)^2)/2+(G394)*(W394)^3/3+(ABS(K394)^2)/($I$5*MAX(((F394)+(G394)*(W394))*(W394),1E-6))</f>
        <v/>
      </c>
      <c r="AF394">
        <f>IF($D$20=0,0,IFERROR(AB395+(((AC394+AC395)/2)*J395)+(IF(Z394&gt;Z395,$D$8*((Z394^2-Z395^2)/(2*$I$5)),$D$9*((Z395^2-Z394^2)/(2*$I$5)))+($D$10*(ABS(I395)/90)*(MAX(Z394^2,Z395^2)/(2*$I$5))))-AB394,0))</f>
        <v/>
      </c>
      <c r="AG394">
        <f>IF($D$20=0,1,IFERROR(IF(ROUND(AD394,3)=1,1,IF(AND(ABS(AF394)&lt;$D$19,AD394&lt;1),1,0)),0))</f>
        <v/>
      </c>
      <c r="AH394">
        <f>IFERROR(IF(V32="Supercritical",MAX($D$16,IFERROR(L394,MAX($D$16,POWER((ABS(K394)^2)/($I$5*MAX(F394,0.1)^2),1/3)))),IF(V32="Subcritical",MAX($D$16,IFERROR(W394,MAX($D$16,POWER((ABS(K394)^2)/($I$5*MAX(F394,0.1)^2),1/3)))),IF(AND(IFERROR(V394,0)=1,IFERROR(AG394,0)=1),IF(IFERROR(T394,-1E99)&gt;=IFERROR(AE394,-1E99),MAX($D$16,IFERROR(L394,MAX($D$16,POWER((ABS(K394)^2)/($I$5*MAX(F394,0.1)^2),1/3)))),MAX($D$16,IFERROR(W394,MAX($D$16,POWER((ABS(K394)^2)/($I$5*MAX(F394,0.1)^2),1/3))))),IF(IFERROR(V394,0)=1,MAX($D$16,IFERROR(L394,MAX($D$16,POWER((ABS(K394)^2)/($I$5*MAX(F394,0.1)^2),1/3)))),IF(IFERROR(AG394,0)=1,MAX($D$16,IFERROR(W394,MAX($D$16,POWER((ABS(K394)^2)/($I$5*MAX(F394,0.1)^2),1/3)))),MAX($D$16,POWER((ABS(K394)^2)/($I$5*MAX(F394,0.1)^2),1/3))))))),MAX($D$16,POWER((ABS(K394)^2)/($I$5*MAX(F394,0.1)^2),1/3)))</f>
        <v/>
      </c>
      <c r="AI394">
        <f>E394+AH394</f>
        <v/>
      </c>
      <c r="AJ394">
        <f>AI394+((ABS(K394)/MAX(((F394)+(G394)*(AH394))*(AH394),1E-6))^2)/(2*$I$5)</f>
        <v/>
      </c>
      <c r="AM394" t="n">
        <v>0</v>
      </c>
      <c r="AN394" t="n">
        <v>0</v>
      </c>
      <c r="AO394">
        <f>AM394+AN394</f>
        <v/>
      </c>
      <c r="AP394">
        <f>AP393+AO394</f>
        <v/>
      </c>
      <c r="AQ394">
        <f>ABS(ABS(K394)/MAX(((F394)+(G394)*(AH394))*(AH394),1E-6))/SQRT($I$5*MAX((((F394)+(G394)*(AH394))*(AH394))/MAX((F394)+2*(G394)*(AH394),1E-6),1E-6))</f>
        <v/>
      </c>
      <c r="AR394">
        <f>IF(AQ394&lt;1,"Subcritical","Supercritical")</f>
        <v/>
      </c>
      <c r="AS394">
        <f>((ABS(K394)*$D$6)/(MAX(((F394)+(G394)*(AH394))*(AH394),1E-6)*MAX(((((F394)+(G394)*(AH394))*(AH394))/MAX((F394)+2*(AH394)*SQRT(1+(G394)^2),1E-6))^(2/3),1E-6)))^2</f>
        <v/>
      </c>
    </row>
    <row r="395">
      <c r="A395" t="n">
        <v>246</v>
      </c>
      <c r="B395" t="n">
        <v>244.927</v>
      </c>
      <c r="C395" t="n">
        <v>616339.27</v>
      </c>
      <c r="D395" t="n">
        <v>3097688.187</v>
      </c>
      <c r="E395" t="n">
        <v>632.4395</v>
      </c>
      <c r="F395" t="n">
        <v>4.527</v>
      </c>
      <c r="G395" t="n">
        <v>0</v>
      </c>
      <c r="H395" t="inlineStr">
        <is>
          <t>Normal</t>
        </is>
      </c>
      <c r="I395" t="n">
        <v>0</v>
      </c>
      <c r="J395">
        <f>B395-B394</f>
        <v/>
      </c>
      <c r="K395">
        <f>MAX(0,K394-AO394)</f>
        <v/>
      </c>
      <c r="L395">
        <f>IF($D$20=0,IFERROR(L394,MAX($D$16,POWER((ABS(K395)^2)/($I$5*MAX(F395,0.1)^2),1/3))),IF(IFERROR(V394,0)=0,IFERROR(L394,MAX($D$16,POWER((ABS(K395)^2)/($I$5*MAX(F395,0.1)^2),1/3))),IF(OR(IFERROR(L395,0)=0,IFERROR(S394,0)&lt;1,IFERROR(S395,0)&lt;1),MAX($D$16,POWER((ABS(K395)^2)/($I$5*MAX(F395,0.1)^2),1/3)),IF(IFERROR(U395,0)&gt;0,MAX($D$16,IFERROR(L395,0)+((IFERROR(U395,0))*$D$18*IF((IFERROR(S395,0))&lt;1,1,-1))),IF(IFERROR(U395,0)&lt;0,IF(ABS((MAX($D$16,POWER((ABS(K395)^2)/($I$5*MAX(F395,0.1)^2),1/3)))-IFERROR(L395,0))&gt;$D$19,MAX($D$16,IF((MAX($D$16,POWER((ABS(K395)^2)/($I$5*MAX(F395,0.1)^2),1/3)))&gt;IFERROR(L395,0),MIN((MAX($D$16,POWER((ABS(K395)^2)/($I$5*MAX(F395,0.1)^2),1/3))),IFERROR(L395,0)+(MIN(ABS(IFERROR(U395,0))*$D$18,ABS((MAX($D$16,POWER((ABS(K395)^2)/($I$5*MAX(F395,0.1)^2),1/3)))-IFERROR(L395,0))))),MAX((MAX($D$16,POWER((ABS(K395)^2)/($I$5*MAX(F395,0.1)^2),1/3))),IFERROR(L395,0)-(MIN(ABS(IFERROR(U395,0))*$D$18,ABS((MAX($D$16,POWER((ABS(K395)^2)/($I$5*MAX(F395,0.1)^2),1/3)))-IFERROR(L395,0))))))),MAX($D$16,POWER((ABS(K395)^2)/($I$5*MAX(F395,0.1)^2),1/3))),MAX($D$16,IFERROR(L395,0)))))))</f>
        <v/>
      </c>
      <c r="M395">
        <f>((F395)+(G395)*(L395))*(L395)</f>
        <v/>
      </c>
      <c r="N395">
        <f>(((F395)+(G395)*(L395))*(L395))/MAX((F395)+2*(L395)*SQRT(1+(G395)^2),1E-6)</f>
        <v/>
      </c>
      <c r="O395">
        <f>ABS(K395)/MAX(((F395)+(G395)*(L395))*(L395),1E-6)</f>
        <v/>
      </c>
      <c r="P395">
        <f>E395+L395</f>
        <v/>
      </c>
      <c r="Q395">
        <f>P395+((ABS(K395)/MAX(((F395)+(G395)*(L395))*(L395),1E-6))^2)/(2*$I$5)</f>
        <v/>
      </c>
      <c r="R395">
        <f>((ABS(K395)*$D$6)/(MAX(((F395)+(G395)*(L395))*(L395),1E-6)*MAX(((((F395)+(G395)*(L395))*(L395))/MAX((F395)+2*(L395)*SQRT(1+(G395)^2),1E-6))^(2/3),1E-6)))^2</f>
        <v/>
      </c>
      <c r="S395">
        <f>ABS(ABS(K395)/MAX(((F395)+(G395)*(L395))*(L395),1E-6))/SQRT($I$5*MAX((((F395)+(G395)*(L395))*(L395))/MAX((F395)+2*(G395)*(L395),1E-6),1E-6))</f>
        <v/>
      </c>
      <c r="T395">
        <f>((F395)*(L395)^2)/2+(G395)*(L395)^3/3+(ABS(K395)^2)/($I$5*MAX(((F395)+(G395)*(L395))*(L395),1E-6))</f>
        <v/>
      </c>
      <c r="U395">
        <f>IF($D$20=0,0,IFERROR(Q394-(((R394+R395)/2)*J395)-(IF(O394&gt;O395,$D$8*((O394^2-O395^2)/(2*$I$5)),$D$9*((O395^2-O394^2)/(2*$I$5)))+($D$10*(ABS(I395)/90)*(MAX(O394^2,O395^2)/(2*$I$5))))-Q395,0))</f>
        <v/>
      </c>
      <c r="V395">
        <f>IF($D$20=0,1,IFERROR(IF(ROUND(S395,3)=1,1,IF(AND(ABS(U395)&lt;$D$19,S395&gt;1),1,0)),0))</f>
        <v/>
      </c>
      <c r="W395">
        <f>IF($D$20=0,IFERROR(W396,MAX($D$16,POWER((ABS(K395)^2)/($I$5*MAX(F395,0.1)^2),1/3))),IF(IFERROR(AG396,0)=0,IFERROR(W396,MAX($D$16,POWER((ABS(K395)^2)/($I$5*MAX(F395,0.1)^2),1/3))),IF(OR(IFERROR(W395,0)=0,IFERROR(AD396,0)&gt;1),MAX($D$16,POWER((ABS(K395)^2)/($I$5*MAX(F395,0.1)^2),1/3)),IF(IFERROR(AF395,0)&gt;0,MAX($D$16,IFERROR(W395,0)+((IFERROR(AF395,0))*$D$18*IF((IFERROR(AD395,0))&lt;1,1,-1))),IF(IFERROR(AF395,0)&lt;0,IF(ABS((MAX($D$16,POWER((ABS(K395)^2)/($I$5*MAX(F395,0.1)^2),1/3)))-IFERROR(W395,0))&gt;$D$19,MAX($D$16,IF((MAX($D$16,POWER((ABS(K395)^2)/($I$5*MAX(F395,0.1)^2),1/3)))&gt;IFERROR(W395,0),MIN((MAX($D$16,POWER((ABS(K395)^2)/($I$5*MAX(F395,0.1)^2),1/3))),IFERROR(W395,0)+(MIN(ABS(IFERROR(AF395,0))*$D$18,ABS((MAX($D$16,POWER((ABS(K395)^2)/($I$5*MAX(F395,0.1)^2),1/3)))-IFERROR(W395,0))))),MAX((MAX($D$16,POWER((ABS(K395)^2)/($I$5*MAX(F395,0.1)^2),1/3))),IFERROR(W395,0)-(MIN(ABS(IFERROR(AF395,0))*$D$18,ABS((MAX($D$16,POWER((ABS(K395)^2)/($I$5*MAX(F395,0.1)^2),1/3)))-IFERROR(W395,0))))))),MAX($D$16,POWER((ABS(K395)^2)/($I$5*MAX(F395,0.1)^2),1/3))),MAX($D$16,IFERROR(W395,0)))))))</f>
        <v/>
      </c>
      <c r="X395">
        <f>((F395)+(G395)*(W395))*(W395)</f>
        <v/>
      </c>
      <c r="Y395">
        <f>(((F395)+(G395)*(W395))*(W395))/MAX((F395)+2*(W395)*SQRT(1+(G395)^2),1E-6)</f>
        <v/>
      </c>
      <c r="Z395">
        <f>ABS(K395)/MAX(((F395)+(G395)*(W395))*(W395),1E-6)</f>
        <v/>
      </c>
      <c r="AA395">
        <f>E395+W395</f>
        <v/>
      </c>
      <c r="AB395">
        <f>AA395+((ABS(K395)/MAX(((F395)+(G395)*(W395))*(W395),1E-6))^2)/(2*$I$5)</f>
        <v/>
      </c>
      <c r="AC395">
        <f>((ABS(K395)*$D$6)/(MAX(((F395)+(G395)*(W395))*(W395),1E-6)*MAX(((((F395)+(G395)*(W395))*(W395))/MAX((F395)+2*(W395)*SQRT(1+(G395)^2),1E-6))^(2/3),1E-6)))^2</f>
        <v/>
      </c>
      <c r="AD395">
        <f>ABS(ABS(K395)/MAX(((F395)+(G395)*(W395))*(W395),1E-6))/SQRT($I$5*MAX((((F395)+(G395)*(W395))*(W395))/MAX((F395)+2*(G395)*(W395),1E-6),1E-6))</f>
        <v/>
      </c>
      <c r="AE395">
        <f>((F395)*(W395)^2)/2+(G395)*(W395)^3/3+(ABS(K395)^2)/($I$5*MAX(((F395)+(G395)*(W395))*(W395),1E-6))</f>
        <v/>
      </c>
      <c r="AF395">
        <f>IF($D$20=0,0,IFERROR(AB396+(((AC395+AC396)/2)*J396)+(IF(Z395&gt;Z396,$D$8*((Z395^2-Z396^2)/(2*$I$5)),$D$9*((Z396^2-Z395^2)/(2*$I$5)))+($D$10*(ABS(I396)/90)*(MAX(Z395^2,Z396^2)/(2*$I$5))))-AB395,0))</f>
        <v/>
      </c>
      <c r="AG395">
        <f>IF($D$20=0,1,IFERROR(IF(ROUND(AD395,3)=1,1,IF(AND(ABS(AF395)&lt;$D$19,AD395&lt;1),1,0)),0))</f>
        <v/>
      </c>
      <c r="AH395">
        <f>IFERROR(IF(V32="Supercritical",MAX($D$16,IFERROR(L395,MAX($D$16,POWER((ABS(K395)^2)/($I$5*MAX(F395,0.1)^2),1/3)))),IF(V32="Subcritical",MAX($D$16,IFERROR(W395,MAX($D$16,POWER((ABS(K395)^2)/($I$5*MAX(F395,0.1)^2),1/3)))),IF(AND(IFERROR(V395,0)=1,IFERROR(AG395,0)=1),IF(IFERROR(T395,-1E99)&gt;=IFERROR(AE395,-1E99),MAX($D$16,IFERROR(L395,MAX($D$16,POWER((ABS(K395)^2)/($I$5*MAX(F395,0.1)^2),1/3)))),MAX($D$16,IFERROR(W395,MAX($D$16,POWER((ABS(K395)^2)/($I$5*MAX(F395,0.1)^2),1/3))))),IF(IFERROR(V395,0)=1,MAX($D$16,IFERROR(L395,MAX($D$16,POWER((ABS(K395)^2)/($I$5*MAX(F395,0.1)^2),1/3)))),IF(IFERROR(AG395,0)=1,MAX($D$16,IFERROR(W395,MAX($D$16,POWER((ABS(K395)^2)/($I$5*MAX(F395,0.1)^2),1/3)))),MAX($D$16,POWER((ABS(K395)^2)/($I$5*MAX(F395,0.1)^2),1/3))))))),MAX($D$16,POWER((ABS(K395)^2)/($I$5*MAX(F395,0.1)^2),1/3)))</f>
        <v/>
      </c>
      <c r="AI395">
        <f>E395+AH395</f>
        <v/>
      </c>
      <c r="AJ395">
        <f>AI395+((ABS(K395)/MAX(((F395)+(G395)*(AH395))*(AH395),1E-6))^2)/(2*$I$5)</f>
        <v/>
      </c>
      <c r="AM395" t="n">
        <v>0</v>
      </c>
      <c r="AN395" t="n">
        <v>0</v>
      </c>
      <c r="AO395">
        <f>AM395+AN395</f>
        <v/>
      </c>
      <c r="AP395">
        <f>AP394+AO395</f>
        <v/>
      </c>
      <c r="AQ395">
        <f>ABS(ABS(K395)/MAX(((F395)+(G395)*(AH395))*(AH395),1E-6))/SQRT($I$5*MAX((((F395)+(G395)*(AH395))*(AH395))/MAX((F395)+2*(G395)*(AH395),1E-6),1E-6))</f>
        <v/>
      </c>
      <c r="AR395">
        <f>IF(AQ395&lt;1,"Subcritical","Supercritical")</f>
        <v/>
      </c>
      <c r="AS395">
        <f>((ABS(K395)*$D$6)/(MAX(((F395)+(G395)*(AH395))*(AH395),1E-6)*MAX(((((F395)+(G395)*(AH395))*(AH395))/MAX((F395)+2*(AH395)*SQRT(1+(G395)^2),1E-6))^(2/3),1E-6)))^2</f>
        <v/>
      </c>
    </row>
    <row r="396">
      <c r="A396" t="n">
        <v>247</v>
      </c>
      <c r="B396" t="n">
        <v>245.927</v>
      </c>
      <c r="C396" t="n">
        <v>616338.424</v>
      </c>
      <c r="D396" t="n">
        <v>3097687.654</v>
      </c>
      <c r="E396" t="n">
        <v>632.439</v>
      </c>
      <c r="F396" t="n">
        <v>4.527</v>
      </c>
      <c r="G396" t="n">
        <v>0</v>
      </c>
      <c r="H396" t="inlineStr">
        <is>
          <t>Normal</t>
        </is>
      </c>
      <c r="I396" t="n">
        <v>0.048</v>
      </c>
      <c r="J396">
        <f>B396-B395</f>
        <v/>
      </c>
      <c r="K396">
        <f>MAX(0,K395-AO395)</f>
        <v/>
      </c>
      <c r="L396">
        <f>IF($D$20=0,IFERROR(L395,MAX($D$16,POWER((ABS(K396)^2)/($I$5*MAX(F396,0.1)^2),1/3))),IF(IFERROR(V395,0)=0,IFERROR(L395,MAX($D$16,POWER((ABS(K396)^2)/($I$5*MAX(F396,0.1)^2),1/3))),IF(OR(IFERROR(L396,0)=0,IFERROR(S395,0)&lt;1,IFERROR(S396,0)&lt;1),MAX($D$16,POWER((ABS(K396)^2)/($I$5*MAX(F396,0.1)^2),1/3)),IF(IFERROR(U396,0)&gt;0,MAX($D$16,IFERROR(L396,0)+((IFERROR(U396,0))*$D$18*IF((IFERROR(S396,0))&lt;1,1,-1))),IF(IFERROR(U396,0)&lt;0,IF(ABS((MAX($D$16,POWER((ABS(K396)^2)/($I$5*MAX(F396,0.1)^2),1/3)))-IFERROR(L396,0))&gt;$D$19,MAX($D$16,IF((MAX($D$16,POWER((ABS(K396)^2)/($I$5*MAX(F396,0.1)^2),1/3)))&gt;IFERROR(L396,0),MIN((MAX($D$16,POWER((ABS(K396)^2)/($I$5*MAX(F396,0.1)^2),1/3))),IFERROR(L396,0)+(MIN(ABS(IFERROR(U396,0))*$D$18,ABS((MAX($D$16,POWER((ABS(K396)^2)/($I$5*MAX(F396,0.1)^2),1/3)))-IFERROR(L396,0))))),MAX((MAX($D$16,POWER((ABS(K396)^2)/($I$5*MAX(F396,0.1)^2),1/3))),IFERROR(L396,0)-(MIN(ABS(IFERROR(U396,0))*$D$18,ABS((MAX($D$16,POWER((ABS(K396)^2)/($I$5*MAX(F396,0.1)^2),1/3)))-IFERROR(L396,0))))))),MAX($D$16,POWER((ABS(K396)^2)/($I$5*MAX(F396,0.1)^2),1/3))),MAX($D$16,IFERROR(L396,0)))))))</f>
        <v/>
      </c>
      <c r="M396">
        <f>((F396)+(G396)*(L396))*(L396)</f>
        <v/>
      </c>
      <c r="N396">
        <f>(((F396)+(G396)*(L396))*(L396))/MAX((F396)+2*(L396)*SQRT(1+(G396)^2),1E-6)</f>
        <v/>
      </c>
      <c r="O396">
        <f>ABS(K396)/MAX(((F396)+(G396)*(L396))*(L396),1E-6)</f>
        <v/>
      </c>
      <c r="P396">
        <f>E396+L396</f>
        <v/>
      </c>
      <c r="Q396">
        <f>P396+((ABS(K396)/MAX(((F396)+(G396)*(L396))*(L396),1E-6))^2)/(2*$I$5)</f>
        <v/>
      </c>
      <c r="R396">
        <f>((ABS(K396)*$D$6)/(MAX(((F396)+(G396)*(L396))*(L396),1E-6)*MAX(((((F396)+(G396)*(L396))*(L396))/MAX((F396)+2*(L396)*SQRT(1+(G396)^2),1E-6))^(2/3),1E-6)))^2</f>
        <v/>
      </c>
      <c r="S396">
        <f>ABS(ABS(K396)/MAX(((F396)+(G396)*(L396))*(L396),1E-6))/SQRT($I$5*MAX((((F396)+(G396)*(L396))*(L396))/MAX((F396)+2*(G396)*(L396),1E-6),1E-6))</f>
        <v/>
      </c>
      <c r="T396">
        <f>((F396)*(L396)^2)/2+(G396)*(L396)^3/3+(ABS(K396)^2)/($I$5*MAX(((F396)+(G396)*(L396))*(L396),1E-6))</f>
        <v/>
      </c>
      <c r="U396">
        <f>IF($D$20=0,0,IFERROR(Q395-(((R395+R396)/2)*J396)-(IF(O395&gt;O396,$D$8*((O395^2-O396^2)/(2*$I$5)),$D$9*((O396^2-O395^2)/(2*$I$5)))+($D$10*(ABS(I396)/90)*(MAX(O395^2,O396^2)/(2*$I$5))))-Q396,0))</f>
        <v/>
      </c>
      <c r="V396">
        <f>IF($D$20=0,1,IFERROR(IF(ROUND(S396,3)=1,1,IF(AND(ABS(U396)&lt;$D$19,S396&gt;1),1,0)),0))</f>
        <v/>
      </c>
      <c r="W396">
        <f>IF($D$20=0,IFERROR(W397,MAX($D$16,POWER((ABS(K396)^2)/($I$5*MAX(F396,0.1)^2),1/3))),IF(IFERROR(AG397,0)=0,IFERROR(W397,MAX($D$16,POWER((ABS(K396)^2)/($I$5*MAX(F396,0.1)^2),1/3))),IF(OR(IFERROR(W396,0)=0,IFERROR(AD397,0)&gt;1),MAX($D$16,POWER((ABS(K396)^2)/($I$5*MAX(F396,0.1)^2),1/3)),IF(IFERROR(AF396,0)&gt;0,MAX($D$16,IFERROR(W396,0)+((IFERROR(AF396,0))*$D$18*IF((IFERROR(AD396,0))&lt;1,1,-1))),IF(IFERROR(AF396,0)&lt;0,IF(ABS((MAX($D$16,POWER((ABS(K396)^2)/($I$5*MAX(F396,0.1)^2),1/3)))-IFERROR(W396,0))&gt;$D$19,MAX($D$16,IF((MAX($D$16,POWER((ABS(K396)^2)/($I$5*MAX(F396,0.1)^2),1/3)))&gt;IFERROR(W396,0),MIN((MAX($D$16,POWER((ABS(K396)^2)/($I$5*MAX(F396,0.1)^2),1/3))),IFERROR(W396,0)+(MIN(ABS(IFERROR(AF396,0))*$D$18,ABS((MAX($D$16,POWER((ABS(K396)^2)/($I$5*MAX(F396,0.1)^2),1/3)))-IFERROR(W396,0))))),MAX((MAX($D$16,POWER((ABS(K396)^2)/($I$5*MAX(F396,0.1)^2),1/3))),IFERROR(W396,0)-(MIN(ABS(IFERROR(AF396,0))*$D$18,ABS((MAX($D$16,POWER((ABS(K396)^2)/($I$5*MAX(F396,0.1)^2),1/3)))-IFERROR(W396,0))))))),MAX($D$16,POWER((ABS(K396)^2)/($I$5*MAX(F396,0.1)^2),1/3))),MAX($D$16,IFERROR(W396,0)))))))</f>
        <v/>
      </c>
      <c r="X396">
        <f>((F396)+(G396)*(W396))*(W396)</f>
        <v/>
      </c>
      <c r="Y396">
        <f>(((F396)+(G396)*(W396))*(W396))/MAX((F396)+2*(W396)*SQRT(1+(G396)^2),1E-6)</f>
        <v/>
      </c>
      <c r="Z396">
        <f>ABS(K396)/MAX(((F396)+(G396)*(W396))*(W396),1E-6)</f>
        <v/>
      </c>
      <c r="AA396">
        <f>E396+W396</f>
        <v/>
      </c>
      <c r="AB396">
        <f>AA396+((ABS(K396)/MAX(((F396)+(G396)*(W396))*(W396),1E-6))^2)/(2*$I$5)</f>
        <v/>
      </c>
      <c r="AC396">
        <f>((ABS(K396)*$D$6)/(MAX(((F396)+(G396)*(W396))*(W396),1E-6)*MAX(((((F396)+(G396)*(W396))*(W396))/MAX((F396)+2*(W396)*SQRT(1+(G396)^2),1E-6))^(2/3),1E-6)))^2</f>
        <v/>
      </c>
      <c r="AD396">
        <f>ABS(ABS(K396)/MAX(((F396)+(G396)*(W396))*(W396),1E-6))/SQRT($I$5*MAX((((F396)+(G396)*(W396))*(W396))/MAX((F396)+2*(G396)*(W396),1E-6),1E-6))</f>
        <v/>
      </c>
      <c r="AE396">
        <f>((F396)*(W396)^2)/2+(G396)*(W396)^3/3+(ABS(K396)^2)/($I$5*MAX(((F396)+(G396)*(W396))*(W396),1E-6))</f>
        <v/>
      </c>
      <c r="AF396">
        <f>IF($D$20=0,0,IFERROR(AB397+(((AC396+AC397)/2)*J397)+(IF(Z396&gt;Z397,$D$8*((Z396^2-Z397^2)/(2*$I$5)),$D$9*((Z397^2-Z396^2)/(2*$I$5)))+($D$10*(ABS(I397)/90)*(MAX(Z396^2,Z397^2)/(2*$I$5))))-AB396,0))</f>
        <v/>
      </c>
      <c r="AG396">
        <f>IF($D$20=0,1,IFERROR(IF(ROUND(AD396,3)=1,1,IF(AND(ABS(AF396)&lt;$D$19,AD396&lt;1),1,0)),0))</f>
        <v/>
      </c>
      <c r="AH396">
        <f>IFERROR(IF(V32="Supercritical",MAX($D$16,IFERROR(L396,MAX($D$16,POWER((ABS(K396)^2)/($I$5*MAX(F396,0.1)^2),1/3)))),IF(V32="Subcritical",MAX($D$16,IFERROR(W396,MAX($D$16,POWER((ABS(K396)^2)/($I$5*MAX(F396,0.1)^2),1/3)))),IF(AND(IFERROR(V396,0)=1,IFERROR(AG396,0)=1),IF(IFERROR(T396,-1E99)&gt;=IFERROR(AE396,-1E99),MAX($D$16,IFERROR(L396,MAX($D$16,POWER((ABS(K396)^2)/($I$5*MAX(F396,0.1)^2),1/3)))),MAX($D$16,IFERROR(W396,MAX($D$16,POWER((ABS(K396)^2)/($I$5*MAX(F396,0.1)^2),1/3))))),IF(IFERROR(V396,0)=1,MAX($D$16,IFERROR(L396,MAX($D$16,POWER((ABS(K396)^2)/($I$5*MAX(F396,0.1)^2),1/3)))),IF(IFERROR(AG396,0)=1,MAX($D$16,IFERROR(W396,MAX($D$16,POWER((ABS(K396)^2)/($I$5*MAX(F396,0.1)^2),1/3)))),MAX($D$16,POWER((ABS(K396)^2)/($I$5*MAX(F396,0.1)^2),1/3))))))),MAX($D$16,POWER((ABS(K396)^2)/($I$5*MAX(F396,0.1)^2),1/3)))</f>
        <v/>
      </c>
      <c r="AI396">
        <f>E396+AH396</f>
        <v/>
      </c>
      <c r="AJ396">
        <f>AI396+((ABS(K396)/MAX(((F396)+(G396)*(AH396))*(AH396),1E-6))^2)/(2*$I$5)</f>
        <v/>
      </c>
      <c r="AM396" t="n">
        <v>0</v>
      </c>
      <c r="AN396" t="n">
        <v>0</v>
      </c>
      <c r="AO396">
        <f>AM396+AN396</f>
        <v/>
      </c>
      <c r="AP396">
        <f>AP395+AO396</f>
        <v/>
      </c>
      <c r="AQ396">
        <f>ABS(ABS(K396)/MAX(((F396)+(G396)*(AH396))*(AH396),1E-6))/SQRT($I$5*MAX((((F396)+(G396)*(AH396))*(AH396))/MAX((F396)+2*(G396)*(AH396),1E-6),1E-6))</f>
        <v/>
      </c>
      <c r="AR396">
        <f>IF(AQ396&lt;1,"Subcritical","Supercritical")</f>
        <v/>
      </c>
      <c r="AS396">
        <f>((ABS(K396)*$D$6)/(MAX(((F396)+(G396)*(AH396))*(AH396),1E-6)*MAX(((((F396)+(G396)*(AH396))*(AH396))/MAX((F396)+2*(AH396)*SQRT(1+(G396)^2),1E-6))^(2/3),1E-6)))^2</f>
        <v/>
      </c>
    </row>
    <row r="397">
      <c r="A397" t="n">
        <v>248</v>
      </c>
      <c r="B397" t="n">
        <v>246.927</v>
      </c>
      <c r="C397" t="n">
        <v>616337.578</v>
      </c>
      <c r="D397" t="n">
        <v>3097687.12</v>
      </c>
      <c r="E397" t="n">
        <v>632.4385</v>
      </c>
      <c r="F397" t="n">
        <v>4.527</v>
      </c>
      <c r="G397" t="n">
        <v>0</v>
      </c>
      <c r="H397" t="inlineStr">
        <is>
          <t>Normal</t>
        </is>
      </c>
      <c r="I397" t="n">
        <v>0.048</v>
      </c>
      <c r="J397">
        <f>B397-B396</f>
        <v/>
      </c>
      <c r="K397">
        <f>MAX(0,K396-AO396)</f>
        <v/>
      </c>
      <c r="L397">
        <f>IF($D$20=0,IFERROR(L396,MAX($D$16,POWER((ABS(K397)^2)/($I$5*MAX(F397,0.1)^2),1/3))),IF(IFERROR(V396,0)=0,IFERROR(L396,MAX($D$16,POWER((ABS(K397)^2)/($I$5*MAX(F397,0.1)^2),1/3))),IF(OR(IFERROR(L397,0)=0,IFERROR(S396,0)&lt;1,IFERROR(S397,0)&lt;1),MAX($D$16,POWER((ABS(K397)^2)/($I$5*MAX(F397,0.1)^2),1/3)),IF(IFERROR(U397,0)&gt;0,MAX($D$16,IFERROR(L397,0)+((IFERROR(U397,0))*$D$18*IF((IFERROR(S397,0))&lt;1,1,-1))),IF(IFERROR(U397,0)&lt;0,IF(ABS((MAX($D$16,POWER((ABS(K397)^2)/($I$5*MAX(F397,0.1)^2),1/3)))-IFERROR(L397,0))&gt;$D$19,MAX($D$16,IF((MAX($D$16,POWER((ABS(K397)^2)/($I$5*MAX(F397,0.1)^2),1/3)))&gt;IFERROR(L397,0),MIN((MAX($D$16,POWER((ABS(K397)^2)/($I$5*MAX(F397,0.1)^2),1/3))),IFERROR(L397,0)+(MIN(ABS(IFERROR(U397,0))*$D$18,ABS((MAX($D$16,POWER((ABS(K397)^2)/($I$5*MAX(F397,0.1)^2),1/3)))-IFERROR(L397,0))))),MAX((MAX($D$16,POWER((ABS(K397)^2)/($I$5*MAX(F397,0.1)^2),1/3))),IFERROR(L397,0)-(MIN(ABS(IFERROR(U397,0))*$D$18,ABS((MAX($D$16,POWER((ABS(K397)^2)/($I$5*MAX(F397,0.1)^2),1/3)))-IFERROR(L397,0))))))),MAX($D$16,POWER((ABS(K397)^2)/($I$5*MAX(F397,0.1)^2),1/3))),MAX($D$16,IFERROR(L397,0)))))))</f>
        <v/>
      </c>
      <c r="M397">
        <f>((F397)+(G397)*(L397))*(L397)</f>
        <v/>
      </c>
      <c r="N397">
        <f>(((F397)+(G397)*(L397))*(L397))/MAX((F397)+2*(L397)*SQRT(1+(G397)^2),1E-6)</f>
        <v/>
      </c>
      <c r="O397">
        <f>ABS(K397)/MAX(((F397)+(G397)*(L397))*(L397),1E-6)</f>
        <v/>
      </c>
      <c r="P397">
        <f>E397+L397</f>
        <v/>
      </c>
      <c r="Q397">
        <f>P397+((ABS(K397)/MAX(((F397)+(G397)*(L397))*(L397),1E-6))^2)/(2*$I$5)</f>
        <v/>
      </c>
      <c r="R397">
        <f>((ABS(K397)*$D$6)/(MAX(((F397)+(G397)*(L397))*(L397),1E-6)*MAX(((((F397)+(G397)*(L397))*(L397))/MAX((F397)+2*(L397)*SQRT(1+(G397)^2),1E-6))^(2/3),1E-6)))^2</f>
        <v/>
      </c>
      <c r="S397">
        <f>ABS(ABS(K397)/MAX(((F397)+(G397)*(L397))*(L397),1E-6))/SQRT($I$5*MAX((((F397)+(G397)*(L397))*(L397))/MAX((F397)+2*(G397)*(L397),1E-6),1E-6))</f>
        <v/>
      </c>
      <c r="T397">
        <f>((F397)*(L397)^2)/2+(G397)*(L397)^3/3+(ABS(K397)^2)/($I$5*MAX(((F397)+(G397)*(L397))*(L397),1E-6))</f>
        <v/>
      </c>
      <c r="U397">
        <f>IF($D$20=0,0,IFERROR(Q396-(((R396+R397)/2)*J397)-(IF(O396&gt;O397,$D$8*((O396^2-O397^2)/(2*$I$5)),$D$9*((O397^2-O396^2)/(2*$I$5)))+($D$10*(ABS(I397)/90)*(MAX(O396^2,O397^2)/(2*$I$5))))-Q397,0))</f>
        <v/>
      </c>
      <c r="V397">
        <f>IF($D$20=0,1,IFERROR(IF(ROUND(S397,3)=1,1,IF(AND(ABS(U397)&lt;$D$19,S397&gt;1),1,0)),0))</f>
        <v/>
      </c>
      <c r="W397">
        <f>IF($D$20=0,IFERROR(W398,MAX($D$16,POWER((ABS(K397)^2)/($I$5*MAX(F397,0.1)^2),1/3))),IF(IFERROR(AG398,0)=0,IFERROR(W398,MAX($D$16,POWER((ABS(K397)^2)/($I$5*MAX(F397,0.1)^2),1/3))),IF(OR(IFERROR(W397,0)=0,IFERROR(AD398,0)&gt;1),MAX($D$16,POWER((ABS(K397)^2)/($I$5*MAX(F397,0.1)^2),1/3)),IF(IFERROR(AF397,0)&gt;0,MAX($D$16,IFERROR(W397,0)+((IFERROR(AF397,0))*$D$18*IF((IFERROR(AD397,0))&lt;1,1,-1))),IF(IFERROR(AF397,0)&lt;0,IF(ABS((MAX($D$16,POWER((ABS(K397)^2)/($I$5*MAX(F397,0.1)^2),1/3)))-IFERROR(W397,0))&gt;$D$19,MAX($D$16,IF((MAX($D$16,POWER((ABS(K397)^2)/($I$5*MAX(F397,0.1)^2),1/3)))&gt;IFERROR(W397,0),MIN((MAX($D$16,POWER((ABS(K397)^2)/($I$5*MAX(F397,0.1)^2),1/3))),IFERROR(W397,0)+(MIN(ABS(IFERROR(AF397,0))*$D$18,ABS((MAX($D$16,POWER((ABS(K397)^2)/($I$5*MAX(F397,0.1)^2),1/3)))-IFERROR(W397,0))))),MAX((MAX($D$16,POWER((ABS(K397)^2)/($I$5*MAX(F397,0.1)^2),1/3))),IFERROR(W397,0)-(MIN(ABS(IFERROR(AF397,0))*$D$18,ABS((MAX($D$16,POWER((ABS(K397)^2)/($I$5*MAX(F397,0.1)^2),1/3)))-IFERROR(W397,0))))))),MAX($D$16,POWER((ABS(K397)^2)/($I$5*MAX(F397,0.1)^2),1/3))),MAX($D$16,IFERROR(W397,0)))))))</f>
        <v/>
      </c>
      <c r="X397">
        <f>((F397)+(G397)*(W397))*(W397)</f>
        <v/>
      </c>
      <c r="Y397">
        <f>(((F397)+(G397)*(W397))*(W397))/MAX((F397)+2*(W397)*SQRT(1+(G397)^2),1E-6)</f>
        <v/>
      </c>
      <c r="Z397">
        <f>ABS(K397)/MAX(((F397)+(G397)*(W397))*(W397),1E-6)</f>
        <v/>
      </c>
      <c r="AA397">
        <f>E397+W397</f>
        <v/>
      </c>
      <c r="AB397">
        <f>AA397+((ABS(K397)/MAX(((F397)+(G397)*(W397))*(W397),1E-6))^2)/(2*$I$5)</f>
        <v/>
      </c>
      <c r="AC397">
        <f>((ABS(K397)*$D$6)/(MAX(((F397)+(G397)*(W397))*(W397),1E-6)*MAX(((((F397)+(G397)*(W397))*(W397))/MAX((F397)+2*(W397)*SQRT(1+(G397)^2),1E-6))^(2/3),1E-6)))^2</f>
        <v/>
      </c>
      <c r="AD397">
        <f>ABS(ABS(K397)/MAX(((F397)+(G397)*(W397))*(W397),1E-6))/SQRT($I$5*MAX((((F397)+(G397)*(W397))*(W397))/MAX((F397)+2*(G397)*(W397),1E-6),1E-6))</f>
        <v/>
      </c>
      <c r="AE397">
        <f>((F397)*(W397)^2)/2+(G397)*(W397)^3/3+(ABS(K397)^2)/($I$5*MAX(((F397)+(G397)*(W397))*(W397),1E-6))</f>
        <v/>
      </c>
      <c r="AF397">
        <f>IF($D$20=0,0,IFERROR(AB398+(((AC397+AC398)/2)*J398)+(IF(Z397&gt;Z398,$D$8*((Z397^2-Z398^2)/(2*$I$5)),$D$9*((Z398^2-Z397^2)/(2*$I$5)))+($D$10*(ABS(I398)/90)*(MAX(Z397^2,Z398^2)/(2*$I$5))))-AB397,0))</f>
        <v/>
      </c>
      <c r="AG397">
        <f>IF($D$20=0,1,IFERROR(IF(ROUND(AD397,3)=1,1,IF(AND(ABS(AF397)&lt;$D$19,AD397&lt;1),1,0)),0))</f>
        <v/>
      </c>
      <c r="AH397">
        <f>IFERROR(IF(V32="Supercritical",MAX($D$16,IFERROR(L397,MAX($D$16,POWER((ABS(K397)^2)/($I$5*MAX(F397,0.1)^2),1/3)))),IF(V32="Subcritical",MAX($D$16,IFERROR(W397,MAX($D$16,POWER((ABS(K397)^2)/($I$5*MAX(F397,0.1)^2),1/3)))),IF(AND(IFERROR(V397,0)=1,IFERROR(AG397,0)=1),IF(IFERROR(T397,-1E99)&gt;=IFERROR(AE397,-1E99),MAX($D$16,IFERROR(L397,MAX($D$16,POWER((ABS(K397)^2)/($I$5*MAX(F397,0.1)^2),1/3)))),MAX($D$16,IFERROR(W397,MAX($D$16,POWER((ABS(K397)^2)/($I$5*MAX(F397,0.1)^2),1/3))))),IF(IFERROR(V397,0)=1,MAX($D$16,IFERROR(L397,MAX($D$16,POWER((ABS(K397)^2)/($I$5*MAX(F397,0.1)^2),1/3)))),IF(IFERROR(AG397,0)=1,MAX($D$16,IFERROR(W397,MAX($D$16,POWER((ABS(K397)^2)/($I$5*MAX(F397,0.1)^2),1/3)))),MAX($D$16,POWER((ABS(K397)^2)/($I$5*MAX(F397,0.1)^2),1/3))))))),MAX($D$16,POWER((ABS(K397)^2)/($I$5*MAX(F397,0.1)^2),1/3)))</f>
        <v/>
      </c>
      <c r="AI397">
        <f>E397+AH397</f>
        <v/>
      </c>
      <c r="AJ397">
        <f>AI397+((ABS(K397)/MAX(((F397)+(G397)*(AH397))*(AH397),1E-6))^2)/(2*$I$5)</f>
        <v/>
      </c>
      <c r="AM397" t="n">
        <v>0</v>
      </c>
      <c r="AN397" t="n">
        <v>0</v>
      </c>
      <c r="AO397">
        <f>AM397+AN397</f>
        <v/>
      </c>
      <c r="AP397">
        <f>AP396+AO397</f>
        <v/>
      </c>
      <c r="AQ397">
        <f>ABS(ABS(K397)/MAX(((F397)+(G397)*(AH397))*(AH397),1E-6))/SQRT($I$5*MAX((((F397)+(G397)*(AH397))*(AH397))/MAX((F397)+2*(G397)*(AH397),1E-6),1E-6))</f>
        <v/>
      </c>
      <c r="AR397">
        <f>IF(AQ397&lt;1,"Subcritical","Supercritical")</f>
        <v/>
      </c>
      <c r="AS397">
        <f>((ABS(K397)*$D$6)/(MAX(((F397)+(G397)*(AH397))*(AH397),1E-6)*MAX(((((F397)+(G397)*(AH397))*(AH397))/MAX((F397)+2*(AH397)*SQRT(1+(G397)^2),1E-6))^(2/3),1E-6)))^2</f>
        <v/>
      </c>
    </row>
    <row r="398">
      <c r="A398" t="n">
        <v>249</v>
      </c>
      <c r="B398" t="n">
        <v>247.927</v>
      </c>
      <c r="C398" t="n">
        <v>616336.732</v>
      </c>
      <c r="D398" t="n">
        <v>3097686.587</v>
      </c>
      <c r="E398" t="n">
        <v>632.438</v>
      </c>
      <c r="F398" t="n">
        <v>4.527</v>
      </c>
      <c r="G398" t="n">
        <v>0</v>
      </c>
      <c r="H398" t="inlineStr">
        <is>
          <t>Normal</t>
        </is>
      </c>
      <c r="I398" t="n">
        <v>0.031</v>
      </c>
      <c r="J398">
        <f>B398-B397</f>
        <v/>
      </c>
      <c r="K398">
        <f>MAX(0,K397-AO397)</f>
        <v/>
      </c>
      <c r="L398">
        <f>IF($D$20=0,IFERROR(L397,MAX($D$16,POWER((ABS(K398)^2)/($I$5*MAX(F398,0.1)^2),1/3))),IF(IFERROR(V397,0)=0,IFERROR(L397,MAX($D$16,POWER((ABS(K398)^2)/($I$5*MAX(F398,0.1)^2),1/3))),IF(OR(IFERROR(L398,0)=0,IFERROR(S397,0)&lt;1,IFERROR(S398,0)&lt;1),MAX($D$16,POWER((ABS(K398)^2)/($I$5*MAX(F398,0.1)^2),1/3)),IF(IFERROR(U398,0)&gt;0,MAX($D$16,IFERROR(L398,0)+((IFERROR(U398,0))*$D$18*IF((IFERROR(S398,0))&lt;1,1,-1))),IF(IFERROR(U398,0)&lt;0,IF(ABS((MAX($D$16,POWER((ABS(K398)^2)/($I$5*MAX(F398,0.1)^2),1/3)))-IFERROR(L398,0))&gt;$D$19,MAX($D$16,IF((MAX($D$16,POWER((ABS(K398)^2)/($I$5*MAX(F398,0.1)^2),1/3)))&gt;IFERROR(L398,0),MIN((MAX($D$16,POWER((ABS(K398)^2)/($I$5*MAX(F398,0.1)^2),1/3))),IFERROR(L398,0)+(MIN(ABS(IFERROR(U398,0))*$D$18,ABS((MAX($D$16,POWER((ABS(K398)^2)/($I$5*MAX(F398,0.1)^2),1/3)))-IFERROR(L398,0))))),MAX((MAX($D$16,POWER((ABS(K398)^2)/($I$5*MAX(F398,0.1)^2),1/3))),IFERROR(L398,0)-(MIN(ABS(IFERROR(U398,0))*$D$18,ABS((MAX($D$16,POWER((ABS(K398)^2)/($I$5*MAX(F398,0.1)^2),1/3)))-IFERROR(L398,0))))))),MAX($D$16,POWER((ABS(K398)^2)/($I$5*MAX(F398,0.1)^2),1/3))),MAX($D$16,IFERROR(L398,0)))))))</f>
        <v/>
      </c>
      <c r="M398">
        <f>((F398)+(G398)*(L398))*(L398)</f>
        <v/>
      </c>
      <c r="N398">
        <f>(((F398)+(G398)*(L398))*(L398))/MAX((F398)+2*(L398)*SQRT(1+(G398)^2),1E-6)</f>
        <v/>
      </c>
      <c r="O398">
        <f>ABS(K398)/MAX(((F398)+(G398)*(L398))*(L398),1E-6)</f>
        <v/>
      </c>
      <c r="P398">
        <f>E398+L398</f>
        <v/>
      </c>
      <c r="Q398">
        <f>P398+((ABS(K398)/MAX(((F398)+(G398)*(L398))*(L398),1E-6))^2)/(2*$I$5)</f>
        <v/>
      </c>
      <c r="R398">
        <f>((ABS(K398)*$D$6)/(MAX(((F398)+(G398)*(L398))*(L398),1E-6)*MAX(((((F398)+(G398)*(L398))*(L398))/MAX((F398)+2*(L398)*SQRT(1+(G398)^2),1E-6))^(2/3),1E-6)))^2</f>
        <v/>
      </c>
      <c r="S398">
        <f>ABS(ABS(K398)/MAX(((F398)+(G398)*(L398))*(L398),1E-6))/SQRT($I$5*MAX((((F398)+(G398)*(L398))*(L398))/MAX((F398)+2*(G398)*(L398),1E-6),1E-6))</f>
        <v/>
      </c>
      <c r="T398">
        <f>((F398)*(L398)^2)/2+(G398)*(L398)^3/3+(ABS(K398)^2)/($I$5*MAX(((F398)+(G398)*(L398))*(L398),1E-6))</f>
        <v/>
      </c>
      <c r="U398">
        <f>IF($D$20=0,0,IFERROR(Q397-(((R397+R398)/2)*J398)-(IF(O397&gt;O398,$D$8*((O397^2-O398^2)/(2*$I$5)),$D$9*((O398^2-O397^2)/(2*$I$5)))+($D$10*(ABS(I398)/90)*(MAX(O397^2,O398^2)/(2*$I$5))))-Q398,0))</f>
        <v/>
      </c>
      <c r="V398">
        <f>IF($D$20=0,1,IFERROR(IF(ROUND(S398,3)=1,1,IF(AND(ABS(U398)&lt;$D$19,S398&gt;1),1,0)),0))</f>
        <v/>
      </c>
      <c r="W398">
        <f>IF($D$20=0,IFERROR(W399,MAX($D$16,POWER((ABS(K398)^2)/($I$5*MAX(F398,0.1)^2),1/3))),IF(IFERROR(AG399,0)=0,IFERROR(W399,MAX($D$16,POWER((ABS(K398)^2)/($I$5*MAX(F398,0.1)^2),1/3))),IF(OR(IFERROR(W398,0)=0,IFERROR(AD399,0)&gt;1),MAX($D$16,POWER((ABS(K398)^2)/($I$5*MAX(F398,0.1)^2),1/3)),IF(IFERROR(AF398,0)&gt;0,MAX($D$16,IFERROR(W398,0)+((IFERROR(AF398,0))*$D$18*IF((IFERROR(AD398,0))&lt;1,1,-1))),IF(IFERROR(AF398,0)&lt;0,IF(ABS((MAX($D$16,POWER((ABS(K398)^2)/($I$5*MAX(F398,0.1)^2),1/3)))-IFERROR(W398,0))&gt;$D$19,MAX($D$16,IF((MAX($D$16,POWER((ABS(K398)^2)/($I$5*MAX(F398,0.1)^2),1/3)))&gt;IFERROR(W398,0),MIN((MAX($D$16,POWER((ABS(K398)^2)/($I$5*MAX(F398,0.1)^2),1/3))),IFERROR(W398,0)+(MIN(ABS(IFERROR(AF398,0))*$D$18,ABS((MAX($D$16,POWER((ABS(K398)^2)/($I$5*MAX(F398,0.1)^2),1/3)))-IFERROR(W398,0))))),MAX((MAX($D$16,POWER((ABS(K398)^2)/($I$5*MAX(F398,0.1)^2),1/3))),IFERROR(W398,0)-(MIN(ABS(IFERROR(AF398,0))*$D$18,ABS((MAX($D$16,POWER((ABS(K398)^2)/($I$5*MAX(F398,0.1)^2),1/3)))-IFERROR(W398,0))))))),MAX($D$16,POWER((ABS(K398)^2)/($I$5*MAX(F398,0.1)^2),1/3))),MAX($D$16,IFERROR(W398,0)))))))</f>
        <v/>
      </c>
      <c r="X398">
        <f>((F398)+(G398)*(W398))*(W398)</f>
        <v/>
      </c>
      <c r="Y398">
        <f>(((F398)+(G398)*(W398))*(W398))/MAX((F398)+2*(W398)*SQRT(1+(G398)^2),1E-6)</f>
        <v/>
      </c>
      <c r="Z398">
        <f>ABS(K398)/MAX(((F398)+(G398)*(W398))*(W398),1E-6)</f>
        <v/>
      </c>
      <c r="AA398">
        <f>E398+W398</f>
        <v/>
      </c>
      <c r="AB398">
        <f>AA398+((ABS(K398)/MAX(((F398)+(G398)*(W398))*(W398),1E-6))^2)/(2*$I$5)</f>
        <v/>
      </c>
      <c r="AC398">
        <f>((ABS(K398)*$D$6)/(MAX(((F398)+(G398)*(W398))*(W398),1E-6)*MAX(((((F398)+(G398)*(W398))*(W398))/MAX((F398)+2*(W398)*SQRT(1+(G398)^2),1E-6))^(2/3),1E-6)))^2</f>
        <v/>
      </c>
      <c r="AD398">
        <f>ABS(ABS(K398)/MAX(((F398)+(G398)*(W398))*(W398),1E-6))/SQRT($I$5*MAX((((F398)+(G398)*(W398))*(W398))/MAX((F398)+2*(G398)*(W398),1E-6),1E-6))</f>
        <v/>
      </c>
      <c r="AE398">
        <f>((F398)*(W398)^2)/2+(G398)*(W398)^3/3+(ABS(K398)^2)/($I$5*MAX(((F398)+(G398)*(W398))*(W398),1E-6))</f>
        <v/>
      </c>
      <c r="AF398">
        <f>IF($D$20=0,0,IFERROR(AB399+(((AC398+AC399)/2)*J399)+(IF(Z398&gt;Z399,$D$8*((Z398^2-Z399^2)/(2*$I$5)),$D$9*((Z399^2-Z398^2)/(2*$I$5)))+($D$10*(ABS(I399)/90)*(MAX(Z398^2,Z399^2)/(2*$I$5))))-AB398,0))</f>
        <v/>
      </c>
      <c r="AG398">
        <f>IF($D$20=0,1,IFERROR(IF(ROUND(AD398,3)=1,1,IF(AND(ABS(AF398)&lt;$D$19,AD398&lt;1),1,0)),0))</f>
        <v/>
      </c>
      <c r="AH398">
        <f>IFERROR(IF(V32="Supercritical",MAX($D$16,IFERROR(L398,MAX($D$16,POWER((ABS(K398)^2)/($I$5*MAX(F398,0.1)^2),1/3)))),IF(V32="Subcritical",MAX($D$16,IFERROR(W398,MAX($D$16,POWER((ABS(K398)^2)/($I$5*MAX(F398,0.1)^2),1/3)))),IF(AND(IFERROR(V398,0)=1,IFERROR(AG398,0)=1),IF(IFERROR(T398,-1E99)&gt;=IFERROR(AE398,-1E99),MAX($D$16,IFERROR(L398,MAX($D$16,POWER((ABS(K398)^2)/($I$5*MAX(F398,0.1)^2),1/3)))),MAX($D$16,IFERROR(W398,MAX($D$16,POWER((ABS(K398)^2)/($I$5*MAX(F398,0.1)^2),1/3))))),IF(IFERROR(V398,0)=1,MAX($D$16,IFERROR(L398,MAX($D$16,POWER((ABS(K398)^2)/($I$5*MAX(F398,0.1)^2),1/3)))),IF(IFERROR(AG398,0)=1,MAX($D$16,IFERROR(W398,MAX($D$16,POWER((ABS(K398)^2)/($I$5*MAX(F398,0.1)^2),1/3)))),MAX($D$16,POWER((ABS(K398)^2)/($I$5*MAX(F398,0.1)^2),1/3))))))),MAX($D$16,POWER((ABS(K398)^2)/($I$5*MAX(F398,0.1)^2),1/3)))</f>
        <v/>
      </c>
      <c r="AI398">
        <f>E398+AH398</f>
        <v/>
      </c>
      <c r="AJ398">
        <f>AI398+((ABS(K398)/MAX(((F398)+(G398)*(AH398))*(AH398),1E-6))^2)/(2*$I$5)</f>
        <v/>
      </c>
      <c r="AM398" t="n">
        <v>0</v>
      </c>
      <c r="AN398" t="n">
        <v>0</v>
      </c>
      <c r="AO398">
        <f>AM398+AN398</f>
        <v/>
      </c>
      <c r="AP398">
        <f>AP397+AO398</f>
        <v/>
      </c>
      <c r="AQ398">
        <f>ABS(ABS(K398)/MAX(((F398)+(G398)*(AH398))*(AH398),1E-6))/SQRT($I$5*MAX((((F398)+(G398)*(AH398))*(AH398))/MAX((F398)+2*(G398)*(AH398),1E-6),1E-6))</f>
        <v/>
      </c>
      <c r="AR398">
        <f>IF(AQ398&lt;1,"Subcritical","Supercritical")</f>
        <v/>
      </c>
      <c r="AS398">
        <f>((ABS(K398)*$D$6)/(MAX(((F398)+(G398)*(AH398))*(AH398),1E-6)*MAX(((((F398)+(G398)*(AH398))*(AH398))/MAX((F398)+2*(AH398)*SQRT(1+(G398)^2),1E-6))^(2/3),1E-6)))^2</f>
        <v/>
      </c>
    </row>
    <row r="399">
      <c r="A399" t="n">
        <v>250</v>
      </c>
      <c r="B399" t="n">
        <v>248.928</v>
      </c>
      <c r="C399" t="n">
        <v>616335.885</v>
      </c>
      <c r="D399" t="n">
        <v>3097686.054</v>
      </c>
      <c r="E399" t="n">
        <v>632.4375</v>
      </c>
      <c r="F399" t="n">
        <v>4.527</v>
      </c>
      <c r="G399" t="n">
        <v>0</v>
      </c>
      <c r="H399" t="inlineStr">
        <is>
          <t>Normal</t>
        </is>
      </c>
      <c r="I399" t="n">
        <v>0.031</v>
      </c>
      <c r="J399">
        <f>B399-B398</f>
        <v/>
      </c>
      <c r="K399">
        <f>MAX(0,K398-AO398)</f>
        <v/>
      </c>
      <c r="L399">
        <f>IF($D$20=0,IFERROR(L398,MAX($D$16,POWER((ABS(K399)^2)/($I$5*MAX(F399,0.1)^2),1/3))),IF(IFERROR(V398,0)=0,IFERROR(L398,MAX($D$16,POWER((ABS(K399)^2)/($I$5*MAX(F399,0.1)^2),1/3))),IF(OR(IFERROR(L399,0)=0,IFERROR(S398,0)&lt;1,IFERROR(S399,0)&lt;1),MAX($D$16,POWER((ABS(K399)^2)/($I$5*MAX(F399,0.1)^2),1/3)),IF(IFERROR(U399,0)&gt;0,MAX($D$16,IFERROR(L399,0)+((IFERROR(U399,0))*$D$18*IF((IFERROR(S399,0))&lt;1,1,-1))),IF(IFERROR(U399,0)&lt;0,IF(ABS((MAX($D$16,POWER((ABS(K399)^2)/($I$5*MAX(F399,0.1)^2),1/3)))-IFERROR(L399,0))&gt;$D$19,MAX($D$16,IF((MAX($D$16,POWER((ABS(K399)^2)/($I$5*MAX(F399,0.1)^2),1/3)))&gt;IFERROR(L399,0),MIN((MAX($D$16,POWER((ABS(K399)^2)/($I$5*MAX(F399,0.1)^2),1/3))),IFERROR(L399,0)+(MIN(ABS(IFERROR(U399,0))*$D$18,ABS((MAX($D$16,POWER((ABS(K399)^2)/($I$5*MAX(F399,0.1)^2),1/3)))-IFERROR(L399,0))))),MAX((MAX($D$16,POWER((ABS(K399)^2)/($I$5*MAX(F399,0.1)^2),1/3))),IFERROR(L399,0)-(MIN(ABS(IFERROR(U399,0))*$D$18,ABS((MAX($D$16,POWER((ABS(K399)^2)/($I$5*MAX(F399,0.1)^2),1/3)))-IFERROR(L399,0))))))),MAX($D$16,POWER((ABS(K399)^2)/($I$5*MAX(F399,0.1)^2),1/3))),MAX($D$16,IFERROR(L399,0)))))))</f>
        <v/>
      </c>
      <c r="M399">
        <f>((F399)+(G399)*(L399))*(L399)</f>
        <v/>
      </c>
      <c r="N399">
        <f>(((F399)+(G399)*(L399))*(L399))/MAX((F399)+2*(L399)*SQRT(1+(G399)^2),1E-6)</f>
        <v/>
      </c>
      <c r="O399">
        <f>ABS(K399)/MAX(((F399)+(G399)*(L399))*(L399),1E-6)</f>
        <v/>
      </c>
      <c r="P399">
        <f>E399+L399</f>
        <v/>
      </c>
      <c r="Q399">
        <f>P399+((ABS(K399)/MAX(((F399)+(G399)*(L399))*(L399),1E-6))^2)/(2*$I$5)</f>
        <v/>
      </c>
      <c r="R399">
        <f>((ABS(K399)*$D$6)/(MAX(((F399)+(G399)*(L399))*(L399),1E-6)*MAX(((((F399)+(G399)*(L399))*(L399))/MAX((F399)+2*(L399)*SQRT(1+(G399)^2),1E-6))^(2/3),1E-6)))^2</f>
        <v/>
      </c>
      <c r="S399">
        <f>ABS(ABS(K399)/MAX(((F399)+(G399)*(L399))*(L399),1E-6))/SQRT($I$5*MAX((((F399)+(G399)*(L399))*(L399))/MAX((F399)+2*(G399)*(L399),1E-6),1E-6))</f>
        <v/>
      </c>
      <c r="T399">
        <f>((F399)*(L399)^2)/2+(G399)*(L399)^3/3+(ABS(K399)^2)/($I$5*MAX(((F399)+(G399)*(L399))*(L399),1E-6))</f>
        <v/>
      </c>
      <c r="U399">
        <f>IF($D$20=0,0,IFERROR(Q398-(((R398+R399)/2)*J399)-(IF(O398&gt;O399,$D$8*((O398^2-O399^2)/(2*$I$5)),$D$9*((O399^2-O398^2)/(2*$I$5)))+($D$10*(ABS(I399)/90)*(MAX(O398^2,O399^2)/(2*$I$5))))-Q399,0))</f>
        <v/>
      </c>
      <c r="V399">
        <f>IF($D$20=0,1,IFERROR(IF(ROUND(S399,3)=1,1,IF(AND(ABS(U399)&lt;$D$19,S399&gt;1),1,0)),0))</f>
        <v/>
      </c>
      <c r="W399">
        <f>IF($D$20=0,IFERROR(W400,MAX($D$16,POWER((ABS(K399)^2)/($I$5*MAX(F399,0.1)^2),1/3))),IF(IFERROR(AG400,0)=0,IFERROR(W400,MAX($D$16,POWER((ABS(K399)^2)/($I$5*MAX(F399,0.1)^2),1/3))),IF(OR(IFERROR(W399,0)=0,IFERROR(AD400,0)&gt;1),MAX($D$16,POWER((ABS(K399)^2)/($I$5*MAX(F399,0.1)^2),1/3)),IF(IFERROR(AF399,0)&gt;0,MAX($D$16,IFERROR(W399,0)+((IFERROR(AF399,0))*$D$18*IF((IFERROR(AD399,0))&lt;1,1,-1))),IF(IFERROR(AF399,0)&lt;0,IF(ABS((MAX($D$16,POWER((ABS(K399)^2)/($I$5*MAX(F399,0.1)^2),1/3)))-IFERROR(W399,0))&gt;$D$19,MAX($D$16,IF((MAX($D$16,POWER((ABS(K399)^2)/($I$5*MAX(F399,0.1)^2),1/3)))&gt;IFERROR(W399,0),MIN((MAX($D$16,POWER((ABS(K399)^2)/($I$5*MAX(F399,0.1)^2),1/3))),IFERROR(W399,0)+(MIN(ABS(IFERROR(AF399,0))*$D$18,ABS((MAX($D$16,POWER((ABS(K399)^2)/($I$5*MAX(F399,0.1)^2),1/3)))-IFERROR(W399,0))))),MAX((MAX($D$16,POWER((ABS(K399)^2)/($I$5*MAX(F399,0.1)^2),1/3))),IFERROR(W399,0)-(MIN(ABS(IFERROR(AF399,0))*$D$18,ABS((MAX($D$16,POWER((ABS(K399)^2)/($I$5*MAX(F399,0.1)^2),1/3)))-IFERROR(W399,0))))))),MAX($D$16,POWER((ABS(K399)^2)/($I$5*MAX(F399,0.1)^2),1/3))),MAX($D$16,IFERROR(W399,0)))))))</f>
        <v/>
      </c>
      <c r="X399">
        <f>((F399)+(G399)*(W399))*(W399)</f>
        <v/>
      </c>
      <c r="Y399">
        <f>(((F399)+(G399)*(W399))*(W399))/MAX((F399)+2*(W399)*SQRT(1+(G399)^2),1E-6)</f>
        <v/>
      </c>
      <c r="Z399">
        <f>ABS(K399)/MAX(((F399)+(G399)*(W399))*(W399),1E-6)</f>
        <v/>
      </c>
      <c r="AA399">
        <f>E399+W399</f>
        <v/>
      </c>
      <c r="AB399">
        <f>AA399+((ABS(K399)/MAX(((F399)+(G399)*(W399))*(W399),1E-6))^2)/(2*$I$5)</f>
        <v/>
      </c>
      <c r="AC399">
        <f>((ABS(K399)*$D$6)/(MAX(((F399)+(G399)*(W399))*(W399),1E-6)*MAX(((((F399)+(G399)*(W399))*(W399))/MAX((F399)+2*(W399)*SQRT(1+(G399)^2),1E-6))^(2/3),1E-6)))^2</f>
        <v/>
      </c>
      <c r="AD399">
        <f>ABS(ABS(K399)/MAX(((F399)+(G399)*(W399))*(W399),1E-6))/SQRT($I$5*MAX((((F399)+(G399)*(W399))*(W399))/MAX((F399)+2*(G399)*(W399),1E-6),1E-6))</f>
        <v/>
      </c>
      <c r="AE399">
        <f>((F399)*(W399)^2)/2+(G399)*(W399)^3/3+(ABS(K399)^2)/($I$5*MAX(((F399)+(G399)*(W399))*(W399),1E-6))</f>
        <v/>
      </c>
      <c r="AF399">
        <f>IF($D$20=0,0,IFERROR(AB400+(((AC399+AC400)/2)*J400)+(IF(Z399&gt;Z400,$D$8*((Z399^2-Z400^2)/(2*$I$5)),$D$9*((Z400^2-Z399^2)/(2*$I$5)))+($D$10*(ABS(I400)/90)*(MAX(Z399^2,Z400^2)/(2*$I$5))))-AB399,0))</f>
        <v/>
      </c>
      <c r="AG399">
        <f>IF($D$20=0,1,IFERROR(IF(ROUND(AD399,3)=1,1,IF(AND(ABS(AF399)&lt;$D$19,AD399&lt;1),1,0)),0))</f>
        <v/>
      </c>
      <c r="AH399">
        <f>IFERROR(IF(V32="Supercritical",MAX($D$16,IFERROR(L399,MAX($D$16,POWER((ABS(K399)^2)/($I$5*MAX(F399,0.1)^2),1/3)))),IF(V32="Subcritical",MAX($D$16,IFERROR(W399,MAX($D$16,POWER((ABS(K399)^2)/($I$5*MAX(F399,0.1)^2),1/3)))),IF(AND(IFERROR(V399,0)=1,IFERROR(AG399,0)=1),IF(IFERROR(T399,-1E99)&gt;=IFERROR(AE399,-1E99),MAX($D$16,IFERROR(L399,MAX($D$16,POWER((ABS(K399)^2)/($I$5*MAX(F399,0.1)^2),1/3)))),MAX($D$16,IFERROR(W399,MAX($D$16,POWER((ABS(K399)^2)/($I$5*MAX(F399,0.1)^2),1/3))))),IF(IFERROR(V399,0)=1,MAX($D$16,IFERROR(L399,MAX($D$16,POWER((ABS(K399)^2)/($I$5*MAX(F399,0.1)^2),1/3)))),IF(IFERROR(AG399,0)=1,MAX($D$16,IFERROR(W399,MAX($D$16,POWER((ABS(K399)^2)/($I$5*MAX(F399,0.1)^2),1/3)))),MAX($D$16,POWER((ABS(K399)^2)/($I$5*MAX(F399,0.1)^2),1/3))))))),MAX($D$16,POWER((ABS(K399)^2)/($I$5*MAX(F399,0.1)^2),1/3)))</f>
        <v/>
      </c>
      <c r="AI399">
        <f>E399+AH399</f>
        <v/>
      </c>
      <c r="AJ399">
        <f>AI399+((ABS(K399)/MAX(((F399)+(G399)*(AH399))*(AH399),1E-6))^2)/(2*$I$5)</f>
        <v/>
      </c>
      <c r="AM399" t="n">
        <v>0</v>
      </c>
      <c r="AN399" t="n">
        <v>0</v>
      </c>
      <c r="AO399">
        <f>AM399+AN399</f>
        <v/>
      </c>
      <c r="AP399">
        <f>AP398+AO399</f>
        <v/>
      </c>
      <c r="AQ399">
        <f>ABS(ABS(K399)/MAX(((F399)+(G399)*(AH399))*(AH399),1E-6))/SQRT($I$5*MAX((((F399)+(G399)*(AH399))*(AH399))/MAX((F399)+2*(G399)*(AH399),1E-6),1E-6))</f>
        <v/>
      </c>
      <c r="AR399">
        <f>IF(AQ399&lt;1,"Subcritical","Supercritical")</f>
        <v/>
      </c>
      <c r="AS399">
        <f>((ABS(K399)*$D$6)/(MAX(((F399)+(G399)*(AH399))*(AH399),1E-6)*MAX(((((F399)+(G399)*(AH399))*(AH399))/MAX((F399)+2*(AH399)*SQRT(1+(G399)^2),1E-6))^(2/3),1E-6)))^2</f>
        <v/>
      </c>
    </row>
    <row r="400">
      <c r="A400" t="n">
        <v>251</v>
      </c>
      <c r="B400" t="n">
        <v>249.928</v>
      </c>
      <c r="C400" t="n">
        <v>616335.039</v>
      </c>
      <c r="D400" t="n">
        <v>3097685.521</v>
      </c>
      <c r="E400" t="n">
        <v>632.437</v>
      </c>
      <c r="F400" t="n">
        <v>4.527</v>
      </c>
      <c r="G400" t="n">
        <v>0</v>
      </c>
      <c r="H400" t="inlineStr">
        <is>
          <t>Normal</t>
        </is>
      </c>
      <c r="I400" t="n">
        <v>0</v>
      </c>
      <c r="J400">
        <f>B400-B399</f>
        <v/>
      </c>
      <c r="K400">
        <f>MAX(0,K399-AO399)</f>
        <v/>
      </c>
      <c r="L400">
        <f>IF($D$20=0,IFERROR(L399,MAX($D$16,POWER((ABS(K400)^2)/($I$5*MAX(F400,0.1)^2),1/3))),IF(IFERROR(V399,0)=0,IFERROR(L399,MAX($D$16,POWER((ABS(K400)^2)/($I$5*MAX(F400,0.1)^2),1/3))),IF(OR(IFERROR(L400,0)=0,IFERROR(S399,0)&lt;1,IFERROR(S400,0)&lt;1),MAX($D$16,POWER((ABS(K400)^2)/($I$5*MAX(F400,0.1)^2),1/3)),IF(IFERROR(U400,0)&gt;0,MAX($D$16,IFERROR(L400,0)+((IFERROR(U400,0))*$D$18*IF((IFERROR(S400,0))&lt;1,1,-1))),IF(IFERROR(U400,0)&lt;0,IF(ABS((MAX($D$16,POWER((ABS(K400)^2)/($I$5*MAX(F400,0.1)^2),1/3)))-IFERROR(L400,0))&gt;$D$19,MAX($D$16,IF((MAX($D$16,POWER((ABS(K400)^2)/($I$5*MAX(F400,0.1)^2),1/3)))&gt;IFERROR(L400,0),MIN((MAX($D$16,POWER((ABS(K400)^2)/($I$5*MAX(F400,0.1)^2),1/3))),IFERROR(L400,0)+(MIN(ABS(IFERROR(U400,0))*$D$18,ABS((MAX($D$16,POWER((ABS(K400)^2)/($I$5*MAX(F400,0.1)^2),1/3)))-IFERROR(L400,0))))),MAX((MAX($D$16,POWER((ABS(K400)^2)/($I$5*MAX(F400,0.1)^2),1/3))),IFERROR(L400,0)-(MIN(ABS(IFERROR(U400,0))*$D$18,ABS((MAX($D$16,POWER((ABS(K400)^2)/($I$5*MAX(F400,0.1)^2),1/3)))-IFERROR(L400,0))))))),MAX($D$16,POWER((ABS(K400)^2)/($I$5*MAX(F400,0.1)^2),1/3))),MAX($D$16,IFERROR(L400,0)))))))</f>
        <v/>
      </c>
      <c r="M400">
        <f>((F400)+(G400)*(L400))*(L400)</f>
        <v/>
      </c>
      <c r="N400">
        <f>(((F400)+(G400)*(L400))*(L400))/MAX((F400)+2*(L400)*SQRT(1+(G400)^2),1E-6)</f>
        <v/>
      </c>
      <c r="O400">
        <f>ABS(K400)/MAX(((F400)+(G400)*(L400))*(L400),1E-6)</f>
        <v/>
      </c>
      <c r="P400">
        <f>E400+L400</f>
        <v/>
      </c>
      <c r="Q400">
        <f>P400+((ABS(K400)/MAX(((F400)+(G400)*(L400))*(L400),1E-6))^2)/(2*$I$5)</f>
        <v/>
      </c>
      <c r="R400">
        <f>((ABS(K400)*$D$6)/(MAX(((F400)+(G400)*(L400))*(L400),1E-6)*MAX(((((F400)+(G400)*(L400))*(L400))/MAX((F400)+2*(L400)*SQRT(1+(G400)^2),1E-6))^(2/3),1E-6)))^2</f>
        <v/>
      </c>
      <c r="S400">
        <f>ABS(ABS(K400)/MAX(((F400)+(G400)*(L400))*(L400),1E-6))/SQRT($I$5*MAX((((F400)+(G400)*(L400))*(L400))/MAX((F400)+2*(G400)*(L400),1E-6),1E-6))</f>
        <v/>
      </c>
      <c r="T400">
        <f>((F400)*(L400)^2)/2+(G400)*(L400)^3/3+(ABS(K400)^2)/($I$5*MAX(((F400)+(G400)*(L400))*(L400),1E-6))</f>
        <v/>
      </c>
      <c r="U400">
        <f>IF($D$20=0,0,IFERROR(Q399-(((R399+R400)/2)*J400)-(IF(O399&gt;O400,$D$8*((O399^2-O400^2)/(2*$I$5)),$D$9*((O400^2-O399^2)/(2*$I$5)))+($D$10*(ABS(I400)/90)*(MAX(O399^2,O400^2)/(2*$I$5))))-Q400,0))</f>
        <v/>
      </c>
      <c r="V400">
        <f>IF($D$20=0,1,IFERROR(IF(ROUND(S400,3)=1,1,IF(AND(ABS(U400)&lt;$D$19,S400&gt;1),1,0)),0))</f>
        <v/>
      </c>
      <c r="W400">
        <f>IF($D$20=0,IFERROR(W401,MAX($D$16,POWER((ABS(K400)^2)/($I$5*MAX(F400,0.1)^2),1/3))),IF(IFERROR(AG401,0)=0,IFERROR(W401,MAX($D$16,POWER((ABS(K400)^2)/($I$5*MAX(F400,0.1)^2),1/3))),IF(OR(IFERROR(W400,0)=0,IFERROR(AD401,0)&gt;1),MAX($D$16,POWER((ABS(K400)^2)/($I$5*MAX(F400,0.1)^2),1/3)),IF(IFERROR(AF400,0)&gt;0,MAX($D$16,IFERROR(W400,0)+((IFERROR(AF400,0))*$D$18*IF((IFERROR(AD400,0))&lt;1,1,-1))),IF(IFERROR(AF400,0)&lt;0,IF(ABS((MAX($D$16,POWER((ABS(K400)^2)/($I$5*MAX(F400,0.1)^2),1/3)))-IFERROR(W400,0))&gt;$D$19,MAX($D$16,IF((MAX($D$16,POWER((ABS(K400)^2)/($I$5*MAX(F400,0.1)^2),1/3)))&gt;IFERROR(W400,0),MIN((MAX($D$16,POWER((ABS(K400)^2)/($I$5*MAX(F400,0.1)^2),1/3))),IFERROR(W400,0)+(MIN(ABS(IFERROR(AF400,0))*$D$18,ABS((MAX($D$16,POWER((ABS(K400)^2)/($I$5*MAX(F400,0.1)^2),1/3)))-IFERROR(W400,0))))),MAX((MAX($D$16,POWER((ABS(K400)^2)/($I$5*MAX(F400,0.1)^2),1/3))),IFERROR(W400,0)-(MIN(ABS(IFERROR(AF400,0))*$D$18,ABS((MAX($D$16,POWER((ABS(K400)^2)/($I$5*MAX(F400,0.1)^2),1/3)))-IFERROR(W400,0))))))),MAX($D$16,POWER((ABS(K400)^2)/($I$5*MAX(F400,0.1)^2),1/3))),MAX($D$16,IFERROR(W400,0)))))))</f>
        <v/>
      </c>
      <c r="X400">
        <f>((F400)+(G400)*(W400))*(W400)</f>
        <v/>
      </c>
      <c r="Y400">
        <f>(((F400)+(G400)*(W400))*(W400))/MAX((F400)+2*(W400)*SQRT(1+(G400)^2),1E-6)</f>
        <v/>
      </c>
      <c r="Z400">
        <f>ABS(K400)/MAX(((F400)+(G400)*(W400))*(W400),1E-6)</f>
        <v/>
      </c>
      <c r="AA400">
        <f>E400+W400</f>
        <v/>
      </c>
      <c r="AB400">
        <f>AA400+((ABS(K400)/MAX(((F400)+(G400)*(W400))*(W400),1E-6))^2)/(2*$I$5)</f>
        <v/>
      </c>
      <c r="AC400">
        <f>((ABS(K400)*$D$6)/(MAX(((F400)+(G400)*(W400))*(W400),1E-6)*MAX(((((F400)+(G400)*(W400))*(W400))/MAX((F400)+2*(W400)*SQRT(1+(G400)^2),1E-6))^(2/3),1E-6)))^2</f>
        <v/>
      </c>
      <c r="AD400">
        <f>ABS(ABS(K400)/MAX(((F400)+(G400)*(W400))*(W400),1E-6))/SQRT($I$5*MAX((((F400)+(G400)*(W400))*(W400))/MAX((F400)+2*(G400)*(W400),1E-6),1E-6))</f>
        <v/>
      </c>
      <c r="AE400">
        <f>((F400)*(W400)^2)/2+(G400)*(W400)^3/3+(ABS(K400)^2)/($I$5*MAX(((F400)+(G400)*(W400))*(W400),1E-6))</f>
        <v/>
      </c>
      <c r="AF400">
        <f>IF($D$20=0,0,IFERROR(AB401+(((AC400+AC401)/2)*J401)+(IF(Z400&gt;Z401,$D$8*((Z400^2-Z401^2)/(2*$I$5)),$D$9*((Z401^2-Z400^2)/(2*$I$5)))+($D$10*(ABS(I401)/90)*(MAX(Z400^2,Z401^2)/(2*$I$5))))-AB400,0))</f>
        <v/>
      </c>
      <c r="AG400">
        <f>IF($D$20=0,1,IFERROR(IF(ROUND(AD400,3)=1,1,IF(AND(ABS(AF400)&lt;$D$19,AD400&lt;1),1,0)),0))</f>
        <v/>
      </c>
      <c r="AH400">
        <f>IFERROR(IF(V32="Supercritical",MAX($D$16,IFERROR(L400,MAX($D$16,POWER((ABS(K400)^2)/($I$5*MAX(F400,0.1)^2),1/3)))),IF(V32="Subcritical",MAX($D$16,IFERROR(W400,MAX($D$16,POWER((ABS(K400)^2)/($I$5*MAX(F400,0.1)^2),1/3)))),IF(AND(IFERROR(V400,0)=1,IFERROR(AG400,0)=1),IF(IFERROR(T400,-1E99)&gt;=IFERROR(AE400,-1E99),MAX($D$16,IFERROR(L400,MAX($D$16,POWER((ABS(K400)^2)/($I$5*MAX(F400,0.1)^2),1/3)))),MAX($D$16,IFERROR(W400,MAX($D$16,POWER((ABS(K400)^2)/($I$5*MAX(F400,0.1)^2),1/3))))),IF(IFERROR(V400,0)=1,MAX($D$16,IFERROR(L400,MAX($D$16,POWER((ABS(K400)^2)/($I$5*MAX(F400,0.1)^2),1/3)))),IF(IFERROR(AG400,0)=1,MAX($D$16,IFERROR(W400,MAX($D$16,POWER((ABS(K400)^2)/($I$5*MAX(F400,0.1)^2),1/3)))),MAX($D$16,POWER((ABS(K400)^2)/($I$5*MAX(F400,0.1)^2),1/3))))))),MAX($D$16,POWER((ABS(K400)^2)/($I$5*MAX(F400,0.1)^2),1/3)))</f>
        <v/>
      </c>
      <c r="AI400">
        <f>E400+AH400</f>
        <v/>
      </c>
      <c r="AJ400">
        <f>AI400+((ABS(K400)/MAX(((F400)+(G400)*(AH400))*(AH400),1E-6))^2)/(2*$I$5)</f>
        <v/>
      </c>
      <c r="AM400" t="n">
        <v>0</v>
      </c>
      <c r="AN400" t="n">
        <v>0</v>
      </c>
      <c r="AO400">
        <f>AM400+AN400</f>
        <v/>
      </c>
      <c r="AP400">
        <f>AP399+AO400</f>
        <v/>
      </c>
      <c r="AQ400">
        <f>ABS(ABS(K400)/MAX(((F400)+(G400)*(AH400))*(AH400),1E-6))/SQRT($I$5*MAX((((F400)+(G400)*(AH400))*(AH400))/MAX((F400)+2*(G400)*(AH400),1E-6),1E-6))</f>
        <v/>
      </c>
      <c r="AR400">
        <f>IF(AQ400&lt;1,"Subcritical","Supercritical")</f>
        <v/>
      </c>
      <c r="AS400">
        <f>((ABS(K400)*$D$6)/(MAX(((F400)+(G400)*(AH400))*(AH400),1E-6)*MAX(((((F400)+(G400)*(AH400))*(AH400))/MAX((F400)+2*(AH400)*SQRT(1+(G400)^2),1E-6))^(2/3),1E-6)))^2</f>
        <v/>
      </c>
    </row>
    <row r="401">
      <c r="A401" t="n">
        <v>252</v>
      </c>
      <c r="B401" t="n">
        <v>250.928</v>
      </c>
      <c r="C401" t="n">
        <v>616334.193</v>
      </c>
      <c r="D401" t="n">
        <v>3097684.988</v>
      </c>
      <c r="E401" t="n">
        <v>632.4365</v>
      </c>
      <c r="F401" t="n">
        <v>4.527</v>
      </c>
      <c r="G401" t="n">
        <v>0</v>
      </c>
      <c r="H401" t="inlineStr">
        <is>
          <t>Normal</t>
        </is>
      </c>
      <c r="I401" t="n">
        <v>0</v>
      </c>
      <c r="J401">
        <f>B401-B400</f>
        <v/>
      </c>
      <c r="K401">
        <f>MAX(0,K400-AO400)</f>
        <v/>
      </c>
      <c r="L401">
        <f>IF($D$20=0,IFERROR(L400,MAX($D$16,POWER((ABS(K401)^2)/($I$5*MAX(F401,0.1)^2),1/3))),IF(IFERROR(V400,0)=0,IFERROR(L400,MAX($D$16,POWER((ABS(K401)^2)/($I$5*MAX(F401,0.1)^2),1/3))),IF(OR(IFERROR(L401,0)=0,IFERROR(S400,0)&lt;1,IFERROR(S401,0)&lt;1),MAX($D$16,POWER((ABS(K401)^2)/($I$5*MAX(F401,0.1)^2),1/3)),IF(IFERROR(U401,0)&gt;0,MAX($D$16,IFERROR(L401,0)+((IFERROR(U401,0))*$D$18*IF((IFERROR(S401,0))&lt;1,1,-1))),IF(IFERROR(U401,0)&lt;0,IF(ABS((MAX($D$16,POWER((ABS(K401)^2)/($I$5*MAX(F401,0.1)^2),1/3)))-IFERROR(L401,0))&gt;$D$19,MAX($D$16,IF((MAX($D$16,POWER((ABS(K401)^2)/($I$5*MAX(F401,0.1)^2),1/3)))&gt;IFERROR(L401,0),MIN((MAX($D$16,POWER((ABS(K401)^2)/($I$5*MAX(F401,0.1)^2),1/3))),IFERROR(L401,0)+(MIN(ABS(IFERROR(U401,0))*$D$18,ABS((MAX($D$16,POWER((ABS(K401)^2)/($I$5*MAX(F401,0.1)^2),1/3)))-IFERROR(L401,0))))),MAX((MAX($D$16,POWER((ABS(K401)^2)/($I$5*MAX(F401,0.1)^2),1/3))),IFERROR(L401,0)-(MIN(ABS(IFERROR(U401,0))*$D$18,ABS((MAX($D$16,POWER((ABS(K401)^2)/($I$5*MAX(F401,0.1)^2),1/3)))-IFERROR(L401,0))))))),MAX($D$16,POWER((ABS(K401)^2)/($I$5*MAX(F401,0.1)^2),1/3))),MAX($D$16,IFERROR(L401,0)))))))</f>
        <v/>
      </c>
      <c r="M401">
        <f>((F401)+(G401)*(L401))*(L401)</f>
        <v/>
      </c>
      <c r="N401">
        <f>(((F401)+(G401)*(L401))*(L401))/MAX((F401)+2*(L401)*SQRT(1+(G401)^2),1E-6)</f>
        <v/>
      </c>
      <c r="O401">
        <f>ABS(K401)/MAX(((F401)+(G401)*(L401))*(L401),1E-6)</f>
        <v/>
      </c>
      <c r="P401">
        <f>E401+L401</f>
        <v/>
      </c>
      <c r="Q401">
        <f>P401+((ABS(K401)/MAX(((F401)+(G401)*(L401))*(L401),1E-6))^2)/(2*$I$5)</f>
        <v/>
      </c>
      <c r="R401">
        <f>((ABS(K401)*$D$6)/(MAX(((F401)+(G401)*(L401))*(L401),1E-6)*MAX(((((F401)+(G401)*(L401))*(L401))/MAX((F401)+2*(L401)*SQRT(1+(G401)^2),1E-6))^(2/3),1E-6)))^2</f>
        <v/>
      </c>
      <c r="S401">
        <f>ABS(ABS(K401)/MAX(((F401)+(G401)*(L401))*(L401),1E-6))/SQRT($I$5*MAX((((F401)+(G401)*(L401))*(L401))/MAX((F401)+2*(G401)*(L401),1E-6),1E-6))</f>
        <v/>
      </c>
      <c r="T401">
        <f>((F401)*(L401)^2)/2+(G401)*(L401)^3/3+(ABS(K401)^2)/($I$5*MAX(((F401)+(G401)*(L401))*(L401),1E-6))</f>
        <v/>
      </c>
      <c r="U401">
        <f>IF($D$20=0,0,IFERROR(Q400-(((R400+R401)/2)*J401)-(IF(O400&gt;O401,$D$8*((O400^2-O401^2)/(2*$I$5)),$D$9*((O401^2-O400^2)/(2*$I$5)))+($D$10*(ABS(I401)/90)*(MAX(O400^2,O401^2)/(2*$I$5))))-Q401,0))</f>
        <v/>
      </c>
      <c r="V401">
        <f>IF($D$20=0,1,IFERROR(IF(ROUND(S401,3)=1,1,IF(AND(ABS(U401)&lt;$D$19,S401&gt;1),1,0)),0))</f>
        <v/>
      </c>
      <c r="W401">
        <f>IF($D$20=0,IFERROR(W402,MAX($D$16,POWER((ABS(K401)^2)/($I$5*MAX(F401,0.1)^2),1/3))),IF(IFERROR(AG402,0)=0,IFERROR(W402,MAX($D$16,POWER((ABS(K401)^2)/($I$5*MAX(F401,0.1)^2),1/3))),IF(OR(IFERROR(W401,0)=0,IFERROR(AD402,0)&gt;1),MAX($D$16,POWER((ABS(K401)^2)/($I$5*MAX(F401,0.1)^2),1/3)),IF(IFERROR(AF401,0)&gt;0,MAX($D$16,IFERROR(W401,0)+((IFERROR(AF401,0))*$D$18*IF((IFERROR(AD401,0))&lt;1,1,-1))),IF(IFERROR(AF401,0)&lt;0,IF(ABS((MAX($D$16,POWER((ABS(K401)^2)/($I$5*MAX(F401,0.1)^2),1/3)))-IFERROR(W401,0))&gt;$D$19,MAX($D$16,IF((MAX($D$16,POWER((ABS(K401)^2)/($I$5*MAX(F401,0.1)^2),1/3)))&gt;IFERROR(W401,0),MIN((MAX($D$16,POWER((ABS(K401)^2)/($I$5*MAX(F401,0.1)^2),1/3))),IFERROR(W401,0)+(MIN(ABS(IFERROR(AF401,0))*$D$18,ABS((MAX($D$16,POWER((ABS(K401)^2)/($I$5*MAX(F401,0.1)^2),1/3)))-IFERROR(W401,0))))),MAX((MAX($D$16,POWER((ABS(K401)^2)/($I$5*MAX(F401,0.1)^2),1/3))),IFERROR(W401,0)-(MIN(ABS(IFERROR(AF401,0))*$D$18,ABS((MAX($D$16,POWER((ABS(K401)^2)/($I$5*MAX(F401,0.1)^2),1/3)))-IFERROR(W401,0))))))),MAX($D$16,POWER((ABS(K401)^2)/($I$5*MAX(F401,0.1)^2),1/3))),MAX($D$16,IFERROR(W401,0)))))))</f>
        <v/>
      </c>
      <c r="X401">
        <f>((F401)+(G401)*(W401))*(W401)</f>
        <v/>
      </c>
      <c r="Y401">
        <f>(((F401)+(G401)*(W401))*(W401))/MAX((F401)+2*(W401)*SQRT(1+(G401)^2),1E-6)</f>
        <v/>
      </c>
      <c r="Z401">
        <f>ABS(K401)/MAX(((F401)+(G401)*(W401))*(W401),1E-6)</f>
        <v/>
      </c>
      <c r="AA401">
        <f>E401+W401</f>
        <v/>
      </c>
      <c r="AB401">
        <f>AA401+((ABS(K401)/MAX(((F401)+(G401)*(W401))*(W401),1E-6))^2)/(2*$I$5)</f>
        <v/>
      </c>
      <c r="AC401">
        <f>((ABS(K401)*$D$6)/(MAX(((F401)+(G401)*(W401))*(W401),1E-6)*MAX(((((F401)+(G401)*(W401))*(W401))/MAX((F401)+2*(W401)*SQRT(1+(G401)^2),1E-6))^(2/3),1E-6)))^2</f>
        <v/>
      </c>
      <c r="AD401">
        <f>ABS(ABS(K401)/MAX(((F401)+(G401)*(W401))*(W401),1E-6))/SQRT($I$5*MAX((((F401)+(G401)*(W401))*(W401))/MAX((F401)+2*(G401)*(W401),1E-6),1E-6))</f>
        <v/>
      </c>
      <c r="AE401">
        <f>((F401)*(W401)^2)/2+(G401)*(W401)^3/3+(ABS(K401)^2)/($I$5*MAX(((F401)+(G401)*(W401))*(W401),1E-6))</f>
        <v/>
      </c>
      <c r="AF401">
        <f>IF($D$20=0,0,IFERROR(AB402+(((AC401+AC402)/2)*J402)+(IF(Z401&gt;Z402,$D$8*((Z401^2-Z402^2)/(2*$I$5)),$D$9*((Z402^2-Z401^2)/(2*$I$5)))+($D$10*(ABS(I402)/90)*(MAX(Z401^2,Z402^2)/(2*$I$5))))-AB401,0))</f>
        <v/>
      </c>
      <c r="AG401">
        <f>IF($D$20=0,1,IFERROR(IF(ROUND(AD401,3)=1,1,IF(AND(ABS(AF401)&lt;$D$19,AD401&lt;1),1,0)),0))</f>
        <v/>
      </c>
      <c r="AH401">
        <f>IFERROR(IF(V32="Supercritical",MAX($D$16,IFERROR(L401,MAX($D$16,POWER((ABS(K401)^2)/($I$5*MAX(F401,0.1)^2),1/3)))),IF(V32="Subcritical",MAX($D$16,IFERROR(W401,MAX($D$16,POWER((ABS(K401)^2)/($I$5*MAX(F401,0.1)^2),1/3)))),IF(AND(IFERROR(V401,0)=1,IFERROR(AG401,0)=1),IF(IFERROR(T401,-1E99)&gt;=IFERROR(AE401,-1E99),MAX($D$16,IFERROR(L401,MAX($D$16,POWER((ABS(K401)^2)/($I$5*MAX(F401,0.1)^2),1/3)))),MAX($D$16,IFERROR(W401,MAX($D$16,POWER((ABS(K401)^2)/($I$5*MAX(F401,0.1)^2),1/3))))),IF(IFERROR(V401,0)=1,MAX($D$16,IFERROR(L401,MAX($D$16,POWER((ABS(K401)^2)/($I$5*MAX(F401,0.1)^2),1/3)))),IF(IFERROR(AG401,0)=1,MAX($D$16,IFERROR(W401,MAX($D$16,POWER((ABS(K401)^2)/($I$5*MAX(F401,0.1)^2),1/3)))),MAX($D$16,POWER((ABS(K401)^2)/($I$5*MAX(F401,0.1)^2),1/3))))))),MAX($D$16,POWER((ABS(K401)^2)/($I$5*MAX(F401,0.1)^2),1/3)))</f>
        <v/>
      </c>
      <c r="AI401">
        <f>E401+AH401</f>
        <v/>
      </c>
      <c r="AJ401">
        <f>AI401+((ABS(K401)/MAX(((F401)+(G401)*(AH401))*(AH401),1E-6))^2)/(2*$I$5)</f>
        <v/>
      </c>
      <c r="AM401" t="n">
        <v>0</v>
      </c>
      <c r="AN401" t="n">
        <v>0</v>
      </c>
      <c r="AO401">
        <f>AM401+AN401</f>
        <v/>
      </c>
      <c r="AP401">
        <f>AP400+AO401</f>
        <v/>
      </c>
      <c r="AQ401">
        <f>ABS(ABS(K401)/MAX(((F401)+(G401)*(AH401))*(AH401),1E-6))/SQRT($I$5*MAX((((F401)+(G401)*(AH401))*(AH401))/MAX((F401)+2*(G401)*(AH401),1E-6),1E-6))</f>
        <v/>
      </c>
      <c r="AR401">
        <f>IF(AQ401&lt;1,"Subcritical","Supercritical")</f>
        <v/>
      </c>
      <c r="AS401">
        <f>((ABS(K401)*$D$6)/(MAX(((F401)+(G401)*(AH401))*(AH401),1E-6)*MAX(((((F401)+(G401)*(AH401))*(AH401))/MAX((F401)+2*(AH401)*SQRT(1+(G401)^2),1E-6))^(2/3),1E-6)))^2</f>
        <v/>
      </c>
    </row>
    <row r="402">
      <c r="A402" t="n">
        <v>253</v>
      </c>
      <c r="B402" t="n">
        <v>251.928</v>
      </c>
      <c r="C402" t="n">
        <v>616333.347</v>
      </c>
      <c r="D402" t="n">
        <v>3097684.455</v>
      </c>
      <c r="E402" t="n">
        <v>632.436</v>
      </c>
      <c r="F402" t="n">
        <v>4.527</v>
      </c>
      <c r="G402" t="n">
        <v>0</v>
      </c>
      <c r="H402" t="inlineStr">
        <is>
          <t>Normal</t>
        </is>
      </c>
      <c r="I402" t="n">
        <v>0</v>
      </c>
      <c r="J402">
        <f>B402-B401</f>
        <v/>
      </c>
      <c r="K402">
        <f>MAX(0,K401-AO401)</f>
        <v/>
      </c>
      <c r="L402">
        <f>IF($D$20=0,IFERROR(L401,MAX($D$16,POWER((ABS(K402)^2)/($I$5*MAX(F402,0.1)^2),1/3))),IF(IFERROR(V401,0)=0,IFERROR(L401,MAX($D$16,POWER((ABS(K402)^2)/($I$5*MAX(F402,0.1)^2),1/3))),IF(OR(IFERROR(L402,0)=0,IFERROR(S401,0)&lt;1,IFERROR(S402,0)&lt;1),MAX($D$16,POWER((ABS(K402)^2)/($I$5*MAX(F402,0.1)^2),1/3)),IF(IFERROR(U402,0)&gt;0,MAX($D$16,IFERROR(L402,0)+((IFERROR(U402,0))*$D$18*IF((IFERROR(S402,0))&lt;1,1,-1))),IF(IFERROR(U402,0)&lt;0,IF(ABS((MAX($D$16,POWER((ABS(K402)^2)/($I$5*MAX(F402,0.1)^2),1/3)))-IFERROR(L402,0))&gt;$D$19,MAX($D$16,IF((MAX($D$16,POWER((ABS(K402)^2)/($I$5*MAX(F402,0.1)^2),1/3)))&gt;IFERROR(L402,0),MIN((MAX($D$16,POWER((ABS(K402)^2)/($I$5*MAX(F402,0.1)^2),1/3))),IFERROR(L402,0)+(MIN(ABS(IFERROR(U402,0))*$D$18,ABS((MAX($D$16,POWER((ABS(K402)^2)/($I$5*MAX(F402,0.1)^2),1/3)))-IFERROR(L402,0))))),MAX((MAX($D$16,POWER((ABS(K402)^2)/($I$5*MAX(F402,0.1)^2),1/3))),IFERROR(L402,0)-(MIN(ABS(IFERROR(U402,0))*$D$18,ABS((MAX($D$16,POWER((ABS(K402)^2)/($I$5*MAX(F402,0.1)^2),1/3)))-IFERROR(L402,0))))))),MAX($D$16,POWER((ABS(K402)^2)/($I$5*MAX(F402,0.1)^2),1/3))),MAX($D$16,IFERROR(L402,0)))))))</f>
        <v/>
      </c>
      <c r="M402">
        <f>((F402)+(G402)*(L402))*(L402)</f>
        <v/>
      </c>
      <c r="N402">
        <f>(((F402)+(G402)*(L402))*(L402))/MAX((F402)+2*(L402)*SQRT(1+(G402)^2),1E-6)</f>
        <v/>
      </c>
      <c r="O402">
        <f>ABS(K402)/MAX(((F402)+(G402)*(L402))*(L402),1E-6)</f>
        <v/>
      </c>
      <c r="P402">
        <f>E402+L402</f>
        <v/>
      </c>
      <c r="Q402">
        <f>P402+((ABS(K402)/MAX(((F402)+(G402)*(L402))*(L402),1E-6))^2)/(2*$I$5)</f>
        <v/>
      </c>
      <c r="R402">
        <f>((ABS(K402)*$D$6)/(MAX(((F402)+(G402)*(L402))*(L402),1E-6)*MAX(((((F402)+(G402)*(L402))*(L402))/MAX((F402)+2*(L402)*SQRT(1+(G402)^2),1E-6))^(2/3),1E-6)))^2</f>
        <v/>
      </c>
      <c r="S402">
        <f>ABS(ABS(K402)/MAX(((F402)+(G402)*(L402))*(L402),1E-6))/SQRT($I$5*MAX((((F402)+(G402)*(L402))*(L402))/MAX((F402)+2*(G402)*(L402),1E-6),1E-6))</f>
        <v/>
      </c>
      <c r="T402">
        <f>((F402)*(L402)^2)/2+(G402)*(L402)^3/3+(ABS(K402)^2)/($I$5*MAX(((F402)+(G402)*(L402))*(L402),1E-6))</f>
        <v/>
      </c>
      <c r="U402">
        <f>IF($D$20=0,0,IFERROR(Q401-(((R401+R402)/2)*J402)-(IF(O401&gt;O402,$D$8*((O401^2-O402^2)/(2*$I$5)),$D$9*((O402^2-O401^2)/(2*$I$5)))+($D$10*(ABS(I402)/90)*(MAX(O401^2,O402^2)/(2*$I$5))))-Q402,0))</f>
        <v/>
      </c>
      <c r="V402">
        <f>IF($D$20=0,1,IFERROR(IF(ROUND(S402,3)=1,1,IF(AND(ABS(U402)&lt;$D$19,S402&gt;1),1,0)),0))</f>
        <v/>
      </c>
      <c r="W402">
        <f>IF($D$20=0,IFERROR(W403,MAX($D$16,POWER((ABS(K402)^2)/($I$5*MAX(F402,0.1)^2),1/3))),IF(IFERROR(AG403,0)=0,IFERROR(W403,MAX($D$16,POWER((ABS(K402)^2)/($I$5*MAX(F402,0.1)^2),1/3))),IF(OR(IFERROR(W402,0)=0,IFERROR(AD403,0)&gt;1),MAX($D$16,POWER((ABS(K402)^2)/($I$5*MAX(F402,0.1)^2),1/3)),IF(IFERROR(AF402,0)&gt;0,MAX($D$16,IFERROR(W402,0)+((IFERROR(AF402,0))*$D$18*IF((IFERROR(AD402,0))&lt;1,1,-1))),IF(IFERROR(AF402,0)&lt;0,IF(ABS((MAX($D$16,POWER((ABS(K402)^2)/($I$5*MAX(F402,0.1)^2),1/3)))-IFERROR(W402,0))&gt;$D$19,MAX($D$16,IF((MAX($D$16,POWER((ABS(K402)^2)/($I$5*MAX(F402,0.1)^2),1/3)))&gt;IFERROR(W402,0),MIN((MAX($D$16,POWER((ABS(K402)^2)/($I$5*MAX(F402,0.1)^2),1/3))),IFERROR(W402,0)+(MIN(ABS(IFERROR(AF402,0))*$D$18,ABS((MAX($D$16,POWER((ABS(K402)^2)/($I$5*MAX(F402,0.1)^2),1/3)))-IFERROR(W402,0))))),MAX((MAX($D$16,POWER((ABS(K402)^2)/($I$5*MAX(F402,0.1)^2),1/3))),IFERROR(W402,0)-(MIN(ABS(IFERROR(AF402,0))*$D$18,ABS((MAX($D$16,POWER((ABS(K402)^2)/($I$5*MAX(F402,0.1)^2),1/3)))-IFERROR(W402,0))))))),MAX($D$16,POWER((ABS(K402)^2)/($I$5*MAX(F402,0.1)^2),1/3))),MAX($D$16,IFERROR(W402,0)))))))</f>
        <v/>
      </c>
      <c r="X402">
        <f>((F402)+(G402)*(W402))*(W402)</f>
        <v/>
      </c>
      <c r="Y402">
        <f>(((F402)+(G402)*(W402))*(W402))/MAX((F402)+2*(W402)*SQRT(1+(G402)^2),1E-6)</f>
        <v/>
      </c>
      <c r="Z402">
        <f>ABS(K402)/MAX(((F402)+(G402)*(W402))*(W402),1E-6)</f>
        <v/>
      </c>
      <c r="AA402">
        <f>E402+W402</f>
        <v/>
      </c>
      <c r="AB402">
        <f>AA402+((ABS(K402)/MAX(((F402)+(G402)*(W402))*(W402),1E-6))^2)/(2*$I$5)</f>
        <v/>
      </c>
      <c r="AC402">
        <f>((ABS(K402)*$D$6)/(MAX(((F402)+(G402)*(W402))*(W402),1E-6)*MAX(((((F402)+(G402)*(W402))*(W402))/MAX((F402)+2*(W402)*SQRT(1+(G402)^2),1E-6))^(2/3),1E-6)))^2</f>
        <v/>
      </c>
      <c r="AD402">
        <f>ABS(ABS(K402)/MAX(((F402)+(G402)*(W402))*(W402),1E-6))/SQRT($I$5*MAX((((F402)+(G402)*(W402))*(W402))/MAX((F402)+2*(G402)*(W402),1E-6),1E-6))</f>
        <v/>
      </c>
      <c r="AE402">
        <f>((F402)*(W402)^2)/2+(G402)*(W402)^3/3+(ABS(K402)^2)/($I$5*MAX(((F402)+(G402)*(W402))*(W402),1E-6))</f>
        <v/>
      </c>
      <c r="AF402">
        <f>IF($D$20=0,0,IFERROR(AB403+(((AC402+AC403)/2)*J403)+(IF(Z402&gt;Z403,$D$8*((Z402^2-Z403^2)/(2*$I$5)),$D$9*((Z403^2-Z402^2)/(2*$I$5)))+($D$10*(ABS(I403)/90)*(MAX(Z402^2,Z403^2)/(2*$I$5))))-AB402,0))</f>
        <v/>
      </c>
      <c r="AG402">
        <f>IF($D$20=0,1,IFERROR(IF(ROUND(AD402,3)=1,1,IF(AND(ABS(AF402)&lt;$D$19,AD402&lt;1),1,0)),0))</f>
        <v/>
      </c>
      <c r="AH402">
        <f>IFERROR(IF(V32="Supercritical",MAX($D$16,IFERROR(L402,MAX($D$16,POWER((ABS(K402)^2)/($I$5*MAX(F402,0.1)^2),1/3)))),IF(V32="Subcritical",MAX($D$16,IFERROR(W402,MAX($D$16,POWER((ABS(K402)^2)/($I$5*MAX(F402,0.1)^2),1/3)))),IF(AND(IFERROR(V402,0)=1,IFERROR(AG402,0)=1),IF(IFERROR(T402,-1E99)&gt;=IFERROR(AE402,-1E99),MAX($D$16,IFERROR(L402,MAX($D$16,POWER((ABS(K402)^2)/($I$5*MAX(F402,0.1)^2),1/3)))),MAX($D$16,IFERROR(W402,MAX($D$16,POWER((ABS(K402)^2)/($I$5*MAX(F402,0.1)^2),1/3))))),IF(IFERROR(V402,0)=1,MAX($D$16,IFERROR(L402,MAX($D$16,POWER((ABS(K402)^2)/($I$5*MAX(F402,0.1)^2),1/3)))),IF(IFERROR(AG402,0)=1,MAX($D$16,IFERROR(W402,MAX($D$16,POWER((ABS(K402)^2)/($I$5*MAX(F402,0.1)^2),1/3)))),MAX($D$16,POWER((ABS(K402)^2)/($I$5*MAX(F402,0.1)^2),1/3))))))),MAX($D$16,POWER((ABS(K402)^2)/($I$5*MAX(F402,0.1)^2),1/3)))</f>
        <v/>
      </c>
      <c r="AI402">
        <f>E402+AH402</f>
        <v/>
      </c>
      <c r="AJ402">
        <f>AI402+((ABS(K402)/MAX(((F402)+(G402)*(AH402))*(AH402),1E-6))^2)/(2*$I$5)</f>
        <v/>
      </c>
      <c r="AM402" t="n">
        <v>0</v>
      </c>
      <c r="AN402" t="n">
        <v>0</v>
      </c>
      <c r="AO402">
        <f>AM402+AN402</f>
        <v/>
      </c>
      <c r="AP402">
        <f>AP401+AO402</f>
        <v/>
      </c>
      <c r="AQ402">
        <f>ABS(ABS(K402)/MAX(((F402)+(G402)*(AH402))*(AH402),1E-6))/SQRT($I$5*MAX((((F402)+(G402)*(AH402))*(AH402))/MAX((F402)+2*(G402)*(AH402),1E-6),1E-6))</f>
        <v/>
      </c>
      <c r="AR402">
        <f>IF(AQ402&lt;1,"Subcritical","Supercritical")</f>
        <v/>
      </c>
      <c r="AS402">
        <f>((ABS(K402)*$D$6)/(MAX(((F402)+(G402)*(AH402))*(AH402),1E-6)*MAX(((((F402)+(G402)*(AH402))*(AH402))/MAX((F402)+2*(AH402)*SQRT(1+(G402)^2),1E-6))^(2/3),1E-6)))^2</f>
        <v/>
      </c>
    </row>
    <row r="403">
      <c r="A403" t="n">
        <v>254</v>
      </c>
      <c r="B403" t="n">
        <v>252.928</v>
      </c>
      <c r="C403" t="n">
        <v>616332.501</v>
      </c>
      <c r="D403" t="n">
        <v>3097683.922</v>
      </c>
      <c r="E403" t="n">
        <v>632.4355</v>
      </c>
      <c r="F403" t="n">
        <v>4.527</v>
      </c>
      <c r="G403" t="n">
        <v>0</v>
      </c>
      <c r="H403" t="inlineStr">
        <is>
          <t>Normal</t>
        </is>
      </c>
      <c r="I403" t="n">
        <v>0</v>
      </c>
      <c r="J403">
        <f>B403-B402</f>
        <v/>
      </c>
      <c r="K403">
        <f>MAX(0,K402-AO402)</f>
        <v/>
      </c>
      <c r="L403">
        <f>IF($D$20=0,IFERROR(L402,MAX($D$16,POWER((ABS(K403)^2)/($I$5*MAX(F403,0.1)^2),1/3))),IF(IFERROR(V402,0)=0,IFERROR(L402,MAX($D$16,POWER((ABS(K403)^2)/($I$5*MAX(F403,0.1)^2),1/3))),IF(OR(IFERROR(L403,0)=0,IFERROR(S402,0)&lt;1,IFERROR(S403,0)&lt;1),MAX($D$16,POWER((ABS(K403)^2)/($I$5*MAX(F403,0.1)^2),1/3)),IF(IFERROR(U403,0)&gt;0,MAX($D$16,IFERROR(L403,0)+((IFERROR(U403,0))*$D$18*IF((IFERROR(S403,0))&lt;1,1,-1))),IF(IFERROR(U403,0)&lt;0,IF(ABS((MAX($D$16,POWER((ABS(K403)^2)/($I$5*MAX(F403,0.1)^2),1/3)))-IFERROR(L403,0))&gt;$D$19,MAX($D$16,IF((MAX($D$16,POWER((ABS(K403)^2)/($I$5*MAX(F403,0.1)^2),1/3)))&gt;IFERROR(L403,0),MIN((MAX($D$16,POWER((ABS(K403)^2)/($I$5*MAX(F403,0.1)^2),1/3))),IFERROR(L403,0)+(MIN(ABS(IFERROR(U403,0))*$D$18,ABS((MAX($D$16,POWER((ABS(K403)^2)/($I$5*MAX(F403,0.1)^2),1/3)))-IFERROR(L403,0))))),MAX((MAX($D$16,POWER((ABS(K403)^2)/($I$5*MAX(F403,0.1)^2),1/3))),IFERROR(L403,0)-(MIN(ABS(IFERROR(U403,0))*$D$18,ABS((MAX($D$16,POWER((ABS(K403)^2)/($I$5*MAX(F403,0.1)^2),1/3)))-IFERROR(L403,0))))))),MAX($D$16,POWER((ABS(K403)^2)/($I$5*MAX(F403,0.1)^2),1/3))),MAX($D$16,IFERROR(L403,0)))))))</f>
        <v/>
      </c>
      <c r="M403">
        <f>((F403)+(G403)*(L403))*(L403)</f>
        <v/>
      </c>
      <c r="N403">
        <f>(((F403)+(G403)*(L403))*(L403))/MAX((F403)+2*(L403)*SQRT(1+(G403)^2),1E-6)</f>
        <v/>
      </c>
      <c r="O403">
        <f>ABS(K403)/MAX(((F403)+(G403)*(L403))*(L403),1E-6)</f>
        <v/>
      </c>
      <c r="P403">
        <f>E403+L403</f>
        <v/>
      </c>
      <c r="Q403">
        <f>P403+((ABS(K403)/MAX(((F403)+(G403)*(L403))*(L403),1E-6))^2)/(2*$I$5)</f>
        <v/>
      </c>
      <c r="R403">
        <f>((ABS(K403)*$D$6)/(MAX(((F403)+(G403)*(L403))*(L403),1E-6)*MAX(((((F403)+(G403)*(L403))*(L403))/MAX((F403)+2*(L403)*SQRT(1+(G403)^2),1E-6))^(2/3),1E-6)))^2</f>
        <v/>
      </c>
      <c r="S403">
        <f>ABS(ABS(K403)/MAX(((F403)+(G403)*(L403))*(L403),1E-6))/SQRT($I$5*MAX((((F403)+(G403)*(L403))*(L403))/MAX((F403)+2*(G403)*(L403),1E-6),1E-6))</f>
        <v/>
      </c>
      <c r="T403">
        <f>((F403)*(L403)^2)/2+(G403)*(L403)^3/3+(ABS(K403)^2)/($I$5*MAX(((F403)+(G403)*(L403))*(L403),1E-6))</f>
        <v/>
      </c>
      <c r="U403">
        <f>IF($D$20=0,0,IFERROR(Q402-(((R402+R403)/2)*J403)-(IF(O402&gt;O403,$D$8*((O402^2-O403^2)/(2*$I$5)),$D$9*((O403^2-O402^2)/(2*$I$5)))+($D$10*(ABS(I403)/90)*(MAX(O402^2,O403^2)/(2*$I$5))))-Q403,0))</f>
        <v/>
      </c>
      <c r="V403">
        <f>IF($D$20=0,1,IFERROR(IF(ROUND(S403,3)=1,1,IF(AND(ABS(U403)&lt;$D$19,S403&gt;1),1,0)),0))</f>
        <v/>
      </c>
      <c r="W403">
        <f>IF($D$20=0,IFERROR(W404,MAX($D$16,POWER((ABS(K403)^2)/($I$5*MAX(F403,0.1)^2),1/3))),IF(IFERROR(AG404,0)=0,IFERROR(W404,MAX($D$16,POWER((ABS(K403)^2)/($I$5*MAX(F403,0.1)^2),1/3))),IF(OR(IFERROR(W403,0)=0,IFERROR(AD404,0)&gt;1),MAX($D$16,POWER((ABS(K403)^2)/($I$5*MAX(F403,0.1)^2),1/3)),IF(IFERROR(AF403,0)&gt;0,MAX($D$16,IFERROR(W403,0)+((IFERROR(AF403,0))*$D$18*IF((IFERROR(AD403,0))&lt;1,1,-1))),IF(IFERROR(AF403,0)&lt;0,IF(ABS((MAX($D$16,POWER((ABS(K403)^2)/($I$5*MAX(F403,0.1)^2),1/3)))-IFERROR(W403,0))&gt;$D$19,MAX($D$16,IF((MAX($D$16,POWER((ABS(K403)^2)/($I$5*MAX(F403,0.1)^2),1/3)))&gt;IFERROR(W403,0),MIN((MAX($D$16,POWER((ABS(K403)^2)/($I$5*MAX(F403,0.1)^2),1/3))),IFERROR(W403,0)+(MIN(ABS(IFERROR(AF403,0))*$D$18,ABS((MAX($D$16,POWER((ABS(K403)^2)/($I$5*MAX(F403,0.1)^2),1/3)))-IFERROR(W403,0))))),MAX((MAX($D$16,POWER((ABS(K403)^2)/($I$5*MAX(F403,0.1)^2),1/3))),IFERROR(W403,0)-(MIN(ABS(IFERROR(AF403,0))*$D$18,ABS((MAX($D$16,POWER((ABS(K403)^2)/($I$5*MAX(F403,0.1)^2),1/3)))-IFERROR(W403,0))))))),MAX($D$16,POWER((ABS(K403)^2)/($I$5*MAX(F403,0.1)^2),1/3))),MAX($D$16,IFERROR(W403,0)))))))</f>
        <v/>
      </c>
      <c r="X403">
        <f>((F403)+(G403)*(W403))*(W403)</f>
        <v/>
      </c>
      <c r="Y403">
        <f>(((F403)+(G403)*(W403))*(W403))/MAX((F403)+2*(W403)*SQRT(1+(G403)^2),1E-6)</f>
        <v/>
      </c>
      <c r="Z403">
        <f>ABS(K403)/MAX(((F403)+(G403)*(W403))*(W403),1E-6)</f>
        <v/>
      </c>
      <c r="AA403">
        <f>E403+W403</f>
        <v/>
      </c>
      <c r="AB403">
        <f>AA403+((ABS(K403)/MAX(((F403)+(G403)*(W403))*(W403),1E-6))^2)/(2*$I$5)</f>
        <v/>
      </c>
      <c r="AC403">
        <f>((ABS(K403)*$D$6)/(MAX(((F403)+(G403)*(W403))*(W403),1E-6)*MAX(((((F403)+(G403)*(W403))*(W403))/MAX((F403)+2*(W403)*SQRT(1+(G403)^2),1E-6))^(2/3),1E-6)))^2</f>
        <v/>
      </c>
      <c r="AD403">
        <f>ABS(ABS(K403)/MAX(((F403)+(G403)*(W403))*(W403),1E-6))/SQRT($I$5*MAX((((F403)+(G403)*(W403))*(W403))/MAX((F403)+2*(G403)*(W403),1E-6),1E-6))</f>
        <v/>
      </c>
      <c r="AE403">
        <f>((F403)*(W403)^2)/2+(G403)*(W403)^3/3+(ABS(K403)^2)/($I$5*MAX(((F403)+(G403)*(W403))*(W403),1E-6))</f>
        <v/>
      </c>
      <c r="AF403">
        <f>IF($D$20=0,0,IFERROR(AB404+(((AC403+AC404)/2)*J404)+(IF(Z403&gt;Z404,$D$8*((Z403^2-Z404^2)/(2*$I$5)),$D$9*((Z404^2-Z403^2)/(2*$I$5)))+($D$10*(ABS(I404)/90)*(MAX(Z403^2,Z404^2)/(2*$I$5))))-AB403,0))</f>
        <v/>
      </c>
      <c r="AG403">
        <f>IF($D$20=0,1,IFERROR(IF(ROUND(AD403,3)=1,1,IF(AND(ABS(AF403)&lt;$D$19,AD403&lt;1),1,0)),0))</f>
        <v/>
      </c>
      <c r="AH403">
        <f>IFERROR(IF(V32="Supercritical",MAX($D$16,IFERROR(L403,MAX($D$16,POWER((ABS(K403)^2)/($I$5*MAX(F403,0.1)^2),1/3)))),IF(V32="Subcritical",MAX($D$16,IFERROR(W403,MAX($D$16,POWER((ABS(K403)^2)/($I$5*MAX(F403,0.1)^2),1/3)))),IF(AND(IFERROR(V403,0)=1,IFERROR(AG403,0)=1),IF(IFERROR(T403,-1E99)&gt;=IFERROR(AE403,-1E99),MAX($D$16,IFERROR(L403,MAX($D$16,POWER((ABS(K403)^2)/($I$5*MAX(F403,0.1)^2),1/3)))),MAX($D$16,IFERROR(W403,MAX($D$16,POWER((ABS(K403)^2)/($I$5*MAX(F403,0.1)^2),1/3))))),IF(IFERROR(V403,0)=1,MAX($D$16,IFERROR(L403,MAX($D$16,POWER((ABS(K403)^2)/($I$5*MAX(F403,0.1)^2),1/3)))),IF(IFERROR(AG403,0)=1,MAX($D$16,IFERROR(W403,MAX($D$16,POWER((ABS(K403)^2)/($I$5*MAX(F403,0.1)^2),1/3)))),MAX($D$16,POWER((ABS(K403)^2)/($I$5*MAX(F403,0.1)^2),1/3))))))),MAX($D$16,POWER((ABS(K403)^2)/($I$5*MAX(F403,0.1)^2),1/3)))</f>
        <v/>
      </c>
      <c r="AI403">
        <f>E403+AH403</f>
        <v/>
      </c>
      <c r="AJ403">
        <f>AI403+((ABS(K403)/MAX(((F403)+(G403)*(AH403))*(AH403),1E-6))^2)/(2*$I$5)</f>
        <v/>
      </c>
      <c r="AM403" t="n">
        <v>0</v>
      </c>
      <c r="AN403" t="n">
        <v>0</v>
      </c>
      <c r="AO403">
        <f>AM403+AN403</f>
        <v/>
      </c>
      <c r="AP403">
        <f>AP402+AO403</f>
        <v/>
      </c>
      <c r="AQ403">
        <f>ABS(ABS(K403)/MAX(((F403)+(G403)*(AH403))*(AH403),1E-6))/SQRT($I$5*MAX((((F403)+(G403)*(AH403))*(AH403))/MAX((F403)+2*(G403)*(AH403),1E-6),1E-6))</f>
        <v/>
      </c>
      <c r="AR403">
        <f>IF(AQ403&lt;1,"Subcritical","Supercritical")</f>
        <v/>
      </c>
      <c r="AS403">
        <f>((ABS(K403)*$D$6)/(MAX(((F403)+(G403)*(AH403))*(AH403),1E-6)*MAX(((((F403)+(G403)*(AH403))*(AH403))/MAX((F403)+2*(AH403)*SQRT(1+(G403)^2),1E-6))^(2/3),1E-6)))^2</f>
        <v/>
      </c>
    </row>
    <row r="404">
      <c r="A404" t="n">
        <v>255</v>
      </c>
      <c r="B404" t="n">
        <v>253.928</v>
      </c>
      <c r="C404" t="n">
        <v>616331.655</v>
      </c>
      <c r="D404" t="n">
        <v>3097683.389</v>
      </c>
      <c r="E404" t="n">
        <v>632.4349999999999</v>
      </c>
      <c r="F404" t="n">
        <v>4.527</v>
      </c>
      <c r="G404" t="n">
        <v>0</v>
      </c>
      <c r="H404" t="inlineStr">
        <is>
          <t>Normal</t>
        </is>
      </c>
      <c r="I404" t="n">
        <v>0</v>
      </c>
      <c r="J404">
        <f>B404-B403</f>
        <v/>
      </c>
      <c r="K404">
        <f>MAX(0,K403-AO403)</f>
        <v/>
      </c>
      <c r="L404">
        <f>IF($D$20=0,IFERROR(L403,MAX($D$16,POWER((ABS(K404)^2)/($I$5*MAX(F404,0.1)^2),1/3))),IF(IFERROR(V403,0)=0,IFERROR(L403,MAX($D$16,POWER((ABS(K404)^2)/($I$5*MAX(F404,0.1)^2),1/3))),IF(OR(IFERROR(L404,0)=0,IFERROR(S403,0)&lt;1,IFERROR(S404,0)&lt;1),MAX($D$16,POWER((ABS(K404)^2)/($I$5*MAX(F404,0.1)^2),1/3)),IF(IFERROR(U404,0)&gt;0,MAX($D$16,IFERROR(L404,0)+((IFERROR(U404,0))*$D$18*IF((IFERROR(S404,0))&lt;1,1,-1))),IF(IFERROR(U404,0)&lt;0,IF(ABS((MAX($D$16,POWER((ABS(K404)^2)/($I$5*MAX(F404,0.1)^2),1/3)))-IFERROR(L404,0))&gt;$D$19,MAX($D$16,IF((MAX($D$16,POWER((ABS(K404)^2)/($I$5*MAX(F404,0.1)^2),1/3)))&gt;IFERROR(L404,0),MIN((MAX($D$16,POWER((ABS(K404)^2)/($I$5*MAX(F404,0.1)^2),1/3))),IFERROR(L404,0)+(MIN(ABS(IFERROR(U404,0))*$D$18,ABS((MAX($D$16,POWER((ABS(K404)^2)/($I$5*MAX(F404,0.1)^2),1/3)))-IFERROR(L404,0))))),MAX((MAX($D$16,POWER((ABS(K404)^2)/($I$5*MAX(F404,0.1)^2),1/3))),IFERROR(L404,0)-(MIN(ABS(IFERROR(U404,0))*$D$18,ABS((MAX($D$16,POWER((ABS(K404)^2)/($I$5*MAX(F404,0.1)^2),1/3)))-IFERROR(L404,0))))))),MAX($D$16,POWER((ABS(K404)^2)/($I$5*MAX(F404,0.1)^2),1/3))),MAX($D$16,IFERROR(L404,0)))))))</f>
        <v/>
      </c>
      <c r="M404">
        <f>((F404)+(G404)*(L404))*(L404)</f>
        <v/>
      </c>
      <c r="N404">
        <f>(((F404)+(G404)*(L404))*(L404))/MAX((F404)+2*(L404)*SQRT(1+(G404)^2),1E-6)</f>
        <v/>
      </c>
      <c r="O404">
        <f>ABS(K404)/MAX(((F404)+(G404)*(L404))*(L404),1E-6)</f>
        <v/>
      </c>
      <c r="P404">
        <f>E404+L404</f>
        <v/>
      </c>
      <c r="Q404">
        <f>P404+((ABS(K404)/MAX(((F404)+(G404)*(L404))*(L404),1E-6))^2)/(2*$I$5)</f>
        <v/>
      </c>
      <c r="R404">
        <f>((ABS(K404)*$D$6)/(MAX(((F404)+(G404)*(L404))*(L404),1E-6)*MAX(((((F404)+(G404)*(L404))*(L404))/MAX((F404)+2*(L404)*SQRT(1+(G404)^2),1E-6))^(2/3),1E-6)))^2</f>
        <v/>
      </c>
      <c r="S404">
        <f>ABS(ABS(K404)/MAX(((F404)+(G404)*(L404))*(L404),1E-6))/SQRT($I$5*MAX((((F404)+(G404)*(L404))*(L404))/MAX((F404)+2*(G404)*(L404),1E-6),1E-6))</f>
        <v/>
      </c>
      <c r="T404">
        <f>((F404)*(L404)^2)/2+(G404)*(L404)^3/3+(ABS(K404)^2)/($I$5*MAX(((F404)+(G404)*(L404))*(L404),1E-6))</f>
        <v/>
      </c>
      <c r="U404">
        <f>IF($D$20=0,0,IFERROR(Q403-(((R403+R404)/2)*J404)-(IF(O403&gt;O404,$D$8*((O403^2-O404^2)/(2*$I$5)),$D$9*((O404^2-O403^2)/(2*$I$5)))+($D$10*(ABS(I404)/90)*(MAX(O403^2,O404^2)/(2*$I$5))))-Q404,0))</f>
        <v/>
      </c>
      <c r="V404">
        <f>IF($D$20=0,1,IFERROR(IF(ROUND(S404,3)=1,1,IF(AND(ABS(U404)&lt;$D$19,S404&gt;1),1,0)),0))</f>
        <v/>
      </c>
      <c r="W404">
        <f>IF($D$20=0,IFERROR(W405,MAX($D$16,POWER((ABS(K404)^2)/($I$5*MAX(F404,0.1)^2),1/3))),IF(IFERROR(AG405,0)=0,IFERROR(W405,MAX($D$16,POWER((ABS(K404)^2)/($I$5*MAX(F404,0.1)^2),1/3))),IF(OR(IFERROR(W404,0)=0,IFERROR(AD405,0)&gt;1),MAX($D$16,POWER((ABS(K404)^2)/($I$5*MAX(F404,0.1)^2),1/3)),IF(IFERROR(AF404,0)&gt;0,MAX($D$16,IFERROR(W404,0)+((IFERROR(AF404,0))*$D$18*IF((IFERROR(AD404,0))&lt;1,1,-1))),IF(IFERROR(AF404,0)&lt;0,IF(ABS((MAX($D$16,POWER((ABS(K404)^2)/($I$5*MAX(F404,0.1)^2),1/3)))-IFERROR(W404,0))&gt;$D$19,MAX($D$16,IF((MAX($D$16,POWER((ABS(K404)^2)/($I$5*MAX(F404,0.1)^2),1/3)))&gt;IFERROR(W404,0),MIN((MAX($D$16,POWER((ABS(K404)^2)/($I$5*MAX(F404,0.1)^2),1/3))),IFERROR(W404,0)+(MIN(ABS(IFERROR(AF404,0))*$D$18,ABS((MAX($D$16,POWER((ABS(K404)^2)/($I$5*MAX(F404,0.1)^2),1/3)))-IFERROR(W404,0))))),MAX((MAX($D$16,POWER((ABS(K404)^2)/($I$5*MAX(F404,0.1)^2),1/3))),IFERROR(W404,0)-(MIN(ABS(IFERROR(AF404,0))*$D$18,ABS((MAX($D$16,POWER((ABS(K404)^2)/($I$5*MAX(F404,0.1)^2),1/3)))-IFERROR(W404,0))))))),MAX($D$16,POWER((ABS(K404)^2)/($I$5*MAX(F404,0.1)^2),1/3))),MAX($D$16,IFERROR(W404,0)))))))</f>
        <v/>
      </c>
      <c r="X404">
        <f>((F404)+(G404)*(W404))*(W404)</f>
        <v/>
      </c>
      <c r="Y404">
        <f>(((F404)+(G404)*(W404))*(W404))/MAX((F404)+2*(W404)*SQRT(1+(G404)^2),1E-6)</f>
        <v/>
      </c>
      <c r="Z404">
        <f>ABS(K404)/MAX(((F404)+(G404)*(W404))*(W404),1E-6)</f>
        <v/>
      </c>
      <c r="AA404">
        <f>E404+W404</f>
        <v/>
      </c>
      <c r="AB404">
        <f>AA404+((ABS(K404)/MAX(((F404)+(G404)*(W404))*(W404),1E-6))^2)/(2*$I$5)</f>
        <v/>
      </c>
      <c r="AC404">
        <f>((ABS(K404)*$D$6)/(MAX(((F404)+(G404)*(W404))*(W404),1E-6)*MAX(((((F404)+(G404)*(W404))*(W404))/MAX((F404)+2*(W404)*SQRT(1+(G404)^2),1E-6))^(2/3),1E-6)))^2</f>
        <v/>
      </c>
      <c r="AD404">
        <f>ABS(ABS(K404)/MAX(((F404)+(G404)*(W404))*(W404),1E-6))/SQRT($I$5*MAX((((F404)+(G404)*(W404))*(W404))/MAX((F404)+2*(G404)*(W404),1E-6),1E-6))</f>
        <v/>
      </c>
      <c r="AE404">
        <f>((F404)*(W404)^2)/2+(G404)*(W404)^3/3+(ABS(K404)^2)/($I$5*MAX(((F404)+(G404)*(W404))*(W404),1E-6))</f>
        <v/>
      </c>
      <c r="AF404">
        <f>IF($D$20=0,0,IFERROR(AB405+(((AC404+AC405)/2)*J405)+(IF(Z404&gt;Z405,$D$8*((Z404^2-Z405^2)/(2*$I$5)),$D$9*((Z405^2-Z404^2)/(2*$I$5)))+($D$10*(ABS(I405)/90)*(MAX(Z404^2,Z405^2)/(2*$I$5))))-AB404,0))</f>
        <v/>
      </c>
      <c r="AG404">
        <f>IF($D$20=0,1,IFERROR(IF(ROUND(AD404,3)=1,1,IF(AND(ABS(AF404)&lt;$D$19,AD404&lt;1),1,0)),0))</f>
        <v/>
      </c>
      <c r="AH404">
        <f>IFERROR(IF(V32="Supercritical",MAX($D$16,IFERROR(L404,MAX($D$16,POWER((ABS(K404)^2)/($I$5*MAX(F404,0.1)^2),1/3)))),IF(V32="Subcritical",MAX($D$16,IFERROR(W404,MAX($D$16,POWER((ABS(K404)^2)/($I$5*MAX(F404,0.1)^2),1/3)))),IF(AND(IFERROR(V404,0)=1,IFERROR(AG404,0)=1),IF(IFERROR(T404,-1E99)&gt;=IFERROR(AE404,-1E99),MAX($D$16,IFERROR(L404,MAX($D$16,POWER((ABS(K404)^2)/($I$5*MAX(F404,0.1)^2),1/3)))),MAX($D$16,IFERROR(W404,MAX($D$16,POWER((ABS(K404)^2)/($I$5*MAX(F404,0.1)^2),1/3))))),IF(IFERROR(V404,0)=1,MAX($D$16,IFERROR(L404,MAX($D$16,POWER((ABS(K404)^2)/($I$5*MAX(F404,0.1)^2),1/3)))),IF(IFERROR(AG404,0)=1,MAX($D$16,IFERROR(W404,MAX($D$16,POWER((ABS(K404)^2)/($I$5*MAX(F404,0.1)^2),1/3)))),MAX($D$16,POWER((ABS(K404)^2)/($I$5*MAX(F404,0.1)^2),1/3))))))),MAX($D$16,POWER((ABS(K404)^2)/($I$5*MAX(F404,0.1)^2),1/3)))</f>
        <v/>
      </c>
      <c r="AI404">
        <f>E404+AH404</f>
        <v/>
      </c>
      <c r="AJ404">
        <f>AI404+((ABS(K404)/MAX(((F404)+(G404)*(AH404))*(AH404),1E-6))^2)/(2*$I$5)</f>
        <v/>
      </c>
      <c r="AM404" t="n">
        <v>0</v>
      </c>
      <c r="AN404" t="n">
        <v>0</v>
      </c>
      <c r="AO404">
        <f>AM404+AN404</f>
        <v/>
      </c>
      <c r="AP404">
        <f>AP403+AO404</f>
        <v/>
      </c>
      <c r="AQ404">
        <f>ABS(ABS(K404)/MAX(((F404)+(G404)*(AH404))*(AH404),1E-6))/SQRT($I$5*MAX((((F404)+(G404)*(AH404))*(AH404))/MAX((F404)+2*(G404)*(AH404),1E-6),1E-6))</f>
        <v/>
      </c>
      <c r="AR404">
        <f>IF(AQ404&lt;1,"Subcritical","Supercritical")</f>
        <v/>
      </c>
      <c r="AS404">
        <f>((ABS(K404)*$D$6)/(MAX(((F404)+(G404)*(AH404))*(AH404),1E-6)*MAX(((((F404)+(G404)*(AH404))*(AH404))/MAX((F404)+2*(AH404)*SQRT(1+(G404)^2),1E-6))^(2/3),1E-6)))^2</f>
        <v/>
      </c>
    </row>
    <row r="405">
      <c r="A405" t="n">
        <v>256</v>
      </c>
      <c r="B405" t="n">
        <v>254.928</v>
      </c>
      <c r="C405" t="n">
        <v>616330.809</v>
      </c>
      <c r="D405" t="n">
        <v>3097682.856</v>
      </c>
      <c r="E405" t="n">
        <v>632.4345</v>
      </c>
      <c r="F405" t="n">
        <v>4.527</v>
      </c>
      <c r="G405" t="n">
        <v>0</v>
      </c>
      <c r="H405" t="inlineStr">
        <is>
          <t>Normal</t>
        </is>
      </c>
      <c r="I405" t="n">
        <v>0</v>
      </c>
      <c r="J405">
        <f>B405-B404</f>
        <v/>
      </c>
      <c r="K405">
        <f>MAX(0,K404-AO404)</f>
        <v/>
      </c>
      <c r="L405">
        <f>IF($D$20=0,IFERROR(L404,MAX($D$16,POWER((ABS(K405)^2)/($I$5*MAX(F405,0.1)^2),1/3))),IF(IFERROR(V404,0)=0,IFERROR(L404,MAX($D$16,POWER((ABS(K405)^2)/($I$5*MAX(F405,0.1)^2),1/3))),IF(OR(IFERROR(L405,0)=0,IFERROR(S404,0)&lt;1,IFERROR(S405,0)&lt;1),MAX($D$16,POWER((ABS(K405)^2)/($I$5*MAX(F405,0.1)^2),1/3)),IF(IFERROR(U405,0)&gt;0,MAX($D$16,IFERROR(L405,0)+((IFERROR(U405,0))*$D$18*IF((IFERROR(S405,0))&lt;1,1,-1))),IF(IFERROR(U405,0)&lt;0,IF(ABS((MAX($D$16,POWER((ABS(K405)^2)/($I$5*MAX(F405,0.1)^2),1/3)))-IFERROR(L405,0))&gt;$D$19,MAX($D$16,IF((MAX($D$16,POWER((ABS(K405)^2)/($I$5*MAX(F405,0.1)^2),1/3)))&gt;IFERROR(L405,0),MIN((MAX($D$16,POWER((ABS(K405)^2)/($I$5*MAX(F405,0.1)^2),1/3))),IFERROR(L405,0)+(MIN(ABS(IFERROR(U405,0))*$D$18,ABS((MAX($D$16,POWER((ABS(K405)^2)/($I$5*MAX(F405,0.1)^2),1/3)))-IFERROR(L405,0))))),MAX((MAX($D$16,POWER((ABS(K405)^2)/($I$5*MAX(F405,0.1)^2),1/3))),IFERROR(L405,0)-(MIN(ABS(IFERROR(U405,0))*$D$18,ABS((MAX($D$16,POWER((ABS(K405)^2)/($I$5*MAX(F405,0.1)^2),1/3)))-IFERROR(L405,0))))))),MAX($D$16,POWER((ABS(K405)^2)/($I$5*MAX(F405,0.1)^2),1/3))),MAX($D$16,IFERROR(L405,0)))))))</f>
        <v/>
      </c>
      <c r="M405">
        <f>((F405)+(G405)*(L405))*(L405)</f>
        <v/>
      </c>
      <c r="N405">
        <f>(((F405)+(G405)*(L405))*(L405))/MAX((F405)+2*(L405)*SQRT(1+(G405)^2),1E-6)</f>
        <v/>
      </c>
      <c r="O405">
        <f>ABS(K405)/MAX(((F405)+(G405)*(L405))*(L405),1E-6)</f>
        <v/>
      </c>
      <c r="P405">
        <f>E405+L405</f>
        <v/>
      </c>
      <c r="Q405">
        <f>P405+((ABS(K405)/MAX(((F405)+(G405)*(L405))*(L405),1E-6))^2)/(2*$I$5)</f>
        <v/>
      </c>
      <c r="R405">
        <f>((ABS(K405)*$D$6)/(MAX(((F405)+(G405)*(L405))*(L405),1E-6)*MAX(((((F405)+(G405)*(L405))*(L405))/MAX((F405)+2*(L405)*SQRT(1+(G405)^2),1E-6))^(2/3),1E-6)))^2</f>
        <v/>
      </c>
      <c r="S405">
        <f>ABS(ABS(K405)/MAX(((F405)+(G405)*(L405))*(L405),1E-6))/SQRT($I$5*MAX((((F405)+(G405)*(L405))*(L405))/MAX((F405)+2*(G405)*(L405),1E-6),1E-6))</f>
        <v/>
      </c>
      <c r="T405">
        <f>((F405)*(L405)^2)/2+(G405)*(L405)^3/3+(ABS(K405)^2)/($I$5*MAX(((F405)+(G405)*(L405))*(L405),1E-6))</f>
        <v/>
      </c>
      <c r="U405">
        <f>IF($D$20=0,0,IFERROR(Q404-(((R404+R405)/2)*J405)-(IF(O404&gt;O405,$D$8*((O404^2-O405^2)/(2*$I$5)),$D$9*((O405^2-O404^2)/(2*$I$5)))+($D$10*(ABS(I405)/90)*(MAX(O404^2,O405^2)/(2*$I$5))))-Q405,0))</f>
        <v/>
      </c>
      <c r="V405">
        <f>IF($D$20=0,1,IFERROR(IF(ROUND(S405,3)=1,1,IF(AND(ABS(U405)&lt;$D$19,S405&gt;1),1,0)),0))</f>
        <v/>
      </c>
      <c r="W405">
        <f>IF($D$20=0,IFERROR(W406,MAX($D$16,POWER((ABS(K405)^2)/($I$5*MAX(F405,0.1)^2),1/3))),IF(IFERROR(AG406,0)=0,IFERROR(W406,MAX($D$16,POWER((ABS(K405)^2)/($I$5*MAX(F405,0.1)^2),1/3))),IF(OR(IFERROR(W405,0)=0,IFERROR(AD406,0)&gt;1),MAX($D$16,POWER((ABS(K405)^2)/($I$5*MAX(F405,0.1)^2),1/3)),IF(IFERROR(AF405,0)&gt;0,MAX($D$16,IFERROR(W405,0)+((IFERROR(AF405,0))*$D$18*IF((IFERROR(AD405,0))&lt;1,1,-1))),IF(IFERROR(AF405,0)&lt;0,IF(ABS((MAX($D$16,POWER((ABS(K405)^2)/($I$5*MAX(F405,0.1)^2),1/3)))-IFERROR(W405,0))&gt;$D$19,MAX($D$16,IF((MAX($D$16,POWER((ABS(K405)^2)/($I$5*MAX(F405,0.1)^2),1/3)))&gt;IFERROR(W405,0),MIN((MAX($D$16,POWER((ABS(K405)^2)/($I$5*MAX(F405,0.1)^2),1/3))),IFERROR(W405,0)+(MIN(ABS(IFERROR(AF405,0))*$D$18,ABS((MAX($D$16,POWER((ABS(K405)^2)/($I$5*MAX(F405,0.1)^2),1/3)))-IFERROR(W405,0))))),MAX((MAX($D$16,POWER((ABS(K405)^2)/($I$5*MAX(F405,0.1)^2),1/3))),IFERROR(W405,0)-(MIN(ABS(IFERROR(AF405,0))*$D$18,ABS((MAX($D$16,POWER((ABS(K405)^2)/($I$5*MAX(F405,0.1)^2),1/3)))-IFERROR(W405,0))))))),MAX($D$16,POWER((ABS(K405)^2)/($I$5*MAX(F405,0.1)^2),1/3))),MAX($D$16,IFERROR(W405,0)))))))</f>
        <v/>
      </c>
      <c r="X405">
        <f>((F405)+(G405)*(W405))*(W405)</f>
        <v/>
      </c>
      <c r="Y405">
        <f>(((F405)+(G405)*(W405))*(W405))/MAX((F405)+2*(W405)*SQRT(1+(G405)^2),1E-6)</f>
        <v/>
      </c>
      <c r="Z405">
        <f>ABS(K405)/MAX(((F405)+(G405)*(W405))*(W405),1E-6)</f>
        <v/>
      </c>
      <c r="AA405">
        <f>E405+W405</f>
        <v/>
      </c>
      <c r="AB405">
        <f>AA405+((ABS(K405)/MAX(((F405)+(G405)*(W405))*(W405),1E-6))^2)/(2*$I$5)</f>
        <v/>
      </c>
      <c r="AC405">
        <f>((ABS(K405)*$D$6)/(MAX(((F405)+(G405)*(W405))*(W405),1E-6)*MAX(((((F405)+(G405)*(W405))*(W405))/MAX((F405)+2*(W405)*SQRT(1+(G405)^2),1E-6))^(2/3),1E-6)))^2</f>
        <v/>
      </c>
      <c r="AD405">
        <f>ABS(ABS(K405)/MAX(((F405)+(G405)*(W405))*(W405),1E-6))/SQRT($I$5*MAX((((F405)+(G405)*(W405))*(W405))/MAX((F405)+2*(G405)*(W405),1E-6),1E-6))</f>
        <v/>
      </c>
      <c r="AE405">
        <f>((F405)*(W405)^2)/2+(G405)*(W405)^3/3+(ABS(K405)^2)/($I$5*MAX(((F405)+(G405)*(W405))*(W405),1E-6))</f>
        <v/>
      </c>
      <c r="AF405">
        <f>IF($D$20=0,0,IFERROR(AB406+(((AC405+AC406)/2)*J406)+(IF(Z405&gt;Z406,$D$8*((Z405^2-Z406^2)/(2*$I$5)),$D$9*((Z406^2-Z405^2)/(2*$I$5)))+($D$10*(ABS(I406)/90)*(MAX(Z405^2,Z406^2)/(2*$I$5))))-AB405,0))</f>
        <v/>
      </c>
      <c r="AG405">
        <f>IF($D$20=0,1,IFERROR(IF(ROUND(AD405,3)=1,1,IF(AND(ABS(AF405)&lt;$D$19,AD405&lt;1),1,0)),0))</f>
        <v/>
      </c>
      <c r="AH405">
        <f>IFERROR(IF(V32="Supercritical",MAX($D$16,IFERROR(L405,MAX($D$16,POWER((ABS(K405)^2)/($I$5*MAX(F405,0.1)^2),1/3)))),IF(V32="Subcritical",MAX($D$16,IFERROR(W405,MAX($D$16,POWER((ABS(K405)^2)/($I$5*MAX(F405,0.1)^2),1/3)))),IF(AND(IFERROR(V405,0)=1,IFERROR(AG405,0)=1),IF(IFERROR(T405,-1E99)&gt;=IFERROR(AE405,-1E99),MAX($D$16,IFERROR(L405,MAX($D$16,POWER((ABS(K405)^2)/($I$5*MAX(F405,0.1)^2),1/3)))),MAX($D$16,IFERROR(W405,MAX($D$16,POWER((ABS(K405)^2)/($I$5*MAX(F405,0.1)^2),1/3))))),IF(IFERROR(V405,0)=1,MAX($D$16,IFERROR(L405,MAX($D$16,POWER((ABS(K405)^2)/($I$5*MAX(F405,0.1)^2),1/3)))),IF(IFERROR(AG405,0)=1,MAX($D$16,IFERROR(W405,MAX($D$16,POWER((ABS(K405)^2)/($I$5*MAX(F405,0.1)^2),1/3)))),MAX($D$16,POWER((ABS(K405)^2)/($I$5*MAX(F405,0.1)^2),1/3))))))),MAX($D$16,POWER((ABS(K405)^2)/($I$5*MAX(F405,0.1)^2),1/3)))</f>
        <v/>
      </c>
      <c r="AI405">
        <f>E405+AH405</f>
        <v/>
      </c>
      <c r="AJ405">
        <f>AI405+((ABS(K405)/MAX(((F405)+(G405)*(AH405))*(AH405),1E-6))^2)/(2*$I$5)</f>
        <v/>
      </c>
      <c r="AM405" t="n">
        <v>0</v>
      </c>
      <c r="AN405" t="n">
        <v>0</v>
      </c>
      <c r="AO405">
        <f>AM405+AN405</f>
        <v/>
      </c>
      <c r="AP405">
        <f>AP404+AO405</f>
        <v/>
      </c>
      <c r="AQ405">
        <f>ABS(ABS(K405)/MAX(((F405)+(G405)*(AH405))*(AH405),1E-6))/SQRT($I$5*MAX((((F405)+(G405)*(AH405))*(AH405))/MAX((F405)+2*(G405)*(AH405),1E-6),1E-6))</f>
        <v/>
      </c>
      <c r="AR405">
        <f>IF(AQ405&lt;1,"Subcritical","Supercritical")</f>
        <v/>
      </c>
      <c r="AS405">
        <f>((ABS(K405)*$D$6)/(MAX(((F405)+(G405)*(AH405))*(AH405),1E-6)*MAX(((((F405)+(G405)*(AH405))*(AH405))/MAX((F405)+2*(AH405)*SQRT(1+(G405)^2),1E-6))^(2/3),1E-6)))^2</f>
        <v/>
      </c>
    </row>
    <row r="406">
      <c r="A406" t="n">
        <v>257</v>
      </c>
      <c r="B406" t="n">
        <v>255.927</v>
      </c>
      <c r="C406" t="n">
        <v>616329.963</v>
      </c>
      <c r="D406" t="n">
        <v>3097682.323</v>
      </c>
      <c r="E406" t="n">
        <v>632.434</v>
      </c>
      <c r="F406" t="n">
        <v>4.527</v>
      </c>
      <c r="G406" t="n">
        <v>0</v>
      </c>
      <c r="H406" t="inlineStr">
        <is>
          <t>Normal</t>
        </is>
      </c>
      <c r="I406" t="n">
        <v>0</v>
      </c>
      <c r="J406">
        <f>B406-B405</f>
        <v/>
      </c>
      <c r="K406">
        <f>MAX(0,K405-AO405)</f>
        <v/>
      </c>
      <c r="L406">
        <f>IF($D$20=0,IFERROR(L405,MAX($D$16,POWER((ABS(K406)^2)/($I$5*MAX(F406,0.1)^2),1/3))),IF(IFERROR(V405,0)=0,IFERROR(L405,MAX($D$16,POWER((ABS(K406)^2)/($I$5*MAX(F406,0.1)^2),1/3))),IF(OR(IFERROR(L406,0)=0,IFERROR(S405,0)&lt;1,IFERROR(S406,0)&lt;1),MAX($D$16,POWER((ABS(K406)^2)/($I$5*MAX(F406,0.1)^2),1/3)),IF(IFERROR(U406,0)&gt;0,MAX($D$16,IFERROR(L406,0)+((IFERROR(U406,0))*$D$18*IF((IFERROR(S406,0))&lt;1,1,-1))),IF(IFERROR(U406,0)&lt;0,IF(ABS((MAX($D$16,POWER((ABS(K406)^2)/($I$5*MAX(F406,0.1)^2),1/3)))-IFERROR(L406,0))&gt;$D$19,MAX($D$16,IF((MAX($D$16,POWER((ABS(K406)^2)/($I$5*MAX(F406,0.1)^2),1/3)))&gt;IFERROR(L406,0),MIN((MAX($D$16,POWER((ABS(K406)^2)/($I$5*MAX(F406,0.1)^2),1/3))),IFERROR(L406,0)+(MIN(ABS(IFERROR(U406,0))*$D$18,ABS((MAX($D$16,POWER((ABS(K406)^2)/($I$5*MAX(F406,0.1)^2),1/3)))-IFERROR(L406,0))))),MAX((MAX($D$16,POWER((ABS(K406)^2)/($I$5*MAX(F406,0.1)^2),1/3))),IFERROR(L406,0)-(MIN(ABS(IFERROR(U406,0))*$D$18,ABS((MAX($D$16,POWER((ABS(K406)^2)/($I$5*MAX(F406,0.1)^2),1/3)))-IFERROR(L406,0))))))),MAX($D$16,POWER((ABS(K406)^2)/($I$5*MAX(F406,0.1)^2),1/3))),MAX($D$16,IFERROR(L406,0)))))))</f>
        <v/>
      </c>
      <c r="M406">
        <f>((F406)+(G406)*(L406))*(L406)</f>
        <v/>
      </c>
      <c r="N406">
        <f>(((F406)+(G406)*(L406))*(L406))/MAX((F406)+2*(L406)*SQRT(1+(G406)^2),1E-6)</f>
        <v/>
      </c>
      <c r="O406">
        <f>ABS(K406)/MAX(((F406)+(G406)*(L406))*(L406),1E-6)</f>
        <v/>
      </c>
      <c r="P406">
        <f>E406+L406</f>
        <v/>
      </c>
      <c r="Q406">
        <f>P406+((ABS(K406)/MAX(((F406)+(G406)*(L406))*(L406),1E-6))^2)/(2*$I$5)</f>
        <v/>
      </c>
      <c r="R406">
        <f>((ABS(K406)*$D$6)/(MAX(((F406)+(G406)*(L406))*(L406),1E-6)*MAX(((((F406)+(G406)*(L406))*(L406))/MAX((F406)+2*(L406)*SQRT(1+(G406)^2),1E-6))^(2/3),1E-6)))^2</f>
        <v/>
      </c>
      <c r="S406">
        <f>ABS(ABS(K406)/MAX(((F406)+(G406)*(L406))*(L406),1E-6))/SQRT($I$5*MAX((((F406)+(G406)*(L406))*(L406))/MAX((F406)+2*(G406)*(L406),1E-6),1E-6))</f>
        <v/>
      </c>
      <c r="T406">
        <f>((F406)*(L406)^2)/2+(G406)*(L406)^3/3+(ABS(K406)^2)/($I$5*MAX(((F406)+(G406)*(L406))*(L406),1E-6))</f>
        <v/>
      </c>
      <c r="U406">
        <f>IF($D$20=0,0,IFERROR(Q405-(((R405+R406)/2)*J406)-(IF(O405&gt;O406,$D$8*((O405^2-O406^2)/(2*$I$5)),$D$9*((O406^2-O405^2)/(2*$I$5)))+($D$10*(ABS(I406)/90)*(MAX(O405^2,O406^2)/(2*$I$5))))-Q406,0))</f>
        <v/>
      </c>
      <c r="V406">
        <f>IF($D$20=0,1,IFERROR(IF(ROUND(S406,3)=1,1,IF(AND(ABS(U406)&lt;$D$19,S406&gt;1),1,0)),0))</f>
        <v/>
      </c>
      <c r="W406">
        <f>IF($D$20=0,IFERROR(W407,MAX($D$16,POWER((ABS(K406)^2)/($I$5*MAX(F406,0.1)^2),1/3))),IF(IFERROR(AG407,0)=0,IFERROR(W407,MAX($D$16,POWER((ABS(K406)^2)/($I$5*MAX(F406,0.1)^2),1/3))),IF(OR(IFERROR(W406,0)=0,IFERROR(AD407,0)&gt;1),MAX($D$16,POWER((ABS(K406)^2)/($I$5*MAX(F406,0.1)^2),1/3)),IF(IFERROR(AF406,0)&gt;0,MAX($D$16,IFERROR(W406,0)+((IFERROR(AF406,0))*$D$18*IF((IFERROR(AD406,0))&lt;1,1,-1))),IF(IFERROR(AF406,0)&lt;0,IF(ABS((MAX($D$16,POWER((ABS(K406)^2)/($I$5*MAX(F406,0.1)^2),1/3)))-IFERROR(W406,0))&gt;$D$19,MAX($D$16,IF((MAX($D$16,POWER((ABS(K406)^2)/($I$5*MAX(F406,0.1)^2),1/3)))&gt;IFERROR(W406,0),MIN((MAX($D$16,POWER((ABS(K406)^2)/($I$5*MAX(F406,0.1)^2),1/3))),IFERROR(W406,0)+(MIN(ABS(IFERROR(AF406,0))*$D$18,ABS((MAX($D$16,POWER((ABS(K406)^2)/($I$5*MAX(F406,0.1)^2),1/3)))-IFERROR(W406,0))))),MAX((MAX($D$16,POWER((ABS(K406)^2)/($I$5*MAX(F406,0.1)^2),1/3))),IFERROR(W406,0)-(MIN(ABS(IFERROR(AF406,0))*$D$18,ABS((MAX($D$16,POWER((ABS(K406)^2)/($I$5*MAX(F406,0.1)^2),1/3)))-IFERROR(W406,0))))))),MAX($D$16,POWER((ABS(K406)^2)/($I$5*MAX(F406,0.1)^2),1/3))),MAX($D$16,IFERROR(W406,0)))))))</f>
        <v/>
      </c>
      <c r="X406">
        <f>((F406)+(G406)*(W406))*(W406)</f>
        <v/>
      </c>
      <c r="Y406">
        <f>(((F406)+(G406)*(W406))*(W406))/MAX((F406)+2*(W406)*SQRT(1+(G406)^2),1E-6)</f>
        <v/>
      </c>
      <c r="Z406">
        <f>ABS(K406)/MAX(((F406)+(G406)*(W406))*(W406),1E-6)</f>
        <v/>
      </c>
      <c r="AA406">
        <f>E406+W406</f>
        <v/>
      </c>
      <c r="AB406">
        <f>AA406+((ABS(K406)/MAX(((F406)+(G406)*(W406))*(W406),1E-6))^2)/(2*$I$5)</f>
        <v/>
      </c>
      <c r="AC406">
        <f>((ABS(K406)*$D$6)/(MAX(((F406)+(G406)*(W406))*(W406),1E-6)*MAX(((((F406)+(G406)*(W406))*(W406))/MAX((F406)+2*(W406)*SQRT(1+(G406)^2),1E-6))^(2/3),1E-6)))^2</f>
        <v/>
      </c>
      <c r="AD406">
        <f>ABS(ABS(K406)/MAX(((F406)+(G406)*(W406))*(W406),1E-6))/SQRT($I$5*MAX((((F406)+(G406)*(W406))*(W406))/MAX((F406)+2*(G406)*(W406),1E-6),1E-6))</f>
        <v/>
      </c>
      <c r="AE406">
        <f>((F406)*(W406)^2)/2+(G406)*(W406)^3/3+(ABS(K406)^2)/($I$5*MAX(((F406)+(G406)*(W406))*(W406),1E-6))</f>
        <v/>
      </c>
      <c r="AF406">
        <f>IF($D$20=0,0,IFERROR(AB407+(((AC406+AC407)/2)*J407)+(IF(Z406&gt;Z407,$D$8*((Z406^2-Z407^2)/(2*$I$5)),$D$9*((Z407^2-Z406^2)/(2*$I$5)))+($D$10*(ABS(I407)/90)*(MAX(Z406^2,Z407^2)/(2*$I$5))))-AB406,0))</f>
        <v/>
      </c>
      <c r="AG406">
        <f>IF($D$20=0,1,IFERROR(IF(ROUND(AD406,3)=1,1,IF(AND(ABS(AF406)&lt;$D$19,AD406&lt;1),1,0)),0))</f>
        <v/>
      </c>
      <c r="AH406">
        <f>IFERROR(IF(V32="Supercritical",MAX($D$16,IFERROR(L406,MAX($D$16,POWER((ABS(K406)^2)/($I$5*MAX(F406,0.1)^2),1/3)))),IF(V32="Subcritical",MAX($D$16,IFERROR(W406,MAX($D$16,POWER((ABS(K406)^2)/($I$5*MAX(F406,0.1)^2),1/3)))),IF(AND(IFERROR(V406,0)=1,IFERROR(AG406,0)=1),IF(IFERROR(T406,-1E99)&gt;=IFERROR(AE406,-1E99),MAX($D$16,IFERROR(L406,MAX($D$16,POWER((ABS(K406)^2)/($I$5*MAX(F406,0.1)^2),1/3)))),MAX($D$16,IFERROR(W406,MAX($D$16,POWER((ABS(K406)^2)/($I$5*MAX(F406,0.1)^2),1/3))))),IF(IFERROR(V406,0)=1,MAX($D$16,IFERROR(L406,MAX($D$16,POWER((ABS(K406)^2)/($I$5*MAX(F406,0.1)^2),1/3)))),IF(IFERROR(AG406,0)=1,MAX($D$16,IFERROR(W406,MAX($D$16,POWER((ABS(K406)^2)/($I$5*MAX(F406,0.1)^2),1/3)))),MAX($D$16,POWER((ABS(K406)^2)/($I$5*MAX(F406,0.1)^2),1/3))))))),MAX($D$16,POWER((ABS(K406)^2)/($I$5*MAX(F406,0.1)^2),1/3)))</f>
        <v/>
      </c>
      <c r="AI406">
        <f>E406+AH406</f>
        <v/>
      </c>
      <c r="AJ406">
        <f>AI406+((ABS(K406)/MAX(((F406)+(G406)*(AH406))*(AH406),1E-6))^2)/(2*$I$5)</f>
        <v/>
      </c>
      <c r="AM406" t="n">
        <v>0</v>
      </c>
      <c r="AN406" t="n">
        <v>0</v>
      </c>
      <c r="AO406">
        <f>AM406+AN406</f>
        <v/>
      </c>
      <c r="AP406">
        <f>AP405+AO406</f>
        <v/>
      </c>
      <c r="AQ406">
        <f>ABS(ABS(K406)/MAX(((F406)+(G406)*(AH406))*(AH406),1E-6))/SQRT($I$5*MAX((((F406)+(G406)*(AH406))*(AH406))/MAX((F406)+2*(G406)*(AH406),1E-6),1E-6))</f>
        <v/>
      </c>
      <c r="AR406">
        <f>IF(AQ406&lt;1,"Subcritical","Supercritical")</f>
        <v/>
      </c>
      <c r="AS406">
        <f>((ABS(K406)*$D$6)/(MAX(((F406)+(G406)*(AH406))*(AH406),1E-6)*MAX(((((F406)+(G406)*(AH406))*(AH406))/MAX((F406)+2*(AH406)*SQRT(1+(G406)^2),1E-6))^(2/3),1E-6)))^2</f>
        <v/>
      </c>
    </row>
    <row r="407">
      <c r="A407" t="n">
        <v>258</v>
      </c>
      <c r="B407" t="n">
        <v>256.927</v>
      </c>
      <c r="C407" t="n">
        <v>616329.117</v>
      </c>
      <c r="D407" t="n">
        <v>3097681.79</v>
      </c>
      <c r="E407" t="n">
        <v>632.4335</v>
      </c>
      <c r="F407" t="n">
        <v>4.527</v>
      </c>
      <c r="G407" t="n">
        <v>0</v>
      </c>
      <c r="H407" t="inlineStr">
        <is>
          <t>Normal</t>
        </is>
      </c>
      <c r="I407" t="n">
        <v>0</v>
      </c>
      <c r="J407">
        <f>B407-B406</f>
        <v/>
      </c>
      <c r="K407">
        <f>MAX(0,K406-AO406)</f>
        <v/>
      </c>
      <c r="L407">
        <f>IF($D$20=0,IFERROR(L406,MAX($D$16,POWER((ABS(K407)^2)/($I$5*MAX(F407,0.1)^2),1/3))),IF(IFERROR(V406,0)=0,IFERROR(L406,MAX($D$16,POWER((ABS(K407)^2)/($I$5*MAX(F407,0.1)^2),1/3))),IF(OR(IFERROR(L407,0)=0,IFERROR(S406,0)&lt;1,IFERROR(S407,0)&lt;1),MAX($D$16,POWER((ABS(K407)^2)/($I$5*MAX(F407,0.1)^2),1/3)),IF(IFERROR(U407,0)&gt;0,MAX($D$16,IFERROR(L407,0)+((IFERROR(U407,0))*$D$18*IF((IFERROR(S407,0))&lt;1,1,-1))),IF(IFERROR(U407,0)&lt;0,IF(ABS((MAX($D$16,POWER((ABS(K407)^2)/($I$5*MAX(F407,0.1)^2),1/3)))-IFERROR(L407,0))&gt;$D$19,MAX($D$16,IF((MAX($D$16,POWER((ABS(K407)^2)/($I$5*MAX(F407,0.1)^2),1/3)))&gt;IFERROR(L407,0),MIN((MAX($D$16,POWER((ABS(K407)^2)/($I$5*MAX(F407,0.1)^2),1/3))),IFERROR(L407,0)+(MIN(ABS(IFERROR(U407,0))*$D$18,ABS((MAX($D$16,POWER((ABS(K407)^2)/($I$5*MAX(F407,0.1)^2),1/3)))-IFERROR(L407,0))))),MAX((MAX($D$16,POWER((ABS(K407)^2)/($I$5*MAX(F407,0.1)^2),1/3))),IFERROR(L407,0)-(MIN(ABS(IFERROR(U407,0))*$D$18,ABS((MAX($D$16,POWER((ABS(K407)^2)/($I$5*MAX(F407,0.1)^2),1/3)))-IFERROR(L407,0))))))),MAX($D$16,POWER((ABS(K407)^2)/($I$5*MAX(F407,0.1)^2),1/3))),MAX($D$16,IFERROR(L407,0)))))))</f>
        <v/>
      </c>
      <c r="M407">
        <f>((F407)+(G407)*(L407))*(L407)</f>
        <v/>
      </c>
      <c r="N407">
        <f>(((F407)+(G407)*(L407))*(L407))/MAX((F407)+2*(L407)*SQRT(1+(G407)^2),1E-6)</f>
        <v/>
      </c>
      <c r="O407">
        <f>ABS(K407)/MAX(((F407)+(G407)*(L407))*(L407),1E-6)</f>
        <v/>
      </c>
      <c r="P407">
        <f>E407+L407</f>
        <v/>
      </c>
      <c r="Q407">
        <f>P407+((ABS(K407)/MAX(((F407)+(G407)*(L407))*(L407),1E-6))^2)/(2*$I$5)</f>
        <v/>
      </c>
      <c r="R407">
        <f>((ABS(K407)*$D$6)/(MAX(((F407)+(G407)*(L407))*(L407),1E-6)*MAX(((((F407)+(G407)*(L407))*(L407))/MAX((F407)+2*(L407)*SQRT(1+(G407)^2),1E-6))^(2/3),1E-6)))^2</f>
        <v/>
      </c>
      <c r="S407">
        <f>ABS(ABS(K407)/MAX(((F407)+(G407)*(L407))*(L407),1E-6))/SQRT($I$5*MAX((((F407)+(G407)*(L407))*(L407))/MAX((F407)+2*(G407)*(L407),1E-6),1E-6))</f>
        <v/>
      </c>
      <c r="T407">
        <f>((F407)*(L407)^2)/2+(G407)*(L407)^3/3+(ABS(K407)^2)/($I$5*MAX(((F407)+(G407)*(L407))*(L407),1E-6))</f>
        <v/>
      </c>
      <c r="U407">
        <f>IF($D$20=0,0,IFERROR(Q406-(((R406+R407)/2)*J407)-(IF(O406&gt;O407,$D$8*((O406^2-O407^2)/(2*$I$5)),$D$9*((O407^2-O406^2)/(2*$I$5)))+($D$10*(ABS(I407)/90)*(MAX(O406^2,O407^2)/(2*$I$5))))-Q407,0))</f>
        <v/>
      </c>
      <c r="V407">
        <f>IF($D$20=0,1,IFERROR(IF(ROUND(S407,3)=1,1,IF(AND(ABS(U407)&lt;$D$19,S407&gt;1),1,0)),0))</f>
        <v/>
      </c>
      <c r="W407">
        <f>IF($D$20=0,IFERROR(W408,MAX($D$16,POWER((ABS(K407)^2)/($I$5*MAX(F407,0.1)^2),1/3))),IF(IFERROR(AG408,0)=0,IFERROR(W408,MAX($D$16,POWER((ABS(K407)^2)/($I$5*MAX(F407,0.1)^2),1/3))),IF(OR(IFERROR(W407,0)=0,IFERROR(AD408,0)&gt;1),MAX($D$16,POWER((ABS(K407)^2)/($I$5*MAX(F407,0.1)^2),1/3)),IF(IFERROR(AF407,0)&gt;0,MAX($D$16,IFERROR(W407,0)+((IFERROR(AF407,0))*$D$18*IF((IFERROR(AD407,0))&lt;1,1,-1))),IF(IFERROR(AF407,0)&lt;0,IF(ABS((MAX($D$16,POWER((ABS(K407)^2)/($I$5*MAX(F407,0.1)^2),1/3)))-IFERROR(W407,0))&gt;$D$19,MAX($D$16,IF((MAX($D$16,POWER((ABS(K407)^2)/($I$5*MAX(F407,0.1)^2),1/3)))&gt;IFERROR(W407,0),MIN((MAX($D$16,POWER((ABS(K407)^2)/($I$5*MAX(F407,0.1)^2),1/3))),IFERROR(W407,0)+(MIN(ABS(IFERROR(AF407,0))*$D$18,ABS((MAX($D$16,POWER((ABS(K407)^2)/($I$5*MAX(F407,0.1)^2),1/3)))-IFERROR(W407,0))))),MAX((MAX($D$16,POWER((ABS(K407)^2)/($I$5*MAX(F407,0.1)^2),1/3))),IFERROR(W407,0)-(MIN(ABS(IFERROR(AF407,0))*$D$18,ABS((MAX($D$16,POWER((ABS(K407)^2)/($I$5*MAX(F407,0.1)^2),1/3)))-IFERROR(W407,0))))))),MAX($D$16,POWER((ABS(K407)^2)/($I$5*MAX(F407,0.1)^2),1/3))),MAX($D$16,IFERROR(W407,0)))))))</f>
        <v/>
      </c>
      <c r="X407">
        <f>((F407)+(G407)*(W407))*(W407)</f>
        <v/>
      </c>
      <c r="Y407">
        <f>(((F407)+(G407)*(W407))*(W407))/MAX((F407)+2*(W407)*SQRT(1+(G407)^2),1E-6)</f>
        <v/>
      </c>
      <c r="Z407">
        <f>ABS(K407)/MAX(((F407)+(G407)*(W407))*(W407),1E-6)</f>
        <v/>
      </c>
      <c r="AA407">
        <f>E407+W407</f>
        <v/>
      </c>
      <c r="AB407">
        <f>AA407+((ABS(K407)/MAX(((F407)+(G407)*(W407))*(W407),1E-6))^2)/(2*$I$5)</f>
        <v/>
      </c>
      <c r="AC407">
        <f>((ABS(K407)*$D$6)/(MAX(((F407)+(G407)*(W407))*(W407),1E-6)*MAX(((((F407)+(G407)*(W407))*(W407))/MAX((F407)+2*(W407)*SQRT(1+(G407)^2),1E-6))^(2/3),1E-6)))^2</f>
        <v/>
      </c>
      <c r="AD407">
        <f>ABS(ABS(K407)/MAX(((F407)+(G407)*(W407))*(W407),1E-6))/SQRT($I$5*MAX((((F407)+(G407)*(W407))*(W407))/MAX((F407)+2*(G407)*(W407),1E-6),1E-6))</f>
        <v/>
      </c>
      <c r="AE407">
        <f>((F407)*(W407)^2)/2+(G407)*(W407)^3/3+(ABS(K407)^2)/($I$5*MAX(((F407)+(G407)*(W407))*(W407),1E-6))</f>
        <v/>
      </c>
      <c r="AF407">
        <f>IF($D$20=0,0,IFERROR(AB408+(((AC407+AC408)/2)*J408)+(IF(Z407&gt;Z408,$D$8*((Z407^2-Z408^2)/(2*$I$5)),$D$9*((Z408^2-Z407^2)/(2*$I$5)))+($D$10*(ABS(I408)/90)*(MAX(Z407^2,Z408^2)/(2*$I$5))))-AB407,0))</f>
        <v/>
      </c>
      <c r="AG407">
        <f>IF($D$20=0,1,IFERROR(IF(ROUND(AD407,3)=1,1,IF(AND(ABS(AF407)&lt;$D$19,AD407&lt;1),1,0)),0))</f>
        <v/>
      </c>
      <c r="AH407">
        <f>IFERROR(IF(V32="Supercritical",MAX($D$16,IFERROR(L407,MAX($D$16,POWER((ABS(K407)^2)/($I$5*MAX(F407,0.1)^2),1/3)))),IF(V32="Subcritical",MAX($D$16,IFERROR(W407,MAX($D$16,POWER((ABS(K407)^2)/($I$5*MAX(F407,0.1)^2),1/3)))),IF(AND(IFERROR(V407,0)=1,IFERROR(AG407,0)=1),IF(IFERROR(T407,-1E99)&gt;=IFERROR(AE407,-1E99),MAX($D$16,IFERROR(L407,MAX($D$16,POWER((ABS(K407)^2)/($I$5*MAX(F407,0.1)^2),1/3)))),MAX($D$16,IFERROR(W407,MAX($D$16,POWER((ABS(K407)^2)/($I$5*MAX(F407,0.1)^2),1/3))))),IF(IFERROR(V407,0)=1,MAX($D$16,IFERROR(L407,MAX($D$16,POWER((ABS(K407)^2)/($I$5*MAX(F407,0.1)^2),1/3)))),IF(IFERROR(AG407,0)=1,MAX($D$16,IFERROR(W407,MAX($D$16,POWER((ABS(K407)^2)/($I$5*MAX(F407,0.1)^2),1/3)))),MAX($D$16,POWER((ABS(K407)^2)/($I$5*MAX(F407,0.1)^2),1/3))))))),MAX($D$16,POWER((ABS(K407)^2)/($I$5*MAX(F407,0.1)^2),1/3)))</f>
        <v/>
      </c>
      <c r="AI407">
        <f>E407+AH407</f>
        <v/>
      </c>
      <c r="AJ407">
        <f>AI407+((ABS(K407)/MAX(((F407)+(G407)*(AH407))*(AH407),1E-6))^2)/(2*$I$5)</f>
        <v/>
      </c>
      <c r="AM407" t="n">
        <v>0</v>
      </c>
      <c r="AN407" t="n">
        <v>0</v>
      </c>
      <c r="AO407">
        <f>AM407+AN407</f>
        <v/>
      </c>
      <c r="AP407">
        <f>AP406+AO407</f>
        <v/>
      </c>
      <c r="AQ407">
        <f>ABS(ABS(K407)/MAX(((F407)+(G407)*(AH407))*(AH407),1E-6))/SQRT($I$5*MAX((((F407)+(G407)*(AH407))*(AH407))/MAX((F407)+2*(G407)*(AH407),1E-6),1E-6))</f>
        <v/>
      </c>
      <c r="AR407">
        <f>IF(AQ407&lt;1,"Subcritical","Supercritical")</f>
        <v/>
      </c>
      <c r="AS407">
        <f>((ABS(K407)*$D$6)/(MAX(((F407)+(G407)*(AH407))*(AH407),1E-6)*MAX(((((F407)+(G407)*(AH407))*(AH407))/MAX((F407)+2*(AH407)*SQRT(1+(G407)^2),1E-6))^(2/3),1E-6)))^2</f>
        <v/>
      </c>
    </row>
    <row r="408">
      <c r="A408" t="n">
        <v>259</v>
      </c>
      <c r="B408" t="n">
        <v>257.927</v>
      </c>
      <c r="C408" t="n">
        <v>616328.2709999999</v>
      </c>
      <c r="D408" t="n">
        <v>3097681.257</v>
      </c>
      <c r="E408" t="n">
        <v>632.433</v>
      </c>
      <c r="F408" t="n">
        <v>4.527</v>
      </c>
      <c r="G408" t="n">
        <v>0</v>
      </c>
      <c r="H408" t="inlineStr">
        <is>
          <t>Normal</t>
        </is>
      </c>
      <c r="I408" t="n">
        <v>0.031</v>
      </c>
      <c r="J408">
        <f>B408-B407</f>
        <v/>
      </c>
      <c r="K408">
        <f>MAX(0,K407-AO407)</f>
        <v/>
      </c>
      <c r="L408">
        <f>IF($D$20=0,IFERROR(L407,MAX($D$16,POWER((ABS(K408)^2)/($I$5*MAX(F408,0.1)^2),1/3))),IF(IFERROR(V407,0)=0,IFERROR(L407,MAX($D$16,POWER((ABS(K408)^2)/($I$5*MAX(F408,0.1)^2),1/3))),IF(OR(IFERROR(L408,0)=0,IFERROR(S407,0)&lt;1,IFERROR(S408,0)&lt;1),MAX($D$16,POWER((ABS(K408)^2)/($I$5*MAX(F408,0.1)^2),1/3)),IF(IFERROR(U408,0)&gt;0,MAX($D$16,IFERROR(L408,0)+((IFERROR(U408,0))*$D$18*IF((IFERROR(S408,0))&lt;1,1,-1))),IF(IFERROR(U408,0)&lt;0,IF(ABS((MAX($D$16,POWER((ABS(K408)^2)/($I$5*MAX(F408,0.1)^2),1/3)))-IFERROR(L408,0))&gt;$D$19,MAX($D$16,IF((MAX($D$16,POWER((ABS(K408)^2)/($I$5*MAX(F408,0.1)^2),1/3)))&gt;IFERROR(L408,0),MIN((MAX($D$16,POWER((ABS(K408)^2)/($I$5*MAX(F408,0.1)^2),1/3))),IFERROR(L408,0)+(MIN(ABS(IFERROR(U408,0))*$D$18,ABS((MAX($D$16,POWER((ABS(K408)^2)/($I$5*MAX(F408,0.1)^2),1/3)))-IFERROR(L408,0))))),MAX((MAX($D$16,POWER((ABS(K408)^2)/($I$5*MAX(F408,0.1)^2),1/3))),IFERROR(L408,0)-(MIN(ABS(IFERROR(U408,0))*$D$18,ABS((MAX($D$16,POWER((ABS(K408)^2)/($I$5*MAX(F408,0.1)^2),1/3)))-IFERROR(L408,0))))))),MAX($D$16,POWER((ABS(K408)^2)/($I$5*MAX(F408,0.1)^2),1/3))),MAX($D$16,IFERROR(L408,0)))))))</f>
        <v/>
      </c>
      <c r="M408">
        <f>((F408)+(G408)*(L408))*(L408)</f>
        <v/>
      </c>
      <c r="N408">
        <f>(((F408)+(G408)*(L408))*(L408))/MAX((F408)+2*(L408)*SQRT(1+(G408)^2),1E-6)</f>
        <v/>
      </c>
      <c r="O408">
        <f>ABS(K408)/MAX(((F408)+(G408)*(L408))*(L408),1E-6)</f>
        <v/>
      </c>
      <c r="P408">
        <f>E408+L408</f>
        <v/>
      </c>
      <c r="Q408">
        <f>P408+((ABS(K408)/MAX(((F408)+(G408)*(L408))*(L408),1E-6))^2)/(2*$I$5)</f>
        <v/>
      </c>
      <c r="R408">
        <f>((ABS(K408)*$D$6)/(MAX(((F408)+(G408)*(L408))*(L408),1E-6)*MAX(((((F408)+(G408)*(L408))*(L408))/MAX((F408)+2*(L408)*SQRT(1+(G408)^2),1E-6))^(2/3),1E-6)))^2</f>
        <v/>
      </c>
      <c r="S408">
        <f>ABS(ABS(K408)/MAX(((F408)+(G408)*(L408))*(L408),1E-6))/SQRT($I$5*MAX((((F408)+(G408)*(L408))*(L408))/MAX((F408)+2*(G408)*(L408),1E-6),1E-6))</f>
        <v/>
      </c>
      <c r="T408">
        <f>((F408)*(L408)^2)/2+(G408)*(L408)^3/3+(ABS(K408)^2)/($I$5*MAX(((F408)+(G408)*(L408))*(L408),1E-6))</f>
        <v/>
      </c>
      <c r="U408">
        <f>IF($D$20=0,0,IFERROR(Q407-(((R407+R408)/2)*J408)-(IF(O407&gt;O408,$D$8*((O407^2-O408^2)/(2*$I$5)),$D$9*((O408^2-O407^2)/(2*$I$5)))+($D$10*(ABS(I408)/90)*(MAX(O407^2,O408^2)/(2*$I$5))))-Q408,0))</f>
        <v/>
      </c>
      <c r="V408">
        <f>IF($D$20=0,1,IFERROR(IF(ROUND(S408,3)=1,1,IF(AND(ABS(U408)&lt;$D$19,S408&gt;1),1,0)),0))</f>
        <v/>
      </c>
      <c r="W408">
        <f>IF($D$20=0,IFERROR(W409,MAX($D$16,POWER((ABS(K408)^2)/($I$5*MAX(F408,0.1)^2),1/3))),IF(IFERROR(AG409,0)=0,IFERROR(W409,MAX($D$16,POWER((ABS(K408)^2)/($I$5*MAX(F408,0.1)^2),1/3))),IF(OR(IFERROR(W408,0)=0,IFERROR(AD409,0)&gt;1),MAX($D$16,POWER((ABS(K408)^2)/($I$5*MAX(F408,0.1)^2),1/3)),IF(IFERROR(AF408,0)&gt;0,MAX($D$16,IFERROR(W408,0)+((IFERROR(AF408,0))*$D$18*IF((IFERROR(AD408,0))&lt;1,1,-1))),IF(IFERROR(AF408,0)&lt;0,IF(ABS((MAX($D$16,POWER((ABS(K408)^2)/($I$5*MAX(F408,0.1)^2),1/3)))-IFERROR(W408,0))&gt;$D$19,MAX($D$16,IF((MAX($D$16,POWER((ABS(K408)^2)/($I$5*MAX(F408,0.1)^2),1/3)))&gt;IFERROR(W408,0),MIN((MAX($D$16,POWER((ABS(K408)^2)/($I$5*MAX(F408,0.1)^2),1/3))),IFERROR(W408,0)+(MIN(ABS(IFERROR(AF408,0))*$D$18,ABS((MAX($D$16,POWER((ABS(K408)^2)/($I$5*MAX(F408,0.1)^2),1/3)))-IFERROR(W408,0))))),MAX((MAX($D$16,POWER((ABS(K408)^2)/($I$5*MAX(F408,0.1)^2),1/3))),IFERROR(W408,0)-(MIN(ABS(IFERROR(AF408,0))*$D$18,ABS((MAX($D$16,POWER((ABS(K408)^2)/($I$5*MAX(F408,0.1)^2),1/3)))-IFERROR(W408,0))))))),MAX($D$16,POWER((ABS(K408)^2)/($I$5*MAX(F408,0.1)^2),1/3))),MAX($D$16,IFERROR(W408,0)))))))</f>
        <v/>
      </c>
      <c r="X408">
        <f>((F408)+(G408)*(W408))*(W408)</f>
        <v/>
      </c>
      <c r="Y408">
        <f>(((F408)+(G408)*(W408))*(W408))/MAX((F408)+2*(W408)*SQRT(1+(G408)^2),1E-6)</f>
        <v/>
      </c>
      <c r="Z408">
        <f>ABS(K408)/MAX(((F408)+(G408)*(W408))*(W408),1E-6)</f>
        <v/>
      </c>
      <c r="AA408">
        <f>E408+W408</f>
        <v/>
      </c>
      <c r="AB408">
        <f>AA408+((ABS(K408)/MAX(((F408)+(G408)*(W408))*(W408),1E-6))^2)/(2*$I$5)</f>
        <v/>
      </c>
      <c r="AC408">
        <f>((ABS(K408)*$D$6)/(MAX(((F408)+(G408)*(W408))*(W408),1E-6)*MAX(((((F408)+(G408)*(W408))*(W408))/MAX((F408)+2*(W408)*SQRT(1+(G408)^2),1E-6))^(2/3),1E-6)))^2</f>
        <v/>
      </c>
      <c r="AD408">
        <f>ABS(ABS(K408)/MAX(((F408)+(G408)*(W408))*(W408),1E-6))/SQRT($I$5*MAX((((F408)+(G408)*(W408))*(W408))/MAX((F408)+2*(G408)*(W408),1E-6),1E-6))</f>
        <v/>
      </c>
      <c r="AE408">
        <f>((F408)*(W408)^2)/2+(G408)*(W408)^3/3+(ABS(K408)^2)/($I$5*MAX(((F408)+(G408)*(W408))*(W408),1E-6))</f>
        <v/>
      </c>
      <c r="AF408">
        <f>IF($D$20=0,0,IFERROR(AB409+(((AC408+AC409)/2)*J409)+(IF(Z408&gt;Z409,$D$8*((Z408^2-Z409^2)/(2*$I$5)),$D$9*((Z409^2-Z408^2)/(2*$I$5)))+($D$10*(ABS(I409)/90)*(MAX(Z408^2,Z409^2)/(2*$I$5))))-AB408,0))</f>
        <v/>
      </c>
      <c r="AG408">
        <f>IF($D$20=0,1,IFERROR(IF(ROUND(AD408,3)=1,1,IF(AND(ABS(AF408)&lt;$D$19,AD408&lt;1),1,0)),0))</f>
        <v/>
      </c>
      <c r="AH408">
        <f>IFERROR(IF(V32="Supercritical",MAX($D$16,IFERROR(L408,MAX($D$16,POWER((ABS(K408)^2)/($I$5*MAX(F408,0.1)^2),1/3)))),IF(V32="Subcritical",MAX($D$16,IFERROR(W408,MAX($D$16,POWER((ABS(K408)^2)/($I$5*MAX(F408,0.1)^2),1/3)))),IF(AND(IFERROR(V408,0)=1,IFERROR(AG408,0)=1),IF(IFERROR(T408,-1E99)&gt;=IFERROR(AE408,-1E99),MAX($D$16,IFERROR(L408,MAX($D$16,POWER((ABS(K408)^2)/($I$5*MAX(F408,0.1)^2),1/3)))),MAX($D$16,IFERROR(W408,MAX($D$16,POWER((ABS(K408)^2)/($I$5*MAX(F408,0.1)^2),1/3))))),IF(IFERROR(V408,0)=1,MAX($D$16,IFERROR(L408,MAX($D$16,POWER((ABS(K408)^2)/($I$5*MAX(F408,0.1)^2),1/3)))),IF(IFERROR(AG408,0)=1,MAX($D$16,IFERROR(W408,MAX($D$16,POWER((ABS(K408)^2)/($I$5*MAX(F408,0.1)^2),1/3)))),MAX($D$16,POWER((ABS(K408)^2)/($I$5*MAX(F408,0.1)^2),1/3))))))),MAX($D$16,POWER((ABS(K408)^2)/($I$5*MAX(F408,0.1)^2),1/3)))</f>
        <v/>
      </c>
      <c r="AI408">
        <f>E408+AH408</f>
        <v/>
      </c>
      <c r="AJ408">
        <f>AI408+((ABS(K408)/MAX(((F408)+(G408)*(AH408))*(AH408),1E-6))^2)/(2*$I$5)</f>
        <v/>
      </c>
      <c r="AM408" t="n">
        <v>0</v>
      </c>
      <c r="AN408" t="n">
        <v>0</v>
      </c>
      <c r="AO408">
        <f>AM408+AN408</f>
        <v/>
      </c>
      <c r="AP408">
        <f>AP407+AO408</f>
        <v/>
      </c>
      <c r="AQ408">
        <f>ABS(ABS(K408)/MAX(((F408)+(G408)*(AH408))*(AH408),1E-6))/SQRT($I$5*MAX((((F408)+(G408)*(AH408))*(AH408))/MAX((F408)+2*(G408)*(AH408),1E-6),1E-6))</f>
        <v/>
      </c>
      <c r="AR408">
        <f>IF(AQ408&lt;1,"Subcritical","Supercritical")</f>
        <v/>
      </c>
      <c r="AS408">
        <f>((ABS(K408)*$D$6)/(MAX(((F408)+(G408)*(AH408))*(AH408),1E-6)*MAX(((((F408)+(G408)*(AH408))*(AH408))/MAX((F408)+2*(AH408)*SQRT(1+(G408)^2),1E-6))^(2/3),1E-6)))^2</f>
        <v/>
      </c>
    </row>
    <row r="409">
      <c r="A409" t="n">
        <v>260</v>
      </c>
      <c r="B409" t="n">
        <v>258.928</v>
      </c>
      <c r="C409" t="n">
        <v>616327.424</v>
      </c>
      <c r="D409" t="n">
        <v>3097680.724</v>
      </c>
      <c r="E409" t="n">
        <v>632.4325</v>
      </c>
      <c r="F409" t="n">
        <v>4.527</v>
      </c>
      <c r="G409" t="n">
        <v>0</v>
      </c>
      <c r="H409" t="inlineStr">
        <is>
          <t>Normal</t>
        </is>
      </c>
      <c r="I409" t="n">
        <v>0.031</v>
      </c>
      <c r="J409">
        <f>B409-B408</f>
        <v/>
      </c>
      <c r="K409">
        <f>MAX(0,K408-AO408)</f>
        <v/>
      </c>
      <c r="L409">
        <f>IF($D$20=0,IFERROR(L408,MAX($D$16,POWER((ABS(K409)^2)/($I$5*MAX(F409,0.1)^2),1/3))),IF(IFERROR(V408,0)=0,IFERROR(L408,MAX($D$16,POWER((ABS(K409)^2)/($I$5*MAX(F409,0.1)^2),1/3))),IF(OR(IFERROR(L409,0)=0,IFERROR(S408,0)&lt;1,IFERROR(S409,0)&lt;1),MAX($D$16,POWER((ABS(K409)^2)/($I$5*MAX(F409,0.1)^2),1/3)),IF(IFERROR(U409,0)&gt;0,MAX($D$16,IFERROR(L409,0)+((IFERROR(U409,0))*$D$18*IF((IFERROR(S409,0))&lt;1,1,-1))),IF(IFERROR(U409,0)&lt;0,IF(ABS((MAX($D$16,POWER((ABS(K409)^2)/($I$5*MAX(F409,0.1)^2),1/3)))-IFERROR(L409,0))&gt;$D$19,MAX($D$16,IF((MAX($D$16,POWER((ABS(K409)^2)/($I$5*MAX(F409,0.1)^2),1/3)))&gt;IFERROR(L409,0),MIN((MAX($D$16,POWER((ABS(K409)^2)/($I$5*MAX(F409,0.1)^2),1/3))),IFERROR(L409,0)+(MIN(ABS(IFERROR(U409,0))*$D$18,ABS((MAX($D$16,POWER((ABS(K409)^2)/($I$5*MAX(F409,0.1)^2),1/3)))-IFERROR(L409,0))))),MAX((MAX($D$16,POWER((ABS(K409)^2)/($I$5*MAX(F409,0.1)^2),1/3))),IFERROR(L409,0)-(MIN(ABS(IFERROR(U409,0))*$D$18,ABS((MAX($D$16,POWER((ABS(K409)^2)/($I$5*MAX(F409,0.1)^2),1/3)))-IFERROR(L409,0))))))),MAX($D$16,POWER((ABS(K409)^2)/($I$5*MAX(F409,0.1)^2),1/3))),MAX($D$16,IFERROR(L409,0)))))))</f>
        <v/>
      </c>
      <c r="M409">
        <f>((F409)+(G409)*(L409))*(L409)</f>
        <v/>
      </c>
      <c r="N409">
        <f>(((F409)+(G409)*(L409))*(L409))/MAX((F409)+2*(L409)*SQRT(1+(G409)^2),1E-6)</f>
        <v/>
      </c>
      <c r="O409">
        <f>ABS(K409)/MAX(((F409)+(G409)*(L409))*(L409),1E-6)</f>
        <v/>
      </c>
      <c r="P409">
        <f>E409+L409</f>
        <v/>
      </c>
      <c r="Q409">
        <f>P409+((ABS(K409)/MAX(((F409)+(G409)*(L409))*(L409),1E-6))^2)/(2*$I$5)</f>
        <v/>
      </c>
      <c r="R409">
        <f>((ABS(K409)*$D$6)/(MAX(((F409)+(G409)*(L409))*(L409),1E-6)*MAX(((((F409)+(G409)*(L409))*(L409))/MAX((F409)+2*(L409)*SQRT(1+(G409)^2),1E-6))^(2/3),1E-6)))^2</f>
        <v/>
      </c>
      <c r="S409">
        <f>ABS(ABS(K409)/MAX(((F409)+(G409)*(L409))*(L409),1E-6))/SQRT($I$5*MAX((((F409)+(G409)*(L409))*(L409))/MAX((F409)+2*(G409)*(L409),1E-6),1E-6))</f>
        <v/>
      </c>
      <c r="T409">
        <f>((F409)*(L409)^2)/2+(G409)*(L409)^3/3+(ABS(K409)^2)/($I$5*MAX(((F409)+(G409)*(L409))*(L409),1E-6))</f>
        <v/>
      </c>
      <c r="U409">
        <f>IF($D$20=0,0,IFERROR(Q408-(((R408+R409)/2)*J409)-(IF(O408&gt;O409,$D$8*((O408^2-O409^2)/(2*$I$5)),$D$9*((O409^2-O408^2)/(2*$I$5)))+($D$10*(ABS(I409)/90)*(MAX(O408^2,O409^2)/(2*$I$5))))-Q409,0))</f>
        <v/>
      </c>
      <c r="V409">
        <f>IF($D$20=0,1,IFERROR(IF(ROUND(S409,3)=1,1,IF(AND(ABS(U409)&lt;$D$19,S409&gt;1),1,0)),0))</f>
        <v/>
      </c>
      <c r="W409">
        <f>IF($D$20=0,IFERROR(W410,MAX($D$16,POWER((ABS(K409)^2)/($I$5*MAX(F409,0.1)^2),1/3))),IF(IFERROR(AG410,0)=0,IFERROR(W410,MAX($D$16,POWER((ABS(K409)^2)/($I$5*MAX(F409,0.1)^2),1/3))),IF(OR(IFERROR(W409,0)=0,IFERROR(AD410,0)&gt;1),MAX($D$16,POWER((ABS(K409)^2)/($I$5*MAX(F409,0.1)^2),1/3)),IF(IFERROR(AF409,0)&gt;0,MAX($D$16,IFERROR(W409,0)+((IFERROR(AF409,0))*$D$18*IF((IFERROR(AD409,0))&lt;1,1,-1))),IF(IFERROR(AF409,0)&lt;0,IF(ABS((MAX($D$16,POWER((ABS(K409)^2)/($I$5*MAX(F409,0.1)^2),1/3)))-IFERROR(W409,0))&gt;$D$19,MAX($D$16,IF((MAX($D$16,POWER((ABS(K409)^2)/($I$5*MAX(F409,0.1)^2),1/3)))&gt;IFERROR(W409,0),MIN((MAX($D$16,POWER((ABS(K409)^2)/($I$5*MAX(F409,0.1)^2),1/3))),IFERROR(W409,0)+(MIN(ABS(IFERROR(AF409,0))*$D$18,ABS((MAX($D$16,POWER((ABS(K409)^2)/($I$5*MAX(F409,0.1)^2),1/3)))-IFERROR(W409,0))))),MAX((MAX($D$16,POWER((ABS(K409)^2)/($I$5*MAX(F409,0.1)^2),1/3))),IFERROR(W409,0)-(MIN(ABS(IFERROR(AF409,0))*$D$18,ABS((MAX($D$16,POWER((ABS(K409)^2)/($I$5*MAX(F409,0.1)^2),1/3)))-IFERROR(W409,0))))))),MAX($D$16,POWER((ABS(K409)^2)/($I$5*MAX(F409,0.1)^2),1/3))),MAX($D$16,IFERROR(W409,0)))))))</f>
        <v/>
      </c>
      <c r="X409">
        <f>((F409)+(G409)*(W409))*(W409)</f>
        <v/>
      </c>
      <c r="Y409">
        <f>(((F409)+(G409)*(W409))*(W409))/MAX((F409)+2*(W409)*SQRT(1+(G409)^2),1E-6)</f>
        <v/>
      </c>
      <c r="Z409">
        <f>ABS(K409)/MAX(((F409)+(G409)*(W409))*(W409),1E-6)</f>
        <v/>
      </c>
      <c r="AA409">
        <f>E409+W409</f>
        <v/>
      </c>
      <c r="AB409">
        <f>AA409+((ABS(K409)/MAX(((F409)+(G409)*(W409))*(W409),1E-6))^2)/(2*$I$5)</f>
        <v/>
      </c>
      <c r="AC409">
        <f>((ABS(K409)*$D$6)/(MAX(((F409)+(G409)*(W409))*(W409),1E-6)*MAX(((((F409)+(G409)*(W409))*(W409))/MAX((F409)+2*(W409)*SQRT(1+(G409)^2),1E-6))^(2/3),1E-6)))^2</f>
        <v/>
      </c>
      <c r="AD409">
        <f>ABS(ABS(K409)/MAX(((F409)+(G409)*(W409))*(W409),1E-6))/SQRT($I$5*MAX((((F409)+(G409)*(W409))*(W409))/MAX((F409)+2*(G409)*(W409),1E-6),1E-6))</f>
        <v/>
      </c>
      <c r="AE409">
        <f>((F409)*(W409)^2)/2+(G409)*(W409)^3/3+(ABS(K409)^2)/($I$5*MAX(((F409)+(G409)*(W409))*(W409),1E-6))</f>
        <v/>
      </c>
      <c r="AF409">
        <f>IF($D$20=0,0,IFERROR(AB410+(((AC409+AC410)/2)*J410)+(IF(Z409&gt;Z410,$D$8*((Z409^2-Z410^2)/(2*$I$5)),$D$9*((Z410^2-Z409^2)/(2*$I$5)))+($D$10*(ABS(I410)/90)*(MAX(Z409^2,Z410^2)/(2*$I$5))))-AB409,0))</f>
        <v/>
      </c>
      <c r="AG409">
        <f>IF($D$20=0,1,IFERROR(IF(ROUND(AD409,3)=1,1,IF(AND(ABS(AF409)&lt;$D$19,AD409&lt;1),1,0)),0))</f>
        <v/>
      </c>
      <c r="AH409">
        <f>IFERROR(IF(V32="Supercritical",MAX($D$16,IFERROR(L409,MAX($D$16,POWER((ABS(K409)^2)/($I$5*MAX(F409,0.1)^2),1/3)))),IF(V32="Subcritical",MAX($D$16,IFERROR(W409,MAX($D$16,POWER((ABS(K409)^2)/($I$5*MAX(F409,0.1)^2),1/3)))),IF(AND(IFERROR(V409,0)=1,IFERROR(AG409,0)=1),IF(IFERROR(T409,-1E99)&gt;=IFERROR(AE409,-1E99),MAX($D$16,IFERROR(L409,MAX($D$16,POWER((ABS(K409)^2)/($I$5*MAX(F409,0.1)^2),1/3)))),MAX($D$16,IFERROR(W409,MAX($D$16,POWER((ABS(K409)^2)/($I$5*MAX(F409,0.1)^2),1/3))))),IF(IFERROR(V409,0)=1,MAX($D$16,IFERROR(L409,MAX($D$16,POWER((ABS(K409)^2)/($I$5*MAX(F409,0.1)^2),1/3)))),IF(IFERROR(AG409,0)=1,MAX($D$16,IFERROR(W409,MAX($D$16,POWER((ABS(K409)^2)/($I$5*MAX(F409,0.1)^2),1/3)))),MAX($D$16,POWER((ABS(K409)^2)/($I$5*MAX(F409,0.1)^2),1/3))))))),MAX($D$16,POWER((ABS(K409)^2)/($I$5*MAX(F409,0.1)^2),1/3)))</f>
        <v/>
      </c>
      <c r="AI409">
        <f>E409+AH409</f>
        <v/>
      </c>
      <c r="AJ409">
        <f>AI409+((ABS(K409)/MAX(((F409)+(G409)*(AH409))*(AH409),1E-6))^2)/(2*$I$5)</f>
        <v/>
      </c>
      <c r="AM409" t="n">
        <v>0</v>
      </c>
      <c r="AN409" t="n">
        <v>0</v>
      </c>
      <c r="AO409">
        <f>AM409+AN409</f>
        <v/>
      </c>
      <c r="AP409">
        <f>AP408+AO409</f>
        <v/>
      </c>
      <c r="AQ409">
        <f>ABS(ABS(K409)/MAX(((F409)+(G409)*(AH409))*(AH409),1E-6))/SQRT($I$5*MAX((((F409)+(G409)*(AH409))*(AH409))/MAX((F409)+2*(G409)*(AH409),1E-6),1E-6))</f>
        <v/>
      </c>
      <c r="AR409">
        <f>IF(AQ409&lt;1,"Subcritical","Supercritical")</f>
        <v/>
      </c>
      <c r="AS409">
        <f>((ABS(K409)*$D$6)/(MAX(((F409)+(G409)*(AH409))*(AH409),1E-6)*MAX(((((F409)+(G409)*(AH409))*(AH409))/MAX((F409)+2*(AH409)*SQRT(1+(G409)^2),1E-6))^(2/3),1E-6)))^2</f>
        <v/>
      </c>
    </row>
    <row r="410">
      <c r="A410" t="n">
        <v>261</v>
      </c>
      <c r="B410" t="n">
        <v>259.928</v>
      </c>
      <c r="C410" t="n">
        <v>616326.578</v>
      </c>
      <c r="D410" t="n">
        <v>3097680.191</v>
      </c>
      <c r="E410" t="n">
        <v>632.432</v>
      </c>
      <c r="F410" t="n">
        <v>4.527</v>
      </c>
      <c r="G410" t="n">
        <v>0</v>
      </c>
      <c r="H410" t="inlineStr">
        <is>
          <t>Normal</t>
        </is>
      </c>
      <c r="I410" t="n">
        <v>0</v>
      </c>
      <c r="J410">
        <f>B410-B409</f>
        <v/>
      </c>
      <c r="K410">
        <f>MAX(0,K409-AO409)</f>
        <v/>
      </c>
      <c r="L410">
        <f>IF($D$20=0,IFERROR(L409,MAX($D$16,POWER((ABS(K410)^2)/($I$5*MAX(F410,0.1)^2),1/3))),IF(IFERROR(V409,0)=0,IFERROR(L409,MAX($D$16,POWER((ABS(K410)^2)/($I$5*MAX(F410,0.1)^2),1/3))),IF(OR(IFERROR(L410,0)=0,IFERROR(S409,0)&lt;1,IFERROR(S410,0)&lt;1),MAX($D$16,POWER((ABS(K410)^2)/($I$5*MAX(F410,0.1)^2),1/3)),IF(IFERROR(U410,0)&gt;0,MAX($D$16,IFERROR(L410,0)+((IFERROR(U410,0))*$D$18*IF((IFERROR(S410,0))&lt;1,1,-1))),IF(IFERROR(U410,0)&lt;0,IF(ABS((MAX($D$16,POWER((ABS(K410)^2)/($I$5*MAX(F410,0.1)^2),1/3)))-IFERROR(L410,0))&gt;$D$19,MAX($D$16,IF((MAX($D$16,POWER((ABS(K410)^2)/($I$5*MAX(F410,0.1)^2),1/3)))&gt;IFERROR(L410,0),MIN((MAX($D$16,POWER((ABS(K410)^2)/($I$5*MAX(F410,0.1)^2),1/3))),IFERROR(L410,0)+(MIN(ABS(IFERROR(U410,0))*$D$18,ABS((MAX($D$16,POWER((ABS(K410)^2)/($I$5*MAX(F410,0.1)^2),1/3)))-IFERROR(L410,0))))),MAX((MAX($D$16,POWER((ABS(K410)^2)/($I$5*MAX(F410,0.1)^2),1/3))),IFERROR(L410,0)-(MIN(ABS(IFERROR(U410,0))*$D$18,ABS((MAX($D$16,POWER((ABS(K410)^2)/($I$5*MAX(F410,0.1)^2),1/3)))-IFERROR(L410,0))))))),MAX($D$16,POWER((ABS(K410)^2)/($I$5*MAX(F410,0.1)^2),1/3))),MAX($D$16,IFERROR(L410,0)))))))</f>
        <v/>
      </c>
      <c r="M410">
        <f>((F410)+(G410)*(L410))*(L410)</f>
        <v/>
      </c>
      <c r="N410">
        <f>(((F410)+(G410)*(L410))*(L410))/MAX((F410)+2*(L410)*SQRT(1+(G410)^2),1E-6)</f>
        <v/>
      </c>
      <c r="O410">
        <f>ABS(K410)/MAX(((F410)+(G410)*(L410))*(L410),1E-6)</f>
        <v/>
      </c>
      <c r="P410">
        <f>E410+L410</f>
        <v/>
      </c>
      <c r="Q410">
        <f>P410+((ABS(K410)/MAX(((F410)+(G410)*(L410))*(L410),1E-6))^2)/(2*$I$5)</f>
        <v/>
      </c>
      <c r="R410">
        <f>((ABS(K410)*$D$6)/(MAX(((F410)+(G410)*(L410))*(L410),1E-6)*MAX(((((F410)+(G410)*(L410))*(L410))/MAX((F410)+2*(L410)*SQRT(1+(G410)^2),1E-6))^(2/3),1E-6)))^2</f>
        <v/>
      </c>
      <c r="S410">
        <f>ABS(ABS(K410)/MAX(((F410)+(G410)*(L410))*(L410),1E-6))/SQRT($I$5*MAX((((F410)+(G410)*(L410))*(L410))/MAX((F410)+2*(G410)*(L410),1E-6),1E-6))</f>
        <v/>
      </c>
      <c r="T410">
        <f>((F410)*(L410)^2)/2+(G410)*(L410)^3/3+(ABS(K410)^2)/($I$5*MAX(((F410)+(G410)*(L410))*(L410),1E-6))</f>
        <v/>
      </c>
      <c r="U410">
        <f>IF($D$20=0,0,IFERROR(Q409-(((R409+R410)/2)*J410)-(IF(O409&gt;O410,$D$8*((O409^2-O410^2)/(2*$I$5)),$D$9*((O410^2-O409^2)/(2*$I$5)))+($D$10*(ABS(I410)/90)*(MAX(O409^2,O410^2)/(2*$I$5))))-Q410,0))</f>
        <v/>
      </c>
      <c r="V410">
        <f>IF($D$20=0,1,IFERROR(IF(ROUND(S410,3)=1,1,IF(AND(ABS(U410)&lt;$D$19,S410&gt;1),1,0)),0))</f>
        <v/>
      </c>
      <c r="W410">
        <f>IF($D$20=0,IFERROR(W411,MAX($D$16,POWER((ABS(K410)^2)/($I$5*MAX(F410,0.1)^2),1/3))),IF(IFERROR(AG411,0)=0,IFERROR(W411,MAX($D$16,POWER((ABS(K410)^2)/($I$5*MAX(F410,0.1)^2),1/3))),IF(OR(IFERROR(W410,0)=0,IFERROR(AD411,0)&gt;1),MAX($D$16,POWER((ABS(K410)^2)/($I$5*MAX(F410,0.1)^2),1/3)),IF(IFERROR(AF410,0)&gt;0,MAX($D$16,IFERROR(W410,0)+((IFERROR(AF410,0))*$D$18*IF((IFERROR(AD410,0))&lt;1,1,-1))),IF(IFERROR(AF410,0)&lt;0,IF(ABS((MAX($D$16,POWER((ABS(K410)^2)/($I$5*MAX(F410,0.1)^2),1/3)))-IFERROR(W410,0))&gt;$D$19,MAX($D$16,IF((MAX($D$16,POWER((ABS(K410)^2)/($I$5*MAX(F410,0.1)^2),1/3)))&gt;IFERROR(W410,0),MIN((MAX($D$16,POWER((ABS(K410)^2)/($I$5*MAX(F410,0.1)^2),1/3))),IFERROR(W410,0)+(MIN(ABS(IFERROR(AF410,0))*$D$18,ABS((MAX($D$16,POWER((ABS(K410)^2)/($I$5*MAX(F410,0.1)^2),1/3)))-IFERROR(W410,0))))),MAX((MAX($D$16,POWER((ABS(K410)^2)/($I$5*MAX(F410,0.1)^2),1/3))),IFERROR(W410,0)-(MIN(ABS(IFERROR(AF410,0))*$D$18,ABS((MAX($D$16,POWER((ABS(K410)^2)/($I$5*MAX(F410,0.1)^2),1/3)))-IFERROR(W410,0))))))),MAX($D$16,POWER((ABS(K410)^2)/($I$5*MAX(F410,0.1)^2),1/3))),MAX($D$16,IFERROR(W410,0)))))))</f>
        <v/>
      </c>
      <c r="X410">
        <f>((F410)+(G410)*(W410))*(W410)</f>
        <v/>
      </c>
      <c r="Y410">
        <f>(((F410)+(G410)*(W410))*(W410))/MAX((F410)+2*(W410)*SQRT(1+(G410)^2),1E-6)</f>
        <v/>
      </c>
      <c r="Z410">
        <f>ABS(K410)/MAX(((F410)+(G410)*(W410))*(W410),1E-6)</f>
        <v/>
      </c>
      <c r="AA410">
        <f>E410+W410</f>
        <v/>
      </c>
      <c r="AB410">
        <f>AA410+((ABS(K410)/MAX(((F410)+(G410)*(W410))*(W410),1E-6))^2)/(2*$I$5)</f>
        <v/>
      </c>
      <c r="AC410">
        <f>((ABS(K410)*$D$6)/(MAX(((F410)+(G410)*(W410))*(W410),1E-6)*MAX(((((F410)+(G410)*(W410))*(W410))/MAX((F410)+2*(W410)*SQRT(1+(G410)^2),1E-6))^(2/3),1E-6)))^2</f>
        <v/>
      </c>
      <c r="AD410">
        <f>ABS(ABS(K410)/MAX(((F410)+(G410)*(W410))*(W410),1E-6))/SQRT($I$5*MAX((((F410)+(G410)*(W410))*(W410))/MAX((F410)+2*(G410)*(W410),1E-6),1E-6))</f>
        <v/>
      </c>
      <c r="AE410">
        <f>((F410)*(W410)^2)/2+(G410)*(W410)^3/3+(ABS(K410)^2)/($I$5*MAX(((F410)+(G410)*(W410))*(W410),1E-6))</f>
        <v/>
      </c>
      <c r="AF410">
        <f>IF($D$20=0,0,IFERROR(AB411+(((AC410+AC411)/2)*J411)+(IF(Z410&gt;Z411,$D$8*((Z410^2-Z411^2)/(2*$I$5)),$D$9*((Z411^2-Z410^2)/(2*$I$5)))+($D$10*(ABS(I411)/90)*(MAX(Z410^2,Z411^2)/(2*$I$5))))-AB410,0))</f>
        <v/>
      </c>
      <c r="AG410">
        <f>IF($D$20=0,1,IFERROR(IF(ROUND(AD410,3)=1,1,IF(AND(ABS(AF410)&lt;$D$19,AD410&lt;1),1,0)),0))</f>
        <v/>
      </c>
      <c r="AH410">
        <f>IFERROR(IF(V32="Supercritical",MAX($D$16,IFERROR(L410,MAX($D$16,POWER((ABS(K410)^2)/($I$5*MAX(F410,0.1)^2),1/3)))),IF(V32="Subcritical",MAX($D$16,IFERROR(W410,MAX($D$16,POWER((ABS(K410)^2)/($I$5*MAX(F410,0.1)^2),1/3)))),IF(AND(IFERROR(V410,0)=1,IFERROR(AG410,0)=1),IF(IFERROR(T410,-1E99)&gt;=IFERROR(AE410,-1E99),MAX($D$16,IFERROR(L410,MAX($D$16,POWER((ABS(K410)^2)/($I$5*MAX(F410,0.1)^2),1/3)))),MAX($D$16,IFERROR(W410,MAX($D$16,POWER((ABS(K410)^2)/($I$5*MAX(F410,0.1)^2),1/3))))),IF(IFERROR(V410,0)=1,MAX($D$16,IFERROR(L410,MAX($D$16,POWER((ABS(K410)^2)/($I$5*MAX(F410,0.1)^2),1/3)))),IF(IFERROR(AG410,0)=1,MAX($D$16,IFERROR(W410,MAX($D$16,POWER((ABS(K410)^2)/($I$5*MAX(F410,0.1)^2),1/3)))),MAX($D$16,POWER((ABS(K410)^2)/($I$5*MAX(F410,0.1)^2),1/3))))))),MAX($D$16,POWER((ABS(K410)^2)/($I$5*MAX(F410,0.1)^2),1/3)))</f>
        <v/>
      </c>
      <c r="AI410">
        <f>E410+AH410</f>
        <v/>
      </c>
      <c r="AJ410">
        <f>AI410+((ABS(K410)/MAX(((F410)+(G410)*(AH410))*(AH410),1E-6))^2)/(2*$I$5)</f>
        <v/>
      </c>
      <c r="AM410" t="n">
        <v>0</v>
      </c>
      <c r="AN410" t="n">
        <v>0</v>
      </c>
      <c r="AO410">
        <f>AM410+AN410</f>
        <v/>
      </c>
      <c r="AP410">
        <f>AP409+AO410</f>
        <v/>
      </c>
      <c r="AQ410">
        <f>ABS(ABS(K410)/MAX(((F410)+(G410)*(AH410))*(AH410),1E-6))/SQRT($I$5*MAX((((F410)+(G410)*(AH410))*(AH410))/MAX((F410)+2*(G410)*(AH410),1E-6),1E-6))</f>
        <v/>
      </c>
      <c r="AR410">
        <f>IF(AQ410&lt;1,"Subcritical","Supercritical")</f>
        <v/>
      </c>
      <c r="AS410">
        <f>((ABS(K410)*$D$6)/(MAX(((F410)+(G410)*(AH410))*(AH410),1E-6)*MAX(((((F410)+(G410)*(AH410))*(AH410))/MAX((F410)+2*(AH410)*SQRT(1+(G410)^2),1E-6))^(2/3),1E-6)))^2</f>
        <v/>
      </c>
    </row>
    <row r="411">
      <c r="A411" t="n">
        <v>262</v>
      </c>
      <c r="B411" t="n">
        <v>260.928</v>
      </c>
      <c r="C411" t="n">
        <v>616325.732</v>
      </c>
      <c r="D411" t="n">
        <v>3097679.658</v>
      </c>
      <c r="E411" t="n">
        <v>632.4315</v>
      </c>
      <c r="F411" t="n">
        <v>4.527</v>
      </c>
      <c r="G411" t="n">
        <v>0</v>
      </c>
      <c r="H411" t="inlineStr">
        <is>
          <t>Normal</t>
        </is>
      </c>
      <c r="I411" t="n">
        <v>0</v>
      </c>
      <c r="J411">
        <f>B411-B410</f>
        <v/>
      </c>
      <c r="K411">
        <f>MAX(0,K410-AO410)</f>
        <v/>
      </c>
      <c r="L411">
        <f>IF($D$20=0,IFERROR(L410,MAX($D$16,POWER((ABS(K411)^2)/($I$5*MAX(F411,0.1)^2),1/3))),IF(IFERROR(V410,0)=0,IFERROR(L410,MAX($D$16,POWER((ABS(K411)^2)/($I$5*MAX(F411,0.1)^2),1/3))),IF(OR(IFERROR(L411,0)=0,IFERROR(S410,0)&lt;1,IFERROR(S411,0)&lt;1),MAX($D$16,POWER((ABS(K411)^2)/($I$5*MAX(F411,0.1)^2),1/3)),IF(IFERROR(U411,0)&gt;0,MAX($D$16,IFERROR(L411,0)+((IFERROR(U411,0))*$D$18*IF((IFERROR(S411,0))&lt;1,1,-1))),IF(IFERROR(U411,0)&lt;0,IF(ABS((MAX($D$16,POWER((ABS(K411)^2)/($I$5*MAX(F411,0.1)^2),1/3)))-IFERROR(L411,0))&gt;$D$19,MAX($D$16,IF((MAX($D$16,POWER((ABS(K411)^2)/($I$5*MAX(F411,0.1)^2),1/3)))&gt;IFERROR(L411,0),MIN((MAX($D$16,POWER((ABS(K411)^2)/($I$5*MAX(F411,0.1)^2),1/3))),IFERROR(L411,0)+(MIN(ABS(IFERROR(U411,0))*$D$18,ABS((MAX($D$16,POWER((ABS(K411)^2)/($I$5*MAX(F411,0.1)^2),1/3)))-IFERROR(L411,0))))),MAX((MAX($D$16,POWER((ABS(K411)^2)/($I$5*MAX(F411,0.1)^2),1/3))),IFERROR(L411,0)-(MIN(ABS(IFERROR(U411,0))*$D$18,ABS((MAX($D$16,POWER((ABS(K411)^2)/($I$5*MAX(F411,0.1)^2),1/3)))-IFERROR(L411,0))))))),MAX($D$16,POWER((ABS(K411)^2)/($I$5*MAX(F411,0.1)^2),1/3))),MAX($D$16,IFERROR(L411,0)))))))</f>
        <v/>
      </c>
      <c r="M411">
        <f>((F411)+(G411)*(L411))*(L411)</f>
        <v/>
      </c>
      <c r="N411">
        <f>(((F411)+(G411)*(L411))*(L411))/MAX((F411)+2*(L411)*SQRT(1+(G411)^2),1E-6)</f>
        <v/>
      </c>
      <c r="O411">
        <f>ABS(K411)/MAX(((F411)+(G411)*(L411))*(L411),1E-6)</f>
        <v/>
      </c>
      <c r="P411">
        <f>E411+L411</f>
        <v/>
      </c>
      <c r="Q411">
        <f>P411+((ABS(K411)/MAX(((F411)+(G411)*(L411))*(L411),1E-6))^2)/(2*$I$5)</f>
        <v/>
      </c>
      <c r="R411">
        <f>((ABS(K411)*$D$6)/(MAX(((F411)+(G411)*(L411))*(L411),1E-6)*MAX(((((F411)+(G411)*(L411))*(L411))/MAX((F411)+2*(L411)*SQRT(1+(G411)^2),1E-6))^(2/3),1E-6)))^2</f>
        <v/>
      </c>
      <c r="S411">
        <f>ABS(ABS(K411)/MAX(((F411)+(G411)*(L411))*(L411),1E-6))/SQRT($I$5*MAX((((F411)+(G411)*(L411))*(L411))/MAX((F411)+2*(G411)*(L411),1E-6),1E-6))</f>
        <v/>
      </c>
      <c r="T411">
        <f>((F411)*(L411)^2)/2+(G411)*(L411)^3/3+(ABS(K411)^2)/($I$5*MAX(((F411)+(G411)*(L411))*(L411),1E-6))</f>
        <v/>
      </c>
      <c r="U411">
        <f>IF($D$20=0,0,IFERROR(Q410-(((R410+R411)/2)*J411)-(IF(O410&gt;O411,$D$8*((O410^2-O411^2)/(2*$I$5)),$D$9*((O411^2-O410^2)/(2*$I$5)))+($D$10*(ABS(I411)/90)*(MAX(O410^2,O411^2)/(2*$I$5))))-Q411,0))</f>
        <v/>
      </c>
      <c r="V411">
        <f>IF($D$20=0,1,IFERROR(IF(ROUND(S411,3)=1,1,IF(AND(ABS(U411)&lt;$D$19,S411&gt;1),1,0)),0))</f>
        <v/>
      </c>
      <c r="W411">
        <f>IF($D$20=0,IFERROR(W412,MAX($D$16,POWER((ABS(K411)^2)/($I$5*MAX(F411,0.1)^2),1/3))),IF(IFERROR(AG412,0)=0,IFERROR(W412,MAX($D$16,POWER((ABS(K411)^2)/($I$5*MAX(F411,0.1)^2),1/3))),IF(OR(IFERROR(W411,0)=0,IFERROR(AD412,0)&gt;1),MAX($D$16,POWER((ABS(K411)^2)/($I$5*MAX(F411,0.1)^2),1/3)),IF(IFERROR(AF411,0)&gt;0,MAX($D$16,IFERROR(W411,0)+((IFERROR(AF411,0))*$D$18*IF((IFERROR(AD411,0))&lt;1,1,-1))),IF(IFERROR(AF411,0)&lt;0,IF(ABS((MAX($D$16,POWER((ABS(K411)^2)/($I$5*MAX(F411,0.1)^2),1/3)))-IFERROR(W411,0))&gt;$D$19,MAX($D$16,IF((MAX($D$16,POWER((ABS(K411)^2)/($I$5*MAX(F411,0.1)^2),1/3)))&gt;IFERROR(W411,0),MIN((MAX($D$16,POWER((ABS(K411)^2)/($I$5*MAX(F411,0.1)^2),1/3))),IFERROR(W411,0)+(MIN(ABS(IFERROR(AF411,0))*$D$18,ABS((MAX($D$16,POWER((ABS(K411)^2)/($I$5*MAX(F411,0.1)^2),1/3)))-IFERROR(W411,0))))),MAX((MAX($D$16,POWER((ABS(K411)^2)/($I$5*MAX(F411,0.1)^2),1/3))),IFERROR(W411,0)-(MIN(ABS(IFERROR(AF411,0))*$D$18,ABS((MAX($D$16,POWER((ABS(K411)^2)/($I$5*MAX(F411,0.1)^2),1/3)))-IFERROR(W411,0))))))),MAX($D$16,POWER((ABS(K411)^2)/($I$5*MAX(F411,0.1)^2),1/3))),MAX($D$16,IFERROR(W411,0)))))))</f>
        <v/>
      </c>
      <c r="X411">
        <f>((F411)+(G411)*(W411))*(W411)</f>
        <v/>
      </c>
      <c r="Y411">
        <f>(((F411)+(G411)*(W411))*(W411))/MAX((F411)+2*(W411)*SQRT(1+(G411)^2),1E-6)</f>
        <v/>
      </c>
      <c r="Z411">
        <f>ABS(K411)/MAX(((F411)+(G411)*(W411))*(W411),1E-6)</f>
        <v/>
      </c>
      <c r="AA411">
        <f>E411+W411</f>
        <v/>
      </c>
      <c r="AB411">
        <f>AA411+((ABS(K411)/MAX(((F411)+(G411)*(W411))*(W411),1E-6))^2)/(2*$I$5)</f>
        <v/>
      </c>
      <c r="AC411">
        <f>((ABS(K411)*$D$6)/(MAX(((F411)+(G411)*(W411))*(W411),1E-6)*MAX(((((F411)+(G411)*(W411))*(W411))/MAX((F411)+2*(W411)*SQRT(1+(G411)^2),1E-6))^(2/3),1E-6)))^2</f>
        <v/>
      </c>
      <c r="AD411">
        <f>ABS(ABS(K411)/MAX(((F411)+(G411)*(W411))*(W411),1E-6))/SQRT($I$5*MAX((((F411)+(G411)*(W411))*(W411))/MAX((F411)+2*(G411)*(W411),1E-6),1E-6))</f>
        <v/>
      </c>
      <c r="AE411">
        <f>((F411)*(W411)^2)/2+(G411)*(W411)^3/3+(ABS(K411)^2)/($I$5*MAX(((F411)+(G411)*(W411))*(W411),1E-6))</f>
        <v/>
      </c>
      <c r="AF411">
        <f>IF($D$20=0,0,IFERROR(AB412+(((AC411+AC412)/2)*J412)+(IF(Z411&gt;Z412,$D$8*((Z411^2-Z412^2)/(2*$I$5)),$D$9*((Z412^2-Z411^2)/(2*$I$5)))+($D$10*(ABS(I412)/90)*(MAX(Z411^2,Z412^2)/(2*$I$5))))-AB411,0))</f>
        <v/>
      </c>
      <c r="AG411">
        <f>IF($D$20=0,1,IFERROR(IF(ROUND(AD411,3)=1,1,IF(AND(ABS(AF411)&lt;$D$19,AD411&lt;1),1,0)),0))</f>
        <v/>
      </c>
      <c r="AH411">
        <f>IFERROR(IF(V32="Supercritical",MAX($D$16,IFERROR(L411,MAX($D$16,POWER((ABS(K411)^2)/($I$5*MAX(F411,0.1)^2),1/3)))),IF(V32="Subcritical",MAX($D$16,IFERROR(W411,MAX($D$16,POWER((ABS(K411)^2)/($I$5*MAX(F411,0.1)^2),1/3)))),IF(AND(IFERROR(V411,0)=1,IFERROR(AG411,0)=1),IF(IFERROR(T411,-1E99)&gt;=IFERROR(AE411,-1E99),MAX($D$16,IFERROR(L411,MAX($D$16,POWER((ABS(K411)^2)/($I$5*MAX(F411,0.1)^2),1/3)))),MAX($D$16,IFERROR(W411,MAX($D$16,POWER((ABS(K411)^2)/($I$5*MAX(F411,0.1)^2),1/3))))),IF(IFERROR(V411,0)=1,MAX($D$16,IFERROR(L411,MAX($D$16,POWER((ABS(K411)^2)/($I$5*MAX(F411,0.1)^2),1/3)))),IF(IFERROR(AG411,0)=1,MAX($D$16,IFERROR(W411,MAX($D$16,POWER((ABS(K411)^2)/($I$5*MAX(F411,0.1)^2),1/3)))),MAX($D$16,POWER((ABS(K411)^2)/($I$5*MAX(F411,0.1)^2),1/3))))))),MAX($D$16,POWER((ABS(K411)^2)/($I$5*MAX(F411,0.1)^2),1/3)))</f>
        <v/>
      </c>
      <c r="AI411">
        <f>E411+AH411</f>
        <v/>
      </c>
      <c r="AJ411">
        <f>AI411+((ABS(K411)/MAX(((F411)+(G411)*(AH411))*(AH411),1E-6))^2)/(2*$I$5)</f>
        <v/>
      </c>
      <c r="AM411" t="n">
        <v>0</v>
      </c>
      <c r="AN411" t="n">
        <v>0</v>
      </c>
      <c r="AO411">
        <f>AM411+AN411</f>
        <v/>
      </c>
      <c r="AP411">
        <f>AP410+AO411</f>
        <v/>
      </c>
      <c r="AQ411">
        <f>ABS(ABS(K411)/MAX(((F411)+(G411)*(AH411))*(AH411),1E-6))/SQRT($I$5*MAX((((F411)+(G411)*(AH411))*(AH411))/MAX((F411)+2*(G411)*(AH411),1E-6),1E-6))</f>
        <v/>
      </c>
      <c r="AR411">
        <f>IF(AQ411&lt;1,"Subcritical","Supercritical")</f>
        <v/>
      </c>
      <c r="AS411">
        <f>((ABS(K411)*$D$6)/(MAX(((F411)+(G411)*(AH411))*(AH411),1E-6)*MAX(((((F411)+(G411)*(AH411))*(AH411))/MAX((F411)+2*(AH411)*SQRT(1+(G411)^2),1E-6))^(2/3),1E-6)))^2</f>
        <v/>
      </c>
    </row>
    <row r="412">
      <c r="A412" t="n">
        <v>263</v>
      </c>
      <c r="B412" t="n">
        <v>261.928</v>
      </c>
      <c r="C412" t="n">
        <v>616324.8860000001</v>
      </c>
      <c r="D412" t="n">
        <v>3097679.125</v>
      </c>
      <c r="E412" t="n">
        <v>632.431</v>
      </c>
      <c r="F412" t="n">
        <v>4.527</v>
      </c>
      <c r="G412" t="n">
        <v>0</v>
      </c>
      <c r="H412" t="inlineStr">
        <is>
          <t>Normal</t>
        </is>
      </c>
      <c r="I412" t="n">
        <v>0</v>
      </c>
      <c r="J412">
        <f>B412-B411</f>
        <v/>
      </c>
      <c r="K412">
        <f>MAX(0,K411-AO411)</f>
        <v/>
      </c>
      <c r="L412">
        <f>IF($D$20=0,IFERROR(L411,MAX($D$16,POWER((ABS(K412)^2)/($I$5*MAX(F412,0.1)^2),1/3))),IF(IFERROR(V411,0)=0,IFERROR(L411,MAX($D$16,POWER((ABS(K412)^2)/($I$5*MAX(F412,0.1)^2),1/3))),IF(OR(IFERROR(L412,0)=0,IFERROR(S411,0)&lt;1,IFERROR(S412,0)&lt;1),MAX($D$16,POWER((ABS(K412)^2)/($I$5*MAX(F412,0.1)^2),1/3)),IF(IFERROR(U412,0)&gt;0,MAX($D$16,IFERROR(L412,0)+((IFERROR(U412,0))*$D$18*IF((IFERROR(S412,0))&lt;1,1,-1))),IF(IFERROR(U412,0)&lt;0,IF(ABS((MAX($D$16,POWER((ABS(K412)^2)/($I$5*MAX(F412,0.1)^2),1/3)))-IFERROR(L412,0))&gt;$D$19,MAX($D$16,IF((MAX($D$16,POWER((ABS(K412)^2)/($I$5*MAX(F412,0.1)^2),1/3)))&gt;IFERROR(L412,0),MIN((MAX($D$16,POWER((ABS(K412)^2)/($I$5*MAX(F412,0.1)^2),1/3))),IFERROR(L412,0)+(MIN(ABS(IFERROR(U412,0))*$D$18,ABS((MAX($D$16,POWER((ABS(K412)^2)/($I$5*MAX(F412,0.1)^2),1/3)))-IFERROR(L412,0))))),MAX((MAX($D$16,POWER((ABS(K412)^2)/($I$5*MAX(F412,0.1)^2),1/3))),IFERROR(L412,0)-(MIN(ABS(IFERROR(U412,0))*$D$18,ABS((MAX($D$16,POWER((ABS(K412)^2)/($I$5*MAX(F412,0.1)^2),1/3)))-IFERROR(L412,0))))))),MAX($D$16,POWER((ABS(K412)^2)/($I$5*MAX(F412,0.1)^2),1/3))),MAX($D$16,IFERROR(L412,0)))))))</f>
        <v/>
      </c>
      <c r="M412">
        <f>((F412)+(G412)*(L412))*(L412)</f>
        <v/>
      </c>
      <c r="N412">
        <f>(((F412)+(G412)*(L412))*(L412))/MAX((F412)+2*(L412)*SQRT(1+(G412)^2),1E-6)</f>
        <v/>
      </c>
      <c r="O412">
        <f>ABS(K412)/MAX(((F412)+(G412)*(L412))*(L412),1E-6)</f>
        <v/>
      </c>
      <c r="P412">
        <f>E412+L412</f>
        <v/>
      </c>
      <c r="Q412">
        <f>P412+((ABS(K412)/MAX(((F412)+(G412)*(L412))*(L412),1E-6))^2)/(2*$I$5)</f>
        <v/>
      </c>
      <c r="R412">
        <f>((ABS(K412)*$D$6)/(MAX(((F412)+(G412)*(L412))*(L412),1E-6)*MAX(((((F412)+(G412)*(L412))*(L412))/MAX((F412)+2*(L412)*SQRT(1+(G412)^2),1E-6))^(2/3),1E-6)))^2</f>
        <v/>
      </c>
      <c r="S412">
        <f>ABS(ABS(K412)/MAX(((F412)+(G412)*(L412))*(L412),1E-6))/SQRT($I$5*MAX((((F412)+(G412)*(L412))*(L412))/MAX((F412)+2*(G412)*(L412),1E-6),1E-6))</f>
        <v/>
      </c>
      <c r="T412">
        <f>((F412)*(L412)^2)/2+(G412)*(L412)^3/3+(ABS(K412)^2)/($I$5*MAX(((F412)+(G412)*(L412))*(L412),1E-6))</f>
        <v/>
      </c>
      <c r="U412">
        <f>IF($D$20=0,0,IFERROR(Q411-(((R411+R412)/2)*J412)-(IF(O411&gt;O412,$D$8*((O411^2-O412^2)/(2*$I$5)),$D$9*((O412^2-O411^2)/(2*$I$5)))+($D$10*(ABS(I412)/90)*(MAX(O411^2,O412^2)/(2*$I$5))))-Q412,0))</f>
        <v/>
      </c>
      <c r="V412">
        <f>IF($D$20=0,1,IFERROR(IF(ROUND(S412,3)=1,1,IF(AND(ABS(U412)&lt;$D$19,S412&gt;1),1,0)),0))</f>
        <v/>
      </c>
      <c r="W412">
        <f>IF($D$20=0,IFERROR(W413,MAX($D$16,POWER((ABS(K412)^2)/($I$5*MAX(F412,0.1)^2),1/3))),IF(IFERROR(AG413,0)=0,IFERROR(W413,MAX($D$16,POWER((ABS(K412)^2)/($I$5*MAX(F412,0.1)^2),1/3))),IF(OR(IFERROR(W412,0)=0,IFERROR(AD413,0)&gt;1),MAX($D$16,POWER((ABS(K412)^2)/($I$5*MAX(F412,0.1)^2),1/3)),IF(IFERROR(AF412,0)&gt;0,MAX($D$16,IFERROR(W412,0)+((IFERROR(AF412,0))*$D$18*IF((IFERROR(AD412,0))&lt;1,1,-1))),IF(IFERROR(AF412,0)&lt;0,IF(ABS((MAX($D$16,POWER((ABS(K412)^2)/($I$5*MAX(F412,0.1)^2),1/3)))-IFERROR(W412,0))&gt;$D$19,MAX($D$16,IF((MAX($D$16,POWER((ABS(K412)^2)/($I$5*MAX(F412,0.1)^2),1/3)))&gt;IFERROR(W412,0),MIN((MAX($D$16,POWER((ABS(K412)^2)/($I$5*MAX(F412,0.1)^2),1/3))),IFERROR(W412,0)+(MIN(ABS(IFERROR(AF412,0))*$D$18,ABS((MAX($D$16,POWER((ABS(K412)^2)/($I$5*MAX(F412,0.1)^2),1/3)))-IFERROR(W412,0))))),MAX((MAX($D$16,POWER((ABS(K412)^2)/($I$5*MAX(F412,0.1)^2),1/3))),IFERROR(W412,0)-(MIN(ABS(IFERROR(AF412,0))*$D$18,ABS((MAX($D$16,POWER((ABS(K412)^2)/($I$5*MAX(F412,0.1)^2),1/3)))-IFERROR(W412,0))))))),MAX($D$16,POWER((ABS(K412)^2)/($I$5*MAX(F412,0.1)^2),1/3))),MAX($D$16,IFERROR(W412,0)))))))</f>
        <v/>
      </c>
      <c r="X412">
        <f>((F412)+(G412)*(W412))*(W412)</f>
        <v/>
      </c>
      <c r="Y412">
        <f>(((F412)+(G412)*(W412))*(W412))/MAX((F412)+2*(W412)*SQRT(1+(G412)^2),1E-6)</f>
        <v/>
      </c>
      <c r="Z412">
        <f>ABS(K412)/MAX(((F412)+(G412)*(W412))*(W412),1E-6)</f>
        <v/>
      </c>
      <c r="AA412">
        <f>E412+W412</f>
        <v/>
      </c>
      <c r="AB412">
        <f>AA412+((ABS(K412)/MAX(((F412)+(G412)*(W412))*(W412),1E-6))^2)/(2*$I$5)</f>
        <v/>
      </c>
      <c r="AC412">
        <f>((ABS(K412)*$D$6)/(MAX(((F412)+(G412)*(W412))*(W412),1E-6)*MAX(((((F412)+(G412)*(W412))*(W412))/MAX((F412)+2*(W412)*SQRT(1+(G412)^2),1E-6))^(2/3),1E-6)))^2</f>
        <v/>
      </c>
      <c r="AD412">
        <f>ABS(ABS(K412)/MAX(((F412)+(G412)*(W412))*(W412),1E-6))/SQRT($I$5*MAX((((F412)+(G412)*(W412))*(W412))/MAX((F412)+2*(G412)*(W412),1E-6),1E-6))</f>
        <v/>
      </c>
      <c r="AE412">
        <f>((F412)*(W412)^2)/2+(G412)*(W412)^3/3+(ABS(K412)^2)/($I$5*MAX(((F412)+(G412)*(W412))*(W412),1E-6))</f>
        <v/>
      </c>
      <c r="AF412">
        <f>IF($D$20=0,0,IFERROR(AB413+(((AC412+AC413)/2)*J413)+(IF(Z412&gt;Z413,$D$8*((Z412^2-Z413^2)/(2*$I$5)),$D$9*((Z413^2-Z412^2)/(2*$I$5)))+($D$10*(ABS(I413)/90)*(MAX(Z412^2,Z413^2)/(2*$I$5))))-AB412,0))</f>
        <v/>
      </c>
      <c r="AG412">
        <f>IF($D$20=0,1,IFERROR(IF(ROUND(AD412,3)=1,1,IF(AND(ABS(AF412)&lt;$D$19,AD412&lt;1),1,0)),0))</f>
        <v/>
      </c>
      <c r="AH412">
        <f>IFERROR(IF(V32="Supercritical",MAX($D$16,IFERROR(L412,MAX($D$16,POWER((ABS(K412)^2)/($I$5*MAX(F412,0.1)^2),1/3)))),IF(V32="Subcritical",MAX($D$16,IFERROR(W412,MAX($D$16,POWER((ABS(K412)^2)/($I$5*MAX(F412,0.1)^2),1/3)))),IF(AND(IFERROR(V412,0)=1,IFERROR(AG412,0)=1),IF(IFERROR(T412,-1E99)&gt;=IFERROR(AE412,-1E99),MAX($D$16,IFERROR(L412,MAX($D$16,POWER((ABS(K412)^2)/($I$5*MAX(F412,0.1)^2),1/3)))),MAX($D$16,IFERROR(W412,MAX($D$16,POWER((ABS(K412)^2)/($I$5*MAX(F412,0.1)^2),1/3))))),IF(IFERROR(V412,0)=1,MAX($D$16,IFERROR(L412,MAX($D$16,POWER((ABS(K412)^2)/($I$5*MAX(F412,0.1)^2),1/3)))),IF(IFERROR(AG412,0)=1,MAX($D$16,IFERROR(W412,MAX($D$16,POWER((ABS(K412)^2)/($I$5*MAX(F412,0.1)^2),1/3)))),MAX($D$16,POWER((ABS(K412)^2)/($I$5*MAX(F412,0.1)^2),1/3))))))),MAX($D$16,POWER((ABS(K412)^2)/($I$5*MAX(F412,0.1)^2),1/3)))</f>
        <v/>
      </c>
      <c r="AI412">
        <f>E412+AH412</f>
        <v/>
      </c>
      <c r="AJ412">
        <f>AI412+((ABS(K412)/MAX(((F412)+(G412)*(AH412))*(AH412),1E-6))^2)/(2*$I$5)</f>
        <v/>
      </c>
      <c r="AM412" t="n">
        <v>0</v>
      </c>
      <c r="AN412" t="n">
        <v>0</v>
      </c>
      <c r="AO412">
        <f>AM412+AN412</f>
        <v/>
      </c>
      <c r="AP412">
        <f>AP411+AO412</f>
        <v/>
      </c>
      <c r="AQ412">
        <f>ABS(ABS(K412)/MAX(((F412)+(G412)*(AH412))*(AH412),1E-6))/SQRT($I$5*MAX((((F412)+(G412)*(AH412))*(AH412))/MAX((F412)+2*(G412)*(AH412),1E-6),1E-6))</f>
        <v/>
      </c>
      <c r="AR412">
        <f>IF(AQ412&lt;1,"Subcritical","Supercritical")</f>
        <v/>
      </c>
      <c r="AS412">
        <f>((ABS(K412)*$D$6)/(MAX(((F412)+(G412)*(AH412))*(AH412),1E-6)*MAX(((((F412)+(G412)*(AH412))*(AH412))/MAX((F412)+2*(AH412)*SQRT(1+(G412)^2),1E-6))^(2/3),1E-6)))^2</f>
        <v/>
      </c>
    </row>
    <row r="413">
      <c r="A413" t="n">
        <v>264</v>
      </c>
      <c r="B413" t="n">
        <v>262.928</v>
      </c>
      <c r="C413" t="n">
        <v>616324.04</v>
      </c>
      <c r="D413" t="n">
        <v>3097678.592</v>
      </c>
      <c r="E413" t="n">
        <v>632.4305000000001</v>
      </c>
      <c r="F413" t="n">
        <v>4.527</v>
      </c>
      <c r="G413" t="n">
        <v>0</v>
      </c>
      <c r="H413" t="inlineStr">
        <is>
          <t>Normal</t>
        </is>
      </c>
      <c r="I413" t="n">
        <v>0</v>
      </c>
      <c r="J413">
        <f>B413-B412</f>
        <v/>
      </c>
      <c r="K413">
        <f>MAX(0,K412-AO412)</f>
        <v/>
      </c>
      <c r="L413">
        <f>IF($D$20=0,IFERROR(L412,MAX($D$16,POWER((ABS(K413)^2)/($I$5*MAX(F413,0.1)^2),1/3))),IF(IFERROR(V412,0)=0,IFERROR(L412,MAX($D$16,POWER((ABS(K413)^2)/($I$5*MAX(F413,0.1)^2),1/3))),IF(OR(IFERROR(L413,0)=0,IFERROR(S412,0)&lt;1,IFERROR(S413,0)&lt;1),MAX($D$16,POWER((ABS(K413)^2)/($I$5*MAX(F413,0.1)^2),1/3)),IF(IFERROR(U413,0)&gt;0,MAX($D$16,IFERROR(L413,0)+((IFERROR(U413,0))*$D$18*IF((IFERROR(S413,0))&lt;1,1,-1))),IF(IFERROR(U413,0)&lt;0,IF(ABS((MAX($D$16,POWER((ABS(K413)^2)/($I$5*MAX(F413,0.1)^2),1/3)))-IFERROR(L413,0))&gt;$D$19,MAX($D$16,IF((MAX($D$16,POWER((ABS(K413)^2)/($I$5*MAX(F413,0.1)^2),1/3)))&gt;IFERROR(L413,0),MIN((MAX($D$16,POWER((ABS(K413)^2)/($I$5*MAX(F413,0.1)^2),1/3))),IFERROR(L413,0)+(MIN(ABS(IFERROR(U413,0))*$D$18,ABS((MAX($D$16,POWER((ABS(K413)^2)/($I$5*MAX(F413,0.1)^2),1/3)))-IFERROR(L413,0))))),MAX((MAX($D$16,POWER((ABS(K413)^2)/($I$5*MAX(F413,0.1)^2),1/3))),IFERROR(L413,0)-(MIN(ABS(IFERROR(U413,0))*$D$18,ABS((MAX($D$16,POWER((ABS(K413)^2)/($I$5*MAX(F413,0.1)^2),1/3)))-IFERROR(L413,0))))))),MAX($D$16,POWER((ABS(K413)^2)/($I$5*MAX(F413,0.1)^2),1/3))),MAX($D$16,IFERROR(L413,0)))))))</f>
        <v/>
      </c>
      <c r="M413">
        <f>((F413)+(G413)*(L413))*(L413)</f>
        <v/>
      </c>
      <c r="N413">
        <f>(((F413)+(G413)*(L413))*(L413))/MAX((F413)+2*(L413)*SQRT(1+(G413)^2),1E-6)</f>
        <v/>
      </c>
      <c r="O413">
        <f>ABS(K413)/MAX(((F413)+(G413)*(L413))*(L413),1E-6)</f>
        <v/>
      </c>
      <c r="P413">
        <f>E413+L413</f>
        <v/>
      </c>
      <c r="Q413">
        <f>P413+((ABS(K413)/MAX(((F413)+(G413)*(L413))*(L413),1E-6))^2)/(2*$I$5)</f>
        <v/>
      </c>
      <c r="R413">
        <f>((ABS(K413)*$D$6)/(MAX(((F413)+(G413)*(L413))*(L413),1E-6)*MAX(((((F413)+(G413)*(L413))*(L413))/MAX((F413)+2*(L413)*SQRT(1+(G413)^2),1E-6))^(2/3),1E-6)))^2</f>
        <v/>
      </c>
      <c r="S413">
        <f>ABS(ABS(K413)/MAX(((F413)+(G413)*(L413))*(L413),1E-6))/SQRT($I$5*MAX((((F413)+(G413)*(L413))*(L413))/MAX((F413)+2*(G413)*(L413),1E-6),1E-6))</f>
        <v/>
      </c>
      <c r="T413">
        <f>((F413)*(L413)^2)/2+(G413)*(L413)^3/3+(ABS(K413)^2)/($I$5*MAX(((F413)+(G413)*(L413))*(L413),1E-6))</f>
        <v/>
      </c>
      <c r="U413">
        <f>IF($D$20=0,0,IFERROR(Q412-(((R412+R413)/2)*J413)-(IF(O412&gt;O413,$D$8*((O412^2-O413^2)/(2*$I$5)),$D$9*((O413^2-O412^2)/(2*$I$5)))+($D$10*(ABS(I413)/90)*(MAX(O412^2,O413^2)/(2*$I$5))))-Q413,0))</f>
        <v/>
      </c>
      <c r="V413">
        <f>IF($D$20=0,1,IFERROR(IF(ROUND(S413,3)=1,1,IF(AND(ABS(U413)&lt;$D$19,S413&gt;1),1,0)),0))</f>
        <v/>
      </c>
      <c r="W413">
        <f>IF($D$20=0,IFERROR(W414,MAX($D$16,POWER((ABS(K413)^2)/($I$5*MAX(F413,0.1)^2),1/3))),IF(IFERROR(AG414,0)=0,IFERROR(W414,MAX($D$16,POWER((ABS(K413)^2)/($I$5*MAX(F413,0.1)^2),1/3))),IF(OR(IFERROR(W413,0)=0,IFERROR(AD414,0)&gt;1),MAX($D$16,POWER((ABS(K413)^2)/($I$5*MAX(F413,0.1)^2),1/3)),IF(IFERROR(AF413,0)&gt;0,MAX($D$16,IFERROR(W413,0)+((IFERROR(AF413,0))*$D$18*IF((IFERROR(AD413,0))&lt;1,1,-1))),IF(IFERROR(AF413,0)&lt;0,IF(ABS((MAX($D$16,POWER((ABS(K413)^2)/($I$5*MAX(F413,0.1)^2),1/3)))-IFERROR(W413,0))&gt;$D$19,MAX($D$16,IF((MAX($D$16,POWER((ABS(K413)^2)/($I$5*MAX(F413,0.1)^2),1/3)))&gt;IFERROR(W413,0),MIN((MAX($D$16,POWER((ABS(K413)^2)/($I$5*MAX(F413,0.1)^2),1/3))),IFERROR(W413,0)+(MIN(ABS(IFERROR(AF413,0))*$D$18,ABS((MAX($D$16,POWER((ABS(K413)^2)/($I$5*MAX(F413,0.1)^2),1/3)))-IFERROR(W413,0))))),MAX((MAX($D$16,POWER((ABS(K413)^2)/($I$5*MAX(F413,0.1)^2),1/3))),IFERROR(W413,0)-(MIN(ABS(IFERROR(AF413,0))*$D$18,ABS((MAX($D$16,POWER((ABS(K413)^2)/($I$5*MAX(F413,0.1)^2),1/3)))-IFERROR(W413,0))))))),MAX($D$16,POWER((ABS(K413)^2)/($I$5*MAX(F413,0.1)^2),1/3))),MAX($D$16,IFERROR(W413,0)))))))</f>
        <v/>
      </c>
      <c r="X413">
        <f>((F413)+(G413)*(W413))*(W413)</f>
        <v/>
      </c>
      <c r="Y413">
        <f>(((F413)+(G413)*(W413))*(W413))/MAX((F413)+2*(W413)*SQRT(1+(G413)^2),1E-6)</f>
        <v/>
      </c>
      <c r="Z413">
        <f>ABS(K413)/MAX(((F413)+(G413)*(W413))*(W413),1E-6)</f>
        <v/>
      </c>
      <c r="AA413">
        <f>E413+W413</f>
        <v/>
      </c>
      <c r="AB413">
        <f>AA413+((ABS(K413)/MAX(((F413)+(G413)*(W413))*(W413),1E-6))^2)/(2*$I$5)</f>
        <v/>
      </c>
      <c r="AC413">
        <f>((ABS(K413)*$D$6)/(MAX(((F413)+(G413)*(W413))*(W413),1E-6)*MAX(((((F413)+(G413)*(W413))*(W413))/MAX((F413)+2*(W413)*SQRT(1+(G413)^2),1E-6))^(2/3),1E-6)))^2</f>
        <v/>
      </c>
      <c r="AD413">
        <f>ABS(ABS(K413)/MAX(((F413)+(G413)*(W413))*(W413),1E-6))/SQRT($I$5*MAX((((F413)+(G413)*(W413))*(W413))/MAX((F413)+2*(G413)*(W413),1E-6),1E-6))</f>
        <v/>
      </c>
      <c r="AE413">
        <f>((F413)*(W413)^2)/2+(G413)*(W413)^3/3+(ABS(K413)^2)/($I$5*MAX(((F413)+(G413)*(W413))*(W413),1E-6))</f>
        <v/>
      </c>
      <c r="AF413">
        <f>IF($D$20=0,0,IFERROR(AB414+(((AC413+AC414)/2)*J414)+(IF(Z413&gt;Z414,$D$8*((Z413^2-Z414^2)/(2*$I$5)),$D$9*((Z414^2-Z413^2)/(2*$I$5)))+($D$10*(ABS(I414)/90)*(MAX(Z413^2,Z414^2)/(2*$I$5))))-AB413,0))</f>
        <v/>
      </c>
      <c r="AG413">
        <f>IF($D$20=0,1,IFERROR(IF(ROUND(AD413,3)=1,1,IF(AND(ABS(AF413)&lt;$D$19,AD413&lt;1),1,0)),0))</f>
        <v/>
      </c>
      <c r="AH413">
        <f>IFERROR(IF(V32="Supercritical",MAX($D$16,IFERROR(L413,MAX($D$16,POWER((ABS(K413)^2)/($I$5*MAX(F413,0.1)^2),1/3)))),IF(V32="Subcritical",MAX($D$16,IFERROR(W413,MAX($D$16,POWER((ABS(K413)^2)/($I$5*MAX(F413,0.1)^2),1/3)))),IF(AND(IFERROR(V413,0)=1,IFERROR(AG413,0)=1),IF(IFERROR(T413,-1E99)&gt;=IFERROR(AE413,-1E99),MAX($D$16,IFERROR(L413,MAX($D$16,POWER((ABS(K413)^2)/($I$5*MAX(F413,0.1)^2),1/3)))),MAX($D$16,IFERROR(W413,MAX($D$16,POWER((ABS(K413)^2)/($I$5*MAX(F413,0.1)^2),1/3))))),IF(IFERROR(V413,0)=1,MAX($D$16,IFERROR(L413,MAX($D$16,POWER((ABS(K413)^2)/($I$5*MAX(F413,0.1)^2),1/3)))),IF(IFERROR(AG413,0)=1,MAX($D$16,IFERROR(W413,MAX($D$16,POWER((ABS(K413)^2)/($I$5*MAX(F413,0.1)^2),1/3)))),MAX($D$16,POWER((ABS(K413)^2)/($I$5*MAX(F413,0.1)^2),1/3))))))),MAX($D$16,POWER((ABS(K413)^2)/($I$5*MAX(F413,0.1)^2),1/3)))</f>
        <v/>
      </c>
      <c r="AI413">
        <f>E413+AH413</f>
        <v/>
      </c>
      <c r="AJ413">
        <f>AI413+((ABS(K413)/MAX(((F413)+(G413)*(AH413))*(AH413),1E-6))^2)/(2*$I$5)</f>
        <v/>
      </c>
      <c r="AM413" t="n">
        <v>0</v>
      </c>
      <c r="AN413" t="n">
        <v>0</v>
      </c>
      <c r="AO413">
        <f>AM413+AN413</f>
        <v/>
      </c>
      <c r="AP413">
        <f>AP412+AO413</f>
        <v/>
      </c>
      <c r="AQ413">
        <f>ABS(ABS(K413)/MAX(((F413)+(G413)*(AH413))*(AH413),1E-6))/SQRT($I$5*MAX((((F413)+(G413)*(AH413))*(AH413))/MAX((F413)+2*(G413)*(AH413),1E-6),1E-6))</f>
        <v/>
      </c>
      <c r="AR413">
        <f>IF(AQ413&lt;1,"Subcritical","Supercritical")</f>
        <v/>
      </c>
      <c r="AS413">
        <f>((ABS(K413)*$D$6)/(MAX(((F413)+(G413)*(AH413))*(AH413),1E-6)*MAX(((((F413)+(G413)*(AH413))*(AH413))/MAX((F413)+2*(AH413)*SQRT(1+(G413)^2),1E-6))^(2/3),1E-6)))^2</f>
        <v/>
      </c>
    </row>
    <row r="414">
      <c r="A414" t="n">
        <v>265</v>
      </c>
      <c r="B414" t="n">
        <v>263.928</v>
      </c>
      <c r="C414" t="n">
        <v>616323.194</v>
      </c>
      <c r="D414" t="n">
        <v>3097678.059</v>
      </c>
      <c r="E414" t="n">
        <v>632.4299999999999</v>
      </c>
      <c r="F414" t="n">
        <v>4.527</v>
      </c>
      <c r="G414" t="n">
        <v>0</v>
      </c>
      <c r="H414" t="inlineStr">
        <is>
          <t>Normal</t>
        </is>
      </c>
      <c r="I414" t="n">
        <v>0</v>
      </c>
      <c r="J414">
        <f>B414-B413</f>
        <v/>
      </c>
      <c r="K414">
        <f>MAX(0,K413-AO413)</f>
        <v/>
      </c>
      <c r="L414">
        <f>IF($D$20=0,IFERROR(L413,MAX($D$16,POWER((ABS(K414)^2)/($I$5*MAX(F414,0.1)^2),1/3))),IF(IFERROR(V413,0)=0,IFERROR(L413,MAX($D$16,POWER((ABS(K414)^2)/($I$5*MAX(F414,0.1)^2),1/3))),IF(OR(IFERROR(L414,0)=0,IFERROR(S413,0)&lt;1,IFERROR(S414,0)&lt;1),MAX($D$16,POWER((ABS(K414)^2)/($I$5*MAX(F414,0.1)^2),1/3)),IF(IFERROR(U414,0)&gt;0,MAX($D$16,IFERROR(L414,0)+((IFERROR(U414,0))*$D$18*IF((IFERROR(S414,0))&lt;1,1,-1))),IF(IFERROR(U414,0)&lt;0,IF(ABS((MAX($D$16,POWER((ABS(K414)^2)/($I$5*MAX(F414,0.1)^2),1/3)))-IFERROR(L414,0))&gt;$D$19,MAX($D$16,IF((MAX($D$16,POWER((ABS(K414)^2)/($I$5*MAX(F414,0.1)^2),1/3)))&gt;IFERROR(L414,0),MIN((MAX($D$16,POWER((ABS(K414)^2)/($I$5*MAX(F414,0.1)^2),1/3))),IFERROR(L414,0)+(MIN(ABS(IFERROR(U414,0))*$D$18,ABS((MAX($D$16,POWER((ABS(K414)^2)/($I$5*MAX(F414,0.1)^2),1/3)))-IFERROR(L414,0))))),MAX((MAX($D$16,POWER((ABS(K414)^2)/($I$5*MAX(F414,0.1)^2),1/3))),IFERROR(L414,0)-(MIN(ABS(IFERROR(U414,0))*$D$18,ABS((MAX($D$16,POWER((ABS(K414)^2)/($I$5*MAX(F414,0.1)^2),1/3)))-IFERROR(L414,0))))))),MAX($D$16,POWER((ABS(K414)^2)/($I$5*MAX(F414,0.1)^2),1/3))),MAX($D$16,IFERROR(L414,0)))))))</f>
        <v/>
      </c>
      <c r="M414">
        <f>((F414)+(G414)*(L414))*(L414)</f>
        <v/>
      </c>
      <c r="N414">
        <f>(((F414)+(G414)*(L414))*(L414))/MAX((F414)+2*(L414)*SQRT(1+(G414)^2),1E-6)</f>
        <v/>
      </c>
      <c r="O414">
        <f>ABS(K414)/MAX(((F414)+(G414)*(L414))*(L414),1E-6)</f>
        <v/>
      </c>
      <c r="P414">
        <f>E414+L414</f>
        <v/>
      </c>
      <c r="Q414">
        <f>P414+((ABS(K414)/MAX(((F414)+(G414)*(L414))*(L414),1E-6))^2)/(2*$I$5)</f>
        <v/>
      </c>
      <c r="R414">
        <f>((ABS(K414)*$D$6)/(MAX(((F414)+(G414)*(L414))*(L414),1E-6)*MAX(((((F414)+(G414)*(L414))*(L414))/MAX((F414)+2*(L414)*SQRT(1+(G414)^2),1E-6))^(2/3),1E-6)))^2</f>
        <v/>
      </c>
      <c r="S414">
        <f>ABS(ABS(K414)/MAX(((F414)+(G414)*(L414))*(L414),1E-6))/SQRT($I$5*MAX((((F414)+(G414)*(L414))*(L414))/MAX((F414)+2*(G414)*(L414),1E-6),1E-6))</f>
        <v/>
      </c>
      <c r="T414">
        <f>((F414)*(L414)^2)/2+(G414)*(L414)^3/3+(ABS(K414)^2)/($I$5*MAX(((F414)+(G414)*(L414))*(L414),1E-6))</f>
        <v/>
      </c>
      <c r="U414">
        <f>IF($D$20=0,0,IFERROR(Q413-(((R413+R414)/2)*J414)-(IF(O413&gt;O414,$D$8*((O413^2-O414^2)/(2*$I$5)),$D$9*((O414^2-O413^2)/(2*$I$5)))+($D$10*(ABS(I414)/90)*(MAX(O413^2,O414^2)/(2*$I$5))))-Q414,0))</f>
        <v/>
      </c>
      <c r="V414">
        <f>IF($D$20=0,1,IFERROR(IF(ROUND(S414,3)=1,1,IF(AND(ABS(U414)&lt;$D$19,S414&gt;1),1,0)),0))</f>
        <v/>
      </c>
      <c r="W414">
        <f>IF($D$20=0,IFERROR(W415,MAX($D$16,POWER((ABS(K414)^2)/($I$5*MAX(F414,0.1)^2),1/3))),IF(IFERROR(AG415,0)=0,IFERROR(W415,MAX($D$16,POWER((ABS(K414)^2)/($I$5*MAX(F414,0.1)^2),1/3))),IF(OR(IFERROR(W414,0)=0,IFERROR(AD415,0)&gt;1),MAX($D$16,POWER((ABS(K414)^2)/($I$5*MAX(F414,0.1)^2),1/3)),IF(IFERROR(AF414,0)&gt;0,MAX($D$16,IFERROR(W414,0)+((IFERROR(AF414,0))*$D$18*IF((IFERROR(AD414,0))&lt;1,1,-1))),IF(IFERROR(AF414,0)&lt;0,IF(ABS((MAX($D$16,POWER((ABS(K414)^2)/($I$5*MAX(F414,0.1)^2),1/3)))-IFERROR(W414,0))&gt;$D$19,MAX($D$16,IF((MAX($D$16,POWER((ABS(K414)^2)/($I$5*MAX(F414,0.1)^2),1/3)))&gt;IFERROR(W414,0),MIN((MAX($D$16,POWER((ABS(K414)^2)/($I$5*MAX(F414,0.1)^2),1/3))),IFERROR(W414,0)+(MIN(ABS(IFERROR(AF414,0))*$D$18,ABS((MAX($D$16,POWER((ABS(K414)^2)/($I$5*MAX(F414,0.1)^2),1/3)))-IFERROR(W414,0))))),MAX((MAX($D$16,POWER((ABS(K414)^2)/($I$5*MAX(F414,0.1)^2),1/3))),IFERROR(W414,0)-(MIN(ABS(IFERROR(AF414,0))*$D$18,ABS((MAX($D$16,POWER((ABS(K414)^2)/($I$5*MAX(F414,0.1)^2),1/3)))-IFERROR(W414,0))))))),MAX($D$16,POWER((ABS(K414)^2)/($I$5*MAX(F414,0.1)^2),1/3))),MAX($D$16,IFERROR(W414,0)))))))</f>
        <v/>
      </c>
      <c r="X414">
        <f>((F414)+(G414)*(W414))*(W414)</f>
        <v/>
      </c>
      <c r="Y414">
        <f>(((F414)+(G414)*(W414))*(W414))/MAX((F414)+2*(W414)*SQRT(1+(G414)^2),1E-6)</f>
        <v/>
      </c>
      <c r="Z414">
        <f>ABS(K414)/MAX(((F414)+(G414)*(W414))*(W414),1E-6)</f>
        <v/>
      </c>
      <c r="AA414">
        <f>E414+W414</f>
        <v/>
      </c>
      <c r="AB414">
        <f>AA414+((ABS(K414)/MAX(((F414)+(G414)*(W414))*(W414),1E-6))^2)/(2*$I$5)</f>
        <v/>
      </c>
      <c r="AC414">
        <f>((ABS(K414)*$D$6)/(MAX(((F414)+(G414)*(W414))*(W414),1E-6)*MAX(((((F414)+(G414)*(W414))*(W414))/MAX((F414)+2*(W414)*SQRT(1+(G414)^2),1E-6))^(2/3),1E-6)))^2</f>
        <v/>
      </c>
      <c r="AD414">
        <f>ABS(ABS(K414)/MAX(((F414)+(G414)*(W414))*(W414),1E-6))/SQRT($I$5*MAX((((F414)+(G414)*(W414))*(W414))/MAX((F414)+2*(G414)*(W414),1E-6),1E-6))</f>
        <v/>
      </c>
      <c r="AE414">
        <f>((F414)*(W414)^2)/2+(G414)*(W414)^3/3+(ABS(K414)^2)/($I$5*MAX(((F414)+(G414)*(W414))*(W414),1E-6))</f>
        <v/>
      </c>
      <c r="AF414">
        <f>IF($D$20=0,0,IFERROR(AB415+(((AC414+AC415)/2)*J415)+(IF(Z414&gt;Z415,$D$8*((Z414^2-Z415^2)/(2*$I$5)),$D$9*((Z415^2-Z414^2)/(2*$I$5)))+($D$10*(ABS(I415)/90)*(MAX(Z414^2,Z415^2)/(2*$I$5))))-AB414,0))</f>
        <v/>
      </c>
      <c r="AG414">
        <f>IF($D$20=0,1,IFERROR(IF(ROUND(AD414,3)=1,1,IF(AND(ABS(AF414)&lt;$D$19,AD414&lt;1),1,0)),0))</f>
        <v/>
      </c>
      <c r="AH414">
        <f>IFERROR(IF(V32="Supercritical",MAX($D$16,IFERROR(L414,MAX($D$16,POWER((ABS(K414)^2)/($I$5*MAX(F414,0.1)^2),1/3)))),IF(V32="Subcritical",MAX($D$16,IFERROR(W414,MAX($D$16,POWER((ABS(K414)^2)/($I$5*MAX(F414,0.1)^2),1/3)))),IF(AND(IFERROR(V414,0)=1,IFERROR(AG414,0)=1),IF(IFERROR(T414,-1E99)&gt;=IFERROR(AE414,-1E99),MAX($D$16,IFERROR(L414,MAX($D$16,POWER((ABS(K414)^2)/($I$5*MAX(F414,0.1)^2),1/3)))),MAX($D$16,IFERROR(W414,MAX($D$16,POWER((ABS(K414)^2)/($I$5*MAX(F414,0.1)^2),1/3))))),IF(IFERROR(V414,0)=1,MAX($D$16,IFERROR(L414,MAX($D$16,POWER((ABS(K414)^2)/($I$5*MAX(F414,0.1)^2),1/3)))),IF(IFERROR(AG414,0)=1,MAX($D$16,IFERROR(W414,MAX($D$16,POWER((ABS(K414)^2)/($I$5*MAX(F414,0.1)^2),1/3)))),MAX($D$16,POWER((ABS(K414)^2)/($I$5*MAX(F414,0.1)^2),1/3))))))),MAX($D$16,POWER((ABS(K414)^2)/($I$5*MAX(F414,0.1)^2),1/3)))</f>
        <v/>
      </c>
      <c r="AI414">
        <f>E414+AH414</f>
        <v/>
      </c>
      <c r="AJ414">
        <f>AI414+((ABS(K414)/MAX(((F414)+(G414)*(AH414))*(AH414),1E-6))^2)/(2*$I$5)</f>
        <v/>
      </c>
      <c r="AM414" t="n">
        <v>0</v>
      </c>
      <c r="AN414" t="n">
        <v>0</v>
      </c>
      <c r="AO414">
        <f>AM414+AN414</f>
        <v/>
      </c>
      <c r="AP414">
        <f>AP413+AO414</f>
        <v/>
      </c>
      <c r="AQ414">
        <f>ABS(ABS(K414)/MAX(((F414)+(G414)*(AH414))*(AH414),1E-6))/SQRT($I$5*MAX((((F414)+(G414)*(AH414))*(AH414))/MAX((F414)+2*(G414)*(AH414),1E-6),1E-6))</f>
        <v/>
      </c>
      <c r="AR414">
        <f>IF(AQ414&lt;1,"Subcritical","Supercritical")</f>
        <v/>
      </c>
      <c r="AS414">
        <f>((ABS(K414)*$D$6)/(MAX(((F414)+(G414)*(AH414))*(AH414),1E-6)*MAX(((((F414)+(G414)*(AH414))*(AH414))/MAX((F414)+2*(AH414)*SQRT(1+(G414)^2),1E-6))^(2/3),1E-6)))^2</f>
        <v/>
      </c>
    </row>
    <row r="415">
      <c r="A415" t="n">
        <v>266</v>
      </c>
      <c r="B415" t="n">
        <v>264.927</v>
      </c>
      <c r="C415" t="n">
        <v>616322.348</v>
      </c>
      <c r="D415" t="n">
        <v>3097677.526</v>
      </c>
      <c r="E415" t="n">
        <v>632.4295</v>
      </c>
      <c r="F415" t="n">
        <v>4.527</v>
      </c>
      <c r="G415" t="n">
        <v>0</v>
      </c>
      <c r="H415" t="inlineStr">
        <is>
          <t>Normal</t>
        </is>
      </c>
      <c r="I415" t="n">
        <v>0</v>
      </c>
      <c r="J415">
        <f>B415-B414</f>
        <v/>
      </c>
      <c r="K415">
        <f>MAX(0,K414-AO414)</f>
        <v/>
      </c>
      <c r="L415">
        <f>IF($D$20=0,IFERROR(L414,MAX($D$16,POWER((ABS(K415)^2)/($I$5*MAX(F415,0.1)^2),1/3))),IF(IFERROR(V414,0)=0,IFERROR(L414,MAX($D$16,POWER((ABS(K415)^2)/($I$5*MAX(F415,0.1)^2),1/3))),IF(OR(IFERROR(L415,0)=0,IFERROR(S414,0)&lt;1,IFERROR(S415,0)&lt;1),MAX($D$16,POWER((ABS(K415)^2)/($I$5*MAX(F415,0.1)^2),1/3)),IF(IFERROR(U415,0)&gt;0,MAX($D$16,IFERROR(L415,0)+((IFERROR(U415,0))*$D$18*IF((IFERROR(S415,0))&lt;1,1,-1))),IF(IFERROR(U415,0)&lt;0,IF(ABS((MAX($D$16,POWER((ABS(K415)^2)/($I$5*MAX(F415,0.1)^2),1/3)))-IFERROR(L415,0))&gt;$D$19,MAX($D$16,IF((MAX($D$16,POWER((ABS(K415)^2)/($I$5*MAX(F415,0.1)^2),1/3)))&gt;IFERROR(L415,0),MIN((MAX($D$16,POWER((ABS(K415)^2)/($I$5*MAX(F415,0.1)^2),1/3))),IFERROR(L415,0)+(MIN(ABS(IFERROR(U415,0))*$D$18,ABS((MAX($D$16,POWER((ABS(K415)^2)/($I$5*MAX(F415,0.1)^2),1/3)))-IFERROR(L415,0))))),MAX((MAX($D$16,POWER((ABS(K415)^2)/($I$5*MAX(F415,0.1)^2),1/3))),IFERROR(L415,0)-(MIN(ABS(IFERROR(U415,0))*$D$18,ABS((MAX($D$16,POWER((ABS(K415)^2)/($I$5*MAX(F415,0.1)^2),1/3)))-IFERROR(L415,0))))))),MAX($D$16,POWER((ABS(K415)^2)/($I$5*MAX(F415,0.1)^2),1/3))),MAX($D$16,IFERROR(L415,0)))))))</f>
        <v/>
      </c>
      <c r="M415">
        <f>((F415)+(G415)*(L415))*(L415)</f>
        <v/>
      </c>
      <c r="N415">
        <f>(((F415)+(G415)*(L415))*(L415))/MAX((F415)+2*(L415)*SQRT(1+(G415)^2),1E-6)</f>
        <v/>
      </c>
      <c r="O415">
        <f>ABS(K415)/MAX(((F415)+(G415)*(L415))*(L415),1E-6)</f>
        <v/>
      </c>
      <c r="P415">
        <f>E415+L415</f>
        <v/>
      </c>
      <c r="Q415">
        <f>P415+((ABS(K415)/MAX(((F415)+(G415)*(L415))*(L415),1E-6))^2)/(2*$I$5)</f>
        <v/>
      </c>
      <c r="R415">
        <f>((ABS(K415)*$D$6)/(MAX(((F415)+(G415)*(L415))*(L415),1E-6)*MAX(((((F415)+(G415)*(L415))*(L415))/MAX((F415)+2*(L415)*SQRT(1+(G415)^2),1E-6))^(2/3),1E-6)))^2</f>
        <v/>
      </c>
      <c r="S415">
        <f>ABS(ABS(K415)/MAX(((F415)+(G415)*(L415))*(L415),1E-6))/SQRT($I$5*MAX((((F415)+(G415)*(L415))*(L415))/MAX((F415)+2*(G415)*(L415),1E-6),1E-6))</f>
        <v/>
      </c>
      <c r="T415">
        <f>((F415)*(L415)^2)/2+(G415)*(L415)^3/3+(ABS(K415)^2)/($I$5*MAX(((F415)+(G415)*(L415))*(L415),1E-6))</f>
        <v/>
      </c>
      <c r="U415">
        <f>IF($D$20=0,0,IFERROR(Q414-(((R414+R415)/2)*J415)-(IF(O414&gt;O415,$D$8*((O414^2-O415^2)/(2*$I$5)),$D$9*((O415^2-O414^2)/(2*$I$5)))+($D$10*(ABS(I415)/90)*(MAX(O414^2,O415^2)/(2*$I$5))))-Q415,0))</f>
        <v/>
      </c>
      <c r="V415">
        <f>IF($D$20=0,1,IFERROR(IF(ROUND(S415,3)=1,1,IF(AND(ABS(U415)&lt;$D$19,S415&gt;1),1,0)),0))</f>
        <v/>
      </c>
      <c r="W415">
        <f>IF($D$20=0,IFERROR(W416,MAX($D$16,POWER((ABS(K415)^2)/($I$5*MAX(F415,0.1)^2),1/3))),IF(IFERROR(AG416,0)=0,IFERROR(W416,MAX($D$16,POWER((ABS(K415)^2)/($I$5*MAX(F415,0.1)^2),1/3))),IF(OR(IFERROR(W415,0)=0,IFERROR(AD416,0)&gt;1),MAX($D$16,POWER((ABS(K415)^2)/($I$5*MAX(F415,0.1)^2),1/3)),IF(IFERROR(AF415,0)&gt;0,MAX($D$16,IFERROR(W415,0)+((IFERROR(AF415,0))*$D$18*IF((IFERROR(AD415,0))&lt;1,1,-1))),IF(IFERROR(AF415,0)&lt;0,IF(ABS((MAX($D$16,POWER((ABS(K415)^2)/($I$5*MAX(F415,0.1)^2),1/3)))-IFERROR(W415,0))&gt;$D$19,MAX($D$16,IF((MAX($D$16,POWER((ABS(K415)^2)/($I$5*MAX(F415,0.1)^2),1/3)))&gt;IFERROR(W415,0),MIN((MAX($D$16,POWER((ABS(K415)^2)/($I$5*MAX(F415,0.1)^2),1/3))),IFERROR(W415,0)+(MIN(ABS(IFERROR(AF415,0))*$D$18,ABS((MAX($D$16,POWER((ABS(K415)^2)/($I$5*MAX(F415,0.1)^2),1/3)))-IFERROR(W415,0))))),MAX((MAX($D$16,POWER((ABS(K415)^2)/($I$5*MAX(F415,0.1)^2),1/3))),IFERROR(W415,0)-(MIN(ABS(IFERROR(AF415,0))*$D$18,ABS((MAX($D$16,POWER((ABS(K415)^2)/($I$5*MAX(F415,0.1)^2),1/3)))-IFERROR(W415,0))))))),MAX($D$16,POWER((ABS(K415)^2)/($I$5*MAX(F415,0.1)^2),1/3))),MAX($D$16,IFERROR(W415,0)))))))</f>
        <v/>
      </c>
      <c r="X415">
        <f>((F415)+(G415)*(W415))*(W415)</f>
        <v/>
      </c>
      <c r="Y415">
        <f>(((F415)+(G415)*(W415))*(W415))/MAX((F415)+2*(W415)*SQRT(1+(G415)^2),1E-6)</f>
        <v/>
      </c>
      <c r="Z415">
        <f>ABS(K415)/MAX(((F415)+(G415)*(W415))*(W415),1E-6)</f>
        <v/>
      </c>
      <c r="AA415">
        <f>E415+W415</f>
        <v/>
      </c>
      <c r="AB415">
        <f>AA415+((ABS(K415)/MAX(((F415)+(G415)*(W415))*(W415),1E-6))^2)/(2*$I$5)</f>
        <v/>
      </c>
      <c r="AC415">
        <f>((ABS(K415)*$D$6)/(MAX(((F415)+(G415)*(W415))*(W415),1E-6)*MAX(((((F415)+(G415)*(W415))*(W415))/MAX((F415)+2*(W415)*SQRT(1+(G415)^2),1E-6))^(2/3),1E-6)))^2</f>
        <v/>
      </c>
      <c r="AD415">
        <f>ABS(ABS(K415)/MAX(((F415)+(G415)*(W415))*(W415),1E-6))/SQRT($I$5*MAX((((F415)+(G415)*(W415))*(W415))/MAX((F415)+2*(G415)*(W415),1E-6),1E-6))</f>
        <v/>
      </c>
      <c r="AE415">
        <f>((F415)*(W415)^2)/2+(G415)*(W415)^3/3+(ABS(K415)^2)/($I$5*MAX(((F415)+(G415)*(W415))*(W415),1E-6))</f>
        <v/>
      </c>
      <c r="AF415">
        <f>IF($D$20=0,0,IFERROR(AB416+(((AC415+AC416)/2)*J416)+(IF(Z415&gt;Z416,$D$8*((Z415^2-Z416^2)/(2*$I$5)),$D$9*((Z416^2-Z415^2)/(2*$I$5)))+($D$10*(ABS(I416)/90)*(MAX(Z415^2,Z416^2)/(2*$I$5))))-AB415,0))</f>
        <v/>
      </c>
      <c r="AG415">
        <f>IF($D$20=0,1,IFERROR(IF(ROUND(AD415,3)=1,1,IF(AND(ABS(AF415)&lt;$D$19,AD415&lt;1),1,0)),0))</f>
        <v/>
      </c>
      <c r="AH415">
        <f>IFERROR(IF(V32="Supercritical",MAX($D$16,IFERROR(L415,MAX($D$16,POWER((ABS(K415)^2)/($I$5*MAX(F415,0.1)^2),1/3)))),IF(V32="Subcritical",MAX($D$16,IFERROR(W415,MAX($D$16,POWER((ABS(K415)^2)/($I$5*MAX(F415,0.1)^2),1/3)))),IF(AND(IFERROR(V415,0)=1,IFERROR(AG415,0)=1),IF(IFERROR(T415,-1E99)&gt;=IFERROR(AE415,-1E99),MAX($D$16,IFERROR(L415,MAX($D$16,POWER((ABS(K415)^2)/($I$5*MAX(F415,0.1)^2),1/3)))),MAX($D$16,IFERROR(W415,MAX($D$16,POWER((ABS(K415)^2)/($I$5*MAX(F415,0.1)^2),1/3))))),IF(IFERROR(V415,0)=1,MAX($D$16,IFERROR(L415,MAX($D$16,POWER((ABS(K415)^2)/($I$5*MAX(F415,0.1)^2),1/3)))),IF(IFERROR(AG415,0)=1,MAX($D$16,IFERROR(W415,MAX($D$16,POWER((ABS(K415)^2)/($I$5*MAX(F415,0.1)^2),1/3)))),MAX($D$16,POWER((ABS(K415)^2)/($I$5*MAX(F415,0.1)^2),1/3))))))),MAX($D$16,POWER((ABS(K415)^2)/($I$5*MAX(F415,0.1)^2),1/3)))</f>
        <v/>
      </c>
      <c r="AI415">
        <f>E415+AH415</f>
        <v/>
      </c>
      <c r="AJ415">
        <f>AI415+((ABS(K415)/MAX(((F415)+(G415)*(AH415))*(AH415),1E-6))^2)/(2*$I$5)</f>
        <v/>
      </c>
      <c r="AM415" t="n">
        <v>0</v>
      </c>
      <c r="AN415" t="n">
        <v>0</v>
      </c>
      <c r="AO415">
        <f>AM415+AN415</f>
        <v/>
      </c>
      <c r="AP415">
        <f>AP414+AO415</f>
        <v/>
      </c>
      <c r="AQ415">
        <f>ABS(ABS(K415)/MAX(((F415)+(G415)*(AH415))*(AH415),1E-6))/SQRT($I$5*MAX((((F415)+(G415)*(AH415))*(AH415))/MAX((F415)+2*(G415)*(AH415),1E-6),1E-6))</f>
        <v/>
      </c>
      <c r="AR415">
        <f>IF(AQ415&lt;1,"Subcritical","Supercritical")</f>
        <v/>
      </c>
      <c r="AS415">
        <f>((ABS(K415)*$D$6)/(MAX(((F415)+(G415)*(AH415))*(AH415),1E-6)*MAX(((((F415)+(G415)*(AH415))*(AH415))/MAX((F415)+2*(AH415)*SQRT(1+(G415)^2),1E-6))^(2/3),1E-6)))^2</f>
        <v/>
      </c>
    </row>
    <row r="416">
      <c r="A416" t="n">
        <v>267</v>
      </c>
      <c r="B416" t="n">
        <v>265.927</v>
      </c>
      <c r="C416" t="n">
        <v>616321.502</v>
      </c>
      <c r="D416" t="n">
        <v>3097676.993</v>
      </c>
      <c r="E416" t="n">
        <v>632.429</v>
      </c>
      <c r="F416" t="n">
        <v>4.527</v>
      </c>
      <c r="G416" t="n">
        <v>0</v>
      </c>
      <c r="H416" t="inlineStr">
        <is>
          <t>Normal</t>
        </is>
      </c>
      <c r="I416" t="n">
        <v>0</v>
      </c>
      <c r="J416">
        <f>B416-B415</f>
        <v/>
      </c>
      <c r="K416">
        <f>MAX(0,K415-AO415)</f>
        <v/>
      </c>
      <c r="L416">
        <f>IF($D$20=0,IFERROR(L415,MAX($D$16,POWER((ABS(K416)^2)/($I$5*MAX(F416,0.1)^2),1/3))),IF(IFERROR(V415,0)=0,IFERROR(L415,MAX($D$16,POWER((ABS(K416)^2)/($I$5*MAX(F416,0.1)^2),1/3))),IF(OR(IFERROR(L416,0)=0,IFERROR(S415,0)&lt;1,IFERROR(S416,0)&lt;1),MAX($D$16,POWER((ABS(K416)^2)/($I$5*MAX(F416,0.1)^2),1/3)),IF(IFERROR(U416,0)&gt;0,MAX($D$16,IFERROR(L416,0)+((IFERROR(U416,0))*$D$18*IF((IFERROR(S416,0))&lt;1,1,-1))),IF(IFERROR(U416,0)&lt;0,IF(ABS((MAX($D$16,POWER((ABS(K416)^2)/($I$5*MAX(F416,0.1)^2),1/3)))-IFERROR(L416,0))&gt;$D$19,MAX($D$16,IF((MAX($D$16,POWER((ABS(K416)^2)/($I$5*MAX(F416,0.1)^2),1/3)))&gt;IFERROR(L416,0),MIN((MAX($D$16,POWER((ABS(K416)^2)/($I$5*MAX(F416,0.1)^2),1/3))),IFERROR(L416,0)+(MIN(ABS(IFERROR(U416,0))*$D$18,ABS((MAX($D$16,POWER((ABS(K416)^2)/($I$5*MAX(F416,0.1)^2),1/3)))-IFERROR(L416,0))))),MAX((MAX($D$16,POWER((ABS(K416)^2)/($I$5*MAX(F416,0.1)^2),1/3))),IFERROR(L416,0)-(MIN(ABS(IFERROR(U416,0))*$D$18,ABS((MAX($D$16,POWER((ABS(K416)^2)/($I$5*MAX(F416,0.1)^2),1/3)))-IFERROR(L416,0))))))),MAX($D$16,POWER((ABS(K416)^2)/($I$5*MAX(F416,0.1)^2),1/3))),MAX($D$16,IFERROR(L416,0)))))))</f>
        <v/>
      </c>
      <c r="M416">
        <f>((F416)+(G416)*(L416))*(L416)</f>
        <v/>
      </c>
      <c r="N416">
        <f>(((F416)+(G416)*(L416))*(L416))/MAX((F416)+2*(L416)*SQRT(1+(G416)^2),1E-6)</f>
        <v/>
      </c>
      <c r="O416">
        <f>ABS(K416)/MAX(((F416)+(G416)*(L416))*(L416),1E-6)</f>
        <v/>
      </c>
      <c r="P416">
        <f>E416+L416</f>
        <v/>
      </c>
      <c r="Q416">
        <f>P416+((ABS(K416)/MAX(((F416)+(G416)*(L416))*(L416),1E-6))^2)/(2*$I$5)</f>
        <v/>
      </c>
      <c r="R416">
        <f>((ABS(K416)*$D$6)/(MAX(((F416)+(G416)*(L416))*(L416),1E-6)*MAX(((((F416)+(G416)*(L416))*(L416))/MAX((F416)+2*(L416)*SQRT(1+(G416)^2),1E-6))^(2/3),1E-6)))^2</f>
        <v/>
      </c>
      <c r="S416">
        <f>ABS(ABS(K416)/MAX(((F416)+(G416)*(L416))*(L416),1E-6))/SQRT($I$5*MAX((((F416)+(G416)*(L416))*(L416))/MAX((F416)+2*(G416)*(L416),1E-6),1E-6))</f>
        <v/>
      </c>
      <c r="T416">
        <f>((F416)*(L416)^2)/2+(G416)*(L416)^3/3+(ABS(K416)^2)/($I$5*MAX(((F416)+(G416)*(L416))*(L416),1E-6))</f>
        <v/>
      </c>
      <c r="U416">
        <f>IF($D$20=0,0,IFERROR(Q415-(((R415+R416)/2)*J416)-(IF(O415&gt;O416,$D$8*((O415^2-O416^2)/(2*$I$5)),$D$9*((O416^2-O415^2)/(2*$I$5)))+($D$10*(ABS(I416)/90)*(MAX(O415^2,O416^2)/(2*$I$5))))-Q416,0))</f>
        <v/>
      </c>
      <c r="V416">
        <f>IF($D$20=0,1,IFERROR(IF(ROUND(S416,3)=1,1,IF(AND(ABS(U416)&lt;$D$19,S416&gt;1),1,0)),0))</f>
        <v/>
      </c>
      <c r="W416">
        <f>IF($D$20=0,IFERROR(W417,MAX($D$16,POWER((ABS(K416)^2)/($I$5*MAX(F416,0.1)^2),1/3))),IF(IFERROR(AG417,0)=0,IFERROR(W417,MAX($D$16,POWER((ABS(K416)^2)/($I$5*MAX(F416,0.1)^2),1/3))),IF(OR(IFERROR(W416,0)=0,IFERROR(AD417,0)&gt;1),MAX($D$16,POWER((ABS(K416)^2)/($I$5*MAX(F416,0.1)^2),1/3)),IF(IFERROR(AF416,0)&gt;0,MAX($D$16,IFERROR(W416,0)+((IFERROR(AF416,0))*$D$18*IF((IFERROR(AD416,0))&lt;1,1,-1))),IF(IFERROR(AF416,0)&lt;0,IF(ABS((MAX($D$16,POWER((ABS(K416)^2)/($I$5*MAX(F416,0.1)^2),1/3)))-IFERROR(W416,0))&gt;$D$19,MAX($D$16,IF((MAX($D$16,POWER((ABS(K416)^2)/($I$5*MAX(F416,0.1)^2),1/3)))&gt;IFERROR(W416,0),MIN((MAX($D$16,POWER((ABS(K416)^2)/($I$5*MAX(F416,0.1)^2),1/3))),IFERROR(W416,0)+(MIN(ABS(IFERROR(AF416,0))*$D$18,ABS((MAX($D$16,POWER((ABS(K416)^2)/($I$5*MAX(F416,0.1)^2),1/3)))-IFERROR(W416,0))))),MAX((MAX($D$16,POWER((ABS(K416)^2)/($I$5*MAX(F416,0.1)^2),1/3))),IFERROR(W416,0)-(MIN(ABS(IFERROR(AF416,0))*$D$18,ABS((MAX($D$16,POWER((ABS(K416)^2)/($I$5*MAX(F416,0.1)^2),1/3)))-IFERROR(W416,0))))))),MAX($D$16,POWER((ABS(K416)^2)/($I$5*MAX(F416,0.1)^2),1/3))),MAX($D$16,IFERROR(W416,0)))))))</f>
        <v/>
      </c>
      <c r="X416">
        <f>((F416)+(G416)*(W416))*(W416)</f>
        <v/>
      </c>
      <c r="Y416">
        <f>(((F416)+(G416)*(W416))*(W416))/MAX((F416)+2*(W416)*SQRT(1+(G416)^2),1E-6)</f>
        <v/>
      </c>
      <c r="Z416">
        <f>ABS(K416)/MAX(((F416)+(G416)*(W416))*(W416),1E-6)</f>
        <v/>
      </c>
      <c r="AA416">
        <f>E416+W416</f>
        <v/>
      </c>
      <c r="AB416">
        <f>AA416+((ABS(K416)/MAX(((F416)+(G416)*(W416))*(W416),1E-6))^2)/(2*$I$5)</f>
        <v/>
      </c>
      <c r="AC416">
        <f>((ABS(K416)*$D$6)/(MAX(((F416)+(G416)*(W416))*(W416),1E-6)*MAX(((((F416)+(G416)*(W416))*(W416))/MAX((F416)+2*(W416)*SQRT(1+(G416)^2),1E-6))^(2/3),1E-6)))^2</f>
        <v/>
      </c>
      <c r="AD416">
        <f>ABS(ABS(K416)/MAX(((F416)+(G416)*(W416))*(W416),1E-6))/SQRT($I$5*MAX((((F416)+(G416)*(W416))*(W416))/MAX((F416)+2*(G416)*(W416),1E-6),1E-6))</f>
        <v/>
      </c>
      <c r="AE416">
        <f>((F416)*(W416)^2)/2+(G416)*(W416)^3/3+(ABS(K416)^2)/($I$5*MAX(((F416)+(G416)*(W416))*(W416),1E-6))</f>
        <v/>
      </c>
      <c r="AF416">
        <f>IF($D$20=0,0,IFERROR(AB417+(((AC416+AC417)/2)*J417)+(IF(Z416&gt;Z417,$D$8*((Z416^2-Z417^2)/(2*$I$5)),$D$9*((Z417^2-Z416^2)/(2*$I$5)))+($D$10*(ABS(I417)/90)*(MAX(Z416^2,Z417^2)/(2*$I$5))))-AB416,0))</f>
        <v/>
      </c>
      <c r="AG416">
        <f>IF($D$20=0,1,IFERROR(IF(ROUND(AD416,3)=1,1,IF(AND(ABS(AF416)&lt;$D$19,AD416&lt;1),1,0)),0))</f>
        <v/>
      </c>
      <c r="AH416">
        <f>IFERROR(IF(V32="Supercritical",MAX($D$16,IFERROR(L416,MAX($D$16,POWER((ABS(K416)^2)/($I$5*MAX(F416,0.1)^2),1/3)))),IF(V32="Subcritical",MAX($D$16,IFERROR(W416,MAX($D$16,POWER((ABS(K416)^2)/($I$5*MAX(F416,0.1)^2),1/3)))),IF(AND(IFERROR(V416,0)=1,IFERROR(AG416,0)=1),IF(IFERROR(T416,-1E99)&gt;=IFERROR(AE416,-1E99),MAX($D$16,IFERROR(L416,MAX($D$16,POWER((ABS(K416)^2)/($I$5*MAX(F416,0.1)^2),1/3)))),MAX($D$16,IFERROR(W416,MAX($D$16,POWER((ABS(K416)^2)/($I$5*MAX(F416,0.1)^2),1/3))))),IF(IFERROR(V416,0)=1,MAX($D$16,IFERROR(L416,MAX($D$16,POWER((ABS(K416)^2)/($I$5*MAX(F416,0.1)^2),1/3)))),IF(IFERROR(AG416,0)=1,MAX($D$16,IFERROR(W416,MAX($D$16,POWER((ABS(K416)^2)/($I$5*MAX(F416,0.1)^2),1/3)))),MAX($D$16,POWER((ABS(K416)^2)/($I$5*MAX(F416,0.1)^2),1/3))))))),MAX($D$16,POWER((ABS(K416)^2)/($I$5*MAX(F416,0.1)^2),1/3)))</f>
        <v/>
      </c>
      <c r="AI416">
        <f>E416+AH416</f>
        <v/>
      </c>
      <c r="AJ416">
        <f>AI416+((ABS(K416)/MAX(((F416)+(G416)*(AH416))*(AH416),1E-6))^2)/(2*$I$5)</f>
        <v/>
      </c>
      <c r="AM416" t="n">
        <v>0</v>
      </c>
      <c r="AN416" t="n">
        <v>0</v>
      </c>
      <c r="AO416">
        <f>AM416+AN416</f>
        <v/>
      </c>
      <c r="AP416">
        <f>AP415+AO416</f>
        <v/>
      </c>
      <c r="AQ416">
        <f>ABS(ABS(K416)/MAX(((F416)+(G416)*(AH416))*(AH416),1E-6))/SQRT($I$5*MAX((((F416)+(G416)*(AH416))*(AH416))/MAX((F416)+2*(G416)*(AH416),1E-6),1E-6))</f>
        <v/>
      </c>
      <c r="AR416">
        <f>IF(AQ416&lt;1,"Subcritical","Supercritical")</f>
        <v/>
      </c>
      <c r="AS416">
        <f>((ABS(K416)*$D$6)/(MAX(((F416)+(G416)*(AH416))*(AH416),1E-6)*MAX(((((F416)+(G416)*(AH416))*(AH416))/MAX((F416)+2*(AH416)*SQRT(1+(G416)^2),1E-6))^(2/3),1E-6)))^2</f>
        <v/>
      </c>
    </row>
    <row r="417">
      <c r="A417" t="n">
        <v>268</v>
      </c>
      <c r="B417" t="n">
        <v>266.927</v>
      </c>
      <c r="C417" t="n">
        <v>616320.656</v>
      </c>
      <c r="D417" t="n">
        <v>3097676.46</v>
      </c>
      <c r="E417" t="n">
        <v>632.4285</v>
      </c>
      <c r="F417" t="n">
        <v>4.527</v>
      </c>
      <c r="G417" t="n">
        <v>0</v>
      </c>
      <c r="H417" t="inlineStr">
        <is>
          <t>Normal</t>
        </is>
      </c>
      <c r="I417" t="n">
        <v>0</v>
      </c>
      <c r="J417">
        <f>B417-B416</f>
        <v/>
      </c>
      <c r="K417">
        <f>MAX(0,K416-AO416)</f>
        <v/>
      </c>
      <c r="L417">
        <f>IF($D$20=0,IFERROR(L416,MAX($D$16,POWER((ABS(K417)^2)/($I$5*MAX(F417,0.1)^2),1/3))),IF(IFERROR(V416,0)=0,IFERROR(L416,MAX($D$16,POWER((ABS(K417)^2)/($I$5*MAX(F417,0.1)^2),1/3))),IF(OR(IFERROR(L417,0)=0,IFERROR(S416,0)&lt;1,IFERROR(S417,0)&lt;1),MAX($D$16,POWER((ABS(K417)^2)/($I$5*MAX(F417,0.1)^2),1/3)),IF(IFERROR(U417,0)&gt;0,MAX($D$16,IFERROR(L417,0)+((IFERROR(U417,0))*$D$18*IF((IFERROR(S417,0))&lt;1,1,-1))),IF(IFERROR(U417,0)&lt;0,IF(ABS((MAX($D$16,POWER((ABS(K417)^2)/($I$5*MAX(F417,0.1)^2),1/3)))-IFERROR(L417,0))&gt;$D$19,MAX($D$16,IF((MAX($D$16,POWER((ABS(K417)^2)/($I$5*MAX(F417,0.1)^2),1/3)))&gt;IFERROR(L417,0),MIN((MAX($D$16,POWER((ABS(K417)^2)/($I$5*MAX(F417,0.1)^2),1/3))),IFERROR(L417,0)+(MIN(ABS(IFERROR(U417,0))*$D$18,ABS((MAX($D$16,POWER((ABS(K417)^2)/($I$5*MAX(F417,0.1)^2),1/3)))-IFERROR(L417,0))))),MAX((MAX($D$16,POWER((ABS(K417)^2)/($I$5*MAX(F417,0.1)^2),1/3))),IFERROR(L417,0)-(MIN(ABS(IFERROR(U417,0))*$D$18,ABS((MAX($D$16,POWER((ABS(K417)^2)/($I$5*MAX(F417,0.1)^2),1/3)))-IFERROR(L417,0))))))),MAX($D$16,POWER((ABS(K417)^2)/($I$5*MAX(F417,0.1)^2),1/3))),MAX($D$16,IFERROR(L417,0)))))))</f>
        <v/>
      </c>
      <c r="M417">
        <f>((F417)+(G417)*(L417))*(L417)</f>
        <v/>
      </c>
      <c r="N417">
        <f>(((F417)+(G417)*(L417))*(L417))/MAX((F417)+2*(L417)*SQRT(1+(G417)^2),1E-6)</f>
        <v/>
      </c>
      <c r="O417">
        <f>ABS(K417)/MAX(((F417)+(G417)*(L417))*(L417),1E-6)</f>
        <v/>
      </c>
      <c r="P417">
        <f>E417+L417</f>
        <v/>
      </c>
      <c r="Q417">
        <f>P417+((ABS(K417)/MAX(((F417)+(G417)*(L417))*(L417),1E-6))^2)/(2*$I$5)</f>
        <v/>
      </c>
      <c r="R417">
        <f>((ABS(K417)*$D$6)/(MAX(((F417)+(G417)*(L417))*(L417),1E-6)*MAX(((((F417)+(G417)*(L417))*(L417))/MAX((F417)+2*(L417)*SQRT(1+(G417)^2),1E-6))^(2/3),1E-6)))^2</f>
        <v/>
      </c>
      <c r="S417">
        <f>ABS(ABS(K417)/MAX(((F417)+(G417)*(L417))*(L417),1E-6))/SQRT($I$5*MAX((((F417)+(G417)*(L417))*(L417))/MAX((F417)+2*(G417)*(L417),1E-6),1E-6))</f>
        <v/>
      </c>
      <c r="T417">
        <f>((F417)*(L417)^2)/2+(G417)*(L417)^3/3+(ABS(K417)^2)/($I$5*MAX(((F417)+(G417)*(L417))*(L417),1E-6))</f>
        <v/>
      </c>
      <c r="U417">
        <f>IF($D$20=0,0,IFERROR(Q416-(((R416+R417)/2)*J417)-(IF(O416&gt;O417,$D$8*((O416^2-O417^2)/(2*$I$5)),$D$9*((O417^2-O416^2)/(2*$I$5)))+($D$10*(ABS(I417)/90)*(MAX(O416^2,O417^2)/(2*$I$5))))-Q417,0))</f>
        <v/>
      </c>
      <c r="V417">
        <f>IF($D$20=0,1,IFERROR(IF(ROUND(S417,3)=1,1,IF(AND(ABS(U417)&lt;$D$19,S417&gt;1),1,0)),0))</f>
        <v/>
      </c>
      <c r="W417">
        <f>IF($D$20=0,IFERROR(W418,MAX($D$16,POWER((ABS(K417)^2)/($I$5*MAX(F417,0.1)^2),1/3))),IF(IFERROR(AG418,0)=0,IFERROR(W418,MAX($D$16,POWER((ABS(K417)^2)/($I$5*MAX(F417,0.1)^2),1/3))),IF(OR(IFERROR(W417,0)=0,IFERROR(AD418,0)&gt;1),MAX($D$16,POWER((ABS(K417)^2)/($I$5*MAX(F417,0.1)^2),1/3)),IF(IFERROR(AF417,0)&gt;0,MAX($D$16,IFERROR(W417,0)+((IFERROR(AF417,0))*$D$18*IF((IFERROR(AD417,0))&lt;1,1,-1))),IF(IFERROR(AF417,0)&lt;0,IF(ABS((MAX($D$16,POWER((ABS(K417)^2)/($I$5*MAX(F417,0.1)^2),1/3)))-IFERROR(W417,0))&gt;$D$19,MAX($D$16,IF((MAX($D$16,POWER((ABS(K417)^2)/($I$5*MAX(F417,0.1)^2),1/3)))&gt;IFERROR(W417,0),MIN((MAX($D$16,POWER((ABS(K417)^2)/($I$5*MAX(F417,0.1)^2),1/3))),IFERROR(W417,0)+(MIN(ABS(IFERROR(AF417,0))*$D$18,ABS((MAX($D$16,POWER((ABS(K417)^2)/($I$5*MAX(F417,0.1)^2),1/3)))-IFERROR(W417,0))))),MAX((MAX($D$16,POWER((ABS(K417)^2)/($I$5*MAX(F417,0.1)^2),1/3))),IFERROR(W417,0)-(MIN(ABS(IFERROR(AF417,0))*$D$18,ABS((MAX($D$16,POWER((ABS(K417)^2)/($I$5*MAX(F417,0.1)^2),1/3)))-IFERROR(W417,0))))))),MAX($D$16,POWER((ABS(K417)^2)/($I$5*MAX(F417,0.1)^2),1/3))),MAX($D$16,IFERROR(W417,0)))))))</f>
        <v/>
      </c>
      <c r="X417">
        <f>((F417)+(G417)*(W417))*(W417)</f>
        <v/>
      </c>
      <c r="Y417">
        <f>(((F417)+(G417)*(W417))*(W417))/MAX((F417)+2*(W417)*SQRT(1+(G417)^2),1E-6)</f>
        <v/>
      </c>
      <c r="Z417">
        <f>ABS(K417)/MAX(((F417)+(G417)*(W417))*(W417),1E-6)</f>
        <v/>
      </c>
      <c r="AA417">
        <f>E417+W417</f>
        <v/>
      </c>
      <c r="AB417">
        <f>AA417+((ABS(K417)/MAX(((F417)+(G417)*(W417))*(W417),1E-6))^2)/(2*$I$5)</f>
        <v/>
      </c>
      <c r="AC417">
        <f>((ABS(K417)*$D$6)/(MAX(((F417)+(G417)*(W417))*(W417),1E-6)*MAX(((((F417)+(G417)*(W417))*(W417))/MAX((F417)+2*(W417)*SQRT(1+(G417)^2),1E-6))^(2/3),1E-6)))^2</f>
        <v/>
      </c>
      <c r="AD417">
        <f>ABS(ABS(K417)/MAX(((F417)+(G417)*(W417))*(W417),1E-6))/SQRT($I$5*MAX((((F417)+(G417)*(W417))*(W417))/MAX((F417)+2*(G417)*(W417),1E-6),1E-6))</f>
        <v/>
      </c>
      <c r="AE417">
        <f>((F417)*(W417)^2)/2+(G417)*(W417)^3/3+(ABS(K417)^2)/($I$5*MAX(((F417)+(G417)*(W417))*(W417),1E-6))</f>
        <v/>
      </c>
      <c r="AF417">
        <f>IF($D$20=0,0,IFERROR(AB418+(((AC417+AC418)/2)*J418)+(IF(Z417&gt;Z418,$D$8*((Z417^2-Z418^2)/(2*$I$5)),$D$9*((Z418^2-Z417^2)/(2*$I$5)))+($D$10*(ABS(I418)/90)*(MAX(Z417^2,Z418^2)/(2*$I$5))))-AB417,0))</f>
        <v/>
      </c>
      <c r="AG417">
        <f>IF($D$20=0,1,IFERROR(IF(ROUND(AD417,3)=1,1,IF(AND(ABS(AF417)&lt;$D$19,AD417&lt;1),1,0)),0))</f>
        <v/>
      </c>
      <c r="AH417">
        <f>IFERROR(IF(V32="Supercritical",MAX($D$16,IFERROR(L417,MAX($D$16,POWER((ABS(K417)^2)/($I$5*MAX(F417,0.1)^2),1/3)))),IF(V32="Subcritical",MAX($D$16,IFERROR(W417,MAX($D$16,POWER((ABS(K417)^2)/($I$5*MAX(F417,0.1)^2),1/3)))),IF(AND(IFERROR(V417,0)=1,IFERROR(AG417,0)=1),IF(IFERROR(T417,-1E99)&gt;=IFERROR(AE417,-1E99),MAX($D$16,IFERROR(L417,MAX($D$16,POWER((ABS(K417)^2)/($I$5*MAX(F417,0.1)^2),1/3)))),MAX($D$16,IFERROR(W417,MAX($D$16,POWER((ABS(K417)^2)/($I$5*MAX(F417,0.1)^2),1/3))))),IF(IFERROR(V417,0)=1,MAX($D$16,IFERROR(L417,MAX($D$16,POWER((ABS(K417)^2)/($I$5*MAX(F417,0.1)^2),1/3)))),IF(IFERROR(AG417,0)=1,MAX($D$16,IFERROR(W417,MAX($D$16,POWER((ABS(K417)^2)/($I$5*MAX(F417,0.1)^2),1/3)))),MAX($D$16,POWER((ABS(K417)^2)/($I$5*MAX(F417,0.1)^2),1/3))))))),MAX($D$16,POWER((ABS(K417)^2)/($I$5*MAX(F417,0.1)^2),1/3)))</f>
        <v/>
      </c>
      <c r="AI417">
        <f>E417+AH417</f>
        <v/>
      </c>
      <c r="AJ417">
        <f>AI417+((ABS(K417)/MAX(((F417)+(G417)*(AH417))*(AH417),1E-6))^2)/(2*$I$5)</f>
        <v/>
      </c>
      <c r="AM417" t="n">
        <v>0</v>
      </c>
      <c r="AN417" t="n">
        <v>0</v>
      </c>
      <c r="AO417">
        <f>AM417+AN417</f>
        <v/>
      </c>
      <c r="AP417">
        <f>AP416+AO417</f>
        <v/>
      </c>
      <c r="AQ417">
        <f>ABS(ABS(K417)/MAX(((F417)+(G417)*(AH417))*(AH417),1E-6))/SQRT($I$5*MAX((((F417)+(G417)*(AH417))*(AH417))/MAX((F417)+2*(G417)*(AH417),1E-6),1E-6))</f>
        <v/>
      </c>
      <c r="AR417">
        <f>IF(AQ417&lt;1,"Subcritical","Supercritical")</f>
        <v/>
      </c>
      <c r="AS417">
        <f>((ABS(K417)*$D$6)/(MAX(((F417)+(G417)*(AH417))*(AH417),1E-6)*MAX(((((F417)+(G417)*(AH417))*(AH417))/MAX((F417)+2*(AH417)*SQRT(1+(G417)^2),1E-6))^(2/3),1E-6)))^2</f>
        <v/>
      </c>
    </row>
    <row r="418">
      <c r="A418" t="n">
        <v>269</v>
      </c>
      <c r="B418" t="n">
        <v>267.927</v>
      </c>
      <c r="C418" t="n">
        <v>616319.8100000001</v>
      </c>
      <c r="D418" t="n">
        <v>3097675.927</v>
      </c>
      <c r="E418" t="n">
        <v>632.428</v>
      </c>
      <c r="F418" t="n">
        <v>4.527</v>
      </c>
      <c r="G418" t="n">
        <v>0</v>
      </c>
      <c r="H418" t="inlineStr">
        <is>
          <t>Normal</t>
        </is>
      </c>
      <c r="I418" t="n">
        <v>0</v>
      </c>
      <c r="J418">
        <f>B418-B417</f>
        <v/>
      </c>
      <c r="K418">
        <f>MAX(0,K417-AO417)</f>
        <v/>
      </c>
      <c r="L418">
        <f>IF($D$20=0,IFERROR(L417,MAX($D$16,POWER((ABS(K418)^2)/($I$5*MAX(F418,0.1)^2),1/3))),IF(IFERROR(V417,0)=0,IFERROR(L417,MAX($D$16,POWER((ABS(K418)^2)/($I$5*MAX(F418,0.1)^2),1/3))),IF(OR(IFERROR(L418,0)=0,IFERROR(S417,0)&lt;1,IFERROR(S418,0)&lt;1),MAX($D$16,POWER((ABS(K418)^2)/($I$5*MAX(F418,0.1)^2),1/3)),IF(IFERROR(U418,0)&gt;0,MAX($D$16,IFERROR(L418,0)+((IFERROR(U418,0))*$D$18*IF((IFERROR(S418,0))&lt;1,1,-1))),IF(IFERROR(U418,0)&lt;0,IF(ABS((MAX($D$16,POWER((ABS(K418)^2)/($I$5*MAX(F418,0.1)^2),1/3)))-IFERROR(L418,0))&gt;$D$19,MAX($D$16,IF((MAX($D$16,POWER((ABS(K418)^2)/($I$5*MAX(F418,0.1)^2),1/3)))&gt;IFERROR(L418,0),MIN((MAX($D$16,POWER((ABS(K418)^2)/($I$5*MAX(F418,0.1)^2),1/3))),IFERROR(L418,0)+(MIN(ABS(IFERROR(U418,0))*$D$18,ABS((MAX($D$16,POWER((ABS(K418)^2)/($I$5*MAX(F418,0.1)^2),1/3)))-IFERROR(L418,0))))),MAX((MAX($D$16,POWER((ABS(K418)^2)/($I$5*MAX(F418,0.1)^2),1/3))),IFERROR(L418,0)-(MIN(ABS(IFERROR(U418,0))*$D$18,ABS((MAX($D$16,POWER((ABS(K418)^2)/($I$5*MAX(F418,0.1)^2),1/3)))-IFERROR(L418,0))))))),MAX($D$16,POWER((ABS(K418)^2)/($I$5*MAX(F418,0.1)^2),1/3))),MAX($D$16,IFERROR(L418,0)))))))</f>
        <v/>
      </c>
      <c r="M418">
        <f>((F418)+(G418)*(L418))*(L418)</f>
        <v/>
      </c>
      <c r="N418">
        <f>(((F418)+(G418)*(L418))*(L418))/MAX((F418)+2*(L418)*SQRT(1+(G418)^2),1E-6)</f>
        <v/>
      </c>
      <c r="O418">
        <f>ABS(K418)/MAX(((F418)+(G418)*(L418))*(L418),1E-6)</f>
        <v/>
      </c>
      <c r="P418">
        <f>E418+L418</f>
        <v/>
      </c>
      <c r="Q418">
        <f>P418+((ABS(K418)/MAX(((F418)+(G418)*(L418))*(L418),1E-6))^2)/(2*$I$5)</f>
        <v/>
      </c>
      <c r="R418">
        <f>((ABS(K418)*$D$6)/(MAX(((F418)+(G418)*(L418))*(L418),1E-6)*MAX(((((F418)+(G418)*(L418))*(L418))/MAX((F418)+2*(L418)*SQRT(1+(G418)^2),1E-6))^(2/3),1E-6)))^2</f>
        <v/>
      </c>
      <c r="S418">
        <f>ABS(ABS(K418)/MAX(((F418)+(G418)*(L418))*(L418),1E-6))/SQRT($I$5*MAX((((F418)+(G418)*(L418))*(L418))/MAX((F418)+2*(G418)*(L418),1E-6),1E-6))</f>
        <v/>
      </c>
      <c r="T418">
        <f>((F418)*(L418)^2)/2+(G418)*(L418)^3/3+(ABS(K418)^2)/($I$5*MAX(((F418)+(G418)*(L418))*(L418),1E-6))</f>
        <v/>
      </c>
      <c r="U418">
        <f>IF($D$20=0,0,IFERROR(Q417-(((R417+R418)/2)*J418)-(IF(O417&gt;O418,$D$8*((O417^2-O418^2)/(2*$I$5)),$D$9*((O418^2-O417^2)/(2*$I$5)))+($D$10*(ABS(I418)/90)*(MAX(O417^2,O418^2)/(2*$I$5))))-Q418,0))</f>
        <v/>
      </c>
      <c r="V418">
        <f>IF($D$20=0,1,IFERROR(IF(ROUND(S418,3)=1,1,IF(AND(ABS(U418)&lt;$D$19,S418&gt;1),1,0)),0))</f>
        <v/>
      </c>
      <c r="W418">
        <f>IF($D$20=0,IFERROR(W419,MAX($D$16,POWER((ABS(K418)^2)/($I$5*MAX(F418,0.1)^2),1/3))),IF(IFERROR(AG419,0)=0,IFERROR(W419,MAX($D$16,POWER((ABS(K418)^2)/($I$5*MAX(F418,0.1)^2),1/3))),IF(OR(IFERROR(W418,0)=0,IFERROR(AD419,0)&gt;1),MAX($D$16,POWER((ABS(K418)^2)/($I$5*MAX(F418,0.1)^2),1/3)),IF(IFERROR(AF418,0)&gt;0,MAX($D$16,IFERROR(W418,0)+((IFERROR(AF418,0))*$D$18*IF((IFERROR(AD418,0))&lt;1,1,-1))),IF(IFERROR(AF418,0)&lt;0,IF(ABS((MAX($D$16,POWER((ABS(K418)^2)/($I$5*MAX(F418,0.1)^2),1/3)))-IFERROR(W418,0))&gt;$D$19,MAX($D$16,IF((MAX($D$16,POWER((ABS(K418)^2)/($I$5*MAX(F418,0.1)^2),1/3)))&gt;IFERROR(W418,0),MIN((MAX($D$16,POWER((ABS(K418)^2)/($I$5*MAX(F418,0.1)^2),1/3))),IFERROR(W418,0)+(MIN(ABS(IFERROR(AF418,0))*$D$18,ABS((MAX($D$16,POWER((ABS(K418)^2)/($I$5*MAX(F418,0.1)^2),1/3)))-IFERROR(W418,0))))),MAX((MAX($D$16,POWER((ABS(K418)^2)/($I$5*MAX(F418,0.1)^2),1/3))),IFERROR(W418,0)-(MIN(ABS(IFERROR(AF418,0))*$D$18,ABS((MAX($D$16,POWER((ABS(K418)^2)/($I$5*MAX(F418,0.1)^2),1/3)))-IFERROR(W418,0))))))),MAX($D$16,POWER((ABS(K418)^2)/($I$5*MAX(F418,0.1)^2),1/3))),MAX($D$16,IFERROR(W418,0)))))))</f>
        <v/>
      </c>
      <c r="X418">
        <f>((F418)+(G418)*(W418))*(W418)</f>
        <v/>
      </c>
      <c r="Y418">
        <f>(((F418)+(G418)*(W418))*(W418))/MAX((F418)+2*(W418)*SQRT(1+(G418)^2),1E-6)</f>
        <v/>
      </c>
      <c r="Z418">
        <f>ABS(K418)/MAX(((F418)+(G418)*(W418))*(W418),1E-6)</f>
        <v/>
      </c>
      <c r="AA418">
        <f>E418+W418</f>
        <v/>
      </c>
      <c r="AB418">
        <f>AA418+((ABS(K418)/MAX(((F418)+(G418)*(W418))*(W418),1E-6))^2)/(2*$I$5)</f>
        <v/>
      </c>
      <c r="AC418">
        <f>((ABS(K418)*$D$6)/(MAX(((F418)+(G418)*(W418))*(W418),1E-6)*MAX(((((F418)+(G418)*(W418))*(W418))/MAX((F418)+2*(W418)*SQRT(1+(G418)^2),1E-6))^(2/3),1E-6)))^2</f>
        <v/>
      </c>
      <c r="AD418">
        <f>ABS(ABS(K418)/MAX(((F418)+(G418)*(W418))*(W418),1E-6))/SQRT($I$5*MAX((((F418)+(G418)*(W418))*(W418))/MAX((F418)+2*(G418)*(W418),1E-6),1E-6))</f>
        <v/>
      </c>
      <c r="AE418">
        <f>((F418)*(W418)^2)/2+(G418)*(W418)^3/3+(ABS(K418)^2)/($I$5*MAX(((F418)+(G418)*(W418))*(W418),1E-6))</f>
        <v/>
      </c>
      <c r="AF418">
        <f>IF($D$20=0,0,IFERROR(AB419+(((AC418+AC419)/2)*J419)+(IF(Z418&gt;Z419,$D$8*((Z418^2-Z419^2)/(2*$I$5)),$D$9*((Z419^2-Z418^2)/(2*$I$5)))+($D$10*(ABS(I419)/90)*(MAX(Z418^2,Z419^2)/(2*$I$5))))-AB418,0))</f>
        <v/>
      </c>
      <c r="AG418">
        <f>IF($D$20=0,1,IFERROR(IF(ROUND(AD418,3)=1,1,IF(AND(ABS(AF418)&lt;$D$19,AD418&lt;1),1,0)),0))</f>
        <v/>
      </c>
      <c r="AH418">
        <f>IFERROR(IF(V32="Supercritical",MAX($D$16,IFERROR(L418,MAX($D$16,POWER((ABS(K418)^2)/($I$5*MAX(F418,0.1)^2),1/3)))),IF(V32="Subcritical",MAX($D$16,IFERROR(W418,MAX($D$16,POWER((ABS(K418)^2)/($I$5*MAX(F418,0.1)^2),1/3)))),IF(AND(IFERROR(V418,0)=1,IFERROR(AG418,0)=1),IF(IFERROR(T418,-1E99)&gt;=IFERROR(AE418,-1E99),MAX($D$16,IFERROR(L418,MAX($D$16,POWER((ABS(K418)^2)/($I$5*MAX(F418,0.1)^2),1/3)))),MAX($D$16,IFERROR(W418,MAX($D$16,POWER((ABS(K418)^2)/($I$5*MAX(F418,0.1)^2),1/3))))),IF(IFERROR(V418,0)=1,MAX($D$16,IFERROR(L418,MAX($D$16,POWER((ABS(K418)^2)/($I$5*MAX(F418,0.1)^2),1/3)))),IF(IFERROR(AG418,0)=1,MAX($D$16,IFERROR(W418,MAX($D$16,POWER((ABS(K418)^2)/($I$5*MAX(F418,0.1)^2),1/3)))),MAX($D$16,POWER((ABS(K418)^2)/($I$5*MAX(F418,0.1)^2),1/3))))))),MAX($D$16,POWER((ABS(K418)^2)/($I$5*MAX(F418,0.1)^2),1/3)))</f>
        <v/>
      </c>
      <c r="AI418">
        <f>E418+AH418</f>
        <v/>
      </c>
      <c r="AJ418">
        <f>AI418+((ABS(K418)/MAX(((F418)+(G418)*(AH418))*(AH418),1E-6))^2)/(2*$I$5)</f>
        <v/>
      </c>
      <c r="AM418" t="n">
        <v>0</v>
      </c>
      <c r="AN418" t="n">
        <v>0</v>
      </c>
      <c r="AO418">
        <f>AM418+AN418</f>
        <v/>
      </c>
      <c r="AP418">
        <f>AP417+AO418</f>
        <v/>
      </c>
      <c r="AQ418">
        <f>ABS(ABS(K418)/MAX(((F418)+(G418)*(AH418))*(AH418),1E-6))/SQRT($I$5*MAX((((F418)+(G418)*(AH418))*(AH418))/MAX((F418)+2*(G418)*(AH418),1E-6),1E-6))</f>
        <v/>
      </c>
      <c r="AR418">
        <f>IF(AQ418&lt;1,"Subcritical","Supercritical")</f>
        <v/>
      </c>
      <c r="AS418">
        <f>((ABS(K418)*$D$6)/(MAX(((F418)+(G418)*(AH418))*(AH418),1E-6)*MAX(((((F418)+(G418)*(AH418))*(AH418))/MAX((F418)+2*(AH418)*SQRT(1+(G418)^2),1E-6))^(2/3),1E-6)))^2</f>
        <v/>
      </c>
    </row>
    <row r="419">
      <c r="A419" t="n">
        <v>270</v>
      </c>
      <c r="B419" t="n">
        <v>268.927</v>
      </c>
      <c r="C419" t="n">
        <v>616318.964</v>
      </c>
      <c r="D419" t="n">
        <v>3097675.394</v>
      </c>
      <c r="E419" t="n">
        <v>632.4275</v>
      </c>
      <c r="F419" t="n">
        <v>4.527</v>
      </c>
      <c r="G419" t="n">
        <v>0</v>
      </c>
      <c r="H419" t="inlineStr">
        <is>
          <t>Normal</t>
        </is>
      </c>
      <c r="I419" t="n">
        <v>0.031</v>
      </c>
      <c r="J419">
        <f>B419-B418</f>
        <v/>
      </c>
      <c r="K419">
        <f>MAX(0,K418-AO418)</f>
        <v/>
      </c>
      <c r="L419">
        <f>IF($D$20=0,IFERROR(L418,MAX($D$16,POWER((ABS(K419)^2)/($I$5*MAX(F419,0.1)^2),1/3))),IF(IFERROR(V418,0)=0,IFERROR(L418,MAX($D$16,POWER((ABS(K419)^2)/($I$5*MAX(F419,0.1)^2),1/3))),IF(OR(IFERROR(L419,0)=0,IFERROR(S418,0)&lt;1,IFERROR(S419,0)&lt;1),MAX($D$16,POWER((ABS(K419)^2)/($I$5*MAX(F419,0.1)^2),1/3)),IF(IFERROR(U419,0)&gt;0,MAX($D$16,IFERROR(L419,0)+((IFERROR(U419,0))*$D$18*IF((IFERROR(S419,0))&lt;1,1,-1))),IF(IFERROR(U419,0)&lt;0,IF(ABS((MAX($D$16,POWER((ABS(K419)^2)/($I$5*MAX(F419,0.1)^2),1/3)))-IFERROR(L419,0))&gt;$D$19,MAX($D$16,IF((MAX($D$16,POWER((ABS(K419)^2)/($I$5*MAX(F419,0.1)^2),1/3)))&gt;IFERROR(L419,0),MIN((MAX($D$16,POWER((ABS(K419)^2)/($I$5*MAX(F419,0.1)^2),1/3))),IFERROR(L419,0)+(MIN(ABS(IFERROR(U419,0))*$D$18,ABS((MAX($D$16,POWER((ABS(K419)^2)/($I$5*MAX(F419,0.1)^2),1/3)))-IFERROR(L419,0))))),MAX((MAX($D$16,POWER((ABS(K419)^2)/($I$5*MAX(F419,0.1)^2),1/3))),IFERROR(L419,0)-(MIN(ABS(IFERROR(U419,0))*$D$18,ABS((MAX($D$16,POWER((ABS(K419)^2)/($I$5*MAX(F419,0.1)^2),1/3)))-IFERROR(L419,0))))))),MAX($D$16,POWER((ABS(K419)^2)/($I$5*MAX(F419,0.1)^2),1/3))),MAX($D$16,IFERROR(L419,0)))))))</f>
        <v/>
      </c>
      <c r="M419">
        <f>((F419)+(G419)*(L419))*(L419)</f>
        <v/>
      </c>
      <c r="N419">
        <f>(((F419)+(G419)*(L419))*(L419))/MAX((F419)+2*(L419)*SQRT(1+(G419)^2),1E-6)</f>
        <v/>
      </c>
      <c r="O419">
        <f>ABS(K419)/MAX(((F419)+(G419)*(L419))*(L419),1E-6)</f>
        <v/>
      </c>
      <c r="P419">
        <f>E419+L419</f>
        <v/>
      </c>
      <c r="Q419">
        <f>P419+((ABS(K419)/MAX(((F419)+(G419)*(L419))*(L419),1E-6))^2)/(2*$I$5)</f>
        <v/>
      </c>
      <c r="R419">
        <f>((ABS(K419)*$D$6)/(MAX(((F419)+(G419)*(L419))*(L419),1E-6)*MAX(((((F419)+(G419)*(L419))*(L419))/MAX((F419)+2*(L419)*SQRT(1+(G419)^2),1E-6))^(2/3),1E-6)))^2</f>
        <v/>
      </c>
      <c r="S419">
        <f>ABS(ABS(K419)/MAX(((F419)+(G419)*(L419))*(L419),1E-6))/SQRT($I$5*MAX((((F419)+(G419)*(L419))*(L419))/MAX((F419)+2*(G419)*(L419),1E-6),1E-6))</f>
        <v/>
      </c>
      <c r="T419">
        <f>((F419)*(L419)^2)/2+(G419)*(L419)^3/3+(ABS(K419)^2)/($I$5*MAX(((F419)+(G419)*(L419))*(L419),1E-6))</f>
        <v/>
      </c>
      <c r="U419">
        <f>IF($D$20=0,0,IFERROR(Q418-(((R418+R419)/2)*J419)-(IF(O418&gt;O419,$D$8*((O418^2-O419^2)/(2*$I$5)),$D$9*((O419^2-O418^2)/(2*$I$5)))+($D$10*(ABS(I419)/90)*(MAX(O418^2,O419^2)/(2*$I$5))))-Q419,0))</f>
        <v/>
      </c>
      <c r="V419">
        <f>IF($D$20=0,1,IFERROR(IF(ROUND(S419,3)=1,1,IF(AND(ABS(U419)&lt;$D$19,S419&gt;1),1,0)),0))</f>
        <v/>
      </c>
      <c r="W419">
        <f>IF($D$20=0,IFERROR(W420,MAX($D$16,POWER((ABS(K419)^2)/($I$5*MAX(F419,0.1)^2),1/3))),IF(IFERROR(AG420,0)=0,IFERROR(W420,MAX($D$16,POWER((ABS(K419)^2)/($I$5*MAX(F419,0.1)^2),1/3))),IF(OR(IFERROR(W419,0)=0,IFERROR(AD420,0)&gt;1),MAX($D$16,POWER((ABS(K419)^2)/($I$5*MAX(F419,0.1)^2),1/3)),IF(IFERROR(AF419,0)&gt;0,MAX($D$16,IFERROR(W419,0)+((IFERROR(AF419,0))*$D$18*IF((IFERROR(AD419,0))&lt;1,1,-1))),IF(IFERROR(AF419,0)&lt;0,IF(ABS((MAX($D$16,POWER((ABS(K419)^2)/($I$5*MAX(F419,0.1)^2),1/3)))-IFERROR(W419,0))&gt;$D$19,MAX($D$16,IF((MAX($D$16,POWER((ABS(K419)^2)/($I$5*MAX(F419,0.1)^2),1/3)))&gt;IFERROR(W419,0),MIN((MAX($D$16,POWER((ABS(K419)^2)/($I$5*MAX(F419,0.1)^2),1/3))),IFERROR(W419,0)+(MIN(ABS(IFERROR(AF419,0))*$D$18,ABS((MAX($D$16,POWER((ABS(K419)^2)/($I$5*MAX(F419,0.1)^2),1/3)))-IFERROR(W419,0))))),MAX((MAX($D$16,POWER((ABS(K419)^2)/($I$5*MAX(F419,0.1)^2),1/3))),IFERROR(W419,0)-(MIN(ABS(IFERROR(AF419,0))*$D$18,ABS((MAX($D$16,POWER((ABS(K419)^2)/($I$5*MAX(F419,0.1)^2),1/3)))-IFERROR(W419,0))))))),MAX($D$16,POWER((ABS(K419)^2)/($I$5*MAX(F419,0.1)^2),1/3))),MAX($D$16,IFERROR(W419,0)))))))</f>
        <v/>
      </c>
      <c r="X419">
        <f>((F419)+(G419)*(W419))*(W419)</f>
        <v/>
      </c>
      <c r="Y419">
        <f>(((F419)+(G419)*(W419))*(W419))/MAX((F419)+2*(W419)*SQRT(1+(G419)^2),1E-6)</f>
        <v/>
      </c>
      <c r="Z419">
        <f>ABS(K419)/MAX(((F419)+(G419)*(W419))*(W419),1E-6)</f>
        <v/>
      </c>
      <c r="AA419">
        <f>E419+W419</f>
        <v/>
      </c>
      <c r="AB419">
        <f>AA419+((ABS(K419)/MAX(((F419)+(G419)*(W419))*(W419),1E-6))^2)/(2*$I$5)</f>
        <v/>
      </c>
      <c r="AC419">
        <f>((ABS(K419)*$D$6)/(MAX(((F419)+(G419)*(W419))*(W419),1E-6)*MAX(((((F419)+(G419)*(W419))*(W419))/MAX((F419)+2*(W419)*SQRT(1+(G419)^2),1E-6))^(2/3),1E-6)))^2</f>
        <v/>
      </c>
      <c r="AD419">
        <f>ABS(ABS(K419)/MAX(((F419)+(G419)*(W419))*(W419),1E-6))/SQRT($I$5*MAX((((F419)+(G419)*(W419))*(W419))/MAX((F419)+2*(G419)*(W419),1E-6),1E-6))</f>
        <v/>
      </c>
      <c r="AE419">
        <f>((F419)*(W419)^2)/2+(G419)*(W419)^3/3+(ABS(K419)^2)/($I$5*MAX(((F419)+(G419)*(W419))*(W419),1E-6))</f>
        <v/>
      </c>
      <c r="AF419">
        <f>IF($D$20=0,0,IFERROR(AB420+(((AC419+AC420)/2)*J420)+(IF(Z419&gt;Z420,$D$8*((Z419^2-Z420^2)/(2*$I$5)),$D$9*((Z420^2-Z419^2)/(2*$I$5)))+($D$10*(ABS(I420)/90)*(MAX(Z419^2,Z420^2)/(2*$I$5))))-AB419,0))</f>
        <v/>
      </c>
      <c r="AG419">
        <f>IF($D$20=0,1,IFERROR(IF(ROUND(AD419,3)=1,1,IF(AND(ABS(AF419)&lt;$D$19,AD419&lt;1),1,0)),0))</f>
        <v/>
      </c>
      <c r="AH419">
        <f>IFERROR(IF(V32="Supercritical",MAX($D$16,IFERROR(L419,MAX($D$16,POWER((ABS(K419)^2)/($I$5*MAX(F419,0.1)^2),1/3)))),IF(V32="Subcritical",MAX($D$16,IFERROR(W419,MAX($D$16,POWER((ABS(K419)^2)/($I$5*MAX(F419,0.1)^2),1/3)))),IF(AND(IFERROR(V419,0)=1,IFERROR(AG419,0)=1),IF(IFERROR(T419,-1E99)&gt;=IFERROR(AE419,-1E99),MAX($D$16,IFERROR(L419,MAX($D$16,POWER((ABS(K419)^2)/($I$5*MAX(F419,0.1)^2),1/3)))),MAX($D$16,IFERROR(W419,MAX($D$16,POWER((ABS(K419)^2)/($I$5*MAX(F419,0.1)^2),1/3))))),IF(IFERROR(V419,0)=1,MAX($D$16,IFERROR(L419,MAX($D$16,POWER((ABS(K419)^2)/($I$5*MAX(F419,0.1)^2),1/3)))),IF(IFERROR(AG419,0)=1,MAX($D$16,IFERROR(W419,MAX($D$16,POWER((ABS(K419)^2)/($I$5*MAX(F419,0.1)^2),1/3)))),MAX($D$16,POWER((ABS(K419)^2)/($I$5*MAX(F419,0.1)^2),1/3))))))),MAX($D$16,POWER((ABS(K419)^2)/($I$5*MAX(F419,0.1)^2),1/3)))</f>
        <v/>
      </c>
      <c r="AI419">
        <f>E419+AH419</f>
        <v/>
      </c>
      <c r="AJ419">
        <f>AI419+((ABS(K419)/MAX(((F419)+(G419)*(AH419))*(AH419),1E-6))^2)/(2*$I$5)</f>
        <v/>
      </c>
      <c r="AM419" t="n">
        <v>0</v>
      </c>
      <c r="AN419" t="n">
        <v>0</v>
      </c>
      <c r="AO419">
        <f>AM419+AN419</f>
        <v/>
      </c>
      <c r="AP419">
        <f>AP418+AO419</f>
        <v/>
      </c>
      <c r="AQ419">
        <f>ABS(ABS(K419)/MAX(((F419)+(G419)*(AH419))*(AH419),1E-6))/SQRT($I$5*MAX((((F419)+(G419)*(AH419))*(AH419))/MAX((F419)+2*(G419)*(AH419),1E-6),1E-6))</f>
        <v/>
      </c>
      <c r="AR419">
        <f>IF(AQ419&lt;1,"Subcritical","Supercritical")</f>
        <v/>
      </c>
      <c r="AS419">
        <f>((ABS(K419)*$D$6)/(MAX(((F419)+(G419)*(AH419))*(AH419),1E-6)*MAX(((((F419)+(G419)*(AH419))*(AH419))/MAX((F419)+2*(AH419)*SQRT(1+(G419)^2),1E-6))^(2/3),1E-6)))^2</f>
        <v/>
      </c>
    </row>
    <row r="420">
      <c r="A420" t="n">
        <v>271</v>
      </c>
      <c r="B420" t="n">
        <v>269.928</v>
      </c>
      <c r="C420" t="n">
        <v>616318.117</v>
      </c>
      <c r="D420" t="n">
        <v>3097674.861</v>
      </c>
      <c r="E420" t="n">
        <v>632.427</v>
      </c>
      <c r="F420" t="n">
        <v>4.527</v>
      </c>
      <c r="G420" t="n">
        <v>0</v>
      </c>
      <c r="H420" t="inlineStr">
        <is>
          <t>Normal</t>
        </is>
      </c>
      <c r="I420" t="n">
        <v>0.031</v>
      </c>
      <c r="J420">
        <f>B420-B419</f>
        <v/>
      </c>
      <c r="K420">
        <f>MAX(0,K419-AO419)</f>
        <v/>
      </c>
      <c r="L420">
        <f>IF($D$20=0,IFERROR(L419,MAX($D$16,POWER((ABS(K420)^2)/($I$5*MAX(F420,0.1)^2),1/3))),IF(IFERROR(V419,0)=0,IFERROR(L419,MAX($D$16,POWER((ABS(K420)^2)/($I$5*MAX(F420,0.1)^2),1/3))),IF(OR(IFERROR(L420,0)=0,IFERROR(S419,0)&lt;1,IFERROR(S420,0)&lt;1),MAX($D$16,POWER((ABS(K420)^2)/($I$5*MAX(F420,0.1)^2),1/3)),IF(IFERROR(U420,0)&gt;0,MAX($D$16,IFERROR(L420,0)+((IFERROR(U420,0))*$D$18*IF((IFERROR(S420,0))&lt;1,1,-1))),IF(IFERROR(U420,0)&lt;0,IF(ABS((MAX($D$16,POWER((ABS(K420)^2)/($I$5*MAX(F420,0.1)^2),1/3)))-IFERROR(L420,0))&gt;$D$19,MAX($D$16,IF((MAX($D$16,POWER((ABS(K420)^2)/($I$5*MAX(F420,0.1)^2),1/3)))&gt;IFERROR(L420,0),MIN((MAX($D$16,POWER((ABS(K420)^2)/($I$5*MAX(F420,0.1)^2),1/3))),IFERROR(L420,0)+(MIN(ABS(IFERROR(U420,0))*$D$18,ABS((MAX($D$16,POWER((ABS(K420)^2)/($I$5*MAX(F420,0.1)^2),1/3)))-IFERROR(L420,0))))),MAX((MAX($D$16,POWER((ABS(K420)^2)/($I$5*MAX(F420,0.1)^2),1/3))),IFERROR(L420,0)-(MIN(ABS(IFERROR(U420,0))*$D$18,ABS((MAX($D$16,POWER((ABS(K420)^2)/($I$5*MAX(F420,0.1)^2),1/3)))-IFERROR(L420,0))))))),MAX($D$16,POWER((ABS(K420)^2)/($I$5*MAX(F420,0.1)^2),1/3))),MAX($D$16,IFERROR(L420,0)))))))</f>
        <v/>
      </c>
      <c r="M420">
        <f>((F420)+(G420)*(L420))*(L420)</f>
        <v/>
      </c>
      <c r="N420">
        <f>(((F420)+(G420)*(L420))*(L420))/MAX((F420)+2*(L420)*SQRT(1+(G420)^2),1E-6)</f>
        <v/>
      </c>
      <c r="O420">
        <f>ABS(K420)/MAX(((F420)+(G420)*(L420))*(L420),1E-6)</f>
        <v/>
      </c>
      <c r="P420">
        <f>E420+L420</f>
        <v/>
      </c>
      <c r="Q420">
        <f>P420+((ABS(K420)/MAX(((F420)+(G420)*(L420))*(L420),1E-6))^2)/(2*$I$5)</f>
        <v/>
      </c>
      <c r="R420">
        <f>((ABS(K420)*$D$6)/(MAX(((F420)+(G420)*(L420))*(L420),1E-6)*MAX(((((F420)+(G420)*(L420))*(L420))/MAX((F420)+2*(L420)*SQRT(1+(G420)^2),1E-6))^(2/3),1E-6)))^2</f>
        <v/>
      </c>
      <c r="S420">
        <f>ABS(ABS(K420)/MAX(((F420)+(G420)*(L420))*(L420),1E-6))/SQRT($I$5*MAX((((F420)+(G420)*(L420))*(L420))/MAX((F420)+2*(G420)*(L420),1E-6),1E-6))</f>
        <v/>
      </c>
      <c r="T420">
        <f>((F420)*(L420)^2)/2+(G420)*(L420)^3/3+(ABS(K420)^2)/($I$5*MAX(((F420)+(G420)*(L420))*(L420),1E-6))</f>
        <v/>
      </c>
      <c r="U420">
        <f>IF($D$20=0,0,IFERROR(Q419-(((R419+R420)/2)*J420)-(IF(O419&gt;O420,$D$8*((O419^2-O420^2)/(2*$I$5)),$D$9*((O420^2-O419^2)/(2*$I$5)))+($D$10*(ABS(I420)/90)*(MAX(O419^2,O420^2)/(2*$I$5))))-Q420,0))</f>
        <v/>
      </c>
      <c r="V420">
        <f>IF($D$20=0,1,IFERROR(IF(ROUND(S420,3)=1,1,IF(AND(ABS(U420)&lt;$D$19,S420&gt;1),1,0)),0))</f>
        <v/>
      </c>
      <c r="W420">
        <f>IF($D$20=0,IFERROR(W421,MAX($D$16,POWER((ABS(K420)^2)/($I$5*MAX(F420,0.1)^2),1/3))),IF(IFERROR(AG421,0)=0,IFERROR(W421,MAX($D$16,POWER((ABS(K420)^2)/($I$5*MAX(F420,0.1)^2),1/3))),IF(OR(IFERROR(W420,0)=0,IFERROR(AD421,0)&gt;1),MAX($D$16,POWER((ABS(K420)^2)/($I$5*MAX(F420,0.1)^2),1/3)),IF(IFERROR(AF420,0)&gt;0,MAX($D$16,IFERROR(W420,0)+((IFERROR(AF420,0))*$D$18*IF((IFERROR(AD420,0))&lt;1,1,-1))),IF(IFERROR(AF420,0)&lt;0,IF(ABS((MAX($D$16,POWER((ABS(K420)^2)/($I$5*MAX(F420,0.1)^2),1/3)))-IFERROR(W420,0))&gt;$D$19,MAX($D$16,IF((MAX($D$16,POWER((ABS(K420)^2)/($I$5*MAX(F420,0.1)^2),1/3)))&gt;IFERROR(W420,0),MIN((MAX($D$16,POWER((ABS(K420)^2)/($I$5*MAX(F420,0.1)^2),1/3))),IFERROR(W420,0)+(MIN(ABS(IFERROR(AF420,0))*$D$18,ABS((MAX($D$16,POWER((ABS(K420)^2)/($I$5*MAX(F420,0.1)^2),1/3)))-IFERROR(W420,0))))),MAX((MAX($D$16,POWER((ABS(K420)^2)/($I$5*MAX(F420,0.1)^2),1/3))),IFERROR(W420,0)-(MIN(ABS(IFERROR(AF420,0))*$D$18,ABS((MAX($D$16,POWER((ABS(K420)^2)/($I$5*MAX(F420,0.1)^2),1/3)))-IFERROR(W420,0))))))),MAX($D$16,POWER((ABS(K420)^2)/($I$5*MAX(F420,0.1)^2),1/3))),MAX($D$16,IFERROR(W420,0)))))))</f>
        <v/>
      </c>
      <c r="X420">
        <f>((F420)+(G420)*(W420))*(W420)</f>
        <v/>
      </c>
      <c r="Y420">
        <f>(((F420)+(G420)*(W420))*(W420))/MAX((F420)+2*(W420)*SQRT(1+(G420)^2),1E-6)</f>
        <v/>
      </c>
      <c r="Z420">
        <f>ABS(K420)/MAX(((F420)+(G420)*(W420))*(W420),1E-6)</f>
        <v/>
      </c>
      <c r="AA420">
        <f>E420+W420</f>
        <v/>
      </c>
      <c r="AB420">
        <f>AA420+((ABS(K420)/MAX(((F420)+(G420)*(W420))*(W420),1E-6))^2)/(2*$I$5)</f>
        <v/>
      </c>
      <c r="AC420">
        <f>((ABS(K420)*$D$6)/(MAX(((F420)+(G420)*(W420))*(W420),1E-6)*MAX(((((F420)+(G420)*(W420))*(W420))/MAX((F420)+2*(W420)*SQRT(1+(G420)^2),1E-6))^(2/3),1E-6)))^2</f>
        <v/>
      </c>
      <c r="AD420">
        <f>ABS(ABS(K420)/MAX(((F420)+(G420)*(W420))*(W420),1E-6))/SQRT($I$5*MAX((((F420)+(G420)*(W420))*(W420))/MAX((F420)+2*(G420)*(W420),1E-6),1E-6))</f>
        <v/>
      </c>
      <c r="AE420">
        <f>((F420)*(W420)^2)/2+(G420)*(W420)^3/3+(ABS(K420)^2)/($I$5*MAX(((F420)+(G420)*(W420))*(W420),1E-6))</f>
        <v/>
      </c>
      <c r="AF420">
        <f>IF($D$20=0,0,IFERROR(AB421+(((AC420+AC421)/2)*J421)+(IF(Z420&gt;Z421,$D$8*((Z420^2-Z421^2)/(2*$I$5)),$D$9*((Z421^2-Z420^2)/(2*$I$5)))+($D$10*(ABS(I421)/90)*(MAX(Z420^2,Z421^2)/(2*$I$5))))-AB420,0))</f>
        <v/>
      </c>
      <c r="AG420">
        <f>IF($D$20=0,1,IFERROR(IF(ROUND(AD420,3)=1,1,IF(AND(ABS(AF420)&lt;$D$19,AD420&lt;1),1,0)),0))</f>
        <v/>
      </c>
      <c r="AH420">
        <f>IFERROR(IF(V32="Supercritical",MAX($D$16,IFERROR(L420,MAX($D$16,POWER((ABS(K420)^2)/($I$5*MAX(F420,0.1)^2),1/3)))),IF(V32="Subcritical",MAX($D$16,IFERROR(W420,MAX($D$16,POWER((ABS(K420)^2)/($I$5*MAX(F420,0.1)^2),1/3)))),IF(AND(IFERROR(V420,0)=1,IFERROR(AG420,0)=1),IF(IFERROR(T420,-1E99)&gt;=IFERROR(AE420,-1E99),MAX($D$16,IFERROR(L420,MAX($D$16,POWER((ABS(K420)^2)/($I$5*MAX(F420,0.1)^2),1/3)))),MAX($D$16,IFERROR(W420,MAX($D$16,POWER((ABS(K420)^2)/($I$5*MAX(F420,0.1)^2),1/3))))),IF(IFERROR(V420,0)=1,MAX($D$16,IFERROR(L420,MAX($D$16,POWER((ABS(K420)^2)/($I$5*MAX(F420,0.1)^2),1/3)))),IF(IFERROR(AG420,0)=1,MAX($D$16,IFERROR(W420,MAX($D$16,POWER((ABS(K420)^2)/($I$5*MAX(F420,0.1)^2),1/3)))),MAX($D$16,POWER((ABS(K420)^2)/($I$5*MAX(F420,0.1)^2),1/3))))))),MAX($D$16,POWER((ABS(K420)^2)/($I$5*MAX(F420,0.1)^2),1/3)))</f>
        <v/>
      </c>
      <c r="AI420">
        <f>E420+AH420</f>
        <v/>
      </c>
      <c r="AJ420">
        <f>AI420+((ABS(K420)/MAX(((F420)+(G420)*(AH420))*(AH420),1E-6))^2)/(2*$I$5)</f>
        <v/>
      </c>
      <c r="AM420" t="n">
        <v>0</v>
      </c>
      <c r="AN420" t="n">
        <v>0</v>
      </c>
      <c r="AO420">
        <f>AM420+AN420</f>
        <v/>
      </c>
      <c r="AP420">
        <f>AP419+AO420</f>
        <v/>
      </c>
      <c r="AQ420">
        <f>ABS(ABS(K420)/MAX(((F420)+(G420)*(AH420))*(AH420),1E-6))/SQRT($I$5*MAX((((F420)+(G420)*(AH420))*(AH420))/MAX((F420)+2*(G420)*(AH420),1E-6),1E-6))</f>
        <v/>
      </c>
      <c r="AR420">
        <f>IF(AQ420&lt;1,"Subcritical","Supercritical")</f>
        <v/>
      </c>
      <c r="AS420">
        <f>((ABS(K420)*$D$6)/(MAX(((F420)+(G420)*(AH420))*(AH420),1E-6)*MAX(((((F420)+(G420)*(AH420))*(AH420))/MAX((F420)+2*(AH420)*SQRT(1+(G420)^2),1E-6))^(2/3),1E-6)))^2</f>
        <v/>
      </c>
    </row>
    <row r="421">
      <c r="A421" t="n">
        <v>272</v>
      </c>
      <c r="B421" t="n">
        <v>270.928</v>
      </c>
      <c r="C421" t="n">
        <v>616317.2709999999</v>
      </c>
      <c r="D421" t="n">
        <v>3097674.328</v>
      </c>
      <c r="E421" t="n">
        <v>632.4265</v>
      </c>
      <c r="F421" t="n">
        <v>4.527</v>
      </c>
      <c r="G421" t="n">
        <v>0</v>
      </c>
      <c r="H421" t="inlineStr">
        <is>
          <t>Normal</t>
        </is>
      </c>
      <c r="I421" t="n">
        <v>0</v>
      </c>
      <c r="J421">
        <f>B421-B420</f>
        <v/>
      </c>
      <c r="K421">
        <f>MAX(0,K420-AO420)</f>
        <v/>
      </c>
      <c r="L421">
        <f>IF($D$20=0,IFERROR(L420,MAX($D$16,POWER((ABS(K421)^2)/($I$5*MAX(F421,0.1)^2),1/3))),IF(IFERROR(V420,0)=0,IFERROR(L420,MAX($D$16,POWER((ABS(K421)^2)/($I$5*MAX(F421,0.1)^2),1/3))),IF(OR(IFERROR(L421,0)=0,IFERROR(S420,0)&lt;1,IFERROR(S421,0)&lt;1),MAX($D$16,POWER((ABS(K421)^2)/($I$5*MAX(F421,0.1)^2),1/3)),IF(IFERROR(U421,0)&gt;0,MAX($D$16,IFERROR(L421,0)+((IFERROR(U421,0))*$D$18*IF((IFERROR(S421,0))&lt;1,1,-1))),IF(IFERROR(U421,0)&lt;0,IF(ABS((MAX($D$16,POWER((ABS(K421)^2)/($I$5*MAX(F421,0.1)^2),1/3)))-IFERROR(L421,0))&gt;$D$19,MAX($D$16,IF((MAX($D$16,POWER((ABS(K421)^2)/($I$5*MAX(F421,0.1)^2),1/3)))&gt;IFERROR(L421,0),MIN((MAX($D$16,POWER((ABS(K421)^2)/($I$5*MAX(F421,0.1)^2),1/3))),IFERROR(L421,0)+(MIN(ABS(IFERROR(U421,0))*$D$18,ABS((MAX($D$16,POWER((ABS(K421)^2)/($I$5*MAX(F421,0.1)^2),1/3)))-IFERROR(L421,0))))),MAX((MAX($D$16,POWER((ABS(K421)^2)/($I$5*MAX(F421,0.1)^2),1/3))),IFERROR(L421,0)-(MIN(ABS(IFERROR(U421,0))*$D$18,ABS((MAX($D$16,POWER((ABS(K421)^2)/($I$5*MAX(F421,0.1)^2),1/3)))-IFERROR(L421,0))))))),MAX($D$16,POWER((ABS(K421)^2)/($I$5*MAX(F421,0.1)^2),1/3))),MAX($D$16,IFERROR(L421,0)))))))</f>
        <v/>
      </c>
      <c r="M421">
        <f>((F421)+(G421)*(L421))*(L421)</f>
        <v/>
      </c>
      <c r="N421">
        <f>(((F421)+(G421)*(L421))*(L421))/MAX((F421)+2*(L421)*SQRT(1+(G421)^2),1E-6)</f>
        <v/>
      </c>
      <c r="O421">
        <f>ABS(K421)/MAX(((F421)+(G421)*(L421))*(L421),1E-6)</f>
        <v/>
      </c>
      <c r="P421">
        <f>E421+L421</f>
        <v/>
      </c>
      <c r="Q421">
        <f>P421+((ABS(K421)/MAX(((F421)+(G421)*(L421))*(L421),1E-6))^2)/(2*$I$5)</f>
        <v/>
      </c>
      <c r="R421">
        <f>((ABS(K421)*$D$6)/(MAX(((F421)+(G421)*(L421))*(L421),1E-6)*MAX(((((F421)+(G421)*(L421))*(L421))/MAX((F421)+2*(L421)*SQRT(1+(G421)^2),1E-6))^(2/3),1E-6)))^2</f>
        <v/>
      </c>
      <c r="S421">
        <f>ABS(ABS(K421)/MAX(((F421)+(G421)*(L421))*(L421),1E-6))/SQRT($I$5*MAX((((F421)+(G421)*(L421))*(L421))/MAX((F421)+2*(G421)*(L421),1E-6),1E-6))</f>
        <v/>
      </c>
      <c r="T421">
        <f>((F421)*(L421)^2)/2+(G421)*(L421)^3/3+(ABS(K421)^2)/($I$5*MAX(((F421)+(G421)*(L421))*(L421),1E-6))</f>
        <v/>
      </c>
      <c r="U421">
        <f>IF($D$20=0,0,IFERROR(Q420-(((R420+R421)/2)*J421)-(IF(O420&gt;O421,$D$8*((O420^2-O421^2)/(2*$I$5)),$D$9*((O421^2-O420^2)/(2*$I$5)))+($D$10*(ABS(I421)/90)*(MAX(O420^2,O421^2)/(2*$I$5))))-Q421,0))</f>
        <v/>
      </c>
      <c r="V421">
        <f>IF($D$20=0,1,IFERROR(IF(ROUND(S421,3)=1,1,IF(AND(ABS(U421)&lt;$D$19,S421&gt;1),1,0)),0))</f>
        <v/>
      </c>
      <c r="W421">
        <f>IF($D$20=0,IFERROR(W422,MAX($D$16,POWER((ABS(K421)^2)/($I$5*MAX(F421,0.1)^2),1/3))),IF(IFERROR(AG422,0)=0,IFERROR(W422,MAX($D$16,POWER((ABS(K421)^2)/($I$5*MAX(F421,0.1)^2),1/3))),IF(OR(IFERROR(W421,0)=0,IFERROR(AD422,0)&gt;1),MAX($D$16,POWER((ABS(K421)^2)/($I$5*MAX(F421,0.1)^2),1/3)),IF(IFERROR(AF421,0)&gt;0,MAX($D$16,IFERROR(W421,0)+((IFERROR(AF421,0))*$D$18*IF((IFERROR(AD421,0))&lt;1,1,-1))),IF(IFERROR(AF421,0)&lt;0,IF(ABS((MAX($D$16,POWER((ABS(K421)^2)/($I$5*MAX(F421,0.1)^2),1/3)))-IFERROR(W421,0))&gt;$D$19,MAX($D$16,IF((MAX($D$16,POWER((ABS(K421)^2)/($I$5*MAX(F421,0.1)^2),1/3)))&gt;IFERROR(W421,0),MIN((MAX($D$16,POWER((ABS(K421)^2)/($I$5*MAX(F421,0.1)^2),1/3))),IFERROR(W421,0)+(MIN(ABS(IFERROR(AF421,0))*$D$18,ABS((MAX($D$16,POWER((ABS(K421)^2)/($I$5*MAX(F421,0.1)^2),1/3)))-IFERROR(W421,0))))),MAX((MAX($D$16,POWER((ABS(K421)^2)/($I$5*MAX(F421,0.1)^2),1/3))),IFERROR(W421,0)-(MIN(ABS(IFERROR(AF421,0))*$D$18,ABS((MAX($D$16,POWER((ABS(K421)^2)/($I$5*MAX(F421,0.1)^2),1/3)))-IFERROR(W421,0))))))),MAX($D$16,POWER((ABS(K421)^2)/($I$5*MAX(F421,0.1)^2),1/3))),MAX($D$16,IFERROR(W421,0)))))))</f>
        <v/>
      </c>
      <c r="X421">
        <f>((F421)+(G421)*(W421))*(W421)</f>
        <v/>
      </c>
      <c r="Y421">
        <f>(((F421)+(G421)*(W421))*(W421))/MAX((F421)+2*(W421)*SQRT(1+(G421)^2),1E-6)</f>
        <v/>
      </c>
      <c r="Z421">
        <f>ABS(K421)/MAX(((F421)+(G421)*(W421))*(W421),1E-6)</f>
        <v/>
      </c>
      <c r="AA421">
        <f>E421+W421</f>
        <v/>
      </c>
      <c r="AB421">
        <f>AA421+((ABS(K421)/MAX(((F421)+(G421)*(W421))*(W421),1E-6))^2)/(2*$I$5)</f>
        <v/>
      </c>
      <c r="AC421">
        <f>((ABS(K421)*$D$6)/(MAX(((F421)+(G421)*(W421))*(W421),1E-6)*MAX(((((F421)+(G421)*(W421))*(W421))/MAX((F421)+2*(W421)*SQRT(1+(G421)^2),1E-6))^(2/3),1E-6)))^2</f>
        <v/>
      </c>
      <c r="AD421">
        <f>ABS(ABS(K421)/MAX(((F421)+(G421)*(W421))*(W421),1E-6))/SQRT($I$5*MAX((((F421)+(G421)*(W421))*(W421))/MAX((F421)+2*(G421)*(W421),1E-6),1E-6))</f>
        <v/>
      </c>
      <c r="AE421">
        <f>((F421)*(W421)^2)/2+(G421)*(W421)^3/3+(ABS(K421)^2)/($I$5*MAX(((F421)+(G421)*(W421))*(W421),1E-6))</f>
        <v/>
      </c>
      <c r="AF421">
        <f>IF($D$20=0,0,IFERROR(AB422+(((AC421+AC422)/2)*J422)+(IF(Z421&gt;Z422,$D$8*((Z421^2-Z422^2)/(2*$I$5)),$D$9*((Z422^2-Z421^2)/(2*$I$5)))+($D$10*(ABS(I422)/90)*(MAX(Z421^2,Z422^2)/(2*$I$5))))-AB421,0))</f>
        <v/>
      </c>
      <c r="AG421">
        <f>IF($D$20=0,1,IFERROR(IF(ROUND(AD421,3)=1,1,IF(AND(ABS(AF421)&lt;$D$19,AD421&lt;1),1,0)),0))</f>
        <v/>
      </c>
      <c r="AH421">
        <f>IFERROR(IF(V32="Supercritical",MAX($D$16,IFERROR(L421,MAX($D$16,POWER((ABS(K421)^2)/($I$5*MAX(F421,0.1)^2),1/3)))),IF(V32="Subcritical",MAX($D$16,IFERROR(W421,MAX($D$16,POWER((ABS(K421)^2)/($I$5*MAX(F421,0.1)^2),1/3)))),IF(AND(IFERROR(V421,0)=1,IFERROR(AG421,0)=1),IF(IFERROR(T421,-1E99)&gt;=IFERROR(AE421,-1E99),MAX($D$16,IFERROR(L421,MAX($D$16,POWER((ABS(K421)^2)/($I$5*MAX(F421,0.1)^2),1/3)))),MAX($D$16,IFERROR(W421,MAX($D$16,POWER((ABS(K421)^2)/($I$5*MAX(F421,0.1)^2),1/3))))),IF(IFERROR(V421,0)=1,MAX($D$16,IFERROR(L421,MAX($D$16,POWER((ABS(K421)^2)/($I$5*MAX(F421,0.1)^2),1/3)))),IF(IFERROR(AG421,0)=1,MAX($D$16,IFERROR(W421,MAX($D$16,POWER((ABS(K421)^2)/($I$5*MAX(F421,0.1)^2),1/3)))),MAX($D$16,POWER((ABS(K421)^2)/($I$5*MAX(F421,0.1)^2),1/3))))))),MAX($D$16,POWER((ABS(K421)^2)/($I$5*MAX(F421,0.1)^2),1/3)))</f>
        <v/>
      </c>
      <c r="AI421">
        <f>E421+AH421</f>
        <v/>
      </c>
      <c r="AJ421">
        <f>AI421+((ABS(K421)/MAX(((F421)+(G421)*(AH421))*(AH421),1E-6))^2)/(2*$I$5)</f>
        <v/>
      </c>
      <c r="AM421" t="n">
        <v>0</v>
      </c>
      <c r="AN421" t="n">
        <v>0</v>
      </c>
      <c r="AO421">
        <f>AM421+AN421</f>
        <v/>
      </c>
      <c r="AP421">
        <f>AP420+AO421</f>
        <v/>
      </c>
      <c r="AQ421">
        <f>ABS(ABS(K421)/MAX(((F421)+(G421)*(AH421))*(AH421),1E-6))/SQRT($I$5*MAX((((F421)+(G421)*(AH421))*(AH421))/MAX((F421)+2*(G421)*(AH421),1E-6),1E-6))</f>
        <v/>
      </c>
      <c r="AR421">
        <f>IF(AQ421&lt;1,"Subcritical","Supercritical")</f>
        <v/>
      </c>
      <c r="AS421">
        <f>((ABS(K421)*$D$6)/(MAX(((F421)+(G421)*(AH421))*(AH421),1E-6)*MAX(((((F421)+(G421)*(AH421))*(AH421))/MAX((F421)+2*(AH421)*SQRT(1+(G421)^2),1E-6))^(2/3),1E-6)))^2</f>
        <v/>
      </c>
    </row>
    <row r="422">
      <c r="A422" t="n">
        <v>273</v>
      </c>
      <c r="B422" t="n">
        <v>271.928</v>
      </c>
      <c r="C422" t="n">
        <v>616316.425</v>
      </c>
      <c r="D422" t="n">
        <v>3097673.795</v>
      </c>
      <c r="E422" t="n">
        <v>632.426</v>
      </c>
      <c r="F422" t="n">
        <v>4.527</v>
      </c>
      <c r="G422" t="n">
        <v>0</v>
      </c>
      <c r="H422" t="inlineStr">
        <is>
          <t>Normal</t>
        </is>
      </c>
      <c r="I422" t="n">
        <v>0</v>
      </c>
      <c r="J422">
        <f>B422-B421</f>
        <v/>
      </c>
      <c r="K422">
        <f>MAX(0,K421-AO421)</f>
        <v/>
      </c>
      <c r="L422">
        <f>IF($D$20=0,IFERROR(L421,MAX($D$16,POWER((ABS(K422)^2)/($I$5*MAX(F422,0.1)^2),1/3))),IF(IFERROR(V421,0)=0,IFERROR(L421,MAX($D$16,POWER((ABS(K422)^2)/($I$5*MAX(F422,0.1)^2),1/3))),IF(OR(IFERROR(L422,0)=0,IFERROR(S421,0)&lt;1,IFERROR(S422,0)&lt;1),MAX($D$16,POWER((ABS(K422)^2)/($I$5*MAX(F422,0.1)^2),1/3)),IF(IFERROR(U422,0)&gt;0,MAX($D$16,IFERROR(L422,0)+((IFERROR(U422,0))*$D$18*IF((IFERROR(S422,0))&lt;1,1,-1))),IF(IFERROR(U422,0)&lt;0,IF(ABS((MAX($D$16,POWER((ABS(K422)^2)/($I$5*MAX(F422,0.1)^2),1/3)))-IFERROR(L422,0))&gt;$D$19,MAX($D$16,IF((MAX($D$16,POWER((ABS(K422)^2)/($I$5*MAX(F422,0.1)^2),1/3)))&gt;IFERROR(L422,0),MIN((MAX($D$16,POWER((ABS(K422)^2)/($I$5*MAX(F422,0.1)^2),1/3))),IFERROR(L422,0)+(MIN(ABS(IFERROR(U422,0))*$D$18,ABS((MAX($D$16,POWER((ABS(K422)^2)/($I$5*MAX(F422,0.1)^2),1/3)))-IFERROR(L422,0))))),MAX((MAX($D$16,POWER((ABS(K422)^2)/($I$5*MAX(F422,0.1)^2),1/3))),IFERROR(L422,0)-(MIN(ABS(IFERROR(U422,0))*$D$18,ABS((MAX($D$16,POWER((ABS(K422)^2)/($I$5*MAX(F422,0.1)^2),1/3)))-IFERROR(L422,0))))))),MAX($D$16,POWER((ABS(K422)^2)/($I$5*MAX(F422,0.1)^2),1/3))),MAX($D$16,IFERROR(L422,0)))))))</f>
        <v/>
      </c>
      <c r="M422">
        <f>((F422)+(G422)*(L422))*(L422)</f>
        <v/>
      </c>
      <c r="N422">
        <f>(((F422)+(G422)*(L422))*(L422))/MAX((F422)+2*(L422)*SQRT(1+(G422)^2),1E-6)</f>
        <v/>
      </c>
      <c r="O422">
        <f>ABS(K422)/MAX(((F422)+(G422)*(L422))*(L422),1E-6)</f>
        <v/>
      </c>
      <c r="P422">
        <f>E422+L422</f>
        <v/>
      </c>
      <c r="Q422">
        <f>P422+((ABS(K422)/MAX(((F422)+(G422)*(L422))*(L422),1E-6))^2)/(2*$I$5)</f>
        <v/>
      </c>
      <c r="R422">
        <f>((ABS(K422)*$D$6)/(MAX(((F422)+(G422)*(L422))*(L422),1E-6)*MAX(((((F422)+(G422)*(L422))*(L422))/MAX((F422)+2*(L422)*SQRT(1+(G422)^2),1E-6))^(2/3),1E-6)))^2</f>
        <v/>
      </c>
      <c r="S422">
        <f>ABS(ABS(K422)/MAX(((F422)+(G422)*(L422))*(L422),1E-6))/SQRT($I$5*MAX((((F422)+(G422)*(L422))*(L422))/MAX((F422)+2*(G422)*(L422),1E-6),1E-6))</f>
        <v/>
      </c>
      <c r="T422">
        <f>((F422)*(L422)^2)/2+(G422)*(L422)^3/3+(ABS(K422)^2)/($I$5*MAX(((F422)+(G422)*(L422))*(L422),1E-6))</f>
        <v/>
      </c>
      <c r="U422">
        <f>IF($D$20=0,0,IFERROR(Q421-(((R421+R422)/2)*J422)-(IF(O421&gt;O422,$D$8*((O421^2-O422^2)/(2*$I$5)),$D$9*((O422^2-O421^2)/(2*$I$5)))+($D$10*(ABS(I422)/90)*(MAX(O421^2,O422^2)/(2*$I$5))))-Q422,0))</f>
        <v/>
      </c>
      <c r="V422">
        <f>IF($D$20=0,1,IFERROR(IF(ROUND(S422,3)=1,1,IF(AND(ABS(U422)&lt;$D$19,S422&gt;1),1,0)),0))</f>
        <v/>
      </c>
      <c r="W422">
        <f>IF($D$20=0,IFERROR(W423,MAX($D$16,POWER((ABS(K422)^2)/($I$5*MAX(F422,0.1)^2),1/3))),IF(IFERROR(AG423,0)=0,IFERROR(W423,MAX($D$16,POWER((ABS(K422)^2)/($I$5*MAX(F422,0.1)^2),1/3))),IF(OR(IFERROR(W422,0)=0,IFERROR(AD423,0)&gt;1),MAX($D$16,POWER((ABS(K422)^2)/($I$5*MAX(F422,0.1)^2),1/3)),IF(IFERROR(AF422,0)&gt;0,MAX($D$16,IFERROR(W422,0)+((IFERROR(AF422,0))*$D$18*IF((IFERROR(AD422,0))&lt;1,1,-1))),IF(IFERROR(AF422,0)&lt;0,IF(ABS((MAX($D$16,POWER((ABS(K422)^2)/($I$5*MAX(F422,0.1)^2),1/3)))-IFERROR(W422,0))&gt;$D$19,MAX($D$16,IF((MAX($D$16,POWER((ABS(K422)^2)/($I$5*MAX(F422,0.1)^2),1/3)))&gt;IFERROR(W422,0),MIN((MAX($D$16,POWER((ABS(K422)^2)/($I$5*MAX(F422,0.1)^2),1/3))),IFERROR(W422,0)+(MIN(ABS(IFERROR(AF422,0))*$D$18,ABS((MAX($D$16,POWER((ABS(K422)^2)/($I$5*MAX(F422,0.1)^2),1/3)))-IFERROR(W422,0))))),MAX((MAX($D$16,POWER((ABS(K422)^2)/($I$5*MAX(F422,0.1)^2),1/3))),IFERROR(W422,0)-(MIN(ABS(IFERROR(AF422,0))*$D$18,ABS((MAX($D$16,POWER((ABS(K422)^2)/($I$5*MAX(F422,0.1)^2),1/3)))-IFERROR(W422,0))))))),MAX($D$16,POWER((ABS(K422)^2)/($I$5*MAX(F422,0.1)^2),1/3))),MAX($D$16,IFERROR(W422,0)))))))</f>
        <v/>
      </c>
      <c r="X422">
        <f>((F422)+(G422)*(W422))*(W422)</f>
        <v/>
      </c>
      <c r="Y422">
        <f>(((F422)+(G422)*(W422))*(W422))/MAX((F422)+2*(W422)*SQRT(1+(G422)^2),1E-6)</f>
        <v/>
      </c>
      <c r="Z422">
        <f>ABS(K422)/MAX(((F422)+(G422)*(W422))*(W422),1E-6)</f>
        <v/>
      </c>
      <c r="AA422">
        <f>E422+W422</f>
        <v/>
      </c>
      <c r="AB422">
        <f>AA422+((ABS(K422)/MAX(((F422)+(G422)*(W422))*(W422),1E-6))^2)/(2*$I$5)</f>
        <v/>
      </c>
      <c r="AC422">
        <f>((ABS(K422)*$D$6)/(MAX(((F422)+(G422)*(W422))*(W422),1E-6)*MAX(((((F422)+(G422)*(W422))*(W422))/MAX((F422)+2*(W422)*SQRT(1+(G422)^2),1E-6))^(2/3),1E-6)))^2</f>
        <v/>
      </c>
      <c r="AD422">
        <f>ABS(ABS(K422)/MAX(((F422)+(G422)*(W422))*(W422),1E-6))/SQRT($I$5*MAX((((F422)+(G422)*(W422))*(W422))/MAX((F422)+2*(G422)*(W422),1E-6),1E-6))</f>
        <v/>
      </c>
      <c r="AE422">
        <f>((F422)*(W422)^2)/2+(G422)*(W422)^3/3+(ABS(K422)^2)/($I$5*MAX(((F422)+(G422)*(W422))*(W422),1E-6))</f>
        <v/>
      </c>
      <c r="AF422">
        <f>IF($D$20=0,0,IFERROR(AB423+(((AC422+AC423)/2)*J423)+(IF(Z422&gt;Z423,$D$8*((Z422^2-Z423^2)/(2*$I$5)),$D$9*((Z423^2-Z422^2)/(2*$I$5)))+($D$10*(ABS(I423)/90)*(MAX(Z422^2,Z423^2)/(2*$I$5))))-AB422,0))</f>
        <v/>
      </c>
      <c r="AG422">
        <f>IF($D$20=0,1,IFERROR(IF(ROUND(AD422,3)=1,1,IF(AND(ABS(AF422)&lt;$D$19,AD422&lt;1),1,0)),0))</f>
        <v/>
      </c>
      <c r="AH422">
        <f>IFERROR(IF(V32="Supercritical",MAX($D$16,IFERROR(L422,MAX($D$16,POWER((ABS(K422)^2)/($I$5*MAX(F422,0.1)^2),1/3)))),IF(V32="Subcritical",MAX($D$16,IFERROR(W422,MAX($D$16,POWER((ABS(K422)^2)/($I$5*MAX(F422,0.1)^2),1/3)))),IF(AND(IFERROR(V422,0)=1,IFERROR(AG422,0)=1),IF(IFERROR(T422,-1E99)&gt;=IFERROR(AE422,-1E99),MAX($D$16,IFERROR(L422,MAX($D$16,POWER((ABS(K422)^2)/($I$5*MAX(F422,0.1)^2),1/3)))),MAX($D$16,IFERROR(W422,MAX($D$16,POWER((ABS(K422)^2)/($I$5*MAX(F422,0.1)^2),1/3))))),IF(IFERROR(V422,0)=1,MAX($D$16,IFERROR(L422,MAX($D$16,POWER((ABS(K422)^2)/($I$5*MAX(F422,0.1)^2),1/3)))),IF(IFERROR(AG422,0)=1,MAX($D$16,IFERROR(W422,MAX($D$16,POWER((ABS(K422)^2)/($I$5*MAX(F422,0.1)^2),1/3)))),MAX($D$16,POWER((ABS(K422)^2)/($I$5*MAX(F422,0.1)^2),1/3))))))),MAX($D$16,POWER((ABS(K422)^2)/($I$5*MAX(F422,0.1)^2),1/3)))</f>
        <v/>
      </c>
      <c r="AI422">
        <f>E422+AH422</f>
        <v/>
      </c>
      <c r="AJ422">
        <f>AI422+((ABS(K422)/MAX(((F422)+(G422)*(AH422))*(AH422),1E-6))^2)/(2*$I$5)</f>
        <v/>
      </c>
      <c r="AM422" t="n">
        <v>0</v>
      </c>
      <c r="AN422" t="n">
        <v>0</v>
      </c>
      <c r="AO422">
        <f>AM422+AN422</f>
        <v/>
      </c>
      <c r="AP422">
        <f>AP421+AO422</f>
        <v/>
      </c>
      <c r="AQ422">
        <f>ABS(ABS(K422)/MAX(((F422)+(G422)*(AH422))*(AH422),1E-6))/SQRT($I$5*MAX((((F422)+(G422)*(AH422))*(AH422))/MAX((F422)+2*(G422)*(AH422),1E-6),1E-6))</f>
        <v/>
      </c>
      <c r="AR422">
        <f>IF(AQ422&lt;1,"Subcritical","Supercritical")</f>
        <v/>
      </c>
      <c r="AS422">
        <f>((ABS(K422)*$D$6)/(MAX(((F422)+(G422)*(AH422))*(AH422),1E-6)*MAX(((((F422)+(G422)*(AH422))*(AH422))/MAX((F422)+2*(AH422)*SQRT(1+(G422)^2),1E-6))^(2/3),1E-6)))^2</f>
        <v/>
      </c>
    </row>
    <row r="423">
      <c r="A423" t="n">
        <v>274</v>
      </c>
      <c r="B423" t="n">
        <v>272.927</v>
      </c>
      <c r="C423" t="n">
        <v>616315.579</v>
      </c>
      <c r="D423" t="n">
        <v>3097673.262</v>
      </c>
      <c r="E423" t="n">
        <v>632.4255000000001</v>
      </c>
      <c r="F423" t="n">
        <v>4.527</v>
      </c>
      <c r="G423" t="n">
        <v>0</v>
      </c>
      <c r="H423" t="inlineStr">
        <is>
          <t>Normal</t>
        </is>
      </c>
      <c r="I423" t="n">
        <v>0</v>
      </c>
      <c r="J423">
        <f>B423-B422</f>
        <v/>
      </c>
      <c r="K423">
        <f>MAX(0,K422-AO422)</f>
        <v/>
      </c>
      <c r="L423">
        <f>IF($D$20=0,IFERROR(L422,MAX($D$16,POWER((ABS(K423)^2)/($I$5*MAX(F423,0.1)^2),1/3))),IF(IFERROR(V422,0)=0,IFERROR(L422,MAX($D$16,POWER((ABS(K423)^2)/($I$5*MAX(F423,0.1)^2),1/3))),IF(OR(IFERROR(L423,0)=0,IFERROR(S422,0)&lt;1,IFERROR(S423,0)&lt;1),MAX($D$16,POWER((ABS(K423)^2)/($I$5*MAX(F423,0.1)^2),1/3)),IF(IFERROR(U423,0)&gt;0,MAX($D$16,IFERROR(L423,0)+((IFERROR(U423,0))*$D$18*IF((IFERROR(S423,0))&lt;1,1,-1))),IF(IFERROR(U423,0)&lt;0,IF(ABS((MAX($D$16,POWER((ABS(K423)^2)/($I$5*MAX(F423,0.1)^2),1/3)))-IFERROR(L423,0))&gt;$D$19,MAX($D$16,IF((MAX($D$16,POWER((ABS(K423)^2)/($I$5*MAX(F423,0.1)^2),1/3)))&gt;IFERROR(L423,0),MIN((MAX($D$16,POWER((ABS(K423)^2)/($I$5*MAX(F423,0.1)^2),1/3))),IFERROR(L423,0)+(MIN(ABS(IFERROR(U423,0))*$D$18,ABS((MAX($D$16,POWER((ABS(K423)^2)/($I$5*MAX(F423,0.1)^2),1/3)))-IFERROR(L423,0))))),MAX((MAX($D$16,POWER((ABS(K423)^2)/($I$5*MAX(F423,0.1)^2),1/3))),IFERROR(L423,0)-(MIN(ABS(IFERROR(U423,0))*$D$18,ABS((MAX($D$16,POWER((ABS(K423)^2)/($I$5*MAX(F423,0.1)^2),1/3)))-IFERROR(L423,0))))))),MAX($D$16,POWER((ABS(K423)^2)/($I$5*MAX(F423,0.1)^2),1/3))),MAX($D$16,IFERROR(L423,0)))))))</f>
        <v/>
      </c>
      <c r="M423">
        <f>((F423)+(G423)*(L423))*(L423)</f>
        <v/>
      </c>
      <c r="N423">
        <f>(((F423)+(G423)*(L423))*(L423))/MAX((F423)+2*(L423)*SQRT(1+(G423)^2),1E-6)</f>
        <v/>
      </c>
      <c r="O423">
        <f>ABS(K423)/MAX(((F423)+(G423)*(L423))*(L423),1E-6)</f>
        <v/>
      </c>
      <c r="P423">
        <f>E423+L423</f>
        <v/>
      </c>
      <c r="Q423">
        <f>P423+((ABS(K423)/MAX(((F423)+(G423)*(L423))*(L423),1E-6))^2)/(2*$I$5)</f>
        <v/>
      </c>
      <c r="R423">
        <f>((ABS(K423)*$D$6)/(MAX(((F423)+(G423)*(L423))*(L423),1E-6)*MAX(((((F423)+(G423)*(L423))*(L423))/MAX((F423)+2*(L423)*SQRT(1+(G423)^2),1E-6))^(2/3),1E-6)))^2</f>
        <v/>
      </c>
      <c r="S423">
        <f>ABS(ABS(K423)/MAX(((F423)+(G423)*(L423))*(L423),1E-6))/SQRT($I$5*MAX((((F423)+(G423)*(L423))*(L423))/MAX((F423)+2*(G423)*(L423),1E-6),1E-6))</f>
        <v/>
      </c>
      <c r="T423">
        <f>((F423)*(L423)^2)/2+(G423)*(L423)^3/3+(ABS(K423)^2)/($I$5*MAX(((F423)+(G423)*(L423))*(L423),1E-6))</f>
        <v/>
      </c>
      <c r="U423">
        <f>IF($D$20=0,0,IFERROR(Q422-(((R422+R423)/2)*J423)-(IF(O422&gt;O423,$D$8*((O422^2-O423^2)/(2*$I$5)),$D$9*((O423^2-O422^2)/(2*$I$5)))+($D$10*(ABS(I423)/90)*(MAX(O422^2,O423^2)/(2*$I$5))))-Q423,0))</f>
        <v/>
      </c>
      <c r="V423">
        <f>IF($D$20=0,1,IFERROR(IF(ROUND(S423,3)=1,1,IF(AND(ABS(U423)&lt;$D$19,S423&gt;1),1,0)),0))</f>
        <v/>
      </c>
      <c r="W423">
        <f>IF($D$20=0,IFERROR(W424,MAX($D$16,POWER((ABS(K423)^2)/($I$5*MAX(F423,0.1)^2),1/3))),IF(IFERROR(AG424,0)=0,IFERROR(W424,MAX($D$16,POWER((ABS(K423)^2)/($I$5*MAX(F423,0.1)^2),1/3))),IF(OR(IFERROR(W423,0)=0,IFERROR(AD424,0)&gt;1),MAX($D$16,POWER((ABS(K423)^2)/($I$5*MAX(F423,0.1)^2),1/3)),IF(IFERROR(AF423,0)&gt;0,MAX($D$16,IFERROR(W423,0)+((IFERROR(AF423,0))*$D$18*IF((IFERROR(AD423,0))&lt;1,1,-1))),IF(IFERROR(AF423,0)&lt;0,IF(ABS((MAX($D$16,POWER((ABS(K423)^2)/($I$5*MAX(F423,0.1)^2),1/3)))-IFERROR(W423,0))&gt;$D$19,MAX($D$16,IF((MAX($D$16,POWER((ABS(K423)^2)/($I$5*MAX(F423,0.1)^2),1/3)))&gt;IFERROR(W423,0),MIN((MAX($D$16,POWER((ABS(K423)^2)/($I$5*MAX(F423,0.1)^2),1/3))),IFERROR(W423,0)+(MIN(ABS(IFERROR(AF423,0))*$D$18,ABS((MAX($D$16,POWER((ABS(K423)^2)/($I$5*MAX(F423,0.1)^2),1/3)))-IFERROR(W423,0))))),MAX((MAX($D$16,POWER((ABS(K423)^2)/($I$5*MAX(F423,0.1)^2),1/3))),IFERROR(W423,0)-(MIN(ABS(IFERROR(AF423,0))*$D$18,ABS((MAX($D$16,POWER((ABS(K423)^2)/($I$5*MAX(F423,0.1)^2),1/3)))-IFERROR(W423,0))))))),MAX($D$16,POWER((ABS(K423)^2)/($I$5*MAX(F423,0.1)^2),1/3))),MAX($D$16,IFERROR(W423,0)))))))</f>
        <v/>
      </c>
      <c r="X423">
        <f>((F423)+(G423)*(W423))*(W423)</f>
        <v/>
      </c>
      <c r="Y423">
        <f>(((F423)+(G423)*(W423))*(W423))/MAX((F423)+2*(W423)*SQRT(1+(G423)^2),1E-6)</f>
        <v/>
      </c>
      <c r="Z423">
        <f>ABS(K423)/MAX(((F423)+(G423)*(W423))*(W423),1E-6)</f>
        <v/>
      </c>
      <c r="AA423">
        <f>E423+W423</f>
        <v/>
      </c>
      <c r="AB423">
        <f>AA423+((ABS(K423)/MAX(((F423)+(G423)*(W423))*(W423),1E-6))^2)/(2*$I$5)</f>
        <v/>
      </c>
      <c r="AC423">
        <f>((ABS(K423)*$D$6)/(MAX(((F423)+(G423)*(W423))*(W423),1E-6)*MAX(((((F423)+(G423)*(W423))*(W423))/MAX((F423)+2*(W423)*SQRT(1+(G423)^2),1E-6))^(2/3),1E-6)))^2</f>
        <v/>
      </c>
      <c r="AD423">
        <f>ABS(ABS(K423)/MAX(((F423)+(G423)*(W423))*(W423),1E-6))/SQRT($I$5*MAX((((F423)+(G423)*(W423))*(W423))/MAX((F423)+2*(G423)*(W423),1E-6),1E-6))</f>
        <v/>
      </c>
      <c r="AE423">
        <f>((F423)*(W423)^2)/2+(G423)*(W423)^3/3+(ABS(K423)^2)/($I$5*MAX(((F423)+(G423)*(W423))*(W423),1E-6))</f>
        <v/>
      </c>
      <c r="AF423">
        <f>IF($D$20=0,0,IFERROR(AB424+(((AC423+AC424)/2)*J424)+(IF(Z423&gt;Z424,$D$8*((Z423^2-Z424^2)/(2*$I$5)),$D$9*((Z424^2-Z423^2)/(2*$I$5)))+($D$10*(ABS(I424)/90)*(MAX(Z423^2,Z424^2)/(2*$I$5))))-AB423,0))</f>
        <v/>
      </c>
      <c r="AG423">
        <f>IF($D$20=0,1,IFERROR(IF(ROUND(AD423,3)=1,1,IF(AND(ABS(AF423)&lt;$D$19,AD423&lt;1),1,0)),0))</f>
        <v/>
      </c>
      <c r="AH423">
        <f>IFERROR(IF(V32="Supercritical",MAX($D$16,IFERROR(L423,MAX($D$16,POWER((ABS(K423)^2)/($I$5*MAX(F423,0.1)^2),1/3)))),IF(V32="Subcritical",MAX($D$16,IFERROR(W423,MAX($D$16,POWER((ABS(K423)^2)/($I$5*MAX(F423,0.1)^2),1/3)))),IF(AND(IFERROR(V423,0)=1,IFERROR(AG423,0)=1),IF(IFERROR(T423,-1E99)&gt;=IFERROR(AE423,-1E99),MAX($D$16,IFERROR(L423,MAX($D$16,POWER((ABS(K423)^2)/($I$5*MAX(F423,0.1)^2),1/3)))),MAX($D$16,IFERROR(W423,MAX($D$16,POWER((ABS(K423)^2)/($I$5*MAX(F423,0.1)^2),1/3))))),IF(IFERROR(V423,0)=1,MAX($D$16,IFERROR(L423,MAX($D$16,POWER((ABS(K423)^2)/($I$5*MAX(F423,0.1)^2),1/3)))),IF(IFERROR(AG423,0)=1,MAX($D$16,IFERROR(W423,MAX($D$16,POWER((ABS(K423)^2)/($I$5*MAX(F423,0.1)^2),1/3)))),MAX($D$16,POWER((ABS(K423)^2)/($I$5*MAX(F423,0.1)^2),1/3))))))),MAX($D$16,POWER((ABS(K423)^2)/($I$5*MAX(F423,0.1)^2),1/3)))</f>
        <v/>
      </c>
      <c r="AI423">
        <f>E423+AH423</f>
        <v/>
      </c>
      <c r="AJ423">
        <f>AI423+((ABS(K423)/MAX(((F423)+(G423)*(AH423))*(AH423),1E-6))^2)/(2*$I$5)</f>
        <v/>
      </c>
      <c r="AM423" t="n">
        <v>0</v>
      </c>
      <c r="AN423" t="n">
        <v>0</v>
      </c>
      <c r="AO423">
        <f>AM423+AN423</f>
        <v/>
      </c>
      <c r="AP423">
        <f>AP422+AO423</f>
        <v/>
      </c>
      <c r="AQ423">
        <f>ABS(ABS(K423)/MAX(((F423)+(G423)*(AH423))*(AH423),1E-6))/SQRT($I$5*MAX((((F423)+(G423)*(AH423))*(AH423))/MAX((F423)+2*(G423)*(AH423),1E-6),1E-6))</f>
        <v/>
      </c>
      <c r="AR423">
        <f>IF(AQ423&lt;1,"Subcritical","Supercritical")</f>
        <v/>
      </c>
      <c r="AS423">
        <f>((ABS(K423)*$D$6)/(MAX(((F423)+(G423)*(AH423))*(AH423),1E-6)*MAX(((((F423)+(G423)*(AH423))*(AH423))/MAX((F423)+2*(AH423)*SQRT(1+(G423)^2),1E-6))^(2/3),1E-6)))^2</f>
        <v/>
      </c>
    </row>
    <row r="424">
      <c r="A424" t="n">
        <v>275</v>
      </c>
      <c r="B424" t="n">
        <v>273.927</v>
      </c>
      <c r="C424" t="n">
        <v>616314.733</v>
      </c>
      <c r="D424" t="n">
        <v>3097672.729</v>
      </c>
      <c r="E424" t="n">
        <v>632.425</v>
      </c>
      <c r="F424" t="n">
        <v>4.527</v>
      </c>
      <c r="G424" t="n">
        <v>0</v>
      </c>
      <c r="H424" t="inlineStr">
        <is>
          <t>Normal</t>
        </is>
      </c>
      <c r="I424" t="n">
        <v>0</v>
      </c>
      <c r="J424">
        <f>B424-B423</f>
        <v/>
      </c>
      <c r="K424">
        <f>MAX(0,K423-AO423)</f>
        <v/>
      </c>
      <c r="L424">
        <f>IF($D$20=0,IFERROR(L423,MAX($D$16,POWER((ABS(K424)^2)/($I$5*MAX(F424,0.1)^2),1/3))),IF(IFERROR(V423,0)=0,IFERROR(L423,MAX($D$16,POWER((ABS(K424)^2)/($I$5*MAX(F424,0.1)^2),1/3))),IF(OR(IFERROR(L424,0)=0,IFERROR(S423,0)&lt;1,IFERROR(S424,0)&lt;1),MAX($D$16,POWER((ABS(K424)^2)/($I$5*MAX(F424,0.1)^2),1/3)),IF(IFERROR(U424,0)&gt;0,MAX($D$16,IFERROR(L424,0)+((IFERROR(U424,0))*$D$18*IF((IFERROR(S424,0))&lt;1,1,-1))),IF(IFERROR(U424,0)&lt;0,IF(ABS((MAX($D$16,POWER((ABS(K424)^2)/($I$5*MAX(F424,0.1)^2),1/3)))-IFERROR(L424,0))&gt;$D$19,MAX($D$16,IF((MAX($D$16,POWER((ABS(K424)^2)/($I$5*MAX(F424,0.1)^2),1/3)))&gt;IFERROR(L424,0),MIN((MAX($D$16,POWER((ABS(K424)^2)/($I$5*MAX(F424,0.1)^2),1/3))),IFERROR(L424,0)+(MIN(ABS(IFERROR(U424,0))*$D$18,ABS((MAX($D$16,POWER((ABS(K424)^2)/($I$5*MAX(F424,0.1)^2),1/3)))-IFERROR(L424,0))))),MAX((MAX($D$16,POWER((ABS(K424)^2)/($I$5*MAX(F424,0.1)^2),1/3))),IFERROR(L424,0)-(MIN(ABS(IFERROR(U424,0))*$D$18,ABS((MAX($D$16,POWER((ABS(K424)^2)/($I$5*MAX(F424,0.1)^2),1/3)))-IFERROR(L424,0))))))),MAX($D$16,POWER((ABS(K424)^2)/($I$5*MAX(F424,0.1)^2),1/3))),MAX($D$16,IFERROR(L424,0)))))))</f>
        <v/>
      </c>
      <c r="M424">
        <f>((F424)+(G424)*(L424))*(L424)</f>
        <v/>
      </c>
      <c r="N424">
        <f>(((F424)+(G424)*(L424))*(L424))/MAX((F424)+2*(L424)*SQRT(1+(G424)^2),1E-6)</f>
        <v/>
      </c>
      <c r="O424">
        <f>ABS(K424)/MAX(((F424)+(G424)*(L424))*(L424),1E-6)</f>
        <v/>
      </c>
      <c r="P424">
        <f>E424+L424</f>
        <v/>
      </c>
      <c r="Q424">
        <f>P424+((ABS(K424)/MAX(((F424)+(G424)*(L424))*(L424),1E-6))^2)/(2*$I$5)</f>
        <v/>
      </c>
      <c r="R424">
        <f>((ABS(K424)*$D$6)/(MAX(((F424)+(G424)*(L424))*(L424),1E-6)*MAX(((((F424)+(G424)*(L424))*(L424))/MAX((F424)+2*(L424)*SQRT(1+(G424)^2),1E-6))^(2/3),1E-6)))^2</f>
        <v/>
      </c>
      <c r="S424">
        <f>ABS(ABS(K424)/MAX(((F424)+(G424)*(L424))*(L424),1E-6))/SQRT($I$5*MAX((((F424)+(G424)*(L424))*(L424))/MAX((F424)+2*(G424)*(L424),1E-6),1E-6))</f>
        <v/>
      </c>
      <c r="T424">
        <f>((F424)*(L424)^2)/2+(G424)*(L424)^3/3+(ABS(K424)^2)/($I$5*MAX(((F424)+(G424)*(L424))*(L424),1E-6))</f>
        <v/>
      </c>
      <c r="U424">
        <f>IF($D$20=0,0,IFERROR(Q423-(((R423+R424)/2)*J424)-(IF(O423&gt;O424,$D$8*((O423^2-O424^2)/(2*$I$5)),$D$9*((O424^2-O423^2)/(2*$I$5)))+($D$10*(ABS(I424)/90)*(MAX(O423^2,O424^2)/(2*$I$5))))-Q424,0))</f>
        <v/>
      </c>
      <c r="V424">
        <f>IF($D$20=0,1,IFERROR(IF(ROUND(S424,3)=1,1,IF(AND(ABS(U424)&lt;$D$19,S424&gt;1),1,0)),0))</f>
        <v/>
      </c>
      <c r="W424">
        <f>IF($D$20=0,IFERROR(W425,MAX($D$16,POWER((ABS(K424)^2)/($I$5*MAX(F424,0.1)^2),1/3))),IF(IFERROR(AG425,0)=0,IFERROR(W425,MAX($D$16,POWER((ABS(K424)^2)/($I$5*MAX(F424,0.1)^2),1/3))),IF(OR(IFERROR(W424,0)=0,IFERROR(AD425,0)&gt;1),MAX($D$16,POWER((ABS(K424)^2)/($I$5*MAX(F424,0.1)^2),1/3)),IF(IFERROR(AF424,0)&gt;0,MAX($D$16,IFERROR(W424,0)+((IFERROR(AF424,0))*$D$18*IF((IFERROR(AD424,0))&lt;1,1,-1))),IF(IFERROR(AF424,0)&lt;0,IF(ABS((MAX($D$16,POWER((ABS(K424)^2)/($I$5*MAX(F424,0.1)^2),1/3)))-IFERROR(W424,0))&gt;$D$19,MAX($D$16,IF((MAX($D$16,POWER((ABS(K424)^2)/($I$5*MAX(F424,0.1)^2),1/3)))&gt;IFERROR(W424,0),MIN((MAX($D$16,POWER((ABS(K424)^2)/($I$5*MAX(F424,0.1)^2),1/3))),IFERROR(W424,0)+(MIN(ABS(IFERROR(AF424,0))*$D$18,ABS((MAX($D$16,POWER((ABS(K424)^2)/($I$5*MAX(F424,0.1)^2),1/3)))-IFERROR(W424,0))))),MAX((MAX($D$16,POWER((ABS(K424)^2)/($I$5*MAX(F424,0.1)^2),1/3))),IFERROR(W424,0)-(MIN(ABS(IFERROR(AF424,0))*$D$18,ABS((MAX($D$16,POWER((ABS(K424)^2)/($I$5*MAX(F424,0.1)^2),1/3)))-IFERROR(W424,0))))))),MAX($D$16,POWER((ABS(K424)^2)/($I$5*MAX(F424,0.1)^2),1/3))),MAX($D$16,IFERROR(W424,0)))))))</f>
        <v/>
      </c>
      <c r="X424">
        <f>((F424)+(G424)*(W424))*(W424)</f>
        <v/>
      </c>
      <c r="Y424">
        <f>(((F424)+(G424)*(W424))*(W424))/MAX((F424)+2*(W424)*SQRT(1+(G424)^2),1E-6)</f>
        <v/>
      </c>
      <c r="Z424">
        <f>ABS(K424)/MAX(((F424)+(G424)*(W424))*(W424),1E-6)</f>
        <v/>
      </c>
      <c r="AA424">
        <f>E424+W424</f>
        <v/>
      </c>
      <c r="AB424">
        <f>AA424+((ABS(K424)/MAX(((F424)+(G424)*(W424))*(W424),1E-6))^2)/(2*$I$5)</f>
        <v/>
      </c>
      <c r="AC424">
        <f>((ABS(K424)*$D$6)/(MAX(((F424)+(G424)*(W424))*(W424),1E-6)*MAX(((((F424)+(G424)*(W424))*(W424))/MAX((F424)+2*(W424)*SQRT(1+(G424)^2),1E-6))^(2/3),1E-6)))^2</f>
        <v/>
      </c>
      <c r="AD424">
        <f>ABS(ABS(K424)/MAX(((F424)+(G424)*(W424))*(W424),1E-6))/SQRT($I$5*MAX((((F424)+(G424)*(W424))*(W424))/MAX((F424)+2*(G424)*(W424),1E-6),1E-6))</f>
        <v/>
      </c>
      <c r="AE424">
        <f>((F424)*(W424)^2)/2+(G424)*(W424)^3/3+(ABS(K424)^2)/($I$5*MAX(((F424)+(G424)*(W424))*(W424),1E-6))</f>
        <v/>
      </c>
      <c r="AF424">
        <f>IF($D$20=0,0,IFERROR(AB425+(((AC424+AC425)/2)*J425)+(IF(Z424&gt;Z425,$D$8*((Z424^2-Z425^2)/(2*$I$5)),$D$9*((Z425^2-Z424^2)/(2*$I$5)))+($D$10*(ABS(I425)/90)*(MAX(Z424^2,Z425^2)/(2*$I$5))))-AB424,0))</f>
        <v/>
      </c>
      <c r="AG424">
        <f>IF($D$20=0,1,IFERROR(IF(ROUND(AD424,3)=1,1,IF(AND(ABS(AF424)&lt;$D$19,AD424&lt;1),1,0)),0))</f>
        <v/>
      </c>
      <c r="AH424">
        <f>IFERROR(IF(V32="Supercritical",MAX($D$16,IFERROR(L424,MAX($D$16,POWER((ABS(K424)^2)/($I$5*MAX(F424,0.1)^2),1/3)))),IF(V32="Subcritical",MAX($D$16,IFERROR(W424,MAX($D$16,POWER((ABS(K424)^2)/($I$5*MAX(F424,0.1)^2),1/3)))),IF(AND(IFERROR(V424,0)=1,IFERROR(AG424,0)=1),IF(IFERROR(T424,-1E99)&gt;=IFERROR(AE424,-1E99),MAX($D$16,IFERROR(L424,MAX($D$16,POWER((ABS(K424)^2)/($I$5*MAX(F424,0.1)^2),1/3)))),MAX($D$16,IFERROR(W424,MAX($D$16,POWER((ABS(K424)^2)/($I$5*MAX(F424,0.1)^2),1/3))))),IF(IFERROR(V424,0)=1,MAX($D$16,IFERROR(L424,MAX($D$16,POWER((ABS(K424)^2)/($I$5*MAX(F424,0.1)^2),1/3)))),IF(IFERROR(AG424,0)=1,MAX($D$16,IFERROR(W424,MAX($D$16,POWER((ABS(K424)^2)/($I$5*MAX(F424,0.1)^2),1/3)))),MAX($D$16,POWER((ABS(K424)^2)/($I$5*MAX(F424,0.1)^2),1/3))))))),MAX($D$16,POWER((ABS(K424)^2)/($I$5*MAX(F424,0.1)^2),1/3)))</f>
        <v/>
      </c>
      <c r="AI424">
        <f>E424+AH424</f>
        <v/>
      </c>
      <c r="AJ424">
        <f>AI424+((ABS(K424)/MAX(((F424)+(G424)*(AH424))*(AH424),1E-6))^2)/(2*$I$5)</f>
        <v/>
      </c>
      <c r="AM424" t="n">
        <v>0</v>
      </c>
      <c r="AN424" t="n">
        <v>0</v>
      </c>
      <c r="AO424">
        <f>AM424+AN424</f>
        <v/>
      </c>
      <c r="AP424">
        <f>AP423+AO424</f>
        <v/>
      </c>
      <c r="AQ424">
        <f>ABS(ABS(K424)/MAX(((F424)+(G424)*(AH424))*(AH424),1E-6))/SQRT($I$5*MAX((((F424)+(G424)*(AH424))*(AH424))/MAX((F424)+2*(G424)*(AH424),1E-6),1E-6))</f>
        <v/>
      </c>
      <c r="AR424">
        <f>IF(AQ424&lt;1,"Subcritical","Supercritical")</f>
        <v/>
      </c>
      <c r="AS424">
        <f>((ABS(K424)*$D$6)/(MAX(((F424)+(G424)*(AH424))*(AH424),1E-6)*MAX(((((F424)+(G424)*(AH424))*(AH424))/MAX((F424)+2*(AH424)*SQRT(1+(G424)^2),1E-6))^(2/3),1E-6)))^2</f>
        <v/>
      </c>
    </row>
    <row r="425">
      <c r="A425" t="n">
        <v>276</v>
      </c>
      <c r="B425" t="n">
        <v>274.927</v>
      </c>
      <c r="C425" t="n">
        <v>616313.887</v>
      </c>
      <c r="D425" t="n">
        <v>3097672.196</v>
      </c>
      <c r="E425" t="n">
        <v>632.4245</v>
      </c>
      <c r="F425" t="n">
        <v>4.527</v>
      </c>
      <c r="G425" t="n">
        <v>0</v>
      </c>
      <c r="H425" t="inlineStr">
        <is>
          <t>Normal</t>
        </is>
      </c>
      <c r="I425" t="n">
        <v>0</v>
      </c>
      <c r="J425">
        <f>B425-B424</f>
        <v/>
      </c>
      <c r="K425">
        <f>MAX(0,K424-AO424)</f>
        <v/>
      </c>
      <c r="L425">
        <f>IF($D$20=0,IFERROR(L424,MAX($D$16,POWER((ABS(K425)^2)/($I$5*MAX(F425,0.1)^2),1/3))),IF(IFERROR(V424,0)=0,IFERROR(L424,MAX($D$16,POWER((ABS(K425)^2)/($I$5*MAX(F425,0.1)^2),1/3))),IF(OR(IFERROR(L425,0)=0,IFERROR(S424,0)&lt;1,IFERROR(S425,0)&lt;1),MAX($D$16,POWER((ABS(K425)^2)/($I$5*MAX(F425,0.1)^2),1/3)),IF(IFERROR(U425,0)&gt;0,MAX($D$16,IFERROR(L425,0)+((IFERROR(U425,0))*$D$18*IF((IFERROR(S425,0))&lt;1,1,-1))),IF(IFERROR(U425,0)&lt;0,IF(ABS((MAX($D$16,POWER((ABS(K425)^2)/($I$5*MAX(F425,0.1)^2),1/3)))-IFERROR(L425,0))&gt;$D$19,MAX($D$16,IF((MAX($D$16,POWER((ABS(K425)^2)/($I$5*MAX(F425,0.1)^2),1/3)))&gt;IFERROR(L425,0),MIN((MAX($D$16,POWER((ABS(K425)^2)/($I$5*MAX(F425,0.1)^2),1/3))),IFERROR(L425,0)+(MIN(ABS(IFERROR(U425,0))*$D$18,ABS((MAX($D$16,POWER((ABS(K425)^2)/($I$5*MAX(F425,0.1)^2),1/3)))-IFERROR(L425,0))))),MAX((MAX($D$16,POWER((ABS(K425)^2)/($I$5*MAX(F425,0.1)^2),1/3))),IFERROR(L425,0)-(MIN(ABS(IFERROR(U425,0))*$D$18,ABS((MAX($D$16,POWER((ABS(K425)^2)/($I$5*MAX(F425,0.1)^2),1/3)))-IFERROR(L425,0))))))),MAX($D$16,POWER((ABS(K425)^2)/($I$5*MAX(F425,0.1)^2),1/3))),MAX($D$16,IFERROR(L425,0)))))))</f>
        <v/>
      </c>
      <c r="M425">
        <f>((F425)+(G425)*(L425))*(L425)</f>
        <v/>
      </c>
      <c r="N425">
        <f>(((F425)+(G425)*(L425))*(L425))/MAX((F425)+2*(L425)*SQRT(1+(G425)^2),1E-6)</f>
        <v/>
      </c>
      <c r="O425">
        <f>ABS(K425)/MAX(((F425)+(G425)*(L425))*(L425),1E-6)</f>
        <v/>
      </c>
      <c r="P425">
        <f>E425+L425</f>
        <v/>
      </c>
      <c r="Q425">
        <f>P425+((ABS(K425)/MAX(((F425)+(G425)*(L425))*(L425),1E-6))^2)/(2*$I$5)</f>
        <v/>
      </c>
      <c r="R425">
        <f>((ABS(K425)*$D$6)/(MAX(((F425)+(G425)*(L425))*(L425),1E-6)*MAX(((((F425)+(G425)*(L425))*(L425))/MAX((F425)+2*(L425)*SQRT(1+(G425)^2),1E-6))^(2/3),1E-6)))^2</f>
        <v/>
      </c>
      <c r="S425">
        <f>ABS(ABS(K425)/MAX(((F425)+(G425)*(L425))*(L425),1E-6))/SQRT($I$5*MAX((((F425)+(G425)*(L425))*(L425))/MAX((F425)+2*(G425)*(L425),1E-6),1E-6))</f>
        <v/>
      </c>
      <c r="T425">
        <f>((F425)*(L425)^2)/2+(G425)*(L425)^3/3+(ABS(K425)^2)/($I$5*MAX(((F425)+(G425)*(L425))*(L425),1E-6))</f>
        <v/>
      </c>
      <c r="U425">
        <f>IF($D$20=0,0,IFERROR(Q424-(((R424+R425)/2)*J425)-(IF(O424&gt;O425,$D$8*((O424^2-O425^2)/(2*$I$5)),$D$9*((O425^2-O424^2)/(2*$I$5)))+($D$10*(ABS(I425)/90)*(MAX(O424^2,O425^2)/(2*$I$5))))-Q425,0))</f>
        <v/>
      </c>
      <c r="V425">
        <f>IF($D$20=0,1,IFERROR(IF(ROUND(S425,3)=1,1,IF(AND(ABS(U425)&lt;$D$19,S425&gt;1),1,0)),0))</f>
        <v/>
      </c>
      <c r="W425">
        <f>IF($D$20=0,IFERROR(W426,MAX($D$16,POWER((ABS(K425)^2)/($I$5*MAX(F425,0.1)^2),1/3))),IF(IFERROR(AG426,0)=0,IFERROR(W426,MAX($D$16,POWER((ABS(K425)^2)/($I$5*MAX(F425,0.1)^2),1/3))),IF(OR(IFERROR(W425,0)=0,IFERROR(AD426,0)&gt;1),MAX($D$16,POWER((ABS(K425)^2)/($I$5*MAX(F425,0.1)^2),1/3)),IF(IFERROR(AF425,0)&gt;0,MAX($D$16,IFERROR(W425,0)+((IFERROR(AF425,0))*$D$18*IF((IFERROR(AD425,0))&lt;1,1,-1))),IF(IFERROR(AF425,0)&lt;0,IF(ABS((MAX($D$16,POWER((ABS(K425)^2)/($I$5*MAX(F425,0.1)^2),1/3)))-IFERROR(W425,0))&gt;$D$19,MAX($D$16,IF((MAX($D$16,POWER((ABS(K425)^2)/($I$5*MAX(F425,0.1)^2),1/3)))&gt;IFERROR(W425,0),MIN((MAX($D$16,POWER((ABS(K425)^2)/($I$5*MAX(F425,0.1)^2),1/3))),IFERROR(W425,0)+(MIN(ABS(IFERROR(AF425,0))*$D$18,ABS((MAX($D$16,POWER((ABS(K425)^2)/($I$5*MAX(F425,0.1)^2),1/3)))-IFERROR(W425,0))))),MAX((MAX($D$16,POWER((ABS(K425)^2)/($I$5*MAX(F425,0.1)^2),1/3))),IFERROR(W425,0)-(MIN(ABS(IFERROR(AF425,0))*$D$18,ABS((MAX($D$16,POWER((ABS(K425)^2)/($I$5*MAX(F425,0.1)^2),1/3)))-IFERROR(W425,0))))))),MAX($D$16,POWER((ABS(K425)^2)/($I$5*MAX(F425,0.1)^2),1/3))),MAX($D$16,IFERROR(W425,0)))))))</f>
        <v/>
      </c>
      <c r="X425">
        <f>((F425)+(G425)*(W425))*(W425)</f>
        <v/>
      </c>
      <c r="Y425">
        <f>(((F425)+(G425)*(W425))*(W425))/MAX((F425)+2*(W425)*SQRT(1+(G425)^2),1E-6)</f>
        <v/>
      </c>
      <c r="Z425">
        <f>ABS(K425)/MAX(((F425)+(G425)*(W425))*(W425),1E-6)</f>
        <v/>
      </c>
      <c r="AA425">
        <f>E425+W425</f>
        <v/>
      </c>
      <c r="AB425">
        <f>AA425+((ABS(K425)/MAX(((F425)+(G425)*(W425))*(W425),1E-6))^2)/(2*$I$5)</f>
        <v/>
      </c>
      <c r="AC425">
        <f>((ABS(K425)*$D$6)/(MAX(((F425)+(G425)*(W425))*(W425),1E-6)*MAX(((((F425)+(G425)*(W425))*(W425))/MAX((F425)+2*(W425)*SQRT(1+(G425)^2),1E-6))^(2/3),1E-6)))^2</f>
        <v/>
      </c>
      <c r="AD425">
        <f>ABS(ABS(K425)/MAX(((F425)+(G425)*(W425))*(W425),1E-6))/SQRT($I$5*MAX((((F425)+(G425)*(W425))*(W425))/MAX((F425)+2*(G425)*(W425),1E-6),1E-6))</f>
        <v/>
      </c>
      <c r="AE425">
        <f>((F425)*(W425)^2)/2+(G425)*(W425)^3/3+(ABS(K425)^2)/($I$5*MAX(((F425)+(G425)*(W425))*(W425),1E-6))</f>
        <v/>
      </c>
      <c r="AF425">
        <f>IF($D$20=0,0,IFERROR(AB426+(((AC425+AC426)/2)*J426)+(IF(Z425&gt;Z426,$D$8*((Z425^2-Z426^2)/(2*$I$5)),$D$9*((Z426^2-Z425^2)/(2*$I$5)))+($D$10*(ABS(I426)/90)*(MAX(Z425^2,Z426^2)/(2*$I$5))))-AB425,0))</f>
        <v/>
      </c>
      <c r="AG425">
        <f>IF($D$20=0,1,IFERROR(IF(ROUND(AD425,3)=1,1,IF(AND(ABS(AF425)&lt;$D$19,AD425&lt;1),1,0)),0))</f>
        <v/>
      </c>
      <c r="AH425">
        <f>IFERROR(IF(V32="Supercritical",MAX($D$16,IFERROR(L425,MAX($D$16,POWER((ABS(K425)^2)/($I$5*MAX(F425,0.1)^2),1/3)))),IF(V32="Subcritical",MAX($D$16,IFERROR(W425,MAX($D$16,POWER((ABS(K425)^2)/($I$5*MAX(F425,0.1)^2),1/3)))),IF(AND(IFERROR(V425,0)=1,IFERROR(AG425,0)=1),IF(IFERROR(T425,-1E99)&gt;=IFERROR(AE425,-1E99),MAX($D$16,IFERROR(L425,MAX($D$16,POWER((ABS(K425)^2)/($I$5*MAX(F425,0.1)^2),1/3)))),MAX($D$16,IFERROR(W425,MAX($D$16,POWER((ABS(K425)^2)/($I$5*MAX(F425,0.1)^2),1/3))))),IF(IFERROR(V425,0)=1,MAX($D$16,IFERROR(L425,MAX($D$16,POWER((ABS(K425)^2)/($I$5*MAX(F425,0.1)^2),1/3)))),IF(IFERROR(AG425,0)=1,MAX($D$16,IFERROR(W425,MAX($D$16,POWER((ABS(K425)^2)/($I$5*MAX(F425,0.1)^2),1/3)))),MAX($D$16,POWER((ABS(K425)^2)/($I$5*MAX(F425,0.1)^2),1/3))))))),MAX($D$16,POWER((ABS(K425)^2)/($I$5*MAX(F425,0.1)^2),1/3)))</f>
        <v/>
      </c>
      <c r="AI425">
        <f>E425+AH425</f>
        <v/>
      </c>
      <c r="AJ425">
        <f>AI425+((ABS(K425)/MAX(((F425)+(G425)*(AH425))*(AH425),1E-6))^2)/(2*$I$5)</f>
        <v/>
      </c>
      <c r="AM425" t="n">
        <v>0</v>
      </c>
      <c r="AN425" t="n">
        <v>0</v>
      </c>
      <c r="AO425">
        <f>AM425+AN425</f>
        <v/>
      </c>
      <c r="AP425">
        <f>AP424+AO425</f>
        <v/>
      </c>
      <c r="AQ425">
        <f>ABS(ABS(K425)/MAX(((F425)+(G425)*(AH425))*(AH425),1E-6))/SQRT($I$5*MAX((((F425)+(G425)*(AH425))*(AH425))/MAX((F425)+2*(G425)*(AH425),1E-6),1E-6))</f>
        <v/>
      </c>
      <c r="AR425">
        <f>IF(AQ425&lt;1,"Subcritical","Supercritical")</f>
        <v/>
      </c>
      <c r="AS425">
        <f>((ABS(K425)*$D$6)/(MAX(((F425)+(G425)*(AH425))*(AH425),1E-6)*MAX(((((F425)+(G425)*(AH425))*(AH425))/MAX((F425)+2*(AH425)*SQRT(1+(G425)^2),1E-6))^(2/3),1E-6)))^2</f>
        <v/>
      </c>
    </row>
    <row r="426">
      <c r="A426" t="n">
        <v>277</v>
      </c>
      <c r="B426" t="n">
        <v>275.927</v>
      </c>
      <c r="C426" t="n">
        <v>616313.041</v>
      </c>
      <c r="D426" t="n">
        <v>3097671.663</v>
      </c>
      <c r="E426" t="n">
        <v>632.424</v>
      </c>
      <c r="F426" t="n">
        <v>4.527</v>
      </c>
      <c r="G426" t="n">
        <v>0</v>
      </c>
      <c r="H426" t="inlineStr">
        <is>
          <t>Normal</t>
        </is>
      </c>
      <c r="I426" t="n">
        <v>0</v>
      </c>
      <c r="J426">
        <f>B426-B425</f>
        <v/>
      </c>
      <c r="K426">
        <f>MAX(0,K425-AO425)</f>
        <v/>
      </c>
      <c r="L426">
        <f>IF($D$20=0,IFERROR(L425,MAX($D$16,POWER((ABS(K426)^2)/($I$5*MAX(F426,0.1)^2),1/3))),IF(IFERROR(V425,0)=0,IFERROR(L425,MAX($D$16,POWER((ABS(K426)^2)/($I$5*MAX(F426,0.1)^2),1/3))),IF(OR(IFERROR(L426,0)=0,IFERROR(S425,0)&lt;1,IFERROR(S426,0)&lt;1),MAX($D$16,POWER((ABS(K426)^2)/($I$5*MAX(F426,0.1)^2),1/3)),IF(IFERROR(U426,0)&gt;0,MAX($D$16,IFERROR(L426,0)+((IFERROR(U426,0))*$D$18*IF((IFERROR(S426,0))&lt;1,1,-1))),IF(IFERROR(U426,0)&lt;0,IF(ABS((MAX($D$16,POWER((ABS(K426)^2)/($I$5*MAX(F426,0.1)^2),1/3)))-IFERROR(L426,0))&gt;$D$19,MAX($D$16,IF((MAX($D$16,POWER((ABS(K426)^2)/($I$5*MAX(F426,0.1)^2),1/3)))&gt;IFERROR(L426,0),MIN((MAX($D$16,POWER((ABS(K426)^2)/($I$5*MAX(F426,0.1)^2),1/3))),IFERROR(L426,0)+(MIN(ABS(IFERROR(U426,0))*$D$18,ABS((MAX($D$16,POWER((ABS(K426)^2)/($I$5*MAX(F426,0.1)^2),1/3)))-IFERROR(L426,0))))),MAX((MAX($D$16,POWER((ABS(K426)^2)/($I$5*MAX(F426,0.1)^2),1/3))),IFERROR(L426,0)-(MIN(ABS(IFERROR(U426,0))*$D$18,ABS((MAX($D$16,POWER((ABS(K426)^2)/($I$5*MAX(F426,0.1)^2),1/3)))-IFERROR(L426,0))))))),MAX($D$16,POWER((ABS(K426)^2)/($I$5*MAX(F426,0.1)^2),1/3))),MAX($D$16,IFERROR(L426,0)))))))</f>
        <v/>
      </c>
      <c r="M426">
        <f>((F426)+(G426)*(L426))*(L426)</f>
        <v/>
      </c>
      <c r="N426">
        <f>(((F426)+(G426)*(L426))*(L426))/MAX((F426)+2*(L426)*SQRT(1+(G426)^2),1E-6)</f>
        <v/>
      </c>
      <c r="O426">
        <f>ABS(K426)/MAX(((F426)+(G426)*(L426))*(L426),1E-6)</f>
        <v/>
      </c>
      <c r="P426">
        <f>E426+L426</f>
        <v/>
      </c>
      <c r="Q426">
        <f>P426+((ABS(K426)/MAX(((F426)+(G426)*(L426))*(L426),1E-6))^2)/(2*$I$5)</f>
        <v/>
      </c>
      <c r="R426">
        <f>((ABS(K426)*$D$6)/(MAX(((F426)+(G426)*(L426))*(L426),1E-6)*MAX(((((F426)+(G426)*(L426))*(L426))/MAX((F426)+2*(L426)*SQRT(1+(G426)^2),1E-6))^(2/3),1E-6)))^2</f>
        <v/>
      </c>
      <c r="S426">
        <f>ABS(ABS(K426)/MAX(((F426)+(G426)*(L426))*(L426),1E-6))/SQRT($I$5*MAX((((F426)+(G426)*(L426))*(L426))/MAX((F426)+2*(G426)*(L426),1E-6),1E-6))</f>
        <v/>
      </c>
      <c r="T426">
        <f>((F426)*(L426)^2)/2+(G426)*(L426)^3/3+(ABS(K426)^2)/($I$5*MAX(((F426)+(G426)*(L426))*(L426),1E-6))</f>
        <v/>
      </c>
      <c r="U426">
        <f>IF($D$20=0,0,IFERROR(Q425-(((R425+R426)/2)*J426)-(IF(O425&gt;O426,$D$8*((O425^2-O426^2)/(2*$I$5)),$D$9*((O426^2-O425^2)/(2*$I$5)))+($D$10*(ABS(I426)/90)*(MAX(O425^2,O426^2)/(2*$I$5))))-Q426,0))</f>
        <v/>
      </c>
      <c r="V426">
        <f>IF($D$20=0,1,IFERROR(IF(ROUND(S426,3)=1,1,IF(AND(ABS(U426)&lt;$D$19,S426&gt;1),1,0)),0))</f>
        <v/>
      </c>
      <c r="W426">
        <f>IF($D$20=0,IFERROR(W427,MAX($D$16,POWER((ABS(K426)^2)/($I$5*MAX(F426,0.1)^2),1/3))),IF(IFERROR(AG427,0)=0,IFERROR(W427,MAX($D$16,POWER((ABS(K426)^2)/($I$5*MAX(F426,0.1)^2),1/3))),IF(OR(IFERROR(W426,0)=0,IFERROR(AD427,0)&gt;1),MAX($D$16,POWER((ABS(K426)^2)/($I$5*MAX(F426,0.1)^2),1/3)),IF(IFERROR(AF426,0)&gt;0,MAX($D$16,IFERROR(W426,0)+((IFERROR(AF426,0))*$D$18*IF((IFERROR(AD426,0))&lt;1,1,-1))),IF(IFERROR(AF426,0)&lt;0,IF(ABS((MAX($D$16,POWER((ABS(K426)^2)/($I$5*MAX(F426,0.1)^2),1/3)))-IFERROR(W426,0))&gt;$D$19,MAX($D$16,IF((MAX($D$16,POWER((ABS(K426)^2)/($I$5*MAX(F426,0.1)^2),1/3)))&gt;IFERROR(W426,0),MIN((MAX($D$16,POWER((ABS(K426)^2)/($I$5*MAX(F426,0.1)^2),1/3))),IFERROR(W426,0)+(MIN(ABS(IFERROR(AF426,0))*$D$18,ABS((MAX($D$16,POWER((ABS(K426)^2)/($I$5*MAX(F426,0.1)^2),1/3)))-IFERROR(W426,0))))),MAX((MAX($D$16,POWER((ABS(K426)^2)/($I$5*MAX(F426,0.1)^2),1/3))),IFERROR(W426,0)-(MIN(ABS(IFERROR(AF426,0))*$D$18,ABS((MAX($D$16,POWER((ABS(K426)^2)/($I$5*MAX(F426,0.1)^2),1/3)))-IFERROR(W426,0))))))),MAX($D$16,POWER((ABS(K426)^2)/($I$5*MAX(F426,0.1)^2),1/3))),MAX($D$16,IFERROR(W426,0)))))))</f>
        <v/>
      </c>
      <c r="X426">
        <f>((F426)+(G426)*(W426))*(W426)</f>
        <v/>
      </c>
      <c r="Y426">
        <f>(((F426)+(G426)*(W426))*(W426))/MAX((F426)+2*(W426)*SQRT(1+(G426)^2),1E-6)</f>
        <v/>
      </c>
      <c r="Z426">
        <f>ABS(K426)/MAX(((F426)+(G426)*(W426))*(W426),1E-6)</f>
        <v/>
      </c>
      <c r="AA426">
        <f>E426+W426</f>
        <v/>
      </c>
      <c r="AB426">
        <f>AA426+((ABS(K426)/MAX(((F426)+(G426)*(W426))*(W426),1E-6))^2)/(2*$I$5)</f>
        <v/>
      </c>
      <c r="AC426">
        <f>((ABS(K426)*$D$6)/(MAX(((F426)+(G426)*(W426))*(W426),1E-6)*MAX(((((F426)+(G426)*(W426))*(W426))/MAX((F426)+2*(W426)*SQRT(1+(G426)^2),1E-6))^(2/3),1E-6)))^2</f>
        <v/>
      </c>
      <c r="AD426">
        <f>ABS(ABS(K426)/MAX(((F426)+(G426)*(W426))*(W426),1E-6))/SQRT($I$5*MAX((((F426)+(G426)*(W426))*(W426))/MAX((F426)+2*(G426)*(W426),1E-6),1E-6))</f>
        <v/>
      </c>
      <c r="AE426">
        <f>((F426)*(W426)^2)/2+(G426)*(W426)^3/3+(ABS(K426)^2)/($I$5*MAX(((F426)+(G426)*(W426))*(W426),1E-6))</f>
        <v/>
      </c>
      <c r="AF426">
        <f>IF($D$20=0,0,IFERROR(AB427+(((AC426+AC427)/2)*J427)+(IF(Z426&gt;Z427,$D$8*((Z426^2-Z427^2)/(2*$I$5)),$D$9*((Z427^2-Z426^2)/(2*$I$5)))+($D$10*(ABS(I427)/90)*(MAX(Z426^2,Z427^2)/(2*$I$5))))-AB426,0))</f>
        <v/>
      </c>
      <c r="AG426">
        <f>IF($D$20=0,1,IFERROR(IF(ROUND(AD426,3)=1,1,IF(AND(ABS(AF426)&lt;$D$19,AD426&lt;1),1,0)),0))</f>
        <v/>
      </c>
      <c r="AH426">
        <f>IFERROR(IF(V32="Supercritical",MAX($D$16,IFERROR(L426,MAX($D$16,POWER((ABS(K426)^2)/($I$5*MAX(F426,0.1)^2),1/3)))),IF(V32="Subcritical",MAX($D$16,IFERROR(W426,MAX($D$16,POWER((ABS(K426)^2)/($I$5*MAX(F426,0.1)^2),1/3)))),IF(AND(IFERROR(V426,0)=1,IFERROR(AG426,0)=1),IF(IFERROR(T426,-1E99)&gt;=IFERROR(AE426,-1E99),MAX($D$16,IFERROR(L426,MAX($D$16,POWER((ABS(K426)^2)/($I$5*MAX(F426,0.1)^2),1/3)))),MAX($D$16,IFERROR(W426,MAX($D$16,POWER((ABS(K426)^2)/($I$5*MAX(F426,0.1)^2),1/3))))),IF(IFERROR(V426,0)=1,MAX($D$16,IFERROR(L426,MAX($D$16,POWER((ABS(K426)^2)/($I$5*MAX(F426,0.1)^2),1/3)))),IF(IFERROR(AG426,0)=1,MAX($D$16,IFERROR(W426,MAX($D$16,POWER((ABS(K426)^2)/($I$5*MAX(F426,0.1)^2),1/3)))),MAX($D$16,POWER((ABS(K426)^2)/($I$5*MAX(F426,0.1)^2),1/3))))))),MAX($D$16,POWER((ABS(K426)^2)/($I$5*MAX(F426,0.1)^2),1/3)))</f>
        <v/>
      </c>
      <c r="AI426">
        <f>E426+AH426</f>
        <v/>
      </c>
      <c r="AJ426">
        <f>AI426+((ABS(K426)/MAX(((F426)+(G426)*(AH426))*(AH426),1E-6))^2)/(2*$I$5)</f>
        <v/>
      </c>
      <c r="AM426" t="n">
        <v>0</v>
      </c>
      <c r="AN426" t="n">
        <v>0</v>
      </c>
      <c r="AO426">
        <f>AM426+AN426</f>
        <v/>
      </c>
      <c r="AP426">
        <f>AP425+AO426</f>
        <v/>
      </c>
      <c r="AQ426">
        <f>ABS(ABS(K426)/MAX(((F426)+(G426)*(AH426))*(AH426),1E-6))/SQRT($I$5*MAX((((F426)+(G426)*(AH426))*(AH426))/MAX((F426)+2*(G426)*(AH426),1E-6),1E-6))</f>
        <v/>
      </c>
      <c r="AR426">
        <f>IF(AQ426&lt;1,"Subcritical","Supercritical")</f>
        <v/>
      </c>
      <c r="AS426">
        <f>((ABS(K426)*$D$6)/(MAX(((F426)+(G426)*(AH426))*(AH426),1E-6)*MAX(((((F426)+(G426)*(AH426))*(AH426))/MAX((F426)+2*(AH426)*SQRT(1+(G426)^2),1E-6))^(2/3),1E-6)))^2</f>
        <v/>
      </c>
    </row>
    <row r="427">
      <c r="A427" t="n">
        <v>278</v>
      </c>
      <c r="B427" t="n">
        <v>276.927</v>
      </c>
      <c r="C427" t="n">
        <v>616312.1949999999</v>
      </c>
      <c r="D427" t="n">
        <v>3097671.13</v>
      </c>
      <c r="E427" t="n">
        <v>632.4235</v>
      </c>
      <c r="F427" t="n">
        <v>4.527</v>
      </c>
      <c r="G427" t="n">
        <v>0</v>
      </c>
      <c r="H427" t="inlineStr">
        <is>
          <t>Normal</t>
        </is>
      </c>
      <c r="I427" t="n">
        <v>0</v>
      </c>
      <c r="J427">
        <f>B427-B426</f>
        <v/>
      </c>
      <c r="K427">
        <f>MAX(0,K426-AO426)</f>
        <v/>
      </c>
      <c r="L427">
        <f>IF($D$20=0,IFERROR(L426,MAX($D$16,POWER((ABS(K427)^2)/($I$5*MAX(F427,0.1)^2),1/3))),IF(IFERROR(V426,0)=0,IFERROR(L426,MAX($D$16,POWER((ABS(K427)^2)/($I$5*MAX(F427,0.1)^2),1/3))),IF(OR(IFERROR(L427,0)=0,IFERROR(S426,0)&lt;1,IFERROR(S427,0)&lt;1),MAX($D$16,POWER((ABS(K427)^2)/($I$5*MAX(F427,0.1)^2),1/3)),IF(IFERROR(U427,0)&gt;0,MAX($D$16,IFERROR(L427,0)+((IFERROR(U427,0))*$D$18*IF((IFERROR(S427,0))&lt;1,1,-1))),IF(IFERROR(U427,0)&lt;0,IF(ABS((MAX($D$16,POWER((ABS(K427)^2)/($I$5*MAX(F427,0.1)^2),1/3)))-IFERROR(L427,0))&gt;$D$19,MAX($D$16,IF((MAX($D$16,POWER((ABS(K427)^2)/($I$5*MAX(F427,0.1)^2),1/3)))&gt;IFERROR(L427,0),MIN((MAX($D$16,POWER((ABS(K427)^2)/($I$5*MAX(F427,0.1)^2),1/3))),IFERROR(L427,0)+(MIN(ABS(IFERROR(U427,0))*$D$18,ABS((MAX($D$16,POWER((ABS(K427)^2)/($I$5*MAX(F427,0.1)^2),1/3)))-IFERROR(L427,0))))),MAX((MAX($D$16,POWER((ABS(K427)^2)/($I$5*MAX(F427,0.1)^2),1/3))),IFERROR(L427,0)-(MIN(ABS(IFERROR(U427,0))*$D$18,ABS((MAX($D$16,POWER((ABS(K427)^2)/($I$5*MAX(F427,0.1)^2),1/3)))-IFERROR(L427,0))))))),MAX($D$16,POWER((ABS(K427)^2)/($I$5*MAX(F427,0.1)^2),1/3))),MAX($D$16,IFERROR(L427,0)))))))</f>
        <v/>
      </c>
      <c r="M427">
        <f>((F427)+(G427)*(L427))*(L427)</f>
        <v/>
      </c>
      <c r="N427">
        <f>(((F427)+(G427)*(L427))*(L427))/MAX((F427)+2*(L427)*SQRT(1+(G427)^2),1E-6)</f>
        <v/>
      </c>
      <c r="O427">
        <f>ABS(K427)/MAX(((F427)+(G427)*(L427))*(L427),1E-6)</f>
        <v/>
      </c>
      <c r="P427">
        <f>E427+L427</f>
        <v/>
      </c>
      <c r="Q427">
        <f>P427+((ABS(K427)/MAX(((F427)+(G427)*(L427))*(L427),1E-6))^2)/(2*$I$5)</f>
        <v/>
      </c>
      <c r="R427">
        <f>((ABS(K427)*$D$6)/(MAX(((F427)+(G427)*(L427))*(L427),1E-6)*MAX(((((F427)+(G427)*(L427))*(L427))/MAX((F427)+2*(L427)*SQRT(1+(G427)^2),1E-6))^(2/3),1E-6)))^2</f>
        <v/>
      </c>
      <c r="S427">
        <f>ABS(ABS(K427)/MAX(((F427)+(G427)*(L427))*(L427),1E-6))/SQRT($I$5*MAX((((F427)+(G427)*(L427))*(L427))/MAX((F427)+2*(G427)*(L427),1E-6),1E-6))</f>
        <v/>
      </c>
      <c r="T427">
        <f>((F427)*(L427)^2)/2+(G427)*(L427)^3/3+(ABS(K427)^2)/($I$5*MAX(((F427)+(G427)*(L427))*(L427),1E-6))</f>
        <v/>
      </c>
      <c r="U427">
        <f>IF($D$20=0,0,IFERROR(Q426-(((R426+R427)/2)*J427)-(IF(O426&gt;O427,$D$8*((O426^2-O427^2)/(2*$I$5)),$D$9*((O427^2-O426^2)/(2*$I$5)))+($D$10*(ABS(I427)/90)*(MAX(O426^2,O427^2)/(2*$I$5))))-Q427,0))</f>
        <v/>
      </c>
      <c r="V427">
        <f>IF($D$20=0,1,IFERROR(IF(ROUND(S427,3)=1,1,IF(AND(ABS(U427)&lt;$D$19,S427&gt;1),1,0)),0))</f>
        <v/>
      </c>
      <c r="W427">
        <f>IF($D$20=0,IFERROR(W428,MAX($D$16,POWER((ABS(K427)^2)/($I$5*MAX(F427,0.1)^2),1/3))),IF(IFERROR(AG428,0)=0,IFERROR(W428,MAX($D$16,POWER((ABS(K427)^2)/($I$5*MAX(F427,0.1)^2),1/3))),IF(OR(IFERROR(W427,0)=0,IFERROR(AD428,0)&gt;1),MAX($D$16,POWER((ABS(K427)^2)/($I$5*MAX(F427,0.1)^2),1/3)),IF(IFERROR(AF427,0)&gt;0,MAX($D$16,IFERROR(W427,0)+((IFERROR(AF427,0))*$D$18*IF((IFERROR(AD427,0))&lt;1,1,-1))),IF(IFERROR(AF427,0)&lt;0,IF(ABS((MAX($D$16,POWER((ABS(K427)^2)/($I$5*MAX(F427,0.1)^2),1/3)))-IFERROR(W427,0))&gt;$D$19,MAX($D$16,IF((MAX($D$16,POWER((ABS(K427)^2)/($I$5*MAX(F427,0.1)^2),1/3)))&gt;IFERROR(W427,0),MIN((MAX($D$16,POWER((ABS(K427)^2)/($I$5*MAX(F427,0.1)^2),1/3))),IFERROR(W427,0)+(MIN(ABS(IFERROR(AF427,0))*$D$18,ABS((MAX($D$16,POWER((ABS(K427)^2)/($I$5*MAX(F427,0.1)^2),1/3)))-IFERROR(W427,0))))),MAX((MAX($D$16,POWER((ABS(K427)^2)/($I$5*MAX(F427,0.1)^2),1/3))),IFERROR(W427,0)-(MIN(ABS(IFERROR(AF427,0))*$D$18,ABS((MAX($D$16,POWER((ABS(K427)^2)/($I$5*MAX(F427,0.1)^2),1/3)))-IFERROR(W427,0))))))),MAX($D$16,POWER((ABS(K427)^2)/($I$5*MAX(F427,0.1)^2),1/3))),MAX($D$16,IFERROR(W427,0)))))))</f>
        <v/>
      </c>
      <c r="X427">
        <f>((F427)+(G427)*(W427))*(W427)</f>
        <v/>
      </c>
      <c r="Y427">
        <f>(((F427)+(G427)*(W427))*(W427))/MAX((F427)+2*(W427)*SQRT(1+(G427)^2),1E-6)</f>
        <v/>
      </c>
      <c r="Z427">
        <f>ABS(K427)/MAX(((F427)+(G427)*(W427))*(W427),1E-6)</f>
        <v/>
      </c>
      <c r="AA427">
        <f>E427+W427</f>
        <v/>
      </c>
      <c r="AB427">
        <f>AA427+((ABS(K427)/MAX(((F427)+(G427)*(W427))*(W427),1E-6))^2)/(2*$I$5)</f>
        <v/>
      </c>
      <c r="AC427">
        <f>((ABS(K427)*$D$6)/(MAX(((F427)+(G427)*(W427))*(W427),1E-6)*MAX(((((F427)+(G427)*(W427))*(W427))/MAX((F427)+2*(W427)*SQRT(1+(G427)^2),1E-6))^(2/3),1E-6)))^2</f>
        <v/>
      </c>
      <c r="AD427">
        <f>ABS(ABS(K427)/MAX(((F427)+(G427)*(W427))*(W427),1E-6))/SQRT($I$5*MAX((((F427)+(G427)*(W427))*(W427))/MAX((F427)+2*(G427)*(W427),1E-6),1E-6))</f>
        <v/>
      </c>
      <c r="AE427">
        <f>((F427)*(W427)^2)/2+(G427)*(W427)^3/3+(ABS(K427)^2)/($I$5*MAX(((F427)+(G427)*(W427))*(W427),1E-6))</f>
        <v/>
      </c>
      <c r="AF427">
        <f>IF($D$20=0,0,IFERROR(AB428+(((AC427+AC428)/2)*J428)+(IF(Z427&gt;Z428,$D$8*((Z427^2-Z428^2)/(2*$I$5)),$D$9*((Z428^2-Z427^2)/(2*$I$5)))+($D$10*(ABS(I428)/90)*(MAX(Z427^2,Z428^2)/(2*$I$5))))-AB427,0))</f>
        <v/>
      </c>
      <c r="AG427">
        <f>IF($D$20=0,1,IFERROR(IF(ROUND(AD427,3)=1,1,IF(AND(ABS(AF427)&lt;$D$19,AD427&lt;1),1,0)),0))</f>
        <v/>
      </c>
      <c r="AH427">
        <f>IFERROR(IF(V32="Supercritical",MAX($D$16,IFERROR(L427,MAX($D$16,POWER((ABS(K427)^2)/($I$5*MAX(F427,0.1)^2),1/3)))),IF(V32="Subcritical",MAX($D$16,IFERROR(W427,MAX($D$16,POWER((ABS(K427)^2)/($I$5*MAX(F427,0.1)^2),1/3)))),IF(AND(IFERROR(V427,0)=1,IFERROR(AG427,0)=1),IF(IFERROR(T427,-1E99)&gt;=IFERROR(AE427,-1E99),MAX($D$16,IFERROR(L427,MAX($D$16,POWER((ABS(K427)^2)/($I$5*MAX(F427,0.1)^2),1/3)))),MAX($D$16,IFERROR(W427,MAX($D$16,POWER((ABS(K427)^2)/($I$5*MAX(F427,0.1)^2),1/3))))),IF(IFERROR(V427,0)=1,MAX($D$16,IFERROR(L427,MAX($D$16,POWER((ABS(K427)^2)/($I$5*MAX(F427,0.1)^2),1/3)))),IF(IFERROR(AG427,0)=1,MAX($D$16,IFERROR(W427,MAX($D$16,POWER((ABS(K427)^2)/($I$5*MAX(F427,0.1)^2),1/3)))),MAX($D$16,POWER((ABS(K427)^2)/($I$5*MAX(F427,0.1)^2),1/3))))))),MAX($D$16,POWER((ABS(K427)^2)/($I$5*MAX(F427,0.1)^2),1/3)))</f>
        <v/>
      </c>
      <c r="AI427">
        <f>E427+AH427</f>
        <v/>
      </c>
      <c r="AJ427">
        <f>AI427+((ABS(K427)/MAX(((F427)+(G427)*(AH427))*(AH427),1E-6))^2)/(2*$I$5)</f>
        <v/>
      </c>
      <c r="AM427" t="n">
        <v>0</v>
      </c>
      <c r="AN427" t="n">
        <v>0</v>
      </c>
      <c r="AO427">
        <f>AM427+AN427</f>
        <v/>
      </c>
      <c r="AP427">
        <f>AP426+AO427</f>
        <v/>
      </c>
      <c r="AQ427">
        <f>ABS(ABS(K427)/MAX(((F427)+(G427)*(AH427))*(AH427),1E-6))/SQRT($I$5*MAX((((F427)+(G427)*(AH427))*(AH427))/MAX((F427)+2*(G427)*(AH427),1E-6),1E-6))</f>
        <v/>
      </c>
      <c r="AR427">
        <f>IF(AQ427&lt;1,"Subcritical","Supercritical")</f>
        <v/>
      </c>
      <c r="AS427">
        <f>((ABS(K427)*$D$6)/(MAX(((F427)+(G427)*(AH427))*(AH427),1E-6)*MAX(((((F427)+(G427)*(AH427))*(AH427))/MAX((F427)+2*(AH427)*SQRT(1+(G427)^2),1E-6))^(2/3),1E-6)))^2</f>
        <v/>
      </c>
    </row>
    <row r="428">
      <c r="A428" t="n">
        <v>279</v>
      </c>
      <c r="B428" t="n">
        <v>277.927</v>
      </c>
      <c r="C428" t="n">
        <v>616311.349</v>
      </c>
      <c r="D428" t="n">
        <v>3097670.597</v>
      </c>
      <c r="E428" t="n">
        <v>632.423</v>
      </c>
      <c r="F428" t="n">
        <v>4.527</v>
      </c>
      <c r="G428" t="n">
        <v>0</v>
      </c>
      <c r="H428" t="inlineStr">
        <is>
          <t>Normal</t>
        </is>
      </c>
      <c r="I428" t="n">
        <v>0</v>
      </c>
      <c r="J428">
        <f>B428-B427</f>
        <v/>
      </c>
      <c r="K428">
        <f>MAX(0,K427-AO427)</f>
        <v/>
      </c>
      <c r="L428">
        <f>IF($D$20=0,IFERROR(L427,MAX($D$16,POWER((ABS(K428)^2)/($I$5*MAX(F428,0.1)^2),1/3))),IF(IFERROR(V427,0)=0,IFERROR(L427,MAX($D$16,POWER((ABS(K428)^2)/($I$5*MAX(F428,0.1)^2),1/3))),IF(OR(IFERROR(L428,0)=0,IFERROR(S427,0)&lt;1,IFERROR(S428,0)&lt;1),MAX($D$16,POWER((ABS(K428)^2)/($I$5*MAX(F428,0.1)^2),1/3)),IF(IFERROR(U428,0)&gt;0,MAX($D$16,IFERROR(L428,0)+((IFERROR(U428,0))*$D$18*IF((IFERROR(S428,0))&lt;1,1,-1))),IF(IFERROR(U428,0)&lt;0,IF(ABS((MAX($D$16,POWER((ABS(K428)^2)/($I$5*MAX(F428,0.1)^2),1/3)))-IFERROR(L428,0))&gt;$D$19,MAX($D$16,IF((MAX($D$16,POWER((ABS(K428)^2)/($I$5*MAX(F428,0.1)^2),1/3)))&gt;IFERROR(L428,0),MIN((MAX($D$16,POWER((ABS(K428)^2)/($I$5*MAX(F428,0.1)^2),1/3))),IFERROR(L428,0)+(MIN(ABS(IFERROR(U428,0))*$D$18,ABS((MAX($D$16,POWER((ABS(K428)^2)/($I$5*MAX(F428,0.1)^2),1/3)))-IFERROR(L428,0))))),MAX((MAX($D$16,POWER((ABS(K428)^2)/($I$5*MAX(F428,0.1)^2),1/3))),IFERROR(L428,0)-(MIN(ABS(IFERROR(U428,0))*$D$18,ABS((MAX($D$16,POWER((ABS(K428)^2)/($I$5*MAX(F428,0.1)^2),1/3)))-IFERROR(L428,0))))))),MAX($D$16,POWER((ABS(K428)^2)/($I$5*MAX(F428,0.1)^2),1/3))),MAX($D$16,IFERROR(L428,0)))))))</f>
        <v/>
      </c>
      <c r="M428">
        <f>((F428)+(G428)*(L428))*(L428)</f>
        <v/>
      </c>
      <c r="N428">
        <f>(((F428)+(G428)*(L428))*(L428))/MAX((F428)+2*(L428)*SQRT(1+(G428)^2),1E-6)</f>
        <v/>
      </c>
      <c r="O428">
        <f>ABS(K428)/MAX(((F428)+(G428)*(L428))*(L428),1E-6)</f>
        <v/>
      </c>
      <c r="P428">
        <f>E428+L428</f>
        <v/>
      </c>
      <c r="Q428">
        <f>P428+((ABS(K428)/MAX(((F428)+(G428)*(L428))*(L428),1E-6))^2)/(2*$I$5)</f>
        <v/>
      </c>
      <c r="R428">
        <f>((ABS(K428)*$D$6)/(MAX(((F428)+(G428)*(L428))*(L428),1E-6)*MAX(((((F428)+(G428)*(L428))*(L428))/MAX((F428)+2*(L428)*SQRT(1+(G428)^2),1E-6))^(2/3),1E-6)))^2</f>
        <v/>
      </c>
      <c r="S428">
        <f>ABS(ABS(K428)/MAX(((F428)+(G428)*(L428))*(L428),1E-6))/SQRT($I$5*MAX((((F428)+(G428)*(L428))*(L428))/MAX((F428)+2*(G428)*(L428),1E-6),1E-6))</f>
        <v/>
      </c>
      <c r="T428">
        <f>((F428)*(L428)^2)/2+(G428)*(L428)^3/3+(ABS(K428)^2)/($I$5*MAX(((F428)+(G428)*(L428))*(L428),1E-6))</f>
        <v/>
      </c>
      <c r="U428">
        <f>IF($D$20=0,0,IFERROR(Q427-(((R427+R428)/2)*J428)-(IF(O427&gt;O428,$D$8*((O427^2-O428^2)/(2*$I$5)),$D$9*((O428^2-O427^2)/(2*$I$5)))+($D$10*(ABS(I428)/90)*(MAX(O427^2,O428^2)/(2*$I$5))))-Q428,0))</f>
        <v/>
      </c>
      <c r="V428">
        <f>IF($D$20=0,1,IFERROR(IF(ROUND(S428,3)=1,1,IF(AND(ABS(U428)&lt;$D$19,S428&gt;1),1,0)),0))</f>
        <v/>
      </c>
      <c r="W428">
        <f>IF($D$20=0,IFERROR(W429,MAX($D$16,POWER((ABS(K428)^2)/($I$5*MAX(F428,0.1)^2),1/3))),IF(IFERROR(AG429,0)=0,IFERROR(W429,MAX($D$16,POWER((ABS(K428)^2)/($I$5*MAX(F428,0.1)^2),1/3))),IF(OR(IFERROR(W428,0)=0,IFERROR(AD429,0)&gt;1),MAX($D$16,POWER((ABS(K428)^2)/($I$5*MAX(F428,0.1)^2),1/3)),IF(IFERROR(AF428,0)&gt;0,MAX($D$16,IFERROR(W428,0)+((IFERROR(AF428,0))*$D$18*IF((IFERROR(AD428,0))&lt;1,1,-1))),IF(IFERROR(AF428,0)&lt;0,IF(ABS((MAX($D$16,POWER((ABS(K428)^2)/($I$5*MAX(F428,0.1)^2),1/3)))-IFERROR(W428,0))&gt;$D$19,MAX($D$16,IF((MAX($D$16,POWER((ABS(K428)^2)/($I$5*MAX(F428,0.1)^2),1/3)))&gt;IFERROR(W428,0),MIN((MAX($D$16,POWER((ABS(K428)^2)/($I$5*MAX(F428,0.1)^2),1/3))),IFERROR(W428,0)+(MIN(ABS(IFERROR(AF428,0))*$D$18,ABS((MAX($D$16,POWER((ABS(K428)^2)/($I$5*MAX(F428,0.1)^2),1/3)))-IFERROR(W428,0))))),MAX((MAX($D$16,POWER((ABS(K428)^2)/($I$5*MAX(F428,0.1)^2),1/3))),IFERROR(W428,0)-(MIN(ABS(IFERROR(AF428,0))*$D$18,ABS((MAX($D$16,POWER((ABS(K428)^2)/($I$5*MAX(F428,0.1)^2),1/3)))-IFERROR(W428,0))))))),MAX($D$16,POWER((ABS(K428)^2)/($I$5*MAX(F428,0.1)^2),1/3))),MAX($D$16,IFERROR(W428,0)))))))</f>
        <v/>
      </c>
      <c r="X428">
        <f>((F428)+(G428)*(W428))*(W428)</f>
        <v/>
      </c>
      <c r="Y428">
        <f>(((F428)+(G428)*(W428))*(W428))/MAX((F428)+2*(W428)*SQRT(1+(G428)^2),1E-6)</f>
        <v/>
      </c>
      <c r="Z428">
        <f>ABS(K428)/MAX(((F428)+(G428)*(W428))*(W428),1E-6)</f>
        <v/>
      </c>
      <c r="AA428">
        <f>E428+W428</f>
        <v/>
      </c>
      <c r="AB428">
        <f>AA428+((ABS(K428)/MAX(((F428)+(G428)*(W428))*(W428),1E-6))^2)/(2*$I$5)</f>
        <v/>
      </c>
      <c r="AC428">
        <f>((ABS(K428)*$D$6)/(MAX(((F428)+(G428)*(W428))*(W428),1E-6)*MAX(((((F428)+(G428)*(W428))*(W428))/MAX((F428)+2*(W428)*SQRT(1+(G428)^2),1E-6))^(2/3),1E-6)))^2</f>
        <v/>
      </c>
      <c r="AD428">
        <f>ABS(ABS(K428)/MAX(((F428)+(G428)*(W428))*(W428),1E-6))/SQRT($I$5*MAX((((F428)+(G428)*(W428))*(W428))/MAX((F428)+2*(G428)*(W428),1E-6),1E-6))</f>
        <v/>
      </c>
      <c r="AE428">
        <f>((F428)*(W428)^2)/2+(G428)*(W428)^3/3+(ABS(K428)^2)/($I$5*MAX(((F428)+(G428)*(W428))*(W428),1E-6))</f>
        <v/>
      </c>
      <c r="AF428">
        <f>IF($D$20=0,0,IFERROR(AB429+(((AC428+AC429)/2)*J429)+(IF(Z428&gt;Z429,$D$8*((Z428^2-Z429^2)/(2*$I$5)),$D$9*((Z429^2-Z428^2)/(2*$I$5)))+($D$10*(ABS(I429)/90)*(MAX(Z428^2,Z429^2)/(2*$I$5))))-AB428,0))</f>
        <v/>
      </c>
      <c r="AG428">
        <f>IF($D$20=0,1,IFERROR(IF(ROUND(AD428,3)=1,1,IF(AND(ABS(AF428)&lt;$D$19,AD428&lt;1),1,0)),0))</f>
        <v/>
      </c>
      <c r="AH428">
        <f>IFERROR(IF(V32="Supercritical",MAX($D$16,IFERROR(L428,MAX($D$16,POWER((ABS(K428)^2)/($I$5*MAX(F428,0.1)^2),1/3)))),IF(V32="Subcritical",MAX($D$16,IFERROR(W428,MAX($D$16,POWER((ABS(K428)^2)/($I$5*MAX(F428,0.1)^2),1/3)))),IF(AND(IFERROR(V428,0)=1,IFERROR(AG428,0)=1),IF(IFERROR(T428,-1E99)&gt;=IFERROR(AE428,-1E99),MAX($D$16,IFERROR(L428,MAX($D$16,POWER((ABS(K428)^2)/($I$5*MAX(F428,0.1)^2),1/3)))),MAX($D$16,IFERROR(W428,MAX($D$16,POWER((ABS(K428)^2)/($I$5*MAX(F428,0.1)^2),1/3))))),IF(IFERROR(V428,0)=1,MAX($D$16,IFERROR(L428,MAX($D$16,POWER((ABS(K428)^2)/($I$5*MAX(F428,0.1)^2),1/3)))),IF(IFERROR(AG428,0)=1,MAX($D$16,IFERROR(W428,MAX($D$16,POWER((ABS(K428)^2)/($I$5*MAX(F428,0.1)^2),1/3)))),MAX($D$16,POWER((ABS(K428)^2)/($I$5*MAX(F428,0.1)^2),1/3))))))),MAX($D$16,POWER((ABS(K428)^2)/($I$5*MAX(F428,0.1)^2),1/3)))</f>
        <v/>
      </c>
      <c r="AI428">
        <f>E428+AH428</f>
        <v/>
      </c>
      <c r="AJ428">
        <f>AI428+((ABS(K428)/MAX(((F428)+(G428)*(AH428))*(AH428),1E-6))^2)/(2*$I$5)</f>
        <v/>
      </c>
      <c r="AM428" t="n">
        <v>0</v>
      </c>
      <c r="AN428" t="n">
        <v>0</v>
      </c>
      <c r="AO428">
        <f>AM428+AN428</f>
        <v/>
      </c>
      <c r="AP428">
        <f>AP427+AO428</f>
        <v/>
      </c>
      <c r="AQ428">
        <f>ABS(ABS(K428)/MAX(((F428)+(G428)*(AH428))*(AH428),1E-6))/SQRT($I$5*MAX((((F428)+(G428)*(AH428))*(AH428))/MAX((F428)+2*(G428)*(AH428),1E-6),1E-6))</f>
        <v/>
      </c>
      <c r="AR428">
        <f>IF(AQ428&lt;1,"Subcritical","Supercritical")</f>
        <v/>
      </c>
      <c r="AS428">
        <f>((ABS(K428)*$D$6)/(MAX(((F428)+(G428)*(AH428))*(AH428),1E-6)*MAX(((((F428)+(G428)*(AH428))*(AH428))/MAX((F428)+2*(AH428)*SQRT(1+(G428)^2),1E-6))^(2/3),1E-6)))^2</f>
        <v/>
      </c>
    </row>
    <row r="429">
      <c r="A429" t="n">
        <v>280</v>
      </c>
      <c r="B429" t="n">
        <v>278.927</v>
      </c>
      <c r="C429" t="n">
        <v>616310.503</v>
      </c>
      <c r="D429" t="n">
        <v>3097670.064</v>
      </c>
      <c r="E429" t="n">
        <v>632.4225</v>
      </c>
      <c r="F429" t="n">
        <v>4.527</v>
      </c>
      <c r="G429" t="n">
        <v>0</v>
      </c>
      <c r="H429" t="inlineStr">
        <is>
          <t>Normal</t>
        </is>
      </c>
      <c r="I429" t="n">
        <v>0.031</v>
      </c>
      <c r="J429">
        <f>B429-B428</f>
        <v/>
      </c>
      <c r="K429">
        <f>MAX(0,K428-AO428)</f>
        <v/>
      </c>
      <c r="L429">
        <f>IF($D$20=0,IFERROR(L428,MAX($D$16,POWER((ABS(K429)^2)/($I$5*MAX(F429,0.1)^2),1/3))),IF(IFERROR(V428,0)=0,IFERROR(L428,MAX($D$16,POWER((ABS(K429)^2)/($I$5*MAX(F429,0.1)^2),1/3))),IF(OR(IFERROR(L429,0)=0,IFERROR(S428,0)&lt;1,IFERROR(S429,0)&lt;1),MAX($D$16,POWER((ABS(K429)^2)/($I$5*MAX(F429,0.1)^2),1/3)),IF(IFERROR(U429,0)&gt;0,MAX($D$16,IFERROR(L429,0)+((IFERROR(U429,0))*$D$18*IF((IFERROR(S429,0))&lt;1,1,-1))),IF(IFERROR(U429,0)&lt;0,IF(ABS((MAX($D$16,POWER((ABS(K429)^2)/($I$5*MAX(F429,0.1)^2),1/3)))-IFERROR(L429,0))&gt;$D$19,MAX($D$16,IF((MAX($D$16,POWER((ABS(K429)^2)/($I$5*MAX(F429,0.1)^2),1/3)))&gt;IFERROR(L429,0),MIN((MAX($D$16,POWER((ABS(K429)^2)/($I$5*MAX(F429,0.1)^2),1/3))),IFERROR(L429,0)+(MIN(ABS(IFERROR(U429,0))*$D$18,ABS((MAX($D$16,POWER((ABS(K429)^2)/($I$5*MAX(F429,0.1)^2),1/3)))-IFERROR(L429,0))))),MAX((MAX($D$16,POWER((ABS(K429)^2)/($I$5*MAX(F429,0.1)^2),1/3))),IFERROR(L429,0)-(MIN(ABS(IFERROR(U429,0))*$D$18,ABS((MAX($D$16,POWER((ABS(K429)^2)/($I$5*MAX(F429,0.1)^2),1/3)))-IFERROR(L429,0))))))),MAX($D$16,POWER((ABS(K429)^2)/($I$5*MAX(F429,0.1)^2),1/3))),MAX($D$16,IFERROR(L429,0)))))))</f>
        <v/>
      </c>
      <c r="M429">
        <f>((F429)+(G429)*(L429))*(L429)</f>
        <v/>
      </c>
      <c r="N429">
        <f>(((F429)+(G429)*(L429))*(L429))/MAX((F429)+2*(L429)*SQRT(1+(G429)^2),1E-6)</f>
        <v/>
      </c>
      <c r="O429">
        <f>ABS(K429)/MAX(((F429)+(G429)*(L429))*(L429),1E-6)</f>
        <v/>
      </c>
      <c r="P429">
        <f>E429+L429</f>
        <v/>
      </c>
      <c r="Q429">
        <f>P429+((ABS(K429)/MAX(((F429)+(G429)*(L429))*(L429),1E-6))^2)/(2*$I$5)</f>
        <v/>
      </c>
      <c r="R429">
        <f>((ABS(K429)*$D$6)/(MAX(((F429)+(G429)*(L429))*(L429),1E-6)*MAX(((((F429)+(G429)*(L429))*(L429))/MAX((F429)+2*(L429)*SQRT(1+(G429)^2),1E-6))^(2/3),1E-6)))^2</f>
        <v/>
      </c>
      <c r="S429">
        <f>ABS(ABS(K429)/MAX(((F429)+(G429)*(L429))*(L429),1E-6))/SQRT($I$5*MAX((((F429)+(G429)*(L429))*(L429))/MAX((F429)+2*(G429)*(L429),1E-6),1E-6))</f>
        <v/>
      </c>
      <c r="T429">
        <f>((F429)*(L429)^2)/2+(G429)*(L429)^3/3+(ABS(K429)^2)/($I$5*MAX(((F429)+(G429)*(L429))*(L429),1E-6))</f>
        <v/>
      </c>
      <c r="U429">
        <f>IF($D$20=0,0,IFERROR(Q428-(((R428+R429)/2)*J429)-(IF(O428&gt;O429,$D$8*((O428^2-O429^2)/(2*$I$5)),$D$9*((O429^2-O428^2)/(2*$I$5)))+($D$10*(ABS(I429)/90)*(MAX(O428^2,O429^2)/(2*$I$5))))-Q429,0))</f>
        <v/>
      </c>
      <c r="V429">
        <f>IF($D$20=0,1,IFERROR(IF(ROUND(S429,3)=1,1,IF(AND(ABS(U429)&lt;$D$19,S429&gt;1),1,0)),0))</f>
        <v/>
      </c>
      <c r="W429">
        <f>IF($D$20=0,IFERROR(W430,MAX($D$16,POWER((ABS(K429)^2)/($I$5*MAX(F429,0.1)^2),1/3))),IF(IFERROR(AG430,0)=0,IFERROR(W430,MAX($D$16,POWER((ABS(K429)^2)/($I$5*MAX(F429,0.1)^2),1/3))),IF(OR(IFERROR(W429,0)=0,IFERROR(AD430,0)&gt;1),MAX($D$16,POWER((ABS(K429)^2)/($I$5*MAX(F429,0.1)^2),1/3)),IF(IFERROR(AF429,0)&gt;0,MAX($D$16,IFERROR(W429,0)+((IFERROR(AF429,0))*$D$18*IF((IFERROR(AD429,0))&lt;1,1,-1))),IF(IFERROR(AF429,0)&lt;0,IF(ABS((MAX($D$16,POWER((ABS(K429)^2)/($I$5*MAX(F429,0.1)^2),1/3)))-IFERROR(W429,0))&gt;$D$19,MAX($D$16,IF((MAX($D$16,POWER((ABS(K429)^2)/($I$5*MAX(F429,0.1)^2),1/3)))&gt;IFERROR(W429,0),MIN((MAX($D$16,POWER((ABS(K429)^2)/($I$5*MAX(F429,0.1)^2),1/3))),IFERROR(W429,0)+(MIN(ABS(IFERROR(AF429,0))*$D$18,ABS((MAX($D$16,POWER((ABS(K429)^2)/($I$5*MAX(F429,0.1)^2),1/3)))-IFERROR(W429,0))))),MAX((MAX($D$16,POWER((ABS(K429)^2)/($I$5*MAX(F429,0.1)^2),1/3))),IFERROR(W429,0)-(MIN(ABS(IFERROR(AF429,0))*$D$18,ABS((MAX($D$16,POWER((ABS(K429)^2)/($I$5*MAX(F429,0.1)^2),1/3)))-IFERROR(W429,0))))))),MAX($D$16,POWER((ABS(K429)^2)/($I$5*MAX(F429,0.1)^2),1/3))),MAX($D$16,IFERROR(W429,0)))))))</f>
        <v/>
      </c>
      <c r="X429">
        <f>((F429)+(G429)*(W429))*(W429)</f>
        <v/>
      </c>
      <c r="Y429">
        <f>(((F429)+(G429)*(W429))*(W429))/MAX((F429)+2*(W429)*SQRT(1+(G429)^2),1E-6)</f>
        <v/>
      </c>
      <c r="Z429">
        <f>ABS(K429)/MAX(((F429)+(G429)*(W429))*(W429),1E-6)</f>
        <v/>
      </c>
      <c r="AA429">
        <f>E429+W429</f>
        <v/>
      </c>
      <c r="AB429">
        <f>AA429+((ABS(K429)/MAX(((F429)+(G429)*(W429))*(W429),1E-6))^2)/(2*$I$5)</f>
        <v/>
      </c>
      <c r="AC429">
        <f>((ABS(K429)*$D$6)/(MAX(((F429)+(G429)*(W429))*(W429),1E-6)*MAX(((((F429)+(G429)*(W429))*(W429))/MAX((F429)+2*(W429)*SQRT(1+(G429)^2),1E-6))^(2/3),1E-6)))^2</f>
        <v/>
      </c>
      <c r="AD429">
        <f>ABS(ABS(K429)/MAX(((F429)+(G429)*(W429))*(W429),1E-6))/SQRT($I$5*MAX((((F429)+(G429)*(W429))*(W429))/MAX((F429)+2*(G429)*(W429),1E-6),1E-6))</f>
        <v/>
      </c>
      <c r="AE429">
        <f>((F429)*(W429)^2)/2+(G429)*(W429)^3/3+(ABS(K429)^2)/($I$5*MAX(((F429)+(G429)*(W429))*(W429),1E-6))</f>
        <v/>
      </c>
      <c r="AF429">
        <f>IF($D$20=0,0,IFERROR(AB430+(((AC429+AC430)/2)*J430)+(IF(Z429&gt;Z430,$D$8*((Z429^2-Z430^2)/(2*$I$5)),$D$9*((Z430^2-Z429^2)/(2*$I$5)))+($D$10*(ABS(I430)/90)*(MAX(Z429^2,Z430^2)/(2*$I$5))))-AB429,0))</f>
        <v/>
      </c>
      <c r="AG429">
        <f>IF($D$20=0,1,IFERROR(IF(ROUND(AD429,3)=1,1,IF(AND(ABS(AF429)&lt;$D$19,AD429&lt;1),1,0)),0))</f>
        <v/>
      </c>
      <c r="AH429">
        <f>IFERROR(IF(V32="Supercritical",MAX($D$16,IFERROR(L429,MAX($D$16,POWER((ABS(K429)^2)/($I$5*MAX(F429,0.1)^2),1/3)))),IF(V32="Subcritical",MAX($D$16,IFERROR(W429,MAX($D$16,POWER((ABS(K429)^2)/($I$5*MAX(F429,0.1)^2),1/3)))),IF(AND(IFERROR(V429,0)=1,IFERROR(AG429,0)=1),IF(IFERROR(T429,-1E99)&gt;=IFERROR(AE429,-1E99),MAX($D$16,IFERROR(L429,MAX($D$16,POWER((ABS(K429)^2)/($I$5*MAX(F429,0.1)^2),1/3)))),MAX($D$16,IFERROR(W429,MAX($D$16,POWER((ABS(K429)^2)/($I$5*MAX(F429,0.1)^2),1/3))))),IF(IFERROR(V429,0)=1,MAX($D$16,IFERROR(L429,MAX($D$16,POWER((ABS(K429)^2)/($I$5*MAX(F429,0.1)^2),1/3)))),IF(IFERROR(AG429,0)=1,MAX($D$16,IFERROR(W429,MAX($D$16,POWER((ABS(K429)^2)/($I$5*MAX(F429,0.1)^2),1/3)))),MAX($D$16,POWER((ABS(K429)^2)/($I$5*MAX(F429,0.1)^2),1/3))))))),MAX($D$16,POWER((ABS(K429)^2)/($I$5*MAX(F429,0.1)^2),1/3)))</f>
        <v/>
      </c>
      <c r="AI429">
        <f>E429+AH429</f>
        <v/>
      </c>
      <c r="AJ429">
        <f>AI429+((ABS(K429)/MAX(((F429)+(G429)*(AH429))*(AH429),1E-6))^2)/(2*$I$5)</f>
        <v/>
      </c>
      <c r="AM429" t="n">
        <v>0</v>
      </c>
      <c r="AN429" t="n">
        <v>0</v>
      </c>
      <c r="AO429">
        <f>AM429+AN429</f>
        <v/>
      </c>
      <c r="AP429">
        <f>AP428+AO429</f>
        <v/>
      </c>
      <c r="AQ429">
        <f>ABS(ABS(K429)/MAX(((F429)+(G429)*(AH429))*(AH429),1E-6))/SQRT($I$5*MAX((((F429)+(G429)*(AH429))*(AH429))/MAX((F429)+2*(G429)*(AH429),1E-6),1E-6))</f>
        <v/>
      </c>
      <c r="AR429">
        <f>IF(AQ429&lt;1,"Subcritical","Supercritical")</f>
        <v/>
      </c>
      <c r="AS429">
        <f>((ABS(K429)*$D$6)/(MAX(((F429)+(G429)*(AH429))*(AH429),1E-6)*MAX(((((F429)+(G429)*(AH429))*(AH429))/MAX((F429)+2*(AH429)*SQRT(1+(G429)^2),1E-6))^(2/3),1E-6)))^2</f>
        <v/>
      </c>
    </row>
    <row r="430">
      <c r="A430" t="n">
        <v>281</v>
      </c>
      <c r="B430" t="n">
        <v>279.928</v>
      </c>
      <c r="C430" t="n">
        <v>616309.656</v>
      </c>
      <c r="D430" t="n">
        <v>3097669.531</v>
      </c>
      <c r="E430" t="n">
        <v>632.422</v>
      </c>
      <c r="F430" t="n">
        <v>4.527</v>
      </c>
      <c r="G430" t="n">
        <v>0</v>
      </c>
      <c r="H430" t="inlineStr">
        <is>
          <t>Normal</t>
        </is>
      </c>
      <c r="I430" t="n">
        <v>0.031</v>
      </c>
      <c r="J430">
        <f>B430-B429</f>
        <v/>
      </c>
      <c r="K430">
        <f>MAX(0,K429-AO429)</f>
        <v/>
      </c>
      <c r="L430">
        <f>IF($D$20=0,IFERROR(L429,MAX($D$16,POWER((ABS(K430)^2)/($I$5*MAX(F430,0.1)^2),1/3))),IF(IFERROR(V429,0)=0,IFERROR(L429,MAX($D$16,POWER((ABS(K430)^2)/($I$5*MAX(F430,0.1)^2),1/3))),IF(OR(IFERROR(L430,0)=0,IFERROR(S429,0)&lt;1,IFERROR(S430,0)&lt;1),MAX($D$16,POWER((ABS(K430)^2)/($I$5*MAX(F430,0.1)^2),1/3)),IF(IFERROR(U430,0)&gt;0,MAX($D$16,IFERROR(L430,0)+((IFERROR(U430,0))*$D$18*IF((IFERROR(S430,0))&lt;1,1,-1))),IF(IFERROR(U430,0)&lt;0,IF(ABS((MAX($D$16,POWER((ABS(K430)^2)/($I$5*MAX(F430,0.1)^2),1/3)))-IFERROR(L430,0))&gt;$D$19,MAX($D$16,IF((MAX($D$16,POWER((ABS(K430)^2)/($I$5*MAX(F430,0.1)^2),1/3)))&gt;IFERROR(L430,0),MIN((MAX($D$16,POWER((ABS(K430)^2)/($I$5*MAX(F430,0.1)^2),1/3))),IFERROR(L430,0)+(MIN(ABS(IFERROR(U430,0))*$D$18,ABS((MAX($D$16,POWER((ABS(K430)^2)/($I$5*MAX(F430,0.1)^2),1/3)))-IFERROR(L430,0))))),MAX((MAX($D$16,POWER((ABS(K430)^2)/($I$5*MAX(F430,0.1)^2),1/3))),IFERROR(L430,0)-(MIN(ABS(IFERROR(U430,0))*$D$18,ABS((MAX($D$16,POWER((ABS(K430)^2)/($I$5*MAX(F430,0.1)^2),1/3)))-IFERROR(L430,0))))))),MAX($D$16,POWER((ABS(K430)^2)/($I$5*MAX(F430,0.1)^2),1/3))),MAX($D$16,IFERROR(L430,0)))))))</f>
        <v/>
      </c>
      <c r="M430">
        <f>((F430)+(G430)*(L430))*(L430)</f>
        <v/>
      </c>
      <c r="N430">
        <f>(((F430)+(G430)*(L430))*(L430))/MAX((F430)+2*(L430)*SQRT(1+(G430)^2),1E-6)</f>
        <v/>
      </c>
      <c r="O430">
        <f>ABS(K430)/MAX(((F430)+(G430)*(L430))*(L430),1E-6)</f>
        <v/>
      </c>
      <c r="P430">
        <f>E430+L430</f>
        <v/>
      </c>
      <c r="Q430">
        <f>P430+((ABS(K430)/MAX(((F430)+(G430)*(L430))*(L430),1E-6))^2)/(2*$I$5)</f>
        <v/>
      </c>
      <c r="R430">
        <f>((ABS(K430)*$D$6)/(MAX(((F430)+(G430)*(L430))*(L430),1E-6)*MAX(((((F430)+(G430)*(L430))*(L430))/MAX((F430)+2*(L430)*SQRT(1+(G430)^2),1E-6))^(2/3),1E-6)))^2</f>
        <v/>
      </c>
      <c r="S430">
        <f>ABS(ABS(K430)/MAX(((F430)+(G430)*(L430))*(L430),1E-6))/SQRT($I$5*MAX((((F430)+(G430)*(L430))*(L430))/MAX((F430)+2*(G430)*(L430),1E-6),1E-6))</f>
        <v/>
      </c>
      <c r="T430">
        <f>((F430)*(L430)^2)/2+(G430)*(L430)^3/3+(ABS(K430)^2)/($I$5*MAX(((F430)+(G430)*(L430))*(L430),1E-6))</f>
        <v/>
      </c>
      <c r="U430">
        <f>IF($D$20=0,0,IFERROR(Q429-(((R429+R430)/2)*J430)-(IF(O429&gt;O430,$D$8*((O429^2-O430^2)/(2*$I$5)),$D$9*((O430^2-O429^2)/(2*$I$5)))+($D$10*(ABS(I430)/90)*(MAX(O429^2,O430^2)/(2*$I$5))))-Q430,0))</f>
        <v/>
      </c>
      <c r="V430">
        <f>IF($D$20=0,1,IFERROR(IF(ROUND(S430,3)=1,1,IF(AND(ABS(U430)&lt;$D$19,S430&gt;1),1,0)),0))</f>
        <v/>
      </c>
      <c r="W430">
        <f>IF($D$20=0,IFERROR(W431,MAX($D$16,POWER((ABS(K430)^2)/($I$5*MAX(F430,0.1)^2),1/3))),IF(IFERROR(AG431,0)=0,IFERROR(W431,MAX($D$16,POWER((ABS(K430)^2)/($I$5*MAX(F430,0.1)^2),1/3))),IF(OR(IFERROR(W430,0)=0,IFERROR(AD431,0)&gt;1),MAX($D$16,POWER((ABS(K430)^2)/($I$5*MAX(F430,0.1)^2),1/3)),IF(IFERROR(AF430,0)&gt;0,MAX($D$16,IFERROR(W430,0)+((IFERROR(AF430,0))*$D$18*IF((IFERROR(AD430,0))&lt;1,1,-1))),IF(IFERROR(AF430,0)&lt;0,IF(ABS((MAX($D$16,POWER((ABS(K430)^2)/($I$5*MAX(F430,0.1)^2),1/3)))-IFERROR(W430,0))&gt;$D$19,MAX($D$16,IF((MAX($D$16,POWER((ABS(K430)^2)/($I$5*MAX(F430,0.1)^2),1/3)))&gt;IFERROR(W430,0),MIN((MAX($D$16,POWER((ABS(K430)^2)/($I$5*MAX(F430,0.1)^2),1/3))),IFERROR(W430,0)+(MIN(ABS(IFERROR(AF430,0))*$D$18,ABS((MAX($D$16,POWER((ABS(K430)^2)/($I$5*MAX(F430,0.1)^2),1/3)))-IFERROR(W430,0))))),MAX((MAX($D$16,POWER((ABS(K430)^2)/($I$5*MAX(F430,0.1)^2),1/3))),IFERROR(W430,0)-(MIN(ABS(IFERROR(AF430,0))*$D$18,ABS((MAX($D$16,POWER((ABS(K430)^2)/($I$5*MAX(F430,0.1)^2),1/3)))-IFERROR(W430,0))))))),MAX($D$16,POWER((ABS(K430)^2)/($I$5*MAX(F430,0.1)^2),1/3))),MAX($D$16,IFERROR(W430,0)))))))</f>
        <v/>
      </c>
      <c r="X430">
        <f>((F430)+(G430)*(W430))*(W430)</f>
        <v/>
      </c>
      <c r="Y430">
        <f>(((F430)+(G430)*(W430))*(W430))/MAX((F430)+2*(W430)*SQRT(1+(G430)^2),1E-6)</f>
        <v/>
      </c>
      <c r="Z430">
        <f>ABS(K430)/MAX(((F430)+(G430)*(W430))*(W430),1E-6)</f>
        <v/>
      </c>
      <c r="AA430">
        <f>E430+W430</f>
        <v/>
      </c>
      <c r="AB430">
        <f>AA430+((ABS(K430)/MAX(((F430)+(G430)*(W430))*(W430),1E-6))^2)/(2*$I$5)</f>
        <v/>
      </c>
      <c r="AC430">
        <f>((ABS(K430)*$D$6)/(MAX(((F430)+(G430)*(W430))*(W430),1E-6)*MAX(((((F430)+(G430)*(W430))*(W430))/MAX((F430)+2*(W430)*SQRT(1+(G430)^2),1E-6))^(2/3),1E-6)))^2</f>
        <v/>
      </c>
      <c r="AD430">
        <f>ABS(ABS(K430)/MAX(((F430)+(G430)*(W430))*(W430),1E-6))/SQRT($I$5*MAX((((F430)+(G430)*(W430))*(W430))/MAX((F430)+2*(G430)*(W430),1E-6),1E-6))</f>
        <v/>
      </c>
      <c r="AE430">
        <f>((F430)*(W430)^2)/2+(G430)*(W430)^3/3+(ABS(K430)^2)/($I$5*MAX(((F430)+(G430)*(W430))*(W430),1E-6))</f>
        <v/>
      </c>
      <c r="AF430">
        <f>IF($D$20=0,0,IFERROR(AB431+(((AC430+AC431)/2)*J431)+(IF(Z430&gt;Z431,$D$8*((Z430^2-Z431^2)/(2*$I$5)),$D$9*((Z431^2-Z430^2)/(2*$I$5)))+($D$10*(ABS(I431)/90)*(MAX(Z430^2,Z431^2)/(2*$I$5))))-AB430,0))</f>
        <v/>
      </c>
      <c r="AG430">
        <f>IF($D$20=0,1,IFERROR(IF(ROUND(AD430,3)=1,1,IF(AND(ABS(AF430)&lt;$D$19,AD430&lt;1),1,0)),0))</f>
        <v/>
      </c>
      <c r="AH430">
        <f>IFERROR(IF(V32="Supercritical",MAX($D$16,IFERROR(L430,MAX($D$16,POWER((ABS(K430)^2)/($I$5*MAX(F430,0.1)^2),1/3)))),IF(V32="Subcritical",MAX($D$16,IFERROR(W430,MAX($D$16,POWER((ABS(K430)^2)/($I$5*MAX(F430,0.1)^2),1/3)))),IF(AND(IFERROR(V430,0)=1,IFERROR(AG430,0)=1),IF(IFERROR(T430,-1E99)&gt;=IFERROR(AE430,-1E99),MAX($D$16,IFERROR(L430,MAX($D$16,POWER((ABS(K430)^2)/($I$5*MAX(F430,0.1)^2),1/3)))),MAX($D$16,IFERROR(W430,MAX($D$16,POWER((ABS(K430)^2)/($I$5*MAX(F430,0.1)^2),1/3))))),IF(IFERROR(V430,0)=1,MAX($D$16,IFERROR(L430,MAX($D$16,POWER((ABS(K430)^2)/($I$5*MAX(F430,0.1)^2),1/3)))),IF(IFERROR(AG430,0)=1,MAX($D$16,IFERROR(W430,MAX($D$16,POWER((ABS(K430)^2)/($I$5*MAX(F430,0.1)^2),1/3)))),MAX($D$16,POWER((ABS(K430)^2)/($I$5*MAX(F430,0.1)^2),1/3))))))),MAX($D$16,POWER((ABS(K430)^2)/($I$5*MAX(F430,0.1)^2),1/3)))</f>
        <v/>
      </c>
      <c r="AI430">
        <f>E430+AH430</f>
        <v/>
      </c>
      <c r="AJ430">
        <f>AI430+((ABS(K430)/MAX(((F430)+(G430)*(AH430))*(AH430),1E-6))^2)/(2*$I$5)</f>
        <v/>
      </c>
      <c r="AM430" t="n">
        <v>0</v>
      </c>
      <c r="AN430" t="n">
        <v>0</v>
      </c>
      <c r="AO430">
        <f>AM430+AN430</f>
        <v/>
      </c>
      <c r="AP430">
        <f>AP429+AO430</f>
        <v/>
      </c>
      <c r="AQ430">
        <f>ABS(ABS(K430)/MAX(((F430)+(G430)*(AH430))*(AH430),1E-6))/SQRT($I$5*MAX((((F430)+(G430)*(AH430))*(AH430))/MAX((F430)+2*(G430)*(AH430),1E-6),1E-6))</f>
        <v/>
      </c>
      <c r="AR430">
        <f>IF(AQ430&lt;1,"Subcritical","Supercritical")</f>
        <v/>
      </c>
      <c r="AS430">
        <f>((ABS(K430)*$D$6)/(MAX(((F430)+(G430)*(AH430))*(AH430),1E-6)*MAX(((((F430)+(G430)*(AH430))*(AH430))/MAX((F430)+2*(AH430)*SQRT(1+(G430)^2),1E-6))^(2/3),1E-6)))^2</f>
        <v/>
      </c>
    </row>
    <row r="431">
      <c r="A431" t="n">
        <v>282</v>
      </c>
      <c r="B431" t="n">
        <v>280.928</v>
      </c>
      <c r="C431" t="n">
        <v>616308.8100000001</v>
      </c>
      <c r="D431" t="n">
        <v>3097668.998</v>
      </c>
      <c r="E431" t="n">
        <v>632.4215</v>
      </c>
      <c r="F431" t="n">
        <v>4.527</v>
      </c>
      <c r="G431" t="n">
        <v>0</v>
      </c>
      <c r="H431" t="inlineStr">
        <is>
          <t>Normal</t>
        </is>
      </c>
      <c r="I431" t="n">
        <v>0</v>
      </c>
      <c r="J431">
        <f>B431-B430</f>
        <v/>
      </c>
      <c r="K431">
        <f>MAX(0,K430-AO430)</f>
        <v/>
      </c>
      <c r="L431">
        <f>IF($D$20=0,IFERROR(L430,MAX($D$16,POWER((ABS(K431)^2)/($I$5*MAX(F431,0.1)^2),1/3))),IF(IFERROR(V430,0)=0,IFERROR(L430,MAX($D$16,POWER((ABS(K431)^2)/($I$5*MAX(F431,0.1)^2),1/3))),IF(OR(IFERROR(L431,0)=0,IFERROR(S430,0)&lt;1,IFERROR(S431,0)&lt;1),MAX($D$16,POWER((ABS(K431)^2)/($I$5*MAX(F431,0.1)^2),1/3)),IF(IFERROR(U431,0)&gt;0,MAX($D$16,IFERROR(L431,0)+((IFERROR(U431,0))*$D$18*IF((IFERROR(S431,0))&lt;1,1,-1))),IF(IFERROR(U431,0)&lt;0,IF(ABS((MAX($D$16,POWER((ABS(K431)^2)/($I$5*MAX(F431,0.1)^2),1/3)))-IFERROR(L431,0))&gt;$D$19,MAX($D$16,IF((MAX($D$16,POWER((ABS(K431)^2)/($I$5*MAX(F431,0.1)^2),1/3)))&gt;IFERROR(L431,0),MIN((MAX($D$16,POWER((ABS(K431)^2)/($I$5*MAX(F431,0.1)^2),1/3))),IFERROR(L431,0)+(MIN(ABS(IFERROR(U431,0))*$D$18,ABS((MAX($D$16,POWER((ABS(K431)^2)/($I$5*MAX(F431,0.1)^2),1/3)))-IFERROR(L431,0))))),MAX((MAX($D$16,POWER((ABS(K431)^2)/($I$5*MAX(F431,0.1)^2),1/3))),IFERROR(L431,0)-(MIN(ABS(IFERROR(U431,0))*$D$18,ABS((MAX($D$16,POWER((ABS(K431)^2)/($I$5*MAX(F431,0.1)^2),1/3)))-IFERROR(L431,0))))))),MAX($D$16,POWER((ABS(K431)^2)/($I$5*MAX(F431,0.1)^2),1/3))),MAX($D$16,IFERROR(L431,0)))))))</f>
        <v/>
      </c>
      <c r="M431">
        <f>((F431)+(G431)*(L431))*(L431)</f>
        <v/>
      </c>
      <c r="N431">
        <f>(((F431)+(G431)*(L431))*(L431))/MAX((F431)+2*(L431)*SQRT(1+(G431)^2),1E-6)</f>
        <v/>
      </c>
      <c r="O431">
        <f>ABS(K431)/MAX(((F431)+(G431)*(L431))*(L431),1E-6)</f>
        <v/>
      </c>
      <c r="P431">
        <f>E431+L431</f>
        <v/>
      </c>
      <c r="Q431">
        <f>P431+((ABS(K431)/MAX(((F431)+(G431)*(L431))*(L431),1E-6))^2)/(2*$I$5)</f>
        <v/>
      </c>
      <c r="R431">
        <f>((ABS(K431)*$D$6)/(MAX(((F431)+(G431)*(L431))*(L431),1E-6)*MAX(((((F431)+(G431)*(L431))*(L431))/MAX((F431)+2*(L431)*SQRT(1+(G431)^2),1E-6))^(2/3),1E-6)))^2</f>
        <v/>
      </c>
      <c r="S431">
        <f>ABS(ABS(K431)/MAX(((F431)+(G431)*(L431))*(L431),1E-6))/SQRT($I$5*MAX((((F431)+(G431)*(L431))*(L431))/MAX((F431)+2*(G431)*(L431),1E-6),1E-6))</f>
        <v/>
      </c>
      <c r="T431">
        <f>((F431)*(L431)^2)/2+(G431)*(L431)^3/3+(ABS(K431)^2)/($I$5*MAX(((F431)+(G431)*(L431))*(L431),1E-6))</f>
        <v/>
      </c>
      <c r="U431">
        <f>IF($D$20=0,0,IFERROR(Q430-(((R430+R431)/2)*J431)-(IF(O430&gt;O431,$D$8*((O430^2-O431^2)/(2*$I$5)),$D$9*((O431^2-O430^2)/(2*$I$5)))+($D$10*(ABS(I431)/90)*(MAX(O430^2,O431^2)/(2*$I$5))))-Q431,0))</f>
        <v/>
      </c>
      <c r="V431">
        <f>IF($D$20=0,1,IFERROR(IF(ROUND(S431,3)=1,1,IF(AND(ABS(U431)&lt;$D$19,S431&gt;1),1,0)),0))</f>
        <v/>
      </c>
      <c r="W431">
        <f>IF($D$20=0,IFERROR(W432,MAX($D$16,POWER((ABS(K431)^2)/($I$5*MAX(F431,0.1)^2),1/3))),IF(IFERROR(AG432,0)=0,IFERROR(W432,MAX($D$16,POWER((ABS(K431)^2)/($I$5*MAX(F431,0.1)^2),1/3))),IF(OR(IFERROR(W431,0)=0,IFERROR(AD432,0)&gt;1),MAX($D$16,POWER((ABS(K431)^2)/($I$5*MAX(F431,0.1)^2),1/3)),IF(IFERROR(AF431,0)&gt;0,MAX($D$16,IFERROR(W431,0)+((IFERROR(AF431,0))*$D$18*IF((IFERROR(AD431,0))&lt;1,1,-1))),IF(IFERROR(AF431,0)&lt;0,IF(ABS((MAX($D$16,POWER((ABS(K431)^2)/($I$5*MAX(F431,0.1)^2),1/3)))-IFERROR(W431,0))&gt;$D$19,MAX($D$16,IF((MAX($D$16,POWER((ABS(K431)^2)/($I$5*MAX(F431,0.1)^2),1/3)))&gt;IFERROR(W431,0),MIN((MAX($D$16,POWER((ABS(K431)^2)/($I$5*MAX(F431,0.1)^2),1/3))),IFERROR(W431,0)+(MIN(ABS(IFERROR(AF431,0))*$D$18,ABS((MAX($D$16,POWER((ABS(K431)^2)/($I$5*MAX(F431,0.1)^2),1/3)))-IFERROR(W431,0))))),MAX((MAX($D$16,POWER((ABS(K431)^2)/($I$5*MAX(F431,0.1)^2),1/3))),IFERROR(W431,0)-(MIN(ABS(IFERROR(AF431,0))*$D$18,ABS((MAX($D$16,POWER((ABS(K431)^2)/($I$5*MAX(F431,0.1)^2),1/3)))-IFERROR(W431,0))))))),MAX($D$16,POWER((ABS(K431)^2)/($I$5*MAX(F431,0.1)^2),1/3))),MAX($D$16,IFERROR(W431,0)))))))</f>
        <v/>
      </c>
      <c r="X431">
        <f>((F431)+(G431)*(W431))*(W431)</f>
        <v/>
      </c>
      <c r="Y431">
        <f>(((F431)+(G431)*(W431))*(W431))/MAX((F431)+2*(W431)*SQRT(1+(G431)^2),1E-6)</f>
        <v/>
      </c>
      <c r="Z431">
        <f>ABS(K431)/MAX(((F431)+(G431)*(W431))*(W431),1E-6)</f>
        <v/>
      </c>
      <c r="AA431">
        <f>E431+W431</f>
        <v/>
      </c>
      <c r="AB431">
        <f>AA431+((ABS(K431)/MAX(((F431)+(G431)*(W431))*(W431),1E-6))^2)/(2*$I$5)</f>
        <v/>
      </c>
      <c r="AC431">
        <f>((ABS(K431)*$D$6)/(MAX(((F431)+(G431)*(W431))*(W431),1E-6)*MAX(((((F431)+(G431)*(W431))*(W431))/MAX((F431)+2*(W431)*SQRT(1+(G431)^2),1E-6))^(2/3),1E-6)))^2</f>
        <v/>
      </c>
      <c r="AD431">
        <f>ABS(ABS(K431)/MAX(((F431)+(G431)*(W431))*(W431),1E-6))/SQRT($I$5*MAX((((F431)+(G431)*(W431))*(W431))/MAX((F431)+2*(G431)*(W431),1E-6),1E-6))</f>
        <v/>
      </c>
      <c r="AE431">
        <f>((F431)*(W431)^2)/2+(G431)*(W431)^3/3+(ABS(K431)^2)/($I$5*MAX(((F431)+(G431)*(W431))*(W431),1E-6))</f>
        <v/>
      </c>
      <c r="AF431">
        <f>IF($D$20=0,0,IFERROR(AB432+(((AC431+AC432)/2)*J432)+(IF(Z431&gt;Z432,$D$8*((Z431^2-Z432^2)/(2*$I$5)),$D$9*((Z432^2-Z431^2)/(2*$I$5)))+($D$10*(ABS(I432)/90)*(MAX(Z431^2,Z432^2)/(2*$I$5))))-AB431,0))</f>
        <v/>
      </c>
      <c r="AG431">
        <f>IF($D$20=0,1,IFERROR(IF(ROUND(AD431,3)=1,1,IF(AND(ABS(AF431)&lt;$D$19,AD431&lt;1),1,0)),0))</f>
        <v/>
      </c>
      <c r="AH431">
        <f>IFERROR(IF(V32="Supercritical",MAX($D$16,IFERROR(L431,MAX($D$16,POWER((ABS(K431)^2)/($I$5*MAX(F431,0.1)^2),1/3)))),IF(V32="Subcritical",MAX($D$16,IFERROR(W431,MAX($D$16,POWER((ABS(K431)^2)/($I$5*MAX(F431,0.1)^2),1/3)))),IF(AND(IFERROR(V431,0)=1,IFERROR(AG431,0)=1),IF(IFERROR(T431,-1E99)&gt;=IFERROR(AE431,-1E99),MAX($D$16,IFERROR(L431,MAX($D$16,POWER((ABS(K431)^2)/($I$5*MAX(F431,0.1)^2),1/3)))),MAX($D$16,IFERROR(W431,MAX($D$16,POWER((ABS(K431)^2)/($I$5*MAX(F431,0.1)^2),1/3))))),IF(IFERROR(V431,0)=1,MAX($D$16,IFERROR(L431,MAX($D$16,POWER((ABS(K431)^2)/($I$5*MAX(F431,0.1)^2),1/3)))),IF(IFERROR(AG431,0)=1,MAX($D$16,IFERROR(W431,MAX($D$16,POWER((ABS(K431)^2)/($I$5*MAX(F431,0.1)^2),1/3)))),MAX($D$16,POWER((ABS(K431)^2)/($I$5*MAX(F431,0.1)^2),1/3))))))),MAX($D$16,POWER((ABS(K431)^2)/($I$5*MAX(F431,0.1)^2),1/3)))</f>
        <v/>
      </c>
      <c r="AI431">
        <f>E431+AH431</f>
        <v/>
      </c>
      <c r="AJ431">
        <f>AI431+((ABS(K431)/MAX(((F431)+(G431)*(AH431))*(AH431),1E-6))^2)/(2*$I$5)</f>
        <v/>
      </c>
      <c r="AM431" t="n">
        <v>0</v>
      </c>
      <c r="AN431" t="n">
        <v>0</v>
      </c>
      <c r="AO431">
        <f>AM431+AN431</f>
        <v/>
      </c>
      <c r="AP431">
        <f>AP430+AO431</f>
        <v/>
      </c>
      <c r="AQ431">
        <f>ABS(ABS(K431)/MAX(((F431)+(G431)*(AH431))*(AH431),1E-6))/SQRT($I$5*MAX((((F431)+(G431)*(AH431))*(AH431))/MAX((F431)+2*(G431)*(AH431),1E-6),1E-6))</f>
        <v/>
      </c>
      <c r="AR431">
        <f>IF(AQ431&lt;1,"Subcritical","Supercritical")</f>
        <v/>
      </c>
      <c r="AS431">
        <f>((ABS(K431)*$D$6)/(MAX(((F431)+(G431)*(AH431))*(AH431),1E-6)*MAX(((((F431)+(G431)*(AH431))*(AH431))/MAX((F431)+2*(AH431)*SQRT(1+(G431)^2),1E-6))^(2/3),1E-6)))^2</f>
        <v/>
      </c>
    </row>
    <row r="432">
      <c r="A432" t="n">
        <v>283</v>
      </c>
      <c r="B432" t="n">
        <v>281.927</v>
      </c>
      <c r="C432" t="n">
        <v>616307.964</v>
      </c>
      <c r="D432" t="n">
        <v>3097668.465</v>
      </c>
      <c r="E432" t="n">
        <v>632.421</v>
      </c>
      <c r="F432" t="n">
        <v>4.93</v>
      </c>
      <c r="G432" t="n">
        <v>0</v>
      </c>
      <c r="H432" t="inlineStr">
        <is>
          <t>Normal</t>
        </is>
      </c>
      <c r="I432" t="n">
        <v>12.746</v>
      </c>
      <c r="J432">
        <f>B432-B431</f>
        <v/>
      </c>
      <c r="K432">
        <f>MAX(0,K431-AO431)</f>
        <v/>
      </c>
      <c r="L432">
        <f>IF($D$20=0,IFERROR(L431,MAX($D$16,POWER((ABS(K432)^2)/($I$5*MAX(F432,0.1)^2),1/3))),IF(IFERROR(V431,0)=0,IFERROR(L431,MAX($D$16,POWER((ABS(K432)^2)/($I$5*MAX(F432,0.1)^2),1/3))),IF(OR(IFERROR(L432,0)=0,IFERROR(S431,0)&lt;1,IFERROR(S432,0)&lt;1),MAX($D$16,POWER((ABS(K432)^2)/($I$5*MAX(F432,0.1)^2),1/3)),IF(IFERROR(U432,0)&gt;0,MAX($D$16,IFERROR(L432,0)+((IFERROR(U432,0))*$D$18*IF((IFERROR(S432,0))&lt;1,1,-1))),IF(IFERROR(U432,0)&lt;0,IF(ABS((MAX($D$16,POWER((ABS(K432)^2)/($I$5*MAX(F432,0.1)^2),1/3)))-IFERROR(L432,0))&gt;$D$19,MAX($D$16,IF((MAX($D$16,POWER((ABS(K432)^2)/($I$5*MAX(F432,0.1)^2),1/3)))&gt;IFERROR(L432,0),MIN((MAX($D$16,POWER((ABS(K432)^2)/($I$5*MAX(F432,0.1)^2),1/3))),IFERROR(L432,0)+(MIN(ABS(IFERROR(U432,0))*$D$18,ABS((MAX($D$16,POWER((ABS(K432)^2)/($I$5*MAX(F432,0.1)^2),1/3)))-IFERROR(L432,0))))),MAX((MAX($D$16,POWER((ABS(K432)^2)/($I$5*MAX(F432,0.1)^2),1/3))),IFERROR(L432,0)-(MIN(ABS(IFERROR(U432,0))*$D$18,ABS((MAX($D$16,POWER((ABS(K432)^2)/($I$5*MAX(F432,0.1)^2),1/3)))-IFERROR(L432,0))))))),MAX($D$16,POWER((ABS(K432)^2)/($I$5*MAX(F432,0.1)^2),1/3))),MAX($D$16,IFERROR(L432,0)))))))</f>
        <v/>
      </c>
      <c r="M432">
        <f>((F432)+(G432)*(L432))*(L432)</f>
        <v/>
      </c>
      <c r="N432">
        <f>(((F432)+(G432)*(L432))*(L432))/MAX((F432)+2*(L432)*SQRT(1+(G432)^2),1E-6)</f>
        <v/>
      </c>
      <c r="O432">
        <f>ABS(K432)/MAX(((F432)+(G432)*(L432))*(L432),1E-6)</f>
        <v/>
      </c>
      <c r="P432">
        <f>E432+L432</f>
        <v/>
      </c>
      <c r="Q432">
        <f>P432+((ABS(K432)/MAX(((F432)+(G432)*(L432))*(L432),1E-6))^2)/(2*$I$5)</f>
        <v/>
      </c>
      <c r="R432">
        <f>((ABS(K432)*$D$6)/(MAX(((F432)+(G432)*(L432))*(L432),1E-6)*MAX(((((F432)+(G432)*(L432))*(L432))/MAX((F432)+2*(L432)*SQRT(1+(G432)^2),1E-6))^(2/3),1E-6)))^2</f>
        <v/>
      </c>
      <c r="S432">
        <f>ABS(ABS(K432)/MAX(((F432)+(G432)*(L432))*(L432),1E-6))/SQRT($I$5*MAX((((F432)+(G432)*(L432))*(L432))/MAX((F432)+2*(G432)*(L432),1E-6),1E-6))</f>
        <v/>
      </c>
      <c r="T432">
        <f>((F432)*(L432)^2)/2+(G432)*(L432)^3/3+(ABS(K432)^2)/($I$5*MAX(((F432)+(G432)*(L432))*(L432),1E-6))</f>
        <v/>
      </c>
      <c r="U432">
        <f>IF($D$20=0,0,IFERROR(Q431-(((R431+R432)/2)*J432)-(IF(O431&gt;O432,$D$8*((O431^2-O432^2)/(2*$I$5)),$D$9*((O432^2-O431^2)/(2*$I$5)))+($D$10*(ABS(I432)/90)*(MAX(O431^2,O432^2)/(2*$I$5))))-Q432,0))</f>
        <v/>
      </c>
      <c r="V432">
        <f>IF($D$20=0,1,IFERROR(IF(ROUND(S432,3)=1,1,IF(AND(ABS(U432)&lt;$D$19,S432&gt;1),1,0)),0))</f>
        <v/>
      </c>
      <c r="W432">
        <f>IF($D$20=0,IFERROR(W433,MAX($D$16,POWER((ABS(K432)^2)/($I$5*MAX(F432,0.1)^2),1/3))),IF(IFERROR(AG433,0)=0,IFERROR(W433,MAX($D$16,POWER((ABS(K432)^2)/($I$5*MAX(F432,0.1)^2),1/3))),IF(OR(IFERROR(W432,0)=0,IFERROR(AD433,0)&gt;1),MAX($D$16,POWER((ABS(K432)^2)/($I$5*MAX(F432,0.1)^2),1/3)),IF(IFERROR(AF432,0)&gt;0,MAX($D$16,IFERROR(W432,0)+((IFERROR(AF432,0))*$D$18*IF((IFERROR(AD432,0))&lt;1,1,-1))),IF(IFERROR(AF432,0)&lt;0,IF(ABS((MAX($D$16,POWER((ABS(K432)^2)/($I$5*MAX(F432,0.1)^2),1/3)))-IFERROR(W432,0))&gt;$D$19,MAX($D$16,IF((MAX($D$16,POWER((ABS(K432)^2)/($I$5*MAX(F432,0.1)^2),1/3)))&gt;IFERROR(W432,0),MIN((MAX($D$16,POWER((ABS(K432)^2)/($I$5*MAX(F432,0.1)^2),1/3))),IFERROR(W432,0)+(MIN(ABS(IFERROR(AF432,0))*$D$18,ABS((MAX($D$16,POWER((ABS(K432)^2)/($I$5*MAX(F432,0.1)^2),1/3)))-IFERROR(W432,0))))),MAX((MAX($D$16,POWER((ABS(K432)^2)/($I$5*MAX(F432,0.1)^2),1/3))),IFERROR(W432,0)-(MIN(ABS(IFERROR(AF432,0))*$D$18,ABS((MAX($D$16,POWER((ABS(K432)^2)/($I$5*MAX(F432,0.1)^2),1/3)))-IFERROR(W432,0))))))),MAX($D$16,POWER((ABS(K432)^2)/($I$5*MAX(F432,0.1)^2),1/3))),MAX($D$16,IFERROR(W432,0)))))))</f>
        <v/>
      </c>
      <c r="X432">
        <f>((F432)+(G432)*(W432))*(W432)</f>
        <v/>
      </c>
      <c r="Y432">
        <f>(((F432)+(G432)*(W432))*(W432))/MAX((F432)+2*(W432)*SQRT(1+(G432)^2),1E-6)</f>
        <v/>
      </c>
      <c r="Z432">
        <f>ABS(K432)/MAX(((F432)+(G432)*(W432))*(W432),1E-6)</f>
        <v/>
      </c>
      <c r="AA432">
        <f>E432+W432</f>
        <v/>
      </c>
      <c r="AB432">
        <f>AA432+((ABS(K432)/MAX(((F432)+(G432)*(W432))*(W432),1E-6))^2)/(2*$I$5)</f>
        <v/>
      </c>
      <c r="AC432">
        <f>((ABS(K432)*$D$6)/(MAX(((F432)+(G432)*(W432))*(W432),1E-6)*MAX(((((F432)+(G432)*(W432))*(W432))/MAX((F432)+2*(W432)*SQRT(1+(G432)^2),1E-6))^(2/3),1E-6)))^2</f>
        <v/>
      </c>
      <c r="AD432">
        <f>ABS(ABS(K432)/MAX(((F432)+(G432)*(W432))*(W432),1E-6))/SQRT($I$5*MAX((((F432)+(G432)*(W432))*(W432))/MAX((F432)+2*(G432)*(W432),1E-6),1E-6))</f>
        <v/>
      </c>
      <c r="AE432">
        <f>((F432)*(W432)^2)/2+(G432)*(W432)^3/3+(ABS(K432)^2)/($I$5*MAX(((F432)+(G432)*(W432))*(W432),1E-6))</f>
        <v/>
      </c>
      <c r="AF432">
        <f>IF($D$20=0,0,IFERROR(AB433+(((AC432+AC433)/2)*J433)+(IF(Z432&gt;Z433,$D$8*((Z432^2-Z433^2)/(2*$I$5)),$D$9*((Z433^2-Z432^2)/(2*$I$5)))+($D$10*(ABS(I433)/90)*(MAX(Z432^2,Z433^2)/(2*$I$5))))-AB432,0))</f>
        <v/>
      </c>
      <c r="AG432">
        <f>IF($D$20=0,1,IFERROR(IF(ROUND(AD432,3)=1,1,IF(AND(ABS(AF432)&lt;$D$19,AD432&lt;1),1,0)),0))</f>
        <v/>
      </c>
      <c r="AH432">
        <f>IFERROR(IF(V32="Supercritical",MAX($D$16,IFERROR(L432,MAX($D$16,POWER((ABS(K432)^2)/($I$5*MAX(F432,0.1)^2),1/3)))),IF(V32="Subcritical",MAX($D$16,IFERROR(W432,MAX($D$16,POWER((ABS(K432)^2)/($I$5*MAX(F432,0.1)^2),1/3)))),IF(AND(IFERROR(V432,0)=1,IFERROR(AG432,0)=1),IF(IFERROR(T432,-1E99)&gt;=IFERROR(AE432,-1E99),MAX($D$16,IFERROR(L432,MAX($D$16,POWER((ABS(K432)^2)/($I$5*MAX(F432,0.1)^2),1/3)))),MAX($D$16,IFERROR(W432,MAX($D$16,POWER((ABS(K432)^2)/($I$5*MAX(F432,0.1)^2),1/3))))),IF(IFERROR(V432,0)=1,MAX($D$16,IFERROR(L432,MAX($D$16,POWER((ABS(K432)^2)/($I$5*MAX(F432,0.1)^2),1/3)))),IF(IFERROR(AG432,0)=1,MAX($D$16,IFERROR(W432,MAX($D$16,POWER((ABS(K432)^2)/($I$5*MAX(F432,0.1)^2),1/3)))),MAX($D$16,POWER((ABS(K432)^2)/($I$5*MAX(F432,0.1)^2),1/3))))))),MAX($D$16,POWER((ABS(K432)^2)/($I$5*MAX(F432,0.1)^2),1/3)))</f>
        <v/>
      </c>
      <c r="AI432">
        <f>E432+AH432</f>
        <v/>
      </c>
      <c r="AJ432">
        <f>AI432+((ABS(K432)/MAX(((F432)+(G432)*(AH432))*(AH432),1E-6))^2)/(2*$I$5)</f>
        <v/>
      </c>
      <c r="AM432" t="n">
        <v>0</v>
      </c>
      <c r="AN432" t="n">
        <v>0</v>
      </c>
      <c r="AO432">
        <f>AM432+AN432</f>
        <v/>
      </c>
      <c r="AP432">
        <f>AP431+AO432</f>
        <v/>
      </c>
      <c r="AQ432">
        <f>ABS(ABS(K432)/MAX(((F432)+(G432)*(AH432))*(AH432),1E-6))/SQRT($I$5*MAX((((F432)+(G432)*(AH432))*(AH432))/MAX((F432)+2*(G432)*(AH432),1E-6),1E-6))</f>
        <v/>
      </c>
      <c r="AR432">
        <f>IF(AQ432&lt;1,"Subcritical","Supercritical")</f>
        <v/>
      </c>
      <c r="AS432">
        <f>((ABS(K432)*$D$6)/(MAX(((F432)+(G432)*(AH432))*(AH432),1E-6)*MAX(((((F432)+(G432)*(AH432))*(AH432))/MAX((F432)+2*(AH432)*SQRT(1+(G432)^2),1E-6))^(2/3),1E-6)))^2</f>
        <v/>
      </c>
    </row>
    <row r="433">
      <c r="A433" t="n">
        <v>284</v>
      </c>
      <c r="B433" t="n">
        <v>282.895</v>
      </c>
      <c r="C433" t="n">
        <v>616307.279</v>
      </c>
      <c r="D433" t="n">
        <v>3097667.781</v>
      </c>
      <c r="E433" t="n">
        <v>632.4204999999999</v>
      </c>
      <c r="F433" t="n">
        <v>5.2</v>
      </c>
      <c r="G433" t="n">
        <v>0</v>
      </c>
      <c r="H433" t="inlineStr">
        <is>
          <t>Normal</t>
        </is>
      </c>
      <c r="I433" t="n">
        <v>16.733</v>
      </c>
      <c r="J433">
        <f>B433-B432</f>
        <v/>
      </c>
      <c r="K433">
        <f>MAX(0,K432-AO432)</f>
        <v/>
      </c>
      <c r="L433">
        <f>IF($D$20=0,IFERROR(L432,MAX($D$16,POWER((ABS(K433)^2)/($I$5*MAX(F433,0.1)^2),1/3))),IF(IFERROR(V432,0)=0,IFERROR(L432,MAX($D$16,POWER((ABS(K433)^2)/($I$5*MAX(F433,0.1)^2),1/3))),IF(OR(IFERROR(L433,0)=0,IFERROR(S432,0)&lt;1,IFERROR(S433,0)&lt;1),MAX($D$16,POWER((ABS(K433)^2)/($I$5*MAX(F433,0.1)^2),1/3)),IF(IFERROR(U433,0)&gt;0,MAX($D$16,IFERROR(L433,0)+((IFERROR(U433,0))*$D$18*IF((IFERROR(S433,0))&lt;1,1,-1))),IF(IFERROR(U433,0)&lt;0,IF(ABS((MAX($D$16,POWER((ABS(K433)^2)/($I$5*MAX(F433,0.1)^2),1/3)))-IFERROR(L433,0))&gt;$D$19,MAX($D$16,IF((MAX($D$16,POWER((ABS(K433)^2)/($I$5*MAX(F433,0.1)^2),1/3)))&gt;IFERROR(L433,0),MIN((MAX($D$16,POWER((ABS(K433)^2)/($I$5*MAX(F433,0.1)^2),1/3))),IFERROR(L433,0)+(MIN(ABS(IFERROR(U433,0))*$D$18,ABS((MAX($D$16,POWER((ABS(K433)^2)/($I$5*MAX(F433,0.1)^2),1/3)))-IFERROR(L433,0))))),MAX((MAX($D$16,POWER((ABS(K433)^2)/($I$5*MAX(F433,0.1)^2),1/3))),IFERROR(L433,0)-(MIN(ABS(IFERROR(U433,0))*$D$18,ABS((MAX($D$16,POWER((ABS(K433)^2)/($I$5*MAX(F433,0.1)^2),1/3)))-IFERROR(L433,0))))))),MAX($D$16,POWER((ABS(K433)^2)/($I$5*MAX(F433,0.1)^2),1/3))),MAX($D$16,IFERROR(L433,0)))))))</f>
        <v/>
      </c>
      <c r="M433">
        <f>((F433)+(G433)*(L433))*(L433)</f>
        <v/>
      </c>
      <c r="N433">
        <f>(((F433)+(G433)*(L433))*(L433))/MAX((F433)+2*(L433)*SQRT(1+(G433)^2),1E-6)</f>
        <v/>
      </c>
      <c r="O433">
        <f>ABS(K433)/MAX(((F433)+(G433)*(L433))*(L433),1E-6)</f>
        <v/>
      </c>
      <c r="P433">
        <f>E433+L433</f>
        <v/>
      </c>
      <c r="Q433">
        <f>P433+((ABS(K433)/MAX(((F433)+(G433)*(L433))*(L433),1E-6))^2)/(2*$I$5)</f>
        <v/>
      </c>
      <c r="R433">
        <f>((ABS(K433)*$D$6)/(MAX(((F433)+(G433)*(L433))*(L433),1E-6)*MAX(((((F433)+(G433)*(L433))*(L433))/MAX((F433)+2*(L433)*SQRT(1+(G433)^2),1E-6))^(2/3),1E-6)))^2</f>
        <v/>
      </c>
      <c r="S433">
        <f>ABS(ABS(K433)/MAX(((F433)+(G433)*(L433))*(L433),1E-6))/SQRT($I$5*MAX((((F433)+(G433)*(L433))*(L433))/MAX((F433)+2*(G433)*(L433),1E-6),1E-6))</f>
        <v/>
      </c>
      <c r="T433">
        <f>((F433)*(L433)^2)/2+(G433)*(L433)^3/3+(ABS(K433)^2)/($I$5*MAX(((F433)+(G433)*(L433))*(L433),1E-6))</f>
        <v/>
      </c>
      <c r="U433">
        <f>IF($D$20=0,0,IFERROR(Q432-(((R432+R433)/2)*J433)-(IF(O432&gt;O433,$D$8*((O432^2-O433^2)/(2*$I$5)),$D$9*((O433^2-O432^2)/(2*$I$5)))+($D$10*(ABS(I433)/90)*(MAX(O432^2,O433^2)/(2*$I$5))))-Q433,0))</f>
        <v/>
      </c>
      <c r="V433">
        <f>IF($D$20=0,1,IFERROR(IF(ROUND(S433,3)=1,1,IF(AND(ABS(U433)&lt;$D$19,S433&gt;1),1,0)),0))</f>
        <v/>
      </c>
      <c r="W433">
        <f>IF($D$20=0,IFERROR(W434,MAX($D$16,POWER((ABS(K433)^2)/($I$5*MAX(F433,0.1)^2),1/3))),IF(IFERROR(AG434,0)=0,IFERROR(W434,MAX($D$16,POWER((ABS(K433)^2)/($I$5*MAX(F433,0.1)^2),1/3))),IF(OR(IFERROR(W433,0)=0,IFERROR(AD434,0)&gt;1),MAX($D$16,POWER((ABS(K433)^2)/($I$5*MAX(F433,0.1)^2),1/3)),IF(IFERROR(AF433,0)&gt;0,MAX($D$16,IFERROR(W433,0)+((IFERROR(AF433,0))*$D$18*IF((IFERROR(AD433,0))&lt;1,1,-1))),IF(IFERROR(AF433,0)&lt;0,IF(ABS((MAX($D$16,POWER((ABS(K433)^2)/($I$5*MAX(F433,0.1)^2),1/3)))-IFERROR(W433,0))&gt;$D$19,MAX($D$16,IF((MAX($D$16,POWER((ABS(K433)^2)/($I$5*MAX(F433,0.1)^2),1/3)))&gt;IFERROR(W433,0),MIN((MAX($D$16,POWER((ABS(K433)^2)/($I$5*MAX(F433,0.1)^2),1/3))),IFERROR(W433,0)+(MIN(ABS(IFERROR(AF433,0))*$D$18,ABS((MAX($D$16,POWER((ABS(K433)^2)/($I$5*MAX(F433,0.1)^2),1/3)))-IFERROR(W433,0))))),MAX((MAX($D$16,POWER((ABS(K433)^2)/($I$5*MAX(F433,0.1)^2),1/3))),IFERROR(W433,0)-(MIN(ABS(IFERROR(AF433,0))*$D$18,ABS((MAX($D$16,POWER((ABS(K433)^2)/($I$5*MAX(F433,0.1)^2),1/3)))-IFERROR(W433,0))))))),MAX($D$16,POWER((ABS(K433)^2)/($I$5*MAX(F433,0.1)^2),1/3))),MAX($D$16,IFERROR(W433,0)))))))</f>
        <v/>
      </c>
      <c r="X433">
        <f>((F433)+(G433)*(W433))*(W433)</f>
        <v/>
      </c>
      <c r="Y433">
        <f>(((F433)+(G433)*(W433))*(W433))/MAX((F433)+2*(W433)*SQRT(1+(G433)^2),1E-6)</f>
        <v/>
      </c>
      <c r="Z433">
        <f>ABS(K433)/MAX(((F433)+(G433)*(W433))*(W433),1E-6)</f>
        <v/>
      </c>
      <c r="AA433">
        <f>E433+W433</f>
        <v/>
      </c>
      <c r="AB433">
        <f>AA433+((ABS(K433)/MAX(((F433)+(G433)*(W433))*(W433),1E-6))^2)/(2*$I$5)</f>
        <v/>
      </c>
      <c r="AC433">
        <f>((ABS(K433)*$D$6)/(MAX(((F433)+(G433)*(W433))*(W433),1E-6)*MAX(((((F433)+(G433)*(W433))*(W433))/MAX((F433)+2*(W433)*SQRT(1+(G433)^2),1E-6))^(2/3),1E-6)))^2</f>
        <v/>
      </c>
      <c r="AD433">
        <f>ABS(ABS(K433)/MAX(((F433)+(G433)*(W433))*(W433),1E-6))/SQRT($I$5*MAX((((F433)+(G433)*(W433))*(W433))/MAX((F433)+2*(G433)*(W433),1E-6),1E-6))</f>
        <v/>
      </c>
      <c r="AE433">
        <f>((F433)*(W433)^2)/2+(G433)*(W433)^3/3+(ABS(K433)^2)/($I$5*MAX(((F433)+(G433)*(W433))*(W433),1E-6))</f>
        <v/>
      </c>
      <c r="AF433">
        <f>IF($D$20=0,0,IFERROR(AB434+(((AC433+AC434)/2)*J434)+(IF(Z433&gt;Z434,$D$8*((Z433^2-Z434^2)/(2*$I$5)),$D$9*((Z434^2-Z433^2)/(2*$I$5)))+($D$10*(ABS(I434)/90)*(MAX(Z433^2,Z434^2)/(2*$I$5))))-AB433,0))</f>
        <v/>
      </c>
      <c r="AG433">
        <f>IF($D$20=0,1,IFERROR(IF(ROUND(AD433,3)=1,1,IF(AND(ABS(AF433)&lt;$D$19,AD433&lt;1),1,0)),0))</f>
        <v/>
      </c>
      <c r="AH433">
        <f>IFERROR(IF(V32="Supercritical",MAX($D$16,IFERROR(L433,MAX($D$16,POWER((ABS(K433)^2)/($I$5*MAX(F433,0.1)^2),1/3)))),IF(V32="Subcritical",MAX($D$16,IFERROR(W433,MAX($D$16,POWER((ABS(K433)^2)/($I$5*MAX(F433,0.1)^2),1/3)))),IF(AND(IFERROR(V433,0)=1,IFERROR(AG433,0)=1),IF(IFERROR(T433,-1E99)&gt;=IFERROR(AE433,-1E99),MAX($D$16,IFERROR(L433,MAX($D$16,POWER((ABS(K433)^2)/($I$5*MAX(F433,0.1)^2),1/3)))),MAX($D$16,IFERROR(W433,MAX($D$16,POWER((ABS(K433)^2)/($I$5*MAX(F433,0.1)^2),1/3))))),IF(IFERROR(V433,0)=1,MAX($D$16,IFERROR(L433,MAX($D$16,POWER((ABS(K433)^2)/($I$5*MAX(F433,0.1)^2),1/3)))),IF(IFERROR(AG433,0)=1,MAX($D$16,IFERROR(W433,MAX($D$16,POWER((ABS(K433)^2)/($I$5*MAX(F433,0.1)^2),1/3)))),MAX($D$16,POWER((ABS(K433)^2)/($I$5*MAX(F433,0.1)^2),1/3))))))),MAX($D$16,POWER((ABS(K433)^2)/($I$5*MAX(F433,0.1)^2),1/3)))</f>
        <v/>
      </c>
      <c r="AI433">
        <f>E433+AH433</f>
        <v/>
      </c>
      <c r="AJ433">
        <f>AI433+((ABS(K433)/MAX(((F433)+(G433)*(AH433))*(AH433),1E-6))^2)/(2*$I$5)</f>
        <v/>
      </c>
      <c r="AM433" t="n">
        <v>0</v>
      </c>
      <c r="AN433" t="n">
        <v>0</v>
      </c>
      <c r="AO433">
        <f>AM433+AN433</f>
        <v/>
      </c>
      <c r="AP433">
        <f>AP432+AO433</f>
        <v/>
      </c>
      <c r="AQ433">
        <f>ABS(ABS(K433)/MAX(((F433)+(G433)*(AH433))*(AH433),1E-6))/SQRT($I$5*MAX((((F433)+(G433)*(AH433))*(AH433))/MAX((F433)+2*(G433)*(AH433),1E-6),1E-6))</f>
        <v/>
      </c>
      <c r="AR433">
        <f>IF(AQ433&lt;1,"Subcritical","Supercritical")</f>
        <v/>
      </c>
      <c r="AS433">
        <f>((ABS(K433)*$D$6)/(MAX(((F433)+(G433)*(AH433))*(AH433),1E-6)*MAX(((((F433)+(G433)*(AH433))*(AH433))/MAX((F433)+2*(AH433)*SQRT(1+(G433)^2),1E-6))^(2/3),1E-6)))^2</f>
        <v/>
      </c>
    </row>
    <row r="434">
      <c r="A434" t="n">
        <v>285</v>
      </c>
      <c r="B434" t="n">
        <v>283.895</v>
      </c>
      <c r="C434" t="n">
        <v>616306.8050000001</v>
      </c>
      <c r="D434" t="n">
        <v>3097666.901</v>
      </c>
      <c r="E434" t="n">
        <v>632.42</v>
      </c>
      <c r="F434" t="n">
        <v>5.2</v>
      </c>
      <c r="G434" t="n">
        <v>0</v>
      </c>
      <c r="H434" t="inlineStr">
        <is>
          <t>Normal</t>
        </is>
      </c>
      <c r="I434" t="n">
        <v>0.027</v>
      </c>
      <c r="J434">
        <f>B434-B433</f>
        <v/>
      </c>
      <c r="K434">
        <f>MAX(0,K433-AO433)</f>
        <v/>
      </c>
      <c r="L434">
        <f>IF($D$20=0,IFERROR(L433,MAX($D$16,POWER((ABS(K434)^2)/($I$5*MAX(F434,0.1)^2),1/3))),IF(IFERROR(V433,0)=0,IFERROR(L433,MAX($D$16,POWER((ABS(K434)^2)/($I$5*MAX(F434,0.1)^2),1/3))),IF(OR(IFERROR(L434,0)=0,IFERROR(S433,0)&lt;1,IFERROR(S434,0)&lt;1),MAX($D$16,POWER((ABS(K434)^2)/($I$5*MAX(F434,0.1)^2),1/3)),IF(IFERROR(U434,0)&gt;0,MAX($D$16,IFERROR(L434,0)+((IFERROR(U434,0))*$D$18*IF((IFERROR(S434,0))&lt;1,1,-1))),IF(IFERROR(U434,0)&lt;0,IF(ABS((MAX($D$16,POWER((ABS(K434)^2)/($I$5*MAX(F434,0.1)^2),1/3)))-IFERROR(L434,0))&gt;$D$19,MAX($D$16,IF((MAX($D$16,POWER((ABS(K434)^2)/($I$5*MAX(F434,0.1)^2),1/3)))&gt;IFERROR(L434,0),MIN((MAX($D$16,POWER((ABS(K434)^2)/($I$5*MAX(F434,0.1)^2),1/3))),IFERROR(L434,0)+(MIN(ABS(IFERROR(U434,0))*$D$18,ABS((MAX($D$16,POWER((ABS(K434)^2)/($I$5*MAX(F434,0.1)^2),1/3)))-IFERROR(L434,0))))),MAX((MAX($D$16,POWER((ABS(K434)^2)/($I$5*MAX(F434,0.1)^2),1/3))),IFERROR(L434,0)-(MIN(ABS(IFERROR(U434,0))*$D$18,ABS((MAX($D$16,POWER((ABS(K434)^2)/($I$5*MAX(F434,0.1)^2),1/3)))-IFERROR(L434,0))))))),MAX($D$16,POWER((ABS(K434)^2)/($I$5*MAX(F434,0.1)^2),1/3))),MAX($D$16,IFERROR(L434,0)))))))</f>
        <v/>
      </c>
      <c r="M434">
        <f>((F434)+(G434)*(L434))*(L434)</f>
        <v/>
      </c>
      <c r="N434">
        <f>(((F434)+(G434)*(L434))*(L434))/MAX((F434)+2*(L434)*SQRT(1+(G434)^2),1E-6)</f>
        <v/>
      </c>
      <c r="O434">
        <f>ABS(K434)/MAX(((F434)+(G434)*(L434))*(L434),1E-6)</f>
        <v/>
      </c>
      <c r="P434">
        <f>E434+L434</f>
        <v/>
      </c>
      <c r="Q434">
        <f>P434+((ABS(K434)/MAX(((F434)+(G434)*(L434))*(L434),1E-6))^2)/(2*$I$5)</f>
        <v/>
      </c>
      <c r="R434">
        <f>((ABS(K434)*$D$6)/(MAX(((F434)+(G434)*(L434))*(L434),1E-6)*MAX(((((F434)+(G434)*(L434))*(L434))/MAX((F434)+2*(L434)*SQRT(1+(G434)^2),1E-6))^(2/3),1E-6)))^2</f>
        <v/>
      </c>
      <c r="S434">
        <f>ABS(ABS(K434)/MAX(((F434)+(G434)*(L434))*(L434),1E-6))/SQRT($I$5*MAX((((F434)+(G434)*(L434))*(L434))/MAX((F434)+2*(G434)*(L434),1E-6),1E-6))</f>
        <v/>
      </c>
      <c r="T434">
        <f>((F434)*(L434)^2)/2+(G434)*(L434)^3/3+(ABS(K434)^2)/($I$5*MAX(((F434)+(G434)*(L434))*(L434),1E-6))</f>
        <v/>
      </c>
      <c r="U434">
        <f>IF($D$20=0,0,IFERROR(Q433-(((R433+R434)/2)*J434)-(IF(O433&gt;O434,$D$8*((O433^2-O434^2)/(2*$I$5)),$D$9*((O434^2-O433^2)/(2*$I$5)))+($D$10*(ABS(I434)/90)*(MAX(O433^2,O434^2)/(2*$I$5))))-Q434,0))</f>
        <v/>
      </c>
      <c r="V434">
        <f>IF($D$20=0,1,IFERROR(IF(ROUND(S434,3)=1,1,IF(AND(ABS(U434)&lt;$D$19,S434&gt;1),1,0)),0))</f>
        <v/>
      </c>
      <c r="W434">
        <f>IF($D$20=0,IFERROR(W435,MAX($D$16,POWER((ABS(K434)^2)/($I$5*MAX(F434,0.1)^2),1/3))),IF(IFERROR(AG435,0)=0,IFERROR(W435,MAX($D$16,POWER((ABS(K434)^2)/($I$5*MAX(F434,0.1)^2),1/3))),IF(OR(IFERROR(W434,0)=0,IFERROR(AD435,0)&gt;1),MAX($D$16,POWER((ABS(K434)^2)/($I$5*MAX(F434,0.1)^2),1/3)),IF(IFERROR(AF434,0)&gt;0,MAX($D$16,IFERROR(W434,0)+((IFERROR(AF434,0))*$D$18*IF((IFERROR(AD434,0))&lt;1,1,-1))),IF(IFERROR(AF434,0)&lt;0,IF(ABS((MAX($D$16,POWER((ABS(K434)^2)/($I$5*MAX(F434,0.1)^2),1/3)))-IFERROR(W434,0))&gt;$D$19,MAX($D$16,IF((MAX($D$16,POWER((ABS(K434)^2)/($I$5*MAX(F434,0.1)^2),1/3)))&gt;IFERROR(W434,0),MIN((MAX($D$16,POWER((ABS(K434)^2)/($I$5*MAX(F434,0.1)^2),1/3))),IFERROR(W434,0)+(MIN(ABS(IFERROR(AF434,0))*$D$18,ABS((MAX($D$16,POWER((ABS(K434)^2)/($I$5*MAX(F434,0.1)^2),1/3)))-IFERROR(W434,0))))),MAX((MAX($D$16,POWER((ABS(K434)^2)/($I$5*MAX(F434,0.1)^2),1/3))),IFERROR(W434,0)-(MIN(ABS(IFERROR(AF434,0))*$D$18,ABS((MAX($D$16,POWER((ABS(K434)^2)/($I$5*MAX(F434,0.1)^2),1/3)))-IFERROR(W434,0))))))),MAX($D$16,POWER((ABS(K434)^2)/($I$5*MAX(F434,0.1)^2),1/3))),MAX($D$16,IFERROR(W434,0)))))))</f>
        <v/>
      </c>
      <c r="X434">
        <f>((F434)+(G434)*(W434))*(W434)</f>
        <v/>
      </c>
      <c r="Y434">
        <f>(((F434)+(G434)*(W434))*(W434))/MAX((F434)+2*(W434)*SQRT(1+(G434)^2),1E-6)</f>
        <v/>
      </c>
      <c r="Z434">
        <f>ABS(K434)/MAX(((F434)+(G434)*(W434))*(W434),1E-6)</f>
        <v/>
      </c>
      <c r="AA434">
        <f>E434+W434</f>
        <v/>
      </c>
      <c r="AB434">
        <f>AA434+((ABS(K434)/MAX(((F434)+(G434)*(W434))*(W434),1E-6))^2)/(2*$I$5)</f>
        <v/>
      </c>
      <c r="AC434">
        <f>((ABS(K434)*$D$6)/(MAX(((F434)+(G434)*(W434))*(W434),1E-6)*MAX(((((F434)+(G434)*(W434))*(W434))/MAX((F434)+2*(W434)*SQRT(1+(G434)^2),1E-6))^(2/3),1E-6)))^2</f>
        <v/>
      </c>
      <c r="AD434">
        <f>ABS(ABS(K434)/MAX(((F434)+(G434)*(W434))*(W434),1E-6))/SQRT($I$5*MAX((((F434)+(G434)*(W434))*(W434))/MAX((F434)+2*(G434)*(W434),1E-6),1E-6))</f>
        <v/>
      </c>
      <c r="AE434">
        <f>((F434)*(W434)^2)/2+(G434)*(W434)^3/3+(ABS(K434)^2)/($I$5*MAX(((F434)+(G434)*(W434))*(W434),1E-6))</f>
        <v/>
      </c>
      <c r="AF434">
        <f>IF($D$20=0,0,IFERROR(AB435+(((AC434+AC435)/2)*J435)+(IF(Z434&gt;Z435,$D$8*((Z434^2-Z435^2)/(2*$I$5)),$D$9*((Z435^2-Z434^2)/(2*$I$5)))+($D$10*(ABS(I435)/90)*(MAX(Z434^2,Z435^2)/(2*$I$5))))-AB434,0))</f>
        <v/>
      </c>
      <c r="AG434">
        <f>IF($D$20=0,1,IFERROR(IF(ROUND(AD434,3)=1,1,IF(AND(ABS(AF434)&lt;$D$19,AD434&lt;1),1,0)),0))</f>
        <v/>
      </c>
      <c r="AH434">
        <f>IFERROR(IF(V32="Supercritical",MAX($D$16,IFERROR(L434,MAX($D$16,POWER((ABS(K434)^2)/($I$5*MAX(F434,0.1)^2),1/3)))),IF(V32="Subcritical",MAX($D$16,IFERROR(W434,MAX($D$16,POWER((ABS(K434)^2)/($I$5*MAX(F434,0.1)^2),1/3)))),IF(AND(IFERROR(V434,0)=1,IFERROR(AG434,0)=1),IF(IFERROR(T434,-1E99)&gt;=IFERROR(AE434,-1E99),MAX($D$16,IFERROR(L434,MAX($D$16,POWER((ABS(K434)^2)/($I$5*MAX(F434,0.1)^2),1/3)))),MAX($D$16,IFERROR(W434,MAX($D$16,POWER((ABS(K434)^2)/($I$5*MAX(F434,0.1)^2),1/3))))),IF(IFERROR(V434,0)=1,MAX($D$16,IFERROR(L434,MAX($D$16,POWER((ABS(K434)^2)/($I$5*MAX(F434,0.1)^2),1/3)))),IF(IFERROR(AG434,0)=1,MAX($D$16,IFERROR(W434,MAX($D$16,POWER((ABS(K434)^2)/($I$5*MAX(F434,0.1)^2),1/3)))),MAX($D$16,POWER((ABS(K434)^2)/($I$5*MAX(F434,0.1)^2),1/3))))))),MAX($D$16,POWER((ABS(K434)^2)/($I$5*MAX(F434,0.1)^2),1/3)))</f>
        <v/>
      </c>
      <c r="AI434">
        <f>E434+AH434</f>
        <v/>
      </c>
      <c r="AJ434">
        <f>AI434+((ABS(K434)/MAX(((F434)+(G434)*(AH434))*(AH434),1E-6))^2)/(2*$I$5)</f>
        <v/>
      </c>
      <c r="AM434" t="n">
        <v>0</v>
      </c>
      <c r="AN434" t="n">
        <v>0</v>
      </c>
      <c r="AO434">
        <f>AM434+AN434</f>
        <v/>
      </c>
      <c r="AP434">
        <f>AP433+AO434</f>
        <v/>
      </c>
      <c r="AQ434">
        <f>ABS(ABS(K434)/MAX(((F434)+(G434)*(AH434))*(AH434),1E-6))/SQRT($I$5*MAX((((F434)+(G434)*(AH434))*(AH434))/MAX((F434)+2*(G434)*(AH434),1E-6),1E-6))</f>
        <v/>
      </c>
      <c r="AR434">
        <f>IF(AQ434&lt;1,"Subcritical","Supercritical")</f>
        <v/>
      </c>
      <c r="AS434">
        <f>((ABS(K434)*$D$6)/(MAX(((F434)+(G434)*(AH434))*(AH434),1E-6)*MAX(((((F434)+(G434)*(AH434))*(AH434))/MAX((F434)+2*(AH434)*SQRT(1+(G434)^2),1E-6))^(2/3),1E-6)))^2</f>
        <v/>
      </c>
    </row>
    <row r="435">
      <c r="A435" t="n">
        <v>286</v>
      </c>
      <c r="B435" t="n">
        <v>284.895</v>
      </c>
      <c r="C435" t="n">
        <v>616306.331</v>
      </c>
      <c r="D435" t="n">
        <v>3097666.02</v>
      </c>
      <c r="E435" t="n">
        <v>632.4195</v>
      </c>
      <c r="F435" t="n">
        <v>5.2</v>
      </c>
      <c r="G435" t="n">
        <v>0</v>
      </c>
      <c r="H435" t="inlineStr">
        <is>
          <t>Normal</t>
        </is>
      </c>
      <c r="I435" t="n">
        <v>0.027</v>
      </c>
      <c r="J435">
        <f>B435-B434</f>
        <v/>
      </c>
      <c r="K435">
        <f>MAX(0,K434-AO434)</f>
        <v/>
      </c>
      <c r="L435">
        <f>IF($D$20=0,IFERROR(L434,MAX($D$16,POWER((ABS(K435)^2)/($I$5*MAX(F435,0.1)^2),1/3))),IF(IFERROR(V434,0)=0,IFERROR(L434,MAX($D$16,POWER((ABS(K435)^2)/($I$5*MAX(F435,0.1)^2),1/3))),IF(OR(IFERROR(L435,0)=0,IFERROR(S434,0)&lt;1,IFERROR(S435,0)&lt;1),MAX($D$16,POWER((ABS(K435)^2)/($I$5*MAX(F435,0.1)^2),1/3)),IF(IFERROR(U435,0)&gt;0,MAX($D$16,IFERROR(L435,0)+((IFERROR(U435,0))*$D$18*IF((IFERROR(S435,0))&lt;1,1,-1))),IF(IFERROR(U435,0)&lt;0,IF(ABS((MAX($D$16,POWER((ABS(K435)^2)/($I$5*MAX(F435,0.1)^2),1/3)))-IFERROR(L435,0))&gt;$D$19,MAX($D$16,IF((MAX($D$16,POWER((ABS(K435)^2)/($I$5*MAX(F435,0.1)^2),1/3)))&gt;IFERROR(L435,0),MIN((MAX($D$16,POWER((ABS(K435)^2)/($I$5*MAX(F435,0.1)^2),1/3))),IFERROR(L435,0)+(MIN(ABS(IFERROR(U435,0))*$D$18,ABS((MAX($D$16,POWER((ABS(K435)^2)/($I$5*MAX(F435,0.1)^2),1/3)))-IFERROR(L435,0))))),MAX((MAX($D$16,POWER((ABS(K435)^2)/($I$5*MAX(F435,0.1)^2),1/3))),IFERROR(L435,0)-(MIN(ABS(IFERROR(U435,0))*$D$18,ABS((MAX($D$16,POWER((ABS(K435)^2)/($I$5*MAX(F435,0.1)^2),1/3)))-IFERROR(L435,0))))))),MAX($D$16,POWER((ABS(K435)^2)/($I$5*MAX(F435,0.1)^2),1/3))),MAX($D$16,IFERROR(L435,0)))))))</f>
        <v/>
      </c>
      <c r="M435">
        <f>((F435)+(G435)*(L435))*(L435)</f>
        <v/>
      </c>
      <c r="N435">
        <f>(((F435)+(G435)*(L435))*(L435))/MAX((F435)+2*(L435)*SQRT(1+(G435)^2),1E-6)</f>
        <v/>
      </c>
      <c r="O435">
        <f>ABS(K435)/MAX(((F435)+(G435)*(L435))*(L435),1E-6)</f>
        <v/>
      </c>
      <c r="P435">
        <f>E435+L435</f>
        <v/>
      </c>
      <c r="Q435">
        <f>P435+((ABS(K435)/MAX(((F435)+(G435)*(L435))*(L435),1E-6))^2)/(2*$I$5)</f>
        <v/>
      </c>
      <c r="R435">
        <f>((ABS(K435)*$D$6)/(MAX(((F435)+(G435)*(L435))*(L435),1E-6)*MAX(((((F435)+(G435)*(L435))*(L435))/MAX((F435)+2*(L435)*SQRT(1+(G435)^2),1E-6))^(2/3),1E-6)))^2</f>
        <v/>
      </c>
      <c r="S435">
        <f>ABS(ABS(K435)/MAX(((F435)+(G435)*(L435))*(L435),1E-6))/SQRT($I$5*MAX((((F435)+(G435)*(L435))*(L435))/MAX((F435)+2*(G435)*(L435),1E-6),1E-6))</f>
        <v/>
      </c>
      <c r="T435">
        <f>((F435)*(L435)^2)/2+(G435)*(L435)^3/3+(ABS(K435)^2)/($I$5*MAX(((F435)+(G435)*(L435))*(L435),1E-6))</f>
        <v/>
      </c>
      <c r="U435">
        <f>IF($D$20=0,0,IFERROR(Q434-(((R434+R435)/2)*J435)-(IF(O434&gt;O435,$D$8*((O434^2-O435^2)/(2*$I$5)),$D$9*((O435^2-O434^2)/(2*$I$5)))+($D$10*(ABS(I435)/90)*(MAX(O434^2,O435^2)/(2*$I$5))))-Q435,0))</f>
        <v/>
      </c>
      <c r="V435">
        <f>IF($D$20=0,1,IFERROR(IF(ROUND(S435,3)=1,1,IF(AND(ABS(U435)&lt;$D$19,S435&gt;1),1,0)),0))</f>
        <v/>
      </c>
      <c r="W435">
        <f>IF($D$20=0,IFERROR(W436,MAX($D$16,POWER((ABS(K435)^2)/($I$5*MAX(F435,0.1)^2),1/3))),IF(IFERROR(AG436,0)=0,IFERROR(W436,MAX($D$16,POWER((ABS(K435)^2)/($I$5*MAX(F435,0.1)^2),1/3))),IF(OR(IFERROR(W435,0)=0,IFERROR(AD436,0)&gt;1),MAX($D$16,POWER((ABS(K435)^2)/($I$5*MAX(F435,0.1)^2),1/3)),IF(IFERROR(AF435,0)&gt;0,MAX($D$16,IFERROR(W435,0)+((IFERROR(AF435,0))*$D$18*IF((IFERROR(AD435,0))&lt;1,1,-1))),IF(IFERROR(AF435,0)&lt;0,IF(ABS((MAX($D$16,POWER((ABS(K435)^2)/($I$5*MAX(F435,0.1)^2),1/3)))-IFERROR(W435,0))&gt;$D$19,MAX($D$16,IF((MAX($D$16,POWER((ABS(K435)^2)/($I$5*MAX(F435,0.1)^2),1/3)))&gt;IFERROR(W435,0),MIN((MAX($D$16,POWER((ABS(K435)^2)/($I$5*MAX(F435,0.1)^2),1/3))),IFERROR(W435,0)+(MIN(ABS(IFERROR(AF435,0))*$D$18,ABS((MAX($D$16,POWER((ABS(K435)^2)/($I$5*MAX(F435,0.1)^2),1/3)))-IFERROR(W435,0))))),MAX((MAX($D$16,POWER((ABS(K435)^2)/($I$5*MAX(F435,0.1)^2),1/3))),IFERROR(W435,0)-(MIN(ABS(IFERROR(AF435,0))*$D$18,ABS((MAX($D$16,POWER((ABS(K435)^2)/($I$5*MAX(F435,0.1)^2),1/3)))-IFERROR(W435,0))))))),MAX($D$16,POWER((ABS(K435)^2)/($I$5*MAX(F435,0.1)^2),1/3))),MAX($D$16,IFERROR(W435,0)))))))</f>
        <v/>
      </c>
      <c r="X435">
        <f>((F435)+(G435)*(W435))*(W435)</f>
        <v/>
      </c>
      <c r="Y435">
        <f>(((F435)+(G435)*(W435))*(W435))/MAX((F435)+2*(W435)*SQRT(1+(G435)^2),1E-6)</f>
        <v/>
      </c>
      <c r="Z435">
        <f>ABS(K435)/MAX(((F435)+(G435)*(W435))*(W435),1E-6)</f>
        <v/>
      </c>
      <c r="AA435">
        <f>E435+W435</f>
        <v/>
      </c>
      <c r="AB435">
        <f>AA435+((ABS(K435)/MAX(((F435)+(G435)*(W435))*(W435),1E-6))^2)/(2*$I$5)</f>
        <v/>
      </c>
      <c r="AC435">
        <f>((ABS(K435)*$D$6)/(MAX(((F435)+(G435)*(W435))*(W435),1E-6)*MAX(((((F435)+(G435)*(W435))*(W435))/MAX((F435)+2*(W435)*SQRT(1+(G435)^2),1E-6))^(2/3),1E-6)))^2</f>
        <v/>
      </c>
      <c r="AD435">
        <f>ABS(ABS(K435)/MAX(((F435)+(G435)*(W435))*(W435),1E-6))/SQRT($I$5*MAX((((F435)+(G435)*(W435))*(W435))/MAX((F435)+2*(G435)*(W435),1E-6),1E-6))</f>
        <v/>
      </c>
      <c r="AE435">
        <f>((F435)*(W435)^2)/2+(G435)*(W435)^3/3+(ABS(K435)^2)/($I$5*MAX(((F435)+(G435)*(W435))*(W435),1E-6))</f>
        <v/>
      </c>
      <c r="AF435">
        <f>IF($D$20=0,0,IFERROR(AB436+(((AC435+AC436)/2)*J436)+(IF(Z435&gt;Z436,$D$8*((Z435^2-Z436^2)/(2*$I$5)),$D$9*((Z436^2-Z435^2)/(2*$I$5)))+($D$10*(ABS(I436)/90)*(MAX(Z435^2,Z436^2)/(2*$I$5))))-AB435,0))</f>
        <v/>
      </c>
      <c r="AG435">
        <f>IF($D$20=0,1,IFERROR(IF(ROUND(AD435,3)=1,1,IF(AND(ABS(AF435)&lt;$D$19,AD435&lt;1),1,0)),0))</f>
        <v/>
      </c>
      <c r="AH435">
        <f>IFERROR(IF(V32="Supercritical",MAX($D$16,IFERROR(L435,MAX($D$16,POWER((ABS(K435)^2)/($I$5*MAX(F435,0.1)^2),1/3)))),IF(V32="Subcritical",MAX($D$16,IFERROR(W435,MAX($D$16,POWER((ABS(K435)^2)/($I$5*MAX(F435,0.1)^2),1/3)))),IF(AND(IFERROR(V435,0)=1,IFERROR(AG435,0)=1),IF(IFERROR(T435,-1E99)&gt;=IFERROR(AE435,-1E99),MAX($D$16,IFERROR(L435,MAX($D$16,POWER((ABS(K435)^2)/($I$5*MAX(F435,0.1)^2),1/3)))),MAX($D$16,IFERROR(W435,MAX($D$16,POWER((ABS(K435)^2)/($I$5*MAX(F435,0.1)^2),1/3))))),IF(IFERROR(V435,0)=1,MAX($D$16,IFERROR(L435,MAX($D$16,POWER((ABS(K435)^2)/($I$5*MAX(F435,0.1)^2),1/3)))),IF(IFERROR(AG435,0)=1,MAX($D$16,IFERROR(W435,MAX($D$16,POWER((ABS(K435)^2)/($I$5*MAX(F435,0.1)^2),1/3)))),MAX($D$16,POWER((ABS(K435)^2)/($I$5*MAX(F435,0.1)^2),1/3))))))),MAX($D$16,POWER((ABS(K435)^2)/($I$5*MAX(F435,0.1)^2),1/3)))</f>
        <v/>
      </c>
      <c r="AI435">
        <f>E435+AH435</f>
        <v/>
      </c>
      <c r="AJ435">
        <f>AI435+((ABS(K435)/MAX(((F435)+(G435)*(AH435))*(AH435),1E-6))^2)/(2*$I$5)</f>
        <v/>
      </c>
      <c r="AM435" t="n">
        <v>0</v>
      </c>
      <c r="AN435" t="n">
        <v>0</v>
      </c>
      <c r="AO435">
        <f>AM435+AN435</f>
        <v/>
      </c>
      <c r="AP435">
        <f>AP434+AO435</f>
        <v/>
      </c>
      <c r="AQ435">
        <f>ABS(ABS(K435)/MAX(((F435)+(G435)*(AH435))*(AH435),1E-6))/SQRT($I$5*MAX((((F435)+(G435)*(AH435))*(AH435))/MAX((F435)+2*(G435)*(AH435),1E-6),1E-6))</f>
        <v/>
      </c>
      <c r="AR435">
        <f>IF(AQ435&lt;1,"Subcritical","Supercritical")</f>
        <v/>
      </c>
      <c r="AS435">
        <f>((ABS(K435)*$D$6)/(MAX(((F435)+(G435)*(AH435))*(AH435),1E-6)*MAX(((((F435)+(G435)*(AH435))*(AH435))/MAX((F435)+2*(AH435)*SQRT(1+(G435)^2),1E-6))^(2/3),1E-6)))^2</f>
        <v/>
      </c>
    </row>
    <row r="436">
      <c r="A436" t="n">
        <v>287</v>
      </c>
      <c r="B436" t="n">
        <v>285.895</v>
      </c>
      <c r="C436" t="n">
        <v>616305.857</v>
      </c>
      <c r="D436" t="n">
        <v>3097665.14</v>
      </c>
      <c r="E436" t="n">
        <v>632.419</v>
      </c>
      <c r="F436" t="n">
        <v>5.2</v>
      </c>
      <c r="G436" t="n">
        <v>0</v>
      </c>
      <c r="H436" t="inlineStr">
        <is>
          <t>Normal</t>
        </is>
      </c>
      <c r="I436" t="n">
        <v>0.023</v>
      </c>
      <c r="J436">
        <f>B436-B435</f>
        <v/>
      </c>
      <c r="K436">
        <f>MAX(0,K435-AO435)</f>
        <v/>
      </c>
      <c r="L436">
        <f>IF($D$20=0,IFERROR(L435,MAX($D$16,POWER((ABS(K436)^2)/($I$5*MAX(F436,0.1)^2),1/3))),IF(IFERROR(V435,0)=0,IFERROR(L435,MAX($D$16,POWER((ABS(K436)^2)/($I$5*MAX(F436,0.1)^2),1/3))),IF(OR(IFERROR(L436,0)=0,IFERROR(S435,0)&lt;1,IFERROR(S436,0)&lt;1),MAX($D$16,POWER((ABS(K436)^2)/($I$5*MAX(F436,0.1)^2),1/3)),IF(IFERROR(U436,0)&gt;0,MAX($D$16,IFERROR(L436,0)+((IFERROR(U436,0))*$D$18*IF((IFERROR(S436,0))&lt;1,1,-1))),IF(IFERROR(U436,0)&lt;0,IF(ABS((MAX($D$16,POWER((ABS(K436)^2)/($I$5*MAX(F436,0.1)^2),1/3)))-IFERROR(L436,0))&gt;$D$19,MAX($D$16,IF((MAX($D$16,POWER((ABS(K436)^2)/($I$5*MAX(F436,0.1)^2),1/3)))&gt;IFERROR(L436,0),MIN((MAX($D$16,POWER((ABS(K436)^2)/($I$5*MAX(F436,0.1)^2),1/3))),IFERROR(L436,0)+(MIN(ABS(IFERROR(U436,0))*$D$18,ABS((MAX($D$16,POWER((ABS(K436)^2)/($I$5*MAX(F436,0.1)^2),1/3)))-IFERROR(L436,0))))),MAX((MAX($D$16,POWER((ABS(K436)^2)/($I$5*MAX(F436,0.1)^2),1/3))),IFERROR(L436,0)-(MIN(ABS(IFERROR(U436,0))*$D$18,ABS((MAX($D$16,POWER((ABS(K436)^2)/($I$5*MAX(F436,0.1)^2),1/3)))-IFERROR(L436,0))))))),MAX($D$16,POWER((ABS(K436)^2)/($I$5*MAX(F436,0.1)^2),1/3))),MAX($D$16,IFERROR(L436,0)))))))</f>
        <v/>
      </c>
      <c r="M436">
        <f>((F436)+(G436)*(L436))*(L436)</f>
        <v/>
      </c>
      <c r="N436">
        <f>(((F436)+(G436)*(L436))*(L436))/MAX((F436)+2*(L436)*SQRT(1+(G436)^2),1E-6)</f>
        <v/>
      </c>
      <c r="O436">
        <f>ABS(K436)/MAX(((F436)+(G436)*(L436))*(L436),1E-6)</f>
        <v/>
      </c>
      <c r="P436">
        <f>E436+L436</f>
        <v/>
      </c>
      <c r="Q436">
        <f>P436+((ABS(K436)/MAX(((F436)+(G436)*(L436))*(L436),1E-6))^2)/(2*$I$5)</f>
        <v/>
      </c>
      <c r="R436">
        <f>((ABS(K436)*$D$6)/(MAX(((F436)+(G436)*(L436))*(L436),1E-6)*MAX(((((F436)+(G436)*(L436))*(L436))/MAX((F436)+2*(L436)*SQRT(1+(G436)^2),1E-6))^(2/3),1E-6)))^2</f>
        <v/>
      </c>
      <c r="S436">
        <f>ABS(ABS(K436)/MAX(((F436)+(G436)*(L436))*(L436),1E-6))/SQRT($I$5*MAX((((F436)+(G436)*(L436))*(L436))/MAX((F436)+2*(G436)*(L436),1E-6),1E-6))</f>
        <v/>
      </c>
      <c r="T436">
        <f>((F436)*(L436)^2)/2+(G436)*(L436)^3/3+(ABS(K436)^2)/($I$5*MAX(((F436)+(G436)*(L436))*(L436),1E-6))</f>
        <v/>
      </c>
      <c r="U436">
        <f>IF($D$20=0,0,IFERROR(Q435-(((R435+R436)/2)*J436)-(IF(O435&gt;O436,$D$8*((O435^2-O436^2)/(2*$I$5)),$D$9*((O436^2-O435^2)/(2*$I$5)))+($D$10*(ABS(I436)/90)*(MAX(O435^2,O436^2)/(2*$I$5))))-Q436,0))</f>
        <v/>
      </c>
      <c r="V436">
        <f>IF($D$20=0,1,IFERROR(IF(ROUND(S436,3)=1,1,IF(AND(ABS(U436)&lt;$D$19,S436&gt;1),1,0)),0))</f>
        <v/>
      </c>
      <c r="W436">
        <f>IF($D$20=0,IFERROR(W437,MAX($D$16,POWER((ABS(K436)^2)/($I$5*MAX(F436,0.1)^2),1/3))),IF(IFERROR(AG437,0)=0,IFERROR(W437,MAX($D$16,POWER((ABS(K436)^2)/($I$5*MAX(F436,0.1)^2),1/3))),IF(OR(IFERROR(W436,0)=0,IFERROR(AD437,0)&gt;1),MAX($D$16,POWER((ABS(K436)^2)/($I$5*MAX(F436,0.1)^2),1/3)),IF(IFERROR(AF436,0)&gt;0,MAX($D$16,IFERROR(W436,0)+((IFERROR(AF436,0))*$D$18*IF((IFERROR(AD436,0))&lt;1,1,-1))),IF(IFERROR(AF436,0)&lt;0,IF(ABS((MAX($D$16,POWER((ABS(K436)^2)/($I$5*MAX(F436,0.1)^2),1/3)))-IFERROR(W436,0))&gt;$D$19,MAX($D$16,IF((MAX($D$16,POWER((ABS(K436)^2)/($I$5*MAX(F436,0.1)^2),1/3)))&gt;IFERROR(W436,0),MIN((MAX($D$16,POWER((ABS(K436)^2)/($I$5*MAX(F436,0.1)^2),1/3))),IFERROR(W436,0)+(MIN(ABS(IFERROR(AF436,0))*$D$18,ABS((MAX($D$16,POWER((ABS(K436)^2)/($I$5*MAX(F436,0.1)^2),1/3)))-IFERROR(W436,0))))),MAX((MAX($D$16,POWER((ABS(K436)^2)/($I$5*MAX(F436,0.1)^2),1/3))),IFERROR(W436,0)-(MIN(ABS(IFERROR(AF436,0))*$D$18,ABS((MAX($D$16,POWER((ABS(K436)^2)/($I$5*MAX(F436,0.1)^2),1/3)))-IFERROR(W436,0))))))),MAX($D$16,POWER((ABS(K436)^2)/($I$5*MAX(F436,0.1)^2),1/3))),MAX($D$16,IFERROR(W436,0)))))))</f>
        <v/>
      </c>
      <c r="X436">
        <f>((F436)+(G436)*(W436))*(W436)</f>
        <v/>
      </c>
      <c r="Y436">
        <f>(((F436)+(G436)*(W436))*(W436))/MAX((F436)+2*(W436)*SQRT(1+(G436)^2),1E-6)</f>
        <v/>
      </c>
      <c r="Z436">
        <f>ABS(K436)/MAX(((F436)+(G436)*(W436))*(W436),1E-6)</f>
        <v/>
      </c>
      <c r="AA436">
        <f>E436+W436</f>
        <v/>
      </c>
      <c r="AB436">
        <f>AA436+((ABS(K436)/MAX(((F436)+(G436)*(W436))*(W436),1E-6))^2)/(2*$I$5)</f>
        <v/>
      </c>
      <c r="AC436">
        <f>((ABS(K436)*$D$6)/(MAX(((F436)+(G436)*(W436))*(W436),1E-6)*MAX(((((F436)+(G436)*(W436))*(W436))/MAX((F436)+2*(W436)*SQRT(1+(G436)^2),1E-6))^(2/3),1E-6)))^2</f>
        <v/>
      </c>
      <c r="AD436">
        <f>ABS(ABS(K436)/MAX(((F436)+(G436)*(W436))*(W436),1E-6))/SQRT($I$5*MAX((((F436)+(G436)*(W436))*(W436))/MAX((F436)+2*(G436)*(W436),1E-6),1E-6))</f>
        <v/>
      </c>
      <c r="AE436">
        <f>((F436)*(W436)^2)/2+(G436)*(W436)^3/3+(ABS(K436)^2)/($I$5*MAX(((F436)+(G436)*(W436))*(W436),1E-6))</f>
        <v/>
      </c>
      <c r="AF436">
        <f>IF($D$20=0,0,IFERROR(AB437+(((AC436+AC437)/2)*J437)+(IF(Z436&gt;Z437,$D$8*((Z436^2-Z437^2)/(2*$I$5)),$D$9*((Z437^2-Z436^2)/(2*$I$5)))+($D$10*(ABS(I437)/90)*(MAX(Z436^2,Z437^2)/(2*$I$5))))-AB436,0))</f>
        <v/>
      </c>
      <c r="AG436">
        <f>IF($D$20=0,1,IFERROR(IF(ROUND(AD436,3)=1,1,IF(AND(ABS(AF436)&lt;$D$19,AD436&lt;1),1,0)),0))</f>
        <v/>
      </c>
      <c r="AH436">
        <f>IFERROR(IF(V32="Supercritical",MAX($D$16,IFERROR(L436,MAX($D$16,POWER((ABS(K436)^2)/($I$5*MAX(F436,0.1)^2),1/3)))),IF(V32="Subcritical",MAX($D$16,IFERROR(W436,MAX($D$16,POWER((ABS(K436)^2)/($I$5*MAX(F436,0.1)^2),1/3)))),IF(AND(IFERROR(V436,0)=1,IFERROR(AG436,0)=1),IF(IFERROR(T436,-1E99)&gt;=IFERROR(AE436,-1E99),MAX($D$16,IFERROR(L436,MAX($D$16,POWER((ABS(K436)^2)/($I$5*MAX(F436,0.1)^2),1/3)))),MAX($D$16,IFERROR(W436,MAX($D$16,POWER((ABS(K436)^2)/($I$5*MAX(F436,0.1)^2),1/3))))),IF(IFERROR(V436,0)=1,MAX($D$16,IFERROR(L436,MAX($D$16,POWER((ABS(K436)^2)/($I$5*MAX(F436,0.1)^2),1/3)))),IF(IFERROR(AG436,0)=1,MAX($D$16,IFERROR(W436,MAX($D$16,POWER((ABS(K436)^2)/($I$5*MAX(F436,0.1)^2),1/3)))),MAX($D$16,POWER((ABS(K436)^2)/($I$5*MAX(F436,0.1)^2),1/3))))))),MAX($D$16,POWER((ABS(K436)^2)/($I$5*MAX(F436,0.1)^2),1/3)))</f>
        <v/>
      </c>
      <c r="AI436">
        <f>E436+AH436</f>
        <v/>
      </c>
      <c r="AJ436">
        <f>AI436+((ABS(K436)/MAX(((F436)+(G436)*(AH436))*(AH436),1E-6))^2)/(2*$I$5)</f>
        <v/>
      </c>
      <c r="AM436" t="n">
        <v>0</v>
      </c>
      <c r="AN436" t="n">
        <v>0</v>
      </c>
      <c r="AO436">
        <f>AM436+AN436</f>
        <v/>
      </c>
      <c r="AP436">
        <f>AP435+AO436</f>
        <v/>
      </c>
      <c r="AQ436">
        <f>ABS(ABS(K436)/MAX(((F436)+(G436)*(AH436))*(AH436),1E-6))/SQRT($I$5*MAX((((F436)+(G436)*(AH436))*(AH436))/MAX((F436)+2*(G436)*(AH436),1E-6),1E-6))</f>
        <v/>
      </c>
      <c r="AR436">
        <f>IF(AQ436&lt;1,"Subcritical","Supercritical")</f>
        <v/>
      </c>
      <c r="AS436">
        <f>((ABS(K436)*$D$6)/(MAX(((F436)+(G436)*(AH436))*(AH436),1E-6)*MAX(((((F436)+(G436)*(AH436))*(AH436))/MAX((F436)+2*(AH436)*SQRT(1+(G436)^2),1E-6))^(2/3),1E-6)))^2</f>
        <v/>
      </c>
    </row>
    <row r="437">
      <c r="A437" t="n">
        <v>288</v>
      </c>
      <c r="B437" t="n">
        <v>286.896</v>
      </c>
      <c r="C437" t="n">
        <v>616305.382</v>
      </c>
      <c r="D437" t="n">
        <v>3097664.259</v>
      </c>
      <c r="E437" t="n">
        <v>632.4185</v>
      </c>
      <c r="F437" t="n">
        <v>5.2</v>
      </c>
      <c r="G437" t="n">
        <v>0</v>
      </c>
      <c r="H437" t="inlineStr">
        <is>
          <t>Normal</t>
        </is>
      </c>
      <c r="I437" t="n">
        <v>0.023</v>
      </c>
      <c r="J437">
        <f>B437-B436</f>
        <v/>
      </c>
      <c r="K437">
        <f>MAX(0,K436-AO436)</f>
        <v/>
      </c>
      <c r="L437">
        <f>IF($D$20=0,IFERROR(L436,MAX($D$16,POWER((ABS(K437)^2)/($I$5*MAX(F437,0.1)^2),1/3))),IF(IFERROR(V436,0)=0,IFERROR(L436,MAX($D$16,POWER((ABS(K437)^2)/($I$5*MAX(F437,0.1)^2),1/3))),IF(OR(IFERROR(L437,0)=0,IFERROR(S436,0)&lt;1,IFERROR(S437,0)&lt;1),MAX($D$16,POWER((ABS(K437)^2)/($I$5*MAX(F437,0.1)^2),1/3)),IF(IFERROR(U437,0)&gt;0,MAX($D$16,IFERROR(L437,0)+((IFERROR(U437,0))*$D$18*IF((IFERROR(S437,0))&lt;1,1,-1))),IF(IFERROR(U437,0)&lt;0,IF(ABS((MAX($D$16,POWER((ABS(K437)^2)/($I$5*MAX(F437,0.1)^2),1/3)))-IFERROR(L437,0))&gt;$D$19,MAX($D$16,IF((MAX($D$16,POWER((ABS(K437)^2)/($I$5*MAX(F437,0.1)^2),1/3)))&gt;IFERROR(L437,0),MIN((MAX($D$16,POWER((ABS(K437)^2)/($I$5*MAX(F437,0.1)^2),1/3))),IFERROR(L437,0)+(MIN(ABS(IFERROR(U437,0))*$D$18,ABS((MAX($D$16,POWER((ABS(K437)^2)/($I$5*MAX(F437,0.1)^2),1/3)))-IFERROR(L437,0))))),MAX((MAX($D$16,POWER((ABS(K437)^2)/($I$5*MAX(F437,0.1)^2),1/3))),IFERROR(L437,0)-(MIN(ABS(IFERROR(U437,0))*$D$18,ABS((MAX($D$16,POWER((ABS(K437)^2)/($I$5*MAX(F437,0.1)^2),1/3)))-IFERROR(L437,0))))))),MAX($D$16,POWER((ABS(K437)^2)/($I$5*MAX(F437,0.1)^2),1/3))),MAX($D$16,IFERROR(L437,0)))))))</f>
        <v/>
      </c>
      <c r="M437">
        <f>((F437)+(G437)*(L437))*(L437)</f>
        <v/>
      </c>
      <c r="N437">
        <f>(((F437)+(G437)*(L437))*(L437))/MAX((F437)+2*(L437)*SQRT(1+(G437)^2),1E-6)</f>
        <v/>
      </c>
      <c r="O437">
        <f>ABS(K437)/MAX(((F437)+(G437)*(L437))*(L437),1E-6)</f>
        <v/>
      </c>
      <c r="P437">
        <f>E437+L437</f>
        <v/>
      </c>
      <c r="Q437">
        <f>P437+((ABS(K437)/MAX(((F437)+(G437)*(L437))*(L437),1E-6))^2)/(2*$I$5)</f>
        <v/>
      </c>
      <c r="R437">
        <f>((ABS(K437)*$D$6)/(MAX(((F437)+(G437)*(L437))*(L437),1E-6)*MAX(((((F437)+(G437)*(L437))*(L437))/MAX((F437)+2*(L437)*SQRT(1+(G437)^2),1E-6))^(2/3),1E-6)))^2</f>
        <v/>
      </c>
      <c r="S437">
        <f>ABS(ABS(K437)/MAX(((F437)+(G437)*(L437))*(L437),1E-6))/SQRT($I$5*MAX((((F437)+(G437)*(L437))*(L437))/MAX((F437)+2*(G437)*(L437),1E-6),1E-6))</f>
        <v/>
      </c>
      <c r="T437">
        <f>((F437)*(L437)^2)/2+(G437)*(L437)^3/3+(ABS(K437)^2)/($I$5*MAX(((F437)+(G437)*(L437))*(L437),1E-6))</f>
        <v/>
      </c>
      <c r="U437">
        <f>IF($D$20=0,0,IFERROR(Q436-(((R436+R437)/2)*J437)-(IF(O436&gt;O437,$D$8*((O436^2-O437^2)/(2*$I$5)),$D$9*((O437^2-O436^2)/(2*$I$5)))+($D$10*(ABS(I437)/90)*(MAX(O436^2,O437^2)/(2*$I$5))))-Q437,0))</f>
        <v/>
      </c>
      <c r="V437">
        <f>IF($D$20=0,1,IFERROR(IF(ROUND(S437,3)=1,1,IF(AND(ABS(U437)&lt;$D$19,S437&gt;1),1,0)),0))</f>
        <v/>
      </c>
      <c r="W437">
        <f>IF($D$20=0,IFERROR(W438,MAX($D$16,POWER((ABS(K437)^2)/($I$5*MAX(F437,0.1)^2),1/3))),IF(IFERROR(AG438,0)=0,IFERROR(W438,MAX($D$16,POWER((ABS(K437)^2)/($I$5*MAX(F437,0.1)^2),1/3))),IF(OR(IFERROR(W437,0)=0,IFERROR(AD438,0)&gt;1),MAX($D$16,POWER((ABS(K437)^2)/($I$5*MAX(F437,0.1)^2),1/3)),IF(IFERROR(AF437,0)&gt;0,MAX($D$16,IFERROR(W437,0)+((IFERROR(AF437,0))*$D$18*IF((IFERROR(AD437,0))&lt;1,1,-1))),IF(IFERROR(AF437,0)&lt;0,IF(ABS((MAX($D$16,POWER((ABS(K437)^2)/($I$5*MAX(F437,0.1)^2),1/3)))-IFERROR(W437,0))&gt;$D$19,MAX($D$16,IF((MAX($D$16,POWER((ABS(K437)^2)/($I$5*MAX(F437,0.1)^2),1/3)))&gt;IFERROR(W437,0),MIN((MAX($D$16,POWER((ABS(K437)^2)/($I$5*MAX(F437,0.1)^2),1/3))),IFERROR(W437,0)+(MIN(ABS(IFERROR(AF437,0))*$D$18,ABS((MAX($D$16,POWER((ABS(K437)^2)/($I$5*MAX(F437,0.1)^2),1/3)))-IFERROR(W437,0))))),MAX((MAX($D$16,POWER((ABS(K437)^2)/($I$5*MAX(F437,0.1)^2),1/3))),IFERROR(W437,0)-(MIN(ABS(IFERROR(AF437,0))*$D$18,ABS((MAX($D$16,POWER((ABS(K437)^2)/($I$5*MAX(F437,0.1)^2),1/3)))-IFERROR(W437,0))))))),MAX($D$16,POWER((ABS(K437)^2)/($I$5*MAX(F437,0.1)^2),1/3))),MAX($D$16,IFERROR(W437,0)))))))</f>
        <v/>
      </c>
      <c r="X437">
        <f>((F437)+(G437)*(W437))*(W437)</f>
        <v/>
      </c>
      <c r="Y437">
        <f>(((F437)+(G437)*(W437))*(W437))/MAX((F437)+2*(W437)*SQRT(1+(G437)^2),1E-6)</f>
        <v/>
      </c>
      <c r="Z437">
        <f>ABS(K437)/MAX(((F437)+(G437)*(W437))*(W437),1E-6)</f>
        <v/>
      </c>
      <c r="AA437">
        <f>E437+W437</f>
        <v/>
      </c>
      <c r="AB437">
        <f>AA437+((ABS(K437)/MAX(((F437)+(G437)*(W437))*(W437),1E-6))^2)/(2*$I$5)</f>
        <v/>
      </c>
      <c r="AC437">
        <f>((ABS(K437)*$D$6)/(MAX(((F437)+(G437)*(W437))*(W437),1E-6)*MAX(((((F437)+(G437)*(W437))*(W437))/MAX((F437)+2*(W437)*SQRT(1+(G437)^2),1E-6))^(2/3),1E-6)))^2</f>
        <v/>
      </c>
      <c r="AD437">
        <f>ABS(ABS(K437)/MAX(((F437)+(G437)*(W437))*(W437),1E-6))/SQRT($I$5*MAX((((F437)+(G437)*(W437))*(W437))/MAX((F437)+2*(G437)*(W437),1E-6),1E-6))</f>
        <v/>
      </c>
      <c r="AE437">
        <f>((F437)*(W437)^2)/2+(G437)*(W437)^3/3+(ABS(K437)^2)/($I$5*MAX(((F437)+(G437)*(W437))*(W437),1E-6))</f>
        <v/>
      </c>
      <c r="AF437">
        <f>IF($D$20=0,0,IFERROR(AB438+(((AC437+AC438)/2)*J438)+(IF(Z437&gt;Z438,$D$8*((Z437^2-Z438^2)/(2*$I$5)),$D$9*((Z438^2-Z437^2)/(2*$I$5)))+($D$10*(ABS(I438)/90)*(MAX(Z437^2,Z438^2)/(2*$I$5))))-AB437,0))</f>
        <v/>
      </c>
      <c r="AG437">
        <f>IF($D$20=0,1,IFERROR(IF(ROUND(AD437,3)=1,1,IF(AND(ABS(AF437)&lt;$D$19,AD437&lt;1),1,0)),0))</f>
        <v/>
      </c>
      <c r="AH437">
        <f>IFERROR(IF(V32="Supercritical",MAX($D$16,IFERROR(L437,MAX($D$16,POWER((ABS(K437)^2)/($I$5*MAX(F437,0.1)^2),1/3)))),IF(V32="Subcritical",MAX($D$16,IFERROR(W437,MAX($D$16,POWER((ABS(K437)^2)/($I$5*MAX(F437,0.1)^2),1/3)))),IF(AND(IFERROR(V437,0)=1,IFERROR(AG437,0)=1),IF(IFERROR(T437,-1E99)&gt;=IFERROR(AE437,-1E99),MAX($D$16,IFERROR(L437,MAX($D$16,POWER((ABS(K437)^2)/($I$5*MAX(F437,0.1)^2),1/3)))),MAX($D$16,IFERROR(W437,MAX($D$16,POWER((ABS(K437)^2)/($I$5*MAX(F437,0.1)^2),1/3))))),IF(IFERROR(V437,0)=1,MAX($D$16,IFERROR(L437,MAX($D$16,POWER((ABS(K437)^2)/($I$5*MAX(F437,0.1)^2),1/3)))),IF(IFERROR(AG437,0)=1,MAX($D$16,IFERROR(W437,MAX($D$16,POWER((ABS(K437)^2)/($I$5*MAX(F437,0.1)^2),1/3)))),MAX($D$16,POWER((ABS(K437)^2)/($I$5*MAX(F437,0.1)^2),1/3))))))),MAX($D$16,POWER((ABS(K437)^2)/($I$5*MAX(F437,0.1)^2),1/3)))</f>
        <v/>
      </c>
      <c r="AI437">
        <f>E437+AH437</f>
        <v/>
      </c>
      <c r="AJ437">
        <f>AI437+((ABS(K437)/MAX(((F437)+(G437)*(AH437))*(AH437),1E-6))^2)/(2*$I$5)</f>
        <v/>
      </c>
      <c r="AM437" t="n">
        <v>0</v>
      </c>
      <c r="AN437" t="n">
        <v>0</v>
      </c>
      <c r="AO437">
        <f>AM437+AN437</f>
        <v/>
      </c>
      <c r="AP437">
        <f>AP436+AO437</f>
        <v/>
      </c>
      <c r="AQ437">
        <f>ABS(ABS(K437)/MAX(((F437)+(G437)*(AH437))*(AH437),1E-6))/SQRT($I$5*MAX((((F437)+(G437)*(AH437))*(AH437))/MAX((F437)+2*(G437)*(AH437),1E-6),1E-6))</f>
        <v/>
      </c>
      <c r="AR437">
        <f>IF(AQ437&lt;1,"Subcritical","Supercritical")</f>
        <v/>
      </c>
      <c r="AS437">
        <f>((ABS(K437)*$D$6)/(MAX(((F437)+(G437)*(AH437))*(AH437),1E-6)*MAX(((((F437)+(G437)*(AH437))*(AH437))/MAX((F437)+2*(AH437)*SQRT(1+(G437)^2),1E-6))^(2/3),1E-6)))^2</f>
        <v/>
      </c>
    </row>
    <row r="438">
      <c r="A438" t="n">
        <v>289</v>
      </c>
      <c r="B438" t="n">
        <v>287.895</v>
      </c>
      <c r="C438" t="n">
        <v>616304.9080000001</v>
      </c>
      <c r="D438" t="n">
        <v>3097663.379</v>
      </c>
      <c r="E438" t="n">
        <v>632.418</v>
      </c>
      <c r="F438" t="n">
        <v>5.2</v>
      </c>
      <c r="G438" t="n">
        <v>0</v>
      </c>
      <c r="H438" t="inlineStr">
        <is>
          <t>Normal</t>
        </is>
      </c>
      <c r="I438" t="n">
        <v>0</v>
      </c>
      <c r="J438">
        <f>B438-B437</f>
        <v/>
      </c>
      <c r="K438">
        <f>MAX(0,K437-AO437)</f>
        <v/>
      </c>
      <c r="L438">
        <f>IF($D$20=0,IFERROR(L437,MAX($D$16,POWER((ABS(K438)^2)/($I$5*MAX(F438,0.1)^2),1/3))),IF(IFERROR(V437,0)=0,IFERROR(L437,MAX($D$16,POWER((ABS(K438)^2)/($I$5*MAX(F438,0.1)^2),1/3))),IF(OR(IFERROR(L438,0)=0,IFERROR(S437,0)&lt;1,IFERROR(S438,0)&lt;1),MAX($D$16,POWER((ABS(K438)^2)/($I$5*MAX(F438,0.1)^2),1/3)),IF(IFERROR(U438,0)&gt;0,MAX($D$16,IFERROR(L438,0)+((IFERROR(U438,0))*$D$18*IF((IFERROR(S438,0))&lt;1,1,-1))),IF(IFERROR(U438,0)&lt;0,IF(ABS((MAX($D$16,POWER((ABS(K438)^2)/($I$5*MAX(F438,0.1)^2),1/3)))-IFERROR(L438,0))&gt;$D$19,MAX($D$16,IF((MAX($D$16,POWER((ABS(K438)^2)/($I$5*MAX(F438,0.1)^2),1/3)))&gt;IFERROR(L438,0),MIN((MAX($D$16,POWER((ABS(K438)^2)/($I$5*MAX(F438,0.1)^2),1/3))),IFERROR(L438,0)+(MIN(ABS(IFERROR(U438,0))*$D$18,ABS((MAX($D$16,POWER((ABS(K438)^2)/($I$5*MAX(F438,0.1)^2),1/3)))-IFERROR(L438,0))))),MAX((MAX($D$16,POWER((ABS(K438)^2)/($I$5*MAX(F438,0.1)^2),1/3))),IFERROR(L438,0)-(MIN(ABS(IFERROR(U438,0))*$D$18,ABS((MAX($D$16,POWER((ABS(K438)^2)/($I$5*MAX(F438,0.1)^2),1/3)))-IFERROR(L438,0))))))),MAX($D$16,POWER((ABS(K438)^2)/($I$5*MAX(F438,0.1)^2),1/3))),MAX($D$16,IFERROR(L438,0)))))))</f>
        <v/>
      </c>
      <c r="M438">
        <f>((F438)+(G438)*(L438))*(L438)</f>
        <v/>
      </c>
      <c r="N438">
        <f>(((F438)+(G438)*(L438))*(L438))/MAX((F438)+2*(L438)*SQRT(1+(G438)^2),1E-6)</f>
        <v/>
      </c>
      <c r="O438">
        <f>ABS(K438)/MAX(((F438)+(G438)*(L438))*(L438),1E-6)</f>
        <v/>
      </c>
      <c r="P438">
        <f>E438+L438</f>
        <v/>
      </c>
      <c r="Q438">
        <f>P438+((ABS(K438)/MAX(((F438)+(G438)*(L438))*(L438),1E-6))^2)/(2*$I$5)</f>
        <v/>
      </c>
      <c r="R438">
        <f>((ABS(K438)*$D$6)/(MAX(((F438)+(G438)*(L438))*(L438),1E-6)*MAX(((((F438)+(G438)*(L438))*(L438))/MAX((F438)+2*(L438)*SQRT(1+(G438)^2),1E-6))^(2/3),1E-6)))^2</f>
        <v/>
      </c>
      <c r="S438">
        <f>ABS(ABS(K438)/MAX(((F438)+(G438)*(L438))*(L438),1E-6))/SQRT($I$5*MAX((((F438)+(G438)*(L438))*(L438))/MAX((F438)+2*(G438)*(L438),1E-6),1E-6))</f>
        <v/>
      </c>
      <c r="T438">
        <f>((F438)*(L438)^2)/2+(G438)*(L438)^3/3+(ABS(K438)^2)/($I$5*MAX(((F438)+(G438)*(L438))*(L438),1E-6))</f>
        <v/>
      </c>
      <c r="U438">
        <f>IF($D$20=0,0,IFERROR(Q437-(((R437+R438)/2)*J438)-(IF(O437&gt;O438,$D$8*((O437^2-O438^2)/(2*$I$5)),$D$9*((O438^2-O437^2)/(2*$I$5)))+($D$10*(ABS(I438)/90)*(MAX(O437^2,O438^2)/(2*$I$5))))-Q438,0))</f>
        <v/>
      </c>
      <c r="V438">
        <f>IF($D$20=0,1,IFERROR(IF(ROUND(S438,3)=1,1,IF(AND(ABS(U438)&lt;$D$19,S438&gt;1),1,0)),0))</f>
        <v/>
      </c>
      <c r="W438">
        <f>IF($D$20=0,IFERROR(W439,MAX($D$16,POWER((ABS(K438)^2)/($I$5*MAX(F438,0.1)^2),1/3))),IF(IFERROR(AG439,0)=0,IFERROR(W439,MAX($D$16,POWER((ABS(K438)^2)/($I$5*MAX(F438,0.1)^2),1/3))),IF(OR(IFERROR(W438,0)=0,IFERROR(AD439,0)&gt;1),MAX($D$16,POWER((ABS(K438)^2)/($I$5*MAX(F438,0.1)^2),1/3)),IF(IFERROR(AF438,0)&gt;0,MAX($D$16,IFERROR(W438,0)+((IFERROR(AF438,0))*$D$18*IF((IFERROR(AD438,0))&lt;1,1,-1))),IF(IFERROR(AF438,0)&lt;0,IF(ABS((MAX($D$16,POWER((ABS(K438)^2)/($I$5*MAX(F438,0.1)^2),1/3)))-IFERROR(W438,0))&gt;$D$19,MAX($D$16,IF((MAX($D$16,POWER((ABS(K438)^2)/($I$5*MAX(F438,0.1)^2),1/3)))&gt;IFERROR(W438,0),MIN((MAX($D$16,POWER((ABS(K438)^2)/($I$5*MAX(F438,0.1)^2),1/3))),IFERROR(W438,0)+(MIN(ABS(IFERROR(AF438,0))*$D$18,ABS((MAX($D$16,POWER((ABS(K438)^2)/($I$5*MAX(F438,0.1)^2),1/3)))-IFERROR(W438,0))))),MAX((MAX($D$16,POWER((ABS(K438)^2)/($I$5*MAX(F438,0.1)^2),1/3))),IFERROR(W438,0)-(MIN(ABS(IFERROR(AF438,0))*$D$18,ABS((MAX($D$16,POWER((ABS(K438)^2)/($I$5*MAX(F438,0.1)^2),1/3)))-IFERROR(W438,0))))))),MAX($D$16,POWER((ABS(K438)^2)/($I$5*MAX(F438,0.1)^2),1/3))),MAX($D$16,IFERROR(W438,0)))))))</f>
        <v/>
      </c>
      <c r="X438">
        <f>((F438)+(G438)*(W438))*(W438)</f>
        <v/>
      </c>
      <c r="Y438">
        <f>(((F438)+(G438)*(W438))*(W438))/MAX((F438)+2*(W438)*SQRT(1+(G438)^2),1E-6)</f>
        <v/>
      </c>
      <c r="Z438">
        <f>ABS(K438)/MAX(((F438)+(G438)*(W438))*(W438),1E-6)</f>
        <v/>
      </c>
      <c r="AA438">
        <f>E438+W438</f>
        <v/>
      </c>
      <c r="AB438">
        <f>AA438+((ABS(K438)/MAX(((F438)+(G438)*(W438))*(W438),1E-6))^2)/(2*$I$5)</f>
        <v/>
      </c>
      <c r="AC438">
        <f>((ABS(K438)*$D$6)/(MAX(((F438)+(G438)*(W438))*(W438),1E-6)*MAX(((((F438)+(G438)*(W438))*(W438))/MAX((F438)+2*(W438)*SQRT(1+(G438)^2),1E-6))^(2/3),1E-6)))^2</f>
        <v/>
      </c>
      <c r="AD438">
        <f>ABS(ABS(K438)/MAX(((F438)+(G438)*(W438))*(W438),1E-6))/SQRT($I$5*MAX((((F438)+(G438)*(W438))*(W438))/MAX((F438)+2*(G438)*(W438),1E-6),1E-6))</f>
        <v/>
      </c>
      <c r="AE438">
        <f>((F438)*(W438)^2)/2+(G438)*(W438)^3/3+(ABS(K438)^2)/($I$5*MAX(((F438)+(G438)*(W438))*(W438),1E-6))</f>
        <v/>
      </c>
      <c r="AF438">
        <f>IF($D$20=0,0,IFERROR(AB439+(((AC438+AC439)/2)*J439)+(IF(Z438&gt;Z439,$D$8*((Z438^2-Z439^2)/(2*$I$5)),$D$9*((Z439^2-Z438^2)/(2*$I$5)))+($D$10*(ABS(I439)/90)*(MAX(Z438^2,Z439^2)/(2*$I$5))))-AB438,0))</f>
        <v/>
      </c>
      <c r="AG438">
        <f>IF($D$20=0,1,IFERROR(IF(ROUND(AD438,3)=1,1,IF(AND(ABS(AF438)&lt;$D$19,AD438&lt;1),1,0)),0))</f>
        <v/>
      </c>
      <c r="AH438">
        <f>IFERROR(IF(V32="Supercritical",MAX($D$16,IFERROR(L438,MAX($D$16,POWER((ABS(K438)^2)/($I$5*MAX(F438,0.1)^2),1/3)))),IF(V32="Subcritical",MAX($D$16,IFERROR(W438,MAX($D$16,POWER((ABS(K438)^2)/($I$5*MAX(F438,0.1)^2),1/3)))),IF(AND(IFERROR(V438,0)=1,IFERROR(AG438,0)=1),IF(IFERROR(T438,-1E99)&gt;=IFERROR(AE438,-1E99),MAX($D$16,IFERROR(L438,MAX($D$16,POWER((ABS(K438)^2)/($I$5*MAX(F438,0.1)^2),1/3)))),MAX($D$16,IFERROR(W438,MAX($D$16,POWER((ABS(K438)^2)/($I$5*MAX(F438,0.1)^2),1/3))))),IF(IFERROR(V438,0)=1,MAX($D$16,IFERROR(L438,MAX($D$16,POWER((ABS(K438)^2)/($I$5*MAX(F438,0.1)^2),1/3)))),IF(IFERROR(AG438,0)=1,MAX($D$16,IFERROR(W438,MAX($D$16,POWER((ABS(K438)^2)/($I$5*MAX(F438,0.1)^2),1/3)))),MAX($D$16,POWER((ABS(K438)^2)/($I$5*MAX(F438,0.1)^2),1/3))))))),MAX($D$16,POWER((ABS(K438)^2)/($I$5*MAX(F438,0.1)^2),1/3)))</f>
        <v/>
      </c>
      <c r="AI438">
        <f>E438+AH438</f>
        <v/>
      </c>
      <c r="AJ438">
        <f>AI438+((ABS(K438)/MAX(((F438)+(G438)*(AH438))*(AH438),1E-6))^2)/(2*$I$5)</f>
        <v/>
      </c>
      <c r="AM438" t="n">
        <v>0</v>
      </c>
      <c r="AN438" t="n">
        <v>0</v>
      </c>
      <c r="AO438">
        <f>AM438+AN438</f>
        <v/>
      </c>
      <c r="AP438">
        <f>AP437+AO438</f>
        <v/>
      </c>
      <c r="AQ438">
        <f>ABS(ABS(K438)/MAX(((F438)+(G438)*(AH438))*(AH438),1E-6))/SQRT($I$5*MAX((((F438)+(G438)*(AH438))*(AH438))/MAX((F438)+2*(G438)*(AH438),1E-6),1E-6))</f>
        <v/>
      </c>
      <c r="AR438">
        <f>IF(AQ438&lt;1,"Subcritical","Supercritical")</f>
        <v/>
      </c>
      <c r="AS438">
        <f>((ABS(K438)*$D$6)/(MAX(((F438)+(G438)*(AH438))*(AH438),1E-6)*MAX(((((F438)+(G438)*(AH438))*(AH438))/MAX((F438)+2*(AH438)*SQRT(1+(G438)^2),1E-6))^(2/3),1E-6)))^2</f>
        <v/>
      </c>
    </row>
    <row r="439">
      <c r="A439" t="n">
        <v>290</v>
      </c>
      <c r="B439" t="n">
        <v>288.895</v>
      </c>
      <c r="C439" t="n">
        <v>616304.434</v>
      </c>
      <c r="D439" t="n">
        <v>3097662.499</v>
      </c>
      <c r="E439" t="n">
        <v>632.4175</v>
      </c>
      <c r="F439" t="n">
        <v>5.2</v>
      </c>
      <c r="G439" t="n">
        <v>0</v>
      </c>
      <c r="H439" t="inlineStr">
        <is>
          <t>Normal</t>
        </is>
      </c>
      <c r="I439" t="n">
        <v>0.027</v>
      </c>
      <c r="J439">
        <f>B439-B438</f>
        <v/>
      </c>
      <c r="K439">
        <f>MAX(0,K438-AO438)</f>
        <v/>
      </c>
      <c r="L439">
        <f>IF($D$20=0,IFERROR(L438,MAX($D$16,POWER((ABS(K439)^2)/($I$5*MAX(F439,0.1)^2),1/3))),IF(IFERROR(V438,0)=0,IFERROR(L438,MAX($D$16,POWER((ABS(K439)^2)/($I$5*MAX(F439,0.1)^2),1/3))),IF(OR(IFERROR(L439,0)=0,IFERROR(S438,0)&lt;1,IFERROR(S439,0)&lt;1),MAX($D$16,POWER((ABS(K439)^2)/($I$5*MAX(F439,0.1)^2),1/3)),IF(IFERROR(U439,0)&gt;0,MAX($D$16,IFERROR(L439,0)+((IFERROR(U439,0))*$D$18*IF((IFERROR(S439,0))&lt;1,1,-1))),IF(IFERROR(U439,0)&lt;0,IF(ABS((MAX($D$16,POWER((ABS(K439)^2)/($I$5*MAX(F439,0.1)^2),1/3)))-IFERROR(L439,0))&gt;$D$19,MAX($D$16,IF((MAX($D$16,POWER((ABS(K439)^2)/($I$5*MAX(F439,0.1)^2),1/3)))&gt;IFERROR(L439,0),MIN((MAX($D$16,POWER((ABS(K439)^2)/($I$5*MAX(F439,0.1)^2),1/3))),IFERROR(L439,0)+(MIN(ABS(IFERROR(U439,0))*$D$18,ABS((MAX($D$16,POWER((ABS(K439)^2)/($I$5*MAX(F439,0.1)^2),1/3)))-IFERROR(L439,0))))),MAX((MAX($D$16,POWER((ABS(K439)^2)/($I$5*MAX(F439,0.1)^2),1/3))),IFERROR(L439,0)-(MIN(ABS(IFERROR(U439,0))*$D$18,ABS((MAX($D$16,POWER((ABS(K439)^2)/($I$5*MAX(F439,0.1)^2),1/3)))-IFERROR(L439,0))))))),MAX($D$16,POWER((ABS(K439)^2)/($I$5*MAX(F439,0.1)^2),1/3))),MAX($D$16,IFERROR(L439,0)))))))</f>
        <v/>
      </c>
      <c r="M439">
        <f>((F439)+(G439)*(L439))*(L439)</f>
        <v/>
      </c>
      <c r="N439">
        <f>(((F439)+(G439)*(L439))*(L439))/MAX((F439)+2*(L439)*SQRT(1+(G439)^2),1E-6)</f>
        <v/>
      </c>
      <c r="O439">
        <f>ABS(K439)/MAX(((F439)+(G439)*(L439))*(L439),1E-6)</f>
        <v/>
      </c>
      <c r="P439">
        <f>E439+L439</f>
        <v/>
      </c>
      <c r="Q439">
        <f>P439+((ABS(K439)/MAX(((F439)+(G439)*(L439))*(L439),1E-6))^2)/(2*$I$5)</f>
        <v/>
      </c>
      <c r="R439">
        <f>((ABS(K439)*$D$6)/(MAX(((F439)+(G439)*(L439))*(L439),1E-6)*MAX(((((F439)+(G439)*(L439))*(L439))/MAX((F439)+2*(L439)*SQRT(1+(G439)^2),1E-6))^(2/3),1E-6)))^2</f>
        <v/>
      </c>
      <c r="S439">
        <f>ABS(ABS(K439)/MAX(((F439)+(G439)*(L439))*(L439),1E-6))/SQRT($I$5*MAX((((F439)+(G439)*(L439))*(L439))/MAX((F439)+2*(G439)*(L439),1E-6),1E-6))</f>
        <v/>
      </c>
      <c r="T439">
        <f>((F439)*(L439)^2)/2+(G439)*(L439)^3/3+(ABS(K439)^2)/($I$5*MAX(((F439)+(G439)*(L439))*(L439),1E-6))</f>
        <v/>
      </c>
      <c r="U439">
        <f>IF($D$20=0,0,IFERROR(Q438-(((R438+R439)/2)*J439)-(IF(O438&gt;O439,$D$8*((O438^2-O439^2)/(2*$I$5)),$D$9*((O439^2-O438^2)/(2*$I$5)))+($D$10*(ABS(I439)/90)*(MAX(O438^2,O439^2)/(2*$I$5))))-Q439,0))</f>
        <v/>
      </c>
      <c r="V439">
        <f>IF($D$20=0,1,IFERROR(IF(ROUND(S439,3)=1,1,IF(AND(ABS(U439)&lt;$D$19,S439&gt;1),1,0)),0))</f>
        <v/>
      </c>
      <c r="W439">
        <f>IF($D$20=0,IFERROR(W440,MAX($D$16,POWER((ABS(K439)^2)/($I$5*MAX(F439,0.1)^2),1/3))),IF(IFERROR(AG440,0)=0,IFERROR(W440,MAX($D$16,POWER((ABS(K439)^2)/($I$5*MAX(F439,0.1)^2),1/3))),IF(OR(IFERROR(W439,0)=0,IFERROR(AD440,0)&gt;1),MAX($D$16,POWER((ABS(K439)^2)/($I$5*MAX(F439,0.1)^2),1/3)),IF(IFERROR(AF439,0)&gt;0,MAX($D$16,IFERROR(W439,0)+((IFERROR(AF439,0))*$D$18*IF((IFERROR(AD439,0))&lt;1,1,-1))),IF(IFERROR(AF439,0)&lt;0,IF(ABS((MAX($D$16,POWER((ABS(K439)^2)/($I$5*MAX(F439,0.1)^2),1/3)))-IFERROR(W439,0))&gt;$D$19,MAX($D$16,IF((MAX($D$16,POWER((ABS(K439)^2)/($I$5*MAX(F439,0.1)^2),1/3)))&gt;IFERROR(W439,0),MIN((MAX($D$16,POWER((ABS(K439)^2)/($I$5*MAX(F439,0.1)^2),1/3))),IFERROR(W439,0)+(MIN(ABS(IFERROR(AF439,0))*$D$18,ABS((MAX($D$16,POWER((ABS(K439)^2)/($I$5*MAX(F439,0.1)^2),1/3)))-IFERROR(W439,0))))),MAX((MAX($D$16,POWER((ABS(K439)^2)/($I$5*MAX(F439,0.1)^2),1/3))),IFERROR(W439,0)-(MIN(ABS(IFERROR(AF439,0))*$D$18,ABS((MAX($D$16,POWER((ABS(K439)^2)/($I$5*MAX(F439,0.1)^2),1/3)))-IFERROR(W439,0))))))),MAX($D$16,POWER((ABS(K439)^2)/($I$5*MAX(F439,0.1)^2),1/3))),MAX($D$16,IFERROR(W439,0)))))))</f>
        <v/>
      </c>
      <c r="X439">
        <f>((F439)+(G439)*(W439))*(W439)</f>
        <v/>
      </c>
      <c r="Y439">
        <f>(((F439)+(G439)*(W439))*(W439))/MAX((F439)+2*(W439)*SQRT(1+(G439)^2),1E-6)</f>
        <v/>
      </c>
      <c r="Z439">
        <f>ABS(K439)/MAX(((F439)+(G439)*(W439))*(W439),1E-6)</f>
        <v/>
      </c>
      <c r="AA439">
        <f>E439+W439</f>
        <v/>
      </c>
      <c r="AB439">
        <f>AA439+((ABS(K439)/MAX(((F439)+(G439)*(W439))*(W439),1E-6))^2)/(2*$I$5)</f>
        <v/>
      </c>
      <c r="AC439">
        <f>((ABS(K439)*$D$6)/(MAX(((F439)+(G439)*(W439))*(W439),1E-6)*MAX(((((F439)+(G439)*(W439))*(W439))/MAX((F439)+2*(W439)*SQRT(1+(G439)^2),1E-6))^(2/3),1E-6)))^2</f>
        <v/>
      </c>
      <c r="AD439">
        <f>ABS(ABS(K439)/MAX(((F439)+(G439)*(W439))*(W439),1E-6))/SQRT($I$5*MAX((((F439)+(G439)*(W439))*(W439))/MAX((F439)+2*(G439)*(W439),1E-6),1E-6))</f>
        <v/>
      </c>
      <c r="AE439">
        <f>((F439)*(W439)^2)/2+(G439)*(W439)^3/3+(ABS(K439)^2)/($I$5*MAX(((F439)+(G439)*(W439))*(W439),1E-6))</f>
        <v/>
      </c>
      <c r="AF439">
        <f>IF($D$20=0,0,IFERROR(AB440+(((AC439+AC440)/2)*J440)+(IF(Z439&gt;Z440,$D$8*((Z439^2-Z440^2)/(2*$I$5)),$D$9*((Z440^2-Z439^2)/(2*$I$5)))+($D$10*(ABS(I440)/90)*(MAX(Z439^2,Z440^2)/(2*$I$5))))-AB439,0))</f>
        <v/>
      </c>
      <c r="AG439">
        <f>IF($D$20=0,1,IFERROR(IF(ROUND(AD439,3)=1,1,IF(AND(ABS(AF439)&lt;$D$19,AD439&lt;1),1,0)),0))</f>
        <v/>
      </c>
      <c r="AH439">
        <f>IFERROR(IF(V32="Supercritical",MAX($D$16,IFERROR(L439,MAX($D$16,POWER((ABS(K439)^2)/($I$5*MAX(F439,0.1)^2),1/3)))),IF(V32="Subcritical",MAX($D$16,IFERROR(W439,MAX($D$16,POWER((ABS(K439)^2)/($I$5*MAX(F439,0.1)^2),1/3)))),IF(AND(IFERROR(V439,0)=1,IFERROR(AG439,0)=1),IF(IFERROR(T439,-1E99)&gt;=IFERROR(AE439,-1E99),MAX($D$16,IFERROR(L439,MAX($D$16,POWER((ABS(K439)^2)/($I$5*MAX(F439,0.1)^2),1/3)))),MAX($D$16,IFERROR(W439,MAX($D$16,POWER((ABS(K439)^2)/($I$5*MAX(F439,0.1)^2),1/3))))),IF(IFERROR(V439,0)=1,MAX($D$16,IFERROR(L439,MAX($D$16,POWER((ABS(K439)^2)/($I$5*MAX(F439,0.1)^2),1/3)))),IF(IFERROR(AG439,0)=1,MAX($D$16,IFERROR(W439,MAX($D$16,POWER((ABS(K439)^2)/($I$5*MAX(F439,0.1)^2),1/3)))),MAX($D$16,POWER((ABS(K439)^2)/($I$5*MAX(F439,0.1)^2),1/3))))))),MAX($D$16,POWER((ABS(K439)^2)/($I$5*MAX(F439,0.1)^2),1/3)))</f>
        <v/>
      </c>
      <c r="AI439">
        <f>E439+AH439</f>
        <v/>
      </c>
      <c r="AJ439">
        <f>AI439+((ABS(K439)/MAX(((F439)+(G439)*(AH439))*(AH439),1E-6))^2)/(2*$I$5)</f>
        <v/>
      </c>
      <c r="AM439" t="n">
        <v>0</v>
      </c>
      <c r="AN439" t="n">
        <v>0</v>
      </c>
      <c r="AO439">
        <f>AM439+AN439</f>
        <v/>
      </c>
      <c r="AP439">
        <f>AP438+AO439</f>
        <v/>
      </c>
      <c r="AQ439">
        <f>ABS(ABS(K439)/MAX(((F439)+(G439)*(AH439))*(AH439),1E-6))/SQRT($I$5*MAX((((F439)+(G439)*(AH439))*(AH439))/MAX((F439)+2*(G439)*(AH439),1E-6),1E-6))</f>
        <v/>
      </c>
      <c r="AR439">
        <f>IF(AQ439&lt;1,"Subcritical","Supercritical")</f>
        <v/>
      </c>
      <c r="AS439">
        <f>((ABS(K439)*$D$6)/(MAX(((F439)+(G439)*(AH439))*(AH439),1E-6)*MAX(((((F439)+(G439)*(AH439))*(AH439))/MAX((F439)+2*(AH439)*SQRT(1+(G439)^2),1E-6))^(2/3),1E-6)))^2</f>
        <v/>
      </c>
    </row>
    <row r="440">
      <c r="A440" t="n">
        <v>291</v>
      </c>
      <c r="B440" t="n">
        <v>289.895</v>
      </c>
      <c r="C440" t="n">
        <v>616303.96</v>
      </c>
      <c r="D440" t="n">
        <v>3097661.618</v>
      </c>
      <c r="E440" t="n">
        <v>632.417</v>
      </c>
      <c r="F440" t="n">
        <v>5.2</v>
      </c>
      <c r="G440" t="n">
        <v>0</v>
      </c>
      <c r="H440" t="inlineStr">
        <is>
          <t>Normal</t>
        </is>
      </c>
      <c r="I440" t="n">
        <v>0.078</v>
      </c>
      <c r="J440">
        <f>B440-B439</f>
        <v/>
      </c>
      <c r="K440">
        <f>MAX(0,K439-AO439)</f>
        <v/>
      </c>
      <c r="L440">
        <f>IF($D$20=0,IFERROR(L439,MAX($D$16,POWER((ABS(K440)^2)/($I$5*MAX(F440,0.1)^2),1/3))),IF(IFERROR(V439,0)=0,IFERROR(L439,MAX($D$16,POWER((ABS(K440)^2)/($I$5*MAX(F440,0.1)^2),1/3))),IF(OR(IFERROR(L440,0)=0,IFERROR(S439,0)&lt;1,IFERROR(S440,0)&lt;1),MAX($D$16,POWER((ABS(K440)^2)/($I$5*MAX(F440,0.1)^2),1/3)),IF(IFERROR(U440,0)&gt;0,MAX($D$16,IFERROR(L440,0)+((IFERROR(U440,0))*$D$18*IF((IFERROR(S440,0))&lt;1,1,-1))),IF(IFERROR(U440,0)&lt;0,IF(ABS((MAX($D$16,POWER((ABS(K440)^2)/($I$5*MAX(F440,0.1)^2),1/3)))-IFERROR(L440,0))&gt;$D$19,MAX($D$16,IF((MAX($D$16,POWER((ABS(K440)^2)/($I$5*MAX(F440,0.1)^2),1/3)))&gt;IFERROR(L440,0),MIN((MAX($D$16,POWER((ABS(K440)^2)/($I$5*MAX(F440,0.1)^2),1/3))),IFERROR(L440,0)+(MIN(ABS(IFERROR(U440,0))*$D$18,ABS((MAX($D$16,POWER((ABS(K440)^2)/($I$5*MAX(F440,0.1)^2),1/3)))-IFERROR(L440,0))))),MAX((MAX($D$16,POWER((ABS(K440)^2)/($I$5*MAX(F440,0.1)^2),1/3))),IFERROR(L440,0)-(MIN(ABS(IFERROR(U440,0))*$D$18,ABS((MAX($D$16,POWER((ABS(K440)^2)/($I$5*MAX(F440,0.1)^2),1/3)))-IFERROR(L440,0))))))),MAX($D$16,POWER((ABS(K440)^2)/($I$5*MAX(F440,0.1)^2),1/3))),MAX($D$16,IFERROR(L440,0)))))))</f>
        <v/>
      </c>
      <c r="M440">
        <f>((F440)+(G440)*(L440))*(L440)</f>
        <v/>
      </c>
      <c r="N440">
        <f>(((F440)+(G440)*(L440))*(L440))/MAX((F440)+2*(L440)*SQRT(1+(G440)^2),1E-6)</f>
        <v/>
      </c>
      <c r="O440">
        <f>ABS(K440)/MAX(((F440)+(G440)*(L440))*(L440),1E-6)</f>
        <v/>
      </c>
      <c r="P440">
        <f>E440+L440</f>
        <v/>
      </c>
      <c r="Q440">
        <f>P440+((ABS(K440)/MAX(((F440)+(G440)*(L440))*(L440),1E-6))^2)/(2*$I$5)</f>
        <v/>
      </c>
      <c r="R440">
        <f>((ABS(K440)*$D$6)/(MAX(((F440)+(G440)*(L440))*(L440),1E-6)*MAX(((((F440)+(G440)*(L440))*(L440))/MAX((F440)+2*(L440)*SQRT(1+(G440)^2),1E-6))^(2/3),1E-6)))^2</f>
        <v/>
      </c>
      <c r="S440">
        <f>ABS(ABS(K440)/MAX(((F440)+(G440)*(L440))*(L440),1E-6))/SQRT($I$5*MAX((((F440)+(G440)*(L440))*(L440))/MAX((F440)+2*(G440)*(L440),1E-6),1E-6))</f>
        <v/>
      </c>
      <c r="T440">
        <f>((F440)*(L440)^2)/2+(G440)*(L440)^3/3+(ABS(K440)^2)/($I$5*MAX(((F440)+(G440)*(L440))*(L440),1E-6))</f>
        <v/>
      </c>
      <c r="U440">
        <f>IF($D$20=0,0,IFERROR(Q439-(((R439+R440)/2)*J440)-(IF(O439&gt;O440,$D$8*((O439^2-O440^2)/(2*$I$5)),$D$9*((O440^2-O439^2)/(2*$I$5)))+($D$10*(ABS(I440)/90)*(MAX(O439^2,O440^2)/(2*$I$5))))-Q440,0))</f>
        <v/>
      </c>
      <c r="V440">
        <f>IF($D$20=0,1,IFERROR(IF(ROUND(S440,3)=1,1,IF(AND(ABS(U440)&lt;$D$19,S440&gt;1),1,0)),0))</f>
        <v/>
      </c>
      <c r="W440">
        <f>IF($D$20=0,IFERROR(W441,MAX($D$16,POWER((ABS(K440)^2)/($I$5*MAX(F440,0.1)^2),1/3))),IF(IFERROR(AG441,0)=0,IFERROR(W441,MAX($D$16,POWER((ABS(K440)^2)/($I$5*MAX(F440,0.1)^2),1/3))),IF(OR(IFERROR(W440,0)=0,IFERROR(AD441,0)&gt;1),MAX($D$16,POWER((ABS(K440)^2)/($I$5*MAX(F440,0.1)^2),1/3)),IF(IFERROR(AF440,0)&gt;0,MAX($D$16,IFERROR(W440,0)+((IFERROR(AF440,0))*$D$18*IF((IFERROR(AD440,0))&lt;1,1,-1))),IF(IFERROR(AF440,0)&lt;0,IF(ABS((MAX($D$16,POWER((ABS(K440)^2)/($I$5*MAX(F440,0.1)^2),1/3)))-IFERROR(W440,0))&gt;$D$19,MAX($D$16,IF((MAX($D$16,POWER((ABS(K440)^2)/($I$5*MAX(F440,0.1)^2),1/3)))&gt;IFERROR(W440,0),MIN((MAX($D$16,POWER((ABS(K440)^2)/($I$5*MAX(F440,0.1)^2),1/3))),IFERROR(W440,0)+(MIN(ABS(IFERROR(AF440,0))*$D$18,ABS((MAX($D$16,POWER((ABS(K440)^2)/($I$5*MAX(F440,0.1)^2),1/3)))-IFERROR(W440,0))))),MAX((MAX($D$16,POWER((ABS(K440)^2)/($I$5*MAX(F440,0.1)^2),1/3))),IFERROR(W440,0)-(MIN(ABS(IFERROR(AF440,0))*$D$18,ABS((MAX($D$16,POWER((ABS(K440)^2)/($I$5*MAX(F440,0.1)^2),1/3)))-IFERROR(W440,0))))))),MAX($D$16,POWER((ABS(K440)^2)/($I$5*MAX(F440,0.1)^2),1/3))),MAX($D$16,IFERROR(W440,0)))))))</f>
        <v/>
      </c>
      <c r="X440">
        <f>((F440)+(G440)*(W440))*(W440)</f>
        <v/>
      </c>
      <c r="Y440">
        <f>(((F440)+(G440)*(W440))*(W440))/MAX((F440)+2*(W440)*SQRT(1+(G440)^2),1E-6)</f>
        <v/>
      </c>
      <c r="Z440">
        <f>ABS(K440)/MAX(((F440)+(G440)*(W440))*(W440),1E-6)</f>
        <v/>
      </c>
      <c r="AA440">
        <f>E440+W440</f>
        <v/>
      </c>
      <c r="AB440">
        <f>AA440+((ABS(K440)/MAX(((F440)+(G440)*(W440))*(W440),1E-6))^2)/(2*$I$5)</f>
        <v/>
      </c>
      <c r="AC440">
        <f>((ABS(K440)*$D$6)/(MAX(((F440)+(G440)*(W440))*(W440),1E-6)*MAX(((((F440)+(G440)*(W440))*(W440))/MAX((F440)+2*(W440)*SQRT(1+(G440)^2),1E-6))^(2/3),1E-6)))^2</f>
        <v/>
      </c>
      <c r="AD440">
        <f>ABS(ABS(K440)/MAX(((F440)+(G440)*(W440))*(W440),1E-6))/SQRT($I$5*MAX((((F440)+(G440)*(W440))*(W440))/MAX((F440)+2*(G440)*(W440),1E-6),1E-6))</f>
        <v/>
      </c>
      <c r="AE440">
        <f>((F440)*(W440)^2)/2+(G440)*(W440)^3/3+(ABS(K440)^2)/($I$5*MAX(((F440)+(G440)*(W440))*(W440),1E-6))</f>
        <v/>
      </c>
      <c r="AF440">
        <f>IF($D$20=0,0,IFERROR(AB441+(((AC440+AC441)/2)*J441)+(IF(Z440&gt;Z441,$D$8*((Z440^2-Z441^2)/(2*$I$5)),$D$9*((Z441^2-Z440^2)/(2*$I$5)))+($D$10*(ABS(I441)/90)*(MAX(Z440^2,Z441^2)/(2*$I$5))))-AB440,0))</f>
        <v/>
      </c>
      <c r="AG440">
        <f>IF($D$20=0,1,IFERROR(IF(ROUND(AD440,3)=1,1,IF(AND(ABS(AF440)&lt;$D$19,AD440&lt;1),1,0)),0))</f>
        <v/>
      </c>
      <c r="AH440">
        <f>IFERROR(IF(V32="Supercritical",MAX($D$16,IFERROR(L440,MAX($D$16,POWER((ABS(K440)^2)/($I$5*MAX(F440,0.1)^2),1/3)))),IF(V32="Subcritical",MAX($D$16,IFERROR(W440,MAX($D$16,POWER((ABS(K440)^2)/($I$5*MAX(F440,0.1)^2),1/3)))),IF(AND(IFERROR(V440,0)=1,IFERROR(AG440,0)=1),IF(IFERROR(T440,-1E99)&gt;=IFERROR(AE440,-1E99),MAX($D$16,IFERROR(L440,MAX($D$16,POWER((ABS(K440)^2)/($I$5*MAX(F440,0.1)^2),1/3)))),MAX($D$16,IFERROR(W440,MAX($D$16,POWER((ABS(K440)^2)/($I$5*MAX(F440,0.1)^2),1/3))))),IF(IFERROR(V440,0)=1,MAX($D$16,IFERROR(L440,MAX($D$16,POWER((ABS(K440)^2)/($I$5*MAX(F440,0.1)^2),1/3)))),IF(IFERROR(AG440,0)=1,MAX($D$16,IFERROR(W440,MAX($D$16,POWER((ABS(K440)^2)/($I$5*MAX(F440,0.1)^2),1/3)))),MAX($D$16,POWER((ABS(K440)^2)/($I$5*MAX(F440,0.1)^2),1/3))))))),MAX($D$16,POWER((ABS(K440)^2)/($I$5*MAX(F440,0.1)^2),1/3)))</f>
        <v/>
      </c>
      <c r="AI440">
        <f>E440+AH440</f>
        <v/>
      </c>
      <c r="AJ440">
        <f>AI440+((ABS(K440)/MAX(((F440)+(G440)*(AH440))*(AH440),1E-6))^2)/(2*$I$5)</f>
        <v/>
      </c>
      <c r="AM440" t="n">
        <v>0</v>
      </c>
      <c r="AN440" t="n">
        <v>0</v>
      </c>
      <c r="AO440">
        <f>AM440+AN440</f>
        <v/>
      </c>
      <c r="AP440">
        <f>AP439+AO440</f>
        <v/>
      </c>
      <c r="AQ440">
        <f>ABS(ABS(K440)/MAX(((F440)+(G440)*(AH440))*(AH440),1E-6))/SQRT($I$5*MAX((((F440)+(G440)*(AH440))*(AH440))/MAX((F440)+2*(G440)*(AH440),1E-6),1E-6))</f>
        <v/>
      </c>
      <c r="AR440">
        <f>IF(AQ440&lt;1,"Subcritical","Supercritical")</f>
        <v/>
      </c>
      <c r="AS440">
        <f>((ABS(K440)*$D$6)/(MAX(((F440)+(G440)*(AH440))*(AH440),1E-6)*MAX(((((F440)+(G440)*(AH440))*(AH440))/MAX((F440)+2*(AH440)*SQRT(1+(G440)^2),1E-6))^(2/3),1E-6)))^2</f>
        <v/>
      </c>
    </row>
    <row r="441">
      <c r="A441" t="n">
        <v>292</v>
      </c>
      <c r="B441" t="n">
        <v>290.895</v>
      </c>
      <c r="C441" t="n">
        <v>616303.485</v>
      </c>
      <c r="D441" t="n">
        <v>3097660.738</v>
      </c>
      <c r="E441" t="n">
        <v>632.4165</v>
      </c>
      <c r="F441" t="n">
        <v>5.2</v>
      </c>
      <c r="G441" t="n">
        <v>0</v>
      </c>
      <c r="H441" t="inlineStr">
        <is>
          <t>Normal</t>
        </is>
      </c>
      <c r="I441" t="n">
        <v>0.078</v>
      </c>
      <c r="J441">
        <f>B441-B440</f>
        <v/>
      </c>
      <c r="K441">
        <f>MAX(0,K440-AO440)</f>
        <v/>
      </c>
      <c r="L441">
        <f>IF($D$20=0,IFERROR(L440,MAX($D$16,POWER((ABS(K441)^2)/($I$5*MAX(F441,0.1)^2),1/3))),IF(IFERROR(V440,0)=0,IFERROR(L440,MAX($D$16,POWER((ABS(K441)^2)/($I$5*MAX(F441,0.1)^2),1/3))),IF(OR(IFERROR(L441,0)=0,IFERROR(S440,0)&lt;1,IFERROR(S441,0)&lt;1),MAX($D$16,POWER((ABS(K441)^2)/($I$5*MAX(F441,0.1)^2),1/3)),IF(IFERROR(U441,0)&gt;0,MAX($D$16,IFERROR(L441,0)+((IFERROR(U441,0))*$D$18*IF((IFERROR(S441,0))&lt;1,1,-1))),IF(IFERROR(U441,0)&lt;0,IF(ABS((MAX($D$16,POWER((ABS(K441)^2)/($I$5*MAX(F441,0.1)^2),1/3)))-IFERROR(L441,0))&gt;$D$19,MAX($D$16,IF((MAX($D$16,POWER((ABS(K441)^2)/($I$5*MAX(F441,0.1)^2),1/3)))&gt;IFERROR(L441,0),MIN((MAX($D$16,POWER((ABS(K441)^2)/($I$5*MAX(F441,0.1)^2),1/3))),IFERROR(L441,0)+(MIN(ABS(IFERROR(U441,0))*$D$18,ABS((MAX($D$16,POWER((ABS(K441)^2)/($I$5*MAX(F441,0.1)^2),1/3)))-IFERROR(L441,0))))),MAX((MAX($D$16,POWER((ABS(K441)^2)/($I$5*MAX(F441,0.1)^2),1/3))),IFERROR(L441,0)-(MIN(ABS(IFERROR(U441,0))*$D$18,ABS((MAX($D$16,POWER((ABS(K441)^2)/($I$5*MAX(F441,0.1)^2),1/3)))-IFERROR(L441,0))))))),MAX($D$16,POWER((ABS(K441)^2)/($I$5*MAX(F441,0.1)^2),1/3))),MAX($D$16,IFERROR(L441,0)))))))</f>
        <v/>
      </c>
      <c r="M441">
        <f>((F441)+(G441)*(L441))*(L441)</f>
        <v/>
      </c>
      <c r="N441">
        <f>(((F441)+(G441)*(L441))*(L441))/MAX((F441)+2*(L441)*SQRT(1+(G441)^2),1E-6)</f>
        <v/>
      </c>
      <c r="O441">
        <f>ABS(K441)/MAX(((F441)+(G441)*(L441))*(L441),1E-6)</f>
        <v/>
      </c>
      <c r="P441">
        <f>E441+L441</f>
        <v/>
      </c>
      <c r="Q441">
        <f>P441+((ABS(K441)/MAX(((F441)+(G441)*(L441))*(L441),1E-6))^2)/(2*$I$5)</f>
        <v/>
      </c>
      <c r="R441">
        <f>((ABS(K441)*$D$6)/(MAX(((F441)+(G441)*(L441))*(L441),1E-6)*MAX(((((F441)+(G441)*(L441))*(L441))/MAX((F441)+2*(L441)*SQRT(1+(G441)^2),1E-6))^(2/3),1E-6)))^2</f>
        <v/>
      </c>
      <c r="S441">
        <f>ABS(ABS(K441)/MAX(((F441)+(G441)*(L441))*(L441),1E-6))/SQRT($I$5*MAX((((F441)+(G441)*(L441))*(L441))/MAX((F441)+2*(G441)*(L441),1E-6),1E-6))</f>
        <v/>
      </c>
      <c r="T441">
        <f>((F441)*(L441)^2)/2+(G441)*(L441)^3/3+(ABS(K441)^2)/($I$5*MAX(((F441)+(G441)*(L441))*(L441),1E-6))</f>
        <v/>
      </c>
      <c r="U441">
        <f>IF($D$20=0,0,IFERROR(Q440-(((R440+R441)/2)*J441)-(IF(O440&gt;O441,$D$8*((O440^2-O441^2)/(2*$I$5)),$D$9*((O441^2-O440^2)/(2*$I$5)))+($D$10*(ABS(I441)/90)*(MAX(O440^2,O441^2)/(2*$I$5))))-Q441,0))</f>
        <v/>
      </c>
      <c r="V441">
        <f>IF($D$20=0,1,IFERROR(IF(ROUND(S441,3)=1,1,IF(AND(ABS(U441)&lt;$D$19,S441&gt;1),1,0)),0))</f>
        <v/>
      </c>
      <c r="W441">
        <f>IF($D$20=0,IFERROR(W442,MAX($D$16,POWER((ABS(K441)^2)/($I$5*MAX(F441,0.1)^2),1/3))),IF(IFERROR(AG442,0)=0,IFERROR(W442,MAX($D$16,POWER((ABS(K441)^2)/($I$5*MAX(F441,0.1)^2),1/3))),IF(OR(IFERROR(W441,0)=0,IFERROR(AD442,0)&gt;1),MAX($D$16,POWER((ABS(K441)^2)/($I$5*MAX(F441,0.1)^2),1/3)),IF(IFERROR(AF441,0)&gt;0,MAX($D$16,IFERROR(W441,0)+((IFERROR(AF441,0))*$D$18*IF((IFERROR(AD441,0))&lt;1,1,-1))),IF(IFERROR(AF441,0)&lt;0,IF(ABS((MAX($D$16,POWER((ABS(K441)^2)/($I$5*MAX(F441,0.1)^2),1/3)))-IFERROR(W441,0))&gt;$D$19,MAX($D$16,IF((MAX($D$16,POWER((ABS(K441)^2)/($I$5*MAX(F441,0.1)^2),1/3)))&gt;IFERROR(W441,0),MIN((MAX($D$16,POWER((ABS(K441)^2)/($I$5*MAX(F441,0.1)^2),1/3))),IFERROR(W441,0)+(MIN(ABS(IFERROR(AF441,0))*$D$18,ABS((MAX($D$16,POWER((ABS(K441)^2)/($I$5*MAX(F441,0.1)^2),1/3)))-IFERROR(W441,0))))),MAX((MAX($D$16,POWER((ABS(K441)^2)/($I$5*MAX(F441,0.1)^2),1/3))),IFERROR(W441,0)-(MIN(ABS(IFERROR(AF441,0))*$D$18,ABS((MAX($D$16,POWER((ABS(K441)^2)/($I$5*MAX(F441,0.1)^2),1/3)))-IFERROR(W441,0))))))),MAX($D$16,POWER((ABS(K441)^2)/($I$5*MAX(F441,0.1)^2),1/3))),MAX($D$16,IFERROR(W441,0)))))))</f>
        <v/>
      </c>
      <c r="X441">
        <f>((F441)+(G441)*(W441))*(W441)</f>
        <v/>
      </c>
      <c r="Y441">
        <f>(((F441)+(G441)*(W441))*(W441))/MAX((F441)+2*(W441)*SQRT(1+(G441)^2),1E-6)</f>
        <v/>
      </c>
      <c r="Z441">
        <f>ABS(K441)/MAX(((F441)+(G441)*(W441))*(W441),1E-6)</f>
        <v/>
      </c>
      <c r="AA441">
        <f>E441+W441</f>
        <v/>
      </c>
      <c r="AB441">
        <f>AA441+((ABS(K441)/MAX(((F441)+(G441)*(W441))*(W441),1E-6))^2)/(2*$I$5)</f>
        <v/>
      </c>
      <c r="AC441">
        <f>((ABS(K441)*$D$6)/(MAX(((F441)+(G441)*(W441))*(W441),1E-6)*MAX(((((F441)+(G441)*(W441))*(W441))/MAX((F441)+2*(W441)*SQRT(1+(G441)^2),1E-6))^(2/3),1E-6)))^2</f>
        <v/>
      </c>
      <c r="AD441">
        <f>ABS(ABS(K441)/MAX(((F441)+(G441)*(W441))*(W441),1E-6))/SQRT($I$5*MAX((((F441)+(G441)*(W441))*(W441))/MAX((F441)+2*(G441)*(W441),1E-6),1E-6))</f>
        <v/>
      </c>
      <c r="AE441">
        <f>((F441)*(W441)^2)/2+(G441)*(W441)^3/3+(ABS(K441)^2)/($I$5*MAX(((F441)+(G441)*(W441))*(W441),1E-6))</f>
        <v/>
      </c>
      <c r="AF441">
        <f>IF($D$20=0,0,IFERROR(AB442+(((AC441+AC442)/2)*J442)+(IF(Z441&gt;Z442,$D$8*((Z441^2-Z442^2)/(2*$I$5)),$D$9*((Z442^2-Z441^2)/(2*$I$5)))+($D$10*(ABS(I442)/90)*(MAX(Z441^2,Z442^2)/(2*$I$5))))-AB441,0))</f>
        <v/>
      </c>
      <c r="AG441">
        <f>IF($D$20=0,1,IFERROR(IF(ROUND(AD441,3)=1,1,IF(AND(ABS(AF441)&lt;$D$19,AD441&lt;1),1,0)),0))</f>
        <v/>
      </c>
      <c r="AH441">
        <f>IFERROR(IF(V32="Supercritical",MAX($D$16,IFERROR(L441,MAX($D$16,POWER((ABS(K441)^2)/($I$5*MAX(F441,0.1)^2),1/3)))),IF(V32="Subcritical",MAX($D$16,IFERROR(W441,MAX($D$16,POWER((ABS(K441)^2)/($I$5*MAX(F441,0.1)^2),1/3)))),IF(AND(IFERROR(V441,0)=1,IFERROR(AG441,0)=1),IF(IFERROR(T441,-1E99)&gt;=IFERROR(AE441,-1E99),MAX($D$16,IFERROR(L441,MAX($D$16,POWER((ABS(K441)^2)/($I$5*MAX(F441,0.1)^2),1/3)))),MAX($D$16,IFERROR(W441,MAX($D$16,POWER((ABS(K441)^2)/($I$5*MAX(F441,0.1)^2),1/3))))),IF(IFERROR(V441,0)=1,MAX($D$16,IFERROR(L441,MAX($D$16,POWER((ABS(K441)^2)/($I$5*MAX(F441,0.1)^2),1/3)))),IF(IFERROR(AG441,0)=1,MAX($D$16,IFERROR(W441,MAX($D$16,POWER((ABS(K441)^2)/($I$5*MAX(F441,0.1)^2),1/3)))),MAX($D$16,POWER((ABS(K441)^2)/($I$5*MAX(F441,0.1)^2),1/3))))))),MAX($D$16,POWER((ABS(K441)^2)/($I$5*MAX(F441,0.1)^2),1/3)))</f>
        <v/>
      </c>
      <c r="AI441">
        <f>E441+AH441</f>
        <v/>
      </c>
      <c r="AJ441">
        <f>AI441+((ABS(K441)/MAX(((F441)+(G441)*(AH441))*(AH441),1E-6))^2)/(2*$I$5)</f>
        <v/>
      </c>
      <c r="AM441" t="n">
        <v>0</v>
      </c>
      <c r="AN441" t="n">
        <v>0</v>
      </c>
      <c r="AO441">
        <f>AM441+AN441</f>
        <v/>
      </c>
      <c r="AP441">
        <f>AP440+AO441</f>
        <v/>
      </c>
      <c r="AQ441">
        <f>ABS(ABS(K441)/MAX(((F441)+(G441)*(AH441))*(AH441),1E-6))/SQRT($I$5*MAX((((F441)+(G441)*(AH441))*(AH441))/MAX((F441)+2*(G441)*(AH441),1E-6),1E-6))</f>
        <v/>
      </c>
      <c r="AR441">
        <f>IF(AQ441&lt;1,"Subcritical","Supercritical")</f>
        <v/>
      </c>
      <c r="AS441">
        <f>((ABS(K441)*$D$6)/(MAX(((F441)+(G441)*(AH441))*(AH441),1E-6)*MAX(((((F441)+(G441)*(AH441))*(AH441))/MAX((F441)+2*(AH441)*SQRT(1+(G441)^2),1E-6))^(2/3),1E-6)))^2</f>
        <v/>
      </c>
    </row>
    <row r="442">
      <c r="A442" t="n">
        <v>293</v>
      </c>
      <c r="B442" t="n">
        <v>291.896</v>
      </c>
      <c r="C442" t="n">
        <v>616303.0110000001</v>
      </c>
      <c r="D442" t="n">
        <v>3097659.857</v>
      </c>
      <c r="E442" t="n">
        <v>632.4160000000001</v>
      </c>
      <c r="F442" t="n">
        <v>5.2</v>
      </c>
      <c r="G442" t="n">
        <v>0</v>
      </c>
      <c r="H442" t="inlineStr">
        <is>
          <t>Normal</t>
        </is>
      </c>
      <c r="I442" t="n">
        <v>0.027</v>
      </c>
      <c r="J442">
        <f>B442-B441</f>
        <v/>
      </c>
      <c r="K442">
        <f>MAX(0,K441-AO441)</f>
        <v/>
      </c>
      <c r="L442">
        <f>IF($D$20=0,IFERROR(L441,MAX($D$16,POWER((ABS(K442)^2)/($I$5*MAX(F442,0.1)^2),1/3))),IF(IFERROR(V441,0)=0,IFERROR(L441,MAX($D$16,POWER((ABS(K442)^2)/($I$5*MAX(F442,0.1)^2),1/3))),IF(OR(IFERROR(L442,0)=0,IFERROR(S441,0)&lt;1,IFERROR(S442,0)&lt;1),MAX($D$16,POWER((ABS(K442)^2)/($I$5*MAX(F442,0.1)^2),1/3)),IF(IFERROR(U442,0)&gt;0,MAX($D$16,IFERROR(L442,0)+((IFERROR(U442,0))*$D$18*IF((IFERROR(S442,0))&lt;1,1,-1))),IF(IFERROR(U442,0)&lt;0,IF(ABS((MAX($D$16,POWER((ABS(K442)^2)/($I$5*MAX(F442,0.1)^2),1/3)))-IFERROR(L442,0))&gt;$D$19,MAX($D$16,IF((MAX($D$16,POWER((ABS(K442)^2)/($I$5*MAX(F442,0.1)^2),1/3)))&gt;IFERROR(L442,0),MIN((MAX($D$16,POWER((ABS(K442)^2)/($I$5*MAX(F442,0.1)^2),1/3))),IFERROR(L442,0)+(MIN(ABS(IFERROR(U442,0))*$D$18,ABS((MAX($D$16,POWER((ABS(K442)^2)/($I$5*MAX(F442,0.1)^2),1/3)))-IFERROR(L442,0))))),MAX((MAX($D$16,POWER((ABS(K442)^2)/($I$5*MAX(F442,0.1)^2),1/3))),IFERROR(L442,0)-(MIN(ABS(IFERROR(U442,0))*$D$18,ABS((MAX($D$16,POWER((ABS(K442)^2)/($I$5*MAX(F442,0.1)^2),1/3)))-IFERROR(L442,0))))))),MAX($D$16,POWER((ABS(K442)^2)/($I$5*MAX(F442,0.1)^2),1/3))),MAX($D$16,IFERROR(L442,0)))))))</f>
        <v/>
      </c>
      <c r="M442">
        <f>((F442)+(G442)*(L442))*(L442)</f>
        <v/>
      </c>
      <c r="N442">
        <f>(((F442)+(G442)*(L442))*(L442))/MAX((F442)+2*(L442)*SQRT(1+(G442)^2),1E-6)</f>
        <v/>
      </c>
      <c r="O442">
        <f>ABS(K442)/MAX(((F442)+(G442)*(L442))*(L442),1E-6)</f>
        <v/>
      </c>
      <c r="P442">
        <f>E442+L442</f>
        <v/>
      </c>
      <c r="Q442">
        <f>P442+((ABS(K442)/MAX(((F442)+(G442)*(L442))*(L442),1E-6))^2)/(2*$I$5)</f>
        <v/>
      </c>
      <c r="R442">
        <f>((ABS(K442)*$D$6)/(MAX(((F442)+(G442)*(L442))*(L442),1E-6)*MAX(((((F442)+(G442)*(L442))*(L442))/MAX((F442)+2*(L442)*SQRT(1+(G442)^2),1E-6))^(2/3),1E-6)))^2</f>
        <v/>
      </c>
      <c r="S442">
        <f>ABS(ABS(K442)/MAX(((F442)+(G442)*(L442))*(L442),1E-6))/SQRT($I$5*MAX((((F442)+(G442)*(L442))*(L442))/MAX((F442)+2*(G442)*(L442),1E-6),1E-6))</f>
        <v/>
      </c>
      <c r="T442">
        <f>((F442)*(L442)^2)/2+(G442)*(L442)^3/3+(ABS(K442)^2)/($I$5*MAX(((F442)+(G442)*(L442))*(L442),1E-6))</f>
        <v/>
      </c>
      <c r="U442">
        <f>IF($D$20=0,0,IFERROR(Q441-(((R441+R442)/2)*J442)-(IF(O441&gt;O442,$D$8*((O441^2-O442^2)/(2*$I$5)),$D$9*((O442^2-O441^2)/(2*$I$5)))+($D$10*(ABS(I442)/90)*(MAX(O441^2,O442^2)/(2*$I$5))))-Q442,0))</f>
        <v/>
      </c>
      <c r="V442">
        <f>IF($D$20=0,1,IFERROR(IF(ROUND(S442,3)=1,1,IF(AND(ABS(U442)&lt;$D$19,S442&gt;1),1,0)),0))</f>
        <v/>
      </c>
      <c r="W442">
        <f>IF($D$20=0,IFERROR(W443,MAX($D$16,POWER((ABS(K442)^2)/($I$5*MAX(F442,0.1)^2),1/3))),IF(IFERROR(AG443,0)=0,IFERROR(W443,MAX($D$16,POWER((ABS(K442)^2)/($I$5*MAX(F442,0.1)^2),1/3))),IF(OR(IFERROR(W442,0)=0,IFERROR(AD443,0)&gt;1),MAX($D$16,POWER((ABS(K442)^2)/($I$5*MAX(F442,0.1)^2),1/3)),IF(IFERROR(AF442,0)&gt;0,MAX($D$16,IFERROR(W442,0)+((IFERROR(AF442,0))*$D$18*IF((IFERROR(AD442,0))&lt;1,1,-1))),IF(IFERROR(AF442,0)&lt;0,IF(ABS((MAX($D$16,POWER((ABS(K442)^2)/($I$5*MAX(F442,0.1)^2),1/3)))-IFERROR(W442,0))&gt;$D$19,MAX($D$16,IF((MAX($D$16,POWER((ABS(K442)^2)/($I$5*MAX(F442,0.1)^2),1/3)))&gt;IFERROR(W442,0),MIN((MAX($D$16,POWER((ABS(K442)^2)/($I$5*MAX(F442,0.1)^2),1/3))),IFERROR(W442,0)+(MIN(ABS(IFERROR(AF442,0))*$D$18,ABS((MAX($D$16,POWER((ABS(K442)^2)/($I$5*MAX(F442,0.1)^2),1/3)))-IFERROR(W442,0))))),MAX((MAX($D$16,POWER((ABS(K442)^2)/($I$5*MAX(F442,0.1)^2),1/3))),IFERROR(W442,0)-(MIN(ABS(IFERROR(AF442,0))*$D$18,ABS((MAX($D$16,POWER((ABS(K442)^2)/($I$5*MAX(F442,0.1)^2),1/3)))-IFERROR(W442,0))))))),MAX($D$16,POWER((ABS(K442)^2)/($I$5*MAX(F442,0.1)^2),1/3))),MAX($D$16,IFERROR(W442,0)))))))</f>
        <v/>
      </c>
      <c r="X442">
        <f>((F442)+(G442)*(W442))*(W442)</f>
        <v/>
      </c>
      <c r="Y442">
        <f>(((F442)+(G442)*(W442))*(W442))/MAX((F442)+2*(W442)*SQRT(1+(G442)^2),1E-6)</f>
        <v/>
      </c>
      <c r="Z442">
        <f>ABS(K442)/MAX(((F442)+(G442)*(W442))*(W442),1E-6)</f>
        <v/>
      </c>
      <c r="AA442">
        <f>E442+W442</f>
        <v/>
      </c>
      <c r="AB442">
        <f>AA442+((ABS(K442)/MAX(((F442)+(G442)*(W442))*(W442),1E-6))^2)/(2*$I$5)</f>
        <v/>
      </c>
      <c r="AC442">
        <f>((ABS(K442)*$D$6)/(MAX(((F442)+(G442)*(W442))*(W442),1E-6)*MAX(((((F442)+(G442)*(W442))*(W442))/MAX((F442)+2*(W442)*SQRT(1+(G442)^2),1E-6))^(2/3),1E-6)))^2</f>
        <v/>
      </c>
      <c r="AD442">
        <f>ABS(ABS(K442)/MAX(((F442)+(G442)*(W442))*(W442),1E-6))/SQRT($I$5*MAX((((F442)+(G442)*(W442))*(W442))/MAX((F442)+2*(G442)*(W442),1E-6),1E-6))</f>
        <v/>
      </c>
      <c r="AE442">
        <f>((F442)*(W442)^2)/2+(G442)*(W442)^3/3+(ABS(K442)^2)/($I$5*MAX(((F442)+(G442)*(W442))*(W442),1E-6))</f>
        <v/>
      </c>
      <c r="AF442">
        <f>IF($D$20=0,0,IFERROR(AB443+(((AC442+AC443)/2)*J443)+(IF(Z442&gt;Z443,$D$8*((Z442^2-Z443^2)/(2*$I$5)),$D$9*((Z443^2-Z442^2)/(2*$I$5)))+($D$10*(ABS(I443)/90)*(MAX(Z442^2,Z443^2)/(2*$I$5))))-AB442,0))</f>
        <v/>
      </c>
      <c r="AG442">
        <f>IF($D$20=0,1,IFERROR(IF(ROUND(AD442,3)=1,1,IF(AND(ABS(AF442)&lt;$D$19,AD442&lt;1),1,0)),0))</f>
        <v/>
      </c>
      <c r="AH442">
        <f>IFERROR(IF(V32="Supercritical",MAX($D$16,IFERROR(L442,MAX($D$16,POWER((ABS(K442)^2)/($I$5*MAX(F442,0.1)^2),1/3)))),IF(V32="Subcritical",MAX($D$16,IFERROR(W442,MAX($D$16,POWER((ABS(K442)^2)/($I$5*MAX(F442,0.1)^2),1/3)))),IF(AND(IFERROR(V442,0)=1,IFERROR(AG442,0)=1),IF(IFERROR(T442,-1E99)&gt;=IFERROR(AE442,-1E99),MAX($D$16,IFERROR(L442,MAX($D$16,POWER((ABS(K442)^2)/($I$5*MAX(F442,0.1)^2),1/3)))),MAX($D$16,IFERROR(W442,MAX($D$16,POWER((ABS(K442)^2)/($I$5*MAX(F442,0.1)^2),1/3))))),IF(IFERROR(V442,0)=1,MAX($D$16,IFERROR(L442,MAX($D$16,POWER((ABS(K442)^2)/($I$5*MAX(F442,0.1)^2),1/3)))),IF(IFERROR(AG442,0)=1,MAX($D$16,IFERROR(W442,MAX($D$16,POWER((ABS(K442)^2)/($I$5*MAX(F442,0.1)^2),1/3)))),MAX($D$16,POWER((ABS(K442)^2)/($I$5*MAX(F442,0.1)^2),1/3))))))),MAX($D$16,POWER((ABS(K442)^2)/($I$5*MAX(F442,0.1)^2),1/3)))</f>
        <v/>
      </c>
      <c r="AI442">
        <f>E442+AH442</f>
        <v/>
      </c>
      <c r="AJ442">
        <f>AI442+((ABS(K442)/MAX(((F442)+(G442)*(AH442))*(AH442),1E-6))^2)/(2*$I$5)</f>
        <v/>
      </c>
      <c r="AM442" t="n">
        <v>0</v>
      </c>
      <c r="AN442" t="n">
        <v>0</v>
      </c>
      <c r="AO442">
        <f>AM442+AN442</f>
        <v/>
      </c>
      <c r="AP442">
        <f>AP441+AO442</f>
        <v/>
      </c>
      <c r="AQ442">
        <f>ABS(ABS(K442)/MAX(((F442)+(G442)*(AH442))*(AH442),1E-6))/SQRT($I$5*MAX((((F442)+(G442)*(AH442))*(AH442))/MAX((F442)+2*(G442)*(AH442),1E-6),1E-6))</f>
        <v/>
      </c>
      <c r="AR442">
        <f>IF(AQ442&lt;1,"Subcritical","Supercritical")</f>
        <v/>
      </c>
      <c r="AS442">
        <f>((ABS(K442)*$D$6)/(MAX(((F442)+(G442)*(AH442))*(AH442),1E-6)*MAX(((((F442)+(G442)*(AH442))*(AH442))/MAX((F442)+2*(AH442)*SQRT(1+(G442)^2),1E-6))^(2/3),1E-6)))^2</f>
        <v/>
      </c>
    </row>
    <row r="443">
      <c r="A443" t="n">
        <v>294</v>
      </c>
      <c r="B443" t="n">
        <v>292.895</v>
      </c>
      <c r="C443" t="n">
        <v>616302.537</v>
      </c>
      <c r="D443" t="n">
        <v>3097658.977</v>
      </c>
      <c r="E443" t="n">
        <v>632.4155</v>
      </c>
      <c r="F443" t="n">
        <v>5.2</v>
      </c>
      <c r="G443" t="n">
        <v>0</v>
      </c>
      <c r="H443" t="inlineStr">
        <is>
          <t>Normal</t>
        </is>
      </c>
      <c r="I443" t="n">
        <v>0</v>
      </c>
      <c r="J443">
        <f>B443-B442</f>
        <v/>
      </c>
      <c r="K443">
        <f>MAX(0,K442-AO442)</f>
        <v/>
      </c>
      <c r="L443">
        <f>IF($D$20=0,IFERROR(L442,MAX($D$16,POWER((ABS(K443)^2)/($I$5*MAX(F443,0.1)^2),1/3))),IF(IFERROR(V442,0)=0,IFERROR(L442,MAX($D$16,POWER((ABS(K443)^2)/($I$5*MAX(F443,0.1)^2),1/3))),IF(OR(IFERROR(L443,0)=0,IFERROR(S442,0)&lt;1,IFERROR(S443,0)&lt;1),MAX($D$16,POWER((ABS(K443)^2)/($I$5*MAX(F443,0.1)^2),1/3)),IF(IFERROR(U443,0)&gt;0,MAX($D$16,IFERROR(L443,0)+((IFERROR(U443,0))*$D$18*IF((IFERROR(S443,0))&lt;1,1,-1))),IF(IFERROR(U443,0)&lt;0,IF(ABS((MAX($D$16,POWER((ABS(K443)^2)/($I$5*MAX(F443,0.1)^2),1/3)))-IFERROR(L443,0))&gt;$D$19,MAX($D$16,IF((MAX($D$16,POWER((ABS(K443)^2)/($I$5*MAX(F443,0.1)^2),1/3)))&gt;IFERROR(L443,0),MIN((MAX($D$16,POWER((ABS(K443)^2)/($I$5*MAX(F443,0.1)^2),1/3))),IFERROR(L443,0)+(MIN(ABS(IFERROR(U443,0))*$D$18,ABS((MAX($D$16,POWER((ABS(K443)^2)/($I$5*MAX(F443,0.1)^2),1/3)))-IFERROR(L443,0))))),MAX((MAX($D$16,POWER((ABS(K443)^2)/($I$5*MAX(F443,0.1)^2),1/3))),IFERROR(L443,0)-(MIN(ABS(IFERROR(U443,0))*$D$18,ABS((MAX($D$16,POWER((ABS(K443)^2)/($I$5*MAX(F443,0.1)^2),1/3)))-IFERROR(L443,0))))))),MAX($D$16,POWER((ABS(K443)^2)/($I$5*MAX(F443,0.1)^2),1/3))),MAX($D$16,IFERROR(L443,0)))))))</f>
        <v/>
      </c>
      <c r="M443">
        <f>((F443)+(G443)*(L443))*(L443)</f>
        <v/>
      </c>
      <c r="N443">
        <f>(((F443)+(G443)*(L443))*(L443))/MAX((F443)+2*(L443)*SQRT(1+(G443)^2),1E-6)</f>
        <v/>
      </c>
      <c r="O443">
        <f>ABS(K443)/MAX(((F443)+(G443)*(L443))*(L443),1E-6)</f>
        <v/>
      </c>
      <c r="P443">
        <f>E443+L443</f>
        <v/>
      </c>
      <c r="Q443">
        <f>P443+((ABS(K443)/MAX(((F443)+(G443)*(L443))*(L443),1E-6))^2)/(2*$I$5)</f>
        <v/>
      </c>
      <c r="R443">
        <f>((ABS(K443)*$D$6)/(MAX(((F443)+(G443)*(L443))*(L443),1E-6)*MAX(((((F443)+(G443)*(L443))*(L443))/MAX((F443)+2*(L443)*SQRT(1+(G443)^2),1E-6))^(2/3),1E-6)))^2</f>
        <v/>
      </c>
      <c r="S443">
        <f>ABS(ABS(K443)/MAX(((F443)+(G443)*(L443))*(L443),1E-6))/SQRT($I$5*MAX((((F443)+(G443)*(L443))*(L443))/MAX((F443)+2*(G443)*(L443),1E-6),1E-6))</f>
        <v/>
      </c>
      <c r="T443">
        <f>((F443)*(L443)^2)/2+(G443)*(L443)^3/3+(ABS(K443)^2)/($I$5*MAX(((F443)+(G443)*(L443))*(L443),1E-6))</f>
        <v/>
      </c>
      <c r="U443">
        <f>IF($D$20=0,0,IFERROR(Q442-(((R442+R443)/2)*J443)-(IF(O442&gt;O443,$D$8*((O442^2-O443^2)/(2*$I$5)),$D$9*((O443^2-O442^2)/(2*$I$5)))+($D$10*(ABS(I443)/90)*(MAX(O442^2,O443^2)/(2*$I$5))))-Q443,0))</f>
        <v/>
      </c>
      <c r="V443">
        <f>IF($D$20=0,1,IFERROR(IF(ROUND(S443,3)=1,1,IF(AND(ABS(U443)&lt;$D$19,S443&gt;1),1,0)),0))</f>
        <v/>
      </c>
      <c r="W443">
        <f>IF($D$20=0,IFERROR(W444,MAX($D$16,POWER((ABS(K443)^2)/($I$5*MAX(F443,0.1)^2),1/3))),IF(IFERROR(AG444,0)=0,IFERROR(W444,MAX($D$16,POWER((ABS(K443)^2)/($I$5*MAX(F443,0.1)^2),1/3))),IF(OR(IFERROR(W443,0)=0,IFERROR(AD444,0)&gt;1),MAX($D$16,POWER((ABS(K443)^2)/($I$5*MAX(F443,0.1)^2),1/3)),IF(IFERROR(AF443,0)&gt;0,MAX($D$16,IFERROR(W443,0)+((IFERROR(AF443,0))*$D$18*IF((IFERROR(AD443,0))&lt;1,1,-1))),IF(IFERROR(AF443,0)&lt;0,IF(ABS((MAX($D$16,POWER((ABS(K443)^2)/($I$5*MAX(F443,0.1)^2),1/3)))-IFERROR(W443,0))&gt;$D$19,MAX($D$16,IF((MAX($D$16,POWER((ABS(K443)^2)/($I$5*MAX(F443,0.1)^2),1/3)))&gt;IFERROR(W443,0),MIN((MAX($D$16,POWER((ABS(K443)^2)/($I$5*MAX(F443,0.1)^2),1/3))),IFERROR(W443,0)+(MIN(ABS(IFERROR(AF443,0))*$D$18,ABS((MAX($D$16,POWER((ABS(K443)^2)/($I$5*MAX(F443,0.1)^2),1/3)))-IFERROR(W443,0))))),MAX((MAX($D$16,POWER((ABS(K443)^2)/($I$5*MAX(F443,0.1)^2),1/3))),IFERROR(W443,0)-(MIN(ABS(IFERROR(AF443,0))*$D$18,ABS((MAX($D$16,POWER((ABS(K443)^2)/($I$5*MAX(F443,0.1)^2),1/3)))-IFERROR(W443,0))))))),MAX($D$16,POWER((ABS(K443)^2)/($I$5*MAX(F443,0.1)^2),1/3))),MAX($D$16,IFERROR(W443,0)))))))</f>
        <v/>
      </c>
      <c r="X443">
        <f>((F443)+(G443)*(W443))*(W443)</f>
        <v/>
      </c>
      <c r="Y443">
        <f>(((F443)+(G443)*(W443))*(W443))/MAX((F443)+2*(W443)*SQRT(1+(G443)^2),1E-6)</f>
        <v/>
      </c>
      <c r="Z443">
        <f>ABS(K443)/MAX(((F443)+(G443)*(W443))*(W443),1E-6)</f>
        <v/>
      </c>
      <c r="AA443">
        <f>E443+W443</f>
        <v/>
      </c>
      <c r="AB443">
        <f>AA443+((ABS(K443)/MAX(((F443)+(G443)*(W443))*(W443),1E-6))^2)/(2*$I$5)</f>
        <v/>
      </c>
      <c r="AC443">
        <f>((ABS(K443)*$D$6)/(MAX(((F443)+(G443)*(W443))*(W443),1E-6)*MAX(((((F443)+(G443)*(W443))*(W443))/MAX((F443)+2*(W443)*SQRT(1+(G443)^2),1E-6))^(2/3),1E-6)))^2</f>
        <v/>
      </c>
      <c r="AD443">
        <f>ABS(ABS(K443)/MAX(((F443)+(G443)*(W443))*(W443),1E-6))/SQRT($I$5*MAX((((F443)+(G443)*(W443))*(W443))/MAX((F443)+2*(G443)*(W443),1E-6),1E-6))</f>
        <v/>
      </c>
      <c r="AE443">
        <f>((F443)*(W443)^2)/2+(G443)*(W443)^3/3+(ABS(K443)^2)/($I$5*MAX(((F443)+(G443)*(W443))*(W443),1E-6))</f>
        <v/>
      </c>
      <c r="AF443">
        <f>IF($D$20=0,0,IFERROR(AB444+(((AC443+AC444)/2)*J444)+(IF(Z443&gt;Z444,$D$8*((Z443^2-Z444^2)/(2*$I$5)),$D$9*((Z444^2-Z443^2)/(2*$I$5)))+($D$10*(ABS(I444)/90)*(MAX(Z443^2,Z444^2)/(2*$I$5))))-AB443,0))</f>
        <v/>
      </c>
      <c r="AG443">
        <f>IF($D$20=0,1,IFERROR(IF(ROUND(AD443,3)=1,1,IF(AND(ABS(AF443)&lt;$D$19,AD443&lt;1),1,0)),0))</f>
        <v/>
      </c>
      <c r="AH443">
        <f>IFERROR(IF(V32="Supercritical",MAX($D$16,IFERROR(L443,MAX($D$16,POWER((ABS(K443)^2)/($I$5*MAX(F443,0.1)^2),1/3)))),IF(V32="Subcritical",MAX($D$16,IFERROR(W443,MAX($D$16,POWER((ABS(K443)^2)/($I$5*MAX(F443,0.1)^2),1/3)))),IF(AND(IFERROR(V443,0)=1,IFERROR(AG443,0)=1),IF(IFERROR(T443,-1E99)&gt;=IFERROR(AE443,-1E99),MAX($D$16,IFERROR(L443,MAX($D$16,POWER((ABS(K443)^2)/($I$5*MAX(F443,0.1)^2),1/3)))),MAX($D$16,IFERROR(W443,MAX($D$16,POWER((ABS(K443)^2)/($I$5*MAX(F443,0.1)^2),1/3))))),IF(IFERROR(V443,0)=1,MAX($D$16,IFERROR(L443,MAX($D$16,POWER((ABS(K443)^2)/($I$5*MAX(F443,0.1)^2),1/3)))),IF(IFERROR(AG443,0)=1,MAX($D$16,IFERROR(W443,MAX($D$16,POWER((ABS(K443)^2)/($I$5*MAX(F443,0.1)^2),1/3)))),MAX($D$16,POWER((ABS(K443)^2)/($I$5*MAX(F443,0.1)^2),1/3))))))),MAX($D$16,POWER((ABS(K443)^2)/($I$5*MAX(F443,0.1)^2),1/3)))</f>
        <v/>
      </c>
      <c r="AI443">
        <f>E443+AH443</f>
        <v/>
      </c>
      <c r="AJ443">
        <f>AI443+((ABS(K443)/MAX(((F443)+(G443)*(AH443))*(AH443),1E-6))^2)/(2*$I$5)</f>
        <v/>
      </c>
      <c r="AM443" t="n">
        <v>0</v>
      </c>
      <c r="AN443" t="n">
        <v>0</v>
      </c>
      <c r="AO443">
        <f>AM443+AN443</f>
        <v/>
      </c>
      <c r="AP443">
        <f>AP442+AO443</f>
        <v/>
      </c>
      <c r="AQ443">
        <f>ABS(ABS(K443)/MAX(((F443)+(G443)*(AH443))*(AH443),1E-6))/SQRT($I$5*MAX((((F443)+(G443)*(AH443))*(AH443))/MAX((F443)+2*(G443)*(AH443),1E-6),1E-6))</f>
        <v/>
      </c>
      <c r="AR443">
        <f>IF(AQ443&lt;1,"Subcritical","Supercritical")</f>
        <v/>
      </c>
      <c r="AS443">
        <f>((ABS(K443)*$D$6)/(MAX(((F443)+(G443)*(AH443))*(AH443),1E-6)*MAX(((((F443)+(G443)*(AH443))*(AH443))/MAX((F443)+2*(AH443)*SQRT(1+(G443)^2),1E-6))^(2/3),1E-6)))^2</f>
        <v/>
      </c>
    </row>
    <row r="444">
      <c r="A444" t="n">
        <v>295</v>
      </c>
      <c r="B444" t="n">
        <v>293.895</v>
      </c>
      <c r="C444" t="n">
        <v>616302.063</v>
      </c>
      <c r="D444" t="n">
        <v>3097658.097</v>
      </c>
      <c r="E444" t="n">
        <v>632.415</v>
      </c>
      <c r="F444" t="n">
        <v>5.2</v>
      </c>
      <c r="G444" t="n">
        <v>0</v>
      </c>
      <c r="H444" t="inlineStr">
        <is>
          <t>Normal</t>
        </is>
      </c>
      <c r="I444" t="n">
        <v>0.023</v>
      </c>
      <c r="J444">
        <f>B444-B443</f>
        <v/>
      </c>
      <c r="K444">
        <f>MAX(0,K443-AO443)</f>
        <v/>
      </c>
      <c r="L444">
        <f>IF($D$20=0,IFERROR(L443,MAX($D$16,POWER((ABS(K444)^2)/($I$5*MAX(F444,0.1)^2),1/3))),IF(IFERROR(V443,0)=0,IFERROR(L443,MAX($D$16,POWER((ABS(K444)^2)/($I$5*MAX(F444,0.1)^2),1/3))),IF(OR(IFERROR(L444,0)=0,IFERROR(S443,0)&lt;1,IFERROR(S444,0)&lt;1),MAX($D$16,POWER((ABS(K444)^2)/($I$5*MAX(F444,0.1)^2),1/3)),IF(IFERROR(U444,0)&gt;0,MAX($D$16,IFERROR(L444,0)+((IFERROR(U444,0))*$D$18*IF((IFERROR(S444,0))&lt;1,1,-1))),IF(IFERROR(U444,0)&lt;0,IF(ABS((MAX($D$16,POWER((ABS(K444)^2)/($I$5*MAX(F444,0.1)^2),1/3)))-IFERROR(L444,0))&gt;$D$19,MAX($D$16,IF((MAX($D$16,POWER((ABS(K444)^2)/($I$5*MAX(F444,0.1)^2),1/3)))&gt;IFERROR(L444,0),MIN((MAX($D$16,POWER((ABS(K444)^2)/($I$5*MAX(F444,0.1)^2),1/3))),IFERROR(L444,0)+(MIN(ABS(IFERROR(U444,0))*$D$18,ABS((MAX($D$16,POWER((ABS(K444)^2)/($I$5*MAX(F444,0.1)^2),1/3)))-IFERROR(L444,0))))),MAX((MAX($D$16,POWER((ABS(K444)^2)/($I$5*MAX(F444,0.1)^2),1/3))),IFERROR(L444,0)-(MIN(ABS(IFERROR(U444,0))*$D$18,ABS((MAX($D$16,POWER((ABS(K444)^2)/($I$5*MAX(F444,0.1)^2),1/3)))-IFERROR(L444,0))))))),MAX($D$16,POWER((ABS(K444)^2)/($I$5*MAX(F444,0.1)^2),1/3))),MAX($D$16,IFERROR(L444,0)))))))</f>
        <v/>
      </c>
      <c r="M444">
        <f>((F444)+(G444)*(L444))*(L444)</f>
        <v/>
      </c>
      <c r="N444">
        <f>(((F444)+(G444)*(L444))*(L444))/MAX((F444)+2*(L444)*SQRT(1+(G444)^2),1E-6)</f>
        <v/>
      </c>
      <c r="O444">
        <f>ABS(K444)/MAX(((F444)+(G444)*(L444))*(L444),1E-6)</f>
        <v/>
      </c>
      <c r="P444">
        <f>E444+L444</f>
        <v/>
      </c>
      <c r="Q444">
        <f>P444+((ABS(K444)/MAX(((F444)+(G444)*(L444))*(L444),1E-6))^2)/(2*$I$5)</f>
        <v/>
      </c>
      <c r="R444">
        <f>((ABS(K444)*$D$6)/(MAX(((F444)+(G444)*(L444))*(L444),1E-6)*MAX(((((F444)+(G444)*(L444))*(L444))/MAX((F444)+2*(L444)*SQRT(1+(G444)^2),1E-6))^(2/3),1E-6)))^2</f>
        <v/>
      </c>
      <c r="S444">
        <f>ABS(ABS(K444)/MAX(((F444)+(G444)*(L444))*(L444),1E-6))/SQRT($I$5*MAX((((F444)+(G444)*(L444))*(L444))/MAX((F444)+2*(G444)*(L444),1E-6),1E-6))</f>
        <v/>
      </c>
      <c r="T444">
        <f>((F444)*(L444)^2)/2+(G444)*(L444)^3/3+(ABS(K444)^2)/($I$5*MAX(((F444)+(G444)*(L444))*(L444),1E-6))</f>
        <v/>
      </c>
      <c r="U444">
        <f>IF($D$20=0,0,IFERROR(Q443-(((R443+R444)/2)*J444)-(IF(O443&gt;O444,$D$8*((O443^2-O444^2)/(2*$I$5)),$D$9*((O444^2-O443^2)/(2*$I$5)))+($D$10*(ABS(I444)/90)*(MAX(O443^2,O444^2)/(2*$I$5))))-Q444,0))</f>
        <v/>
      </c>
      <c r="V444">
        <f>IF($D$20=0,1,IFERROR(IF(ROUND(S444,3)=1,1,IF(AND(ABS(U444)&lt;$D$19,S444&gt;1),1,0)),0))</f>
        <v/>
      </c>
      <c r="W444">
        <f>IF($D$20=0,IFERROR(W445,MAX($D$16,POWER((ABS(K444)^2)/($I$5*MAX(F444,0.1)^2),1/3))),IF(IFERROR(AG445,0)=0,IFERROR(W445,MAX($D$16,POWER((ABS(K444)^2)/($I$5*MAX(F444,0.1)^2),1/3))),IF(OR(IFERROR(W444,0)=0,IFERROR(AD445,0)&gt;1),MAX($D$16,POWER((ABS(K444)^2)/($I$5*MAX(F444,0.1)^2),1/3)),IF(IFERROR(AF444,0)&gt;0,MAX($D$16,IFERROR(W444,0)+((IFERROR(AF444,0))*$D$18*IF((IFERROR(AD444,0))&lt;1,1,-1))),IF(IFERROR(AF444,0)&lt;0,IF(ABS((MAX($D$16,POWER((ABS(K444)^2)/($I$5*MAX(F444,0.1)^2),1/3)))-IFERROR(W444,0))&gt;$D$19,MAX($D$16,IF((MAX($D$16,POWER((ABS(K444)^2)/($I$5*MAX(F444,0.1)^2),1/3)))&gt;IFERROR(W444,0),MIN((MAX($D$16,POWER((ABS(K444)^2)/($I$5*MAX(F444,0.1)^2),1/3))),IFERROR(W444,0)+(MIN(ABS(IFERROR(AF444,0))*$D$18,ABS((MAX($D$16,POWER((ABS(K444)^2)/($I$5*MAX(F444,0.1)^2),1/3)))-IFERROR(W444,0))))),MAX((MAX($D$16,POWER((ABS(K444)^2)/($I$5*MAX(F444,0.1)^2),1/3))),IFERROR(W444,0)-(MIN(ABS(IFERROR(AF444,0))*$D$18,ABS((MAX($D$16,POWER((ABS(K444)^2)/($I$5*MAX(F444,0.1)^2),1/3)))-IFERROR(W444,0))))))),MAX($D$16,POWER((ABS(K444)^2)/($I$5*MAX(F444,0.1)^2),1/3))),MAX($D$16,IFERROR(W444,0)))))))</f>
        <v/>
      </c>
      <c r="X444">
        <f>((F444)+(G444)*(W444))*(W444)</f>
        <v/>
      </c>
      <c r="Y444">
        <f>(((F444)+(G444)*(W444))*(W444))/MAX((F444)+2*(W444)*SQRT(1+(G444)^2),1E-6)</f>
        <v/>
      </c>
      <c r="Z444">
        <f>ABS(K444)/MAX(((F444)+(G444)*(W444))*(W444),1E-6)</f>
        <v/>
      </c>
      <c r="AA444">
        <f>E444+W444</f>
        <v/>
      </c>
      <c r="AB444">
        <f>AA444+((ABS(K444)/MAX(((F444)+(G444)*(W444))*(W444),1E-6))^2)/(2*$I$5)</f>
        <v/>
      </c>
      <c r="AC444">
        <f>((ABS(K444)*$D$6)/(MAX(((F444)+(G444)*(W444))*(W444),1E-6)*MAX(((((F444)+(G444)*(W444))*(W444))/MAX((F444)+2*(W444)*SQRT(1+(G444)^2),1E-6))^(2/3),1E-6)))^2</f>
        <v/>
      </c>
      <c r="AD444">
        <f>ABS(ABS(K444)/MAX(((F444)+(G444)*(W444))*(W444),1E-6))/SQRT($I$5*MAX((((F444)+(G444)*(W444))*(W444))/MAX((F444)+2*(G444)*(W444),1E-6),1E-6))</f>
        <v/>
      </c>
      <c r="AE444">
        <f>((F444)*(W444)^2)/2+(G444)*(W444)^3/3+(ABS(K444)^2)/($I$5*MAX(((F444)+(G444)*(W444))*(W444),1E-6))</f>
        <v/>
      </c>
      <c r="AF444">
        <f>IF($D$20=0,0,IFERROR(AB445+(((AC444+AC445)/2)*J445)+(IF(Z444&gt;Z445,$D$8*((Z444^2-Z445^2)/(2*$I$5)),$D$9*((Z445^2-Z444^2)/(2*$I$5)))+($D$10*(ABS(I445)/90)*(MAX(Z444^2,Z445^2)/(2*$I$5))))-AB444,0))</f>
        <v/>
      </c>
      <c r="AG444">
        <f>IF($D$20=0,1,IFERROR(IF(ROUND(AD444,3)=1,1,IF(AND(ABS(AF444)&lt;$D$19,AD444&lt;1),1,0)),0))</f>
        <v/>
      </c>
      <c r="AH444">
        <f>IFERROR(IF(V32="Supercritical",MAX($D$16,IFERROR(L444,MAX($D$16,POWER((ABS(K444)^2)/($I$5*MAX(F444,0.1)^2),1/3)))),IF(V32="Subcritical",MAX($D$16,IFERROR(W444,MAX($D$16,POWER((ABS(K444)^2)/($I$5*MAX(F444,0.1)^2),1/3)))),IF(AND(IFERROR(V444,0)=1,IFERROR(AG444,0)=1),IF(IFERROR(T444,-1E99)&gt;=IFERROR(AE444,-1E99),MAX($D$16,IFERROR(L444,MAX($D$16,POWER((ABS(K444)^2)/($I$5*MAX(F444,0.1)^2),1/3)))),MAX($D$16,IFERROR(W444,MAX($D$16,POWER((ABS(K444)^2)/($I$5*MAX(F444,0.1)^2),1/3))))),IF(IFERROR(V444,0)=1,MAX($D$16,IFERROR(L444,MAX($D$16,POWER((ABS(K444)^2)/($I$5*MAX(F444,0.1)^2),1/3)))),IF(IFERROR(AG444,0)=1,MAX($D$16,IFERROR(W444,MAX($D$16,POWER((ABS(K444)^2)/($I$5*MAX(F444,0.1)^2),1/3)))),MAX($D$16,POWER((ABS(K444)^2)/($I$5*MAX(F444,0.1)^2),1/3))))))),MAX($D$16,POWER((ABS(K444)^2)/($I$5*MAX(F444,0.1)^2),1/3)))</f>
        <v/>
      </c>
      <c r="AI444">
        <f>E444+AH444</f>
        <v/>
      </c>
      <c r="AJ444">
        <f>AI444+((ABS(K444)/MAX(((F444)+(G444)*(AH444))*(AH444),1E-6))^2)/(2*$I$5)</f>
        <v/>
      </c>
      <c r="AM444" t="n">
        <v>0</v>
      </c>
      <c r="AN444" t="n">
        <v>0</v>
      </c>
      <c r="AO444">
        <f>AM444+AN444</f>
        <v/>
      </c>
      <c r="AP444">
        <f>AP443+AO444</f>
        <v/>
      </c>
      <c r="AQ444">
        <f>ABS(ABS(K444)/MAX(((F444)+(G444)*(AH444))*(AH444),1E-6))/SQRT($I$5*MAX((((F444)+(G444)*(AH444))*(AH444))/MAX((F444)+2*(G444)*(AH444),1E-6),1E-6))</f>
        <v/>
      </c>
      <c r="AR444">
        <f>IF(AQ444&lt;1,"Subcritical","Supercritical")</f>
        <v/>
      </c>
      <c r="AS444">
        <f>((ABS(K444)*$D$6)/(MAX(((F444)+(G444)*(AH444))*(AH444),1E-6)*MAX(((((F444)+(G444)*(AH444))*(AH444))/MAX((F444)+2*(AH444)*SQRT(1+(G444)^2),1E-6))^(2/3),1E-6)))^2</f>
        <v/>
      </c>
    </row>
    <row r="445">
      <c r="A445" t="n">
        <v>296</v>
      </c>
      <c r="B445" t="n">
        <v>294.896</v>
      </c>
      <c r="C445" t="n">
        <v>616301.588</v>
      </c>
      <c r="D445" t="n">
        <v>3097657.216</v>
      </c>
      <c r="E445" t="n">
        <v>632.4145</v>
      </c>
      <c r="F445" t="n">
        <v>5.2</v>
      </c>
      <c r="G445" t="n">
        <v>0</v>
      </c>
      <c r="H445" t="inlineStr">
        <is>
          <t>Normal</t>
        </is>
      </c>
      <c r="I445" t="n">
        <v>0.023</v>
      </c>
      <c r="J445">
        <f>B445-B444</f>
        <v/>
      </c>
      <c r="K445">
        <f>MAX(0,K444-AO444)</f>
        <v/>
      </c>
      <c r="L445">
        <f>IF($D$20=0,IFERROR(L444,MAX($D$16,POWER((ABS(K445)^2)/($I$5*MAX(F445,0.1)^2),1/3))),IF(IFERROR(V444,0)=0,IFERROR(L444,MAX($D$16,POWER((ABS(K445)^2)/($I$5*MAX(F445,0.1)^2),1/3))),IF(OR(IFERROR(L445,0)=0,IFERROR(S444,0)&lt;1,IFERROR(S445,0)&lt;1),MAX($D$16,POWER((ABS(K445)^2)/($I$5*MAX(F445,0.1)^2),1/3)),IF(IFERROR(U445,0)&gt;0,MAX($D$16,IFERROR(L445,0)+((IFERROR(U445,0))*$D$18*IF((IFERROR(S445,0))&lt;1,1,-1))),IF(IFERROR(U445,0)&lt;0,IF(ABS((MAX($D$16,POWER((ABS(K445)^2)/($I$5*MAX(F445,0.1)^2),1/3)))-IFERROR(L445,0))&gt;$D$19,MAX($D$16,IF((MAX($D$16,POWER((ABS(K445)^2)/($I$5*MAX(F445,0.1)^2),1/3)))&gt;IFERROR(L445,0),MIN((MAX($D$16,POWER((ABS(K445)^2)/($I$5*MAX(F445,0.1)^2),1/3))),IFERROR(L445,0)+(MIN(ABS(IFERROR(U445,0))*$D$18,ABS((MAX($D$16,POWER((ABS(K445)^2)/($I$5*MAX(F445,0.1)^2),1/3)))-IFERROR(L445,0))))),MAX((MAX($D$16,POWER((ABS(K445)^2)/($I$5*MAX(F445,0.1)^2),1/3))),IFERROR(L445,0)-(MIN(ABS(IFERROR(U445,0))*$D$18,ABS((MAX($D$16,POWER((ABS(K445)^2)/($I$5*MAX(F445,0.1)^2),1/3)))-IFERROR(L445,0))))))),MAX($D$16,POWER((ABS(K445)^2)/($I$5*MAX(F445,0.1)^2),1/3))),MAX($D$16,IFERROR(L445,0)))))))</f>
        <v/>
      </c>
      <c r="M445">
        <f>((F445)+(G445)*(L445))*(L445)</f>
        <v/>
      </c>
      <c r="N445">
        <f>(((F445)+(G445)*(L445))*(L445))/MAX((F445)+2*(L445)*SQRT(1+(G445)^2),1E-6)</f>
        <v/>
      </c>
      <c r="O445">
        <f>ABS(K445)/MAX(((F445)+(G445)*(L445))*(L445),1E-6)</f>
        <v/>
      </c>
      <c r="P445">
        <f>E445+L445</f>
        <v/>
      </c>
      <c r="Q445">
        <f>P445+((ABS(K445)/MAX(((F445)+(G445)*(L445))*(L445),1E-6))^2)/(2*$I$5)</f>
        <v/>
      </c>
      <c r="R445">
        <f>((ABS(K445)*$D$6)/(MAX(((F445)+(G445)*(L445))*(L445),1E-6)*MAX(((((F445)+(G445)*(L445))*(L445))/MAX((F445)+2*(L445)*SQRT(1+(G445)^2),1E-6))^(2/3),1E-6)))^2</f>
        <v/>
      </c>
      <c r="S445">
        <f>ABS(ABS(K445)/MAX(((F445)+(G445)*(L445))*(L445),1E-6))/SQRT($I$5*MAX((((F445)+(G445)*(L445))*(L445))/MAX((F445)+2*(G445)*(L445),1E-6),1E-6))</f>
        <v/>
      </c>
      <c r="T445">
        <f>((F445)*(L445)^2)/2+(G445)*(L445)^3/3+(ABS(K445)^2)/($I$5*MAX(((F445)+(G445)*(L445))*(L445),1E-6))</f>
        <v/>
      </c>
      <c r="U445">
        <f>IF($D$20=0,0,IFERROR(Q444-(((R444+R445)/2)*J445)-(IF(O444&gt;O445,$D$8*((O444^2-O445^2)/(2*$I$5)),$D$9*((O445^2-O444^2)/(2*$I$5)))+($D$10*(ABS(I445)/90)*(MAX(O444^2,O445^2)/(2*$I$5))))-Q445,0))</f>
        <v/>
      </c>
      <c r="V445">
        <f>IF($D$20=0,1,IFERROR(IF(ROUND(S445,3)=1,1,IF(AND(ABS(U445)&lt;$D$19,S445&gt;1),1,0)),0))</f>
        <v/>
      </c>
      <c r="W445">
        <f>IF($D$20=0,IFERROR(W446,MAX($D$16,POWER((ABS(K445)^2)/($I$5*MAX(F445,0.1)^2),1/3))),IF(IFERROR(AG446,0)=0,IFERROR(W446,MAX($D$16,POWER((ABS(K445)^2)/($I$5*MAX(F445,0.1)^2),1/3))),IF(OR(IFERROR(W445,0)=0,IFERROR(AD446,0)&gt;1),MAX($D$16,POWER((ABS(K445)^2)/($I$5*MAX(F445,0.1)^2),1/3)),IF(IFERROR(AF445,0)&gt;0,MAX($D$16,IFERROR(W445,0)+((IFERROR(AF445,0))*$D$18*IF((IFERROR(AD445,0))&lt;1,1,-1))),IF(IFERROR(AF445,0)&lt;0,IF(ABS((MAX($D$16,POWER((ABS(K445)^2)/($I$5*MAX(F445,0.1)^2),1/3)))-IFERROR(W445,0))&gt;$D$19,MAX($D$16,IF((MAX($D$16,POWER((ABS(K445)^2)/($I$5*MAX(F445,0.1)^2),1/3)))&gt;IFERROR(W445,0),MIN((MAX($D$16,POWER((ABS(K445)^2)/($I$5*MAX(F445,0.1)^2),1/3))),IFERROR(W445,0)+(MIN(ABS(IFERROR(AF445,0))*$D$18,ABS((MAX($D$16,POWER((ABS(K445)^2)/($I$5*MAX(F445,0.1)^2),1/3)))-IFERROR(W445,0))))),MAX((MAX($D$16,POWER((ABS(K445)^2)/($I$5*MAX(F445,0.1)^2),1/3))),IFERROR(W445,0)-(MIN(ABS(IFERROR(AF445,0))*$D$18,ABS((MAX($D$16,POWER((ABS(K445)^2)/($I$5*MAX(F445,0.1)^2),1/3)))-IFERROR(W445,0))))))),MAX($D$16,POWER((ABS(K445)^2)/($I$5*MAX(F445,0.1)^2),1/3))),MAX($D$16,IFERROR(W445,0)))))))</f>
        <v/>
      </c>
      <c r="X445">
        <f>((F445)+(G445)*(W445))*(W445)</f>
        <v/>
      </c>
      <c r="Y445">
        <f>(((F445)+(G445)*(W445))*(W445))/MAX((F445)+2*(W445)*SQRT(1+(G445)^2),1E-6)</f>
        <v/>
      </c>
      <c r="Z445">
        <f>ABS(K445)/MAX(((F445)+(G445)*(W445))*(W445),1E-6)</f>
        <v/>
      </c>
      <c r="AA445">
        <f>E445+W445</f>
        <v/>
      </c>
      <c r="AB445">
        <f>AA445+((ABS(K445)/MAX(((F445)+(G445)*(W445))*(W445),1E-6))^2)/(2*$I$5)</f>
        <v/>
      </c>
      <c r="AC445">
        <f>((ABS(K445)*$D$6)/(MAX(((F445)+(G445)*(W445))*(W445),1E-6)*MAX(((((F445)+(G445)*(W445))*(W445))/MAX((F445)+2*(W445)*SQRT(1+(G445)^2),1E-6))^(2/3),1E-6)))^2</f>
        <v/>
      </c>
      <c r="AD445">
        <f>ABS(ABS(K445)/MAX(((F445)+(G445)*(W445))*(W445),1E-6))/SQRT($I$5*MAX((((F445)+(G445)*(W445))*(W445))/MAX((F445)+2*(G445)*(W445),1E-6),1E-6))</f>
        <v/>
      </c>
      <c r="AE445">
        <f>((F445)*(W445)^2)/2+(G445)*(W445)^3/3+(ABS(K445)^2)/($I$5*MAX(((F445)+(G445)*(W445))*(W445),1E-6))</f>
        <v/>
      </c>
      <c r="AF445">
        <f>IF($D$20=0,0,IFERROR(AB446+(((AC445+AC446)/2)*J446)+(IF(Z445&gt;Z446,$D$8*((Z445^2-Z446^2)/(2*$I$5)),$D$9*((Z446^2-Z445^2)/(2*$I$5)))+($D$10*(ABS(I446)/90)*(MAX(Z445^2,Z446^2)/(2*$I$5))))-AB445,0))</f>
        <v/>
      </c>
      <c r="AG445">
        <f>IF($D$20=0,1,IFERROR(IF(ROUND(AD445,3)=1,1,IF(AND(ABS(AF445)&lt;$D$19,AD445&lt;1),1,0)),0))</f>
        <v/>
      </c>
      <c r="AH445">
        <f>IFERROR(IF(V32="Supercritical",MAX($D$16,IFERROR(L445,MAX($D$16,POWER((ABS(K445)^2)/($I$5*MAX(F445,0.1)^2),1/3)))),IF(V32="Subcritical",MAX($D$16,IFERROR(W445,MAX($D$16,POWER((ABS(K445)^2)/($I$5*MAX(F445,0.1)^2),1/3)))),IF(AND(IFERROR(V445,0)=1,IFERROR(AG445,0)=1),IF(IFERROR(T445,-1E99)&gt;=IFERROR(AE445,-1E99),MAX($D$16,IFERROR(L445,MAX($D$16,POWER((ABS(K445)^2)/($I$5*MAX(F445,0.1)^2),1/3)))),MAX($D$16,IFERROR(W445,MAX($D$16,POWER((ABS(K445)^2)/($I$5*MAX(F445,0.1)^2),1/3))))),IF(IFERROR(V445,0)=1,MAX($D$16,IFERROR(L445,MAX($D$16,POWER((ABS(K445)^2)/($I$5*MAX(F445,0.1)^2),1/3)))),IF(IFERROR(AG445,0)=1,MAX($D$16,IFERROR(W445,MAX($D$16,POWER((ABS(K445)^2)/($I$5*MAX(F445,0.1)^2),1/3)))),MAX($D$16,POWER((ABS(K445)^2)/($I$5*MAX(F445,0.1)^2),1/3))))))),MAX($D$16,POWER((ABS(K445)^2)/($I$5*MAX(F445,0.1)^2),1/3)))</f>
        <v/>
      </c>
      <c r="AI445">
        <f>E445+AH445</f>
        <v/>
      </c>
      <c r="AJ445">
        <f>AI445+((ABS(K445)/MAX(((F445)+(G445)*(AH445))*(AH445),1E-6))^2)/(2*$I$5)</f>
        <v/>
      </c>
      <c r="AM445" t="n">
        <v>0</v>
      </c>
      <c r="AN445" t="n">
        <v>0</v>
      </c>
      <c r="AO445">
        <f>AM445+AN445</f>
        <v/>
      </c>
      <c r="AP445">
        <f>AP444+AO445</f>
        <v/>
      </c>
      <c r="AQ445">
        <f>ABS(ABS(K445)/MAX(((F445)+(G445)*(AH445))*(AH445),1E-6))/SQRT($I$5*MAX((((F445)+(G445)*(AH445))*(AH445))/MAX((F445)+2*(G445)*(AH445),1E-6),1E-6))</f>
        <v/>
      </c>
      <c r="AR445">
        <f>IF(AQ445&lt;1,"Subcritical","Supercritical")</f>
        <v/>
      </c>
      <c r="AS445">
        <f>((ABS(K445)*$D$6)/(MAX(((F445)+(G445)*(AH445))*(AH445),1E-6)*MAX(((((F445)+(G445)*(AH445))*(AH445))/MAX((F445)+2*(AH445)*SQRT(1+(G445)^2),1E-6))^(2/3),1E-6)))^2</f>
        <v/>
      </c>
    </row>
    <row r="446">
      <c r="A446" t="n">
        <v>297</v>
      </c>
      <c r="B446" t="n">
        <v>295.895</v>
      </c>
      <c r="C446" t="n">
        <v>616301.1139999999</v>
      </c>
      <c r="D446" t="n">
        <v>3097656.336</v>
      </c>
      <c r="E446" t="n">
        <v>632.414</v>
      </c>
      <c r="F446" t="n">
        <v>5.2</v>
      </c>
      <c r="G446" t="n">
        <v>0</v>
      </c>
      <c r="H446" t="inlineStr">
        <is>
          <t>Normal</t>
        </is>
      </c>
      <c r="I446" t="n">
        <v>0.027</v>
      </c>
      <c r="J446">
        <f>B446-B445</f>
        <v/>
      </c>
      <c r="K446">
        <f>MAX(0,K445-AO445)</f>
        <v/>
      </c>
      <c r="L446">
        <f>IF($D$20=0,IFERROR(L445,MAX($D$16,POWER((ABS(K446)^2)/($I$5*MAX(F446,0.1)^2),1/3))),IF(IFERROR(V445,0)=0,IFERROR(L445,MAX($D$16,POWER((ABS(K446)^2)/($I$5*MAX(F446,0.1)^2),1/3))),IF(OR(IFERROR(L446,0)=0,IFERROR(S445,0)&lt;1,IFERROR(S446,0)&lt;1),MAX($D$16,POWER((ABS(K446)^2)/($I$5*MAX(F446,0.1)^2),1/3)),IF(IFERROR(U446,0)&gt;0,MAX($D$16,IFERROR(L446,0)+((IFERROR(U446,0))*$D$18*IF((IFERROR(S446,0))&lt;1,1,-1))),IF(IFERROR(U446,0)&lt;0,IF(ABS((MAX($D$16,POWER((ABS(K446)^2)/($I$5*MAX(F446,0.1)^2),1/3)))-IFERROR(L446,0))&gt;$D$19,MAX($D$16,IF((MAX($D$16,POWER((ABS(K446)^2)/($I$5*MAX(F446,0.1)^2),1/3)))&gt;IFERROR(L446,0),MIN((MAX($D$16,POWER((ABS(K446)^2)/($I$5*MAX(F446,0.1)^2),1/3))),IFERROR(L446,0)+(MIN(ABS(IFERROR(U446,0))*$D$18,ABS((MAX($D$16,POWER((ABS(K446)^2)/($I$5*MAX(F446,0.1)^2),1/3)))-IFERROR(L446,0))))),MAX((MAX($D$16,POWER((ABS(K446)^2)/($I$5*MAX(F446,0.1)^2),1/3))),IFERROR(L446,0)-(MIN(ABS(IFERROR(U446,0))*$D$18,ABS((MAX($D$16,POWER((ABS(K446)^2)/($I$5*MAX(F446,0.1)^2),1/3)))-IFERROR(L446,0))))))),MAX($D$16,POWER((ABS(K446)^2)/($I$5*MAX(F446,0.1)^2),1/3))),MAX($D$16,IFERROR(L446,0)))))))</f>
        <v/>
      </c>
      <c r="M446">
        <f>((F446)+(G446)*(L446))*(L446)</f>
        <v/>
      </c>
      <c r="N446">
        <f>(((F446)+(G446)*(L446))*(L446))/MAX((F446)+2*(L446)*SQRT(1+(G446)^2),1E-6)</f>
        <v/>
      </c>
      <c r="O446">
        <f>ABS(K446)/MAX(((F446)+(G446)*(L446))*(L446),1E-6)</f>
        <v/>
      </c>
      <c r="P446">
        <f>E446+L446</f>
        <v/>
      </c>
      <c r="Q446">
        <f>P446+((ABS(K446)/MAX(((F446)+(G446)*(L446))*(L446),1E-6))^2)/(2*$I$5)</f>
        <v/>
      </c>
      <c r="R446">
        <f>((ABS(K446)*$D$6)/(MAX(((F446)+(G446)*(L446))*(L446),1E-6)*MAX(((((F446)+(G446)*(L446))*(L446))/MAX((F446)+2*(L446)*SQRT(1+(G446)^2),1E-6))^(2/3),1E-6)))^2</f>
        <v/>
      </c>
      <c r="S446">
        <f>ABS(ABS(K446)/MAX(((F446)+(G446)*(L446))*(L446),1E-6))/SQRT($I$5*MAX((((F446)+(G446)*(L446))*(L446))/MAX((F446)+2*(G446)*(L446),1E-6),1E-6))</f>
        <v/>
      </c>
      <c r="T446">
        <f>((F446)*(L446)^2)/2+(G446)*(L446)^3/3+(ABS(K446)^2)/($I$5*MAX(((F446)+(G446)*(L446))*(L446),1E-6))</f>
        <v/>
      </c>
      <c r="U446">
        <f>IF($D$20=0,0,IFERROR(Q445-(((R445+R446)/2)*J446)-(IF(O445&gt;O446,$D$8*((O445^2-O446^2)/(2*$I$5)),$D$9*((O446^2-O445^2)/(2*$I$5)))+($D$10*(ABS(I446)/90)*(MAX(O445^2,O446^2)/(2*$I$5))))-Q446,0))</f>
        <v/>
      </c>
      <c r="V446">
        <f>IF($D$20=0,1,IFERROR(IF(ROUND(S446,3)=1,1,IF(AND(ABS(U446)&lt;$D$19,S446&gt;1),1,0)),0))</f>
        <v/>
      </c>
      <c r="W446">
        <f>IF($D$20=0,IFERROR(W447,MAX($D$16,POWER((ABS(K446)^2)/($I$5*MAX(F446,0.1)^2),1/3))),IF(IFERROR(AG447,0)=0,IFERROR(W447,MAX($D$16,POWER((ABS(K446)^2)/($I$5*MAX(F446,0.1)^2),1/3))),IF(OR(IFERROR(W446,0)=0,IFERROR(AD447,0)&gt;1),MAX($D$16,POWER((ABS(K446)^2)/($I$5*MAX(F446,0.1)^2),1/3)),IF(IFERROR(AF446,0)&gt;0,MAX($D$16,IFERROR(W446,0)+((IFERROR(AF446,0))*$D$18*IF((IFERROR(AD446,0))&lt;1,1,-1))),IF(IFERROR(AF446,0)&lt;0,IF(ABS((MAX($D$16,POWER((ABS(K446)^2)/($I$5*MAX(F446,0.1)^2),1/3)))-IFERROR(W446,0))&gt;$D$19,MAX($D$16,IF((MAX($D$16,POWER((ABS(K446)^2)/($I$5*MAX(F446,0.1)^2),1/3)))&gt;IFERROR(W446,0),MIN((MAX($D$16,POWER((ABS(K446)^2)/($I$5*MAX(F446,0.1)^2),1/3))),IFERROR(W446,0)+(MIN(ABS(IFERROR(AF446,0))*$D$18,ABS((MAX($D$16,POWER((ABS(K446)^2)/($I$5*MAX(F446,0.1)^2),1/3)))-IFERROR(W446,0))))),MAX((MAX($D$16,POWER((ABS(K446)^2)/($I$5*MAX(F446,0.1)^2),1/3))),IFERROR(W446,0)-(MIN(ABS(IFERROR(AF446,0))*$D$18,ABS((MAX($D$16,POWER((ABS(K446)^2)/($I$5*MAX(F446,0.1)^2),1/3)))-IFERROR(W446,0))))))),MAX($D$16,POWER((ABS(K446)^2)/($I$5*MAX(F446,0.1)^2),1/3))),MAX($D$16,IFERROR(W446,0)))))))</f>
        <v/>
      </c>
      <c r="X446">
        <f>((F446)+(G446)*(W446))*(W446)</f>
        <v/>
      </c>
      <c r="Y446">
        <f>(((F446)+(G446)*(W446))*(W446))/MAX((F446)+2*(W446)*SQRT(1+(G446)^2),1E-6)</f>
        <v/>
      </c>
      <c r="Z446">
        <f>ABS(K446)/MAX(((F446)+(G446)*(W446))*(W446),1E-6)</f>
        <v/>
      </c>
      <c r="AA446">
        <f>E446+W446</f>
        <v/>
      </c>
      <c r="AB446">
        <f>AA446+((ABS(K446)/MAX(((F446)+(G446)*(W446))*(W446),1E-6))^2)/(2*$I$5)</f>
        <v/>
      </c>
      <c r="AC446">
        <f>((ABS(K446)*$D$6)/(MAX(((F446)+(G446)*(W446))*(W446),1E-6)*MAX(((((F446)+(G446)*(W446))*(W446))/MAX((F446)+2*(W446)*SQRT(1+(G446)^2),1E-6))^(2/3),1E-6)))^2</f>
        <v/>
      </c>
      <c r="AD446">
        <f>ABS(ABS(K446)/MAX(((F446)+(G446)*(W446))*(W446),1E-6))/SQRT($I$5*MAX((((F446)+(G446)*(W446))*(W446))/MAX((F446)+2*(G446)*(W446),1E-6),1E-6))</f>
        <v/>
      </c>
      <c r="AE446">
        <f>((F446)*(W446)^2)/2+(G446)*(W446)^3/3+(ABS(K446)^2)/($I$5*MAX(((F446)+(G446)*(W446))*(W446),1E-6))</f>
        <v/>
      </c>
      <c r="AF446">
        <f>IF($D$20=0,0,IFERROR(AB447+(((AC446+AC447)/2)*J447)+(IF(Z446&gt;Z447,$D$8*((Z446^2-Z447^2)/(2*$I$5)),$D$9*((Z447^2-Z446^2)/(2*$I$5)))+($D$10*(ABS(I447)/90)*(MAX(Z446^2,Z447^2)/(2*$I$5))))-AB446,0))</f>
        <v/>
      </c>
      <c r="AG446">
        <f>IF($D$20=0,1,IFERROR(IF(ROUND(AD446,3)=1,1,IF(AND(ABS(AF446)&lt;$D$19,AD446&lt;1),1,0)),0))</f>
        <v/>
      </c>
      <c r="AH446">
        <f>IFERROR(IF(V32="Supercritical",MAX($D$16,IFERROR(L446,MAX($D$16,POWER((ABS(K446)^2)/($I$5*MAX(F446,0.1)^2),1/3)))),IF(V32="Subcritical",MAX($D$16,IFERROR(W446,MAX($D$16,POWER((ABS(K446)^2)/($I$5*MAX(F446,0.1)^2),1/3)))),IF(AND(IFERROR(V446,0)=1,IFERROR(AG446,0)=1),IF(IFERROR(T446,-1E99)&gt;=IFERROR(AE446,-1E99),MAX($D$16,IFERROR(L446,MAX($D$16,POWER((ABS(K446)^2)/($I$5*MAX(F446,0.1)^2),1/3)))),MAX($D$16,IFERROR(W446,MAX($D$16,POWER((ABS(K446)^2)/($I$5*MAX(F446,0.1)^2),1/3))))),IF(IFERROR(V446,0)=1,MAX($D$16,IFERROR(L446,MAX($D$16,POWER((ABS(K446)^2)/($I$5*MAX(F446,0.1)^2),1/3)))),IF(IFERROR(AG446,0)=1,MAX($D$16,IFERROR(W446,MAX($D$16,POWER((ABS(K446)^2)/($I$5*MAX(F446,0.1)^2),1/3)))),MAX($D$16,POWER((ABS(K446)^2)/($I$5*MAX(F446,0.1)^2),1/3))))))),MAX($D$16,POWER((ABS(K446)^2)/($I$5*MAX(F446,0.1)^2),1/3)))</f>
        <v/>
      </c>
      <c r="AI446">
        <f>E446+AH446</f>
        <v/>
      </c>
      <c r="AJ446">
        <f>AI446+((ABS(K446)/MAX(((F446)+(G446)*(AH446))*(AH446),1E-6))^2)/(2*$I$5)</f>
        <v/>
      </c>
      <c r="AM446" t="n">
        <v>0</v>
      </c>
      <c r="AN446" t="n">
        <v>0</v>
      </c>
      <c r="AO446">
        <f>AM446+AN446</f>
        <v/>
      </c>
      <c r="AP446">
        <f>AP445+AO446</f>
        <v/>
      </c>
      <c r="AQ446">
        <f>ABS(ABS(K446)/MAX(((F446)+(G446)*(AH446))*(AH446),1E-6))/SQRT($I$5*MAX((((F446)+(G446)*(AH446))*(AH446))/MAX((F446)+2*(G446)*(AH446),1E-6),1E-6))</f>
        <v/>
      </c>
      <c r="AR446">
        <f>IF(AQ446&lt;1,"Subcritical","Supercritical")</f>
        <v/>
      </c>
      <c r="AS446">
        <f>((ABS(K446)*$D$6)/(MAX(((F446)+(G446)*(AH446))*(AH446),1E-6)*MAX(((((F446)+(G446)*(AH446))*(AH446))/MAX((F446)+2*(AH446)*SQRT(1+(G446)^2),1E-6))^(2/3),1E-6)))^2</f>
        <v/>
      </c>
    </row>
    <row r="447">
      <c r="A447" t="n">
        <v>298</v>
      </c>
      <c r="B447" t="n">
        <v>296.896</v>
      </c>
      <c r="C447" t="n">
        <v>616300.64</v>
      </c>
      <c r="D447" t="n">
        <v>3097655.455</v>
      </c>
      <c r="E447" t="n">
        <v>632.4135</v>
      </c>
      <c r="F447" t="n">
        <v>5.2</v>
      </c>
      <c r="G447" t="n">
        <v>0</v>
      </c>
      <c r="H447" t="inlineStr">
        <is>
          <t>Normal</t>
        </is>
      </c>
      <c r="I447" t="n">
        <v>0.027</v>
      </c>
      <c r="J447">
        <f>B447-B446</f>
        <v/>
      </c>
      <c r="K447">
        <f>MAX(0,K446-AO446)</f>
        <v/>
      </c>
      <c r="L447">
        <f>IF($D$20=0,IFERROR(L446,MAX($D$16,POWER((ABS(K447)^2)/($I$5*MAX(F447,0.1)^2),1/3))),IF(IFERROR(V446,0)=0,IFERROR(L446,MAX($D$16,POWER((ABS(K447)^2)/($I$5*MAX(F447,0.1)^2),1/3))),IF(OR(IFERROR(L447,0)=0,IFERROR(S446,0)&lt;1,IFERROR(S447,0)&lt;1),MAX($D$16,POWER((ABS(K447)^2)/($I$5*MAX(F447,0.1)^2),1/3)),IF(IFERROR(U447,0)&gt;0,MAX($D$16,IFERROR(L447,0)+((IFERROR(U447,0))*$D$18*IF((IFERROR(S447,0))&lt;1,1,-1))),IF(IFERROR(U447,0)&lt;0,IF(ABS((MAX($D$16,POWER((ABS(K447)^2)/($I$5*MAX(F447,0.1)^2),1/3)))-IFERROR(L447,0))&gt;$D$19,MAX($D$16,IF((MAX($D$16,POWER((ABS(K447)^2)/($I$5*MAX(F447,0.1)^2),1/3)))&gt;IFERROR(L447,0),MIN((MAX($D$16,POWER((ABS(K447)^2)/($I$5*MAX(F447,0.1)^2),1/3))),IFERROR(L447,0)+(MIN(ABS(IFERROR(U447,0))*$D$18,ABS((MAX($D$16,POWER((ABS(K447)^2)/($I$5*MAX(F447,0.1)^2),1/3)))-IFERROR(L447,0))))),MAX((MAX($D$16,POWER((ABS(K447)^2)/($I$5*MAX(F447,0.1)^2),1/3))),IFERROR(L447,0)-(MIN(ABS(IFERROR(U447,0))*$D$18,ABS((MAX($D$16,POWER((ABS(K447)^2)/($I$5*MAX(F447,0.1)^2),1/3)))-IFERROR(L447,0))))))),MAX($D$16,POWER((ABS(K447)^2)/($I$5*MAX(F447,0.1)^2),1/3))),MAX($D$16,IFERROR(L447,0)))))))</f>
        <v/>
      </c>
      <c r="M447">
        <f>((F447)+(G447)*(L447))*(L447)</f>
        <v/>
      </c>
      <c r="N447">
        <f>(((F447)+(G447)*(L447))*(L447))/MAX((F447)+2*(L447)*SQRT(1+(G447)^2),1E-6)</f>
        <v/>
      </c>
      <c r="O447">
        <f>ABS(K447)/MAX(((F447)+(G447)*(L447))*(L447),1E-6)</f>
        <v/>
      </c>
      <c r="P447">
        <f>E447+L447</f>
        <v/>
      </c>
      <c r="Q447">
        <f>P447+((ABS(K447)/MAX(((F447)+(G447)*(L447))*(L447),1E-6))^2)/(2*$I$5)</f>
        <v/>
      </c>
      <c r="R447">
        <f>((ABS(K447)*$D$6)/(MAX(((F447)+(G447)*(L447))*(L447),1E-6)*MAX(((((F447)+(G447)*(L447))*(L447))/MAX((F447)+2*(L447)*SQRT(1+(G447)^2),1E-6))^(2/3),1E-6)))^2</f>
        <v/>
      </c>
      <c r="S447">
        <f>ABS(ABS(K447)/MAX(((F447)+(G447)*(L447))*(L447),1E-6))/SQRT($I$5*MAX((((F447)+(G447)*(L447))*(L447))/MAX((F447)+2*(G447)*(L447),1E-6),1E-6))</f>
        <v/>
      </c>
      <c r="T447">
        <f>((F447)*(L447)^2)/2+(G447)*(L447)^3/3+(ABS(K447)^2)/($I$5*MAX(((F447)+(G447)*(L447))*(L447),1E-6))</f>
        <v/>
      </c>
      <c r="U447">
        <f>IF($D$20=0,0,IFERROR(Q446-(((R446+R447)/2)*J447)-(IF(O446&gt;O447,$D$8*((O446^2-O447^2)/(2*$I$5)),$D$9*((O447^2-O446^2)/(2*$I$5)))+($D$10*(ABS(I447)/90)*(MAX(O446^2,O447^2)/(2*$I$5))))-Q447,0))</f>
        <v/>
      </c>
      <c r="V447">
        <f>IF($D$20=0,1,IFERROR(IF(ROUND(S447,3)=1,1,IF(AND(ABS(U447)&lt;$D$19,S447&gt;1),1,0)),0))</f>
        <v/>
      </c>
      <c r="W447">
        <f>IF($D$20=0,IFERROR(W448,MAX($D$16,POWER((ABS(K447)^2)/($I$5*MAX(F447,0.1)^2),1/3))),IF(IFERROR(AG448,0)=0,IFERROR(W448,MAX($D$16,POWER((ABS(K447)^2)/($I$5*MAX(F447,0.1)^2),1/3))),IF(OR(IFERROR(W447,0)=0,IFERROR(AD448,0)&gt;1),MAX($D$16,POWER((ABS(K447)^2)/($I$5*MAX(F447,0.1)^2),1/3)),IF(IFERROR(AF447,0)&gt;0,MAX($D$16,IFERROR(W447,0)+((IFERROR(AF447,0))*$D$18*IF((IFERROR(AD447,0))&lt;1,1,-1))),IF(IFERROR(AF447,0)&lt;0,IF(ABS((MAX($D$16,POWER((ABS(K447)^2)/($I$5*MAX(F447,0.1)^2),1/3)))-IFERROR(W447,0))&gt;$D$19,MAX($D$16,IF((MAX($D$16,POWER((ABS(K447)^2)/($I$5*MAX(F447,0.1)^2),1/3)))&gt;IFERROR(W447,0),MIN((MAX($D$16,POWER((ABS(K447)^2)/($I$5*MAX(F447,0.1)^2),1/3))),IFERROR(W447,0)+(MIN(ABS(IFERROR(AF447,0))*$D$18,ABS((MAX($D$16,POWER((ABS(K447)^2)/($I$5*MAX(F447,0.1)^2),1/3)))-IFERROR(W447,0))))),MAX((MAX($D$16,POWER((ABS(K447)^2)/($I$5*MAX(F447,0.1)^2),1/3))),IFERROR(W447,0)-(MIN(ABS(IFERROR(AF447,0))*$D$18,ABS((MAX($D$16,POWER((ABS(K447)^2)/($I$5*MAX(F447,0.1)^2),1/3)))-IFERROR(W447,0))))))),MAX($D$16,POWER((ABS(K447)^2)/($I$5*MAX(F447,0.1)^2),1/3))),MAX($D$16,IFERROR(W447,0)))))))</f>
        <v/>
      </c>
      <c r="X447">
        <f>((F447)+(G447)*(W447))*(W447)</f>
        <v/>
      </c>
      <c r="Y447">
        <f>(((F447)+(G447)*(W447))*(W447))/MAX((F447)+2*(W447)*SQRT(1+(G447)^2),1E-6)</f>
        <v/>
      </c>
      <c r="Z447">
        <f>ABS(K447)/MAX(((F447)+(G447)*(W447))*(W447),1E-6)</f>
        <v/>
      </c>
      <c r="AA447">
        <f>E447+W447</f>
        <v/>
      </c>
      <c r="AB447">
        <f>AA447+((ABS(K447)/MAX(((F447)+(G447)*(W447))*(W447),1E-6))^2)/(2*$I$5)</f>
        <v/>
      </c>
      <c r="AC447">
        <f>((ABS(K447)*$D$6)/(MAX(((F447)+(G447)*(W447))*(W447),1E-6)*MAX(((((F447)+(G447)*(W447))*(W447))/MAX((F447)+2*(W447)*SQRT(1+(G447)^2),1E-6))^(2/3),1E-6)))^2</f>
        <v/>
      </c>
      <c r="AD447">
        <f>ABS(ABS(K447)/MAX(((F447)+(G447)*(W447))*(W447),1E-6))/SQRT($I$5*MAX((((F447)+(G447)*(W447))*(W447))/MAX((F447)+2*(G447)*(W447),1E-6),1E-6))</f>
        <v/>
      </c>
      <c r="AE447">
        <f>((F447)*(W447)^2)/2+(G447)*(W447)^3/3+(ABS(K447)^2)/($I$5*MAX(((F447)+(G447)*(W447))*(W447),1E-6))</f>
        <v/>
      </c>
      <c r="AF447">
        <f>IF($D$20=0,0,IFERROR(AB448+(((AC447+AC448)/2)*J448)+(IF(Z447&gt;Z448,$D$8*((Z447^2-Z448^2)/(2*$I$5)),$D$9*((Z448^2-Z447^2)/(2*$I$5)))+($D$10*(ABS(I448)/90)*(MAX(Z447^2,Z448^2)/(2*$I$5))))-AB447,0))</f>
        <v/>
      </c>
      <c r="AG447">
        <f>IF($D$20=0,1,IFERROR(IF(ROUND(AD447,3)=1,1,IF(AND(ABS(AF447)&lt;$D$19,AD447&lt;1),1,0)),0))</f>
        <v/>
      </c>
      <c r="AH447">
        <f>IFERROR(IF(V32="Supercritical",MAX($D$16,IFERROR(L447,MAX($D$16,POWER((ABS(K447)^2)/($I$5*MAX(F447,0.1)^2),1/3)))),IF(V32="Subcritical",MAX($D$16,IFERROR(W447,MAX($D$16,POWER((ABS(K447)^2)/($I$5*MAX(F447,0.1)^2),1/3)))),IF(AND(IFERROR(V447,0)=1,IFERROR(AG447,0)=1),IF(IFERROR(T447,-1E99)&gt;=IFERROR(AE447,-1E99),MAX($D$16,IFERROR(L447,MAX($D$16,POWER((ABS(K447)^2)/($I$5*MAX(F447,0.1)^2),1/3)))),MAX($D$16,IFERROR(W447,MAX($D$16,POWER((ABS(K447)^2)/($I$5*MAX(F447,0.1)^2),1/3))))),IF(IFERROR(V447,0)=1,MAX($D$16,IFERROR(L447,MAX($D$16,POWER((ABS(K447)^2)/($I$5*MAX(F447,0.1)^2),1/3)))),IF(IFERROR(AG447,0)=1,MAX($D$16,IFERROR(W447,MAX($D$16,POWER((ABS(K447)^2)/($I$5*MAX(F447,0.1)^2),1/3)))),MAX($D$16,POWER((ABS(K447)^2)/($I$5*MAX(F447,0.1)^2),1/3))))))),MAX($D$16,POWER((ABS(K447)^2)/($I$5*MAX(F447,0.1)^2),1/3)))</f>
        <v/>
      </c>
      <c r="AI447">
        <f>E447+AH447</f>
        <v/>
      </c>
      <c r="AJ447">
        <f>AI447+((ABS(K447)/MAX(((F447)+(G447)*(AH447))*(AH447),1E-6))^2)/(2*$I$5)</f>
        <v/>
      </c>
      <c r="AM447" t="n">
        <v>0</v>
      </c>
      <c r="AN447" t="n">
        <v>0</v>
      </c>
      <c r="AO447">
        <f>AM447+AN447</f>
        <v/>
      </c>
      <c r="AP447">
        <f>AP446+AO447</f>
        <v/>
      </c>
      <c r="AQ447">
        <f>ABS(ABS(K447)/MAX(((F447)+(G447)*(AH447))*(AH447),1E-6))/SQRT($I$5*MAX((((F447)+(G447)*(AH447))*(AH447))/MAX((F447)+2*(G447)*(AH447),1E-6),1E-6))</f>
        <v/>
      </c>
      <c r="AR447">
        <f>IF(AQ447&lt;1,"Subcritical","Supercritical")</f>
        <v/>
      </c>
      <c r="AS447">
        <f>((ABS(K447)*$D$6)/(MAX(((F447)+(G447)*(AH447))*(AH447),1E-6)*MAX(((((F447)+(G447)*(AH447))*(AH447))/MAX((F447)+2*(AH447)*SQRT(1+(G447)^2),1E-6))^(2/3),1E-6)))^2</f>
        <v/>
      </c>
    </row>
    <row r="448">
      <c r="A448" t="n">
        <v>299</v>
      </c>
      <c r="B448" t="n">
        <v>297.895</v>
      </c>
      <c r="C448" t="n">
        <v>616300.166</v>
      </c>
      <c r="D448" t="n">
        <v>3097654.575</v>
      </c>
      <c r="E448" t="n">
        <v>632.413</v>
      </c>
      <c r="F448" t="n">
        <v>5.2</v>
      </c>
      <c r="G448" t="n">
        <v>0</v>
      </c>
      <c r="H448" t="inlineStr">
        <is>
          <t>Normal</t>
        </is>
      </c>
      <c r="I448" t="n">
        <v>0</v>
      </c>
      <c r="J448">
        <f>B448-B447</f>
        <v/>
      </c>
      <c r="K448">
        <f>MAX(0,K447-AO447)</f>
        <v/>
      </c>
      <c r="L448">
        <f>IF($D$20=0,IFERROR(L447,MAX($D$16,POWER((ABS(K448)^2)/($I$5*MAX(F448,0.1)^2),1/3))),IF(IFERROR(V447,0)=0,IFERROR(L447,MAX($D$16,POWER((ABS(K448)^2)/($I$5*MAX(F448,0.1)^2),1/3))),IF(OR(IFERROR(L448,0)=0,IFERROR(S447,0)&lt;1,IFERROR(S448,0)&lt;1),MAX($D$16,POWER((ABS(K448)^2)/($I$5*MAX(F448,0.1)^2),1/3)),IF(IFERROR(U448,0)&gt;0,MAX($D$16,IFERROR(L448,0)+((IFERROR(U448,0))*$D$18*IF((IFERROR(S448,0))&lt;1,1,-1))),IF(IFERROR(U448,0)&lt;0,IF(ABS((MAX($D$16,POWER((ABS(K448)^2)/($I$5*MAX(F448,0.1)^2),1/3)))-IFERROR(L448,0))&gt;$D$19,MAX($D$16,IF((MAX($D$16,POWER((ABS(K448)^2)/($I$5*MAX(F448,0.1)^2),1/3)))&gt;IFERROR(L448,0),MIN((MAX($D$16,POWER((ABS(K448)^2)/($I$5*MAX(F448,0.1)^2),1/3))),IFERROR(L448,0)+(MIN(ABS(IFERROR(U448,0))*$D$18,ABS((MAX($D$16,POWER((ABS(K448)^2)/($I$5*MAX(F448,0.1)^2),1/3)))-IFERROR(L448,0))))),MAX((MAX($D$16,POWER((ABS(K448)^2)/($I$5*MAX(F448,0.1)^2),1/3))),IFERROR(L448,0)-(MIN(ABS(IFERROR(U448,0))*$D$18,ABS((MAX($D$16,POWER((ABS(K448)^2)/($I$5*MAX(F448,0.1)^2),1/3)))-IFERROR(L448,0))))))),MAX($D$16,POWER((ABS(K448)^2)/($I$5*MAX(F448,0.1)^2),1/3))),MAX($D$16,IFERROR(L448,0)))))))</f>
        <v/>
      </c>
      <c r="M448">
        <f>((F448)+(G448)*(L448))*(L448)</f>
        <v/>
      </c>
      <c r="N448">
        <f>(((F448)+(G448)*(L448))*(L448))/MAX((F448)+2*(L448)*SQRT(1+(G448)^2),1E-6)</f>
        <v/>
      </c>
      <c r="O448">
        <f>ABS(K448)/MAX(((F448)+(G448)*(L448))*(L448),1E-6)</f>
        <v/>
      </c>
      <c r="P448">
        <f>E448+L448</f>
        <v/>
      </c>
      <c r="Q448">
        <f>P448+((ABS(K448)/MAX(((F448)+(G448)*(L448))*(L448),1E-6))^2)/(2*$I$5)</f>
        <v/>
      </c>
      <c r="R448">
        <f>((ABS(K448)*$D$6)/(MAX(((F448)+(G448)*(L448))*(L448),1E-6)*MAX(((((F448)+(G448)*(L448))*(L448))/MAX((F448)+2*(L448)*SQRT(1+(G448)^2),1E-6))^(2/3),1E-6)))^2</f>
        <v/>
      </c>
      <c r="S448">
        <f>ABS(ABS(K448)/MAX(((F448)+(G448)*(L448))*(L448),1E-6))/SQRT($I$5*MAX((((F448)+(G448)*(L448))*(L448))/MAX((F448)+2*(G448)*(L448),1E-6),1E-6))</f>
        <v/>
      </c>
      <c r="T448">
        <f>((F448)*(L448)^2)/2+(G448)*(L448)^3/3+(ABS(K448)^2)/($I$5*MAX(((F448)+(G448)*(L448))*(L448),1E-6))</f>
        <v/>
      </c>
      <c r="U448">
        <f>IF($D$20=0,0,IFERROR(Q447-(((R447+R448)/2)*J448)-(IF(O447&gt;O448,$D$8*((O447^2-O448^2)/(2*$I$5)),$D$9*((O448^2-O447^2)/(2*$I$5)))+($D$10*(ABS(I448)/90)*(MAX(O447^2,O448^2)/(2*$I$5))))-Q448,0))</f>
        <v/>
      </c>
      <c r="V448">
        <f>IF($D$20=0,1,IFERROR(IF(ROUND(S448,3)=1,1,IF(AND(ABS(U448)&lt;$D$19,S448&gt;1),1,0)),0))</f>
        <v/>
      </c>
      <c r="W448">
        <f>IF($D$20=0,IFERROR(W449,MAX($D$16,POWER((ABS(K448)^2)/($I$5*MAX(F448,0.1)^2),1/3))),IF(IFERROR(AG449,0)=0,IFERROR(W449,MAX($D$16,POWER((ABS(K448)^2)/($I$5*MAX(F448,0.1)^2),1/3))),IF(OR(IFERROR(W448,0)=0,IFERROR(AD449,0)&gt;1),MAX($D$16,POWER((ABS(K448)^2)/($I$5*MAX(F448,0.1)^2),1/3)),IF(IFERROR(AF448,0)&gt;0,MAX($D$16,IFERROR(W448,0)+((IFERROR(AF448,0))*$D$18*IF((IFERROR(AD448,0))&lt;1,1,-1))),IF(IFERROR(AF448,0)&lt;0,IF(ABS((MAX($D$16,POWER((ABS(K448)^2)/($I$5*MAX(F448,0.1)^2),1/3)))-IFERROR(W448,0))&gt;$D$19,MAX($D$16,IF((MAX($D$16,POWER((ABS(K448)^2)/($I$5*MAX(F448,0.1)^2),1/3)))&gt;IFERROR(W448,0),MIN((MAX($D$16,POWER((ABS(K448)^2)/($I$5*MAX(F448,0.1)^2),1/3))),IFERROR(W448,0)+(MIN(ABS(IFERROR(AF448,0))*$D$18,ABS((MAX($D$16,POWER((ABS(K448)^2)/($I$5*MAX(F448,0.1)^2),1/3)))-IFERROR(W448,0))))),MAX((MAX($D$16,POWER((ABS(K448)^2)/($I$5*MAX(F448,0.1)^2),1/3))),IFERROR(W448,0)-(MIN(ABS(IFERROR(AF448,0))*$D$18,ABS((MAX($D$16,POWER((ABS(K448)^2)/($I$5*MAX(F448,0.1)^2),1/3)))-IFERROR(W448,0))))))),MAX($D$16,POWER((ABS(K448)^2)/($I$5*MAX(F448,0.1)^2),1/3))),MAX($D$16,IFERROR(W448,0)))))))</f>
        <v/>
      </c>
      <c r="X448">
        <f>((F448)+(G448)*(W448))*(W448)</f>
        <v/>
      </c>
      <c r="Y448">
        <f>(((F448)+(G448)*(W448))*(W448))/MAX((F448)+2*(W448)*SQRT(1+(G448)^2),1E-6)</f>
        <v/>
      </c>
      <c r="Z448">
        <f>ABS(K448)/MAX(((F448)+(G448)*(W448))*(W448),1E-6)</f>
        <v/>
      </c>
      <c r="AA448">
        <f>E448+W448</f>
        <v/>
      </c>
      <c r="AB448">
        <f>AA448+((ABS(K448)/MAX(((F448)+(G448)*(W448))*(W448),1E-6))^2)/(2*$I$5)</f>
        <v/>
      </c>
      <c r="AC448">
        <f>((ABS(K448)*$D$6)/(MAX(((F448)+(G448)*(W448))*(W448),1E-6)*MAX(((((F448)+(G448)*(W448))*(W448))/MAX((F448)+2*(W448)*SQRT(1+(G448)^2),1E-6))^(2/3),1E-6)))^2</f>
        <v/>
      </c>
      <c r="AD448">
        <f>ABS(ABS(K448)/MAX(((F448)+(G448)*(W448))*(W448),1E-6))/SQRT($I$5*MAX((((F448)+(G448)*(W448))*(W448))/MAX((F448)+2*(G448)*(W448),1E-6),1E-6))</f>
        <v/>
      </c>
      <c r="AE448">
        <f>((F448)*(W448)^2)/2+(G448)*(W448)^3/3+(ABS(K448)^2)/($I$5*MAX(((F448)+(G448)*(W448))*(W448),1E-6))</f>
        <v/>
      </c>
      <c r="AF448">
        <f>IF($D$20=0,0,IFERROR(AB449+(((AC448+AC449)/2)*J449)+(IF(Z448&gt;Z449,$D$8*((Z448^2-Z449^2)/(2*$I$5)),$D$9*((Z449^2-Z448^2)/(2*$I$5)))+($D$10*(ABS(I449)/90)*(MAX(Z448^2,Z449^2)/(2*$I$5))))-AB448,0))</f>
        <v/>
      </c>
      <c r="AG448">
        <f>IF($D$20=0,1,IFERROR(IF(ROUND(AD448,3)=1,1,IF(AND(ABS(AF448)&lt;$D$19,AD448&lt;1),1,0)),0))</f>
        <v/>
      </c>
      <c r="AH448">
        <f>IFERROR(IF(V32="Supercritical",MAX($D$16,IFERROR(L448,MAX($D$16,POWER((ABS(K448)^2)/($I$5*MAX(F448,0.1)^2),1/3)))),IF(V32="Subcritical",MAX($D$16,IFERROR(W448,MAX($D$16,POWER((ABS(K448)^2)/($I$5*MAX(F448,0.1)^2),1/3)))),IF(AND(IFERROR(V448,0)=1,IFERROR(AG448,0)=1),IF(IFERROR(T448,-1E99)&gt;=IFERROR(AE448,-1E99),MAX($D$16,IFERROR(L448,MAX($D$16,POWER((ABS(K448)^2)/($I$5*MAX(F448,0.1)^2),1/3)))),MAX($D$16,IFERROR(W448,MAX($D$16,POWER((ABS(K448)^2)/($I$5*MAX(F448,0.1)^2),1/3))))),IF(IFERROR(V448,0)=1,MAX($D$16,IFERROR(L448,MAX($D$16,POWER((ABS(K448)^2)/($I$5*MAX(F448,0.1)^2),1/3)))),IF(IFERROR(AG448,0)=1,MAX($D$16,IFERROR(W448,MAX($D$16,POWER((ABS(K448)^2)/($I$5*MAX(F448,0.1)^2),1/3)))),MAX($D$16,POWER((ABS(K448)^2)/($I$5*MAX(F448,0.1)^2),1/3))))))),MAX($D$16,POWER((ABS(K448)^2)/($I$5*MAX(F448,0.1)^2),1/3)))</f>
        <v/>
      </c>
      <c r="AI448">
        <f>E448+AH448</f>
        <v/>
      </c>
      <c r="AJ448">
        <f>AI448+((ABS(K448)/MAX(((F448)+(G448)*(AH448))*(AH448),1E-6))^2)/(2*$I$5)</f>
        <v/>
      </c>
      <c r="AM448" t="n">
        <v>0</v>
      </c>
      <c r="AN448" t="n">
        <v>0</v>
      </c>
      <c r="AO448">
        <f>AM448+AN448</f>
        <v/>
      </c>
      <c r="AP448">
        <f>AP447+AO448</f>
        <v/>
      </c>
      <c r="AQ448">
        <f>ABS(ABS(K448)/MAX(((F448)+(G448)*(AH448))*(AH448),1E-6))/SQRT($I$5*MAX((((F448)+(G448)*(AH448))*(AH448))/MAX((F448)+2*(G448)*(AH448),1E-6),1E-6))</f>
        <v/>
      </c>
      <c r="AR448">
        <f>IF(AQ448&lt;1,"Subcritical","Supercritical")</f>
        <v/>
      </c>
      <c r="AS448">
        <f>((ABS(K448)*$D$6)/(MAX(((F448)+(G448)*(AH448))*(AH448),1E-6)*MAX(((((F448)+(G448)*(AH448))*(AH448))/MAX((F448)+2*(AH448)*SQRT(1+(G448)^2),1E-6))^(2/3),1E-6)))^2</f>
        <v/>
      </c>
    </row>
    <row r="449">
      <c r="A449" t="n">
        <v>300</v>
      </c>
      <c r="B449" t="n">
        <v>298.895</v>
      </c>
      <c r="C449" t="n">
        <v>616299.692</v>
      </c>
      <c r="D449" t="n">
        <v>3097653.695</v>
      </c>
      <c r="E449" t="n">
        <v>632.4125</v>
      </c>
      <c r="F449" t="n">
        <v>5.2</v>
      </c>
      <c r="G449" t="n">
        <v>0</v>
      </c>
      <c r="H449" t="inlineStr">
        <is>
          <t>Normal</t>
        </is>
      </c>
      <c r="I449" t="n">
        <v>0.023</v>
      </c>
      <c r="J449">
        <f>B449-B448</f>
        <v/>
      </c>
      <c r="K449">
        <f>MAX(0,K448-AO448)</f>
        <v/>
      </c>
      <c r="L449">
        <f>IF($D$20=0,IFERROR(L448,MAX($D$16,POWER((ABS(K449)^2)/($I$5*MAX(F449,0.1)^2),1/3))),IF(IFERROR(V448,0)=0,IFERROR(L448,MAX($D$16,POWER((ABS(K449)^2)/($I$5*MAX(F449,0.1)^2),1/3))),IF(OR(IFERROR(L449,0)=0,IFERROR(S448,0)&lt;1,IFERROR(S449,0)&lt;1),MAX($D$16,POWER((ABS(K449)^2)/($I$5*MAX(F449,0.1)^2),1/3)),IF(IFERROR(U449,0)&gt;0,MAX($D$16,IFERROR(L449,0)+((IFERROR(U449,0))*$D$18*IF((IFERROR(S449,0))&lt;1,1,-1))),IF(IFERROR(U449,0)&lt;0,IF(ABS((MAX($D$16,POWER((ABS(K449)^2)/($I$5*MAX(F449,0.1)^2),1/3)))-IFERROR(L449,0))&gt;$D$19,MAX($D$16,IF((MAX($D$16,POWER((ABS(K449)^2)/($I$5*MAX(F449,0.1)^2),1/3)))&gt;IFERROR(L449,0),MIN((MAX($D$16,POWER((ABS(K449)^2)/($I$5*MAX(F449,0.1)^2),1/3))),IFERROR(L449,0)+(MIN(ABS(IFERROR(U449,0))*$D$18,ABS((MAX($D$16,POWER((ABS(K449)^2)/($I$5*MAX(F449,0.1)^2),1/3)))-IFERROR(L449,0))))),MAX((MAX($D$16,POWER((ABS(K449)^2)/($I$5*MAX(F449,0.1)^2),1/3))),IFERROR(L449,0)-(MIN(ABS(IFERROR(U449,0))*$D$18,ABS((MAX($D$16,POWER((ABS(K449)^2)/($I$5*MAX(F449,0.1)^2),1/3)))-IFERROR(L449,0))))))),MAX($D$16,POWER((ABS(K449)^2)/($I$5*MAX(F449,0.1)^2),1/3))),MAX($D$16,IFERROR(L449,0)))))))</f>
        <v/>
      </c>
      <c r="M449">
        <f>((F449)+(G449)*(L449))*(L449)</f>
        <v/>
      </c>
      <c r="N449">
        <f>(((F449)+(G449)*(L449))*(L449))/MAX((F449)+2*(L449)*SQRT(1+(G449)^2),1E-6)</f>
        <v/>
      </c>
      <c r="O449">
        <f>ABS(K449)/MAX(((F449)+(G449)*(L449))*(L449),1E-6)</f>
        <v/>
      </c>
      <c r="P449">
        <f>E449+L449</f>
        <v/>
      </c>
      <c r="Q449">
        <f>P449+((ABS(K449)/MAX(((F449)+(G449)*(L449))*(L449),1E-6))^2)/(2*$I$5)</f>
        <v/>
      </c>
      <c r="R449">
        <f>((ABS(K449)*$D$6)/(MAX(((F449)+(G449)*(L449))*(L449),1E-6)*MAX(((((F449)+(G449)*(L449))*(L449))/MAX((F449)+2*(L449)*SQRT(1+(G449)^2),1E-6))^(2/3),1E-6)))^2</f>
        <v/>
      </c>
      <c r="S449">
        <f>ABS(ABS(K449)/MAX(((F449)+(G449)*(L449))*(L449),1E-6))/SQRT($I$5*MAX((((F449)+(G449)*(L449))*(L449))/MAX((F449)+2*(G449)*(L449),1E-6),1E-6))</f>
        <v/>
      </c>
      <c r="T449">
        <f>((F449)*(L449)^2)/2+(G449)*(L449)^3/3+(ABS(K449)^2)/($I$5*MAX(((F449)+(G449)*(L449))*(L449),1E-6))</f>
        <v/>
      </c>
      <c r="U449">
        <f>IF($D$20=0,0,IFERROR(Q448-(((R448+R449)/2)*J449)-(IF(O448&gt;O449,$D$8*((O448^2-O449^2)/(2*$I$5)),$D$9*((O449^2-O448^2)/(2*$I$5)))+($D$10*(ABS(I449)/90)*(MAX(O448^2,O449^2)/(2*$I$5))))-Q449,0))</f>
        <v/>
      </c>
      <c r="V449">
        <f>IF($D$20=0,1,IFERROR(IF(ROUND(S449,3)=1,1,IF(AND(ABS(U449)&lt;$D$19,S449&gt;1),1,0)),0))</f>
        <v/>
      </c>
      <c r="W449">
        <f>IF($D$20=0,IFERROR(W450,MAX($D$16,POWER((ABS(K449)^2)/($I$5*MAX(F449,0.1)^2),1/3))),IF(IFERROR(AG450,0)=0,IFERROR(W450,MAX($D$16,POWER((ABS(K449)^2)/($I$5*MAX(F449,0.1)^2),1/3))),IF(OR(IFERROR(W449,0)=0,IFERROR(AD450,0)&gt;1),MAX($D$16,POWER((ABS(K449)^2)/($I$5*MAX(F449,0.1)^2),1/3)),IF(IFERROR(AF449,0)&gt;0,MAX($D$16,IFERROR(W449,0)+((IFERROR(AF449,0))*$D$18*IF((IFERROR(AD449,0))&lt;1,1,-1))),IF(IFERROR(AF449,0)&lt;0,IF(ABS((MAX($D$16,POWER((ABS(K449)^2)/($I$5*MAX(F449,0.1)^2),1/3)))-IFERROR(W449,0))&gt;$D$19,MAX($D$16,IF((MAX($D$16,POWER((ABS(K449)^2)/($I$5*MAX(F449,0.1)^2),1/3)))&gt;IFERROR(W449,0),MIN((MAX($D$16,POWER((ABS(K449)^2)/($I$5*MAX(F449,0.1)^2),1/3))),IFERROR(W449,0)+(MIN(ABS(IFERROR(AF449,0))*$D$18,ABS((MAX($D$16,POWER((ABS(K449)^2)/($I$5*MAX(F449,0.1)^2),1/3)))-IFERROR(W449,0))))),MAX((MAX($D$16,POWER((ABS(K449)^2)/($I$5*MAX(F449,0.1)^2),1/3))),IFERROR(W449,0)-(MIN(ABS(IFERROR(AF449,0))*$D$18,ABS((MAX($D$16,POWER((ABS(K449)^2)/($I$5*MAX(F449,0.1)^2),1/3)))-IFERROR(W449,0))))))),MAX($D$16,POWER((ABS(K449)^2)/($I$5*MAX(F449,0.1)^2),1/3))),MAX($D$16,IFERROR(W449,0)))))))</f>
        <v/>
      </c>
      <c r="X449">
        <f>((F449)+(G449)*(W449))*(W449)</f>
        <v/>
      </c>
      <c r="Y449">
        <f>(((F449)+(G449)*(W449))*(W449))/MAX((F449)+2*(W449)*SQRT(1+(G449)^2),1E-6)</f>
        <v/>
      </c>
      <c r="Z449">
        <f>ABS(K449)/MAX(((F449)+(G449)*(W449))*(W449),1E-6)</f>
        <v/>
      </c>
      <c r="AA449">
        <f>E449+W449</f>
        <v/>
      </c>
      <c r="AB449">
        <f>AA449+((ABS(K449)/MAX(((F449)+(G449)*(W449))*(W449),1E-6))^2)/(2*$I$5)</f>
        <v/>
      </c>
      <c r="AC449">
        <f>((ABS(K449)*$D$6)/(MAX(((F449)+(G449)*(W449))*(W449),1E-6)*MAX(((((F449)+(G449)*(W449))*(W449))/MAX((F449)+2*(W449)*SQRT(1+(G449)^2),1E-6))^(2/3),1E-6)))^2</f>
        <v/>
      </c>
      <c r="AD449">
        <f>ABS(ABS(K449)/MAX(((F449)+(G449)*(W449))*(W449),1E-6))/SQRT($I$5*MAX((((F449)+(G449)*(W449))*(W449))/MAX((F449)+2*(G449)*(W449),1E-6),1E-6))</f>
        <v/>
      </c>
      <c r="AE449">
        <f>((F449)*(W449)^2)/2+(G449)*(W449)^3/3+(ABS(K449)^2)/($I$5*MAX(((F449)+(G449)*(W449))*(W449),1E-6))</f>
        <v/>
      </c>
      <c r="AF449">
        <f>IF($D$20=0,0,IFERROR(AB450+(((AC449+AC450)/2)*J450)+(IF(Z449&gt;Z450,$D$8*((Z449^2-Z450^2)/(2*$I$5)),$D$9*((Z450^2-Z449^2)/(2*$I$5)))+($D$10*(ABS(I450)/90)*(MAX(Z449^2,Z450^2)/(2*$I$5))))-AB449,0))</f>
        <v/>
      </c>
      <c r="AG449">
        <f>IF($D$20=0,1,IFERROR(IF(ROUND(AD449,3)=1,1,IF(AND(ABS(AF449)&lt;$D$19,AD449&lt;1),1,0)),0))</f>
        <v/>
      </c>
      <c r="AH449">
        <f>IFERROR(IF(V32="Supercritical",MAX($D$16,IFERROR(L449,MAX($D$16,POWER((ABS(K449)^2)/($I$5*MAX(F449,0.1)^2),1/3)))),IF(V32="Subcritical",MAX($D$16,IFERROR(W449,MAX($D$16,POWER((ABS(K449)^2)/($I$5*MAX(F449,0.1)^2),1/3)))),IF(AND(IFERROR(V449,0)=1,IFERROR(AG449,0)=1),IF(IFERROR(T449,-1E99)&gt;=IFERROR(AE449,-1E99),MAX($D$16,IFERROR(L449,MAX($D$16,POWER((ABS(K449)^2)/($I$5*MAX(F449,0.1)^2),1/3)))),MAX($D$16,IFERROR(W449,MAX($D$16,POWER((ABS(K449)^2)/($I$5*MAX(F449,0.1)^2),1/3))))),IF(IFERROR(V449,0)=1,MAX($D$16,IFERROR(L449,MAX($D$16,POWER((ABS(K449)^2)/($I$5*MAX(F449,0.1)^2),1/3)))),IF(IFERROR(AG449,0)=1,MAX($D$16,IFERROR(W449,MAX($D$16,POWER((ABS(K449)^2)/($I$5*MAX(F449,0.1)^2),1/3)))),MAX($D$16,POWER((ABS(K449)^2)/($I$5*MAX(F449,0.1)^2),1/3))))))),MAX($D$16,POWER((ABS(K449)^2)/($I$5*MAX(F449,0.1)^2),1/3)))</f>
        <v/>
      </c>
      <c r="AI449">
        <f>E449+AH449</f>
        <v/>
      </c>
      <c r="AJ449">
        <f>AI449+((ABS(K449)/MAX(((F449)+(G449)*(AH449))*(AH449),1E-6))^2)/(2*$I$5)</f>
        <v/>
      </c>
      <c r="AM449" t="n">
        <v>0</v>
      </c>
      <c r="AN449" t="n">
        <v>0</v>
      </c>
      <c r="AO449">
        <f>AM449+AN449</f>
        <v/>
      </c>
      <c r="AP449">
        <f>AP448+AO449</f>
        <v/>
      </c>
      <c r="AQ449">
        <f>ABS(ABS(K449)/MAX(((F449)+(G449)*(AH449))*(AH449),1E-6))/SQRT($I$5*MAX((((F449)+(G449)*(AH449))*(AH449))/MAX((F449)+2*(G449)*(AH449),1E-6),1E-6))</f>
        <v/>
      </c>
      <c r="AR449">
        <f>IF(AQ449&lt;1,"Subcritical","Supercritical")</f>
        <v/>
      </c>
      <c r="AS449">
        <f>((ABS(K449)*$D$6)/(MAX(((F449)+(G449)*(AH449))*(AH449),1E-6)*MAX(((((F449)+(G449)*(AH449))*(AH449))/MAX((F449)+2*(AH449)*SQRT(1+(G449)^2),1E-6))^(2/3),1E-6)))^2</f>
        <v/>
      </c>
    </row>
    <row r="450">
      <c r="A450" t="n">
        <v>301</v>
      </c>
      <c r="B450" t="n">
        <v>299.896</v>
      </c>
      <c r="C450" t="n">
        <v>616299.2169999999</v>
      </c>
      <c r="D450" t="n">
        <v>3097652.814</v>
      </c>
      <c r="E450" t="n">
        <v>632.412</v>
      </c>
      <c r="F450" t="n">
        <v>5.2</v>
      </c>
      <c r="G450" t="n">
        <v>0</v>
      </c>
      <c r="H450" t="inlineStr">
        <is>
          <t>Normal</t>
        </is>
      </c>
      <c r="I450" t="n">
        <v>0.023</v>
      </c>
      <c r="J450">
        <f>B450-B449</f>
        <v/>
      </c>
      <c r="K450">
        <f>MAX(0,K449-AO449)</f>
        <v/>
      </c>
      <c r="L450">
        <f>IF($D$20=0,IFERROR(L449,MAX($D$16,POWER((ABS(K450)^2)/($I$5*MAX(F450,0.1)^2),1/3))),IF(IFERROR(V449,0)=0,IFERROR(L449,MAX($D$16,POWER((ABS(K450)^2)/($I$5*MAX(F450,0.1)^2),1/3))),IF(OR(IFERROR(L450,0)=0,IFERROR(S449,0)&lt;1,IFERROR(S450,0)&lt;1),MAX($D$16,POWER((ABS(K450)^2)/($I$5*MAX(F450,0.1)^2),1/3)),IF(IFERROR(U450,0)&gt;0,MAX($D$16,IFERROR(L450,0)+((IFERROR(U450,0))*$D$18*IF((IFERROR(S450,0))&lt;1,1,-1))),IF(IFERROR(U450,0)&lt;0,IF(ABS((MAX($D$16,POWER((ABS(K450)^2)/($I$5*MAX(F450,0.1)^2),1/3)))-IFERROR(L450,0))&gt;$D$19,MAX($D$16,IF((MAX($D$16,POWER((ABS(K450)^2)/($I$5*MAX(F450,0.1)^2),1/3)))&gt;IFERROR(L450,0),MIN((MAX($D$16,POWER((ABS(K450)^2)/($I$5*MAX(F450,0.1)^2),1/3))),IFERROR(L450,0)+(MIN(ABS(IFERROR(U450,0))*$D$18,ABS((MAX($D$16,POWER((ABS(K450)^2)/($I$5*MAX(F450,0.1)^2),1/3)))-IFERROR(L450,0))))),MAX((MAX($D$16,POWER((ABS(K450)^2)/($I$5*MAX(F450,0.1)^2),1/3))),IFERROR(L450,0)-(MIN(ABS(IFERROR(U450,0))*$D$18,ABS((MAX($D$16,POWER((ABS(K450)^2)/($I$5*MAX(F450,0.1)^2),1/3)))-IFERROR(L450,0))))))),MAX($D$16,POWER((ABS(K450)^2)/($I$5*MAX(F450,0.1)^2),1/3))),MAX($D$16,IFERROR(L450,0)))))))</f>
        <v/>
      </c>
      <c r="M450">
        <f>((F450)+(G450)*(L450))*(L450)</f>
        <v/>
      </c>
      <c r="N450">
        <f>(((F450)+(G450)*(L450))*(L450))/MAX((F450)+2*(L450)*SQRT(1+(G450)^2),1E-6)</f>
        <v/>
      </c>
      <c r="O450">
        <f>ABS(K450)/MAX(((F450)+(G450)*(L450))*(L450),1E-6)</f>
        <v/>
      </c>
      <c r="P450">
        <f>E450+L450</f>
        <v/>
      </c>
      <c r="Q450">
        <f>P450+((ABS(K450)/MAX(((F450)+(G450)*(L450))*(L450),1E-6))^2)/(2*$I$5)</f>
        <v/>
      </c>
      <c r="R450">
        <f>((ABS(K450)*$D$6)/(MAX(((F450)+(G450)*(L450))*(L450),1E-6)*MAX(((((F450)+(G450)*(L450))*(L450))/MAX((F450)+2*(L450)*SQRT(1+(G450)^2),1E-6))^(2/3),1E-6)))^2</f>
        <v/>
      </c>
      <c r="S450">
        <f>ABS(ABS(K450)/MAX(((F450)+(G450)*(L450))*(L450),1E-6))/SQRT($I$5*MAX((((F450)+(G450)*(L450))*(L450))/MAX((F450)+2*(G450)*(L450),1E-6),1E-6))</f>
        <v/>
      </c>
      <c r="T450">
        <f>((F450)*(L450)^2)/2+(G450)*(L450)^3/3+(ABS(K450)^2)/($I$5*MAX(((F450)+(G450)*(L450))*(L450),1E-6))</f>
        <v/>
      </c>
      <c r="U450">
        <f>IF($D$20=0,0,IFERROR(Q449-(((R449+R450)/2)*J450)-(IF(O449&gt;O450,$D$8*((O449^2-O450^2)/(2*$I$5)),$D$9*((O450^2-O449^2)/(2*$I$5)))+($D$10*(ABS(I450)/90)*(MAX(O449^2,O450^2)/(2*$I$5))))-Q450,0))</f>
        <v/>
      </c>
      <c r="V450">
        <f>IF($D$20=0,1,IFERROR(IF(ROUND(S450,3)=1,1,IF(AND(ABS(U450)&lt;$D$19,S450&gt;1),1,0)),0))</f>
        <v/>
      </c>
      <c r="W450">
        <f>IF($D$20=0,IFERROR(W451,MAX($D$16,POWER((ABS(K450)^2)/($I$5*MAX(F450,0.1)^2),1/3))),IF(IFERROR(AG451,0)=0,IFERROR(W451,MAX($D$16,POWER((ABS(K450)^2)/($I$5*MAX(F450,0.1)^2),1/3))),IF(OR(IFERROR(W450,0)=0,IFERROR(AD451,0)&gt;1),MAX($D$16,POWER((ABS(K450)^2)/($I$5*MAX(F450,0.1)^2),1/3)),IF(IFERROR(AF450,0)&gt;0,MAX($D$16,IFERROR(W450,0)+((IFERROR(AF450,0))*$D$18*IF((IFERROR(AD450,0))&lt;1,1,-1))),IF(IFERROR(AF450,0)&lt;0,IF(ABS((MAX($D$16,POWER((ABS(K450)^2)/($I$5*MAX(F450,0.1)^2),1/3)))-IFERROR(W450,0))&gt;$D$19,MAX($D$16,IF((MAX($D$16,POWER((ABS(K450)^2)/($I$5*MAX(F450,0.1)^2),1/3)))&gt;IFERROR(W450,0),MIN((MAX($D$16,POWER((ABS(K450)^2)/($I$5*MAX(F450,0.1)^2),1/3))),IFERROR(W450,0)+(MIN(ABS(IFERROR(AF450,0))*$D$18,ABS((MAX($D$16,POWER((ABS(K450)^2)/($I$5*MAX(F450,0.1)^2),1/3)))-IFERROR(W450,0))))),MAX((MAX($D$16,POWER((ABS(K450)^2)/($I$5*MAX(F450,0.1)^2),1/3))),IFERROR(W450,0)-(MIN(ABS(IFERROR(AF450,0))*$D$18,ABS((MAX($D$16,POWER((ABS(K450)^2)/($I$5*MAX(F450,0.1)^2),1/3)))-IFERROR(W450,0))))))),MAX($D$16,POWER((ABS(K450)^2)/($I$5*MAX(F450,0.1)^2),1/3))),MAX($D$16,IFERROR(W450,0)))))))</f>
        <v/>
      </c>
      <c r="X450">
        <f>((F450)+(G450)*(W450))*(W450)</f>
        <v/>
      </c>
      <c r="Y450">
        <f>(((F450)+(G450)*(W450))*(W450))/MAX((F450)+2*(W450)*SQRT(1+(G450)^2),1E-6)</f>
        <v/>
      </c>
      <c r="Z450">
        <f>ABS(K450)/MAX(((F450)+(G450)*(W450))*(W450),1E-6)</f>
        <v/>
      </c>
      <c r="AA450">
        <f>E450+W450</f>
        <v/>
      </c>
      <c r="AB450">
        <f>AA450+((ABS(K450)/MAX(((F450)+(G450)*(W450))*(W450),1E-6))^2)/(2*$I$5)</f>
        <v/>
      </c>
      <c r="AC450">
        <f>((ABS(K450)*$D$6)/(MAX(((F450)+(G450)*(W450))*(W450),1E-6)*MAX(((((F450)+(G450)*(W450))*(W450))/MAX((F450)+2*(W450)*SQRT(1+(G450)^2),1E-6))^(2/3),1E-6)))^2</f>
        <v/>
      </c>
      <c r="AD450">
        <f>ABS(ABS(K450)/MAX(((F450)+(G450)*(W450))*(W450),1E-6))/SQRT($I$5*MAX((((F450)+(G450)*(W450))*(W450))/MAX((F450)+2*(G450)*(W450),1E-6),1E-6))</f>
        <v/>
      </c>
      <c r="AE450">
        <f>((F450)*(W450)^2)/2+(G450)*(W450)^3/3+(ABS(K450)^2)/($I$5*MAX(((F450)+(G450)*(W450))*(W450),1E-6))</f>
        <v/>
      </c>
      <c r="AF450">
        <f>IF($D$20=0,0,IFERROR(AB451+(((AC450+AC451)/2)*J451)+(IF(Z450&gt;Z451,$D$8*((Z450^2-Z451^2)/(2*$I$5)),$D$9*((Z451^2-Z450^2)/(2*$I$5)))+($D$10*(ABS(I451)/90)*(MAX(Z450^2,Z451^2)/(2*$I$5))))-AB450,0))</f>
        <v/>
      </c>
      <c r="AG450">
        <f>IF($D$20=0,1,IFERROR(IF(ROUND(AD450,3)=1,1,IF(AND(ABS(AF450)&lt;$D$19,AD450&lt;1),1,0)),0))</f>
        <v/>
      </c>
      <c r="AH450">
        <f>IFERROR(IF(V32="Supercritical",MAX($D$16,IFERROR(L450,MAX($D$16,POWER((ABS(K450)^2)/($I$5*MAX(F450,0.1)^2),1/3)))),IF(V32="Subcritical",MAX($D$16,IFERROR(W450,MAX($D$16,POWER((ABS(K450)^2)/($I$5*MAX(F450,0.1)^2),1/3)))),IF(AND(IFERROR(V450,0)=1,IFERROR(AG450,0)=1),IF(IFERROR(T450,-1E99)&gt;=IFERROR(AE450,-1E99),MAX($D$16,IFERROR(L450,MAX($D$16,POWER((ABS(K450)^2)/($I$5*MAX(F450,0.1)^2),1/3)))),MAX($D$16,IFERROR(W450,MAX($D$16,POWER((ABS(K450)^2)/($I$5*MAX(F450,0.1)^2),1/3))))),IF(IFERROR(V450,0)=1,MAX($D$16,IFERROR(L450,MAX($D$16,POWER((ABS(K450)^2)/($I$5*MAX(F450,0.1)^2),1/3)))),IF(IFERROR(AG450,0)=1,MAX($D$16,IFERROR(W450,MAX($D$16,POWER((ABS(K450)^2)/($I$5*MAX(F450,0.1)^2),1/3)))),MAX($D$16,POWER((ABS(K450)^2)/($I$5*MAX(F450,0.1)^2),1/3))))))),MAX($D$16,POWER((ABS(K450)^2)/($I$5*MAX(F450,0.1)^2),1/3)))</f>
        <v/>
      </c>
      <c r="AI450">
        <f>E450+AH450</f>
        <v/>
      </c>
      <c r="AJ450">
        <f>AI450+((ABS(K450)/MAX(((F450)+(G450)*(AH450))*(AH450),1E-6))^2)/(2*$I$5)</f>
        <v/>
      </c>
      <c r="AM450" t="n">
        <v>0</v>
      </c>
      <c r="AN450" t="n">
        <v>0</v>
      </c>
      <c r="AO450">
        <f>AM450+AN450</f>
        <v/>
      </c>
      <c r="AP450">
        <f>AP449+AO450</f>
        <v/>
      </c>
      <c r="AQ450">
        <f>ABS(ABS(K450)/MAX(((F450)+(G450)*(AH450))*(AH450),1E-6))/SQRT($I$5*MAX((((F450)+(G450)*(AH450))*(AH450))/MAX((F450)+2*(G450)*(AH450),1E-6),1E-6))</f>
        <v/>
      </c>
      <c r="AR450">
        <f>IF(AQ450&lt;1,"Subcritical","Supercritical")</f>
        <v/>
      </c>
      <c r="AS450">
        <f>((ABS(K450)*$D$6)/(MAX(((F450)+(G450)*(AH450))*(AH450),1E-6)*MAX(((((F450)+(G450)*(AH450))*(AH450))/MAX((F450)+2*(AH450)*SQRT(1+(G450)^2),1E-6))^(2/3),1E-6)))^2</f>
        <v/>
      </c>
    </row>
    <row r="451">
      <c r="A451" t="n">
        <v>302</v>
      </c>
      <c r="B451" t="n">
        <v>300.895</v>
      </c>
      <c r="C451" t="n">
        <v>616298.743</v>
      </c>
      <c r="D451" t="n">
        <v>3097651.934</v>
      </c>
      <c r="E451" t="n">
        <v>632.4115</v>
      </c>
      <c r="F451" t="n">
        <v>5.2</v>
      </c>
      <c r="G451" t="n">
        <v>0</v>
      </c>
      <c r="H451" t="inlineStr">
        <is>
          <t>Normal</t>
        </is>
      </c>
      <c r="I451" t="n">
        <v>0.027</v>
      </c>
      <c r="J451">
        <f>B451-B450</f>
        <v/>
      </c>
      <c r="K451">
        <f>MAX(0,K450-AO450)</f>
        <v/>
      </c>
      <c r="L451">
        <f>IF($D$20=0,IFERROR(L450,MAX($D$16,POWER((ABS(K451)^2)/($I$5*MAX(F451,0.1)^2),1/3))),IF(IFERROR(V450,0)=0,IFERROR(L450,MAX($D$16,POWER((ABS(K451)^2)/($I$5*MAX(F451,0.1)^2),1/3))),IF(OR(IFERROR(L451,0)=0,IFERROR(S450,0)&lt;1,IFERROR(S451,0)&lt;1),MAX($D$16,POWER((ABS(K451)^2)/($I$5*MAX(F451,0.1)^2),1/3)),IF(IFERROR(U451,0)&gt;0,MAX($D$16,IFERROR(L451,0)+((IFERROR(U451,0))*$D$18*IF((IFERROR(S451,0))&lt;1,1,-1))),IF(IFERROR(U451,0)&lt;0,IF(ABS((MAX($D$16,POWER((ABS(K451)^2)/($I$5*MAX(F451,0.1)^2),1/3)))-IFERROR(L451,0))&gt;$D$19,MAX($D$16,IF((MAX($D$16,POWER((ABS(K451)^2)/($I$5*MAX(F451,0.1)^2),1/3)))&gt;IFERROR(L451,0),MIN((MAX($D$16,POWER((ABS(K451)^2)/($I$5*MAX(F451,0.1)^2),1/3))),IFERROR(L451,0)+(MIN(ABS(IFERROR(U451,0))*$D$18,ABS((MAX($D$16,POWER((ABS(K451)^2)/($I$5*MAX(F451,0.1)^2),1/3)))-IFERROR(L451,0))))),MAX((MAX($D$16,POWER((ABS(K451)^2)/($I$5*MAX(F451,0.1)^2),1/3))),IFERROR(L451,0)-(MIN(ABS(IFERROR(U451,0))*$D$18,ABS((MAX($D$16,POWER((ABS(K451)^2)/($I$5*MAX(F451,0.1)^2),1/3)))-IFERROR(L451,0))))))),MAX($D$16,POWER((ABS(K451)^2)/($I$5*MAX(F451,0.1)^2),1/3))),MAX($D$16,IFERROR(L451,0)))))))</f>
        <v/>
      </c>
      <c r="M451">
        <f>((F451)+(G451)*(L451))*(L451)</f>
        <v/>
      </c>
      <c r="N451">
        <f>(((F451)+(G451)*(L451))*(L451))/MAX((F451)+2*(L451)*SQRT(1+(G451)^2),1E-6)</f>
        <v/>
      </c>
      <c r="O451">
        <f>ABS(K451)/MAX(((F451)+(G451)*(L451))*(L451),1E-6)</f>
        <v/>
      </c>
      <c r="P451">
        <f>E451+L451</f>
        <v/>
      </c>
      <c r="Q451">
        <f>P451+((ABS(K451)/MAX(((F451)+(G451)*(L451))*(L451),1E-6))^2)/(2*$I$5)</f>
        <v/>
      </c>
      <c r="R451">
        <f>((ABS(K451)*$D$6)/(MAX(((F451)+(G451)*(L451))*(L451),1E-6)*MAX(((((F451)+(G451)*(L451))*(L451))/MAX((F451)+2*(L451)*SQRT(1+(G451)^2),1E-6))^(2/3),1E-6)))^2</f>
        <v/>
      </c>
      <c r="S451">
        <f>ABS(ABS(K451)/MAX(((F451)+(G451)*(L451))*(L451),1E-6))/SQRT($I$5*MAX((((F451)+(G451)*(L451))*(L451))/MAX((F451)+2*(G451)*(L451),1E-6),1E-6))</f>
        <v/>
      </c>
      <c r="T451">
        <f>((F451)*(L451)^2)/2+(G451)*(L451)^3/3+(ABS(K451)^2)/($I$5*MAX(((F451)+(G451)*(L451))*(L451),1E-6))</f>
        <v/>
      </c>
      <c r="U451">
        <f>IF($D$20=0,0,IFERROR(Q450-(((R450+R451)/2)*J451)-(IF(O450&gt;O451,$D$8*((O450^2-O451^2)/(2*$I$5)),$D$9*((O451^2-O450^2)/(2*$I$5)))+($D$10*(ABS(I451)/90)*(MAX(O450^2,O451^2)/(2*$I$5))))-Q451,0))</f>
        <v/>
      </c>
      <c r="V451">
        <f>IF($D$20=0,1,IFERROR(IF(ROUND(S451,3)=1,1,IF(AND(ABS(U451)&lt;$D$19,S451&gt;1),1,0)),0))</f>
        <v/>
      </c>
      <c r="W451">
        <f>IF($D$20=0,IFERROR(W452,MAX($D$16,POWER((ABS(K451)^2)/($I$5*MAX(F451,0.1)^2),1/3))),IF(IFERROR(AG452,0)=0,IFERROR(W452,MAX($D$16,POWER((ABS(K451)^2)/($I$5*MAX(F451,0.1)^2),1/3))),IF(OR(IFERROR(W451,0)=0,IFERROR(AD452,0)&gt;1),MAX($D$16,POWER((ABS(K451)^2)/($I$5*MAX(F451,0.1)^2),1/3)),IF(IFERROR(AF451,0)&gt;0,MAX($D$16,IFERROR(W451,0)+((IFERROR(AF451,0))*$D$18*IF((IFERROR(AD451,0))&lt;1,1,-1))),IF(IFERROR(AF451,0)&lt;0,IF(ABS((MAX($D$16,POWER((ABS(K451)^2)/($I$5*MAX(F451,0.1)^2),1/3)))-IFERROR(W451,0))&gt;$D$19,MAX($D$16,IF((MAX($D$16,POWER((ABS(K451)^2)/($I$5*MAX(F451,0.1)^2),1/3)))&gt;IFERROR(W451,0),MIN((MAX($D$16,POWER((ABS(K451)^2)/($I$5*MAX(F451,0.1)^2),1/3))),IFERROR(W451,0)+(MIN(ABS(IFERROR(AF451,0))*$D$18,ABS((MAX($D$16,POWER((ABS(K451)^2)/($I$5*MAX(F451,0.1)^2),1/3)))-IFERROR(W451,0))))),MAX((MAX($D$16,POWER((ABS(K451)^2)/($I$5*MAX(F451,0.1)^2),1/3))),IFERROR(W451,0)-(MIN(ABS(IFERROR(AF451,0))*$D$18,ABS((MAX($D$16,POWER((ABS(K451)^2)/($I$5*MAX(F451,0.1)^2),1/3)))-IFERROR(W451,0))))))),MAX($D$16,POWER((ABS(K451)^2)/($I$5*MAX(F451,0.1)^2),1/3))),MAX($D$16,IFERROR(W451,0)))))))</f>
        <v/>
      </c>
      <c r="X451">
        <f>((F451)+(G451)*(W451))*(W451)</f>
        <v/>
      </c>
      <c r="Y451">
        <f>(((F451)+(G451)*(W451))*(W451))/MAX((F451)+2*(W451)*SQRT(1+(G451)^2),1E-6)</f>
        <v/>
      </c>
      <c r="Z451">
        <f>ABS(K451)/MAX(((F451)+(G451)*(W451))*(W451),1E-6)</f>
        <v/>
      </c>
      <c r="AA451">
        <f>E451+W451</f>
        <v/>
      </c>
      <c r="AB451">
        <f>AA451+((ABS(K451)/MAX(((F451)+(G451)*(W451))*(W451),1E-6))^2)/(2*$I$5)</f>
        <v/>
      </c>
      <c r="AC451">
        <f>((ABS(K451)*$D$6)/(MAX(((F451)+(G451)*(W451))*(W451),1E-6)*MAX(((((F451)+(G451)*(W451))*(W451))/MAX((F451)+2*(W451)*SQRT(1+(G451)^2),1E-6))^(2/3),1E-6)))^2</f>
        <v/>
      </c>
      <c r="AD451">
        <f>ABS(ABS(K451)/MAX(((F451)+(G451)*(W451))*(W451),1E-6))/SQRT($I$5*MAX((((F451)+(G451)*(W451))*(W451))/MAX((F451)+2*(G451)*(W451),1E-6),1E-6))</f>
        <v/>
      </c>
      <c r="AE451">
        <f>((F451)*(W451)^2)/2+(G451)*(W451)^3/3+(ABS(K451)^2)/($I$5*MAX(((F451)+(G451)*(W451))*(W451),1E-6))</f>
        <v/>
      </c>
      <c r="AF451">
        <f>IF($D$20=0,0,IFERROR(AB452+(((AC451+AC452)/2)*J452)+(IF(Z451&gt;Z452,$D$8*((Z451^2-Z452^2)/(2*$I$5)),$D$9*((Z452^2-Z451^2)/(2*$I$5)))+($D$10*(ABS(I452)/90)*(MAX(Z451^2,Z452^2)/(2*$I$5))))-AB451,0))</f>
        <v/>
      </c>
      <c r="AG451">
        <f>IF($D$20=0,1,IFERROR(IF(ROUND(AD451,3)=1,1,IF(AND(ABS(AF451)&lt;$D$19,AD451&lt;1),1,0)),0))</f>
        <v/>
      </c>
      <c r="AH451">
        <f>IFERROR(IF(V32="Supercritical",MAX($D$16,IFERROR(L451,MAX($D$16,POWER((ABS(K451)^2)/($I$5*MAX(F451,0.1)^2),1/3)))),IF(V32="Subcritical",MAX($D$16,IFERROR(W451,MAX($D$16,POWER((ABS(K451)^2)/($I$5*MAX(F451,0.1)^2),1/3)))),IF(AND(IFERROR(V451,0)=1,IFERROR(AG451,0)=1),IF(IFERROR(T451,-1E99)&gt;=IFERROR(AE451,-1E99),MAX($D$16,IFERROR(L451,MAX($D$16,POWER((ABS(K451)^2)/($I$5*MAX(F451,0.1)^2),1/3)))),MAX($D$16,IFERROR(W451,MAX($D$16,POWER((ABS(K451)^2)/($I$5*MAX(F451,0.1)^2),1/3))))),IF(IFERROR(V451,0)=1,MAX($D$16,IFERROR(L451,MAX($D$16,POWER((ABS(K451)^2)/($I$5*MAX(F451,0.1)^2),1/3)))),IF(IFERROR(AG451,0)=1,MAX($D$16,IFERROR(W451,MAX($D$16,POWER((ABS(K451)^2)/($I$5*MAX(F451,0.1)^2),1/3)))),MAX($D$16,POWER((ABS(K451)^2)/($I$5*MAX(F451,0.1)^2),1/3))))))),MAX($D$16,POWER((ABS(K451)^2)/($I$5*MAX(F451,0.1)^2),1/3)))</f>
        <v/>
      </c>
      <c r="AI451">
        <f>E451+AH451</f>
        <v/>
      </c>
      <c r="AJ451">
        <f>AI451+((ABS(K451)/MAX(((F451)+(G451)*(AH451))*(AH451),1E-6))^2)/(2*$I$5)</f>
        <v/>
      </c>
      <c r="AM451" t="n">
        <v>0</v>
      </c>
      <c r="AN451" t="n">
        <v>0</v>
      </c>
      <c r="AO451">
        <f>AM451+AN451</f>
        <v/>
      </c>
      <c r="AP451">
        <f>AP450+AO451</f>
        <v/>
      </c>
      <c r="AQ451">
        <f>ABS(ABS(K451)/MAX(((F451)+(G451)*(AH451))*(AH451),1E-6))/SQRT($I$5*MAX((((F451)+(G451)*(AH451))*(AH451))/MAX((F451)+2*(G451)*(AH451),1E-6),1E-6))</f>
        <v/>
      </c>
      <c r="AR451">
        <f>IF(AQ451&lt;1,"Subcritical","Supercritical")</f>
        <v/>
      </c>
      <c r="AS451">
        <f>((ABS(K451)*$D$6)/(MAX(((F451)+(G451)*(AH451))*(AH451),1E-6)*MAX(((((F451)+(G451)*(AH451))*(AH451))/MAX((F451)+2*(AH451)*SQRT(1+(G451)^2),1E-6))^(2/3),1E-6)))^2</f>
        <v/>
      </c>
    </row>
    <row r="452">
      <c r="A452" t="n">
        <v>303</v>
      </c>
      <c r="B452" t="n">
        <v>301.896</v>
      </c>
      <c r="C452" t="n">
        <v>616298.269</v>
      </c>
      <c r="D452" t="n">
        <v>3097651.053</v>
      </c>
      <c r="E452" t="n">
        <v>632.4109999999999</v>
      </c>
      <c r="F452" t="n">
        <v>5.2</v>
      </c>
      <c r="G452" t="n">
        <v>0</v>
      </c>
      <c r="H452" t="inlineStr">
        <is>
          <t>Normal</t>
        </is>
      </c>
      <c r="I452" t="n">
        <v>0.027</v>
      </c>
      <c r="J452">
        <f>B452-B451</f>
        <v/>
      </c>
      <c r="K452">
        <f>MAX(0,K451-AO451)</f>
        <v/>
      </c>
      <c r="L452">
        <f>IF($D$20=0,IFERROR(L451,MAX($D$16,POWER((ABS(K452)^2)/($I$5*MAX(F452,0.1)^2),1/3))),IF(IFERROR(V451,0)=0,IFERROR(L451,MAX($D$16,POWER((ABS(K452)^2)/($I$5*MAX(F452,0.1)^2),1/3))),IF(OR(IFERROR(L452,0)=0,IFERROR(S451,0)&lt;1,IFERROR(S452,0)&lt;1),MAX($D$16,POWER((ABS(K452)^2)/($I$5*MAX(F452,0.1)^2),1/3)),IF(IFERROR(U452,0)&gt;0,MAX($D$16,IFERROR(L452,0)+((IFERROR(U452,0))*$D$18*IF((IFERROR(S452,0))&lt;1,1,-1))),IF(IFERROR(U452,0)&lt;0,IF(ABS((MAX($D$16,POWER((ABS(K452)^2)/($I$5*MAX(F452,0.1)^2),1/3)))-IFERROR(L452,0))&gt;$D$19,MAX($D$16,IF((MAX($D$16,POWER((ABS(K452)^2)/($I$5*MAX(F452,0.1)^2),1/3)))&gt;IFERROR(L452,0),MIN((MAX($D$16,POWER((ABS(K452)^2)/($I$5*MAX(F452,0.1)^2),1/3))),IFERROR(L452,0)+(MIN(ABS(IFERROR(U452,0))*$D$18,ABS((MAX($D$16,POWER((ABS(K452)^2)/($I$5*MAX(F452,0.1)^2),1/3)))-IFERROR(L452,0))))),MAX((MAX($D$16,POWER((ABS(K452)^2)/($I$5*MAX(F452,0.1)^2),1/3))),IFERROR(L452,0)-(MIN(ABS(IFERROR(U452,0))*$D$18,ABS((MAX($D$16,POWER((ABS(K452)^2)/($I$5*MAX(F452,0.1)^2),1/3)))-IFERROR(L452,0))))))),MAX($D$16,POWER((ABS(K452)^2)/($I$5*MAX(F452,0.1)^2),1/3))),MAX($D$16,IFERROR(L452,0)))))))</f>
        <v/>
      </c>
      <c r="M452">
        <f>((F452)+(G452)*(L452))*(L452)</f>
        <v/>
      </c>
      <c r="N452">
        <f>(((F452)+(G452)*(L452))*(L452))/MAX((F452)+2*(L452)*SQRT(1+(G452)^2),1E-6)</f>
        <v/>
      </c>
      <c r="O452">
        <f>ABS(K452)/MAX(((F452)+(G452)*(L452))*(L452),1E-6)</f>
        <v/>
      </c>
      <c r="P452">
        <f>E452+L452</f>
        <v/>
      </c>
      <c r="Q452">
        <f>P452+((ABS(K452)/MAX(((F452)+(G452)*(L452))*(L452),1E-6))^2)/(2*$I$5)</f>
        <v/>
      </c>
      <c r="R452">
        <f>((ABS(K452)*$D$6)/(MAX(((F452)+(G452)*(L452))*(L452),1E-6)*MAX(((((F452)+(G452)*(L452))*(L452))/MAX((F452)+2*(L452)*SQRT(1+(G452)^2),1E-6))^(2/3),1E-6)))^2</f>
        <v/>
      </c>
      <c r="S452">
        <f>ABS(ABS(K452)/MAX(((F452)+(G452)*(L452))*(L452),1E-6))/SQRT($I$5*MAX((((F452)+(G452)*(L452))*(L452))/MAX((F452)+2*(G452)*(L452),1E-6),1E-6))</f>
        <v/>
      </c>
      <c r="T452">
        <f>((F452)*(L452)^2)/2+(G452)*(L452)^3/3+(ABS(K452)^2)/($I$5*MAX(((F452)+(G452)*(L452))*(L452),1E-6))</f>
        <v/>
      </c>
      <c r="U452">
        <f>IF($D$20=0,0,IFERROR(Q451-(((R451+R452)/2)*J452)-(IF(O451&gt;O452,$D$8*((O451^2-O452^2)/(2*$I$5)),$D$9*((O452^2-O451^2)/(2*$I$5)))+($D$10*(ABS(I452)/90)*(MAX(O451^2,O452^2)/(2*$I$5))))-Q452,0))</f>
        <v/>
      </c>
      <c r="V452">
        <f>IF($D$20=0,1,IFERROR(IF(ROUND(S452,3)=1,1,IF(AND(ABS(U452)&lt;$D$19,S452&gt;1),1,0)),0))</f>
        <v/>
      </c>
      <c r="W452">
        <f>IF($D$20=0,IFERROR(W453,MAX($D$16,POWER((ABS(K452)^2)/($I$5*MAX(F452,0.1)^2),1/3))),IF(IFERROR(AG453,0)=0,IFERROR(W453,MAX($D$16,POWER((ABS(K452)^2)/($I$5*MAX(F452,0.1)^2),1/3))),IF(OR(IFERROR(W452,0)=0,IFERROR(AD453,0)&gt;1),MAX($D$16,POWER((ABS(K452)^2)/($I$5*MAX(F452,0.1)^2),1/3)),IF(IFERROR(AF452,0)&gt;0,MAX($D$16,IFERROR(W452,0)+((IFERROR(AF452,0))*$D$18*IF((IFERROR(AD452,0))&lt;1,1,-1))),IF(IFERROR(AF452,0)&lt;0,IF(ABS((MAX($D$16,POWER((ABS(K452)^2)/($I$5*MAX(F452,0.1)^2),1/3)))-IFERROR(W452,0))&gt;$D$19,MAX($D$16,IF((MAX($D$16,POWER((ABS(K452)^2)/($I$5*MAX(F452,0.1)^2),1/3)))&gt;IFERROR(W452,0),MIN((MAX($D$16,POWER((ABS(K452)^2)/($I$5*MAX(F452,0.1)^2),1/3))),IFERROR(W452,0)+(MIN(ABS(IFERROR(AF452,0))*$D$18,ABS((MAX($D$16,POWER((ABS(K452)^2)/($I$5*MAX(F452,0.1)^2),1/3)))-IFERROR(W452,0))))),MAX((MAX($D$16,POWER((ABS(K452)^2)/($I$5*MAX(F452,0.1)^2),1/3))),IFERROR(W452,0)-(MIN(ABS(IFERROR(AF452,0))*$D$18,ABS((MAX($D$16,POWER((ABS(K452)^2)/($I$5*MAX(F452,0.1)^2),1/3)))-IFERROR(W452,0))))))),MAX($D$16,POWER((ABS(K452)^2)/($I$5*MAX(F452,0.1)^2),1/3))),MAX($D$16,IFERROR(W452,0)))))))</f>
        <v/>
      </c>
      <c r="X452">
        <f>((F452)+(G452)*(W452))*(W452)</f>
        <v/>
      </c>
      <c r="Y452">
        <f>(((F452)+(G452)*(W452))*(W452))/MAX((F452)+2*(W452)*SQRT(1+(G452)^2),1E-6)</f>
        <v/>
      </c>
      <c r="Z452">
        <f>ABS(K452)/MAX(((F452)+(G452)*(W452))*(W452),1E-6)</f>
        <v/>
      </c>
      <c r="AA452">
        <f>E452+W452</f>
        <v/>
      </c>
      <c r="AB452">
        <f>AA452+((ABS(K452)/MAX(((F452)+(G452)*(W452))*(W452),1E-6))^2)/(2*$I$5)</f>
        <v/>
      </c>
      <c r="AC452">
        <f>((ABS(K452)*$D$6)/(MAX(((F452)+(G452)*(W452))*(W452),1E-6)*MAX(((((F452)+(G452)*(W452))*(W452))/MAX((F452)+2*(W452)*SQRT(1+(G452)^2),1E-6))^(2/3),1E-6)))^2</f>
        <v/>
      </c>
      <c r="AD452">
        <f>ABS(ABS(K452)/MAX(((F452)+(G452)*(W452))*(W452),1E-6))/SQRT($I$5*MAX((((F452)+(G452)*(W452))*(W452))/MAX((F452)+2*(G452)*(W452),1E-6),1E-6))</f>
        <v/>
      </c>
      <c r="AE452">
        <f>((F452)*(W452)^2)/2+(G452)*(W452)^3/3+(ABS(K452)^2)/($I$5*MAX(((F452)+(G452)*(W452))*(W452),1E-6))</f>
        <v/>
      </c>
      <c r="AF452">
        <f>IF($D$20=0,0,IFERROR(AB453+(((AC452+AC453)/2)*J453)+(IF(Z452&gt;Z453,$D$8*((Z452^2-Z453^2)/(2*$I$5)),$D$9*((Z453^2-Z452^2)/(2*$I$5)))+($D$10*(ABS(I453)/90)*(MAX(Z452^2,Z453^2)/(2*$I$5))))-AB452,0))</f>
        <v/>
      </c>
      <c r="AG452">
        <f>IF($D$20=0,1,IFERROR(IF(ROUND(AD452,3)=1,1,IF(AND(ABS(AF452)&lt;$D$19,AD452&lt;1),1,0)),0))</f>
        <v/>
      </c>
      <c r="AH452">
        <f>IFERROR(IF(V32="Supercritical",MAX($D$16,IFERROR(L452,MAX($D$16,POWER((ABS(K452)^2)/($I$5*MAX(F452,0.1)^2),1/3)))),IF(V32="Subcritical",MAX($D$16,IFERROR(W452,MAX($D$16,POWER((ABS(K452)^2)/($I$5*MAX(F452,0.1)^2),1/3)))),IF(AND(IFERROR(V452,0)=1,IFERROR(AG452,0)=1),IF(IFERROR(T452,-1E99)&gt;=IFERROR(AE452,-1E99),MAX($D$16,IFERROR(L452,MAX($D$16,POWER((ABS(K452)^2)/($I$5*MAX(F452,0.1)^2),1/3)))),MAX($D$16,IFERROR(W452,MAX($D$16,POWER((ABS(K452)^2)/($I$5*MAX(F452,0.1)^2),1/3))))),IF(IFERROR(V452,0)=1,MAX($D$16,IFERROR(L452,MAX($D$16,POWER((ABS(K452)^2)/($I$5*MAX(F452,0.1)^2),1/3)))),IF(IFERROR(AG452,0)=1,MAX($D$16,IFERROR(W452,MAX($D$16,POWER((ABS(K452)^2)/($I$5*MAX(F452,0.1)^2),1/3)))),MAX($D$16,POWER((ABS(K452)^2)/($I$5*MAX(F452,0.1)^2),1/3))))))),MAX($D$16,POWER((ABS(K452)^2)/($I$5*MAX(F452,0.1)^2),1/3)))</f>
        <v/>
      </c>
      <c r="AI452">
        <f>E452+AH452</f>
        <v/>
      </c>
      <c r="AJ452">
        <f>AI452+((ABS(K452)/MAX(((F452)+(G452)*(AH452))*(AH452),1E-6))^2)/(2*$I$5)</f>
        <v/>
      </c>
      <c r="AM452" t="n">
        <v>0</v>
      </c>
      <c r="AN452" t="n">
        <v>0</v>
      </c>
      <c r="AO452">
        <f>AM452+AN452</f>
        <v/>
      </c>
      <c r="AP452">
        <f>AP451+AO452</f>
        <v/>
      </c>
      <c r="AQ452">
        <f>ABS(ABS(K452)/MAX(((F452)+(G452)*(AH452))*(AH452),1E-6))/SQRT($I$5*MAX((((F452)+(G452)*(AH452))*(AH452))/MAX((F452)+2*(G452)*(AH452),1E-6),1E-6))</f>
        <v/>
      </c>
      <c r="AR452">
        <f>IF(AQ452&lt;1,"Subcritical","Supercritical")</f>
        <v/>
      </c>
      <c r="AS452">
        <f>((ABS(K452)*$D$6)/(MAX(((F452)+(G452)*(AH452))*(AH452),1E-6)*MAX(((((F452)+(G452)*(AH452))*(AH452))/MAX((F452)+2*(AH452)*SQRT(1+(G452)^2),1E-6))^(2/3),1E-6)))^2</f>
        <v/>
      </c>
    </row>
    <row r="453">
      <c r="A453" t="n">
        <v>304</v>
      </c>
      <c r="B453" t="n">
        <v>302.895</v>
      </c>
      <c r="C453" t="n">
        <v>616297.795</v>
      </c>
      <c r="D453" t="n">
        <v>3097650.173</v>
      </c>
      <c r="E453" t="n">
        <v>632.4105</v>
      </c>
      <c r="F453" t="n">
        <v>5.2</v>
      </c>
      <c r="G453" t="n">
        <v>0</v>
      </c>
      <c r="H453" t="inlineStr">
        <is>
          <t>Normal</t>
        </is>
      </c>
      <c r="I453" t="n">
        <v>0.05</v>
      </c>
      <c r="J453">
        <f>B453-B452</f>
        <v/>
      </c>
      <c r="K453">
        <f>MAX(0,K452-AO452)</f>
        <v/>
      </c>
      <c r="L453">
        <f>IF($D$20=0,IFERROR(L452,MAX($D$16,POWER((ABS(K453)^2)/($I$5*MAX(F453,0.1)^2),1/3))),IF(IFERROR(V452,0)=0,IFERROR(L452,MAX($D$16,POWER((ABS(K453)^2)/($I$5*MAX(F453,0.1)^2),1/3))),IF(OR(IFERROR(L453,0)=0,IFERROR(S452,0)&lt;1,IFERROR(S453,0)&lt;1),MAX($D$16,POWER((ABS(K453)^2)/($I$5*MAX(F453,0.1)^2),1/3)),IF(IFERROR(U453,0)&gt;0,MAX($D$16,IFERROR(L453,0)+((IFERROR(U453,0))*$D$18*IF((IFERROR(S453,0))&lt;1,1,-1))),IF(IFERROR(U453,0)&lt;0,IF(ABS((MAX($D$16,POWER((ABS(K453)^2)/($I$5*MAX(F453,0.1)^2),1/3)))-IFERROR(L453,0))&gt;$D$19,MAX($D$16,IF((MAX($D$16,POWER((ABS(K453)^2)/($I$5*MAX(F453,0.1)^2),1/3)))&gt;IFERROR(L453,0),MIN((MAX($D$16,POWER((ABS(K453)^2)/($I$5*MAX(F453,0.1)^2),1/3))),IFERROR(L453,0)+(MIN(ABS(IFERROR(U453,0))*$D$18,ABS((MAX($D$16,POWER((ABS(K453)^2)/($I$5*MAX(F453,0.1)^2),1/3)))-IFERROR(L453,0))))),MAX((MAX($D$16,POWER((ABS(K453)^2)/($I$5*MAX(F453,0.1)^2),1/3))),IFERROR(L453,0)-(MIN(ABS(IFERROR(U453,0))*$D$18,ABS((MAX($D$16,POWER((ABS(K453)^2)/($I$5*MAX(F453,0.1)^2),1/3)))-IFERROR(L453,0))))))),MAX($D$16,POWER((ABS(K453)^2)/($I$5*MAX(F453,0.1)^2),1/3))),MAX($D$16,IFERROR(L453,0)))))))</f>
        <v/>
      </c>
      <c r="M453">
        <f>((F453)+(G453)*(L453))*(L453)</f>
        <v/>
      </c>
      <c r="N453">
        <f>(((F453)+(G453)*(L453))*(L453))/MAX((F453)+2*(L453)*SQRT(1+(G453)^2),1E-6)</f>
        <v/>
      </c>
      <c r="O453">
        <f>ABS(K453)/MAX(((F453)+(G453)*(L453))*(L453),1E-6)</f>
        <v/>
      </c>
      <c r="P453">
        <f>E453+L453</f>
        <v/>
      </c>
      <c r="Q453">
        <f>P453+((ABS(K453)/MAX(((F453)+(G453)*(L453))*(L453),1E-6))^2)/(2*$I$5)</f>
        <v/>
      </c>
      <c r="R453">
        <f>((ABS(K453)*$D$6)/(MAX(((F453)+(G453)*(L453))*(L453),1E-6)*MAX(((((F453)+(G453)*(L453))*(L453))/MAX((F453)+2*(L453)*SQRT(1+(G453)^2),1E-6))^(2/3),1E-6)))^2</f>
        <v/>
      </c>
      <c r="S453">
        <f>ABS(ABS(K453)/MAX(((F453)+(G453)*(L453))*(L453),1E-6))/SQRT($I$5*MAX((((F453)+(G453)*(L453))*(L453))/MAX((F453)+2*(G453)*(L453),1E-6),1E-6))</f>
        <v/>
      </c>
      <c r="T453">
        <f>((F453)*(L453)^2)/2+(G453)*(L453)^3/3+(ABS(K453)^2)/($I$5*MAX(((F453)+(G453)*(L453))*(L453),1E-6))</f>
        <v/>
      </c>
      <c r="U453">
        <f>IF($D$20=0,0,IFERROR(Q452-(((R452+R453)/2)*J453)-(IF(O452&gt;O453,$D$8*((O452^2-O453^2)/(2*$I$5)),$D$9*((O453^2-O452^2)/(2*$I$5)))+($D$10*(ABS(I453)/90)*(MAX(O452^2,O453^2)/(2*$I$5))))-Q453,0))</f>
        <v/>
      </c>
      <c r="V453">
        <f>IF($D$20=0,1,IFERROR(IF(ROUND(S453,3)=1,1,IF(AND(ABS(U453)&lt;$D$19,S453&gt;1),1,0)),0))</f>
        <v/>
      </c>
      <c r="W453">
        <f>IF($D$20=0,IFERROR(W454,MAX($D$16,POWER((ABS(K453)^2)/($I$5*MAX(F453,0.1)^2),1/3))),IF(IFERROR(AG454,0)=0,IFERROR(W454,MAX($D$16,POWER((ABS(K453)^2)/($I$5*MAX(F453,0.1)^2),1/3))),IF(OR(IFERROR(W453,0)=0,IFERROR(AD454,0)&gt;1),MAX($D$16,POWER((ABS(K453)^2)/($I$5*MAX(F453,0.1)^2),1/3)),IF(IFERROR(AF453,0)&gt;0,MAX($D$16,IFERROR(W453,0)+((IFERROR(AF453,0))*$D$18*IF((IFERROR(AD453,0))&lt;1,1,-1))),IF(IFERROR(AF453,0)&lt;0,IF(ABS((MAX($D$16,POWER((ABS(K453)^2)/($I$5*MAX(F453,0.1)^2),1/3)))-IFERROR(W453,0))&gt;$D$19,MAX($D$16,IF((MAX($D$16,POWER((ABS(K453)^2)/($I$5*MAX(F453,0.1)^2),1/3)))&gt;IFERROR(W453,0),MIN((MAX($D$16,POWER((ABS(K453)^2)/($I$5*MAX(F453,0.1)^2),1/3))),IFERROR(W453,0)+(MIN(ABS(IFERROR(AF453,0))*$D$18,ABS((MAX($D$16,POWER((ABS(K453)^2)/($I$5*MAX(F453,0.1)^2),1/3)))-IFERROR(W453,0))))),MAX((MAX($D$16,POWER((ABS(K453)^2)/($I$5*MAX(F453,0.1)^2),1/3))),IFERROR(W453,0)-(MIN(ABS(IFERROR(AF453,0))*$D$18,ABS((MAX($D$16,POWER((ABS(K453)^2)/($I$5*MAX(F453,0.1)^2),1/3)))-IFERROR(W453,0))))))),MAX($D$16,POWER((ABS(K453)^2)/($I$5*MAX(F453,0.1)^2),1/3))),MAX($D$16,IFERROR(W453,0)))))))</f>
        <v/>
      </c>
      <c r="X453">
        <f>((F453)+(G453)*(W453))*(W453)</f>
        <v/>
      </c>
      <c r="Y453">
        <f>(((F453)+(G453)*(W453))*(W453))/MAX((F453)+2*(W453)*SQRT(1+(G453)^2),1E-6)</f>
        <v/>
      </c>
      <c r="Z453">
        <f>ABS(K453)/MAX(((F453)+(G453)*(W453))*(W453),1E-6)</f>
        <v/>
      </c>
      <c r="AA453">
        <f>E453+W453</f>
        <v/>
      </c>
      <c r="AB453">
        <f>AA453+((ABS(K453)/MAX(((F453)+(G453)*(W453))*(W453),1E-6))^2)/(2*$I$5)</f>
        <v/>
      </c>
      <c r="AC453">
        <f>((ABS(K453)*$D$6)/(MAX(((F453)+(G453)*(W453))*(W453),1E-6)*MAX(((((F453)+(G453)*(W453))*(W453))/MAX((F453)+2*(W453)*SQRT(1+(G453)^2),1E-6))^(2/3),1E-6)))^2</f>
        <v/>
      </c>
      <c r="AD453">
        <f>ABS(ABS(K453)/MAX(((F453)+(G453)*(W453))*(W453),1E-6))/SQRT($I$5*MAX((((F453)+(G453)*(W453))*(W453))/MAX((F453)+2*(G453)*(W453),1E-6),1E-6))</f>
        <v/>
      </c>
      <c r="AE453">
        <f>((F453)*(W453)^2)/2+(G453)*(W453)^3/3+(ABS(K453)^2)/($I$5*MAX(((F453)+(G453)*(W453))*(W453),1E-6))</f>
        <v/>
      </c>
      <c r="AF453">
        <f>IF($D$20=0,0,IFERROR(AB454+(((AC453+AC454)/2)*J454)+(IF(Z453&gt;Z454,$D$8*((Z453^2-Z454^2)/(2*$I$5)),$D$9*((Z454^2-Z453^2)/(2*$I$5)))+($D$10*(ABS(I454)/90)*(MAX(Z453^2,Z454^2)/(2*$I$5))))-AB453,0))</f>
        <v/>
      </c>
      <c r="AG453">
        <f>IF($D$20=0,1,IFERROR(IF(ROUND(AD453,3)=1,1,IF(AND(ABS(AF453)&lt;$D$19,AD453&lt;1),1,0)),0))</f>
        <v/>
      </c>
      <c r="AH453">
        <f>IFERROR(IF(V32="Supercritical",MAX($D$16,IFERROR(L453,MAX($D$16,POWER((ABS(K453)^2)/($I$5*MAX(F453,0.1)^2),1/3)))),IF(V32="Subcritical",MAX($D$16,IFERROR(W453,MAX($D$16,POWER((ABS(K453)^2)/($I$5*MAX(F453,0.1)^2),1/3)))),IF(AND(IFERROR(V453,0)=1,IFERROR(AG453,0)=1),IF(IFERROR(T453,-1E99)&gt;=IFERROR(AE453,-1E99),MAX($D$16,IFERROR(L453,MAX($D$16,POWER((ABS(K453)^2)/($I$5*MAX(F453,0.1)^2),1/3)))),MAX($D$16,IFERROR(W453,MAX($D$16,POWER((ABS(K453)^2)/($I$5*MAX(F453,0.1)^2),1/3))))),IF(IFERROR(V453,0)=1,MAX($D$16,IFERROR(L453,MAX($D$16,POWER((ABS(K453)^2)/($I$5*MAX(F453,0.1)^2),1/3)))),IF(IFERROR(AG453,0)=1,MAX($D$16,IFERROR(W453,MAX($D$16,POWER((ABS(K453)^2)/($I$5*MAX(F453,0.1)^2),1/3)))),MAX($D$16,POWER((ABS(K453)^2)/($I$5*MAX(F453,0.1)^2),1/3))))))),MAX($D$16,POWER((ABS(K453)^2)/($I$5*MAX(F453,0.1)^2),1/3)))</f>
        <v/>
      </c>
      <c r="AI453">
        <f>E453+AH453</f>
        <v/>
      </c>
      <c r="AJ453">
        <f>AI453+((ABS(K453)/MAX(((F453)+(G453)*(AH453))*(AH453),1E-6))^2)/(2*$I$5)</f>
        <v/>
      </c>
      <c r="AM453" t="n">
        <v>0</v>
      </c>
      <c r="AN453" t="n">
        <v>0</v>
      </c>
      <c r="AO453">
        <f>AM453+AN453</f>
        <v/>
      </c>
      <c r="AP453">
        <f>AP452+AO453</f>
        <v/>
      </c>
      <c r="AQ453">
        <f>ABS(ABS(K453)/MAX(((F453)+(G453)*(AH453))*(AH453),1E-6))/SQRT($I$5*MAX((((F453)+(G453)*(AH453))*(AH453))/MAX((F453)+2*(G453)*(AH453),1E-6),1E-6))</f>
        <v/>
      </c>
      <c r="AR453">
        <f>IF(AQ453&lt;1,"Subcritical","Supercritical")</f>
        <v/>
      </c>
      <c r="AS453">
        <f>((ABS(K453)*$D$6)/(MAX(((F453)+(G453)*(AH453))*(AH453),1E-6)*MAX(((((F453)+(G453)*(AH453))*(AH453))/MAX((F453)+2*(AH453)*SQRT(1+(G453)^2),1E-6))^(2/3),1E-6)))^2</f>
        <v/>
      </c>
    </row>
    <row r="454">
      <c r="A454" t="n">
        <v>305</v>
      </c>
      <c r="B454" t="n">
        <v>303.895</v>
      </c>
      <c r="C454" t="n">
        <v>616297.3199999999</v>
      </c>
      <c r="D454" t="n">
        <v>3097649.293</v>
      </c>
      <c r="E454" t="n">
        <v>632.41</v>
      </c>
      <c r="F454" t="n">
        <v>5.2</v>
      </c>
      <c r="G454" t="n">
        <v>0</v>
      </c>
      <c r="H454" t="inlineStr">
        <is>
          <t>Normal</t>
        </is>
      </c>
      <c r="I454" t="n">
        <v>0.078</v>
      </c>
      <c r="J454">
        <f>B454-B453</f>
        <v/>
      </c>
      <c r="K454">
        <f>MAX(0,K453-AO453)</f>
        <v/>
      </c>
      <c r="L454">
        <f>IF($D$20=0,IFERROR(L453,MAX($D$16,POWER((ABS(K454)^2)/($I$5*MAX(F454,0.1)^2),1/3))),IF(IFERROR(V453,0)=0,IFERROR(L453,MAX($D$16,POWER((ABS(K454)^2)/($I$5*MAX(F454,0.1)^2),1/3))),IF(OR(IFERROR(L454,0)=0,IFERROR(S453,0)&lt;1,IFERROR(S454,0)&lt;1),MAX($D$16,POWER((ABS(K454)^2)/($I$5*MAX(F454,0.1)^2),1/3)),IF(IFERROR(U454,0)&gt;0,MAX($D$16,IFERROR(L454,0)+((IFERROR(U454,0))*$D$18*IF((IFERROR(S454,0))&lt;1,1,-1))),IF(IFERROR(U454,0)&lt;0,IF(ABS((MAX($D$16,POWER((ABS(K454)^2)/($I$5*MAX(F454,0.1)^2),1/3)))-IFERROR(L454,0))&gt;$D$19,MAX($D$16,IF((MAX($D$16,POWER((ABS(K454)^2)/($I$5*MAX(F454,0.1)^2),1/3)))&gt;IFERROR(L454,0),MIN((MAX($D$16,POWER((ABS(K454)^2)/($I$5*MAX(F454,0.1)^2),1/3))),IFERROR(L454,0)+(MIN(ABS(IFERROR(U454,0))*$D$18,ABS((MAX($D$16,POWER((ABS(K454)^2)/($I$5*MAX(F454,0.1)^2),1/3)))-IFERROR(L454,0))))),MAX((MAX($D$16,POWER((ABS(K454)^2)/($I$5*MAX(F454,0.1)^2),1/3))),IFERROR(L454,0)-(MIN(ABS(IFERROR(U454,0))*$D$18,ABS((MAX($D$16,POWER((ABS(K454)^2)/($I$5*MAX(F454,0.1)^2),1/3)))-IFERROR(L454,0))))))),MAX($D$16,POWER((ABS(K454)^2)/($I$5*MAX(F454,0.1)^2),1/3))),MAX($D$16,IFERROR(L454,0)))))))</f>
        <v/>
      </c>
      <c r="M454">
        <f>((F454)+(G454)*(L454))*(L454)</f>
        <v/>
      </c>
      <c r="N454">
        <f>(((F454)+(G454)*(L454))*(L454))/MAX((F454)+2*(L454)*SQRT(1+(G454)^2),1E-6)</f>
        <v/>
      </c>
      <c r="O454">
        <f>ABS(K454)/MAX(((F454)+(G454)*(L454))*(L454),1E-6)</f>
        <v/>
      </c>
      <c r="P454">
        <f>E454+L454</f>
        <v/>
      </c>
      <c r="Q454">
        <f>P454+((ABS(K454)/MAX(((F454)+(G454)*(L454))*(L454),1E-6))^2)/(2*$I$5)</f>
        <v/>
      </c>
      <c r="R454">
        <f>((ABS(K454)*$D$6)/(MAX(((F454)+(G454)*(L454))*(L454),1E-6)*MAX(((((F454)+(G454)*(L454))*(L454))/MAX((F454)+2*(L454)*SQRT(1+(G454)^2),1E-6))^(2/3),1E-6)))^2</f>
        <v/>
      </c>
      <c r="S454">
        <f>ABS(ABS(K454)/MAX(((F454)+(G454)*(L454))*(L454),1E-6))/SQRT($I$5*MAX((((F454)+(G454)*(L454))*(L454))/MAX((F454)+2*(G454)*(L454),1E-6),1E-6))</f>
        <v/>
      </c>
      <c r="T454">
        <f>((F454)*(L454)^2)/2+(G454)*(L454)^3/3+(ABS(K454)^2)/($I$5*MAX(((F454)+(G454)*(L454))*(L454),1E-6))</f>
        <v/>
      </c>
      <c r="U454">
        <f>IF($D$20=0,0,IFERROR(Q453-(((R453+R454)/2)*J454)-(IF(O453&gt;O454,$D$8*((O453^2-O454^2)/(2*$I$5)),$D$9*((O454^2-O453^2)/(2*$I$5)))+($D$10*(ABS(I454)/90)*(MAX(O453^2,O454^2)/(2*$I$5))))-Q454,0))</f>
        <v/>
      </c>
      <c r="V454">
        <f>IF($D$20=0,1,IFERROR(IF(ROUND(S454,3)=1,1,IF(AND(ABS(U454)&lt;$D$19,S454&gt;1),1,0)),0))</f>
        <v/>
      </c>
      <c r="W454">
        <f>IF($D$20=0,IFERROR(W455,MAX($D$16,POWER((ABS(K454)^2)/($I$5*MAX(F454,0.1)^2),1/3))),IF(IFERROR(AG455,0)=0,IFERROR(W455,MAX($D$16,POWER((ABS(K454)^2)/($I$5*MAX(F454,0.1)^2),1/3))),IF(OR(IFERROR(W454,0)=0,IFERROR(AD455,0)&gt;1),MAX($D$16,POWER((ABS(K454)^2)/($I$5*MAX(F454,0.1)^2),1/3)),IF(IFERROR(AF454,0)&gt;0,MAX($D$16,IFERROR(W454,0)+((IFERROR(AF454,0))*$D$18*IF((IFERROR(AD454,0))&lt;1,1,-1))),IF(IFERROR(AF454,0)&lt;0,IF(ABS((MAX($D$16,POWER((ABS(K454)^2)/($I$5*MAX(F454,0.1)^2),1/3)))-IFERROR(W454,0))&gt;$D$19,MAX($D$16,IF((MAX($D$16,POWER((ABS(K454)^2)/($I$5*MAX(F454,0.1)^2),1/3)))&gt;IFERROR(W454,0),MIN((MAX($D$16,POWER((ABS(K454)^2)/($I$5*MAX(F454,0.1)^2),1/3))),IFERROR(W454,0)+(MIN(ABS(IFERROR(AF454,0))*$D$18,ABS((MAX($D$16,POWER((ABS(K454)^2)/($I$5*MAX(F454,0.1)^2),1/3)))-IFERROR(W454,0))))),MAX((MAX($D$16,POWER((ABS(K454)^2)/($I$5*MAX(F454,0.1)^2),1/3))),IFERROR(W454,0)-(MIN(ABS(IFERROR(AF454,0))*$D$18,ABS((MAX($D$16,POWER((ABS(K454)^2)/($I$5*MAX(F454,0.1)^2),1/3)))-IFERROR(W454,0))))))),MAX($D$16,POWER((ABS(K454)^2)/($I$5*MAX(F454,0.1)^2),1/3))),MAX($D$16,IFERROR(W454,0)))))))</f>
        <v/>
      </c>
      <c r="X454">
        <f>((F454)+(G454)*(W454))*(W454)</f>
        <v/>
      </c>
      <c r="Y454">
        <f>(((F454)+(G454)*(W454))*(W454))/MAX((F454)+2*(W454)*SQRT(1+(G454)^2),1E-6)</f>
        <v/>
      </c>
      <c r="Z454">
        <f>ABS(K454)/MAX(((F454)+(G454)*(W454))*(W454),1E-6)</f>
        <v/>
      </c>
      <c r="AA454">
        <f>E454+W454</f>
        <v/>
      </c>
      <c r="AB454">
        <f>AA454+((ABS(K454)/MAX(((F454)+(G454)*(W454))*(W454),1E-6))^2)/(2*$I$5)</f>
        <v/>
      </c>
      <c r="AC454">
        <f>((ABS(K454)*$D$6)/(MAX(((F454)+(G454)*(W454))*(W454),1E-6)*MAX(((((F454)+(G454)*(W454))*(W454))/MAX((F454)+2*(W454)*SQRT(1+(G454)^2),1E-6))^(2/3),1E-6)))^2</f>
        <v/>
      </c>
      <c r="AD454">
        <f>ABS(ABS(K454)/MAX(((F454)+(G454)*(W454))*(W454),1E-6))/SQRT($I$5*MAX((((F454)+(G454)*(W454))*(W454))/MAX((F454)+2*(G454)*(W454),1E-6),1E-6))</f>
        <v/>
      </c>
      <c r="AE454">
        <f>((F454)*(W454)^2)/2+(G454)*(W454)^3/3+(ABS(K454)^2)/($I$5*MAX(((F454)+(G454)*(W454))*(W454),1E-6))</f>
        <v/>
      </c>
      <c r="AF454">
        <f>IF($D$20=0,0,IFERROR(AB455+(((AC454+AC455)/2)*J455)+(IF(Z454&gt;Z455,$D$8*((Z454^2-Z455^2)/(2*$I$5)),$D$9*((Z455^2-Z454^2)/(2*$I$5)))+($D$10*(ABS(I455)/90)*(MAX(Z454^2,Z455^2)/(2*$I$5))))-AB454,0))</f>
        <v/>
      </c>
      <c r="AG454">
        <f>IF($D$20=0,1,IFERROR(IF(ROUND(AD454,3)=1,1,IF(AND(ABS(AF454)&lt;$D$19,AD454&lt;1),1,0)),0))</f>
        <v/>
      </c>
      <c r="AH454">
        <f>IFERROR(IF(V32="Supercritical",MAX($D$16,IFERROR(L454,MAX($D$16,POWER((ABS(K454)^2)/($I$5*MAX(F454,0.1)^2),1/3)))),IF(V32="Subcritical",MAX($D$16,IFERROR(W454,MAX($D$16,POWER((ABS(K454)^2)/($I$5*MAX(F454,0.1)^2),1/3)))),IF(AND(IFERROR(V454,0)=1,IFERROR(AG454,0)=1),IF(IFERROR(T454,-1E99)&gt;=IFERROR(AE454,-1E99),MAX($D$16,IFERROR(L454,MAX($D$16,POWER((ABS(K454)^2)/($I$5*MAX(F454,0.1)^2),1/3)))),MAX($D$16,IFERROR(W454,MAX($D$16,POWER((ABS(K454)^2)/($I$5*MAX(F454,0.1)^2),1/3))))),IF(IFERROR(V454,0)=1,MAX($D$16,IFERROR(L454,MAX($D$16,POWER((ABS(K454)^2)/($I$5*MAX(F454,0.1)^2),1/3)))),IF(IFERROR(AG454,0)=1,MAX($D$16,IFERROR(W454,MAX($D$16,POWER((ABS(K454)^2)/($I$5*MAX(F454,0.1)^2),1/3)))),MAX($D$16,POWER((ABS(K454)^2)/($I$5*MAX(F454,0.1)^2),1/3))))))),MAX($D$16,POWER((ABS(K454)^2)/($I$5*MAX(F454,0.1)^2),1/3)))</f>
        <v/>
      </c>
      <c r="AI454">
        <f>E454+AH454</f>
        <v/>
      </c>
      <c r="AJ454">
        <f>AI454+((ABS(K454)/MAX(((F454)+(G454)*(AH454))*(AH454),1E-6))^2)/(2*$I$5)</f>
        <v/>
      </c>
      <c r="AM454" t="n">
        <v>0</v>
      </c>
      <c r="AN454" t="n">
        <v>0</v>
      </c>
      <c r="AO454">
        <f>AM454+AN454</f>
        <v/>
      </c>
      <c r="AP454">
        <f>AP453+AO454</f>
        <v/>
      </c>
      <c r="AQ454">
        <f>ABS(ABS(K454)/MAX(((F454)+(G454)*(AH454))*(AH454),1E-6))/SQRT($I$5*MAX((((F454)+(G454)*(AH454))*(AH454))/MAX((F454)+2*(G454)*(AH454),1E-6),1E-6))</f>
        <v/>
      </c>
      <c r="AR454">
        <f>IF(AQ454&lt;1,"Subcritical","Supercritical")</f>
        <v/>
      </c>
      <c r="AS454">
        <f>((ABS(K454)*$D$6)/(MAX(((F454)+(G454)*(AH454))*(AH454),1E-6)*MAX(((((F454)+(G454)*(AH454))*(AH454))/MAX((F454)+2*(AH454)*SQRT(1+(G454)^2),1E-6))^(2/3),1E-6)))^2</f>
        <v/>
      </c>
    </row>
    <row r="455">
      <c r="A455" t="n">
        <v>306</v>
      </c>
      <c r="B455" t="n">
        <v>304.896</v>
      </c>
      <c r="C455" t="n">
        <v>616296.846</v>
      </c>
      <c r="D455" t="n">
        <v>3097648.412</v>
      </c>
      <c r="E455" t="n">
        <v>632.4095</v>
      </c>
      <c r="F455" t="n">
        <v>5.2</v>
      </c>
      <c r="G455" t="n">
        <v>0</v>
      </c>
      <c r="H455" t="inlineStr">
        <is>
          <t>Normal</t>
        </is>
      </c>
      <c r="I455" t="n">
        <v>0.027</v>
      </c>
      <c r="J455">
        <f>B455-B454</f>
        <v/>
      </c>
      <c r="K455">
        <f>MAX(0,K454-AO454)</f>
        <v/>
      </c>
      <c r="L455">
        <f>IF($D$20=0,IFERROR(L454,MAX($D$16,POWER((ABS(K455)^2)/($I$5*MAX(F455,0.1)^2),1/3))),IF(IFERROR(V454,0)=0,IFERROR(L454,MAX($D$16,POWER((ABS(K455)^2)/($I$5*MAX(F455,0.1)^2),1/3))),IF(OR(IFERROR(L455,0)=0,IFERROR(S454,0)&lt;1,IFERROR(S455,0)&lt;1),MAX($D$16,POWER((ABS(K455)^2)/($I$5*MAX(F455,0.1)^2),1/3)),IF(IFERROR(U455,0)&gt;0,MAX($D$16,IFERROR(L455,0)+((IFERROR(U455,0))*$D$18*IF((IFERROR(S455,0))&lt;1,1,-1))),IF(IFERROR(U455,0)&lt;0,IF(ABS((MAX($D$16,POWER((ABS(K455)^2)/($I$5*MAX(F455,0.1)^2),1/3)))-IFERROR(L455,0))&gt;$D$19,MAX($D$16,IF((MAX($D$16,POWER((ABS(K455)^2)/($I$5*MAX(F455,0.1)^2),1/3)))&gt;IFERROR(L455,0),MIN((MAX($D$16,POWER((ABS(K455)^2)/($I$5*MAX(F455,0.1)^2),1/3))),IFERROR(L455,0)+(MIN(ABS(IFERROR(U455,0))*$D$18,ABS((MAX($D$16,POWER((ABS(K455)^2)/($I$5*MAX(F455,0.1)^2),1/3)))-IFERROR(L455,0))))),MAX((MAX($D$16,POWER((ABS(K455)^2)/($I$5*MAX(F455,0.1)^2),1/3))),IFERROR(L455,0)-(MIN(ABS(IFERROR(U455,0))*$D$18,ABS((MAX($D$16,POWER((ABS(K455)^2)/($I$5*MAX(F455,0.1)^2),1/3)))-IFERROR(L455,0))))))),MAX($D$16,POWER((ABS(K455)^2)/($I$5*MAX(F455,0.1)^2),1/3))),MAX($D$16,IFERROR(L455,0)))))))</f>
        <v/>
      </c>
      <c r="M455">
        <f>((F455)+(G455)*(L455))*(L455)</f>
        <v/>
      </c>
      <c r="N455">
        <f>(((F455)+(G455)*(L455))*(L455))/MAX((F455)+2*(L455)*SQRT(1+(G455)^2),1E-6)</f>
        <v/>
      </c>
      <c r="O455">
        <f>ABS(K455)/MAX(((F455)+(G455)*(L455))*(L455),1E-6)</f>
        <v/>
      </c>
      <c r="P455">
        <f>E455+L455</f>
        <v/>
      </c>
      <c r="Q455">
        <f>P455+((ABS(K455)/MAX(((F455)+(G455)*(L455))*(L455),1E-6))^2)/(2*$I$5)</f>
        <v/>
      </c>
      <c r="R455">
        <f>((ABS(K455)*$D$6)/(MAX(((F455)+(G455)*(L455))*(L455),1E-6)*MAX(((((F455)+(G455)*(L455))*(L455))/MAX((F455)+2*(L455)*SQRT(1+(G455)^2),1E-6))^(2/3),1E-6)))^2</f>
        <v/>
      </c>
      <c r="S455">
        <f>ABS(ABS(K455)/MAX(((F455)+(G455)*(L455))*(L455),1E-6))/SQRT($I$5*MAX((((F455)+(G455)*(L455))*(L455))/MAX((F455)+2*(G455)*(L455),1E-6),1E-6))</f>
        <v/>
      </c>
      <c r="T455">
        <f>((F455)*(L455)^2)/2+(G455)*(L455)^3/3+(ABS(K455)^2)/($I$5*MAX(((F455)+(G455)*(L455))*(L455),1E-6))</f>
        <v/>
      </c>
      <c r="U455">
        <f>IF($D$20=0,0,IFERROR(Q454-(((R454+R455)/2)*J455)-(IF(O454&gt;O455,$D$8*((O454^2-O455^2)/(2*$I$5)),$D$9*((O455^2-O454^2)/(2*$I$5)))+($D$10*(ABS(I455)/90)*(MAX(O454^2,O455^2)/(2*$I$5))))-Q455,0))</f>
        <v/>
      </c>
      <c r="V455">
        <f>IF($D$20=0,1,IFERROR(IF(ROUND(S455,3)=1,1,IF(AND(ABS(U455)&lt;$D$19,S455&gt;1),1,0)),0))</f>
        <v/>
      </c>
      <c r="W455">
        <f>IF($D$20=0,IFERROR(W456,MAX($D$16,POWER((ABS(K455)^2)/($I$5*MAX(F455,0.1)^2),1/3))),IF(IFERROR(AG456,0)=0,IFERROR(W456,MAX($D$16,POWER((ABS(K455)^2)/($I$5*MAX(F455,0.1)^2),1/3))),IF(OR(IFERROR(W455,0)=0,IFERROR(AD456,0)&gt;1),MAX($D$16,POWER((ABS(K455)^2)/($I$5*MAX(F455,0.1)^2),1/3)),IF(IFERROR(AF455,0)&gt;0,MAX($D$16,IFERROR(W455,0)+((IFERROR(AF455,0))*$D$18*IF((IFERROR(AD455,0))&lt;1,1,-1))),IF(IFERROR(AF455,0)&lt;0,IF(ABS((MAX($D$16,POWER((ABS(K455)^2)/($I$5*MAX(F455,0.1)^2),1/3)))-IFERROR(W455,0))&gt;$D$19,MAX($D$16,IF((MAX($D$16,POWER((ABS(K455)^2)/($I$5*MAX(F455,0.1)^2),1/3)))&gt;IFERROR(W455,0),MIN((MAX($D$16,POWER((ABS(K455)^2)/($I$5*MAX(F455,0.1)^2),1/3))),IFERROR(W455,0)+(MIN(ABS(IFERROR(AF455,0))*$D$18,ABS((MAX($D$16,POWER((ABS(K455)^2)/($I$5*MAX(F455,0.1)^2),1/3)))-IFERROR(W455,0))))),MAX((MAX($D$16,POWER((ABS(K455)^2)/($I$5*MAX(F455,0.1)^2),1/3))),IFERROR(W455,0)-(MIN(ABS(IFERROR(AF455,0))*$D$18,ABS((MAX($D$16,POWER((ABS(K455)^2)/($I$5*MAX(F455,0.1)^2),1/3)))-IFERROR(W455,0))))))),MAX($D$16,POWER((ABS(K455)^2)/($I$5*MAX(F455,0.1)^2),1/3))),MAX($D$16,IFERROR(W455,0)))))))</f>
        <v/>
      </c>
      <c r="X455">
        <f>((F455)+(G455)*(W455))*(W455)</f>
        <v/>
      </c>
      <c r="Y455">
        <f>(((F455)+(G455)*(W455))*(W455))/MAX((F455)+2*(W455)*SQRT(1+(G455)^2),1E-6)</f>
        <v/>
      </c>
      <c r="Z455">
        <f>ABS(K455)/MAX(((F455)+(G455)*(W455))*(W455),1E-6)</f>
        <v/>
      </c>
      <c r="AA455">
        <f>E455+W455</f>
        <v/>
      </c>
      <c r="AB455">
        <f>AA455+((ABS(K455)/MAX(((F455)+(G455)*(W455))*(W455),1E-6))^2)/(2*$I$5)</f>
        <v/>
      </c>
      <c r="AC455">
        <f>((ABS(K455)*$D$6)/(MAX(((F455)+(G455)*(W455))*(W455),1E-6)*MAX(((((F455)+(G455)*(W455))*(W455))/MAX((F455)+2*(W455)*SQRT(1+(G455)^2),1E-6))^(2/3),1E-6)))^2</f>
        <v/>
      </c>
      <c r="AD455">
        <f>ABS(ABS(K455)/MAX(((F455)+(G455)*(W455))*(W455),1E-6))/SQRT($I$5*MAX((((F455)+(G455)*(W455))*(W455))/MAX((F455)+2*(G455)*(W455),1E-6),1E-6))</f>
        <v/>
      </c>
      <c r="AE455">
        <f>((F455)*(W455)^2)/2+(G455)*(W455)^3/3+(ABS(K455)^2)/($I$5*MAX(((F455)+(G455)*(W455))*(W455),1E-6))</f>
        <v/>
      </c>
      <c r="AF455">
        <f>IF($D$20=0,0,IFERROR(AB456+(((AC455+AC456)/2)*J456)+(IF(Z455&gt;Z456,$D$8*((Z455^2-Z456^2)/(2*$I$5)),$D$9*((Z456^2-Z455^2)/(2*$I$5)))+($D$10*(ABS(I456)/90)*(MAX(Z455^2,Z456^2)/(2*$I$5))))-AB455,0))</f>
        <v/>
      </c>
      <c r="AG455">
        <f>IF($D$20=0,1,IFERROR(IF(ROUND(AD455,3)=1,1,IF(AND(ABS(AF455)&lt;$D$19,AD455&lt;1),1,0)),0))</f>
        <v/>
      </c>
      <c r="AH455">
        <f>IFERROR(IF(V32="Supercritical",MAX($D$16,IFERROR(L455,MAX($D$16,POWER((ABS(K455)^2)/($I$5*MAX(F455,0.1)^2),1/3)))),IF(V32="Subcritical",MAX($D$16,IFERROR(W455,MAX($D$16,POWER((ABS(K455)^2)/($I$5*MAX(F455,0.1)^2),1/3)))),IF(AND(IFERROR(V455,0)=1,IFERROR(AG455,0)=1),IF(IFERROR(T455,-1E99)&gt;=IFERROR(AE455,-1E99),MAX($D$16,IFERROR(L455,MAX($D$16,POWER((ABS(K455)^2)/($I$5*MAX(F455,0.1)^2),1/3)))),MAX($D$16,IFERROR(W455,MAX($D$16,POWER((ABS(K455)^2)/($I$5*MAX(F455,0.1)^2),1/3))))),IF(IFERROR(V455,0)=1,MAX($D$16,IFERROR(L455,MAX($D$16,POWER((ABS(K455)^2)/($I$5*MAX(F455,0.1)^2),1/3)))),IF(IFERROR(AG455,0)=1,MAX($D$16,IFERROR(W455,MAX($D$16,POWER((ABS(K455)^2)/($I$5*MAX(F455,0.1)^2),1/3)))),MAX($D$16,POWER((ABS(K455)^2)/($I$5*MAX(F455,0.1)^2),1/3))))))),MAX($D$16,POWER((ABS(K455)^2)/($I$5*MAX(F455,0.1)^2),1/3)))</f>
        <v/>
      </c>
      <c r="AI455">
        <f>E455+AH455</f>
        <v/>
      </c>
      <c r="AJ455">
        <f>AI455+((ABS(K455)/MAX(((F455)+(G455)*(AH455))*(AH455),1E-6))^2)/(2*$I$5)</f>
        <v/>
      </c>
      <c r="AM455" t="n">
        <v>0</v>
      </c>
      <c r="AN455" t="n">
        <v>0</v>
      </c>
      <c r="AO455">
        <f>AM455+AN455</f>
        <v/>
      </c>
      <c r="AP455">
        <f>AP454+AO455</f>
        <v/>
      </c>
      <c r="AQ455">
        <f>ABS(ABS(K455)/MAX(((F455)+(G455)*(AH455))*(AH455),1E-6))/SQRT($I$5*MAX((((F455)+(G455)*(AH455))*(AH455))/MAX((F455)+2*(G455)*(AH455),1E-6),1E-6))</f>
        <v/>
      </c>
      <c r="AR455">
        <f>IF(AQ455&lt;1,"Subcritical","Supercritical")</f>
        <v/>
      </c>
      <c r="AS455">
        <f>((ABS(K455)*$D$6)/(MAX(((F455)+(G455)*(AH455))*(AH455),1E-6)*MAX(((((F455)+(G455)*(AH455))*(AH455))/MAX((F455)+2*(AH455)*SQRT(1+(G455)^2),1E-6))^(2/3),1E-6)))^2</f>
        <v/>
      </c>
    </row>
    <row r="456">
      <c r="A456" t="n">
        <v>307</v>
      </c>
      <c r="B456" t="n">
        <v>305.895</v>
      </c>
      <c r="C456" t="n">
        <v>616296.372</v>
      </c>
      <c r="D456" t="n">
        <v>3097647.532</v>
      </c>
      <c r="E456" t="n">
        <v>632.409</v>
      </c>
      <c r="F456" t="n">
        <v>5.2</v>
      </c>
      <c r="G456" t="n">
        <v>0</v>
      </c>
      <c r="H456" t="inlineStr">
        <is>
          <t>Normal</t>
        </is>
      </c>
      <c r="I456" t="n">
        <v>0.027</v>
      </c>
      <c r="J456">
        <f>B456-B455</f>
        <v/>
      </c>
      <c r="K456">
        <f>MAX(0,K455-AO455)</f>
        <v/>
      </c>
      <c r="L456">
        <f>IF($D$20=0,IFERROR(L455,MAX($D$16,POWER((ABS(K456)^2)/($I$5*MAX(F456,0.1)^2),1/3))),IF(IFERROR(V455,0)=0,IFERROR(L455,MAX($D$16,POWER((ABS(K456)^2)/($I$5*MAX(F456,0.1)^2),1/3))),IF(OR(IFERROR(L456,0)=0,IFERROR(S455,0)&lt;1,IFERROR(S456,0)&lt;1),MAX($D$16,POWER((ABS(K456)^2)/($I$5*MAX(F456,0.1)^2),1/3)),IF(IFERROR(U456,0)&gt;0,MAX($D$16,IFERROR(L456,0)+((IFERROR(U456,0))*$D$18*IF((IFERROR(S456,0))&lt;1,1,-1))),IF(IFERROR(U456,0)&lt;0,IF(ABS((MAX($D$16,POWER((ABS(K456)^2)/($I$5*MAX(F456,0.1)^2),1/3)))-IFERROR(L456,0))&gt;$D$19,MAX($D$16,IF((MAX($D$16,POWER((ABS(K456)^2)/($I$5*MAX(F456,0.1)^2),1/3)))&gt;IFERROR(L456,0),MIN((MAX($D$16,POWER((ABS(K456)^2)/($I$5*MAX(F456,0.1)^2),1/3))),IFERROR(L456,0)+(MIN(ABS(IFERROR(U456,0))*$D$18,ABS((MAX($D$16,POWER((ABS(K456)^2)/($I$5*MAX(F456,0.1)^2),1/3)))-IFERROR(L456,0))))),MAX((MAX($D$16,POWER((ABS(K456)^2)/($I$5*MAX(F456,0.1)^2),1/3))),IFERROR(L456,0)-(MIN(ABS(IFERROR(U456,0))*$D$18,ABS((MAX($D$16,POWER((ABS(K456)^2)/($I$5*MAX(F456,0.1)^2),1/3)))-IFERROR(L456,0))))))),MAX($D$16,POWER((ABS(K456)^2)/($I$5*MAX(F456,0.1)^2),1/3))),MAX($D$16,IFERROR(L456,0)))))))</f>
        <v/>
      </c>
      <c r="M456">
        <f>((F456)+(G456)*(L456))*(L456)</f>
        <v/>
      </c>
      <c r="N456">
        <f>(((F456)+(G456)*(L456))*(L456))/MAX((F456)+2*(L456)*SQRT(1+(G456)^2),1E-6)</f>
        <v/>
      </c>
      <c r="O456">
        <f>ABS(K456)/MAX(((F456)+(G456)*(L456))*(L456),1E-6)</f>
        <v/>
      </c>
      <c r="P456">
        <f>E456+L456</f>
        <v/>
      </c>
      <c r="Q456">
        <f>P456+((ABS(K456)/MAX(((F456)+(G456)*(L456))*(L456),1E-6))^2)/(2*$I$5)</f>
        <v/>
      </c>
      <c r="R456">
        <f>((ABS(K456)*$D$6)/(MAX(((F456)+(G456)*(L456))*(L456),1E-6)*MAX(((((F456)+(G456)*(L456))*(L456))/MAX((F456)+2*(L456)*SQRT(1+(G456)^2),1E-6))^(2/3),1E-6)))^2</f>
        <v/>
      </c>
      <c r="S456">
        <f>ABS(ABS(K456)/MAX(((F456)+(G456)*(L456))*(L456),1E-6))/SQRT($I$5*MAX((((F456)+(G456)*(L456))*(L456))/MAX((F456)+2*(G456)*(L456),1E-6),1E-6))</f>
        <v/>
      </c>
      <c r="T456">
        <f>((F456)*(L456)^2)/2+(G456)*(L456)^3/3+(ABS(K456)^2)/($I$5*MAX(((F456)+(G456)*(L456))*(L456),1E-6))</f>
        <v/>
      </c>
      <c r="U456">
        <f>IF($D$20=0,0,IFERROR(Q455-(((R455+R456)/2)*J456)-(IF(O455&gt;O456,$D$8*((O455^2-O456^2)/(2*$I$5)),$D$9*((O456^2-O455^2)/(2*$I$5)))+($D$10*(ABS(I456)/90)*(MAX(O455^2,O456^2)/(2*$I$5))))-Q456,0))</f>
        <v/>
      </c>
      <c r="V456">
        <f>IF($D$20=0,1,IFERROR(IF(ROUND(S456,3)=1,1,IF(AND(ABS(U456)&lt;$D$19,S456&gt;1),1,0)),0))</f>
        <v/>
      </c>
      <c r="W456">
        <f>IF($D$20=0,IFERROR(W457,MAX($D$16,POWER((ABS(K456)^2)/($I$5*MAX(F456,0.1)^2),1/3))),IF(IFERROR(AG457,0)=0,IFERROR(W457,MAX($D$16,POWER((ABS(K456)^2)/($I$5*MAX(F456,0.1)^2),1/3))),IF(OR(IFERROR(W456,0)=0,IFERROR(AD457,0)&gt;1),MAX($D$16,POWER((ABS(K456)^2)/($I$5*MAX(F456,0.1)^2),1/3)),IF(IFERROR(AF456,0)&gt;0,MAX($D$16,IFERROR(W456,0)+((IFERROR(AF456,0))*$D$18*IF((IFERROR(AD456,0))&lt;1,1,-1))),IF(IFERROR(AF456,0)&lt;0,IF(ABS((MAX($D$16,POWER((ABS(K456)^2)/($I$5*MAX(F456,0.1)^2),1/3)))-IFERROR(W456,0))&gt;$D$19,MAX($D$16,IF((MAX($D$16,POWER((ABS(K456)^2)/($I$5*MAX(F456,0.1)^2),1/3)))&gt;IFERROR(W456,0),MIN((MAX($D$16,POWER((ABS(K456)^2)/($I$5*MAX(F456,0.1)^2),1/3))),IFERROR(W456,0)+(MIN(ABS(IFERROR(AF456,0))*$D$18,ABS((MAX($D$16,POWER((ABS(K456)^2)/($I$5*MAX(F456,0.1)^2),1/3)))-IFERROR(W456,0))))),MAX((MAX($D$16,POWER((ABS(K456)^2)/($I$5*MAX(F456,0.1)^2),1/3))),IFERROR(W456,0)-(MIN(ABS(IFERROR(AF456,0))*$D$18,ABS((MAX($D$16,POWER((ABS(K456)^2)/($I$5*MAX(F456,0.1)^2),1/3)))-IFERROR(W456,0))))))),MAX($D$16,POWER((ABS(K456)^2)/($I$5*MAX(F456,0.1)^2),1/3))),MAX($D$16,IFERROR(W456,0)))))))</f>
        <v/>
      </c>
      <c r="X456">
        <f>((F456)+(G456)*(W456))*(W456)</f>
        <v/>
      </c>
      <c r="Y456">
        <f>(((F456)+(G456)*(W456))*(W456))/MAX((F456)+2*(W456)*SQRT(1+(G456)^2),1E-6)</f>
        <v/>
      </c>
      <c r="Z456">
        <f>ABS(K456)/MAX(((F456)+(G456)*(W456))*(W456),1E-6)</f>
        <v/>
      </c>
      <c r="AA456">
        <f>E456+W456</f>
        <v/>
      </c>
      <c r="AB456">
        <f>AA456+((ABS(K456)/MAX(((F456)+(G456)*(W456))*(W456),1E-6))^2)/(2*$I$5)</f>
        <v/>
      </c>
      <c r="AC456">
        <f>((ABS(K456)*$D$6)/(MAX(((F456)+(G456)*(W456))*(W456),1E-6)*MAX(((((F456)+(G456)*(W456))*(W456))/MAX((F456)+2*(W456)*SQRT(1+(G456)^2),1E-6))^(2/3),1E-6)))^2</f>
        <v/>
      </c>
      <c r="AD456">
        <f>ABS(ABS(K456)/MAX(((F456)+(G456)*(W456))*(W456),1E-6))/SQRT($I$5*MAX((((F456)+(G456)*(W456))*(W456))/MAX((F456)+2*(G456)*(W456),1E-6),1E-6))</f>
        <v/>
      </c>
      <c r="AE456">
        <f>((F456)*(W456)^2)/2+(G456)*(W456)^3/3+(ABS(K456)^2)/($I$5*MAX(((F456)+(G456)*(W456))*(W456),1E-6))</f>
        <v/>
      </c>
      <c r="AF456">
        <f>IF($D$20=0,0,IFERROR(AB457+(((AC456+AC457)/2)*J457)+(IF(Z456&gt;Z457,$D$8*((Z456^2-Z457^2)/(2*$I$5)),$D$9*((Z457^2-Z456^2)/(2*$I$5)))+($D$10*(ABS(I457)/90)*(MAX(Z456^2,Z457^2)/(2*$I$5))))-AB456,0))</f>
        <v/>
      </c>
      <c r="AG456">
        <f>IF($D$20=0,1,IFERROR(IF(ROUND(AD456,3)=1,1,IF(AND(ABS(AF456)&lt;$D$19,AD456&lt;1),1,0)),0))</f>
        <v/>
      </c>
      <c r="AH456">
        <f>IFERROR(IF(V32="Supercritical",MAX($D$16,IFERROR(L456,MAX($D$16,POWER((ABS(K456)^2)/($I$5*MAX(F456,0.1)^2),1/3)))),IF(V32="Subcritical",MAX($D$16,IFERROR(W456,MAX($D$16,POWER((ABS(K456)^2)/($I$5*MAX(F456,0.1)^2),1/3)))),IF(AND(IFERROR(V456,0)=1,IFERROR(AG456,0)=1),IF(IFERROR(T456,-1E99)&gt;=IFERROR(AE456,-1E99),MAX($D$16,IFERROR(L456,MAX($D$16,POWER((ABS(K456)^2)/($I$5*MAX(F456,0.1)^2),1/3)))),MAX($D$16,IFERROR(W456,MAX($D$16,POWER((ABS(K456)^2)/($I$5*MAX(F456,0.1)^2),1/3))))),IF(IFERROR(V456,0)=1,MAX($D$16,IFERROR(L456,MAX($D$16,POWER((ABS(K456)^2)/($I$5*MAX(F456,0.1)^2),1/3)))),IF(IFERROR(AG456,0)=1,MAX($D$16,IFERROR(W456,MAX($D$16,POWER((ABS(K456)^2)/($I$5*MAX(F456,0.1)^2),1/3)))),MAX($D$16,POWER((ABS(K456)^2)/($I$5*MAX(F456,0.1)^2),1/3))))))),MAX($D$16,POWER((ABS(K456)^2)/($I$5*MAX(F456,0.1)^2),1/3)))</f>
        <v/>
      </c>
      <c r="AI456">
        <f>E456+AH456</f>
        <v/>
      </c>
      <c r="AJ456">
        <f>AI456+((ABS(K456)/MAX(((F456)+(G456)*(AH456))*(AH456),1E-6))^2)/(2*$I$5)</f>
        <v/>
      </c>
      <c r="AM456" t="n">
        <v>0</v>
      </c>
      <c r="AN456" t="n">
        <v>0</v>
      </c>
      <c r="AO456">
        <f>AM456+AN456</f>
        <v/>
      </c>
      <c r="AP456">
        <f>AP455+AO456</f>
        <v/>
      </c>
      <c r="AQ456">
        <f>ABS(ABS(K456)/MAX(((F456)+(G456)*(AH456))*(AH456),1E-6))/SQRT($I$5*MAX((((F456)+(G456)*(AH456))*(AH456))/MAX((F456)+2*(G456)*(AH456),1E-6),1E-6))</f>
        <v/>
      </c>
      <c r="AR456">
        <f>IF(AQ456&lt;1,"Subcritical","Supercritical")</f>
        <v/>
      </c>
      <c r="AS456">
        <f>((ABS(K456)*$D$6)/(MAX(((F456)+(G456)*(AH456))*(AH456),1E-6)*MAX(((((F456)+(G456)*(AH456))*(AH456))/MAX((F456)+2*(AH456)*SQRT(1+(G456)^2),1E-6))^(2/3),1E-6)))^2</f>
        <v/>
      </c>
    </row>
    <row r="457">
      <c r="A457" t="n">
        <v>308</v>
      </c>
      <c r="B457" t="n">
        <v>306.896</v>
      </c>
      <c r="C457" t="n">
        <v>616295.898</v>
      </c>
      <c r="D457" t="n">
        <v>3097646.651</v>
      </c>
      <c r="E457" t="n">
        <v>632.4085</v>
      </c>
      <c r="F457" t="n">
        <v>5.2</v>
      </c>
      <c r="G457" t="n">
        <v>0</v>
      </c>
      <c r="H457" t="inlineStr">
        <is>
          <t>Normal</t>
        </is>
      </c>
      <c r="I457" t="n">
        <v>0.078</v>
      </c>
      <c r="J457">
        <f>B457-B456</f>
        <v/>
      </c>
      <c r="K457">
        <f>MAX(0,K456-AO456)</f>
        <v/>
      </c>
      <c r="L457">
        <f>IF($D$20=0,IFERROR(L456,MAX($D$16,POWER((ABS(K457)^2)/($I$5*MAX(F457,0.1)^2),1/3))),IF(IFERROR(V456,0)=0,IFERROR(L456,MAX($D$16,POWER((ABS(K457)^2)/($I$5*MAX(F457,0.1)^2),1/3))),IF(OR(IFERROR(L457,0)=0,IFERROR(S456,0)&lt;1,IFERROR(S457,0)&lt;1),MAX($D$16,POWER((ABS(K457)^2)/($I$5*MAX(F457,0.1)^2),1/3)),IF(IFERROR(U457,0)&gt;0,MAX($D$16,IFERROR(L457,0)+((IFERROR(U457,0))*$D$18*IF((IFERROR(S457,0))&lt;1,1,-1))),IF(IFERROR(U457,0)&lt;0,IF(ABS((MAX($D$16,POWER((ABS(K457)^2)/($I$5*MAX(F457,0.1)^2),1/3)))-IFERROR(L457,0))&gt;$D$19,MAX($D$16,IF((MAX($D$16,POWER((ABS(K457)^2)/($I$5*MAX(F457,0.1)^2),1/3)))&gt;IFERROR(L457,0),MIN((MAX($D$16,POWER((ABS(K457)^2)/($I$5*MAX(F457,0.1)^2),1/3))),IFERROR(L457,0)+(MIN(ABS(IFERROR(U457,0))*$D$18,ABS((MAX($D$16,POWER((ABS(K457)^2)/($I$5*MAX(F457,0.1)^2),1/3)))-IFERROR(L457,0))))),MAX((MAX($D$16,POWER((ABS(K457)^2)/($I$5*MAX(F457,0.1)^2),1/3))),IFERROR(L457,0)-(MIN(ABS(IFERROR(U457,0))*$D$18,ABS((MAX($D$16,POWER((ABS(K457)^2)/($I$5*MAX(F457,0.1)^2),1/3)))-IFERROR(L457,0))))))),MAX($D$16,POWER((ABS(K457)^2)/($I$5*MAX(F457,0.1)^2),1/3))),MAX($D$16,IFERROR(L457,0)))))))</f>
        <v/>
      </c>
      <c r="M457">
        <f>((F457)+(G457)*(L457))*(L457)</f>
        <v/>
      </c>
      <c r="N457">
        <f>(((F457)+(G457)*(L457))*(L457))/MAX((F457)+2*(L457)*SQRT(1+(G457)^2),1E-6)</f>
        <v/>
      </c>
      <c r="O457">
        <f>ABS(K457)/MAX(((F457)+(G457)*(L457))*(L457),1E-6)</f>
        <v/>
      </c>
      <c r="P457">
        <f>E457+L457</f>
        <v/>
      </c>
      <c r="Q457">
        <f>P457+((ABS(K457)/MAX(((F457)+(G457)*(L457))*(L457),1E-6))^2)/(2*$I$5)</f>
        <v/>
      </c>
      <c r="R457">
        <f>((ABS(K457)*$D$6)/(MAX(((F457)+(G457)*(L457))*(L457),1E-6)*MAX(((((F457)+(G457)*(L457))*(L457))/MAX((F457)+2*(L457)*SQRT(1+(G457)^2),1E-6))^(2/3),1E-6)))^2</f>
        <v/>
      </c>
      <c r="S457">
        <f>ABS(ABS(K457)/MAX(((F457)+(G457)*(L457))*(L457),1E-6))/SQRT($I$5*MAX((((F457)+(G457)*(L457))*(L457))/MAX((F457)+2*(G457)*(L457),1E-6),1E-6))</f>
        <v/>
      </c>
      <c r="T457">
        <f>((F457)*(L457)^2)/2+(G457)*(L457)^3/3+(ABS(K457)^2)/($I$5*MAX(((F457)+(G457)*(L457))*(L457),1E-6))</f>
        <v/>
      </c>
      <c r="U457">
        <f>IF($D$20=0,0,IFERROR(Q456-(((R456+R457)/2)*J457)-(IF(O456&gt;O457,$D$8*((O456^2-O457^2)/(2*$I$5)),$D$9*((O457^2-O456^2)/(2*$I$5)))+($D$10*(ABS(I457)/90)*(MAX(O456^2,O457^2)/(2*$I$5))))-Q457,0))</f>
        <v/>
      </c>
      <c r="V457">
        <f>IF($D$20=0,1,IFERROR(IF(ROUND(S457,3)=1,1,IF(AND(ABS(U457)&lt;$D$19,S457&gt;1),1,0)),0))</f>
        <v/>
      </c>
      <c r="W457">
        <f>IF($D$20=0,IFERROR(W458,MAX($D$16,POWER((ABS(K457)^2)/($I$5*MAX(F457,0.1)^2),1/3))),IF(IFERROR(AG458,0)=0,IFERROR(W458,MAX($D$16,POWER((ABS(K457)^2)/($I$5*MAX(F457,0.1)^2),1/3))),IF(OR(IFERROR(W457,0)=0,IFERROR(AD458,0)&gt;1),MAX($D$16,POWER((ABS(K457)^2)/($I$5*MAX(F457,0.1)^2),1/3)),IF(IFERROR(AF457,0)&gt;0,MAX($D$16,IFERROR(W457,0)+((IFERROR(AF457,0))*$D$18*IF((IFERROR(AD457,0))&lt;1,1,-1))),IF(IFERROR(AF457,0)&lt;0,IF(ABS((MAX($D$16,POWER((ABS(K457)^2)/($I$5*MAX(F457,0.1)^2),1/3)))-IFERROR(W457,0))&gt;$D$19,MAX($D$16,IF((MAX($D$16,POWER((ABS(K457)^2)/($I$5*MAX(F457,0.1)^2),1/3)))&gt;IFERROR(W457,0),MIN((MAX($D$16,POWER((ABS(K457)^2)/($I$5*MAX(F457,0.1)^2),1/3))),IFERROR(W457,0)+(MIN(ABS(IFERROR(AF457,0))*$D$18,ABS((MAX($D$16,POWER((ABS(K457)^2)/($I$5*MAX(F457,0.1)^2),1/3)))-IFERROR(W457,0))))),MAX((MAX($D$16,POWER((ABS(K457)^2)/($I$5*MAX(F457,0.1)^2),1/3))),IFERROR(W457,0)-(MIN(ABS(IFERROR(AF457,0))*$D$18,ABS((MAX($D$16,POWER((ABS(K457)^2)/($I$5*MAX(F457,0.1)^2),1/3)))-IFERROR(W457,0))))))),MAX($D$16,POWER((ABS(K457)^2)/($I$5*MAX(F457,0.1)^2),1/3))),MAX($D$16,IFERROR(W457,0)))))))</f>
        <v/>
      </c>
      <c r="X457">
        <f>((F457)+(G457)*(W457))*(W457)</f>
        <v/>
      </c>
      <c r="Y457">
        <f>(((F457)+(G457)*(W457))*(W457))/MAX((F457)+2*(W457)*SQRT(1+(G457)^2),1E-6)</f>
        <v/>
      </c>
      <c r="Z457">
        <f>ABS(K457)/MAX(((F457)+(G457)*(W457))*(W457),1E-6)</f>
        <v/>
      </c>
      <c r="AA457">
        <f>E457+W457</f>
        <v/>
      </c>
      <c r="AB457">
        <f>AA457+((ABS(K457)/MAX(((F457)+(G457)*(W457))*(W457),1E-6))^2)/(2*$I$5)</f>
        <v/>
      </c>
      <c r="AC457">
        <f>((ABS(K457)*$D$6)/(MAX(((F457)+(G457)*(W457))*(W457),1E-6)*MAX(((((F457)+(G457)*(W457))*(W457))/MAX((F457)+2*(W457)*SQRT(1+(G457)^2),1E-6))^(2/3),1E-6)))^2</f>
        <v/>
      </c>
      <c r="AD457">
        <f>ABS(ABS(K457)/MAX(((F457)+(G457)*(W457))*(W457),1E-6))/SQRT($I$5*MAX((((F457)+(G457)*(W457))*(W457))/MAX((F457)+2*(G457)*(W457),1E-6),1E-6))</f>
        <v/>
      </c>
      <c r="AE457">
        <f>((F457)*(W457)^2)/2+(G457)*(W457)^3/3+(ABS(K457)^2)/($I$5*MAX(((F457)+(G457)*(W457))*(W457),1E-6))</f>
        <v/>
      </c>
      <c r="AF457">
        <f>IF($D$20=0,0,IFERROR(AB458+(((AC457+AC458)/2)*J458)+(IF(Z457&gt;Z458,$D$8*((Z457^2-Z458^2)/(2*$I$5)),$D$9*((Z458^2-Z457^2)/(2*$I$5)))+($D$10*(ABS(I458)/90)*(MAX(Z457^2,Z458^2)/(2*$I$5))))-AB457,0))</f>
        <v/>
      </c>
      <c r="AG457">
        <f>IF($D$20=0,1,IFERROR(IF(ROUND(AD457,3)=1,1,IF(AND(ABS(AF457)&lt;$D$19,AD457&lt;1),1,0)),0))</f>
        <v/>
      </c>
      <c r="AH457">
        <f>IFERROR(IF(V32="Supercritical",MAX($D$16,IFERROR(L457,MAX($D$16,POWER((ABS(K457)^2)/($I$5*MAX(F457,0.1)^2),1/3)))),IF(V32="Subcritical",MAX($D$16,IFERROR(W457,MAX($D$16,POWER((ABS(K457)^2)/($I$5*MAX(F457,0.1)^2),1/3)))),IF(AND(IFERROR(V457,0)=1,IFERROR(AG457,0)=1),IF(IFERROR(T457,-1E99)&gt;=IFERROR(AE457,-1E99),MAX($D$16,IFERROR(L457,MAX($D$16,POWER((ABS(K457)^2)/($I$5*MAX(F457,0.1)^2),1/3)))),MAX($D$16,IFERROR(W457,MAX($D$16,POWER((ABS(K457)^2)/($I$5*MAX(F457,0.1)^2),1/3))))),IF(IFERROR(V457,0)=1,MAX($D$16,IFERROR(L457,MAX($D$16,POWER((ABS(K457)^2)/($I$5*MAX(F457,0.1)^2),1/3)))),IF(IFERROR(AG457,0)=1,MAX($D$16,IFERROR(W457,MAX($D$16,POWER((ABS(K457)^2)/($I$5*MAX(F457,0.1)^2),1/3)))),MAX($D$16,POWER((ABS(K457)^2)/($I$5*MAX(F457,0.1)^2),1/3))))))),MAX($D$16,POWER((ABS(K457)^2)/($I$5*MAX(F457,0.1)^2),1/3)))</f>
        <v/>
      </c>
      <c r="AI457">
        <f>E457+AH457</f>
        <v/>
      </c>
      <c r="AJ457">
        <f>AI457+((ABS(K457)/MAX(((F457)+(G457)*(AH457))*(AH457),1E-6))^2)/(2*$I$5)</f>
        <v/>
      </c>
      <c r="AM457" t="n">
        <v>0</v>
      </c>
      <c r="AN457" t="n">
        <v>0</v>
      </c>
      <c r="AO457">
        <f>AM457+AN457</f>
        <v/>
      </c>
      <c r="AP457">
        <f>AP456+AO457</f>
        <v/>
      </c>
      <c r="AQ457">
        <f>ABS(ABS(K457)/MAX(((F457)+(G457)*(AH457))*(AH457),1E-6))/SQRT($I$5*MAX((((F457)+(G457)*(AH457))*(AH457))/MAX((F457)+2*(G457)*(AH457),1E-6),1E-6))</f>
        <v/>
      </c>
      <c r="AR457">
        <f>IF(AQ457&lt;1,"Subcritical","Supercritical")</f>
        <v/>
      </c>
      <c r="AS457">
        <f>((ABS(K457)*$D$6)/(MAX(((F457)+(G457)*(AH457))*(AH457),1E-6)*MAX(((((F457)+(G457)*(AH457))*(AH457))/MAX((F457)+2*(AH457)*SQRT(1+(G457)^2),1E-6))^(2/3),1E-6)))^2</f>
        <v/>
      </c>
    </row>
    <row r="458">
      <c r="A458" t="n">
        <v>309</v>
      </c>
      <c r="B458" t="n">
        <v>307.896</v>
      </c>
      <c r="C458" t="n">
        <v>616295.423</v>
      </c>
      <c r="D458" t="n">
        <v>3097645.771</v>
      </c>
      <c r="E458" t="n">
        <v>632.408</v>
      </c>
      <c r="F458" t="n">
        <v>5.2</v>
      </c>
      <c r="G458" t="n">
        <v>0</v>
      </c>
      <c r="H458" t="inlineStr">
        <is>
          <t>Normal</t>
        </is>
      </c>
      <c r="I458" t="n">
        <v>0.05</v>
      </c>
      <c r="J458">
        <f>B458-B457</f>
        <v/>
      </c>
      <c r="K458">
        <f>MAX(0,K457-AO457)</f>
        <v/>
      </c>
      <c r="L458">
        <f>IF($D$20=0,IFERROR(L457,MAX($D$16,POWER((ABS(K458)^2)/($I$5*MAX(F458,0.1)^2),1/3))),IF(IFERROR(V457,0)=0,IFERROR(L457,MAX($D$16,POWER((ABS(K458)^2)/($I$5*MAX(F458,0.1)^2),1/3))),IF(OR(IFERROR(L458,0)=0,IFERROR(S457,0)&lt;1,IFERROR(S458,0)&lt;1),MAX($D$16,POWER((ABS(K458)^2)/($I$5*MAX(F458,0.1)^2),1/3)),IF(IFERROR(U458,0)&gt;0,MAX($D$16,IFERROR(L458,0)+((IFERROR(U458,0))*$D$18*IF((IFERROR(S458,0))&lt;1,1,-1))),IF(IFERROR(U458,0)&lt;0,IF(ABS((MAX($D$16,POWER((ABS(K458)^2)/($I$5*MAX(F458,0.1)^2),1/3)))-IFERROR(L458,0))&gt;$D$19,MAX($D$16,IF((MAX($D$16,POWER((ABS(K458)^2)/($I$5*MAX(F458,0.1)^2),1/3)))&gt;IFERROR(L458,0),MIN((MAX($D$16,POWER((ABS(K458)^2)/($I$5*MAX(F458,0.1)^2),1/3))),IFERROR(L458,0)+(MIN(ABS(IFERROR(U458,0))*$D$18,ABS((MAX($D$16,POWER((ABS(K458)^2)/($I$5*MAX(F458,0.1)^2),1/3)))-IFERROR(L458,0))))),MAX((MAX($D$16,POWER((ABS(K458)^2)/($I$5*MAX(F458,0.1)^2),1/3))),IFERROR(L458,0)-(MIN(ABS(IFERROR(U458,0))*$D$18,ABS((MAX($D$16,POWER((ABS(K458)^2)/($I$5*MAX(F458,0.1)^2),1/3)))-IFERROR(L458,0))))))),MAX($D$16,POWER((ABS(K458)^2)/($I$5*MAX(F458,0.1)^2),1/3))),MAX($D$16,IFERROR(L458,0)))))))</f>
        <v/>
      </c>
      <c r="M458">
        <f>((F458)+(G458)*(L458))*(L458)</f>
        <v/>
      </c>
      <c r="N458">
        <f>(((F458)+(G458)*(L458))*(L458))/MAX((F458)+2*(L458)*SQRT(1+(G458)^2),1E-6)</f>
        <v/>
      </c>
      <c r="O458">
        <f>ABS(K458)/MAX(((F458)+(G458)*(L458))*(L458),1E-6)</f>
        <v/>
      </c>
      <c r="P458">
        <f>E458+L458</f>
        <v/>
      </c>
      <c r="Q458">
        <f>P458+((ABS(K458)/MAX(((F458)+(G458)*(L458))*(L458),1E-6))^2)/(2*$I$5)</f>
        <v/>
      </c>
      <c r="R458">
        <f>((ABS(K458)*$D$6)/(MAX(((F458)+(G458)*(L458))*(L458),1E-6)*MAX(((((F458)+(G458)*(L458))*(L458))/MAX((F458)+2*(L458)*SQRT(1+(G458)^2),1E-6))^(2/3),1E-6)))^2</f>
        <v/>
      </c>
      <c r="S458">
        <f>ABS(ABS(K458)/MAX(((F458)+(G458)*(L458))*(L458),1E-6))/SQRT($I$5*MAX((((F458)+(G458)*(L458))*(L458))/MAX((F458)+2*(G458)*(L458),1E-6),1E-6))</f>
        <v/>
      </c>
      <c r="T458">
        <f>((F458)*(L458)^2)/2+(G458)*(L458)^3/3+(ABS(K458)^2)/($I$5*MAX(((F458)+(G458)*(L458))*(L458),1E-6))</f>
        <v/>
      </c>
      <c r="U458">
        <f>IF($D$20=0,0,IFERROR(Q457-(((R457+R458)/2)*J458)-(IF(O457&gt;O458,$D$8*((O457^2-O458^2)/(2*$I$5)),$D$9*((O458^2-O457^2)/(2*$I$5)))+($D$10*(ABS(I458)/90)*(MAX(O457^2,O458^2)/(2*$I$5))))-Q458,0))</f>
        <v/>
      </c>
      <c r="V458">
        <f>IF($D$20=0,1,IFERROR(IF(ROUND(S458,3)=1,1,IF(AND(ABS(U458)&lt;$D$19,S458&gt;1),1,0)),0))</f>
        <v/>
      </c>
      <c r="W458">
        <f>IF($D$20=0,IFERROR(W459,MAX($D$16,POWER((ABS(K458)^2)/($I$5*MAX(F458,0.1)^2),1/3))),IF(IFERROR(AG459,0)=0,IFERROR(W459,MAX($D$16,POWER((ABS(K458)^2)/($I$5*MAX(F458,0.1)^2),1/3))),IF(OR(IFERROR(W458,0)=0,IFERROR(AD459,0)&gt;1),MAX($D$16,POWER((ABS(K458)^2)/($I$5*MAX(F458,0.1)^2),1/3)),IF(IFERROR(AF458,0)&gt;0,MAX($D$16,IFERROR(W458,0)+((IFERROR(AF458,0))*$D$18*IF((IFERROR(AD458,0))&lt;1,1,-1))),IF(IFERROR(AF458,0)&lt;0,IF(ABS((MAX($D$16,POWER((ABS(K458)^2)/($I$5*MAX(F458,0.1)^2),1/3)))-IFERROR(W458,0))&gt;$D$19,MAX($D$16,IF((MAX($D$16,POWER((ABS(K458)^2)/($I$5*MAX(F458,0.1)^2),1/3)))&gt;IFERROR(W458,0),MIN((MAX($D$16,POWER((ABS(K458)^2)/($I$5*MAX(F458,0.1)^2),1/3))),IFERROR(W458,0)+(MIN(ABS(IFERROR(AF458,0))*$D$18,ABS((MAX($D$16,POWER((ABS(K458)^2)/($I$5*MAX(F458,0.1)^2),1/3)))-IFERROR(W458,0))))),MAX((MAX($D$16,POWER((ABS(K458)^2)/($I$5*MAX(F458,0.1)^2),1/3))),IFERROR(W458,0)-(MIN(ABS(IFERROR(AF458,0))*$D$18,ABS((MAX($D$16,POWER((ABS(K458)^2)/($I$5*MAX(F458,0.1)^2),1/3)))-IFERROR(W458,0))))))),MAX($D$16,POWER((ABS(K458)^2)/($I$5*MAX(F458,0.1)^2),1/3))),MAX($D$16,IFERROR(W458,0)))))))</f>
        <v/>
      </c>
      <c r="X458">
        <f>((F458)+(G458)*(W458))*(W458)</f>
        <v/>
      </c>
      <c r="Y458">
        <f>(((F458)+(G458)*(W458))*(W458))/MAX((F458)+2*(W458)*SQRT(1+(G458)^2),1E-6)</f>
        <v/>
      </c>
      <c r="Z458">
        <f>ABS(K458)/MAX(((F458)+(G458)*(W458))*(W458),1E-6)</f>
        <v/>
      </c>
      <c r="AA458">
        <f>E458+W458</f>
        <v/>
      </c>
      <c r="AB458">
        <f>AA458+((ABS(K458)/MAX(((F458)+(G458)*(W458))*(W458),1E-6))^2)/(2*$I$5)</f>
        <v/>
      </c>
      <c r="AC458">
        <f>((ABS(K458)*$D$6)/(MAX(((F458)+(G458)*(W458))*(W458),1E-6)*MAX(((((F458)+(G458)*(W458))*(W458))/MAX((F458)+2*(W458)*SQRT(1+(G458)^2),1E-6))^(2/3),1E-6)))^2</f>
        <v/>
      </c>
      <c r="AD458">
        <f>ABS(ABS(K458)/MAX(((F458)+(G458)*(W458))*(W458),1E-6))/SQRT($I$5*MAX((((F458)+(G458)*(W458))*(W458))/MAX((F458)+2*(G458)*(W458),1E-6),1E-6))</f>
        <v/>
      </c>
      <c r="AE458">
        <f>((F458)*(W458)^2)/2+(G458)*(W458)^3/3+(ABS(K458)^2)/($I$5*MAX(((F458)+(G458)*(W458))*(W458),1E-6))</f>
        <v/>
      </c>
      <c r="AF458">
        <f>IF($D$20=0,0,IFERROR(AB459+(((AC458+AC459)/2)*J459)+(IF(Z458&gt;Z459,$D$8*((Z458^2-Z459^2)/(2*$I$5)),$D$9*((Z459^2-Z458^2)/(2*$I$5)))+($D$10*(ABS(I459)/90)*(MAX(Z458^2,Z459^2)/(2*$I$5))))-AB458,0))</f>
        <v/>
      </c>
      <c r="AG458">
        <f>IF($D$20=0,1,IFERROR(IF(ROUND(AD458,3)=1,1,IF(AND(ABS(AF458)&lt;$D$19,AD458&lt;1),1,0)),0))</f>
        <v/>
      </c>
      <c r="AH458">
        <f>IFERROR(IF(V32="Supercritical",MAX($D$16,IFERROR(L458,MAX($D$16,POWER((ABS(K458)^2)/($I$5*MAX(F458,0.1)^2),1/3)))),IF(V32="Subcritical",MAX($D$16,IFERROR(W458,MAX($D$16,POWER((ABS(K458)^2)/($I$5*MAX(F458,0.1)^2),1/3)))),IF(AND(IFERROR(V458,0)=1,IFERROR(AG458,0)=1),IF(IFERROR(T458,-1E99)&gt;=IFERROR(AE458,-1E99),MAX($D$16,IFERROR(L458,MAX($D$16,POWER((ABS(K458)^2)/($I$5*MAX(F458,0.1)^2),1/3)))),MAX($D$16,IFERROR(W458,MAX($D$16,POWER((ABS(K458)^2)/($I$5*MAX(F458,0.1)^2),1/3))))),IF(IFERROR(V458,0)=1,MAX($D$16,IFERROR(L458,MAX($D$16,POWER((ABS(K458)^2)/($I$5*MAX(F458,0.1)^2),1/3)))),IF(IFERROR(AG458,0)=1,MAX($D$16,IFERROR(W458,MAX($D$16,POWER((ABS(K458)^2)/($I$5*MAX(F458,0.1)^2),1/3)))),MAX($D$16,POWER((ABS(K458)^2)/($I$5*MAX(F458,0.1)^2),1/3))))))),MAX($D$16,POWER((ABS(K458)^2)/($I$5*MAX(F458,0.1)^2),1/3)))</f>
        <v/>
      </c>
      <c r="AI458">
        <f>E458+AH458</f>
        <v/>
      </c>
      <c r="AJ458">
        <f>AI458+((ABS(K458)/MAX(((F458)+(G458)*(AH458))*(AH458),1E-6))^2)/(2*$I$5)</f>
        <v/>
      </c>
      <c r="AM458" t="n">
        <v>0</v>
      </c>
      <c r="AN458" t="n">
        <v>0</v>
      </c>
      <c r="AO458">
        <f>AM458+AN458</f>
        <v/>
      </c>
      <c r="AP458">
        <f>AP457+AO458</f>
        <v/>
      </c>
      <c r="AQ458">
        <f>ABS(ABS(K458)/MAX(((F458)+(G458)*(AH458))*(AH458),1E-6))/SQRT($I$5*MAX((((F458)+(G458)*(AH458))*(AH458))/MAX((F458)+2*(G458)*(AH458),1E-6),1E-6))</f>
        <v/>
      </c>
      <c r="AR458">
        <f>IF(AQ458&lt;1,"Subcritical","Supercritical")</f>
        <v/>
      </c>
      <c r="AS458">
        <f>((ABS(K458)*$D$6)/(MAX(((F458)+(G458)*(AH458))*(AH458),1E-6)*MAX(((((F458)+(G458)*(AH458))*(AH458))/MAX((F458)+2*(AH458)*SQRT(1+(G458)^2),1E-6))^(2/3),1E-6)))^2</f>
        <v/>
      </c>
    </row>
    <row r="459">
      <c r="A459" t="n">
        <v>310</v>
      </c>
      <c r="B459" t="n">
        <v>308.895</v>
      </c>
      <c r="C459" t="n">
        <v>616294.949</v>
      </c>
      <c r="D459" t="n">
        <v>3097644.891</v>
      </c>
      <c r="E459" t="n">
        <v>632.4075</v>
      </c>
      <c r="F459" t="n">
        <v>5.2</v>
      </c>
      <c r="G459" t="n">
        <v>0</v>
      </c>
      <c r="H459" t="inlineStr">
        <is>
          <t>Normal</t>
        </is>
      </c>
      <c r="I459" t="n">
        <v>0.027</v>
      </c>
      <c r="J459">
        <f>B459-B458</f>
        <v/>
      </c>
      <c r="K459">
        <f>MAX(0,K458-AO458)</f>
        <v/>
      </c>
      <c r="L459">
        <f>IF($D$20=0,IFERROR(L458,MAX($D$16,POWER((ABS(K459)^2)/($I$5*MAX(F459,0.1)^2),1/3))),IF(IFERROR(V458,0)=0,IFERROR(L458,MAX($D$16,POWER((ABS(K459)^2)/($I$5*MAX(F459,0.1)^2),1/3))),IF(OR(IFERROR(L459,0)=0,IFERROR(S458,0)&lt;1,IFERROR(S459,0)&lt;1),MAX($D$16,POWER((ABS(K459)^2)/($I$5*MAX(F459,0.1)^2),1/3)),IF(IFERROR(U459,0)&gt;0,MAX($D$16,IFERROR(L459,0)+((IFERROR(U459,0))*$D$18*IF((IFERROR(S459,0))&lt;1,1,-1))),IF(IFERROR(U459,0)&lt;0,IF(ABS((MAX($D$16,POWER((ABS(K459)^2)/($I$5*MAX(F459,0.1)^2),1/3)))-IFERROR(L459,0))&gt;$D$19,MAX($D$16,IF((MAX($D$16,POWER((ABS(K459)^2)/($I$5*MAX(F459,0.1)^2),1/3)))&gt;IFERROR(L459,0),MIN((MAX($D$16,POWER((ABS(K459)^2)/($I$5*MAX(F459,0.1)^2),1/3))),IFERROR(L459,0)+(MIN(ABS(IFERROR(U459,0))*$D$18,ABS((MAX($D$16,POWER((ABS(K459)^2)/($I$5*MAX(F459,0.1)^2),1/3)))-IFERROR(L459,0))))),MAX((MAX($D$16,POWER((ABS(K459)^2)/($I$5*MAX(F459,0.1)^2),1/3))),IFERROR(L459,0)-(MIN(ABS(IFERROR(U459,0))*$D$18,ABS((MAX($D$16,POWER((ABS(K459)^2)/($I$5*MAX(F459,0.1)^2),1/3)))-IFERROR(L459,0))))))),MAX($D$16,POWER((ABS(K459)^2)/($I$5*MAX(F459,0.1)^2),1/3))),MAX($D$16,IFERROR(L459,0)))))))</f>
        <v/>
      </c>
      <c r="M459">
        <f>((F459)+(G459)*(L459))*(L459)</f>
        <v/>
      </c>
      <c r="N459">
        <f>(((F459)+(G459)*(L459))*(L459))/MAX((F459)+2*(L459)*SQRT(1+(G459)^2),1E-6)</f>
        <v/>
      </c>
      <c r="O459">
        <f>ABS(K459)/MAX(((F459)+(G459)*(L459))*(L459),1E-6)</f>
        <v/>
      </c>
      <c r="P459">
        <f>E459+L459</f>
        <v/>
      </c>
      <c r="Q459">
        <f>P459+((ABS(K459)/MAX(((F459)+(G459)*(L459))*(L459),1E-6))^2)/(2*$I$5)</f>
        <v/>
      </c>
      <c r="R459">
        <f>((ABS(K459)*$D$6)/(MAX(((F459)+(G459)*(L459))*(L459),1E-6)*MAX(((((F459)+(G459)*(L459))*(L459))/MAX((F459)+2*(L459)*SQRT(1+(G459)^2),1E-6))^(2/3),1E-6)))^2</f>
        <v/>
      </c>
      <c r="S459">
        <f>ABS(ABS(K459)/MAX(((F459)+(G459)*(L459))*(L459),1E-6))/SQRT($I$5*MAX((((F459)+(G459)*(L459))*(L459))/MAX((F459)+2*(G459)*(L459),1E-6),1E-6))</f>
        <v/>
      </c>
      <c r="T459">
        <f>((F459)*(L459)^2)/2+(G459)*(L459)^3/3+(ABS(K459)^2)/($I$5*MAX(((F459)+(G459)*(L459))*(L459),1E-6))</f>
        <v/>
      </c>
      <c r="U459">
        <f>IF($D$20=0,0,IFERROR(Q458-(((R458+R459)/2)*J459)-(IF(O458&gt;O459,$D$8*((O458^2-O459^2)/(2*$I$5)),$D$9*((O459^2-O458^2)/(2*$I$5)))+($D$10*(ABS(I459)/90)*(MAX(O458^2,O459^2)/(2*$I$5))))-Q459,0))</f>
        <v/>
      </c>
      <c r="V459">
        <f>IF($D$20=0,1,IFERROR(IF(ROUND(S459,3)=1,1,IF(AND(ABS(U459)&lt;$D$19,S459&gt;1),1,0)),0))</f>
        <v/>
      </c>
      <c r="W459">
        <f>IF($D$20=0,IFERROR(W460,MAX($D$16,POWER((ABS(K459)^2)/($I$5*MAX(F459,0.1)^2),1/3))),IF(IFERROR(AG460,0)=0,IFERROR(W460,MAX($D$16,POWER((ABS(K459)^2)/($I$5*MAX(F459,0.1)^2),1/3))),IF(OR(IFERROR(W459,0)=0,IFERROR(AD460,0)&gt;1),MAX($D$16,POWER((ABS(K459)^2)/($I$5*MAX(F459,0.1)^2),1/3)),IF(IFERROR(AF459,0)&gt;0,MAX($D$16,IFERROR(W459,0)+((IFERROR(AF459,0))*$D$18*IF((IFERROR(AD459,0))&lt;1,1,-1))),IF(IFERROR(AF459,0)&lt;0,IF(ABS((MAX($D$16,POWER((ABS(K459)^2)/($I$5*MAX(F459,0.1)^2),1/3)))-IFERROR(W459,0))&gt;$D$19,MAX($D$16,IF((MAX($D$16,POWER((ABS(K459)^2)/($I$5*MAX(F459,0.1)^2),1/3)))&gt;IFERROR(W459,0),MIN((MAX($D$16,POWER((ABS(K459)^2)/($I$5*MAX(F459,0.1)^2),1/3))),IFERROR(W459,0)+(MIN(ABS(IFERROR(AF459,0))*$D$18,ABS((MAX($D$16,POWER((ABS(K459)^2)/($I$5*MAX(F459,0.1)^2),1/3)))-IFERROR(W459,0))))),MAX((MAX($D$16,POWER((ABS(K459)^2)/($I$5*MAX(F459,0.1)^2),1/3))),IFERROR(W459,0)-(MIN(ABS(IFERROR(AF459,0))*$D$18,ABS((MAX($D$16,POWER((ABS(K459)^2)/($I$5*MAX(F459,0.1)^2),1/3)))-IFERROR(W459,0))))))),MAX($D$16,POWER((ABS(K459)^2)/($I$5*MAX(F459,0.1)^2),1/3))),MAX($D$16,IFERROR(W459,0)))))))</f>
        <v/>
      </c>
      <c r="X459">
        <f>((F459)+(G459)*(W459))*(W459)</f>
        <v/>
      </c>
      <c r="Y459">
        <f>(((F459)+(G459)*(W459))*(W459))/MAX((F459)+2*(W459)*SQRT(1+(G459)^2),1E-6)</f>
        <v/>
      </c>
      <c r="Z459">
        <f>ABS(K459)/MAX(((F459)+(G459)*(W459))*(W459),1E-6)</f>
        <v/>
      </c>
      <c r="AA459">
        <f>E459+W459</f>
        <v/>
      </c>
      <c r="AB459">
        <f>AA459+((ABS(K459)/MAX(((F459)+(G459)*(W459))*(W459),1E-6))^2)/(2*$I$5)</f>
        <v/>
      </c>
      <c r="AC459">
        <f>((ABS(K459)*$D$6)/(MAX(((F459)+(G459)*(W459))*(W459),1E-6)*MAX(((((F459)+(G459)*(W459))*(W459))/MAX((F459)+2*(W459)*SQRT(1+(G459)^2),1E-6))^(2/3),1E-6)))^2</f>
        <v/>
      </c>
      <c r="AD459">
        <f>ABS(ABS(K459)/MAX(((F459)+(G459)*(W459))*(W459),1E-6))/SQRT($I$5*MAX((((F459)+(G459)*(W459))*(W459))/MAX((F459)+2*(G459)*(W459),1E-6),1E-6))</f>
        <v/>
      </c>
      <c r="AE459">
        <f>((F459)*(W459)^2)/2+(G459)*(W459)^3/3+(ABS(K459)^2)/($I$5*MAX(((F459)+(G459)*(W459))*(W459),1E-6))</f>
        <v/>
      </c>
      <c r="AF459">
        <f>IF($D$20=0,0,IFERROR(AB460+(((AC459+AC460)/2)*J460)+(IF(Z459&gt;Z460,$D$8*((Z459^2-Z460^2)/(2*$I$5)),$D$9*((Z460^2-Z459^2)/(2*$I$5)))+($D$10*(ABS(I460)/90)*(MAX(Z459^2,Z460^2)/(2*$I$5))))-AB459,0))</f>
        <v/>
      </c>
      <c r="AG459">
        <f>IF($D$20=0,1,IFERROR(IF(ROUND(AD459,3)=1,1,IF(AND(ABS(AF459)&lt;$D$19,AD459&lt;1),1,0)),0))</f>
        <v/>
      </c>
      <c r="AH459">
        <f>IFERROR(IF(V32="Supercritical",MAX($D$16,IFERROR(L459,MAX($D$16,POWER((ABS(K459)^2)/($I$5*MAX(F459,0.1)^2),1/3)))),IF(V32="Subcritical",MAX($D$16,IFERROR(W459,MAX($D$16,POWER((ABS(K459)^2)/($I$5*MAX(F459,0.1)^2),1/3)))),IF(AND(IFERROR(V459,0)=1,IFERROR(AG459,0)=1),IF(IFERROR(T459,-1E99)&gt;=IFERROR(AE459,-1E99),MAX($D$16,IFERROR(L459,MAX($D$16,POWER((ABS(K459)^2)/($I$5*MAX(F459,0.1)^2),1/3)))),MAX($D$16,IFERROR(W459,MAX($D$16,POWER((ABS(K459)^2)/($I$5*MAX(F459,0.1)^2),1/3))))),IF(IFERROR(V459,0)=1,MAX($D$16,IFERROR(L459,MAX($D$16,POWER((ABS(K459)^2)/($I$5*MAX(F459,0.1)^2),1/3)))),IF(IFERROR(AG459,0)=1,MAX($D$16,IFERROR(W459,MAX($D$16,POWER((ABS(K459)^2)/($I$5*MAX(F459,0.1)^2),1/3)))),MAX($D$16,POWER((ABS(K459)^2)/($I$5*MAX(F459,0.1)^2),1/3))))))),MAX($D$16,POWER((ABS(K459)^2)/($I$5*MAX(F459,0.1)^2),1/3)))</f>
        <v/>
      </c>
      <c r="AI459">
        <f>E459+AH459</f>
        <v/>
      </c>
      <c r="AJ459">
        <f>AI459+((ABS(K459)/MAX(((F459)+(G459)*(AH459))*(AH459),1E-6))^2)/(2*$I$5)</f>
        <v/>
      </c>
      <c r="AM459" t="n">
        <v>0</v>
      </c>
      <c r="AN459" t="n">
        <v>0</v>
      </c>
      <c r="AO459">
        <f>AM459+AN459</f>
        <v/>
      </c>
      <c r="AP459">
        <f>AP458+AO459</f>
        <v/>
      </c>
      <c r="AQ459">
        <f>ABS(ABS(K459)/MAX(((F459)+(G459)*(AH459))*(AH459),1E-6))/SQRT($I$5*MAX((((F459)+(G459)*(AH459))*(AH459))/MAX((F459)+2*(G459)*(AH459),1E-6),1E-6))</f>
        <v/>
      </c>
      <c r="AR459">
        <f>IF(AQ459&lt;1,"Subcritical","Supercritical")</f>
        <v/>
      </c>
      <c r="AS459">
        <f>((ABS(K459)*$D$6)/(MAX(((F459)+(G459)*(AH459))*(AH459),1E-6)*MAX(((((F459)+(G459)*(AH459))*(AH459))/MAX((F459)+2*(AH459)*SQRT(1+(G459)^2),1E-6))^(2/3),1E-6)))^2</f>
        <v/>
      </c>
    </row>
    <row r="460">
      <c r="A460" t="n">
        <v>311</v>
      </c>
      <c r="B460" t="n">
        <v>309.896</v>
      </c>
      <c r="C460" t="n">
        <v>616294.475</v>
      </c>
      <c r="D460" t="n">
        <v>3097644.01</v>
      </c>
      <c r="E460" t="n">
        <v>632.407</v>
      </c>
      <c r="F460" t="n">
        <v>5.2</v>
      </c>
      <c r="G460" t="n">
        <v>0</v>
      </c>
      <c r="H460" t="inlineStr">
        <is>
          <t>Normal</t>
        </is>
      </c>
      <c r="I460" t="n">
        <v>0.027</v>
      </c>
      <c r="J460">
        <f>B460-B459</f>
        <v/>
      </c>
      <c r="K460">
        <f>MAX(0,K459-AO459)</f>
        <v/>
      </c>
      <c r="L460">
        <f>IF($D$20=0,IFERROR(L459,MAX($D$16,POWER((ABS(K460)^2)/($I$5*MAX(F460,0.1)^2),1/3))),IF(IFERROR(V459,0)=0,IFERROR(L459,MAX($D$16,POWER((ABS(K460)^2)/($I$5*MAX(F460,0.1)^2),1/3))),IF(OR(IFERROR(L460,0)=0,IFERROR(S459,0)&lt;1,IFERROR(S460,0)&lt;1),MAX($D$16,POWER((ABS(K460)^2)/($I$5*MAX(F460,0.1)^2),1/3)),IF(IFERROR(U460,0)&gt;0,MAX($D$16,IFERROR(L460,0)+((IFERROR(U460,0))*$D$18*IF((IFERROR(S460,0))&lt;1,1,-1))),IF(IFERROR(U460,0)&lt;0,IF(ABS((MAX($D$16,POWER((ABS(K460)^2)/($I$5*MAX(F460,0.1)^2),1/3)))-IFERROR(L460,0))&gt;$D$19,MAX($D$16,IF((MAX($D$16,POWER((ABS(K460)^2)/($I$5*MAX(F460,0.1)^2),1/3)))&gt;IFERROR(L460,0),MIN((MAX($D$16,POWER((ABS(K460)^2)/($I$5*MAX(F460,0.1)^2),1/3))),IFERROR(L460,0)+(MIN(ABS(IFERROR(U460,0))*$D$18,ABS((MAX($D$16,POWER((ABS(K460)^2)/($I$5*MAX(F460,0.1)^2),1/3)))-IFERROR(L460,0))))),MAX((MAX($D$16,POWER((ABS(K460)^2)/($I$5*MAX(F460,0.1)^2),1/3))),IFERROR(L460,0)-(MIN(ABS(IFERROR(U460,0))*$D$18,ABS((MAX($D$16,POWER((ABS(K460)^2)/($I$5*MAX(F460,0.1)^2),1/3)))-IFERROR(L460,0))))))),MAX($D$16,POWER((ABS(K460)^2)/($I$5*MAX(F460,0.1)^2),1/3))),MAX($D$16,IFERROR(L460,0)))))))</f>
        <v/>
      </c>
      <c r="M460">
        <f>((F460)+(G460)*(L460))*(L460)</f>
        <v/>
      </c>
      <c r="N460">
        <f>(((F460)+(G460)*(L460))*(L460))/MAX((F460)+2*(L460)*SQRT(1+(G460)^2),1E-6)</f>
        <v/>
      </c>
      <c r="O460">
        <f>ABS(K460)/MAX(((F460)+(G460)*(L460))*(L460),1E-6)</f>
        <v/>
      </c>
      <c r="P460">
        <f>E460+L460</f>
        <v/>
      </c>
      <c r="Q460">
        <f>P460+((ABS(K460)/MAX(((F460)+(G460)*(L460))*(L460),1E-6))^2)/(2*$I$5)</f>
        <v/>
      </c>
      <c r="R460">
        <f>((ABS(K460)*$D$6)/(MAX(((F460)+(G460)*(L460))*(L460),1E-6)*MAX(((((F460)+(G460)*(L460))*(L460))/MAX((F460)+2*(L460)*SQRT(1+(G460)^2),1E-6))^(2/3),1E-6)))^2</f>
        <v/>
      </c>
      <c r="S460">
        <f>ABS(ABS(K460)/MAX(((F460)+(G460)*(L460))*(L460),1E-6))/SQRT($I$5*MAX((((F460)+(G460)*(L460))*(L460))/MAX((F460)+2*(G460)*(L460),1E-6),1E-6))</f>
        <v/>
      </c>
      <c r="T460">
        <f>((F460)*(L460)^2)/2+(G460)*(L460)^3/3+(ABS(K460)^2)/($I$5*MAX(((F460)+(G460)*(L460))*(L460),1E-6))</f>
        <v/>
      </c>
      <c r="U460">
        <f>IF($D$20=0,0,IFERROR(Q459-(((R459+R460)/2)*J460)-(IF(O459&gt;O460,$D$8*((O459^2-O460^2)/(2*$I$5)),$D$9*((O460^2-O459^2)/(2*$I$5)))+($D$10*(ABS(I460)/90)*(MAX(O459^2,O460^2)/(2*$I$5))))-Q460,0))</f>
        <v/>
      </c>
      <c r="V460">
        <f>IF($D$20=0,1,IFERROR(IF(ROUND(S460,3)=1,1,IF(AND(ABS(U460)&lt;$D$19,S460&gt;1),1,0)),0))</f>
        <v/>
      </c>
      <c r="W460">
        <f>IF($D$20=0,IFERROR(W461,MAX($D$16,POWER((ABS(K460)^2)/($I$5*MAX(F460,0.1)^2),1/3))),IF(IFERROR(AG461,0)=0,IFERROR(W461,MAX($D$16,POWER((ABS(K460)^2)/($I$5*MAX(F460,0.1)^2),1/3))),IF(OR(IFERROR(W460,0)=0,IFERROR(AD461,0)&gt;1),MAX($D$16,POWER((ABS(K460)^2)/($I$5*MAX(F460,0.1)^2),1/3)),IF(IFERROR(AF460,0)&gt;0,MAX($D$16,IFERROR(W460,0)+((IFERROR(AF460,0))*$D$18*IF((IFERROR(AD460,0))&lt;1,1,-1))),IF(IFERROR(AF460,0)&lt;0,IF(ABS((MAX($D$16,POWER((ABS(K460)^2)/($I$5*MAX(F460,0.1)^2),1/3)))-IFERROR(W460,0))&gt;$D$19,MAX($D$16,IF((MAX($D$16,POWER((ABS(K460)^2)/($I$5*MAX(F460,0.1)^2),1/3)))&gt;IFERROR(W460,0),MIN((MAX($D$16,POWER((ABS(K460)^2)/($I$5*MAX(F460,0.1)^2),1/3))),IFERROR(W460,0)+(MIN(ABS(IFERROR(AF460,0))*$D$18,ABS((MAX($D$16,POWER((ABS(K460)^2)/($I$5*MAX(F460,0.1)^2),1/3)))-IFERROR(W460,0))))),MAX((MAX($D$16,POWER((ABS(K460)^2)/($I$5*MAX(F460,0.1)^2),1/3))),IFERROR(W460,0)-(MIN(ABS(IFERROR(AF460,0))*$D$18,ABS((MAX($D$16,POWER((ABS(K460)^2)/($I$5*MAX(F460,0.1)^2),1/3)))-IFERROR(W460,0))))))),MAX($D$16,POWER((ABS(K460)^2)/($I$5*MAX(F460,0.1)^2),1/3))),MAX($D$16,IFERROR(W460,0)))))))</f>
        <v/>
      </c>
      <c r="X460">
        <f>((F460)+(G460)*(W460))*(W460)</f>
        <v/>
      </c>
      <c r="Y460">
        <f>(((F460)+(G460)*(W460))*(W460))/MAX((F460)+2*(W460)*SQRT(1+(G460)^2),1E-6)</f>
        <v/>
      </c>
      <c r="Z460">
        <f>ABS(K460)/MAX(((F460)+(G460)*(W460))*(W460),1E-6)</f>
        <v/>
      </c>
      <c r="AA460">
        <f>E460+W460</f>
        <v/>
      </c>
      <c r="AB460">
        <f>AA460+((ABS(K460)/MAX(((F460)+(G460)*(W460))*(W460),1E-6))^2)/(2*$I$5)</f>
        <v/>
      </c>
      <c r="AC460">
        <f>((ABS(K460)*$D$6)/(MAX(((F460)+(G460)*(W460))*(W460),1E-6)*MAX(((((F460)+(G460)*(W460))*(W460))/MAX((F460)+2*(W460)*SQRT(1+(G460)^2),1E-6))^(2/3),1E-6)))^2</f>
        <v/>
      </c>
      <c r="AD460">
        <f>ABS(ABS(K460)/MAX(((F460)+(G460)*(W460))*(W460),1E-6))/SQRT($I$5*MAX((((F460)+(G460)*(W460))*(W460))/MAX((F460)+2*(G460)*(W460),1E-6),1E-6))</f>
        <v/>
      </c>
      <c r="AE460">
        <f>((F460)*(W460)^2)/2+(G460)*(W460)^3/3+(ABS(K460)^2)/($I$5*MAX(((F460)+(G460)*(W460))*(W460),1E-6))</f>
        <v/>
      </c>
      <c r="AF460">
        <f>IF($D$20=0,0,IFERROR(AB461+(((AC460+AC461)/2)*J461)+(IF(Z460&gt;Z461,$D$8*((Z460^2-Z461^2)/(2*$I$5)),$D$9*((Z461^2-Z460^2)/(2*$I$5)))+($D$10*(ABS(I461)/90)*(MAX(Z460^2,Z461^2)/(2*$I$5))))-AB460,0))</f>
        <v/>
      </c>
      <c r="AG460">
        <f>IF($D$20=0,1,IFERROR(IF(ROUND(AD460,3)=1,1,IF(AND(ABS(AF460)&lt;$D$19,AD460&lt;1),1,0)),0))</f>
        <v/>
      </c>
      <c r="AH460">
        <f>IFERROR(IF(V32="Supercritical",MAX($D$16,IFERROR(L460,MAX($D$16,POWER((ABS(K460)^2)/($I$5*MAX(F460,0.1)^2),1/3)))),IF(V32="Subcritical",MAX($D$16,IFERROR(W460,MAX($D$16,POWER((ABS(K460)^2)/($I$5*MAX(F460,0.1)^2),1/3)))),IF(AND(IFERROR(V460,0)=1,IFERROR(AG460,0)=1),IF(IFERROR(T460,-1E99)&gt;=IFERROR(AE460,-1E99),MAX($D$16,IFERROR(L460,MAX($D$16,POWER((ABS(K460)^2)/($I$5*MAX(F460,0.1)^2),1/3)))),MAX($D$16,IFERROR(W460,MAX($D$16,POWER((ABS(K460)^2)/($I$5*MAX(F460,0.1)^2),1/3))))),IF(IFERROR(V460,0)=1,MAX($D$16,IFERROR(L460,MAX($D$16,POWER((ABS(K460)^2)/($I$5*MAX(F460,0.1)^2),1/3)))),IF(IFERROR(AG460,0)=1,MAX($D$16,IFERROR(W460,MAX($D$16,POWER((ABS(K460)^2)/($I$5*MAX(F460,0.1)^2),1/3)))),MAX($D$16,POWER((ABS(K460)^2)/($I$5*MAX(F460,0.1)^2),1/3))))))),MAX($D$16,POWER((ABS(K460)^2)/($I$5*MAX(F460,0.1)^2),1/3)))</f>
        <v/>
      </c>
      <c r="AI460">
        <f>E460+AH460</f>
        <v/>
      </c>
      <c r="AJ460">
        <f>AI460+((ABS(K460)/MAX(((F460)+(G460)*(AH460))*(AH460),1E-6))^2)/(2*$I$5)</f>
        <v/>
      </c>
      <c r="AM460" t="n">
        <v>0</v>
      </c>
      <c r="AN460" t="n">
        <v>0</v>
      </c>
      <c r="AO460">
        <f>AM460+AN460</f>
        <v/>
      </c>
      <c r="AP460">
        <f>AP459+AO460</f>
        <v/>
      </c>
      <c r="AQ460">
        <f>ABS(ABS(K460)/MAX(((F460)+(G460)*(AH460))*(AH460),1E-6))/SQRT($I$5*MAX((((F460)+(G460)*(AH460))*(AH460))/MAX((F460)+2*(G460)*(AH460),1E-6),1E-6))</f>
        <v/>
      </c>
      <c r="AR460">
        <f>IF(AQ460&lt;1,"Subcritical","Supercritical")</f>
        <v/>
      </c>
      <c r="AS460">
        <f>((ABS(K460)*$D$6)/(MAX(((F460)+(G460)*(AH460))*(AH460),1E-6)*MAX(((((F460)+(G460)*(AH460))*(AH460))/MAX((F460)+2*(AH460)*SQRT(1+(G460)^2),1E-6))^(2/3),1E-6)))^2</f>
        <v/>
      </c>
    </row>
    <row r="461">
      <c r="A461" t="n">
        <v>312</v>
      </c>
      <c r="B461" t="n">
        <v>310.895</v>
      </c>
      <c r="C461" t="n">
        <v>616294.001</v>
      </c>
      <c r="D461" t="n">
        <v>3097643.13</v>
      </c>
      <c r="E461" t="n">
        <v>632.4065000000001</v>
      </c>
      <c r="F461" t="n">
        <v>5.2</v>
      </c>
      <c r="G461" t="n">
        <v>0</v>
      </c>
      <c r="H461" t="inlineStr">
        <is>
          <t>Normal</t>
        </is>
      </c>
      <c r="I461" t="n">
        <v>0.027</v>
      </c>
      <c r="J461">
        <f>B461-B460</f>
        <v/>
      </c>
      <c r="K461">
        <f>MAX(0,K460-AO460)</f>
        <v/>
      </c>
      <c r="L461">
        <f>IF($D$20=0,IFERROR(L460,MAX($D$16,POWER((ABS(K461)^2)/($I$5*MAX(F461,0.1)^2),1/3))),IF(IFERROR(V460,0)=0,IFERROR(L460,MAX($D$16,POWER((ABS(K461)^2)/($I$5*MAX(F461,0.1)^2),1/3))),IF(OR(IFERROR(L461,0)=0,IFERROR(S460,0)&lt;1,IFERROR(S461,0)&lt;1),MAX($D$16,POWER((ABS(K461)^2)/($I$5*MAX(F461,0.1)^2),1/3)),IF(IFERROR(U461,0)&gt;0,MAX($D$16,IFERROR(L461,0)+((IFERROR(U461,0))*$D$18*IF((IFERROR(S461,0))&lt;1,1,-1))),IF(IFERROR(U461,0)&lt;0,IF(ABS((MAX($D$16,POWER((ABS(K461)^2)/($I$5*MAX(F461,0.1)^2),1/3)))-IFERROR(L461,0))&gt;$D$19,MAX($D$16,IF((MAX($D$16,POWER((ABS(K461)^2)/($I$5*MAX(F461,0.1)^2),1/3)))&gt;IFERROR(L461,0),MIN((MAX($D$16,POWER((ABS(K461)^2)/($I$5*MAX(F461,0.1)^2),1/3))),IFERROR(L461,0)+(MIN(ABS(IFERROR(U461,0))*$D$18,ABS((MAX($D$16,POWER((ABS(K461)^2)/($I$5*MAX(F461,0.1)^2),1/3)))-IFERROR(L461,0))))),MAX((MAX($D$16,POWER((ABS(K461)^2)/($I$5*MAX(F461,0.1)^2),1/3))),IFERROR(L461,0)-(MIN(ABS(IFERROR(U461,0))*$D$18,ABS((MAX($D$16,POWER((ABS(K461)^2)/($I$5*MAX(F461,0.1)^2),1/3)))-IFERROR(L461,0))))))),MAX($D$16,POWER((ABS(K461)^2)/($I$5*MAX(F461,0.1)^2),1/3))),MAX($D$16,IFERROR(L461,0)))))))</f>
        <v/>
      </c>
      <c r="M461">
        <f>((F461)+(G461)*(L461))*(L461)</f>
        <v/>
      </c>
      <c r="N461">
        <f>(((F461)+(G461)*(L461))*(L461))/MAX((F461)+2*(L461)*SQRT(1+(G461)^2),1E-6)</f>
        <v/>
      </c>
      <c r="O461">
        <f>ABS(K461)/MAX(((F461)+(G461)*(L461))*(L461),1E-6)</f>
        <v/>
      </c>
      <c r="P461">
        <f>E461+L461</f>
        <v/>
      </c>
      <c r="Q461">
        <f>P461+((ABS(K461)/MAX(((F461)+(G461)*(L461))*(L461),1E-6))^2)/(2*$I$5)</f>
        <v/>
      </c>
      <c r="R461">
        <f>((ABS(K461)*$D$6)/(MAX(((F461)+(G461)*(L461))*(L461),1E-6)*MAX(((((F461)+(G461)*(L461))*(L461))/MAX((F461)+2*(L461)*SQRT(1+(G461)^2),1E-6))^(2/3),1E-6)))^2</f>
        <v/>
      </c>
      <c r="S461">
        <f>ABS(ABS(K461)/MAX(((F461)+(G461)*(L461))*(L461),1E-6))/SQRT($I$5*MAX((((F461)+(G461)*(L461))*(L461))/MAX((F461)+2*(G461)*(L461),1E-6),1E-6))</f>
        <v/>
      </c>
      <c r="T461">
        <f>((F461)*(L461)^2)/2+(G461)*(L461)^3/3+(ABS(K461)^2)/($I$5*MAX(((F461)+(G461)*(L461))*(L461),1E-6))</f>
        <v/>
      </c>
      <c r="U461">
        <f>IF($D$20=0,0,IFERROR(Q460-(((R460+R461)/2)*J461)-(IF(O460&gt;O461,$D$8*((O460^2-O461^2)/(2*$I$5)),$D$9*((O461^2-O460^2)/(2*$I$5)))+($D$10*(ABS(I461)/90)*(MAX(O460^2,O461^2)/(2*$I$5))))-Q461,0))</f>
        <v/>
      </c>
      <c r="V461">
        <f>IF($D$20=0,1,IFERROR(IF(ROUND(S461,3)=1,1,IF(AND(ABS(U461)&lt;$D$19,S461&gt;1),1,0)),0))</f>
        <v/>
      </c>
      <c r="W461">
        <f>IF($D$20=0,IFERROR(W462,MAX($D$16,POWER((ABS(K461)^2)/($I$5*MAX(F461,0.1)^2),1/3))),IF(IFERROR(AG462,0)=0,IFERROR(W462,MAX($D$16,POWER((ABS(K461)^2)/($I$5*MAX(F461,0.1)^2),1/3))),IF(OR(IFERROR(W461,0)=0,IFERROR(AD462,0)&gt;1),MAX($D$16,POWER((ABS(K461)^2)/($I$5*MAX(F461,0.1)^2),1/3)),IF(IFERROR(AF461,0)&gt;0,MAX($D$16,IFERROR(W461,0)+((IFERROR(AF461,0))*$D$18*IF((IFERROR(AD461,0))&lt;1,1,-1))),IF(IFERROR(AF461,0)&lt;0,IF(ABS((MAX($D$16,POWER((ABS(K461)^2)/($I$5*MAX(F461,0.1)^2),1/3)))-IFERROR(W461,0))&gt;$D$19,MAX($D$16,IF((MAX($D$16,POWER((ABS(K461)^2)/($I$5*MAX(F461,0.1)^2),1/3)))&gt;IFERROR(W461,0),MIN((MAX($D$16,POWER((ABS(K461)^2)/($I$5*MAX(F461,0.1)^2),1/3))),IFERROR(W461,0)+(MIN(ABS(IFERROR(AF461,0))*$D$18,ABS((MAX($D$16,POWER((ABS(K461)^2)/($I$5*MAX(F461,0.1)^2),1/3)))-IFERROR(W461,0))))),MAX((MAX($D$16,POWER((ABS(K461)^2)/($I$5*MAX(F461,0.1)^2),1/3))),IFERROR(W461,0)-(MIN(ABS(IFERROR(AF461,0))*$D$18,ABS((MAX($D$16,POWER((ABS(K461)^2)/($I$5*MAX(F461,0.1)^2),1/3)))-IFERROR(W461,0))))))),MAX($D$16,POWER((ABS(K461)^2)/($I$5*MAX(F461,0.1)^2),1/3))),MAX($D$16,IFERROR(W461,0)))))))</f>
        <v/>
      </c>
      <c r="X461">
        <f>((F461)+(G461)*(W461))*(W461)</f>
        <v/>
      </c>
      <c r="Y461">
        <f>(((F461)+(G461)*(W461))*(W461))/MAX((F461)+2*(W461)*SQRT(1+(G461)^2),1E-6)</f>
        <v/>
      </c>
      <c r="Z461">
        <f>ABS(K461)/MAX(((F461)+(G461)*(W461))*(W461),1E-6)</f>
        <v/>
      </c>
      <c r="AA461">
        <f>E461+W461</f>
        <v/>
      </c>
      <c r="AB461">
        <f>AA461+((ABS(K461)/MAX(((F461)+(G461)*(W461))*(W461),1E-6))^2)/(2*$I$5)</f>
        <v/>
      </c>
      <c r="AC461">
        <f>((ABS(K461)*$D$6)/(MAX(((F461)+(G461)*(W461))*(W461),1E-6)*MAX(((((F461)+(G461)*(W461))*(W461))/MAX((F461)+2*(W461)*SQRT(1+(G461)^2),1E-6))^(2/3),1E-6)))^2</f>
        <v/>
      </c>
      <c r="AD461">
        <f>ABS(ABS(K461)/MAX(((F461)+(G461)*(W461))*(W461),1E-6))/SQRT($I$5*MAX((((F461)+(G461)*(W461))*(W461))/MAX((F461)+2*(G461)*(W461),1E-6),1E-6))</f>
        <v/>
      </c>
      <c r="AE461">
        <f>((F461)*(W461)^2)/2+(G461)*(W461)^3/3+(ABS(K461)^2)/($I$5*MAX(((F461)+(G461)*(W461))*(W461),1E-6))</f>
        <v/>
      </c>
      <c r="AF461">
        <f>IF($D$20=0,0,IFERROR(AB462+(((AC461+AC462)/2)*J462)+(IF(Z461&gt;Z462,$D$8*((Z461^2-Z462^2)/(2*$I$5)),$D$9*((Z462^2-Z461^2)/(2*$I$5)))+($D$10*(ABS(I462)/90)*(MAX(Z461^2,Z462^2)/(2*$I$5))))-AB461,0))</f>
        <v/>
      </c>
      <c r="AG461">
        <f>IF($D$20=0,1,IFERROR(IF(ROUND(AD461,3)=1,1,IF(AND(ABS(AF461)&lt;$D$19,AD461&lt;1),1,0)),0))</f>
        <v/>
      </c>
      <c r="AH461">
        <f>IFERROR(IF(V32="Supercritical",MAX($D$16,IFERROR(L461,MAX($D$16,POWER((ABS(K461)^2)/($I$5*MAX(F461,0.1)^2),1/3)))),IF(V32="Subcritical",MAX($D$16,IFERROR(W461,MAX($D$16,POWER((ABS(K461)^2)/($I$5*MAX(F461,0.1)^2),1/3)))),IF(AND(IFERROR(V461,0)=1,IFERROR(AG461,0)=1),IF(IFERROR(T461,-1E99)&gt;=IFERROR(AE461,-1E99),MAX($D$16,IFERROR(L461,MAX($D$16,POWER((ABS(K461)^2)/($I$5*MAX(F461,0.1)^2),1/3)))),MAX($D$16,IFERROR(W461,MAX($D$16,POWER((ABS(K461)^2)/($I$5*MAX(F461,0.1)^2),1/3))))),IF(IFERROR(V461,0)=1,MAX($D$16,IFERROR(L461,MAX($D$16,POWER((ABS(K461)^2)/($I$5*MAX(F461,0.1)^2),1/3)))),IF(IFERROR(AG461,0)=1,MAX($D$16,IFERROR(W461,MAX($D$16,POWER((ABS(K461)^2)/($I$5*MAX(F461,0.1)^2),1/3)))),MAX($D$16,POWER((ABS(K461)^2)/($I$5*MAX(F461,0.1)^2),1/3))))))),MAX($D$16,POWER((ABS(K461)^2)/($I$5*MAX(F461,0.1)^2),1/3)))</f>
        <v/>
      </c>
      <c r="AI461">
        <f>E461+AH461</f>
        <v/>
      </c>
      <c r="AJ461">
        <f>AI461+((ABS(K461)/MAX(((F461)+(G461)*(AH461))*(AH461),1E-6))^2)/(2*$I$5)</f>
        <v/>
      </c>
      <c r="AM461" t="n">
        <v>0</v>
      </c>
      <c r="AN461" t="n">
        <v>0</v>
      </c>
      <c r="AO461">
        <f>AM461+AN461</f>
        <v/>
      </c>
      <c r="AP461">
        <f>AP460+AO461</f>
        <v/>
      </c>
      <c r="AQ461">
        <f>ABS(ABS(K461)/MAX(((F461)+(G461)*(AH461))*(AH461),1E-6))/SQRT($I$5*MAX((((F461)+(G461)*(AH461))*(AH461))/MAX((F461)+2*(G461)*(AH461),1E-6),1E-6))</f>
        <v/>
      </c>
      <c r="AR461">
        <f>IF(AQ461&lt;1,"Subcritical","Supercritical")</f>
        <v/>
      </c>
      <c r="AS461">
        <f>((ABS(K461)*$D$6)/(MAX(((F461)+(G461)*(AH461))*(AH461),1E-6)*MAX(((((F461)+(G461)*(AH461))*(AH461))/MAX((F461)+2*(AH461)*SQRT(1+(G461)^2),1E-6))^(2/3),1E-6)))^2</f>
        <v/>
      </c>
    </row>
    <row r="462">
      <c r="A462" t="n">
        <v>313</v>
      </c>
      <c r="B462" t="n">
        <v>311.896</v>
      </c>
      <c r="C462" t="n">
        <v>616293.527</v>
      </c>
      <c r="D462" t="n">
        <v>3097642.249</v>
      </c>
      <c r="E462" t="n">
        <v>632.4059999999999</v>
      </c>
      <c r="F462" t="n">
        <v>5.2</v>
      </c>
      <c r="G462" t="n">
        <v>0</v>
      </c>
      <c r="H462" t="inlineStr">
        <is>
          <t>Normal</t>
        </is>
      </c>
      <c r="I462" t="n">
        <v>0.078</v>
      </c>
      <c r="J462">
        <f>B462-B461</f>
        <v/>
      </c>
      <c r="K462">
        <f>MAX(0,K461-AO461)</f>
        <v/>
      </c>
      <c r="L462">
        <f>IF($D$20=0,IFERROR(L461,MAX($D$16,POWER((ABS(K462)^2)/($I$5*MAX(F462,0.1)^2),1/3))),IF(IFERROR(V461,0)=0,IFERROR(L461,MAX($D$16,POWER((ABS(K462)^2)/($I$5*MAX(F462,0.1)^2),1/3))),IF(OR(IFERROR(L462,0)=0,IFERROR(S461,0)&lt;1,IFERROR(S462,0)&lt;1),MAX($D$16,POWER((ABS(K462)^2)/($I$5*MAX(F462,0.1)^2),1/3)),IF(IFERROR(U462,0)&gt;0,MAX($D$16,IFERROR(L462,0)+((IFERROR(U462,0))*$D$18*IF((IFERROR(S462,0))&lt;1,1,-1))),IF(IFERROR(U462,0)&lt;0,IF(ABS((MAX($D$16,POWER((ABS(K462)^2)/($I$5*MAX(F462,0.1)^2),1/3)))-IFERROR(L462,0))&gt;$D$19,MAX($D$16,IF((MAX($D$16,POWER((ABS(K462)^2)/($I$5*MAX(F462,0.1)^2),1/3)))&gt;IFERROR(L462,0),MIN((MAX($D$16,POWER((ABS(K462)^2)/($I$5*MAX(F462,0.1)^2),1/3))),IFERROR(L462,0)+(MIN(ABS(IFERROR(U462,0))*$D$18,ABS((MAX($D$16,POWER((ABS(K462)^2)/($I$5*MAX(F462,0.1)^2),1/3)))-IFERROR(L462,0))))),MAX((MAX($D$16,POWER((ABS(K462)^2)/($I$5*MAX(F462,0.1)^2),1/3))),IFERROR(L462,0)-(MIN(ABS(IFERROR(U462,0))*$D$18,ABS((MAX($D$16,POWER((ABS(K462)^2)/($I$5*MAX(F462,0.1)^2),1/3)))-IFERROR(L462,0))))))),MAX($D$16,POWER((ABS(K462)^2)/($I$5*MAX(F462,0.1)^2),1/3))),MAX($D$16,IFERROR(L462,0)))))))</f>
        <v/>
      </c>
      <c r="M462">
        <f>((F462)+(G462)*(L462))*(L462)</f>
        <v/>
      </c>
      <c r="N462">
        <f>(((F462)+(G462)*(L462))*(L462))/MAX((F462)+2*(L462)*SQRT(1+(G462)^2),1E-6)</f>
        <v/>
      </c>
      <c r="O462">
        <f>ABS(K462)/MAX(((F462)+(G462)*(L462))*(L462),1E-6)</f>
        <v/>
      </c>
      <c r="P462">
        <f>E462+L462</f>
        <v/>
      </c>
      <c r="Q462">
        <f>P462+((ABS(K462)/MAX(((F462)+(G462)*(L462))*(L462),1E-6))^2)/(2*$I$5)</f>
        <v/>
      </c>
      <c r="R462">
        <f>((ABS(K462)*$D$6)/(MAX(((F462)+(G462)*(L462))*(L462),1E-6)*MAX(((((F462)+(G462)*(L462))*(L462))/MAX((F462)+2*(L462)*SQRT(1+(G462)^2),1E-6))^(2/3),1E-6)))^2</f>
        <v/>
      </c>
      <c r="S462">
        <f>ABS(ABS(K462)/MAX(((F462)+(G462)*(L462))*(L462),1E-6))/SQRT($I$5*MAX((((F462)+(G462)*(L462))*(L462))/MAX((F462)+2*(G462)*(L462),1E-6),1E-6))</f>
        <v/>
      </c>
      <c r="T462">
        <f>((F462)*(L462)^2)/2+(G462)*(L462)^3/3+(ABS(K462)^2)/($I$5*MAX(((F462)+(G462)*(L462))*(L462),1E-6))</f>
        <v/>
      </c>
      <c r="U462">
        <f>IF($D$20=0,0,IFERROR(Q461-(((R461+R462)/2)*J462)-(IF(O461&gt;O462,$D$8*((O461^2-O462^2)/(2*$I$5)),$D$9*((O462^2-O461^2)/(2*$I$5)))+($D$10*(ABS(I462)/90)*(MAX(O461^2,O462^2)/(2*$I$5))))-Q462,0))</f>
        <v/>
      </c>
      <c r="V462">
        <f>IF($D$20=0,1,IFERROR(IF(ROUND(S462,3)=1,1,IF(AND(ABS(U462)&lt;$D$19,S462&gt;1),1,0)),0))</f>
        <v/>
      </c>
      <c r="W462">
        <f>IF($D$20=0,IFERROR(W463,MAX($D$16,POWER((ABS(K462)^2)/($I$5*MAX(F462,0.1)^2),1/3))),IF(IFERROR(AG463,0)=0,IFERROR(W463,MAX($D$16,POWER((ABS(K462)^2)/($I$5*MAX(F462,0.1)^2),1/3))),IF(OR(IFERROR(W462,0)=0,IFERROR(AD463,0)&gt;1),MAX($D$16,POWER((ABS(K462)^2)/($I$5*MAX(F462,0.1)^2),1/3)),IF(IFERROR(AF462,0)&gt;0,MAX($D$16,IFERROR(W462,0)+((IFERROR(AF462,0))*$D$18*IF((IFERROR(AD462,0))&lt;1,1,-1))),IF(IFERROR(AF462,0)&lt;0,IF(ABS((MAX($D$16,POWER((ABS(K462)^2)/($I$5*MAX(F462,0.1)^2),1/3)))-IFERROR(W462,0))&gt;$D$19,MAX($D$16,IF((MAX($D$16,POWER((ABS(K462)^2)/($I$5*MAX(F462,0.1)^2),1/3)))&gt;IFERROR(W462,0),MIN((MAX($D$16,POWER((ABS(K462)^2)/($I$5*MAX(F462,0.1)^2),1/3))),IFERROR(W462,0)+(MIN(ABS(IFERROR(AF462,0))*$D$18,ABS((MAX($D$16,POWER((ABS(K462)^2)/($I$5*MAX(F462,0.1)^2),1/3)))-IFERROR(W462,0))))),MAX((MAX($D$16,POWER((ABS(K462)^2)/($I$5*MAX(F462,0.1)^2),1/3))),IFERROR(W462,0)-(MIN(ABS(IFERROR(AF462,0))*$D$18,ABS((MAX($D$16,POWER((ABS(K462)^2)/($I$5*MAX(F462,0.1)^2),1/3)))-IFERROR(W462,0))))))),MAX($D$16,POWER((ABS(K462)^2)/($I$5*MAX(F462,0.1)^2),1/3))),MAX($D$16,IFERROR(W462,0)))))))</f>
        <v/>
      </c>
      <c r="X462">
        <f>((F462)+(G462)*(W462))*(W462)</f>
        <v/>
      </c>
      <c r="Y462">
        <f>(((F462)+(G462)*(W462))*(W462))/MAX((F462)+2*(W462)*SQRT(1+(G462)^2),1E-6)</f>
        <v/>
      </c>
      <c r="Z462">
        <f>ABS(K462)/MAX(((F462)+(G462)*(W462))*(W462),1E-6)</f>
        <v/>
      </c>
      <c r="AA462">
        <f>E462+W462</f>
        <v/>
      </c>
      <c r="AB462">
        <f>AA462+((ABS(K462)/MAX(((F462)+(G462)*(W462))*(W462),1E-6))^2)/(2*$I$5)</f>
        <v/>
      </c>
      <c r="AC462">
        <f>((ABS(K462)*$D$6)/(MAX(((F462)+(G462)*(W462))*(W462),1E-6)*MAX(((((F462)+(G462)*(W462))*(W462))/MAX((F462)+2*(W462)*SQRT(1+(G462)^2),1E-6))^(2/3),1E-6)))^2</f>
        <v/>
      </c>
      <c r="AD462">
        <f>ABS(ABS(K462)/MAX(((F462)+(G462)*(W462))*(W462),1E-6))/SQRT($I$5*MAX((((F462)+(G462)*(W462))*(W462))/MAX((F462)+2*(G462)*(W462),1E-6),1E-6))</f>
        <v/>
      </c>
      <c r="AE462">
        <f>((F462)*(W462)^2)/2+(G462)*(W462)^3/3+(ABS(K462)^2)/($I$5*MAX(((F462)+(G462)*(W462))*(W462),1E-6))</f>
        <v/>
      </c>
      <c r="AF462">
        <f>IF($D$20=0,0,IFERROR(AB463+(((AC462+AC463)/2)*J463)+(IF(Z462&gt;Z463,$D$8*((Z462^2-Z463^2)/(2*$I$5)),$D$9*((Z463^2-Z462^2)/(2*$I$5)))+($D$10*(ABS(I463)/90)*(MAX(Z462^2,Z463^2)/(2*$I$5))))-AB462,0))</f>
        <v/>
      </c>
      <c r="AG462">
        <f>IF($D$20=0,1,IFERROR(IF(ROUND(AD462,3)=1,1,IF(AND(ABS(AF462)&lt;$D$19,AD462&lt;1),1,0)),0))</f>
        <v/>
      </c>
      <c r="AH462">
        <f>IFERROR(IF(V32="Supercritical",MAX($D$16,IFERROR(L462,MAX($D$16,POWER((ABS(K462)^2)/($I$5*MAX(F462,0.1)^2),1/3)))),IF(V32="Subcritical",MAX($D$16,IFERROR(W462,MAX($D$16,POWER((ABS(K462)^2)/($I$5*MAX(F462,0.1)^2),1/3)))),IF(AND(IFERROR(V462,0)=1,IFERROR(AG462,0)=1),IF(IFERROR(T462,-1E99)&gt;=IFERROR(AE462,-1E99),MAX($D$16,IFERROR(L462,MAX($D$16,POWER((ABS(K462)^2)/($I$5*MAX(F462,0.1)^2),1/3)))),MAX($D$16,IFERROR(W462,MAX($D$16,POWER((ABS(K462)^2)/($I$5*MAX(F462,0.1)^2),1/3))))),IF(IFERROR(V462,0)=1,MAX($D$16,IFERROR(L462,MAX($D$16,POWER((ABS(K462)^2)/($I$5*MAX(F462,0.1)^2),1/3)))),IF(IFERROR(AG462,0)=1,MAX($D$16,IFERROR(W462,MAX($D$16,POWER((ABS(K462)^2)/($I$5*MAX(F462,0.1)^2),1/3)))),MAX($D$16,POWER((ABS(K462)^2)/($I$5*MAX(F462,0.1)^2),1/3))))))),MAX($D$16,POWER((ABS(K462)^2)/($I$5*MAX(F462,0.1)^2),1/3)))</f>
        <v/>
      </c>
      <c r="AI462">
        <f>E462+AH462</f>
        <v/>
      </c>
      <c r="AJ462">
        <f>AI462+((ABS(K462)/MAX(((F462)+(G462)*(AH462))*(AH462),1E-6))^2)/(2*$I$5)</f>
        <v/>
      </c>
      <c r="AM462" t="n">
        <v>0</v>
      </c>
      <c r="AN462" t="n">
        <v>0</v>
      </c>
      <c r="AO462">
        <f>AM462+AN462</f>
        <v/>
      </c>
      <c r="AP462">
        <f>AP461+AO462</f>
        <v/>
      </c>
      <c r="AQ462">
        <f>ABS(ABS(K462)/MAX(((F462)+(G462)*(AH462))*(AH462),1E-6))/SQRT($I$5*MAX((((F462)+(G462)*(AH462))*(AH462))/MAX((F462)+2*(G462)*(AH462),1E-6),1E-6))</f>
        <v/>
      </c>
      <c r="AR462">
        <f>IF(AQ462&lt;1,"Subcritical","Supercritical")</f>
        <v/>
      </c>
      <c r="AS462">
        <f>((ABS(K462)*$D$6)/(MAX(((F462)+(G462)*(AH462))*(AH462),1E-6)*MAX(((((F462)+(G462)*(AH462))*(AH462))/MAX((F462)+2*(AH462)*SQRT(1+(G462)^2),1E-6))^(2/3),1E-6)))^2</f>
        <v/>
      </c>
    </row>
    <row r="463">
      <c r="A463" t="n">
        <v>314</v>
      </c>
      <c r="B463" t="n">
        <v>312.896</v>
      </c>
      <c r="C463" t="n">
        <v>616293.052</v>
      </c>
      <c r="D463" t="n">
        <v>3097641.369</v>
      </c>
      <c r="E463" t="n">
        <v>632.4055</v>
      </c>
      <c r="F463" t="n">
        <v>5.2</v>
      </c>
      <c r="G463" t="n">
        <v>0</v>
      </c>
      <c r="H463" t="inlineStr">
        <is>
          <t>Normal</t>
        </is>
      </c>
      <c r="I463" t="n">
        <v>0.05</v>
      </c>
      <c r="J463">
        <f>B463-B462</f>
        <v/>
      </c>
      <c r="K463">
        <f>MAX(0,K462-AO462)</f>
        <v/>
      </c>
      <c r="L463">
        <f>IF($D$20=0,IFERROR(L462,MAX($D$16,POWER((ABS(K463)^2)/($I$5*MAX(F463,0.1)^2),1/3))),IF(IFERROR(V462,0)=0,IFERROR(L462,MAX($D$16,POWER((ABS(K463)^2)/($I$5*MAX(F463,0.1)^2),1/3))),IF(OR(IFERROR(L463,0)=0,IFERROR(S462,0)&lt;1,IFERROR(S463,0)&lt;1),MAX($D$16,POWER((ABS(K463)^2)/($I$5*MAX(F463,0.1)^2),1/3)),IF(IFERROR(U463,0)&gt;0,MAX($D$16,IFERROR(L463,0)+((IFERROR(U463,0))*$D$18*IF((IFERROR(S463,0))&lt;1,1,-1))),IF(IFERROR(U463,0)&lt;0,IF(ABS((MAX($D$16,POWER((ABS(K463)^2)/($I$5*MAX(F463,0.1)^2),1/3)))-IFERROR(L463,0))&gt;$D$19,MAX($D$16,IF((MAX($D$16,POWER((ABS(K463)^2)/($I$5*MAX(F463,0.1)^2),1/3)))&gt;IFERROR(L463,0),MIN((MAX($D$16,POWER((ABS(K463)^2)/($I$5*MAX(F463,0.1)^2),1/3))),IFERROR(L463,0)+(MIN(ABS(IFERROR(U463,0))*$D$18,ABS((MAX($D$16,POWER((ABS(K463)^2)/($I$5*MAX(F463,0.1)^2),1/3)))-IFERROR(L463,0))))),MAX((MAX($D$16,POWER((ABS(K463)^2)/($I$5*MAX(F463,0.1)^2),1/3))),IFERROR(L463,0)-(MIN(ABS(IFERROR(U463,0))*$D$18,ABS((MAX($D$16,POWER((ABS(K463)^2)/($I$5*MAX(F463,0.1)^2),1/3)))-IFERROR(L463,0))))))),MAX($D$16,POWER((ABS(K463)^2)/($I$5*MAX(F463,0.1)^2),1/3))),MAX($D$16,IFERROR(L463,0)))))))</f>
        <v/>
      </c>
      <c r="M463">
        <f>((F463)+(G463)*(L463))*(L463)</f>
        <v/>
      </c>
      <c r="N463">
        <f>(((F463)+(G463)*(L463))*(L463))/MAX((F463)+2*(L463)*SQRT(1+(G463)^2),1E-6)</f>
        <v/>
      </c>
      <c r="O463">
        <f>ABS(K463)/MAX(((F463)+(G463)*(L463))*(L463),1E-6)</f>
        <v/>
      </c>
      <c r="P463">
        <f>E463+L463</f>
        <v/>
      </c>
      <c r="Q463">
        <f>P463+((ABS(K463)/MAX(((F463)+(G463)*(L463))*(L463),1E-6))^2)/(2*$I$5)</f>
        <v/>
      </c>
      <c r="R463">
        <f>((ABS(K463)*$D$6)/(MAX(((F463)+(G463)*(L463))*(L463),1E-6)*MAX(((((F463)+(G463)*(L463))*(L463))/MAX((F463)+2*(L463)*SQRT(1+(G463)^2),1E-6))^(2/3),1E-6)))^2</f>
        <v/>
      </c>
      <c r="S463">
        <f>ABS(ABS(K463)/MAX(((F463)+(G463)*(L463))*(L463),1E-6))/SQRT($I$5*MAX((((F463)+(G463)*(L463))*(L463))/MAX((F463)+2*(G463)*(L463),1E-6),1E-6))</f>
        <v/>
      </c>
      <c r="T463">
        <f>((F463)*(L463)^2)/2+(G463)*(L463)^3/3+(ABS(K463)^2)/($I$5*MAX(((F463)+(G463)*(L463))*(L463),1E-6))</f>
        <v/>
      </c>
      <c r="U463">
        <f>IF($D$20=0,0,IFERROR(Q462-(((R462+R463)/2)*J463)-(IF(O462&gt;O463,$D$8*((O462^2-O463^2)/(2*$I$5)),$D$9*((O463^2-O462^2)/(2*$I$5)))+($D$10*(ABS(I463)/90)*(MAX(O462^2,O463^2)/(2*$I$5))))-Q463,0))</f>
        <v/>
      </c>
      <c r="V463">
        <f>IF($D$20=0,1,IFERROR(IF(ROUND(S463,3)=1,1,IF(AND(ABS(U463)&lt;$D$19,S463&gt;1),1,0)),0))</f>
        <v/>
      </c>
      <c r="W463">
        <f>IF($D$20=0,IFERROR(W464,MAX($D$16,POWER((ABS(K463)^2)/($I$5*MAX(F463,0.1)^2),1/3))),IF(IFERROR(AG464,0)=0,IFERROR(W464,MAX($D$16,POWER((ABS(K463)^2)/($I$5*MAX(F463,0.1)^2),1/3))),IF(OR(IFERROR(W463,0)=0,IFERROR(AD464,0)&gt;1),MAX($D$16,POWER((ABS(K463)^2)/($I$5*MAX(F463,0.1)^2),1/3)),IF(IFERROR(AF463,0)&gt;0,MAX($D$16,IFERROR(W463,0)+((IFERROR(AF463,0))*$D$18*IF((IFERROR(AD463,0))&lt;1,1,-1))),IF(IFERROR(AF463,0)&lt;0,IF(ABS((MAX($D$16,POWER((ABS(K463)^2)/($I$5*MAX(F463,0.1)^2),1/3)))-IFERROR(W463,0))&gt;$D$19,MAX($D$16,IF((MAX($D$16,POWER((ABS(K463)^2)/($I$5*MAX(F463,0.1)^2),1/3)))&gt;IFERROR(W463,0),MIN((MAX($D$16,POWER((ABS(K463)^2)/($I$5*MAX(F463,0.1)^2),1/3))),IFERROR(W463,0)+(MIN(ABS(IFERROR(AF463,0))*$D$18,ABS((MAX($D$16,POWER((ABS(K463)^2)/($I$5*MAX(F463,0.1)^2),1/3)))-IFERROR(W463,0))))),MAX((MAX($D$16,POWER((ABS(K463)^2)/($I$5*MAX(F463,0.1)^2),1/3))),IFERROR(W463,0)-(MIN(ABS(IFERROR(AF463,0))*$D$18,ABS((MAX($D$16,POWER((ABS(K463)^2)/($I$5*MAX(F463,0.1)^2),1/3)))-IFERROR(W463,0))))))),MAX($D$16,POWER((ABS(K463)^2)/($I$5*MAX(F463,0.1)^2),1/3))),MAX($D$16,IFERROR(W463,0)))))))</f>
        <v/>
      </c>
      <c r="X463">
        <f>((F463)+(G463)*(W463))*(W463)</f>
        <v/>
      </c>
      <c r="Y463">
        <f>(((F463)+(G463)*(W463))*(W463))/MAX((F463)+2*(W463)*SQRT(1+(G463)^2),1E-6)</f>
        <v/>
      </c>
      <c r="Z463">
        <f>ABS(K463)/MAX(((F463)+(G463)*(W463))*(W463),1E-6)</f>
        <v/>
      </c>
      <c r="AA463">
        <f>E463+W463</f>
        <v/>
      </c>
      <c r="AB463">
        <f>AA463+((ABS(K463)/MAX(((F463)+(G463)*(W463))*(W463),1E-6))^2)/(2*$I$5)</f>
        <v/>
      </c>
      <c r="AC463">
        <f>((ABS(K463)*$D$6)/(MAX(((F463)+(G463)*(W463))*(W463),1E-6)*MAX(((((F463)+(G463)*(W463))*(W463))/MAX((F463)+2*(W463)*SQRT(1+(G463)^2),1E-6))^(2/3),1E-6)))^2</f>
        <v/>
      </c>
      <c r="AD463">
        <f>ABS(ABS(K463)/MAX(((F463)+(G463)*(W463))*(W463),1E-6))/SQRT($I$5*MAX((((F463)+(G463)*(W463))*(W463))/MAX((F463)+2*(G463)*(W463),1E-6),1E-6))</f>
        <v/>
      </c>
      <c r="AE463">
        <f>((F463)*(W463)^2)/2+(G463)*(W463)^3/3+(ABS(K463)^2)/($I$5*MAX(((F463)+(G463)*(W463))*(W463),1E-6))</f>
        <v/>
      </c>
      <c r="AF463">
        <f>IF($D$20=0,0,IFERROR(AB464+(((AC463+AC464)/2)*J464)+(IF(Z463&gt;Z464,$D$8*((Z463^2-Z464^2)/(2*$I$5)),$D$9*((Z464^2-Z463^2)/(2*$I$5)))+($D$10*(ABS(I464)/90)*(MAX(Z463^2,Z464^2)/(2*$I$5))))-AB463,0))</f>
        <v/>
      </c>
      <c r="AG463">
        <f>IF($D$20=0,1,IFERROR(IF(ROUND(AD463,3)=1,1,IF(AND(ABS(AF463)&lt;$D$19,AD463&lt;1),1,0)),0))</f>
        <v/>
      </c>
      <c r="AH463">
        <f>IFERROR(IF(V32="Supercritical",MAX($D$16,IFERROR(L463,MAX($D$16,POWER((ABS(K463)^2)/($I$5*MAX(F463,0.1)^2),1/3)))),IF(V32="Subcritical",MAX($D$16,IFERROR(W463,MAX($D$16,POWER((ABS(K463)^2)/($I$5*MAX(F463,0.1)^2),1/3)))),IF(AND(IFERROR(V463,0)=1,IFERROR(AG463,0)=1),IF(IFERROR(T463,-1E99)&gt;=IFERROR(AE463,-1E99),MAX($D$16,IFERROR(L463,MAX($D$16,POWER((ABS(K463)^2)/($I$5*MAX(F463,0.1)^2),1/3)))),MAX($D$16,IFERROR(W463,MAX($D$16,POWER((ABS(K463)^2)/($I$5*MAX(F463,0.1)^2),1/3))))),IF(IFERROR(V463,0)=1,MAX($D$16,IFERROR(L463,MAX($D$16,POWER((ABS(K463)^2)/($I$5*MAX(F463,0.1)^2),1/3)))),IF(IFERROR(AG463,0)=1,MAX($D$16,IFERROR(W463,MAX($D$16,POWER((ABS(K463)^2)/($I$5*MAX(F463,0.1)^2),1/3)))),MAX($D$16,POWER((ABS(K463)^2)/($I$5*MAX(F463,0.1)^2),1/3))))))),MAX($D$16,POWER((ABS(K463)^2)/($I$5*MAX(F463,0.1)^2),1/3)))</f>
        <v/>
      </c>
      <c r="AI463">
        <f>E463+AH463</f>
        <v/>
      </c>
      <c r="AJ463">
        <f>AI463+((ABS(K463)/MAX(((F463)+(G463)*(AH463))*(AH463),1E-6))^2)/(2*$I$5)</f>
        <v/>
      </c>
      <c r="AM463" t="n">
        <v>0</v>
      </c>
      <c r="AN463" t="n">
        <v>0</v>
      </c>
      <c r="AO463">
        <f>AM463+AN463</f>
        <v/>
      </c>
      <c r="AP463">
        <f>AP462+AO463</f>
        <v/>
      </c>
      <c r="AQ463">
        <f>ABS(ABS(K463)/MAX(((F463)+(G463)*(AH463))*(AH463),1E-6))/SQRT($I$5*MAX((((F463)+(G463)*(AH463))*(AH463))/MAX((F463)+2*(G463)*(AH463),1E-6),1E-6))</f>
        <v/>
      </c>
      <c r="AR463">
        <f>IF(AQ463&lt;1,"Subcritical","Supercritical")</f>
        <v/>
      </c>
      <c r="AS463">
        <f>((ABS(K463)*$D$6)/(MAX(((F463)+(G463)*(AH463))*(AH463),1E-6)*MAX(((((F463)+(G463)*(AH463))*(AH463))/MAX((F463)+2*(AH463)*SQRT(1+(G463)^2),1E-6))^(2/3),1E-6)))^2</f>
        <v/>
      </c>
    </row>
    <row r="464">
      <c r="A464" t="n">
        <v>315</v>
      </c>
      <c r="B464" t="n">
        <v>313.895</v>
      </c>
      <c r="C464" t="n">
        <v>616292.578</v>
      </c>
      <c r="D464" t="n">
        <v>3097640.489</v>
      </c>
      <c r="E464" t="n">
        <v>632.405</v>
      </c>
      <c r="F464" t="n">
        <v>5.2</v>
      </c>
      <c r="G464" t="n">
        <v>0</v>
      </c>
      <c r="H464" t="inlineStr">
        <is>
          <t>Normal</t>
        </is>
      </c>
      <c r="I464" t="n">
        <v>0.027</v>
      </c>
      <c r="J464">
        <f>B464-B463</f>
        <v/>
      </c>
      <c r="K464">
        <f>MAX(0,K463-AO463)</f>
        <v/>
      </c>
      <c r="L464">
        <f>IF($D$20=0,IFERROR(L463,MAX($D$16,POWER((ABS(K464)^2)/($I$5*MAX(F464,0.1)^2),1/3))),IF(IFERROR(V463,0)=0,IFERROR(L463,MAX($D$16,POWER((ABS(K464)^2)/($I$5*MAX(F464,0.1)^2),1/3))),IF(OR(IFERROR(L464,0)=0,IFERROR(S463,0)&lt;1,IFERROR(S464,0)&lt;1),MAX($D$16,POWER((ABS(K464)^2)/($I$5*MAX(F464,0.1)^2),1/3)),IF(IFERROR(U464,0)&gt;0,MAX($D$16,IFERROR(L464,0)+((IFERROR(U464,0))*$D$18*IF((IFERROR(S464,0))&lt;1,1,-1))),IF(IFERROR(U464,0)&lt;0,IF(ABS((MAX($D$16,POWER((ABS(K464)^2)/($I$5*MAX(F464,0.1)^2),1/3)))-IFERROR(L464,0))&gt;$D$19,MAX($D$16,IF((MAX($D$16,POWER((ABS(K464)^2)/($I$5*MAX(F464,0.1)^2),1/3)))&gt;IFERROR(L464,0),MIN((MAX($D$16,POWER((ABS(K464)^2)/($I$5*MAX(F464,0.1)^2),1/3))),IFERROR(L464,0)+(MIN(ABS(IFERROR(U464,0))*$D$18,ABS((MAX($D$16,POWER((ABS(K464)^2)/($I$5*MAX(F464,0.1)^2),1/3)))-IFERROR(L464,0))))),MAX((MAX($D$16,POWER((ABS(K464)^2)/($I$5*MAX(F464,0.1)^2),1/3))),IFERROR(L464,0)-(MIN(ABS(IFERROR(U464,0))*$D$18,ABS((MAX($D$16,POWER((ABS(K464)^2)/($I$5*MAX(F464,0.1)^2),1/3)))-IFERROR(L464,0))))))),MAX($D$16,POWER((ABS(K464)^2)/($I$5*MAX(F464,0.1)^2),1/3))),MAX($D$16,IFERROR(L464,0)))))))</f>
        <v/>
      </c>
      <c r="M464">
        <f>((F464)+(G464)*(L464))*(L464)</f>
        <v/>
      </c>
      <c r="N464">
        <f>(((F464)+(G464)*(L464))*(L464))/MAX((F464)+2*(L464)*SQRT(1+(G464)^2),1E-6)</f>
        <v/>
      </c>
      <c r="O464">
        <f>ABS(K464)/MAX(((F464)+(G464)*(L464))*(L464),1E-6)</f>
        <v/>
      </c>
      <c r="P464">
        <f>E464+L464</f>
        <v/>
      </c>
      <c r="Q464">
        <f>P464+((ABS(K464)/MAX(((F464)+(G464)*(L464))*(L464),1E-6))^2)/(2*$I$5)</f>
        <v/>
      </c>
      <c r="R464">
        <f>((ABS(K464)*$D$6)/(MAX(((F464)+(G464)*(L464))*(L464),1E-6)*MAX(((((F464)+(G464)*(L464))*(L464))/MAX((F464)+2*(L464)*SQRT(1+(G464)^2),1E-6))^(2/3),1E-6)))^2</f>
        <v/>
      </c>
      <c r="S464">
        <f>ABS(ABS(K464)/MAX(((F464)+(G464)*(L464))*(L464),1E-6))/SQRT($I$5*MAX((((F464)+(G464)*(L464))*(L464))/MAX((F464)+2*(G464)*(L464),1E-6),1E-6))</f>
        <v/>
      </c>
      <c r="T464">
        <f>((F464)*(L464)^2)/2+(G464)*(L464)^3/3+(ABS(K464)^2)/($I$5*MAX(((F464)+(G464)*(L464))*(L464),1E-6))</f>
        <v/>
      </c>
      <c r="U464">
        <f>IF($D$20=0,0,IFERROR(Q463-(((R463+R464)/2)*J464)-(IF(O463&gt;O464,$D$8*((O463^2-O464^2)/(2*$I$5)),$D$9*((O464^2-O463^2)/(2*$I$5)))+($D$10*(ABS(I464)/90)*(MAX(O463^2,O464^2)/(2*$I$5))))-Q464,0))</f>
        <v/>
      </c>
      <c r="V464">
        <f>IF($D$20=0,1,IFERROR(IF(ROUND(S464,3)=1,1,IF(AND(ABS(U464)&lt;$D$19,S464&gt;1),1,0)),0))</f>
        <v/>
      </c>
      <c r="W464">
        <f>IF($D$20=0,IFERROR(W465,MAX($D$16,POWER((ABS(K464)^2)/($I$5*MAX(F464,0.1)^2),1/3))),IF(IFERROR(AG465,0)=0,IFERROR(W465,MAX($D$16,POWER((ABS(K464)^2)/($I$5*MAX(F464,0.1)^2),1/3))),IF(OR(IFERROR(W464,0)=0,IFERROR(AD465,0)&gt;1),MAX($D$16,POWER((ABS(K464)^2)/($I$5*MAX(F464,0.1)^2),1/3)),IF(IFERROR(AF464,0)&gt;0,MAX($D$16,IFERROR(W464,0)+((IFERROR(AF464,0))*$D$18*IF((IFERROR(AD464,0))&lt;1,1,-1))),IF(IFERROR(AF464,0)&lt;0,IF(ABS((MAX($D$16,POWER((ABS(K464)^2)/($I$5*MAX(F464,0.1)^2),1/3)))-IFERROR(W464,0))&gt;$D$19,MAX($D$16,IF((MAX($D$16,POWER((ABS(K464)^2)/($I$5*MAX(F464,0.1)^2),1/3)))&gt;IFERROR(W464,0),MIN((MAX($D$16,POWER((ABS(K464)^2)/($I$5*MAX(F464,0.1)^2),1/3))),IFERROR(W464,0)+(MIN(ABS(IFERROR(AF464,0))*$D$18,ABS((MAX($D$16,POWER((ABS(K464)^2)/($I$5*MAX(F464,0.1)^2),1/3)))-IFERROR(W464,0))))),MAX((MAX($D$16,POWER((ABS(K464)^2)/($I$5*MAX(F464,0.1)^2),1/3))),IFERROR(W464,0)-(MIN(ABS(IFERROR(AF464,0))*$D$18,ABS((MAX($D$16,POWER((ABS(K464)^2)/($I$5*MAX(F464,0.1)^2),1/3)))-IFERROR(W464,0))))))),MAX($D$16,POWER((ABS(K464)^2)/($I$5*MAX(F464,0.1)^2),1/3))),MAX($D$16,IFERROR(W464,0)))))))</f>
        <v/>
      </c>
      <c r="X464">
        <f>((F464)+(G464)*(W464))*(W464)</f>
        <v/>
      </c>
      <c r="Y464">
        <f>(((F464)+(G464)*(W464))*(W464))/MAX((F464)+2*(W464)*SQRT(1+(G464)^2),1E-6)</f>
        <v/>
      </c>
      <c r="Z464">
        <f>ABS(K464)/MAX(((F464)+(G464)*(W464))*(W464),1E-6)</f>
        <v/>
      </c>
      <c r="AA464">
        <f>E464+W464</f>
        <v/>
      </c>
      <c r="AB464">
        <f>AA464+((ABS(K464)/MAX(((F464)+(G464)*(W464))*(W464),1E-6))^2)/(2*$I$5)</f>
        <v/>
      </c>
      <c r="AC464">
        <f>((ABS(K464)*$D$6)/(MAX(((F464)+(G464)*(W464))*(W464),1E-6)*MAX(((((F464)+(G464)*(W464))*(W464))/MAX((F464)+2*(W464)*SQRT(1+(G464)^2),1E-6))^(2/3),1E-6)))^2</f>
        <v/>
      </c>
      <c r="AD464">
        <f>ABS(ABS(K464)/MAX(((F464)+(G464)*(W464))*(W464),1E-6))/SQRT($I$5*MAX((((F464)+(G464)*(W464))*(W464))/MAX((F464)+2*(G464)*(W464),1E-6),1E-6))</f>
        <v/>
      </c>
      <c r="AE464">
        <f>((F464)*(W464)^2)/2+(G464)*(W464)^3/3+(ABS(K464)^2)/($I$5*MAX(((F464)+(G464)*(W464))*(W464),1E-6))</f>
        <v/>
      </c>
      <c r="AF464">
        <f>IF($D$20=0,0,IFERROR(AB465+(((AC464+AC465)/2)*J465)+(IF(Z464&gt;Z465,$D$8*((Z464^2-Z465^2)/(2*$I$5)),$D$9*((Z465^2-Z464^2)/(2*$I$5)))+($D$10*(ABS(I465)/90)*(MAX(Z464^2,Z465^2)/(2*$I$5))))-AB464,0))</f>
        <v/>
      </c>
      <c r="AG464">
        <f>IF($D$20=0,1,IFERROR(IF(ROUND(AD464,3)=1,1,IF(AND(ABS(AF464)&lt;$D$19,AD464&lt;1),1,0)),0))</f>
        <v/>
      </c>
      <c r="AH464">
        <f>IFERROR(IF(V32="Supercritical",MAX($D$16,IFERROR(L464,MAX($D$16,POWER((ABS(K464)^2)/($I$5*MAX(F464,0.1)^2),1/3)))),IF(V32="Subcritical",MAX($D$16,IFERROR(W464,MAX($D$16,POWER((ABS(K464)^2)/($I$5*MAX(F464,0.1)^2),1/3)))),IF(AND(IFERROR(V464,0)=1,IFERROR(AG464,0)=1),IF(IFERROR(T464,-1E99)&gt;=IFERROR(AE464,-1E99),MAX($D$16,IFERROR(L464,MAX($D$16,POWER((ABS(K464)^2)/($I$5*MAX(F464,0.1)^2),1/3)))),MAX($D$16,IFERROR(W464,MAX($D$16,POWER((ABS(K464)^2)/($I$5*MAX(F464,0.1)^2),1/3))))),IF(IFERROR(V464,0)=1,MAX($D$16,IFERROR(L464,MAX($D$16,POWER((ABS(K464)^2)/($I$5*MAX(F464,0.1)^2),1/3)))),IF(IFERROR(AG464,0)=1,MAX($D$16,IFERROR(W464,MAX($D$16,POWER((ABS(K464)^2)/($I$5*MAX(F464,0.1)^2),1/3)))),MAX($D$16,POWER((ABS(K464)^2)/($I$5*MAX(F464,0.1)^2),1/3))))))),MAX($D$16,POWER((ABS(K464)^2)/($I$5*MAX(F464,0.1)^2),1/3)))</f>
        <v/>
      </c>
      <c r="AI464">
        <f>E464+AH464</f>
        <v/>
      </c>
      <c r="AJ464">
        <f>AI464+((ABS(K464)/MAX(((F464)+(G464)*(AH464))*(AH464),1E-6))^2)/(2*$I$5)</f>
        <v/>
      </c>
      <c r="AM464" t="n">
        <v>0</v>
      </c>
      <c r="AN464" t="n">
        <v>0</v>
      </c>
      <c r="AO464">
        <f>AM464+AN464</f>
        <v/>
      </c>
      <c r="AP464">
        <f>AP463+AO464</f>
        <v/>
      </c>
      <c r="AQ464">
        <f>ABS(ABS(K464)/MAX(((F464)+(G464)*(AH464))*(AH464),1E-6))/SQRT($I$5*MAX((((F464)+(G464)*(AH464))*(AH464))/MAX((F464)+2*(G464)*(AH464),1E-6),1E-6))</f>
        <v/>
      </c>
      <c r="AR464">
        <f>IF(AQ464&lt;1,"Subcritical","Supercritical")</f>
        <v/>
      </c>
      <c r="AS464">
        <f>((ABS(K464)*$D$6)/(MAX(((F464)+(G464)*(AH464))*(AH464),1E-6)*MAX(((((F464)+(G464)*(AH464))*(AH464))/MAX((F464)+2*(AH464)*SQRT(1+(G464)^2),1E-6))^(2/3),1E-6)))^2</f>
        <v/>
      </c>
    </row>
    <row r="465">
      <c r="A465" t="n">
        <v>316</v>
      </c>
      <c r="B465" t="n">
        <v>314.895</v>
      </c>
      <c r="C465" t="n">
        <v>616292.1040000001</v>
      </c>
      <c r="D465" t="n">
        <v>3097639.608</v>
      </c>
      <c r="E465" t="n">
        <v>632.4045</v>
      </c>
      <c r="F465" t="n">
        <v>5.2</v>
      </c>
      <c r="G465" t="n">
        <v>0</v>
      </c>
      <c r="H465" t="inlineStr">
        <is>
          <t>Normal</t>
        </is>
      </c>
      <c r="I465" t="n">
        <v>0.027</v>
      </c>
      <c r="J465">
        <f>B465-B464</f>
        <v/>
      </c>
      <c r="K465">
        <f>MAX(0,K464-AO464)</f>
        <v/>
      </c>
      <c r="L465">
        <f>IF($D$20=0,IFERROR(L464,MAX($D$16,POWER((ABS(K465)^2)/($I$5*MAX(F465,0.1)^2),1/3))),IF(IFERROR(V464,0)=0,IFERROR(L464,MAX($D$16,POWER((ABS(K465)^2)/($I$5*MAX(F465,0.1)^2),1/3))),IF(OR(IFERROR(L465,0)=0,IFERROR(S464,0)&lt;1,IFERROR(S465,0)&lt;1),MAX($D$16,POWER((ABS(K465)^2)/($I$5*MAX(F465,0.1)^2),1/3)),IF(IFERROR(U465,0)&gt;0,MAX($D$16,IFERROR(L465,0)+((IFERROR(U465,0))*$D$18*IF((IFERROR(S465,0))&lt;1,1,-1))),IF(IFERROR(U465,0)&lt;0,IF(ABS((MAX($D$16,POWER((ABS(K465)^2)/($I$5*MAX(F465,0.1)^2),1/3)))-IFERROR(L465,0))&gt;$D$19,MAX($D$16,IF((MAX($D$16,POWER((ABS(K465)^2)/($I$5*MAX(F465,0.1)^2),1/3)))&gt;IFERROR(L465,0),MIN((MAX($D$16,POWER((ABS(K465)^2)/($I$5*MAX(F465,0.1)^2),1/3))),IFERROR(L465,0)+(MIN(ABS(IFERROR(U465,0))*$D$18,ABS((MAX($D$16,POWER((ABS(K465)^2)/($I$5*MAX(F465,0.1)^2),1/3)))-IFERROR(L465,0))))),MAX((MAX($D$16,POWER((ABS(K465)^2)/($I$5*MAX(F465,0.1)^2),1/3))),IFERROR(L465,0)-(MIN(ABS(IFERROR(U465,0))*$D$18,ABS((MAX($D$16,POWER((ABS(K465)^2)/($I$5*MAX(F465,0.1)^2),1/3)))-IFERROR(L465,0))))))),MAX($D$16,POWER((ABS(K465)^2)/($I$5*MAX(F465,0.1)^2),1/3))),MAX($D$16,IFERROR(L465,0)))))))</f>
        <v/>
      </c>
      <c r="M465">
        <f>((F465)+(G465)*(L465))*(L465)</f>
        <v/>
      </c>
      <c r="N465">
        <f>(((F465)+(G465)*(L465))*(L465))/MAX((F465)+2*(L465)*SQRT(1+(G465)^2),1E-6)</f>
        <v/>
      </c>
      <c r="O465">
        <f>ABS(K465)/MAX(((F465)+(G465)*(L465))*(L465),1E-6)</f>
        <v/>
      </c>
      <c r="P465">
        <f>E465+L465</f>
        <v/>
      </c>
      <c r="Q465">
        <f>P465+((ABS(K465)/MAX(((F465)+(G465)*(L465))*(L465),1E-6))^2)/(2*$I$5)</f>
        <v/>
      </c>
      <c r="R465">
        <f>((ABS(K465)*$D$6)/(MAX(((F465)+(G465)*(L465))*(L465),1E-6)*MAX(((((F465)+(G465)*(L465))*(L465))/MAX((F465)+2*(L465)*SQRT(1+(G465)^2),1E-6))^(2/3),1E-6)))^2</f>
        <v/>
      </c>
      <c r="S465">
        <f>ABS(ABS(K465)/MAX(((F465)+(G465)*(L465))*(L465),1E-6))/SQRT($I$5*MAX((((F465)+(G465)*(L465))*(L465))/MAX((F465)+2*(G465)*(L465),1E-6),1E-6))</f>
        <v/>
      </c>
      <c r="T465">
        <f>((F465)*(L465)^2)/2+(G465)*(L465)^3/3+(ABS(K465)^2)/($I$5*MAX(((F465)+(G465)*(L465))*(L465),1E-6))</f>
        <v/>
      </c>
      <c r="U465">
        <f>IF($D$20=0,0,IFERROR(Q464-(((R464+R465)/2)*J465)-(IF(O464&gt;O465,$D$8*((O464^2-O465^2)/(2*$I$5)),$D$9*((O465^2-O464^2)/(2*$I$5)))+($D$10*(ABS(I465)/90)*(MAX(O464^2,O465^2)/(2*$I$5))))-Q465,0))</f>
        <v/>
      </c>
      <c r="V465">
        <f>IF($D$20=0,1,IFERROR(IF(ROUND(S465,3)=1,1,IF(AND(ABS(U465)&lt;$D$19,S465&gt;1),1,0)),0))</f>
        <v/>
      </c>
      <c r="W465">
        <f>IF($D$20=0,IFERROR(W466,MAX($D$16,POWER((ABS(K465)^2)/($I$5*MAX(F465,0.1)^2),1/3))),IF(IFERROR(AG466,0)=0,IFERROR(W466,MAX($D$16,POWER((ABS(K465)^2)/($I$5*MAX(F465,0.1)^2),1/3))),IF(OR(IFERROR(W465,0)=0,IFERROR(AD466,0)&gt;1),MAX($D$16,POWER((ABS(K465)^2)/($I$5*MAX(F465,0.1)^2),1/3)),IF(IFERROR(AF465,0)&gt;0,MAX($D$16,IFERROR(W465,0)+((IFERROR(AF465,0))*$D$18*IF((IFERROR(AD465,0))&lt;1,1,-1))),IF(IFERROR(AF465,0)&lt;0,IF(ABS((MAX($D$16,POWER((ABS(K465)^2)/($I$5*MAX(F465,0.1)^2),1/3)))-IFERROR(W465,0))&gt;$D$19,MAX($D$16,IF((MAX($D$16,POWER((ABS(K465)^2)/($I$5*MAX(F465,0.1)^2),1/3)))&gt;IFERROR(W465,0),MIN((MAX($D$16,POWER((ABS(K465)^2)/($I$5*MAX(F465,0.1)^2),1/3))),IFERROR(W465,0)+(MIN(ABS(IFERROR(AF465,0))*$D$18,ABS((MAX($D$16,POWER((ABS(K465)^2)/($I$5*MAX(F465,0.1)^2),1/3)))-IFERROR(W465,0))))),MAX((MAX($D$16,POWER((ABS(K465)^2)/($I$5*MAX(F465,0.1)^2),1/3))),IFERROR(W465,0)-(MIN(ABS(IFERROR(AF465,0))*$D$18,ABS((MAX($D$16,POWER((ABS(K465)^2)/($I$5*MAX(F465,0.1)^2),1/3)))-IFERROR(W465,0))))))),MAX($D$16,POWER((ABS(K465)^2)/($I$5*MAX(F465,0.1)^2),1/3))),MAX($D$16,IFERROR(W465,0)))))))</f>
        <v/>
      </c>
      <c r="X465">
        <f>((F465)+(G465)*(W465))*(W465)</f>
        <v/>
      </c>
      <c r="Y465">
        <f>(((F465)+(G465)*(W465))*(W465))/MAX((F465)+2*(W465)*SQRT(1+(G465)^2),1E-6)</f>
        <v/>
      </c>
      <c r="Z465">
        <f>ABS(K465)/MAX(((F465)+(G465)*(W465))*(W465),1E-6)</f>
        <v/>
      </c>
      <c r="AA465">
        <f>E465+W465</f>
        <v/>
      </c>
      <c r="AB465">
        <f>AA465+((ABS(K465)/MAX(((F465)+(G465)*(W465))*(W465),1E-6))^2)/(2*$I$5)</f>
        <v/>
      </c>
      <c r="AC465">
        <f>((ABS(K465)*$D$6)/(MAX(((F465)+(G465)*(W465))*(W465),1E-6)*MAX(((((F465)+(G465)*(W465))*(W465))/MAX((F465)+2*(W465)*SQRT(1+(G465)^2),1E-6))^(2/3),1E-6)))^2</f>
        <v/>
      </c>
      <c r="AD465">
        <f>ABS(ABS(K465)/MAX(((F465)+(G465)*(W465))*(W465),1E-6))/SQRT($I$5*MAX((((F465)+(G465)*(W465))*(W465))/MAX((F465)+2*(G465)*(W465),1E-6),1E-6))</f>
        <v/>
      </c>
      <c r="AE465">
        <f>((F465)*(W465)^2)/2+(G465)*(W465)^3/3+(ABS(K465)^2)/($I$5*MAX(((F465)+(G465)*(W465))*(W465),1E-6))</f>
        <v/>
      </c>
      <c r="AF465">
        <f>IF($D$20=0,0,IFERROR(AB466+(((AC465+AC466)/2)*J466)+(IF(Z465&gt;Z466,$D$8*((Z465^2-Z466^2)/(2*$I$5)),$D$9*((Z466^2-Z465^2)/(2*$I$5)))+($D$10*(ABS(I466)/90)*(MAX(Z465^2,Z466^2)/(2*$I$5))))-AB465,0))</f>
        <v/>
      </c>
      <c r="AG465">
        <f>IF($D$20=0,1,IFERROR(IF(ROUND(AD465,3)=1,1,IF(AND(ABS(AF465)&lt;$D$19,AD465&lt;1),1,0)),0))</f>
        <v/>
      </c>
      <c r="AH465">
        <f>IFERROR(IF(V32="Supercritical",MAX($D$16,IFERROR(L465,MAX($D$16,POWER((ABS(K465)^2)/($I$5*MAX(F465,0.1)^2),1/3)))),IF(V32="Subcritical",MAX($D$16,IFERROR(W465,MAX($D$16,POWER((ABS(K465)^2)/($I$5*MAX(F465,0.1)^2),1/3)))),IF(AND(IFERROR(V465,0)=1,IFERROR(AG465,0)=1),IF(IFERROR(T465,-1E99)&gt;=IFERROR(AE465,-1E99),MAX($D$16,IFERROR(L465,MAX($D$16,POWER((ABS(K465)^2)/($I$5*MAX(F465,0.1)^2),1/3)))),MAX($D$16,IFERROR(W465,MAX($D$16,POWER((ABS(K465)^2)/($I$5*MAX(F465,0.1)^2),1/3))))),IF(IFERROR(V465,0)=1,MAX($D$16,IFERROR(L465,MAX($D$16,POWER((ABS(K465)^2)/($I$5*MAX(F465,0.1)^2),1/3)))),IF(IFERROR(AG465,0)=1,MAX($D$16,IFERROR(W465,MAX($D$16,POWER((ABS(K465)^2)/($I$5*MAX(F465,0.1)^2),1/3)))),MAX($D$16,POWER((ABS(K465)^2)/($I$5*MAX(F465,0.1)^2),1/3))))))),MAX($D$16,POWER((ABS(K465)^2)/($I$5*MAX(F465,0.1)^2),1/3)))</f>
        <v/>
      </c>
      <c r="AI465">
        <f>E465+AH465</f>
        <v/>
      </c>
      <c r="AJ465">
        <f>AI465+((ABS(K465)/MAX(((F465)+(G465)*(AH465))*(AH465),1E-6))^2)/(2*$I$5)</f>
        <v/>
      </c>
      <c r="AM465" t="n">
        <v>0</v>
      </c>
      <c r="AN465" t="n">
        <v>0</v>
      </c>
      <c r="AO465">
        <f>AM465+AN465</f>
        <v/>
      </c>
      <c r="AP465">
        <f>AP464+AO465</f>
        <v/>
      </c>
      <c r="AQ465">
        <f>ABS(ABS(K465)/MAX(((F465)+(G465)*(AH465))*(AH465),1E-6))/SQRT($I$5*MAX((((F465)+(G465)*(AH465))*(AH465))/MAX((F465)+2*(G465)*(AH465),1E-6),1E-6))</f>
        <v/>
      </c>
      <c r="AR465">
        <f>IF(AQ465&lt;1,"Subcritical","Supercritical")</f>
        <v/>
      </c>
      <c r="AS465">
        <f>((ABS(K465)*$D$6)/(MAX(((F465)+(G465)*(AH465))*(AH465),1E-6)*MAX(((((F465)+(G465)*(AH465))*(AH465))/MAX((F465)+2*(AH465)*SQRT(1+(G465)^2),1E-6))^(2/3),1E-6)))^2</f>
        <v/>
      </c>
    </row>
    <row r="466">
      <c r="A466" t="n">
        <v>317</v>
      </c>
      <c r="B466" t="n">
        <v>315.895</v>
      </c>
      <c r="C466" t="n">
        <v>616291.63</v>
      </c>
      <c r="D466" t="n">
        <v>3097638.728</v>
      </c>
      <c r="E466" t="n">
        <v>632.404</v>
      </c>
      <c r="F466" t="n">
        <v>5.2</v>
      </c>
      <c r="G466" t="n">
        <v>0</v>
      </c>
      <c r="H466" t="inlineStr">
        <is>
          <t>Normal</t>
        </is>
      </c>
      <c r="I466" t="n">
        <v>0.023</v>
      </c>
      <c r="J466">
        <f>B466-B465</f>
        <v/>
      </c>
      <c r="K466">
        <f>MAX(0,K465-AO465)</f>
        <v/>
      </c>
      <c r="L466">
        <f>IF($D$20=0,IFERROR(L465,MAX($D$16,POWER((ABS(K466)^2)/($I$5*MAX(F466,0.1)^2),1/3))),IF(IFERROR(V465,0)=0,IFERROR(L465,MAX($D$16,POWER((ABS(K466)^2)/($I$5*MAX(F466,0.1)^2),1/3))),IF(OR(IFERROR(L466,0)=0,IFERROR(S465,0)&lt;1,IFERROR(S466,0)&lt;1),MAX($D$16,POWER((ABS(K466)^2)/($I$5*MAX(F466,0.1)^2),1/3)),IF(IFERROR(U466,0)&gt;0,MAX($D$16,IFERROR(L466,0)+((IFERROR(U466,0))*$D$18*IF((IFERROR(S466,0))&lt;1,1,-1))),IF(IFERROR(U466,0)&lt;0,IF(ABS((MAX($D$16,POWER((ABS(K466)^2)/($I$5*MAX(F466,0.1)^2),1/3)))-IFERROR(L466,0))&gt;$D$19,MAX($D$16,IF((MAX($D$16,POWER((ABS(K466)^2)/($I$5*MAX(F466,0.1)^2),1/3)))&gt;IFERROR(L466,0),MIN((MAX($D$16,POWER((ABS(K466)^2)/($I$5*MAX(F466,0.1)^2),1/3))),IFERROR(L466,0)+(MIN(ABS(IFERROR(U466,0))*$D$18,ABS((MAX($D$16,POWER((ABS(K466)^2)/($I$5*MAX(F466,0.1)^2),1/3)))-IFERROR(L466,0))))),MAX((MAX($D$16,POWER((ABS(K466)^2)/($I$5*MAX(F466,0.1)^2),1/3))),IFERROR(L466,0)-(MIN(ABS(IFERROR(U466,0))*$D$18,ABS((MAX($D$16,POWER((ABS(K466)^2)/($I$5*MAX(F466,0.1)^2),1/3)))-IFERROR(L466,0))))))),MAX($D$16,POWER((ABS(K466)^2)/($I$5*MAX(F466,0.1)^2),1/3))),MAX($D$16,IFERROR(L466,0)))))))</f>
        <v/>
      </c>
      <c r="M466">
        <f>((F466)+(G466)*(L466))*(L466)</f>
        <v/>
      </c>
      <c r="N466">
        <f>(((F466)+(G466)*(L466))*(L466))/MAX((F466)+2*(L466)*SQRT(1+(G466)^2),1E-6)</f>
        <v/>
      </c>
      <c r="O466">
        <f>ABS(K466)/MAX(((F466)+(G466)*(L466))*(L466),1E-6)</f>
        <v/>
      </c>
      <c r="P466">
        <f>E466+L466</f>
        <v/>
      </c>
      <c r="Q466">
        <f>P466+((ABS(K466)/MAX(((F466)+(G466)*(L466))*(L466),1E-6))^2)/(2*$I$5)</f>
        <v/>
      </c>
      <c r="R466">
        <f>((ABS(K466)*$D$6)/(MAX(((F466)+(G466)*(L466))*(L466),1E-6)*MAX(((((F466)+(G466)*(L466))*(L466))/MAX((F466)+2*(L466)*SQRT(1+(G466)^2),1E-6))^(2/3),1E-6)))^2</f>
        <v/>
      </c>
      <c r="S466">
        <f>ABS(ABS(K466)/MAX(((F466)+(G466)*(L466))*(L466),1E-6))/SQRT($I$5*MAX((((F466)+(G466)*(L466))*(L466))/MAX((F466)+2*(G466)*(L466),1E-6),1E-6))</f>
        <v/>
      </c>
      <c r="T466">
        <f>((F466)*(L466)^2)/2+(G466)*(L466)^3/3+(ABS(K466)^2)/($I$5*MAX(((F466)+(G466)*(L466))*(L466),1E-6))</f>
        <v/>
      </c>
      <c r="U466">
        <f>IF($D$20=0,0,IFERROR(Q465-(((R465+R466)/2)*J466)-(IF(O465&gt;O466,$D$8*((O465^2-O466^2)/(2*$I$5)),$D$9*((O466^2-O465^2)/(2*$I$5)))+($D$10*(ABS(I466)/90)*(MAX(O465^2,O466^2)/(2*$I$5))))-Q466,0))</f>
        <v/>
      </c>
      <c r="V466">
        <f>IF($D$20=0,1,IFERROR(IF(ROUND(S466,3)=1,1,IF(AND(ABS(U466)&lt;$D$19,S466&gt;1),1,0)),0))</f>
        <v/>
      </c>
      <c r="W466">
        <f>IF($D$20=0,IFERROR(W467,MAX($D$16,POWER((ABS(K466)^2)/($I$5*MAX(F466,0.1)^2),1/3))),IF(IFERROR(AG467,0)=0,IFERROR(W467,MAX($D$16,POWER((ABS(K466)^2)/($I$5*MAX(F466,0.1)^2),1/3))),IF(OR(IFERROR(W466,0)=0,IFERROR(AD467,0)&gt;1),MAX($D$16,POWER((ABS(K466)^2)/($I$5*MAX(F466,0.1)^2),1/3)),IF(IFERROR(AF466,0)&gt;0,MAX($D$16,IFERROR(W466,0)+((IFERROR(AF466,0))*$D$18*IF((IFERROR(AD466,0))&lt;1,1,-1))),IF(IFERROR(AF466,0)&lt;0,IF(ABS((MAX($D$16,POWER((ABS(K466)^2)/($I$5*MAX(F466,0.1)^2),1/3)))-IFERROR(W466,0))&gt;$D$19,MAX($D$16,IF((MAX($D$16,POWER((ABS(K466)^2)/($I$5*MAX(F466,0.1)^2),1/3)))&gt;IFERROR(W466,0),MIN((MAX($D$16,POWER((ABS(K466)^2)/($I$5*MAX(F466,0.1)^2),1/3))),IFERROR(W466,0)+(MIN(ABS(IFERROR(AF466,0))*$D$18,ABS((MAX($D$16,POWER((ABS(K466)^2)/($I$5*MAX(F466,0.1)^2),1/3)))-IFERROR(W466,0))))),MAX((MAX($D$16,POWER((ABS(K466)^2)/($I$5*MAX(F466,0.1)^2),1/3))),IFERROR(W466,0)-(MIN(ABS(IFERROR(AF466,0))*$D$18,ABS((MAX($D$16,POWER((ABS(K466)^2)/($I$5*MAX(F466,0.1)^2),1/3)))-IFERROR(W466,0))))))),MAX($D$16,POWER((ABS(K466)^2)/($I$5*MAX(F466,0.1)^2),1/3))),MAX($D$16,IFERROR(W466,0)))))))</f>
        <v/>
      </c>
      <c r="X466">
        <f>((F466)+(G466)*(W466))*(W466)</f>
        <v/>
      </c>
      <c r="Y466">
        <f>(((F466)+(G466)*(W466))*(W466))/MAX((F466)+2*(W466)*SQRT(1+(G466)^2),1E-6)</f>
        <v/>
      </c>
      <c r="Z466">
        <f>ABS(K466)/MAX(((F466)+(G466)*(W466))*(W466),1E-6)</f>
        <v/>
      </c>
      <c r="AA466">
        <f>E466+W466</f>
        <v/>
      </c>
      <c r="AB466">
        <f>AA466+((ABS(K466)/MAX(((F466)+(G466)*(W466))*(W466),1E-6))^2)/(2*$I$5)</f>
        <v/>
      </c>
      <c r="AC466">
        <f>((ABS(K466)*$D$6)/(MAX(((F466)+(G466)*(W466))*(W466),1E-6)*MAX(((((F466)+(G466)*(W466))*(W466))/MAX((F466)+2*(W466)*SQRT(1+(G466)^2),1E-6))^(2/3),1E-6)))^2</f>
        <v/>
      </c>
      <c r="AD466">
        <f>ABS(ABS(K466)/MAX(((F466)+(G466)*(W466))*(W466),1E-6))/SQRT($I$5*MAX((((F466)+(G466)*(W466))*(W466))/MAX((F466)+2*(G466)*(W466),1E-6),1E-6))</f>
        <v/>
      </c>
      <c r="AE466">
        <f>((F466)*(W466)^2)/2+(G466)*(W466)^3/3+(ABS(K466)^2)/($I$5*MAX(((F466)+(G466)*(W466))*(W466),1E-6))</f>
        <v/>
      </c>
      <c r="AF466">
        <f>IF($D$20=0,0,IFERROR(AB467+(((AC466+AC467)/2)*J467)+(IF(Z466&gt;Z467,$D$8*((Z466^2-Z467^2)/(2*$I$5)),$D$9*((Z467^2-Z466^2)/(2*$I$5)))+($D$10*(ABS(I467)/90)*(MAX(Z466^2,Z467^2)/(2*$I$5))))-AB466,0))</f>
        <v/>
      </c>
      <c r="AG466">
        <f>IF($D$20=0,1,IFERROR(IF(ROUND(AD466,3)=1,1,IF(AND(ABS(AF466)&lt;$D$19,AD466&lt;1),1,0)),0))</f>
        <v/>
      </c>
      <c r="AH466">
        <f>IFERROR(IF(V32="Supercritical",MAX($D$16,IFERROR(L466,MAX($D$16,POWER((ABS(K466)^2)/($I$5*MAX(F466,0.1)^2),1/3)))),IF(V32="Subcritical",MAX($D$16,IFERROR(W466,MAX($D$16,POWER((ABS(K466)^2)/($I$5*MAX(F466,0.1)^2),1/3)))),IF(AND(IFERROR(V466,0)=1,IFERROR(AG466,0)=1),IF(IFERROR(T466,-1E99)&gt;=IFERROR(AE466,-1E99),MAX($D$16,IFERROR(L466,MAX($D$16,POWER((ABS(K466)^2)/($I$5*MAX(F466,0.1)^2),1/3)))),MAX($D$16,IFERROR(W466,MAX($D$16,POWER((ABS(K466)^2)/($I$5*MAX(F466,0.1)^2),1/3))))),IF(IFERROR(V466,0)=1,MAX($D$16,IFERROR(L466,MAX($D$16,POWER((ABS(K466)^2)/($I$5*MAX(F466,0.1)^2),1/3)))),IF(IFERROR(AG466,0)=1,MAX($D$16,IFERROR(W466,MAX($D$16,POWER((ABS(K466)^2)/($I$5*MAX(F466,0.1)^2),1/3)))),MAX($D$16,POWER((ABS(K466)^2)/($I$5*MAX(F466,0.1)^2),1/3))))))),MAX($D$16,POWER((ABS(K466)^2)/($I$5*MAX(F466,0.1)^2),1/3)))</f>
        <v/>
      </c>
      <c r="AI466">
        <f>E466+AH466</f>
        <v/>
      </c>
      <c r="AJ466">
        <f>AI466+((ABS(K466)/MAX(((F466)+(G466)*(AH466))*(AH466),1E-6))^2)/(2*$I$5)</f>
        <v/>
      </c>
      <c r="AM466" t="n">
        <v>0</v>
      </c>
      <c r="AN466" t="n">
        <v>0</v>
      </c>
      <c r="AO466">
        <f>AM466+AN466</f>
        <v/>
      </c>
      <c r="AP466">
        <f>AP465+AO466</f>
        <v/>
      </c>
      <c r="AQ466">
        <f>ABS(ABS(K466)/MAX(((F466)+(G466)*(AH466))*(AH466),1E-6))/SQRT($I$5*MAX((((F466)+(G466)*(AH466))*(AH466))/MAX((F466)+2*(G466)*(AH466),1E-6),1E-6))</f>
        <v/>
      </c>
      <c r="AR466">
        <f>IF(AQ466&lt;1,"Subcritical","Supercritical")</f>
        <v/>
      </c>
      <c r="AS466">
        <f>((ABS(K466)*$D$6)/(MAX(((F466)+(G466)*(AH466))*(AH466),1E-6)*MAX(((((F466)+(G466)*(AH466))*(AH466))/MAX((F466)+2*(AH466)*SQRT(1+(G466)^2),1E-6))^(2/3),1E-6)))^2</f>
        <v/>
      </c>
    </row>
    <row r="467">
      <c r="A467" t="n">
        <v>318</v>
      </c>
      <c r="B467" t="n">
        <v>316.896</v>
      </c>
      <c r="C467" t="n">
        <v>616291.155</v>
      </c>
      <c r="D467" t="n">
        <v>3097637.847</v>
      </c>
      <c r="E467" t="n">
        <v>632.4035</v>
      </c>
      <c r="F467" t="n">
        <v>5.2</v>
      </c>
      <c r="G467" t="n">
        <v>0</v>
      </c>
      <c r="H467" t="inlineStr">
        <is>
          <t>Normal</t>
        </is>
      </c>
      <c r="I467" t="n">
        <v>0.023</v>
      </c>
      <c r="J467">
        <f>B467-B466</f>
        <v/>
      </c>
      <c r="K467">
        <f>MAX(0,K466-AO466)</f>
        <v/>
      </c>
      <c r="L467">
        <f>IF($D$20=0,IFERROR(L466,MAX($D$16,POWER((ABS(K467)^2)/($I$5*MAX(F467,0.1)^2),1/3))),IF(IFERROR(V466,0)=0,IFERROR(L466,MAX($D$16,POWER((ABS(K467)^2)/($I$5*MAX(F467,0.1)^2),1/3))),IF(OR(IFERROR(L467,0)=0,IFERROR(S466,0)&lt;1,IFERROR(S467,0)&lt;1),MAX($D$16,POWER((ABS(K467)^2)/($I$5*MAX(F467,0.1)^2),1/3)),IF(IFERROR(U467,0)&gt;0,MAX($D$16,IFERROR(L467,0)+((IFERROR(U467,0))*$D$18*IF((IFERROR(S467,0))&lt;1,1,-1))),IF(IFERROR(U467,0)&lt;0,IF(ABS((MAX($D$16,POWER((ABS(K467)^2)/($I$5*MAX(F467,0.1)^2),1/3)))-IFERROR(L467,0))&gt;$D$19,MAX($D$16,IF((MAX($D$16,POWER((ABS(K467)^2)/($I$5*MAX(F467,0.1)^2),1/3)))&gt;IFERROR(L467,0),MIN((MAX($D$16,POWER((ABS(K467)^2)/($I$5*MAX(F467,0.1)^2),1/3))),IFERROR(L467,0)+(MIN(ABS(IFERROR(U467,0))*$D$18,ABS((MAX($D$16,POWER((ABS(K467)^2)/($I$5*MAX(F467,0.1)^2),1/3)))-IFERROR(L467,0))))),MAX((MAX($D$16,POWER((ABS(K467)^2)/($I$5*MAX(F467,0.1)^2),1/3))),IFERROR(L467,0)-(MIN(ABS(IFERROR(U467,0))*$D$18,ABS((MAX($D$16,POWER((ABS(K467)^2)/($I$5*MAX(F467,0.1)^2),1/3)))-IFERROR(L467,0))))))),MAX($D$16,POWER((ABS(K467)^2)/($I$5*MAX(F467,0.1)^2),1/3))),MAX($D$16,IFERROR(L467,0)))))))</f>
        <v/>
      </c>
      <c r="M467">
        <f>((F467)+(G467)*(L467))*(L467)</f>
        <v/>
      </c>
      <c r="N467">
        <f>(((F467)+(G467)*(L467))*(L467))/MAX((F467)+2*(L467)*SQRT(1+(G467)^2),1E-6)</f>
        <v/>
      </c>
      <c r="O467">
        <f>ABS(K467)/MAX(((F467)+(G467)*(L467))*(L467),1E-6)</f>
        <v/>
      </c>
      <c r="P467">
        <f>E467+L467</f>
        <v/>
      </c>
      <c r="Q467">
        <f>P467+((ABS(K467)/MAX(((F467)+(G467)*(L467))*(L467),1E-6))^2)/(2*$I$5)</f>
        <v/>
      </c>
      <c r="R467">
        <f>((ABS(K467)*$D$6)/(MAX(((F467)+(G467)*(L467))*(L467),1E-6)*MAX(((((F467)+(G467)*(L467))*(L467))/MAX((F467)+2*(L467)*SQRT(1+(G467)^2),1E-6))^(2/3),1E-6)))^2</f>
        <v/>
      </c>
      <c r="S467">
        <f>ABS(ABS(K467)/MAX(((F467)+(G467)*(L467))*(L467),1E-6))/SQRT($I$5*MAX((((F467)+(G467)*(L467))*(L467))/MAX((F467)+2*(G467)*(L467),1E-6),1E-6))</f>
        <v/>
      </c>
      <c r="T467">
        <f>((F467)*(L467)^2)/2+(G467)*(L467)^3/3+(ABS(K467)^2)/($I$5*MAX(((F467)+(G467)*(L467))*(L467),1E-6))</f>
        <v/>
      </c>
      <c r="U467">
        <f>IF($D$20=0,0,IFERROR(Q466-(((R466+R467)/2)*J467)-(IF(O466&gt;O467,$D$8*((O466^2-O467^2)/(2*$I$5)),$D$9*((O467^2-O466^2)/(2*$I$5)))+($D$10*(ABS(I467)/90)*(MAX(O466^2,O467^2)/(2*$I$5))))-Q467,0))</f>
        <v/>
      </c>
      <c r="V467">
        <f>IF($D$20=0,1,IFERROR(IF(ROUND(S467,3)=1,1,IF(AND(ABS(U467)&lt;$D$19,S467&gt;1),1,0)),0))</f>
        <v/>
      </c>
      <c r="W467">
        <f>IF($D$20=0,IFERROR(W468,MAX($D$16,POWER((ABS(K467)^2)/($I$5*MAX(F467,0.1)^2),1/3))),IF(IFERROR(AG468,0)=0,IFERROR(W468,MAX($D$16,POWER((ABS(K467)^2)/($I$5*MAX(F467,0.1)^2),1/3))),IF(OR(IFERROR(W467,0)=0,IFERROR(AD468,0)&gt;1),MAX($D$16,POWER((ABS(K467)^2)/($I$5*MAX(F467,0.1)^2),1/3)),IF(IFERROR(AF467,0)&gt;0,MAX($D$16,IFERROR(W467,0)+((IFERROR(AF467,0))*$D$18*IF((IFERROR(AD467,0))&lt;1,1,-1))),IF(IFERROR(AF467,0)&lt;0,IF(ABS((MAX($D$16,POWER((ABS(K467)^2)/($I$5*MAX(F467,0.1)^2),1/3)))-IFERROR(W467,0))&gt;$D$19,MAX($D$16,IF((MAX($D$16,POWER((ABS(K467)^2)/($I$5*MAX(F467,0.1)^2),1/3)))&gt;IFERROR(W467,0),MIN((MAX($D$16,POWER((ABS(K467)^2)/($I$5*MAX(F467,0.1)^2),1/3))),IFERROR(W467,0)+(MIN(ABS(IFERROR(AF467,0))*$D$18,ABS((MAX($D$16,POWER((ABS(K467)^2)/($I$5*MAX(F467,0.1)^2),1/3)))-IFERROR(W467,0))))),MAX((MAX($D$16,POWER((ABS(K467)^2)/($I$5*MAX(F467,0.1)^2),1/3))),IFERROR(W467,0)-(MIN(ABS(IFERROR(AF467,0))*$D$18,ABS((MAX($D$16,POWER((ABS(K467)^2)/($I$5*MAX(F467,0.1)^2),1/3)))-IFERROR(W467,0))))))),MAX($D$16,POWER((ABS(K467)^2)/($I$5*MAX(F467,0.1)^2),1/3))),MAX($D$16,IFERROR(W467,0)))))))</f>
        <v/>
      </c>
      <c r="X467">
        <f>((F467)+(G467)*(W467))*(W467)</f>
        <v/>
      </c>
      <c r="Y467">
        <f>(((F467)+(G467)*(W467))*(W467))/MAX((F467)+2*(W467)*SQRT(1+(G467)^2),1E-6)</f>
        <v/>
      </c>
      <c r="Z467">
        <f>ABS(K467)/MAX(((F467)+(G467)*(W467))*(W467),1E-6)</f>
        <v/>
      </c>
      <c r="AA467">
        <f>E467+W467</f>
        <v/>
      </c>
      <c r="AB467">
        <f>AA467+((ABS(K467)/MAX(((F467)+(G467)*(W467))*(W467),1E-6))^2)/(2*$I$5)</f>
        <v/>
      </c>
      <c r="AC467">
        <f>((ABS(K467)*$D$6)/(MAX(((F467)+(G467)*(W467))*(W467),1E-6)*MAX(((((F467)+(G467)*(W467))*(W467))/MAX((F467)+2*(W467)*SQRT(1+(G467)^2),1E-6))^(2/3),1E-6)))^2</f>
        <v/>
      </c>
      <c r="AD467">
        <f>ABS(ABS(K467)/MAX(((F467)+(G467)*(W467))*(W467),1E-6))/SQRT($I$5*MAX((((F467)+(G467)*(W467))*(W467))/MAX((F467)+2*(G467)*(W467),1E-6),1E-6))</f>
        <v/>
      </c>
      <c r="AE467">
        <f>((F467)*(W467)^2)/2+(G467)*(W467)^3/3+(ABS(K467)^2)/($I$5*MAX(((F467)+(G467)*(W467))*(W467),1E-6))</f>
        <v/>
      </c>
      <c r="AF467">
        <f>IF($D$20=0,0,IFERROR(AB468+(((AC467+AC468)/2)*J468)+(IF(Z467&gt;Z468,$D$8*((Z467^2-Z468^2)/(2*$I$5)),$D$9*((Z468^2-Z467^2)/(2*$I$5)))+($D$10*(ABS(I468)/90)*(MAX(Z467^2,Z468^2)/(2*$I$5))))-AB467,0))</f>
        <v/>
      </c>
      <c r="AG467">
        <f>IF($D$20=0,1,IFERROR(IF(ROUND(AD467,3)=1,1,IF(AND(ABS(AF467)&lt;$D$19,AD467&lt;1),1,0)),0))</f>
        <v/>
      </c>
      <c r="AH467">
        <f>IFERROR(IF(V32="Supercritical",MAX($D$16,IFERROR(L467,MAX($D$16,POWER((ABS(K467)^2)/($I$5*MAX(F467,0.1)^2),1/3)))),IF(V32="Subcritical",MAX($D$16,IFERROR(W467,MAX($D$16,POWER((ABS(K467)^2)/($I$5*MAX(F467,0.1)^2),1/3)))),IF(AND(IFERROR(V467,0)=1,IFERROR(AG467,0)=1),IF(IFERROR(T467,-1E99)&gt;=IFERROR(AE467,-1E99),MAX($D$16,IFERROR(L467,MAX($D$16,POWER((ABS(K467)^2)/($I$5*MAX(F467,0.1)^2),1/3)))),MAX($D$16,IFERROR(W467,MAX($D$16,POWER((ABS(K467)^2)/($I$5*MAX(F467,0.1)^2),1/3))))),IF(IFERROR(V467,0)=1,MAX($D$16,IFERROR(L467,MAX($D$16,POWER((ABS(K467)^2)/($I$5*MAX(F467,0.1)^2),1/3)))),IF(IFERROR(AG467,0)=1,MAX($D$16,IFERROR(W467,MAX($D$16,POWER((ABS(K467)^2)/($I$5*MAX(F467,0.1)^2),1/3)))),MAX($D$16,POWER((ABS(K467)^2)/($I$5*MAX(F467,0.1)^2),1/3))))))),MAX($D$16,POWER((ABS(K467)^2)/($I$5*MAX(F467,0.1)^2),1/3)))</f>
        <v/>
      </c>
      <c r="AI467">
        <f>E467+AH467</f>
        <v/>
      </c>
      <c r="AJ467">
        <f>AI467+((ABS(K467)/MAX(((F467)+(G467)*(AH467))*(AH467),1E-6))^2)/(2*$I$5)</f>
        <v/>
      </c>
      <c r="AM467" t="n">
        <v>0</v>
      </c>
      <c r="AN467" t="n">
        <v>0</v>
      </c>
      <c r="AO467">
        <f>AM467+AN467</f>
        <v/>
      </c>
      <c r="AP467">
        <f>AP466+AO467</f>
        <v/>
      </c>
      <c r="AQ467">
        <f>ABS(ABS(K467)/MAX(((F467)+(G467)*(AH467))*(AH467),1E-6))/SQRT($I$5*MAX((((F467)+(G467)*(AH467))*(AH467))/MAX((F467)+2*(G467)*(AH467),1E-6),1E-6))</f>
        <v/>
      </c>
      <c r="AR467">
        <f>IF(AQ467&lt;1,"Subcritical","Supercritical")</f>
        <v/>
      </c>
      <c r="AS467">
        <f>((ABS(K467)*$D$6)/(MAX(((F467)+(G467)*(AH467))*(AH467),1E-6)*MAX(((((F467)+(G467)*(AH467))*(AH467))/MAX((F467)+2*(AH467)*SQRT(1+(G467)^2),1E-6))^(2/3),1E-6)))^2</f>
        <v/>
      </c>
    </row>
    <row r="468">
      <c r="A468" t="n">
        <v>319</v>
      </c>
      <c r="B468" t="n">
        <v>317.895</v>
      </c>
      <c r="C468" t="n">
        <v>616290.681</v>
      </c>
      <c r="D468" t="n">
        <v>3097636.967</v>
      </c>
      <c r="E468" t="n">
        <v>632.403</v>
      </c>
      <c r="F468" t="n">
        <v>5.2</v>
      </c>
      <c r="G468" t="n">
        <v>0</v>
      </c>
      <c r="H468" t="inlineStr">
        <is>
          <t>Normal</t>
        </is>
      </c>
      <c r="I468" t="n">
        <v>0</v>
      </c>
      <c r="J468">
        <f>B468-B467</f>
        <v/>
      </c>
      <c r="K468">
        <f>MAX(0,K467-AO467)</f>
        <v/>
      </c>
      <c r="L468">
        <f>IF($D$20=0,IFERROR(L467,MAX($D$16,POWER((ABS(K468)^2)/($I$5*MAX(F468,0.1)^2),1/3))),IF(IFERROR(V467,0)=0,IFERROR(L467,MAX($D$16,POWER((ABS(K468)^2)/($I$5*MAX(F468,0.1)^2),1/3))),IF(OR(IFERROR(L468,0)=0,IFERROR(S467,0)&lt;1,IFERROR(S468,0)&lt;1),MAX($D$16,POWER((ABS(K468)^2)/($I$5*MAX(F468,0.1)^2),1/3)),IF(IFERROR(U468,0)&gt;0,MAX($D$16,IFERROR(L468,0)+((IFERROR(U468,0))*$D$18*IF((IFERROR(S468,0))&lt;1,1,-1))),IF(IFERROR(U468,0)&lt;0,IF(ABS((MAX($D$16,POWER((ABS(K468)^2)/($I$5*MAX(F468,0.1)^2),1/3)))-IFERROR(L468,0))&gt;$D$19,MAX($D$16,IF((MAX($D$16,POWER((ABS(K468)^2)/($I$5*MAX(F468,0.1)^2),1/3)))&gt;IFERROR(L468,0),MIN((MAX($D$16,POWER((ABS(K468)^2)/($I$5*MAX(F468,0.1)^2),1/3))),IFERROR(L468,0)+(MIN(ABS(IFERROR(U468,0))*$D$18,ABS((MAX($D$16,POWER((ABS(K468)^2)/($I$5*MAX(F468,0.1)^2),1/3)))-IFERROR(L468,0))))),MAX((MAX($D$16,POWER((ABS(K468)^2)/($I$5*MAX(F468,0.1)^2),1/3))),IFERROR(L468,0)-(MIN(ABS(IFERROR(U468,0))*$D$18,ABS((MAX($D$16,POWER((ABS(K468)^2)/($I$5*MAX(F468,0.1)^2),1/3)))-IFERROR(L468,0))))))),MAX($D$16,POWER((ABS(K468)^2)/($I$5*MAX(F468,0.1)^2),1/3))),MAX($D$16,IFERROR(L468,0)))))))</f>
        <v/>
      </c>
      <c r="M468">
        <f>((F468)+(G468)*(L468))*(L468)</f>
        <v/>
      </c>
      <c r="N468">
        <f>(((F468)+(G468)*(L468))*(L468))/MAX((F468)+2*(L468)*SQRT(1+(G468)^2),1E-6)</f>
        <v/>
      </c>
      <c r="O468">
        <f>ABS(K468)/MAX(((F468)+(G468)*(L468))*(L468),1E-6)</f>
        <v/>
      </c>
      <c r="P468">
        <f>E468+L468</f>
        <v/>
      </c>
      <c r="Q468">
        <f>P468+((ABS(K468)/MAX(((F468)+(G468)*(L468))*(L468),1E-6))^2)/(2*$I$5)</f>
        <v/>
      </c>
      <c r="R468">
        <f>((ABS(K468)*$D$6)/(MAX(((F468)+(G468)*(L468))*(L468),1E-6)*MAX(((((F468)+(G468)*(L468))*(L468))/MAX((F468)+2*(L468)*SQRT(1+(G468)^2),1E-6))^(2/3),1E-6)))^2</f>
        <v/>
      </c>
      <c r="S468">
        <f>ABS(ABS(K468)/MAX(((F468)+(G468)*(L468))*(L468),1E-6))/SQRT($I$5*MAX((((F468)+(G468)*(L468))*(L468))/MAX((F468)+2*(G468)*(L468),1E-6),1E-6))</f>
        <v/>
      </c>
      <c r="T468">
        <f>((F468)*(L468)^2)/2+(G468)*(L468)^3/3+(ABS(K468)^2)/($I$5*MAX(((F468)+(G468)*(L468))*(L468),1E-6))</f>
        <v/>
      </c>
      <c r="U468">
        <f>IF($D$20=0,0,IFERROR(Q467-(((R467+R468)/2)*J468)-(IF(O467&gt;O468,$D$8*((O467^2-O468^2)/(2*$I$5)),$D$9*((O468^2-O467^2)/(2*$I$5)))+($D$10*(ABS(I468)/90)*(MAX(O467^2,O468^2)/(2*$I$5))))-Q468,0))</f>
        <v/>
      </c>
      <c r="V468">
        <f>IF($D$20=0,1,IFERROR(IF(ROUND(S468,3)=1,1,IF(AND(ABS(U468)&lt;$D$19,S468&gt;1),1,0)),0))</f>
        <v/>
      </c>
      <c r="W468">
        <f>IF($D$20=0,IFERROR(W469,MAX($D$16,POWER((ABS(K468)^2)/($I$5*MAX(F468,0.1)^2),1/3))),IF(IFERROR(AG469,0)=0,IFERROR(W469,MAX($D$16,POWER((ABS(K468)^2)/($I$5*MAX(F468,0.1)^2),1/3))),IF(OR(IFERROR(W468,0)=0,IFERROR(AD469,0)&gt;1),MAX($D$16,POWER((ABS(K468)^2)/($I$5*MAX(F468,0.1)^2),1/3)),IF(IFERROR(AF468,0)&gt;0,MAX($D$16,IFERROR(W468,0)+((IFERROR(AF468,0))*$D$18*IF((IFERROR(AD468,0))&lt;1,1,-1))),IF(IFERROR(AF468,0)&lt;0,IF(ABS((MAX($D$16,POWER((ABS(K468)^2)/($I$5*MAX(F468,0.1)^2),1/3)))-IFERROR(W468,0))&gt;$D$19,MAX($D$16,IF((MAX($D$16,POWER((ABS(K468)^2)/($I$5*MAX(F468,0.1)^2),1/3)))&gt;IFERROR(W468,0),MIN((MAX($D$16,POWER((ABS(K468)^2)/($I$5*MAX(F468,0.1)^2),1/3))),IFERROR(W468,0)+(MIN(ABS(IFERROR(AF468,0))*$D$18,ABS((MAX($D$16,POWER((ABS(K468)^2)/($I$5*MAX(F468,0.1)^2),1/3)))-IFERROR(W468,0))))),MAX((MAX($D$16,POWER((ABS(K468)^2)/($I$5*MAX(F468,0.1)^2),1/3))),IFERROR(W468,0)-(MIN(ABS(IFERROR(AF468,0))*$D$18,ABS((MAX($D$16,POWER((ABS(K468)^2)/($I$5*MAX(F468,0.1)^2),1/3)))-IFERROR(W468,0))))))),MAX($D$16,POWER((ABS(K468)^2)/($I$5*MAX(F468,0.1)^2),1/3))),MAX($D$16,IFERROR(W468,0)))))))</f>
        <v/>
      </c>
      <c r="X468">
        <f>((F468)+(G468)*(W468))*(W468)</f>
        <v/>
      </c>
      <c r="Y468">
        <f>(((F468)+(G468)*(W468))*(W468))/MAX((F468)+2*(W468)*SQRT(1+(G468)^2),1E-6)</f>
        <v/>
      </c>
      <c r="Z468">
        <f>ABS(K468)/MAX(((F468)+(G468)*(W468))*(W468),1E-6)</f>
        <v/>
      </c>
      <c r="AA468">
        <f>E468+W468</f>
        <v/>
      </c>
      <c r="AB468">
        <f>AA468+((ABS(K468)/MAX(((F468)+(G468)*(W468))*(W468),1E-6))^2)/(2*$I$5)</f>
        <v/>
      </c>
      <c r="AC468">
        <f>((ABS(K468)*$D$6)/(MAX(((F468)+(G468)*(W468))*(W468),1E-6)*MAX(((((F468)+(G468)*(W468))*(W468))/MAX((F468)+2*(W468)*SQRT(1+(G468)^2),1E-6))^(2/3),1E-6)))^2</f>
        <v/>
      </c>
      <c r="AD468">
        <f>ABS(ABS(K468)/MAX(((F468)+(G468)*(W468))*(W468),1E-6))/SQRT($I$5*MAX((((F468)+(G468)*(W468))*(W468))/MAX((F468)+2*(G468)*(W468),1E-6),1E-6))</f>
        <v/>
      </c>
      <c r="AE468">
        <f>((F468)*(W468)^2)/2+(G468)*(W468)^3/3+(ABS(K468)^2)/($I$5*MAX(((F468)+(G468)*(W468))*(W468),1E-6))</f>
        <v/>
      </c>
      <c r="AF468">
        <f>IF($D$20=0,0,IFERROR(AB469+(((AC468+AC469)/2)*J469)+(IF(Z468&gt;Z469,$D$8*((Z468^2-Z469^2)/(2*$I$5)),$D$9*((Z469^2-Z468^2)/(2*$I$5)))+($D$10*(ABS(I469)/90)*(MAX(Z468^2,Z469^2)/(2*$I$5))))-AB468,0))</f>
        <v/>
      </c>
      <c r="AG468">
        <f>IF($D$20=0,1,IFERROR(IF(ROUND(AD468,3)=1,1,IF(AND(ABS(AF468)&lt;$D$19,AD468&lt;1),1,0)),0))</f>
        <v/>
      </c>
      <c r="AH468">
        <f>IFERROR(IF(V32="Supercritical",MAX($D$16,IFERROR(L468,MAX($D$16,POWER((ABS(K468)^2)/($I$5*MAX(F468,0.1)^2),1/3)))),IF(V32="Subcritical",MAX($D$16,IFERROR(W468,MAX($D$16,POWER((ABS(K468)^2)/($I$5*MAX(F468,0.1)^2),1/3)))),IF(AND(IFERROR(V468,0)=1,IFERROR(AG468,0)=1),IF(IFERROR(T468,-1E99)&gt;=IFERROR(AE468,-1E99),MAX($D$16,IFERROR(L468,MAX($D$16,POWER((ABS(K468)^2)/($I$5*MAX(F468,0.1)^2),1/3)))),MAX($D$16,IFERROR(W468,MAX($D$16,POWER((ABS(K468)^2)/($I$5*MAX(F468,0.1)^2),1/3))))),IF(IFERROR(V468,0)=1,MAX($D$16,IFERROR(L468,MAX($D$16,POWER((ABS(K468)^2)/($I$5*MAX(F468,0.1)^2),1/3)))),IF(IFERROR(AG468,0)=1,MAX($D$16,IFERROR(W468,MAX($D$16,POWER((ABS(K468)^2)/($I$5*MAX(F468,0.1)^2),1/3)))),MAX($D$16,POWER((ABS(K468)^2)/($I$5*MAX(F468,0.1)^2),1/3))))))),MAX($D$16,POWER((ABS(K468)^2)/($I$5*MAX(F468,0.1)^2),1/3)))</f>
        <v/>
      </c>
      <c r="AI468">
        <f>E468+AH468</f>
        <v/>
      </c>
      <c r="AJ468">
        <f>AI468+((ABS(K468)/MAX(((F468)+(G468)*(AH468))*(AH468),1E-6))^2)/(2*$I$5)</f>
        <v/>
      </c>
      <c r="AM468" t="n">
        <v>0</v>
      </c>
      <c r="AN468" t="n">
        <v>0</v>
      </c>
      <c r="AO468">
        <f>AM468+AN468</f>
        <v/>
      </c>
      <c r="AP468">
        <f>AP467+AO468</f>
        <v/>
      </c>
      <c r="AQ468">
        <f>ABS(ABS(K468)/MAX(((F468)+(G468)*(AH468))*(AH468),1E-6))/SQRT($I$5*MAX((((F468)+(G468)*(AH468))*(AH468))/MAX((F468)+2*(G468)*(AH468),1E-6),1E-6))</f>
        <v/>
      </c>
      <c r="AR468">
        <f>IF(AQ468&lt;1,"Subcritical","Supercritical")</f>
        <v/>
      </c>
      <c r="AS468">
        <f>((ABS(K468)*$D$6)/(MAX(((F468)+(G468)*(AH468))*(AH468),1E-6)*MAX(((((F468)+(G468)*(AH468))*(AH468))/MAX((F468)+2*(AH468)*SQRT(1+(G468)^2),1E-6))^(2/3),1E-6)))^2</f>
        <v/>
      </c>
    </row>
    <row r="469">
      <c r="A469" t="n">
        <v>320</v>
      </c>
      <c r="B469" t="n">
        <v>318.895</v>
      </c>
      <c r="C469" t="n">
        <v>616290.2070000001</v>
      </c>
      <c r="D469" t="n">
        <v>3097636.087</v>
      </c>
      <c r="E469" t="n">
        <v>632.4025</v>
      </c>
      <c r="F469" t="n">
        <v>5.2</v>
      </c>
      <c r="G469" t="n">
        <v>0</v>
      </c>
      <c r="H469" t="inlineStr">
        <is>
          <t>Normal</t>
        </is>
      </c>
      <c r="I469" t="n">
        <v>0.027</v>
      </c>
      <c r="J469">
        <f>B469-B468</f>
        <v/>
      </c>
      <c r="K469">
        <f>MAX(0,K468-AO468)</f>
        <v/>
      </c>
      <c r="L469">
        <f>IF($D$20=0,IFERROR(L468,MAX($D$16,POWER((ABS(K469)^2)/($I$5*MAX(F469,0.1)^2),1/3))),IF(IFERROR(V468,0)=0,IFERROR(L468,MAX($D$16,POWER((ABS(K469)^2)/($I$5*MAX(F469,0.1)^2),1/3))),IF(OR(IFERROR(L469,0)=0,IFERROR(S468,0)&lt;1,IFERROR(S469,0)&lt;1),MAX($D$16,POWER((ABS(K469)^2)/($I$5*MAX(F469,0.1)^2),1/3)),IF(IFERROR(U469,0)&gt;0,MAX($D$16,IFERROR(L469,0)+((IFERROR(U469,0))*$D$18*IF((IFERROR(S469,0))&lt;1,1,-1))),IF(IFERROR(U469,0)&lt;0,IF(ABS((MAX($D$16,POWER((ABS(K469)^2)/($I$5*MAX(F469,0.1)^2),1/3)))-IFERROR(L469,0))&gt;$D$19,MAX($D$16,IF((MAX($D$16,POWER((ABS(K469)^2)/($I$5*MAX(F469,0.1)^2),1/3)))&gt;IFERROR(L469,0),MIN((MAX($D$16,POWER((ABS(K469)^2)/($I$5*MAX(F469,0.1)^2),1/3))),IFERROR(L469,0)+(MIN(ABS(IFERROR(U469,0))*$D$18,ABS((MAX($D$16,POWER((ABS(K469)^2)/($I$5*MAX(F469,0.1)^2),1/3)))-IFERROR(L469,0))))),MAX((MAX($D$16,POWER((ABS(K469)^2)/($I$5*MAX(F469,0.1)^2),1/3))),IFERROR(L469,0)-(MIN(ABS(IFERROR(U469,0))*$D$18,ABS((MAX($D$16,POWER((ABS(K469)^2)/($I$5*MAX(F469,0.1)^2),1/3)))-IFERROR(L469,0))))))),MAX($D$16,POWER((ABS(K469)^2)/($I$5*MAX(F469,0.1)^2),1/3))),MAX($D$16,IFERROR(L469,0)))))))</f>
        <v/>
      </c>
      <c r="M469">
        <f>((F469)+(G469)*(L469))*(L469)</f>
        <v/>
      </c>
      <c r="N469">
        <f>(((F469)+(G469)*(L469))*(L469))/MAX((F469)+2*(L469)*SQRT(1+(G469)^2),1E-6)</f>
        <v/>
      </c>
      <c r="O469">
        <f>ABS(K469)/MAX(((F469)+(G469)*(L469))*(L469),1E-6)</f>
        <v/>
      </c>
      <c r="P469">
        <f>E469+L469</f>
        <v/>
      </c>
      <c r="Q469">
        <f>P469+((ABS(K469)/MAX(((F469)+(G469)*(L469))*(L469),1E-6))^2)/(2*$I$5)</f>
        <v/>
      </c>
      <c r="R469">
        <f>((ABS(K469)*$D$6)/(MAX(((F469)+(G469)*(L469))*(L469),1E-6)*MAX(((((F469)+(G469)*(L469))*(L469))/MAX((F469)+2*(L469)*SQRT(1+(G469)^2),1E-6))^(2/3),1E-6)))^2</f>
        <v/>
      </c>
      <c r="S469">
        <f>ABS(ABS(K469)/MAX(((F469)+(G469)*(L469))*(L469),1E-6))/SQRT($I$5*MAX((((F469)+(G469)*(L469))*(L469))/MAX((F469)+2*(G469)*(L469),1E-6),1E-6))</f>
        <v/>
      </c>
      <c r="T469">
        <f>((F469)*(L469)^2)/2+(G469)*(L469)^3/3+(ABS(K469)^2)/($I$5*MAX(((F469)+(G469)*(L469))*(L469),1E-6))</f>
        <v/>
      </c>
      <c r="U469">
        <f>IF($D$20=0,0,IFERROR(Q468-(((R468+R469)/2)*J469)-(IF(O468&gt;O469,$D$8*((O468^2-O469^2)/(2*$I$5)),$D$9*((O469^2-O468^2)/(2*$I$5)))+($D$10*(ABS(I469)/90)*(MAX(O468^2,O469^2)/(2*$I$5))))-Q469,0))</f>
        <v/>
      </c>
      <c r="V469">
        <f>IF($D$20=0,1,IFERROR(IF(ROUND(S469,3)=1,1,IF(AND(ABS(U469)&lt;$D$19,S469&gt;1),1,0)),0))</f>
        <v/>
      </c>
      <c r="W469">
        <f>IF($D$20=0,IFERROR(W470,MAX($D$16,POWER((ABS(K469)^2)/($I$5*MAX(F469,0.1)^2),1/3))),IF(IFERROR(AG470,0)=0,IFERROR(W470,MAX($D$16,POWER((ABS(K469)^2)/($I$5*MAX(F469,0.1)^2),1/3))),IF(OR(IFERROR(W469,0)=0,IFERROR(AD470,0)&gt;1),MAX($D$16,POWER((ABS(K469)^2)/($I$5*MAX(F469,0.1)^2),1/3)),IF(IFERROR(AF469,0)&gt;0,MAX($D$16,IFERROR(W469,0)+((IFERROR(AF469,0))*$D$18*IF((IFERROR(AD469,0))&lt;1,1,-1))),IF(IFERROR(AF469,0)&lt;0,IF(ABS((MAX($D$16,POWER((ABS(K469)^2)/($I$5*MAX(F469,0.1)^2),1/3)))-IFERROR(W469,0))&gt;$D$19,MAX($D$16,IF((MAX($D$16,POWER((ABS(K469)^2)/($I$5*MAX(F469,0.1)^2),1/3)))&gt;IFERROR(W469,0),MIN((MAX($D$16,POWER((ABS(K469)^2)/($I$5*MAX(F469,0.1)^2),1/3))),IFERROR(W469,0)+(MIN(ABS(IFERROR(AF469,0))*$D$18,ABS((MAX($D$16,POWER((ABS(K469)^2)/($I$5*MAX(F469,0.1)^2),1/3)))-IFERROR(W469,0))))),MAX((MAX($D$16,POWER((ABS(K469)^2)/($I$5*MAX(F469,0.1)^2),1/3))),IFERROR(W469,0)-(MIN(ABS(IFERROR(AF469,0))*$D$18,ABS((MAX($D$16,POWER((ABS(K469)^2)/($I$5*MAX(F469,0.1)^2),1/3)))-IFERROR(W469,0))))))),MAX($D$16,POWER((ABS(K469)^2)/($I$5*MAX(F469,0.1)^2),1/3))),MAX($D$16,IFERROR(W469,0)))))))</f>
        <v/>
      </c>
      <c r="X469">
        <f>((F469)+(G469)*(W469))*(W469)</f>
        <v/>
      </c>
      <c r="Y469">
        <f>(((F469)+(G469)*(W469))*(W469))/MAX((F469)+2*(W469)*SQRT(1+(G469)^2),1E-6)</f>
        <v/>
      </c>
      <c r="Z469">
        <f>ABS(K469)/MAX(((F469)+(G469)*(W469))*(W469),1E-6)</f>
        <v/>
      </c>
      <c r="AA469">
        <f>E469+W469</f>
        <v/>
      </c>
      <c r="AB469">
        <f>AA469+((ABS(K469)/MAX(((F469)+(G469)*(W469))*(W469),1E-6))^2)/(2*$I$5)</f>
        <v/>
      </c>
      <c r="AC469">
        <f>((ABS(K469)*$D$6)/(MAX(((F469)+(G469)*(W469))*(W469),1E-6)*MAX(((((F469)+(G469)*(W469))*(W469))/MAX((F469)+2*(W469)*SQRT(1+(G469)^2),1E-6))^(2/3),1E-6)))^2</f>
        <v/>
      </c>
      <c r="AD469">
        <f>ABS(ABS(K469)/MAX(((F469)+(G469)*(W469))*(W469),1E-6))/SQRT($I$5*MAX((((F469)+(G469)*(W469))*(W469))/MAX((F469)+2*(G469)*(W469),1E-6),1E-6))</f>
        <v/>
      </c>
      <c r="AE469">
        <f>((F469)*(W469)^2)/2+(G469)*(W469)^3/3+(ABS(K469)^2)/($I$5*MAX(((F469)+(G469)*(W469))*(W469),1E-6))</f>
        <v/>
      </c>
      <c r="AF469">
        <f>IF($D$20=0,0,IFERROR(AB470+(((AC469+AC470)/2)*J470)+(IF(Z469&gt;Z470,$D$8*((Z469^2-Z470^2)/(2*$I$5)),$D$9*((Z470^2-Z469^2)/(2*$I$5)))+($D$10*(ABS(I470)/90)*(MAX(Z469^2,Z470^2)/(2*$I$5))))-AB469,0))</f>
        <v/>
      </c>
      <c r="AG469">
        <f>IF($D$20=0,1,IFERROR(IF(ROUND(AD469,3)=1,1,IF(AND(ABS(AF469)&lt;$D$19,AD469&lt;1),1,0)),0))</f>
        <v/>
      </c>
      <c r="AH469">
        <f>IFERROR(IF(V32="Supercritical",MAX($D$16,IFERROR(L469,MAX($D$16,POWER((ABS(K469)^2)/($I$5*MAX(F469,0.1)^2),1/3)))),IF(V32="Subcritical",MAX($D$16,IFERROR(W469,MAX($D$16,POWER((ABS(K469)^2)/($I$5*MAX(F469,0.1)^2),1/3)))),IF(AND(IFERROR(V469,0)=1,IFERROR(AG469,0)=1),IF(IFERROR(T469,-1E99)&gt;=IFERROR(AE469,-1E99),MAX($D$16,IFERROR(L469,MAX($D$16,POWER((ABS(K469)^2)/($I$5*MAX(F469,0.1)^2),1/3)))),MAX($D$16,IFERROR(W469,MAX($D$16,POWER((ABS(K469)^2)/($I$5*MAX(F469,0.1)^2),1/3))))),IF(IFERROR(V469,0)=1,MAX($D$16,IFERROR(L469,MAX($D$16,POWER((ABS(K469)^2)/($I$5*MAX(F469,0.1)^2),1/3)))),IF(IFERROR(AG469,0)=1,MAX($D$16,IFERROR(W469,MAX($D$16,POWER((ABS(K469)^2)/($I$5*MAX(F469,0.1)^2),1/3)))),MAX($D$16,POWER((ABS(K469)^2)/($I$5*MAX(F469,0.1)^2),1/3))))))),MAX($D$16,POWER((ABS(K469)^2)/($I$5*MAX(F469,0.1)^2),1/3)))</f>
        <v/>
      </c>
      <c r="AI469">
        <f>E469+AH469</f>
        <v/>
      </c>
      <c r="AJ469">
        <f>AI469+((ABS(K469)/MAX(((F469)+(G469)*(AH469))*(AH469),1E-6))^2)/(2*$I$5)</f>
        <v/>
      </c>
      <c r="AM469" t="n">
        <v>0</v>
      </c>
      <c r="AN469" t="n">
        <v>0</v>
      </c>
      <c r="AO469">
        <f>AM469+AN469</f>
        <v/>
      </c>
      <c r="AP469">
        <f>AP468+AO469</f>
        <v/>
      </c>
      <c r="AQ469">
        <f>ABS(ABS(K469)/MAX(((F469)+(G469)*(AH469))*(AH469),1E-6))/SQRT($I$5*MAX((((F469)+(G469)*(AH469))*(AH469))/MAX((F469)+2*(G469)*(AH469),1E-6),1E-6))</f>
        <v/>
      </c>
      <c r="AR469">
        <f>IF(AQ469&lt;1,"Subcritical","Supercritical")</f>
        <v/>
      </c>
      <c r="AS469">
        <f>((ABS(K469)*$D$6)/(MAX(((F469)+(G469)*(AH469))*(AH469),1E-6)*MAX(((((F469)+(G469)*(AH469))*(AH469))/MAX((F469)+2*(AH469)*SQRT(1+(G469)^2),1E-6))^(2/3),1E-6)))^2</f>
        <v/>
      </c>
    </row>
    <row r="470">
      <c r="A470" t="n">
        <v>321</v>
      </c>
      <c r="B470" t="n">
        <v>319.895</v>
      </c>
      <c r="C470" t="n">
        <v>616289.733</v>
      </c>
      <c r="D470" t="n">
        <v>3097635.206</v>
      </c>
      <c r="E470" t="n">
        <v>632.402</v>
      </c>
      <c r="F470" t="n">
        <v>5.2</v>
      </c>
      <c r="G470" t="n">
        <v>0</v>
      </c>
      <c r="H470" t="inlineStr">
        <is>
          <t>Normal</t>
        </is>
      </c>
      <c r="I470" t="n">
        <v>0.078</v>
      </c>
      <c r="J470">
        <f>B470-B469</f>
        <v/>
      </c>
      <c r="K470">
        <f>MAX(0,K469-AO469)</f>
        <v/>
      </c>
      <c r="L470">
        <f>IF($D$20=0,IFERROR(L469,MAX($D$16,POWER((ABS(K470)^2)/($I$5*MAX(F470,0.1)^2),1/3))),IF(IFERROR(V469,0)=0,IFERROR(L469,MAX($D$16,POWER((ABS(K470)^2)/($I$5*MAX(F470,0.1)^2),1/3))),IF(OR(IFERROR(L470,0)=0,IFERROR(S469,0)&lt;1,IFERROR(S470,0)&lt;1),MAX($D$16,POWER((ABS(K470)^2)/($I$5*MAX(F470,0.1)^2),1/3)),IF(IFERROR(U470,0)&gt;0,MAX($D$16,IFERROR(L470,0)+((IFERROR(U470,0))*$D$18*IF((IFERROR(S470,0))&lt;1,1,-1))),IF(IFERROR(U470,0)&lt;0,IF(ABS((MAX($D$16,POWER((ABS(K470)^2)/($I$5*MAX(F470,0.1)^2),1/3)))-IFERROR(L470,0))&gt;$D$19,MAX($D$16,IF((MAX($D$16,POWER((ABS(K470)^2)/($I$5*MAX(F470,0.1)^2),1/3)))&gt;IFERROR(L470,0),MIN((MAX($D$16,POWER((ABS(K470)^2)/($I$5*MAX(F470,0.1)^2),1/3))),IFERROR(L470,0)+(MIN(ABS(IFERROR(U470,0))*$D$18,ABS((MAX($D$16,POWER((ABS(K470)^2)/($I$5*MAX(F470,0.1)^2),1/3)))-IFERROR(L470,0))))),MAX((MAX($D$16,POWER((ABS(K470)^2)/($I$5*MAX(F470,0.1)^2),1/3))),IFERROR(L470,0)-(MIN(ABS(IFERROR(U470,0))*$D$18,ABS((MAX($D$16,POWER((ABS(K470)^2)/($I$5*MAX(F470,0.1)^2),1/3)))-IFERROR(L470,0))))))),MAX($D$16,POWER((ABS(K470)^2)/($I$5*MAX(F470,0.1)^2),1/3))),MAX($D$16,IFERROR(L470,0)))))))</f>
        <v/>
      </c>
      <c r="M470">
        <f>((F470)+(G470)*(L470))*(L470)</f>
        <v/>
      </c>
      <c r="N470">
        <f>(((F470)+(G470)*(L470))*(L470))/MAX((F470)+2*(L470)*SQRT(1+(G470)^2),1E-6)</f>
        <v/>
      </c>
      <c r="O470">
        <f>ABS(K470)/MAX(((F470)+(G470)*(L470))*(L470),1E-6)</f>
        <v/>
      </c>
      <c r="P470">
        <f>E470+L470</f>
        <v/>
      </c>
      <c r="Q470">
        <f>P470+((ABS(K470)/MAX(((F470)+(G470)*(L470))*(L470),1E-6))^2)/(2*$I$5)</f>
        <v/>
      </c>
      <c r="R470">
        <f>((ABS(K470)*$D$6)/(MAX(((F470)+(G470)*(L470))*(L470),1E-6)*MAX(((((F470)+(G470)*(L470))*(L470))/MAX((F470)+2*(L470)*SQRT(1+(G470)^2),1E-6))^(2/3),1E-6)))^2</f>
        <v/>
      </c>
      <c r="S470">
        <f>ABS(ABS(K470)/MAX(((F470)+(G470)*(L470))*(L470),1E-6))/SQRT($I$5*MAX((((F470)+(G470)*(L470))*(L470))/MAX((F470)+2*(G470)*(L470),1E-6),1E-6))</f>
        <v/>
      </c>
      <c r="T470">
        <f>((F470)*(L470)^2)/2+(G470)*(L470)^3/3+(ABS(K470)^2)/($I$5*MAX(((F470)+(G470)*(L470))*(L470),1E-6))</f>
        <v/>
      </c>
      <c r="U470">
        <f>IF($D$20=0,0,IFERROR(Q469-(((R469+R470)/2)*J470)-(IF(O469&gt;O470,$D$8*((O469^2-O470^2)/(2*$I$5)),$D$9*((O470^2-O469^2)/(2*$I$5)))+($D$10*(ABS(I470)/90)*(MAX(O469^2,O470^2)/(2*$I$5))))-Q470,0))</f>
        <v/>
      </c>
      <c r="V470">
        <f>IF($D$20=0,1,IFERROR(IF(ROUND(S470,3)=1,1,IF(AND(ABS(U470)&lt;$D$19,S470&gt;1),1,0)),0))</f>
        <v/>
      </c>
      <c r="W470">
        <f>IF($D$20=0,IFERROR(W471,MAX($D$16,POWER((ABS(K470)^2)/($I$5*MAX(F470,0.1)^2),1/3))),IF(IFERROR(AG471,0)=0,IFERROR(W471,MAX($D$16,POWER((ABS(K470)^2)/($I$5*MAX(F470,0.1)^2),1/3))),IF(OR(IFERROR(W470,0)=0,IFERROR(AD471,0)&gt;1),MAX($D$16,POWER((ABS(K470)^2)/($I$5*MAX(F470,0.1)^2),1/3)),IF(IFERROR(AF470,0)&gt;0,MAX($D$16,IFERROR(W470,0)+((IFERROR(AF470,0))*$D$18*IF((IFERROR(AD470,0))&lt;1,1,-1))),IF(IFERROR(AF470,0)&lt;0,IF(ABS((MAX($D$16,POWER((ABS(K470)^2)/($I$5*MAX(F470,0.1)^2),1/3)))-IFERROR(W470,0))&gt;$D$19,MAX($D$16,IF((MAX($D$16,POWER((ABS(K470)^2)/($I$5*MAX(F470,0.1)^2),1/3)))&gt;IFERROR(W470,0),MIN((MAX($D$16,POWER((ABS(K470)^2)/($I$5*MAX(F470,0.1)^2),1/3))),IFERROR(W470,0)+(MIN(ABS(IFERROR(AF470,0))*$D$18,ABS((MAX($D$16,POWER((ABS(K470)^2)/($I$5*MAX(F470,0.1)^2),1/3)))-IFERROR(W470,0))))),MAX((MAX($D$16,POWER((ABS(K470)^2)/($I$5*MAX(F470,0.1)^2),1/3))),IFERROR(W470,0)-(MIN(ABS(IFERROR(AF470,0))*$D$18,ABS((MAX($D$16,POWER((ABS(K470)^2)/($I$5*MAX(F470,0.1)^2),1/3)))-IFERROR(W470,0))))))),MAX($D$16,POWER((ABS(K470)^2)/($I$5*MAX(F470,0.1)^2),1/3))),MAX($D$16,IFERROR(W470,0)))))))</f>
        <v/>
      </c>
      <c r="X470">
        <f>((F470)+(G470)*(W470))*(W470)</f>
        <v/>
      </c>
      <c r="Y470">
        <f>(((F470)+(G470)*(W470))*(W470))/MAX((F470)+2*(W470)*SQRT(1+(G470)^2),1E-6)</f>
        <v/>
      </c>
      <c r="Z470">
        <f>ABS(K470)/MAX(((F470)+(G470)*(W470))*(W470),1E-6)</f>
        <v/>
      </c>
      <c r="AA470">
        <f>E470+W470</f>
        <v/>
      </c>
      <c r="AB470">
        <f>AA470+((ABS(K470)/MAX(((F470)+(G470)*(W470))*(W470),1E-6))^2)/(2*$I$5)</f>
        <v/>
      </c>
      <c r="AC470">
        <f>((ABS(K470)*$D$6)/(MAX(((F470)+(G470)*(W470))*(W470),1E-6)*MAX(((((F470)+(G470)*(W470))*(W470))/MAX((F470)+2*(W470)*SQRT(1+(G470)^2),1E-6))^(2/3),1E-6)))^2</f>
        <v/>
      </c>
      <c r="AD470">
        <f>ABS(ABS(K470)/MAX(((F470)+(G470)*(W470))*(W470),1E-6))/SQRT($I$5*MAX((((F470)+(G470)*(W470))*(W470))/MAX((F470)+2*(G470)*(W470),1E-6),1E-6))</f>
        <v/>
      </c>
      <c r="AE470">
        <f>((F470)*(W470)^2)/2+(G470)*(W470)^3/3+(ABS(K470)^2)/($I$5*MAX(((F470)+(G470)*(W470))*(W470),1E-6))</f>
        <v/>
      </c>
      <c r="AF470">
        <f>IF($D$20=0,0,IFERROR(AB471+(((AC470+AC471)/2)*J471)+(IF(Z470&gt;Z471,$D$8*((Z470^2-Z471^2)/(2*$I$5)),$D$9*((Z471^2-Z470^2)/(2*$I$5)))+($D$10*(ABS(I471)/90)*(MAX(Z470^2,Z471^2)/(2*$I$5))))-AB470,0))</f>
        <v/>
      </c>
      <c r="AG470">
        <f>IF($D$20=0,1,IFERROR(IF(ROUND(AD470,3)=1,1,IF(AND(ABS(AF470)&lt;$D$19,AD470&lt;1),1,0)),0))</f>
        <v/>
      </c>
      <c r="AH470">
        <f>IFERROR(IF(V32="Supercritical",MAX($D$16,IFERROR(L470,MAX($D$16,POWER((ABS(K470)^2)/($I$5*MAX(F470,0.1)^2),1/3)))),IF(V32="Subcritical",MAX($D$16,IFERROR(W470,MAX($D$16,POWER((ABS(K470)^2)/($I$5*MAX(F470,0.1)^2),1/3)))),IF(AND(IFERROR(V470,0)=1,IFERROR(AG470,0)=1),IF(IFERROR(T470,-1E99)&gt;=IFERROR(AE470,-1E99),MAX($D$16,IFERROR(L470,MAX($D$16,POWER((ABS(K470)^2)/($I$5*MAX(F470,0.1)^2),1/3)))),MAX($D$16,IFERROR(W470,MAX($D$16,POWER((ABS(K470)^2)/($I$5*MAX(F470,0.1)^2),1/3))))),IF(IFERROR(V470,0)=1,MAX($D$16,IFERROR(L470,MAX($D$16,POWER((ABS(K470)^2)/($I$5*MAX(F470,0.1)^2),1/3)))),IF(IFERROR(AG470,0)=1,MAX($D$16,IFERROR(W470,MAX($D$16,POWER((ABS(K470)^2)/($I$5*MAX(F470,0.1)^2),1/3)))),MAX($D$16,POWER((ABS(K470)^2)/($I$5*MAX(F470,0.1)^2),1/3))))))),MAX($D$16,POWER((ABS(K470)^2)/($I$5*MAX(F470,0.1)^2),1/3)))</f>
        <v/>
      </c>
      <c r="AI470">
        <f>E470+AH470</f>
        <v/>
      </c>
      <c r="AJ470">
        <f>AI470+((ABS(K470)/MAX(((F470)+(G470)*(AH470))*(AH470),1E-6))^2)/(2*$I$5)</f>
        <v/>
      </c>
      <c r="AM470" t="n">
        <v>0</v>
      </c>
      <c r="AN470" t="n">
        <v>0</v>
      </c>
      <c r="AO470">
        <f>AM470+AN470</f>
        <v/>
      </c>
      <c r="AP470">
        <f>AP469+AO470</f>
        <v/>
      </c>
      <c r="AQ470">
        <f>ABS(ABS(K470)/MAX(((F470)+(G470)*(AH470))*(AH470),1E-6))/SQRT($I$5*MAX((((F470)+(G470)*(AH470))*(AH470))/MAX((F470)+2*(G470)*(AH470),1E-6),1E-6))</f>
        <v/>
      </c>
      <c r="AR470">
        <f>IF(AQ470&lt;1,"Subcritical","Supercritical")</f>
        <v/>
      </c>
      <c r="AS470">
        <f>((ABS(K470)*$D$6)/(MAX(((F470)+(G470)*(AH470))*(AH470),1E-6)*MAX(((((F470)+(G470)*(AH470))*(AH470))/MAX((F470)+2*(AH470)*SQRT(1+(G470)^2),1E-6))^(2/3),1E-6)))^2</f>
        <v/>
      </c>
    </row>
    <row r="471">
      <c r="A471" t="n">
        <v>322</v>
      </c>
      <c r="B471" t="n">
        <v>320.895</v>
      </c>
      <c r="C471" t="n">
        <v>616289.258</v>
      </c>
      <c r="D471" t="n">
        <v>3097634.326</v>
      </c>
      <c r="E471" t="n">
        <v>632.4015000000001</v>
      </c>
      <c r="F471" t="n">
        <v>5.2</v>
      </c>
      <c r="G471" t="n">
        <v>0</v>
      </c>
      <c r="H471" t="inlineStr">
        <is>
          <t>Normal</t>
        </is>
      </c>
      <c r="I471" t="n">
        <v>0.078</v>
      </c>
      <c r="J471">
        <f>B471-B470</f>
        <v/>
      </c>
      <c r="K471">
        <f>MAX(0,K470-AO470)</f>
        <v/>
      </c>
      <c r="L471">
        <f>IF($D$20=0,IFERROR(L470,MAX($D$16,POWER((ABS(K471)^2)/($I$5*MAX(F471,0.1)^2),1/3))),IF(IFERROR(V470,0)=0,IFERROR(L470,MAX($D$16,POWER((ABS(K471)^2)/($I$5*MAX(F471,0.1)^2),1/3))),IF(OR(IFERROR(L471,0)=0,IFERROR(S470,0)&lt;1,IFERROR(S471,0)&lt;1),MAX($D$16,POWER((ABS(K471)^2)/($I$5*MAX(F471,0.1)^2),1/3)),IF(IFERROR(U471,0)&gt;0,MAX($D$16,IFERROR(L471,0)+((IFERROR(U471,0))*$D$18*IF((IFERROR(S471,0))&lt;1,1,-1))),IF(IFERROR(U471,0)&lt;0,IF(ABS((MAX($D$16,POWER((ABS(K471)^2)/($I$5*MAX(F471,0.1)^2),1/3)))-IFERROR(L471,0))&gt;$D$19,MAX($D$16,IF((MAX($D$16,POWER((ABS(K471)^2)/($I$5*MAX(F471,0.1)^2),1/3)))&gt;IFERROR(L471,0),MIN((MAX($D$16,POWER((ABS(K471)^2)/($I$5*MAX(F471,0.1)^2),1/3))),IFERROR(L471,0)+(MIN(ABS(IFERROR(U471,0))*$D$18,ABS((MAX($D$16,POWER((ABS(K471)^2)/($I$5*MAX(F471,0.1)^2),1/3)))-IFERROR(L471,0))))),MAX((MAX($D$16,POWER((ABS(K471)^2)/($I$5*MAX(F471,0.1)^2),1/3))),IFERROR(L471,0)-(MIN(ABS(IFERROR(U471,0))*$D$18,ABS((MAX($D$16,POWER((ABS(K471)^2)/($I$5*MAX(F471,0.1)^2),1/3)))-IFERROR(L471,0))))))),MAX($D$16,POWER((ABS(K471)^2)/($I$5*MAX(F471,0.1)^2),1/3))),MAX($D$16,IFERROR(L471,0)))))))</f>
        <v/>
      </c>
      <c r="M471">
        <f>((F471)+(G471)*(L471))*(L471)</f>
        <v/>
      </c>
      <c r="N471">
        <f>(((F471)+(G471)*(L471))*(L471))/MAX((F471)+2*(L471)*SQRT(1+(G471)^2),1E-6)</f>
        <v/>
      </c>
      <c r="O471">
        <f>ABS(K471)/MAX(((F471)+(G471)*(L471))*(L471),1E-6)</f>
        <v/>
      </c>
      <c r="P471">
        <f>E471+L471</f>
        <v/>
      </c>
      <c r="Q471">
        <f>P471+((ABS(K471)/MAX(((F471)+(G471)*(L471))*(L471),1E-6))^2)/(2*$I$5)</f>
        <v/>
      </c>
      <c r="R471">
        <f>((ABS(K471)*$D$6)/(MAX(((F471)+(G471)*(L471))*(L471),1E-6)*MAX(((((F471)+(G471)*(L471))*(L471))/MAX((F471)+2*(L471)*SQRT(1+(G471)^2),1E-6))^(2/3),1E-6)))^2</f>
        <v/>
      </c>
      <c r="S471">
        <f>ABS(ABS(K471)/MAX(((F471)+(G471)*(L471))*(L471),1E-6))/SQRT($I$5*MAX((((F471)+(G471)*(L471))*(L471))/MAX((F471)+2*(G471)*(L471),1E-6),1E-6))</f>
        <v/>
      </c>
      <c r="T471">
        <f>((F471)*(L471)^2)/2+(G471)*(L471)^3/3+(ABS(K471)^2)/($I$5*MAX(((F471)+(G471)*(L471))*(L471),1E-6))</f>
        <v/>
      </c>
      <c r="U471">
        <f>IF($D$20=0,0,IFERROR(Q470-(((R470+R471)/2)*J471)-(IF(O470&gt;O471,$D$8*((O470^2-O471^2)/(2*$I$5)),$D$9*((O471^2-O470^2)/(2*$I$5)))+($D$10*(ABS(I471)/90)*(MAX(O470^2,O471^2)/(2*$I$5))))-Q471,0))</f>
        <v/>
      </c>
      <c r="V471">
        <f>IF($D$20=0,1,IFERROR(IF(ROUND(S471,3)=1,1,IF(AND(ABS(U471)&lt;$D$19,S471&gt;1),1,0)),0))</f>
        <v/>
      </c>
      <c r="W471">
        <f>IF($D$20=0,IFERROR(W472,MAX($D$16,POWER((ABS(K471)^2)/($I$5*MAX(F471,0.1)^2),1/3))),IF(IFERROR(AG472,0)=0,IFERROR(W472,MAX($D$16,POWER((ABS(K471)^2)/($I$5*MAX(F471,0.1)^2),1/3))),IF(OR(IFERROR(W471,0)=0,IFERROR(AD472,0)&gt;1),MAX($D$16,POWER((ABS(K471)^2)/($I$5*MAX(F471,0.1)^2),1/3)),IF(IFERROR(AF471,0)&gt;0,MAX($D$16,IFERROR(W471,0)+((IFERROR(AF471,0))*$D$18*IF((IFERROR(AD471,0))&lt;1,1,-1))),IF(IFERROR(AF471,0)&lt;0,IF(ABS((MAX($D$16,POWER((ABS(K471)^2)/($I$5*MAX(F471,0.1)^2),1/3)))-IFERROR(W471,0))&gt;$D$19,MAX($D$16,IF((MAX($D$16,POWER((ABS(K471)^2)/($I$5*MAX(F471,0.1)^2),1/3)))&gt;IFERROR(W471,0),MIN((MAX($D$16,POWER((ABS(K471)^2)/($I$5*MAX(F471,0.1)^2),1/3))),IFERROR(W471,0)+(MIN(ABS(IFERROR(AF471,0))*$D$18,ABS((MAX($D$16,POWER((ABS(K471)^2)/($I$5*MAX(F471,0.1)^2),1/3)))-IFERROR(W471,0))))),MAX((MAX($D$16,POWER((ABS(K471)^2)/($I$5*MAX(F471,0.1)^2),1/3))),IFERROR(W471,0)-(MIN(ABS(IFERROR(AF471,0))*$D$18,ABS((MAX($D$16,POWER((ABS(K471)^2)/($I$5*MAX(F471,0.1)^2),1/3)))-IFERROR(W471,0))))))),MAX($D$16,POWER((ABS(K471)^2)/($I$5*MAX(F471,0.1)^2),1/3))),MAX($D$16,IFERROR(W471,0)))))))</f>
        <v/>
      </c>
      <c r="X471">
        <f>((F471)+(G471)*(W471))*(W471)</f>
        <v/>
      </c>
      <c r="Y471">
        <f>(((F471)+(G471)*(W471))*(W471))/MAX((F471)+2*(W471)*SQRT(1+(G471)^2),1E-6)</f>
        <v/>
      </c>
      <c r="Z471">
        <f>ABS(K471)/MAX(((F471)+(G471)*(W471))*(W471),1E-6)</f>
        <v/>
      </c>
      <c r="AA471">
        <f>E471+W471</f>
        <v/>
      </c>
      <c r="AB471">
        <f>AA471+((ABS(K471)/MAX(((F471)+(G471)*(W471))*(W471),1E-6))^2)/(2*$I$5)</f>
        <v/>
      </c>
      <c r="AC471">
        <f>((ABS(K471)*$D$6)/(MAX(((F471)+(G471)*(W471))*(W471),1E-6)*MAX(((((F471)+(G471)*(W471))*(W471))/MAX((F471)+2*(W471)*SQRT(1+(G471)^2),1E-6))^(2/3),1E-6)))^2</f>
        <v/>
      </c>
      <c r="AD471">
        <f>ABS(ABS(K471)/MAX(((F471)+(G471)*(W471))*(W471),1E-6))/SQRT($I$5*MAX((((F471)+(G471)*(W471))*(W471))/MAX((F471)+2*(G471)*(W471),1E-6),1E-6))</f>
        <v/>
      </c>
      <c r="AE471">
        <f>((F471)*(W471)^2)/2+(G471)*(W471)^3/3+(ABS(K471)^2)/($I$5*MAX(((F471)+(G471)*(W471))*(W471),1E-6))</f>
        <v/>
      </c>
      <c r="AF471">
        <f>IF($D$20=0,0,IFERROR(AB472+(((AC471+AC472)/2)*J472)+(IF(Z471&gt;Z472,$D$8*((Z471^2-Z472^2)/(2*$I$5)),$D$9*((Z472^2-Z471^2)/(2*$I$5)))+($D$10*(ABS(I472)/90)*(MAX(Z471^2,Z472^2)/(2*$I$5))))-AB471,0))</f>
        <v/>
      </c>
      <c r="AG471">
        <f>IF($D$20=0,1,IFERROR(IF(ROUND(AD471,3)=1,1,IF(AND(ABS(AF471)&lt;$D$19,AD471&lt;1),1,0)),0))</f>
        <v/>
      </c>
      <c r="AH471">
        <f>IFERROR(IF(V32="Supercritical",MAX($D$16,IFERROR(L471,MAX($D$16,POWER((ABS(K471)^2)/($I$5*MAX(F471,0.1)^2),1/3)))),IF(V32="Subcritical",MAX($D$16,IFERROR(W471,MAX($D$16,POWER((ABS(K471)^2)/($I$5*MAX(F471,0.1)^2),1/3)))),IF(AND(IFERROR(V471,0)=1,IFERROR(AG471,0)=1),IF(IFERROR(T471,-1E99)&gt;=IFERROR(AE471,-1E99),MAX($D$16,IFERROR(L471,MAX($D$16,POWER((ABS(K471)^2)/($I$5*MAX(F471,0.1)^2),1/3)))),MAX($D$16,IFERROR(W471,MAX($D$16,POWER((ABS(K471)^2)/($I$5*MAX(F471,0.1)^2),1/3))))),IF(IFERROR(V471,0)=1,MAX($D$16,IFERROR(L471,MAX($D$16,POWER((ABS(K471)^2)/($I$5*MAX(F471,0.1)^2),1/3)))),IF(IFERROR(AG471,0)=1,MAX($D$16,IFERROR(W471,MAX($D$16,POWER((ABS(K471)^2)/($I$5*MAX(F471,0.1)^2),1/3)))),MAX($D$16,POWER((ABS(K471)^2)/($I$5*MAX(F471,0.1)^2),1/3))))))),MAX($D$16,POWER((ABS(K471)^2)/($I$5*MAX(F471,0.1)^2),1/3)))</f>
        <v/>
      </c>
      <c r="AI471">
        <f>E471+AH471</f>
        <v/>
      </c>
      <c r="AJ471">
        <f>AI471+((ABS(K471)/MAX(((F471)+(G471)*(AH471))*(AH471),1E-6))^2)/(2*$I$5)</f>
        <v/>
      </c>
      <c r="AM471" t="n">
        <v>0</v>
      </c>
      <c r="AN471" t="n">
        <v>0</v>
      </c>
      <c r="AO471">
        <f>AM471+AN471</f>
        <v/>
      </c>
      <c r="AP471">
        <f>AP470+AO471</f>
        <v/>
      </c>
      <c r="AQ471">
        <f>ABS(ABS(K471)/MAX(((F471)+(G471)*(AH471))*(AH471),1E-6))/SQRT($I$5*MAX((((F471)+(G471)*(AH471))*(AH471))/MAX((F471)+2*(G471)*(AH471),1E-6),1E-6))</f>
        <v/>
      </c>
      <c r="AR471">
        <f>IF(AQ471&lt;1,"Subcritical","Supercritical")</f>
        <v/>
      </c>
      <c r="AS471">
        <f>((ABS(K471)*$D$6)/(MAX(((F471)+(G471)*(AH471))*(AH471),1E-6)*MAX(((((F471)+(G471)*(AH471))*(AH471))/MAX((F471)+2*(AH471)*SQRT(1+(G471)^2),1E-6))^(2/3),1E-6)))^2</f>
        <v/>
      </c>
    </row>
    <row r="472">
      <c r="A472" t="n">
        <v>323</v>
      </c>
      <c r="B472" t="n">
        <v>321.896</v>
      </c>
      <c r="C472" t="n">
        <v>616288.784</v>
      </c>
      <c r="D472" t="n">
        <v>3097633.445</v>
      </c>
      <c r="E472" t="n">
        <v>632.401</v>
      </c>
      <c r="F472" t="n">
        <v>5.2</v>
      </c>
      <c r="G472" t="n">
        <v>0</v>
      </c>
      <c r="H472" t="inlineStr">
        <is>
          <t>Normal</t>
        </is>
      </c>
      <c r="I472" t="n">
        <v>0.027</v>
      </c>
      <c r="J472">
        <f>B472-B471</f>
        <v/>
      </c>
      <c r="K472">
        <f>MAX(0,K471-AO471)</f>
        <v/>
      </c>
      <c r="L472">
        <f>IF($D$20=0,IFERROR(L471,MAX($D$16,POWER((ABS(K472)^2)/($I$5*MAX(F472,0.1)^2),1/3))),IF(IFERROR(V471,0)=0,IFERROR(L471,MAX($D$16,POWER((ABS(K472)^2)/($I$5*MAX(F472,0.1)^2),1/3))),IF(OR(IFERROR(L472,0)=0,IFERROR(S471,0)&lt;1,IFERROR(S472,0)&lt;1),MAX($D$16,POWER((ABS(K472)^2)/($I$5*MAX(F472,0.1)^2),1/3)),IF(IFERROR(U472,0)&gt;0,MAX($D$16,IFERROR(L472,0)+((IFERROR(U472,0))*$D$18*IF((IFERROR(S472,0))&lt;1,1,-1))),IF(IFERROR(U472,0)&lt;0,IF(ABS((MAX($D$16,POWER((ABS(K472)^2)/($I$5*MAX(F472,0.1)^2),1/3)))-IFERROR(L472,0))&gt;$D$19,MAX($D$16,IF((MAX($D$16,POWER((ABS(K472)^2)/($I$5*MAX(F472,0.1)^2),1/3)))&gt;IFERROR(L472,0),MIN((MAX($D$16,POWER((ABS(K472)^2)/($I$5*MAX(F472,0.1)^2),1/3))),IFERROR(L472,0)+(MIN(ABS(IFERROR(U472,0))*$D$18,ABS((MAX($D$16,POWER((ABS(K472)^2)/($I$5*MAX(F472,0.1)^2),1/3)))-IFERROR(L472,0))))),MAX((MAX($D$16,POWER((ABS(K472)^2)/($I$5*MAX(F472,0.1)^2),1/3))),IFERROR(L472,0)-(MIN(ABS(IFERROR(U472,0))*$D$18,ABS((MAX($D$16,POWER((ABS(K472)^2)/($I$5*MAX(F472,0.1)^2),1/3)))-IFERROR(L472,0))))))),MAX($D$16,POWER((ABS(K472)^2)/($I$5*MAX(F472,0.1)^2),1/3))),MAX($D$16,IFERROR(L472,0)))))))</f>
        <v/>
      </c>
      <c r="M472">
        <f>((F472)+(G472)*(L472))*(L472)</f>
        <v/>
      </c>
      <c r="N472">
        <f>(((F472)+(G472)*(L472))*(L472))/MAX((F472)+2*(L472)*SQRT(1+(G472)^2),1E-6)</f>
        <v/>
      </c>
      <c r="O472">
        <f>ABS(K472)/MAX(((F472)+(G472)*(L472))*(L472),1E-6)</f>
        <v/>
      </c>
      <c r="P472">
        <f>E472+L472</f>
        <v/>
      </c>
      <c r="Q472">
        <f>P472+((ABS(K472)/MAX(((F472)+(G472)*(L472))*(L472),1E-6))^2)/(2*$I$5)</f>
        <v/>
      </c>
      <c r="R472">
        <f>((ABS(K472)*$D$6)/(MAX(((F472)+(G472)*(L472))*(L472),1E-6)*MAX(((((F472)+(G472)*(L472))*(L472))/MAX((F472)+2*(L472)*SQRT(1+(G472)^2),1E-6))^(2/3),1E-6)))^2</f>
        <v/>
      </c>
      <c r="S472">
        <f>ABS(ABS(K472)/MAX(((F472)+(G472)*(L472))*(L472),1E-6))/SQRT($I$5*MAX((((F472)+(G472)*(L472))*(L472))/MAX((F472)+2*(G472)*(L472),1E-6),1E-6))</f>
        <v/>
      </c>
      <c r="T472">
        <f>((F472)*(L472)^2)/2+(G472)*(L472)^3/3+(ABS(K472)^2)/($I$5*MAX(((F472)+(G472)*(L472))*(L472),1E-6))</f>
        <v/>
      </c>
      <c r="U472">
        <f>IF($D$20=0,0,IFERROR(Q471-(((R471+R472)/2)*J472)-(IF(O471&gt;O472,$D$8*((O471^2-O472^2)/(2*$I$5)),$D$9*((O472^2-O471^2)/(2*$I$5)))+($D$10*(ABS(I472)/90)*(MAX(O471^2,O472^2)/(2*$I$5))))-Q472,0))</f>
        <v/>
      </c>
      <c r="V472">
        <f>IF($D$20=0,1,IFERROR(IF(ROUND(S472,3)=1,1,IF(AND(ABS(U472)&lt;$D$19,S472&gt;1),1,0)),0))</f>
        <v/>
      </c>
      <c r="W472">
        <f>IF($D$20=0,IFERROR(W473,MAX($D$16,POWER((ABS(K472)^2)/($I$5*MAX(F472,0.1)^2),1/3))),IF(IFERROR(AG473,0)=0,IFERROR(W473,MAX($D$16,POWER((ABS(K472)^2)/($I$5*MAX(F472,0.1)^2),1/3))),IF(OR(IFERROR(W472,0)=0,IFERROR(AD473,0)&gt;1),MAX($D$16,POWER((ABS(K472)^2)/($I$5*MAX(F472,0.1)^2),1/3)),IF(IFERROR(AF472,0)&gt;0,MAX($D$16,IFERROR(W472,0)+((IFERROR(AF472,0))*$D$18*IF((IFERROR(AD472,0))&lt;1,1,-1))),IF(IFERROR(AF472,0)&lt;0,IF(ABS((MAX($D$16,POWER((ABS(K472)^2)/($I$5*MAX(F472,0.1)^2),1/3)))-IFERROR(W472,0))&gt;$D$19,MAX($D$16,IF((MAX($D$16,POWER((ABS(K472)^2)/($I$5*MAX(F472,0.1)^2),1/3)))&gt;IFERROR(W472,0),MIN((MAX($D$16,POWER((ABS(K472)^2)/($I$5*MAX(F472,0.1)^2),1/3))),IFERROR(W472,0)+(MIN(ABS(IFERROR(AF472,0))*$D$18,ABS((MAX($D$16,POWER((ABS(K472)^2)/($I$5*MAX(F472,0.1)^2),1/3)))-IFERROR(W472,0))))),MAX((MAX($D$16,POWER((ABS(K472)^2)/($I$5*MAX(F472,0.1)^2),1/3))),IFERROR(W472,0)-(MIN(ABS(IFERROR(AF472,0))*$D$18,ABS((MAX($D$16,POWER((ABS(K472)^2)/($I$5*MAX(F472,0.1)^2),1/3)))-IFERROR(W472,0))))))),MAX($D$16,POWER((ABS(K472)^2)/($I$5*MAX(F472,0.1)^2),1/3))),MAX($D$16,IFERROR(W472,0)))))))</f>
        <v/>
      </c>
      <c r="X472">
        <f>((F472)+(G472)*(W472))*(W472)</f>
        <v/>
      </c>
      <c r="Y472">
        <f>(((F472)+(G472)*(W472))*(W472))/MAX((F472)+2*(W472)*SQRT(1+(G472)^2),1E-6)</f>
        <v/>
      </c>
      <c r="Z472">
        <f>ABS(K472)/MAX(((F472)+(G472)*(W472))*(W472),1E-6)</f>
        <v/>
      </c>
      <c r="AA472">
        <f>E472+W472</f>
        <v/>
      </c>
      <c r="AB472">
        <f>AA472+((ABS(K472)/MAX(((F472)+(G472)*(W472))*(W472),1E-6))^2)/(2*$I$5)</f>
        <v/>
      </c>
      <c r="AC472">
        <f>((ABS(K472)*$D$6)/(MAX(((F472)+(G472)*(W472))*(W472),1E-6)*MAX(((((F472)+(G472)*(W472))*(W472))/MAX((F472)+2*(W472)*SQRT(1+(G472)^2),1E-6))^(2/3),1E-6)))^2</f>
        <v/>
      </c>
      <c r="AD472">
        <f>ABS(ABS(K472)/MAX(((F472)+(G472)*(W472))*(W472),1E-6))/SQRT($I$5*MAX((((F472)+(G472)*(W472))*(W472))/MAX((F472)+2*(G472)*(W472),1E-6),1E-6))</f>
        <v/>
      </c>
      <c r="AE472">
        <f>((F472)*(W472)^2)/2+(G472)*(W472)^3/3+(ABS(K472)^2)/($I$5*MAX(((F472)+(G472)*(W472))*(W472),1E-6))</f>
        <v/>
      </c>
      <c r="AF472">
        <f>IF($D$20=0,0,IFERROR(AB473+(((AC472+AC473)/2)*J473)+(IF(Z472&gt;Z473,$D$8*((Z472^2-Z473^2)/(2*$I$5)),$D$9*((Z473^2-Z472^2)/(2*$I$5)))+($D$10*(ABS(I473)/90)*(MAX(Z472^2,Z473^2)/(2*$I$5))))-AB472,0))</f>
        <v/>
      </c>
      <c r="AG472">
        <f>IF($D$20=0,1,IFERROR(IF(ROUND(AD472,3)=1,1,IF(AND(ABS(AF472)&lt;$D$19,AD472&lt;1),1,0)),0))</f>
        <v/>
      </c>
      <c r="AH472">
        <f>IFERROR(IF(V32="Supercritical",MAX($D$16,IFERROR(L472,MAX($D$16,POWER((ABS(K472)^2)/($I$5*MAX(F472,0.1)^2),1/3)))),IF(V32="Subcritical",MAX($D$16,IFERROR(W472,MAX($D$16,POWER((ABS(K472)^2)/($I$5*MAX(F472,0.1)^2),1/3)))),IF(AND(IFERROR(V472,0)=1,IFERROR(AG472,0)=1),IF(IFERROR(T472,-1E99)&gt;=IFERROR(AE472,-1E99),MAX($D$16,IFERROR(L472,MAX($D$16,POWER((ABS(K472)^2)/($I$5*MAX(F472,0.1)^2),1/3)))),MAX($D$16,IFERROR(W472,MAX($D$16,POWER((ABS(K472)^2)/($I$5*MAX(F472,0.1)^2),1/3))))),IF(IFERROR(V472,0)=1,MAX($D$16,IFERROR(L472,MAX($D$16,POWER((ABS(K472)^2)/($I$5*MAX(F472,0.1)^2),1/3)))),IF(IFERROR(AG472,0)=1,MAX($D$16,IFERROR(W472,MAX($D$16,POWER((ABS(K472)^2)/($I$5*MAX(F472,0.1)^2),1/3)))),MAX($D$16,POWER((ABS(K472)^2)/($I$5*MAX(F472,0.1)^2),1/3))))))),MAX($D$16,POWER((ABS(K472)^2)/($I$5*MAX(F472,0.1)^2),1/3)))</f>
        <v/>
      </c>
      <c r="AI472">
        <f>E472+AH472</f>
        <v/>
      </c>
      <c r="AJ472">
        <f>AI472+((ABS(K472)/MAX(((F472)+(G472)*(AH472))*(AH472),1E-6))^2)/(2*$I$5)</f>
        <v/>
      </c>
      <c r="AM472" t="n">
        <v>0</v>
      </c>
      <c r="AN472" t="n">
        <v>0</v>
      </c>
      <c r="AO472">
        <f>AM472+AN472</f>
        <v/>
      </c>
      <c r="AP472">
        <f>AP471+AO472</f>
        <v/>
      </c>
      <c r="AQ472">
        <f>ABS(ABS(K472)/MAX(((F472)+(G472)*(AH472))*(AH472),1E-6))/SQRT($I$5*MAX((((F472)+(G472)*(AH472))*(AH472))/MAX((F472)+2*(G472)*(AH472),1E-6),1E-6))</f>
        <v/>
      </c>
      <c r="AR472">
        <f>IF(AQ472&lt;1,"Subcritical","Supercritical")</f>
        <v/>
      </c>
      <c r="AS472">
        <f>((ABS(K472)*$D$6)/(MAX(((F472)+(G472)*(AH472))*(AH472),1E-6)*MAX(((((F472)+(G472)*(AH472))*(AH472))/MAX((F472)+2*(AH472)*SQRT(1+(G472)^2),1E-6))^(2/3),1E-6)))^2</f>
        <v/>
      </c>
    </row>
    <row r="473">
      <c r="A473" t="n">
        <v>324</v>
      </c>
      <c r="B473" t="n">
        <v>322.895</v>
      </c>
      <c r="C473" t="n">
        <v>616288.3100000001</v>
      </c>
      <c r="D473" t="n">
        <v>3097632.565</v>
      </c>
      <c r="E473" t="n">
        <v>632.4005</v>
      </c>
      <c r="F473" t="n">
        <v>5.2</v>
      </c>
      <c r="G473" t="n">
        <v>0</v>
      </c>
      <c r="H473" t="inlineStr">
        <is>
          <t>Normal</t>
        </is>
      </c>
      <c r="I473" t="n">
        <v>0</v>
      </c>
      <c r="J473">
        <f>B473-B472</f>
        <v/>
      </c>
      <c r="K473">
        <f>MAX(0,K472-AO472)</f>
        <v/>
      </c>
      <c r="L473">
        <f>IF($D$20=0,IFERROR(L472,MAX($D$16,POWER((ABS(K473)^2)/($I$5*MAX(F473,0.1)^2),1/3))),IF(IFERROR(V472,0)=0,IFERROR(L472,MAX($D$16,POWER((ABS(K473)^2)/($I$5*MAX(F473,0.1)^2),1/3))),IF(OR(IFERROR(L473,0)=0,IFERROR(S472,0)&lt;1,IFERROR(S473,0)&lt;1),MAX($D$16,POWER((ABS(K473)^2)/($I$5*MAX(F473,0.1)^2),1/3)),IF(IFERROR(U473,0)&gt;0,MAX($D$16,IFERROR(L473,0)+((IFERROR(U473,0))*$D$18*IF((IFERROR(S473,0))&lt;1,1,-1))),IF(IFERROR(U473,0)&lt;0,IF(ABS((MAX($D$16,POWER((ABS(K473)^2)/($I$5*MAX(F473,0.1)^2),1/3)))-IFERROR(L473,0))&gt;$D$19,MAX($D$16,IF((MAX($D$16,POWER((ABS(K473)^2)/($I$5*MAX(F473,0.1)^2),1/3)))&gt;IFERROR(L473,0),MIN((MAX($D$16,POWER((ABS(K473)^2)/($I$5*MAX(F473,0.1)^2),1/3))),IFERROR(L473,0)+(MIN(ABS(IFERROR(U473,0))*$D$18,ABS((MAX($D$16,POWER((ABS(K473)^2)/($I$5*MAX(F473,0.1)^2),1/3)))-IFERROR(L473,0))))),MAX((MAX($D$16,POWER((ABS(K473)^2)/($I$5*MAX(F473,0.1)^2),1/3))),IFERROR(L473,0)-(MIN(ABS(IFERROR(U473,0))*$D$18,ABS((MAX($D$16,POWER((ABS(K473)^2)/($I$5*MAX(F473,0.1)^2),1/3)))-IFERROR(L473,0))))))),MAX($D$16,POWER((ABS(K473)^2)/($I$5*MAX(F473,0.1)^2),1/3))),MAX($D$16,IFERROR(L473,0)))))))</f>
        <v/>
      </c>
      <c r="M473">
        <f>((F473)+(G473)*(L473))*(L473)</f>
        <v/>
      </c>
      <c r="N473">
        <f>(((F473)+(G473)*(L473))*(L473))/MAX((F473)+2*(L473)*SQRT(1+(G473)^2),1E-6)</f>
        <v/>
      </c>
      <c r="O473">
        <f>ABS(K473)/MAX(((F473)+(G473)*(L473))*(L473),1E-6)</f>
        <v/>
      </c>
      <c r="P473">
        <f>E473+L473</f>
        <v/>
      </c>
      <c r="Q473">
        <f>P473+((ABS(K473)/MAX(((F473)+(G473)*(L473))*(L473),1E-6))^2)/(2*$I$5)</f>
        <v/>
      </c>
      <c r="R473">
        <f>((ABS(K473)*$D$6)/(MAX(((F473)+(G473)*(L473))*(L473),1E-6)*MAX(((((F473)+(G473)*(L473))*(L473))/MAX((F473)+2*(L473)*SQRT(1+(G473)^2),1E-6))^(2/3),1E-6)))^2</f>
        <v/>
      </c>
      <c r="S473">
        <f>ABS(ABS(K473)/MAX(((F473)+(G473)*(L473))*(L473),1E-6))/SQRT($I$5*MAX((((F473)+(G473)*(L473))*(L473))/MAX((F473)+2*(G473)*(L473),1E-6),1E-6))</f>
        <v/>
      </c>
      <c r="T473">
        <f>((F473)*(L473)^2)/2+(G473)*(L473)^3/3+(ABS(K473)^2)/($I$5*MAX(((F473)+(G473)*(L473))*(L473),1E-6))</f>
        <v/>
      </c>
      <c r="U473">
        <f>IF($D$20=0,0,IFERROR(Q472-(((R472+R473)/2)*J473)-(IF(O472&gt;O473,$D$8*((O472^2-O473^2)/(2*$I$5)),$D$9*((O473^2-O472^2)/(2*$I$5)))+($D$10*(ABS(I473)/90)*(MAX(O472^2,O473^2)/(2*$I$5))))-Q473,0))</f>
        <v/>
      </c>
      <c r="V473">
        <f>IF($D$20=0,1,IFERROR(IF(ROUND(S473,3)=1,1,IF(AND(ABS(U473)&lt;$D$19,S473&gt;1),1,0)),0))</f>
        <v/>
      </c>
      <c r="W473">
        <f>IF($D$20=0,IFERROR(W474,MAX($D$16,POWER((ABS(K473)^2)/($I$5*MAX(F473,0.1)^2),1/3))),IF(IFERROR(AG474,0)=0,IFERROR(W474,MAX($D$16,POWER((ABS(K473)^2)/($I$5*MAX(F473,0.1)^2),1/3))),IF(OR(IFERROR(W473,0)=0,IFERROR(AD474,0)&gt;1),MAX($D$16,POWER((ABS(K473)^2)/($I$5*MAX(F473,0.1)^2),1/3)),IF(IFERROR(AF473,0)&gt;0,MAX($D$16,IFERROR(W473,0)+((IFERROR(AF473,0))*$D$18*IF((IFERROR(AD473,0))&lt;1,1,-1))),IF(IFERROR(AF473,0)&lt;0,IF(ABS((MAX($D$16,POWER((ABS(K473)^2)/($I$5*MAX(F473,0.1)^2),1/3)))-IFERROR(W473,0))&gt;$D$19,MAX($D$16,IF((MAX($D$16,POWER((ABS(K473)^2)/($I$5*MAX(F473,0.1)^2),1/3)))&gt;IFERROR(W473,0),MIN((MAX($D$16,POWER((ABS(K473)^2)/($I$5*MAX(F473,0.1)^2),1/3))),IFERROR(W473,0)+(MIN(ABS(IFERROR(AF473,0))*$D$18,ABS((MAX($D$16,POWER((ABS(K473)^2)/($I$5*MAX(F473,0.1)^2),1/3)))-IFERROR(W473,0))))),MAX((MAX($D$16,POWER((ABS(K473)^2)/($I$5*MAX(F473,0.1)^2),1/3))),IFERROR(W473,0)-(MIN(ABS(IFERROR(AF473,0))*$D$18,ABS((MAX($D$16,POWER((ABS(K473)^2)/($I$5*MAX(F473,0.1)^2),1/3)))-IFERROR(W473,0))))))),MAX($D$16,POWER((ABS(K473)^2)/($I$5*MAX(F473,0.1)^2),1/3))),MAX($D$16,IFERROR(W473,0)))))))</f>
        <v/>
      </c>
      <c r="X473">
        <f>((F473)+(G473)*(W473))*(W473)</f>
        <v/>
      </c>
      <c r="Y473">
        <f>(((F473)+(G473)*(W473))*(W473))/MAX((F473)+2*(W473)*SQRT(1+(G473)^2),1E-6)</f>
        <v/>
      </c>
      <c r="Z473">
        <f>ABS(K473)/MAX(((F473)+(G473)*(W473))*(W473),1E-6)</f>
        <v/>
      </c>
      <c r="AA473">
        <f>E473+W473</f>
        <v/>
      </c>
      <c r="AB473">
        <f>AA473+((ABS(K473)/MAX(((F473)+(G473)*(W473))*(W473),1E-6))^2)/(2*$I$5)</f>
        <v/>
      </c>
      <c r="AC473">
        <f>((ABS(K473)*$D$6)/(MAX(((F473)+(G473)*(W473))*(W473),1E-6)*MAX(((((F473)+(G473)*(W473))*(W473))/MAX((F473)+2*(W473)*SQRT(1+(G473)^2),1E-6))^(2/3),1E-6)))^2</f>
        <v/>
      </c>
      <c r="AD473">
        <f>ABS(ABS(K473)/MAX(((F473)+(G473)*(W473))*(W473),1E-6))/SQRT($I$5*MAX((((F473)+(G473)*(W473))*(W473))/MAX((F473)+2*(G473)*(W473),1E-6),1E-6))</f>
        <v/>
      </c>
      <c r="AE473">
        <f>((F473)*(W473)^2)/2+(G473)*(W473)^3/3+(ABS(K473)^2)/($I$5*MAX(((F473)+(G473)*(W473))*(W473),1E-6))</f>
        <v/>
      </c>
      <c r="AF473">
        <f>IF($D$20=0,0,IFERROR(AB474+(((AC473+AC474)/2)*J474)+(IF(Z473&gt;Z474,$D$8*((Z473^2-Z474^2)/(2*$I$5)),$D$9*((Z474^2-Z473^2)/(2*$I$5)))+($D$10*(ABS(I474)/90)*(MAX(Z473^2,Z474^2)/(2*$I$5))))-AB473,0))</f>
        <v/>
      </c>
      <c r="AG473">
        <f>IF($D$20=0,1,IFERROR(IF(ROUND(AD473,3)=1,1,IF(AND(ABS(AF473)&lt;$D$19,AD473&lt;1),1,0)),0))</f>
        <v/>
      </c>
      <c r="AH473">
        <f>IFERROR(IF(V32="Supercritical",MAX($D$16,IFERROR(L473,MAX($D$16,POWER((ABS(K473)^2)/($I$5*MAX(F473,0.1)^2),1/3)))),IF(V32="Subcritical",MAX($D$16,IFERROR(W473,MAX($D$16,POWER((ABS(K473)^2)/($I$5*MAX(F473,0.1)^2),1/3)))),IF(AND(IFERROR(V473,0)=1,IFERROR(AG473,0)=1),IF(IFERROR(T473,-1E99)&gt;=IFERROR(AE473,-1E99),MAX($D$16,IFERROR(L473,MAX($D$16,POWER((ABS(K473)^2)/($I$5*MAX(F473,0.1)^2),1/3)))),MAX($D$16,IFERROR(W473,MAX($D$16,POWER((ABS(K473)^2)/($I$5*MAX(F473,0.1)^2),1/3))))),IF(IFERROR(V473,0)=1,MAX($D$16,IFERROR(L473,MAX($D$16,POWER((ABS(K473)^2)/($I$5*MAX(F473,0.1)^2),1/3)))),IF(IFERROR(AG473,0)=1,MAX($D$16,IFERROR(W473,MAX($D$16,POWER((ABS(K473)^2)/($I$5*MAX(F473,0.1)^2),1/3)))),MAX($D$16,POWER((ABS(K473)^2)/($I$5*MAX(F473,0.1)^2),1/3))))))),MAX($D$16,POWER((ABS(K473)^2)/($I$5*MAX(F473,0.1)^2),1/3)))</f>
        <v/>
      </c>
      <c r="AI473">
        <f>E473+AH473</f>
        <v/>
      </c>
      <c r="AJ473">
        <f>AI473+((ABS(K473)/MAX(((F473)+(G473)*(AH473))*(AH473),1E-6))^2)/(2*$I$5)</f>
        <v/>
      </c>
      <c r="AM473" t="n">
        <v>0</v>
      </c>
      <c r="AN473" t="n">
        <v>0</v>
      </c>
      <c r="AO473">
        <f>AM473+AN473</f>
        <v/>
      </c>
      <c r="AP473">
        <f>AP472+AO473</f>
        <v/>
      </c>
      <c r="AQ473">
        <f>ABS(ABS(K473)/MAX(((F473)+(G473)*(AH473))*(AH473),1E-6))/SQRT($I$5*MAX((((F473)+(G473)*(AH473))*(AH473))/MAX((F473)+2*(G473)*(AH473),1E-6),1E-6))</f>
        <v/>
      </c>
      <c r="AR473">
        <f>IF(AQ473&lt;1,"Subcritical","Supercritical")</f>
        <v/>
      </c>
      <c r="AS473">
        <f>((ABS(K473)*$D$6)/(MAX(((F473)+(G473)*(AH473))*(AH473),1E-6)*MAX(((((F473)+(G473)*(AH473))*(AH473))/MAX((F473)+2*(AH473)*SQRT(1+(G473)^2),1E-6))^(2/3),1E-6)))^2</f>
        <v/>
      </c>
    </row>
    <row r="474">
      <c r="A474" t="n">
        <v>325</v>
      </c>
      <c r="B474" t="n">
        <v>323.895</v>
      </c>
      <c r="C474" t="n">
        <v>616287.836</v>
      </c>
      <c r="D474" t="n">
        <v>3097631.685</v>
      </c>
      <c r="E474" t="n">
        <v>632.4</v>
      </c>
      <c r="F474" t="n">
        <v>5.2</v>
      </c>
      <c r="G474" t="n">
        <v>0</v>
      </c>
      <c r="H474" t="inlineStr">
        <is>
          <t>Normal</t>
        </is>
      </c>
      <c r="I474" t="n">
        <v>0.027</v>
      </c>
      <c r="J474">
        <f>B474-B473</f>
        <v/>
      </c>
      <c r="K474">
        <f>MAX(0,K473-AO473)</f>
        <v/>
      </c>
      <c r="L474">
        <f>IF($D$20=0,IFERROR(L473,MAX($D$16,POWER((ABS(K474)^2)/($I$5*MAX(F474,0.1)^2),1/3))),IF(IFERROR(V473,0)=0,IFERROR(L473,MAX($D$16,POWER((ABS(K474)^2)/($I$5*MAX(F474,0.1)^2),1/3))),IF(OR(IFERROR(L474,0)=0,IFERROR(S473,0)&lt;1,IFERROR(S474,0)&lt;1),MAX($D$16,POWER((ABS(K474)^2)/($I$5*MAX(F474,0.1)^2),1/3)),IF(IFERROR(U474,0)&gt;0,MAX($D$16,IFERROR(L474,0)+((IFERROR(U474,0))*$D$18*IF((IFERROR(S474,0))&lt;1,1,-1))),IF(IFERROR(U474,0)&lt;0,IF(ABS((MAX($D$16,POWER((ABS(K474)^2)/($I$5*MAX(F474,0.1)^2),1/3)))-IFERROR(L474,0))&gt;$D$19,MAX($D$16,IF((MAX($D$16,POWER((ABS(K474)^2)/($I$5*MAX(F474,0.1)^2),1/3)))&gt;IFERROR(L474,0),MIN((MAX($D$16,POWER((ABS(K474)^2)/($I$5*MAX(F474,0.1)^2),1/3))),IFERROR(L474,0)+(MIN(ABS(IFERROR(U474,0))*$D$18,ABS((MAX($D$16,POWER((ABS(K474)^2)/($I$5*MAX(F474,0.1)^2),1/3)))-IFERROR(L474,0))))),MAX((MAX($D$16,POWER((ABS(K474)^2)/($I$5*MAX(F474,0.1)^2),1/3))),IFERROR(L474,0)-(MIN(ABS(IFERROR(U474,0))*$D$18,ABS((MAX($D$16,POWER((ABS(K474)^2)/($I$5*MAX(F474,0.1)^2),1/3)))-IFERROR(L474,0))))))),MAX($D$16,POWER((ABS(K474)^2)/($I$5*MAX(F474,0.1)^2),1/3))),MAX($D$16,IFERROR(L474,0)))))))</f>
        <v/>
      </c>
      <c r="M474">
        <f>((F474)+(G474)*(L474))*(L474)</f>
        <v/>
      </c>
      <c r="N474">
        <f>(((F474)+(G474)*(L474))*(L474))/MAX((F474)+2*(L474)*SQRT(1+(G474)^2),1E-6)</f>
        <v/>
      </c>
      <c r="O474">
        <f>ABS(K474)/MAX(((F474)+(G474)*(L474))*(L474),1E-6)</f>
        <v/>
      </c>
      <c r="P474">
        <f>E474+L474</f>
        <v/>
      </c>
      <c r="Q474">
        <f>P474+((ABS(K474)/MAX(((F474)+(G474)*(L474))*(L474),1E-6))^2)/(2*$I$5)</f>
        <v/>
      </c>
      <c r="R474">
        <f>((ABS(K474)*$D$6)/(MAX(((F474)+(G474)*(L474))*(L474),1E-6)*MAX(((((F474)+(G474)*(L474))*(L474))/MAX((F474)+2*(L474)*SQRT(1+(G474)^2),1E-6))^(2/3),1E-6)))^2</f>
        <v/>
      </c>
      <c r="S474">
        <f>ABS(ABS(K474)/MAX(((F474)+(G474)*(L474))*(L474),1E-6))/SQRT($I$5*MAX((((F474)+(G474)*(L474))*(L474))/MAX((F474)+2*(G474)*(L474),1E-6),1E-6))</f>
        <v/>
      </c>
      <c r="T474">
        <f>((F474)*(L474)^2)/2+(G474)*(L474)^3/3+(ABS(K474)^2)/($I$5*MAX(((F474)+(G474)*(L474))*(L474),1E-6))</f>
        <v/>
      </c>
      <c r="U474">
        <f>IF($D$20=0,0,IFERROR(Q473-(((R473+R474)/2)*J474)-(IF(O473&gt;O474,$D$8*((O473^2-O474^2)/(2*$I$5)),$D$9*((O474^2-O473^2)/(2*$I$5)))+($D$10*(ABS(I474)/90)*(MAX(O473^2,O474^2)/(2*$I$5))))-Q474,0))</f>
        <v/>
      </c>
      <c r="V474">
        <f>IF($D$20=0,1,IFERROR(IF(ROUND(S474,3)=1,1,IF(AND(ABS(U474)&lt;$D$19,S474&gt;1),1,0)),0))</f>
        <v/>
      </c>
      <c r="W474">
        <f>IF($D$20=0,IFERROR(W475,MAX($D$16,POWER((ABS(K474)^2)/($I$5*MAX(F474,0.1)^2),1/3))),IF(IFERROR(AG475,0)=0,IFERROR(W475,MAX($D$16,POWER((ABS(K474)^2)/($I$5*MAX(F474,0.1)^2),1/3))),IF(OR(IFERROR(W474,0)=0,IFERROR(AD475,0)&gt;1),MAX($D$16,POWER((ABS(K474)^2)/($I$5*MAX(F474,0.1)^2),1/3)),IF(IFERROR(AF474,0)&gt;0,MAX($D$16,IFERROR(W474,0)+((IFERROR(AF474,0))*$D$18*IF((IFERROR(AD474,0))&lt;1,1,-1))),IF(IFERROR(AF474,0)&lt;0,IF(ABS((MAX($D$16,POWER((ABS(K474)^2)/($I$5*MAX(F474,0.1)^2),1/3)))-IFERROR(W474,0))&gt;$D$19,MAX($D$16,IF((MAX($D$16,POWER((ABS(K474)^2)/($I$5*MAX(F474,0.1)^2),1/3)))&gt;IFERROR(W474,0),MIN((MAX($D$16,POWER((ABS(K474)^2)/($I$5*MAX(F474,0.1)^2),1/3))),IFERROR(W474,0)+(MIN(ABS(IFERROR(AF474,0))*$D$18,ABS((MAX($D$16,POWER((ABS(K474)^2)/($I$5*MAX(F474,0.1)^2),1/3)))-IFERROR(W474,0))))),MAX((MAX($D$16,POWER((ABS(K474)^2)/($I$5*MAX(F474,0.1)^2),1/3))),IFERROR(W474,0)-(MIN(ABS(IFERROR(AF474,0))*$D$18,ABS((MAX($D$16,POWER((ABS(K474)^2)/($I$5*MAX(F474,0.1)^2),1/3)))-IFERROR(W474,0))))))),MAX($D$16,POWER((ABS(K474)^2)/($I$5*MAX(F474,0.1)^2),1/3))),MAX($D$16,IFERROR(W474,0)))))))</f>
        <v/>
      </c>
      <c r="X474">
        <f>((F474)+(G474)*(W474))*(W474)</f>
        <v/>
      </c>
      <c r="Y474">
        <f>(((F474)+(G474)*(W474))*(W474))/MAX((F474)+2*(W474)*SQRT(1+(G474)^2),1E-6)</f>
        <v/>
      </c>
      <c r="Z474">
        <f>ABS(K474)/MAX(((F474)+(G474)*(W474))*(W474),1E-6)</f>
        <v/>
      </c>
      <c r="AA474">
        <f>E474+W474</f>
        <v/>
      </c>
      <c r="AB474">
        <f>AA474+((ABS(K474)/MAX(((F474)+(G474)*(W474))*(W474),1E-6))^2)/(2*$I$5)</f>
        <v/>
      </c>
      <c r="AC474">
        <f>((ABS(K474)*$D$6)/(MAX(((F474)+(G474)*(W474))*(W474),1E-6)*MAX(((((F474)+(G474)*(W474))*(W474))/MAX((F474)+2*(W474)*SQRT(1+(G474)^2),1E-6))^(2/3),1E-6)))^2</f>
        <v/>
      </c>
      <c r="AD474">
        <f>ABS(ABS(K474)/MAX(((F474)+(G474)*(W474))*(W474),1E-6))/SQRT($I$5*MAX((((F474)+(G474)*(W474))*(W474))/MAX((F474)+2*(G474)*(W474),1E-6),1E-6))</f>
        <v/>
      </c>
      <c r="AE474">
        <f>((F474)*(W474)^2)/2+(G474)*(W474)^3/3+(ABS(K474)^2)/($I$5*MAX(((F474)+(G474)*(W474))*(W474),1E-6))</f>
        <v/>
      </c>
      <c r="AF474">
        <f>IF($D$20=0,0,IFERROR(AB475+(((AC474+AC475)/2)*J475)+(IF(Z474&gt;Z475,$D$8*((Z474^2-Z475^2)/(2*$I$5)),$D$9*((Z475^2-Z474^2)/(2*$I$5)))+($D$10*(ABS(I475)/90)*(MAX(Z474^2,Z475^2)/(2*$I$5))))-AB474,0))</f>
        <v/>
      </c>
      <c r="AG474">
        <f>IF($D$20=0,1,IFERROR(IF(ROUND(AD474,3)=1,1,IF(AND(ABS(AF474)&lt;$D$19,AD474&lt;1),1,0)),0))</f>
        <v/>
      </c>
      <c r="AH474">
        <f>IFERROR(IF(V32="Supercritical",MAX($D$16,IFERROR(L474,MAX($D$16,POWER((ABS(K474)^2)/($I$5*MAX(F474,0.1)^2),1/3)))),IF(V32="Subcritical",MAX($D$16,IFERROR(W474,MAX($D$16,POWER((ABS(K474)^2)/($I$5*MAX(F474,0.1)^2),1/3)))),IF(AND(IFERROR(V474,0)=1,IFERROR(AG474,0)=1),IF(IFERROR(T474,-1E99)&gt;=IFERROR(AE474,-1E99),MAX($D$16,IFERROR(L474,MAX($D$16,POWER((ABS(K474)^2)/($I$5*MAX(F474,0.1)^2),1/3)))),MAX($D$16,IFERROR(W474,MAX($D$16,POWER((ABS(K474)^2)/($I$5*MAX(F474,0.1)^2),1/3))))),IF(IFERROR(V474,0)=1,MAX($D$16,IFERROR(L474,MAX($D$16,POWER((ABS(K474)^2)/($I$5*MAX(F474,0.1)^2),1/3)))),IF(IFERROR(AG474,0)=1,MAX($D$16,IFERROR(W474,MAX($D$16,POWER((ABS(K474)^2)/($I$5*MAX(F474,0.1)^2),1/3)))),MAX($D$16,POWER((ABS(K474)^2)/($I$5*MAX(F474,0.1)^2),1/3))))))),MAX($D$16,POWER((ABS(K474)^2)/($I$5*MAX(F474,0.1)^2),1/3)))</f>
        <v/>
      </c>
      <c r="AI474">
        <f>E474+AH474</f>
        <v/>
      </c>
      <c r="AJ474">
        <f>AI474+((ABS(K474)/MAX(((F474)+(G474)*(AH474))*(AH474),1E-6))^2)/(2*$I$5)</f>
        <v/>
      </c>
      <c r="AM474" t="n">
        <v>0</v>
      </c>
      <c r="AN474" t="n">
        <v>0</v>
      </c>
      <c r="AO474">
        <f>AM474+AN474</f>
        <v/>
      </c>
      <c r="AP474">
        <f>AP473+AO474</f>
        <v/>
      </c>
      <c r="AQ474">
        <f>ABS(ABS(K474)/MAX(((F474)+(G474)*(AH474))*(AH474),1E-6))/SQRT($I$5*MAX((((F474)+(G474)*(AH474))*(AH474))/MAX((F474)+2*(G474)*(AH474),1E-6),1E-6))</f>
        <v/>
      </c>
      <c r="AR474">
        <f>IF(AQ474&lt;1,"Subcritical","Supercritical")</f>
        <v/>
      </c>
      <c r="AS474">
        <f>((ABS(K474)*$D$6)/(MAX(((F474)+(G474)*(AH474))*(AH474),1E-6)*MAX(((((F474)+(G474)*(AH474))*(AH474))/MAX((F474)+2*(AH474)*SQRT(1+(G474)^2),1E-6))^(2/3),1E-6)))^2</f>
        <v/>
      </c>
    </row>
    <row r="475">
      <c r="A475" t="n">
        <v>326</v>
      </c>
      <c r="B475" t="n">
        <v>324.895</v>
      </c>
      <c r="C475" t="n">
        <v>616287.362</v>
      </c>
      <c r="D475" t="n">
        <v>3097630.804</v>
      </c>
      <c r="E475" t="n">
        <v>632.3995</v>
      </c>
      <c r="F475" t="n">
        <v>5.2</v>
      </c>
      <c r="G475" t="n">
        <v>0</v>
      </c>
      <c r="H475" t="inlineStr">
        <is>
          <t>Normal</t>
        </is>
      </c>
      <c r="I475" t="n">
        <v>0.078</v>
      </c>
      <c r="J475">
        <f>B475-B474</f>
        <v/>
      </c>
      <c r="K475">
        <f>MAX(0,K474-AO474)</f>
        <v/>
      </c>
      <c r="L475">
        <f>IF($D$20=0,IFERROR(L474,MAX($D$16,POWER((ABS(K475)^2)/($I$5*MAX(F475,0.1)^2),1/3))),IF(IFERROR(V474,0)=0,IFERROR(L474,MAX($D$16,POWER((ABS(K475)^2)/($I$5*MAX(F475,0.1)^2),1/3))),IF(OR(IFERROR(L475,0)=0,IFERROR(S474,0)&lt;1,IFERROR(S475,0)&lt;1),MAX($D$16,POWER((ABS(K475)^2)/($I$5*MAX(F475,0.1)^2),1/3)),IF(IFERROR(U475,0)&gt;0,MAX($D$16,IFERROR(L475,0)+((IFERROR(U475,0))*$D$18*IF((IFERROR(S475,0))&lt;1,1,-1))),IF(IFERROR(U475,0)&lt;0,IF(ABS((MAX($D$16,POWER((ABS(K475)^2)/($I$5*MAX(F475,0.1)^2),1/3)))-IFERROR(L475,0))&gt;$D$19,MAX($D$16,IF((MAX($D$16,POWER((ABS(K475)^2)/($I$5*MAX(F475,0.1)^2),1/3)))&gt;IFERROR(L475,0),MIN((MAX($D$16,POWER((ABS(K475)^2)/($I$5*MAX(F475,0.1)^2),1/3))),IFERROR(L475,0)+(MIN(ABS(IFERROR(U475,0))*$D$18,ABS((MAX($D$16,POWER((ABS(K475)^2)/($I$5*MAX(F475,0.1)^2),1/3)))-IFERROR(L475,0))))),MAX((MAX($D$16,POWER((ABS(K475)^2)/($I$5*MAX(F475,0.1)^2),1/3))),IFERROR(L475,0)-(MIN(ABS(IFERROR(U475,0))*$D$18,ABS((MAX($D$16,POWER((ABS(K475)^2)/($I$5*MAX(F475,0.1)^2),1/3)))-IFERROR(L475,0))))))),MAX($D$16,POWER((ABS(K475)^2)/($I$5*MAX(F475,0.1)^2),1/3))),MAX($D$16,IFERROR(L475,0)))))))</f>
        <v/>
      </c>
      <c r="M475">
        <f>((F475)+(G475)*(L475))*(L475)</f>
        <v/>
      </c>
      <c r="N475">
        <f>(((F475)+(G475)*(L475))*(L475))/MAX((F475)+2*(L475)*SQRT(1+(G475)^2),1E-6)</f>
        <v/>
      </c>
      <c r="O475">
        <f>ABS(K475)/MAX(((F475)+(G475)*(L475))*(L475),1E-6)</f>
        <v/>
      </c>
      <c r="P475">
        <f>E475+L475</f>
        <v/>
      </c>
      <c r="Q475">
        <f>P475+((ABS(K475)/MAX(((F475)+(G475)*(L475))*(L475),1E-6))^2)/(2*$I$5)</f>
        <v/>
      </c>
      <c r="R475">
        <f>((ABS(K475)*$D$6)/(MAX(((F475)+(G475)*(L475))*(L475),1E-6)*MAX(((((F475)+(G475)*(L475))*(L475))/MAX((F475)+2*(L475)*SQRT(1+(G475)^2),1E-6))^(2/3),1E-6)))^2</f>
        <v/>
      </c>
      <c r="S475">
        <f>ABS(ABS(K475)/MAX(((F475)+(G475)*(L475))*(L475),1E-6))/SQRT($I$5*MAX((((F475)+(G475)*(L475))*(L475))/MAX((F475)+2*(G475)*(L475),1E-6),1E-6))</f>
        <v/>
      </c>
      <c r="T475">
        <f>((F475)*(L475)^2)/2+(G475)*(L475)^3/3+(ABS(K475)^2)/($I$5*MAX(((F475)+(G475)*(L475))*(L475),1E-6))</f>
        <v/>
      </c>
      <c r="U475">
        <f>IF($D$20=0,0,IFERROR(Q474-(((R474+R475)/2)*J475)-(IF(O474&gt;O475,$D$8*((O474^2-O475^2)/(2*$I$5)),$D$9*((O475^2-O474^2)/(2*$I$5)))+($D$10*(ABS(I475)/90)*(MAX(O474^2,O475^2)/(2*$I$5))))-Q475,0))</f>
        <v/>
      </c>
      <c r="V475">
        <f>IF($D$20=0,1,IFERROR(IF(ROUND(S475,3)=1,1,IF(AND(ABS(U475)&lt;$D$19,S475&gt;1),1,0)),0))</f>
        <v/>
      </c>
      <c r="W475">
        <f>IF($D$20=0,IFERROR(W476,MAX($D$16,POWER((ABS(K475)^2)/($I$5*MAX(F475,0.1)^2),1/3))),IF(IFERROR(AG476,0)=0,IFERROR(W476,MAX($D$16,POWER((ABS(K475)^2)/($I$5*MAX(F475,0.1)^2),1/3))),IF(OR(IFERROR(W475,0)=0,IFERROR(AD476,0)&gt;1),MAX($D$16,POWER((ABS(K475)^2)/($I$5*MAX(F475,0.1)^2),1/3)),IF(IFERROR(AF475,0)&gt;0,MAX($D$16,IFERROR(W475,0)+((IFERROR(AF475,0))*$D$18*IF((IFERROR(AD475,0))&lt;1,1,-1))),IF(IFERROR(AF475,0)&lt;0,IF(ABS((MAX($D$16,POWER((ABS(K475)^2)/($I$5*MAX(F475,0.1)^2),1/3)))-IFERROR(W475,0))&gt;$D$19,MAX($D$16,IF((MAX($D$16,POWER((ABS(K475)^2)/($I$5*MAX(F475,0.1)^2),1/3)))&gt;IFERROR(W475,0),MIN((MAX($D$16,POWER((ABS(K475)^2)/($I$5*MAX(F475,0.1)^2),1/3))),IFERROR(W475,0)+(MIN(ABS(IFERROR(AF475,0))*$D$18,ABS((MAX($D$16,POWER((ABS(K475)^2)/($I$5*MAX(F475,0.1)^2),1/3)))-IFERROR(W475,0))))),MAX((MAX($D$16,POWER((ABS(K475)^2)/($I$5*MAX(F475,0.1)^2),1/3))),IFERROR(W475,0)-(MIN(ABS(IFERROR(AF475,0))*$D$18,ABS((MAX($D$16,POWER((ABS(K475)^2)/($I$5*MAX(F475,0.1)^2),1/3)))-IFERROR(W475,0))))))),MAX($D$16,POWER((ABS(K475)^2)/($I$5*MAX(F475,0.1)^2),1/3))),MAX($D$16,IFERROR(W475,0)))))))</f>
        <v/>
      </c>
      <c r="X475">
        <f>((F475)+(G475)*(W475))*(W475)</f>
        <v/>
      </c>
      <c r="Y475">
        <f>(((F475)+(G475)*(W475))*(W475))/MAX((F475)+2*(W475)*SQRT(1+(G475)^2),1E-6)</f>
        <v/>
      </c>
      <c r="Z475">
        <f>ABS(K475)/MAX(((F475)+(G475)*(W475))*(W475),1E-6)</f>
        <v/>
      </c>
      <c r="AA475">
        <f>E475+W475</f>
        <v/>
      </c>
      <c r="AB475">
        <f>AA475+((ABS(K475)/MAX(((F475)+(G475)*(W475))*(W475),1E-6))^2)/(2*$I$5)</f>
        <v/>
      </c>
      <c r="AC475">
        <f>((ABS(K475)*$D$6)/(MAX(((F475)+(G475)*(W475))*(W475),1E-6)*MAX(((((F475)+(G475)*(W475))*(W475))/MAX((F475)+2*(W475)*SQRT(1+(G475)^2),1E-6))^(2/3),1E-6)))^2</f>
        <v/>
      </c>
      <c r="AD475">
        <f>ABS(ABS(K475)/MAX(((F475)+(G475)*(W475))*(W475),1E-6))/SQRT($I$5*MAX((((F475)+(G475)*(W475))*(W475))/MAX((F475)+2*(G475)*(W475),1E-6),1E-6))</f>
        <v/>
      </c>
      <c r="AE475">
        <f>((F475)*(W475)^2)/2+(G475)*(W475)^3/3+(ABS(K475)^2)/($I$5*MAX(((F475)+(G475)*(W475))*(W475),1E-6))</f>
        <v/>
      </c>
      <c r="AF475">
        <f>IF($D$20=0,0,IFERROR(AB476+(((AC475+AC476)/2)*J476)+(IF(Z475&gt;Z476,$D$8*((Z475^2-Z476^2)/(2*$I$5)),$D$9*((Z476^2-Z475^2)/(2*$I$5)))+($D$10*(ABS(I476)/90)*(MAX(Z475^2,Z476^2)/(2*$I$5))))-AB475,0))</f>
        <v/>
      </c>
      <c r="AG475">
        <f>IF($D$20=0,1,IFERROR(IF(ROUND(AD475,3)=1,1,IF(AND(ABS(AF475)&lt;$D$19,AD475&lt;1),1,0)),0))</f>
        <v/>
      </c>
      <c r="AH475">
        <f>IFERROR(IF(V32="Supercritical",MAX($D$16,IFERROR(L475,MAX($D$16,POWER((ABS(K475)^2)/($I$5*MAX(F475,0.1)^2),1/3)))),IF(V32="Subcritical",MAX($D$16,IFERROR(W475,MAX($D$16,POWER((ABS(K475)^2)/($I$5*MAX(F475,0.1)^2),1/3)))),IF(AND(IFERROR(V475,0)=1,IFERROR(AG475,0)=1),IF(IFERROR(T475,-1E99)&gt;=IFERROR(AE475,-1E99),MAX($D$16,IFERROR(L475,MAX($D$16,POWER((ABS(K475)^2)/($I$5*MAX(F475,0.1)^2),1/3)))),MAX($D$16,IFERROR(W475,MAX($D$16,POWER((ABS(K475)^2)/($I$5*MAX(F475,0.1)^2),1/3))))),IF(IFERROR(V475,0)=1,MAX($D$16,IFERROR(L475,MAX($D$16,POWER((ABS(K475)^2)/($I$5*MAX(F475,0.1)^2),1/3)))),IF(IFERROR(AG475,0)=1,MAX($D$16,IFERROR(W475,MAX($D$16,POWER((ABS(K475)^2)/($I$5*MAX(F475,0.1)^2),1/3)))),MAX($D$16,POWER((ABS(K475)^2)/($I$5*MAX(F475,0.1)^2),1/3))))))),MAX($D$16,POWER((ABS(K475)^2)/($I$5*MAX(F475,0.1)^2),1/3)))</f>
        <v/>
      </c>
      <c r="AI475">
        <f>E475+AH475</f>
        <v/>
      </c>
      <c r="AJ475">
        <f>AI475+((ABS(K475)/MAX(((F475)+(G475)*(AH475))*(AH475),1E-6))^2)/(2*$I$5)</f>
        <v/>
      </c>
      <c r="AM475" t="n">
        <v>0</v>
      </c>
      <c r="AN475" t="n">
        <v>0</v>
      </c>
      <c r="AO475">
        <f>AM475+AN475</f>
        <v/>
      </c>
      <c r="AP475">
        <f>AP474+AO475</f>
        <v/>
      </c>
      <c r="AQ475">
        <f>ABS(ABS(K475)/MAX(((F475)+(G475)*(AH475))*(AH475),1E-6))/SQRT($I$5*MAX((((F475)+(G475)*(AH475))*(AH475))/MAX((F475)+2*(G475)*(AH475),1E-6),1E-6))</f>
        <v/>
      </c>
      <c r="AR475">
        <f>IF(AQ475&lt;1,"Subcritical","Supercritical")</f>
        <v/>
      </c>
      <c r="AS475">
        <f>((ABS(K475)*$D$6)/(MAX(((F475)+(G475)*(AH475))*(AH475),1E-6)*MAX(((((F475)+(G475)*(AH475))*(AH475))/MAX((F475)+2*(AH475)*SQRT(1+(G475)^2),1E-6))^(2/3),1E-6)))^2</f>
        <v/>
      </c>
    </row>
    <row r="476">
      <c r="A476" t="n">
        <v>327</v>
      </c>
      <c r="B476" t="n">
        <v>325.895</v>
      </c>
      <c r="C476" t="n">
        <v>616286.887</v>
      </c>
      <c r="D476" t="n">
        <v>3097629.924</v>
      </c>
      <c r="E476" t="n">
        <v>632.399</v>
      </c>
      <c r="F476" t="n">
        <v>5.2</v>
      </c>
      <c r="G476" t="n">
        <v>0</v>
      </c>
      <c r="H476" t="inlineStr">
        <is>
          <t>Normal</t>
        </is>
      </c>
      <c r="I476" t="n">
        <v>0.078</v>
      </c>
      <c r="J476">
        <f>B476-B475</f>
        <v/>
      </c>
      <c r="K476">
        <f>MAX(0,K475-AO475)</f>
        <v/>
      </c>
      <c r="L476">
        <f>IF($D$20=0,IFERROR(L475,MAX($D$16,POWER((ABS(K476)^2)/($I$5*MAX(F476,0.1)^2),1/3))),IF(IFERROR(V475,0)=0,IFERROR(L475,MAX($D$16,POWER((ABS(K476)^2)/($I$5*MAX(F476,0.1)^2),1/3))),IF(OR(IFERROR(L476,0)=0,IFERROR(S475,0)&lt;1,IFERROR(S476,0)&lt;1),MAX($D$16,POWER((ABS(K476)^2)/($I$5*MAX(F476,0.1)^2),1/3)),IF(IFERROR(U476,0)&gt;0,MAX($D$16,IFERROR(L476,0)+((IFERROR(U476,0))*$D$18*IF((IFERROR(S476,0))&lt;1,1,-1))),IF(IFERROR(U476,0)&lt;0,IF(ABS((MAX($D$16,POWER((ABS(K476)^2)/($I$5*MAX(F476,0.1)^2),1/3)))-IFERROR(L476,0))&gt;$D$19,MAX($D$16,IF((MAX($D$16,POWER((ABS(K476)^2)/($I$5*MAX(F476,0.1)^2),1/3)))&gt;IFERROR(L476,0),MIN((MAX($D$16,POWER((ABS(K476)^2)/($I$5*MAX(F476,0.1)^2),1/3))),IFERROR(L476,0)+(MIN(ABS(IFERROR(U476,0))*$D$18,ABS((MAX($D$16,POWER((ABS(K476)^2)/($I$5*MAX(F476,0.1)^2),1/3)))-IFERROR(L476,0))))),MAX((MAX($D$16,POWER((ABS(K476)^2)/($I$5*MAX(F476,0.1)^2),1/3))),IFERROR(L476,0)-(MIN(ABS(IFERROR(U476,0))*$D$18,ABS((MAX($D$16,POWER((ABS(K476)^2)/($I$5*MAX(F476,0.1)^2),1/3)))-IFERROR(L476,0))))))),MAX($D$16,POWER((ABS(K476)^2)/($I$5*MAX(F476,0.1)^2),1/3))),MAX($D$16,IFERROR(L476,0)))))))</f>
        <v/>
      </c>
      <c r="M476">
        <f>((F476)+(G476)*(L476))*(L476)</f>
        <v/>
      </c>
      <c r="N476">
        <f>(((F476)+(G476)*(L476))*(L476))/MAX((F476)+2*(L476)*SQRT(1+(G476)^2),1E-6)</f>
        <v/>
      </c>
      <c r="O476">
        <f>ABS(K476)/MAX(((F476)+(G476)*(L476))*(L476),1E-6)</f>
        <v/>
      </c>
      <c r="P476">
        <f>E476+L476</f>
        <v/>
      </c>
      <c r="Q476">
        <f>P476+((ABS(K476)/MAX(((F476)+(G476)*(L476))*(L476),1E-6))^2)/(2*$I$5)</f>
        <v/>
      </c>
      <c r="R476">
        <f>((ABS(K476)*$D$6)/(MAX(((F476)+(G476)*(L476))*(L476),1E-6)*MAX(((((F476)+(G476)*(L476))*(L476))/MAX((F476)+2*(L476)*SQRT(1+(G476)^2),1E-6))^(2/3),1E-6)))^2</f>
        <v/>
      </c>
      <c r="S476">
        <f>ABS(ABS(K476)/MAX(((F476)+(G476)*(L476))*(L476),1E-6))/SQRT($I$5*MAX((((F476)+(G476)*(L476))*(L476))/MAX((F476)+2*(G476)*(L476),1E-6),1E-6))</f>
        <v/>
      </c>
      <c r="T476">
        <f>((F476)*(L476)^2)/2+(G476)*(L476)^3/3+(ABS(K476)^2)/($I$5*MAX(((F476)+(G476)*(L476))*(L476),1E-6))</f>
        <v/>
      </c>
      <c r="U476">
        <f>IF($D$20=0,0,IFERROR(Q475-(((R475+R476)/2)*J476)-(IF(O475&gt;O476,$D$8*((O475^2-O476^2)/(2*$I$5)),$D$9*((O476^2-O475^2)/(2*$I$5)))+($D$10*(ABS(I476)/90)*(MAX(O475^2,O476^2)/(2*$I$5))))-Q476,0))</f>
        <v/>
      </c>
      <c r="V476">
        <f>IF($D$20=0,1,IFERROR(IF(ROUND(S476,3)=1,1,IF(AND(ABS(U476)&lt;$D$19,S476&gt;1),1,0)),0))</f>
        <v/>
      </c>
      <c r="W476">
        <f>IF($D$20=0,IFERROR(W477,MAX($D$16,POWER((ABS(K476)^2)/($I$5*MAX(F476,0.1)^2),1/3))),IF(IFERROR(AG477,0)=0,IFERROR(W477,MAX($D$16,POWER((ABS(K476)^2)/($I$5*MAX(F476,0.1)^2),1/3))),IF(OR(IFERROR(W476,0)=0,IFERROR(AD477,0)&gt;1),MAX($D$16,POWER((ABS(K476)^2)/($I$5*MAX(F476,0.1)^2),1/3)),IF(IFERROR(AF476,0)&gt;0,MAX($D$16,IFERROR(W476,0)+((IFERROR(AF476,0))*$D$18*IF((IFERROR(AD476,0))&lt;1,1,-1))),IF(IFERROR(AF476,0)&lt;0,IF(ABS((MAX($D$16,POWER((ABS(K476)^2)/($I$5*MAX(F476,0.1)^2),1/3)))-IFERROR(W476,0))&gt;$D$19,MAX($D$16,IF((MAX($D$16,POWER((ABS(K476)^2)/($I$5*MAX(F476,0.1)^2),1/3)))&gt;IFERROR(W476,0),MIN((MAX($D$16,POWER((ABS(K476)^2)/($I$5*MAX(F476,0.1)^2),1/3))),IFERROR(W476,0)+(MIN(ABS(IFERROR(AF476,0))*$D$18,ABS((MAX($D$16,POWER((ABS(K476)^2)/($I$5*MAX(F476,0.1)^2),1/3)))-IFERROR(W476,0))))),MAX((MAX($D$16,POWER((ABS(K476)^2)/($I$5*MAX(F476,0.1)^2),1/3))),IFERROR(W476,0)-(MIN(ABS(IFERROR(AF476,0))*$D$18,ABS((MAX($D$16,POWER((ABS(K476)^2)/($I$5*MAX(F476,0.1)^2),1/3)))-IFERROR(W476,0))))))),MAX($D$16,POWER((ABS(K476)^2)/($I$5*MAX(F476,0.1)^2),1/3))),MAX($D$16,IFERROR(W476,0)))))))</f>
        <v/>
      </c>
      <c r="X476">
        <f>((F476)+(G476)*(W476))*(W476)</f>
        <v/>
      </c>
      <c r="Y476">
        <f>(((F476)+(G476)*(W476))*(W476))/MAX((F476)+2*(W476)*SQRT(1+(G476)^2),1E-6)</f>
        <v/>
      </c>
      <c r="Z476">
        <f>ABS(K476)/MAX(((F476)+(G476)*(W476))*(W476),1E-6)</f>
        <v/>
      </c>
      <c r="AA476">
        <f>E476+W476</f>
        <v/>
      </c>
      <c r="AB476">
        <f>AA476+((ABS(K476)/MAX(((F476)+(G476)*(W476))*(W476),1E-6))^2)/(2*$I$5)</f>
        <v/>
      </c>
      <c r="AC476">
        <f>((ABS(K476)*$D$6)/(MAX(((F476)+(G476)*(W476))*(W476),1E-6)*MAX(((((F476)+(G476)*(W476))*(W476))/MAX((F476)+2*(W476)*SQRT(1+(G476)^2),1E-6))^(2/3),1E-6)))^2</f>
        <v/>
      </c>
      <c r="AD476">
        <f>ABS(ABS(K476)/MAX(((F476)+(G476)*(W476))*(W476),1E-6))/SQRT($I$5*MAX((((F476)+(G476)*(W476))*(W476))/MAX((F476)+2*(G476)*(W476),1E-6),1E-6))</f>
        <v/>
      </c>
      <c r="AE476">
        <f>((F476)*(W476)^2)/2+(G476)*(W476)^3/3+(ABS(K476)^2)/($I$5*MAX(((F476)+(G476)*(W476))*(W476),1E-6))</f>
        <v/>
      </c>
      <c r="AF476">
        <f>IF($D$20=0,0,IFERROR(AB477+(((AC476+AC477)/2)*J477)+(IF(Z476&gt;Z477,$D$8*((Z476^2-Z477^2)/(2*$I$5)),$D$9*((Z477^2-Z476^2)/(2*$I$5)))+($D$10*(ABS(I477)/90)*(MAX(Z476^2,Z477^2)/(2*$I$5))))-AB476,0))</f>
        <v/>
      </c>
      <c r="AG476">
        <f>IF($D$20=0,1,IFERROR(IF(ROUND(AD476,3)=1,1,IF(AND(ABS(AF476)&lt;$D$19,AD476&lt;1),1,0)),0))</f>
        <v/>
      </c>
      <c r="AH476">
        <f>IFERROR(IF(V32="Supercritical",MAX($D$16,IFERROR(L476,MAX($D$16,POWER((ABS(K476)^2)/($I$5*MAX(F476,0.1)^2),1/3)))),IF(V32="Subcritical",MAX($D$16,IFERROR(W476,MAX($D$16,POWER((ABS(K476)^2)/($I$5*MAX(F476,0.1)^2),1/3)))),IF(AND(IFERROR(V476,0)=1,IFERROR(AG476,0)=1),IF(IFERROR(T476,-1E99)&gt;=IFERROR(AE476,-1E99),MAX($D$16,IFERROR(L476,MAX($D$16,POWER((ABS(K476)^2)/($I$5*MAX(F476,0.1)^2),1/3)))),MAX($D$16,IFERROR(W476,MAX($D$16,POWER((ABS(K476)^2)/($I$5*MAX(F476,0.1)^2),1/3))))),IF(IFERROR(V476,0)=1,MAX($D$16,IFERROR(L476,MAX($D$16,POWER((ABS(K476)^2)/($I$5*MAX(F476,0.1)^2),1/3)))),IF(IFERROR(AG476,0)=1,MAX($D$16,IFERROR(W476,MAX($D$16,POWER((ABS(K476)^2)/($I$5*MAX(F476,0.1)^2),1/3)))),MAX($D$16,POWER((ABS(K476)^2)/($I$5*MAX(F476,0.1)^2),1/3))))))),MAX($D$16,POWER((ABS(K476)^2)/($I$5*MAX(F476,0.1)^2),1/3)))</f>
        <v/>
      </c>
      <c r="AI476">
        <f>E476+AH476</f>
        <v/>
      </c>
      <c r="AJ476">
        <f>AI476+((ABS(K476)/MAX(((F476)+(G476)*(AH476))*(AH476),1E-6))^2)/(2*$I$5)</f>
        <v/>
      </c>
      <c r="AM476" t="n">
        <v>0</v>
      </c>
      <c r="AN476" t="n">
        <v>0</v>
      </c>
      <c r="AO476">
        <f>AM476+AN476</f>
        <v/>
      </c>
      <c r="AP476">
        <f>AP475+AO476</f>
        <v/>
      </c>
      <c r="AQ476">
        <f>ABS(ABS(K476)/MAX(((F476)+(G476)*(AH476))*(AH476),1E-6))/SQRT($I$5*MAX((((F476)+(G476)*(AH476))*(AH476))/MAX((F476)+2*(G476)*(AH476),1E-6),1E-6))</f>
        <v/>
      </c>
      <c r="AR476">
        <f>IF(AQ476&lt;1,"Subcritical","Supercritical")</f>
        <v/>
      </c>
      <c r="AS476">
        <f>((ABS(K476)*$D$6)/(MAX(((F476)+(G476)*(AH476))*(AH476),1E-6)*MAX(((((F476)+(G476)*(AH476))*(AH476))/MAX((F476)+2*(AH476)*SQRT(1+(G476)^2),1E-6))^(2/3),1E-6)))^2</f>
        <v/>
      </c>
    </row>
    <row r="477">
      <c r="A477" t="n">
        <v>328</v>
      </c>
      <c r="B477" t="n">
        <v>326.896</v>
      </c>
      <c r="C477" t="n">
        <v>616286.4129999999</v>
      </c>
      <c r="D477" t="n">
        <v>3097629.043</v>
      </c>
      <c r="E477" t="n">
        <v>632.3985</v>
      </c>
      <c r="F477" t="n">
        <v>5.2</v>
      </c>
      <c r="G477" t="n">
        <v>0</v>
      </c>
      <c r="H477" t="inlineStr">
        <is>
          <t>Normal</t>
        </is>
      </c>
      <c r="I477" t="n">
        <v>0.027</v>
      </c>
      <c r="J477">
        <f>B477-B476</f>
        <v/>
      </c>
      <c r="K477">
        <f>MAX(0,K476-AO476)</f>
        <v/>
      </c>
      <c r="L477">
        <f>IF($D$20=0,IFERROR(L476,MAX($D$16,POWER((ABS(K477)^2)/($I$5*MAX(F477,0.1)^2),1/3))),IF(IFERROR(V476,0)=0,IFERROR(L476,MAX($D$16,POWER((ABS(K477)^2)/($I$5*MAX(F477,0.1)^2),1/3))),IF(OR(IFERROR(L477,0)=0,IFERROR(S476,0)&lt;1,IFERROR(S477,0)&lt;1),MAX($D$16,POWER((ABS(K477)^2)/($I$5*MAX(F477,0.1)^2),1/3)),IF(IFERROR(U477,0)&gt;0,MAX($D$16,IFERROR(L477,0)+((IFERROR(U477,0))*$D$18*IF((IFERROR(S477,0))&lt;1,1,-1))),IF(IFERROR(U477,0)&lt;0,IF(ABS((MAX($D$16,POWER((ABS(K477)^2)/($I$5*MAX(F477,0.1)^2),1/3)))-IFERROR(L477,0))&gt;$D$19,MAX($D$16,IF((MAX($D$16,POWER((ABS(K477)^2)/($I$5*MAX(F477,0.1)^2),1/3)))&gt;IFERROR(L477,0),MIN((MAX($D$16,POWER((ABS(K477)^2)/($I$5*MAX(F477,0.1)^2),1/3))),IFERROR(L477,0)+(MIN(ABS(IFERROR(U477,0))*$D$18,ABS((MAX($D$16,POWER((ABS(K477)^2)/($I$5*MAX(F477,0.1)^2),1/3)))-IFERROR(L477,0))))),MAX((MAX($D$16,POWER((ABS(K477)^2)/($I$5*MAX(F477,0.1)^2),1/3))),IFERROR(L477,0)-(MIN(ABS(IFERROR(U477,0))*$D$18,ABS((MAX($D$16,POWER((ABS(K477)^2)/($I$5*MAX(F477,0.1)^2),1/3)))-IFERROR(L477,0))))))),MAX($D$16,POWER((ABS(K477)^2)/($I$5*MAX(F477,0.1)^2),1/3))),MAX($D$16,IFERROR(L477,0)))))))</f>
        <v/>
      </c>
      <c r="M477">
        <f>((F477)+(G477)*(L477))*(L477)</f>
        <v/>
      </c>
      <c r="N477">
        <f>(((F477)+(G477)*(L477))*(L477))/MAX((F477)+2*(L477)*SQRT(1+(G477)^2),1E-6)</f>
        <v/>
      </c>
      <c r="O477">
        <f>ABS(K477)/MAX(((F477)+(G477)*(L477))*(L477),1E-6)</f>
        <v/>
      </c>
      <c r="P477">
        <f>E477+L477</f>
        <v/>
      </c>
      <c r="Q477">
        <f>P477+((ABS(K477)/MAX(((F477)+(G477)*(L477))*(L477),1E-6))^2)/(2*$I$5)</f>
        <v/>
      </c>
      <c r="R477">
        <f>((ABS(K477)*$D$6)/(MAX(((F477)+(G477)*(L477))*(L477),1E-6)*MAX(((((F477)+(G477)*(L477))*(L477))/MAX((F477)+2*(L477)*SQRT(1+(G477)^2),1E-6))^(2/3),1E-6)))^2</f>
        <v/>
      </c>
      <c r="S477">
        <f>ABS(ABS(K477)/MAX(((F477)+(G477)*(L477))*(L477),1E-6))/SQRT($I$5*MAX((((F477)+(G477)*(L477))*(L477))/MAX((F477)+2*(G477)*(L477),1E-6),1E-6))</f>
        <v/>
      </c>
      <c r="T477">
        <f>((F477)*(L477)^2)/2+(G477)*(L477)^3/3+(ABS(K477)^2)/($I$5*MAX(((F477)+(G477)*(L477))*(L477),1E-6))</f>
        <v/>
      </c>
      <c r="U477">
        <f>IF($D$20=0,0,IFERROR(Q476-(((R476+R477)/2)*J477)-(IF(O476&gt;O477,$D$8*((O476^2-O477^2)/(2*$I$5)),$D$9*((O477^2-O476^2)/(2*$I$5)))+($D$10*(ABS(I477)/90)*(MAX(O476^2,O477^2)/(2*$I$5))))-Q477,0))</f>
        <v/>
      </c>
      <c r="V477">
        <f>IF($D$20=0,1,IFERROR(IF(ROUND(S477,3)=1,1,IF(AND(ABS(U477)&lt;$D$19,S477&gt;1),1,0)),0))</f>
        <v/>
      </c>
      <c r="W477">
        <f>IF($D$20=0,IFERROR(W478,MAX($D$16,POWER((ABS(K477)^2)/($I$5*MAX(F477,0.1)^2),1/3))),IF(IFERROR(AG478,0)=0,IFERROR(W478,MAX($D$16,POWER((ABS(K477)^2)/($I$5*MAX(F477,0.1)^2),1/3))),IF(OR(IFERROR(W477,0)=0,IFERROR(AD478,0)&gt;1),MAX($D$16,POWER((ABS(K477)^2)/($I$5*MAX(F477,0.1)^2),1/3)),IF(IFERROR(AF477,0)&gt;0,MAX($D$16,IFERROR(W477,0)+((IFERROR(AF477,0))*$D$18*IF((IFERROR(AD477,0))&lt;1,1,-1))),IF(IFERROR(AF477,0)&lt;0,IF(ABS((MAX($D$16,POWER((ABS(K477)^2)/($I$5*MAX(F477,0.1)^2),1/3)))-IFERROR(W477,0))&gt;$D$19,MAX($D$16,IF((MAX($D$16,POWER((ABS(K477)^2)/($I$5*MAX(F477,0.1)^2),1/3)))&gt;IFERROR(W477,0),MIN((MAX($D$16,POWER((ABS(K477)^2)/($I$5*MAX(F477,0.1)^2),1/3))),IFERROR(W477,0)+(MIN(ABS(IFERROR(AF477,0))*$D$18,ABS((MAX($D$16,POWER((ABS(K477)^2)/($I$5*MAX(F477,0.1)^2),1/3)))-IFERROR(W477,0))))),MAX((MAX($D$16,POWER((ABS(K477)^2)/($I$5*MAX(F477,0.1)^2),1/3))),IFERROR(W477,0)-(MIN(ABS(IFERROR(AF477,0))*$D$18,ABS((MAX($D$16,POWER((ABS(K477)^2)/($I$5*MAX(F477,0.1)^2),1/3)))-IFERROR(W477,0))))))),MAX($D$16,POWER((ABS(K477)^2)/($I$5*MAX(F477,0.1)^2),1/3))),MAX($D$16,IFERROR(W477,0)))))))</f>
        <v/>
      </c>
      <c r="X477">
        <f>((F477)+(G477)*(W477))*(W477)</f>
        <v/>
      </c>
      <c r="Y477">
        <f>(((F477)+(G477)*(W477))*(W477))/MAX((F477)+2*(W477)*SQRT(1+(G477)^2),1E-6)</f>
        <v/>
      </c>
      <c r="Z477">
        <f>ABS(K477)/MAX(((F477)+(G477)*(W477))*(W477),1E-6)</f>
        <v/>
      </c>
      <c r="AA477">
        <f>E477+W477</f>
        <v/>
      </c>
      <c r="AB477">
        <f>AA477+((ABS(K477)/MAX(((F477)+(G477)*(W477))*(W477),1E-6))^2)/(2*$I$5)</f>
        <v/>
      </c>
      <c r="AC477">
        <f>((ABS(K477)*$D$6)/(MAX(((F477)+(G477)*(W477))*(W477),1E-6)*MAX(((((F477)+(G477)*(W477))*(W477))/MAX((F477)+2*(W477)*SQRT(1+(G477)^2),1E-6))^(2/3),1E-6)))^2</f>
        <v/>
      </c>
      <c r="AD477">
        <f>ABS(ABS(K477)/MAX(((F477)+(G477)*(W477))*(W477),1E-6))/SQRT($I$5*MAX((((F477)+(G477)*(W477))*(W477))/MAX((F477)+2*(G477)*(W477),1E-6),1E-6))</f>
        <v/>
      </c>
      <c r="AE477">
        <f>((F477)*(W477)^2)/2+(G477)*(W477)^3/3+(ABS(K477)^2)/($I$5*MAX(((F477)+(G477)*(W477))*(W477),1E-6))</f>
        <v/>
      </c>
      <c r="AF477">
        <f>IF($D$20=0,0,IFERROR(AB478+(((AC477+AC478)/2)*J478)+(IF(Z477&gt;Z478,$D$8*((Z477^2-Z478^2)/(2*$I$5)),$D$9*((Z478^2-Z477^2)/(2*$I$5)))+($D$10*(ABS(I478)/90)*(MAX(Z477^2,Z478^2)/(2*$I$5))))-AB477,0))</f>
        <v/>
      </c>
      <c r="AG477">
        <f>IF($D$20=0,1,IFERROR(IF(ROUND(AD477,3)=1,1,IF(AND(ABS(AF477)&lt;$D$19,AD477&lt;1),1,0)),0))</f>
        <v/>
      </c>
      <c r="AH477">
        <f>IFERROR(IF(V32="Supercritical",MAX($D$16,IFERROR(L477,MAX($D$16,POWER((ABS(K477)^2)/($I$5*MAX(F477,0.1)^2),1/3)))),IF(V32="Subcritical",MAX($D$16,IFERROR(W477,MAX($D$16,POWER((ABS(K477)^2)/($I$5*MAX(F477,0.1)^2),1/3)))),IF(AND(IFERROR(V477,0)=1,IFERROR(AG477,0)=1),IF(IFERROR(T477,-1E99)&gt;=IFERROR(AE477,-1E99),MAX($D$16,IFERROR(L477,MAX($D$16,POWER((ABS(K477)^2)/($I$5*MAX(F477,0.1)^2),1/3)))),MAX($D$16,IFERROR(W477,MAX($D$16,POWER((ABS(K477)^2)/($I$5*MAX(F477,0.1)^2),1/3))))),IF(IFERROR(V477,0)=1,MAX($D$16,IFERROR(L477,MAX($D$16,POWER((ABS(K477)^2)/($I$5*MAX(F477,0.1)^2),1/3)))),IF(IFERROR(AG477,0)=1,MAX($D$16,IFERROR(W477,MAX($D$16,POWER((ABS(K477)^2)/($I$5*MAX(F477,0.1)^2),1/3)))),MAX($D$16,POWER((ABS(K477)^2)/($I$5*MAX(F477,0.1)^2),1/3))))))),MAX($D$16,POWER((ABS(K477)^2)/($I$5*MAX(F477,0.1)^2),1/3)))</f>
        <v/>
      </c>
      <c r="AI477">
        <f>E477+AH477</f>
        <v/>
      </c>
      <c r="AJ477">
        <f>AI477+((ABS(K477)/MAX(((F477)+(G477)*(AH477))*(AH477),1E-6))^2)/(2*$I$5)</f>
        <v/>
      </c>
      <c r="AM477" t="n">
        <v>0</v>
      </c>
      <c r="AN477" t="n">
        <v>0</v>
      </c>
      <c r="AO477">
        <f>AM477+AN477</f>
        <v/>
      </c>
      <c r="AP477">
        <f>AP476+AO477</f>
        <v/>
      </c>
      <c r="AQ477">
        <f>ABS(ABS(K477)/MAX(((F477)+(G477)*(AH477))*(AH477),1E-6))/SQRT($I$5*MAX((((F477)+(G477)*(AH477))*(AH477))/MAX((F477)+2*(G477)*(AH477),1E-6),1E-6))</f>
        <v/>
      </c>
      <c r="AR477">
        <f>IF(AQ477&lt;1,"Subcritical","Supercritical")</f>
        <v/>
      </c>
      <c r="AS477">
        <f>((ABS(K477)*$D$6)/(MAX(((F477)+(G477)*(AH477))*(AH477),1E-6)*MAX(((((F477)+(G477)*(AH477))*(AH477))/MAX((F477)+2*(AH477)*SQRT(1+(G477)^2),1E-6))^(2/3),1E-6)))^2</f>
        <v/>
      </c>
    </row>
    <row r="478">
      <c r="A478" t="n">
        <v>329</v>
      </c>
      <c r="B478" t="n">
        <v>327.895</v>
      </c>
      <c r="C478" t="n">
        <v>616285.939</v>
      </c>
      <c r="D478" t="n">
        <v>3097628.163</v>
      </c>
      <c r="E478" t="n">
        <v>632.398</v>
      </c>
      <c r="F478" t="n">
        <v>5.2</v>
      </c>
      <c r="G478" t="n">
        <v>0</v>
      </c>
      <c r="H478" t="inlineStr">
        <is>
          <t>Normal</t>
        </is>
      </c>
      <c r="I478" t="n">
        <v>0</v>
      </c>
      <c r="J478">
        <f>B478-B477</f>
        <v/>
      </c>
      <c r="K478">
        <f>MAX(0,K477-AO477)</f>
        <v/>
      </c>
      <c r="L478">
        <f>IF($D$20=0,IFERROR(L477,MAX($D$16,POWER((ABS(K478)^2)/($I$5*MAX(F478,0.1)^2),1/3))),IF(IFERROR(V477,0)=0,IFERROR(L477,MAX($D$16,POWER((ABS(K478)^2)/($I$5*MAX(F478,0.1)^2),1/3))),IF(OR(IFERROR(L478,0)=0,IFERROR(S477,0)&lt;1,IFERROR(S478,0)&lt;1),MAX($D$16,POWER((ABS(K478)^2)/($I$5*MAX(F478,0.1)^2),1/3)),IF(IFERROR(U478,0)&gt;0,MAX($D$16,IFERROR(L478,0)+((IFERROR(U478,0))*$D$18*IF((IFERROR(S478,0))&lt;1,1,-1))),IF(IFERROR(U478,0)&lt;0,IF(ABS((MAX($D$16,POWER((ABS(K478)^2)/($I$5*MAX(F478,0.1)^2),1/3)))-IFERROR(L478,0))&gt;$D$19,MAX($D$16,IF((MAX($D$16,POWER((ABS(K478)^2)/($I$5*MAX(F478,0.1)^2),1/3)))&gt;IFERROR(L478,0),MIN((MAX($D$16,POWER((ABS(K478)^2)/($I$5*MAX(F478,0.1)^2),1/3))),IFERROR(L478,0)+(MIN(ABS(IFERROR(U478,0))*$D$18,ABS((MAX($D$16,POWER((ABS(K478)^2)/($I$5*MAX(F478,0.1)^2),1/3)))-IFERROR(L478,0))))),MAX((MAX($D$16,POWER((ABS(K478)^2)/($I$5*MAX(F478,0.1)^2),1/3))),IFERROR(L478,0)-(MIN(ABS(IFERROR(U478,0))*$D$18,ABS((MAX($D$16,POWER((ABS(K478)^2)/($I$5*MAX(F478,0.1)^2),1/3)))-IFERROR(L478,0))))))),MAX($D$16,POWER((ABS(K478)^2)/($I$5*MAX(F478,0.1)^2),1/3))),MAX($D$16,IFERROR(L478,0)))))))</f>
        <v/>
      </c>
      <c r="M478">
        <f>((F478)+(G478)*(L478))*(L478)</f>
        <v/>
      </c>
      <c r="N478">
        <f>(((F478)+(G478)*(L478))*(L478))/MAX((F478)+2*(L478)*SQRT(1+(G478)^2),1E-6)</f>
        <v/>
      </c>
      <c r="O478">
        <f>ABS(K478)/MAX(((F478)+(G478)*(L478))*(L478),1E-6)</f>
        <v/>
      </c>
      <c r="P478">
        <f>E478+L478</f>
        <v/>
      </c>
      <c r="Q478">
        <f>P478+((ABS(K478)/MAX(((F478)+(G478)*(L478))*(L478),1E-6))^2)/(2*$I$5)</f>
        <v/>
      </c>
      <c r="R478">
        <f>((ABS(K478)*$D$6)/(MAX(((F478)+(G478)*(L478))*(L478),1E-6)*MAX(((((F478)+(G478)*(L478))*(L478))/MAX((F478)+2*(L478)*SQRT(1+(G478)^2),1E-6))^(2/3),1E-6)))^2</f>
        <v/>
      </c>
      <c r="S478">
        <f>ABS(ABS(K478)/MAX(((F478)+(G478)*(L478))*(L478),1E-6))/SQRT($I$5*MAX((((F478)+(G478)*(L478))*(L478))/MAX((F478)+2*(G478)*(L478),1E-6),1E-6))</f>
        <v/>
      </c>
      <c r="T478">
        <f>((F478)*(L478)^2)/2+(G478)*(L478)^3/3+(ABS(K478)^2)/($I$5*MAX(((F478)+(G478)*(L478))*(L478),1E-6))</f>
        <v/>
      </c>
      <c r="U478">
        <f>IF($D$20=0,0,IFERROR(Q477-(((R477+R478)/2)*J478)-(IF(O477&gt;O478,$D$8*((O477^2-O478^2)/(2*$I$5)),$D$9*((O478^2-O477^2)/(2*$I$5)))+($D$10*(ABS(I478)/90)*(MAX(O477^2,O478^2)/(2*$I$5))))-Q478,0))</f>
        <v/>
      </c>
      <c r="V478">
        <f>IF($D$20=0,1,IFERROR(IF(ROUND(S478,3)=1,1,IF(AND(ABS(U478)&lt;$D$19,S478&gt;1),1,0)),0))</f>
        <v/>
      </c>
      <c r="W478">
        <f>IF($D$20=0,IFERROR(W479,MAX($D$16,POWER((ABS(K478)^2)/($I$5*MAX(F478,0.1)^2),1/3))),IF(IFERROR(AG479,0)=0,IFERROR(W479,MAX($D$16,POWER((ABS(K478)^2)/($I$5*MAX(F478,0.1)^2),1/3))),IF(OR(IFERROR(W478,0)=0,IFERROR(AD479,0)&gt;1),MAX($D$16,POWER((ABS(K478)^2)/($I$5*MAX(F478,0.1)^2),1/3)),IF(IFERROR(AF478,0)&gt;0,MAX($D$16,IFERROR(W478,0)+((IFERROR(AF478,0))*$D$18*IF((IFERROR(AD478,0))&lt;1,1,-1))),IF(IFERROR(AF478,0)&lt;0,IF(ABS((MAX($D$16,POWER((ABS(K478)^2)/($I$5*MAX(F478,0.1)^2),1/3)))-IFERROR(W478,0))&gt;$D$19,MAX($D$16,IF((MAX($D$16,POWER((ABS(K478)^2)/($I$5*MAX(F478,0.1)^2),1/3)))&gt;IFERROR(W478,0),MIN((MAX($D$16,POWER((ABS(K478)^2)/($I$5*MAX(F478,0.1)^2),1/3))),IFERROR(W478,0)+(MIN(ABS(IFERROR(AF478,0))*$D$18,ABS((MAX($D$16,POWER((ABS(K478)^2)/($I$5*MAX(F478,0.1)^2),1/3)))-IFERROR(W478,0))))),MAX((MAX($D$16,POWER((ABS(K478)^2)/($I$5*MAX(F478,0.1)^2),1/3))),IFERROR(W478,0)-(MIN(ABS(IFERROR(AF478,0))*$D$18,ABS((MAX($D$16,POWER((ABS(K478)^2)/($I$5*MAX(F478,0.1)^2),1/3)))-IFERROR(W478,0))))))),MAX($D$16,POWER((ABS(K478)^2)/($I$5*MAX(F478,0.1)^2),1/3))),MAX($D$16,IFERROR(W478,0)))))))</f>
        <v/>
      </c>
      <c r="X478">
        <f>((F478)+(G478)*(W478))*(W478)</f>
        <v/>
      </c>
      <c r="Y478">
        <f>(((F478)+(G478)*(W478))*(W478))/MAX((F478)+2*(W478)*SQRT(1+(G478)^2),1E-6)</f>
        <v/>
      </c>
      <c r="Z478">
        <f>ABS(K478)/MAX(((F478)+(G478)*(W478))*(W478),1E-6)</f>
        <v/>
      </c>
      <c r="AA478">
        <f>E478+W478</f>
        <v/>
      </c>
      <c r="AB478">
        <f>AA478+((ABS(K478)/MAX(((F478)+(G478)*(W478))*(W478),1E-6))^2)/(2*$I$5)</f>
        <v/>
      </c>
      <c r="AC478">
        <f>((ABS(K478)*$D$6)/(MAX(((F478)+(G478)*(W478))*(W478),1E-6)*MAX(((((F478)+(G478)*(W478))*(W478))/MAX((F478)+2*(W478)*SQRT(1+(G478)^2),1E-6))^(2/3),1E-6)))^2</f>
        <v/>
      </c>
      <c r="AD478">
        <f>ABS(ABS(K478)/MAX(((F478)+(G478)*(W478))*(W478),1E-6))/SQRT($I$5*MAX((((F478)+(G478)*(W478))*(W478))/MAX((F478)+2*(G478)*(W478),1E-6),1E-6))</f>
        <v/>
      </c>
      <c r="AE478">
        <f>((F478)*(W478)^2)/2+(G478)*(W478)^3/3+(ABS(K478)^2)/($I$5*MAX(((F478)+(G478)*(W478))*(W478),1E-6))</f>
        <v/>
      </c>
      <c r="AF478">
        <f>IF($D$20=0,0,IFERROR(AB479+(((AC478+AC479)/2)*J479)+(IF(Z478&gt;Z479,$D$8*((Z478^2-Z479^2)/(2*$I$5)),$D$9*((Z479^2-Z478^2)/(2*$I$5)))+($D$10*(ABS(I479)/90)*(MAX(Z478^2,Z479^2)/(2*$I$5))))-AB478,0))</f>
        <v/>
      </c>
      <c r="AG478">
        <f>IF($D$20=0,1,IFERROR(IF(ROUND(AD478,3)=1,1,IF(AND(ABS(AF478)&lt;$D$19,AD478&lt;1),1,0)),0))</f>
        <v/>
      </c>
      <c r="AH478">
        <f>IFERROR(IF(V32="Supercritical",MAX($D$16,IFERROR(L478,MAX($D$16,POWER((ABS(K478)^2)/($I$5*MAX(F478,0.1)^2),1/3)))),IF(V32="Subcritical",MAX($D$16,IFERROR(W478,MAX($D$16,POWER((ABS(K478)^2)/($I$5*MAX(F478,0.1)^2),1/3)))),IF(AND(IFERROR(V478,0)=1,IFERROR(AG478,0)=1),IF(IFERROR(T478,-1E99)&gt;=IFERROR(AE478,-1E99),MAX($D$16,IFERROR(L478,MAX($D$16,POWER((ABS(K478)^2)/($I$5*MAX(F478,0.1)^2),1/3)))),MAX($D$16,IFERROR(W478,MAX($D$16,POWER((ABS(K478)^2)/($I$5*MAX(F478,0.1)^2),1/3))))),IF(IFERROR(V478,0)=1,MAX($D$16,IFERROR(L478,MAX($D$16,POWER((ABS(K478)^2)/($I$5*MAX(F478,0.1)^2),1/3)))),IF(IFERROR(AG478,0)=1,MAX($D$16,IFERROR(W478,MAX($D$16,POWER((ABS(K478)^2)/($I$5*MAX(F478,0.1)^2),1/3)))),MAX($D$16,POWER((ABS(K478)^2)/($I$5*MAX(F478,0.1)^2),1/3))))))),MAX($D$16,POWER((ABS(K478)^2)/($I$5*MAX(F478,0.1)^2),1/3)))</f>
        <v/>
      </c>
      <c r="AI478">
        <f>E478+AH478</f>
        <v/>
      </c>
      <c r="AJ478">
        <f>AI478+((ABS(K478)/MAX(((F478)+(G478)*(AH478))*(AH478),1E-6))^2)/(2*$I$5)</f>
        <v/>
      </c>
      <c r="AM478" t="n">
        <v>0</v>
      </c>
      <c r="AN478" t="n">
        <v>0</v>
      </c>
      <c r="AO478">
        <f>AM478+AN478</f>
        <v/>
      </c>
      <c r="AP478">
        <f>AP477+AO478</f>
        <v/>
      </c>
      <c r="AQ478">
        <f>ABS(ABS(K478)/MAX(((F478)+(G478)*(AH478))*(AH478),1E-6))/SQRT($I$5*MAX((((F478)+(G478)*(AH478))*(AH478))/MAX((F478)+2*(G478)*(AH478),1E-6),1E-6))</f>
        <v/>
      </c>
      <c r="AR478">
        <f>IF(AQ478&lt;1,"Subcritical","Supercritical")</f>
        <v/>
      </c>
      <c r="AS478">
        <f>((ABS(K478)*$D$6)/(MAX(((F478)+(G478)*(AH478))*(AH478),1E-6)*MAX(((((F478)+(G478)*(AH478))*(AH478))/MAX((F478)+2*(AH478)*SQRT(1+(G478)^2),1E-6))^(2/3),1E-6)))^2</f>
        <v/>
      </c>
    </row>
    <row r="479">
      <c r="A479" t="n">
        <v>330</v>
      </c>
      <c r="B479" t="n">
        <v>328.895</v>
      </c>
      <c r="C479" t="n">
        <v>616285.465</v>
      </c>
      <c r="D479" t="n">
        <v>3097627.283</v>
      </c>
      <c r="E479" t="n">
        <v>632.3975</v>
      </c>
      <c r="F479" t="n">
        <v>5.2</v>
      </c>
      <c r="G479" t="n">
        <v>0</v>
      </c>
      <c r="H479" t="inlineStr">
        <is>
          <t>Normal</t>
        </is>
      </c>
      <c r="I479" t="n">
        <v>0.023</v>
      </c>
      <c r="J479">
        <f>B479-B478</f>
        <v/>
      </c>
      <c r="K479">
        <f>MAX(0,K478-AO478)</f>
        <v/>
      </c>
      <c r="L479">
        <f>IF($D$20=0,IFERROR(L478,MAX($D$16,POWER((ABS(K479)^2)/($I$5*MAX(F479,0.1)^2),1/3))),IF(IFERROR(V478,0)=0,IFERROR(L478,MAX($D$16,POWER((ABS(K479)^2)/($I$5*MAX(F479,0.1)^2),1/3))),IF(OR(IFERROR(L479,0)=0,IFERROR(S478,0)&lt;1,IFERROR(S479,0)&lt;1),MAX($D$16,POWER((ABS(K479)^2)/($I$5*MAX(F479,0.1)^2),1/3)),IF(IFERROR(U479,0)&gt;0,MAX($D$16,IFERROR(L479,0)+((IFERROR(U479,0))*$D$18*IF((IFERROR(S479,0))&lt;1,1,-1))),IF(IFERROR(U479,0)&lt;0,IF(ABS((MAX($D$16,POWER((ABS(K479)^2)/($I$5*MAX(F479,0.1)^2),1/3)))-IFERROR(L479,0))&gt;$D$19,MAX($D$16,IF((MAX($D$16,POWER((ABS(K479)^2)/($I$5*MAX(F479,0.1)^2),1/3)))&gt;IFERROR(L479,0),MIN((MAX($D$16,POWER((ABS(K479)^2)/($I$5*MAX(F479,0.1)^2),1/3))),IFERROR(L479,0)+(MIN(ABS(IFERROR(U479,0))*$D$18,ABS((MAX($D$16,POWER((ABS(K479)^2)/($I$5*MAX(F479,0.1)^2),1/3)))-IFERROR(L479,0))))),MAX((MAX($D$16,POWER((ABS(K479)^2)/($I$5*MAX(F479,0.1)^2),1/3))),IFERROR(L479,0)-(MIN(ABS(IFERROR(U479,0))*$D$18,ABS((MAX($D$16,POWER((ABS(K479)^2)/($I$5*MAX(F479,0.1)^2),1/3)))-IFERROR(L479,0))))))),MAX($D$16,POWER((ABS(K479)^2)/($I$5*MAX(F479,0.1)^2),1/3))),MAX($D$16,IFERROR(L479,0)))))))</f>
        <v/>
      </c>
      <c r="M479">
        <f>((F479)+(G479)*(L479))*(L479)</f>
        <v/>
      </c>
      <c r="N479">
        <f>(((F479)+(G479)*(L479))*(L479))/MAX((F479)+2*(L479)*SQRT(1+(G479)^2),1E-6)</f>
        <v/>
      </c>
      <c r="O479">
        <f>ABS(K479)/MAX(((F479)+(G479)*(L479))*(L479),1E-6)</f>
        <v/>
      </c>
      <c r="P479">
        <f>E479+L479</f>
        <v/>
      </c>
      <c r="Q479">
        <f>P479+((ABS(K479)/MAX(((F479)+(G479)*(L479))*(L479),1E-6))^2)/(2*$I$5)</f>
        <v/>
      </c>
      <c r="R479">
        <f>((ABS(K479)*$D$6)/(MAX(((F479)+(G479)*(L479))*(L479),1E-6)*MAX(((((F479)+(G479)*(L479))*(L479))/MAX((F479)+2*(L479)*SQRT(1+(G479)^2),1E-6))^(2/3),1E-6)))^2</f>
        <v/>
      </c>
      <c r="S479">
        <f>ABS(ABS(K479)/MAX(((F479)+(G479)*(L479))*(L479),1E-6))/SQRT($I$5*MAX((((F479)+(G479)*(L479))*(L479))/MAX((F479)+2*(G479)*(L479),1E-6),1E-6))</f>
        <v/>
      </c>
      <c r="T479">
        <f>((F479)*(L479)^2)/2+(G479)*(L479)^3/3+(ABS(K479)^2)/($I$5*MAX(((F479)+(G479)*(L479))*(L479),1E-6))</f>
        <v/>
      </c>
      <c r="U479">
        <f>IF($D$20=0,0,IFERROR(Q478-(((R478+R479)/2)*J479)-(IF(O478&gt;O479,$D$8*((O478^2-O479^2)/(2*$I$5)),$D$9*((O479^2-O478^2)/(2*$I$5)))+($D$10*(ABS(I479)/90)*(MAX(O478^2,O479^2)/(2*$I$5))))-Q479,0))</f>
        <v/>
      </c>
      <c r="V479">
        <f>IF($D$20=0,1,IFERROR(IF(ROUND(S479,3)=1,1,IF(AND(ABS(U479)&lt;$D$19,S479&gt;1),1,0)),0))</f>
        <v/>
      </c>
      <c r="W479">
        <f>IF($D$20=0,IFERROR(W480,MAX($D$16,POWER((ABS(K479)^2)/($I$5*MAX(F479,0.1)^2),1/3))),IF(IFERROR(AG480,0)=0,IFERROR(W480,MAX($D$16,POWER((ABS(K479)^2)/($I$5*MAX(F479,0.1)^2),1/3))),IF(OR(IFERROR(W479,0)=0,IFERROR(AD480,0)&gt;1),MAX($D$16,POWER((ABS(K479)^2)/($I$5*MAX(F479,0.1)^2),1/3)),IF(IFERROR(AF479,0)&gt;0,MAX($D$16,IFERROR(W479,0)+((IFERROR(AF479,0))*$D$18*IF((IFERROR(AD479,0))&lt;1,1,-1))),IF(IFERROR(AF479,0)&lt;0,IF(ABS((MAX($D$16,POWER((ABS(K479)^2)/($I$5*MAX(F479,0.1)^2),1/3)))-IFERROR(W479,0))&gt;$D$19,MAX($D$16,IF((MAX($D$16,POWER((ABS(K479)^2)/($I$5*MAX(F479,0.1)^2),1/3)))&gt;IFERROR(W479,0),MIN((MAX($D$16,POWER((ABS(K479)^2)/($I$5*MAX(F479,0.1)^2),1/3))),IFERROR(W479,0)+(MIN(ABS(IFERROR(AF479,0))*$D$18,ABS((MAX($D$16,POWER((ABS(K479)^2)/($I$5*MAX(F479,0.1)^2),1/3)))-IFERROR(W479,0))))),MAX((MAX($D$16,POWER((ABS(K479)^2)/($I$5*MAX(F479,0.1)^2),1/3))),IFERROR(W479,0)-(MIN(ABS(IFERROR(AF479,0))*$D$18,ABS((MAX($D$16,POWER((ABS(K479)^2)/($I$5*MAX(F479,0.1)^2),1/3)))-IFERROR(W479,0))))))),MAX($D$16,POWER((ABS(K479)^2)/($I$5*MAX(F479,0.1)^2),1/3))),MAX($D$16,IFERROR(W479,0)))))))</f>
        <v/>
      </c>
      <c r="X479">
        <f>((F479)+(G479)*(W479))*(W479)</f>
        <v/>
      </c>
      <c r="Y479">
        <f>(((F479)+(G479)*(W479))*(W479))/MAX((F479)+2*(W479)*SQRT(1+(G479)^2),1E-6)</f>
        <v/>
      </c>
      <c r="Z479">
        <f>ABS(K479)/MAX(((F479)+(G479)*(W479))*(W479),1E-6)</f>
        <v/>
      </c>
      <c r="AA479">
        <f>E479+W479</f>
        <v/>
      </c>
      <c r="AB479">
        <f>AA479+((ABS(K479)/MAX(((F479)+(G479)*(W479))*(W479),1E-6))^2)/(2*$I$5)</f>
        <v/>
      </c>
      <c r="AC479">
        <f>((ABS(K479)*$D$6)/(MAX(((F479)+(G479)*(W479))*(W479),1E-6)*MAX(((((F479)+(G479)*(W479))*(W479))/MAX((F479)+2*(W479)*SQRT(1+(G479)^2),1E-6))^(2/3),1E-6)))^2</f>
        <v/>
      </c>
      <c r="AD479">
        <f>ABS(ABS(K479)/MAX(((F479)+(G479)*(W479))*(W479),1E-6))/SQRT($I$5*MAX((((F479)+(G479)*(W479))*(W479))/MAX((F479)+2*(G479)*(W479),1E-6),1E-6))</f>
        <v/>
      </c>
      <c r="AE479">
        <f>((F479)*(W479)^2)/2+(G479)*(W479)^3/3+(ABS(K479)^2)/($I$5*MAX(((F479)+(G479)*(W479))*(W479),1E-6))</f>
        <v/>
      </c>
      <c r="AF479">
        <f>IF($D$20=0,0,IFERROR(AB480+(((AC479+AC480)/2)*J480)+(IF(Z479&gt;Z480,$D$8*((Z479^2-Z480^2)/(2*$I$5)),$D$9*((Z480^2-Z479^2)/(2*$I$5)))+($D$10*(ABS(I480)/90)*(MAX(Z479^2,Z480^2)/(2*$I$5))))-AB479,0))</f>
        <v/>
      </c>
      <c r="AG479">
        <f>IF($D$20=0,1,IFERROR(IF(ROUND(AD479,3)=1,1,IF(AND(ABS(AF479)&lt;$D$19,AD479&lt;1),1,0)),0))</f>
        <v/>
      </c>
      <c r="AH479">
        <f>IFERROR(IF(V32="Supercritical",MAX($D$16,IFERROR(L479,MAX($D$16,POWER((ABS(K479)^2)/($I$5*MAX(F479,0.1)^2),1/3)))),IF(V32="Subcritical",MAX($D$16,IFERROR(W479,MAX($D$16,POWER((ABS(K479)^2)/($I$5*MAX(F479,0.1)^2),1/3)))),IF(AND(IFERROR(V479,0)=1,IFERROR(AG479,0)=1),IF(IFERROR(T479,-1E99)&gt;=IFERROR(AE479,-1E99),MAX($D$16,IFERROR(L479,MAX($D$16,POWER((ABS(K479)^2)/($I$5*MAX(F479,0.1)^2),1/3)))),MAX($D$16,IFERROR(W479,MAX($D$16,POWER((ABS(K479)^2)/($I$5*MAX(F479,0.1)^2),1/3))))),IF(IFERROR(V479,0)=1,MAX($D$16,IFERROR(L479,MAX($D$16,POWER((ABS(K479)^2)/($I$5*MAX(F479,0.1)^2),1/3)))),IF(IFERROR(AG479,0)=1,MAX($D$16,IFERROR(W479,MAX($D$16,POWER((ABS(K479)^2)/($I$5*MAX(F479,0.1)^2),1/3)))),MAX($D$16,POWER((ABS(K479)^2)/($I$5*MAX(F479,0.1)^2),1/3))))))),MAX($D$16,POWER((ABS(K479)^2)/($I$5*MAX(F479,0.1)^2),1/3)))</f>
        <v/>
      </c>
      <c r="AI479">
        <f>E479+AH479</f>
        <v/>
      </c>
      <c r="AJ479">
        <f>AI479+((ABS(K479)/MAX(((F479)+(G479)*(AH479))*(AH479),1E-6))^2)/(2*$I$5)</f>
        <v/>
      </c>
      <c r="AM479" t="n">
        <v>0</v>
      </c>
      <c r="AN479" t="n">
        <v>0</v>
      </c>
      <c r="AO479">
        <f>AM479+AN479</f>
        <v/>
      </c>
      <c r="AP479">
        <f>AP478+AO479</f>
        <v/>
      </c>
      <c r="AQ479">
        <f>ABS(ABS(K479)/MAX(((F479)+(G479)*(AH479))*(AH479),1E-6))/SQRT($I$5*MAX((((F479)+(G479)*(AH479))*(AH479))/MAX((F479)+2*(G479)*(AH479),1E-6),1E-6))</f>
        <v/>
      </c>
      <c r="AR479">
        <f>IF(AQ479&lt;1,"Subcritical","Supercritical")</f>
        <v/>
      </c>
      <c r="AS479">
        <f>((ABS(K479)*$D$6)/(MAX(((F479)+(G479)*(AH479))*(AH479),1E-6)*MAX(((((F479)+(G479)*(AH479))*(AH479))/MAX((F479)+2*(AH479)*SQRT(1+(G479)^2),1E-6))^(2/3),1E-6)))^2</f>
        <v/>
      </c>
    </row>
    <row r="480">
      <c r="A480" t="n">
        <v>331</v>
      </c>
      <c r="B480" t="n">
        <v>329.896</v>
      </c>
      <c r="C480" t="n">
        <v>616284.99</v>
      </c>
      <c r="D480" t="n">
        <v>3097626.402</v>
      </c>
      <c r="E480" t="n">
        <v>632.397</v>
      </c>
      <c r="F480" t="n">
        <v>5.2</v>
      </c>
      <c r="G480" t="n">
        <v>0</v>
      </c>
      <c r="H480" t="inlineStr">
        <is>
          <t>Normal</t>
        </is>
      </c>
      <c r="I480" t="n">
        <v>0.023</v>
      </c>
      <c r="J480">
        <f>B480-B479</f>
        <v/>
      </c>
      <c r="K480">
        <f>MAX(0,K479-AO479)</f>
        <v/>
      </c>
      <c r="L480">
        <f>IF($D$20=0,IFERROR(L479,MAX($D$16,POWER((ABS(K480)^2)/($I$5*MAX(F480,0.1)^2),1/3))),IF(IFERROR(V479,0)=0,IFERROR(L479,MAX($D$16,POWER((ABS(K480)^2)/($I$5*MAX(F480,0.1)^2),1/3))),IF(OR(IFERROR(L480,0)=0,IFERROR(S479,0)&lt;1,IFERROR(S480,0)&lt;1),MAX($D$16,POWER((ABS(K480)^2)/($I$5*MAX(F480,0.1)^2),1/3)),IF(IFERROR(U480,0)&gt;0,MAX($D$16,IFERROR(L480,0)+((IFERROR(U480,0))*$D$18*IF((IFERROR(S480,0))&lt;1,1,-1))),IF(IFERROR(U480,0)&lt;0,IF(ABS((MAX($D$16,POWER((ABS(K480)^2)/($I$5*MAX(F480,0.1)^2),1/3)))-IFERROR(L480,0))&gt;$D$19,MAX($D$16,IF((MAX($D$16,POWER((ABS(K480)^2)/($I$5*MAX(F480,0.1)^2),1/3)))&gt;IFERROR(L480,0),MIN((MAX($D$16,POWER((ABS(K480)^2)/($I$5*MAX(F480,0.1)^2),1/3))),IFERROR(L480,0)+(MIN(ABS(IFERROR(U480,0))*$D$18,ABS((MAX($D$16,POWER((ABS(K480)^2)/($I$5*MAX(F480,0.1)^2),1/3)))-IFERROR(L480,0))))),MAX((MAX($D$16,POWER((ABS(K480)^2)/($I$5*MAX(F480,0.1)^2),1/3))),IFERROR(L480,0)-(MIN(ABS(IFERROR(U480,0))*$D$18,ABS((MAX($D$16,POWER((ABS(K480)^2)/($I$5*MAX(F480,0.1)^2),1/3)))-IFERROR(L480,0))))))),MAX($D$16,POWER((ABS(K480)^2)/($I$5*MAX(F480,0.1)^2),1/3))),MAX($D$16,IFERROR(L480,0)))))))</f>
        <v/>
      </c>
      <c r="M480">
        <f>((F480)+(G480)*(L480))*(L480)</f>
        <v/>
      </c>
      <c r="N480">
        <f>(((F480)+(G480)*(L480))*(L480))/MAX((F480)+2*(L480)*SQRT(1+(G480)^2),1E-6)</f>
        <v/>
      </c>
      <c r="O480">
        <f>ABS(K480)/MAX(((F480)+(G480)*(L480))*(L480),1E-6)</f>
        <v/>
      </c>
      <c r="P480">
        <f>E480+L480</f>
        <v/>
      </c>
      <c r="Q480">
        <f>P480+((ABS(K480)/MAX(((F480)+(G480)*(L480))*(L480),1E-6))^2)/(2*$I$5)</f>
        <v/>
      </c>
      <c r="R480">
        <f>((ABS(K480)*$D$6)/(MAX(((F480)+(G480)*(L480))*(L480),1E-6)*MAX(((((F480)+(G480)*(L480))*(L480))/MAX((F480)+2*(L480)*SQRT(1+(G480)^2),1E-6))^(2/3),1E-6)))^2</f>
        <v/>
      </c>
      <c r="S480">
        <f>ABS(ABS(K480)/MAX(((F480)+(G480)*(L480))*(L480),1E-6))/SQRT($I$5*MAX((((F480)+(G480)*(L480))*(L480))/MAX((F480)+2*(G480)*(L480),1E-6),1E-6))</f>
        <v/>
      </c>
      <c r="T480">
        <f>((F480)*(L480)^2)/2+(G480)*(L480)^3/3+(ABS(K480)^2)/($I$5*MAX(((F480)+(G480)*(L480))*(L480),1E-6))</f>
        <v/>
      </c>
      <c r="U480">
        <f>IF($D$20=0,0,IFERROR(Q479-(((R479+R480)/2)*J480)-(IF(O479&gt;O480,$D$8*((O479^2-O480^2)/(2*$I$5)),$D$9*((O480^2-O479^2)/(2*$I$5)))+($D$10*(ABS(I480)/90)*(MAX(O479^2,O480^2)/(2*$I$5))))-Q480,0))</f>
        <v/>
      </c>
      <c r="V480">
        <f>IF($D$20=0,1,IFERROR(IF(ROUND(S480,3)=1,1,IF(AND(ABS(U480)&lt;$D$19,S480&gt;1),1,0)),0))</f>
        <v/>
      </c>
      <c r="W480">
        <f>IF($D$20=0,IFERROR(W481,MAX($D$16,POWER((ABS(K480)^2)/($I$5*MAX(F480,0.1)^2),1/3))),IF(IFERROR(AG481,0)=0,IFERROR(W481,MAX($D$16,POWER((ABS(K480)^2)/($I$5*MAX(F480,0.1)^2),1/3))),IF(OR(IFERROR(W480,0)=0,IFERROR(AD481,0)&gt;1),MAX($D$16,POWER((ABS(K480)^2)/($I$5*MAX(F480,0.1)^2),1/3)),IF(IFERROR(AF480,0)&gt;0,MAX($D$16,IFERROR(W480,0)+((IFERROR(AF480,0))*$D$18*IF((IFERROR(AD480,0))&lt;1,1,-1))),IF(IFERROR(AF480,0)&lt;0,IF(ABS((MAX($D$16,POWER((ABS(K480)^2)/($I$5*MAX(F480,0.1)^2),1/3)))-IFERROR(W480,0))&gt;$D$19,MAX($D$16,IF((MAX($D$16,POWER((ABS(K480)^2)/($I$5*MAX(F480,0.1)^2),1/3)))&gt;IFERROR(W480,0),MIN((MAX($D$16,POWER((ABS(K480)^2)/($I$5*MAX(F480,0.1)^2),1/3))),IFERROR(W480,0)+(MIN(ABS(IFERROR(AF480,0))*$D$18,ABS((MAX($D$16,POWER((ABS(K480)^2)/($I$5*MAX(F480,0.1)^2),1/3)))-IFERROR(W480,0))))),MAX((MAX($D$16,POWER((ABS(K480)^2)/($I$5*MAX(F480,0.1)^2),1/3))),IFERROR(W480,0)-(MIN(ABS(IFERROR(AF480,0))*$D$18,ABS((MAX($D$16,POWER((ABS(K480)^2)/($I$5*MAX(F480,0.1)^2),1/3)))-IFERROR(W480,0))))))),MAX($D$16,POWER((ABS(K480)^2)/($I$5*MAX(F480,0.1)^2),1/3))),MAX($D$16,IFERROR(W480,0)))))))</f>
        <v/>
      </c>
      <c r="X480">
        <f>((F480)+(G480)*(W480))*(W480)</f>
        <v/>
      </c>
      <c r="Y480">
        <f>(((F480)+(G480)*(W480))*(W480))/MAX((F480)+2*(W480)*SQRT(1+(G480)^2),1E-6)</f>
        <v/>
      </c>
      <c r="Z480">
        <f>ABS(K480)/MAX(((F480)+(G480)*(W480))*(W480),1E-6)</f>
        <v/>
      </c>
      <c r="AA480">
        <f>E480+W480</f>
        <v/>
      </c>
      <c r="AB480">
        <f>AA480+((ABS(K480)/MAX(((F480)+(G480)*(W480))*(W480),1E-6))^2)/(2*$I$5)</f>
        <v/>
      </c>
      <c r="AC480">
        <f>((ABS(K480)*$D$6)/(MAX(((F480)+(G480)*(W480))*(W480),1E-6)*MAX(((((F480)+(G480)*(W480))*(W480))/MAX((F480)+2*(W480)*SQRT(1+(G480)^2),1E-6))^(2/3),1E-6)))^2</f>
        <v/>
      </c>
      <c r="AD480">
        <f>ABS(ABS(K480)/MAX(((F480)+(G480)*(W480))*(W480),1E-6))/SQRT($I$5*MAX((((F480)+(G480)*(W480))*(W480))/MAX((F480)+2*(G480)*(W480),1E-6),1E-6))</f>
        <v/>
      </c>
      <c r="AE480">
        <f>((F480)*(W480)^2)/2+(G480)*(W480)^3/3+(ABS(K480)^2)/($I$5*MAX(((F480)+(G480)*(W480))*(W480),1E-6))</f>
        <v/>
      </c>
      <c r="AF480">
        <f>IF($D$20=0,0,IFERROR(AB481+(((AC480+AC481)/2)*J481)+(IF(Z480&gt;Z481,$D$8*((Z480^2-Z481^2)/(2*$I$5)),$D$9*((Z481^2-Z480^2)/(2*$I$5)))+($D$10*(ABS(I481)/90)*(MAX(Z480^2,Z481^2)/(2*$I$5))))-AB480,0))</f>
        <v/>
      </c>
      <c r="AG480">
        <f>IF($D$20=0,1,IFERROR(IF(ROUND(AD480,3)=1,1,IF(AND(ABS(AF480)&lt;$D$19,AD480&lt;1),1,0)),0))</f>
        <v/>
      </c>
      <c r="AH480">
        <f>IFERROR(IF(V32="Supercritical",MAX($D$16,IFERROR(L480,MAX($D$16,POWER((ABS(K480)^2)/($I$5*MAX(F480,0.1)^2),1/3)))),IF(V32="Subcritical",MAX($D$16,IFERROR(W480,MAX($D$16,POWER((ABS(K480)^2)/($I$5*MAX(F480,0.1)^2),1/3)))),IF(AND(IFERROR(V480,0)=1,IFERROR(AG480,0)=1),IF(IFERROR(T480,-1E99)&gt;=IFERROR(AE480,-1E99),MAX($D$16,IFERROR(L480,MAX($D$16,POWER((ABS(K480)^2)/($I$5*MAX(F480,0.1)^2),1/3)))),MAX($D$16,IFERROR(W480,MAX($D$16,POWER((ABS(K480)^2)/($I$5*MAX(F480,0.1)^2),1/3))))),IF(IFERROR(V480,0)=1,MAX($D$16,IFERROR(L480,MAX($D$16,POWER((ABS(K480)^2)/($I$5*MAX(F480,0.1)^2),1/3)))),IF(IFERROR(AG480,0)=1,MAX($D$16,IFERROR(W480,MAX($D$16,POWER((ABS(K480)^2)/($I$5*MAX(F480,0.1)^2),1/3)))),MAX($D$16,POWER((ABS(K480)^2)/($I$5*MAX(F480,0.1)^2),1/3))))))),MAX($D$16,POWER((ABS(K480)^2)/($I$5*MAX(F480,0.1)^2),1/3)))</f>
        <v/>
      </c>
      <c r="AI480">
        <f>E480+AH480</f>
        <v/>
      </c>
      <c r="AJ480">
        <f>AI480+((ABS(K480)/MAX(((F480)+(G480)*(AH480))*(AH480),1E-6))^2)/(2*$I$5)</f>
        <v/>
      </c>
      <c r="AM480" t="n">
        <v>0</v>
      </c>
      <c r="AN480" t="n">
        <v>0</v>
      </c>
      <c r="AO480">
        <f>AM480+AN480</f>
        <v/>
      </c>
      <c r="AP480">
        <f>AP479+AO480</f>
        <v/>
      </c>
      <c r="AQ480">
        <f>ABS(ABS(K480)/MAX(((F480)+(G480)*(AH480))*(AH480),1E-6))/SQRT($I$5*MAX((((F480)+(G480)*(AH480))*(AH480))/MAX((F480)+2*(G480)*(AH480),1E-6),1E-6))</f>
        <v/>
      </c>
      <c r="AR480">
        <f>IF(AQ480&lt;1,"Subcritical","Supercritical")</f>
        <v/>
      </c>
      <c r="AS480">
        <f>((ABS(K480)*$D$6)/(MAX(((F480)+(G480)*(AH480))*(AH480),1E-6)*MAX(((((F480)+(G480)*(AH480))*(AH480))/MAX((F480)+2*(AH480)*SQRT(1+(G480)^2),1E-6))^(2/3),1E-6)))^2</f>
        <v/>
      </c>
    </row>
    <row r="481">
      <c r="A481" t="n">
        <v>332</v>
      </c>
      <c r="B481" t="n">
        <v>330.895</v>
      </c>
      <c r="C481" t="n">
        <v>616284.5159999999</v>
      </c>
      <c r="D481" t="n">
        <v>3097625.522</v>
      </c>
      <c r="E481" t="n">
        <v>632.3964999999999</v>
      </c>
      <c r="F481" t="n">
        <v>5.2</v>
      </c>
      <c r="G481" t="n">
        <v>0</v>
      </c>
      <c r="H481" t="inlineStr">
        <is>
          <t>Normal</t>
        </is>
      </c>
      <c r="I481" t="n">
        <v>0.027</v>
      </c>
      <c r="J481">
        <f>B481-B480</f>
        <v/>
      </c>
      <c r="K481">
        <f>MAX(0,K480-AO480)</f>
        <v/>
      </c>
      <c r="L481">
        <f>IF($D$20=0,IFERROR(L480,MAX($D$16,POWER((ABS(K481)^2)/($I$5*MAX(F481,0.1)^2),1/3))),IF(IFERROR(V480,0)=0,IFERROR(L480,MAX($D$16,POWER((ABS(K481)^2)/($I$5*MAX(F481,0.1)^2),1/3))),IF(OR(IFERROR(L481,0)=0,IFERROR(S480,0)&lt;1,IFERROR(S481,0)&lt;1),MAX($D$16,POWER((ABS(K481)^2)/($I$5*MAX(F481,0.1)^2),1/3)),IF(IFERROR(U481,0)&gt;0,MAX($D$16,IFERROR(L481,0)+((IFERROR(U481,0))*$D$18*IF((IFERROR(S481,0))&lt;1,1,-1))),IF(IFERROR(U481,0)&lt;0,IF(ABS((MAX($D$16,POWER((ABS(K481)^2)/($I$5*MAX(F481,0.1)^2),1/3)))-IFERROR(L481,0))&gt;$D$19,MAX($D$16,IF((MAX($D$16,POWER((ABS(K481)^2)/($I$5*MAX(F481,0.1)^2),1/3)))&gt;IFERROR(L481,0),MIN((MAX($D$16,POWER((ABS(K481)^2)/($I$5*MAX(F481,0.1)^2),1/3))),IFERROR(L481,0)+(MIN(ABS(IFERROR(U481,0))*$D$18,ABS((MAX($D$16,POWER((ABS(K481)^2)/($I$5*MAX(F481,0.1)^2),1/3)))-IFERROR(L481,0))))),MAX((MAX($D$16,POWER((ABS(K481)^2)/($I$5*MAX(F481,0.1)^2),1/3))),IFERROR(L481,0)-(MIN(ABS(IFERROR(U481,0))*$D$18,ABS((MAX($D$16,POWER((ABS(K481)^2)/($I$5*MAX(F481,0.1)^2),1/3)))-IFERROR(L481,0))))))),MAX($D$16,POWER((ABS(K481)^2)/($I$5*MAX(F481,0.1)^2),1/3))),MAX($D$16,IFERROR(L481,0)))))))</f>
        <v/>
      </c>
      <c r="M481">
        <f>((F481)+(G481)*(L481))*(L481)</f>
        <v/>
      </c>
      <c r="N481">
        <f>(((F481)+(G481)*(L481))*(L481))/MAX((F481)+2*(L481)*SQRT(1+(G481)^2),1E-6)</f>
        <v/>
      </c>
      <c r="O481">
        <f>ABS(K481)/MAX(((F481)+(G481)*(L481))*(L481),1E-6)</f>
        <v/>
      </c>
      <c r="P481">
        <f>E481+L481</f>
        <v/>
      </c>
      <c r="Q481">
        <f>P481+((ABS(K481)/MAX(((F481)+(G481)*(L481))*(L481),1E-6))^2)/(2*$I$5)</f>
        <v/>
      </c>
      <c r="R481">
        <f>((ABS(K481)*$D$6)/(MAX(((F481)+(G481)*(L481))*(L481),1E-6)*MAX(((((F481)+(G481)*(L481))*(L481))/MAX((F481)+2*(L481)*SQRT(1+(G481)^2),1E-6))^(2/3),1E-6)))^2</f>
        <v/>
      </c>
      <c r="S481">
        <f>ABS(ABS(K481)/MAX(((F481)+(G481)*(L481))*(L481),1E-6))/SQRT($I$5*MAX((((F481)+(G481)*(L481))*(L481))/MAX((F481)+2*(G481)*(L481),1E-6),1E-6))</f>
        <v/>
      </c>
      <c r="T481">
        <f>((F481)*(L481)^2)/2+(G481)*(L481)^3/3+(ABS(K481)^2)/($I$5*MAX(((F481)+(G481)*(L481))*(L481),1E-6))</f>
        <v/>
      </c>
      <c r="U481">
        <f>IF($D$20=0,0,IFERROR(Q480-(((R480+R481)/2)*J481)-(IF(O480&gt;O481,$D$8*((O480^2-O481^2)/(2*$I$5)),$D$9*((O481^2-O480^2)/(2*$I$5)))+($D$10*(ABS(I481)/90)*(MAX(O480^2,O481^2)/(2*$I$5))))-Q481,0))</f>
        <v/>
      </c>
      <c r="V481">
        <f>IF($D$20=0,1,IFERROR(IF(ROUND(S481,3)=1,1,IF(AND(ABS(U481)&lt;$D$19,S481&gt;1),1,0)),0))</f>
        <v/>
      </c>
      <c r="W481">
        <f>IF($D$20=0,IFERROR(W482,MAX($D$16,POWER((ABS(K481)^2)/($I$5*MAX(F481,0.1)^2),1/3))),IF(IFERROR(AG482,0)=0,IFERROR(W482,MAX($D$16,POWER((ABS(K481)^2)/($I$5*MAX(F481,0.1)^2),1/3))),IF(OR(IFERROR(W481,0)=0,IFERROR(AD482,0)&gt;1),MAX($D$16,POWER((ABS(K481)^2)/($I$5*MAX(F481,0.1)^2),1/3)),IF(IFERROR(AF481,0)&gt;0,MAX($D$16,IFERROR(W481,0)+((IFERROR(AF481,0))*$D$18*IF((IFERROR(AD481,0))&lt;1,1,-1))),IF(IFERROR(AF481,0)&lt;0,IF(ABS((MAX($D$16,POWER((ABS(K481)^2)/($I$5*MAX(F481,0.1)^2),1/3)))-IFERROR(W481,0))&gt;$D$19,MAX($D$16,IF((MAX($D$16,POWER((ABS(K481)^2)/($I$5*MAX(F481,0.1)^2),1/3)))&gt;IFERROR(W481,0),MIN((MAX($D$16,POWER((ABS(K481)^2)/($I$5*MAX(F481,0.1)^2),1/3))),IFERROR(W481,0)+(MIN(ABS(IFERROR(AF481,0))*$D$18,ABS((MAX($D$16,POWER((ABS(K481)^2)/($I$5*MAX(F481,0.1)^2),1/3)))-IFERROR(W481,0))))),MAX((MAX($D$16,POWER((ABS(K481)^2)/($I$5*MAX(F481,0.1)^2),1/3))),IFERROR(W481,0)-(MIN(ABS(IFERROR(AF481,0))*$D$18,ABS((MAX($D$16,POWER((ABS(K481)^2)/($I$5*MAX(F481,0.1)^2),1/3)))-IFERROR(W481,0))))))),MAX($D$16,POWER((ABS(K481)^2)/($I$5*MAX(F481,0.1)^2),1/3))),MAX($D$16,IFERROR(W481,0)))))))</f>
        <v/>
      </c>
      <c r="X481">
        <f>((F481)+(G481)*(W481))*(W481)</f>
        <v/>
      </c>
      <c r="Y481">
        <f>(((F481)+(G481)*(W481))*(W481))/MAX((F481)+2*(W481)*SQRT(1+(G481)^2),1E-6)</f>
        <v/>
      </c>
      <c r="Z481">
        <f>ABS(K481)/MAX(((F481)+(G481)*(W481))*(W481),1E-6)</f>
        <v/>
      </c>
      <c r="AA481">
        <f>E481+W481</f>
        <v/>
      </c>
      <c r="AB481">
        <f>AA481+((ABS(K481)/MAX(((F481)+(G481)*(W481))*(W481),1E-6))^2)/(2*$I$5)</f>
        <v/>
      </c>
      <c r="AC481">
        <f>((ABS(K481)*$D$6)/(MAX(((F481)+(G481)*(W481))*(W481),1E-6)*MAX(((((F481)+(G481)*(W481))*(W481))/MAX((F481)+2*(W481)*SQRT(1+(G481)^2),1E-6))^(2/3),1E-6)))^2</f>
        <v/>
      </c>
      <c r="AD481">
        <f>ABS(ABS(K481)/MAX(((F481)+(G481)*(W481))*(W481),1E-6))/SQRT($I$5*MAX((((F481)+(G481)*(W481))*(W481))/MAX((F481)+2*(G481)*(W481),1E-6),1E-6))</f>
        <v/>
      </c>
      <c r="AE481">
        <f>((F481)*(W481)^2)/2+(G481)*(W481)^3/3+(ABS(K481)^2)/($I$5*MAX(((F481)+(G481)*(W481))*(W481),1E-6))</f>
        <v/>
      </c>
      <c r="AF481">
        <f>IF($D$20=0,0,IFERROR(AB482+(((AC481+AC482)/2)*J482)+(IF(Z481&gt;Z482,$D$8*((Z481^2-Z482^2)/(2*$I$5)),$D$9*((Z482^2-Z481^2)/(2*$I$5)))+($D$10*(ABS(I482)/90)*(MAX(Z481^2,Z482^2)/(2*$I$5))))-AB481,0))</f>
        <v/>
      </c>
      <c r="AG481">
        <f>IF($D$20=0,1,IFERROR(IF(ROUND(AD481,3)=1,1,IF(AND(ABS(AF481)&lt;$D$19,AD481&lt;1),1,0)),0))</f>
        <v/>
      </c>
      <c r="AH481">
        <f>IFERROR(IF(V32="Supercritical",MAX($D$16,IFERROR(L481,MAX($D$16,POWER((ABS(K481)^2)/($I$5*MAX(F481,0.1)^2),1/3)))),IF(V32="Subcritical",MAX($D$16,IFERROR(W481,MAX($D$16,POWER((ABS(K481)^2)/($I$5*MAX(F481,0.1)^2),1/3)))),IF(AND(IFERROR(V481,0)=1,IFERROR(AG481,0)=1),IF(IFERROR(T481,-1E99)&gt;=IFERROR(AE481,-1E99),MAX($D$16,IFERROR(L481,MAX($D$16,POWER((ABS(K481)^2)/($I$5*MAX(F481,0.1)^2),1/3)))),MAX($D$16,IFERROR(W481,MAX($D$16,POWER((ABS(K481)^2)/($I$5*MAX(F481,0.1)^2),1/3))))),IF(IFERROR(V481,0)=1,MAX($D$16,IFERROR(L481,MAX($D$16,POWER((ABS(K481)^2)/($I$5*MAX(F481,0.1)^2),1/3)))),IF(IFERROR(AG481,0)=1,MAX($D$16,IFERROR(W481,MAX($D$16,POWER((ABS(K481)^2)/($I$5*MAX(F481,0.1)^2),1/3)))),MAX($D$16,POWER((ABS(K481)^2)/($I$5*MAX(F481,0.1)^2),1/3))))))),MAX($D$16,POWER((ABS(K481)^2)/($I$5*MAX(F481,0.1)^2),1/3)))</f>
        <v/>
      </c>
      <c r="AI481">
        <f>E481+AH481</f>
        <v/>
      </c>
      <c r="AJ481">
        <f>AI481+((ABS(K481)/MAX(((F481)+(G481)*(AH481))*(AH481),1E-6))^2)/(2*$I$5)</f>
        <v/>
      </c>
      <c r="AM481" t="n">
        <v>0</v>
      </c>
      <c r="AN481" t="n">
        <v>0</v>
      </c>
      <c r="AO481">
        <f>AM481+AN481</f>
        <v/>
      </c>
      <c r="AP481">
        <f>AP480+AO481</f>
        <v/>
      </c>
      <c r="AQ481">
        <f>ABS(ABS(K481)/MAX(((F481)+(G481)*(AH481))*(AH481),1E-6))/SQRT($I$5*MAX((((F481)+(G481)*(AH481))*(AH481))/MAX((F481)+2*(G481)*(AH481),1E-6),1E-6))</f>
        <v/>
      </c>
      <c r="AR481">
        <f>IF(AQ481&lt;1,"Subcritical","Supercritical")</f>
        <v/>
      </c>
      <c r="AS481">
        <f>((ABS(K481)*$D$6)/(MAX(((F481)+(G481)*(AH481))*(AH481),1E-6)*MAX(((((F481)+(G481)*(AH481))*(AH481))/MAX((F481)+2*(AH481)*SQRT(1+(G481)^2),1E-6))^(2/3),1E-6)))^2</f>
        <v/>
      </c>
    </row>
    <row r="482">
      <c r="A482" t="n">
        <v>333</v>
      </c>
      <c r="B482" t="n">
        <v>331.896</v>
      </c>
      <c r="C482" t="n">
        <v>616284.042</v>
      </c>
      <c r="D482" t="n">
        <v>3097624.641</v>
      </c>
      <c r="E482" t="n">
        <v>632.396</v>
      </c>
      <c r="F482" t="n">
        <v>5.2</v>
      </c>
      <c r="G482" t="n">
        <v>0</v>
      </c>
      <c r="H482" t="inlineStr">
        <is>
          <t>Normal</t>
        </is>
      </c>
      <c r="I482" t="n">
        <v>0.027</v>
      </c>
      <c r="J482">
        <f>B482-B481</f>
        <v/>
      </c>
      <c r="K482">
        <f>MAX(0,K481-AO481)</f>
        <v/>
      </c>
      <c r="L482">
        <f>IF($D$20=0,IFERROR(L481,MAX($D$16,POWER((ABS(K482)^2)/($I$5*MAX(F482,0.1)^2),1/3))),IF(IFERROR(V481,0)=0,IFERROR(L481,MAX($D$16,POWER((ABS(K482)^2)/($I$5*MAX(F482,0.1)^2),1/3))),IF(OR(IFERROR(L482,0)=0,IFERROR(S481,0)&lt;1,IFERROR(S482,0)&lt;1),MAX($D$16,POWER((ABS(K482)^2)/($I$5*MAX(F482,0.1)^2),1/3)),IF(IFERROR(U482,0)&gt;0,MAX($D$16,IFERROR(L482,0)+((IFERROR(U482,0))*$D$18*IF((IFERROR(S482,0))&lt;1,1,-1))),IF(IFERROR(U482,0)&lt;0,IF(ABS((MAX($D$16,POWER((ABS(K482)^2)/($I$5*MAX(F482,0.1)^2),1/3)))-IFERROR(L482,0))&gt;$D$19,MAX($D$16,IF((MAX($D$16,POWER((ABS(K482)^2)/($I$5*MAX(F482,0.1)^2),1/3)))&gt;IFERROR(L482,0),MIN((MAX($D$16,POWER((ABS(K482)^2)/($I$5*MAX(F482,0.1)^2),1/3))),IFERROR(L482,0)+(MIN(ABS(IFERROR(U482,0))*$D$18,ABS((MAX($D$16,POWER((ABS(K482)^2)/($I$5*MAX(F482,0.1)^2),1/3)))-IFERROR(L482,0))))),MAX((MAX($D$16,POWER((ABS(K482)^2)/($I$5*MAX(F482,0.1)^2),1/3))),IFERROR(L482,0)-(MIN(ABS(IFERROR(U482,0))*$D$18,ABS((MAX($D$16,POWER((ABS(K482)^2)/($I$5*MAX(F482,0.1)^2),1/3)))-IFERROR(L482,0))))))),MAX($D$16,POWER((ABS(K482)^2)/($I$5*MAX(F482,0.1)^2),1/3))),MAX($D$16,IFERROR(L482,0)))))))</f>
        <v/>
      </c>
      <c r="M482">
        <f>((F482)+(G482)*(L482))*(L482)</f>
        <v/>
      </c>
      <c r="N482">
        <f>(((F482)+(G482)*(L482))*(L482))/MAX((F482)+2*(L482)*SQRT(1+(G482)^2),1E-6)</f>
        <v/>
      </c>
      <c r="O482">
        <f>ABS(K482)/MAX(((F482)+(G482)*(L482))*(L482),1E-6)</f>
        <v/>
      </c>
      <c r="P482">
        <f>E482+L482</f>
        <v/>
      </c>
      <c r="Q482">
        <f>P482+((ABS(K482)/MAX(((F482)+(G482)*(L482))*(L482),1E-6))^2)/(2*$I$5)</f>
        <v/>
      </c>
      <c r="R482">
        <f>((ABS(K482)*$D$6)/(MAX(((F482)+(G482)*(L482))*(L482),1E-6)*MAX(((((F482)+(G482)*(L482))*(L482))/MAX((F482)+2*(L482)*SQRT(1+(G482)^2),1E-6))^(2/3),1E-6)))^2</f>
        <v/>
      </c>
      <c r="S482">
        <f>ABS(ABS(K482)/MAX(((F482)+(G482)*(L482))*(L482),1E-6))/SQRT($I$5*MAX((((F482)+(G482)*(L482))*(L482))/MAX((F482)+2*(G482)*(L482),1E-6),1E-6))</f>
        <v/>
      </c>
      <c r="T482">
        <f>((F482)*(L482)^2)/2+(G482)*(L482)^3/3+(ABS(K482)^2)/($I$5*MAX(((F482)+(G482)*(L482))*(L482),1E-6))</f>
        <v/>
      </c>
      <c r="U482">
        <f>IF($D$20=0,0,IFERROR(Q481-(((R481+R482)/2)*J482)-(IF(O481&gt;O482,$D$8*((O481^2-O482^2)/(2*$I$5)),$D$9*((O482^2-O481^2)/(2*$I$5)))+($D$10*(ABS(I482)/90)*(MAX(O481^2,O482^2)/(2*$I$5))))-Q482,0))</f>
        <v/>
      </c>
      <c r="V482">
        <f>IF($D$20=0,1,IFERROR(IF(ROUND(S482,3)=1,1,IF(AND(ABS(U482)&lt;$D$19,S482&gt;1),1,0)),0))</f>
        <v/>
      </c>
      <c r="W482">
        <f>IF($D$20=0,IFERROR(W483,MAX($D$16,POWER((ABS(K482)^2)/($I$5*MAX(F482,0.1)^2),1/3))),IF(IFERROR(AG483,0)=0,IFERROR(W483,MAX($D$16,POWER((ABS(K482)^2)/($I$5*MAX(F482,0.1)^2),1/3))),IF(OR(IFERROR(W482,0)=0,IFERROR(AD483,0)&gt;1),MAX($D$16,POWER((ABS(K482)^2)/($I$5*MAX(F482,0.1)^2),1/3)),IF(IFERROR(AF482,0)&gt;0,MAX($D$16,IFERROR(W482,0)+((IFERROR(AF482,0))*$D$18*IF((IFERROR(AD482,0))&lt;1,1,-1))),IF(IFERROR(AF482,0)&lt;0,IF(ABS((MAX($D$16,POWER((ABS(K482)^2)/($I$5*MAX(F482,0.1)^2),1/3)))-IFERROR(W482,0))&gt;$D$19,MAX($D$16,IF((MAX($D$16,POWER((ABS(K482)^2)/($I$5*MAX(F482,0.1)^2),1/3)))&gt;IFERROR(W482,0),MIN((MAX($D$16,POWER((ABS(K482)^2)/($I$5*MAX(F482,0.1)^2),1/3))),IFERROR(W482,0)+(MIN(ABS(IFERROR(AF482,0))*$D$18,ABS((MAX($D$16,POWER((ABS(K482)^2)/($I$5*MAX(F482,0.1)^2),1/3)))-IFERROR(W482,0))))),MAX((MAX($D$16,POWER((ABS(K482)^2)/($I$5*MAX(F482,0.1)^2),1/3))),IFERROR(W482,0)-(MIN(ABS(IFERROR(AF482,0))*$D$18,ABS((MAX($D$16,POWER((ABS(K482)^2)/($I$5*MAX(F482,0.1)^2),1/3)))-IFERROR(W482,0))))))),MAX($D$16,POWER((ABS(K482)^2)/($I$5*MAX(F482,0.1)^2),1/3))),MAX($D$16,IFERROR(W482,0)))))))</f>
        <v/>
      </c>
      <c r="X482">
        <f>((F482)+(G482)*(W482))*(W482)</f>
        <v/>
      </c>
      <c r="Y482">
        <f>(((F482)+(G482)*(W482))*(W482))/MAX((F482)+2*(W482)*SQRT(1+(G482)^2),1E-6)</f>
        <v/>
      </c>
      <c r="Z482">
        <f>ABS(K482)/MAX(((F482)+(G482)*(W482))*(W482),1E-6)</f>
        <v/>
      </c>
      <c r="AA482">
        <f>E482+W482</f>
        <v/>
      </c>
      <c r="AB482">
        <f>AA482+((ABS(K482)/MAX(((F482)+(G482)*(W482))*(W482),1E-6))^2)/(2*$I$5)</f>
        <v/>
      </c>
      <c r="AC482">
        <f>((ABS(K482)*$D$6)/(MAX(((F482)+(G482)*(W482))*(W482),1E-6)*MAX(((((F482)+(G482)*(W482))*(W482))/MAX((F482)+2*(W482)*SQRT(1+(G482)^2),1E-6))^(2/3),1E-6)))^2</f>
        <v/>
      </c>
      <c r="AD482">
        <f>ABS(ABS(K482)/MAX(((F482)+(G482)*(W482))*(W482),1E-6))/SQRT($I$5*MAX((((F482)+(G482)*(W482))*(W482))/MAX((F482)+2*(G482)*(W482),1E-6),1E-6))</f>
        <v/>
      </c>
      <c r="AE482">
        <f>((F482)*(W482)^2)/2+(G482)*(W482)^3/3+(ABS(K482)^2)/($I$5*MAX(((F482)+(G482)*(W482))*(W482),1E-6))</f>
        <v/>
      </c>
      <c r="AF482">
        <f>IF($D$20=0,0,IFERROR(AB483+(((AC482+AC483)/2)*J483)+(IF(Z482&gt;Z483,$D$8*((Z482^2-Z483^2)/(2*$I$5)),$D$9*((Z483^2-Z482^2)/(2*$I$5)))+($D$10*(ABS(I483)/90)*(MAX(Z482^2,Z483^2)/(2*$I$5))))-AB482,0))</f>
        <v/>
      </c>
      <c r="AG482">
        <f>IF($D$20=0,1,IFERROR(IF(ROUND(AD482,3)=1,1,IF(AND(ABS(AF482)&lt;$D$19,AD482&lt;1),1,0)),0))</f>
        <v/>
      </c>
      <c r="AH482">
        <f>IFERROR(IF(V32="Supercritical",MAX($D$16,IFERROR(L482,MAX($D$16,POWER((ABS(K482)^2)/($I$5*MAX(F482,0.1)^2),1/3)))),IF(V32="Subcritical",MAX($D$16,IFERROR(W482,MAX($D$16,POWER((ABS(K482)^2)/($I$5*MAX(F482,0.1)^2),1/3)))),IF(AND(IFERROR(V482,0)=1,IFERROR(AG482,0)=1),IF(IFERROR(T482,-1E99)&gt;=IFERROR(AE482,-1E99),MAX($D$16,IFERROR(L482,MAX($D$16,POWER((ABS(K482)^2)/($I$5*MAX(F482,0.1)^2),1/3)))),MAX($D$16,IFERROR(W482,MAX($D$16,POWER((ABS(K482)^2)/($I$5*MAX(F482,0.1)^2),1/3))))),IF(IFERROR(V482,0)=1,MAX($D$16,IFERROR(L482,MAX($D$16,POWER((ABS(K482)^2)/($I$5*MAX(F482,0.1)^2),1/3)))),IF(IFERROR(AG482,0)=1,MAX($D$16,IFERROR(W482,MAX($D$16,POWER((ABS(K482)^2)/($I$5*MAX(F482,0.1)^2),1/3)))),MAX($D$16,POWER((ABS(K482)^2)/($I$5*MAX(F482,0.1)^2),1/3))))))),MAX($D$16,POWER((ABS(K482)^2)/($I$5*MAX(F482,0.1)^2),1/3)))</f>
        <v/>
      </c>
      <c r="AI482">
        <f>E482+AH482</f>
        <v/>
      </c>
      <c r="AJ482">
        <f>AI482+((ABS(K482)/MAX(((F482)+(G482)*(AH482))*(AH482),1E-6))^2)/(2*$I$5)</f>
        <v/>
      </c>
      <c r="AM482" t="n">
        <v>0</v>
      </c>
      <c r="AN482" t="n">
        <v>0</v>
      </c>
      <c r="AO482">
        <f>AM482+AN482</f>
        <v/>
      </c>
      <c r="AP482">
        <f>AP481+AO482</f>
        <v/>
      </c>
      <c r="AQ482">
        <f>ABS(ABS(K482)/MAX(((F482)+(G482)*(AH482))*(AH482),1E-6))/SQRT($I$5*MAX((((F482)+(G482)*(AH482))*(AH482))/MAX((F482)+2*(G482)*(AH482),1E-6),1E-6))</f>
        <v/>
      </c>
      <c r="AR482">
        <f>IF(AQ482&lt;1,"Subcritical","Supercritical")</f>
        <v/>
      </c>
      <c r="AS482">
        <f>((ABS(K482)*$D$6)/(MAX(((F482)+(G482)*(AH482))*(AH482),1E-6)*MAX(((((F482)+(G482)*(AH482))*(AH482))/MAX((F482)+2*(AH482)*SQRT(1+(G482)^2),1E-6))^(2/3),1E-6)))^2</f>
        <v/>
      </c>
    </row>
    <row r="483">
      <c r="A483" t="n">
        <v>334</v>
      </c>
      <c r="B483" t="n">
        <v>332.895</v>
      </c>
      <c r="C483" t="n">
        <v>616283.568</v>
      </c>
      <c r="D483" t="n">
        <v>3097623.761</v>
      </c>
      <c r="E483" t="n">
        <v>632.3955</v>
      </c>
      <c r="F483" t="n">
        <v>5.2</v>
      </c>
      <c r="G483" t="n">
        <v>0</v>
      </c>
      <c r="H483" t="inlineStr">
        <is>
          <t>Normal</t>
        </is>
      </c>
      <c r="I483" t="n">
        <v>0.05</v>
      </c>
      <c r="J483">
        <f>B483-B482</f>
        <v/>
      </c>
      <c r="K483">
        <f>MAX(0,K482-AO482)</f>
        <v/>
      </c>
      <c r="L483">
        <f>IF($D$20=0,IFERROR(L482,MAX($D$16,POWER((ABS(K483)^2)/($I$5*MAX(F483,0.1)^2),1/3))),IF(IFERROR(V482,0)=0,IFERROR(L482,MAX($D$16,POWER((ABS(K483)^2)/($I$5*MAX(F483,0.1)^2),1/3))),IF(OR(IFERROR(L483,0)=0,IFERROR(S482,0)&lt;1,IFERROR(S483,0)&lt;1),MAX($D$16,POWER((ABS(K483)^2)/($I$5*MAX(F483,0.1)^2),1/3)),IF(IFERROR(U483,0)&gt;0,MAX($D$16,IFERROR(L483,0)+((IFERROR(U483,0))*$D$18*IF((IFERROR(S483,0))&lt;1,1,-1))),IF(IFERROR(U483,0)&lt;0,IF(ABS((MAX($D$16,POWER((ABS(K483)^2)/($I$5*MAX(F483,0.1)^2),1/3)))-IFERROR(L483,0))&gt;$D$19,MAX($D$16,IF((MAX($D$16,POWER((ABS(K483)^2)/($I$5*MAX(F483,0.1)^2),1/3)))&gt;IFERROR(L483,0),MIN((MAX($D$16,POWER((ABS(K483)^2)/($I$5*MAX(F483,0.1)^2),1/3))),IFERROR(L483,0)+(MIN(ABS(IFERROR(U483,0))*$D$18,ABS((MAX($D$16,POWER((ABS(K483)^2)/($I$5*MAX(F483,0.1)^2),1/3)))-IFERROR(L483,0))))),MAX((MAX($D$16,POWER((ABS(K483)^2)/($I$5*MAX(F483,0.1)^2),1/3))),IFERROR(L483,0)-(MIN(ABS(IFERROR(U483,0))*$D$18,ABS((MAX($D$16,POWER((ABS(K483)^2)/($I$5*MAX(F483,0.1)^2),1/3)))-IFERROR(L483,0))))))),MAX($D$16,POWER((ABS(K483)^2)/($I$5*MAX(F483,0.1)^2),1/3))),MAX($D$16,IFERROR(L483,0)))))))</f>
        <v/>
      </c>
      <c r="M483">
        <f>((F483)+(G483)*(L483))*(L483)</f>
        <v/>
      </c>
      <c r="N483">
        <f>(((F483)+(G483)*(L483))*(L483))/MAX((F483)+2*(L483)*SQRT(1+(G483)^2),1E-6)</f>
        <v/>
      </c>
      <c r="O483">
        <f>ABS(K483)/MAX(((F483)+(G483)*(L483))*(L483),1E-6)</f>
        <v/>
      </c>
      <c r="P483">
        <f>E483+L483</f>
        <v/>
      </c>
      <c r="Q483">
        <f>P483+((ABS(K483)/MAX(((F483)+(G483)*(L483))*(L483),1E-6))^2)/(2*$I$5)</f>
        <v/>
      </c>
      <c r="R483">
        <f>((ABS(K483)*$D$6)/(MAX(((F483)+(G483)*(L483))*(L483),1E-6)*MAX(((((F483)+(G483)*(L483))*(L483))/MAX((F483)+2*(L483)*SQRT(1+(G483)^2),1E-6))^(2/3),1E-6)))^2</f>
        <v/>
      </c>
      <c r="S483">
        <f>ABS(ABS(K483)/MAX(((F483)+(G483)*(L483))*(L483),1E-6))/SQRT($I$5*MAX((((F483)+(G483)*(L483))*(L483))/MAX((F483)+2*(G483)*(L483),1E-6),1E-6))</f>
        <v/>
      </c>
      <c r="T483">
        <f>((F483)*(L483)^2)/2+(G483)*(L483)^3/3+(ABS(K483)^2)/($I$5*MAX(((F483)+(G483)*(L483))*(L483),1E-6))</f>
        <v/>
      </c>
      <c r="U483">
        <f>IF($D$20=0,0,IFERROR(Q482-(((R482+R483)/2)*J483)-(IF(O482&gt;O483,$D$8*((O482^2-O483^2)/(2*$I$5)),$D$9*((O483^2-O482^2)/(2*$I$5)))+($D$10*(ABS(I483)/90)*(MAX(O482^2,O483^2)/(2*$I$5))))-Q483,0))</f>
        <v/>
      </c>
      <c r="V483">
        <f>IF($D$20=0,1,IFERROR(IF(ROUND(S483,3)=1,1,IF(AND(ABS(U483)&lt;$D$19,S483&gt;1),1,0)),0))</f>
        <v/>
      </c>
      <c r="W483">
        <f>IF($D$20=0,IFERROR(W484,MAX($D$16,POWER((ABS(K483)^2)/($I$5*MAX(F483,0.1)^2),1/3))),IF(IFERROR(AG484,0)=0,IFERROR(W484,MAX($D$16,POWER((ABS(K483)^2)/($I$5*MAX(F483,0.1)^2),1/3))),IF(OR(IFERROR(W483,0)=0,IFERROR(AD484,0)&gt;1),MAX($D$16,POWER((ABS(K483)^2)/($I$5*MAX(F483,0.1)^2),1/3)),IF(IFERROR(AF483,0)&gt;0,MAX($D$16,IFERROR(W483,0)+((IFERROR(AF483,0))*$D$18*IF((IFERROR(AD483,0))&lt;1,1,-1))),IF(IFERROR(AF483,0)&lt;0,IF(ABS((MAX($D$16,POWER((ABS(K483)^2)/($I$5*MAX(F483,0.1)^2),1/3)))-IFERROR(W483,0))&gt;$D$19,MAX($D$16,IF((MAX($D$16,POWER((ABS(K483)^2)/($I$5*MAX(F483,0.1)^2),1/3)))&gt;IFERROR(W483,0),MIN((MAX($D$16,POWER((ABS(K483)^2)/($I$5*MAX(F483,0.1)^2),1/3))),IFERROR(W483,0)+(MIN(ABS(IFERROR(AF483,0))*$D$18,ABS((MAX($D$16,POWER((ABS(K483)^2)/($I$5*MAX(F483,0.1)^2),1/3)))-IFERROR(W483,0))))),MAX((MAX($D$16,POWER((ABS(K483)^2)/($I$5*MAX(F483,0.1)^2),1/3))),IFERROR(W483,0)-(MIN(ABS(IFERROR(AF483,0))*$D$18,ABS((MAX($D$16,POWER((ABS(K483)^2)/($I$5*MAX(F483,0.1)^2),1/3)))-IFERROR(W483,0))))))),MAX($D$16,POWER((ABS(K483)^2)/($I$5*MAX(F483,0.1)^2),1/3))),MAX($D$16,IFERROR(W483,0)))))))</f>
        <v/>
      </c>
      <c r="X483">
        <f>((F483)+(G483)*(W483))*(W483)</f>
        <v/>
      </c>
      <c r="Y483">
        <f>(((F483)+(G483)*(W483))*(W483))/MAX((F483)+2*(W483)*SQRT(1+(G483)^2),1E-6)</f>
        <v/>
      </c>
      <c r="Z483">
        <f>ABS(K483)/MAX(((F483)+(G483)*(W483))*(W483),1E-6)</f>
        <v/>
      </c>
      <c r="AA483">
        <f>E483+W483</f>
        <v/>
      </c>
      <c r="AB483">
        <f>AA483+((ABS(K483)/MAX(((F483)+(G483)*(W483))*(W483),1E-6))^2)/(2*$I$5)</f>
        <v/>
      </c>
      <c r="AC483">
        <f>((ABS(K483)*$D$6)/(MAX(((F483)+(G483)*(W483))*(W483),1E-6)*MAX(((((F483)+(G483)*(W483))*(W483))/MAX((F483)+2*(W483)*SQRT(1+(G483)^2),1E-6))^(2/3),1E-6)))^2</f>
        <v/>
      </c>
      <c r="AD483">
        <f>ABS(ABS(K483)/MAX(((F483)+(G483)*(W483))*(W483),1E-6))/SQRT($I$5*MAX((((F483)+(G483)*(W483))*(W483))/MAX((F483)+2*(G483)*(W483),1E-6),1E-6))</f>
        <v/>
      </c>
      <c r="AE483">
        <f>((F483)*(W483)^2)/2+(G483)*(W483)^3/3+(ABS(K483)^2)/($I$5*MAX(((F483)+(G483)*(W483))*(W483),1E-6))</f>
        <v/>
      </c>
      <c r="AF483">
        <f>IF($D$20=0,0,IFERROR(AB484+(((AC483+AC484)/2)*J484)+(IF(Z483&gt;Z484,$D$8*((Z483^2-Z484^2)/(2*$I$5)),$D$9*((Z484^2-Z483^2)/(2*$I$5)))+($D$10*(ABS(I484)/90)*(MAX(Z483^2,Z484^2)/(2*$I$5))))-AB483,0))</f>
        <v/>
      </c>
      <c r="AG483">
        <f>IF($D$20=0,1,IFERROR(IF(ROUND(AD483,3)=1,1,IF(AND(ABS(AF483)&lt;$D$19,AD483&lt;1),1,0)),0))</f>
        <v/>
      </c>
      <c r="AH483">
        <f>IFERROR(IF(V32="Supercritical",MAX($D$16,IFERROR(L483,MAX($D$16,POWER((ABS(K483)^2)/($I$5*MAX(F483,0.1)^2),1/3)))),IF(V32="Subcritical",MAX($D$16,IFERROR(W483,MAX($D$16,POWER((ABS(K483)^2)/($I$5*MAX(F483,0.1)^2),1/3)))),IF(AND(IFERROR(V483,0)=1,IFERROR(AG483,0)=1),IF(IFERROR(T483,-1E99)&gt;=IFERROR(AE483,-1E99),MAX($D$16,IFERROR(L483,MAX($D$16,POWER((ABS(K483)^2)/($I$5*MAX(F483,0.1)^2),1/3)))),MAX($D$16,IFERROR(W483,MAX($D$16,POWER((ABS(K483)^2)/($I$5*MAX(F483,0.1)^2),1/3))))),IF(IFERROR(V483,0)=1,MAX($D$16,IFERROR(L483,MAX($D$16,POWER((ABS(K483)^2)/($I$5*MAX(F483,0.1)^2),1/3)))),IF(IFERROR(AG483,0)=1,MAX($D$16,IFERROR(W483,MAX($D$16,POWER((ABS(K483)^2)/($I$5*MAX(F483,0.1)^2),1/3)))),MAX($D$16,POWER((ABS(K483)^2)/($I$5*MAX(F483,0.1)^2),1/3))))))),MAX($D$16,POWER((ABS(K483)^2)/($I$5*MAX(F483,0.1)^2),1/3)))</f>
        <v/>
      </c>
      <c r="AI483">
        <f>E483+AH483</f>
        <v/>
      </c>
      <c r="AJ483">
        <f>AI483+((ABS(K483)/MAX(((F483)+(G483)*(AH483))*(AH483),1E-6))^2)/(2*$I$5)</f>
        <v/>
      </c>
      <c r="AM483" t="n">
        <v>0</v>
      </c>
      <c r="AN483" t="n">
        <v>0</v>
      </c>
      <c r="AO483">
        <f>AM483+AN483</f>
        <v/>
      </c>
      <c r="AP483">
        <f>AP482+AO483</f>
        <v/>
      </c>
      <c r="AQ483">
        <f>ABS(ABS(K483)/MAX(((F483)+(G483)*(AH483))*(AH483),1E-6))/SQRT($I$5*MAX((((F483)+(G483)*(AH483))*(AH483))/MAX((F483)+2*(G483)*(AH483),1E-6),1E-6))</f>
        <v/>
      </c>
      <c r="AR483">
        <f>IF(AQ483&lt;1,"Subcritical","Supercritical")</f>
        <v/>
      </c>
      <c r="AS483">
        <f>((ABS(K483)*$D$6)/(MAX(((F483)+(G483)*(AH483))*(AH483),1E-6)*MAX(((((F483)+(G483)*(AH483))*(AH483))/MAX((F483)+2*(AH483)*SQRT(1+(G483)^2),1E-6))^(2/3),1E-6)))^2</f>
        <v/>
      </c>
    </row>
    <row r="484">
      <c r="A484" t="n">
        <v>335</v>
      </c>
      <c r="B484" t="n">
        <v>333.895</v>
      </c>
      <c r="C484" t="n">
        <v>616283.093</v>
      </c>
      <c r="D484" t="n">
        <v>3097622.881</v>
      </c>
      <c r="E484" t="n">
        <v>632.395</v>
      </c>
      <c r="F484" t="n">
        <v>5.2</v>
      </c>
      <c r="G484" t="n">
        <v>0</v>
      </c>
      <c r="H484" t="inlineStr">
        <is>
          <t>Normal</t>
        </is>
      </c>
      <c r="I484" t="n">
        <v>0.078</v>
      </c>
      <c r="J484">
        <f>B484-B483</f>
        <v/>
      </c>
      <c r="K484">
        <f>MAX(0,K483-AO483)</f>
        <v/>
      </c>
      <c r="L484">
        <f>IF($D$20=0,IFERROR(L483,MAX($D$16,POWER((ABS(K484)^2)/($I$5*MAX(F484,0.1)^2),1/3))),IF(IFERROR(V483,0)=0,IFERROR(L483,MAX($D$16,POWER((ABS(K484)^2)/($I$5*MAX(F484,0.1)^2),1/3))),IF(OR(IFERROR(L484,0)=0,IFERROR(S483,0)&lt;1,IFERROR(S484,0)&lt;1),MAX($D$16,POWER((ABS(K484)^2)/($I$5*MAX(F484,0.1)^2),1/3)),IF(IFERROR(U484,0)&gt;0,MAX($D$16,IFERROR(L484,0)+((IFERROR(U484,0))*$D$18*IF((IFERROR(S484,0))&lt;1,1,-1))),IF(IFERROR(U484,0)&lt;0,IF(ABS((MAX($D$16,POWER((ABS(K484)^2)/($I$5*MAX(F484,0.1)^2),1/3)))-IFERROR(L484,0))&gt;$D$19,MAX($D$16,IF((MAX($D$16,POWER((ABS(K484)^2)/($I$5*MAX(F484,0.1)^2),1/3)))&gt;IFERROR(L484,0),MIN((MAX($D$16,POWER((ABS(K484)^2)/($I$5*MAX(F484,0.1)^2),1/3))),IFERROR(L484,0)+(MIN(ABS(IFERROR(U484,0))*$D$18,ABS((MAX($D$16,POWER((ABS(K484)^2)/($I$5*MAX(F484,0.1)^2),1/3)))-IFERROR(L484,0))))),MAX((MAX($D$16,POWER((ABS(K484)^2)/($I$5*MAX(F484,0.1)^2),1/3))),IFERROR(L484,0)-(MIN(ABS(IFERROR(U484,0))*$D$18,ABS((MAX($D$16,POWER((ABS(K484)^2)/($I$5*MAX(F484,0.1)^2),1/3)))-IFERROR(L484,0))))))),MAX($D$16,POWER((ABS(K484)^2)/($I$5*MAX(F484,0.1)^2),1/3))),MAX($D$16,IFERROR(L484,0)))))))</f>
        <v/>
      </c>
      <c r="M484">
        <f>((F484)+(G484)*(L484))*(L484)</f>
        <v/>
      </c>
      <c r="N484">
        <f>(((F484)+(G484)*(L484))*(L484))/MAX((F484)+2*(L484)*SQRT(1+(G484)^2),1E-6)</f>
        <v/>
      </c>
      <c r="O484">
        <f>ABS(K484)/MAX(((F484)+(G484)*(L484))*(L484),1E-6)</f>
        <v/>
      </c>
      <c r="P484">
        <f>E484+L484</f>
        <v/>
      </c>
      <c r="Q484">
        <f>P484+((ABS(K484)/MAX(((F484)+(G484)*(L484))*(L484),1E-6))^2)/(2*$I$5)</f>
        <v/>
      </c>
      <c r="R484">
        <f>((ABS(K484)*$D$6)/(MAX(((F484)+(G484)*(L484))*(L484),1E-6)*MAX(((((F484)+(G484)*(L484))*(L484))/MAX((F484)+2*(L484)*SQRT(1+(G484)^2),1E-6))^(2/3),1E-6)))^2</f>
        <v/>
      </c>
      <c r="S484">
        <f>ABS(ABS(K484)/MAX(((F484)+(G484)*(L484))*(L484),1E-6))/SQRT($I$5*MAX((((F484)+(G484)*(L484))*(L484))/MAX((F484)+2*(G484)*(L484),1E-6),1E-6))</f>
        <v/>
      </c>
      <c r="T484">
        <f>((F484)*(L484)^2)/2+(G484)*(L484)^3/3+(ABS(K484)^2)/($I$5*MAX(((F484)+(G484)*(L484))*(L484),1E-6))</f>
        <v/>
      </c>
      <c r="U484">
        <f>IF($D$20=0,0,IFERROR(Q483-(((R483+R484)/2)*J484)-(IF(O483&gt;O484,$D$8*((O483^2-O484^2)/(2*$I$5)),$D$9*((O484^2-O483^2)/(2*$I$5)))+($D$10*(ABS(I484)/90)*(MAX(O483^2,O484^2)/(2*$I$5))))-Q484,0))</f>
        <v/>
      </c>
      <c r="V484">
        <f>IF($D$20=0,1,IFERROR(IF(ROUND(S484,3)=1,1,IF(AND(ABS(U484)&lt;$D$19,S484&gt;1),1,0)),0))</f>
        <v/>
      </c>
      <c r="W484">
        <f>IF($D$20=0,IFERROR(W485,MAX($D$16,POWER((ABS(K484)^2)/($I$5*MAX(F484,0.1)^2),1/3))),IF(IFERROR(AG485,0)=0,IFERROR(W485,MAX($D$16,POWER((ABS(K484)^2)/($I$5*MAX(F484,0.1)^2),1/3))),IF(OR(IFERROR(W484,0)=0,IFERROR(AD485,0)&gt;1),MAX($D$16,POWER((ABS(K484)^2)/($I$5*MAX(F484,0.1)^2),1/3)),IF(IFERROR(AF484,0)&gt;0,MAX($D$16,IFERROR(W484,0)+((IFERROR(AF484,0))*$D$18*IF((IFERROR(AD484,0))&lt;1,1,-1))),IF(IFERROR(AF484,0)&lt;0,IF(ABS((MAX($D$16,POWER((ABS(K484)^2)/($I$5*MAX(F484,0.1)^2),1/3)))-IFERROR(W484,0))&gt;$D$19,MAX($D$16,IF((MAX($D$16,POWER((ABS(K484)^2)/($I$5*MAX(F484,0.1)^2),1/3)))&gt;IFERROR(W484,0),MIN((MAX($D$16,POWER((ABS(K484)^2)/($I$5*MAX(F484,0.1)^2),1/3))),IFERROR(W484,0)+(MIN(ABS(IFERROR(AF484,0))*$D$18,ABS((MAX($D$16,POWER((ABS(K484)^2)/($I$5*MAX(F484,0.1)^2),1/3)))-IFERROR(W484,0))))),MAX((MAX($D$16,POWER((ABS(K484)^2)/($I$5*MAX(F484,0.1)^2),1/3))),IFERROR(W484,0)-(MIN(ABS(IFERROR(AF484,0))*$D$18,ABS((MAX($D$16,POWER((ABS(K484)^2)/($I$5*MAX(F484,0.1)^2),1/3)))-IFERROR(W484,0))))))),MAX($D$16,POWER((ABS(K484)^2)/($I$5*MAX(F484,0.1)^2),1/3))),MAX($D$16,IFERROR(W484,0)))))))</f>
        <v/>
      </c>
      <c r="X484">
        <f>((F484)+(G484)*(W484))*(W484)</f>
        <v/>
      </c>
      <c r="Y484">
        <f>(((F484)+(G484)*(W484))*(W484))/MAX((F484)+2*(W484)*SQRT(1+(G484)^2),1E-6)</f>
        <v/>
      </c>
      <c r="Z484">
        <f>ABS(K484)/MAX(((F484)+(G484)*(W484))*(W484),1E-6)</f>
        <v/>
      </c>
      <c r="AA484">
        <f>E484+W484</f>
        <v/>
      </c>
      <c r="AB484">
        <f>AA484+((ABS(K484)/MAX(((F484)+(G484)*(W484))*(W484),1E-6))^2)/(2*$I$5)</f>
        <v/>
      </c>
      <c r="AC484">
        <f>((ABS(K484)*$D$6)/(MAX(((F484)+(G484)*(W484))*(W484),1E-6)*MAX(((((F484)+(G484)*(W484))*(W484))/MAX((F484)+2*(W484)*SQRT(1+(G484)^2),1E-6))^(2/3),1E-6)))^2</f>
        <v/>
      </c>
      <c r="AD484">
        <f>ABS(ABS(K484)/MAX(((F484)+(G484)*(W484))*(W484),1E-6))/SQRT($I$5*MAX((((F484)+(G484)*(W484))*(W484))/MAX((F484)+2*(G484)*(W484),1E-6),1E-6))</f>
        <v/>
      </c>
      <c r="AE484">
        <f>((F484)*(W484)^2)/2+(G484)*(W484)^3/3+(ABS(K484)^2)/($I$5*MAX(((F484)+(G484)*(W484))*(W484),1E-6))</f>
        <v/>
      </c>
      <c r="AF484">
        <f>IF($D$20=0,0,IFERROR(AB485+(((AC484+AC485)/2)*J485)+(IF(Z484&gt;Z485,$D$8*((Z484^2-Z485^2)/(2*$I$5)),$D$9*((Z485^2-Z484^2)/(2*$I$5)))+($D$10*(ABS(I485)/90)*(MAX(Z484^2,Z485^2)/(2*$I$5))))-AB484,0))</f>
        <v/>
      </c>
      <c r="AG484">
        <f>IF($D$20=0,1,IFERROR(IF(ROUND(AD484,3)=1,1,IF(AND(ABS(AF484)&lt;$D$19,AD484&lt;1),1,0)),0))</f>
        <v/>
      </c>
      <c r="AH484">
        <f>IFERROR(IF(V32="Supercritical",MAX($D$16,IFERROR(L484,MAX($D$16,POWER((ABS(K484)^2)/($I$5*MAX(F484,0.1)^2),1/3)))),IF(V32="Subcritical",MAX($D$16,IFERROR(W484,MAX($D$16,POWER((ABS(K484)^2)/($I$5*MAX(F484,0.1)^2),1/3)))),IF(AND(IFERROR(V484,0)=1,IFERROR(AG484,0)=1),IF(IFERROR(T484,-1E99)&gt;=IFERROR(AE484,-1E99),MAX($D$16,IFERROR(L484,MAX($D$16,POWER((ABS(K484)^2)/($I$5*MAX(F484,0.1)^2),1/3)))),MAX($D$16,IFERROR(W484,MAX($D$16,POWER((ABS(K484)^2)/($I$5*MAX(F484,0.1)^2),1/3))))),IF(IFERROR(V484,0)=1,MAX($D$16,IFERROR(L484,MAX($D$16,POWER((ABS(K484)^2)/($I$5*MAX(F484,0.1)^2),1/3)))),IF(IFERROR(AG484,0)=1,MAX($D$16,IFERROR(W484,MAX($D$16,POWER((ABS(K484)^2)/($I$5*MAX(F484,0.1)^2),1/3)))),MAX($D$16,POWER((ABS(K484)^2)/($I$5*MAX(F484,0.1)^2),1/3))))))),MAX($D$16,POWER((ABS(K484)^2)/($I$5*MAX(F484,0.1)^2),1/3)))</f>
        <v/>
      </c>
      <c r="AI484">
        <f>E484+AH484</f>
        <v/>
      </c>
      <c r="AJ484">
        <f>AI484+((ABS(K484)/MAX(((F484)+(G484)*(AH484))*(AH484),1E-6))^2)/(2*$I$5)</f>
        <v/>
      </c>
      <c r="AM484" t="n">
        <v>0</v>
      </c>
      <c r="AN484" t="n">
        <v>0</v>
      </c>
      <c r="AO484">
        <f>AM484+AN484</f>
        <v/>
      </c>
      <c r="AP484">
        <f>AP483+AO484</f>
        <v/>
      </c>
      <c r="AQ484">
        <f>ABS(ABS(K484)/MAX(((F484)+(G484)*(AH484))*(AH484),1E-6))/SQRT($I$5*MAX((((F484)+(G484)*(AH484))*(AH484))/MAX((F484)+2*(G484)*(AH484),1E-6),1E-6))</f>
        <v/>
      </c>
      <c r="AR484">
        <f>IF(AQ484&lt;1,"Subcritical","Supercritical")</f>
        <v/>
      </c>
      <c r="AS484">
        <f>((ABS(K484)*$D$6)/(MAX(((F484)+(G484)*(AH484))*(AH484),1E-6)*MAX(((((F484)+(G484)*(AH484))*(AH484))/MAX((F484)+2*(AH484)*SQRT(1+(G484)^2),1E-6))^(2/3),1E-6)))^2</f>
        <v/>
      </c>
    </row>
    <row r="485">
      <c r="A485" t="n">
        <v>336</v>
      </c>
      <c r="B485" t="n">
        <v>334.896</v>
      </c>
      <c r="C485" t="n">
        <v>616282.6189999999</v>
      </c>
      <c r="D485" t="n">
        <v>3097622</v>
      </c>
      <c r="E485" t="n">
        <v>632.3945</v>
      </c>
      <c r="F485" t="n">
        <v>5.2</v>
      </c>
      <c r="G485" t="n">
        <v>0</v>
      </c>
      <c r="H485" t="inlineStr">
        <is>
          <t>Normal</t>
        </is>
      </c>
      <c r="I485" t="n">
        <v>0.027</v>
      </c>
      <c r="J485">
        <f>B485-B484</f>
        <v/>
      </c>
      <c r="K485">
        <f>MAX(0,K484-AO484)</f>
        <v/>
      </c>
      <c r="L485">
        <f>IF($D$20=0,IFERROR(L484,MAX($D$16,POWER((ABS(K485)^2)/($I$5*MAX(F485,0.1)^2),1/3))),IF(IFERROR(V484,0)=0,IFERROR(L484,MAX($D$16,POWER((ABS(K485)^2)/($I$5*MAX(F485,0.1)^2),1/3))),IF(OR(IFERROR(L485,0)=0,IFERROR(S484,0)&lt;1,IFERROR(S485,0)&lt;1),MAX($D$16,POWER((ABS(K485)^2)/($I$5*MAX(F485,0.1)^2),1/3)),IF(IFERROR(U485,0)&gt;0,MAX($D$16,IFERROR(L485,0)+((IFERROR(U485,0))*$D$18*IF((IFERROR(S485,0))&lt;1,1,-1))),IF(IFERROR(U485,0)&lt;0,IF(ABS((MAX($D$16,POWER((ABS(K485)^2)/($I$5*MAX(F485,0.1)^2),1/3)))-IFERROR(L485,0))&gt;$D$19,MAX($D$16,IF((MAX($D$16,POWER((ABS(K485)^2)/($I$5*MAX(F485,0.1)^2),1/3)))&gt;IFERROR(L485,0),MIN((MAX($D$16,POWER((ABS(K485)^2)/($I$5*MAX(F485,0.1)^2),1/3))),IFERROR(L485,0)+(MIN(ABS(IFERROR(U485,0))*$D$18,ABS((MAX($D$16,POWER((ABS(K485)^2)/($I$5*MAX(F485,0.1)^2),1/3)))-IFERROR(L485,0))))),MAX((MAX($D$16,POWER((ABS(K485)^2)/($I$5*MAX(F485,0.1)^2),1/3))),IFERROR(L485,0)-(MIN(ABS(IFERROR(U485,0))*$D$18,ABS((MAX($D$16,POWER((ABS(K485)^2)/($I$5*MAX(F485,0.1)^2),1/3)))-IFERROR(L485,0))))))),MAX($D$16,POWER((ABS(K485)^2)/($I$5*MAX(F485,0.1)^2),1/3))),MAX($D$16,IFERROR(L485,0)))))))</f>
        <v/>
      </c>
      <c r="M485">
        <f>((F485)+(G485)*(L485))*(L485)</f>
        <v/>
      </c>
      <c r="N485">
        <f>(((F485)+(G485)*(L485))*(L485))/MAX((F485)+2*(L485)*SQRT(1+(G485)^2),1E-6)</f>
        <v/>
      </c>
      <c r="O485">
        <f>ABS(K485)/MAX(((F485)+(G485)*(L485))*(L485),1E-6)</f>
        <v/>
      </c>
      <c r="P485">
        <f>E485+L485</f>
        <v/>
      </c>
      <c r="Q485">
        <f>P485+((ABS(K485)/MAX(((F485)+(G485)*(L485))*(L485),1E-6))^2)/(2*$I$5)</f>
        <v/>
      </c>
      <c r="R485">
        <f>((ABS(K485)*$D$6)/(MAX(((F485)+(G485)*(L485))*(L485),1E-6)*MAX(((((F485)+(G485)*(L485))*(L485))/MAX((F485)+2*(L485)*SQRT(1+(G485)^2),1E-6))^(2/3),1E-6)))^2</f>
        <v/>
      </c>
      <c r="S485">
        <f>ABS(ABS(K485)/MAX(((F485)+(G485)*(L485))*(L485),1E-6))/SQRT($I$5*MAX((((F485)+(G485)*(L485))*(L485))/MAX((F485)+2*(G485)*(L485),1E-6),1E-6))</f>
        <v/>
      </c>
      <c r="T485">
        <f>((F485)*(L485)^2)/2+(G485)*(L485)^3/3+(ABS(K485)^2)/($I$5*MAX(((F485)+(G485)*(L485))*(L485),1E-6))</f>
        <v/>
      </c>
      <c r="U485">
        <f>IF($D$20=0,0,IFERROR(Q484-(((R484+R485)/2)*J485)-(IF(O484&gt;O485,$D$8*((O484^2-O485^2)/(2*$I$5)),$D$9*((O485^2-O484^2)/(2*$I$5)))+($D$10*(ABS(I485)/90)*(MAX(O484^2,O485^2)/(2*$I$5))))-Q485,0))</f>
        <v/>
      </c>
      <c r="V485">
        <f>IF($D$20=0,1,IFERROR(IF(ROUND(S485,3)=1,1,IF(AND(ABS(U485)&lt;$D$19,S485&gt;1),1,0)),0))</f>
        <v/>
      </c>
      <c r="W485">
        <f>IF($D$20=0,IFERROR(W486,MAX($D$16,POWER((ABS(K485)^2)/($I$5*MAX(F485,0.1)^2),1/3))),IF(IFERROR(AG486,0)=0,IFERROR(W486,MAX($D$16,POWER((ABS(K485)^2)/($I$5*MAX(F485,0.1)^2),1/3))),IF(OR(IFERROR(W485,0)=0,IFERROR(AD486,0)&gt;1),MAX($D$16,POWER((ABS(K485)^2)/($I$5*MAX(F485,0.1)^2),1/3)),IF(IFERROR(AF485,0)&gt;0,MAX($D$16,IFERROR(W485,0)+((IFERROR(AF485,0))*$D$18*IF((IFERROR(AD485,0))&lt;1,1,-1))),IF(IFERROR(AF485,0)&lt;0,IF(ABS((MAX($D$16,POWER((ABS(K485)^2)/($I$5*MAX(F485,0.1)^2),1/3)))-IFERROR(W485,0))&gt;$D$19,MAX($D$16,IF((MAX($D$16,POWER((ABS(K485)^2)/($I$5*MAX(F485,0.1)^2),1/3)))&gt;IFERROR(W485,0),MIN((MAX($D$16,POWER((ABS(K485)^2)/($I$5*MAX(F485,0.1)^2),1/3))),IFERROR(W485,0)+(MIN(ABS(IFERROR(AF485,0))*$D$18,ABS((MAX($D$16,POWER((ABS(K485)^2)/($I$5*MAX(F485,0.1)^2),1/3)))-IFERROR(W485,0))))),MAX((MAX($D$16,POWER((ABS(K485)^2)/($I$5*MAX(F485,0.1)^2),1/3))),IFERROR(W485,0)-(MIN(ABS(IFERROR(AF485,0))*$D$18,ABS((MAX($D$16,POWER((ABS(K485)^2)/($I$5*MAX(F485,0.1)^2),1/3)))-IFERROR(W485,0))))))),MAX($D$16,POWER((ABS(K485)^2)/($I$5*MAX(F485,0.1)^2),1/3))),MAX($D$16,IFERROR(W485,0)))))))</f>
        <v/>
      </c>
      <c r="X485">
        <f>((F485)+(G485)*(W485))*(W485)</f>
        <v/>
      </c>
      <c r="Y485">
        <f>(((F485)+(G485)*(W485))*(W485))/MAX((F485)+2*(W485)*SQRT(1+(G485)^2),1E-6)</f>
        <v/>
      </c>
      <c r="Z485">
        <f>ABS(K485)/MAX(((F485)+(G485)*(W485))*(W485),1E-6)</f>
        <v/>
      </c>
      <c r="AA485">
        <f>E485+W485</f>
        <v/>
      </c>
      <c r="AB485">
        <f>AA485+((ABS(K485)/MAX(((F485)+(G485)*(W485))*(W485),1E-6))^2)/(2*$I$5)</f>
        <v/>
      </c>
      <c r="AC485">
        <f>((ABS(K485)*$D$6)/(MAX(((F485)+(G485)*(W485))*(W485),1E-6)*MAX(((((F485)+(G485)*(W485))*(W485))/MAX((F485)+2*(W485)*SQRT(1+(G485)^2),1E-6))^(2/3),1E-6)))^2</f>
        <v/>
      </c>
      <c r="AD485">
        <f>ABS(ABS(K485)/MAX(((F485)+(G485)*(W485))*(W485),1E-6))/SQRT($I$5*MAX((((F485)+(G485)*(W485))*(W485))/MAX((F485)+2*(G485)*(W485),1E-6),1E-6))</f>
        <v/>
      </c>
      <c r="AE485">
        <f>((F485)*(W485)^2)/2+(G485)*(W485)^3/3+(ABS(K485)^2)/($I$5*MAX(((F485)+(G485)*(W485))*(W485),1E-6))</f>
        <v/>
      </c>
      <c r="AF485">
        <f>IF($D$20=0,0,IFERROR(AB486+(((AC485+AC486)/2)*J486)+(IF(Z485&gt;Z486,$D$8*((Z485^2-Z486^2)/(2*$I$5)),$D$9*((Z486^2-Z485^2)/(2*$I$5)))+($D$10*(ABS(I486)/90)*(MAX(Z485^2,Z486^2)/(2*$I$5))))-AB485,0))</f>
        <v/>
      </c>
      <c r="AG485">
        <f>IF($D$20=0,1,IFERROR(IF(ROUND(AD485,3)=1,1,IF(AND(ABS(AF485)&lt;$D$19,AD485&lt;1),1,0)),0))</f>
        <v/>
      </c>
      <c r="AH485">
        <f>IFERROR(IF(V32="Supercritical",MAX($D$16,IFERROR(L485,MAX($D$16,POWER((ABS(K485)^2)/($I$5*MAX(F485,0.1)^2),1/3)))),IF(V32="Subcritical",MAX($D$16,IFERROR(W485,MAX($D$16,POWER((ABS(K485)^2)/($I$5*MAX(F485,0.1)^2),1/3)))),IF(AND(IFERROR(V485,0)=1,IFERROR(AG485,0)=1),IF(IFERROR(T485,-1E99)&gt;=IFERROR(AE485,-1E99),MAX($D$16,IFERROR(L485,MAX($D$16,POWER((ABS(K485)^2)/($I$5*MAX(F485,0.1)^2),1/3)))),MAX($D$16,IFERROR(W485,MAX($D$16,POWER((ABS(K485)^2)/($I$5*MAX(F485,0.1)^2),1/3))))),IF(IFERROR(V485,0)=1,MAX($D$16,IFERROR(L485,MAX($D$16,POWER((ABS(K485)^2)/($I$5*MAX(F485,0.1)^2),1/3)))),IF(IFERROR(AG485,0)=1,MAX($D$16,IFERROR(W485,MAX($D$16,POWER((ABS(K485)^2)/($I$5*MAX(F485,0.1)^2),1/3)))),MAX($D$16,POWER((ABS(K485)^2)/($I$5*MAX(F485,0.1)^2),1/3))))))),MAX($D$16,POWER((ABS(K485)^2)/($I$5*MAX(F485,0.1)^2),1/3)))</f>
        <v/>
      </c>
      <c r="AI485">
        <f>E485+AH485</f>
        <v/>
      </c>
      <c r="AJ485">
        <f>AI485+((ABS(K485)/MAX(((F485)+(G485)*(AH485))*(AH485),1E-6))^2)/(2*$I$5)</f>
        <v/>
      </c>
      <c r="AM485" t="n">
        <v>0</v>
      </c>
      <c r="AN485" t="n">
        <v>0</v>
      </c>
      <c r="AO485">
        <f>AM485+AN485</f>
        <v/>
      </c>
      <c r="AP485">
        <f>AP484+AO485</f>
        <v/>
      </c>
      <c r="AQ485">
        <f>ABS(ABS(K485)/MAX(((F485)+(G485)*(AH485))*(AH485),1E-6))/SQRT($I$5*MAX((((F485)+(G485)*(AH485))*(AH485))/MAX((F485)+2*(G485)*(AH485),1E-6),1E-6))</f>
        <v/>
      </c>
      <c r="AR485">
        <f>IF(AQ485&lt;1,"Subcritical","Supercritical")</f>
        <v/>
      </c>
      <c r="AS485">
        <f>((ABS(K485)*$D$6)/(MAX(((F485)+(G485)*(AH485))*(AH485),1E-6)*MAX(((((F485)+(G485)*(AH485))*(AH485))/MAX((F485)+2*(AH485)*SQRT(1+(G485)^2),1E-6))^(2/3),1E-6)))^2</f>
        <v/>
      </c>
    </row>
    <row r="486">
      <c r="A486" t="n">
        <v>337</v>
      </c>
      <c r="B486" t="n">
        <v>335.895</v>
      </c>
      <c r="C486" t="n">
        <v>616282.145</v>
      </c>
      <c r="D486" t="n">
        <v>3097621.12</v>
      </c>
      <c r="E486" t="n">
        <v>632.394</v>
      </c>
      <c r="F486" t="n">
        <v>5.2</v>
      </c>
      <c r="G486" t="n">
        <v>0</v>
      </c>
      <c r="H486" t="inlineStr">
        <is>
          <t>Normal</t>
        </is>
      </c>
      <c r="I486" t="n">
        <v>0.027</v>
      </c>
      <c r="J486">
        <f>B486-B485</f>
        <v/>
      </c>
      <c r="K486">
        <f>MAX(0,K485-AO485)</f>
        <v/>
      </c>
      <c r="L486">
        <f>IF($D$20=0,IFERROR(L485,MAX($D$16,POWER((ABS(K486)^2)/($I$5*MAX(F486,0.1)^2),1/3))),IF(IFERROR(V485,0)=0,IFERROR(L485,MAX($D$16,POWER((ABS(K486)^2)/($I$5*MAX(F486,0.1)^2),1/3))),IF(OR(IFERROR(L486,0)=0,IFERROR(S485,0)&lt;1,IFERROR(S486,0)&lt;1),MAX($D$16,POWER((ABS(K486)^2)/($I$5*MAX(F486,0.1)^2),1/3)),IF(IFERROR(U486,0)&gt;0,MAX($D$16,IFERROR(L486,0)+((IFERROR(U486,0))*$D$18*IF((IFERROR(S486,0))&lt;1,1,-1))),IF(IFERROR(U486,0)&lt;0,IF(ABS((MAX($D$16,POWER((ABS(K486)^2)/($I$5*MAX(F486,0.1)^2),1/3)))-IFERROR(L486,0))&gt;$D$19,MAX($D$16,IF((MAX($D$16,POWER((ABS(K486)^2)/($I$5*MAX(F486,0.1)^2),1/3)))&gt;IFERROR(L486,0),MIN((MAX($D$16,POWER((ABS(K486)^2)/($I$5*MAX(F486,0.1)^2),1/3))),IFERROR(L486,0)+(MIN(ABS(IFERROR(U486,0))*$D$18,ABS((MAX($D$16,POWER((ABS(K486)^2)/($I$5*MAX(F486,0.1)^2),1/3)))-IFERROR(L486,0))))),MAX((MAX($D$16,POWER((ABS(K486)^2)/($I$5*MAX(F486,0.1)^2),1/3))),IFERROR(L486,0)-(MIN(ABS(IFERROR(U486,0))*$D$18,ABS((MAX($D$16,POWER((ABS(K486)^2)/($I$5*MAX(F486,0.1)^2),1/3)))-IFERROR(L486,0))))))),MAX($D$16,POWER((ABS(K486)^2)/($I$5*MAX(F486,0.1)^2),1/3))),MAX($D$16,IFERROR(L486,0)))))))</f>
        <v/>
      </c>
      <c r="M486">
        <f>((F486)+(G486)*(L486))*(L486)</f>
        <v/>
      </c>
      <c r="N486">
        <f>(((F486)+(G486)*(L486))*(L486))/MAX((F486)+2*(L486)*SQRT(1+(G486)^2),1E-6)</f>
        <v/>
      </c>
      <c r="O486">
        <f>ABS(K486)/MAX(((F486)+(G486)*(L486))*(L486),1E-6)</f>
        <v/>
      </c>
      <c r="P486">
        <f>E486+L486</f>
        <v/>
      </c>
      <c r="Q486">
        <f>P486+((ABS(K486)/MAX(((F486)+(G486)*(L486))*(L486),1E-6))^2)/(2*$I$5)</f>
        <v/>
      </c>
      <c r="R486">
        <f>((ABS(K486)*$D$6)/(MAX(((F486)+(G486)*(L486))*(L486),1E-6)*MAX(((((F486)+(G486)*(L486))*(L486))/MAX((F486)+2*(L486)*SQRT(1+(G486)^2),1E-6))^(2/3),1E-6)))^2</f>
        <v/>
      </c>
      <c r="S486">
        <f>ABS(ABS(K486)/MAX(((F486)+(G486)*(L486))*(L486),1E-6))/SQRT($I$5*MAX((((F486)+(G486)*(L486))*(L486))/MAX((F486)+2*(G486)*(L486),1E-6),1E-6))</f>
        <v/>
      </c>
      <c r="T486">
        <f>((F486)*(L486)^2)/2+(G486)*(L486)^3/3+(ABS(K486)^2)/($I$5*MAX(((F486)+(G486)*(L486))*(L486),1E-6))</f>
        <v/>
      </c>
      <c r="U486">
        <f>IF($D$20=0,0,IFERROR(Q485-(((R485+R486)/2)*J486)-(IF(O485&gt;O486,$D$8*((O485^2-O486^2)/(2*$I$5)),$D$9*((O486^2-O485^2)/(2*$I$5)))+($D$10*(ABS(I486)/90)*(MAX(O485^2,O486^2)/(2*$I$5))))-Q486,0))</f>
        <v/>
      </c>
      <c r="V486">
        <f>IF($D$20=0,1,IFERROR(IF(ROUND(S486,3)=1,1,IF(AND(ABS(U486)&lt;$D$19,S486&gt;1),1,0)),0))</f>
        <v/>
      </c>
      <c r="W486">
        <f>IF($D$20=0,IFERROR(W487,MAX($D$16,POWER((ABS(K486)^2)/($I$5*MAX(F486,0.1)^2),1/3))),IF(IFERROR(AG487,0)=0,IFERROR(W487,MAX($D$16,POWER((ABS(K486)^2)/($I$5*MAX(F486,0.1)^2),1/3))),IF(OR(IFERROR(W486,0)=0,IFERROR(AD487,0)&gt;1),MAX($D$16,POWER((ABS(K486)^2)/($I$5*MAX(F486,0.1)^2),1/3)),IF(IFERROR(AF486,0)&gt;0,MAX($D$16,IFERROR(W486,0)+((IFERROR(AF486,0))*$D$18*IF((IFERROR(AD486,0))&lt;1,1,-1))),IF(IFERROR(AF486,0)&lt;0,IF(ABS((MAX($D$16,POWER((ABS(K486)^2)/($I$5*MAX(F486,0.1)^2),1/3)))-IFERROR(W486,0))&gt;$D$19,MAX($D$16,IF((MAX($D$16,POWER((ABS(K486)^2)/($I$5*MAX(F486,0.1)^2),1/3)))&gt;IFERROR(W486,0),MIN((MAX($D$16,POWER((ABS(K486)^2)/($I$5*MAX(F486,0.1)^2),1/3))),IFERROR(W486,0)+(MIN(ABS(IFERROR(AF486,0))*$D$18,ABS((MAX($D$16,POWER((ABS(K486)^2)/($I$5*MAX(F486,0.1)^2),1/3)))-IFERROR(W486,0))))),MAX((MAX($D$16,POWER((ABS(K486)^2)/($I$5*MAX(F486,0.1)^2),1/3))),IFERROR(W486,0)-(MIN(ABS(IFERROR(AF486,0))*$D$18,ABS((MAX($D$16,POWER((ABS(K486)^2)/($I$5*MAX(F486,0.1)^2),1/3)))-IFERROR(W486,0))))))),MAX($D$16,POWER((ABS(K486)^2)/($I$5*MAX(F486,0.1)^2),1/3))),MAX($D$16,IFERROR(W486,0)))))))</f>
        <v/>
      </c>
      <c r="X486">
        <f>((F486)+(G486)*(W486))*(W486)</f>
        <v/>
      </c>
      <c r="Y486">
        <f>(((F486)+(G486)*(W486))*(W486))/MAX((F486)+2*(W486)*SQRT(1+(G486)^2),1E-6)</f>
        <v/>
      </c>
      <c r="Z486">
        <f>ABS(K486)/MAX(((F486)+(G486)*(W486))*(W486),1E-6)</f>
        <v/>
      </c>
      <c r="AA486">
        <f>E486+W486</f>
        <v/>
      </c>
      <c r="AB486">
        <f>AA486+((ABS(K486)/MAX(((F486)+(G486)*(W486))*(W486),1E-6))^2)/(2*$I$5)</f>
        <v/>
      </c>
      <c r="AC486">
        <f>((ABS(K486)*$D$6)/(MAX(((F486)+(G486)*(W486))*(W486),1E-6)*MAX(((((F486)+(G486)*(W486))*(W486))/MAX((F486)+2*(W486)*SQRT(1+(G486)^2),1E-6))^(2/3),1E-6)))^2</f>
        <v/>
      </c>
      <c r="AD486">
        <f>ABS(ABS(K486)/MAX(((F486)+(G486)*(W486))*(W486),1E-6))/SQRT($I$5*MAX((((F486)+(G486)*(W486))*(W486))/MAX((F486)+2*(G486)*(W486),1E-6),1E-6))</f>
        <v/>
      </c>
      <c r="AE486">
        <f>((F486)*(W486)^2)/2+(G486)*(W486)^3/3+(ABS(K486)^2)/($I$5*MAX(((F486)+(G486)*(W486))*(W486),1E-6))</f>
        <v/>
      </c>
      <c r="AF486">
        <f>IF($D$20=0,0,IFERROR(AB487+(((AC486+AC487)/2)*J487)+(IF(Z486&gt;Z487,$D$8*((Z486^2-Z487^2)/(2*$I$5)),$D$9*((Z487^2-Z486^2)/(2*$I$5)))+($D$10*(ABS(I487)/90)*(MAX(Z486^2,Z487^2)/(2*$I$5))))-AB486,0))</f>
        <v/>
      </c>
      <c r="AG486">
        <f>IF($D$20=0,1,IFERROR(IF(ROUND(AD486,3)=1,1,IF(AND(ABS(AF486)&lt;$D$19,AD486&lt;1),1,0)),0))</f>
        <v/>
      </c>
      <c r="AH486">
        <f>IFERROR(IF(V32="Supercritical",MAX($D$16,IFERROR(L486,MAX($D$16,POWER((ABS(K486)^2)/($I$5*MAX(F486,0.1)^2),1/3)))),IF(V32="Subcritical",MAX($D$16,IFERROR(W486,MAX($D$16,POWER((ABS(K486)^2)/($I$5*MAX(F486,0.1)^2),1/3)))),IF(AND(IFERROR(V486,0)=1,IFERROR(AG486,0)=1),IF(IFERROR(T486,-1E99)&gt;=IFERROR(AE486,-1E99),MAX($D$16,IFERROR(L486,MAX($D$16,POWER((ABS(K486)^2)/($I$5*MAX(F486,0.1)^2),1/3)))),MAX($D$16,IFERROR(W486,MAX($D$16,POWER((ABS(K486)^2)/($I$5*MAX(F486,0.1)^2),1/3))))),IF(IFERROR(V486,0)=1,MAX($D$16,IFERROR(L486,MAX($D$16,POWER((ABS(K486)^2)/($I$5*MAX(F486,0.1)^2),1/3)))),IF(IFERROR(AG486,0)=1,MAX($D$16,IFERROR(W486,MAX($D$16,POWER((ABS(K486)^2)/($I$5*MAX(F486,0.1)^2),1/3)))),MAX($D$16,POWER((ABS(K486)^2)/($I$5*MAX(F486,0.1)^2),1/3))))))),MAX($D$16,POWER((ABS(K486)^2)/($I$5*MAX(F486,0.1)^2),1/3)))</f>
        <v/>
      </c>
      <c r="AI486">
        <f>E486+AH486</f>
        <v/>
      </c>
      <c r="AJ486">
        <f>AI486+((ABS(K486)/MAX(((F486)+(G486)*(AH486))*(AH486),1E-6))^2)/(2*$I$5)</f>
        <v/>
      </c>
      <c r="AM486" t="n">
        <v>0</v>
      </c>
      <c r="AN486" t="n">
        <v>0</v>
      </c>
      <c r="AO486">
        <f>AM486+AN486</f>
        <v/>
      </c>
      <c r="AP486">
        <f>AP485+AO486</f>
        <v/>
      </c>
      <c r="AQ486">
        <f>ABS(ABS(K486)/MAX(((F486)+(G486)*(AH486))*(AH486),1E-6))/SQRT($I$5*MAX((((F486)+(G486)*(AH486))*(AH486))/MAX((F486)+2*(G486)*(AH486),1E-6),1E-6))</f>
        <v/>
      </c>
      <c r="AR486">
        <f>IF(AQ486&lt;1,"Subcritical","Supercritical")</f>
        <v/>
      </c>
      <c r="AS486">
        <f>((ABS(K486)*$D$6)/(MAX(((F486)+(G486)*(AH486))*(AH486),1E-6)*MAX(((((F486)+(G486)*(AH486))*(AH486))/MAX((F486)+2*(AH486)*SQRT(1+(G486)^2),1E-6))^(2/3),1E-6)))^2</f>
        <v/>
      </c>
    </row>
    <row r="487">
      <c r="A487" t="n">
        <v>338</v>
      </c>
      <c r="B487" t="n">
        <v>336.896</v>
      </c>
      <c r="C487" t="n">
        <v>616281.671</v>
      </c>
      <c r="D487" t="n">
        <v>3097620.239</v>
      </c>
      <c r="E487" t="n">
        <v>632.3935</v>
      </c>
      <c r="F487" t="n">
        <v>5.2</v>
      </c>
      <c r="G487" t="n">
        <v>0</v>
      </c>
      <c r="H487" t="inlineStr">
        <is>
          <t>Normal</t>
        </is>
      </c>
      <c r="I487" t="n">
        <v>0.027</v>
      </c>
      <c r="J487">
        <f>B487-B486</f>
        <v/>
      </c>
      <c r="K487">
        <f>MAX(0,K486-AO486)</f>
        <v/>
      </c>
      <c r="L487">
        <f>IF($D$20=0,IFERROR(L486,MAX($D$16,POWER((ABS(K487)^2)/($I$5*MAX(F487,0.1)^2),1/3))),IF(IFERROR(V486,0)=0,IFERROR(L486,MAX($D$16,POWER((ABS(K487)^2)/($I$5*MAX(F487,0.1)^2),1/3))),IF(OR(IFERROR(L487,0)=0,IFERROR(S486,0)&lt;1,IFERROR(S487,0)&lt;1),MAX($D$16,POWER((ABS(K487)^2)/($I$5*MAX(F487,0.1)^2),1/3)),IF(IFERROR(U487,0)&gt;0,MAX($D$16,IFERROR(L487,0)+((IFERROR(U487,0))*$D$18*IF((IFERROR(S487,0))&lt;1,1,-1))),IF(IFERROR(U487,0)&lt;0,IF(ABS((MAX($D$16,POWER((ABS(K487)^2)/($I$5*MAX(F487,0.1)^2),1/3)))-IFERROR(L487,0))&gt;$D$19,MAX($D$16,IF((MAX($D$16,POWER((ABS(K487)^2)/($I$5*MAX(F487,0.1)^2),1/3)))&gt;IFERROR(L487,0),MIN((MAX($D$16,POWER((ABS(K487)^2)/($I$5*MAX(F487,0.1)^2),1/3))),IFERROR(L487,0)+(MIN(ABS(IFERROR(U487,0))*$D$18,ABS((MAX($D$16,POWER((ABS(K487)^2)/($I$5*MAX(F487,0.1)^2),1/3)))-IFERROR(L487,0))))),MAX((MAX($D$16,POWER((ABS(K487)^2)/($I$5*MAX(F487,0.1)^2),1/3))),IFERROR(L487,0)-(MIN(ABS(IFERROR(U487,0))*$D$18,ABS((MAX($D$16,POWER((ABS(K487)^2)/($I$5*MAX(F487,0.1)^2),1/3)))-IFERROR(L487,0))))))),MAX($D$16,POWER((ABS(K487)^2)/($I$5*MAX(F487,0.1)^2),1/3))),MAX($D$16,IFERROR(L487,0)))))))</f>
        <v/>
      </c>
      <c r="M487">
        <f>((F487)+(G487)*(L487))*(L487)</f>
        <v/>
      </c>
      <c r="N487">
        <f>(((F487)+(G487)*(L487))*(L487))/MAX((F487)+2*(L487)*SQRT(1+(G487)^2),1E-6)</f>
        <v/>
      </c>
      <c r="O487">
        <f>ABS(K487)/MAX(((F487)+(G487)*(L487))*(L487),1E-6)</f>
        <v/>
      </c>
      <c r="P487">
        <f>E487+L487</f>
        <v/>
      </c>
      <c r="Q487">
        <f>P487+((ABS(K487)/MAX(((F487)+(G487)*(L487))*(L487),1E-6))^2)/(2*$I$5)</f>
        <v/>
      </c>
      <c r="R487">
        <f>((ABS(K487)*$D$6)/(MAX(((F487)+(G487)*(L487))*(L487),1E-6)*MAX(((((F487)+(G487)*(L487))*(L487))/MAX((F487)+2*(L487)*SQRT(1+(G487)^2),1E-6))^(2/3),1E-6)))^2</f>
        <v/>
      </c>
      <c r="S487">
        <f>ABS(ABS(K487)/MAX(((F487)+(G487)*(L487))*(L487),1E-6))/SQRT($I$5*MAX((((F487)+(G487)*(L487))*(L487))/MAX((F487)+2*(G487)*(L487),1E-6),1E-6))</f>
        <v/>
      </c>
      <c r="T487">
        <f>((F487)*(L487)^2)/2+(G487)*(L487)^3/3+(ABS(K487)^2)/($I$5*MAX(((F487)+(G487)*(L487))*(L487),1E-6))</f>
        <v/>
      </c>
      <c r="U487">
        <f>IF($D$20=0,0,IFERROR(Q486-(((R486+R487)/2)*J487)-(IF(O486&gt;O487,$D$8*((O486^2-O487^2)/(2*$I$5)),$D$9*((O487^2-O486^2)/(2*$I$5)))+($D$10*(ABS(I487)/90)*(MAX(O486^2,O487^2)/(2*$I$5))))-Q487,0))</f>
        <v/>
      </c>
      <c r="V487">
        <f>IF($D$20=0,1,IFERROR(IF(ROUND(S487,3)=1,1,IF(AND(ABS(U487)&lt;$D$19,S487&gt;1),1,0)),0))</f>
        <v/>
      </c>
      <c r="W487">
        <f>IF($D$20=0,IFERROR(W488,MAX($D$16,POWER((ABS(K487)^2)/($I$5*MAX(F487,0.1)^2),1/3))),IF(IFERROR(AG488,0)=0,IFERROR(W488,MAX($D$16,POWER((ABS(K487)^2)/($I$5*MAX(F487,0.1)^2),1/3))),IF(OR(IFERROR(W487,0)=0,IFERROR(AD488,0)&gt;1),MAX($D$16,POWER((ABS(K487)^2)/($I$5*MAX(F487,0.1)^2),1/3)),IF(IFERROR(AF487,0)&gt;0,MAX($D$16,IFERROR(W487,0)+((IFERROR(AF487,0))*$D$18*IF((IFERROR(AD487,0))&lt;1,1,-1))),IF(IFERROR(AF487,0)&lt;0,IF(ABS((MAX($D$16,POWER((ABS(K487)^2)/($I$5*MAX(F487,0.1)^2),1/3)))-IFERROR(W487,0))&gt;$D$19,MAX($D$16,IF((MAX($D$16,POWER((ABS(K487)^2)/($I$5*MAX(F487,0.1)^2),1/3)))&gt;IFERROR(W487,0),MIN((MAX($D$16,POWER((ABS(K487)^2)/($I$5*MAX(F487,0.1)^2),1/3))),IFERROR(W487,0)+(MIN(ABS(IFERROR(AF487,0))*$D$18,ABS((MAX($D$16,POWER((ABS(K487)^2)/($I$5*MAX(F487,0.1)^2),1/3)))-IFERROR(W487,0))))),MAX((MAX($D$16,POWER((ABS(K487)^2)/($I$5*MAX(F487,0.1)^2),1/3))),IFERROR(W487,0)-(MIN(ABS(IFERROR(AF487,0))*$D$18,ABS((MAX($D$16,POWER((ABS(K487)^2)/($I$5*MAX(F487,0.1)^2),1/3)))-IFERROR(W487,0))))))),MAX($D$16,POWER((ABS(K487)^2)/($I$5*MAX(F487,0.1)^2),1/3))),MAX($D$16,IFERROR(W487,0)))))))</f>
        <v/>
      </c>
      <c r="X487">
        <f>((F487)+(G487)*(W487))*(W487)</f>
        <v/>
      </c>
      <c r="Y487">
        <f>(((F487)+(G487)*(W487))*(W487))/MAX((F487)+2*(W487)*SQRT(1+(G487)^2),1E-6)</f>
        <v/>
      </c>
      <c r="Z487">
        <f>ABS(K487)/MAX(((F487)+(G487)*(W487))*(W487),1E-6)</f>
        <v/>
      </c>
      <c r="AA487">
        <f>E487+W487</f>
        <v/>
      </c>
      <c r="AB487">
        <f>AA487+((ABS(K487)/MAX(((F487)+(G487)*(W487))*(W487),1E-6))^2)/(2*$I$5)</f>
        <v/>
      </c>
      <c r="AC487">
        <f>((ABS(K487)*$D$6)/(MAX(((F487)+(G487)*(W487))*(W487),1E-6)*MAX(((((F487)+(G487)*(W487))*(W487))/MAX((F487)+2*(W487)*SQRT(1+(G487)^2),1E-6))^(2/3),1E-6)))^2</f>
        <v/>
      </c>
      <c r="AD487">
        <f>ABS(ABS(K487)/MAX(((F487)+(G487)*(W487))*(W487),1E-6))/SQRT($I$5*MAX((((F487)+(G487)*(W487))*(W487))/MAX((F487)+2*(G487)*(W487),1E-6),1E-6))</f>
        <v/>
      </c>
      <c r="AE487">
        <f>((F487)*(W487)^2)/2+(G487)*(W487)^3/3+(ABS(K487)^2)/($I$5*MAX(((F487)+(G487)*(W487))*(W487),1E-6))</f>
        <v/>
      </c>
      <c r="AF487">
        <f>IF($D$20=0,0,IFERROR(AB488+(((AC487+AC488)/2)*J488)+(IF(Z487&gt;Z488,$D$8*((Z487^2-Z488^2)/(2*$I$5)),$D$9*((Z488^2-Z487^2)/(2*$I$5)))+($D$10*(ABS(I488)/90)*(MAX(Z487^2,Z488^2)/(2*$I$5))))-AB487,0))</f>
        <v/>
      </c>
      <c r="AG487">
        <f>IF($D$20=0,1,IFERROR(IF(ROUND(AD487,3)=1,1,IF(AND(ABS(AF487)&lt;$D$19,AD487&lt;1),1,0)),0))</f>
        <v/>
      </c>
      <c r="AH487">
        <f>IFERROR(IF(V32="Supercritical",MAX($D$16,IFERROR(L487,MAX($D$16,POWER((ABS(K487)^2)/($I$5*MAX(F487,0.1)^2),1/3)))),IF(V32="Subcritical",MAX($D$16,IFERROR(W487,MAX($D$16,POWER((ABS(K487)^2)/($I$5*MAX(F487,0.1)^2),1/3)))),IF(AND(IFERROR(V487,0)=1,IFERROR(AG487,0)=1),IF(IFERROR(T487,-1E99)&gt;=IFERROR(AE487,-1E99),MAX($D$16,IFERROR(L487,MAX($D$16,POWER((ABS(K487)^2)/($I$5*MAX(F487,0.1)^2),1/3)))),MAX($D$16,IFERROR(W487,MAX($D$16,POWER((ABS(K487)^2)/($I$5*MAX(F487,0.1)^2),1/3))))),IF(IFERROR(V487,0)=1,MAX($D$16,IFERROR(L487,MAX($D$16,POWER((ABS(K487)^2)/($I$5*MAX(F487,0.1)^2),1/3)))),IF(IFERROR(AG487,0)=1,MAX($D$16,IFERROR(W487,MAX($D$16,POWER((ABS(K487)^2)/($I$5*MAX(F487,0.1)^2),1/3)))),MAX($D$16,POWER((ABS(K487)^2)/($I$5*MAX(F487,0.1)^2),1/3))))))),MAX($D$16,POWER((ABS(K487)^2)/($I$5*MAX(F487,0.1)^2),1/3)))</f>
        <v/>
      </c>
      <c r="AI487">
        <f>E487+AH487</f>
        <v/>
      </c>
      <c r="AJ487">
        <f>AI487+((ABS(K487)/MAX(((F487)+(G487)*(AH487))*(AH487),1E-6))^2)/(2*$I$5)</f>
        <v/>
      </c>
      <c r="AM487" t="n">
        <v>0</v>
      </c>
      <c r="AN487" t="n">
        <v>0</v>
      </c>
      <c r="AO487">
        <f>AM487+AN487</f>
        <v/>
      </c>
      <c r="AP487">
        <f>AP486+AO487</f>
        <v/>
      </c>
      <c r="AQ487">
        <f>ABS(ABS(K487)/MAX(((F487)+(G487)*(AH487))*(AH487),1E-6))/SQRT($I$5*MAX((((F487)+(G487)*(AH487))*(AH487))/MAX((F487)+2*(G487)*(AH487),1E-6),1E-6))</f>
        <v/>
      </c>
      <c r="AR487">
        <f>IF(AQ487&lt;1,"Subcritical","Supercritical")</f>
        <v/>
      </c>
      <c r="AS487">
        <f>((ABS(K487)*$D$6)/(MAX(((F487)+(G487)*(AH487))*(AH487),1E-6)*MAX(((((F487)+(G487)*(AH487))*(AH487))/MAX((F487)+2*(AH487)*SQRT(1+(G487)^2),1E-6))^(2/3),1E-6)))^2</f>
        <v/>
      </c>
    </row>
    <row r="488">
      <c r="A488" t="n">
        <v>339</v>
      </c>
      <c r="B488" t="n">
        <v>337.895</v>
      </c>
      <c r="C488" t="n">
        <v>616281.197</v>
      </c>
      <c r="D488" t="n">
        <v>3097619.359</v>
      </c>
      <c r="E488" t="n">
        <v>632.393</v>
      </c>
      <c r="F488" t="n">
        <v>5.2</v>
      </c>
      <c r="G488" t="n">
        <v>0</v>
      </c>
      <c r="H488" t="inlineStr">
        <is>
          <t>Normal</t>
        </is>
      </c>
      <c r="I488" t="n">
        <v>0.05</v>
      </c>
      <c r="J488">
        <f>B488-B487</f>
        <v/>
      </c>
      <c r="K488">
        <f>MAX(0,K487-AO487)</f>
        <v/>
      </c>
      <c r="L488">
        <f>IF($D$20=0,IFERROR(L487,MAX($D$16,POWER((ABS(K488)^2)/($I$5*MAX(F488,0.1)^2),1/3))),IF(IFERROR(V487,0)=0,IFERROR(L487,MAX($D$16,POWER((ABS(K488)^2)/($I$5*MAX(F488,0.1)^2),1/3))),IF(OR(IFERROR(L488,0)=0,IFERROR(S487,0)&lt;1,IFERROR(S488,0)&lt;1),MAX($D$16,POWER((ABS(K488)^2)/($I$5*MAX(F488,0.1)^2),1/3)),IF(IFERROR(U488,0)&gt;0,MAX($D$16,IFERROR(L488,0)+((IFERROR(U488,0))*$D$18*IF((IFERROR(S488,0))&lt;1,1,-1))),IF(IFERROR(U488,0)&lt;0,IF(ABS((MAX($D$16,POWER((ABS(K488)^2)/($I$5*MAX(F488,0.1)^2),1/3)))-IFERROR(L488,0))&gt;$D$19,MAX($D$16,IF((MAX($D$16,POWER((ABS(K488)^2)/($I$5*MAX(F488,0.1)^2),1/3)))&gt;IFERROR(L488,0),MIN((MAX($D$16,POWER((ABS(K488)^2)/($I$5*MAX(F488,0.1)^2),1/3))),IFERROR(L488,0)+(MIN(ABS(IFERROR(U488,0))*$D$18,ABS((MAX($D$16,POWER((ABS(K488)^2)/($I$5*MAX(F488,0.1)^2),1/3)))-IFERROR(L488,0))))),MAX((MAX($D$16,POWER((ABS(K488)^2)/($I$5*MAX(F488,0.1)^2),1/3))),IFERROR(L488,0)-(MIN(ABS(IFERROR(U488,0))*$D$18,ABS((MAX($D$16,POWER((ABS(K488)^2)/($I$5*MAX(F488,0.1)^2),1/3)))-IFERROR(L488,0))))))),MAX($D$16,POWER((ABS(K488)^2)/($I$5*MAX(F488,0.1)^2),1/3))),MAX($D$16,IFERROR(L488,0)))))))</f>
        <v/>
      </c>
      <c r="M488">
        <f>((F488)+(G488)*(L488))*(L488)</f>
        <v/>
      </c>
      <c r="N488">
        <f>(((F488)+(G488)*(L488))*(L488))/MAX((F488)+2*(L488)*SQRT(1+(G488)^2),1E-6)</f>
        <v/>
      </c>
      <c r="O488">
        <f>ABS(K488)/MAX(((F488)+(G488)*(L488))*(L488),1E-6)</f>
        <v/>
      </c>
      <c r="P488">
        <f>E488+L488</f>
        <v/>
      </c>
      <c r="Q488">
        <f>P488+((ABS(K488)/MAX(((F488)+(G488)*(L488))*(L488),1E-6))^2)/(2*$I$5)</f>
        <v/>
      </c>
      <c r="R488">
        <f>((ABS(K488)*$D$6)/(MAX(((F488)+(G488)*(L488))*(L488),1E-6)*MAX(((((F488)+(G488)*(L488))*(L488))/MAX((F488)+2*(L488)*SQRT(1+(G488)^2),1E-6))^(2/3),1E-6)))^2</f>
        <v/>
      </c>
      <c r="S488">
        <f>ABS(ABS(K488)/MAX(((F488)+(G488)*(L488))*(L488),1E-6))/SQRT($I$5*MAX((((F488)+(G488)*(L488))*(L488))/MAX((F488)+2*(G488)*(L488),1E-6),1E-6))</f>
        <v/>
      </c>
      <c r="T488">
        <f>((F488)*(L488)^2)/2+(G488)*(L488)^3/3+(ABS(K488)^2)/($I$5*MAX(((F488)+(G488)*(L488))*(L488),1E-6))</f>
        <v/>
      </c>
      <c r="U488">
        <f>IF($D$20=0,0,IFERROR(Q487-(((R487+R488)/2)*J488)-(IF(O487&gt;O488,$D$8*((O487^2-O488^2)/(2*$I$5)),$D$9*((O488^2-O487^2)/(2*$I$5)))+($D$10*(ABS(I488)/90)*(MAX(O487^2,O488^2)/(2*$I$5))))-Q488,0))</f>
        <v/>
      </c>
      <c r="V488">
        <f>IF($D$20=0,1,IFERROR(IF(ROUND(S488,3)=1,1,IF(AND(ABS(U488)&lt;$D$19,S488&gt;1),1,0)),0))</f>
        <v/>
      </c>
      <c r="W488">
        <f>IF($D$20=0,IFERROR(W489,MAX($D$16,POWER((ABS(K488)^2)/($I$5*MAX(F488,0.1)^2),1/3))),IF(IFERROR(AG489,0)=0,IFERROR(W489,MAX($D$16,POWER((ABS(K488)^2)/($I$5*MAX(F488,0.1)^2),1/3))),IF(OR(IFERROR(W488,0)=0,IFERROR(AD489,0)&gt;1),MAX($D$16,POWER((ABS(K488)^2)/($I$5*MAX(F488,0.1)^2),1/3)),IF(IFERROR(AF488,0)&gt;0,MAX($D$16,IFERROR(W488,0)+((IFERROR(AF488,0))*$D$18*IF((IFERROR(AD488,0))&lt;1,1,-1))),IF(IFERROR(AF488,0)&lt;0,IF(ABS((MAX($D$16,POWER((ABS(K488)^2)/($I$5*MAX(F488,0.1)^2),1/3)))-IFERROR(W488,0))&gt;$D$19,MAX($D$16,IF((MAX($D$16,POWER((ABS(K488)^2)/($I$5*MAX(F488,0.1)^2),1/3)))&gt;IFERROR(W488,0),MIN((MAX($D$16,POWER((ABS(K488)^2)/($I$5*MAX(F488,0.1)^2),1/3))),IFERROR(W488,0)+(MIN(ABS(IFERROR(AF488,0))*$D$18,ABS((MAX($D$16,POWER((ABS(K488)^2)/($I$5*MAX(F488,0.1)^2),1/3)))-IFERROR(W488,0))))),MAX((MAX($D$16,POWER((ABS(K488)^2)/($I$5*MAX(F488,0.1)^2),1/3))),IFERROR(W488,0)-(MIN(ABS(IFERROR(AF488,0))*$D$18,ABS((MAX($D$16,POWER((ABS(K488)^2)/($I$5*MAX(F488,0.1)^2),1/3)))-IFERROR(W488,0))))))),MAX($D$16,POWER((ABS(K488)^2)/($I$5*MAX(F488,0.1)^2),1/3))),MAX($D$16,IFERROR(W488,0)))))))</f>
        <v/>
      </c>
      <c r="X488">
        <f>((F488)+(G488)*(W488))*(W488)</f>
        <v/>
      </c>
      <c r="Y488">
        <f>(((F488)+(G488)*(W488))*(W488))/MAX((F488)+2*(W488)*SQRT(1+(G488)^2),1E-6)</f>
        <v/>
      </c>
      <c r="Z488">
        <f>ABS(K488)/MAX(((F488)+(G488)*(W488))*(W488),1E-6)</f>
        <v/>
      </c>
      <c r="AA488">
        <f>E488+W488</f>
        <v/>
      </c>
      <c r="AB488">
        <f>AA488+((ABS(K488)/MAX(((F488)+(G488)*(W488))*(W488),1E-6))^2)/(2*$I$5)</f>
        <v/>
      </c>
      <c r="AC488">
        <f>((ABS(K488)*$D$6)/(MAX(((F488)+(G488)*(W488))*(W488),1E-6)*MAX(((((F488)+(G488)*(W488))*(W488))/MAX((F488)+2*(W488)*SQRT(1+(G488)^2),1E-6))^(2/3),1E-6)))^2</f>
        <v/>
      </c>
      <c r="AD488">
        <f>ABS(ABS(K488)/MAX(((F488)+(G488)*(W488))*(W488),1E-6))/SQRT($I$5*MAX((((F488)+(G488)*(W488))*(W488))/MAX((F488)+2*(G488)*(W488),1E-6),1E-6))</f>
        <v/>
      </c>
      <c r="AE488">
        <f>((F488)*(W488)^2)/2+(G488)*(W488)^3/3+(ABS(K488)^2)/($I$5*MAX(((F488)+(G488)*(W488))*(W488),1E-6))</f>
        <v/>
      </c>
      <c r="AF488">
        <f>IF($D$20=0,0,IFERROR(AB489+(((AC488+AC489)/2)*J489)+(IF(Z488&gt;Z489,$D$8*((Z488^2-Z489^2)/(2*$I$5)),$D$9*((Z489^2-Z488^2)/(2*$I$5)))+($D$10*(ABS(I489)/90)*(MAX(Z488^2,Z489^2)/(2*$I$5))))-AB488,0))</f>
        <v/>
      </c>
      <c r="AG488">
        <f>IF($D$20=0,1,IFERROR(IF(ROUND(AD488,3)=1,1,IF(AND(ABS(AF488)&lt;$D$19,AD488&lt;1),1,0)),0))</f>
        <v/>
      </c>
      <c r="AH488">
        <f>IFERROR(IF(V32="Supercritical",MAX($D$16,IFERROR(L488,MAX($D$16,POWER((ABS(K488)^2)/($I$5*MAX(F488,0.1)^2),1/3)))),IF(V32="Subcritical",MAX($D$16,IFERROR(W488,MAX($D$16,POWER((ABS(K488)^2)/($I$5*MAX(F488,0.1)^2),1/3)))),IF(AND(IFERROR(V488,0)=1,IFERROR(AG488,0)=1),IF(IFERROR(T488,-1E99)&gt;=IFERROR(AE488,-1E99),MAX($D$16,IFERROR(L488,MAX($D$16,POWER((ABS(K488)^2)/($I$5*MAX(F488,0.1)^2),1/3)))),MAX($D$16,IFERROR(W488,MAX($D$16,POWER((ABS(K488)^2)/($I$5*MAX(F488,0.1)^2),1/3))))),IF(IFERROR(V488,0)=1,MAX($D$16,IFERROR(L488,MAX($D$16,POWER((ABS(K488)^2)/($I$5*MAX(F488,0.1)^2),1/3)))),IF(IFERROR(AG488,0)=1,MAX($D$16,IFERROR(W488,MAX($D$16,POWER((ABS(K488)^2)/($I$5*MAX(F488,0.1)^2),1/3)))),MAX($D$16,POWER((ABS(K488)^2)/($I$5*MAX(F488,0.1)^2),1/3))))))),MAX($D$16,POWER((ABS(K488)^2)/($I$5*MAX(F488,0.1)^2),1/3)))</f>
        <v/>
      </c>
      <c r="AI488">
        <f>E488+AH488</f>
        <v/>
      </c>
      <c r="AJ488">
        <f>AI488+((ABS(K488)/MAX(((F488)+(G488)*(AH488))*(AH488),1E-6))^2)/(2*$I$5)</f>
        <v/>
      </c>
      <c r="AM488" t="n">
        <v>0</v>
      </c>
      <c r="AN488" t="n">
        <v>0</v>
      </c>
      <c r="AO488">
        <f>AM488+AN488</f>
        <v/>
      </c>
      <c r="AP488">
        <f>AP487+AO488</f>
        <v/>
      </c>
      <c r="AQ488">
        <f>ABS(ABS(K488)/MAX(((F488)+(G488)*(AH488))*(AH488),1E-6))/SQRT($I$5*MAX((((F488)+(G488)*(AH488))*(AH488))/MAX((F488)+2*(G488)*(AH488),1E-6),1E-6))</f>
        <v/>
      </c>
      <c r="AR488">
        <f>IF(AQ488&lt;1,"Subcritical","Supercritical")</f>
        <v/>
      </c>
      <c r="AS488">
        <f>((ABS(K488)*$D$6)/(MAX(((F488)+(G488)*(AH488))*(AH488),1E-6)*MAX(((((F488)+(G488)*(AH488))*(AH488))/MAX((F488)+2*(AH488)*SQRT(1+(G488)^2),1E-6))^(2/3),1E-6)))^2</f>
        <v/>
      </c>
    </row>
    <row r="489">
      <c r="A489" t="n">
        <v>340</v>
      </c>
      <c r="B489" t="n">
        <v>338.895</v>
      </c>
      <c r="C489" t="n">
        <v>616280.722</v>
      </c>
      <c r="D489" t="n">
        <v>3097618.479</v>
      </c>
      <c r="E489" t="n">
        <v>632.3925</v>
      </c>
      <c r="F489" t="n">
        <v>5.2</v>
      </c>
      <c r="G489" t="n">
        <v>0</v>
      </c>
      <c r="H489" t="inlineStr">
        <is>
          <t>Normal</t>
        </is>
      </c>
      <c r="I489" t="n">
        <v>0.078</v>
      </c>
      <c r="J489">
        <f>B489-B488</f>
        <v/>
      </c>
      <c r="K489">
        <f>MAX(0,K488-AO488)</f>
        <v/>
      </c>
      <c r="L489">
        <f>IF($D$20=0,IFERROR(L488,MAX($D$16,POWER((ABS(K489)^2)/($I$5*MAX(F489,0.1)^2),1/3))),IF(IFERROR(V488,0)=0,IFERROR(L488,MAX($D$16,POWER((ABS(K489)^2)/($I$5*MAX(F489,0.1)^2),1/3))),IF(OR(IFERROR(L489,0)=0,IFERROR(S488,0)&lt;1,IFERROR(S489,0)&lt;1),MAX($D$16,POWER((ABS(K489)^2)/($I$5*MAX(F489,0.1)^2),1/3)),IF(IFERROR(U489,0)&gt;0,MAX($D$16,IFERROR(L489,0)+((IFERROR(U489,0))*$D$18*IF((IFERROR(S489,0))&lt;1,1,-1))),IF(IFERROR(U489,0)&lt;0,IF(ABS((MAX($D$16,POWER((ABS(K489)^2)/($I$5*MAX(F489,0.1)^2),1/3)))-IFERROR(L489,0))&gt;$D$19,MAX($D$16,IF((MAX($D$16,POWER((ABS(K489)^2)/($I$5*MAX(F489,0.1)^2),1/3)))&gt;IFERROR(L489,0),MIN((MAX($D$16,POWER((ABS(K489)^2)/($I$5*MAX(F489,0.1)^2),1/3))),IFERROR(L489,0)+(MIN(ABS(IFERROR(U489,0))*$D$18,ABS((MAX($D$16,POWER((ABS(K489)^2)/($I$5*MAX(F489,0.1)^2),1/3)))-IFERROR(L489,0))))),MAX((MAX($D$16,POWER((ABS(K489)^2)/($I$5*MAX(F489,0.1)^2),1/3))),IFERROR(L489,0)-(MIN(ABS(IFERROR(U489,0))*$D$18,ABS((MAX($D$16,POWER((ABS(K489)^2)/($I$5*MAX(F489,0.1)^2),1/3)))-IFERROR(L489,0))))))),MAX($D$16,POWER((ABS(K489)^2)/($I$5*MAX(F489,0.1)^2),1/3))),MAX($D$16,IFERROR(L489,0)))))))</f>
        <v/>
      </c>
      <c r="M489">
        <f>((F489)+(G489)*(L489))*(L489)</f>
        <v/>
      </c>
      <c r="N489">
        <f>(((F489)+(G489)*(L489))*(L489))/MAX((F489)+2*(L489)*SQRT(1+(G489)^2),1E-6)</f>
        <v/>
      </c>
      <c r="O489">
        <f>ABS(K489)/MAX(((F489)+(G489)*(L489))*(L489),1E-6)</f>
        <v/>
      </c>
      <c r="P489">
        <f>E489+L489</f>
        <v/>
      </c>
      <c r="Q489">
        <f>P489+((ABS(K489)/MAX(((F489)+(G489)*(L489))*(L489),1E-6))^2)/(2*$I$5)</f>
        <v/>
      </c>
      <c r="R489">
        <f>((ABS(K489)*$D$6)/(MAX(((F489)+(G489)*(L489))*(L489),1E-6)*MAX(((((F489)+(G489)*(L489))*(L489))/MAX((F489)+2*(L489)*SQRT(1+(G489)^2),1E-6))^(2/3),1E-6)))^2</f>
        <v/>
      </c>
      <c r="S489">
        <f>ABS(ABS(K489)/MAX(((F489)+(G489)*(L489))*(L489),1E-6))/SQRT($I$5*MAX((((F489)+(G489)*(L489))*(L489))/MAX((F489)+2*(G489)*(L489),1E-6),1E-6))</f>
        <v/>
      </c>
      <c r="T489">
        <f>((F489)*(L489)^2)/2+(G489)*(L489)^3/3+(ABS(K489)^2)/($I$5*MAX(((F489)+(G489)*(L489))*(L489),1E-6))</f>
        <v/>
      </c>
      <c r="U489">
        <f>IF($D$20=0,0,IFERROR(Q488-(((R488+R489)/2)*J489)-(IF(O488&gt;O489,$D$8*((O488^2-O489^2)/(2*$I$5)),$D$9*((O489^2-O488^2)/(2*$I$5)))+($D$10*(ABS(I489)/90)*(MAX(O488^2,O489^2)/(2*$I$5))))-Q489,0))</f>
        <v/>
      </c>
      <c r="V489">
        <f>IF($D$20=0,1,IFERROR(IF(ROUND(S489,3)=1,1,IF(AND(ABS(U489)&lt;$D$19,S489&gt;1),1,0)),0))</f>
        <v/>
      </c>
      <c r="W489">
        <f>IF($D$20=0,IFERROR(W490,MAX($D$16,POWER((ABS(K489)^2)/($I$5*MAX(F489,0.1)^2),1/3))),IF(IFERROR(AG490,0)=0,IFERROR(W490,MAX($D$16,POWER((ABS(K489)^2)/($I$5*MAX(F489,0.1)^2),1/3))),IF(OR(IFERROR(W489,0)=0,IFERROR(AD490,0)&gt;1),MAX($D$16,POWER((ABS(K489)^2)/($I$5*MAX(F489,0.1)^2),1/3)),IF(IFERROR(AF489,0)&gt;0,MAX($D$16,IFERROR(W489,0)+((IFERROR(AF489,0))*$D$18*IF((IFERROR(AD489,0))&lt;1,1,-1))),IF(IFERROR(AF489,0)&lt;0,IF(ABS((MAX($D$16,POWER((ABS(K489)^2)/($I$5*MAX(F489,0.1)^2),1/3)))-IFERROR(W489,0))&gt;$D$19,MAX($D$16,IF((MAX($D$16,POWER((ABS(K489)^2)/($I$5*MAX(F489,0.1)^2),1/3)))&gt;IFERROR(W489,0),MIN((MAX($D$16,POWER((ABS(K489)^2)/($I$5*MAX(F489,0.1)^2),1/3))),IFERROR(W489,0)+(MIN(ABS(IFERROR(AF489,0))*$D$18,ABS((MAX($D$16,POWER((ABS(K489)^2)/($I$5*MAX(F489,0.1)^2),1/3)))-IFERROR(W489,0))))),MAX((MAX($D$16,POWER((ABS(K489)^2)/($I$5*MAX(F489,0.1)^2),1/3))),IFERROR(W489,0)-(MIN(ABS(IFERROR(AF489,0))*$D$18,ABS((MAX($D$16,POWER((ABS(K489)^2)/($I$5*MAX(F489,0.1)^2),1/3)))-IFERROR(W489,0))))))),MAX($D$16,POWER((ABS(K489)^2)/($I$5*MAX(F489,0.1)^2),1/3))),MAX($D$16,IFERROR(W489,0)))))))</f>
        <v/>
      </c>
      <c r="X489">
        <f>((F489)+(G489)*(W489))*(W489)</f>
        <v/>
      </c>
      <c r="Y489">
        <f>(((F489)+(G489)*(W489))*(W489))/MAX((F489)+2*(W489)*SQRT(1+(G489)^2),1E-6)</f>
        <v/>
      </c>
      <c r="Z489">
        <f>ABS(K489)/MAX(((F489)+(G489)*(W489))*(W489),1E-6)</f>
        <v/>
      </c>
      <c r="AA489">
        <f>E489+W489</f>
        <v/>
      </c>
      <c r="AB489">
        <f>AA489+((ABS(K489)/MAX(((F489)+(G489)*(W489))*(W489),1E-6))^2)/(2*$I$5)</f>
        <v/>
      </c>
      <c r="AC489">
        <f>((ABS(K489)*$D$6)/(MAX(((F489)+(G489)*(W489))*(W489),1E-6)*MAX(((((F489)+(G489)*(W489))*(W489))/MAX((F489)+2*(W489)*SQRT(1+(G489)^2),1E-6))^(2/3),1E-6)))^2</f>
        <v/>
      </c>
      <c r="AD489">
        <f>ABS(ABS(K489)/MAX(((F489)+(G489)*(W489))*(W489),1E-6))/SQRT($I$5*MAX((((F489)+(G489)*(W489))*(W489))/MAX((F489)+2*(G489)*(W489),1E-6),1E-6))</f>
        <v/>
      </c>
      <c r="AE489">
        <f>((F489)*(W489)^2)/2+(G489)*(W489)^3/3+(ABS(K489)^2)/($I$5*MAX(((F489)+(G489)*(W489))*(W489),1E-6))</f>
        <v/>
      </c>
      <c r="AF489">
        <f>IF($D$20=0,0,IFERROR(AB490+(((AC489+AC490)/2)*J490)+(IF(Z489&gt;Z490,$D$8*((Z489^2-Z490^2)/(2*$I$5)),$D$9*((Z490^2-Z489^2)/(2*$I$5)))+($D$10*(ABS(I490)/90)*(MAX(Z489^2,Z490^2)/(2*$I$5))))-AB489,0))</f>
        <v/>
      </c>
      <c r="AG489">
        <f>IF($D$20=0,1,IFERROR(IF(ROUND(AD489,3)=1,1,IF(AND(ABS(AF489)&lt;$D$19,AD489&lt;1),1,0)),0))</f>
        <v/>
      </c>
      <c r="AH489">
        <f>IFERROR(IF(V32="Supercritical",MAX($D$16,IFERROR(L489,MAX($D$16,POWER((ABS(K489)^2)/($I$5*MAX(F489,0.1)^2),1/3)))),IF(V32="Subcritical",MAX($D$16,IFERROR(W489,MAX($D$16,POWER((ABS(K489)^2)/($I$5*MAX(F489,0.1)^2),1/3)))),IF(AND(IFERROR(V489,0)=1,IFERROR(AG489,0)=1),IF(IFERROR(T489,-1E99)&gt;=IFERROR(AE489,-1E99),MAX($D$16,IFERROR(L489,MAX($D$16,POWER((ABS(K489)^2)/($I$5*MAX(F489,0.1)^2),1/3)))),MAX($D$16,IFERROR(W489,MAX($D$16,POWER((ABS(K489)^2)/($I$5*MAX(F489,0.1)^2),1/3))))),IF(IFERROR(V489,0)=1,MAX($D$16,IFERROR(L489,MAX($D$16,POWER((ABS(K489)^2)/($I$5*MAX(F489,0.1)^2),1/3)))),IF(IFERROR(AG489,0)=1,MAX($D$16,IFERROR(W489,MAX($D$16,POWER((ABS(K489)^2)/($I$5*MAX(F489,0.1)^2),1/3)))),MAX($D$16,POWER((ABS(K489)^2)/($I$5*MAX(F489,0.1)^2),1/3))))))),MAX($D$16,POWER((ABS(K489)^2)/($I$5*MAX(F489,0.1)^2),1/3)))</f>
        <v/>
      </c>
      <c r="AI489">
        <f>E489+AH489</f>
        <v/>
      </c>
      <c r="AJ489">
        <f>AI489+((ABS(K489)/MAX(((F489)+(G489)*(AH489))*(AH489),1E-6))^2)/(2*$I$5)</f>
        <v/>
      </c>
      <c r="AM489" t="n">
        <v>0</v>
      </c>
      <c r="AN489" t="n">
        <v>0</v>
      </c>
      <c r="AO489">
        <f>AM489+AN489</f>
        <v/>
      </c>
      <c r="AP489">
        <f>AP488+AO489</f>
        <v/>
      </c>
      <c r="AQ489">
        <f>ABS(ABS(K489)/MAX(((F489)+(G489)*(AH489))*(AH489),1E-6))/SQRT($I$5*MAX((((F489)+(G489)*(AH489))*(AH489))/MAX((F489)+2*(G489)*(AH489),1E-6),1E-6))</f>
        <v/>
      </c>
      <c r="AR489">
        <f>IF(AQ489&lt;1,"Subcritical","Supercritical")</f>
        <v/>
      </c>
      <c r="AS489">
        <f>((ABS(K489)*$D$6)/(MAX(((F489)+(G489)*(AH489))*(AH489),1E-6)*MAX(((((F489)+(G489)*(AH489))*(AH489))/MAX((F489)+2*(AH489)*SQRT(1+(G489)^2),1E-6))^(2/3),1E-6)))^2</f>
        <v/>
      </c>
    </row>
    <row r="490">
      <c r="A490" t="n">
        <v>341</v>
      </c>
      <c r="B490" t="n">
        <v>339.896</v>
      </c>
      <c r="C490" t="n">
        <v>616280.248</v>
      </c>
      <c r="D490" t="n">
        <v>3097617.598</v>
      </c>
      <c r="E490" t="n">
        <v>632.3920000000001</v>
      </c>
      <c r="F490" t="n">
        <v>5.2</v>
      </c>
      <c r="G490" t="n">
        <v>0</v>
      </c>
      <c r="H490" t="inlineStr">
        <is>
          <t>Normal</t>
        </is>
      </c>
      <c r="I490" t="n">
        <v>0.027</v>
      </c>
      <c r="J490">
        <f>B490-B489</f>
        <v/>
      </c>
      <c r="K490">
        <f>MAX(0,K489-AO489)</f>
        <v/>
      </c>
      <c r="L490">
        <f>IF($D$20=0,IFERROR(L489,MAX($D$16,POWER((ABS(K490)^2)/($I$5*MAX(F490,0.1)^2),1/3))),IF(IFERROR(V489,0)=0,IFERROR(L489,MAX($D$16,POWER((ABS(K490)^2)/($I$5*MAX(F490,0.1)^2),1/3))),IF(OR(IFERROR(L490,0)=0,IFERROR(S489,0)&lt;1,IFERROR(S490,0)&lt;1),MAX($D$16,POWER((ABS(K490)^2)/($I$5*MAX(F490,0.1)^2),1/3)),IF(IFERROR(U490,0)&gt;0,MAX($D$16,IFERROR(L490,0)+((IFERROR(U490,0))*$D$18*IF((IFERROR(S490,0))&lt;1,1,-1))),IF(IFERROR(U490,0)&lt;0,IF(ABS((MAX($D$16,POWER((ABS(K490)^2)/($I$5*MAX(F490,0.1)^2),1/3)))-IFERROR(L490,0))&gt;$D$19,MAX($D$16,IF((MAX($D$16,POWER((ABS(K490)^2)/($I$5*MAX(F490,0.1)^2),1/3)))&gt;IFERROR(L490,0),MIN((MAX($D$16,POWER((ABS(K490)^2)/($I$5*MAX(F490,0.1)^2),1/3))),IFERROR(L490,0)+(MIN(ABS(IFERROR(U490,0))*$D$18,ABS((MAX($D$16,POWER((ABS(K490)^2)/($I$5*MAX(F490,0.1)^2),1/3)))-IFERROR(L490,0))))),MAX((MAX($D$16,POWER((ABS(K490)^2)/($I$5*MAX(F490,0.1)^2),1/3))),IFERROR(L490,0)-(MIN(ABS(IFERROR(U490,0))*$D$18,ABS((MAX($D$16,POWER((ABS(K490)^2)/($I$5*MAX(F490,0.1)^2),1/3)))-IFERROR(L490,0))))))),MAX($D$16,POWER((ABS(K490)^2)/($I$5*MAX(F490,0.1)^2),1/3))),MAX($D$16,IFERROR(L490,0)))))))</f>
        <v/>
      </c>
      <c r="M490">
        <f>((F490)+(G490)*(L490))*(L490)</f>
        <v/>
      </c>
      <c r="N490">
        <f>(((F490)+(G490)*(L490))*(L490))/MAX((F490)+2*(L490)*SQRT(1+(G490)^2),1E-6)</f>
        <v/>
      </c>
      <c r="O490">
        <f>ABS(K490)/MAX(((F490)+(G490)*(L490))*(L490),1E-6)</f>
        <v/>
      </c>
      <c r="P490">
        <f>E490+L490</f>
        <v/>
      </c>
      <c r="Q490">
        <f>P490+((ABS(K490)/MAX(((F490)+(G490)*(L490))*(L490),1E-6))^2)/(2*$I$5)</f>
        <v/>
      </c>
      <c r="R490">
        <f>((ABS(K490)*$D$6)/(MAX(((F490)+(G490)*(L490))*(L490),1E-6)*MAX(((((F490)+(G490)*(L490))*(L490))/MAX((F490)+2*(L490)*SQRT(1+(G490)^2),1E-6))^(2/3),1E-6)))^2</f>
        <v/>
      </c>
      <c r="S490">
        <f>ABS(ABS(K490)/MAX(((F490)+(G490)*(L490))*(L490),1E-6))/SQRT($I$5*MAX((((F490)+(G490)*(L490))*(L490))/MAX((F490)+2*(G490)*(L490),1E-6),1E-6))</f>
        <v/>
      </c>
      <c r="T490">
        <f>((F490)*(L490)^2)/2+(G490)*(L490)^3/3+(ABS(K490)^2)/($I$5*MAX(((F490)+(G490)*(L490))*(L490),1E-6))</f>
        <v/>
      </c>
      <c r="U490">
        <f>IF($D$20=0,0,IFERROR(Q489-(((R489+R490)/2)*J490)-(IF(O489&gt;O490,$D$8*((O489^2-O490^2)/(2*$I$5)),$D$9*((O490^2-O489^2)/(2*$I$5)))+($D$10*(ABS(I490)/90)*(MAX(O489^2,O490^2)/(2*$I$5))))-Q490,0))</f>
        <v/>
      </c>
      <c r="V490">
        <f>IF($D$20=0,1,IFERROR(IF(ROUND(S490,3)=1,1,IF(AND(ABS(U490)&lt;$D$19,S490&gt;1),1,0)),0))</f>
        <v/>
      </c>
      <c r="W490">
        <f>IF($D$20=0,IFERROR(W491,MAX($D$16,POWER((ABS(K490)^2)/($I$5*MAX(F490,0.1)^2),1/3))),IF(IFERROR(AG491,0)=0,IFERROR(W491,MAX($D$16,POWER((ABS(K490)^2)/($I$5*MAX(F490,0.1)^2),1/3))),IF(OR(IFERROR(W490,0)=0,IFERROR(AD491,0)&gt;1),MAX($D$16,POWER((ABS(K490)^2)/($I$5*MAX(F490,0.1)^2),1/3)),IF(IFERROR(AF490,0)&gt;0,MAX($D$16,IFERROR(W490,0)+((IFERROR(AF490,0))*$D$18*IF((IFERROR(AD490,0))&lt;1,1,-1))),IF(IFERROR(AF490,0)&lt;0,IF(ABS((MAX($D$16,POWER((ABS(K490)^2)/($I$5*MAX(F490,0.1)^2),1/3)))-IFERROR(W490,0))&gt;$D$19,MAX($D$16,IF((MAX($D$16,POWER((ABS(K490)^2)/($I$5*MAX(F490,0.1)^2),1/3)))&gt;IFERROR(W490,0),MIN((MAX($D$16,POWER((ABS(K490)^2)/($I$5*MAX(F490,0.1)^2),1/3))),IFERROR(W490,0)+(MIN(ABS(IFERROR(AF490,0))*$D$18,ABS((MAX($D$16,POWER((ABS(K490)^2)/($I$5*MAX(F490,0.1)^2),1/3)))-IFERROR(W490,0))))),MAX((MAX($D$16,POWER((ABS(K490)^2)/($I$5*MAX(F490,0.1)^2),1/3))),IFERROR(W490,0)-(MIN(ABS(IFERROR(AF490,0))*$D$18,ABS((MAX($D$16,POWER((ABS(K490)^2)/($I$5*MAX(F490,0.1)^2),1/3)))-IFERROR(W490,0))))))),MAX($D$16,POWER((ABS(K490)^2)/($I$5*MAX(F490,0.1)^2),1/3))),MAX($D$16,IFERROR(W490,0)))))))</f>
        <v/>
      </c>
      <c r="X490">
        <f>((F490)+(G490)*(W490))*(W490)</f>
        <v/>
      </c>
      <c r="Y490">
        <f>(((F490)+(G490)*(W490))*(W490))/MAX((F490)+2*(W490)*SQRT(1+(G490)^2),1E-6)</f>
        <v/>
      </c>
      <c r="Z490">
        <f>ABS(K490)/MAX(((F490)+(G490)*(W490))*(W490),1E-6)</f>
        <v/>
      </c>
      <c r="AA490">
        <f>E490+W490</f>
        <v/>
      </c>
      <c r="AB490">
        <f>AA490+((ABS(K490)/MAX(((F490)+(G490)*(W490))*(W490),1E-6))^2)/(2*$I$5)</f>
        <v/>
      </c>
      <c r="AC490">
        <f>((ABS(K490)*$D$6)/(MAX(((F490)+(G490)*(W490))*(W490),1E-6)*MAX(((((F490)+(G490)*(W490))*(W490))/MAX((F490)+2*(W490)*SQRT(1+(G490)^2),1E-6))^(2/3),1E-6)))^2</f>
        <v/>
      </c>
      <c r="AD490">
        <f>ABS(ABS(K490)/MAX(((F490)+(G490)*(W490))*(W490),1E-6))/SQRT($I$5*MAX((((F490)+(G490)*(W490))*(W490))/MAX((F490)+2*(G490)*(W490),1E-6),1E-6))</f>
        <v/>
      </c>
      <c r="AE490">
        <f>((F490)*(W490)^2)/2+(G490)*(W490)^3/3+(ABS(K490)^2)/($I$5*MAX(((F490)+(G490)*(W490))*(W490),1E-6))</f>
        <v/>
      </c>
      <c r="AF490">
        <f>IF($D$20=0,0,IFERROR(AB491+(((AC490+AC491)/2)*J491)+(IF(Z490&gt;Z491,$D$8*((Z490^2-Z491^2)/(2*$I$5)),$D$9*((Z491^2-Z490^2)/(2*$I$5)))+($D$10*(ABS(I491)/90)*(MAX(Z490^2,Z491^2)/(2*$I$5))))-AB490,0))</f>
        <v/>
      </c>
      <c r="AG490">
        <f>IF($D$20=0,1,IFERROR(IF(ROUND(AD490,3)=1,1,IF(AND(ABS(AF490)&lt;$D$19,AD490&lt;1),1,0)),0))</f>
        <v/>
      </c>
      <c r="AH490">
        <f>IFERROR(IF(V32="Supercritical",MAX($D$16,IFERROR(L490,MAX($D$16,POWER((ABS(K490)^2)/($I$5*MAX(F490,0.1)^2),1/3)))),IF(V32="Subcritical",MAX($D$16,IFERROR(W490,MAX($D$16,POWER((ABS(K490)^2)/($I$5*MAX(F490,0.1)^2),1/3)))),IF(AND(IFERROR(V490,0)=1,IFERROR(AG490,0)=1),IF(IFERROR(T490,-1E99)&gt;=IFERROR(AE490,-1E99),MAX($D$16,IFERROR(L490,MAX($D$16,POWER((ABS(K490)^2)/($I$5*MAX(F490,0.1)^2),1/3)))),MAX($D$16,IFERROR(W490,MAX($D$16,POWER((ABS(K490)^2)/($I$5*MAX(F490,0.1)^2),1/3))))),IF(IFERROR(V490,0)=1,MAX($D$16,IFERROR(L490,MAX($D$16,POWER((ABS(K490)^2)/($I$5*MAX(F490,0.1)^2),1/3)))),IF(IFERROR(AG490,0)=1,MAX($D$16,IFERROR(W490,MAX($D$16,POWER((ABS(K490)^2)/($I$5*MAX(F490,0.1)^2),1/3)))),MAX($D$16,POWER((ABS(K490)^2)/($I$5*MAX(F490,0.1)^2),1/3))))))),MAX($D$16,POWER((ABS(K490)^2)/($I$5*MAX(F490,0.1)^2),1/3)))</f>
        <v/>
      </c>
      <c r="AI490">
        <f>E490+AH490</f>
        <v/>
      </c>
      <c r="AJ490">
        <f>AI490+((ABS(K490)/MAX(((F490)+(G490)*(AH490))*(AH490),1E-6))^2)/(2*$I$5)</f>
        <v/>
      </c>
      <c r="AM490" t="n">
        <v>0</v>
      </c>
      <c r="AN490" t="n">
        <v>0</v>
      </c>
      <c r="AO490">
        <f>AM490+AN490</f>
        <v/>
      </c>
      <c r="AP490">
        <f>AP489+AO490</f>
        <v/>
      </c>
      <c r="AQ490">
        <f>ABS(ABS(K490)/MAX(((F490)+(G490)*(AH490))*(AH490),1E-6))/SQRT($I$5*MAX((((F490)+(G490)*(AH490))*(AH490))/MAX((F490)+2*(G490)*(AH490),1E-6),1E-6))</f>
        <v/>
      </c>
      <c r="AR490">
        <f>IF(AQ490&lt;1,"Subcritical","Supercritical")</f>
        <v/>
      </c>
      <c r="AS490">
        <f>((ABS(K490)*$D$6)/(MAX(((F490)+(G490)*(AH490))*(AH490),1E-6)*MAX(((((F490)+(G490)*(AH490))*(AH490))/MAX((F490)+2*(AH490)*SQRT(1+(G490)^2),1E-6))^(2/3),1E-6)))^2</f>
        <v/>
      </c>
    </row>
    <row r="491">
      <c r="A491" t="n">
        <v>342</v>
      </c>
      <c r="B491" t="n">
        <v>340.895</v>
      </c>
      <c r="C491" t="n">
        <v>616279.774</v>
      </c>
      <c r="D491" t="n">
        <v>3097616.718</v>
      </c>
      <c r="E491" t="n">
        <v>632.3915</v>
      </c>
      <c r="F491" t="n">
        <v>5.2</v>
      </c>
      <c r="G491" t="n">
        <v>0</v>
      </c>
      <c r="H491" t="inlineStr">
        <is>
          <t>Normal</t>
        </is>
      </c>
      <c r="I491" t="n">
        <v>0.027</v>
      </c>
      <c r="J491">
        <f>B491-B490</f>
        <v/>
      </c>
      <c r="K491">
        <f>MAX(0,K490-AO490)</f>
        <v/>
      </c>
      <c r="L491">
        <f>IF($D$20=0,IFERROR(L490,MAX($D$16,POWER((ABS(K491)^2)/($I$5*MAX(F491,0.1)^2),1/3))),IF(IFERROR(V490,0)=0,IFERROR(L490,MAX($D$16,POWER((ABS(K491)^2)/($I$5*MAX(F491,0.1)^2),1/3))),IF(OR(IFERROR(L491,0)=0,IFERROR(S490,0)&lt;1,IFERROR(S491,0)&lt;1),MAX($D$16,POWER((ABS(K491)^2)/($I$5*MAX(F491,0.1)^2),1/3)),IF(IFERROR(U491,0)&gt;0,MAX($D$16,IFERROR(L491,0)+((IFERROR(U491,0))*$D$18*IF((IFERROR(S491,0))&lt;1,1,-1))),IF(IFERROR(U491,0)&lt;0,IF(ABS((MAX($D$16,POWER((ABS(K491)^2)/($I$5*MAX(F491,0.1)^2),1/3)))-IFERROR(L491,0))&gt;$D$19,MAX($D$16,IF((MAX($D$16,POWER((ABS(K491)^2)/($I$5*MAX(F491,0.1)^2),1/3)))&gt;IFERROR(L491,0),MIN((MAX($D$16,POWER((ABS(K491)^2)/($I$5*MAX(F491,0.1)^2),1/3))),IFERROR(L491,0)+(MIN(ABS(IFERROR(U491,0))*$D$18,ABS((MAX($D$16,POWER((ABS(K491)^2)/($I$5*MAX(F491,0.1)^2),1/3)))-IFERROR(L491,0))))),MAX((MAX($D$16,POWER((ABS(K491)^2)/($I$5*MAX(F491,0.1)^2),1/3))),IFERROR(L491,0)-(MIN(ABS(IFERROR(U491,0))*$D$18,ABS((MAX($D$16,POWER((ABS(K491)^2)/($I$5*MAX(F491,0.1)^2),1/3)))-IFERROR(L491,0))))))),MAX($D$16,POWER((ABS(K491)^2)/($I$5*MAX(F491,0.1)^2),1/3))),MAX($D$16,IFERROR(L491,0)))))))</f>
        <v/>
      </c>
      <c r="M491">
        <f>((F491)+(G491)*(L491))*(L491)</f>
        <v/>
      </c>
      <c r="N491">
        <f>(((F491)+(G491)*(L491))*(L491))/MAX((F491)+2*(L491)*SQRT(1+(G491)^2),1E-6)</f>
        <v/>
      </c>
      <c r="O491">
        <f>ABS(K491)/MAX(((F491)+(G491)*(L491))*(L491),1E-6)</f>
        <v/>
      </c>
      <c r="P491">
        <f>E491+L491</f>
        <v/>
      </c>
      <c r="Q491">
        <f>P491+((ABS(K491)/MAX(((F491)+(G491)*(L491))*(L491),1E-6))^2)/(2*$I$5)</f>
        <v/>
      </c>
      <c r="R491">
        <f>((ABS(K491)*$D$6)/(MAX(((F491)+(G491)*(L491))*(L491),1E-6)*MAX(((((F491)+(G491)*(L491))*(L491))/MAX((F491)+2*(L491)*SQRT(1+(G491)^2),1E-6))^(2/3),1E-6)))^2</f>
        <v/>
      </c>
      <c r="S491">
        <f>ABS(ABS(K491)/MAX(((F491)+(G491)*(L491))*(L491),1E-6))/SQRT($I$5*MAX((((F491)+(G491)*(L491))*(L491))/MAX((F491)+2*(G491)*(L491),1E-6),1E-6))</f>
        <v/>
      </c>
      <c r="T491">
        <f>((F491)*(L491)^2)/2+(G491)*(L491)^3/3+(ABS(K491)^2)/($I$5*MAX(((F491)+(G491)*(L491))*(L491),1E-6))</f>
        <v/>
      </c>
      <c r="U491">
        <f>IF($D$20=0,0,IFERROR(Q490-(((R490+R491)/2)*J491)-(IF(O490&gt;O491,$D$8*((O490^2-O491^2)/(2*$I$5)),$D$9*((O491^2-O490^2)/(2*$I$5)))+($D$10*(ABS(I491)/90)*(MAX(O490^2,O491^2)/(2*$I$5))))-Q491,0))</f>
        <v/>
      </c>
      <c r="V491">
        <f>IF($D$20=0,1,IFERROR(IF(ROUND(S491,3)=1,1,IF(AND(ABS(U491)&lt;$D$19,S491&gt;1),1,0)),0))</f>
        <v/>
      </c>
      <c r="W491">
        <f>IF($D$20=0,IFERROR(W492,MAX($D$16,POWER((ABS(K491)^2)/($I$5*MAX(F491,0.1)^2),1/3))),IF(IFERROR(AG492,0)=0,IFERROR(W492,MAX($D$16,POWER((ABS(K491)^2)/($I$5*MAX(F491,0.1)^2),1/3))),IF(OR(IFERROR(W491,0)=0,IFERROR(AD492,0)&gt;1),MAX($D$16,POWER((ABS(K491)^2)/($I$5*MAX(F491,0.1)^2),1/3)),IF(IFERROR(AF491,0)&gt;0,MAX($D$16,IFERROR(W491,0)+((IFERROR(AF491,0))*$D$18*IF((IFERROR(AD491,0))&lt;1,1,-1))),IF(IFERROR(AF491,0)&lt;0,IF(ABS((MAX($D$16,POWER((ABS(K491)^2)/($I$5*MAX(F491,0.1)^2),1/3)))-IFERROR(W491,0))&gt;$D$19,MAX($D$16,IF((MAX($D$16,POWER((ABS(K491)^2)/($I$5*MAX(F491,0.1)^2),1/3)))&gt;IFERROR(W491,0),MIN((MAX($D$16,POWER((ABS(K491)^2)/($I$5*MAX(F491,0.1)^2),1/3))),IFERROR(W491,0)+(MIN(ABS(IFERROR(AF491,0))*$D$18,ABS((MAX($D$16,POWER((ABS(K491)^2)/($I$5*MAX(F491,0.1)^2),1/3)))-IFERROR(W491,0))))),MAX((MAX($D$16,POWER((ABS(K491)^2)/($I$5*MAX(F491,0.1)^2),1/3))),IFERROR(W491,0)-(MIN(ABS(IFERROR(AF491,0))*$D$18,ABS((MAX($D$16,POWER((ABS(K491)^2)/($I$5*MAX(F491,0.1)^2),1/3)))-IFERROR(W491,0))))))),MAX($D$16,POWER((ABS(K491)^2)/($I$5*MAX(F491,0.1)^2),1/3))),MAX($D$16,IFERROR(W491,0)))))))</f>
        <v/>
      </c>
      <c r="X491">
        <f>((F491)+(G491)*(W491))*(W491)</f>
        <v/>
      </c>
      <c r="Y491">
        <f>(((F491)+(G491)*(W491))*(W491))/MAX((F491)+2*(W491)*SQRT(1+(G491)^2),1E-6)</f>
        <v/>
      </c>
      <c r="Z491">
        <f>ABS(K491)/MAX(((F491)+(G491)*(W491))*(W491),1E-6)</f>
        <v/>
      </c>
      <c r="AA491">
        <f>E491+W491</f>
        <v/>
      </c>
      <c r="AB491">
        <f>AA491+((ABS(K491)/MAX(((F491)+(G491)*(W491))*(W491),1E-6))^2)/(2*$I$5)</f>
        <v/>
      </c>
      <c r="AC491">
        <f>((ABS(K491)*$D$6)/(MAX(((F491)+(G491)*(W491))*(W491),1E-6)*MAX(((((F491)+(G491)*(W491))*(W491))/MAX((F491)+2*(W491)*SQRT(1+(G491)^2),1E-6))^(2/3),1E-6)))^2</f>
        <v/>
      </c>
      <c r="AD491">
        <f>ABS(ABS(K491)/MAX(((F491)+(G491)*(W491))*(W491),1E-6))/SQRT($I$5*MAX((((F491)+(G491)*(W491))*(W491))/MAX((F491)+2*(G491)*(W491),1E-6),1E-6))</f>
        <v/>
      </c>
      <c r="AE491">
        <f>((F491)*(W491)^2)/2+(G491)*(W491)^3/3+(ABS(K491)^2)/($I$5*MAX(((F491)+(G491)*(W491))*(W491),1E-6))</f>
        <v/>
      </c>
      <c r="AF491">
        <f>IF($D$20=0,0,IFERROR(AB492+(((AC491+AC492)/2)*J492)+(IF(Z491&gt;Z492,$D$8*((Z491^2-Z492^2)/(2*$I$5)),$D$9*((Z492^2-Z491^2)/(2*$I$5)))+($D$10*(ABS(I492)/90)*(MAX(Z491^2,Z492^2)/(2*$I$5))))-AB491,0))</f>
        <v/>
      </c>
      <c r="AG491">
        <f>IF($D$20=0,1,IFERROR(IF(ROUND(AD491,3)=1,1,IF(AND(ABS(AF491)&lt;$D$19,AD491&lt;1),1,0)),0))</f>
        <v/>
      </c>
      <c r="AH491">
        <f>IFERROR(IF(V32="Supercritical",MAX($D$16,IFERROR(L491,MAX($D$16,POWER((ABS(K491)^2)/($I$5*MAX(F491,0.1)^2),1/3)))),IF(V32="Subcritical",MAX($D$16,IFERROR(W491,MAX($D$16,POWER((ABS(K491)^2)/($I$5*MAX(F491,0.1)^2),1/3)))),IF(AND(IFERROR(V491,0)=1,IFERROR(AG491,0)=1),IF(IFERROR(T491,-1E99)&gt;=IFERROR(AE491,-1E99),MAX($D$16,IFERROR(L491,MAX($D$16,POWER((ABS(K491)^2)/($I$5*MAX(F491,0.1)^2),1/3)))),MAX($D$16,IFERROR(W491,MAX($D$16,POWER((ABS(K491)^2)/($I$5*MAX(F491,0.1)^2),1/3))))),IF(IFERROR(V491,0)=1,MAX($D$16,IFERROR(L491,MAX($D$16,POWER((ABS(K491)^2)/($I$5*MAX(F491,0.1)^2),1/3)))),IF(IFERROR(AG491,0)=1,MAX($D$16,IFERROR(W491,MAX($D$16,POWER((ABS(K491)^2)/($I$5*MAX(F491,0.1)^2),1/3)))),MAX($D$16,POWER((ABS(K491)^2)/($I$5*MAX(F491,0.1)^2),1/3))))))),MAX($D$16,POWER((ABS(K491)^2)/($I$5*MAX(F491,0.1)^2),1/3)))</f>
        <v/>
      </c>
      <c r="AI491">
        <f>E491+AH491</f>
        <v/>
      </c>
      <c r="AJ491">
        <f>AI491+((ABS(K491)/MAX(((F491)+(G491)*(AH491))*(AH491),1E-6))^2)/(2*$I$5)</f>
        <v/>
      </c>
      <c r="AM491" t="n">
        <v>0</v>
      </c>
      <c r="AN491" t="n">
        <v>0</v>
      </c>
      <c r="AO491">
        <f>AM491+AN491</f>
        <v/>
      </c>
      <c r="AP491">
        <f>AP490+AO491</f>
        <v/>
      </c>
      <c r="AQ491">
        <f>ABS(ABS(K491)/MAX(((F491)+(G491)*(AH491))*(AH491),1E-6))/SQRT($I$5*MAX((((F491)+(G491)*(AH491))*(AH491))/MAX((F491)+2*(G491)*(AH491),1E-6),1E-6))</f>
        <v/>
      </c>
      <c r="AR491">
        <f>IF(AQ491&lt;1,"Subcritical","Supercritical")</f>
        <v/>
      </c>
      <c r="AS491">
        <f>((ABS(K491)*$D$6)/(MAX(((F491)+(G491)*(AH491))*(AH491),1E-6)*MAX(((((F491)+(G491)*(AH491))*(AH491))/MAX((F491)+2*(AH491)*SQRT(1+(G491)^2),1E-6))^(2/3),1E-6)))^2</f>
        <v/>
      </c>
    </row>
    <row r="492">
      <c r="A492" t="n">
        <v>343</v>
      </c>
      <c r="B492" t="n">
        <v>341.896</v>
      </c>
      <c r="C492" t="n">
        <v>616279.3</v>
      </c>
      <c r="D492" t="n">
        <v>3097615.837</v>
      </c>
      <c r="E492" t="n">
        <v>632.391</v>
      </c>
      <c r="F492" t="n">
        <v>5.2</v>
      </c>
      <c r="G492" t="n">
        <v>0</v>
      </c>
      <c r="H492" t="inlineStr">
        <is>
          <t>Normal</t>
        </is>
      </c>
      <c r="I492" t="n">
        <v>0.078</v>
      </c>
      <c r="J492">
        <f>B492-B491</f>
        <v/>
      </c>
      <c r="K492">
        <f>MAX(0,K491-AO491)</f>
        <v/>
      </c>
      <c r="L492">
        <f>IF($D$20=0,IFERROR(L491,MAX($D$16,POWER((ABS(K492)^2)/($I$5*MAX(F492,0.1)^2),1/3))),IF(IFERROR(V491,0)=0,IFERROR(L491,MAX($D$16,POWER((ABS(K492)^2)/($I$5*MAX(F492,0.1)^2),1/3))),IF(OR(IFERROR(L492,0)=0,IFERROR(S491,0)&lt;1,IFERROR(S492,0)&lt;1),MAX($D$16,POWER((ABS(K492)^2)/($I$5*MAX(F492,0.1)^2),1/3)),IF(IFERROR(U492,0)&gt;0,MAX($D$16,IFERROR(L492,0)+((IFERROR(U492,0))*$D$18*IF((IFERROR(S492,0))&lt;1,1,-1))),IF(IFERROR(U492,0)&lt;0,IF(ABS((MAX($D$16,POWER((ABS(K492)^2)/($I$5*MAX(F492,0.1)^2),1/3)))-IFERROR(L492,0))&gt;$D$19,MAX($D$16,IF((MAX($D$16,POWER((ABS(K492)^2)/($I$5*MAX(F492,0.1)^2),1/3)))&gt;IFERROR(L492,0),MIN((MAX($D$16,POWER((ABS(K492)^2)/($I$5*MAX(F492,0.1)^2),1/3))),IFERROR(L492,0)+(MIN(ABS(IFERROR(U492,0))*$D$18,ABS((MAX($D$16,POWER((ABS(K492)^2)/($I$5*MAX(F492,0.1)^2),1/3)))-IFERROR(L492,0))))),MAX((MAX($D$16,POWER((ABS(K492)^2)/($I$5*MAX(F492,0.1)^2),1/3))),IFERROR(L492,0)-(MIN(ABS(IFERROR(U492,0))*$D$18,ABS((MAX($D$16,POWER((ABS(K492)^2)/($I$5*MAX(F492,0.1)^2),1/3)))-IFERROR(L492,0))))))),MAX($D$16,POWER((ABS(K492)^2)/($I$5*MAX(F492,0.1)^2),1/3))),MAX($D$16,IFERROR(L492,0)))))))</f>
        <v/>
      </c>
      <c r="M492">
        <f>((F492)+(G492)*(L492))*(L492)</f>
        <v/>
      </c>
      <c r="N492">
        <f>(((F492)+(G492)*(L492))*(L492))/MAX((F492)+2*(L492)*SQRT(1+(G492)^2),1E-6)</f>
        <v/>
      </c>
      <c r="O492">
        <f>ABS(K492)/MAX(((F492)+(G492)*(L492))*(L492),1E-6)</f>
        <v/>
      </c>
      <c r="P492">
        <f>E492+L492</f>
        <v/>
      </c>
      <c r="Q492">
        <f>P492+((ABS(K492)/MAX(((F492)+(G492)*(L492))*(L492),1E-6))^2)/(2*$I$5)</f>
        <v/>
      </c>
      <c r="R492">
        <f>((ABS(K492)*$D$6)/(MAX(((F492)+(G492)*(L492))*(L492),1E-6)*MAX(((((F492)+(G492)*(L492))*(L492))/MAX((F492)+2*(L492)*SQRT(1+(G492)^2),1E-6))^(2/3),1E-6)))^2</f>
        <v/>
      </c>
      <c r="S492">
        <f>ABS(ABS(K492)/MAX(((F492)+(G492)*(L492))*(L492),1E-6))/SQRT($I$5*MAX((((F492)+(G492)*(L492))*(L492))/MAX((F492)+2*(G492)*(L492),1E-6),1E-6))</f>
        <v/>
      </c>
      <c r="T492">
        <f>((F492)*(L492)^2)/2+(G492)*(L492)^3/3+(ABS(K492)^2)/($I$5*MAX(((F492)+(G492)*(L492))*(L492),1E-6))</f>
        <v/>
      </c>
      <c r="U492">
        <f>IF($D$20=0,0,IFERROR(Q491-(((R491+R492)/2)*J492)-(IF(O491&gt;O492,$D$8*((O491^2-O492^2)/(2*$I$5)),$D$9*((O492^2-O491^2)/(2*$I$5)))+($D$10*(ABS(I492)/90)*(MAX(O491^2,O492^2)/(2*$I$5))))-Q492,0))</f>
        <v/>
      </c>
      <c r="V492">
        <f>IF($D$20=0,1,IFERROR(IF(ROUND(S492,3)=1,1,IF(AND(ABS(U492)&lt;$D$19,S492&gt;1),1,0)),0))</f>
        <v/>
      </c>
      <c r="W492">
        <f>IF($D$20=0,IFERROR(W493,MAX($D$16,POWER((ABS(K492)^2)/($I$5*MAX(F492,0.1)^2),1/3))),IF(IFERROR(AG493,0)=0,IFERROR(W493,MAX($D$16,POWER((ABS(K492)^2)/($I$5*MAX(F492,0.1)^2),1/3))),IF(OR(IFERROR(W492,0)=0,IFERROR(AD493,0)&gt;1),MAX($D$16,POWER((ABS(K492)^2)/($I$5*MAX(F492,0.1)^2),1/3)),IF(IFERROR(AF492,0)&gt;0,MAX($D$16,IFERROR(W492,0)+((IFERROR(AF492,0))*$D$18*IF((IFERROR(AD492,0))&lt;1,1,-1))),IF(IFERROR(AF492,0)&lt;0,IF(ABS((MAX($D$16,POWER((ABS(K492)^2)/($I$5*MAX(F492,0.1)^2),1/3)))-IFERROR(W492,0))&gt;$D$19,MAX($D$16,IF((MAX($D$16,POWER((ABS(K492)^2)/($I$5*MAX(F492,0.1)^2),1/3)))&gt;IFERROR(W492,0),MIN((MAX($D$16,POWER((ABS(K492)^2)/($I$5*MAX(F492,0.1)^2),1/3))),IFERROR(W492,0)+(MIN(ABS(IFERROR(AF492,0))*$D$18,ABS((MAX($D$16,POWER((ABS(K492)^2)/($I$5*MAX(F492,0.1)^2),1/3)))-IFERROR(W492,0))))),MAX((MAX($D$16,POWER((ABS(K492)^2)/($I$5*MAX(F492,0.1)^2),1/3))),IFERROR(W492,0)-(MIN(ABS(IFERROR(AF492,0))*$D$18,ABS((MAX($D$16,POWER((ABS(K492)^2)/($I$5*MAX(F492,0.1)^2),1/3)))-IFERROR(W492,0))))))),MAX($D$16,POWER((ABS(K492)^2)/($I$5*MAX(F492,0.1)^2),1/3))),MAX($D$16,IFERROR(W492,0)))))))</f>
        <v/>
      </c>
      <c r="X492">
        <f>((F492)+(G492)*(W492))*(W492)</f>
        <v/>
      </c>
      <c r="Y492">
        <f>(((F492)+(G492)*(W492))*(W492))/MAX((F492)+2*(W492)*SQRT(1+(G492)^2),1E-6)</f>
        <v/>
      </c>
      <c r="Z492">
        <f>ABS(K492)/MAX(((F492)+(G492)*(W492))*(W492),1E-6)</f>
        <v/>
      </c>
      <c r="AA492">
        <f>E492+W492</f>
        <v/>
      </c>
      <c r="AB492">
        <f>AA492+((ABS(K492)/MAX(((F492)+(G492)*(W492))*(W492),1E-6))^2)/(2*$I$5)</f>
        <v/>
      </c>
      <c r="AC492">
        <f>((ABS(K492)*$D$6)/(MAX(((F492)+(G492)*(W492))*(W492),1E-6)*MAX(((((F492)+(G492)*(W492))*(W492))/MAX((F492)+2*(W492)*SQRT(1+(G492)^2),1E-6))^(2/3),1E-6)))^2</f>
        <v/>
      </c>
      <c r="AD492">
        <f>ABS(ABS(K492)/MAX(((F492)+(G492)*(W492))*(W492),1E-6))/SQRT($I$5*MAX((((F492)+(G492)*(W492))*(W492))/MAX((F492)+2*(G492)*(W492),1E-6),1E-6))</f>
        <v/>
      </c>
      <c r="AE492">
        <f>((F492)*(W492)^2)/2+(G492)*(W492)^3/3+(ABS(K492)^2)/($I$5*MAX(((F492)+(G492)*(W492))*(W492),1E-6))</f>
        <v/>
      </c>
      <c r="AF492">
        <f>IF($D$20=0,0,IFERROR(AB493+(((AC492+AC493)/2)*J493)+(IF(Z492&gt;Z493,$D$8*((Z492^2-Z493^2)/(2*$I$5)),$D$9*((Z493^2-Z492^2)/(2*$I$5)))+($D$10*(ABS(I493)/90)*(MAX(Z492^2,Z493^2)/(2*$I$5))))-AB492,0))</f>
        <v/>
      </c>
      <c r="AG492">
        <f>IF($D$20=0,1,IFERROR(IF(ROUND(AD492,3)=1,1,IF(AND(ABS(AF492)&lt;$D$19,AD492&lt;1),1,0)),0))</f>
        <v/>
      </c>
      <c r="AH492">
        <f>IFERROR(IF(V32="Supercritical",MAX($D$16,IFERROR(L492,MAX($D$16,POWER((ABS(K492)^2)/($I$5*MAX(F492,0.1)^2),1/3)))),IF(V32="Subcritical",MAX($D$16,IFERROR(W492,MAX($D$16,POWER((ABS(K492)^2)/($I$5*MAX(F492,0.1)^2),1/3)))),IF(AND(IFERROR(V492,0)=1,IFERROR(AG492,0)=1),IF(IFERROR(T492,-1E99)&gt;=IFERROR(AE492,-1E99),MAX($D$16,IFERROR(L492,MAX($D$16,POWER((ABS(K492)^2)/($I$5*MAX(F492,0.1)^2),1/3)))),MAX($D$16,IFERROR(W492,MAX($D$16,POWER((ABS(K492)^2)/($I$5*MAX(F492,0.1)^2),1/3))))),IF(IFERROR(V492,0)=1,MAX($D$16,IFERROR(L492,MAX($D$16,POWER((ABS(K492)^2)/($I$5*MAX(F492,0.1)^2),1/3)))),IF(IFERROR(AG492,0)=1,MAX($D$16,IFERROR(W492,MAX($D$16,POWER((ABS(K492)^2)/($I$5*MAX(F492,0.1)^2),1/3)))),MAX($D$16,POWER((ABS(K492)^2)/($I$5*MAX(F492,0.1)^2),1/3))))))),MAX($D$16,POWER((ABS(K492)^2)/($I$5*MAX(F492,0.1)^2),1/3)))</f>
        <v/>
      </c>
      <c r="AI492">
        <f>E492+AH492</f>
        <v/>
      </c>
      <c r="AJ492">
        <f>AI492+((ABS(K492)/MAX(((F492)+(G492)*(AH492))*(AH492),1E-6))^2)/(2*$I$5)</f>
        <v/>
      </c>
      <c r="AM492" t="n">
        <v>0</v>
      </c>
      <c r="AN492" t="n">
        <v>0</v>
      </c>
      <c r="AO492">
        <f>AM492+AN492</f>
        <v/>
      </c>
      <c r="AP492">
        <f>AP491+AO492</f>
        <v/>
      </c>
      <c r="AQ492">
        <f>ABS(ABS(K492)/MAX(((F492)+(G492)*(AH492))*(AH492),1E-6))/SQRT($I$5*MAX((((F492)+(G492)*(AH492))*(AH492))/MAX((F492)+2*(G492)*(AH492),1E-6),1E-6))</f>
        <v/>
      </c>
      <c r="AR492">
        <f>IF(AQ492&lt;1,"Subcritical","Supercritical")</f>
        <v/>
      </c>
      <c r="AS492">
        <f>((ABS(K492)*$D$6)/(MAX(((F492)+(G492)*(AH492))*(AH492),1E-6)*MAX(((((F492)+(G492)*(AH492))*(AH492))/MAX((F492)+2*(AH492)*SQRT(1+(G492)^2),1E-6))^(2/3),1E-6)))^2</f>
        <v/>
      </c>
    </row>
    <row r="493">
      <c r="A493" t="n">
        <v>344</v>
      </c>
      <c r="B493" t="n">
        <v>342.896</v>
      </c>
      <c r="C493" t="n">
        <v>616278.825</v>
      </c>
      <c r="D493" t="n">
        <v>3097614.957</v>
      </c>
      <c r="E493" t="n">
        <v>632.3905</v>
      </c>
      <c r="F493" t="n">
        <v>5.2</v>
      </c>
      <c r="G493" t="n">
        <v>0</v>
      </c>
      <c r="H493" t="inlineStr">
        <is>
          <t>Normal</t>
        </is>
      </c>
      <c r="I493" t="n">
        <v>0.05</v>
      </c>
      <c r="J493">
        <f>B493-B492</f>
        <v/>
      </c>
      <c r="K493">
        <f>MAX(0,K492-AO492)</f>
        <v/>
      </c>
      <c r="L493">
        <f>IF($D$20=0,IFERROR(L492,MAX($D$16,POWER((ABS(K493)^2)/($I$5*MAX(F493,0.1)^2),1/3))),IF(IFERROR(V492,0)=0,IFERROR(L492,MAX($D$16,POWER((ABS(K493)^2)/($I$5*MAX(F493,0.1)^2),1/3))),IF(OR(IFERROR(L493,0)=0,IFERROR(S492,0)&lt;1,IFERROR(S493,0)&lt;1),MAX($D$16,POWER((ABS(K493)^2)/($I$5*MAX(F493,0.1)^2),1/3)),IF(IFERROR(U493,0)&gt;0,MAX($D$16,IFERROR(L493,0)+((IFERROR(U493,0))*$D$18*IF((IFERROR(S493,0))&lt;1,1,-1))),IF(IFERROR(U493,0)&lt;0,IF(ABS((MAX($D$16,POWER((ABS(K493)^2)/($I$5*MAX(F493,0.1)^2),1/3)))-IFERROR(L493,0))&gt;$D$19,MAX($D$16,IF((MAX($D$16,POWER((ABS(K493)^2)/($I$5*MAX(F493,0.1)^2),1/3)))&gt;IFERROR(L493,0),MIN((MAX($D$16,POWER((ABS(K493)^2)/($I$5*MAX(F493,0.1)^2),1/3))),IFERROR(L493,0)+(MIN(ABS(IFERROR(U493,0))*$D$18,ABS((MAX($D$16,POWER((ABS(K493)^2)/($I$5*MAX(F493,0.1)^2),1/3)))-IFERROR(L493,0))))),MAX((MAX($D$16,POWER((ABS(K493)^2)/($I$5*MAX(F493,0.1)^2),1/3))),IFERROR(L493,0)-(MIN(ABS(IFERROR(U493,0))*$D$18,ABS((MAX($D$16,POWER((ABS(K493)^2)/($I$5*MAX(F493,0.1)^2),1/3)))-IFERROR(L493,0))))))),MAX($D$16,POWER((ABS(K493)^2)/($I$5*MAX(F493,0.1)^2),1/3))),MAX($D$16,IFERROR(L493,0)))))))</f>
        <v/>
      </c>
      <c r="M493">
        <f>((F493)+(G493)*(L493))*(L493)</f>
        <v/>
      </c>
      <c r="N493">
        <f>(((F493)+(G493)*(L493))*(L493))/MAX((F493)+2*(L493)*SQRT(1+(G493)^2),1E-6)</f>
        <v/>
      </c>
      <c r="O493">
        <f>ABS(K493)/MAX(((F493)+(G493)*(L493))*(L493),1E-6)</f>
        <v/>
      </c>
      <c r="P493">
        <f>E493+L493</f>
        <v/>
      </c>
      <c r="Q493">
        <f>P493+((ABS(K493)/MAX(((F493)+(G493)*(L493))*(L493),1E-6))^2)/(2*$I$5)</f>
        <v/>
      </c>
      <c r="R493">
        <f>((ABS(K493)*$D$6)/(MAX(((F493)+(G493)*(L493))*(L493),1E-6)*MAX(((((F493)+(G493)*(L493))*(L493))/MAX((F493)+2*(L493)*SQRT(1+(G493)^2),1E-6))^(2/3),1E-6)))^2</f>
        <v/>
      </c>
      <c r="S493">
        <f>ABS(ABS(K493)/MAX(((F493)+(G493)*(L493))*(L493),1E-6))/SQRT($I$5*MAX((((F493)+(G493)*(L493))*(L493))/MAX((F493)+2*(G493)*(L493),1E-6),1E-6))</f>
        <v/>
      </c>
      <c r="T493">
        <f>((F493)*(L493)^2)/2+(G493)*(L493)^3/3+(ABS(K493)^2)/($I$5*MAX(((F493)+(G493)*(L493))*(L493),1E-6))</f>
        <v/>
      </c>
      <c r="U493">
        <f>IF($D$20=0,0,IFERROR(Q492-(((R492+R493)/2)*J493)-(IF(O492&gt;O493,$D$8*((O492^2-O493^2)/(2*$I$5)),$D$9*((O493^2-O492^2)/(2*$I$5)))+($D$10*(ABS(I493)/90)*(MAX(O492^2,O493^2)/(2*$I$5))))-Q493,0))</f>
        <v/>
      </c>
      <c r="V493">
        <f>IF($D$20=0,1,IFERROR(IF(ROUND(S493,3)=1,1,IF(AND(ABS(U493)&lt;$D$19,S493&gt;1),1,0)),0))</f>
        <v/>
      </c>
      <c r="W493">
        <f>IF($D$20=0,IFERROR(W494,MAX($D$16,POWER((ABS(K493)^2)/($I$5*MAX(F493,0.1)^2),1/3))),IF(IFERROR(AG494,0)=0,IFERROR(W494,MAX($D$16,POWER((ABS(K493)^2)/($I$5*MAX(F493,0.1)^2),1/3))),IF(OR(IFERROR(W493,0)=0,IFERROR(AD494,0)&gt;1),MAX($D$16,POWER((ABS(K493)^2)/($I$5*MAX(F493,0.1)^2),1/3)),IF(IFERROR(AF493,0)&gt;0,MAX($D$16,IFERROR(W493,0)+((IFERROR(AF493,0))*$D$18*IF((IFERROR(AD493,0))&lt;1,1,-1))),IF(IFERROR(AF493,0)&lt;0,IF(ABS((MAX($D$16,POWER((ABS(K493)^2)/($I$5*MAX(F493,0.1)^2),1/3)))-IFERROR(W493,0))&gt;$D$19,MAX($D$16,IF((MAX($D$16,POWER((ABS(K493)^2)/($I$5*MAX(F493,0.1)^2),1/3)))&gt;IFERROR(W493,0),MIN((MAX($D$16,POWER((ABS(K493)^2)/($I$5*MAX(F493,0.1)^2),1/3))),IFERROR(W493,0)+(MIN(ABS(IFERROR(AF493,0))*$D$18,ABS((MAX($D$16,POWER((ABS(K493)^2)/($I$5*MAX(F493,0.1)^2),1/3)))-IFERROR(W493,0))))),MAX((MAX($D$16,POWER((ABS(K493)^2)/($I$5*MAX(F493,0.1)^2),1/3))),IFERROR(W493,0)-(MIN(ABS(IFERROR(AF493,0))*$D$18,ABS((MAX($D$16,POWER((ABS(K493)^2)/($I$5*MAX(F493,0.1)^2),1/3)))-IFERROR(W493,0))))))),MAX($D$16,POWER((ABS(K493)^2)/($I$5*MAX(F493,0.1)^2),1/3))),MAX($D$16,IFERROR(W493,0)))))))</f>
        <v/>
      </c>
      <c r="X493">
        <f>((F493)+(G493)*(W493))*(W493)</f>
        <v/>
      </c>
      <c r="Y493">
        <f>(((F493)+(G493)*(W493))*(W493))/MAX((F493)+2*(W493)*SQRT(1+(G493)^2),1E-6)</f>
        <v/>
      </c>
      <c r="Z493">
        <f>ABS(K493)/MAX(((F493)+(G493)*(W493))*(W493),1E-6)</f>
        <v/>
      </c>
      <c r="AA493">
        <f>E493+W493</f>
        <v/>
      </c>
      <c r="AB493">
        <f>AA493+((ABS(K493)/MAX(((F493)+(G493)*(W493))*(W493),1E-6))^2)/(2*$I$5)</f>
        <v/>
      </c>
      <c r="AC493">
        <f>((ABS(K493)*$D$6)/(MAX(((F493)+(G493)*(W493))*(W493),1E-6)*MAX(((((F493)+(G493)*(W493))*(W493))/MAX((F493)+2*(W493)*SQRT(1+(G493)^2),1E-6))^(2/3),1E-6)))^2</f>
        <v/>
      </c>
      <c r="AD493">
        <f>ABS(ABS(K493)/MAX(((F493)+(G493)*(W493))*(W493),1E-6))/SQRT($I$5*MAX((((F493)+(G493)*(W493))*(W493))/MAX((F493)+2*(G493)*(W493),1E-6),1E-6))</f>
        <v/>
      </c>
      <c r="AE493">
        <f>((F493)*(W493)^2)/2+(G493)*(W493)^3/3+(ABS(K493)^2)/($I$5*MAX(((F493)+(G493)*(W493))*(W493),1E-6))</f>
        <v/>
      </c>
      <c r="AF493">
        <f>IF($D$20=0,0,IFERROR(AB494+(((AC493+AC494)/2)*J494)+(IF(Z493&gt;Z494,$D$8*((Z493^2-Z494^2)/(2*$I$5)),$D$9*((Z494^2-Z493^2)/(2*$I$5)))+($D$10*(ABS(I494)/90)*(MAX(Z493^2,Z494^2)/(2*$I$5))))-AB493,0))</f>
        <v/>
      </c>
      <c r="AG493">
        <f>IF($D$20=0,1,IFERROR(IF(ROUND(AD493,3)=1,1,IF(AND(ABS(AF493)&lt;$D$19,AD493&lt;1),1,0)),0))</f>
        <v/>
      </c>
      <c r="AH493">
        <f>IFERROR(IF(V32="Supercritical",MAX($D$16,IFERROR(L493,MAX($D$16,POWER((ABS(K493)^2)/($I$5*MAX(F493,0.1)^2),1/3)))),IF(V32="Subcritical",MAX($D$16,IFERROR(W493,MAX($D$16,POWER((ABS(K493)^2)/($I$5*MAX(F493,0.1)^2),1/3)))),IF(AND(IFERROR(V493,0)=1,IFERROR(AG493,0)=1),IF(IFERROR(T493,-1E99)&gt;=IFERROR(AE493,-1E99),MAX($D$16,IFERROR(L493,MAX($D$16,POWER((ABS(K493)^2)/($I$5*MAX(F493,0.1)^2),1/3)))),MAX($D$16,IFERROR(W493,MAX($D$16,POWER((ABS(K493)^2)/($I$5*MAX(F493,0.1)^2),1/3))))),IF(IFERROR(V493,0)=1,MAX($D$16,IFERROR(L493,MAX($D$16,POWER((ABS(K493)^2)/($I$5*MAX(F493,0.1)^2),1/3)))),IF(IFERROR(AG493,0)=1,MAX($D$16,IFERROR(W493,MAX($D$16,POWER((ABS(K493)^2)/($I$5*MAX(F493,0.1)^2),1/3)))),MAX($D$16,POWER((ABS(K493)^2)/($I$5*MAX(F493,0.1)^2),1/3))))))),MAX($D$16,POWER((ABS(K493)^2)/($I$5*MAX(F493,0.1)^2),1/3)))</f>
        <v/>
      </c>
      <c r="AI493">
        <f>E493+AH493</f>
        <v/>
      </c>
      <c r="AJ493">
        <f>AI493+((ABS(K493)/MAX(((F493)+(G493)*(AH493))*(AH493),1E-6))^2)/(2*$I$5)</f>
        <v/>
      </c>
      <c r="AM493" t="n">
        <v>0</v>
      </c>
      <c r="AN493" t="n">
        <v>0</v>
      </c>
      <c r="AO493">
        <f>AM493+AN493</f>
        <v/>
      </c>
      <c r="AP493">
        <f>AP492+AO493</f>
        <v/>
      </c>
      <c r="AQ493">
        <f>ABS(ABS(K493)/MAX(((F493)+(G493)*(AH493))*(AH493),1E-6))/SQRT($I$5*MAX((((F493)+(G493)*(AH493))*(AH493))/MAX((F493)+2*(G493)*(AH493),1E-6),1E-6))</f>
        <v/>
      </c>
      <c r="AR493">
        <f>IF(AQ493&lt;1,"Subcritical","Supercritical")</f>
        <v/>
      </c>
      <c r="AS493">
        <f>((ABS(K493)*$D$6)/(MAX(((F493)+(G493)*(AH493))*(AH493),1E-6)*MAX(((((F493)+(G493)*(AH493))*(AH493))/MAX((F493)+2*(AH493)*SQRT(1+(G493)^2),1E-6))^(2/3),1E-6)))^2</f>
        <v/>
      </c>
    </row>
    <row r="494">
      <c r="A494" t="n">
        <v>345</v>
      </c>
      <c r="B494" t="n">
        <v>343.895</v>
      </c>
      <c r="C494" t="n">
        <v>616278.351</v>
      </c>
      <c r="D494" t="n">
        <v>3097614.077</v>
      </c>
      <c r="E494" t="n">
        <v>632.39</v>
      </c>
      <c r="F494" t="n">
        <v>5.2</v>
      </c>
      <c r="G494" t="n">
        <v>0</v>
      </c>
      <c r="H494" t="inlineStr">
        <is>
          <t>Normal</t>
        </is>
      </c>
      <c r="I494" t="n">
        <v>0.027</v>
      </c>
      <c r="J494">
        <f>B494-B493</f>
        <v/>
      </c>
      <c r="K494">
        <f>MAX(0,K493-AO493)</f>
        <v/>
      </c>
      <c r="L494">
        <f>IF($D$20=0,IFERROR(L493,MAX($D$16,POWER((ABS(K494)^2)/($I$5*MAX(F494,0.1)^2),1/3))),IF(IFERROR(V493,0)=0,IFERROR(L493,MAX($D$16,POWER((ABS(K494)^2)/($I$5*MAX(F494,0.1)^2),1/3))),IF(OR(IFERROR(L494,0)=0,IFERROR(S493,0)&lt;1,IFERROR(S494,0)&lt;1),MAX($D$16,POWER((ABS(K494)^2)/($I$5*MAX(F494,0.1)^2),1/3)),IF(IFERROR(U494,0)&gt;0,MAX($D$16,IFERROR(L494,0)+((IFERROR(U494,0))*$D$18*IF((IFERROR(S494,0))&lt;1,1,-1))),IF(IFERROR(U494,0)&lt;0,IF(ABS((MAX($D$16,POWER((ABS(K494)^2)/($I$5*MAX(F494,0.1)^2),1/3)))-IFERROR(L494,0))&gt;$D$19,MAX($D$16,IF((MAX($D$16,POWER((ABS(K494)^2)/($I$5*MAX(F494,0.1)^2),1/3)))&gt;IFERROR(L494,0),MIN((MAX($D$16,POWER((ABS(K494)^2)/($I$5*MAX(F494,0.1)^2),1/3))),IFERROR(L494,0)+(MIN(ABS(IFERROR(U494,0))*$D$18,ABS((MAX($D$16,POWER((ABS(K494)^2)/($I$5*MAX(F494,0.1)^2),1/3)))-IFERROR(L494,0))))),MAX((MAX($D$16,POWER((ABS(K494)^2)/($I$5*MAX(F494,0.1)^2),1/3))),IFERROR(L494,0)-(MIN(ABS(IFERROR(U494,0))*$D$18,ABS((MAX($D$16,POWER((ABS(K494)^2)/($I$5*MAX(F494,0.1)^2),1/3)))-IFERROR(L494,0))))))),MAX($D$16,POWER((ABS(K494)^2)/($I$5*MAX(F494,0.1)^2),1/3))),MAX($D$16,IFERROR(L494,0)))))))</f>
        <v/>
      </c>
      <c r="M494">
        <f>((F494)+(G494)*(L494))*(L494)</f>
        <v/>
      </c>
      <c r="N494">
        <f>(((F494)+(G494)*(L494))*(L494))/MAX((F494)+2*(L494)*SQRT(1+(G494)^2),1E-6)</f>
        <v/>
      </c>
      <c r="O494">
        <f>ABS(K494)/MAX(((F494)+(G494)*(L494))*(L494),1E-6)</f>
        <v/>
      </c>
      <c r="P494">
        <f>E494+L494</f>
        <v/>
      </c>
      <c r="Q494">
        <f>P494+((ABS(K494)/MAX(((F494)+(G494)*(L494))*(L494),1E-6))^2)/(2*$I$5)</f>
        <v/>
      </c>
      <c r="R494">
        <f>((ABS(K494)*$D$6)/(MAX(((F494)+(G494)*(L494))*(L494),1E-6)*MAX(((((F494)+(G494)*(L494))*(L494))/MAX((F494)+2*(L494)*SQRT(1+(G494)^2),1E-6))^(2/3),1E-6)))^2</f>
        <v/>
      </c>
      <c r="S494">
        <f>ABS(ABS(K494)/MAX(((F494)+(G494)*(L494))*(L494),1E-6))/SQRT($I$5*MAX((((F494)+(G494)*(L494))*(L494))/MAX((F494)+2*(G494)*(L494),1E-6),1E-6))</f>
        <v/>
      </c>
      <c r="T494">
        <f>((F494)*(L494)^2)/2+(G494)*(L494)^3/3+(ABS(K494)^2)/($I$5*MAX(((F494)+(G494)*(L494))*(L494),1E-6))</f>
        <v/>
      </c>
      <c r="U494">
        <f>IF($D$20=0,0,IFERROR(Q493-(((R493+R494)/2)*J494)-(IF(O493&gt;O494,$D$8*((O493^2-O494^2)/(2*$I$5)),$D$9*((O494^2-O493^2)/(2*$I$5)))+($D$10*(ABS(I494)/90)*(MAX(O493^2,O494^2)/(2*$I$5))))-Q494,0))</f>
        <v/>
      </c>
      <c r="V494">
        <f>IF($D$20=0,1,IFERROR(IF(ROUND(S494,3)=1,1,IF(AND(ABS(U494)&lt;$D$19,S494&gt;1),1,0)),0))</f>
        <v/>
      </c>
      <c r="W494">
        <f>IF($D$20=0,IFERROR(W495,MAX($D$16,POWER((ABS(K494)^2)/($I$5*MAX(F494,0.1)^2),1/3))),IF(IFERROR(AG495,0)=0,IFERROR(W495,MAX($D$16,POWER((ABS(K494)^2)/($I$5*MAX(F494,0.1)^2),1/3))),IF(OR(IFERROR(W494,0)=0,IFERROR(AD495,0)&gt;1),MAX($D$16,POWER((ABS(K494)^2)/($I$5*MAX(F494,0.1)^2),1/3)),IF(IFERROR(AF494,0)&gt;0,MAX($D$16,IFERROR(W494,0)+((IFERROR(AF494,0))*$D$18*IF((IFERROR(AD494,0))&lt;1,1,-1))),IF(IFERROR(AF494,0)&lt;0,IF(ABS((MAX($D$16,POWER((ABS(K494)^2)/($I$5*MAX(F494,0.1)^2),1/3)))-IFERROR(W494,0))&gt;$D$19,MAX($D$16,IF((MAX($D$16,POWER((ABS(K494)^2)/($I$5*MAX(F494,0.1)^2),1/3)))&gt;IFERROR(W494,0),MIN((MAX($D$16,POWER((ABS(K494)^2)/($I$5*MAX(F494,0.1)^2),1/3))),IFERROR(W494,0)+(MIN(ABS(IFERROR(AF494,0))*$D$18,ABS((MAX($D$16,POWER((ABS(K494)^2)/($I$5*MAX(F494,0.1)^2),1/3)))-IFERROR(W494,0))))),MAX((MAX($D$16,POWER((ABS(K494)^2)/($I$5*MAX(F494,0.1)^2),1/3))),IFERROR(W494,0)-(MIN(ABS(IFERROR(AF494,0))*$D$18,ABS((MAX($D$16,POWER((ABS(K494)^2)/($I$5*MAX(F494,0.1)^2),1/3)))-IFERROR(W494,0))))))),MAX($D$16,POWER((ABS(K494)^2)/($I$5*MAX(F494,0.1)^2),1/3))),MAX($D$16,IFERROR(W494,0)))))))</f>
        <v/>
      </c>
      <c r="X494">
        <f>((F494)+(G494)*(W494))*(W494)</f>
        <v/>
      </c>
      <c r="Y494">
        <f>(((F494)+(G494)*(W494))*(W494))/MAX((F494)+2*(W494)*SQRT(1+(G494)^2),1E-6)</f>
        <v/>
      </c>
      <c r="Z494">
        <f>ABS(K494)/MAX(((F494)+(G494)*(W494))*(W494),1E-6)</f>
        <v/>
      </c>
      <c r="AA494">
        <f>E494+W494</f>
        <v/>
      </c>
      <c r="AB494">
        <f>AA494+((ABS(K494)/MAX(((F494)+(G494)*(W494))*(W494),1E-6))^2)/(2*$I$5)</f>
        <v/>
      </c>
      <c r="AC494">
        <f>((ABS(K494)*$D$6)/(MAX(((F494)+(G494)*(W494))*(W494),1E-6)*MAX(((((F494)+(G494)*(W494))*(W494))/MAX((F494)+2*(W494)*SQRT(1+(G494)^2),1E-6))^(2/3),1E-6)))^2</f>
        <v/>
      </c>
      <c r="AD494">
        <f>ABS(ABS(K494)/MAX(((F494)+(G494)*(W494))*(W494),1E-6))/SQRT($I$5*MAX((((F494)+(G494)*(W494))*(W494))/MAX((F494)+2*(G494)*(W494),1E-6),1E-6))</f>
        <v/>
      </c>
      <c r="AE494">
        <f>((F494)*(W494)^2)/2+(G494)*(W494)^3/3+(ABS(K494)^2)/($I$5*MAX(((F494)+(G494)*(W494))*(W494),1E-6))</f>
        <v/>
      </c>
      <c r="AF494">
        <f>IF($D$20=0,0,IFERROR(AB495+(((AC494+AC495)/2)*J495)+(IF(Z494&gt;Z495,$D$8*((Z494^2-Z495^2)/(2*$I$5)),$D$9*((Z495^2-Z494^2)/(2*$I$5)))+($D$10*(ABS(I495)/90)*(MAX(Z494^2,Z495^2)/(2*$I$5))))-AB494,0))</f>
        <v/>
      </c>
      <c r="AG494">
        <f>IF($D$20=0,1,IFERROR(IF(ROUND(AD494,3)=1,1,IF(AND(ABS(AF494)&lt;$D$19,AD494&lt;1),1,0)),0))</f>
        <v/>
      </c>
      <c r="AH494">
        <f>IFERROR(IF(V32="Supercritical",MAX($D$16,IFERROR(L494,MAX($D$16,POWER((ABS(K494)^2)/($I$5*MAX(F494,0.1)^2),1/3)))),IF(V32="Subcritical",MAX($D$16,IFERROR(W494,MAX($D$16,POWER((ABS(K494)^2)/($I$5*MAX(F494,0.1)^2),1/3)))),IF(AND(IFERROR(V494,0)=1,IFERROR(AG494,0)=1),IF(IFERROR(T494,-1E99)&gt;=IFERROR(AE494,-1E99),MAX($D$16,IFERROR(L494,MAX($D$16,POWER((ABS(K494)^2)/($I$5*MAX(F494,0.1)^2),1/3)))),MAX($D$16,IFERROR(W494,MAX($D$16,POWER((ABS(K494)^2)/($I$5*MAX(F494,0.1)^2),1/3))))),IF(IFERROR(V494,0)=1,MAX($D$16,IFERROR(L494,MAX($D$16,POWER((ABS(K494)^2)/($I$5*MAX(F494,0.1)^2),1/3)))),IF(IFERROR(AG494,0)=1,MAX($D$16,IFERROR(W494,MAX($D$16,POWER((ABS(K494)^2)/($I$5*MAX(F494,0.1)^2),1/3)))),MAX($D$16,POWER((ABS(K494)^2)/($I$5*MAX(F494,0.1)^2),1/3))))))),MAX($D$16,POWER((ABS(K494)^2)/($I$5*MAX(F494,0.1)^2),1/3)))</f>
        <v/>
      </c>
      <c r="AI494">
        <f>E494+AH494</f>
        <v/>
      </c>
      <c r="AJ494">
        <f>AI494+((ABS(K494)/MAX(((F494)+(G494)*(AH494))*(AH494),1E-6))^2)/(2*$I$5)</f>
        <v/>
      </c>
      <c r="AM494" t="n">
        <v>0</v>
      </c>
      <c r="AN494" t="n">
        <v>0</v>
      </c>
      <c r="AO494">
        <f>AM494+AN494</f>
        <v/>
      </c>
      <c r="AP494">
        <f>AP493+AO494</f>
        <v/>
      </c>
      <c r="AQ494">
        <f>ABS(ABS(K494)/MAX(((F494)+(G494)*(AH494))*(AH494),1E-6))/SQRT($I$5*MAX((((F494)+(G494)*(AH494))*(AH494))/MAX((F494)+2*(G494)*(AH494),1E-6),1E-6))</f>
        <v/>
      </c>
      <c r="AR494">
        <f>IF(AQ494&lt;1,"Subcritical","Supercritical")</f>
        <v/>
      </c>
      <c r="AS494">
        <f>((ABS(K494)*$D$6)/(MAX(((F494)+(G494)*(AH494))*(AH494),1E-6)*MAX(((((F494)+(G494)*(AH494))*(AH494))/MAX((F494)+2*(AH494)*SQRT(1+(G494)^2),1E-6))^(2/3),1E-6)))^2</f>
        <v/>
      </c>
    </row>
    <row r="495">
      <c r="A495" t="n">
        <v>346</v>
      </c>
      <c r="B495" t="n">
        <v>344.895</v>
      </c>
      <c r="C495" t="n">
        <v>616277.877</v>
      </c>
      <c r="D495" t="n">
        <v>3097613.196</v>
      </c>
      <c r="E495" t="n">
        <v>632.3895</v>
      </c>
      <c r="F495" t="n">
        <v>5.2</v>
      </c>
      <c r="G495" t="n">
        <v>0</v>
      </c>
      <c r="H495" t="inlineStr">
        <is>
          <t>Normal</t>
        </is>
      </c>
      <c r="I495" t="n">
        <v>0.027</v>
      </c>
      <c r="J495">
        <f>B495-B494</f>
        <v/>
      </c>
      <c r="K495">
        <f>MAX(0,K494-AO494)</f>
        <v/>
      </c>
      <c r="L495">
        <f>IF($D$20=0,IFERROR(L494,MAX($D$16,POWER((ABS(K495)^2)/($I$5*MAX(F495,0.1)^2),1/3))),IF(IFERROR(V494,0)=0,IFERROR(L494,MAX($D$16,POWER((ABS(K495)^2)/($I$5*MAX(F495,0.1)^2),1/3))),IF(OR(IFERROR(L495,0)=0,IFERROR(S494,0)&lt;1,IFERROR(S495,0)&lt;1),MAX($D$16,POWER((ABS(K495)^2)/($I$5*MAX(F495,0.1)^2),1/3)),IF(IFERROR(U495,0)&gt;0,MAX($D$16,IFERROR(L495,0)+((IFERROR(U495,0))*$D$18*IF((IFERROR(S495,0))&lt;1,1,-1))),IF(IFERROR(U495,0)&lt;0,IF(ABS((MAX($D$16,POWER((ABS(K495)^2)/($I$5*MAX(F495,0.1)^2),1/3)))-IFERROR(L495,0))&gt;$D$19,MAX($D$16,IF((MAX($D$16,POWER((ABS(K495)^2)/($I$5*MAX(F495,0.1)^2),1/3)))&gt;IFERROR(L495,0),MIN((MAX($D$16,POWER((ABS(K495)^2)/($I$5*MAX(F495,0.1)^2),1/3))),IFERROR(L495,0)+(MIN(ABS(IFERROR(U495,0))*$D$18,ABS((MAX($D$16,POWER((ABS(K495)^2)/($I$5*MAX(F495,0.1)^2),1/3)))-IFERROR(L495,0))))),MAX((MAX($D$16,POWER((ABS(K495)^2)/($I$5*MAX(F495,0.1)^2),1/3))),IFERROR(L495,0)-(MIN(ABS(IFERROR(U495,0))*$D$18,ABS((MAX($D$16,POWER((ABS(K495)^2)/($I$5*MAX(F495,0.1)^2),1/3)))-IFERROR(L495,0))))))),MAX($D$16,POWER((ABS(K495)^2)/($I$5*MAX(F495,0.1)^2),1/3))),MAX($D$16,IFERROR(L495,0)))))))</f>
        <v/>
      </c>
      <c r="M495">
        <f>((F495)+(G495)*(L495))*(L495)</f>
        <v/>
      </c>
      <c r="N495">
        <f>(((F495)+(G495)*(L495))*(L495))/MAX((F495)+2*(L495)*SQRT(1+(G495)^2),1E-6)</f>
        <v/>
      </c>
      <c r="O495">
        <f>ABS(K495)/MAX(((F495)+(G495)*(L495))*(L495),1E-6)</f>
        <v/>
      </c>
      <c r="P495">
        <f>E495+L495</f>
        <v/>
      </c>
      <c r="Q495">
        <f>P495+((ABS(K495)/MAX(((F495)+(G495)*(L495))*(L495),1E-6))^2)/(2*$I$5)</f>
        <v/>
      </c>
      <c r="R495">
        <f>((ABS(K495)*$D$6)/(MAX(((F495)+(G495)*(L495))*(L495),1E-6)*MAX(((((F495)+(G495)*(L495))*(L495))/MAX((F495)+2*(L495)*SQRT(1+(G495)^2),1E-6))^(2/3),1E-6)))^2</f>
        <v/>
      </c>
      <c r="S495">
        <f>ABS(ABS(K495)/MAX(((F495)+(G495)*(L495))*(L495),1E-6))/SQRT($I$5*MAX((((F495)+(G495)*(L495))*(L495))/MAX((F495)+2*(G495)*(L495),1E-6),1E-6))</f>
        <v/>
      </c>
      <c r="T495">
        <f>((F495)*(L495)^2)/2+(G495)*(L495)^3/3+(ABS(K495)^2)/($I$5*MAX(((F495)+(G495)*(L495))*(L495),1E-6))</f>
        <v/>
      </c>
      <c r="U495">
        <f>IF($D$20=0,0,IFERROR(Q494-(((R494+R495)/2)*J495)-(IF(O494&gt;O495,$D$8*((O494^2-O495^2)/(2*$I$5)),$D$9*((O495^2-O494^2)/(2*$I$5)))+($D$10*(ABS(I495)/90)*(MAX(O494^2,O495^2)/(2*$I$5))))-Q495,0))</f>
        <v/>
      </c>
      <c r="V495">
        <f>IF($D$20=0,1,IFERROR(IF(ROUND(S495,3)=1,1,IF(AND(ABS(U495)&lt;$D$19,S495&gt;1),1,0)),0))</f>
        <v/>
      </c>
      <c r="W495">
        <f>IF($D$20=0,IFERROR(W496,MAX($D$16,POWER((ABS(K495)^2)/($I$5*MAX(F495,0.1)^2),1/3))),IF(IFERROR(AG496,0)=0,IFERROR(W496,MAX($D$16,POWER((ABS(K495)^2)/($I$5*MAX(F495,0.1)^2),1/3))),IF(OR(IFERROR(W495,0)=0,IFERROR(AD496,0)&gt;1),MAX($D$16,POWER((ABS(K495)^2)/($I$5*MAX(F495,0.1)^2),1/3)),IF(IFERROR(AF495,0)&gt;0,MAX($D$16,IFERROR(W495,0)+((IFERROR(AF495,0))*$D$18*IF((IFERROR(AD495,0))&lt;1,1,-1))),IF(IFERROR(AF495,0)&lt;0,IF(ABS((MAX($D$16,POWER((ABS(K495)^2)/($I$5*MAX(F495,0.1)^2),1/3)))-IFERROR(W495,0))&gt;$D$19,MAX($D$16,IF((MAX($D$16,POWER((ABS(K495)^2)/($I$5*MAX(F495,0.1)^2),1/3)))&gt;IFERROR(W495,0),MIN((MAX($D$16,POWER((ABS(K495)^2)/($I$5*MAX(F495,0.1)^2),1/3))),IFERROR(W495,0)+(MIN(ABS(IFERROR(AF495,0))*$D$18,ABS((MAX($D$16,POWER((ABS(K495)^2)/($I$5*MAX(F495,0.1)^2),1/3)))-IFERROR(W495,0))))),MAX((MAX($D$16,POWER((ABS(K495)^2)/($I$5*MAX(F495,0.1)^2),1/3))),IFERROR(W495,0)-(MIN(ABS(IFERROR(AF495,0))*$D$18,ABS((MAX($D$16,POWER((ABS(K495)^2)/($I$5*MAX(F495,0.1)^2),1/3)))-IFERROR(W495,0))))))),MAX($D$16,POWER((ABS(K495)^2)/($I$5*MAX(F495,0.1)^2),1/3))),MAX($D$16,IFERROR(W495,0)))))))</f>
        <v/>
      </c>
      <c r="X495">
        <f>((F495)+(G495)*(W495))*(W495)</f>
        <v/>
      </c>
      <c r="Y495">
        <f>(((F495)+(G495)*(W495))*(W495))/MAX((F495)+2*(W495)*SQRT(1+(G495)^2),1E-6)</f>
        <v/>
      </c>
      <c r="Z495">
        <f>ABS(K495)/MAX(((F495)+(G495)*(W495))*(W495),1E-6)</f>
        <v/>
      </c>
      <c r="AA495">
        <f>E495+W495</f>
        <v/>
      </c>
      <c r="AB495">
        <f>AA495+((ABS(K495)/MAX(((F495)+(G495)*(W495))*(W495),1E-6))^2)/(2*$I$5)</f>
        <v/>
      </c>
      <c r="AC495">
        <f>((ABS(K495)*$D$6)/(MAX(((F495)+(G495)*(W495))*(W495),1E-6)*MAX(((((F495)+(G495)*(W495))*(W495))/MAX((F495)+2*(W495)*SQRT(1+(G495)^2),1E-6))^(2/3),1E-6)))^2</f>
        <v/>
      </c>
      <c r="AD495">
        <f>ABS(ABS(K495)/MAX(((F495)+(G495)*(W495))*(W495),1E-6))/SQRT($I$5*MAX((((F495)+(G495)*(W495))*(W495))/MAX((F495)+2*(G495)*(W495),1E-6),1E-6))</f>
        <v/>
      </c>
      <c r="AE495">
        <f>((F495)*(W495)^2)/2+(G495)*(W495)^3/3+(ABS(K495)^2)/($I$5*MAX(((F495)+(G495)*(W495))*(W495),1E-6))</f>
        <v/>
      </c>
      <c r="AF495">
        <f>IF($D$20=0,0,IFERROR(AB496+(((AC495+AC496)/2)*J496)+(IF(Z495&gt;Z496,$D$8*((Z495^2-Z496^2)/(2*$I$5)),$D$9*((Z496^2-Z495^2)/(2*$I$5)))+($D$10*(ABS(I496)/90)*(MAX(Z495^2,Z496^2)/(2*$I$5))))-AB495,0))</f>
        <v/>
      </c>
      <c r="AG495">
        <f>IF($D$20=0,1,IFERROR(IF(ROUND(AD495,3)=1,1,IF(AND(ABS(AF495)&lt;$D$19,AD495&lt;1),1,0)),0))</f>
        <v/>
      </c>
      <c r="AH495">
        <f>IFERROR(IF(V32="Supercritical",MAX($D$16,IFERROR(L495,MAX($D$16,POWER((ABS(K495)^2)/($I$5*MAX(F495,0.1)^2),1/3)))),IF(V32="Subcritical",MAX($D$16,IFERROR(W495,MAX($D$16,POWER((ABS(K495)^2)/($I$5*MAX(F495,0.1)^2),1/3)))),IF(AND(IFERROR(V495,0)=1,IFERROR(AG495,0)=1),IF(IFERROR(T495,-1E99)&gt;=IFERROR(AE495,-1E99),MAX($D$16,IFERROR(L495,MAX($D$16,POWER((ABS(K495)^2)/($I$5*MAX(F495,0.1)^2),1/3)))),MAX($D$16,IFERROR(W495,MAX($D$16,POWER((ABS(K495)^2)/($I$5*MAX(F495,0.1)^2),1/3))))),IF(IFERROR(V495,0)=1,MAX($D$16,IFERROR(L495,MAX($D$16,POWER((ABS(K495)^2)/($I$5*MAX(F495,0.1)^2),1/3)))),IF(IFERROR(AG495,0)=1,MAX($D$16,IFERROR(W495,MAX($D$16,POWER((ABS(K495)^2)/($I$5*MAX(F495,0.1)^2),1/3)))),MAX($D$16,POWER((ABS(K495)^2)/($I$5*MAX(F495,0.1)^2),1/3))))))),MAX($D$16,POWER((ABS(K495)^2)/($I$5*MAX(F495,0.1)^2),1/3)))</f>
        <v/>
      </c>
      <c r="AI495">
        <f>E495+AH495</f>
        <v/>
      </c>
      <c r="AJ495">
        <f>AI495+((ABS(K495)/MAX(((F495)+(G495)*(AH495))*(AH495),1E-6))^2)/(2*$I$5)</f>
        <v/>
      </c>
      <c r="AM495" t="n">
        <v>0</v>
      </c>
      <c r="AN495" t="n">
        <v>0</v>
      </c>
      <c r="AO495">
        <f>AM495+AN495</f>
        <v/>
      </c>
      <c r="AP495">
        <f>AP494+AO495</f>
        <v/>
      </c>
      <c r="AQ495">
        <f>ABS(ABS(K495)/MAX(((F495)+(G495)*(AH495))*(AH495),1E-6))/SQRT($I$5*MAX((((F495)+(G495)*(AH495))*(AH495))/MAX((F495)+2*(G495)*(AH495),1E-6),1E-6))</f>
        <v/>
      </c>
      <c r="AR495">
        <f>IF(AQ495&lt;1,"Subcritical","Supercritical")</f>
        <v/>
      </c>
      <c r="AS495">
        <f>((ABS(K495)*$D$6)/(MAX(((F495)+(G495)*(AH495))*(AH495),1E-6)*MAX(((((F495)+(G495)*(AH495))*(AH495))/MAX((F495)+2*(AH495)*SQRT(1+(G495)^2),1E-6))^(2/3),1E-6)))^2</f>
        <v/>
      </c>
    </row>
    <row r="496">
      <c r="A496" t="n">
        <v>347</v>
      </c>
      <c r="B496" t="n">
        <v>345.895</v>
      </c>
      <c r="C496" t="n">
        <v>616277.403</v>
      </c>
      <c r="D496" t="n">
        <v>3097612.316</v>
      </c>
      <c r="E496" t="n">
        <v>632.389</v>
      </c>
      <c r="F496" t="n">
        <v>5.2</v>
      </c>
      <c r="G496" t="n">
        <v>0</v>
      </c>
      <c r="H496" t="inlineStr">
        <is>
          <t>Normal</t>
        </is>
      </c>
      <c r="I496" t="n">
        <v>0.023</v>
      </c>
      <c r="J496">
        <f>B496-B495</f>
        <v/>
      </c>
      <c r="K496">
        <f>MAX(0,K495-AO495)</f>
        <v/>
      </c>
      <c r="L496">
        <f>IF($D$20=0,IFERROR(L495,MAX($D$16,POWER((ABS(K496)^2)/($I$5*MAX(F496,0.1)^2),1/3))),IF(IFERROR(V495,0)=0,IFERROR(L495,MAX($D$16,POWER((ABS(K496)^2)/($I$5*MAX(F496,0.1)^2),1/3))),IF(OR(IFERROR(L496,0)=0,IFERROR(S495,0)&lt;1,IFERROR(S496,0)&lt;1),MAX($D$16,POWER((ABS(K496)^2)/($I$5*MAX(F496,0.1)^2),1/3)),IF(IFERROR(U496,0)&gt;0,MAX($D$16,IFERROR(L496,0)+((IFERROR(U496,0))*$D$18*IF((IFERROR(S496,0))&lt;1,1,-1))),IF(IFERROR(U496,0)&lt;0,IF(ABS((MAX($D$16,POWER((ABS(K496)^2)/($I$5*MAX(F496,0.1)^2),1/3)))-IFERROR(L496,0))&gt;$D$19,MAX($D$16,IF((MAX($D$16,POWER((ABS(K496)^2)/($I$5*MAX(F496,0.1)^2),1/3)))&gt;IFERROR(L496,0),MIN((MAX($D$16,POWER((ABS(K496)^2)/($I$5*MAX(F496,0.1)^2),1/3))),IFERROR(L496,0)+(MIN(ABS(IFERROR(U496,0))*$D$18,ABS((MAX($D$16,POWER((ABS(K496)^2)/($I$5*MAX(F496,0.1)^2),1/3)))-IFERROR(L496,0))))),MAX((MAX($D$16,POWER((ABS(K496)^2)/($I$5*MAX(F496,0.1)^2),1/3))),IFERROR(L496,0)-(MIN(ABS(IFERROR(U496,0))*$D$18,ABS((MAX($D$16,POWER((ABS(K496)^2)/($I$5*MAX(F496,0.1)^2),1/3)))-IFERROR(L496,0))))))),MAX($D$16,POWER((ABS(K496)^2)/($I$5*MAX(F496,0.1)^2),1/3))),MAX($D$16,IFERROR(L496,0)))))))</f>
        <v/>
      </c>
      <c r="M496">
        <f>((F496)+(G496)*(L496))*(L496)</f>
        <v/>
      </c>
      <c r="N496">
        <f>(((F496)+(G496)*(L496))*(L496))/MAX((F496)+2*(L496)*SQRT(1+(G496)^2),1E-6)</f>
        <v/>
      </c>
      <c r="O496">
        <f>ABS(K496)/MAX(((F496)+(G496)*(L496))*(L496),1E-6)</f>
        <v/>
      </c>
      <c r="P496">
        <f>E496+L496</f>
        <v/>
      </c>
      <c r="Q496">
        <f>P496+((ABS(K496)/MAX(((F496)+(G496)*(L496))*(L496),1E-6))^2)/(2*$I$5)</f>
        <v/>
      </c>
      <c r="R496">
        <f>((ABS(K496)*$D$6)/(MAX(((F496)+(G496)*(L496))*(L496),1E-6)*MAX(((((F496)+(G496)*(L496))*(L496))/MAX((F496)+2*(L496)*SQRT(1+(G496)^2),1E-6))^(2/3),1E-6)))^2</f>
        <v/>
      </c>
      <c r="S496">
        <f>ABS(ABS(K496)/MAX(((F496)+(G496)*(L496))*(L496),1E-6))/SQRT($I$5*MAX((((F496)+(G496)*(L496))*(L496))/MAX((F496)+2*(G496)*(L496),1E-6),1E-6))</f>
        <v/>
      </c>
      <c r="T496">
        <f>((F496)*(L496)^2)/2+(G496)*(L496)^3/3+(ABS(K496)^2)/($I$5*MAX(((F496)+(G496)*(L496))*(L496),1E-6))</f>
        <v/>
      </c>
      <c r="U496">
        <f>IF($D$20=0,0,IFERROR(Q495-(((R495+R496)/2)*J496)-(IF(O495&gt;O496,$D$8*((O495^2-O496^2)/(2*$I$5)),$D$9*((O496^2-O495^2)/(2*$I$5)))+($D$10*(ABS(I496)/90)*(MAX(O495^2,O496^2)/(2*$I$5))))-Q496,0))</f>
        <v/>
      </c>
      <c r="V496">
        <f>IF($D$20=0,1,IFERROR(IF(ROUND(S496,3)=1,1,IF(AND(ABS(U496)&lt;$D$19,S496&gt;1),1,0)),0))</f>
        <v/>
      </c>
      <c r="W496">
        <f>IF($D$20=0,IFERROR(W497,MAX($D$16,POWER((ABS(K496)^2)/($I$5*MAX(F496,0.1)^2),1/3))),IF(IFERROR(AG497,0)=0,IFERROR(W497,MAX($D$16,POWER((ABS(K496)^2)/($I$5*MAX(F496,0.1)^2),1/3))),IF(OR(IFERROR(W496,0)=0,IFERROR(AD497,0)&gt;1),MAX($D$16,POWER((ABS(K496)^2)/($I$5*MAX(F496,0.1)^2),1/3)),IF(IFERROR(AF496,0)&gt;0,MAX($D$16,IFERROR(W496,0)+((IFERROR(AF496,0))*$D$18*IF((IFERROR(AD496,0))&lt;1,1,-1))),IF(IFERROR(AF496,0)&lt;0,IF(ABS((MAX($D$16,POWER((ABS(K496)^2)/($I$5*MAX(F496,0.1)^2),1/3)))-IFERROR(W496,0))&gt;$D$19,MAX($D$16,IF((MAX($D$16,POWER((ABS(K496)^2)/($I$5*MAX(F496,0.1)^2),1/3)))&gt;IFERROR(W496,0),MIN((MAX($D$16,POWER((ABS(K496)^2)/($I$5*MAX(F496,0.1)^2),1/3))),IFERROR(W496,0)+(MIN(ABS(IFERROR(AF496,0))*$D$18,ABS((MAX($D$16,POWER((ABS(K496)^2)/($I$5*MAX(F496,0.1)^2),1/3)))-IFERROR(W496,0))))),MAX((MAX($D$16,POWER((ABS(K496)^2)/($I$5*MAX(F496,0.1)^2),1/3))),IFERROR(W496,0)-(MIN(ABS(IFERROR(AF496,0))*$D$18,ABS((MAX($D$16,POWER((ABS(K496)^2)/($I$5*MAX(F496,0.1)^2),1/3)))-IFERROR(W496,0))))))),MAX($D$16,POWER((ABS(K496)^2)/($I$5*MAX(F496,0.1)^2),1/3))),MAX($D$16,IFERROR(W496,0)))))))</f>
        <v/>
      </c>
      <c r="X496">
        <f>((F496)+(G496)*(W496))*(W496)</f>
        <v/>
      </c>
      <c r="Y496">
        <f>(((F496)+(G496)*(W496))*(W496))/MAX((F496)+2*(W496)*SQRT(1+(G496)^2),1E-6)</f>
        <v/>
      </c>
      <c r="Z496">
        <f>ABS(K496)/MAX(((F496)+(G496)*(W496))*(W496),1E-6)</f>
        <v/>
      </c>
      <c r="AA496">
        <f>E496+W496</f>
        <v/>
      </c>
      <c r="AB496">
        <f>AA496+((ABS(K496)/MAX(((F496)+(G496)*(W496))*(W496),1E-6))^2)/(2*$I$5)</f>
        <v/>
      </c>
      <c r="AC496">
        <f>((ABS(K496)*$D$6)/(MAX(((F496)+(G496)*(W496))*(W496),1E-6)*MAX(((((F496)+(G496)*(W496))*(W496))/MAX((F496)+2*(W496)*SQRT(1+(G496)^2),1E-6))^(2/3),1E-6)))^2</f>
        <v/>
      </c>
      <c r="AD496">
        <f>ABS(ABS(K496)/MAX(((F496)+(G496)*(W496))*(W496),1E-6))/SQRT($I$5*MAX((((F496)+(G496)*(W496))*(W496))/MAX((F496)+2*(G496)*(W496),1E-6),1E-6))</f>
        <v/>
      </c>
      <c r="AE496">
        <f>((F496)*(W496)^2)/2+(G496)*(W496)^3/3+(ABS(K496)^2)/($I$5*MAX(((F496)+(G496)*(W496))*(W496),1E-6))</f>
        <v/>
      </c>
      <c r="AF496">
        <f>IF($D$20=0,0,IFERROR(AB497+(((AC496+AC497)/2)*J497)+(IF(Z496&gt;Z497,$D$8*((Z496^2-Z497^2)/(2*$I$5)),$D$9*((Z497^2-Z496^2)/(2*$I$5)))+($D$10*(ABS(I497)/90)*(MAX(Z496^2,Z497^2)/(2*$I$5))))-AB496,0))</f>
        <v/>
      </c>
      <c r="AG496">
        <f>IF($D$20=0,1,IFERROR(IF(ROUND(AD496,3)=1,1,IF(AND(ABS(AF496)&lt;$D$19,AD496&lt;1),1,0)),0))</f>
        <v/>
      </c>
      <c r="AH496">
        <f>IFERROR(IF(V32="Supercritical",MAX($D$16,IFERROR(L496,MAX($D$16,POWER((ABS(K496)^2)/($I$5*MAX(F496,0.1)^2),1/3)))),IF(V32="Subcritical",MAX($D$16,IFERROR(W496,MAX($D$16,POWER((ABS(K496)^2)/($I$5*MAX(F496,0.1)^2),1/3)))),IF(AND(IFERROR(V496,0)=1,IFERROR(AG496,0)=1),IF(IFERROR(T496,-1E99)&gt;=IFERROR(AE496,-1E99),MAX($D$16,IFERROR(L496,MAX($D$16,POWER((ABS(K496)^2)/($I$5*MAX(F496,0.1)^2),1/3)))),MAX($D$16,IFERROR(W496,MAX($D$16,POWER((ABS(K496)^2)/($I$5*MAX(F496,0.1)^2),1/3))))),IF(IFERROR(V496,0)=1,MAX($D$16,IFERROR(L496,MAX($D$16,POWER((ABS(K496)^2)/($I$5*MAX(F496,0.1)^2),1/3)))),IF(IFERROR(AG496,0)=1,MAX($D$16,IFERROR(W496,MAX($D$16,POWER((ABS(K496)^2)/($I$5*MAX(F496,0.1)^2),1/3)))),MAX($D$16,POWER((ABS(K496)^2)/($I$5*MAX(F496,0.1)^2),1/3))))))),MAX($D$16,POWER((ABS(K496)^2)/($I$5*MAX(F496,0.1)^2),1/3)))</f>
        <v/>
      </c>
      <c r="AI496">
        <f>E496+AH496</f>
        <v/>
      </c>
      <c r="AJ496">
        <f>AI496+((ABS(K496)/MAX(((F496)+(G496)*(AH496))*(AH496),1E-6))^2)/(2*$I$5)</f>
        <v/>
      </c>
      <c r="AM496" t="n">
        <v>0</v>
      </c>
      <c r="AN496" t="n">
        <v>0</v>
      </c>
      <c r="AO496">
        <f>AM496+AN496</f>
        <v/>
      </c>
      <c r="AP496">
        <f>AP495+AO496</f>
        <v/>
      </c>
      <c r="AQ496">
        <f>ABS(ABS(K496)/MAX(((F496)+(G496)*(AH496))*(AH496),1E-6))/SQRT($I$5*MAX((((F496)+(G496)*(AH496))*(AH496))/MAX((F496)+2*(G496)*(AH496),1E-6),1E-6))</f>
        <v/>
      </c>
      <c r="AR496">
        <f>IF(AQ496&lt;1,"Subcritical","Supercritical")</f>
        <v/>
      </c>
      <c r="AS496">
        <f>((ABS(K496)*$D$6)/(MAX(((F496)+(G496)*(AH496))*(AH496),1E-6)*MAX(((((F496)+(G496)*(AH496))*(AH496))/MAX((F496)+2*(AH496)*SQRT(1+(G496)^2),1E-6))^(2/3),1E-6)))^2</f>
        <v/>
      </c>
    </row>
    <row r="497">
      <c r="A497" t="n">
        <v>348</v>
      </c>
      <c r="B497" t="n">
        <v>346.896</v>
      </c>
      <c r="C497" t="n">
        <v>616276.928</v>
      </c>
      <c r="D497" t="n">
        <v>3097611.435</v>
      </c>
      <c r="E497" t="n">
        <v>632.3885</v>
      </c>
      <c r="F497" t="n">
        <v>5.2</v>
      </c>
      <c r="G497" t="n">
        <v>0</v>
      </c>
      <c r="H497" t="inlineStr">
        <is>
          <t>Normal</t>
        </is>
      </c>
      <c r="I497" t="n">
        <v>0.023</v>
      </c>
      <c r="J497">
        <f>B497-B496</f>
        <v/>
      </c>
      <c r="K497">
        <f>MAX(0,K496-AO496)</f>
        <v/>
      </c>
      <c r="L497">
        <f>IF($D$20=0,IFERROR(L496,MAX($D$16,POWER((ABS(K497)^2)/($I$5*MAX(F497,0.1)^2),1/3))),IF(IFERROR(V496,0)=0,IFERROR(L496,MAX($D$16,POWER((ABS(K497)^2)/($I$5*MAX(F497,0.1)^2),1/3))),IF(OR(IFERROR(L497,0)=0,IFERROR(S496,0)&lt;1,IFERROR(S497,0)&lt;1),MAX($D$16,POWER((ABS(K497)^2)/($I$5*MAX(F497,0.1)^2),1/3)),IF(IFERROR(U497,0)&gt;0,MAX($D$16,IFERROR(L497,0)+((IFERROR(U497,0))*$D$18*IF((IFERROR(S497,0))&lt;1,1,-1))),IF(IFERROR(U497,0)&lt;0,IF(ABS((MAX($D$16,POWER((ABS(K497)^2)/($I$5*MAX(F497,0.1)^2),1/3)))-IFERROR(L497,0))&gt;$D$19,MAX($D$16,IF((MAX($D$16,POWER((ABS(K497)^2)/($I$5*MAX(F497,0.1)^2),1/3)))&gt;IFERROR(L497,0),MIN((MAX($D$16,POWER((ABS(K497)^2)/($I$5*MAX(F497,0.1)^2),1/3))),IFERROR(L497,0)+(MIN(ABS(IFERROR(U497,0))*$D$18,ABS((MAX($D$16,POWER((ABS(K497)^2)/($I$5*MAX(F497,0.1)^2),1/3)))-IFERROR(L497,0))))),MAX((MAX($D$16,POWER((ABS(K497)^2)/($I$5*MAX(F497,0.1)^2),1/3))),IFERROR(L497,0)-(MIN(ABS(IFERROR(U497,0))*$D$18,ABS((MAX($D$16,POWER((ABS(K497)^2)/($I$5*MAX(F497,0.1)^2),1/3)))-IFERROR(L497,0))))))),MAX($D$16,POWER((ABS(K497)^2)/($I$5*MAX(F497,0.1)^2),1/3))),MAX($D$16,IFERROR(L497,0)))))))</f>
        <v/>
      </c>
      <c r="M497">
        <f>((F497)+(G497)*(L497))*(L497)</f>
        <v/>
      </c>
      <c r="N497">
        <f>(((F497)+(G497)*(L497))*(L497))/MAX((F497)+2*(L497)*SQRT(1+(G497)^2),1E-6)</f>
        <v/>
      </c>
      <c r="O497">
        <f>ABS(K497)/MAX(((F497)+(G497)*(L497))*(L497),1E-6)</f>
        <v/>
      </c>
      <c r="P497">
        <f>E497+L497</f>
        <v/>
      </c>
      <c r="Q497">
        <f>P497+((ABS(K497)/MAX(((F497)+(G497)*(L497))*(L497),1E-6))^2)/(2*$I$5)</f>
        <v/>
      </c>
      <c r="R497">
        <f>((ABS(K497)*$D$6)/(MAX(((F497)+(G497)*(L497))*(L497),1E-6)*MAX(((((F497)+(G497)*(L497))*(L497))/MAX((F497)+2*(L497)*SQRT(1+(G497)^2),1E-6))^(2/3),1E-6)))^2</f>
        <v/>
      </c>
      <c r="S497">
        <f>ABS(ABS(K497)/MAX(((F497)+(G497)*(L497))*(L497),1E-6))/SQRT($I$5*MAX((((F497)+(G497)*(L497))*(L497))/MAX((F497)+2*(G497)*(L497),1E-6),1E-6))</f>
        <v/>
      </c>
      <c r="T497">
        <f>((F497)*(L497)^2)/2+(G497)*(L497)^3/3+(ABS(K497)^2)/($I$5*MAX(((F497)+(G497)*(L497))*(L497),1E-6))</f>
        <v/>
      </c>
      <c r="U497">
        <f>IF($D$20=0,0,IFERROR(Q496-(((R496+R497)/2)*J497)-(IF(O496&gt;O497,$D$8*((O496^2-O497^2)/(2*$I$5)),$D$9*((O497^2-O496^2)/(2*$I$5)))+($D$10*(ABS(I497)/90)*(MAX(O496^2,O497^2)/(2*$I$5))))-Q497,0))</f>
        <v/>
      </c>
      <c r="V497">
        <f>IF($D$20=0,1,IFERROR(IF(ROUND(S497,3)=1,1,IF(AND(ABS(U497)&lt;$D$19,S497&gt;1),1,0)),0))</f>
        <v/>
      </c>
      <c r="W497">
        <f>IF($D$20=0,IFERROR(W498,MAX($D$16,POWER((ABS(K497)^2)/($I$5*MAX(F497,0.1)^2),1/3))),IF(IFERROR(AG498,0)=0,IFERROR(W498,MAX($D$16,POWER((ABS(K497)^2)/($I$5*MAX(F497,0.1)^2),1/3))),IF(OR(IFERROR(W497,0)=0,IFERROR(AD498,0)&gt;1),MAX($D$16,POWER((ABS(K497)^2)/($I$5*MAX(F497,0.1)^2),1/3)),IF(IFERROR(AF497,0)&gt;0,MAX($D$16,IFERROR(W497,0)+((IFERROR(AF497,0))*$D$18*IF((IFERROR(AD497,0))&lt;1,1,-1))),IF(IFERROR(AF497,0)&lt;0,IF(ABS((MAX($D$16,POWER((ABS(K497)^2)/($I$5*MAX(F497,0.1)^2),1/3)))-IFERROR(W497,0))&gt;$D$19,MAX($D$16,IF((MAX($D$16,POWER((ABS(K497)^2)/($I$5*MAX(F497,0.1)^2),1/3)))&gt;IFERROR(W497,0),MIN((MAX($D$16,POWER((ABS(K497)^2)/($I$5*MAX(F497,0.1)^2),1/3))),IFERROR(W497,0)+(MIN(ABS(IFERROR(AF497,0))*$D$18,ABS((MAX($D$16,POWER((ABS(K497)^2)/($I$5*MAX(F497,0.1)^2),1/3)))-IFERROR(W497,0))))),MAX((MAX($D$16,POWER((ABS(K497)^2)/($I$5*MAX(F497,0.1)^2),1/3))),IFERROR(W497,0)-(MIN(ABS(IFERROR(AF497,0))*$D$18,ABS((MAX($D$16,POWER((ABS(K497)^2)/($I$5*MAX(F497,0.1)^2),1/3)))-IFERROR(W497,0))))))),MAX($D$16,POWER((ABS(K497)^2)/($I$5*MAX(F497,0.1)^2),1/3))),MAX($D$16,IFERROR(W497,0)))))))</f>
        <v/>
      </c>
      <c r="X497">
        <f>((F497)+(G497)*(W497))*(W497)</f>
        <v/>
      </c>
      <c r="Y497">
        <f>(((F497)+(G497)*(W497))*(W497))/MAX((F497)+2*(W497)*SQRT(1+(G497)^2),1E-6)</f>
        <v/>
      </c>
      <c r="Z497">
        <f>ABS(K497)/MAX(((F497)+(G497)*(W497))*(W497),1E-6)</f>
        <v/>
      </c>
      <c r="AA497">
        <f>E497+W497</f>
        <v/>
      </c>
      <c r="AB497">
        <f>AA497+((ABS(K497)/MAX(((F497)+(G497)*(W497))*(W497),1E-6))^2)/(2*$I$5)</f>
        <v/>
      </c>
      <c r="AC497">
        <f>((ABS(K497)*$D$6)/(MAX(((F497)+(G497)*(W497))*(W497),1E-6)*MAX(((((F497)+(G497)*(W497))*(W497))/MAX((F497)+2*(W497)*SQRT(1+(G497)^2),1E-6))^(2/3),1E-6)))^2</f>
        <v/>
      </c>
      <c r="AD497">
        <f>ABS(ABS(K497)/MAX(((F497)+(G497)*(W497))*(W497),1E-6))/SQRT($I$5*MAX((((F497)+(G497)*(W497))*(W497))/MAX((F497)+2*(G497)*(W497),1E-6),1E-6))</f>
        <v/>
      </c>
      <c r="AE497">
        <f>((F497)*(W497)^2)/2+(G497)*(W497)^3/3+(ABS(K497)^2)/($I$5*MAX(((F497)+(G497)*(W497))*(W497),1E-6))</f>
        <v/>
      </c>
      <c r="AF497">
        <f>IF($D$20=0,0,IFERROR(AB498+(((AC497+AC498)/2)*J498)+(IF(Z497&gt;Z498,$D$8*((Z497^2-Z498^2)/(2*$I$5)),$D$9*((Z498^2-Z497^2)/(2*$I$5)))+($D$10*(ABS(I498)/90)*(MAX(Z497^2,Z498^2)/(2*$I$5))))-AB497,0))</f>
        <v/>
      </c>
      <c r="AG497">
        <f>IF($D$20=0,1,IFERROR(IF(ROUND(AD497,3)=1,1,IF(AND(ABS(AF497)&lt;$D$19,AD497&lt;1),1,0)),0))</f>
        <v/>
      </c>
      <c r="AH497">
        <f>IFERROR(IF(V32="Supercritical",MAX($D$16,IFERROR(L497,MAX($D$16,POWER((ABS(K497)^2)/($I$5*MAX(F497,0.1)^2),1/3)))),IF(V32="Subcritical",MAX($D$16,IFERROR(W497,MAX($D$16,POWER((ABS(K497)^2)/($I$5*MAX(F497,0.1)^2),1/3)))),IF(AND(IFERROR(V497,0)=1,IFERROR(AG497,0)=1),IF(IFERROR(T497,-1E99)&gt;=IFERROR(AE497,-1E99),MAX($D$16,IFERROR(L497,MAX($D$16,POWER((ABS(K497)^2)/($I$5*MAX(F497,0.1)^2),1/3)))),MAX($D$16,IFERROR(W497,MAX($D$16,POWER((ABS(K497)^2)/($I$5*MAX(F497,0.1)^2),1/3))))),IF(IFERROR(V497,0)=1,MAX($D$16,IFERROR(L497,MAX($D$16,POWER((ABS(K497)^2)/($I$5*MAX(F497,0.1)^2),1/3)))),IF(IFERROR(AG497,0)=1,MAX($D$16,IFERROR(W497,MAX($D$16,POWER((ABS(K497)^2)/($I$5*MAX(F497,0.1)^2),1/3)))),MAX($D$16,POWER((ABS(K497)^2)/($I$5*MAX(F497,0.1)^2),1/3))))))),MAX($D$16,POWER((ABS(K497)^2)/($I$5*MAX(F497,0.1)^2),1/3)))</f>
        <v/>
      </c>
      <c r="AI497">
        <f>E497+AH497</f>
        <v/>
      </c>
      <c r="AJ497">
        <f>AI497+((ABS(K497)/MAX(((F497)+(G497)*(AH497))*(AH497),1E-6))^2)/(2*$I$5)</f>
        <v/>
      </c>
      <c r="AM497" t="n">
        <v>0</v>
      </c>
      <c r="AN497" t="n">
        <v>0</v>
      </c>
      <c r="AO497">
        <f>AM497+AN497</f>
        <v/>
      </c>
      <c r="AP497">
        <f>AP496+AO497</f>
        <v/>
      </c>
      <c r="AQ497">
        <f>ABS(ABS(K497)/MAX(((F497)+(G497)*(AH497))*(AH497),1E-6))/SQRT($I$5*MAX((((F497)+(G497)*(AH497))*(AH497))/MAX((F497)+2*(G497)*(AH497),1E-6),1E-6))</f>
        <v/>
      </c>
      <c r="AR497">
        <f>IF(AQ497&lt;1,"Subcritical","Supercritical")</f>
        <v/>
      </c>
      <c r="AS497">
        <f>((ABS(K497)*$D$6)/(MAX(((F497)+(G497)*(AH497))*(AH497),1E-6)*MAX(((((F497)+(G497)*(AH497))*(AH497))/MAX((F497)+2*(AH497)*SQRT(1+(G497)^2),1E-6))^(2/3),1E-6)))^2</f>
        <v/>
      </c>
    </row>
    <row r="498">
      <c r="A498" t="n">
        <v>349</v>
      </c>
      <c r="B498" t="n">
        <v>347.895</v>
      </c>
      <c r="C498" t="n">
        <v>616276.454</v>
      </c>
      <c r="D498" t="n">
        <v>3097610.555</v>
      </c>
      <c r="E498" t="n">
        <v>632.388</v>
      </c>
      <c r="F498" t="n">
        <v>5.2</v>
      </c>
      <c r="G498" t="n">
        <v>0</v>
      </c>
      <c r="H498" t="inlineStr">
        <is>
          <t>Normal</t>
        </is>
      </c>
      <c r="I498" t="n">
        <v>0</v>
      </c>
      <c r="J498">
        <f>B498-B497</f>
        <v/>
      </c>
      <c r="K498">
        <f>MAX(0,K497-AO497)</f>
        <v/>
      </c>
      <c r="L498">
        <f>IF($D$20=0,IFERROR(L497,MAX($D$16,POWER((ABS(K498)^2)/($I$5*MAX(F498,0.1)^2),1/3))),IF(IFERROR(V497,0)=0,IFERROR(L497,MAX($D$16,POWER((ABS(K498)^2)/($I$5*MAX(F498,0.1)^2),1/3))),IF(OR(IFERROR(L498,0)=0,IFERROR(S497,0)&lt;1,IFERROR(S498,0)&lt;1),MAX($D$16,POWER((ABS(K498)^2)/($I$5*MAX(F498,0.1)^2),1/3)),IF(IFERROR(U498,0)&gt;0,MAX($D$16,IFERROR(L498,0)+((IFERROR(U498,0))*$D$18*IF((IFERROR(S498,0))&lt;1,1,-1))),IF(IFERROR(U498,0)&lt;0,IF(ABS((MAX($D$16,POWER((ABS(K498)^2)/($I$5*MAX(F498,0.1)^2),1/3)))-IFERROR(L498,0))&gt;$D$19,MAX($D$16,IF((MAX($D$16,POWER((ABS(K498)^2)/($I$5*MAX(F498,0.1)^2),1/3)))&gt;IFERROR(L498,0),MIN((MAX($D$16,POWER((ABS(K498)^2)/($I$5*MAX(F498,0.1)^2),1/3))),IFERROR(L498,0)+(MIN(ABS(IFERROR(U498,0))*$D$18,ABS((MAX($D$16,POWER((ABS(K498)^2)/($I$5*MAX(F498,0.1)^2),1/3)))-IFERROR(L498,0))))),MAX((MAX($D$16,POWER((ABS(K498)^2)/($I$5*MAX(F498,0.1)^2),1/3))),IFERROR(L498,0)-(MIN(ABS(IFERROR(U498,0))*$D$18,ABS((MAX($D$16,POWER((ABS(K498)^2)/($I$5*MAX(F498,0.1)^2),1/3)))-IFERROR(L498,0))))))),MAX($D$16,POWER((ABS(K498)^2)/($I$5*MAX(F498,0.1)^2),1/3))),MAX($D$16,IFERROR(L498,0)))))))</f>
        <v/>
      </c>
      <c r="M498">
        <f>((F498)+(G498)*(L498))*(L498)</f>
        <v/>
      </c>
      <c r="N498">
        <f>(((F498)+(G498)*(L498))*(L498))/MAX((F498)+2*(L498)*SQRT(1+(G498)^2),1E-6)</f>
        <v/>
      </c>
      <c r="O498">
        <f>ABS(K498)/MAX(((F498)+(G498)*(L498))*(L498),1E-6)</f>
        <v/>
      </c>
      <c r="P498">
        <f>E498+L498</f>
        <v/>
      </c>
      <c r="Q498">
        <f>P498+((ABS(K498)/MAX(((F498)+(G498)*(L498))*(L498),1E-6))^2)/(2*$I$5)</f>
        <v/>
      </c>
      <c r="R498">
        <f>((ABS(K498)*$D$6)/(MAX(((F498)+(G498)*(L498))*(L498),1E-6)*MAX(((((F498)+(G498)*(L498))*(L498))/MAX((F498)+2*(L498)*SQRT(1+(G498)^2),1E-6))^(2/3),1E-6)))^2</f>
        <v/>
      </c>
      <c r="S498">
        <f>ABS(ABS(K498)/MAX(((F498)+(G498)*(L498))*(L498),1E-6))/SQRT($I$5*MAX((((F498)+(G498)*(L498))*(L498))/MAX((F498)+2*(G498)*(L498),1E-6),1E-6))</f>
        <v/>
      </c>
      <c r="T498">
        <f>((F498)*(L498)^2)/2+(G498)*(L498)^3/3+(ABS(K498)^2)/($I$5*MAX(((F498)+(G498)*(L498))*(L498),1E-6))</f>
        <v/>
      </c>
      <c r="U498">
        <f>IF($D$20=0,0,IFERROR(Q497-(((R497+R498)/2)*J498)-(IF(O497&gt;O498,$D$8*((O497^2-O498^2)/(2*$I$5)),$D$9*((O498^2-O497^2)/(2*$I$5)))+($D$10*(ABS(I498)/90)*(MAX(O497^2,O498^2)/(2*$I$5))))-Q498,0))</f>
        <v/>
      </c>
      <c r="V498">
        <f>IF($D$20=0,1,IFERROR(IF(ROUND(S498,3)=1,1,IF(AND(ABS(U498)&lt;$D$19,S498&gt;1),1,0)),0))</f>
        <v/>
      </c>
      <c r="W498">
        <f>IF($D$20=0,IFERROR(W499,MAX($D$16,POWER((ABS(K498)^2)/($I$5*MAX(F498,0.1)^2),1/3))),IF(IFERROR(AG499,0)=0,IFERROR(W499,MAX($D$16,POWER((ABS(K498)^2)/($I$5*MAX(F498,0.1)^2),1/3))),IF(OR(IFERROR(W498,0)=0,IFERROR(AD499,0)&gt;1),MAX($D$16,POWER((ABS(K498)^2)/($I$5*MAX(F498,0.1)^2),1/3)),IF(IFERROR(AF498,0)&gt;0,MAX($D$16,IFERROR(W498,0)+((IFERROR(AF498,0))*$D$18*IF((IFERROR(AD498,0))&lt;1,1,-1))),IF(IFERROR(AF498,0)&lt;0,IF(ABS((MAX($D$16,POWER((ABS(K498)^2)/($I$5*MAX(F498,0.1)^2),1/3)))-IFERROR(W498,0))&gt;$D$19,MAX($D$16,IF((MAX($D$16,POWER((ABS(K498)^2)/($I$5*MAX(F498,0.1)^2),1/3)))&gt;IFERROR(W498,0),MIN((MAX($D$16,POWER((ABS(K498)^2)/($I$5*MAX(F498,0.1)^2),1/3))),IFERROR(W498,0)+(MIN(ABS(IFERROR(AF498,0))*$D$18,ABS((MAX($D$16,POWER((ABS(K498)^2)/($I$5*MAX(F498,0.1)^2),1/3)))-IFERROR(W498,0))))),MAX((MAX($D$16,POWER((ABS(K498)^2)/($I$5*MAX(F498,0.1)^2),1/3))),IFERROR(W498,0)-(MIN(ABS(IFERROR(AF498,0))*$D$18,ABS((MAX($D$16,POWER((ABS(K498)^2)/($I$5*MAX(F498,0.1)^2),1/3)))-IFERROR(W498,0))))))),MAX($D$16,POWER((ABS(K498)^2)/($I$5*MAX(F498,0.1)^2),1/3))),MAX($D$16,IFERROR(W498,0)))))))</f>
        <v/>
      </c>
      <c r="X498">
        <f>((F498)+(G498)*(W498))*(W498)</f>
        <v/>
      </c>
      <c r="Y498">
        <f>(((F498)+(G498)*(W498))*(W498))/MAX((F498)+2*(W498)*SQRT(1+(G498)^2),1E-6)</f>
        <v/>
      </c>
      <c r="Z498">
        <f>ABS(K498)/MAX(((F498)+(G498)*(W498))*(W498),1E-6)</f>
        <v/>
      </c>
      <c r="AA498">
        <f>E498+W498</f>
        <v/>
      </c>
      <c r="AB498">
        <f>AA498+((ABS(K498)/MAX(((F498)+(G498)*(W498))*(W498),1E-6))^2)/(2*$I$5)</f>
        <v/>
      </c>
      <c r="AC498">
        <f>((ABS(K498)*$D$6)/(MAX(((F498)+(G498)*(W498))*(W498),1E-6)*MAX(((((F498)+(G498)*(W498))*(W498))/MAX((F498)+2*(W498)*SQRT(1+(G498)^2),1E-6))^(2/3),1E-6)))^2</f>
        <v/>
      </c>
      <c r="AD498">
        <f>ABS(ABS(K498)/MAX(((F498)+(G498)*(W498))*(W498),1E-6))/SQRT($I$5*MAX((((F498)+(G498)*(W498))*(W498))/MAX((F498)+2*(G498)*(W498),1E-6),1E-6))</f>
        <v/>
      </c>
      <c r="AE498">
        <f>((F498)*(W498)^2)/2+(G498)*(W498)^3/3+(ABS(K498)^2)/($I$5*MAX(((F498)+(G498)*(W498))*(W498),1E-6))</f>
        <v/>
      </c>
      <c r="AF498">
        <f>IF($D$20=0,0,IFERROR(AB499+(((AC498+AC499)/2)*J499)+(IF(Z498&gt;Z499,$D$8*((Z498^2-Z499^2)/(2*$I$5)),$D$9*((Z499^2-Z498^2)/(2*$I$5)))+($D$10*(ABS(I499)/90)*(MAX(Z498^2,Z499^2)/(2*$I$5))))-AB498,0))</f>
        <v/>
      </c>
      <c r="AG498">
        <f>IF($D$20=0,1,IFERROR(IF(ROUND(AD498,3)=1,1,IF(AND(ABS(AF498)&lt;$D$19,AD498&lt;1),1,0)),0))</f>
        <v/>
      </c>
      <c r="AH498">
        <f>IFERROR(IF(V32="Supercritical",MAX($D$16,IFERROR(L498,MAX($D$16,POWER((ABS(K498)^2)/($I$5*MAX(F498,0.1)^2),1/3)))),IF(V32="Subcritical",MAX($D$16,IFERROR(W498,MAX($D$16,POWER((ABS(K498)^2)/($I$5*MAX(F498,0.1)^2),1/3)))),IF(AND(IFERROR(V498,0)=1,IFERROR(AG498,0)=1),IF(IFERROR(T498,-1E99)&gt;=IFERROR(AE498,-1E99),MAX($D$16,IFERROR(L498,MAX($D$16,POWER((ABS(K498)^2)/($I$5*MAX(F498,0.1)^2),1/3)))),MAX($D$16,IFERROR(W498,MAX($D$16,POWER((ABS(K498)^2)/($I$5*MAX(F498,0.1)^2),1/3))))),IF(IFERROR(V498,0)=1,MAX($D$16,IFERROR(L498,MAX($D$16,POWER((ABS(K498)^2)/($I$5*MAX(F498,0.1)^2),1/3)))),IF(IFERROR(AG498,0)=1,MAX($D$16,IFERROR(W498,MAX($D$16,POWER((ABS(K498)^2)/($I$5*MAX(F498,0.1)^2),1/3)))),MAX($D$16,POWER((ABS(K498)^2)/($I$5*MAX(F498,0.1)^2),1/3))))))),MAX($D$16,POWER((ABS(K498)^2)/($I$5*MAX(F498,0.1)^2),1/3)))</f>
        <v/>
      </c>
      <c r="AI498">
        <f>E498+AH498</f>
        <v/>
      </c>
      <c r="AJ498">
        <f>AI498+((ABS(K498)/MAX(((F498)+(G498)*(AH498))*(AH498),1E-6))^2)/(2*$I$5)</f>
        <v/>
      </c>
      <c r="AM498" t="n">
        <v>0</v>
      </c>
      <c r="AN498" t="n">
        <v>0</v>
      </c>
      <c r="AO498">
        <f>AM498+AN498</f>
        <v/>
      </c>
      <c r="AP498">
        <f>AP497+AO498</f>
        <v/>
      </c>
      <c r="AQ498">
        <f>ABS(ABS(K498)/MAX(((F498)+(G498)*(AH498))*(AH498),1E-6))/SQRT($I$5*MAX((((F498)+(G498)*(AH498))*(AH498))/MAX((F498)+2*(G498)*(AH498),1E-6),1E-6))</f>
        <v/>
      </c>
      <c r="AR498">
        <f>IF(AQ498&lt;1,"Subcritical","Supercritical")</f>
        <v/>
      </c>
      <c r="AS498">
        <f>((ABS(K498)*$D$6)/(MAX(((F498)+(G498)*(AH498))*(AH498),1E-6)*MAX(((((F498)+(G498)*(AH498))*(AH498))/MAX((F498)+2*(AH498)*SQRT(1+(G498)^2),1E-6))^(2/3),1E-6)))^2</f>
        <v/>
      </c>
    </row>
    <row r="499">
      <c r="A499" t="n">
        <v>350</v>
      </c>
      <c r="B499" t="n">
        <v>348.895</v>
      </c>
      <c r="C499" t="n">
        <v>616275.98</v>
      </c>
      <c r="D499" t="n">
        <v>3097609.675</v>
      </c>
      <c r="E499" t="n">
        <v>632.3875</v>
      </c>
      <c r="F499" t="n">
        <v>5.2</v>
      </c>
      <c r="G499" t="n">
        <v>0</v>
      </c>
      <c r="H499" t="inlineStr">
        <is>
          <t>Normal</t>
        </is>
      </c>
      <c r="I499" t="n">
        <v>0.027</v>
      </c>
      <c r="J499">
        <f>B499-B498</f>
        <v/>
      </c>
      <c r="K499">
        <f>MAX(0,K498-AO498)</f>
        <v/>
      </c>
      <c r="L499">
        <f>IF($D$20=0,IFERROR(L498,MAX($D$16,POWER((ABS(K499)^2)/($I$5*MAX(F499,0.1)^2),1/3))),IF(IFERROR(V498,0)=0,IFERROR(L498,MAX($D$16,POWER((ABS(K499)^2)/($I$5*MAX(F499,0.1)^2),1/3))),IF(OR(IFERROR(L499,0)=0,IFERROR(S498,0)&lt;1,IFERROR(S499,0)&lt;1),MAX($D$16,POWER((ABS(K499)^2)/($I$5*MAX(F499,0.1)^2),1/3)),IF(IFERROR(U499,0)&gt;0,MAX($D$16,IFERROR(L499,0)+((IFERROR(U499,0))*$D$18*IF((IFERROR(S499,0))&lt;1,1,-1))),IF(IFERROR(U499,0)&lt;0,IF(ABS((MAX($D$16,POWER((ABS(K499)^2)/($I$5*MAX(F499,0.1)^2),1/3)))-IFERROR(L499,0))&gt;$D$19,MAX($D$16,IF((MAX($D$16,POWER((ABS(K499)^2)/($I$5*MAX(F499,0.1)^2),1/3)))&gt;IFERROR(L499,0),MIN((MAX($D$16,POWER((ABS(K499)^2)/($I$5*MAX(F499,0.1)^2),1/3))),IFERROR(L499,0)+(MIN(ABS(IFERROR(U499,0))*$D$18,ABS((MAX($D$16,POWER((ABS(K499)^2)/($I$5*MAX(F499,0.1)^2),1/3)))-IFERROR(L499,0))))),MAX((MAX($D$16,POWER((ABS(K499)^2)/($I$5*MAX(F499,0.1)^2),1/3))),IFERROR(L499,0)-(MIN(ABS(IFERROR(U499,0))*$D$18,ABS((MAX($D$16,POWER((ABS(K499)^2)/($I$5*MAX(F499,0.1)^2),1/3)))-IFERROR(L499,0))))))),MAX($D$16,POWER((ABS(K499)^2)/($I$5*MAX(F499,0.1)^2),1/3))),MAX($D$16,IFERROR(L499,0)))))))</f>
        <v/>
      </c>
      <c r="M499">
        <f>((F499)+(G499)*(L499))*(L499)</f>
        <v/>
      </c>
      <c r="N499">
        <f>(((F499)+(G499)*(L499))*(L499))/MAX((F499)+2*(L499)*SQRT(1+(G499)^2),1E-6)</f>
        <v/>
      </c>
      <c r="O499">
        <f>ABS(K499)/MAX(((F499)+(G499)*(L499))*(L499),1E-6)</f>
        <v/>
      </c>
      <c r="P499">
        <f>E499+L499</f>
        <v/>
      </c>
      <c r="Q499">
        <f>P499+((ABS(K499)/MAX(((F499)+(G499)*(L499))*(L499),1E-6))^2)/(2*$I$5)</f>
        <v/>
      </c>
      <c r="R499">
        <f>((ABS(K499)*$D$6)/(MAX(((F499)+(G499)*(L499))*(L499),1E-6)*MAX(((((F499)+(G499)*(L499))*(L499))/MAX((F499)+2*(L499)*SQRT(1+(G499)^2),1E-6))^(2/3),1E-6)))^2</f>
        <v/>
      </c>
      <c r="S499">
        <f>ABS(ABS(K499)/MAX(((F499)+(G499)*(L499))*(L499),1E-6))/SQRT($I$5*MAX((((F499)+(G499)*(L499))*(L499))/MAX((F499)+2*(G499)*(L499),1E-6),1E-6))</f>
        <v/>
      </c>
      <c r="T499">
        <f>((F499)*(L499)^2)/2+(G499)*(L499)^3/3+(ABS(K499)^2)/($I$5*MAX(((F499)+(G499)*(L499))*(L499),1E-6))</f>
        <v/>
      </c>
      <c r="U499">
        <f>IF($D$20=0,0,IFERROR(Q498-(((R498+R499)/2)*J499)-(IF(O498&gt;O499,$D$8*((O498^2-O499^2)/(2*$I$5)),$D$9*((O499^2-O498^2)/(2*$I$5)))+($D$10*(ABS(I499)/90)*(MAX(O498^2,O499^2)/(2*$I$5))))-Q499,0))</f>
        <v/>
      </c>
      <c r="V499">
        <f>IF($D$20=0,1,IFERROR(IF(ROUND(S499,3)=1,1,IF(AND(ABS(U499)&lt;$D$19,S499&gt;1),1,0)),0))</f>
        <v/>
      </c>
      <c r="W499">
        <f>IF($D$20=0,IFERROR(W500,MAX($D$16,POWER((ABS(K499)^2)/($I$5*MAX(F499,0.1)^2),1/3))),IF(IFERROR(AG500,0)=0,IFERROR(W500,MAX($D$16,POWER((ABS(K499)^2)/($I$5*MAX(F499,0.1)^2),1/3))),IF(OR(IFERROR(W499,0)=0,IFERROR(AD500,0)&gt;1),MAX($D$16,POWER((ABS(K499)^2)/($I$5*MAX(F499,0.1)^2),1/3)),IF(IFERROR(AF499,0)&gt;0,MAX($D$16,IFERROR(W499,0)+((IFERROR(AF499,0))*$D$18*IF((IFERROR(AD499,0))&lt;1,1,-1))),IF(IFERROR(AF499,0)&lt;0,IF(ABS((MAX($D$16,POWER((ABS(K499)^2)/($I$5*MAX(F499,0.1)^2),1/3)))-IFERROR(W499,0))&gt;$D$19,MAX($D$16,IF((MAX($D$16,POWER((ABS(K499)^2)/($I$5*MAX(F499,0.1)^2),1/3)))&gt;IFERROR(W499,0),MIN((MAX($D$16,POWER((ABS(K499)^2)/($I$5*MAX(F499,0.1)^2),1/3))),IFERROR(W499,0)+(MIN(ABS(IFERROR(AF499,0))*$D$18,ABS((MAX($D$16,POWER((ABS(K499)^2)/($I$5*MAX(F499,0.1)^2),1/3)))-IFERROR(W499,0))))),MAX((MAX($D$16,POWER((ABS(K499)^2)/($I$5*MAX(F499,0.1)^2),1/3))),IFERROR(W499,0)-(MIN(ABS(IFERROR(AF499,0))*$D$18,ABS((MAX($D$16,POWER((ABS(K499)^2)/($I$5*MAX(F499,0.1)^2),1/3)))-IFERROR(W499,0))))))),MAX($D$16,POWER((ABS(K499)^2)/($I$5*MAX(F499,0.1)^2),1/3))),MAX($D$16,IFERROR(W499,0)))))))</f>
        <v/>
      </c>
      <c r="X499">
        <f>((F499)+(G499)*(W499))*(W499)</f>
        <v/>
      </c>
      <c r="Y499">
        <f>(((F499)+(G499)*(W499))*(W499))/MAX((F499)+2*(W499)*SQRT(1+(G499)^2),1E-6)</f>
        <v/>
      </c>
      <c r="Z499">
        <f>ABS(K499)/MAX(((F499)+(G499)*(W499))*(W499),1E-6)</f>
        <v/>
      </c>
      <c r="AA499">
        <f>E499+W499</f>
        <v/>
      </c>
      <c r="AB499">
        <f>AA499+((ABS(K499)/MAX(((F499)+(G499)*(W499))*(W499),1E-6))^2)/(2*$I$5)</f>
        <v/>
      </c>
      <c r="AC499">
        <f>((ABS(K499)*$D$6)/(MAX(((F499)+(G499)*(W499))*(W499),1E-6)*MAX(((((F499)+(G499)*(W499))*(W499))/MAX((F499)+2*(W499)*SQRT(1+(G499)^2),1E-6))^(2/3),1E-6)))^2</f>
        <v/>
      </c>
      <c r="AD499">
        <f>ABS(ABS(K499)/MAX(((F499)+(G499)*(W499))*(W499),1E-6))/SQRT($I$5*MAX((((F499)+(G499)*(W499))*(W499))/MAX((F499)+2*(G499)*(W499),1E-6),1E-6))</f>
        <v/>
      </c>
      <c r="AE499">
        <f>((F499)*(W499)^2)/2+(G499)*(W499)^3/3+(ABS(K499)^2)/($I$5*MAX(((F499)+(G499)*(W499))*(W499),1E-6))</f>
        <v/>
      </c>
      <c r="AF499">
        <f>IF($D$20=0,0,IFERROR(AB500+(((AC499+AC500)/2)*J500)+(IF(Z499&gt;Z500,$D$8*((Z499^2-Z500^2)/(2*$I$5)),$D$9*((Z500^2-Z499^2)/(2*$I$5)))+($D$10*(ABS(I500)/90)*(MAX(Z499^2,Z500^2)/(2*$I$5))))-AB499,0))</f>
        <v/>
      </c>
      <c r="AG499">
        <f>IF($D$20=0,1,IFERROR(IF(ROUND(AD499,3)=1,1,IF(AND(ABS(AF499)&lt;$D$19,AD499&lt;1),1,0)),0))</f>
        <v/>
      </c>
      <c r="AH499">
        <f>IFERROR(IF(V32="Supercritical",MAX($D$16,IFERROR(L499,MAX($D$16,POWER((ABS(K499)^2)/($I$5*MAX(F499,0.1)^2),1/3)))),IF(V32="Subcritical",MAX($D$16,IFERROR(W499,MAX($D$16,POWER((ABS(K499)^2)/($I$5*MAX(F499,0.1)^2),1/3)))),IF(AND(IFERROR(V499,0)=1,IFERROR(AG499,0)=1),IF(IFERROR(T499,-1E99)&gt;=IFERROR(AE499,-1E99),MAX($D$16,IFERROR(L499,MAX($D$16,POWER((ABS(K499)^2)/($I$5*MAX(F499,0.1)^2),1/3)))),MAX($D$16,IFERROR(W499,MAX($D$16,POWER((ABS(K499)^2)/($I$5*MAX(F499,0.1)^2),1/3))))),IF(IFERROR(V499,0)=1,MAX($D$16,IFERROR(L499,MAX($D$16,POWER((ABS(K499)^2)/($I$5*MAX(F499,0.1)^2),1/3)))),IF(IFERROR(AG499,0)=1,MAX($D$16,IFERROR(W499,MAX($D$16,POWER((ABS(K499)^2)/($I$5*MAX(F499,0.1)^2),1/3)))),MAX($D$16,POWER((ABS(K499)^2)/($I$5*MAX(F499,0.1)^2),1/3))))))),MAX($D$16,POWER((ABS(K499)^2)/($I$5*MAX(F499,0.1)^2),1/3)))</f>
        <v/>
      </c>
      <c r="AI499">
        <f>E499+AH499</f>
        <v/>
      </c>
      <c r="AJ499">
        <f>AI499+((ABS(K499)/MAX(((F499)+(G499)*(AH499))*(AH499),1E-6))^2)/(2*$I$5)</f>
        <v/>
      </c>
      <c r="AM499" t="n">
        <v>0</v>
      </c>
      <c r="AN499" t="n">
        <v>0</v>
      </c>
      <c r="AO499">
        <f>AM499+AN499</f>
        <v/>
      </c>
      <c r="AP499">
        <f>AP498+AO499</f>
        <v/>
      </c>
      <c r="AQ499">
        <f>ABS(ABS(K499)/MAX(((F499)+(G499)*(AH499))*(AH499),1E-6))/SQRT($I$5*MAX((((F499)+(G499)*(AH499))*(AH499))/MAX((F499)+2*(G499)*(AH499),1E-6),1E-6))</f>
        <v/>
      </c>
      <c r="AR499">
        <f>IF(AQ499&lt;1,"Subcritical","Supercritical")</f>
        <v/>
      </c>
      <c r="AS499">
        <f>((ABS(K499)*$D$6)/(MAX(((F499)+(G499)*(AH499))*(AH499),1E-6)*MAX(((((F499)+(G499)*(AH499))*(AH499))/MAX((F499)+2*(AH499)*SQRT(1+(G499)^2),1E-6))^(2/3),1E-6)))^2</f>
        <v/>
      </c>
    </row>
    <row r="500">
      <c r="A500" t="n">
        <v>351</v>
      </c>
      <c r="B500" t="n">
        <v>349.895</v>
      </c>
      <c r="C500" t="n">
        <v>616275.5060000001</v>
      </c>
      <c r="D500" t="n">
        <v>3097608.794</v>
      </c>
      <c r="E500" t="n">
        <v>632.3869999999999</v>
      </c>
      <c r="F500" t="n">
        <v>5.2</v>
      </c>
      <c r="G500" t="n">
        <v>0</v>
      </c>
      <c r="H500" t="inlineStr">
        <is>
          <t>Normal</t>
        </is>
      </c>
      <c r="I500" t="n">
        <v>0.027</v>
      </c>
      <c r="J500">
        <f>B500-B499</f>
        <v/>
      </c>
      <c r="K500">
        <f>MAX(0,K499-AO499)</f>
        <v/>
      </c>
      <c r="L500">
        <f>IF($D$20=0,IFERROR(L499,MAX($D$16,POWER((ABS(K500)^2)/($I$5*MAX(F500,0.1)^2),1/3))),IF(IFERROR(V499,0)=0,IFERROR(L499,MAX($D$16,POWER((ABS(K500)^2)/($I$5*MAX(F500,0.1)^2),1/3))),IF(OR(IFERROR(L500,0)=0,IFERROR(S499,0)&lt;1,IFERROR(S500,0)&lt;1),MAX($D$16,POWER((ABS(K500)^2)/($I$5*MAX(F500,0.1)^2),1/3)),IF(IFERROR(U500,0)&gt;0,MAX($D$16,IFERROR(L500,0)+((IFERROR(U500,0))*$D$18*IF((IFERROR(S500,0))&lt;1,1,-1))),IF(IFERROR(U500,0)&lt;0,IF(ABS((MAX($D$16,POWER((ABS(K500)^2)/($I$5*MAX(F500,0.1)^2),1/3)))-IFERROR(L500,0))&gt;$D$19,MAX($D$16,IF((MAX($D$16,POWER((ABS(K500)^2)/($I$5*MAX(F500,0.1)^2),1/3)))&gt;IFERROR(L500,0),MIN((MAX($D$16,POWER((ABS(K500)^2)/($I$5*MAX(F500,0.1)^2),1/3))),IFERROR(L500,0)+(MIN(ABS(IFERROR(U500,0))*$D$18,ABS((MAX($D$16,POWER((ABS(K500)^2)/($I$5*MAX(F500,0.1)^2),1/3)))-IFERROR(L500,0))))),MAX((MAX($D$16,POWER((ABS(K500)^2)/($I$5*MAX(F500,0.1)^2),1/3))),IFERROR(L500,0)-(MIN(ABS(IFERROR(U500,0))*$D$18,ABS((MAX($D$16,POWER((ABS(K500)^2)/($I$5*MAX(F500,0.1)^2),1/3)))-IFERROR(L500,0))))))),MAX($D$16,POWER((ABS(K500)^2)/($I$5*MAX(F500,0.1)^2),1/3))),MAX($D$16,IFERROR(L500,0)))))))</f>
        <v/>
      </c>
      <c r="M500">
        <f>((F500)+(G500)*(L500))*(L500)</f>
        <v/>
      </c>
      <c r="N500">
        <f>(((F500)+(G500)*(L500))*(L500))/MAX((F500)+2*(L500)*SQRT(1+(G500)^2),1E-6)</f>
        <v/>
      </c>
      <c r="O500">
        <f>ABS(K500)/MAX(((F500)+(G500)*(L500))*(L500),1E-6)</f>
        <v/>
      </c>
      <c r="P500">
        <f>E500+L500</f>
        <v/>
      </c>
      <c r="Q500">
        <f>P500+((ABS(K500)/MAX(((F500)+(G500)*(L500))*(L500),1E-6))^2)/(2*$I$5)</f>
        <v/>
      </c>
      <c r="R500">
        <f>((ABS(K500)*$D$6)/(MAX(((F500)+(G500)*(L500))*(L500),1E-6)*MAX(((((F500)+(G500)*(L500))*(L500))/MAX((F500)+2*(L500)*SQRT(1+(G500)^2),1E-6))^(2/3),1E-6)))^2</f>
        <v/>
      </c>
      <c r="S500">
        <f>ABS(ABS(K500)/MAX(((F500)+(G500)*(L500))*(L500),1E-6))/SQRT($I$5*MAX((((F500)+(G500)*(L500))*(L500))/MAX((F500)+2*(G500)*(L500),1E-6),1E-6))</f>
        <v/>
      </c>
      <c r="T500">
        <f>((F500)*(L500)^2)/2+(G500)*(L500)^3/3+(ABS(K500)^2)/($I$5*MAX(((F500)+(G500)*(L500))*(L500),1E-6))</f>
        <v/>
      </c>
      <c r="U500">
        <f>IF($D$20=0,0,IFERROR(Q499-(((R499+R500)/2)*J500)-(IF(O499&gt;O500,$D$8*((O499^2-O500^2)/(2*$I$5)),$D$9*((O500^2-O499^2)/(2*$I$5)))+($D$10*(ABS(I500)/90)*(MAX(O499^2,O500^2)/(2*$I$5))))-Q500,0))</f>
        <v/>
      </c>
      <c r="V500">
        <f>IF($D$20=0,1,IFERROR(IF(ROUND(S500,3)=1,1,IF(AND(ABS(U500)&lt;$D$19,S500&gt;1),1,0)),0))</f>
        <v/>
      </c>
      <c r="W500">
        <f>IF($D$20=0,IFERROR(W501,MAX($D$16,POWER((ABS(K500)^2)/($I$5*MAX(F500,0.1)^2),1/3))),IF(IFERROR(AG501,0)=0,IFERROR(W501,MAX($D$16,POWER((ABS(K500)^2)/($I$5*MAX(F500,0.1)^2),1/3))),IF(OR(IFERROR(W500,0)=0,IFERROR(AD501,0)&gt;1),MAX($D$16,POWER((ABS(K500)^2)/($I$5*MAX(F500,0.1)^2),1/3)),IF(IFERROR(AF500,0)&gt;0,MAX($D$16,IFERROR(W500,0)+((IFERROR(AF500,0))*$D$18*IF((IFERROR(AD500,0))&lt;1,1,-1))),IF(IFERROR(AF500,0)&lt;0,IF(ABS((MAX($D$16,POWER((ABS(K500)^2)/($I$5*MAX(F500,0.1)^2),1/3)))-IFERROR(W500,0))&gt;$D$19,MAX($D$16,IF((MAX($D$16,POWER((ABS(K500)^2)/($I$5*MAX(F500,0.1)^2),1/3)))&gt;IFERROR(W500,0),MIN((MAX($D$16,POWER((ABS(K500)^2)/($I$5*MAX(F500,0.1)^2),1/3))),IFERROR(W500,0)+(MIN(ABS(IFERROR(AF500,0))*$D$18,ABS((MAX($D$16,POWER((ABS(K500)^2)/($I$5*MAX(F500,0.1)^2),1/3)))-IFERROR(W500,0))))),MAX((MAX($D$16,POWER((ABS(K500)^2)/($I$5*MAX(F500,0.1)^2),1/3))),IFERROR(W500,0)-(MIN(ABS(IFERROR(AF500,0))*$D$18,ABS((MAX($D$16,POWER((ABS(K500)^2)/($I$5*MAX(F500,0.1)^2),1/3)))-IFERROR(W500,0))))))),MAX($D$16,POWER((ABS(K500)^2)/($I$5*MAX(F500,0.1)^2),1/3))),MAX($D$16,IFERROR(W500,0)))))))</f>
        <v/>
      </c>
      <c r="X500">
        <f>((F500)+(G500)*(W500))*(W500)</f>
        <v/>
      </c>
      <c r="Y500">
        <f>(((F500)+(G500)*(W500))*(W500))/MAX((F500)+2*(W500)*SQRT(1+(G500)^2),1E-6)</f>
        <v/>
      </c>
      <c r="Z500">
        <f>ABS(K500)/MAX(((F500)+(G500)*(W500))*(W500),1E-6)</f>
        <v/>
      </c>
      <c r="AA500">
        <f>E500+W500</f>
        <v/>
      </c>
      <c r="AB500">
        <f>AA500+((ABS(K500)/MAX(((F500)+(G500)*(W500))*(W500),1E-6))^2)/(2*$I$5)</f>
        <v/>
      </c>
      <c r="AC500">
        <f>((ABS(K500)*$D$6)/(MAX(((F500)+(G500)*(W500))*(W500),1E-6)*MAX(((((F500)+(G500)*(W500))*(W500))/MAX((F500)+2*(W500)*SQRT(1+(G500)^2),1E-6))^(2/3),1E-6)))^2</f>
        <v/>
      </c>
      <c r="AD500">
        <f>ABS(ABS(K500)/MAX(((F500)+(G500)*(W500))*(W500),1E-6))/SQRT($I$5*MAX((((F500)+(G500)*(W500))*(W500))/MAX((F500)+2*(G500)*(W500),1E-6),1E-6))</f>
        <v/>
      </c>
      <c r="AE500">
        <f>((F500)*(W500)^2)/2+(G500)*(W500)^3/3+(ABS(K500)^2)/($I$5*MAX(((F500)+(G500)*(W500))*(W500),1E-6))</f>
        <v/>
      </c>
      <c r="AF500">
        <f>IF($D$20=0,0,IFERROR(AB501+(((AC500+AC501)/2)*J501)+(IF(Z500&gt;Z501,$D$8*((Z500^2-Z501^2)/(2*$I$5)),$D$9*((Z501^2-Z500^2)/(2*$I$5)))+($D$10*(ABS(I501)/90)*(MAX(Z500^2,Z501^2)/(2*$I$5))))-AB500,0))</f>
        <v/>
      </c>
      <c r="AG500">
        <f>IF($D$20=0,1,IFERROR(IF(ROUND(AD500,3)=1,1,IF(AND(ABS(AF500)&lt;$D$19,AD500&lt;1),1,0)),0))</f>
        <v/>
      </c>
      <c r="AH500">
        <f>IFERROR(IF(V32="Supercritical",MAX($D$16,IFERROR(L500,MAX($D$16,POWER((ABS(K500)^2)/($I$5*MAX(F500,0.1)^2),1/3)))),IF(V32="Subcritical",MAX($D$16,IFERROR(W500,MAX($D$16,POWER((ABS(K500)^2)/($I$5*MAX(F500,0.1)^2),1/3)))),IF(AND(IFERROR(V500,0)=1,IFERROR(AG500,0)=1),IF(IFERROR(T500,-1E99)&gt;=IFERROR(AE500,-1E99),MAX($D$16,IFERROR(L500,MAX($D$16,POWER((ABS(K500)^2)/($I$5*MAX(F500,0.1)^2),1/3)))),MAX($D$16,IFERROR(W500,MAX($D$16,POWER((ABS(K500)^2)/($I$5*MAX(F500,0.1)^2),1/3))))),IF(IFERROR(V500,0)=1,MAX($D$16,IFERROR(L500,MAX($D$16,POWER((ABS(K500)^2)/($I$5*MAX(F500,0.1)^2),1/3)))),IF(IFERROR(AG500,0)=1,MAX($D$16,IFERROR(W500,MAX($D$16,POWER((ABS(K500)^2)/($I$5*MAX(F500,0.1)^2),1/3)))),MAX($D$16,POWER((ABS(K500)^2)/($I$5*MAX(F500,0.1)^2),1/3))))))),MAX($D$16,POWER((ABS(K500)^2)/($I$5*MAX(F500,0.1)^2),1/3)))</f>
        <v/>
      </c>
      <c r="AI500">
        <f>E500+AH500</f>
        <v/>
      </c>
      <c r="AJ500">
        <f>AI500+((ABS(K500)/MAX(((F500)+(G500)*(AH500))*(AH500),1E-6))^2)/(2*$I$5)</f>
        <v/>
      </c>
      <c r="AM500" t="n">
        <v>0</v>
      </c>
      <c r="AN500" t="n">
        <v>0</v>
      </c>
      <c r="AO500">
        <f>AM500+AN500</f>
        <v/>
      </c>
      <c r="AP500">
        <f>AP499+AO500</f>
        <v/>
      </c>
      <c r="AQ500">
        <f>ABS(ABS(K500)/MAX(((F500)+(G500)*(AH500))*(AH500),1E-6))/SQRT($I$5*MAX((((F500)+(G500)*(AH500))*(AH500))/MAX((F500)+2*(G500)*(AH500),1E-6),1E-6))</f>
        <v/>
      </c>
      <c r="AR500">
        <f>IF(AQ500&lt;1,"Subcritical","Supercritical")</f>
        <v/>
      </c>
      <c r="AS500">
        <f>((ABS(K500)*$D$6)/(MAX(((F500)+(G500)*(AH500))*(AH500),1E-6)*MAX(((((F500)+(G500)*(AH500))*(AH500))/MAX((F500)+2*(AH500)*SQRT(1+(G500)^2),1E-6))^(2/3),1E-6)))^2</f>
        <v/>
      </c>
    </row>
    <row r="501">
      <c r="A501" t="n">
        <v>352</v>
      </c>
      <c r="B501" t="n">
        <v>350.895</v>
      </c>
      <c r="C501" t="n">
        <v>616275.032</v>
      </c>
      <c r="D501" t="n">
        <v>3097607.914</v>
      </c>
      <c r="E501" t="n">
        <v>632.3865</v>
      </c>
      <c r="F501" t="n">
        <v>5.2</v>
      </c>
      <c r="G501" t="n">
        <v>0</v>
      </c>
      <c r="H501" t="inlineStr">
        <is>
          <t>Normal</t>
        </is>
      </c>
      <c r="I501" t="n">
        <v>0.023</v>
      </c>
      <c r="J501">
        <f>B501-B500</f>
        <v/>
      </c>
      <c r="K501">
        <f>MAX(0,K500-AO500)</f>
        <v/>
      </c>
      <c r="L501">
        <f>IF($D$20=0,IFERROR(L500,MAX($D$16,POWER((ABS(K501)^2)/($I$5*MAX(F501,0.1)^2),1/3))),IF(IFERROR(V500,0)=0,IFERROR(L500,MAX($D$16,POWER((ABS(K501)^2)/($I$5*MAX(F501,0.1)^2),1/3))),IF(OR(IFERROR(L501,0)=0,IFERROR(S500,0)&lt;1,IFERROR(S501,0)&lt;1),MAX($D$16,POWER((ABS(K501)^2)/($I$5*MAX(F501,0.1)^2),1/3)),IF(IFERROR(U501,0)&gt;0,MAX($D$16,IFERROR(L501,0)+((IFERROR(U501,0))*$D$18*IF((IFERROR(S501,0))&lt;1,1,-1))),IF(IFERROR(U501,0)&lt;0,IF(ABS((MAX($D$16,POWER((ABS(K501)^2)/($I$5*MAX(F501,0.1)^2),1/3)))-IFERROR(L501,0))&gt;$D$19,MAX($D$16,IF((MAX($D$16,POWER((ABS(K501)^2)/($I$5*MAX(F501,0.1)^2),1/3)))&gt;IFERROR(L501,0),MIN((MAX($D$16,POWER((ABS(K501)^2)/($I$5*MAX(F501,0.1)^2),1/3))),IFERROR(L501,0)+(MIN(ABS(IFERROR(U501,0))*$D$18,ABS((MAX($D$16,POWER((ABS(K501)^2)/($I$5*MAX(F501,0.1)^2),1/3)))-IFERROR(L501,0))))),MAX((MAX($D$16,POWER((ABS(K501)^2)/($I$5*MAX(F501,0.1)^2),1/3))),IFERROR(L501,0)-(MIN(ABS(IFERROR(U501,0))*$D$18,ABS((MAX($D$16,POWER((ABS(K501)^2)/($I$5*MAX(F501,0.1)^2),1/3)))-IFERROR(L501,0))))))),MAX($D$16,POWER((ABS(K501)^2)/($I$5*MAX(F501,0.1)^2),1/3))),MAX($D$16,IFERROR(L501,0)))))))</f>
        <v/>
      </c>
      <c r="M501">
        <f>((F501)+(G501)*(L501))*(L501)</f>
        <v/>
      </c>
      <c r="N501">
        <f>(((F501)+(G501)*(L501))*(L501))/MAX((F501)+2*(L501)*SQRT(1+(G501)^2),1E-6)</f>
        <v/>
      </c>
      <c r="O501">
        <f>ABS(K501)/MAX(((F501)+(G501)*(L501))*(L501),1E-6)</f>
        <v/>
      </c>
      <c r="P501">
        <f>E501+L501</f>
        <v/>
      </c>
      <c r="Q501">
        <f>P501+((ABS(K501)/MAX(((F501)+(G501)*(L501))*(L501),1E-6))^2)/(2*$I$5)</f>
        <v/>
      </c>
      <c r="R501">
        <f>((ABS(K501)*$D$6)/(MAX(((F501)+(G501)*(L501))*(L501),1E-6)*MAX(((((F501)+(G501)*(L501))*(L501))/MAX((F501)+2*(L501)*SQRT(1+(G501)^2),1E-6))^(2/3),1E-6)))^2</f>
        <v/>
      </c>
      <c r="S501">
        <f>ABS(ABS(K501)/MAX(((F501)+(G501)*(L501))*(L501),1E-6))/SQRT($I$5*MAX((((F501)+(G501)*(L501))*(L501))/MAX((F501)+2*(G501)*(L501),1E-6),1E-6))</f>
        <v/>
      </c>
      <c r="T501">
        <f>((F501)*(L501)^2)/2+(G501)*(L501)^3/3+(ABS(K501)^2)/($I$5*MAX(((F501)+(G501)*(L501))*(L501),1E-6))</f>
        <v/>
      </c>
      <c r="U501">
        <f>IF($D$20=0,0,IFERROR(Q500-(((R500+R501)/2)*J501)-(IF(O500&gt;O501,$D$8*((O500^2-O501^2)/(2*$I$5)),$D$9*((O501^2-O500^2)/(2*$I$5)))+($D$10*(ABS(I501)/90)*(MAX(O500^2,O501^2)/(2*$I$5))))-Q501,0))</f>
        <v/>
      </c>
      <c r="V501">
        <f>IF($D$20=0,1,IFERROR(IF(ROUND(S501,3)=1,1,IF(AND(ABS(U501)&lt;$D$19,S501&gt;1),1,0)),0))</f>
        <v/>
      </c>
      <c r="W501">
        <f>IF($D$20=0,IFERROR(W502,MAX($D$16,POWER((ABS(K501)^2)/($I$5*MAX(F501,0.1)^2),1/3))),IF(IFERROR(AG502,0)=0,IFERROR(W502,MAX($D$16,POWER((ABS(K501)^2)/($I$5*MAX(F501,0.1)^2),1/3))),IF(OR(IFERROR(W501,0)=0,IFERROR(AD502,0)&gt;1),MAX($D$16,POWER((ABS(K501)^2)/($I$5*MAX(F501,0.1)^2),1/3)),IF(IFERROR(AF501,0)&gt;0,MAX($D$16,IFERROR(W501,0)+((IFERROR(AF501,0))*$D$18*IF((IFERROR(AD501,0))&lt;1,1,-1))),IF(IFERROR(AF501,0)&lt;0,IF(ABS((MAX($D$16,POWER((ABS(K501)^2)/($I$5*MAX(F501,0.1)^2),1/3)))-IFERROR(W501,0))&gt;$D$19,MAX($D$16,IF((MAX($D$16,POWER((ABS(K501)^2)/($I$5*MAX(F501,0.1)^2),1/3)))&gt;IFERROR(W501,0),MIN((MAX($D$16,POWER((ABS(K501)^2)/($I$5*MAX(F501,0.1)^2),1/3))),IFERROR(W501,0)+(MIN(ABS(IFERROR(AF501,0))*$D$18,ABS((MAX($D$16,POWER((ABS(K501)^2)/($I$5*MAX(F501,0.1)^2),1/3)))-IFERROR(W501,0))))),MAX((MAX($D$16,POWER((ABS(K501)^2)/($I$5*MAX(F501,0.1)^2),1/3))),IFERROR(W501,0)-(MIN(ABS(IFERROR(AF501,0))*$D$18,ABS((MAX($D$16,POWER((ABS(K501)^2)/($I$5*MAX(F501,0.1)^2),1/3)))-IFERROR(W501,0))))))),MAX($D$16,POWER((ABS(K501)^2)/($I$5*MAX(F501,0.1)^2),1/3))),MAX($D$16,IFERROR(W501,0)))))))</f>
        <v/>
      </c>
      <c r="X501">
        <f>((F501)+(G501)*(W501))*(W501)</f>
        <v/>
      </c>
      <c r="Y501">
        <f>(((F501)+(G501)*(W501))*(W501))/MAX((F501)+2*(W501)*SQRT(1+(G501)^2),1E-6)</f>
        <v/>
      </c>
      <c r="Z501">
        <f>ABS(K501)/MAX(((F501)+(G501)*(W501))*(W501),1E-6)</f>
        <v/>
      </c>
      <c r="AA501">
        <f>E501+W501</f>
        <v/>
      </c>
      <c r="AB501">
        <f>AA501+((ABS(K501)/MAX(((F501)+(G501)*(W501))*(W501),1E-6))^2)/(2*$I$5)</f>
        <v/>
      </c>
      <c r="AC501">
        <f>((ABS(K501)*$D$6)/(MAX(((F501)+(G501)*(W501))*(W501),1E-6)*MAX(((((F501)+(G501)*(W501))*(W501))/MAX((F501)+2*(W501)*SQRT(1+(G501)^2),1E-6))^(2/3),1E-6)))^2</f>
        <v/>
      </c>
      <c r="AD501">
        <f>ABS(ABS(K501)/MAX(((F501)+(G501)*(W501))*(W501),1E-6))/SQRT($I$5*MAX((((F501)+(G501)*(W501))*(W501))/MAX((F501)+2*(G501)*(W501),1E-6),1E-6))</f>
        <v/>
      </c>
      <c r="AE501">
        <f>((F501)*(W501)^2)/2+(G501)*(W501)^3/3+(ABS(K501)^2)/($I$5*MAX(((F501)+(G501)*(W501))*(W501),1E-6))</f>
        <v/>
      </c>
      <c r="AF501">
        <f>IF($D$20=0,0,IFERROR(AB502+(((AC501+AC502)/2)*J502)+(IF(Z501&gt;Z502,$D$8*((Z501^2-Z502^2)/(2*$I$5)),$D$9*((Z502^2-Z501^2)/(2*$I$5)))+($D$10*(ABS(I502)/90)*(MAX(Z501^2,Z502^2)/(2*$I$5))))-AB501,0))</f>
        <v/>
      </c>
      <c r="AG501">
        <f>IF($D$20=0,1,IFERROR(IF(ROUND(AD501,3)=1,1,IF(AND(ABS(AF501)&lt;$D$19,AD501&lt;1),1,0)),0))</f>
        <v/>
      </c>
      <c r="AH501">
        <f>IFERROR(IF(V32="Supercritical",MAX($D$16,IFERROR(L501,MAX($D$16,POWER((ABS(K501)^2)/($I$5*MAX(F501,0.1)^2),1/3)))),IF(V32="Subcritical",MAX($D$16,IFERROR(W501,MAX($D$16,POWER((ABS(K501)^2)/($I$5*MAX(F501,0.1)^2),1/3)))),IF(AND(IFERROR(V501,0)=1,IFERROR(AG501,0)=1),IF(IFERROR(T501,-1E99)&gt;=IFERROR(AE501,-1E99),MAX($D$16,IFERROR(L501,MAX($D$16,POWER((ABS(K501)^2)/($I$5*MAX(F501,0.1)^2),1/3)))),MAX($D$16,IFERROR(W501,MAX($D$16,POWER((ABS(K501)^2)/($I$5*MAX(F501,0.1)^2),1/3))))),IF(IFERROR(V501,0)=1,MAX($D$16,IFERROR(L501,MAX($D$16,POWER((ABS(K501)^2)/($I$5*MAX(F501,0.1)^2),1/3)))),IF(IFERROR(AG501,0)=1,MAX($D$16,IFERROR(W501,MAX($D$16,POWER((ABS(K501)^2)/($I$5*MAX(F501,0.1)^2),1/3)))),MAX($D$16,POWER((ABS(K501)^2)/($I$5*MAX(F501,0.1)^2),1/3))))))),MAX($D$16,POWER((ABS(K501)^2)/($I$5*MAX(F501,0.1)^2),1/3)))</f>
        <v/>
      </c>
      <c r="AI501">
        <f>E501+AH501</f>
        <v/>
      </c>
      <c r="AJ501">
        <f>AI501+((ABS(K501)/MAX(((F501)+(G501)*(AH501))*(AH501),1E-6))^2)/(2*$I$5)</f>
        <v/>
      </c>
      <c r="AM501" t="n">
        <v>0</v>
      </c>
      <c r="AN501" t="n">
        <v>0</v>
      </c>
      <c r="AO501">
        <f>AM501+AN501</f>
        <v/>
      </c>
      <c r="AP501">
        <f>AP500+AO501</f>
        <v/>
      </c>
      <c r="AQ501">
        <f>ABS(ABS(K501)/MAX(((F501)+(G501)*(AH501))*(AH501),1E-6))/SQRT($I$5*MAX((((F501)+(G501)*(AH501))*(AH501))/MAX((F501)+2*(G501)*(AH501),1E-6),1E-6))</f>
        <v/>
      </c>
      <c r="AR501">
        <f>IF(AQ501&lt;1,"Subcritical","Supercritical")</f>
        <v/>
      </c>
      <c r="AS501">
        <f>((ABS(K501)*$D$6)/(MAX(((F501)+(G501)*(AH501))*(AH501),1E-6)*MAX(((((F501)+(G501)*(AH501))*(AH501))/MAX((F501)+2*(AH501)*SQRT(1+(G501)^2),1E-6))^(2/3),1E-6)))^2</f>
        <v/>
      </c>
    </row>
    <row r="502">
      <c r="A502" t="n">
        <v>353</v>
      </c>
      <c r="B502" t="n">
        <v>351.896</v>
      </c>
      <c r="C502" t="n">
        <v>616274.557</v>
      </c>
      <c r="D502" t="n">
        <v>3097607.033</v>
      </c>
      <c r="E502" t="n">
        <v>632.386</v>
      </c>
      <c r="F502" t="n">
        <v>5.2</v>
      </c>
      <c r="G502" t="n">
        <v>0</v>
      </c>
      <c r="H502" t="inlineStr">
        <is>
          <t>Normal</t>
        </is>
      </c>
      <c r="I502" t="n">
        <v>0.023</v>
      </c>
      <c r="J502">
        <f>B502-B501</f>
        <v/>
      </c>
      <c r="K502">
        <f>MAX(0,K501-AO501)</f>
        <v/>
      </c>
      <c r="L502">
        <f>IF($D$20=0,IFERROR(L501,MAX($D$16,POWER((ABS(K502)^2)/($I$5*MAX(F502,0.1)^2),1/3))),IF(IFERROR(V501,0)=0,IFERROR(L501,MAX($D$16,POWER((ABS(K502)^2)/($I$5*MAX(F502,0.1)^2),1/3))),IF(OR(IFERROR(L502,0)=0,IFERROR(S501,0)&lt;1,IFERROR(S502,0)&lt;1),MAX($D$16,POWER((ABS(K502)^2)/($I$5*MAX(F502,0.1)^2),1/3)),IF(IFERROR(U502,0)&gt;0,MAX($D$16,IFERROR(L502,0)+((IFERROR(U502,0))*$D$18*IF((IFERROR(S502,0))&lt;1,1,-1))),IF(IFERROR(U502,0)&lt;0,IF(ABS((MAX($D$16,POWER((ABS(K502)^2)/($I$5*MAX(F502,0.1)^2),1/3)))-IFERROR(L502,0))&gt;$D$19,MAX($D$16,IF((MAX($D$16,POWER((ABS(K502)^2)/($I$5*MAX(F502,0.1)^2),1/3)))&gt;IFERROR(L502,0),MIN((MAX($D$16,POWER((ABS(K502)^2)/($I$5*MAX(F502,0.1)^2),1/3))),IFERROR(L502,0)+(MIN(ABS(IFERROR(U502,0))*$D$18,ABS((MAX($D$16,POWER((ABS(K502)^2)/($I$5*MAX(F502,0.1)^2),1/3)))-IFERROR(L502,0))))),MAX((MAX($D$16,POWER((ABS(K502)^2)/($I$5*MAX(F502,0.1)^2),1/3))),IFERROR(L502,0)-(MIN(ABS(IFERROR(U502,0))*$D$18,ABS((MAX($D$16,POWER((ABS(K502)^2)/($I$5*MAX(F502,0.1)^2),1/3)))-IFERROR(L502,0))))))),MAX($D$16,POWER((ABS(K502)^2)/($I$5*MAX(F502,0.1)^2),1/3))),MAX($D$16,IFERROR(L502,0)))))))</f>
        <v/>
      </c>
      <c r="M502">
        <f>((F502)+(G502)*(L502))*(L502)</f>
        <v/>
      </c>
      <c r="N502">
        <f>(((F502)+(G502)*(L502))*(L502))/MAX((F502)+2*(L502)*SQRT(1+(G502)^2),1E-6)</f>
        <v/>
      </c>
      <c r="O502">
        <f>ABS(K502)/MAX(((F502)+(G502)*(L502))*(L502),1E-6)</f>
        <v/>
      </c>
      <c r="P502">
        <f>E502+L502</f>
        <v/>
      </c>
      <c r="Q502">
        <f>P502+((ABS(K502)/MAX(((F502)+(G502)*(L502))*(L502),1E-6))^2)/(2*$I$5)</f>
        <v/>
      </c>
      <c r="R502">
        <f>((ABS(K502)*$D$6)/(MAX(((F502)+(G502)*(L502))*(L502),1E-6)*MAX(((((F502)+(G502)*(L502))*(L502))/MAX((F502)+2*(L502)*SQRT(1+(G502)^2),1E-6))^(2/3),1E-6)))^2</f>
        <v/>
      </c>
      <c r="S502">
        <f>ABS(ABS(K502)/MAX(((F502)+(G502)*(L502))*(L502),1E-6))/SQRT($I$5*MAX((((F502)+(G502)*(L502))*(L502))/MAX((F502)+2*(G502)*(L502),1E-6),1E-6))</f>
        <v/>
      </c>
      <c r="T502">
        <f>((F502)*(L502)^2)/2+(G502)*(L502)^3/3+(ABS(K502)^2)/($I$5*MAX(((F502)+(G502)*(L502))*(L502),1E-6))</f>
        <v/>
      </c>
      <c r="U502">
        <f>IF($D$20=0,0,IFERROR(Q501-(((R501+R502)/2)*J502)-(IF(O501&gt;O502,$D$8*((O501^2-O502^2)/(2*$I$5)),$D$9*((O502^2-O501^2)/(2*$I$5)))+($D$10*(ABS(I502)/90)*(MAX(O501^2,O502^2)/(2*$I$5))))-Q502,0))</f>
        <v/>
      </c>
      <c r="V502">
        <f>IF($D$20=0,1,IFERROR(IF(ROUND(S502,3)=1,1,IF(AND(ABS(U502)&lt;$D$19,S502&gt;1),1,0)),0))</f>
        <v/>
      </c>
      <c r="W502">
        <f>IF($D$20=0,IFERROR(W503,MAX($D$16,POWER((ABS(K502)^2)/($I$5*MAX(F502,0.1)^2),1/3))),IF(IFERROR(AG503,0)=0,IFERROR(W503,MAX($D$16,POWER((ABS(K502)^2)/($I$5*MAX(F502,0.1)^2),1/3))),IF(OR(IFERROR(W502,0)=0,IFERROR(AD503,0)&gt;1),MAX($D$16,POWER((ABS(K502)^2)/($I$5*MAX(F502,0.1)^2),1/3)),IF(IFERROR(AF502,0)&gt;0,MAX($D$16,IFERROR(W502,0)+((IFERROR(AF502,0))*$D$18*IF((IFERROR(AD502,0))&lt;1,1,-1))),IF(IFERROR(AF502,0)&lt;0,IF(ABS((MAX($D$16,POWER((ABS(K502)^2)/($I$5*MAX(F502,0.1)^2),1/3)))-IFERROR(W502,0))&gt;$D$19,MAX($D$16,IF((MAX($D$16,POWER((ABS(K502)^2)/($I$5*MAX(F502,0.1)^2),1/3)))&gt;IFERROR(W502,0),MIN((MAX($D$16,POWER((ABS(K502)^2)/($I$5*MAX(F502,0.1)^2),1/3))),IFERROR(W502,0)+(MIN(ABS(IFERROR(AF502,0))*$D$18,ABS((MAX($D$16,POWER((ABS(K502)^2)/($I$5*MAX(F502,0.1)^2),1/3)))-IFERROR(W502,0))))),MAX((MAX($D$16,POWER((ABS(K502)^2)/($I$5*MAX(F502,0.1)^2),1/3))),IFERROR(W502,0)-(MIN(ABS(IFERROR(AF502,0))*$D$18,ABS((MAX($D$16,POWER((ABS(K502)^2)/($I$5*MAX(F502,0.1)^2),1/3)))-IFERROR(W502,0))))))),MAX($D$16,POWER((ABS(K502)^2)/($I$5*MAX(F502,0.1)^2),1/3))),MAX($D$16,IFERROR(W502,0)))))))</f>
        <v/>
      </c>
      <c r="X502">
        <f>((F502)+(G502)*(W502))*(W502)</f>
        <v/>
      </c>
      <c r="Y502">
        <f>(((F502)+(G502)*(W502))*(W502))/MAX((F502)+2*(W502)*SQRT(1+(G502)^2),1E-6)</f>
        <v/>
      </c>
      <c r="Z502">
        <f>ABS(K502)/MAX(((F502)+(G502)*(W502))*(W502),1E-6)</f>
        <v/>
      </c>
      <c r="AA502">
        <f>E502+W502</f>
        <v/>
      </c>
      <c r="AB502">
        <f>AA502+((ABS(K502)/MAX(((F502)+(G502)*(W502))*(W502),1E-6))^2)/(2*$I$5)</f>
        <v/>
      </c>
      <c r="AC502">
        <f>((ABS(K502)*$D$6)/(MAX(((F502)+(G502)*(W502))*(W502),1E-6)*MAX(((((F502)+(G502)*(W502))*(W502))/MAX((F502)+2*(W502)*SQRT(1+(G502)^2),1E-6))^(2/3),1E-6)))^2</f>
        <v/>
      </c>
      <c r="AD502">
        <f>ABS(ABS(K502)/MAX(((F502)+(G502)*(W502))*(W502),1E-6))/SQRT($I$5*MAX((((F502)+(G502)*(W502))*(W502))/MAX((F502)+2*(G502)*(W502),1E-6),1E-6))</f>
        <v/>
      </c>
      <c r="AE502">
        <f>((F502)*(W502)^2)/2+(G502)*(W502)^3/3+(ABS(K502)^2)/($I$5*MAX(((F502)+(G502)*(W502))*(W502),1E-6))</f>
        <v/>
      </c>
      <c r="AF502">
        <f>IF($D$20=0,0,IFERROR(AB503+(((AC502+AC503)/2)*J503)+(IF(Z502&gt;Z503,$D$8*((Z502^2-Z503^2)/(2*$I$5)),$D$9*((Z503^2-Z502^2)/(2*$I$5)))+($D$10*(ABS(I503)/90)*(MAX(Z502^2,Z503^2)/(2*$I$5))))-AB502,0))</f>
        <v/>
      </c>
      <c r="AG502">
        <f>IF($D$20=0,1,IFERROR(IF(ROUND(AD502,3)=1,1,IF(AND(ABS(AF502)&lt;$D$19,AD502&lt;1),1,0)),0))</f>
        <v/>
      </c>
      <c r="AH502">
        <f>IFERROR(IF(V32="Supercritical",MAX($D$16,IFERROR(L502,MAX($D$16,POWER((ABS(K502)^2)/($I$5*MAX(F502,0.1)^2),1/3)))),IF(V32="Subcritical",MAX($D$16,IFERROR(W502,MAX($D$16,POWER((ABS(K502)^2)/($I$5*MAX(F502,0.1)^2),1/3)))),IF(AND(IFERROR(V502,0)=1,IFERROR(AG502,0)=1),IF(IFERROR(T502,-1E99)&gt;=IFERROR(AE502,-1E99),MAX($D$16,IFERROR(L502,MAX($D$16,POWER((ABS(K502)^2)/($I$5*MAX(F502,0.1)^2),1/3)))),MAX($D$16,IFERROR(W502,MAX($D$16,POWER((ABS(K502)^2)/($I$5*MAX(F502,0.1)^2),1/3))))),IF(IFERROR(V502,0)=1,MAX($D$16,IFERROR(L502,MAX($D$16,POWER((ABS(K502)^2)/($I$5*MAX(F502,0.1)^2),1/3)))),IF(IFERROR(AG502,0)=1,MAX($D$16,IFERROR(W502,MAX($D$16,POWER((ABS(K502)^2)/($I$5*MAX(F502,0.1)^2),1/3)))),MAX($D$16,POWER((ABS(K502)^2)/($I$5*MAX(F502,0.1)^2),1/3))))))),MAX($D$16,POWER((ABS(K502)^2)/($I$5*MAX(F502,0.1)^2),1/3)))</f>
        <v/>
      </c>
      <c r="AI502">
        <f>E502+AH502</f>
        <v/>
      </c>
      <c r="AJ502">
        <f>AI502+((ABS(K502)/MAX(((F502)+(G502)*(AH502))*(AH502),1E-6))^2)/(2*$I$5)</f>
        <v/>
      </c>
      <c r="AM502" t="n">
        <v>0</v>
      </c>
      <c r="AN502" t="n">
        <v>0</v>
      </c>
      <c r="AO502">
        <f>AM502+AN502</f>
        <v/>
      </c>
      <c r="AP502">
        <f>AP501+AO502</f>
        <v/>
      </c>
      <c r="AQ502">
        <f>ABS(ABS(K502)/MAX(((F502)+(G502)*(AH502))*(AH502),1E-6))/SQRT($I$5*MAX((((F502)+(G502)*(AH502))*(AH502))/MAX((F502)+2*(G502)*(AH502),1E-6),1E-6))</f>
        <v/>
      </c>
      <c r="AR502">
        <f>IF(AQ502&lt;1,"Subcritical","Supercritical")</f>
        <v/>
      </c>
      <c r="AS502">
        <f>((ABS(K502)*$D$6)/(MAX(((F502)+(G502)*(AH502))*(AH502),1E-6)*MAX(((((F502)+(G502)*(AH502))*(AH502))/MAX((F502)+2*(AH502)*SQRT(1+(G502)^2),1E-6))^(2/3),1E-6)))^2</f>
        <v/>
      </c>
    </row>
    <row r="503">
      <c r="A503" t="n">
        <v>354</v>
      </c>
      <c r="B503" t="n">
        <v>352.895</v>
      </c>
      <c r="C503" t="n">
        <v>616274.083</v>
      </c>
      <c r="D503" t="n">
        <v>3097606.153</v>
      </c>
      <c r="E503" t="n">
        <v>632.3855</v>
      </c>
      <c r="F503" t="n">
        <v>5.2</v>
      </c>
      <c r="G503" t="n">
        <v>0</v>
      </c>
      <c r="H503" t="inlineStr">
        <is>
          <t>Normal</t>
        </is>
      </c>
      <c r="I503" t="n">
        <v>0</v>
      </c>
      <c r="J503">
        <f>B503-B502</f>
        <v/>
      </c>
      <c r="K503">
        <f>MAX(0,K502-AO502)</f>
        <v/>
      </c>
      <c r="L503">
        <f>IF($D$20=0,IFERROR(L502,MAX($D$16,POWER((ABS(K503)^2)/($I$5*MAX(F503,0.1)^2),1/3))),IF(IFERROR(V502,0)=0,IFERROR(L502,MAX($D$16,POWER((ABS(K503)^2)/($I$5*MAX(F503,0.1)^2),1/3))),IF(OR(IFERROR(L503,0)=0,IFERROR(S502,0)&lt;1,IFERROR(S503,0)&lt;1),MAX($D$16,POWER((ABS(K503)^2)/($I$5*MAX(F503,0.1)^2),1/3)),IF(IFERROR(U503,0)&gt;0,MAX($D$16,IFERROR(L503,0)+((IFERROR(U503,0))*$D$18*IF((IFERROR(S503,0))&lt;1,1,-1))),IF(IFERROR(U503,0)&lt;0,IF(ABS((MAX($D$16,POWER((ABS(K503)^2)/($I$5*MAX(F503,0.1)^2),1/3)))-IFERROR(L503,0))&gt;$D$19,MAX($D$16,IF((MAX($D$16,POWER((ABS(K503)^2)/($I$5*MAX(F503,0.1)^2),1/3)))&gt;IFERROR(L503,0),MIN((MAX($D$16,POWER((ABS(K503)^2)/($I$5*MAX(F503,0.1)^2),1/3))),IFERROR(L503,0)+(MIN(ABS(IFERROR(U503,0))*$D$18,ABS((MAX($D$16,POWER((ABS(K503)^2)/($I$5*MAX(F503,0.1)^2),1/3)))-IFERROR(L503,0))))),MAX((MAX($D$16,POWER((ABS(K503)^2)/($I$5*MAX(F503,0.1)^2),1/3))),IFERROR(L503,0)-(MIN(ABS(IFERROR(U503,0))*$D$18,ABS((MAX($D$16,POWER((ABS(K503)^2)/($I$5*MAX(F503,0.1)^2),1/3)))-IFERROR(L503,0))))))),MAX($D$16,POWER((ABS(K503)^2)/($I$5*MAX(F503,0.1)^2),1/3))),MAX($D$16,IFERROR(L503,0)))))))</f>
        <v/>
      </c>
      <c r="M503">
        <f>((F503)+(G503)*(L503))*(L503)</f>
        <v/>
      </c>
      <c r="N503">
        <f>(((F503)+(G503)*(L503))*(L503))/MAX((F503)+2*(L503)*SQRT(1+(G503)^2),1E-6)</f>
        <v/>
      </c>
      <c r="O503">
        <f>ABS(K503)/MAX(((F503)+(G503)*(L503))*(L503),1E-6)</f>
        <v/>
      </c>
      <c r="P503">
        <f>E503+L503</f>
        <v/>
      </c>
      <c r="Q503">
        <f>P503+((ABS(K503)/MAX(((F503)+(G503)*(L503))*(L503),1E-6))^2)/(2*$I$5)</f>
        <v/>
      </c>
      <c r="R503">
        <f>((ABS(K503)*$D$6)/(MAX(((F503)+(G503)*(L503))*(L503),1E-6)*MAX(((((F503)+(G503)*(L503))*(L503))/MAX((F503)+2*(L503)*SQRT(1+(G503)^2),1E-6))^(2/3),1E-6)))^2</f>
        <v/>
      </c>
      <c r="S503">
        <f>ABS(ABS(K503)/MAX(((F503)+(G503)*(L503))*(L503),1E-6))/SQRT($I$5*MAX((((F503)+(G503)*(L503))*(L503))/MAX((F503)+2*(G503)*(L503),1E-6),1E-6))</f>
        <v/>
      </c>
      <c r="T503">
        <f>((F503)*(L503)^2)/2+(G503)*(L503)^3/3+(ABS(K503)^2)/($I$5*MAX(((F503)+(G503)*(L503))*(L503),1E-6))</f>
        <v/>
      </c>
      <c r="U503">
        <f>IF($D$20=0,0,IFERROR(Q502-(((R502+R503)/2)*J503)-(IF(O502&gt;O503,$D$8*((O502^2-O503^2)/(2*$I$5)),$D$9*((O503^2-O502^2)/(2*$I$5)))+($D$10*(ABS(I503)/90)*(MAX(O502^2,O503^2)/(2*$I$5))))-Q503,0))</f>
        <v/>
      </c>
      <c r="V503">
        <f>IF($D$20=0,1,IFERROR(IF(ROUND(S503,3)=1,1,IF(AND(ABS(U503)&lt;$D$19,S503&gt;1),1,0)),0))</f>
        <v/>
      </c>
      <c r="W503">
        <f>IF($D$20=0,IFERROR(W504,MAX($D$16,POWER((ABS(K503)^2)/($I$5*MAX(F503,0.1)^2),1/3))),IF(IFERROR(AG504,0)=0,IFERROR(W504,MAX($D$16,POWER((ABS(K503)^2)/($I$5*MAX(F503,0.1)^2),1/3))),IF(OR(IFERROR(W503,0)=0,IFERROR(AD504,0)&gt;1),MAX($D$16,POWER((ABS(K503)^2)/($I$5*MAX(F503,0.1)^2),1/3)),IF(IFERROR(AF503,0)&gt;0,MAX($D$16,IFERROR(W503,0)+((IFERROR(AF503,0))*$D$18*IF((IFERROR(AD503,0))&lt;1,1,-1))),IF(IFERROR(AF503,0)&lt;0,IF(ABS((MAX($D$16,POWER((ABS(K503)^2)/($I$5*MAX(F503,0.1)^2),1/3)))-IFERROR(W503,0))&gt;$D$19,MAX($D$16,IF((MAX($D$16,POWER((ABS(K503)^2)/($I$5*MAX(F503,0.1)^2),1/3)))&gt;IFERROR(W503,0),MIN((MAX($D$16,POWER((ABS(K503)^2)/($I$5*MAX(F503,0.1)^2),1/3))),IFERROR(W503,0)+(MIN(ABS(IFERROR(AF503,0))*$D$18,ABS((MAX($D$16,POWER((ABS(K503)^2)/($I$5*MAX(F503,0.1)^2),1/3)))-IFERROR(W503,0))))),MAX((MAX($D$16,POWER((ABS(K503)^2)/($I$5*MAX(F503,0.1)^2),1/3))),IFERROR(W503,0)-(MIN(ABS(IFERROR(AF503,0))*$D$18,ABS((MAX($D$16,POWER((ABS(K503)^2)/($I$5*MAX(F503,0.1)^2),1/3)))-IFERROR(W503,0))))))),MAX($D$16,POWER((ABS(K503)^2)/($I$5*MAX(F503,0.1)^2),1/3))),MAX($D$16,IFERROR(W503,0)))))))</f>
        <v/>
      </c>
      <c r="X503">
        <f>((F503)+(G503)*(W503))*(W503)</f>
        <v/>
      </c>
      <c r="Y503">
        <f>(((F503)+(G503)*(W503))*(W503))/MAX((F503)+2*(W503)*SQRT(1+(G503)^2),1E-6)</f>
        <v/>
      </c>
      <c r="Z503">
        <f>ABS(K503)/MAX(((F503)+(G503)*(W503))*(W503),1E-6)</f>
        <v/>
      </c>
      <c r="AA503">
        <f>E503+W503</f>
        <v/>
      </c>
      <c r="AB503">
        <f>AA503+((ABS(K503)/MAX(((F503)+(G503)*(W503))*(W503),1E-6))^2)/(2*$I$5)</f>
        <v/>
      </c>
      <c r="AC503">
        <f>((ABS(K503)*$D$6)/(MAX(((F503)+(G503)*(W503))*(W503),1E-6)*MAX(((((F503)+(G503)*(W503))*(W503))/MAX((F503)+2*(W503)*SQRT(1+(G503)^2),1E-6))^(2/3),1E-6)))^2</f>
        <v/>
      </c>
      <c r="AD503">
        <f>ABS(ABS(K503)/MAX(((F503)+(G503)*(W503))*(W503),1E-6))/SQRT($I$5*MAX((((F503)+(G503)*(W503))*(W503))/MAX((F503)+2*(G503)*(W503),1E-6),1E-6))</f>
        <v/>
      </c>
      <c r="AE503">
        <f>((F503)*(W503)^2)/2+(G503)*(W503)^3/3+(ABS(K503)^2)/($I$5*MAX(((F503)+(G503)*(W503))*(W503),1E-6))</f>
        <v/>
      </c>
      <c r="AF503">
        <f>IF($D$20=0,0,IFERROR(AB504+(((AC503+AC504)/2)*J504)+(IF(Z503&gt;Z504,$D$8*((Z503^2-Z504^2)/(2*$I$5)),$D$9*((Z504^2-Z503^2)/(2*$I$5)))+($D$10*(ABS(I504)/90)*(MAX(Z503^2,Z504^2)/(2*$I$5))))-AB503,0))</f>
        <v/>
      </c>
      <c r="AG503">
        <f>IF($D$20=0,1,IFERROR(IF(ROUND(AD503,3)=1,1,IF(AND(ABS(AF503)&lt;$D$19,AD503&lt;1),1,0)),0))</f>
        <v/>
      </c>
      <c r="AH503">
        <f>IFERROR(IF(V32="Supercritical",MAX($D$16,IFERROR(L503,MAX($D$16,POWER((ABS(K503)^2)/($I$5*MAX(F503,0.1)^2),1/3)))),IF(V32="Subcritical",MAX($D$16,IFERROR(W503,MAX($D$16,POWER((ABS(K503)^2)/($I$5*MAX(F503,0.1)^2),1/3)))),IF(AND(IFERROR(V503,0)=1,IFERROR(AG503,0)=1),IF(IFERROR(T503,-1E99)&gt;=IFERROR(AE503,-1E99),MAX($D$16,IFERROR(L503,MAX($D$16,POWER((ABS(K503)^2)/($I$5*MAX(F503,0.1)^2),1/3)))),MAX($D$16,IFERROR(W503,MAX($D$16,POWER((ABS(K503)^2)/($I$5*MAX(F503,0.1)^2),1/3))))),IF(IFERROR(V503,0)=1,MAX($D$16,IFERROR(L503,MAX($D$16,POWER((ABS(K503)^2)/($I$5*MAX(F503,0.1)^2),1/3)))),IF(IFERROR(AG503,0)=1,MAX($D$16,IFERROR(W503,MAX($D$16,POWER((ABS(K503)^2)/($I$5*MAX(F503,0.1)^2),1/3)))),MAX($D$16,POWER((ABS(K503)^2)/($I$5*MAX(F503,0.1)^2),1/3))))))),MAX($D$16,POWER((ABS(K503)^2)/($I$5*MAX(F503,0.1)^2),1/3)))</f>
        <v/>
      </c>
      <c r="AI503">
        <f>E503+AH503</f>
        <v/>
      </c>
      <c r="AJ503">
        <f>AI503+((ABS(K503)/MAX(((F503)+(G503)*(AH503))*(AH503),1E-6))^2)/(2*$I$5)</f>
        <v/>
      </c>
      <c r="AM503" t="n">
        <v>0</v>
      </c>
      <c r="AN503" t="n">
        <v>0</v>
      </c>
      <c r="AO503">
        <f>AM503+AN503</f>
        <v/>
      </c>
      <c r="AP503">
        <f>AP502+AO503</f>
        <v/>
      </c>
      <c r="AQ503">
        <f>ABS(ABS(K503)/MAX(((F503)+(G503)*(AH503))*(AH503),1E-6))/SQRT($I$5*MAX((((F503)+(G503)*(AH503))*(AH503))/MAX((F503)+2*(G503)*(AH503),1E-6),1E-6))</f>
        <v/>
      </c>
      <c r="AR503">
        <f>IF(AQ503&lt;1,"Subcritical","Supercritical")</f>
        <v/>
      </c>
      <c r="AS503">
        <f>((ABS(K503)*$D$6)/(MAX(((F503)+(G503)*(AH503))*(AH503),1E-6)*MAX(((((F503)+(G503)*(AH503))*(AH503))/MAX((F503)+2*(AH503)*SQRT(1+(G503)^2),1E-6))^(2/3),1E-6)))^2</f>
        <v/>
      </c>
    </row>
    <row r="504">
      <c r="A504" t="n">
        <v>355</v>
      </c>
      <c r="B504" t="n">
        <v>353.895</v>
      </c>
      <c r="C504" t="n">
        <v>616273.6090000001</v>
      </c>
      <c r="D504" t="n">
        <v>3097605.273</v>
      </c>
      <c r="E504" t="n">
        <v>632.385</v>
      </c>
      <c r="F504" t="n">
        <v>5.2</v>
      </c>
      <c r="G504" t="n">
        <v>0</v>
      </c>
      <c r="H504" t="inlineStr">
        <is>
          <t>Normal</t>
        </is>
      </c>
      <c r="I504" t="n">
        <v>0.027</v>
      </c>
      <c r="J504">
        <f>B504-B503</f>
        <v/>
      </c>
      <c r="K504">
        <f>MAX(0,K503-AO503)</f>
        <v/>
      </c>
      <c r="L504">
        <f>IF($D$20=0,IFERROR(L503,MAX($D$16,POWER((ABS(K504)^2)/($I$5*MAX(F504,0.1)^2),1/3))),IF(IFERROR(V503,0)=0,IFERROR(L503,MAX($D$16,POWER((ABS(K504)^2)/($I$5*MAX(F504,0.1)^2),1/3))),IF(OR(IFERROR(L504,0)=0,IFERROR(S503,0)&lt;1,IFERROR(S504,0)&lt;1),MAX($D$16,POWER((ABS(K504)^2)/($I$5*MAX(F504,0.1)^2),1/3)),IF(IFERROR(U504,0)&gt;0,MAX($D$16,IFERROR(L504,0)+((IFERROR(U504,0))*$D$18*IF((IFERROR(S504,0))&lt;1,1,-1))),IF(IFERROR(U504,0)&lt;0,IF(ABS((MAX($D$16,POWER((ABS(K504)^2)/($I$5*MAX(F504,0.1)^2),1/3)))-IFERROR(L504,0))&gt;$D$19,MAX($D$16,IF((MAX($D$16,POWER((ABS(K504)^2)/($I$5*MAX(F504,0.1)^2),1/3)))&gt;IFERROR(L504,0),MIN((MAX($D$16,POWER((ABS(K504)^2)/($I$5*MAX(F504,0.1)^2),1/3))),IFERROR(L504,0)+(MIN(ABS(IFERROR(U504,0))*$D$18,ABS((MAX($D$16,POWER((ABS(K504)^2)/($I$5*MAX(F504,0.1)^2),1/3)))-IFERROR(L504,0))))),MAX((MAX($D$16,POWER((ABS(K504)^2)/($I$5*MAX(F504,0.1)^2),1/3))),IFERROR(L504,0)-(MIN(ABS(IFERROR(U504,0))*$D$18,ABS((MAX($D$16,POWER((ABS(K504)^2)/($I$5*MAX(F504,0.1)^2),1/3)))-IFERROR(L504,0))))))),MAX($D$16,POWER((ABS(K504)^2)/($I$5*MAX(F504,0.1)^2),1/3))),MAX($D$16,IFERROR(L504,0)))))))</f>
        <v/>
      </c>
      <c r="M504">
        <f>((F504)+(G504)*(L504))*(L504)</f>
        <v/>
      </c>
      <c r="N504">
        <f>(((F504)+(G504)*(L504))*(L504))/MAX((F504)+2*(L504)*SQRT(1+(G504)^2),1E-6)</f>
        <v/>
      </c>
      <c r="O504">
        <f>ABS(K504)/MAX(((F504)+(G504)*(L504))*(L504),1E-6)</f>
        <v/>
      </c>
      <c r="P504">
        <f>E504+L504</f>
        <v/>
      </c>
      <c r="Q504">
        <f>P504+((ABS(K504)/MAX(((F504)+(G504)*(L504))*(L504),1E-6))^2)/(2*$I$5)</f>
        <v/>
      </c>
      <c r="R504">
        <f>((ABS(K504)*$D$6)/(MAX(((F504)+(G504)*(L504))*(L504),1E-6)*MAX(((((F504)+(G504)*(L504))*(L504))/MAX((F504)+2*(L504)*SQRT(1+(G504)^2),1E-6))^(2/3),1E-6)))^2</f>
        <v/>
      </c>
      <c r="S504">
        <f>ABS(ABS(K504)/MAX(((F504)+(G504)*(L504))*(L504),1E-6))/SQRT($I$5*MAX((((F504)+(G504)*(L504))*(L504))/MAX((F504)+2*(G504)*(L504),1E-6),1E-6))</f>
        <v/>
      </c>
      <c r="T504">
        <f>((F504)*(L504)^2)/2+(G504)*(L504)^3/3+(ABS(K504)^2)/($I$5*MAX(((F504)+(G504)*(L504))*(L504),1E-6))</f>
        <v/>
      </c>
      <c r="U504">
        <f>IF($D$20=0,0,IFERROR(Q503-(((R503+R504)/2)*J504)-(IF(O503&gt;O504,$D$8*((O503^2-O504^2)/(2*$I$5)),$D$9*((O504^2-O503^2)/(2*$I$5)))+($D$10*(ABS(I504)/90)*(MAX(O503^2,O504^2)/(2*$I$5))))-Q504,0))</f>
        <v/>
      </c>
      <c r="V504">
        <f>IF($D$20=0,1,IFERROR(IF(ROUND(S504,3)=1,1,IF(AND(ABS(U504)&lt;$D$19,S504&gt;1),1,0)),0))</f>
        <v/>
      </c>
      <c r="W504">
        <f>IF($D$20=0,IFERROR(W505,MAX($D$16,POWER((ABS(K504)^2)/($I$5*MAX(F504,0.1)^2),1/3))),IF(IFERROR(AG505,0)=0,IFERROR(W505,MAX($D$16,POWER((ABS(K504)^2)/($I$5*MAX(F504,0.1)^2),1/3))),IF(OR(IFERROR(W504,0)=0,IFERROR(AD505,0)&gt;1),MAX($D$16,POWER((ABS(K504)^2)/($I$5*MAX(F504,0.1)^2),1/3)),IF(IFERROR(AF504,0)&gt;0,MAX($D$16,IFERROR(W504,0)+((IFERROR(AF504,0))*$D$18*IF((IFERROR(AD504,0))&lt;1,1,-1))),IF(IFERROR(AF504,0)&lt;0,IF(ABS((MAX($D$16,POWER((ABS(K504)^2)/($I$5*MAX(F504,0.1)^2),1/3)))-IFERROR(W504,0))&gt;$D$19,MAX($D$16,IF((MAX($D$16,POWER((ABS(K504)^2)/($I$5*MAX(F504,0.1)^2),1/3)))&gt;IFERROR(W504,0),MIN((MAX($D$16,POWER((ABS(K504)^2)/($I$5*MAX(F504,0.1)^2),1/3))),IFERROR(W504,0)+(MIN(ABS(IFERROR(AF504,0))*$D$18,ABS((MAX($D$16,POWER((ABS(K504)^2)/($I$5*MAX(F504,0.1)^2),1/3)))-IFERROR(W504,0))))),MAX((MAX($D$16,POWER((ABS(K504)^2)/($I$5*MAX(F504,0.1)^2),1/3))),IFERROR(W504,0)-(MIN(ABS(IFERROR(AF504,0))*$D$18,ABS((MAX($D$16,POWER((ABS(K504)^2)/($I$5*MAX(F504,0.1)^2),1/3)))-IFERROR(W504,0))))))),MAX($D$16,POWER((ABS(K504)^2)/($I$5*MAX(F504,0.1)^2),1/3))),MAX($D$16,IFERROR(W504,0)))))))</f>
        <v/>
      </c>
      <c r="X504">
        <f>((F504)+(G504)*(W504))*(W504)</f>
        <v/>
      </c>
      <c r="Y504">
        <f>(((F504)+(G504)*(W504))*(W504))/MAX((F504)+2*(W504)*SQRT(1+(G504)^2),1E-6)</f>
        <v/>
      </c>
      <c r="Z504">
        <f>ABS(K504)/MAX(((F504)+(G504)*(W504))*(W504),1E-6)</f>
        <v/>
      </c>
      <c r="AA504">
        <f>E504+W504</f>
        <v/>
      </c>
      <c r="AB504">
        <f>AA504+((ABS(K504)/MAX(((F504)+(G504)*(W504))*(W504),1E-6))^2)/(2*$I$5)</f>
        <v/>
      </c>
      <c r="AC504">
        <f>((ABS(K504)*$D$6)/(MAX(((F504)+(G504)*(W504))*(W504),1E-6)*MAX(((((F504)+(G504)*(W504))*(W504))/MAX((F504)+2*(W504)*SQRT(1+(G504)^2),1E-6))^(2/3),1E-6)))^2</f>
        <v/>
      </c>
      <c r="AD504">
        <f>ABS(ABS(K504)/MAX(((F504)+(G504)*(W504))*(W504),1E-6))/SQRT($I$5*MAX((((F504)+(G504)*(W504))*(W504))/MAX((F504)+2*(G504)*(W504),1E-6),1E-6))</f>
        <v/>
      </c>
      <c r="AE504">
        <f>((F504)*(W504)^2)/2+(G504)*(W504)^3/3+(ABS(K504)^2)/($I$5*MAX(((F504)+(G504)*(W504))*(W504),1E-6))</f>
        <v/>
      </c>
      <c r="AF504">
        <f>IF($D$20=0,0,IFERROR(AB505+(((AC504+AC505)/2)*J505)+(IF(Z504&gt;Z505,$D$8*((Z504^2-Z505^2)/(2*$I$5)),$D$9*((Z505^2-Z504^2)/(2*$I$5)))+($D$10*(ABS(I505)/90)*(MAX(Z504^2,Z505^2)/(2*$I$5))))-AB504,0))</f>
        <v/>
      </c>
      <c r="AG504">
        <f>IF($D$20=0,1,IFERROR(IF(ROUND(AD504,3)=1,1,IF(AND(ABS(AF504)&lt;$D$19,AD504&lt;1),1,0)),0))</f>
        <v/>
      </c>
      <c r="AH504">
        <f>IFERROR(IF(V32="Supercritical",MAX($D$16,IFERROR(L504,MAX($D$16,POWER((ABS(K504)^2)/($I$5*MAX(F504,0.1)^2),1/3)))),IF(V32="Subcritical",MAX($D$16,IFERROR(W504,MAX($D$16,POWER((ABS(K504)^2)/($I$5*MAX(F504,0.1)^2),1/3)))),IF(AND(IFERROR(V504,0)=1,IFERROR(AG504,0)=1),IF(IFERROR(T504,-1E99)&gt;=IFERROR(AE504,-1E99),MAX($D$16,IFERROR(L504,MAX($D$16,POWER((ABS(K504)^2)/($I$5*MAX(F504,0.1)^2),1/3)))),MAX($D$16,IFERROR(W504,MAX($D$16,POWER((ABS(K504)^2)/($I$5*MAX(F504,0.1)^2),1/3))))),IF(IFERROR(V504,0)=1,MAX($D$16,IFERROR(L504,MAX($D$16,POWER((ABS(K504)^2)/($I$5*MAX(F504,0.1)^2),1/3)))),IF(IFERROR(AG504,0)=1,MAX($D$16,IFERROR(W504,MAX($D$16,POWER((ABS(K504)^2)/($I$5*MAX(F504,0.1)^2),1/3)))),MAX($D$16,POWER((ABS(K504)^2)/($I$5*MAX(F504,0.1)^2),1/3))))))),MAX($D$16,POWER((ABS(K504)^2)/($I$5*MAX(F504,0.1)^2),1/3)))</f>
        <v/>
      </c>
      <c r="AI504">
        <f>E504+AH504</f>
        <v/>
      </c>
      <c r="AJ504">
        <f>AI504+((ABS(K504)/MAX(((F504)+(G504)*(AH504))*(AH504),1E-6))^2)/(2*$I$5)</f>
        <v/>
      </c>
      <c r="AM504" t="n">
        <v>0</v>
      </c>
      <c r="AN504" t="n">
        <v>0</v>
      </c>
      <c r="AO504">
        <f>AM504+AN504</f>
        <v/>
      </c>
      <c r="AP504">
        <f>AP503+AO504</f>
        <v/>
      </c>
      <c r="AQ504">
        <f>ABS(ABS(K504)/MAX(((F504)+(G504)*(AH504))*(AH504),1E-6))/SQRT($I$5*MAX((((F504)+(G504)*(AH504))*(AH504))/MAX((F504)+2*(G504)*(AH504),1E-6),1E-6))</f>
        <v/>
      </c>
      <c r="AR504">
        <f>IF(AQ504&lt;1,"Subcritical","Supercritical")</f>
        <v/>
      </c>
      <c r="AS504">
        <f>((ABS(K504)*$D$6)/(MAX(((F504)+(G504)*(AH504))*(AH504),1E-6)*MAX(((((F504)+(G504)*(AH504))*(AH504))/MAX((F504)+2*(AH504)*SQRT(1+(G504)^2),1E-6))^(2/3),1E-6)))^2</f>
        <v/>
      </c>
    </row>
    <row r="505">
      <c r="A505" t="n">
        <v>356</v>
      </c>
      <c r="B505" t="n">
        <v>354.895</v>
      </c>
      <c r="C505" t="n">
        <v>616273.135</v>
      </c>
      <c r="D505" t="n">
        <v>3097604.392</v>
      </c>
      <c r="E505" t="n">
        <v>632.3845</v>
      </c>
      <c r="F505" t="n">
        <v>5.2</v>
      </c>
      <c r="G505" t="n">
        <v>0</v>
      </c>
      <c r="H505" t="inlineStr">
        <is>
          <t>Normal</t>
        </is>
      </c>
      <c r="I505" t="n">
        <v>0.078</v>
      </c>
      <c r="J505">
        <f>B505-B504</f>
        <v/>
      </c>
      <c r="K505">
        <f>MAX(0,K504-AO504)</f>
        <v/>
      </c>
      <c r="L505">
        <f>IF($D$20=0,IFERROR(L504,MAX($D$16,POWER((ABS(K505)^2)/($I$5*MAX(F505,0.1)^2),1/3))),IF(IFERROR(V504,0)=0,IFERROR(L504,MAX($D$16,POWER((ABS(K505)^2)/($I$5*MAX(F505,0.1)^2),1/3))),IF(OR(IFERROR(L505,0)=0,IFERROR(S504,0)&lt;1,IFERROR(S505,0)&lt;1),MAX($D$16,POWER((ABS(K505)^2)/($I$5*MAX(F505,0.1)^2),1/3)),IF(IFERROR(U505,0)&gt;0,MAX($D$16,IFERROR(L505,0)+((IFERROR(U505,0))*$D$18*IF((IFERROR(S505,0))&lt;1,1,-1))),IF(IFERROR(U505,0)&lt;0,IF(ABS((MAX($D$16,POWER((ABS(K505)^2)/($I$5*MAX(F505,0.1)^2),1/3)))-IFERROR(L505,0))&gt;$D$19,MAX($D$16,IF((MAX($D$16,POWER((ABS(K505)^2)/($I$5*MAX(F505,0.1)^2),1/3)))&gt;IFERROR(L505,0),MIN((MAX($D$16,POWER((ABS(K505)^2)/($I$5*MAX(F505,0.1)^2),1/3))),IFERROR(L505,0)+(MIN(ABS(IFERROR(U505,0))*$D$18,ABS((MAX($D$16,POWER((ABS(K505)^2)/($I$5*MAX(F505,0.1)^2),1/3)))-IFERROR(L505,0))))),MAX((MAX($D$16,POWER((ABS(K505)^2)/($I$5*MAX(F505,0.1)^2),1/3))),IFERROR(L505,0)-(MIN(ABS(IFERROR(U505,0))*$D$18,ABS((MAX($D$16,POWER((ABS(K505)^2)/($I$5*MAX(F505,0.1)^2),1/3)))-IFERROR(L505,0))))))),MAX($D$16,POWER((ABS(K505)^2)/($I$5*MAX(F505,0.1)^2),1/3))),MAX($D$16,IFERROR(L505,0)))))))</f>
        <v/>
      </c>
      <c r="M505">
        <f>((F505)+(G505)*(L505))*(L505)</f>
        <v/>
      </c>
      <c r="N505">
        <f>(((F505)+(G505)*(L505))*(L505))/MAX((F505)+2*(L505)*SQRT(1+(G505)^2),1E-6)</f>
        <v/>
      </c>
      <c r="O505">
        <f>ABS(K505)/MAX(((F505)+(G505)*(L505))*(L505),1E-6)</f>
        <v/>
      </c>
      <c r="P505">
        <f>E505+L505</f>
        <v/>
      </c>
      <c r="Q505">
        <f>P505+((ABS(K505)/MAX(((F505)+(G505)*(L505))*(L505),1E-6))^2)/(2*$I$5)</f>
        <v/>
      </c>
      <c r="R505">
        <f>((ABS(K505)*$D$6)/(MAX(((F505)+(G505)*(L505))*(L505),1E-6)*MAX(((((F505)+(G505)*(L505))*(L505))/MAX((F505)+2*(L505)*SQRT(1+(G505)^2),1E-6))^(2/3),1E-6)))^2</f>
        <v/>
      </c>
      <c r="S505">
        <f>ABS(ABS(K505)/MAX(((F505)+(G505)*(L505))*(L505),1E-6))/SQRT($I$5*MAX((((F505)+(G505)*(L505))*(L505))/MAX((F505)+2*(G505)*(L505),1E-6),1E-6))</f>
        <v/>
      </c>
      <c r="T505">
        <f>((F505)*(L505)^2)/2+(G505)*(L505)^3/3+(ABS(K505)^2)/($I$5*MAX(((F505)+(G505)*(L505))*(L505),1E-6))</f>
        <v/>
      </c>
      <c r="U505">
        <f>IF($D$20=0,0,IFERROR(Q504-(((R504+R505)/2)*J505)-(IF(O504&gt;O505,$D$8*((O504^2-O505^2)/(2*$I$5)),$D$9*((O505^2-O504^2)/(2*$I$5)))+($D$10*(ABS(I505)/90)*(MAX(O504^2,O505^2)/(2*$I$5))))-Q505,0))</f>
        <v/>
      </c>
      <c r="V505">
        <f>IF($D$20=0,1,IFERROR(IF(ROUND(S505,3)=1,1,IF(AND(ABS(U505)&lt;$D$19,S505&gt;1),1,0)),0))</f>
        <v/>
      </c>
      <c r="W505">
        <f>IF($D$20=0,IFERROR(W506,MAX($D$16,POWER((ABS(K505)^2)/($I$5*MAX(F505,0.1)^2),1/3))),IF(IFERROR(AG506,0)=0,IFERROR(W506,MAX($D$16,POWER((ABS(K505)^2)/($I$5*MAX(F505,0.1)^2),1/3))),IF(OR(IFERROR(W505,0)=0,IFERROR(AD506,0)&gt;1),MAX($D$16,POWER((ABS(K505)^2)/($I$5*MAX(F505,0.1)^2),1/3)),IF(IFERROR(AF505,0)&gt;0,MAX($D$16,IFERROR(W505,0)+((IFERROR(AF505,0))*$D$18*IF((IFERROR(AD505,0))&lt;1,1,-1))),IF(IFERROR(AF505,0)&lt;0,IF(ABS((MAX($D$16,POWER((ABS(K505)^2)/($I$5*MAX(F505,0.1)^2),1/3)))-IFERROR(W505,0))&gt;$D$19,MAX($D$16,IF((MAX($D$16,POWER((ABS(K505)^2)/($I$5*MAX(F505,0.1)^2),1/3)))&gt;IFERROR(W505,0),MIN((MAX($D$16,POWER((ABS(K505)^2)/($I$5*MAX(F505,0.1)^2),1/3))),IFERROR(W505,0)+(MIN(ABS(IFERROR(AF505,0))*$D$18,ABS((MAX($D$16,POWER((ABS(K505)^2)/($I$5*MAX(F505,0.1)^2),1/3)))-IFERROR(W505,0))))),MAX((MAX($D$16,POWER((ABS(K505)^2)/($I$5*MAX(F505,0.1)^2),1/3))),IFERROR(W505,0)-(MIN(ABS(IFERROR(AF505,0))*$D$18,ABS((MAX($D$16,POWER((ABS(K505)^2)/($I$5*MAX(F505,0.1)^2),1/3)))-IFERROR(W505,0))))))),MAX($D$16,POWER((ABS(K505)^2)/($I$5*MAX(F505,0.1)^2),1/3))),MAX($D$16,IFERROR(W505,0)))))))</f>
        <v/>
      </c>
      <c r="X505">
        <f>((F505)+(G505)*(W505))*(W505)</f>
        <v/>
      </c>
      <c r="Y505">
        <f>(((F505)+(G505)*(W505))*(W505))/MAX((F505)+2*(W505)*SQRT(1+(G505)^2),1E-6)</f>
        <v/>
      </c>
      <c r="Z505">
        <f>ABS(K505)/MAX(((F505)+(G505)*(W505))*(W505),1E-6)</f>
        <v/>
      </c>
      <c r="AA505">
        <f>E505+W505</f>
        <v/>
      </c>
      <c r="AB505">
        <f>AA505+((ABS(K505)/MAX(((F505)+(G505)*(W505))*(W505),1E-6))^2)/(2*$I$5)</f>
        <v/>
      </c>
      <c r="AC505">
        <f>((ABS(K505)*$D$6)/(MAX(((F505)+(G505)*(W505))*(W505),1E-6)*MAX(((((F505)+(G505)*(W505))*(W505))/MAX((F505)+2*(W505)*SQRT(1+(G505)^2),1E-6))^(2/3),1E-6)))^2</f>
        <v/>
      </c>
      <c r="AD505">
        <f>ABS(ABS(K505)/MAX(((F505)+(G505)*(W505))*(W505),1E-6))/SQRT($I$5*MAX((((F505)+(G505)*(W505))*(W505))/MAX((F505)+2*(G505)*(W505),1E-6),1E-6))</f>
        <v/>
      </c>
      <c r="AE505">
        <f>((F505)*(W505)^2)/2+(G505)*(W505)^3/3+(ABS(K505)^2)/($I$5*MAX(((F505)+(G505)*(W505))*(W505),1E-6))</f>
        <v/>
      </c>
      <c r="AF505">
        <f>IF($D$20=0,0,IFERROR(AB506+(((AC505+AC506)/2)*J506)+(IF(Z505&gt;Z506,$D$8*((Z505^2-Z506^2)/(2*$I$5)),$D$9*((Z506^2-Z505^2)/(2*$I$5)))+($D$10*(ABS(I506)/90)*(MAX(Z505^2,Z506^2)/(2*$I$5))))-AB505,0))</f>
        <v/>
      </c>
      <c r="AG505">
        <f>IF($D$20=0,1,IFERROR(IF(ROUND(AD505,3)=1,1,IF(AND(ABS(AF505)&lt;$D$19,AD505&lt;1),1,0)),0))</f>
        <v/>
      </c>
      <c r="AH505">
        <f>IFERROR(IF(V32="Supercritical",MAX($D$16,IFERROR(L505,MAX($D$16,POWER((ABS(K505)^2)/($I$5*MAX(F505,0.1)^2),1/3)))),IF(V32="Subcritical",MAX($D$16,IFERROR(W505,MAX($D$16,POWER((ABS(K505)^2)/($I$5*MAX(F505,0.1)^2),1/3)))),IF(AND(IFERROR(V505,0)=1,IFERROR(AG505,0)=1),IF(IFERROR(T505,-1E99)&gt;=IFERROR(AE505,-1E99),MAX($D$16,IFERROR(L505,MAX($D$16,POWER((ABS(K505)^2)/($I$5*MAX(F505,0.1)^2),1/3)))),MAX($D$16,IFERROR(W505,MAX($D$16,POWER((ABS(K505)^2)/($I$5*MAX(F505,0.1)^2),1/3))))),IF(IFERROR(V505,0)=1,MAX($D$16,IFERROR(L505,MAX($D$16,POWER((ABS(K505)^2)/($I$5*MAX(F505,0.1)^2),1/3)))),IF(IFERROR(AG505,0)=1,MAX($D$16,IFERROR(W505,MAX($D$16,POWER((ABS(K505)^2)/($I$5*MAX(F505,0.1)^2),1/3)))),MAX($D$16,POWER((ABS(K505)^2)/($I$5*MAX(F505,0.1)^2),1/3))))))),MAX($D$16,POWER((ABS(K505)^2)/($I$5*MAX(F505,0.1)^2),1/3)))</f>
        <v/>
      </c>
      <c r="AI505">
        <f>E505+AH505</f>
        <v/>
      </c>
      <c r="AJ505">
        <f>AI505+((ABS(K505)/MAX(((F505)+(G505)*(AH505))*(AH505),1E-6))^2)/(2*$I$5)</f>
        <v/>
      </c>
      <c r="AM505" t="n">
        <v>0</v>
      </c>
      <c r="AN505" t="n">
        <v>0</v>
      </c>
      <c r="AO505">
        <f>AM505+AN505</f>
        <v/>
      </c>
      <c r="AP505">
        <f>AP504+AO505</f>
        <v/>
      </c>
      <c r="AQ505">
        <f>ABS(ABS(K505)/MAX(((F505)+(G505)*(AH505))*(AH505),1E-6))/SQRT($I$5*MAX((((F505)+(G505)*(AH505))*(AH505))/MAX((F505)+2*(G505)*(AH505),1E-6),1E-6))</f>
        <v/>
      </c>
      <c r="AR505">
        <f>IF(AQ505&lt;1,"Subcritical","Supercritical")</f>
        <v/>
      </c>
      <c r="AS505">
        <f>((ABS(K505)*$D$6)/(MAX(((F505)+(G505)*(AH505))*(AH505),1E-6)*MAX(((((F505)+(G505)*(AH505))*(AH505))/MAX((F505)+2*(AH505)*SQRT(1+(G505)^2),1E-6))^(2/3),1E-6)))^2</f>
        <v/>
      </c>
    </row>
    <row r="506">
      <c r="A506" t="n">
        <v>357</v>
      </c>
      <c r="B506" t="n">
        <v>355.895</v>
      </c>
      <c r="C506" t="n">
        <v>616272.66</v>
      </c>
      <c r="D506" t="n">
        <v>3097603.512</v>
      </c>
      <c r="E506" t="n">
        <v>632.384</v>
      </c>
      <c r="F506" t="n">
        <v>5.2</v>
      </c>
      <c r="G506" t="n">
        <v>0</v>
      </c>
      <c r="H506" t="inlineStr">
        <is>
          <t>Normal</t>
        </is>
      </c>
      <c r="I506" t="n">
        <v>0.078</v>
      </c>
      <c r="J506">
        <f>B506-B505</f>
        <v/>
      </c>
      <c r="K506">
        <f>MAX(0,K505-AO505)</f>
        <v/>
      </c>
      <c r="L506">
        <f>IF($D$20=0,IFERROR(L505,MAX($D$16,POWER((ABS(K506)^2)/($I$5*MAX(F506,0.1)^2),1/3))),IF(IFERROR(V505,0)=0,IFERROR(L505,MAX($D$16,POWER((ABS(K506)^2)/($I$5*MAX(F506,0.1)^2),1/3))),IF(OR(IFERROR(L506,0)=0,IFERROR(S505,0)&lt;1,IFERROR(S506,0)&lt;1),MAX($D$16,POWER((ABS(K506)^2)/($I$5*MAX(F506,0.1)^2),1/3)),IF(IFERROR(U506,0)&gt;0,MAX($D$16,IFERROR(L506,0)+((IFERROR(U506,0))*$D$18*IF((IFERROR(S506,0))&lt;1,1,-1))),IF(IFERROR(U506,0)&lt;0,IF(ABS((MAX($D$16,POWER((ABS(K506)^2)/($I$5*MAX(F506,0.1)^2),1/3)))-IFERROR(L506,0))&gt;$D$19,MAX($D$16,IF((MAX($D$16,POWER((ABS(K506)^2)/($I$5*MAX(F506,0.1)^2),1/3)))&gt;IFERROR(L506,0),MIN((MAX($D$16,POWER((ABS(K506)^2)/($I$5*MAX(F506,0.1)^2),1/3))),IFERROR(L506,0)+(MIN(ABS(IFERROR(U506,0))*$D$18,ABS((MAX($D$16,POWER((ABS(K506)^2)/($I$5*MAX(F506,0.1)^2),1/3)))-IFERROR(L506,0))))),MAX((MAX($D$16,POWER((ABS(K506)^2)/($I$5*MAX(F506,0.1)^2),1/3))),IFERROR(L506,0)-(MIN(ABS(IFERROR(U506,0))*$D$18,ABS((MAX($D$16,POWER((ABS(K506)^2)/($I$5*MAX(F506,0.1)^2),1/3)))-IFERROR(L506,0))))))),MAX($D$16,POWER((ABS(K506)^2)/($I$5*MAX(F506,0.1)^2),1/3))),MAX($D$16,IFERROR(L506,0)))))))</f>
        <v/>
      </c>
      <c r="M506">
        <f>((F506)+(G506)*(L506))*(L506)</f>
        <v/>
      </c>
      <c r="N506">
        <f>(((F506)+(G506)*(L506))*(L506))/MAX((F506)+2*(L506)*SQRT(1+(G506)^2),1E-6)</f>
        <v/>
      </c>
      <c r="O506">
        <f>ABS(K506)/MAX(((F506)+(G506)*(L506))*(L506),1E-6)</f>
        <v/>
      </c>
      <c r="P506">
        <f>E506+L506</f>
        <v/>
      </c>
      <c r="Q506">
        <f>P506+((ABS(K506)/MAX(((F506)+(G506)*(L506))*(L506),1E-6))^2)/(2*$I$5)</f>
        <v/>
      </c>
      <c r="R506">
        <f>((ABS(K506)*$D$6)/(MAX(((F506)+(G506)*(L506))*(L506),1E-6)*MAX(((((F506)+(G506)*(L506))*(L506))/MAX((F506)+2*(L506)*SQRT(1+(G506)^2),1E-6))^(2/3),1E-6)))^2</f>
        <v/>
      </c>
      <c r="S506">
        <f>ABS(ABS(K506)/MAX(((F506)+(G506)*(L506))*(L506),1E-6))/SQRT($I$5*MAX((((F506)+(G506)*(L506))*(L506))/MAX((F506)+2*(G506)*(L506),1E-6),1E-6))</f>
        <v/>
      </c>
      <c r="T506">
        <f>((F506)*(L506)^2)/2+(G506)*(L506)^3/3+(ABS(K506)^2)/($I$5*MAX(((F506)+(G506)*(L506))*(L506),1E-6))</f>
        <v/>
      </c>
      <c r="U506">
        <f>IF($D$20=0,0,IFERROR(Q505-(((R505+R506)/2)*J506)-(IF(O505&gt;O506,$D$8*((O505^2-O506^2)/(2*$I$5)),$D$9*((O506^2-O505^2)/(2*$I$5)))+($D$10*(ABS(I506)/90)*(MAX(O505^2,O506^2)/(2*$I$5))))-Q506,0))</f>
        <v/>
      </c>
      <c r="V506">
        <f>IF($D$20=0,1,IFERROR(IF(ROUND(S506,3)=1,1,IF(AND(ABS(U506)&lt;$D$19,S506&gt;1),1,0)),0))</f>
        <v/>
      </c>
      <c r="W506">
        <f>IF($D$20=0,IFERROR(W507,MAX($D$16,POWER((ABS(K506)^2)/($I$5*MAX(F506,0.1)^2),1/3))),IF(IFERROR(AG507,0)=0,IFERROR(W507,MAX($D$16,POWER((ABS(K506)^2)/($I$5*MAX(F506,0.1)^2),1/3))),IF(OR(IFERROR(W506,0)=0,IFERROR(AD507,0)&gt;1),MAX($D$16,POWER((ABS(K506)^2)/($I$5*MAX(F506,0.1)^2),1/3)),IF(IFERROR(AF506,0)&gt;0,MAX($D$16,IFERROR(W506,0)+((IFERROR(AF506,0))*$D$18*IF((IFERROR(AD506,0))&lt;1,1,-1))),IF(IFERROR(AF506,0)&lt;0,IF(ABS((MAX($D$16,POWER((ABS(K506)^2)/($I$5*MAX(F506,0.1)^2),1/3)))-IFERROR(W506,0))&gt;$D$19,MAX($D$16,IF((MAX($D$16,POWER((ABS(K506)^2)/($I$5*MAX(F506,0.1)^2),1/3)))&gt;IFERROR(W506,0),MIN((MAX($D$16,POWER((ABS(K506)^2)/($I$5*MAX(F506,0.1)^2),1/3))),IFERROR(W506,0)+(MIN(ABS(IFERROR(AF506,0))*$D$18,ABS((MAX($D$16,POWER((ABS(K506)^2)/($I$5*MAX(F506,0.1)^2),1/3)))-IFERROR(W506,0))))),MAX((MAX($D$16,POWER((ABS(K506)^2)/($I$5*MAX(F506,0.1)^2),1/3))),IFERROR(W506,0)-(MIN(ABS(IFERROR(AF506,0))*$D$18,ABS((MAX($D$16,POWER((ABS(K506)^2)/($I$5*MAX(F506,0.1)^2),1/3)))-IFERROR(W506,0))))))),MAX($D$16,POWER((ABS(K506)^2)/($I$5*MAX(F506,0.1)^2),1/3))),MAX($D$16,IFERROR(W506,0)))))))</f>
        <v/>
      </c>
      <c r="X506">
        <f>((F506)+(G506)*(W506))*(W506)</f>
        <v/>
      </c>
      <c r="Y506">
        <f>(((F506)+(G506)*(W506))*(W506))/MAX((F506)+2*(W506)*SQRT(1+(G506)^2),1E-6)</f>
        <v/>
      </c>
      <c r="Z506">
        <f>ABS(K506)/MAX(((F506)+(G506)*(W506))*(W506),1E-6)</f>
        <v/>
      </c>
      <c r="AA506">
        <f>E506+W506</f>
        <v/>
      </c>
      <c r="AB506">
        <f>AA506+((ABS(K506)/MAX(((F506)+(G506)*(W506))*(W506),1E-6))^2)/(2*$I$5)</f>
        <v/>
      </c>
      <c r="AC506">
        <f>((ABS(K506)*$D$6)/(MAX(((F506)+(G506)*(W506))*(W506),1E-6)*MAX(((((F506)+(G506)*(W506))*(W506))/MAX((F506)+2*(W506)*SQRT(1+(G506)^2),1E-6))^(2/3),1E-6)))^2</f>
        <v/>
      </c>
      <c r="AD506">
        <f>ABS(ABS(K506)/MAX(((F506)+(G506)*(W506))*(W506),1E-6))/SQRT($I$5*MAX((((F506)+(G506)*(W506))*(W506))/MAX((F506)+2*(G506)*(W506),1E-6),1E-6))</f>
        <v/>
      </c>
      <c r="AE506">
        <f>((F506)*(W506)^2)/2+(G506)*(W506)^3/3+(ABS(K506)^2)/($I$5*MAX(((F506)+(G506)*(W506))*(W506),1E-6))</f>
        <v/>
      </c>
      <c r="AF506">
        <f>IF($D$20=0,0,IFERROR(AB507+(((AC506+AC507)/2)*J507)+(IF(Z506&gt;Z507,$D$8*((Z506^2-Z507^2)/(2*$I$5)),$D$9*((Z507^2-Z506^2)/(2*$I$5)))+($D$10*(ABS(I507)/90)*(MAX(Z506^2,Z507^2)/(2*$I$5))))-AB506,0))</f>
        <v/>
      </c>
      <c r="AG506">
        <f>IF($D$20=0,1,IFERROR(IF(ROUND(AD506,3)=1,1,IF(AND(ABS(AF506)&lt;$D$19,AD506&lt;1),1,0)),0))</f>
        <v/>
      </c>
      <c r="AH506">
        <f>IFERROR(IF(V32="Supercritical",MAX($D$16,IFERROR(L506,MAX($D$16,POWER((ABS(K506)^2)/($I$5*MAX(F506,0.1)^2),1/3)))),IF(V32="Subcritical",MAX($D$16,IFERROR(W506,MAX($D$16,POWER((ABS(K506)^2)/($I$5*MAX(F506,0.1)^2),1/3)))),IF(AND(IFERROR(V506,0)=1,IFERROR(AG506,0)=1),IF(IFERROR(T506,-1E99)&gt;=IFERROR(AE506,-1E99),MAX($D$16,IFERROR(L506,MAX($D$16,POWER((ABS(K506)^2)/($I$5*MAX(F506,0.1)^2),1/3)))),MAX($D$16,IFERROR(W506,MAX($D$16,POWER((ABS(K506)^2)/($I$5*MAX(F506,0.1)^2),1/3))))),IF(IFERROR(V506,0)=1,MAX($D$16,IFERROR(L506,MAX($D$16,POWER((ABS(K506)^2)/($I$5*MAX(F506,0.1)^2),1/3)))),IF(IFERROR(AG506,0)=1,MAX($D$16,IFERROR(W506,MAX($D$16,POWER((ABS(K506)^2)/($I$5*MAX(F506,0.1)^2),1/3)))),MAX($D$16,POWER((ABS(K506)^2)/($I$5*MAX(F506,0.1)^2),1/3))))))),MAX($D$16,POWER((ABS(K506)^2)/($I$5*MAX(F506,0.1)^2),1/3)))</f>
        <v/>
      </c>
      <c r="AI506">
        <f>E506+AH506</f>
        <v/>
      </c>
      <c r="AJ506">
        <f>AI506+((ABS(K506)/MAX(((F506)+(G506)*(AH506))*(AH506),1E-6))^2)/(2*$I$5)</f>
        <v/>
      </c>
      <c r="AM506" t="n">
        <v>0</v>
      </c>
      <c r="AN506" t="n">
        <v>0</v>
      </c>
      <c r="AO506">
        <f>AM506+AN506</f>
        <v/>
      </c>
      <c r="AP506">
        <f>AP505+AO506</f>
        <v/>
      </c>
      <c r="AQ506">
        <f>ABS(ABS(K506)/MAX(((F506)+(G506)*(AH506))*(AH506),1E-6))/SQRT($I$5*MAX((((F506)+(G506)*(AH506))*(AH506))/MAX((F506)+2*(G506)*(AH506),1E-6),1E-6))</f>
        <v/>
      </c>
      <c r="AR506">
        <f>IF(AQ506&lt;1,"Subcritical","Supercritical")</f>
        <v/>
      </c>
      <c r="AS506">
        <f>((ABS(K506)*$D$6)/(MAX(((F506)+(G506)*(AH506))*(AH506),1E-6)*MAX(((((F506)+(G506)*(AH506))*(AH506))/MAX((F506)+2*(AH506)*SQRT(1+(G506)^2),1E-6))^(2/3),1E-6)))^2</f>
        <v/>
      </c>
    </row>
    <row r="507">
      <c r="A507" t="n">
        <v>358</v>
      </c>
      <c r="B507" t="n">
        <v>356.896</v>
      </c>
      <c r="C507" t="n">
        <v>616272.186</v>
      </c>
      <c r="D507" t="n">
        <v>3097602.631</v>
      </c>
      <c r="E507" t="n">
        <v>632.3835</v>
      </c>
      <c r="F507" t="n">
        <v>5.2</v>
      </c>
      <c r="G507" t="n">
        <v>0</v>
      </c>
      <c r="H507" t="inlineStr">
        <is>
          <t>Normal</t>
        </is>
      </c>
      <c r="I507" t="n">
        <v>0.027</v>
      </c>
      <c r="J507">
        <f>B507-B506</f>
        <v/>
      </c>
      <c r="K507">
        <f>MAX(0,K506-AO506)</f>
        <v/>
      </c>
      <c r="L507">
        <f>IF($D$20=0,IFERROR(L506,MAX($D$16,POWER((ABS(K507)^2)/($I$5*MAX(F507,0.1)^2),1/3))),IF(IFERROR(V506,0)=0,IFERROR(L506,MAX($D$16,POWER((ABS(K507)^2)/($I$5*MAX(F507,0.1)^2),1/3))),IF(OR(IFERROR(L507,0)=0,IFERROR(S506,0)&lt;1,IFERROR(S507,0)&lt;1),MAX($D$16,POWER((ABS(K507)^2)/($I$5*MAX(F507,0.1)^2),1/3)),IF(IFERROR(U507,0)&gt;0,MAX($D$16,IFERROR(L507,0)+((IFERROR(U507,0))*$D$18*IF((IFERROR(S507,0))&lt;1,1,-1))),IF(IFERROR(U507,0)&lt;0,IF(ABS((MAX($D$16,POWER((ABS(K507)^2)/($I$5*MAX(F507,0.1)^2),1/3)))-IFERROR(L507,0))&gt;$D$19,MAX($D$16,IF((MAX($D$16,POWER((ABS(K507)^2)/($I$5*MAX(F507,0.1)^2),1/3)))&gt;IFERROR(L507,0),MIN((MAX($D$16,POWER((ABS(K507)^2)/($I$5*MAX(F507,0.1)^2),1/3))),IFERROR(L507,0)+(MIN(ABS(IFERROR(U507,0))*$D$18,ABS((MAX($D$16,POWER((ABS(K507)^2)/($I$5*MAX(F507,0.1)^2),1/3)))-IFERROR(L507,0))))),MAX((MAX($D$16,POWER((ABS(K507)^2)/($I$5*MAX(F507,0.1)^2),1/3))),IFERROR(L507,0)-(MIN(ABS(IFERROR(U507,0))*$D$18,ABS((MAX($D$16,POWER((ABS(K507)^2)/($I$5*MAX(F507,0.1)^2),1/3)))-IFERROR(L507,0))))))),MAX($D$16,POWER((ABS(K507)^2)/($I$5*MAX(F507,0.1)^2),1/3))),MAX($D$16,IFERROR(L507,0)))))))</f>
        <v/>
      </c>
      <c r="M507">
        <f>((F507)+(G507)*(L507))*(L507)</f>
        <v/>
      </c>
      <c r="N507">
        <f>(((F507)+(G507)*(L507))*(L507))/MAX((F507)+2*(L507)*SQRT(1+(G507)^2),1E-6)</f>
        <v/>
      </c>
      <c r="O507">
        <f>ABS(K507)/MAX(((F507)+(G507)*(L507))*(L507),1E-6)</f>
        <v/>
      </c>
      <c r="P507">
        <f>E507+L507</f>
        <v/>
      </c>
      <c r="Q507">
        <f>P507+((ABS(K507)/MAX(((F507)+(G507)*(L507))*(L507),1E-6))^2)/(2*$I$5)</f>
        <v/>
      </c>
      <c r="R507">
        <f>((ABS(K507)*$D$6)/(MAX(((F507)+(G507)*(L507))*(L507),1E-6)*MAX(((((F507)+(G507)*(L507))*(L507))/MAX((F507)+2*(L507)*SQRT(1+(G507)^2),1E-6))^(2/3),1E-6)))^2</f>
        <v/>
      </c>
      <c r="S507">
        <f>ABS(ABS(K507)/MAX(((F507)+(G507)*(L507))*(L507),1E-6))/SQRT($I$5*MAX((((F507)+(G507)*(L507))*(L507))/MAX((F507)+2*(G507)*(L507),1E-6),1E-6))</f>
        <v/>
      </c>
      <c r="T507">
        <f>((F507)*(L507)^2)/2+(G507)*(L507)^3/3+(ABS(K507)^2)/($I$5*MAX(((F507)+(G507)*(L507))*(L507),1E-6))</f>
        <v/>
      </c>
      <c r="U507">
        <f>IF($D$20=0,0,IFERROR(Q506-(((R506+R507)/2)*J507)-(IF(O506&gt;O507,$D$8*((O506^2-O507^2)/(2*$I$5)),$D$9*((O507^2-O506^2)/(2*$I$5)))+($D$10*(ABS(I507)/90)*(MAX(O506^2,O507^2)/(2*$I$5))))-Q507,0))</f>
        <v/>
      </c>
      <c r="V507">
        <f>IF($D$20=0,1,IFERROR(IF(ROUND(S507,3)=1,1,IF(AND(ABS(U507)&lt;$D$19,S507&gt;1),1,0)),0))</f>
        <v/>
      </c>
      <c r="W507">
        <f>IF($D$20=0,IFERROR(W508,MAX($D$16,POWER((ABS(K507)^2)/($I$5*MAX(F507,0.1)^2),1/3))),IF(IFERROR(AG508,0)=0,IFERROR(W508,MAX($D$16,POWER((ABS(K507)^2)/($I$5*MAX(F507,0.1)^2),1/3))),IF(OR(IFERROR(W507,0)=0,IFERROR(AD508,0)&gt;1),MAX($D$16,POWER((ABS(K507)^2)/($I$5*MAX(F507,0.1)^2),1/3)),IF(IFERROR(AF507,0)&gt;0,MAX($D$16,IFERROR(W507,0)+((IFERROR(AF507,0))*$D$18*IF((IFERROR(AD507,0))&lt;1,1,-1))),IF(IFERROR(AF507,0)&lt;0,IF(ABS((MAX($D$16,POWER((ABS(K507)^2)/($I$5*MAX(F507,0.1)^2),1/3)))-IFERROR(W507,0))&gt;$D$19,MAX($D$16,IF((MAX($D$16,POWER((ABS(K507)^2)/($I$5*MAX(F507,0.1)^2),1/3)))&gt;IFERROR(W507,0),MIN((MAX($D$16,POWER((ABS(K507)^2)/($I$5*MAX(F507,0.1)^2),1/3))),IFERROR(W507,0)+(MIN(ABS(IFERROR(AF507,0))*$D$18,ABS((MAX($D$16,POWER((ABS(K507)^2)/($I$5*MAX(F507,0.1)^2),1/3)))-IFERROR(W507,0))))),MAX((MAX($D$16,POWER((ABS(K507)^2)/($I$5*MAX(F507,0.1)^2),1/3))),IFERROR(W507,0)-(MIN(ABS(IFERROR(AF507,0))*$D$18,ABS((MAX($D$16,POWER((ABS(K507)^2)/($I$5*MAX(F507,0.1)^2),1/3)))-IFERROR(W507,0))))))),MAX($D$16,POWER((ABS(K507)^2)/($I$5*MAX(F507,0.1)^2),1/3))),MAX($D$16,IFERROR(W507,0)))))))</f>
        <v/>
      </c>
      <c r="X507">
        <f>((F507)+(G507)*(W507))*(W507)</f>
        <v/>
      </c>
      <c r="Y507">
        <f>(((F507)+(G507)*(W507))*(W507))/MAX((F507)+2*(W507)*SQRT(1+(G507)^2),1E-6)</f>
        <v/>
      </c>
      <c r="Z507">
        <f>ABS(K507)/MAX(((F507)+(G507)*(W507))*(W507),1E-6)</f>
        <v/>
      </c>
      <c r="AA507">
        <f>E507+W507</f>
        <v/>
      </c>
      <c r="AB507">
        <f>AA507+((ABS(K507)/MAX(((F507)+(G507)*(W507))*(W507),1E-6))^2)/(2*$I$5)</f>
        <v/>
      </c>
      <c r="AC507">
        <f>((ABS(K507)*$D$6)/(MAX(((F507)+(G507)*(W507))*(W507),1E-6)*MAX(((((F507)+(G507)*(W507))*(W507))/MAX((F507)+2*(W507)*SQRT(1+(G507)^2),1E-6))^(2/3),1E-6)))^2</f>
        <v/>
      </c>
      <c r="AD507">
        <f>ABS(ABS(K507)/MAX(((F507)+(G507)*(W507))*(W507),1E-6))/SQRT($I$5*MAX((((F507)+(G507)*(W507))*(W507))/MAX((F507)+2*(G507)*(W507),1E-6),1E-6))</f>
        <v/>
      </c>
      <c r="AE507">
        <f>((F507)*(W507)^2)/2+(G507)*(W507)^3/3+(ABS(K507)^2)/($I$5*MAX(((F507)+(G507)*(W507))*(W507),1E-6))</f>
        <v/>
      </c>
      <c r="AF507">
        <f>IF($D$20=0,0,IFERROR(AB508+(((AC507+AC508)/2)*J508)+(IF(Z507&gt;Z508,$D$8*((Z507^2-Z508^2)/(2*$I$5)),$D$9*((Z508^2-Z507^2)/(2*$I$5)))+($D$10*(ABS(I508)/90)*(MAX(Z507^2,Z508^2)/(2*$I$5))))-AB507,0))</f>
        <v/>
      </c>
      <c r="AG507">
        <f>IF($D$20=0,1,IFERROR(IF(ROUND(AD507,3)=1,1,IF(AND(ABS(AF507)&lt;$D$19,AD507&lt;1),1,0)),0))</f>
        <v/>
      </c>
      <c r="AH507">
        <f>IFERROR(IF(V32="Supercritical",MAX($D$16,IFERROR(L507,MAX($D$16,POWER((ABS(K507)^2)/($I$5*MAX(F507,0.1)^2),1/3)))),IF(V32="Subcritical",MAX($D$16,IFERROR(W507,MAX($D$16,POWER((ABS(K507)^2)/($I$5*MAX(F507,0.1)^2),1/3)))),IF(AND(IFERROR(V507,0)=1,IFERROR(AG507,0)=1),IF(IFERROR(T507,-1E99)&gt;=IFERROR(AE507,-1E99),MAX($D$16,IFERROR(L507,MAX($D$16,POWER((ABS(K507)^2)/($I$5*MAX(F507,0.1)^2),1/3)))),MAX($D$16,IFERROR(W507,MAX($D$16,POWER((ABS(K507)^2)/($I$5*MAX(F507,0.1)^2),1/3))))),IF(IFERROR(V507,0)=1,MAX($D$16,IFERROR(L507,MAX($D$16,POWER((ABS(K507)^2)/($I$5*MAX(F507,0.1)^2),1/3)))),IF(IFERROR(AG507,0)=1,MAX($D$16,IFERROR(W507,MAX($D$16,POWER((ABS(K507)^2)/($I$5*MAX(F507,0.1)^2),1/3)))),MAX($D$16,POWER((ABS(K507)^2)/($I$5*MAX(F507,0.1)^2),1/3))))))),MAX($D$16,POWER((ABS(K507)^2)/($I$5*MAX(F507,0.1)^2),1/3)))</f>
        <v/>
      </c>
      <c r="AI507">
        <f>E507+AH507</f>
        <v/>
      </c>
      <c r="AJ507">
        <f>AI507+((ABS(K507)/MAX(((F507)+(G507)*(AH507))*(AH507),1E-6))^2)/(2*$I$5)</f>
        <v/>
      </c>
      <c r="AM507" t="n">
        <v>0</v>
      </c>
      <c r="AN507" t="n">
        <v>0</v>
      </c>
      <c r="AO507">
        <f>AM507+AN507</f>
        <v/>
      </c>
      <c r="AP507">
        <f>AP506+AO507</f>
        <v/>
      </c>
      <c r="AQ507">
        <f>ABS(ABS(K507)/MAX(((F507)+(G507)*(AH507))*(AH507),1E-6))/SQRT($I$5*MAX((((F507)+(G507)*(AH507))*(AH507))/MAX((F507)+2*(G507)*(AH507),1E-6),1E-6))</f>
        <v/>
      </c>
      <c r="AR507">
        <f>IF(AQ507&lt;1,"Subcritical","Supercritical")</f>
        <v/>
      </c>
      <c r="AS507">
        <f>((ABS(K507)*$D$6)/(MAX(((F507)+(G507)*(AH507))*(AH507),1E-6)*MAX(((((F507)+(G507)*(AH507))*(AH507))/MAX((F507)+2*(AH507)*SQRT(1+(G507)^2),1E-6))^(2/3),1E-6)))^2</f>
        <v/>
      </c>
    </row>
    <row r="508">
      <c r="A508" t="n">
        <v>359</v>
      </c>
      <c r="B508" t="n">
        <v>357.895</v>
      </c>
      <c r="C508" t="n">
        <v>616271.7120000001</v>
      </c>
      <c r="D508" t="n">
        <v>3097601.751</v>
      </c>
      <c r="E508" t="n">
        <v>632.383</v>
      </c>
      <c r="F508" t="n">
        <v>5.2</v>
      </c>
      <c r="G508" t="n">
        <v>0</v>
      </c>
      <c r="H508" t="inlineStr">
        <is>
          <t>Normal</t>
        </is>
      </c>
      <c r="I508" t="n">
        <v>0</v>
      </c>
      <c r="J508">
        <f>B508-B507</f>
        <v/>
      </c>
      <c r="K508">
        <f>MAX(0,K507-AO507)</f>
        <v/>
      </c>
      <c r="L508">
        <f>IF($D$20=0,IFERROR(L507,MAX($D$16,POWER((ABS(K508)^2)/($I$5*MAX(F508,0.1)^2),1/3))),IF(IFERROR(V507,0)=0,IFERROR(L507,MAX($D$16,POWER((ABS(K508)^2)/($I$5*MAX(F508,0.1)^2),1/3))),IF(OR(IFERROR(L508,0)=0,IFERROR(S507,0)&lt;1,IFERROR(S508,0)&lt;1),MAX($D$16,POWER((ABS(K508)^2)/($I$5*MAX(F508,0.1)^2),1/3)),IF(IFERROR(U508,0)&gt;0,MAX($D$16,IFERROR(L508,0)+((IFERROR(U508,0))*$D$18*IF((IFERROR(S508,0))&lt;1,1,-1))),IF(IFERROR(U508,0)&lt;0,IF(ABS((MAX($D$16,POWER((ABS(K508)^2)/($I$5*MAX(F508,0.1)^2),1/3)))-IFERROR(L508,0))&gt;$D$19,MAX($D$16,IF((MAX($D$16,POWER((ABS(K508)^2)/($I$5*MAX(F508,0.1)^2),1/3)))&gt;IFERROR(L508,0),MIN((MAX($D$16,POWER((ABS(K508)^2)/($I$5*MAX(F508,0.1)^2),1/3))),IFERROR(L508,0)+(MIN(ABS(IFERROR(U508,0))*$D$18,ABS((MAX($D$16,POWER((ABS(K508)^2)/($I$5*MAX(F508,0.1)^2),1/3)))-IFERROR(L508,0))))),MAX((MAX($D$16,POWER((ABS(K508)^2)/($I$5*MAX(F508,0.1)^2),1/3))),IFERROR(L508,0)-(MIN(ABS(IFERROR(U508,0))*$D$18,ABS((MAX($D$16,POWER((ABS(K508)^2)/($I$5*MAX(F508,0.1)^2),1/3)))-IFERROR(L508,0))))))),MAX($D$16,POWER((ABS(K508)^2)/($I$5*MAX(F508,0.1)^2),1/3))),MAX($D$16,IFERROR(L508,0)))))))</f>
        <v/>
      </c>
      <c r="M508">
        <f>((F508)+(G508)*(L508))*(L508)</f>
        <v/>
      </c>
      <c r="N508">
        <f>(((F508)+(G508)*(L508))*(L508))/MAX((F508)+2*(L508)*SQRT(1+(G508)^2),1E-6)</f>
        <v/>
      </c>
      <c r="O508">
        <f>ABS(K508)/MAX(((F508)+(G508)*(L508))*(L508),1E-6)</f>
        <v/>
      </c>
      <c r="P508">
        <f>E508+L508</f>
        <v/>
      </c>
      <c r="Q508">
        <f>P508+((ABS(K508)/MAX(((F508)+(G508)*(L508))*(L508),1E-6))^2)/(2*$I$5)</f>
        <v/>
      </c>
      <c r="R508">
        <f>((ABS(K508)*$D$6)/(MAX(((F508)+(G508)*(L508))*(L508),1E-6)*MAX(((((F508)+(G508)*(L508))*(L508))/MAX((F508)+2*(L508)*SQRT(1+(G508)^2),1E-6))^(2/3),1E-6)))^2</f>
        <v/>
      </c>
      <c r="S508">
        <f>ABS(ABS(K508)/MAX(((F508)+(G508)*(L508))*(L508),1E-6))/SQRT($I$5*MAX((((F508)+(G508)*(L508))*(L508))/MAX((F508)+2*(G508)*(L508),1E-6),1E-6))</f>
        <v/>
      </c>
      <c r="T508">
        <f>((F508)*(L508)^2)/2+(G508)*(L508)^3/3+(ABS(K508)^2)/($I$5*MAX(((F508)+(G508)*(L508))*(L508),1E-6))</f>
        <v/>
      </c>
      <c r="U508">
        <f>IF($D$20=0,0,IFERROR(Q507-(((R507+R508)/2)*J508)-(IF(O507&gt;O508,$D$8*((O507^2-O508^2)/(2*$I$5)),$D$9*((O508^2-O507^2)/(2*$I$5)))+($D$10*(ABS(I508)/90)*(MAX(O507^2,O508^2)/(2*$I$5))))-Q508,0))</f>
        <v/>
      </c>
      <c r="V508">
        <f>IF($D$20=0,1,IFERROR(IF(ROUND(S508,3)=1,1,IF(AND(ABS(U508)&lt;$D$19,S508&gt;1),1,0)),0))</f>
        <v/>
      </c>
      <c r="W508">
        <f>IF($D$20=0,IFERROR(W509,MAX($D$16,POWER((ABS(K508)^2)/($I$5*MAX(F508,0.1)^2),1/3))),IF(IFERROR(AG509,0)=0,IFERROR(W509,MAX($D$16,POWER((ABS(K508)^2)/($I$5*MAX(F508,0.1)^2),1/3))),IF(OR(IFERROR(W508,0)=0,IFERROR(AD509,0)&gt;1),MAX($D$16,POWER((ABS(K508)^2)/($I$5*MAX(F508,0.1)^2),1/3)),IF(IFERROR(AF508,0)&gt;0,MAX($D$16,IFERROR(W508,0)+((IFERROR(AF508,0))*$D$18*IF((IFERROR(AD508,0))&lt;1,1,-1))),IF(IFERROR(AF508,0)&lt;0,IF(ABS((MAX($D$16,POWER((ABS(K508)^2)/($I$5*MAX(F508,0.1)^2),1/3)))-IFERROR(W508,0))&gt;$D$19,MAX($D$16,IF((MAX($D$16,POWER((ABS(K508)^2)/($I$5*MAX(F508,0.1)^2),1/3)))&gt;IFERROR(W508,0),MIN((MAX($D$16,POWER((ABS(K508)^2)/($I$5*MAX(F508,0.1)^2),1/3))),IFERROR(W508,0)+(MIN(ABS(IFERROR(AF508,0))*$D$18,ABS((MAX($D$16,POWER((ABS(K508)^2)/($I$5*MAX(F508,0.1)^2),1/3)))-IFERROR(W508,0))))),MAX((MAX($D$16,POWER((ABS(K508)^2)/($I$5*MAX(F508,0.1)^2),1/3))),IFERROR(W508,0)-(MIN(ABS(IFERROR(AF508,0))*$D$18,ABS((MAX($D$16,POWER((ABS(K508)^2)/($I$5*MAX(F508,0.1)^2),1/3)))-IFERROR(W508,0))))))),MAX($D$16,POWER((ABS(K508)^2)/($I$5*MAX(F508,0.1)^2),1/3))),MAX($D$16,IFERROR(W508,0)))))))</f>
        <v/>
      </c>
      <c r="X508">
        <f>((F508)+(G508)*(W508))*(W508)</f>
        <v/>
      </c>
      <c r="Y508">
        <f>(((F508)+(G508)*(W508))*(W508))/MAX((F508)+2*(W508)*SQRT(1+(G508)^2),1E-6)</f>
        <v/>
      </c>
      <c r="Z508">
        <f>ABS(K508)/MAX(((F508)+(G508)*(W508))*(W508),1E-6)</f>
        <v/>
      </c>
      <c r="AA508">
        <f>E508+W508</f>
        <v/>
      </c>
      <c r="AB508">
        <f>AA508+((ABS(K508)/MAX(((F508)+(G508)*(W508))*(W508),1E-6))^2)/(2*$I$5)</f>
        <v/>
      </c>
      <c r="AC508">
        <f>((ABS(K508)*$D$6)/(MAX(((F508)+(G508)*(W508))*(W508),1E-6)*MAX(((((F508)+(G508)*(W508))*(W508))/MAX((F508)+2*(W508)*SQRT(1+(G508)^2),1E-6))^(2/3),1E-6)))^2</f>
        <v/>
      </c>
      <c r="AD508">
        <f>ABS(ABS(K508)/MAX(((F508)+(G508)*(W508))*(W508),1E-6))/SQRT($I$5*MAX((((F508)+(G508)*(W508))*(W508))/MAX((F508)+2*(G508)*(W508),1E-6),1E-6))</f>
        <v/>
      </c>
      <c r="AE508">
        <f>((F508)*(W508)^2)/2+(G508)*(W508)^3/3+(ABS(K508)^2)/($I$5*MAX(((F508)+(G508)*(W508))*(W508),1E-6))</f>
        <v/>
      </c>
      <c r="AF508">
        <f>IF($D$20=0,0,IFERROR(AB509+(((AC508+AC509)/2)*J509)+(IF(Z508&gt;Z509,$D$8*((Z508^2-Z509^2)/(2*$I$5)),$D$9*((Z509^2-Z508^2)/(2*$I$5)))+($D$10*(ABS(I509)/90)*(MAX(Z508^2,Z509^2)/(2*$I$5))))-AB508,0))</f>
        <v/>
      </c>
      <c r="AG508">
        <f>IF($D$20=0,1,IFERROR(IF(ROUND(AD508,3)=1,1,IF(AND(ABS(AF508)&lt;$D$19,AD508&lt;1),1,0)),0))</f>
        <v/>
      </c>
      <c r="AH508">
        <f>IFERROR(IF(V32="Supercritical",MAX($D$16,IFERROR(L508,MAX($D$16,POWER((ABS(K508)^2)/($I$5*MAX(F508,0.1)^2),1/3)))),IF(V32="Subcritical",MAX($D$16,IFERROR(W508,MAX($D$16,POWER((ABS(K508)^2)/($I$5*MAX(F508,0.1)^2),1/3)))),IF(AND(IFERROR(V508,0)=1,IFERROR(AG508,0)=1),IF(IFERROR(T508,-1E99)&gt;=IFERROR(AE508,-1E99),MAX($D$16,IFERROR(L508,MAX($D$16,POWER((ABS(K508)^2)/($I$5*MAX(F508,0.1)^2),1/3)))),MAX($D$16,IFERROR(W508,MAX($D$16,POWER((ABS(K508)^2)/($I$5*MAX(F508,0.1)^2),1/3))))),IF(IFERROR(V508,0)=1,MAX($D$16,IFERROR(L508,MAX($D$16,POWER((ABS(K508)^2)/($I$5*MAX(F508,0.1)^2),1/3)))),IF(IFERROR(AG508,0)=1,MAX($D$16,IFERROR(W508,MAX($D$16,POWER((ABS(K508)^2)/($I$5*MAX(F508,0.1)^2),1/3)))),MAX($D$16,POWER((ABS(K508)^2)/($I$5*MAX(F508,0.1)^2),1/3))))))),MAX($D$16,POWER((ABS(K508)^2)/($I$5*MAX(F508,0.1)^2),1/3)))</f>
        <v/>
      </c>
      <c r="AI508">
        <f>E508+AH508</f>
        <v/>
      </c>
      <c r="AJ508">
        <f>AI508+((ABS(K508)/MAX(((F508)+(G508)*(AH508))*(AH508),1E-6))^2)/(2*$I$5)</f>
        <v/>
      </c>
      <c r="AM508" t="n">
        <v>0</v>
      </c>
      <c r="AN508" t="n">
        <v>0</v>
      </c>
      <c r="AO508">
        <f>AM508+AN508</f>
        <v/>
      </c>
      <c r="AP508">
        <f>AP507+AO508</f>
        <v/>
      </c>
      <c r="AQ508">
        <f>ABS(ABS(K508)/MAX(((F508)+(G508)*(AH508))*(AH508),1E-6))/SQRT($I$5*MAX((((F508)+(G508)*(AH508))*(AH508))/MAX((F508)+2*(G508)*(AH508),1E-6),1E-6))</f>
        <v/>
      </c>
      <c r="AR508">
        <f>IF(AQ508&lt;1,"Subcritical","Supercritical")</f>
        <v/>
      </c>
      <c r="AS508">
        <f>((ABS(K508)*$D$6)/(MAX(((F508)+(G508)*(AH508))*(AH508),1E-6)*MAX(((((F508)+(G508)*(AH508))*(AH508))/MAX((F508)+2*(AH508)*SQRT(1+(G508)^2),1E-6))^(2/3),1E-6)))^2</f>
        <v/>
      </c>
    </row>
    <row r="509">
      <c r="A509" t="n">
        <v>360</v>
      </c>
      <c r="B509" t="n">
        <v>358.895</v>
      </c>
      <c r="C509" t="n">
        <v>616271.238</v>
      </c>
      <c r="D509" t="n">
        <v>3097600.871</v>
      </c>
      <c r="E509" t="n">
        <v>632.3825000000001</v>
      </c>
      <c r="F509" t="n">
        <v>5.2</v>
      </c>
      <c r="G509" t="n">
        <v>0</v>
      </c>
      <c r="H509" t="inlineStr">
        <is>
          <t>Normal</t>
        </is>
      </c>
      <c r="I509" t="n">
        <v>0.023</v>
      </c>
      <c r="J509">
        <f>B509-B508</f>
        <v/>
      </c>
      <c r="K509">
        <f>MAX(0,K508-AO508)</f>
        <v/>
      </c>
      <c r="L509">
        <f>IF($D$20=0,IFERROR(L508,MAX($D$16,POWER((ABS(K509)^2)/($I$5*MAX(F509,0.1)^2),1/3))),IF(IFERROR(V508,0)=0,IFERROR(L508,MAX($D$16,POWER((ABS(K509)^2)/($I$5*MAX(F509,0.1)^2),1/3))),IF(OR(IFERROR(L509,0)=0,IFERROR(S508,0)&lt;1,IFERROR(S509,0)&lt;1),MAX($D$16,POWER((ABS(K509)^2)/($I$5*MAX(F509,0.1)^2),1/3)),IF(IFERROR(U509,0)&gt;0,MAX($D$16,IFERROR(L509,0)+((IFERROR(U509,0))*$D$18*IF((IFERROR(S509,0))&lt;1,1,-1))),IF(IFERROR(U509,0)&lt;0,IF(ABS((MAX($D$16,POWER((ABS(K509)^2)/($I$5*MAX(F509,0.1)^2),1/3)))-IFERROR(L509,0))&gt;$D$19,MAX($D$16,IF((MAX($D$16,POWER((ABS(K509)^2)/($I$5*MAX(F509,0.1)^2),1/3)))&gt;IFERROR(L509,0),MIN((MAX($D$16,POWER((ABS(K509)^2)/($I$5*MAX(F509,0.1)^2),1/3))),IFERROR(L509,0)+(MIN(ABS(IFERROR(U509,0))*$D$18,ABS((MAX($D$16,POWER((ABS(K509)^2)/($I$5*MAX(F509,0.1)^2),1/3)))-IFERROR(L509,0))))),MAX((MAX($D$16,POWER((ABS(K509)^2)/($I$5*MAX(F509,0.1)^2),1/3))),IFERROR(L509,0)-(MIN(ABS(IFERROR(U509,0))*$D$18,ABS((MAX($D$16,POWER((ABS(K509)^2)/($I$5*MAX(F509,0.1)^2),1/3)))-IFERROR(L509,0))))))),MAX($D$16,POWER((ABS(K509)^2)/($I$5*MAX(F509,0.1)^2),1/3))),MAX($D$16,IFERROR(L509,0)))))))</f>
        <v/>
      </c>
      <c r="M509">
        <f>((F509)+(G509)*(L509))*(L509)</f>
        <v/>
      </c>
      <c r="N509">
        <f>(((F509)+(G509)*(L509))*(L509))/MAX((F509)+2*(L509)*SQRT(1+(G509)^2),1E-6)</f>
        <v/>
      </c>
      <c r="O509">
        <f>ABS(K509)/MAX(((F509)+(G509)*(L509))*(L509),1E-6)</f>
        <v/>
      </c>
      <c r="P509">
        <f>E509+L509</f>
        <v/>
      </c>
      <c r="Q509">
        <f>P509+((ABS(K509)/MAX(((F509)+(G509)*(L509))*(L509),1E-6))^2)/(2*$I$5)</f>
        <v/>
      </c>
      <c r="R509">
        <f>((ABS(K509)*$D$6)/(MAX(((F509)+(G509)*(L509))*(L509),1E-6)*MAX(((((F509)+(G509)*(L509))*(L509))/MAX((F509)+2*(L509)*SQRT(1+(G509)^2),1E-6))^(2/3),1E-6)))^2</f>
        <v/>
      </c>
      <c r="S509">
        <f>ABS(ABS(K509)/MAX(((F509)+(G509)*(L509))*(L509),1E-6))/SQRT($I$5*MAX((((F509)+(G509)*(L509))*(L509))/MAX((F509)+2*(G509)*(L509),1E-6),1E-6))</f>
        <v/>
      </c>
      <c r="T509">
        <f>((F509)*(L509)^2)/2+(G509)*(L509)^3/3+(ABS(K509)^2)/($I$5*MAX(((F509)+(G509)*(L509))*(L509),1E-6))</f>
        <v/>
      </c>
      <c r="U509">
        <f>IF($D$20=0,0,IFERROR(Q508-(((R508+R509)/2)*J509)-(IF(O508&gt;O509,$D$8*((O508^2-O509^2)/(2*$I$5)),$D$9*((O509^2-O508^2)/(2*$I$5)))+($D$10*(ABS(I509)/90)*(MAX(O508^2,O509^2)/(2*$I$5))))-Q509,0))</f>
        <v/>
      </c>
      <c r="V509">
        <f>IF($D$20=0,1,IFERROR(IF(ROUND(S509,3)=1,1,IF(AND(ABS(U509)&lt;$D$19,S509&gt;1),1,0)),0))</f>
        <v/>
      </c>
      <c r="W509">
        <f>IF($D$20=0,IFERROR(W510,MAX($D$16,POWER((ABS(K509)^2)/($I$5*MAX(F509,0.1)^2),1/3))),IF(IFERROR(AG510,0)=0,IFERROR(W510,MAX($D$16,POWER((ABS(K509)^2)/($I$5*MAX(F509,0.1)^2),1/3))),IF(OR(IFERROR(W509,0)=0,IFERROR(AD510,0)&gt;1),MAX($D$16,POWER((ABS(K509)^2)/($I$5*MAX(F509,0.1)^2),1/3)),IF(IFERROR(AF509,0)&gt;0,MAX($D$16,IFERROR(W509,0)+((IFERROR(AF509,0))*$D$18*IF((IFERROR(AD509,0))&lt;1,1,-1))),IF(IFERROR(AF509,0)&lt;0,IF(ABS((MAX($D$16,POWER((ABS(K509)^2)/($I$5*MAX(F509,0.1)^2),1/3)))-IFERROR(W509,0))&gt;$D$19,MAX($D$16,IF((MAX($D$16,POWER((ABS(K509)^2)/($I$5*MAX(F509,0.1)^2),1/3)))&gt;IFERROR(W509,0),MIN((MAX($D$16,POWER((ABS(K509)^2)/($I$5*MAX(F509,0.1)^2),1/3))),IFERROR(W509,0)+(MIN(ABS(IFERROR(AF509,0))*$D$18,ABS((MAX($D$16,POWER((ABS(K509)^2)/($I$5*MAX(F509,0.1)^2),1/3)))-IFERROR(W509,0))))),MAX((MAX($D$16,POWER((ABS(K509)^2)/($I$5*MAX(F509,0.1)^2),1/3))),IFERROR(W509,0)-(MIN(ABS(IFERROR(AF509,0))*$D$18,ABS((MAX($D$16,POWER((ABS(K509)^2)/($I$5*MAX(F509,0.1)^2),1/3)))-IFERROR(W509,0))))))),MAX($D$16,POWER((ABS(K509)^2)/($I$5*MAX(F509,0.1)^2),1/3))),MAX($D$16,IFERROR(W509,0)))))))</f>
        <v/>
      </c>
      <c r="X509">
        <f>((F509)+(G509)*(W509))*(W509)</f>
        <v/>
      </c>
      <c r="Y509">
        <f>(((F509)+(G509)*(W509))*(W509))/MAX((F509)+2*(W509)*SQRT(1+(G509)^2),1E-6)</f>
        <v/>
      </c>
      <c r="Z509">
        <f>ABS(K509)/MAX(((F509)+(G509)*(W509))*(W509),1E-6)</f>
        <v/>
      </c>
      <c r="AA509">
        <f>E509+W509</f>
        <v/>
      </c>
      <c r="AB509">
        <f>AA509+((ABS(K509)/MAX(((F509)+(G509)*(W509))*(W509),1E-6))^2)/(2*$I$5)</f>
        <v/>
      </c>
      <c r="AC509">
        <f>((ABS(K509)*$D$6)/(MAX(((F509)+(G509)*(W509))*(W509),1E-6)*MAX(((((F509)+(G509)*(W509))*(W509))/MAX((F509)+2*(W509)*SQRT(1+(G509)^2),1E-6))^(2/3),1E-6)))^2</f>
        <v/>
      </c>
      <c r="AD509">
        <f>ABS(ABS(K509)/MAX(((F509)+(G509)*(W509))*(W509),1E-6))/SQRT($I$5*MAX((((F509)+(G509)*(W509))*(W509))/MAX((F509)+2*(G509)*(W509),1E-6),1E-6))</f>
        <v/>
      </c>
      <c r="AE509">
        <f>((F509)*(W509)^2)/2+(G509)*(W509)^3/3+(ABS(K509)^2)/($I$5*MAX(((F509)+(G509)*(W509))*(W509),1E-6))</f>
        <v/>
      </c>
      <c r="AF509">
        <f>IF($D$20=0,0,IFERROR(AB510+(((AC509+AC510)/2)*J510)+(IF(Z509&gt;Z510,$D$8*((Z509^2-Z510^2)/(2*$I$5)),$D$9*((Z510^2-Z509^2)/(2*$I$5)))+($D$10*(ABS(I510)/90)*(MAX(Z509^2,Z510^2)/(2*$I$5))))-AB509,0))</f>
        <v/>
      </c>
      <c r="AG509">
        <f>IF($D$20=0,1,IFERROR(IF(ROUND(AD509,3)=1,1,IF(AND(ABS(AF509)&lt;$D$19,AD509&lt;1),1,0)),0))</f>
        <v/>
      </c>
      <c r="AH509">
        <f>IFERROR(IF(V32="Supercritical",MAX($D$16,IFERROR(L509,MAX($D$16,POWER((ABS(K509)^2)/($I$5*MAX(F509,0.1)^2),1/3)))),IF(V32="Subcritical",MAX($D$16,IFERROR(W509,MAX($D$16,POWER((ABS(K509)^2)/($I$5*MAX(F509,0.1)^2),1/3)))),IF(AND(IFERROR(V509,0)=1,IFERROR(AG509,0)=1),IF(IFERROR(T509,-1E99)&gt;=IFERROR(AE509,-1E99),MAX($D$16,IFERROR(L509,MAX($D$16,POWER((ABS(K509)^2)/($I$5*MAX(F509,0.1)^2),1/3)))),MAX($D$16,IFERROR(W509,MAX($D$16,POWER((ABS(K509)^2)/($I$5*MAX(F509,0.1)^2),1/3))))),IF(IFERROR(V509,0)=1,MAX($D$16,IFERROR(L509,MAX($D$16,POWER((ABS(K509)^2)/($I$5*MAX(F509,0.1)^2),1/3)))),IF(IFERROR(AG509,0)=1,MAX($D$16,IFERROR(W509,MAX($D$16,POWER((ABS(K509)^2)/($I$5*MAX(F509,0.1)^2),1/3)))),MAX($D$16,POWER((ABS(K509)^2)/($I$5*MAX(F509,0.1)^2),1/3))))))),MAX($D$16,POWER((ABS(K509)^2)/($I$5*MAX(F509,0.1)^2),1/3)))</f>
        <v/>
      </c>
      <c r="AI509">
        <f>E509+AH509</f>
        <v/>
      </c>
      <c r="AJ509">
        <f>AI509+((ABS(K509)/MAX(((F509)+(G509)*(AH509))*(AH509),1E-6))^2)/(2*$I$5)</f>
        <v/>
      </c>
      <c r="AM509" t="n">
        <v>0</v>
      </c>
      <c r="AN509" t="n">
        <v>0</v>
      </c>
      <c r="AO509">
        <f>AM509+AN509</f>
        <v/>
      </c>
      <c r="AP509">
        <f>AP508+AO509</f>
        <v/>
      </c>
      <c r="AQ509">
        <f>ABS(ABS(K509)/MAX(((F509)+(G509)*(AH509))*(AH509),1E-6))/SQRT($I$5*MAX((((F509)+(G509)*(AH509))*(AH509))/MAX((F509)+2*(G509)*(AH509),1E-6),1E-6))</f>
        <v/>
      </c>
      <c r="AR509">
        <f>IF(AQ509&lt;1,"Subcritical","Supercritical")</f>
        <v/>
      </c>
      <c r="AS509">
        <f>((ABS(K509)*$D$6)/(MAX(((F509)+(G509)*(AH509))*(AH509),1E-6)*MAX(((((F509)+(G509)*(AH509))*(AH509))/MAX((F509)+2*(AH509)*SQRT(1+(G509)^2),1E-6))^(2/3),1E-6)))^2</f>
        <v/>
      </c>
    </row>
    <row r="510">
      <c r="A510" t="n">
        <v>361</v>
      </c>
      <c r="B510" t="n">
        <v>359.896</v>
      </c>
      <c r="C510" t="n">
        <v>616270.763</v>
      </c>
      <c r="D510" t="n">
        <v>3097599.99</v>
      </c>
      <c r="E510" t="n">
        <v>632.3819999999999</v>
      </c>
      <c r="F510" t="n">
        <v>5.2</v>
      </c>
      <c r="G510" t="n">
        <v>0</v>
      </c>
      <c r="H510" t="inlineStr">
        <is>
          <t>Normal</t>
        </is>
      </c>
      <c r="I510" t="n">
        <v>0.023</v>
      </c>
      <c r="J510">
        <f>B510-B509</f>
        <v/>
      </c>
      <c r="K510">
        <f>MAX(0,K509-AO509)</f>
        <v/>
      </c>
      <c r="L510">
        <f>IF($D$20=0,IFERROR(L509,MAX($D$16,POWER((ABS(K510)^2)/($I$5*MAX(F510,0.1)^2),1/3))),IF(IFERROR(V509,0)=0,IFERROR(L509,MAX($D$16,POWER((ABS(K510)^2)/($I$5*MAX(F510,0.1)^2),1/3))),IF(OR(IFERROR(L510,0)=0,IFERROR(S509,0)&lt;1,IFERROR(S510,0)&lt;1),MAX($D$16,POWER((ABS(K510)^2)/($I$5*MAX(F510,0.1)^2),1/3)),IF(IFERROR(U510,0)&gt;0,MAX($D$16,IFERROR(L510,0)+((IFERROR(U510,0))*$D$18*IF((IFERROR(S510,0))&lt;1,1,-1))),IF(IFERROR(U510,0)&lt;0,IF(ABS((MAX($D$16,POWER((ABS(K510)^2)/($I$5*MAX(F510,0.1)^2),1/3)))-IFERROR(L510,0))&gt;$D$19,MAX($D$16,IF((MAX($D$16,POWER((ABS(K510)^2)/($I$5*MAX(F510,0.1)^2),1/3)))&gt;IFERROR(L510,0),MIN((MAX($D$16,POWER((ABS(K510)^2)/($I$5*MAX(F510,0.1)^2),1/3))),IFERROR(L510,0)+(MIN(ABS(IFERROR(U510,0))*$D$18,ABS((MAX($D$16,POWER((ABS(K510)^2)/($I$5*MAX(F510,0.1)^2),1/3)))-IFERROR(L510,0))))),MAX((MAX($D$16,POWER((ABS(K510)^2)/($I$5*MAX(F510,0.1)^2),1/3))),IFERROR(L510,0)-(MIN(ABS(IFERROR(U510,0))*$D$18,ABS((MAX($D$16,POWER((ABS(K510)^2)/($I$5*MAX(F510,0.1)^2),1/3)))-IFERROR(L510,0))))))),MAX($D$16,POWER((ABS(K510)^2)/($I$5*MAX(F510,0.1)^2),1/3))),MAX($D$16,IFERROR(L510,0)))))))</f>
        <v/>
      </c>
      <c r="M510">
        <f>((F510)+(G510)*(L510))*(L510)</f>
        <v/>
      </c>
      <c r="N510">
        <f>(((F510)+(G510)*(L510))*(L510))/MAX((F510)+2*(L510)*SQRT(1+(G510)^2),1E-6)</f>
        <v/>
      </c>
      <c r="O510">
        <f>ABS(K510)/MAX(((F510)+(G510)*(L510))*(L510),1E-6)</f>
        <v/>
      </c>
      <c r="P510">
        <f>E510+L510</f>
        <v/>
      </c>
      <c r="Q510">
        <f>P510+((ABS(K510)/MAX(((F510)+(G510)*(L510))*(L510),1E-6))^2)/(2*$I$5)</f>
        <v/>
      </c>
      <c r="R510">
        <f>((ABS(K510)*$D$6)/(MAX(((F510)+(G510)*(L510))*(L510),1E-6)*MAX(((((F510)+(G510)*(L510))*(L510))/MAX((F510)+2*(L510)*SQRT(1+(G510)^2),1E-6))^(2/3),1E-6)))^2</f>
        <v/>
      </c>
      <c r="S510">
        <f>ABS(ABS(K510)/MAX(((F510)+(G510)*(L510))*(L510),1E-6))/SQRT($I$5*MAX((((F510)+(G510)*(L510))*(L510))/MAX((F510)+2*(G510)*(L510),1E-6),1E-6))</f>
        <v/>
      </c>
      <c r="T510">
        <f>((F510)*(L510)^2)/2+(G510)*(L510)^3/3+(ABS(K510)^2)/($I$5*MAX(((F510)+(G510)*(L510))*(L510),1E-6))</f>
        <v/>
      </c>
      <c r="U510">
        <f>IF($D$20=0,0,IFERROR(Q509-(((R509+R510)/2)*J510)-(IF(O509&gt;O510,$D$8*((O509^2-O510^2)/(2*$I$5)),$D$9*((O510^2-O509^2)/(2*$I$5)))+($D$10*(ABS(I510)/90)*(MAX(O509^2,O510^2)/(2*$I$5))))-Q510,0))</f>
        <v/>
      </c>
      <c r="V510">
        <f>IF($D$20=0,1,IFERROR(IF(ROUND(S510,3)=1,1,IF(AND(ABS(U510)&lt;$D$19,S510&gt;1),1,0)),0))</f>
        <v/>
      </c>
      <c r="W510">
        <f>IF($D$20=0,IFERROR(W511,MAX($D$16,POWER((ABS(K510)^2)/($I$5*MAX(F510,0.1)^2),1/3))),IF(IFERROR(AG511,0)=0,IFERROR(W511,MAX($D$16,POWER((ABS(K510)^2)/($I$5*MAX(F510,0.1)^2),1/3))),IF(OR(IFERROR(W510,0)=0,IFERROR(AD511,0)&gt;1),MAX($D$16,POWER((ABS(K510)^2)/($I$5*MAX(F510,0.1)^2),1/3)),IF(IFERROR(AF510,0)&gt;0,MAX($D$16,IFERROR(W510,0)+((IFERROR(AF510,0))*$D$18*IF((IFERROR(AD510,0))&lt;1,1,-1))),IF(IFERROR(AF510,0)&lt;0,IF(ABS((MAX($D$16,POWER((ABS(K510)^2)/($I$5*MAX(F510,0.1)^2),1/3)))-IFERROR(W510,0))&gt;$D$19,MAX($D$16,IF((MAX($D$16,POWER((ABS(K510)^2)/($I$5*MAX(F510,0.1)^2),1/3)))&gt;IFERROR(W510,0),MIN((MAX($D$16,POWER((ABS(K510)^2)/($I$5*MAX(F510,0.1)^2),1/3))),IFERROR(W510,0)+(MIN(ABS(IFERROR(AF510,0))*$D$18,ABS((MAX($D$16,POWER((ABS(K510)^2)/($I$5*MAX(F510,0.1)^2),1/3)))-IFERROR(W510,0))))),MAX((MAX($D$16,POWER((ABS(K510)^2)/($I$5*MAX(F510,0.1)^2),1/3))),IFERROR(W510,0)-(MIN(ABS(IFERROR(AF510,0))*$D$18,ABS((MAX($D$16,POWER((ABS(K510)^2)/($I$5*MAX(F510,0.1)^2),1/3)))-IFERROR(W510,0))))))),MAX($D$16,POWER((ABS(K510)^2)/($I$5*MAX(F510,0.1)^2),1/3))),MAX($D$16,IFERROR(W510,0)))))))</f>
        <v/>
      </c>
      <c r="X510">
        <f>((F510)+(G510)*(W510))*(W510)</f>
        <v/>
      </c>
      <c r="Y510">
        <f>(((F510)+(G510)*(W510))*(W510))/MAX((F510)+2*(W510)*SQRT(1+(G510)^2),1E-6)</f>
        <v/>
      </c>
      <c r="Z510">
        <f>ABS(K510)/MAX(((F510)+(G510)*(W510))*(W510),1E-6)</f>
        <v/>
      </c>
      <c r="AA510">
        <f>E510+W510</f>
        <v/>
      </c>
      <c r="AB510">
        <f>AA510+((ABS(K510)/MAX(((F510)+(G510)*(W510))*(W510),1E-6))^2)/(2*$I$5)</f>
        <v/>
      </c>
      <c r="AC510">
        <f>((ABS(K510)*$D$6)/(MAX(((F510)+(G510)*(W510))*(W510),1E-6)*MAX(((((F510)+(G510)*(W510))*(W510))/MAX((F510)+2*(W510)*SQRT(1+(G510)^2),1E-6))^(2/3),1E-6)))^2</f>
        <v/>
      </c>
      <c r="AD510">
        <f>ABS(ABS(K510)/MAX(((F510)+(G510)*(W510))*(W510),1E-6))/SQRT($I$5*MAX((((F510)+(G510)*(W510))*(W510))/MAX((F510)+2*(G510)*(W510),1E-6),1E-6))</f>
        <v/>
      </c>
      <c r="AE510">
        <f>((F510)*(W510)^2)/2+(G510)*(W510)^3/3+(ABS(K510)^2)/($I$5*MAX(((F510)+(G510)*(W510))*(W510),1E-6))</f>
        <v/>
      </c>
      <c r="AF510">
        <f>IF($D$20=0,0,IFERROR(AB511+(((AC510+AC511)/2)*J511)+(IF(Z510&gt;Z511,$D$8*((Z510^2-Z511^2)/(2*$I$5)),$D$9*((Z511^2-Z510^2)/(2*$I$5)))+($D$10*(ABS(I511)/90)*(MAX(Z510^2,Z511^2)/(2*$I$5))))-AB510,0))</f>
        <v/>
      </c>
      <c r="AG510">
        <f>IF($D$20=0,1,IFERROR(IF(ROUND(AD510,3)=1,1,IF(AND(ABS(AF510)&lt;$D$19,AD510&lt;1),1,0)),0))</f>
        <v/>
      </c>
      <c r="AH510">
        <f>IFERROR(IF(V32="Supercritical",MAX($D$16,IFERROR(L510,MAX($D$16,POWER((ABS(K510)^2)/($I$5*MAX(F510,0.1)^2),1/3)))),IF(V32="Subcritical",MAX($D$16,IFERROR(W510,MAX($D$16,POWER((ABS(K510)^2)/($I$5*MAX(F510,0.1)^2),1/3)))),IF(AND(IFERROR(V510,0)=1,IFERROR(AG510,0)=1),IF(IFERROR(T510,-1E99)&gt;=IFERROR(AE510,-1E99),MAX($D$16,IFERROR(L510,MAX($D$16,POWER((ABS(K510)^2)/($I$5*MAX(F510,0.1)^2),1/3)))),MAX($D$16,IFERROR(W510,MAX($D$16,POWER((ABS(K510)^2)/($I$5*MAX(F510,0.1)^2),1/3))))),IF(IFERROR(V510,0)=1,MAX($D$16,IFERROR(L510,MAX($D$16,POWER((ABS(K510)^2)/($I$5*MAX(F510,0.1)^2),1/3)))),IF(IFERROR(AG510,0)=1,MAX($D$16,IFERROR(W510,MAX($D$16,POWER((ABS(K510)^2)/($I$5*MAX(F510,0.1)^2),1/3)))),MAX($D$16,POWER((ABS(K510)^2)/($I$5*MAX(F510,0.1)^2),1/3))))))),MAX($D$16,POWER((ABS(K510)^2)/($I$5*MAX(F510,0.1)^2),1/3)))</f>
        <v/>
      </c>
      <c r="AI510">
        <f>E510+AH510</f>
        <v/>
      </c>
      <c r="AJ510">
        <f>AI510+((ABS(K510)/MAX(((F510)+(G510)*(AH510))*(AH510),1E-6))^2)/(2*$I$5)</f>
        <v/>
      </c>
      <c r="AM510" t="n">
        <v>0</v>
      </c>
      <c r="AN510" t="n">
        <v>0</v>
      </c>
      <c r="AO510">
        <f>AM510+AN510</f>
        <v/>
      </c>
      <c r="AP510">
        <f>AP509+AO510</f>
        <v/>
      </c>
      <c r="AQ510">
        <f>ABS(ABS(K510)/MAX(((F510)+(G510)*(AH510))*(AH510),1E-6))/SQRT($I$5*MAX((((F510)+(G510)*(AH510))*(AH510))/MAX((F510)+2*(G510)*(AH510),1E-6),1E-6))</f>
        <v/>
      </c>
      <c r="AR510">
        <f>IF(AQ510&lt;1,"Subcritical","Supercritical")</f>
        <v/>
      </c>
      <c r="AS510">
        <f>((ABS(K510)*$D$6)/(MAX(((F510)+(G510)*(AH510))*(AH510),1E-6)*MAX(((((F510)+(G510)*(AH510))*(AH510))/MAX((F510)+2*(AH510)*SQRT(1+(G510)^2),1E-6))^(2/3),1E-6)))^2</f>
        <v/>
      </c>
    </row>
    <row r="511">
      <c r="A511" t="n">
        <v>362</v>
      </c>
      <c r="B511" t="n">
        <v>360.895</v>
      </c>
      <c r="C511" t="n">
        <v>616270.289</v>
      </c>
      <c r="D511" t="n">
        <v>3097599.11</v>
      </c>
      <c r="E511" t="n">
        <v>632.3815</v>
      </c>
      <c r="F511" t="n">
        <v>5.2</v>
      </c>
      <c r="G511" t="n">
        <v>0</v>
      </c>
      <c r="H511" t="inlineStr">
        <is>
          <t>Normal</t>
        </is>
      </c>
      <c r="I511" t="n">
        <v>0.027</v>
      </c>
      <c r="J511">
        <f>B511-B510</f>
        <v/>
      </c>
      <c r="K511">
        <f>MAX(0,K510-AO510)</f>
        <v/>
      </c>
      <c r="L511">
        <f>IF($D$20=0,IFERROR(L510,MAX($D$16,POWER((ABS(K511)^2)/($I$5*MAX(F511,0.1)^2),1/3))),IF(IFERROR(V510,0)=0,IFERROR(L510,MAX($D$16,POWER((ABS(K511)^2)/($I$5*MAX(F511,0.1)^2),1/3))),IF(OR(IFERROR(L511,0)=0,IFERROR(S510,0)&lt;1,IFERROR(S511,0)&lt;1),MAX($D$16,POWER((ABS(K511)^2)/($I$5*MAX(F511,0.1)^2),1/3)),IF(IFERROR(U511,0)&gt;0,MAX($D$16,IFERROR(L511,0)+((IFERROR(U511,0))*$D$18*IF((IFERROR(S511,0))&lt;1,1,-1))),IF(IFERROR(U511,0)&lt;0,IF(ABS((MAX($D$16,POWER((ABS(K511)^2)/($I$5*MAX(F511,0.1)^2),1/3)))-IFERROR(L511,0))&gt;$D$19,MAX($D$16,IF((MAX($D$16,POWER((ABS(K511)^2)/($I$5*MAX(F511,0.1)^2),1/3)))&gt;IFERROR(L511,0),MIN((MAX($D$16,POWER((ABS(K511)^2)/($I$5*MAX(F511,0.1)^2),1/3))),IFERROR(L511,0)+(MIN(ABS(IFERROR(U511,0))*$D$18,ABS((MAX($D$16,POWER((ABS(K511)^2)/($I$5*MAX(F511,0.1)^2),1/3)))-IFERROR(L511,0))))),MAX((MAX($D$16,POWER((ABS(K511)^2)/($I$5*MAX(F511,0.1)^2),1/3))),IFERROR(L511,0)-(MIN(ABS(IFERROR(U511,0))*$D$18,ABS((MAX($D$16,POWER((ABS(K511)^2)/($I$5*MAX(F511,0.1)^2),1/3)))-IFERROR(L511,0))))))),MAX($D$16,POWER((ABS(K511)^2)/($I$5*MAX(F511,0.1)^2),1/3))),MAX($D$16,IFERROR(L511,0)))))))</f>
        <v/>
      </c>
      <c r="M511">
        <f>((F511)+(G511)*(L511))*(L511)</f>
        <v/>
      </c>
      <c r="N511">
        <f>(((F511)+(G511)*(L511))*(L511))/MAX((F511)+2*(L511)*SQRT(1+(G511)^2),1E-6)</f>
        <v/>
      </c>
      <c r="O511">
        <f>ABS(K511)/MAX(((F511)+(G511)*(L511))*(L511),1E-6)</f>
        <v/>
      </c>
      <c r="P511">
        <f>E511+L511</f>
        <v/>
      </c>
      <c r="Q511">
        <f>P511+((ABS(K511)/MAX(((F511)+(G511)*(L511))*(L511),1E-6))^2)/(2*$I$5)</f>
        <v/>
      </c>
      <c r="R511">
        <f>((ABS(K511)*$D$6)/(MAX(((F511)+(G511)*(L511))*(L511),1E-6)*MAX(((((F511)+(G511)*(L511))*(L511))/MAX((F511)+2*(L511)*SQRT(1+(G511)^2),1E-6))^(2/3),1E-6)))^2</f>
        <v/>
      </c>
      <c r="S511">
        <f>ABS(ABS(K511)/MAX(((F511)+(G511)*(L511))*(L511),1E-6))/SQRT($I$5*MAX((((F511)+(G511)*(L511))*(L511))/MAX((F511)+2*(G511)*(L511),1E-6),1E-6))</f>
        <v/>
      </c>
      <c r="T511">
        <f>((F511)*(L511)^2)/2+(G511)*(L511)^3/3+(ABS(K511)^2)/($I$5*MAX(((F511)+(G511)*(L511))*(L511),1E-6))</f>
        <v/>
      </c>
      <c r="U511">
        <f>IF($D$20=0,0,IFERROR(Q510-(((R510+R511)/2)*J511)-(IF(O510&gt;O511,$D$8*((O510^2-O511^2)/(2*$I$5)),$D$9*((O511^2-O510^2)/(2*$I$5)))+($D$10*(ABS(I511)/90)*(MAX(O510^2,O511^2)/(2*$I$5))))-Q511,0))</f>
        <v/>
      </c>
      <c r="V511">
        <f>IF($D$20=0,1,IFERROR(IF(ROUND(S511,3)=1,1,IF(AND(ABS(U511)&lt;$D$19,S511&gt;1),1,0)),0))</f>
        <v/>
      </c>
      <c r="W511">
        <f>IF($D$20=0,IFERROR(W512,MAX($D$16,POWER((ABS(K511)^2)/($I$5*MAX(F511,0.1)^2),1/3))),IF(IFERROR(AG512,0)=0,IFERROR(W512,MAX($D$16,POWER((ABS(K511)^2)/($I$5*MAX(F511,0.1)^2),1/3))),IF(OR(IFERROR(W511,0)=0,IFERROR(AD512,0)&gt;1),MAX($D$16,POWER((ABS(K511)^2)/($I$5*MAX(F511,0.1)^2),1/3)),IF(IFERROR(AF511,0)&gt;0,MAX($D$16,IFERROR(W511,0)+((IFERROR(AF511,0))*$D$18*IF((IFERROR(AD511,0))&lt;1,1,-1))),IF(IFERROR(AF511,0)&lt;0,IF(ABS((MAX($D$16,POWER((ABS(K511)^2)/($I$5*MAX(F511,0.1)^2),1/3)))-IFERROR(W511,0))&gt;$D$19,MAX($D$16,IF((MAX($D$16,POWER((ABS(K511)^2)/($I$5*MAX(F511,0.1)^2),1/3)))&gt;IFERROR(W511,0),MIN((MAX($D$16,POWER((ABS(K511)^2)/($I$5*MAX(F511,0.1)^2),1/3))),IFERROR(W511,0)+(MIN(ABS(IFERROR(AF511,0))*$D$18,ABS((MAX($D$16,POWER((ABS(K511)^2)/($I$5*MAX(F511,0.1)^2),1/3)))-IFERROR(W511,0))))),MAX((MAX($D$16,POWER((ABS(K511)^2)/($I$5*MAX(F511,0.1)^2),1/3))),IFERROR(W511,0)-(MIN(ABS(IFERROR(AF511,0))*$D$18,ABS((MAX($D$16,POWER((ABS(K511)^2)/($I$5*MAX(F511,0.1)^2),1/3)))-IFERROR(W511,0))))))),MAX($D$16,POWER((ABS(K511)^2)/($I$5*MAX(F511,0.1)^2),1/3))),MAX($D$16,IFERROR(W511,0)))))))</f>
        <v/>
      </c>
      <c r="X511">
        <f>((F511)+(G511)*(W511))*(W511)</f>
        <v/>
      </c>
      <c r="Y511">
        <f>(((F511)+(G511)*(W511))*(W511))/MAX((F511)+2*(W511)*SQRT(1+(G511)^2),1E-6)</f>
        <v/>
      </c>
      <c r="Z511">
        <f>ABS(K511)/MAX(((F511)+(G511)*(W511))*(W511),1E-6)</f>
        <v/>
      </c>
      <c r="AA511">
        <f>E511+W511</f>
        <v/>
      </c>
      <c r="AB511">
        <f>AA511+((ABS(K511)/MAX(((F511)+(G511)*(W511))*(W511),1E-6))^2)/(2*$I$5)</f>
        <v/>
      </c>
      <c r="AC511">
        <f>((ABS(K511)*$D$6)/(MAX(((F511)+(G511)*(W511))*(W511),1E-6)*MAX(((((F511)+(G511)*(W511))*(W511))/MAX((F511)+2*(W511)*SQRT(1+(G511)^2),1E-6))^(2/3),1E-6)))^2</f>
        <v/>
      </c>
      <c r="AD511">
        <f>ABS(ABS(K511)/MAX(((F511)+(G511)*(W511))*(W511),1E-6))/SQRT($I$5*MAX((((F511)+(G511)*(W511))*(W511))/MAX((F511)+2*(G511)*(W511),1E-6),1E-6))</f>
        <v/>
      </c>
      <c r="AE511">
        <f>((F511)*(W511)^2)/2+(G511)*(W511)^3/3+(ABS(K511)^2)/($I$5*MAX(((F511)+(G511)*(W511))*(W511),1E-6))</f>
        <v/>
      </c>
      <c r="AF511">
        <f>IF($D$20=0,0,IFERROR(AB512+(((AC511+AC512)/2)*J512)+(IF(Z511&gt;Z512,$D$8*((Z511^2-Z512^2)/(2*$I$5)),$D$9*((Z512^2-Z511^2)/(2*$I$5)))+($D$10*(ABS(I512)/90)*(MAX(Z511^2,Z512^2)/(2*$I$5))))-AB511,0))</f>
        <v/>
      </c>
      <c r="AG511">
        <f>IF($D$20=0,1,IFERROR(IF(ROUND(AD511,3)=1,1,IF(AND(ABS(AF511)&lt;$D$19,AD511&lt;1),1,0)),0))</f>
        <v/>
      </c>
      <c r="AH511">
        <f>IFERROR(IF(V32="Supercritical",MAX($D$16,IFERROR(L511,MAX($D$16,POWER((ABS(K511)^2)/($I$5*MAX(F511,0.1)^2),1/3)))),IF(V32="Subcritical",MAX($D$16,IFERROR(W511,MAX($D$16,POWER((ABS(K511)^2)/($I$5*MAX(F511,0.1)^2),1/3)))),IF(AND(IFERROR(V511,0)=1,IFERROR(AG511,0)=1),IF(IFERROR(T511,-1E99)&gt;=IFERROR(AE511,-1E99),MAX($D$16,IFERROR(L511,MAX($D$16,POWER((ABS(K511)^2)/($I$5*MAX(F511,0.1)^2),1/3)))),MAX($D$16,IFERROR(W511,MAX($D$16,POWER((ABS(K511)^2)/($I$5*MAX(F511,0.1)^2),1/3))))),IF(IFERROR(V511,0)=1,MAX($D$16,IFERROR(L511,MAX($D$16,POWER((ABS(K511)^2)/($I$5*MAX(F511,0.1)^2),1/3)))),IF(IFERROR(AG511,0)=1,MAX($D$16,IFERROR(W511,MAX($D$16,POWER((ABS(K511)^2)/($I$5*MAX(F511,0.1)^2),1/3)))),MAX($D$16,POWER((ABS(K511)^2)/($I$5*MAX(F511,0.1)^2),1/3))))))),MAX($D$16,POWER((ABS(K511)^2)/($I$5*MAX(F511,0.1)^2),1/3)))</f>
        <v/>
      </c>
      <c r="AI511">
        <f>E511+AH511</f>
        <v/>
      </c>
      <c r="AJ511">
        <f>AI511+((ABS(K511)/MAX(((F511)+(G511)*(AH511))*(AH511),1E-6))^2)/(2*$I$5)</f>
        <v/>
      </c>
      <c r="AM511" t="n">
        <v>0</v>
      </c>
      <c r="AN511" t="n">
        <v>0</v>
      </c>
      <c r="AO511">
        <f>AM511+AN511</f>
        <v/>
      </c>
      <c r="AP511">
        <f>AP510+AO511</f>
        <v/>
      </c>
      <c r="AQ511">
        <f>ABS(ABS(K511)/MAX(((F511)+(G511)*(AH511))*(AH511),1E-6))/SQRT($I$5*MAX((((F511)+(G511)*(AH511))*(AH511))/MAX((F511)+2*(G511)*(AH511),1E-6),1E-6))</f>
        <v/>
      </c>
      <c r="AR511">
        <f>IF(AQ511&lt;1,"Subcritical","Supercritical")</f>
        <v/>
      </c>
      <c r="AS511">
        <f>((ABS(K511)*$D$6)/(MAX(((F511)+(G511)*(AH511))*(AH511),1E-6)*MAX(((((F511)+(G511)*(AH511))*(AH511))/MAX((F511)+2*(AH511)*SQRT(1+(G511)^2),1E-6))^(2/3),1E-6)))^2</f>
        <v/>
      </c>
    </row>
    <row r="512">
      <c r="A512" t="n">
        <v>363</v>
      </c>
      <c r="B512" t="n">
        <v>361.896</v>
      </c>
      <c r="C512" t="n">
        <v>616269.8149999999</v>
      </c>
      <c r="D512" t="n">
        <v>3097598.229</v>
      </c>
      <c r="E512" t="n">
        <v>632.381</v>
      </c>
      <c r="F512" t="n">
        <v>5.2</v>
      </c>
      <c r="G512" t="n">
        <v>0</v>
      </c>
      <c r="H512" t="inlineStr">
        <is>
          <t>Normal</t>
        </is>
      </c>
      <c r="I512" t="n">
        <v>0.027</v>
      </c>
      <c r="J512">
        <f>B512-B511</f>
        <v/>
      </c>
      <c r="K512">
        <f>MAX(0,K511-AO511)</f>
        <v/>
      </c>
      <c r="L512">
        <f>IF($D$20=0,IFERROR(L511,MAX($D$16,POWER((ABS(K512)^2)/($I$5*MAX(F512,0.1)^2),1/3))),IF(IFERROR(V511,0)=0,IFERROR(L511,MAX($D$16,POWER((ABS(K512)^2)/($I$5*MAX(F512,0.1)^2),1/3))),IF(OR(IFERROR(L512,0)=0,IFERROR(S511,0)&lt;1,IFERROR(S512,0)&lt;1),MAX($D$16,POWER((ABS(K512)^2)/($I$5*MAX(F512,0.1)^2),1/3)),IF(IFERROR(U512,0)&gt;0,MAX($D$16,IFERROR(L512,0)+((IFERROR(U512,0))*$D$18*IF((IFERROR(S512,0))&lt;1,1,-1))),IF(IFERROR(U512,0)&lt;0,IF(ABS((MAX($D$16,POWER((ABS(K512)^2)/($I$5*MAX(F512,0.1)^2),1/3)))-IFERROR(L512,0))&gt;$D$19,MAX($D$16,IF((MAX($D$16,POWER((ABS(K512)^2)/($I$5*MAX(F512,0.1)^2),1/3)))&gt;IFERROR(L512,0),MIN((MAX($D$16,POWER((ABS(K512)^2)/($I$5*MAX(F512,0.1)^2),1/3))),IFERROR(L512,0)+(MIN(ABS(IFERROR(U512,0))*$D$18,ABS((MAX($D$16,POWER((ABS(K512)^2)/($I$5*MAX(F512,0.1)^2),1/3)))-IFERROR(L512,0))))),MAX((MAX($D$16,POWER((ABS(K512)^2)/($I$5*MAX(F512,0.1)^2),1/3))),IFERROR(L512,0)-(MIN(ABS(IFERROR(U512,0))*$D$18,ABS((MAX($D$16,POWER((ABS(K512)^2)/($I$5*MAX(F512,0.1)^2),1/3)))-IFERROR(L512,0))))))),MAX($D$16,POWER((ABS(K512)^2)/($I$5*MAX(F512,0.1)^2),1/3))),MAX($D$16,IFERROR(L512,0)))))))</f>
        <v/>
      </c>
      <c r="M512">
        <f>((F512)+(G512)*(L512))*(L512)</f>
        <v/>
      </c>
      <c r="N512">
        <f>(((F512)+(G512)*(L512))*(L512))/MAX((F512)+2*(L512)*SQRT(1+(G512)^2),1E-6)</f>
        <v/>
      </c>
      <c r="O512">
        <f>ABS(K512)/MAX(((F512)+(G512)*(L512))*(L512),1E-6)</f>
        <v/>
      </c>
      <c r="P512">
        <f>E512+L512</f>
        <v/>
      </c>
      <c r="Q512">
        <f>P512+((ABS(K512)/MAX(((F512)+(G512)*(L512))*(L512),1E-6))^2)/(2*$I$5)</f>
        <v/>
      </c>
      <c r="R512">
        <f>((ABS(K512)*$D$6)/(MAX(((F512)+(G512)*(L512))*(L512),1E-6)*MAX(((((F512)+(G512)*(L512))*(L512))/MAX((F512)+2*(L512)*SQRT(1+(G512)^2),1E-6))^(2/3),1E-6)))^2</f>
        <v/>
      </c>
      <c r="S512">
        <f>ABS(ABS(K512)/MAX(((F512)+(G512)*(L512))*(L512),1E-6))/SQRT($I$5*MAX((((F512)+(G512)*(L512))*(L512))/MAX((F512)+2*(G512)*(L512),1E-6),1E-6))</f>
        <v/>
      </c>
      <c r="T512">
        <f>((F512)*(L512)^2)/2+(G512)*(L512)^3/3+(ABS(K512)^2)/($I$5*MAX(((F512)+(G512)*(L512))*(L512),1E-6))</f>
        <v/>
      </c>
      <c r="U512">
        <f>IF($D$20=0,0,IFERROR(Q511-(((R511+R512)/2)*J512)-(IF(O511&gt;O512,$D$8*((O511^2-O512^2)/(2*$I$5)),$D$9*((O512^2-O511^2)/(2*$I$5)))+($D$10*(ABS(I512)/90)*(MAX(O511^2,O512^2)/(2*$I$5))))-Q512,0))</f>
        <v/>
      </c>
      <c r="V512">
        <f>IF($D$20=0,1,IFERROR(IF(ROUND(S512,3)=1,1,IF(AND(ABS(U512)&lt;$D$19,S512&gt;1),1,0)),0))</f>
        <v/>
      </c>
      <c r="W512">
        <f>IF($D$20=0,IFERROR(W513,MAX($D$16,POWER((ABS(K512)^2)/($I$5*MAX(F512,0.1)^2),1/3))),IF(IFERROR(AG513,0)=0,IFERROR(W513,MAX($D$16,POWER((ABS(K512)^2)/($I$5*MAX(F512,0.1)^2),1/3))),IF(OR(IFERROR(W512,0)=0,IFERROR(AD513,0)&gt;1),MAX($D$16,POWER((ABS(K512)^2)/($I$5*MAX(F512,0.1)^2),1/3)),IF(IFERROR(AF512,0)&gt;0,MAX($D$16,IFERROR(W512,0)+((IFERROR(AF512,0))*$D$18*IF((IFERROR(AD512,0))&lt;1,1,-1))),IF(IFERROR(AF512,0)&lt;0,IF(ABS((MAX($D$16,POWER((ABS(K512)^2)/($I$5*MAX(F512,0.1)^2),1/3)))-IFERROR(W512,0))&gt;$D$19,MAX($D$16,IF((MAX($D$16,POWER((ABS(K512)^2)/($I$5*MAX(F512,0.1)^2),1/3)))&gt;IFERROR(W512,0),MIN((MAX($D$16,POWER((ABS(K512)^2)/($I$5*MAX(F512,0.1)^2),1/3))),IFERROR(W512,0)+(MIN(ABS(IFERROR(AF512,0))*$D$18,ABS((MAX($D$16,POWER((ABS(K512)^2)/($I$5*MAX(F512,0.1)^2),1/3)))-IFERROR(W512,0))))),MAX((MAX($D$16,POWER((ABS(K512)^2)/($I$5*MAX(F512,0.1)^2),1/3))),IFERROR(W512,0)-(MIN(ABS(IFERROR(AF512,0))*$D$18,ABS((MAX($D$16,POWER((ABS(K512)^2)/($I$5*MAX(F512,0.1)^2),1/3)))-IFERROR(W512,0))))))),MAX($D$16,POWER((ABS(K512)^2)/($I$5*MAX(F512,0.1)^2),1/3))),MAX($D$16,IFERROR(W512,0)))))))</f>
        <v/>
      </c>
      <c r="X512">
        <f>((F512)+(G512)*(W512))*(W512)</f>
        <v/>
      </c>
      <c r="Y512">
        <f>(((F512)+(G512)*(W512))*(W512))/MAX((F512)+2*(W512)*SQRT(1+(G512)^2),1E-6)</f>
        <v/>
      </c>
      <c r="Z512">
        <f>ABS(K512)/MAX(((F512)+(G512)*(W512))*(W512),1E-6)</f>
        <v/>
      </c>
      <c r="AA512">
        <f>E512+W512</f>
        <v/>
      </c>
      <c r="AB512">
        <f>AA512+((ABS(K512)/MAX(((F512)+(G512)*(W512))*(W512),1E-6))^2)/(2*$I$5)</f>
        <v/>
      </c>
      <c r="AC512">
        <f>((ABS(K512)*$D$6)/(MAX(((F512)+(G512)*(W512))*(W512),1E-6)*MAX(((((F512)+(G512)*(W512))*(W512))/MAX((F512)+2*(W512)*SQRT(1+(G512)^2),1E-6))^(2/3),1E-6)))^2</f>
        <v/>
      </c>
      <c r="AD512">
        <f>ABS(ABS(K512)/MAX(((F512)+(G512)*(W512))*(W512),1E-6))/SQRT($I$5*MAX((((F512)+(G512)*(W512))*(W512))/MAX((F512)+2*(G512)*(W512),1E-6),1E-6))</f>
        <v/>
      </c>
      <c r="AE512">
        <f>((F512)*(W512)^2)/2+(G512)*(W512)^3/3+(ABS(K512)^2)/($I$5*MAX(((F512)+(G512)*(W512))*(W512),1E-6))</f>
        <v/>
      </c>
      <c r="AF512">
        <f>IF($D$20=0,0,IFERROR(AB513+(((AC512+AC513)/2)*J513)+(IF(Z512&gt;Z513,$D$8*((Z512^2-Z513^2)/(2*$I$5)),$D$9*((Z513^2-Z512^2)/(2*$I$5)))+($D$10*(ABS(I513)/90)*(MAX(Z512^2,Z513^2)/(2*$I$5))))-AB512,0))</f>
        <v/>
      </c>
      <c r="AG512">
        <f>IF($D$20=0,1,IFERROR(IF(ROUND(AD512,3)=1,1,IF(AND(ABS(AF512)&lt;$D$19,AD512&lt;1),1,0)),0))</f>
        <v/>
      </c>
      <c r="AH512">
        <f>IFERROR(IF(V32="Supercritical",MAX($D$16,IFERROR(L512,MAX($D$16,POWER((ABS(K512)^2)/($I$5*MAX(F512,0.1)^2),1/3)))),IF(V32="Subcritical",MAX($D$16,IFERROR(W512,MAX($D$16,POWER((ABS(K512)^2)/($I$5*MAX(F512,0.1)^2),1/3)))),IF(AND(IFERROR(V512,0)=1,IFERROR(AG512,0)=1),IF(IFERROR(T512,-1E99)&gt;=IFERROR(AE512,-1E99),MAX($D$16,IFERROR(L512,MAX($D$16,POWER((ABS(K512)^2)/($I$5*MAX(F512,0.1)^2),1/3)))),MAX($D$16,IFERROR(W512,MAX($D$16,POWER((ABS(K512)^2)/($I$5*MAX(F512,0.1)^2),1/3))))),IF(IFERROR(V512,0)=1,MAX($D$16,IFERROR(L512,MAX($D$16,POWER((ABS(K512)^2)/($I$5*MAX(F512,0.1)^2),1/3)))),IF(IFERROR(AG512,0)=1,MAX($D$16,IFERROR(W512,MAX($D$16,POWER((ABS(K512)^2)/($I$5*MAX(F512,0.1)^2),1/3)))),MAX($D$16,POWER((ABS(K512)^2)/($I$5*MAX(F512,0.1)^2),1/3))))))),MAX($D$16,POWER((ABS(K512)^2)/($I$5*MAX(F512,0.1)^2),1/3)))</f>
        <v/>
      </c>
      <c r="AI512">
        <f>E512+AH512</f>
        <v/>
      </c>
      <c r="AJ512">
        <f>AI512+((ABS(K512)/MAX(((F512)+(G512)*(AH512))*(AH512),1E-6))^2)/(2*$I$5)</f>
        <v/>
      </c>
      <c r="AM512" t="n">
        <v>0</v>
      </c>
      <c r="AN512" t="n">
        <v>0</v>
      </c>
      <c r="AO512">
        <f>AM512+AN512</f>
        <v/>
      </c>
      <c r="AP512">
        <f>AP511+AO512</f>
        <v/>
      </c>
      <c r="AQ512">
        <f>ABS(ABS(K512)/MAX(((F512)+(G512)*(AH512))*(AH512),1E-6))/SQRT($I$5*MAX((((F512)+(G512)*(AH512))*(AH512))/MAX((F512)+2*(G512)*(AH512),1E-6),1E-6))</f>
        <v/>
      </c>
      <c r="AR512">
        <f>IF(AQ512&lt;1,"Subcritical","Supercritical")</f>
        <v/>
      </c>
      <c r="AS512">
        <f>((ABS(K512)*$D$6)/(MAX(((F512)+(G512)*(AH512))*(AH512),1E-6)*MAX(((((F512)+(G512)*(AH512))*(AH512))/MAX((F512)+2*(AH512)*SQRT(1+(G512)^2),1E-6))^(2/3),1E-6)))^2</f>
        <v/>
      </c>
    </row>
    <row r="513">
      <c r="A513" t="n">
        <v>364</v>
      </c>
      <c r="B513" t="n">
        <v>362.895</v>
      </c>
      <c r="C513" t="n">
        <v>616269.341</v>
      </c>
      <c r="D513" t="n">
        <v>3097597.349</v>
      </c>
      <c r="E513" t="n">
        <v>632.3805</v>
      </c>
      <c r="F513" t="n">
        <v>5.2</v>
      </c>
      <c r="G513" t="n">
        <v>0</v>
      </c>
      <c r="H513" t="inlineStr">
        <is>
          <t>Normal</t>
        </is>
      </c>
      <c r="I513" t="n">
        <v>0</v>
      </c>
      <c r="J513">
        <f>B513-B512</f>
        <v/>
      </c>
      <c r="K513">
        <f>MAX(0,K512-AO512)</f>
        <v/>
      </c>
      <c r="L513">
        <f>IF($D$20=0,IFERROR(L512,MAX($D$16,POWER((ABS(K513)^2)/($I$5*MAX(F513,0.1)^2),1/3))),IF(IFERROR(V512,0)=0,IFERROR(L512,MAX($D$16,POWER((ABS(K513)^2)/($I$5*MAX(F513,0.1)^2),1/3))),IF(OR(IFERROR(L513,0)=0,IFERROR(S512,0)&lt;1,IFERROR(S513,0)&lt;1),MAX($D$16,POWER((ABS(K513)^2)/($I$5*MAX(F513,0.1)^2),1/3)),IF(IFERROR(U513,0)&gt;0,MAX($D$16,IFERROR(L513,0)+((IFERROR(U513,0))*$D$18*IF((IFERROR(S513,0))&lt;1,1,-1))),IF(IFERROR(U513,0)&lt;0,IF(ABS((MAX($D$16,POWER((ABS(K513)^2)/($I$5*MAX(F513,0.1)^2),1/3)))-IFERROR(L513,0))&gt;$D$19,MAX($D$16,IF((MAX($D$16,POWER((ABS(K513)^2)/($I$5*MAX(F513,0.1)^2),1/3)))&gt;IFERROR(L513,0),MIN((MAX($D$16,POWER((ABS(K513)^2)/($I$5*MAX(F513,0.1)^2),1/3))),IFERROR(L513,0)+(MIN(ABS(IFERROR(U513,0))*$D$18,ABS((MAX($D$16,POWER((ABS(K513)^2)/($I$5*MAX(F513,0.1)^2),1/3)))-IFERROR(L513,0))))),MAX((MAX($D$16,POWER((ABS(K513)^2)/($I$5*MAX(F513,0.1)^2),1/3))),IFERROR(L513,0)-(MIN(ABS(IFERROR(U513,0))*$D$18,ABS((MAX($D$16,POWER((ABS(K513)^2)/($I$5*MAX(F513,0.1)^2),1/3)))-IFERROR(L513,0))))))),MAX($D$16,POWER((ABS(K513)^2)/($I$5*MAX(F513,0.1)^2),1/3))),MAX($D$16,IFERROR(L513,0)))))))</f>
        <v/>
      </c>
      <c r="M513">
        <f>((F513)+(G513)*(L513))*(L513)</f>
        <v/>
      </c>
      <c r="N513">
        <f>(((F513)+(G513)*(L513))*(L513))/MAX((F513)+2*(L513)*SQRT(1+(G513)^2),1E-6)</f>
        <v/>
      </c>
      <c r="O513">
        <f>ABS(K513)/MAX(((F513)+(G513)*(L513))*(L513),1E-6)</f>
        <v/>
      </c>
      <c r="P513">
        <f>E513+L513</f>
        <v/>
      </c>
      <c r="Q513">
        <f>P513+((ABS(K513)/MAX(((F513)+(G513)*(L513))*(L513),1E-6))^2)/(2*$I$5)</f>
        <v/>
      </c>
      <c r="R513">
        <f>((ABS(K513)*$D$6)/(MAX(((F513)+(G513)*(L513))*(L513),1E-6)*MAX(((((F513)+(G513)*(L513))*(L513))/MAX((F513)+2*(L513)*SQRT(1+(G513)^2),1E-6))^(2/3),1E-6)))^2</f>
        <v/>
      </c>
      <c r="S513">
        <f>ABS(ABS(K513)/MAX(((F513)+(G513)*(L513))*(L513),1E-6))/SQRT($I$5*MAX((((F513)+(G513)*(L513))*(L513))/MAX((F513)+2*(G513)*(L513),1E-6),1E-6))</f>
        <v/>
      </c>
      <c r="T513">
        <f>((F513)*(L513)^2)/2+(G513)*(L513)^3/3+(ABS(K513)^2)/($I$5*MAX(((F513)+(G513)*(L513))*(L513),1E-6))</f>
        <v/>
      </c>
      <c r="U513">
        <f>IF($D$20=0,0,IFERROR(Q512-(((R512+R513)/2)*J513)-(IF(O512&gt;O513,$D$8*((O512^2-O513^2)/(2*$I$5)),$D$9*((O513^2-O512^2)/(2*$I$5)))+($D$10*(ABS(I513)/90)*(MAX(O512^2,O513^2)/(2*$I$5))))-Q513,0))</f>
        <v/>
      </c>
      <c r="V513">
        <f>IF($D$20=0,1,IFERROR(IF(ROUND(S513,3)=1,1,IF(AND(ABS(U513)&lt;$D$19,S513&gt;1),1,0)),0))</f>
        <v/>
      </c>
      <c r="W513">
        <f>IF($D$20=0,IFERROR(W514,MAX($D$16,POWER((ABS(K513)^2)/($I$5*MAX(F513,0.1)^2),1/3))),IF(IFERROR(AG514,0)=0,IFERROR(W514,MAX($D$16,POWER((ABS(K513)^2)/($I$5*MAX(F513,0.1)^2),1/3))),IF(OR(IFERROR(W513,0)=0,IFERROR(AD514,0)&gt;1),MAX($D$16,POWER((ABS(K513)^2)/($I$5*MAX(F513,0.1)^2),1/3)),IF(IFERROR(AF513,0)&gt;0,MAX($D$16,IFERROR(W513,0)+((IFERROR(AF513,0))*$D$18*IF((IFERROR(AD513,0))&lt;1,1,-1))),IF(IFERROR(AF513,0)&lt;0,IF(ABS((MAX($D$16,POWER((ABS(K513)^2)/($I$5*MAX(F513,0.1)^2),1/3)))-IFERROR(W513,0))&gt;$D$19,MAX($D$16,IF((MAX($D$16,POWER((ABS(K513)^2)/($I$5*MAX(F513,0.1)^2),1/3)))&gt;IFERROR(W513,0),MIN((MAX($D$16,POWER((ABS(K513)^2)/($I$5*MAX(F513,0.1)^2),1/3))),IFERROR(W513,0)+(MIN(ABS(IFERROR(AF513,0))*$D$18,ABS((MAX($D$16,POWER((ABS(K513)^2)/($I$5*MAX(F513,0.1)^2),1/3)))-IFERROR(W513,0))))),MAX((MAX($D$16,POWER((ABS(K513)^2)/($I$5*MAX(F513,0.1)^2),1/3))),IFERROR(W513,0)-(MIN(ABS(IFERROR(AF513,0))*$D$18,ABS((MAX($D$16,POWER((ABS(K513)^2)/($I$5*MAX(F513,0.1)^2),1/3)))-IFERROR(W513,0))))))),MAX($D$16,POWER((ABS(K513)^2)/($I$5*MAX(F513,0.1)^2),1/3))),MAX($D$16,IFERROR(W513,0)))))))</f>
        <v/>
      </c>
      <c r="X513">
        <f>((F513)+(G513)*(W513))*(W513)</f>
        <v/>
      </c>
      <c r="Y513">
        <f>(((F513)+(G513)*(W513))*(W513))/MAX((F513)+2*(W513)*SQRT(1+(G513)^2),1E-6)</f>
        <v/>
      </c>
      <c r="Z513">
        <f>ABS(K513)/MAX(((F513)+(G513)*(W513))*(W513),1E-6)</f>
        <v/>
      </c>
      <c r="AA513">
        <f>E513+W513</f>
        <v/>
      </c>
      <c r="AB513">
        <f>AA513+((ABS(K513)/MAX(((F513)+(G513)*(W513))*(W513),1E-6))^2)/(2*$I$5)</f>
        <v/>
      </c>
      <c r="AC513">
        <f>((ABS(K513)*$D$6)/(MAX(((F513)+(G513)*(W513))*(W513),1E-6)*MAX(((((F513)+(G513)*(W513))*(W513))/MAX((F513)+2*(W513)*SQRT(1+(G513)^2),1E-6))^(2/3),1E-6)))^2</f>
        <v/>
      </c>
      <c r="AD513">
        <f>ABS(ABS(K513)/MAX(((F513)+(G513)*(W513))*(W513),1E-6))/SQRT($I$5*MAX((((F513)+(G513)*(W513))*(W513))/MAX((F513)+2*(G513)*(W513),1E-6),1E-6))</f>
        <v/>
      </c>
      <c r="AE513">
        <f>((F513)*(W513)^2)/2+(G513)*(W513)^3/3+(ABS(K513)^2)/($I$5*MAX(((F513)+(G513)*(W513))*(W513),1E-6))</f>
        <v/>
      </c>
      <c r="AF513">
        <f>IF($D$20=0,0,IFERROR(AB514+(((AC513+AC514)/2)*J514)+(IF(Z513&gt;Z514,$D$8*((Z513^2-Z514^2)/(2*$I$5)),$D$9*((Z514^2-Z513^2)/(2*$I$5)))+($D$10*(ABS(I514)/90)*(MAX(Z513^2,Z514^2)/(2*$I$5))))-AB513,0))</f>
        <v/>
      </c>
      <c r="AG513">
        <f>IF($D$20=0,1,IFERROR(IF(ROUND(AD513,3)=1,1,IF(AND(ABS(AF513)&lt;$D$19,AD513&lt;1),1,0)),0))</f>
        <v/>
      </c>
      <c r="AH513">
        <f>IFERROR(IF(V32="Supercritical",MAX($D$16,IFERROR(L513,MAX($D$16,POWER((ABS(K513)^2)/($I$5*MAX(F513,0.1)^2),1/3)))),IF(V32="Subcritical",MAX($D$16,IFERROR(W513,MAX($D$16,POWER((ABS(K513)^2)/($I$5*MAX(F513,0.1)^2),1/3)))),IF(AND(IFERROR(V513,0)=1,IFERROR(AG513,0)=1),IF(IFERROR(T513,-1E99)&gt;=IFERROR(AE513,-1E99),MAX($D$16,IFERROR(L513,MAX($D$16,POWER((ABS(K513)^2)/($I$5*MAX(F513,0.1)^2),1/3)))),MAX($D$16,IFERROR(W513,MAX($D$16,POWER((ABS(K513)^2)/($I$5*MAX(F513,0.1)^2),1/3))))),IF(IFERROR(V513,0)=1,MAX($D$16,IFERROR(L513,MAX($D$16,POWER((ABS(K513)^2)/($I$5*MAX(F513,0.1)^2),1/3)))),IF(IFERROR(AG513,0)=1,MAX($D$16,IFERROR(W513,MAX($D$16,POWER((ABS(K513)^2)/($I$5*MAX(F513,0.1)^2),1/3)))),MAX($D$16,POWER((ABS(K513)^2)/($I$5*MAX(F513,0.1)^2),1/3))))))),MAX($D$16,POWER((ABS(K513)^2)/($I$5*MAX(F513,0.1)^2),1/3)))</f>
        <v/>
      </c>
      <c r="AI513">
        <f>E513+AH513</f>
        <v/>
      </c>
      <c r="AJ513">
        <f>AI513+((ABS(K513)/MAX(((F513)+(G513)*(AH513))*(AH513),1E-6))^2)/(2*$I$5)</f>
        <v/>
      </c>
      <c r="AM513" t="n">
        <v>0</v>
      </c>
      <c r="AN513" t="n">
        <v>0</v>
      </c>
      <c r="AO513">
        <f>AM513+AN513</f>
        <v/>
      </c>
      <c r="AP513">
        <f>AP512+AO513</f>
        <v/>
      </c>
      <c r="AQ513">
        <f>ABS(ABS(K513)/MAX(((F513)+(G513)*(AH513))*(AH513),1E-6))/SQRT($I$5*MAX((((F513)+(G513)*(AH513))*(AH513))/MAX((F513)+2*(G513)*(AH513),1E-6),1E-6))</f>
        <v/>
      </c>
      <c r="AR513">
        <f>IF(AQ513&lt;1,"Subcritical","Supercritical")</f>
        <v/>
      </c>
      <c r="AS513">
        <f>((ABS(K513)*$D$6)/(MAX(((F513)+(G513)*(AH513))*(AH513),1E-6)*MAX(((((F513)+(G513)*(AH513))*(AH513))/MAX((F513)+2*(AH513)*SQRT(1+(G513)^2),1E-6))^(2/3),1E-6)))^2</f>
        <v/>
      </c>
    </row>
    <row r="514">
      <c r="A514" t="n">
        <v>365</v>
      </c>
      <c r="B514" t="n">
        <v>363.895</v>
      </c>
      <c r="C514" t="n">
        <v>616268.867</v>
      </c>
      <c r="D514" t="n">
        <v>3097596.469</v>
      </c>
      <c r="E514" t="n">
        <v>632.38</v>
      </c>
      <c r="F514" t="n">
        <v>5.2</v>
      </c>
      <c r="G514" t="n">
        <v>0</v>
      </c>
      <c r="H514" t="inlineStr">
        <is>
          <t>Normal</t>
        </is>
      </c>
      <c r="I514" t="n">
        <v>0.023</v>
      </c>
      <c r="J514">
        <f>B514-B513</f>
        <v/>
      </c>
      <c r="K514">
        <f>MAX(0,K513-AO513)</f>
        <v/>
      </c>
      <c r="L514">
        <f>IF($D$20=0,IFERROR(L513,MAX($D$16,POWER((ABS(K514)^2)/($I$5*MAX(F514,0.1)^2),1/3))),IF(IFERROR(V513,0)=0,IFERROR(L513,MAX($D$16,POWER((ABS(K514)^2)/($I$5*MAX(F514,0.1)^2),1/3))),IF(OR(IFERROR(L514,0)=0,IFERROR(S513,0)&lt;1,IFERROR(S514,0)&lt;1),MAX($D$16,POWER((ABS(K514)^2)/($I$5*MAX(F514,0.1)^2),1/3)),IF(IFERROR(U514,0)&gt;0,MAX($D$16,IFERROR(L514,0)+((IFERROR(U514,0))*$D$18*IF((IFERROR(S514,0))&lt;1,1,-1))),IF(IFERROR(U514,0)&lt;0,IF(ABS((MAX($D$16,POWER((ABS(K514)^2)/($I$5*MAX(F514,0.1)^2),1/3)))-IFERROR(L514,0))&gt;$D$19,MAX($D$16,IF((MAX($D$16,POWER((ABS(K514)^2)/($I$5*MAX(F514,0.1)^2),1/3)))&gt;IFERROR(L514,0),MIN((MAX($D$16,POWER((ABS(K514)^2)/($I$5*MAX(F514,0.1)^2),1/3))),IFERROR(L514,0)+(MIN(ABS(IFERROR(U514,0))*$D$18,ABS((MAX($D$16,POWER((ABS(K514)^2)/($I$5*MAX(F514,0.1)^2),1/3)))-IFERROR(L514,0))))),MAX((MAX($D$16,POWER((ABS(K514)^2)/($I$5*MAX(F514,0.1)^2),1/3))),IFERROR(L514,0)-(MIN(ABS(IFERROR(U514,0))*$D$18,ABS((MAX($D$16,POWER((ABS(K514)^2)/($I$5*MAX(F514,0.1)^2),1/3)))-IFERROR(L514,0))))))),MAX($D$16,POWER((ABS(K514)^2)/($I$5*MAX(F514,0.1)^2),1/3))),MAX($D$16,IFERROR(L514,0)))))))</f>
        <v/>
      </c>
      <c r="M514">
        <f>((F514)+(G514)*(L514))*(L514)</f>
        <v/>
      </c>
      <c r="N514">
        <f>(((F514)+(G514)*(L514))*(L514))/MAX((F514)+2*(L514)*SQRT(1+(G514)^2),1E-6)</f>
        <v/>
      </c>
      <c r="O514">
        <f>ABS(K514)/MAX(((F514)+(G514)*(L514))*(L514),1E-6)</f>
        <v/>
      </c>
      <c r="P514">
        <f>E514+L514</f>
        <v/>
      </c>
      <c r="Q514">
        <f>P514+((ABS(K514)/MAX(((F514)+(G514)*(L514))*(L514),1E-6))^2)/(2*$I$5)</f>
        <v/>
      </c>
      <c r="R514">
        <f>((ABS(K514)*$D$6)/(MAX(((F514)+(G514)*(L514))*(L514),1E-6)*MAX(((((F514)+(G514)*(L514))*(L514))/MAX((F514)+2*(L514)*SQRT(1+(G514)^2),1E-6))^(2/3),1E-6)))^2</f>
        <v/>
      </c>
      <c r="S514">
        <f>ABS(ABS(K514)/MAX(((F514)+(G514)*(L514))*(L514),1E-6))/SQRT($I$5*MAX((((F514)+(G514)*(L514))*(L514))/MAX((F514)+2*(G514)*(L514),1E-6),1E-6))</f>
        <v/>
      </c>
      <c r="T514">
        <f>((F514)*(L514)^2)/2+(G514)*(L514)^3/3+(ABS(K514)^2)/($I$5*MAX(((F514)+(G514)*(L514))*(L514),1E-6))</f>
        <v/>
      </c>
      <c r="U514">
        <f>IF($D$20=0,0,IFERROR(Q513-(((R513+R514)/2)*J514)-(IF(O513&gt;O514,$D$8*((O513^2-O514^2)/(2*$I$5)),$D$9*((O514^2-O513^2)/(2*$I$5)))+($D$10*(ABS(I514)/90)*(MAX(O513^2,O514^2)/(2*$I$5))))-Q514,0))</f>
        <v/>
      </c>
      <c r="V514">
        <f>IF($D$20=0,1,IFERROR(IF(ROUND(S514,3)=1,1,IF(AND(ABS(U514)&lt;$D$19,S514&gt;1),1,0)),0))</f>
        <v/>
      </c>
      <c r="W514">
        <f>IF($D$20=0,IFERROR(W515,MAX($D$16,POWER((ABS(K514)^2)/($I$5*MAX(F514,0.1)^2),1/3))),IF(IFERROR(AG515,0)=0,IFERROR(W515,MAX($D$16,POWER((ABS(K514)^2)/($I$5*MAX(F514,0.1)^2),1/3))),IF(OR(IFERROR(W514,0)=0,IFERROR(AD515,0)&gt;1),MAX($D$16,POWER((ABS(K514)^2)/($I$5*MAX(F514,0.1)^2),1/3)),IF(IFERROR(AF514,0)&gt;0,MAX($D$16,IFERROR(W514,0)+((IFERROR(AF514,0))*$D$18*IF((IFERROR(AD514,0))&lt;1,1,-1))),IF(IFERROR(AF514,0)&lt;0,IF(ABS((MAX($D$16,POWER((ABS(K514)^2)/($I$5*MAX(F514,0.1)^2),1/3)))-IFERROR(W514,0))&gt;$D$19,MAX($D$16,IF((MAX($D$16,POWER((ABS(K514)^2)/($I$5*MAX(F514,0.1)^2),1/3)))&gt;IFERROR(W514,0),MIN((MAX($D$16,POWER((ABS(K514)^2)/($I$5*MAX(F514,0.1)^2),1/3))),IFERROR(W514,0)+(MIN(ABS(IFERROR(AF514,0))*$D$18,ABS((MAX($D$16,POWER((ABS(K514)^2)/($I$5*MAX(F514,0.1)^2),1/3)))-IFERROR(W514,0))))),MAX((MAX($D$16,POWER((ABS(K514)^2)/($I$5*MAX(F514,0.1)^2),1/3))),IFERROR(W514,0)-(MIN(ABS(IFERROR(AF514,0))*$D$18,ABS((MAX($D$16,POWER((ABS(K514)^2)/($I$5*MAX(F514,0.1)^2),1/3)))-IFERROR(W514,0))))))),MAX($D$16,POWER((ABS(K514)^2)/($I$5*MAX(F514,0.1)^2),1/3))),MAX($D$16,IFERROR(W514,0)))))))</f>
        <v/>
      </c>
      <c r="X514">
        <f>((F514)+(G514)*(W514))*(W514)</f>
        <v/>
      </c>
      <c r="Y514">
        <f>(((F514)+(G514)*(W514))*(W514))/MAX((F514)+2*(W514)*SQRT(1+(G514)^2),1E-6)</f>
        <v/>
      </c>
      <c r="Z514">
        <f>ABS(K514)/MAX(((F514)+(G514)*(W514))*(W514),1E-6)</f>
        <v/>
      </c>
      <c r="AA514">
        <f>E514+W514</f>
        <v/>
      </c>
      <c r="AB514">
        <f>AA514+((ABS(K514)/MAX(((F514)+(G514)*(W514))*(W514),1E-6))^2)/(2*$I$5)</f>
        <v/>
      </c>
      <c r="AC514">
        <f>((ABS(K514)*$D$6)/(MAX(((F514)+(G514)*(W514))*(W514),1E-6)*MAX(((((F514)+(G514)*(W514))*(W514))/MAX((F514)+2*(W514)*SQRT(1+(G514)^2),1E-6))^(2/3),1E-6)))^2</f>
        <v/>
      </c>
      <c r="AD514">
        <f>ABS(ABS(K514)/MAX(((F514)+(G514)*(W514))*(W514),1E-6))/SQRT($I$5*MAX((((F514)+(G514)*(W514))*(W514))/MAX((F514)+2*(G514)*(W514),1E-6),1E-6))</f>
        <v/>
      </c>
      <c r="AE514">
        <f>((F514)*(W514)^2)/2+(G514)*(W514)^3/3+(ABS(K514)^2)/($I$5*MAX(((F514)+(G514)*(W514))*(W514),1E-6))</f>
        <v/>
      </c>
      <c r="AF514">
        <f>IF($D$20=0,0,IFERROR(AB515+(((AC514+AC515)/2)*J515)+(IF(Z514&gt;Z515,$D$8*((Z514^2-Z515^2)/(2*$I$5)),$D$9*((Z515^2-Z514^2)/(2*$I$5)))+($D$10*(ABS(I515)/90)*(MAX(Z514^2,Z515^2)/(2*$I$5))))-AB514,0))</f>
        <v/>
      </c>
      <c r="AG514">
        <f>IF($D$20=0,1,IFERROR(IF(ROUND(AD514,3)=1,1,IF(AND(ABS(AF514)&lt;$D$19,AD514&lt;1),1,0)),0))</f>
        <v/>
      </c>
      <c r="AH514">
        <f>IFERROR(IF(V32="Supercritical",MAX($D$16,IFERROR(L514,MAX($D$16,POWER((ABS(K514)^2)/($I$5*MAX(F514,0.1)^2),1/3)))),IF(V32="Subcritical",MAX($D$16,IFERROR(W514,MAX($D$16,POWER((ABS(K514)^2)/($I$5*MAX(F514,0.1)^2),1/3)))),IF(AND(IFERROR(V514,0)=1,IFERROR(AG514,0)=1),IF(IFERROR(T514,-1E99)&gt;=IFERROR(AE514,-1E99),MAX($D$16,IFERROR(L514,MAX($D$16,POWER((ABS(K514)^2)/($I$5*MAX(F514,0.1)^2),1/3)))),MAX($D$16,IFERROR(W514,MAX($D$16,POWER((ABS(K514)^2)/($I$5*MAX(F514,0.1)^2),1/3))))),IF(IFERROR(V514,0)=1,MAX($D$16,IFERROR(L514,MAX($D$16,POWER((ABS(K514)^2)/($I$5*MAX(F514,0.1)^2),1/3)))),IF(IFERROR(AG514,0)=1,MAX($D$16,IFERROR(W514,MAX($D$16,POWER((ABS(K514)^2)/($I$5*MAX(F514,0.1)^2),1/3)))),MAX($D$16,POWER((ABS(K514)^2)/($I$5*MAX(F514,0.1)^2),1/3))))))),MAX($D$16,POWER((ABS(K514)^2)/($I$5*MAX(F514,0.1)^2),1/3)))</f>
        <v/>
      </c>
      <c r="AI514">
        <f>E514+AH514</f>
        <v/>
      </c>
      <c r="AJ514">
        <f>AI514+((ABS(K514)/MAX(((F514)+(G514)*(AH514))*(AH514),1E-6))^2)/(2*$I$5)</f>
        <v/>
      </c>
      <c r="AM514" t="n">
        <v>0</v>
      </c>
      <c r="AN514" t="n">
        <v>0</v>
      </c>
      <c r="AO514">
        <f>AM514+AN514</f>
        <v/>
      </c>
      <c r="AP514">
        <f>AP513+AO514</f>
        <v/>
      </c>
      <c r="AQ514">
        <f>ABS(ABS(K514)/MAX(((F514)+(G514)*(AH514))*(AH514),1E-6))/SQRT($I$5*MAX((((F514)+(G514)*(AH514))*(AH514))/MAX((F514)+2*(G514)*(AH514),1E-6),1E-6))</f>
        <v/>
      </c>
      <c r="AR514">
        <f>IF(AQ514&lt;1,"Subcritical","Supercritical")</f>
        <v/>
      </c>
      <c r="AS514">
        <f>((ABS(K514)*$D$6)/(MAX(((F514)+(G514)*(AH514))*(AH514),1E-6)*MAX(((((F514)+(G514)*(AH514))*(AH514))/MAX((F514)+2*(AH514)*SQRT(1+(G514)^2),1E-6))^(2/3),1E-6)))^2</f>
        <v/>
      </c>
    </row>
    <row r="515">
      <c r="A515" t="n">
        <v>366</v>
      </c>
      <c r="B515" t="n">
        <v>364.896</v>
      </c>
      <c r="C515" t="n">
        <v>616268.392</v>
      </c>
      <c r="D515" t="n">
        <v>3097595.588</v>
      </c>
      <c r="E515" t="n">
        <v>632.3795</v>
      </c>
      <c r="F515" t="n">
        <v>5.2</v>
      </c>
      <c r="G515" t="n">
        <v>0</v>
      </c>
      <c r="H515" t="inlineStr">
        <is>
          <t>Normal</t>
        </is>
      </c>
      <c r="I515" t="n">
        <v>0.023</v>
      </c>
      <c r="J515">
        <f>B515-B514</f>
        <v/>
      </c>
      <c r="K515">
        <f>MAX(0,K514-AO514)</f>
        <v/>
      </c>
      <c r="L515">
        <f>IF($D$20=0,IFERROR(L514,MAX($D$16,POWER((ABS(K515)^2)/($I$5*MAX(F515,0.1)^2),1/3))),IF(IFERROR(V514,0)=0,IFERROR(L514,MAX($D$16,POWER((ABS(K515)^2)/($I$5*MAX(F515,0.1)^2),1/3))),IF(OR(IFERROR(L515,0)=0,IFERROR(S514,0)&lt;1,IFERROR(S515,0)&lt;1),MAX($D$16,POWER((ABS(K515)^2)/($I$5*MAX(F515,0.1)^2),1/3)),IF(IFERROR(U515,0)&gt;0,MAX($D$16,IFERROR(L515,0)+((IFERROR(U515,0))*$D$18*IF((IFERROR(S515,0))&lt;1,1,-1))),IF(IFERROR(U515,0)&lt;0,IF(ABS((MAX($D$16,POWER((ABS(K515)^2)/($I$5*MAX(F515,0.1)^2),1/3)))-IFERROR(L515,0))&gt;$D$19,MAX($D$16,IF((MAX($D$16,POWER((ABS(K515)^2)/($I$5*MAX(F515,0.1)^2),1/3)))&gt;IFERROR(L515,0),MIN((MAX($D$16,POWER((ABS(K515)^2)/($I$5*MAX(F515,0.1)^2),1/3))),IFERROR(L515,0)+(MIN(ABS(IFERROR(U515,0))*$D$18,ABS((MAX($D$16,POWER((ABS(K515)^2)/($I$5*MAX(F515,0.1)^2),1/3)))-IFERROR(L515,0))))),MAX((MAX($D$16,POWER((ABS(K515)^2)/($I$5*MAX(F515,0.1)^2),1/3))),IFERROR(L515,0)-(MIN(ABS(IFERROR(U515,0))*$D$18,ABS((MAX($D$16,POWER((ABS(K515)^2)/($I$5*MAX(F515,0.1)^2),1/3)))-IFERROR(L515,0))))))),MAX($D$16,POWER((ABS(K515)^2)/($I$5*MAX(F515,0.1)^2),1/3))),MAX($D$16,IFERROR(L515,0)))))))</f>
        <v/>
      </c>
      <c r="M515">
        <f>((F515)+(G515)*(L515))*(L515)</f>
        <v/>
      </c>
      <c r="N515">
        <f>(((F515)+(G515)*(L515))*(L515))/MAX((F515)+2*(L515)*SQRT(1+(G515)^2),1E-6)</f>
        <v/>
      </c>
      <c r="O515">
        <f>ABS(K515)/MAX(((F515)+(G515)*(L515))*(L515),1E-6)</f>
        <v/>
      </c>
      <c r="P515">
        <f>E515+L515</f>
        <v/>
      </c>
      <c r="Q515">
        <f>P515+((ABS(K515)/MAX(((F515)+(G515)*(L515))*(L515),1E-6))^2)/(2*$I$5)</f>
        <v/>
      </c>
      <c r="R515">
        <f>((ABS(K515)*$D$6)/(MAX(((F515)+(G515)*(L515))*(L515),1E-6)*MAX(((((F515)+(G515)*(L515))*(L515))/MAX((F515)+2*(L515)*SQRT(1+(G515)^2),1E-6))^(2/3),1E-6)))^2</f>
        <v/>
      </c>
      <c r="S515">
        <f>ABS(ABS(K515)/MAX(((F515)+(G515)*(L515))*(L515),1E-6))/SQRT($I$5*MAX((((F515)+(G515)*(L515))*(L515))/MAX((F515)+2*(G515)*(L515),1E-6),1E-6))</f>
        <v/>
      </c>
      <c r="T515">
        <f>((F515)*(L515)^2)/2+(G515)*(L515)^3/3+(ABS(K515)^2)/($I$5*MAX(((F515)+(G515)*(L515))*(L515),1E-6))</f>
        <v/>
      </c>
      <c r="U515">
        <f>IF($D$20=0,0,IFERROR(Q514-(((R514+R515)/2)*J515)-(IF(O514&gt;O515,$D$8*((O514^2-O515^2)/(2*$I$5)),$D$9*((O515^2-O514^2)/(2*$I$5)))+($D$10*(ABS(I515)/90)*(MAX(O514^2,O515^2)/(2*$I$5))))-Q515,0))</f>
        <v/>
      </c>
      <c r="V515">
        <f>IF($D$20=0,1,IFERROR(IF(ROUND(S515,3)=1,1,IF(AND(ABS(U515)&lt;$D$19,S515&gt;1),1,0)),0))</f>
        <v/>
      </c>
      <c r="W515">
        <f>IF($D$20=0,IFERROR(W516,MAX($D$16,POWER((ABS(K515)^2)/($I$5*MAX(F515,0.1)^2),1/3))),IF(IFERROR(AG516,0)=0,IFERROR(W516,MAX($D$16,POWER((ABS(K515)^2)/($I$5*MAX(F515,0.1)^2),1/3))),IF(OR(IFERROR(W515,0)=0,IFERROR(AD516,0)&gt;1),MAX($D$16,POWER((ABS(K515)^2)/($I$5*MAX(F515,0.1)^2),1/3)),IF(IFERROR(AF515,0)&gt;0,MAX($D$16,IFERROR(W515,0)+((IFERROR(AF515,0))*$D$18*IF((IFERROR(AD515,0))&lt;1,1,-1))),IF(IFERROR(AF515,0)&lt;0,IF(ABS((MAX($D$16,POWER((ABS(K515)^2)/($I$5*MAX(F515,0.1)^2),1/3)))-IFERROR(W515,0))&gt;$D$19,MAX($D$16,IF((MAX($D$16,POWER((ABS(K515)^2)/($I$5*MAX(F515,0.1)^2),1/3)))&gt;IFERROR(W515,0),MIN((MAX($D$16,POWER((ABS(K515)^2)/($I$5*MAX(F515,0.1)^2),1/3))),IFERROR(W515,0)+(MIN(ABS(IFERROR(AF515,0))*$D$18,ABS((MAX($D$16,POWER((ABS(K515)^2)/($I$5*MAX(F515,0.1)^2),1/3)))-IFERROR(W515,0))))),MAX((MAX($D$16,POWER((ABS(K515)^2)/($I$5*MAX(F515,0.1)^2),1/3))),IFERROR(W515,0)-(MIN(ABS(IFERROR(AF515,0))*$D$18,ABS((MAX($D$16,POWER((ABS(K515)^2)/($I$5*MAX(F515,0.1)^2),1/3)))-IFERROR(W515,0))))))),MAX($D$16,POWER((ABS(K515)^2)/($I$5*MAX(F515,0.1)^2),1/3))),MAX($D$16,IFERROR(W515,0)))))))</f>
        <v/>
      </c>
      <c r="X515">
        <f>((F515)+(G515)*(W515))*(W515)</f>
        <v/>
      </c>
      <c r="Y515">
        <f>(((F515)+(G515)*(W515))*(W515))/MAX((F515)+2*(W515)*SQRT(1+(G515)^2),1E-6)</f>
        <v/>
      </c>
      <c r="Z515">
        <f>ABS(K515)/MAX(((F515)+(G515)*(W515))*(W515),1E-6)</f>
        <v/>
      </c>
      <c r="AA515">
        <f>E515+W515</f>
        <v/>
      </c>
      <c r="AB515">
        <f>AA515+((ABS(K515)/MAX(((F515)+(G515)*(W515))*(W515),1E-6))^2)/(2*$I$5)</f>
        <v/>
      </c>
      <c r="AC515">
        <f>((ABS(K515)*$D$6)/(MAX(((F515)+(G515)*(W515))*(W515),1E-6)*MAX(((((F515)+(G515)*(W515))*(W515))/MAX((F515)+2*(W515)*SQRT(1+(G515)^2),1E-6))^(2/3),1E-6)))^2</f>
        <v/>
      </c>
      <c r="AD515">
        <f>ABS(ABS(K515)/MAX(((F515)+(G515)*(W515))*(W515),1E-6))/SQRT($I$5*MAX((((F515)+(G515)*(W515))*(W515))/MAX((F515)+2*(G515)*(W515),1E-6),1E-6))</f>
        <v/>
      </c>
      <c r="AE515">
        <f>((F515)*(W515)^2)/2+(G515)*(W515)^3/3+(ABS(K515)^2)/($I$5*MAX(((F515)+(G515)*(W515))*(W515),1E-6))</f>
        <v/>
      </c>
      <c r="AF515">
        <f>IF($D$20=0,0,IFERROR(AB516+(((AC515+AC516)/2)*J516)+(IF(Z515&gt;Z516,$D$8*((Z515^2-Z516^2)/(2*$I$5)),$D$9*((Z516^2-Z515^2)/(2*$I$5)))+($D$10*(ABS(I516)/90)*(MAX(Z515^2,Z516^2)/(2*$I$5))))-AB515,0))</f>
        <v/>
      </c>
      <c r="AG515">
        <f>IF($D$20=0,1,IFERROR(IF(ROUND(AD515,3)=1,1,IF(AND(ABS(AF515)&lt;$D$19,AD515&lt;1),1,0)),0))</f>
        <v/>
      </c>
      <c r="AH515">
        <f>IFERROR(IF(V32="Supercritical",MAX($D$16,IFERROR(L515,MAX($D$16,POWER((ABS(K515)^2)/($I$5*MAX(F515,0.1)^2),1/3)))),IF(V32="Subcritical",MAX($D$16,IFERROR(W515,MAX($D$16,POWER((ABS(K515)^2)/($I$5*MAX(F515,0.1)^2),1/3)))),IF(AND(IFERROR(V515,0)=1,IFERROR(AG515,0)=1),IF(IFERROR(T515,-1E99)&gt;=IFERROR(AE515,-1E99),MAX($D$16,IFERROR(L515,MAX($D$16,POWER((ABS(K515)^2)/($I$5*MAX(F515,0.1)^2),1/3)))),MAX($D$16,IFERROR(W515,MAX($D$16,POWER((ABS(K515)^2)/($I$5*MAX(F515,0.1)^2),1/3))))),IF(IFERROR(V515,0)=1,MAX($D$16,IFERROR(L515,MAX($D$16,POWER((ABS(K515)^2)/($I$5*MAX(F515,0.1)^2),1/3)))),IF(IFERROR(AG515,0)=1,MAX($D$16,IFERROR(W515,MAX($D$16,POWER((ABS(K515)^2)/($I$5*MAX(F515,0.1)^2),1/3)))),MAX($D$16,POWER((ABS(K515)^2)/($I$5*MAX(F515,0.1)^2),1/3))))))),MAX($D$16,POWER((ABS(K515)^2)/($I$5*MAX(F515,0.1)^2),1/3)))</f>
        <v/>
      </c>
      <c r="AI515">
        <f>E515+AH515</f>
        <v/>
      </c>
      <c r="AJ515">
        <f>AI515+((ABS(K515)/MAX(((F515)+(G515)*(AH515))*(AH515),1E-6))^2)/(2*$I$5)</f>
        <v/>
      </c>
      <c r="AM515" t="n">
        <v>0</v>
      </c>
      <c r="AN515" t="n">
        <v>0</v>
      </c>
      <c r="AO515">
        <f>AM515+AN515</f>
        <v/>
      </c>
      <c r="AP515">
        <f>AP514+AO515</f>
        <v/>
      </c>
      <c r="AQ515">
        <f>ABS(ABS(K515)/MAX(((F515)+(G515)*(AH515))*(AH515),1E-6))/SQRT($I$5*MAX((((F515)+(G515)*(AH515))*(AH515))/MAX((F515)+2*(G515)*(AH515),1E-6),1E-6))</f>
        <v/>
      </c>
      <c r="AR515">
        <f>IF(AQ515&lt;1,"Subcritical","Supercritical")</f>
        <v/>
      </c>
      <c r="AS515">
        <f>((ABS(K515)*$D$6)/(MAX(((F515)+(G515)*(AH515))*(AH515),1E-6)*MAX(((((F515)+(G515)*(AH515))*(AH515))/MAX((F515)+2*(AH515)*SQRT(1+(G515)^2),1E-6))^(2/3),1E-6)))^2</f>
        <v/>
      </c>
    </row>
    <row r="516">
      <c r="A516" t="n">
        <v>367</v>
      </c>
      <c r="B516" t="n">
        <v>365.895</v>
      </c>
      <c r="C516" t="n">
        <v>616267.9179999999</v>
      </c>
      <c r="D516" t="n">
        <v>3097594.708</v>
      </c>
      <c r="E516" t="n">
        <v>632.379</v>
      </c>
      <c r="F516" t="n">
        <v>5.2</v>
      </c>
      <c r="G516" t="n">
        <v>0</v>
      </c>
      <c r="H516" t="inlineStr">
        <is>
          <t>Normal</t>
        </is>
      </c>
      <c r="I516" t="n">
        <v>0.027</v>
      </c>
      <c r="J516">
        <f>B516-B515</f>
        <v/>
      </c>
      <c r="K516">
        <f>MAX(0,K515-AO515)</f>
        <v/>
      </c>
      <c r="L516">
        <f>IF($D$20=0,IFERROR(L515,MAX($D$16,POWER((ABS(K516)^2)/($I$5*MAX(F516,0.1)^2),1/3))),IF(IFERROR(V515,0)=0,IFERROR(L515,MAX($D$16,POWER((ABS(K516)^2)/($I$5*MAX(F516,0.1)^2),1/3))),IF(OR(IFERROR(L516,0)=0,IFERROR(S515,0)&lt;1,IFERROR(S516,0)&lt;1),MAX($D$16,POWER((ABS(K516)^2)/($I$5*MAX(F516,0.1)^2),1/3)),IF(IFERROR(U516,0)&gt;0,MAX($D$16,IFERROR(L516,0)+((IFERROR(U516,0))*$D$18*IF((IFERROR(S516,0))&lt;1,1,-1))),IF(IFERROR(U516,0)&lt;0,IF(ABS((MAX($D$16,POWER((ABS(K516)^2)/($I$5*MAX(F516,0.1)^2),1/3)))-IFERROR(L516,0))&gt;$D$19,MAX($D$16,IF((MAX($D$16,POWER((ABS(K516)^2)/($I$5*MAX(F516,0.1)^2),1/3)))&gt;IFERROR(L516,0),MIN((MAX($D$16,POWER((ABS(K516)^2)/($I$5*MAX(F516,0.1)^2),1/3))),IFERROR(L516,0)+(MIN(ABS(IFERROR(U516,0))*$D$18,ABS((MAX($D$16,POWER((ABS(K516)^2)/($I$5*MAX(F516,0.1)^2),1/3)))-IFERROR(L516,0))))),MAX((MAX($D$16,POWER((ABS(K516)^2)/($I$5*MAX(F516,0.1)^2),1/3))),IFERROR(L516,0)-(MIN(ABS(IFERROR(U516,0))*$D$18,ABS((MAX($D$16,POWER((ABS(K516)^2)/($I$5*MAX(F516,0.1)^2),1/3)))-IFERROR(L516,0))))))),MAX($D$16,POWER((ABS(K516)^2)/($I$5*MAX(F516,0.1)^2),1/3))),MAX($D$16,IFERROR(L516,0)))))))</f>
        <v/>
      </c>
      <c r="M516">
        <f>((F516)+(G516)*(L516))*(L516)</f>
        <v/>
      </c>
      <c r="N516">
        <f>(((F516)+(G516)*(L516))*(L516))/MAX((F516)+2*(L516)*SQRT(1+(G516)^2),1E-6)</f>
        <v/>
      </c>
      <c r="O516">
        <f>ABS(K516)/MAX(((F516)+(G516)*(L516))*(L516),1E-6)</f>
        <v/>
      </c>
      <c r="P516">
        <f>E516+L516</f>
        <v/>
      </c>
      <c r="Q516">
        <f>P516+((ABS(K516)/MAX(((F516)+(G516)*(L516))*(L516),1E-6))^2)/(2*$I$5)</f>
        <v/>
      </c>
      <c r="R516">
        <f>((ABS(K516)*$D$6)/(MAX(((F516)+(G516)*(L516))*(L516),1E-6)*MAX(((((F516)+(G516)*(L516))*(L516))/MAX((F516)+2*(L516)*SQRT(1+(G516)^2),1E-6))^(2/3),1E-6)))^2</f>
        <v/>
      </c>
      <c r="S516">
        <f>ABS(ABS(K516)/MAX(((F516)+(G516)*(L516))*(L516),1E-6))/SQRT($I$5*MAX((((F516)+(G516)*(L516))*(L516))/MAX((F516)+2*(G516)*(L516),1E-6),1E-6))</f>
        <v/>
      </c>
      <c r="T516">
        <f>((F516)*(L516)^2)/2+(G516)*(L516)^3/3+(ABS(K516)^2)/($I$5*MAX(((F516)+(G516)*(L516))*(L516),1E-6))</f>
        <v/>
      </c>
      <c r="U516">
        <f>IF($D$20=0,0,IFERROR(Q515-(((R515+R516)/2)*J516)-(IF(O515&gt;O516,$D$8*((O515^2-O516^2)/(2*$I$5)),$D$9*((O516^2-O515^2)/(2*$I$5)))+($D$10*(ABS(I516)/90)*(MAX(O515^2,O516^2)/(2*$I$5))))-Q516,0))</f>
        <v/>
      </c>
      <c r="V516">
        <f>IF($D$20=0,1,IFERROR(IF(ROUND(S516,3)=1,1,IF(AND(ABS(U516)&lt;$D$19,S516&gt;1),1,0)),0))</f>
        <v/>
      </c>
      <c r="W516">
        <f>IF($D$20=0,IFERROR(W517,MAX($D$16,POWER((ABS(K516)^2)/($I$5*MAX(F516,0.1)^2),1/3))),IF(IFERROR(AG517,0)=0,IFERROR(W517,MAX($D$16,POWER((ABS(K516)^2)/($I$5*MAX(F516,0.1)^2),1/3))),IF(OR(IFERROR(W516,0)=0,IFERROR(AD517,0)&gt;1),MAX($D$16,POWER((ABS(K516)^2)/($I$5*MAX(F516,0.1)^2),1/3)),IF(IFERROR(AF516,0)&gt;0,MAX($D$16,IFERROR(W516,0)+((IFERROR(AF516,0))*$D$18*IF((IFERROR(AD516,0))&lt;1,1,-1))),IF(IFERROR(AF516,0)&lt;0,IF(ABS((MAX($D$16,POWER((ABS(K516)^2)/($I$5*MAX(F516,0.1)^2),1/3)))-IFERROR(W516,0))&gt;$D$19,MAX($D$16,IF((MAX($D$16,POWER((ABS(K516)^2)/($I$5*MAX(F516,0.1)^2),1/3)))&gt;IFERROR(W516,0),MIN((MAX($D$16,POWER((ABS(K516)^2)/($I$5*MAX(F516,0.1)^2),1/3))),IFERROR(W516,0)+(MIN(ABS(IFERROR(AF516,0))*$D$18,ABS((MAX($D$16,POWER((ABS(K516)^2)/($I$5*MAX(F516,0.1)^2),1/3)))-IFERROR(W516,0))))),MAX((MAX($D$16,POWER((ABS(K516)^2)/($I$5*MAX(F516,0.1)^2),1/3))),IFERROR(W516,0)-(MIN(ABS(IFERROR(AF516,0))*$D$18,ABS((MAX($D$16,POWER((ABS(K516)^2)/($I$5*MAX(F516,0.1)^2),1/3)))-IFERROR(W516,0))))))),MAX($D$16,POWER((ABS(K516)^2)/($I$5*MAX(F516,0.1)^2),1/3))),MAX($D$16,IFERROR(W516,0)))))))</f>
        <v/>
      </c>
      <c r="X516">
        <f>((F516)+(G516)*(W516))*(W516)</f>
        <v/>
      </c>
      <c r="Y516">
        <f>(((F516)+(G516)*(W516))*(W516))/MAX((F516)+2*(W516)*SQRT(1+(G516)^2),1E-6)</f>
        <v/>
      </c>
      <c r="Z516">
        <f>ABS(K516)/MAX(((F516)+(G516)*(W516))*(W516),1E-6)</f>
        <v/>
      </c>
      <c r="AA516">
        <f>E516+W516</f>
        <v/>
      </c>
      <c r="AB516">
        <f>AA516+((ABS(K516)/MAX(((F516)+(G516)*(W516))*(W516),1E-6))^2)/(2*$I$5)</f>
        <v/>
      </c>
      <c r="AC516">
        <f>((ABS(K516)*$D$6)/(MAX(((F516)+(G516)*(W516))*(W516),1E-6)*MAX(((((F516)+(G516)*(W516))*(W516))/MAX((F516)+2*(W516)*SQRT(1+(G516)^2),1E-6))^(2/3),1E-6)))^2</f>
        <v/>
      </c>
      <c r="AD516">
        <f>ABS(ABS(K516)/MAX(((F516)+(G516)*(W516))*(W516),1E-6))/SQRT($I$5*MAX((((F516)+(G516)*(W516))*(W516))/MAX((F516)+2*(G516)*(W516),1E-6),1E-6))</f>
        <v/>
      </c>
      <c r="AE516">
        <f>((F516)*(W516)^2)/2+(G516)*(W516)^3/3+(ABS(K516)^2)/($I$5*MAX(((F516)+(G516)*(W516))*(W516),1E-6))</f>
        <v/>
      </c>
      <c r="AF516">
        <f>IF($D$20=0,0,IFERROR(AB517+(((AC516+AC517)/2)*J517)+(IF(Z516&gt;Z517,$D$8*((Z516^2-Z517^2)/(2*$I$5)),$D$9*((Z517^2-Z516^2)/(2*$I$5)))+($D$10*(ABS(I517)/90)*(MAX(Z516^2,Z517^2)/(2*$I$5))))-AB516,0))</f>
        <v/>
      </c>
      <c r="AG516">
        <f>IF($D$20=0,1,IFERROR(IF(ROUND(AD516,3)=1,1,IF(AND(ABS(AF516)&lt;$D$19,AD516&lt;1),1,0)),0))</f>
        <v/>
      </c>
      <c r="AH516">
        <f>IFERROR(IF(V32="Supercritical",MAX($D$16,IFERROR(L516,MAX($D$16,POWER((ABS(K516)^2)/($I$5*MAX(F516,0.1)^2),1/3)))),IF(V32="Subcritical",MAX($D$16,IFERROR(W516,MAX($D$16,POWER((ABS(K516)^2)/($I$5*MAX(F516,0.1)^2),1/3)))),IF(AND(IFERROR(V516,0)=1,IFERROR(AG516,0)=1),IF(IFERROR(T516,-1E99)&gt;=IFERROR(AE516,-1E99),MAX($D$16,IFERROR(L516,MAX($D$16,POWER((ABS(K516)^2)/($I$5*MAX(F516,0.1)^2),1/3)))),MAX($D$16,IFERROR(W516,MAX($D$16,POWER((ABS(K516)^2)/($I$5*MAX(F516,0.1)^2),1/3))))),IF(IFERROR(V516,0)=1,MAX($D$16,IFERROR(L516,MAX($D$16,POWER((ABS(K516)^2)/($I$5*MAX(F516,0.1)^2),1/3)))),IF(IFERROR(AG516,0)=1,MAX($D$16,IFERROR(W516,MAX($D$16,POWER((ABS(K516)^2)/($I$5*MAX(F516,0.1)^2),1/3)))),MAX($D$16,POWER((ABS(K516)^2)/($I$5*MAX(F516,0.1)^2),1/3))))))),MAX($D$16,POWER((ABS(K516)^2)/($I$5*MAX(F516,0.1)^2),1/3)))</f>
        <v/>
      </c>
      <c r="AI516">
        <f>E516+AH516</f>
        <v/>
      </c>
      <c r="AJ516">
        <f>AI516+((ABS(K516)/MAX(((F516)+(G516)*(AH516))*(AH516),1E-6))^2)/(2*$I$5)</f>
        <v/>
      </c>
      <c r="AM516" t="n">
        <v>0</v>
      </c>
      <c r="AN516" t="n">
        <v>0</v>
      </c>
      <c r="AO516">
        <f>AM516+AN516</f>
        <v/>
      </c>
      <c r="AP516">
        <f>AP515+AO516</f>
        <v/>
      </c>
      <c r="AQ516">
        <f>ABS(ABS(K516)/MAX(((F516)+(G516)*(AH516))*(AH516),1E-6))/SQRT($I$5*MAX((((F516)+(G516)*(AH516))*(AH516))/MAX((F516)+2*(G516)*(AH516),1E-6),1E-6))</f>
        <v/>
      </c>
      <c r="AR516">
        <f>IF(AQ516&lt;1,"Subcritical","Supercritical")</f>
        <v/>
      </c>
      <c r="AS516">
        <f>((ABS(K516)*$D$6)/(MAX(((F516)+(G516)*(AH516))*(AH516),1E-6)*MAX(((((F516)+(G516)*(AH516))*(AH516))/MAX((F516)+2*(AH516)*SQRT(1+(G516)^2),1E-6))^(2/3),1E-6)))^2</f>
        <v/>
      </c>
    </row>
    <row r="517">
      <c r="A517" t="n">
        <v>368</v>
      </c>
      <c r="B517" t="n">
        <v>366.896</v>
      </c>
      <c r="C517" t="n">
        <v>616267.444</v>
      </c>
      <c r="D517" t="n">
        <v>3097593.827</v>
      </c>
      <c r="E517" t="n">
        <v>632.3785</v>
      </c>
      <c r="F517" t="n">
        <v>5.2</v>
      </c>
      <c r="G517" t="n">
        <v>0</v>
      </c>
      <c r="H517" t="inlineStr">
        <is>
          <t>Normal</t>
        </is>
      </c>
      <c r="I517" t="n">
        <v>0.027</v>
      </c>
      <c r="J517">
        <f>B517-B516</f>
        <v/>
      </c>
      <c r="K517">
        <f>MAX(0,K516-AO516)</f>
        <v/>
      </c>
      <c r="L517">
        <f>IF($D$20=0,IFERROR(L516,MAX($D$16,POWER((ABS(K517)^2)/($I$5*MAX(F517,0.1)^2),1/3))),IF(IFERROR(V516,0)=0,IFERROR(L516,MAX($D$16,POWER((ABS(K517)^2)/($I$5*MAX(F517,0.1)^2),1/3))),IF(OR(IFERROR(L517,0)=0,IFERROR(S516,0)&lt;1,IFERROR(S517,0)&lt;1),MAX($D$16,POWER((ABS(K517)^2)/($I$5*MAX(F517,0.1)^2),1/3)),IF(IFERROR(U517,0)&gt;0,MAX($D$16,IFERROR(L517,0)+((IFERROR(U517,0))*$D$18*IF((IFERROR(S517,0))&lt;1,1,-1))),IF(IFERROR(U517,0)&lt;0,IF(ABS((MAX($D$16,POWER((ABS(K517)^2)/($I$5*MAX(F517,0.1)^2),1/3)))-IFERROR(L517,0))&gt;$D$19,MAX($D$16,IF((MAX($D$16,POWER((ABS(K517)^2)/($I$5*MAX(F517,0.1)^2),1/3)))&gt;IFERROR(L517,0),MIN((MAX($D$16,POWER((ABS(K517)^2)/($I$5*MAX(F517,0.1)^2),1/3))),IFERROR(L517,0)+(MIN(ABS(IFERROR(U517,0))*$D$18,ABS((MAX($D$16,POWER((ABS(K517)^2)/($I$5*MAX(F517,0.1)^2),1/3)))-IFERROR(L517,0))))),MAX((MAX($D$16,POWER((ABS(K517)^2)/($I$5*MAX(F517,0.1)^2),1/3))),IFERROR(L517,0)-(MIN(ABS(IFERROR(U517,0))*$D$18,ABS((MAX($D$16,POWER((ABS(K517)^2)/($I$5*MAX(F517,0.1)^2),1/3)))-IFERROR(L517,0))))))),MAX($D$16,POWER((ABS(K517)^2)/($I$5*MAX(F517,0.1)^2),1/3))),MAX($D$16,IFERROR(L517,0)))))))</f>
        <v/>
      </c>
      <c r="M517">
        <f>((F517)+(G517)*(L517))*(L517)</f>
        <v/>
      </c>
      <c r="N517">
        <f>(((F517)+(G517)*(L517))*(L517))/MAX((F517)+2*(L517)*SQRT(1+(G517)^2),1E-6)</f>
        <v/>
      </c>
      <c r="O517">
        <f>ABS(K517)/MAX(((F517)+(G517)*(L517))*(L517),1E-6)</f>
        <v/>
      </c>
      <c r="P517">
        <f>E517+L517</f>
        <v/>
      </c>
      <c r="Q517">
        <f>P517+((ABS(K517)/MAX(((F517)+(G517)*(L517))*(L517),1E-6))^2)/(2*$I$5)</f>
        <v/>
      </c>
      <c r="R517">
        <f>((ABS(K517)*$D$6)/(MAX(((F517)+(G517)*(L517))*(L517),1E-6)*MAX(((((F517)+(G517)*(L517))*(L517))/MAX((F517)+2*(L517)*SQRT(1+(G517)^2),1E-6))^(2/3),1E-6)))^2</f>
        <v/>
      </c>
      <c r="S517">
        <f>ABS(ABS(K517)/MAX(((F517)+(G517)*(L517))*(L517),1E-6))/SQRT($I$5*MAX((((F517)+(G517)*(L517))*(L517))/MAX((F517)+2*(G517)*(L517),1E-6),1E-6))</f>
        <v/>
      </c>
      <c r="T517">
        <f>((F517)*(L517)^2)/2+(G517)*(L517)^3/3+(ABS(K517)^2)/($I$5*MAX(((F517)+(G517)*(L517))*(L517),1E-6))</f>
        <v/>
      </c>
      <c r="U517">
        <f>IF($D$20=0,0,IFERROR(Q516-(((R516+R517)/2)*J517)-(IF(O516&gt;O517,$D$8*((O516^2-O517^2)/(2*$I$5)),$D$9*((O517^2-O516^2)/(2*$I$5)))+($D$10*(ABS(I517)/90)*(MAX(O516^2,O517^2)/(2*$I$5))))-Q517,0))</f>
        <v/>
      </c>
      <c r="V517">
        <f>IF($D$20=0,1,IFERROR(IF(ROUND(S517,3)=1,1,IF(AND(ABS(U517)&lt;$D$19,S517&gt;1),1,0)),0))</f>
        <v/>
      </c>
      <c r="W517">
        <f>IF($D$20=0,IFERROR(W518,MAX($D$16,POWER((ABS(K517)^2)/($I$5*MAX(F517,0.1)^2),1/3))),IF(IFERROR(AG518,0)=0,IFERROR(W518,MAX($D$16,POWER((ABS(K517)^2)/($I$5*MAX(F517,0.1)^2),1/3))),IF(OR(IFERROR(W517,0)=0,IFERROR(AD518,0)&gt;1),MAX($D$16,POWER((ABS(K517)^2)/($I$5*MAX(F517,0.1)^2),1/3)),IF(IFERROR(AF517,0)&gt;0,MAX($D$16,IFERROR(W517,0)+((IFERROR(AF517,0))*$D$18*IF((IFERROR(AD517,0))&lt;1,1,-1))),IF(IFERROR(AF517,0)&lt;0,IF(ABS((MAX($D$16,POWER((ABS(K517)^2)/($I$5*MAX(F517,0.1)^2),1/3)))-IFERROR(W517,0))&gt;$D$19,MAX($D$16,IF((MAX($D$16,POWER((ABS(K517)^2)/($I$5*MAX(F517,0.1)^2),1/3)))&gt;IFERROR(W517,0),MIN((MAX($D$16,POWER((ABS(K517)^2)/($I$5*MAX(F517,0.1)^2),1/3))),IFERROR(W517,0)+(MIN(ABS(IFERROR(AF517,0))*$D$18,ABS((MAX($D$16,POWER((ABS(K517)^2)/($I$5*MAX(F517,0.1)^2),1/3)))-IFERROR(W517,0))))),MAX((MAX($D$16,POWER((ABS(K517)^2)/($I$5*MAX(F517,0.1)^2),1/3))),IFERROR(W517,0)-(MIN(ABS(IFERROR(AF517,0))*$D$18,ABS((MAX($D$16,POWER((ABS(K517)^2)/($I$5*MAX(F517,0.1)^2),1/3)))-IFERROR(W517,0))))))),MAX($D$16,POWER((ABS(K517)^2)/($I$5*MAX(F517,0.1)^2),1/3))),MAX($D$16,IFERROR(W517,0)))))))</f>
        <v/>
      </c>
      <c r="X517">
        <f>((F517)+(G517)*(W517))*(W517)</f>
        <v/>
      </c>
      <c r="Y517">
        <f>(((F517)+(G517)*(W517))*(W517))/MAX((F517)+2*(W517)*SQRT(1+(G517)^2),1E-6)</f>
        <v/>
      </c>
      <c r="Z517">
        <f>ABS(K517)/MAX(((F517)+(G517)*(W517))*(W517),1E-6)</f>
        <v/>
      </c>
      <c r="AA517">
        <f>E517+W517</f>
        <v/>
      </c>
      <c r="AB517">
        <f>AA517+((ABS(K517)/MAX(((F517)+(G517)*(W517))*(W517),1E-6))^2)/(2*$I$5)</f>
        <v/>
      </c>
      <c r="AC517">
        <f>((ABS(K517)*$D$6)/(MAX(((F517)+(G517)*(W517))*(W517),1E-6)*MAX(((((F517)+(G517)*(W517))*(W517))/MAX((F517)+2*(W517)*SQRT(1+(G517)^2),1E-6))^(2/3),1E-6)))^2</f>
        <v/>
      </c>
      <c r="AD517">
        <f>ABS(ABS(K517)/MAX(((F517)+(G517)*(W517))*(W517),1E-6))/SQRT($I$5*MAX((((F517)+(G517)*(W517))*(W517))/MAX((F517)+2*(G517)*(W517),1E-6),1E-6))</f>
        <v/>
      </c>
      <c r="AE517">
        <f>((F517)*(W517)^2)/2+(G517)*(W517)^3/3+(ABS(K517)^2)/($I$5*MAX(((F517)+(G517)*(W517))*(W517),1E-6))</f>
        <v/>
      </c>
      <c r="AF517">
        <f>IF($D$20=0,0,IFERROR(AB518+(((AC517+AC518)/2)*J518)+(IF(Z517&gt;Z518,$D$8*((Z517^2-Z518^2)/(2*$I$5)),$D$9*((Z518^2-Z517^2)/(2*$I$5)))+($D$10*(ABS(I518)/90)*(MAX(Z517^2,Z518^2)/(2*$I$5))))-AB517,0))</f>
        <v/>
      </c>
      <c r="AG517">
        <f>IF($D$20=0,1,IFERROR(IF(ROUND(AD517,3)=1,1,IF(AND(ABS(AF517)&lt;$D$19,AD517&lt;1),1,0)),0))</f>
        <v/>
      </c>
      <c r="AH517">
        <f>IFERROR(IF(V32="Supercritical",MAX($D$16,IFERROR(L517,MAX($D$16,POWER((ABS(K517)^2)/($I$5*MAX(F517,0.1)^2),1/3)))),IF(V32="Subcritical",MAX($D$16,IFERROR(W517,MAX($D$16,POWER((ABS(K517)^2)/($I$5*MAX(F517,0.1)^2),1/3)))),IF(AND(IFERROR(V517,0)=1,IFERROR(AG517,0)=1),IF(IFERROR(T517,-1E99)&gt;=IFERROR(AE517,-1E99),MAX($D$16,IFERROR(L517,MAX($D$16,POWER((ABS(K517)^2)/($I$5*MAX(F517,0.1)^2),1/3)))),MAX($D$16,IFERROR(W517,MAX($D$16,POWER((ABS(K517)^2)/($I$5*MAX(F517,0.1)^2),1/3))))),IF(IFERROR(V517,0)=1,MAX($D$16,IFERROR(L517,MAX($D$16,POWER((ABS(K517)^2)/($I$5*MAX(F517,0.1)^2),1/3)))),IF(IFERROR(AG517,0)=1,MAX($D$16,IFERROR(W517,MAX($D$16,POWER((ABS(K517)^2)/($I$5*MAX(F517,0.1)^2),1/3)))),MAX($D$16,POWER((ABS(K517)^2)/($I$5*MAX(F517,0.1)^2),1/3))))))),MAX($D$16,POWER((ABS(K517)^2)/($I$5*MAX(F517,0.1)^2),1/3)))</f>
        <v/>
      </c>
      <c r="AI517">
        <f>E517+AH517</f>
        <v/>
      </c>
      <c r="AJ517">
        <f>AI517+((ABS(K517)/MAX(((F517)+(G517)*(AH517))*(AH517),1E-6))^2)/(2*$I$5)</f>
        <v/>
      </c>
      <c r="AM517" t="n">
        <v>0</v>
      </c>
      <c r="AN517" t="n">
        <v>0</v>
      </c>
      <c r="AO517">
        <f>AM517+AN517</f>
        <v/>
      </c>
      <c r="AP517">
        <f>AP516+AO517</f>
        <v/>
      </c>
      <c r="AQ517">
        <f>ABS(ABS(K517)/MAX(((F517)+(G517)*(AH517))*(AH517),1E-6))/SQRT($I$5*MAX((((F517)+(G517)*(AH517))*(AH517))/MAX((F517)+2*(G517)*(AH517),1E-6),1E-6))</f>
        <v/>
      </c>
      <c r="AR517">
        <f>IF(AQ517&lt;1,"Subcritical","Supercritical")</f>
        <v/>
      </c>
      <c r="AS517">
        <f>((ABS(K517)*$D$6)/(MAX(((F517)+(G517)*(AH517))*(AH517),1E-6)*MAX(((((F517)+(G517)*(AH517))*(AH517))/MAX((F517)+2*(AH517)*SQRT(1+(G517)^2),1E-6))^(2/3),1E-6)))^2</f>
        <v/>
      </c>
    </row>
    <row r="518">
      <c r="A518" t="n">
        <v>369</v>
      </c>
      <c r="B518" t="n">
        <v>367.895</v>
      </c>
      <c r="C518" t="n">
        <v>616266.97</v>
      </c>
      <c r="D518" t="n">
        <v>3097592.947</v>
      </c>
      <c r="E518" t="n">
        <v>632.378</v>
      </c>
      <c r="F518" t="n">
        <v>5.2</v>
      </c>
      <c r="G518" t="n">
        <v>0</v>
      </c>
      <c r="H518" t="inlineStr">
        <is>
          <t>Normal</t>
        </is>
      </c>
      <c r="I518" t="n">
        <v>0.05</v>
      </c>
      <c r="J518">
        <f>B518-B517</f>
        <v/>
      </c>
      <c r="K518">
        <f>MAX(0,K517-AO517)</f>
        <v/>
      </c>
      <c r="L518">
        <f>IF($D$20=0,IFERROR(L517,MAX($D$16,POWER((ABS(K518)^2)/($I$5*MAX(F518,0.1)^2),1/3))),IF(IFERROR(V517,0)=0,IFERROR(L517,MAX($D$16,POWER((ABS(K518)^2)/($I$5*MAX(F518,0.1)^2),1/3))),IF(OR(IFERROR(L518,0)=0,IFERROR(S517,0)&lt;1,IFERROR(S518,0)&lt;1),MAX($D$16,POWER((ABS(K518)^2)/($I$5*MAX(F518,0.1)^2),1/3)),IF(IFERROR(U518,0)&gt;0,MAX($D$16,IFERROR(L518,0)+((IFERROR(U518,0))*$D$18*IF((IFERROR(S518,0))&lt;1,1,-1))),IF(IFERROR(U518,0)&lt;0,IF(ABS((MAX($D$16,POWER((ABS(K518)^2)/($I$5*MAX(F518,0.1)^2),1/3)))-IFERROR(L518,0))&gt;$D$19,MAX($D$16,IF((MAX($D$16,POWER((ABS(K518)^2)/($I$5*MAX(F518,0.1)^2),1/3)))&gt;IFERROR(L518,0),MIN((MAX($D$16,POWER((ABS(K518)^2)/($I$5*MAX(F518,0.1)^2),1/3))),IFERROR(L518,0)+(MIN(ABS(IFERROR(U518,0))*$D$18,ABS((MAX($D$16,POWER((ABS(K518)^2)/($I$5*MAX(F518,0.1)^2),1/3)))-IFERROR(L518,0))))),MAX((MAX($D$16,POWER((ABS(K518)^2)/($I$5*MAX(F518,0.1)^2),1/3))),IFERROR(L518,0)-(MIN(ABS(IFERROR(U518,0))*$D$18,ABS((MAX($D$16,POWER((ABS(K518)^2)/($I$5*MAX(F518,0.1)^2),1/3)))-IFERROR(L518,0))))))),MAX($D$16,POWER((ABS(K518)^2)/($I$5*MAX(F518,0.1)^2),1/3))),MAX($D$16,IFERROR(L518,0)))))))</f>
        <v/>
      </c>
      <c r="M518">
        <f>((F518)+(G518)*(L518))*(L518)</f>
        <v/>
      </c>
      <c r="N518">
        <f>(((F518)+(G518)*(L518))*(L518))/MAX((F518)+2*(L518)*SQRT(1+(G518)^2),1E-6)</f>
        <v/>
      </c>
      <c r="O518">
        <f>ABS(K518)/MAX(((F518)+(G518)*(L518))*(L518),1E-6)</f>
        <v/>
      </c>
      <c r="P518">
        <f>E518+L518</f>
        <v/>
      </c>
      <c r="Q518">
        <f>P518+((ABS(K518)/MAX(((F518)+(G518)*(L518))*(L518),1E-6))^2)/(2*$I$5)</f>
        <v/>
      </c>
      <c r="R518">
        <f>((ABS(K518)*$D$6)/(MAX(((F518)+(G518)*(L518))*(L518),1E-6)*MAX(((((F518)+(G518)*(L518))*(L518))/MAX((F518)+2*(L518)*SQRT(1+(G518)^2),1E-6))^(2/3),1E-6)))^2</f>
        <v/>
      </c>
      <c r="S518">
        <f>ABS(ABS(K518)/MAX(((F518)+(G518)*(L518))*(L518),1E-6))/SQRT($I$5*MAX((((F518)+(G518)*(L518))*(L518))/MAX((F518)+2*(G518)*(L518),1E-6),1E-6))</f>
        <v/>
      </c>
      <c r="T518">
        <f>((F518)*(L518)^2)/2+(G518)*(L518)^3/3+(ABS(K518)^2)/($I$5*MAX(((F518)+(G518)*(L518))*(L518),1E-6))</f>
        <v/>
      </c>
      <c r="U518">
        <f>IF($D$20=0,0,IFERROR(Q517-(((R517+R518)/2)*J518)-(IF(O517&gt;O518,$D$8*((O517^2-O518^2)/(2*$I$5)),$D$9*((O518^2-O517^2)/(2*$I$5)))+($D$10*(ABS(I518)/90)*(MAX(O517^2,O518^2)/(2*$I$5))))-Q518,0))</f>
        <v/>
      </c>
      <c r="V518">
        <f>IF($D$20=0,1,IFERROR(IF(ROUND(S518,3)=1,1,IF(AND(ABS(U518)&lt;$D$19,S518&gt;1),1,0)),0))</f>
        <v/>
      </c>
      <c r="W518">
        <f>IF($D$20=0,IFERROR(W519,MAX($D$16,POWER((ABS(K518)^2)/($I$5*MAX(F518,0.1)^2),1/3))),IF(IFERROR(AG519,0)=0,IFERROR(W519,MAX($D$16,POWER((ABS(K518)^2)/($I$5*MAX(F518,0.1)^2),1/3))),IF(OR(IFERROR(W518,0)=0,IFERROR(AD519,0)&gt;1),MAX($D$16,POWER((ABS(K518)^2)/($I$5*MAX(F518,0.1)^2),1/3)),IF(IFERROR(AF518,0)&gt;0,MAX($D$16,IFERROR(W518,0)+((IFERROR(AF518,0))*$D$18*IF((IFERROR(AD518,0))&lt;1,1,-1))),IF(IFERROR(AF518,0)&lt;0,IF(ABS((MAX($D$16,POWER((ABS(K518)^2)/($I$5*MAX(F518,0.1)^2),1/3)))-IFERROR(W518,0))&gt;$D$19,MAX($D$16,IF((MAX($D$16,POWER((ABS(K518)^2)/($I$5*MAX(F518,0.1)^2),1/3)))&gt;IFERROR(W518,0),MIN((MAX($D$16,POWER((ABS(K518)^2)/($I$5*MAX(F518,0.1)^2),1/3))),IFERROR(W518,0)+(MIN(ABS(IFERROR(AF518,0))*$D$18,ABS((MAX($D$16,POWER((ABS(K518)^2)/($I$5*MAX(F518,0.1)^2),1/3)))-IFERROR(W518,0))))),MAX((MAX($D$16,POWER((ABS(K518)^2)/($I$5*MAX(F518,0.1)^2),1/3))),IFERROR(W518,0)-(MIN(ABS(IFERROR(AF518,0))*$D$18,ABS((MAX($D$16,POWER((ABS(K518)^2)/($I$5*MAX(F518,0.1)^2),1/3)))-IFERROR(W518,0))))))),MAX($D$16,POWER((ABS(K518)^2)/($I$5*MAX(F518,0.1)^2),1/3))),MAX($D$16,IFERROR(W518,0)))))))</f>
        <v/>
      </c>
      <c r="X518">
        <f>((F518)+(G518)*(W518))*(W518)</f>
        <v/>
      </c>
      <c r="Y518">
        <f>(((F518)+(G518)*(W518))*(W518))/MAX((F518)+2*(W518)*SQRT(1+(G518)^2),1E-6)</f>
        <v/>
      </c>
      <c r="Z518">
        <f>ABS(K518)/MAX(((F518)+(G518)*(W518))*(W518),1E-6)</f>
        <v/>
      </c>
      <c r="AA518">
        <f>E518+W518</f>
        <v/>
      </c>
      <c r="AB518">
        <f>AA518+((ABS(K518)/MAX(((F518)+(G518)*(W518))*(W518),1E-6))^2)/(2*$I$5)</f>
        <v/>
      </c>
      <c r="AC518">
        <f>((ABS(K518)*$D$6)/(MAX(((F518)+(G518)*(W518))*(W518),1E-6)*MAX(((((F518)+(G518)*(W518))*(W518))/MAX((F518)+2*(W518)*SQRT(1+(G518)^2),1E-6))^(2/3),1E-6)))^2</f>
        <v/>
      </c>
      <c r="AD518">
        <f>ABS(ABS(K518)/MAX(((F518)+(G518)*(W518))*(W518),1E-6))/SQRT($I$5*MAX((((F518)+(G518)*(W518))*(W518))/MAX((F518)+2*(G518)*(W518),1E-6),1E-6))</f>
        <v/>
      </c>
      <c r="AE518">
        <f>((F518)*(W518)^2)/2+(G518)*(W518)^3/3+(ABS(K518)^2)/($I$5*MAX(((F518)+(G518)*(W518))*(W518),1E-6))</f>
        <v/>
      </c>
      <c r="AF518">
        <f>IF($D$20=0,0,IFERROR(AB519+(((AC518+AC519)/2)*J519)+(IF(Z518&gt;Z519,$D$8*((Z518^2-Z519^2)/(2*$I$5)),$D$9*((Z519^2-Z518^2)/(2*$I$5)))+($D$10*(ABS(I519)/90)*(MAX(Z518^2,Z519^2)/(2*$I$5))))-AB518,0))</f>
        <v/>
      </c>
      <c r="AG518">
        <f>IF($D$20=0,1,IFERROR(IF(ROUND(AD518,3)=1,1,IF(AND(ABS(AF518)&lt;$D$19,AD518&lt;1),1,0)),0))</f>
        <v/>
      </c>
      <c r="AH518">
        <f>IFERROR(IF(V32="Supercritical",MAX($D$16,IFERROR(L518,MAX($D$16,POWER((ABS(K518)^2)/($I$5*MAX(F518,0.1)^2),1/3)))),IF(V32="Subcritical",MAX($D$16,IFERROR(W518,MAX($D$16,POWER((ABS(K518)^2)/($I$5*MAX(F518,0.1)^2),1/3)))),IF(AND(IFERROR(V518,0)=1,IFERROR(AG518,0)=1),IF(IFERROR(T518,-1E99)&gt;=IFERROR(AE518,-1E99),MAX($D$16,IFERROR(L518,MAX($D$16,POWER((ABS(K518)^2)/($I$5*MAX(F518,0.1)^2),1/3)))),MAX($D$16,IFERROR(W518,MAX($D$16,POWER((ABS(K518)^2)/($I$5*MAX(F518,0.1)^2),1/3))))),IF(IFERROR(V518,0)=1,MAX($D$16,IFERROR(L518,MAX($D$16,POWER((ABS(K518)^2)/($I$5*MAX(F518,0.1)^2),1/3)))),IF(IFERROR(AG518,0)=1,MAX($D$16,IFERROR(W518,MAX($D$16,POWER((ABS(K518)^2)/($I$5*MAX(F518,0.1)^2),1/3)))),MAX($D$16,POWER((ABS(K518)^2)/($I$5*MAX(F518,0.1)^2),1/3))))))),MAX($D$16,POWER((ABS(K518)^2)/($I$5*MAX(F518,0.1)^2),1/3)))</f>
        <v/>
      </c>
      <c r="AI518">
        <f>E518+AH518</f>
        <v/>
      </c>
      <c r="AJ518">
        <f>AI518+((ABS(K518)/MAX(((F518)+(G518)*(AH518))*(AH518),1E-6))^2)/(2*$I$5)</f>
        <v/>
      </c>
      <c r="AM518" t="n">
        <v>0</v>
      </c>
      <c r="AN518" t="n">
        <v>0</v>
      </c>
      <c r="AO518">
        <f>AM518+AN518</f>
        <v/>
      </c>
      <c r="AP518">
        <f>AP517+AO518</f>
        <v/>
      </c>
      <c r="AQ518">
        <f>ABS(ABS(K518)/MAX(((F518)+(G518)*(AH518))*(AH518),1E-6))/SQRT($I$5*MAX((((F518)+(G518)*(AH518))*(AH518))/MAX((F518)+2*(G518)*(AH518),1E-6),1E-6))</f>
        <v/>
      </c>
      <c r="AR518">
        <f>IF(AQ518&lt;1,"Subcritical","Supercritical")</f>
        <v/>
      </c>
      <c r="AS518">
        <f>((ABS(K518)*$D$6)/(MAX(((F518)+(G518)*(AH518))*(AH518),1E-6)*MAX(((((F518)+(G518)*(AH518))*(AH518))/MAX((F518)+2*(AH518)*SQRT(1+(G518)^2),1E-6))^(2/3),1E-6)))^2</f>
        <v/>
      </c>
    </row>
    <row r="519">
      <c r="A519" t="n">
        <v>370</v>
      </c>
      <c r="B519" t="n">
        <v>368.895</v>
      </c>
      <c r="C519" t="n">
        <v>616266.495</v>
      </c>
      <c r="D519" t="n">
        <v>3097592.067</v>
      </c>
      <c r="E519" t="n">
        <v>632.3775000000001</v>
      </c>
      <c r="F519" t="n">
        <v>5.2</v>
      </c>
      <c r="G519" t="n">
        <v>0</v>
      </c>
      <c r="H519" t="inlineStr">
        <is>
          <t>Normal</t>
        </is>
      </c>
      <c r="I519" t="n">
        <v>0.078</v>
      </c>
      <c r="J519">
        <f>B519-B518</f>
        <v/>
      </c>
      <c r="K519">
        <f>MAX(0,K518-AO518)</f>
        <v/>
      </c>
      <c r="L519">
        <f>IF($D$20=0,IFERROR(L518,MAX($D$16,POWER((ABS(K519)^2)/($I$5*MAX(F519,0.1)^2),1/3))),IF(IFERROR(V518,0)=0,IFERROR(L518,MAX($D$16,POWER((ABS(K519)^2)/($I$5*MAX(F519,0.1)^2),1/3))),IF(OR(IFERROR(L519,0)=0,IFERROR(S518,0)&lt;1,IFERROR(S519,0)&lt;1),MAX($D$16,POWER((ABS(K519)^2)/($I$5*MAX(F519,0.1)^2),1/3)),IF(IFERROR(U519,0)&gt;0,MAX($D$16,IFERROR(L519,0)+((IFERROR(U519,0))*$D$18*IF((IFERROR(S519,0))&lt;1,1,-1))),IF(IFERROR(U519,0)&lt;0,IF(ABS((MAX($D$16,POWER((ABS(K519)^2)/($I$5*MAX(F519,0.1)^2),1/3)))-IFERROR(L519,0))&gt;$D$19,MAX($D$16,IF((MAX($D$16,POWER((ABS(K519)^2)/($I$5*MAX(F519,0.1)^2),1/3)))&gt;IFERROR(L519,0),MIN((MAX($D$16,POWER((ABS(K519)^2)/($I$5*MAX(F519,0.1)^2),1/3))),IFERROR(L519,0)+(MIN(ABS(IFERROR(U519,0))*$D$18,ABS((MAX($D$16,POWER((ABS(K519)^2)/($I$5*MAX(F519,0.1)^2),1/3)))-IFERROR(L519,0))))),MAX((MAX($D$16,POWER((ABS(K519)^2)/($I$5*MAX(F519,0.1)^2),1/3))),IFERROR(L519,0)-(MIN(ABS(IFERROR(U519,0))*$D$18,ABS((MAX($D$16,POWER((ABS(K519)^2)/($I$5*MAX(F519,0.1)^2),1/3)))-IFERROR(L519,0))))))),MAX($D$16,POWER((ABS(K519)^2)/($I$5*MAX(F519,0.1)^2),1/3))),MAX($D$16,IFERROR(L519,0)))))))</f>
        <v/>
      </c>
      <c r="M519">
        <f>((F519)+(G519)*(L519))*(L519)</f>
        <v/>
      </c>
      <c r="N519">
        <f>(((F519)+(G519)*(L519))*(L519))/MAX((F519)+2*(L519)*SQRT(1+(G519)^2),1E-6)</f>
        <v/>
      </c>
      <c r="O519">
        <f>ABS(K519)/MAX(((F519)+(G519)*(L519))*(L519),1E-6)</f>
        <v/>
      </c>
      <c r="P519">
        <f>E519+L519</f>
        <v/>
      </c>
      <c r="Q519">
        <f>P519+((ABS(K519)/MAX(((F519)+(G519)*(L519))*(L519),1E-6))^2)/(2*$I$5)</f>
        <v/>
      </c>
      <c r="R519">
        <f>((ABS(K519)*$D$6)/(MAX(((F519)+(G519)*(L519))*(L519),1E-6)*MAX(((((F519)+(G519)*(L519))*(L519))/MAX((F519)+2*(L519)*SQRT(1+(G519)^2),1E-6))^(2/3),1E-6)))^2</f>
        <v/>
      </c>
      <c r="S519">
        <f>ABS(ABS(K519)/MAX(((F519)+(G519)*(L519))*(L519),1E-6))/SQRT($I$5*MAX((((F519)+(G519)*(L519))*(L519))/MAX((F519)+2*(G519)*(L519),1E-6),1E-6))</f>
        <v/>
      </c>
      <c r="T519">
        <f>((F519)*(L519)^2)/2+(G519)*(L519)^3/3+(ABS(K519)^2)/($I$5*MAX(((F519)+(G519)*(L519))*(L519),1E-6))</f>
        <v/>
      </c>
      <c r="U519">
        <f>IF($D$20=0,0,IFERROR(Q518-(((R518+R519)/2)*J519)-(IF(O518&gt;O519,$D$8*((O518^2-O519^2)/(2*$I$5)),$D$9*((O519^2-O518^2)/(2*$I$5)))+($D$10*(ABS(I519)/90)*(MAX(O518^2,O519^2)/(2*$I$5))))-Q519,0))</f>
        <v/>
      </c>
      <c r="V519">
        <f>IF($D$20=0,1,IFERROR(IF(ROUND(S519,3)=1,1,IF(AND(ABS(U519)&lt;$D$19,S519&gt;1),1,0)),0))</f>
        <v/>
      </c>
      <c r="W519">
        <f>IF($D$20=0,IFERROR(W520,MAX($D$16,POWER((ABS(K519)^2)/($I$5*MAX(F519,0.1)^2),1/3))),IF(IFERROR(AG520,0)=0,IFERROR(W520,MAX($D$16,POWER((ABS(K519)^2)/($I$5*MAX(F519,0.1)^2),1/3))),IF(OR(IFERROR(W519,0)=0,IFERROR(AD520,0)&gt;1),MAX($D$16,POWER((ABS(K519)^2)/($I$5*MAX(F519,0.1)^2),1/3)),IF(IFERROR(AF519,0)&gt;0,MAX($D$16,IFERROR(W519,0)+((IFERROR(AF519,0))*$D$18*IF((IFERROR(AD519,0))&lt;1,1,-1))),IF(IFERROR(AF519,0)&lt;0,IF(ABS((MAX($D$16,POWER((ABS(K519)^2)/($I$5*MAX(F519,0.1)^2),1/3)))-IFERROR(W519,0))&gt;$D$19,MAX($D$16,IF((MAX($D$16,POWER((ABS(K519)^2)/($I$5*MAX(F519,0.1)^2),1/3)))&gt;IFERROR(W519,0),MIN((MAX($D$16,POWER((ABS(K519)^2)/($I$5*MAX(F519,0.1)^2),1/3))),IFERROR(W519,0)+(MIN(ABS(IFERROR(AF519,0))*$D$18,ABS((MAX($D$16,POWER((ABS(K519)^2)/($I$5*MAX(F519,0.1)^2),1/3)))-IFERROR(W519,0))))),MAX((MAX($D$16,POWER((ABS(K519)^2)/($I$5*MAX(F519,0.1)^2),1/3))),IFERROR(W519,0)-(MIN(ABS(IFERROR(AF519,0))*$D$18,ABS((MAX($D$16,POWER((ABS(K519)^2)/($I$5*MAX(F519,0.1)^2),1/3)))-IFERROR(W519,0))))))),MAX($D$16,POWER((ABS(K519)^2)/($I$5*MAX(F519,0.1)^2),1/3))),MAX($D$16,IFERROR(W519,0)))))))</f>
        <v/>
      </c>
      <c r="X519">
        <f>((F519)+(G519)*(W519))*(W519)</f>
        <v/>
      </c>
      <c r="Y519">
        <f>(((F519)+(G519)*(W519))*(W519))/MAX((F519)+2*(W519)*SQRT(1+(G519)^2),1E-6)</f>
        <v/>
      </c>
      <c r="Z519">
        <f>ABS(K519)/MAX(((F519)+(G519)*(W519))*(W519),1E-6)</f>
        <v/>
      </c>
      <c r="AA519">
        <f>E519+W519</f>
        <v/>
      </c>
      <c r="AB519">
        <f>AA519+((ABS(K519)/MAX(((F519)+(G519)*(W519))*(W519),1E-6))^2)/(2*$I$5)</f>
        <v/>
      </c>
      <c r="AC519">
        <f>((ABS(K519)*$D$6)/(MAX(((F519)+(G519)*(W519))*(W519),1E-6)*MAX(((((F519)+(G519)*(W519))*(W519))/MAX((F519)+2*(W519)*SQRT(1+(G519)^2),1E-6))^(2/3),1E-6)))^2</f>
        <v/>
      </c>
      <c r="AD519">
        <f>ABS(ABS(K519)/MAX(((F519)+(G519)*(W519))*(W519),1E-6))/SQRT($I$5*MAX((((F519)+(G519)*(W519))*(W519))/MAX((F519)+2*(G519)*(W519),1E-6),1E-6))</f>
        <v/>
      </c>
      <c r="AE519">
        <f>((F519)*(W519)^2)/2+(G519)*(W519)^3/3+(ABS(K519)^2)/($I$5*MAX(((F519)+(G519)*(W519))*(W519),1E-6))</f>
        <v/>
      </c>
      <c r="AF519">
        <f>IF($D$20=0,0,IFERROR(AB520+(((AC519+AC520)/2)*J520)+(IF(Z519&gt;Z520,$D$8*((Z519^2-Z520^2)/(2*$I$5)),$D$9*((Z520^2-Z519^2)/(2*$I$5)))+($D$10*(ABS(I520)/90)*(MAX(Z519^2,Z520^2)/(2*$I$5))))-AB519,0))</f>
        <v/>
      </c>
      <c r="AG519">
        <f>IF($D$20=0,1,IFERROR(IF(ROUND(AD519,3)=1,1,IF(AND(ABS(AF519)&lt;$D$19,AD519&lt;1),1,0)),0))</f>
        <v/>
      </c>
      <c r="AH519">
        <f>IFERROR(IF(V32="Supercritical",MAX($D$16,IFERROR(L519,MAX($D$16,POWER((ABS(K519)^2)/($I$5*MAX(F519,0.1)^2),1/3)))),IF(V32="Subcritical",MAX($D$16,IFERROR(W519,MAX($D$16,POWER((ABS(K519)^2)/($I$5*MAX(F519,0.1)^2),1/3)))),IF(AND(IFERROR(V519,0)=1,IFERROR(AG519,0)=1),IF(IFERROR(T519,-1E99)&gt;=IFERROR(AE519,-1E99),MAX($D$16,IFERROR(L519,MAX($D$16,POWER((ABS(K519)^2)/($I$5*MAX(F519,0.1)^2),1/3)))),MAX($D$16,IFERROR(W519,MAX($D$16,POWER((ABS(K519)^2)/($I$5*MAX(F519,0.1)^2),1/3))))),IF(IFERROR(V519,0)=1,MAX($D$16,IFERROR(L519,MAX($D$16,POWER((ABS(K519)^2)/($I$5*MAX(F519,0.1)^2),1/3)))),IF(IFERROR(AG519,0)=1,MAX($D$16,IFERROR(W519,MAX($D$16,POWER((ABS(K519)^2)/($I$5*MAX(F519,0.1)^2),1/3)))),MAX($D$16,POWER((ABS(K519)^2)/($I$5*MAX(F519,0.1)^2),1/3))))))),MAX($D$16,POWER((ABS(K519)^2)/($I$5*MAX(F519,0.1)^2),1/3)))</f>
        <v/>
      </c>
      <c r="AI519">
        <f>E519+AH519</f>
        <v/>
      </c>
      <c r="AJ519">
        <f>AI519+((ABS(K519)/MAX(((F519)+(G519)*(AH519))*(AH519),1E-6))^2)/(2*$I$5)</f>
        <v/>
      </c>
      <c r="AM519" t="n">
        <v>0</v>
      </c>
      <c r="AN519" t="n">
        <v>0</v>
      </c>
      <c r="AO519">
        <f>AM519+AN519</f>
        <v/>
      </c>
      <c r="AP519">
        <f>AP518+AO519</f>
        <v/>
      </c>
      <c r="AQ519">
        <f>ABS(ABS(K519)/MAX(((F519)+(G519)*(AH519))*(AH519),1E-6))/SQRT($I$5*MAX((((F519)+(G519)*(AH519))*(AH519))/MAX((F519)+2*(G519)*(AH519),1E-6),1E-6))</f>
        <v/>
      </c>
      <c r="AR519">
        <f>IF(AQ519&lt;1,"Subcritical","Supercritical")</f>
        <v/>
      </c>
      <c r="AS519">
        <f>((ABS(K519)*$D$6)/(MAX(((F519)+(G519)*(AH519))*(AH519),1E-6)*MAX(((((F519)+(G519)*(AH519))*(AH519))/MAX((F519)+2*(AH519)*SQRT(1+(G519)^2),1E-6))^(2/3),1E-6)))^2</f>
        <v/>
      </c>
    </row>
    <row r="520">
      <c r="A520" t="n">
        <v>371</v>
      </c>
      <c r="B520" t="n">
        <v>369.896</v>
      </c>
      <c r="C520" t="n">
        <v>616266.0209999999</v>
      </c>
      <c r="D520" t="n">
        <v>3097591.186</v>
      </c>
      <c r="E520" t="n">
        <v>632.377</v>
      </c>
      <c r="F520" t="n">
        <v>5.2</v>
      </c>
      <c r="G520" t="n">
        <v>0</v>
      </c>
      <c r="H520" t="inlineStr">
        <is>
          <t>Normal</t>
        </is>
      </c>
      <c r="I520" t="n">
        <v>0.027</v>
      </c>
      <c r="J520">
        <f>B520-B519</f>
        <v/>
      </c>
      <c r="K520">
        <f>MAX(0,K519-AO519)</f>
        <v/>
      </c>
      <c r="L520">
        <f>IF($D$20=0,IFERROR(L519,MAX($D$16,POWER((ABS(K520)^2)/($I$5*MAX(F520,0.1)^2),1/3))),IF(IFERROR(V519,0)=0,IFERROR(L519,MAX($D$16,POWER((ABS(K520)^2)/($I$5*MAX(F520,0.1)^2),1/3))),IF(OR(IFERROR(L520,0)=0,IFERROR(S519,0)&lt;1,IFERROR(S520,0)&lt;1),MAX($D$16,POWER((ABS(K520)^2)/($I$5*MAX(F520,0.1)^2),1/3)),IF(IFERROR(U520,0)&gt;0,MAX($D$16,IFERROR(L520,0)+((IFERROR(U520,0))*$D$18*IF((IFERROR(S520,0))&lt;1,1,-1))),IF(IFERROR(U520,0)&lt;0,IF(ABS((MAX($D$16,POWER((ABS(K520)^2)/($I$5*MAX(F520,0.1)^2),1/3)))-IFERROR(L520,0))&gt;$D$19,MAX($D$16,IF((MAX($D$16,POWER((ABS(K520)^2)/($I$5*MAX(F520,0.1)^2),1/3)))&gt;IFERROR(L520,0),MIN((MAX($D$16,POWER((ABS(K520)^2)/($I$5*MAX(F520,0.1)^2),1/3))),IFERROR(L520,0)+(MIN(ABS(IFERROR(U520,0))*$D$18,ABS((MAX($D$16,POWER((ABS(K520)^2)/($I$5*MAX(F520,0.1)^2),1/3)))-IFERROR(L520,0))))),MAX((MAX($D$16,POWER((ABS(K520)^2)/($I$5*MAX(F520,0.1)^2),1/3))),IFERROR(L520,0)-(MIN(ABS(IFERROR(U520,0))*$D$18,ABS((MAX($D$16,POWER((ABS(K520)^2)/($I$5*MAX(F520,0.1)^2),1/3)))-IFERROR(L520,0))))))),MAX($D$16,POWER((ABS(K520)^2)/($I$5*MAX(F520,0.1)^2),1/3))),MAX($D$16,IFERROR(L520,0)))))))</f>
        <v/>
      </c>
      <c r="M520">
        <f>((F520)+(G520)*(L520))*(L520)</f>
        <v/>
      </c>
      <c r="N520">
        <f>(((F520)+(G520)*(L520))*(L520))/MAX((F520)+2*(L520)*SQRT(1+(G520)^2),1E-6)</f>
        <v/>
      </c>
      <c r="O520">
        <f>ABS(K520)/MAX(((F520)+(G520)*(L520))*(L520),1E-6)</f>
        <v/>
      </c>
      <c r="P520">
        <f>E520+L520</f>
        <v/>
      </c>
      <c r="Q520">
        <f>P520+((ABS(K520)/MAX(((F520)+(G520)*(L520))*(L520),1E-6))^2)/(2*$I$5)</f>
        <v/>
      </c>
      <c r="R520">
        <f>((ABS(K520)*$D$6)/(MAX(((F520)+(G520)*(L520))*(L520),1E-6)*MAX(((((F520)+(G520)*(L520))*(L520))/MAX((F520)+2*(L520)*SQRT(1+(G520)^2),1E-6))^(2/3),1E-6)))^2</f>
        <v/>
      </c>
      <c r="S520">
        <f>ABS(ABS(K520)/MAX(((F520)+(G520)*(L520))*(L520),1E-6))/SQRT($I$5*MAX((((F520)+(G520)*(L520))*(L520))/MAX((F520)+2*(G520)*(L520),1E-6),1E-6))</f>
        <v/>
      </c>
      <c r="T520">
        <f>((F520)*(L520)^2)/2+(G520)*(L520)^3/3+(ABS(K520)^2)/($I$5*MAX(((F520)+(G520)*(L520))*(L520),1E-6))</f>
        <v/>
      </c>
      <c r="U520">
        <f>IF($D$20=0,0,IFERROR(Q519-(((R519+R520)/2)*J520)-(IF(O519&gt;O520,$D$8*((O519^2-O520^2)/(2*$I$5)),$D$9*((O520^2-O519^2)/(2*$I$5)))+($D$10*(ABS(I520)/90)*(MAX(O519^2,O520^2)/(2*$I$5))))-Q520,0))</f>
        <v/>
      </c>
      <c r="V520">
        <f>IF($D$20=0,1,IFERROR(IF(ROUND(S520,3)=1,1,IF(AND(ABS(U520)&lt;$D$19,S520&gt;1),1,0)),0))</f>
        <v/>
      </c>
      <c r="W520">
        <f>IF($D$20=0,IFERROR(W521,MAX($D$16,POWER((ABS(K520)^2)/($I$5*MAX(F520,0.1)^2),1/3))),IF(IFERROR(AG521,0)=0,IFERROR(W521,MAX($D$16,POWER((ABS(K520)^2)/($I$5*MAX(F520,0.1)^2),1/3))),IF(OR(IFERROR(W520,0)=0,IFERROR(AD521,0)&gt;1),MAX($D$16,POWER((ABS(K520)^2)/($I$5*MAX(F520,0.1)^2),1/3)),IF(IFERROR(AF520,0)&gt;0,MAX($D$16,IFERROR(W520,0)+((IFERROR(AF520,0))*$D$18*IF((IFERROR(AD520,0))&lt;1,1,-1))),IF(IFERROR(AF520,0)&lt;0,IF(ABS((MAX($D$16,POWER((ABS(K520)^2)/($I$5*MAX(F520,0.1)^2),1/3)))-IFERROR(W520,0))&gt;$D$19,MAX($D$16,IF((MAX($D$16,POWER((ABS(K520)^2)/($I$5*MAX(F520,0.1)^2),1/3)))&gt;IFERROR(W520,0),MIN((MAX($D$16,POWER((ABS(K520)^2)/($I$5*MAX(F520,0.1)^2),1/3))),IFERROR(W520,0)+(MIN(ABS(IFERROR(AF520,0))*$D$18,ABS((MAX($D$16,POWER((ABS(K520)^2)/($I$5*MAX(F520,0.1)^2),1/3)))-IFERROR(W520,0))))),MAX((MAX($D$16,POWER((ABS(K520)^2)/($I$5*MAX(F520,0.1)^2),1/3))),IFERROR(W520,0)-(MIN(ABS(IFERROR(AF520,0))*$D$18,ABS((MAX($D$16,POWER((ABS(K520)^2)/($I$5*MAX(F520,0.1)^2),1/3)))-IFERROR(W520,0))))))),MAX($D$16,POWER((ABS(K520)^2)/($I$5*MAX(F520,0.1)^2),1/3))),MAX($D$16,IFERROR(W520,0)))))))</f>
        <v/>
      </c>
      <c r="X520">
        <f>((F520)+(G520)*(W520))*(W520)</f>
        <v/>
      </c>
      <c r="Y520">
        <f>(((F520)+(G520)*(W520))*(W520))/MAX((F520)+2*(W520)*SQRT(1+(G520)^2),1E-6)</f>
        <v/>
      </c>
      <c r="Z520">
        <f>ABS(K520)/MAX(((F520)+(G520)*(W520))*(W520),1E-6)</f>
        <v/>
      </c>
      <c r="AA520">
        <f>E520+W520</f>
        <v/>
      </c>
      <c r="AB520">
        <f>AA520+((ABS(K520)/MAX(((F520)+(G520)*(W520))*(W520),1E-6))^2)/(2*$I$5)</f>
        <v/>
      </c>
      <c r="AC520">
        <f>((ABS(K520)*$D$6)/(MAX(((F520)+(G520)*(W520))*(W520),1E-6)*MAX(((((F520)+(G520)*(W520))*(W520))/MAX((F520)+2*(W520)*SQRT(1+(G520)^2),1E-6))^(2/3),1E-6)))^2</f>
        <v/>
      </c>
      <c r="AD520">
        <f>ABS(ABS(K520)/MAX(((F520)+(G520)*(W520))*(W520),1E-6))/SQRT($I$5*MAX((((F520)+(G520)*(W520))*(W520))/MAX((F520)+2*(G520)*(W520),1E-6),1E-6))</f>
        <v/>
      </c>
      <c r="AE520">
        <f>((F520)*(W520)^2)/2+(G520)*(W520)^3/3+(ABS(K520)^2)/($I$5*MAX(((F520)+(G520)*(W520))*(W520),1E-6))</f>
        <v/>
      </c>
      <c r="AF520">
        <f>IF($D$20=0,0,IFERROR(AB521+(((AC520+AC521)/2)*J521)+(IF(Z520&gt;Z521,$D$8*((Z520^2-Z521^2)/(2*$I$5)),$D$9*((Z521^2-Z520^2)/(2*$I$5)))+($D$10*(ABS(I521)/90)*(MAX(Z520^2,Z521^2)/(2*$I$5))))-AB520,0))</f>
        <v/>
      </c>
      <c r="AG520">
        <f>IF($D$20=0,1,IFERROR(IF(ROUND(AD520,3)=1,1,IF(AND(ABS(AF520)&lt;$D$19,AD520&lt;1),1,0)),0))</f>
        <v/>
      </c>
      <c r="AH520">
        <f>IFERROR(IF(V32="Supercritical",MAX($D$16,IFERROR(L520,MAX($D$16,POWER((ABS(K520)^2)/($I$5*MAX(F520,0.1)^2),1/3)))),IF(V32="Subcritical",MAX($D$16,IFERROR(W520,MAX($D$16,POWER((ABS(K520)^2)/($I$5*MAX(F520,0.1)^2),1/3)))),IF(AND(IFERROR(V520,0)=1,IFERROR(AG520,0)=1),IF(IFERROR(T520,-1E99)&gt;=IFERROR(AE520,-1E99),MAX($D$16,IFERROR(L520,MAX($D$16,POWER((ABS(K520)^2)/($I$5*MAX(F520,0.1)^2),1/3)))),MAX($D$16,IFERROR(W520,MAX($D$16,POWER((ABS(K520)^2)/($I$5*MAX(F520,0.1)^2),1/3))))),IF(IFERROR(V520,0)=1,MAX($D$16,IFERROR(L520,MAX($D$16,POWER((ABS(K520)^2)/($I$5*MAX(F520,0.1)^2),1/3)))),IF(IFERROR(AG520,0)=1,MAX($D$16,IFERROR(W520,MAX($D$16,POWER((ABS(K520)^2)/($I$5*MAX(F520,0.1)^2),1/3)))),MAX($D$16,POWER((ABS(K520)^2)/($I$5*MAX(F520,0.1)^2),1/3))))))),MAX($D$16,POWER((ABS(K520)^2)/($I$5*MAX(F520,0.1)^2),1/3)))</f>
        <v/>
      </c>
      <c r="AI520">
        <f>E520+AH520</f>
        <v/>
      </c>
      <c r="AJ520">
        <f>AI520+((ABS(K520)/MAX(((F520)+(G520)*(AH520))*(AH520),1E-6))^2)/(2*$I$5)</f>
        <v/>
      </c>
      <c r="AM520" t="n">
        <v>0</v>
      </c>
      <c r="AN520" t="n">
        <v>0</v>
      </c>
      <c r="AO520">
        <f>AM520+AN520</f>
        <v/>
      </c>
      <c r="AP520">
        <f>AP519+AO520</f>
        <v/>
      </c>
      <c r="AQ520">
        <f>ABS(ABS(K520)/MAX(((F520)+(G520)*(AH520))*(AH520),1E-6))/SQRT($I$5*MAX((((F520)+(G520)*(AH520))*(AH520))/MAX((F520)+2*(G520)*(AH520),1E-6),1E-6))</f>
        <v/>
      </c>
      <c r="AR520">
        <f>IF(AQ520&lt;1,"Subcritical","Supercritical")</f>
        <v/>
      </c>
      <c r="AS520">
        <f>((ABS(K520)*$D$6)/(MAX(((F520)+(G520)*(AH520))*(AH520),1E-6)*MAX(((((F520)+(G520)*(AH520))*(AH520))/MAX((F520)+2*(AH520)*SQRT(1+(G520)^2),1E-6))^(2/3),1E-6)))^2</f>
        <v/>
      </c>
    </row>
    <row r="521">
      <c r="A521" t="n">
        <v>372</v>
      </c>
      <c r="B521" t="n">
        <v>370.895</v>
      </c>
      <c r="C521" t="n">
        <v>616265.547</v>
      </c>
      <c r="D521" t="n">
        <v>3097590.306</v>
      </c>
      <c r="E521" t="n">
        <v>632.3765</v>
      </c>
      <c r="F521" t="n">
        <v>5.2</v>
      </c>
      <c r="G521" t="n">
        <v>0</v>
      </c>
      <c r="H521" t="inlineStr">
        <is>
          <t>Normal</t>
        </is>
      </c>
      <c r="I521" t="n">
        <v>0.027</v>
      </c>
      <c r="J521">
        <f>B521-B520</f>
        <v/>
      </c>
      <c r="K521">
        <f>MAX(0,K520-AO520)</f>
        <v/>
      </c>
      <c r="L521">
        <f>IF($D$20=0,IFERROR(L520,MAX($D$16,POWER((ABS(K521)^2)/($I$5*MAX(F521,0.1)^2),1/3))),IF(IFERROR(V520,0)=0,IFERROR(L520,MAX($D$16,POWER((ABS(K521)^2)/($I$5*MAX(F521,0.1)^2),1/3))),IF(OR(IFERROR(L521,0)=0,IFERROR(S520,0)&lt;1,IFERROR(S521,0)&lt;1),MAX($D$16,POWER((ABS(K521)^2)/($I$5*MAX(F521,0.1)^2),1/3)),IF(IFERROR(U521,0)&gt;0,MAX($D$16,IFERROR(L521,0)+((IFERROR(U521,0))*$D$18*IF((IFERROR(S521,0))&lt;1,1,-1))),IF(IFERROR(U521,0)&lt;0,IF(ABS((MAX($D$16,POWER((ABS(K521)^2)/($I$5*MAX(F521,0.1)^2),1/3)))-IFERROR(L521,0))&gt;$D$19,MAX($D$16,IF((MAX($D$16,POWER((ABS(K521)^2)/($I$5*MAX(F521,0.1)^2),1/3)))&gt;IFERROR(L521,0),MIN((MAX($D$16,POWER((ABS(K521)^2)/($I$5*MAX(F521,0.1)^2),1/3))),IFERROR(L521,0)+(MIN(ABS(IFERROR(U521,0))*$D$18,ABS((MAX($D$16,POWER((ABS(K521)^2)/($I$5*MAX(F521,0.1)^2),1/3)))-IFERROR(L521,0))))),MAX((MAX($D$16,POWER((ABS(K521)^2)/($I$5*MAX(F521,0.1)^2),1/3))),IFERROR(L521,0)-(MIN(ABS(IFERROR(U521,0))*$D$18,ABS((MAX($D$16,POWER((ABS(K521)^2)/($I$5*MAX(F521,0.1)^2),1/3)))-IFERROR(L521,0))))))),MAX($D$16,POWER((ABS(K521)^2)/($I$5*MAX(F521,0.1)^2),1/3))),MAX($D$16,IFERROR(L521,0)))))))</f>
        <v/>
      </c>
      <c r="M521">
        <f>((F521)+(G521)*(L521))*(L521)</f>
        <v/>
      </c>
      <c r="N521">
        <f>(((F521)+(G521)*(L521))*(L521))/MAX((F521)+2*(L521)*SQRT(1+(G521)^2),1E-6)</f>
        <v/>
      </c>
      <c r="O521">
        <f>ABS(K521)/MAX(((F521)+(G521)*(L521))*(L521),1E-6)</f>
        <v/>
      </c>
      <c r="P521">
        <f>E521+L521</f>
        <v/>
      </c>
      <c r="Q521">
        <f>P521+((ABS(K521)/MAX(((F521)+(G521)*(L521))*(L521),1E-6))^2)/(2*$I$5)</f>
        <v/>
      </c>
      <c r="R521">
        <f>((ABS(K521)*$D$6)/(MAX(((F521)+(G521)*(L521))*(L521),1E-6)*MAX(((((F521)+(G521)*(L521))*(L521))/MAX((F521)+2*(L521)*SQRT(1+(G521)^2),1E-6))^(2/3),1E-6)))^2</f>
        <v/>
      </c>
      <c r="S521">
        <f>ABS(ABS(K521)/MAX(((F521)+(G521)*(L521))*(L521),1E-6))/SQRT($I$5*MAX((((F521)+(G521)*(L521))*(L521))/MAX((F521)+2*(G521)*(L521),1E-6),1E-6))</f>
        <v/>
      </c>
      <c r="T521">
        <f>((F521)*(L521)^2)/2+(G521)*(L521)^3/3+(ABS(K521)^2)/($I$5*MAX(((F521)+(G521)*(L521))*(L521),1E-6))</f>
        <v/>
      </c>
      <c r="U521">
        <f>IF($D$20=0,0,IFERROR(Q520-(((R520+R521)/2)*J521)-(IF(O520&gt;O521,$D$8*((O520^2-O521^2)/(2*$I$5)),$D$9*((O521^2-O520^2)/(2*$I$5)))+($D$10*(ABS(I521)/90)*(MAX(O520^2,O521^2)/(2*$I$5))))-Q521,0))</f>
        <v/>
      </c>
      <c r="V521">
        <f>IF($D$20=0,1,IFERROR(IF(ROUND(S521,3)=1,1,IF(AND(ABS(U521)&lt;$D$19,S521&gt;1),1,0)),0))</f>
        <v/>
      </c>
      <c r="W521">
        <f>IF($D$20=0,IFERROR(W522,MAX($D$16,POWER((ABS(K521)^2)/($I$5*MAX(F521,0.1)^2),1/3))),IF(IFERROR(AG522,0)=0,IFERROR(W522,MAX($D$16,POWER((ABS(K521)^2)/($I$5*MAX(F521,0.1)^2),1/3))),IF(OR(IFERROR(W521,0)=0,IFERROR(AD522,0)&gt;1),MAX($D$16,POWER((ABS(K521)^2)/($I$5*MAX(F521,0.1)^2),1/3)),IF(IFERROR(AF521,0)&gt;0,MAX($D$16,IFERROR(W521,0)+((IFERROR(AF521,0))*$D$18*IF((IFERROR(AD521,0))&lt;1,1,-1))),IF(IFERROR(AF521,0)&lt;0,IF(ABS((MAX($D$16,POWER((ABS(K521)^2)/($I$5*MAX(F521,0.1)^2),1/3)))-IFERROR(W521,0))&gt;$D$19,MAX($D$16,IF((MAX($D$16,POWER((ABS(K521)^2)/($I$5*MAX(F521,0.1)^2),1/3)))&gt;IFERROR(W521,0),MIN((MAX($D$16,POWER((ABS(K521)^2)/($I$5*MAX(F521,0.1)^2),1/3))),IFERROR(W521,0)+(MIN(ABS(IFERROR(AF521,0))*$D$18,ABS((MAX($D$16,POWER((ABS(K521)^2)/($I$5*MAX(F521,0.1)^2),1/3)))-IFERROR(W521,0))))),MAX((MAX($D$16,POWER((ABS(K521)^2)/($I$5*MAX(F521,0.1)^2),1/3))),IFERROR(W521,0)-(MIN(ABS(IFERROR(AF521,0))*$D$18,ABS((MAX($D$16,POWER((ABS(K521)^2)/($I$5*MAX(F521,0.1)^2),1/3)))-IFERROR(W521,0))))))),MAX($D$16,POWER((ABS(K521)^2)/($I$5*MAX(F521,0.1)^2),1/3))),MAX($D$16,IFERROR(W521,0)))))))</f>
        <v/>
      </c>
      <c r="X521">
        <f>((F521)+(G521)*(W521))*(W521)</f>
        <v/>
      </c>
      <c r="Y521">
        <f>(((F521)+(G521)*(W521))*(W521))/MAX((F521)+2*(W521)*SQRT(1+(G521)^2),1E-6)</f>
        <v/>
      </c>
      <c r="Z521">
        <f>ABS(K521)/MAX(((F521)+(G521)*(W521))*(W521),1E-6)</f>
        <v/>
      </c>
      <c r="AA521">
        <f>E521+W521</f>
        <v/>
      </c>
      <c r="AB521">
        <f>AA521+((ABS(K521)/MAX(((F521)+(G521)*(W521))*(W521),1E-6))^2)/(2*$I$5)</f>
        <v/>
      </c>
      <c r="AC521">
        <f>((ABS(K521)*$D$6)/(MAX(((F521)+(G521)*(W521))*(W521),1E-6)*MAX(((((F521)+(G521)*(W521))*(W521))/MAX((F521)+2*(W521)*SQRT(1+(G521)^2),1E-6))^(2/3),1E-6)))^2</f>
        <v/>
      </c>
      <c r="AD521">
        <f>ABS(ABS(K521)/MAX(((F521)+(G521)*(W521))*(W521),1E-6))/SQRT($I$5*MAX((((F521)+(G521)*(W521))*(W521))/MAX((F521)+2*(G521)*(W521),1E-6),1E-6))</f>
        <v/>
      </c>
      <c r="AE521">
        <f>((F521)*(W521)^2)/2+(G521)*(W521)^3/3+(ABS(K521)^2)/($I$5*MAX(((F521)+(G521)*(W521))*(W521),1E-6))</f>
        <v/>
      </c>
      <c r="AF521">
        <f>IF($D$20=0,0,IFERROR(AB522+(((AC521+AC522)/2)*J522)+(IF(Z521&gt;Z522,$D$8*((Z521^2-Z522^2)/(2*$I$5)),$D$9*((Z522^2-Z521^2)/(2*$I$5)))+($D$10*(ABS(I522)/90)*(MAX(Z521^2,Z522^2)/(2*$I$5))))-AB521,0))</f>
        <v/>
      </c>
      <c r="AG521">
        <f>IF($D$20=0,1,IFERROR(IF(ROUND(AD521,3)=1,1,IF(AND(ABS(AF521)&lt;$D$19,AD521&lt;1),1,0)),0))</f>
        <v/>
      </c>
      <c r="AH521">
        <f>IFERROR(IF(V32="Supercritical",MAX($D$16,IFERROR(L521,MAX($D$16,POWER((ABS(K521)^2)/($I$5*MAX(F521,0.1)^2),1/3)))),IF(V32="Subcritical",MAX($D$16,IFERROR(W521,MAX($D$16,POWER((ABS(K521)^2)/($I$5*MAX(F521,0.1)^2),1/3)))),IF(AND(IFERROR(V521,0)=1,IFERROR(AG521,0)=1),IF(IFERROR(T521,-1E99)&gt;=IFERROR(AE521,-1E99),MAX($D$16,IFERROR(L521,MAX($D$16,POWER((ABS(K521)^2)/($I$5*MAX(F521,0.1)^2),1/3)))),MAX($D$16,IFERROR(W521,MAX($D$16,POWER((ABS(K521)^2)/($I$5*MAX(F521,0.1)^2),1/3))))),IF(IFERROR(V521,0)=1,MAX($D$16,IFERROR(L521,MAX($D$16,POWER((ABS(K521)^2)/($I$5*MAX(F521,0.1)^2),1/3)))),IF(IFERROR(AG521,0)=1,MAX($D$16,IFERROR(W521,MAX($D$16,POWER((ABS(K521)^2)/($I$5*MAX(F521,0.1)^2),1/3)))),MAX($D$16,POWER((ABS(K521)^2)/($I$5*MAX(F521,0.1)^2),1/3))))))),MAX($D$16,POWER((ABS(K521)^2)/($I$5*MAX(F521,0.1)^2),1/3)))</f>
        <v/>
      </c>
      <c r="AI521">
        <f>E521+AH521</f>
        <v/>
      </c>
      <c r="AJ521">
        <f>AI521+((ABS(K521)/MAX(((F521)+(G521)*(AH521))*(AH521),1E-6))^2)/(2*$I$5)</f>
        <v/>
      </c>
      <c r="AM521" t="n">
        <v>0</v>
      </c>
      <c r="AN521" t="n">
        <v>0</v>
      </c>
      <c r="AO521">
        <f>AM521+AN521</f>
        <v/>
      </c>
      <c r="AP521">
        <f>AP520+AO521</f>
        <v/>
      </c>
      <c r="AQ521">
        <f>ABS(ABS(K521)/MAX(((F521)+(G521)*(AH521))*(AH521),1E-6))/SQRT($I$5*MAX((((F521)+(G521)*(AH521))*(AH521))/MAX((F521)+2*(G521)*(AH521),1E-6),1E-6))</f>
        <v/>
      </c>
      <c r="AR521">
        <f>IF(AQ521&lt;1,"Subcritical","Supercritical")</f>
        <v/>
      </c>
      <c r="AS521">
        <f>((ABS(K521)*$D$6)/(MAX(((F521)+(G521)*(AH521))*(AH521),1E-6)*MAX(((((F521)+(G521)*(AH521))*(AH521))/MAX((F521)+2*(AH521)*SQRT(1+(G521)^2),1E-6))^(2/3),1E-6)))^2</f>
        <v/>
      </c>
    </row>
    <row r="522">
      <c r="A522" t="n">
        <v>373</v>
      </c>
      <c r="B522" t="n">
        <v>371.896</v>
      </c>
      <c r="C522" t="n">
        <v>616265.073</v>
      </c>
      <c r="D522" t="n">
        <v>3097589.425</v>
      </c>
      <c r="E522" t="n">
        <v>632.376</v>
      </c>
      <c r="F522" t="n">
        <v>5.2</v>
      </c>
      <c r="G522" t="n">
        <v>0</v>
      </c>
      <c r="H522" t="inlineStr">
        <is>
          <t>Normal</t>
        </is>
      </c>
      <c r="I522" t="n">
        <v>0.078</v>
      </c>
      <c r="J522">
        <f>B522-B521</f>
        <v/>
      </c>
      <c r="K522">
        <f>MAX(0,K521-AO521)</f>
        <v/>
      </c>
      <c r="L522">
        <f>IF($D$20=0,IFERROR(L521,MAX($D$16,POWER((ABS(K522)^2)/($I$5*MAX(F522,0.1)^2),1/3))),IF(IFERROR(V521,0)=0,IFERROR(L521,MAX($D$16,POWER((ABS(K522)^2)/($I$5*MAX(F522,0.1)^2),1/3))),IF(OR(IFERROR(L522,0)=0,IFERROR(S521,0)&lt;1,IFERROR(S522,0)&lt;1),MAX($D$16,POWER((ABS(K522)^2)/($I$5*MAX(F522,0.1)^2),1/3)),IF(IFERROR(U522,0)&gt;0,MAX($D$16,IFERROR(L522,0)+((IFERROR(U522,0))*$D$18*IF((IFERROR(S522,0))&lt;1,1,-1))),IF(IFERROR(U522,0)&lt;0,IF(ABS((MAX($D$16,POWER((ABS(K522)^2)/($I$5*MAX(F522,0.1)^2),1/3)))-IFERROR(L522,0))&gt;$D$19,MAX($D$16,IF((MAX($D$16,POWER((ABS(K522)^2)/($I$5*MAX(F522,0.1)^2),1/3)))&gt;IFERROR(L522,0),MIN((MAX($D$16,POWER((ABS(K522)^2)/($I$5*MAX(F522,0.1)^2),1/3))),IFERROR(L522,0)+(MIN(ABS(IFERROR(U522,0))*$D$18,ABS((MAX($D$16,POWER((ABS(K522)^2)/($I$5*MAX(F522,0.1)^2),1/3)))-IFERROR(L522,0))))),MAX((MAX($D$16,POWER((ABS(K522)^2)/($I$5*MAX(F522,0.1)^2),1/3))),IFERROR(L522,0)-(MIN(ABS(IFERROR(U522,0))*$D$18,ABS((MAX($D$16,POWER((ABS(K522)^2)/($I$5*MAX(F522,0.1)^2),1/3)))-IFERROR(L522,0))))))),MAX($D$16,POWER((ABS(K522)^2)/($I$5*MAX(F522,0.1)^2),1/3))),MAX($D$16,IFERROR(L522,0)))))))</f>
        <v/>
      </c>
      <c r="M522">
        <f>((F522)+(G522)*(L522))*(L522)</f>
        <v/>
      </c>
      <c r="N522">
        <f>(((F522)+(G522)*(L522))*(L522))/MAX((F522)+2*(L522)*SQRT(1+(G522)^2),1E-6)</f>
        <v/>
      </c>
      <c r="O522">
        <f>ABS(K522)/MAX(((F522)+(G522)*(L522))*(L522),1E-6)</f>
        <v/>
      </c>
      <c r="P522">
        <f>E522+L522</f>
        <v/>
      </c>
      <c r="Q522">
        <f>P522+((ABS(K522)/MAX(((F522)+(G522)*(L522))*(L522),1E-6))^2)/(2*$I$5)</f>
        <v/>
      </c>
      <c r="R522">
        <f>((ABS(K522)*$D$6)/(MAX(((F522)+(G522)*(L522))*(L522),1E-6)*MAX(((((F522)+(G522)*(L522))*(L522))/MAX((F522)+2*(L522)*SQRT(1+(G522)^2),1E-6))^(2/3),1E-6)))^2</f>
        <v/>
      </c>
      <c r="S522">
        <f>ABS(ABS(K522)/MAX(((F522)+(G522)*(L522))*(L522),1E-6))/SQRT($I$5*MAX((((F522)+(G522)*(L522))*(L522))/MAX((F522)+2*(G522)*(L522),1E-6),1E-6))</f>
        <v/>
      </c>
      <c r="T522">
        <f>((F522)*(L522)^2)/2+(G522)*(L522)^3/3+(ABS(K522)^2)/($I$5*MAX(((F522)+(G522)*(L522))*(L522),1E-6))</f>
        <v/>
      </c>
      <c r="U522">
        <f>IF($D$20=0,0,IFERROR(Q521-(((R521+R522)/2)*J522)-(IF(O521&gt;O522,$D$8*((O521^2-O522^2)/(2*$I$5)),$D$9*((O522^2-O521^2)/(2*$I$5)))+($D$10*(ABS(I522)/90)*(MAX(O521^2,O522^2)/(2*$I$5))))-Q522,0))</f>
        <v/>
      </c>
      <c r="V522">
        <f>IF($D$20=0,1,IFERROR(IF(ROUND(S522,3)=1,1,IF(AND(ABS(U522)&lt;$D$19,S522&gt;1),1,0)),0))</f>
        <v/>
      </c>
      <c r="W522">
        <f>IF($D$20=0,IFERROR(W523,MAX($D$16,POWER((ABS(K522)^2)/($I$5*MAX(F522,0.1)^2),1/3))),IF(IFERROR(AG523,0)=0,IFERROR(W523,MAX($D$16,POWER((ABS(K522)^2)/($I$5*MAX(F522,0.1)^2),1/3))),IF(OR(IFERROR(W522,0)=0,IFERROR(AD523,0)&gt;1),MAX($D$16,POWER((ABS(K522)^2)/($I$5*MAX(F522,0.1)^2),1/3)),IF(IFERROR(AF522,0)&gt;0,MAX($D$16,IFERROR(W522,0)+((IFERROR(AF522,0))*$D$18*IF((IFERROR(AD522,0))&lt;1,1,-1))),IF(IFERROR(AF522,0)&lt;0,IF(ABS((MAX($D$16,POWER((ABS(K522)^2)/($I$5*MAX(F522,0.1)^2),1/3)))-IFERROR(W522,0))&gt;$D$19,MAX($D$16,IF((MAX($D$16,POWER((ABS(K522)^2)/($I$5*MAX(F522,0.1)^2),1/3)))&gt;IFERROR(W522,0),MIN((MAX($D$16,POWER((ABS(K522)^2)/($I$5*MAX(F522,0.1)^2),1/3))),IFERROR(W522,0)+(MIN(ABS(IFERROR(AF522,0))*$D$18,ABS((MAX($D$16,POWER((ABS(K522)^2)/($I$5*MAX(F522,0.1)^2),1/3)))-IFERROR(W522,0))))),MAX((MAX($D$16,POWER((ABS(K522)^2)/($I$5*MAX(F522,0.1)^2),1/3))),IFERROR(W522,0)-(MIN(ABS(IFERROR(AF522,0))*$D$18,ABS((MAX($D$16,POWER((ABS(K522)^2)/($I$5*MAX(F522,0.1)^2),1/3)))-IFERROR(W522,0))))))),MAX($D$16,POWER((ABS(K522)^2)/($I$5*MAX(F522,0.1)^2),1/3))),MAX($D$16,IFERROR(W522,0)))))))</f>
        <v/>
      </c>
      <c r="X522">
        <f>((F522)+(G522)*(W522))*(W522)</f>
        <v/>
      </c>
      <c r="Y522">
        <f>(((F522)+(G522)*(W522))*(W522))/MAX((F522)+2*(W522)*SQRT(1+(G522)^2),1E-6)</f>
        <v/>
      </c>
      <c r="Z522">
        <f>ABS(K522)/MAX(((F522)+(G522)*(W522))*(W522),1E-6)</f>
        <v/>
      </c>
      <c r="AA522">
        <f>E522+W522</f>
        <v/>
      </c>
      <c r="AB522">
        <f>AA522+((ABS(K522)/MAX(((F522)+(G522)*(W522))*(W522),1E-6))^2)/(2*$I$5)</f>
        <v/>
      </c>
      <c r="AC522">
        <f>((ABS(K522)*$D$6)/(MAX(((F522)+(G522)*(W522))*(W522),1E-6)*MAX(((((F522)+(G522)*(W522))*(W522))/MAX((F522)+2*(W522)*SQRT(1+(G522)^2),1E-6))^(2/3),1E-6)))^2</f>
        <v/>
      </c>
      <c r="AD522">
        <f>ABS(ABS(K522)/MAX(((F522)+(G522)*(W522))*(W522),1E-6))/SQRT($I$5*MAX((((F522)+(G522)*(W522))*(W522))/MAX((F522)+2*(G522)*(W522),1E-6),1E-6))</f>
        <v/>
      </c>
      <c r="AE522">
        <f>((F522)*(W522)^2)/2+(G522)*(W522)^3/3+(ABS(K522)^2)/($I$5*MAX(((F522)+(G522)*(W522))*(W522),1E-6))</f>
        <v/>
      </c>
      <c r="AF522">
        <f>IF($D$20=0,0,IFERROR(AB523+(((AC522+AC523)/2)*J523)+(IF(Z522&gt;Z523,$D$8*((Z522^2-Z523^2)/(2*$I$5)),$D$9*((Z523^2-Z522^2)/(2*$I$5)))+($D$10*(ABS(I523)/90)*(MAX(Z522^2,Z523^2)/(2*$I$5))))-AB522,0))</f>
        <v/>
      </c>
      <c r="AG522">
        <f>IF($D$20=0,1,IFERROR(IF(ROUND(AD522,3)=1,1,IF(AND(ABS(AF522)&lt;$D$19,AD522&lt;1),1,0)),0))</f>
        <v/>
      </c>
      <c r="AH522">
        <f>IFERROR(IF(V32="Supercritical",MAX($D$16,IFERROR(L522,MAX($D$16,POWER((ABS(K522)^2)/($I$5*MAX(F522,0.1)^2),1/3)))),IF(V32="Subcritical",MAX($D$16,IFERROR(W522,MAX($D$16,POWER((ABS(K522)^2)/($I$5*MAX(F522,0.1)^2),1/3)))),IF(AND(IFERROR(V522,0)=1,IFERROR(AG522,0)=1),IF(IFERROR(T522,-1E99)&gt;=IFERROR(AE522,-1E99),MAX($D$16,IFERROR(L522,MAX($D$16,POWER((ABS(K522)^2)/($I$5*MAX(F522,0.1)^2),1/3)))),MAX($D$16,IFERROR(W522,MAX($D$16,POWER((ABS(K522)^2)/($I$5*MAX(F522,0.1)^2),1/3))))),IF(IFERROR(V522,0)=1,MAX($D$16,IFERROR(L522,MAX($D$16,POWER((ABS(K522)^2)/($I$5*MAX(F522,0.1)^2),1/3)))),IF(IFERROR(AG522,0)=1,MAX($D$16,IFERROR(W522,MAX($D$16,POWER((ABS(K522)^2)/($I$5*MAX(F522,0.1)^2),1/3)))),MAX($D$16,POWER((ABS(K522)^2)/($I$5*MAX(F522,0.1)^2),1/3))))))),MAX($D$16,POWER((ABS(K522)^2)/($I$5*MAX(F522,0.1)^2),1/3)))</f>
        <v/>
      </c>
      <c r="AI522">
        <f>E522+AH522</f>
        <v/>
      </c>
      <c r="AJ522">
        <f>AI522+((ABS(K522)/MAX(((F522)+(G522)*(AH522))*(AH522),1E-6))^2)/(2*$I$5)</f>
        <v/>
      </c>
      <c r="AM522" t="n">
        <v>0</v>
      </c>
      <c r="AN522" t="n">
        <v>0</v>
      </c>
      <c r="AO522">
        <f>AM522+AN522</f>
        <v/>
      </c>
      <c r="AP522">
        <f>AP521+AO522</f>
        <v/>
      </c>
      <c r="AQ522">
        <f>ABS(ABS(K522)/MAX(((F522)+(G522)*(AH522))*(AH522),1E-6))/SQRT($I$5*MAX((((F522)+(G522)*(AH522))*(AH522))/MAX((F522)+2*(G522)*(AH522),1E-6),1E-6))</f>
        <v/>
      </c>
      <c r="AR522">
        <f>IF(AQ522&lt;1,"Subcritical","Supercritical")</f>
        <v/>
      </c>
      <c r="AS522">
        <f>((ABS(K522)*$D$6)/(MAX(((F522)+(G522)*(AH522))*(AH522),1E-6)*MAX(((((F522)+(G522)*(AH522))*(AH522))/MAX((F522)+2*(AH522)*SQRT(1+(G522)^2),1E-6))^(2/3),1E-6)))^2</f>
        <v/>
      </c>
    </row>
    <row r="523">
      <c r="A523" t="n">
        <v>374</v>
      </c>
      <c r="B523" t="n">
        <v>372.896</v>
      </c>
      <c r="C523" t="n">
        <v>616264.598</v>
      </c>
      <c r="D523" t="n">
        <v>3097588.545</v>
      </c>
      <c r="E523" t="n">
        <v>632.3755</v>
      </c>
      <c r="F523" t="n">
        <v>5.2</v>
      </c>
      <c r="G523" t="n">
        <v>0</v>
      </c>
      <c r="H523" t="inlineStr">
        <is>
          <t>Normal</t>
        </is>
      </c>
      <c r="I523" t="n">
        <v>0.05</v>
      </c>
      <c r="J523">
        <f>B523-B522</f>
        <v/>
      </c>
      <c r="K523">
        <f>MAX(0,K522-AO522)</f>
        <v/>
      </c>
      <c r="L523">
        <f>IF($D$20=0,IFERROR(L522,MAX($D$16,POWER((ABS(K523)^2)/($I$5*MAX(F523,0.1)^2),1/3))),IF(IFERROR(V522,0)=0,IFERROR(L522,MAX($D$16,POWER((ABS(K523)^2)/($I$5*MAX(F523,0.1)^2),1/3))),IF(OR(IFERROR(L523,0)=0,IFERROR(S522,0)&lt;1,IFERROR(S523,0)&lt;1),MAX($D$16,POWER((ABS(K523)^2)/($I$5*MAX(F523,0.1)^2),1/3)),IF(IFERROR(U523,0)&gt;0,MAX($D$16,IFERROR(L523,0)+((IFERROR(U523,0))*$D$18*IF((IFERROR(S523,0))&lt;1,1,-1))),IF(IFERROR(U523,0)&lt;0,IF(ABS((MAX($D$16,POWER((ABS(K523)^2)/($I$5*MAX(F523,0.1)^2),1/3)))-IFERROR(L523,0))&gt;$D$19,MAX($D$16,IF((MAX($D$16,POWER((ABS(K523)^2)/($I$5*MAX(F523,0.1)^2),1/3)))&gt;IFERROR(L523,0),MIN((MAX($D$16,POWER((ABS(K523)^2)/($I$5*MAX(F523,0.1)^2),1/3))),IFERROR(L523,0)+(MIN(ABS(IFERROR(U523,0))*$D$18,ABS((MAX($D$16,POWER((ABS(K523)^2)/($I$5*MAX(F523,0.1)^2),1/3)))-IFERROR(L523,0))))),MAX((MAX($D$16,POWER((ABS(K523)^2)/($I$5*MAX(F523,0.1)^2),1/3))),IFERROR(L523,0)-(MIN(ABS(IFERROR(U523,0))*$D$18,ABS((MAX($D$16,POWER((ABS(K523)^2)/($I$5*MAX(F523,0.1)^2),1/3)))-IFERROR(L523,0))))))),MAX($D$16,POWER((ABS(K523)^2)/($I$5*MAX(F523,0.1)^2),1/3))),MAX($D$16,IFERROR(L523,0)))))))</f>
        <v/>
      </c>
      <c r="M523">
        <f>((F523)+(G523)*(L523))*(L523)</f>
        <v/>
      </c>
      <c r="N523">
        <f>(((F523)+(G523)*(L523))*(L523))/MAX((F523)+2*(L523)*SQRT(1+(G523)^2),1E-6)</f>
        <v/>
      </c>
      <c r="O523">
        <f>ABS(K523)/MAX(((F523)+(G523)*(L523))*(L523),1E-6)</f>
        <v/>
      </c>
      <c r="P523">
        <f>E523+L523</f>
        <v/>
      </c>
      <c r="Q523">
        <f>P523+((ABS(K523)/MAX(((F523)+(G523)*(L523))*(L523),1E-6))^2)/(2*$I$5)</f>
        <v/>
      </c>
      <c r="R523">
        <f>((ABS(K523)*$D$6)/(MAX(((F523)+(G523)*(L523))*(L523),1E-6)*MAX(((((F523)+(G523)*(L523))*(L523))/MAX((F523)+2*(L523)*SQRT(1+(G523)^2),1E-6))^(2/3),1E-6)))^2</f>
        <v/>
      </c>
      <c r="S523">
        <f>ABS(ABS(K523)/MAX(((F523)+(G523)*(L523))*(L523),1E-6))/SQRT($I$5*MAX((((F523)+(G523)*(L523))*(L523))/MAX((F523)+2*(G523)*(L523),1E-6),1E-6))</f>
        <v/>
      </c>
      <c r="T523">
        <f>((F523)*(L523)^2)/2+(G523)*(L523)^3/3+(ABS(K523)^2)/($I$5*MAX(((F523)+(G523)*(L523))*(L523),1E-6))</f>
        <v/>
      </c>
      <c r="U523">
        <f>IF($D$20=0,0,IFERROR(Q522-(((R522+R523)/2)*J523)-(IF(O522&gt;O523,$D$8*((O522^2-O523^2)/(2*$I$5)),$D$9*((O523^2-O522^2)/(2*$I$5)))+($D$10*(ABS(I523)/90)*(MAX(O522^2,O523^2)/(2*$I$5))))-Q523,0))</f>
        <v/>
      </c>
      <c r="V523">
        <f>IF($D$20=0,1,IFERROR(IF(ROUND(S523,3)=1,1,IF(AND(ABS(U523)&lt;$D$19,S523&gt;1),1,0)),0))</f>
        <v/>
      </c>
      <c r="W523">
        <f>IF($D$20=0,IFERROR(W524,MAX($D$16,POWER((ABS(K523)^2)/($I$5*MAX(F523,0.1)^2),1/3))),IF(IFERROR(AG524,0)=0,IFERROR(W524,MAX($D$16,POWER((ABS(K523)^2)/($I$5*MAX(F523,0.1)^2),1/3))),IF(OR(IFERROR(W523,0)=0,IFERROR(AD524,0)&gt;1),MAX($D$16,POWER((ABS(K523)^2)/($I$5*MAX(F523,0.1)^2),1/3)),IF(IFERROR(AF523,0)&gt;0,MAX($D$16,IFERROR(W523,0)+((IFERROR(AF523,0))*$D$18*IF((IFERROR(AD523,0))&lt;1,1,-1))),IF(IFERROR(AF523,0)&lt;0,IF(ABS((MAX($D$16,POWER((ABS(K523)^2)/($I$5*MAX(F523,0.1)^2),1/3)))-IFERROR(W523,0))&gt;$D$19,MAX($D$16,IF((MAX($D$16,POWER((ABS(K523)^2)/($I$5*MAX(F523,0.1)^2),1/3)))&gt;IFERROR(W523,0),MIN((MAX($D$16,POWER((ABS(K523)^2)/($I$5*MAX(F523,0.1)^2),1/3))),IFERROR(W523,0)+(MIN(ABS(IFERROR(AF523,0))*$D$18,ABS((MAX($D$16,POWER((ABS(K523)^2)/($I$5*MAX(F523,0.1)^2),1/3)))-IFERROR(W523,0))))),MAX((MAX($D$16,POWER((ABS(K523)^2)/($I$5*MAX(F523,0.1)^2),1/3))),IFERROR(W523,0)-(MIN(ABS(IFERROR(AF523,0))*$D$18,ABS((MAX($D$16,POWER((ABS(K523)^2)/($I$5*MAX(F523,0.1)^2),1/3)))-IFERROR(W523,0))))))),MAX($D$16,POWER((ABS(K523)^2)/($I$5*MAX(F523,0.1)^2),1/3))),MAX($D$16,IFERROR(W523,0)))))))</f>
        <v/>
      </c>
      <c r="X523">
        <f>((F523)+(G523)*(W523))*(W523)</f>
        <v/>
      </c>
      <c r="Y523">
        <f>(((F523)+(G523)*(W523))*(W523))/MAX((F523)+2*(W523)*SQRT(1+(G523)^2),1E-6)</f>
        <v/>
      </c>
      <c r="Z523">
        <f>ABS(K523)/MAX(((F523)+(G523)*(W523))*(W523),1E-6)</f>
        <v/>
      </c>
      <c r="AA523">
        <f>E523+W523</f>
        <v/>
      </c>
      <c r="AB523">
        <f>AA523+((ABS(K523)/MAX(((F523)+(G523)*(W523))*(W523),1E-6))^2)/(2*$I$5)</f>
        <v/>
      </c>
      <c r="AC523">
        <f>((ABS(K523)*$D$6)/(MAX(((F523)+(G523)*(W523))*(W523),1E-6)*MAX(((((F523)+(G523)*(W523))*(W523))/MAX((F523)+2*(W523)*SQRT(1+(G523)^2),1E-6))^(2/3),1E-6)))^2</f>
        <v/>
      </c>
      <c r="AD523">
        <f>ABS(ABS(K523)/MAX(((F523)+(G523)*(W523))*(W523),1E-6))/SQRT($I$5*MAX((((F523)+(G523)*(W523))*(W523))/MAX((F523)+2*(G523)*(W523),1E-6),1E-6))</f>
        <v/>
      </c>
      <c r="AE523">
        <f>((F523)*(W523)^2)/2+(G523)*(W523)^3/3+(ABS(K523)^2)/($I$5*MAX(((F523)+(G523)*(W523))*(W523),1E-6))</f>
        <v/>
      </c>
      <c r="AF523">
        <f>IF($D$20=0,0,IFERROR(AB524+(((AC523+AC524)/2)*J524)+(IF(Z523&gt;Z524,$D$8*((Z523^2-Z524^2)/(2*$I$5)),$D$9*((Z524^2-Z523^2)/(2*$I$5)))+($D$10*(ABS(I524)/90)*(MAX(Z523^2,Z524^2)/(2*$I$5))))-AB523,0))</f>
        <v/>
      </c>
      <c r="AG523">
        <f>IF($D$20=0,1,IFERROR(IF(ROUND(AD523,3)=1,1,IF(AND(ABS(AF523)&lt;$D$19,AD523&lt;1),1,0)),0))</f>
        <v/>
      </c>
      <c r="AH523">
        <f>IFERROR(IF(V32="Supercritical",MAX($D$16,IFERROR(L523,MAX($D$16,POWER((ABS(K523)^2)/($I$5*MAX(F523,0.1)^2),1/3)))),IF(V32="Subcritical",MAX($D$16,IFERROR(W523,MAX($D$16,POWER((ABS(K523)^2)/($I$5*MAX(F523,0.1)^2),1/3)))),IF(AND(IFERROR(V523,0)=1,IFERROR(AG523,0)=1),IF(IFERROR(T523,-1E99)&gt;=IFERROR(AE523,-1E99),MAX($D$16,IFERROR(L523,MAX($D$16,POWER((ABS(K523)^2)/($I$5*MAX(F523,0.1)^2),1/3)))),MAX($D$16,IFERROR(W523,MAX($D$16,POWER((ABS(K523)^2)/($I$5*MAX(F523,0.1)^2),1/3))))),IF(IFERROR(V523,0)=1,MAX($D$16,IFERROR(L523,MAX($D$16,POWER((ABS(K523)^2)/($I$5*MAX(F523,0.1)^2),1/3)))),IF(IFERROR(AG523,0)=1,MAX($D$16,IFERROR(W523,MAX($D$16,POWER((ABS(K523)^2)/($I$5*MAX(F523,0.1)^2),1/3)))),MAX($D$16,POWER((ABS(K523)^2)/($I$5*MAX(F523,0.1)^2),1/3))))))),MAX($D$16,POWER((ABS(K523)^2)/($I$5*MAX(F523,0.1)^2),1/3)))</f>
        <v/>
      </c>
      <c r="AI523">
        <f>E523+AH523</f>
        <v/>
      </c>
      <c r="AJ523">
        <f>AI523+((ABS(K523)/MAX(((F523)+(G523)*(AH523))*(AH523),1E-6))^2)/(2*$I$5)</f>
        <v/>
      </c>
      <c r="AM523" t="n">
        <v>0</v>
      </c>
      <c r="AN523" t="n">
        <v>0</v>
      </c>
      <c r="AO523">
        <f>AM523+AN523</f>
        <v/>
      </c>
      <c r="AP523">
        <f>AP522+AO523</f>
        <v/>
      </c>
      <c r="AQ523">
        <f>ABS(ABS(K523)/MAX(((F523)+(G523)*(AH523))*(AH523),1E-6))/SQRT($I$5*MAX((((F523)+(G523)*(AH523))*(AH523))/MAX((F523)+2*(G523)*(AH523),1E-6),1E-6))</f>
        <v/>
      </c>
      <c r="AR523">
        <f>IF(AQ523&lt;1,"Subcritical","Supercritical")</f>
        <v/>
      </c>
      <c r="AS523">
        <f>((ABS(K523)*$D$6)/(MAX(((F523)+(G523)*(AH523))*(AH523),1E-6)*MAX(((((F523)+(G523)*(AH523))*(AH523))/MAX((F523)+2*(AH523)*SQRT(1+(G523)^2),1E-6))^(2/3),1E-6)))^2</f>
        <v/>
      </c>
    </row>
    <row r="524">
      <c r="A524" t="n">
        <v>375</v>
      </c>
      <c r="B524" t="n">
        <v>373.895</v>
      </c>
      <c r="C524" t="n">
        <v>616264.124</v>
      </c>
      <c r="D524" t="n">
        <v>3097587.665</v>
      </c>
      <c r="E524" t="n">
        <v>632.375</v>
      </c>
      <c r="F524" t="n">
        <v>5.2</v>
      </c>
      <c r="G524" t="n">
        <v>0</v>
      </c>
      <c r="H524" t="inlineStr">
        <is>
          <t>Normal</t>
        </is>
      </c>
      <c r="I524" t="n">
        <v>0.027</v>
      </c>
      <c r="J524">
        <f>B524-B523</f>
        <v/>
      </c>
      <c r="K524">
        <f>MAX(0,K523-AO523)</f>
        <v/>
      </c>
      <c r="L524">
        <f>IF($D$20=0,IFERROR(L523,MAX($D$16,POWER((ABS(K524)^2)/($I$5*MAX(F524,0.1)^2),1/3))),IF(IFERROR(V523,0)=0,IFERROR(L523,MAX($D$16,POWER((ABS(K524)^2)/($I$5*MAX(F524,0.1)^2),1/3))),IF(OR(IFERROR(L524,0)=0,IFERROR(S523,0)&lt;1,IFERROR(S524,0)&lt;1),MAX($D$16,POWER((ABS(K524)^2)/($I$5*MAX(F524,0.1)^2),1/3)),IF(IFERROR(U524,0)&gt;0,MAX($D$16,IFERROR(L524,0)+((IFERROR(U524,0))*$D$18*IF((IFERROR(S524,0))&lt;1,1,-1))),IF(IFERROR(U524,0)&lt;0,IF(ABS((MAX($D$16,POWER((ABS(K524)^2)/($I$5*MAX(F524,0.1)^2),1/3)))-IFERROR(L524,0))&gt;$D$19,MAX($D$16,IF((MAX($D$16,POWER((ABS(K524)^2)/($I$5*MAX(F524,0.1)^2),1/3)))&gt;IFERROR(L524,0),MIN((MAX($D$16,POWER((ABS(K524)^2)/($I$5*MAX(F524,0.1)^2),1/3))),IFERROR(L524,0)+(MIN(ABS(IFERROR(U524,0))*$D$18,ABS((MAX($D$16,POWER((ABS(K524)^2)/($I$5*MAX(F524,0.1)^2),1/3)))-IFERROR(L524,0))))),MAX((MAX($D$16,POWER((ABS(K524)^2)/($I$5*MAX(F524,0.1)^2),1/3))),IFERROR(L524,0)-(MIN(ABS(IFERROR(U524,0))*$D$18,ABS((MAX($D$16,POWER((ABS(K524)^2)/($I$5*MAX(F524,0.1)^2),1/3)))-IFERROR(L524,0))))))),MAX($D$16,POWER((ABS(K524)^2)/($I$5*MAX(F524,0.1)^2),1/3))),MAX($D$16,IFERROR(L524,0)))))))</f>
        <v/>
      </c>
      <c r="M524">
        <f>((F524)+(G524)*(L524))*(L524)</f>
        <v/>
      </c>
      <c r="N524">
        <f>(((F524)+(G524)*(L524))*(L524))/MAX((F524)+2*(L524)*SQRT(1+(G524)^2),1E-6)</f>
        <v/>
      </c>
      <c r="O524">
        <f>ABS(K524)/MAX(((F524)+(G524)*(L524))*(L524),1E-6)</f>
        <v/>
      </c>
      <c r="P524">
        <f>E524+L524</f>
        <v/>
      </c>
      <c r="Q524">
        <f>P524+((ABS(K524)/MAX(((F524)+(G524)*(L524))*(L524),1E-6))^2)/(2*$I$5)</f>
        <v/>
      </c>
      <c r="R524">
        <f>((ABS(K524)*$D$6)/(MAX(((F524)+(G524)*(L524))*(L524),1E-6)*MAX(((((F524)+(G524)*(L524))*(L524))/MAX((F524)+2*(L524)*SQRT(1+(G524)^2),1E-6))^(2/3),1E-6)))^2</f>
        <v/>
      </c>
      <c r="S524">
        <f>ABS(ABS(K524)/MAX(((F524)+(G524)*(L524))*(L524),1E-6))/SQRT($I$5*MAX((((F524)+(G524)*(L524))*(L524))/MAX((F524)+2*(G524)*(L524),1E-6),1E-6))</f>
        <v/>
      </c>
      <c r="T524">
        <f>((F524)*(L524)^2)/2+(G524)*(L524)^3/3+(ABS(K524)^2)/($I$5*MAX(((F524)+(G524)*(L524))*(L524),1E-6))</f>
        <v/>
      </c>
      <c r="U524">
        <f>IF($D$20=0,0,IFERROR(Q523-(((R523+R524)/2)*J524)-(IF(O523&gt;O524,$D$8*((O523^2-O524^2)/(2*$I$5)),$D$9*((O524^2-O523^2)/(2*$I$5)))+($D$10*(ABS(I524)/90)*(MAX(O523^2,O524^2)/(2*$I$5))))-Q524,0))</f>
        <v/>
      </c>
      <c r="V524">
        <f>IF($D$20=0,1,IFERROR(IF(ROUND(S524,3)=1,1,IF(AND(ABS(U524)&lt;$D$19,S524&gt;1),1,0)),0))</f>
        <v/>
      </c>
      <c r="W524">
        <f>IF($D$20=0,IFERROR(W525,MAX($D$16,POWER((ABS(K524)^2)/($I$5*MAX(F524,0.1)^2),1/3))),IF(IFERROR(AG525,0)=0,IFERROR(W525,MAX($D$16,POWER((ABS(K524)^2)/($I$5*MAX(F524,0.1)^2),1/3))),IF(OR(IFERROR(W524,0)=0,IFERROR(AD525,0)&gt;1),MAX($D$16,POWER((ABS(K524)^2)/($I$5*MAX(F524,0.1)^2),1/3)),IF(IFERROR(AF524,0)&gt;0,MAX($D$16,IFERROR(W524,0)+((IFERROR(AF524,0))*$D$18*IF((IFERROR(AD524,0))&lt;1,1,-1))),IF(IFERROR(AF524,0)&lt;0,IF(ABS((MAX($D$16,POWER((ABS(K524)^2)/($I$5*MAX(F524,0.1)^2),1/3)))-IFERROR(W524,0))&gt;$D$19,MAX($D$16,IF((MAX($D$16,POWER((ABS(K524)^2)/($I$5*MAX(F524,0.1)^2),1/3)))&gt;IFERROR(W524,0),MIN((MAX($D$16,POWER((ABS(K524)^2)/($I$5*MAX(F524,0.1)^2),1/3))),IFERROR(W524,0)+(MIN(ABS(IFERROR(AF524,0))*$D$18,ABS((MAX($D$16,POWER((ABS(K524)^2)/($I$5*MAX(F524,0.1)^2),1/3)))-IFERROR(W524,0))))),MAX((MAX($D$16,POWER((ABS(K524)^2)/($I$5*MAX(F524,0.1)^2),1/3))),IFERROR(W524,0)-(MIN(ABS(IFERROR(AF524,0))*$D$18,ABS((MAX($D$16,POWER((ABS(K524)^2)/($I$5*MAX(F524,0.1)^2),1/3)))-IFERROR(W524,0))))))),MAX($D$16,POWER((ABS(K524)^2)/($I$5*MAX(F524,0.1)^2),1/3))),MAX($D$16,IFERROR(W524,0)))))))</f>
        <v/>
      </c>
      <c r="X524">
        <f>((F524)+(G524)*(W524))*(W524)</f>
        <v/>
      </c>
      <c r="Y524">
        <f>(((F524)+(G524)*(W524))*(W524))/MAX((F524)+2*(W524)*SQRT(1+(G524)^2),1E-6)</f>
        <v/>
      </c>
      <c r="Z524">
        <f>ABS(K524)/MAX(((F524)+(G524)*(W524))*(W524),1E-6)</f>
        <v/>
      </c>
      <c r="AA524">
        <f>E524+W524</f>
        <v/>
      </c>
      <c r="AB524">
        <f>AA524+((ABS(K524)/MAX(((F524)+(G524)*(W524))*(W524),1E-6))^2)/(2*$I$5)</f>
        <v/>
      </c>
      <c r="AC524">
        <f>((ABS(K524)*$D$6)/(MAX(((F524)+(G524)*(W524))*(W524),1E-6)*MAX(((((F524)+(G524)*(W524))*(W524))/MAX((F524)+2*(W524)*SQRT(1+(G524)^2),1E-6))^(2/3),1E-6)))^2</f>
        <v/>
      </c>
      <c r="AD524">
        <f>ABS(ABS(K524)/MAX(((F524)+(G524)*(W524))*(W524),1E-6))/SQRT($I$5*MAX((((F524)+(G524)*(W524))*(W524))/MAX((F524)+2*(G524)*(W524),1E-6),1E-6))</f>
        <v/>
      </c>
      <c r="AE524">
        <f>((F524)*(W524)^2)/2+(G524)*(W524)^3/3+(ABS(K524)^2)/($I$5*MAX(((F524)+(G524)*(W524))*(W524),1E-6))</f>
        <v/>
      </c>
      <c r="AF524">
        <f>IF($D$20=0,0,IFERROR(AB525+(((AC524+AC525)/2)*J525)+(IF(Z524&gt;Z525,$D$8*((Z524^2-Z525^2)/(2*$I$5)),$D$9*((Z525^2-Z524^2)/(2*$I$5)))+($D$10*(ABS(I525)/90)*(MAX(Z524^2,Z525^2)/(2*$I$5))))-AB524,0))</f>
        <v/>
      </c>
      <c r="AG524">
        <f>IF($D$20=0,1,IFERROR(IF(ROUND(AD524,3)=1,1,IF(AND(ABS(AF524)&lt;$D$19,AD524&lt;1),1,0)),0))</f>
        <v/>
      </c>
      <c r="AH524">
        <f>IFERROR(IF(V32="Supercritical",MAX($D$16,IFERROR(L524,MAX($D$16,POWER((ABS(K524)^2)/($I$5*MAX(F524,0.1)^2),1/3)))),IF(V32="Subcritical",MAX($D$16,IFERROR(W524,MAX($D$16,POWER((ABS(K524)^2)/($I$5*MAX(F524,0.1)^2),1/3)))),IF(AND(IFERROR(V524,0)=1,IFERROR(AG524,0)=1),IF(IFERROR(T524,-1E99)&gt;=IFERROR(AE524,-1E99),MAX($D$16,IFERROR(L524,MAX($D$16,POWER((ABS(K524)^2)/($I$5*MAX(F524,0.1)^2),1/3)))),MAX($D$16,IFERROR(W524,MAX($D$16,POWER((ABS(K524)^2)/($I$5*MAX(F524,0.1)^2),1/3))))),IF(IFERROR(V524,0)=1,MAX($D$16,IFERROR(L524,MAX($D$16,POWER((ABS(K524)^2)/($I$5*MAX(F524,0.1)^2),1/3)))),IF(IFERROR(AG524,0)=1,MAX($D$16,IFERROR(W524,MAX($D$16,POWER((ABS(K524)^2)/($I$5*MAX(F524,0.1)^2),1/3)))),MAX($D$16,POWER((ABS(K524)^2)/($I$5*MAX(F524,0.1)^2),1/3))))))),MAX($D$16,POWER((ABS(K524)^2)/($I$5*MAX(F524,0.1)^2),1/3)))</f>
        <v/>
      </c>
      <c r="AI524">
        <f>E524+AH524</f>
        <v/>
      </c>
      <c r="AJ524">
        <f>AI524+((ABS(K524)/MAX(((F524)+(G524)*(AH524))*(AH524),1E-6))^2)/(2*$I$5)</f>
        <v/>
      </c>
      <c r="AM524" t="n">
        <v>0</v>
      </c>
      <c r="AN524" t="n">
        <v>0</v>
      </c>
      <c r="AO524">
        <f>AM524+AN524</f>
        <v/>
      </c>
      <c r="AP524">
        <f>AP523+AO524</f>
        <v/>
      </c>
      <c r="AQ524">
        <f>ABS(ABS(K524)/MAX(((F524)+(G524)*(AH524))*(AH524),1E-6))/SQRT($I$5*MAX((((F524)+(G524)*(AH524))*(AH524))/MAX((F524)+2*(G524)*(AH524),1E-6),1E-6))</f>
        <v/>
      </c>
      <c r="AR524">
        <f>IF(AQ524&lt;1,"Subcritical","Supercritical")</f>
        <v/>
      </c>
      <c r="AS524">
        <f>((ABS(K524)*$D$6)/(MAX(((F524)+(G524)*(AH524))*(AH524),1E-6)*MAX(((((F524)+(G524)*(AH524))*(AH524))/MAX((F524)+2*(AH524)*SQRT(1+(G524)^2),1E-6))^(2/3),1E-6)))^2</f>
        <v/>
      </c>
    </row>
    <row r="525">
      <c r="A525" t="n">
        <v>376</v>
      </c>
      <c r="B525" t="n">
        <v>374.896</v>
      </c>
      <c r="C525" t="n">
        <v>616263.65</v>
      </c>
      <c r="D525" t="n">
        <v>3097586.784</v>
      </c>
      <c r="E525" t="n">
        <v>632.3745</v>
      </c>
      <c r="F525" t="n">
        <v>5.2</v>
      </c>
      <c r="G525" t="n">
        <v>0</v>
      </c>
      <c r="H525" t="inlineStr">
        <is>
          <t>Normal</t>
        </is>
      </c>
      <c r="I525" t="n">
        <v>0.027</v>
      </c>
      <c r="J525">
        <f>B525-B524</f>
        <v/>
      </c>
      <c r="K525">
        <f>MAX(0,K524-AO524)</f>
        <v/>
      </c>
      <c r="L525">
        <f>IF($D$20=0,IFERROR(L524,MAX($D$16,POWER((ABS(K525)^2)/($I$5*MAX(F525,0.1)^2),1/3))),IF(IFERROR(V524,0)=0,IFERROR(L524,MAX($D$16,POWER((ABS(K525)^2)/($I$5*MAX(F525,0.1)^2),1/3))),IF(OR(IFERROR(L525,0)=0,IFERROR(S524,0)&lt;1,IFERROR(S525,0)&lt;1),MAX($D$16,POWER((ABS(K525)^2)/($I$5*MAX(F525,0.1)^2),1/3)),IF(IFERROR(U525,0)&gt;0,MAX($D$16,IFERROR(L525,0)+((IFERROR(U525,0))*$D$18*IF((IFERROR(S525,0))&lt;1,1,-1))),IF(IFERROR(U525,0)&lt;0,IF(ABS((MAX($D$16,POWER((ABS(K525)^2)/($I$5*MAX(F525,0.1)^2),1/3)))-IFERROR(L525,0))&gt;$D$19,MAX($D$16,IF((MAX($D$16,POWER((ABS(K525)^2)/($I$5*MAX(F525,0.1)^2),1/3)))&gt;IFERROR(L525,0),MIN((MAX($D$16,POWER((ABS(K525)^2)/($I$5*MAX(F525,0.1)^2),1/3))),IFERROR(L525,0)+(MIN(ABS(IFERROR(U525,0))*$D$18,ABS((MAX($D$16,POWER((ABS(K525)^2)/($I$5*MAX(F525,0.1)^2),1/3)))-IFERROR(L525,0))))),MAX((MAX($D$16,POWER((ABS(K525)^2)/($I$5*MAX(F525,0.1)^2),1/3))),IFERROR(L525,0)-(MIN(ABS(IFERROR(U525,0))*$D$18,ABS((MAX($D$16,POWER((ABS(K525)^2)/($I$5*MAX(F525,0.1)^2),1/3)))-IFERROR(L525,0))))))),MAX($D$16,POWER((ABS(K525)^2)/($I$5*MAX(F525,0.1)^2),1/3))),MAX($D$16,IFERROR(L525,0)))))))</f>
        <v/>
      </c>
      <c r="M525">
        <f>((F525)+(G525)*(L525))*(L525)</f>
        <v/>
      </c>
      <c r="N525">
        <f>(((F525)+(G525)*(L525))*(L525))/MAX((F525)+2*(L525)*SQRT(1+(G525)^2),1E-6)</f>
        <v/>
      </c>
      <c r="O525">
        <f>ABS(K525)/MAX(((F525)+(G525)*(L525))*(L525),1E-6)</f>
        <v/>
      </c>
      <c r="P525">
        <f>E525+L525</f>
        <v/>
      </c>
      <c r="Q525">
        <f>P525+((ABS(K525)/MAX(((F525)+(G525)*(L525))*(L525),1E-6))^2)/(2*$I$5)</f>
        <v/>
      </c>
      <c r="R525">
        <f>((ABS(K525)*$D$6)/(MAX(((F525)+(G525)*(L525))*(L525),1E-6)*MAX(((((F525)+(G525)*(L525))*(L525))/MAX((F525)+2*(L525)*SQRT(1+(G525)^2),1E-6))^(2/3),1E-6)))^2</f>
        <v/>
      </c>
      <c r="S525">
        <f>ABS(ABS(K525)/MAX(((F525)+(G525)*(L525))*(L525),1E-6))/SQRT($I$5*MAX((((F525)+(G525)*(L525))*(L525))/MAX((F525)+2*(G525)*(L525),1E-6),1E-6))</f>
        <v/>
      </c>
      <c r="T525">
        <f>((F525)*(L525)^2)/2+(G525)*(L525)^3/3+(ABS(K525)^2)/($I$5*MAX(((F525)+(G525)*(L525))*(L525),1E-6))</f>
        <v/>
      </c>
      <c r="U525">
        <f>IF($D$20=0,0,IFERROR(Q524-(((R524+R525)/2)*J525)-(IF(O524&gt;O525,$D$8*((O524^2-O525^2)/(2*$I$5)),$D$9*((O525^2-O524^2)/(2*$I$5)))+($D$10*(ABS(I525)/90)*(MAX(O524^2,O525^2)/(2*$I$5))))-Q525,0))</f>
        <v/>
      </c>
      <c r="V525">
        <f>IF($D$20=0,1,IFERROR(IF(ROUND(S525,3)=1,1,IF(AND(ABS(U525)&lt;$D$19,S525&gt;1),1,0)),0))</f>
        <v/>
      </c>
      <c r="W525">
        <f>IF($D$20=0,IFERROR(W526,MAX($D$16,POWER((ABS(K525)^2)/($I$5*MAX(F525,0.1)^2),1/3))),IF(IFERROR(AG526,0)=0,IFERROR(W526,MAX($D$16,POWER((ABS(K525)^2)/($I$5*MAX(F525,0.1)^2),1/3))),IF(OR(IFERROR(W525,0)=0,IFERROR(AD526,0)&gt;1),MAX($D$16,POWER((ABS(K525)^2)/($I$5*MAX(F525,0.1)^2),1/3)),IF(IFERROR(AF525,0)&gt;0,MAX($D$16,IFERROR(W525,0)+((IFERROR(AF525,0))*$D$18*IF((IFERROR(AD525,0))&lt;1,1,-1))),IF(IFERROR(AF525,0)&lt;0,IF(ABS((MAX($D$16,POWER((ABS(K525)^2)/($I$5*MAX(F525,0.1)^2),1/3)))-IFERROR(W525,0))&gt;$D$19,MAX($D$16,IF((MAX($D$16,POWER((ABS(K525)^2)/($I$5*MAX(F525,0.1)^2),1/3)))&gt;IFERROR(W525,0),MIN((MAX($D$16,POWER((ABS(K525)^2)/($I$5*MAX(F525,0.1)^2),1/3))),IFERROR(W525,0)+(MIN(ABS(IFERROR(AF525,0))*$D$18,ABS((MAX($D$16,POWER((ABS(K525)^2)/($I$5*MAX(F525,0.1)^2),1/3)))-IFERROR(W525,0))))),MAX((MAX($D$16,POWER((ABS(K525)^2)/($I$5*MAX(F525,0.1)^2),1/3))),IFERROR(W525,0)-(MIN(ABS(IFERROR(AF525,0))*$D$18,ABS((MAX($D$16,POWER((ABS(K525)^2)/($I$5*MAX(F525,0.1)^2),1/3)))-IFERROR(W525,0))))))),MAX($D$16,POWER((ABS(K525)^2)/($I$5*MAX(F525,0.1)^2),1/3))),MAX($D$16,IFERROR(W525,0)))))))</f>
        <v/>
      </c>
      <c r="X525">
        <f>((F525)+(G525)*(W525))*(W525)</f>
        <v/>
      </c>
      <c r="Y525">
        <f>(((F525)+(G525)*(W525))*(W525))/MAX((F525)+2*(W525)*SQRT(1+(G525)^2),1E-6)</f>
        <v/>
      </c>
      <c r="Z525">
        <f>ABS(K525)/MAX(((F525)+(G525)*(W525))*(W525),1E-6)</f>
        <v/>
      </c>
      <c r="AA525">
        <f>E525+W525</f>
        <v/>
      </c>
      <c r="AB525">
        <f>AA525+((ABS(K525)/MAX(((F525)+(G525)*(W525))*(W525),1E-6))^2)/(2*$I$5)</f>
        <v/>
      </c>
      <c r="AC525">
        <f>((ABS(K525)*$D$6)/(MAX(((F525)+(G525)*(W525))*(W525),1E-6)*MAX(((((F525)+(G525)*(W525))*(W525))/MAX((F525)+2*(W525)*SQRT(1+(G525)^2),1E-6))^(2/3),1E-6)))^2</f>
        <v/>
      </c>
      <c r="AD525">
        <f>ABS(ABS(K525)/MAX(((F525)+(G525)*(W525))*(W525),1E-6))/SQRT($I$5*MAX((((F525)+(G525)*(W525))*(W525))/MAX((F525)+2*(G525)*(W525),1E-6),1E-6))</f>
        <v/>
      </c>
      <c r="AE525">
        <f>((F525)*(W525)^2)/2+(G525)*(W525)^3/3+(ABS(K525)^2)/($I$5*MAX(((F525)+(G525)*(W525))*(W525),1E-6))</f>
        <v/>
      </c>
      <c r="AF525">
        <f>IF($D$20=0,0,IFERROR(AB526+(((AC525+AC526)/2)*J526)+(IF(Z525&gt;Z526,$D$8*((Z525^2-Z526^2)/(2*$I$5)),$D$9*((Z526^2-Z525^2)/(2*$I$5)))+($D$10*(ABS(I526)/90)*(MAX(Z525^2,Z526^2)/(2*$I$5))))-AB525,0))</f>
        <v/>
      </c>
      <c r="AG525">
        <f>IF($D$20=0,1,IFERROR(IF(ROUND(AD525,3)=1,1,IF(AND(ABS(AF525)&lt;$D$19,AD525&lt;1),1,0)),0))</f>
        <v/>
      </c>
      <c r="AH525">
        <f>IFERROR(IF(V32="Supercritical",MAX($D$16,IFERROR(L525,MAX($D$16,POWER((ABS(K525)^2)/($I$5*MAX(F525,0.1)^2),1/3)))),IF(V32="Subcritical",MAX($D$16,IFERROR(W525,MAX($D$16,POWER((ABS(K525)^2)/($I$5*MAX(F525,0.1)^2),1/3)))),IF(AND(IFERROR(V525,0)=1,IFERROR(AG525,0)=1),IF(IFERROR(T525,-1E99)&gt;=IFERROR(AE525,-1E99),MAX($D$16,IFERROR(L525,MAX($D$16,POWER((ABS(K525)^2)/($I$5*MAX(F525,0.1)^2),1/3)))),MAX($D$16,IFERROR(W525,MAX($D$16,POWER((ABS(K525)^2)/($I$5*MAX(F525,0.1)^2),1/3))))),IF(IFERROR(V525,0)=1,MAX($D$16,IFERROR(L525,MAX($D$16,POWER((ABS(K525)^2)/($I$5*MAX(F525,0.1)^2),1/3)))),IF(IFERROR(AG525,0)=1,MAX($D$16,IFERROR(W525,MAX($D$16,POWER((ABS(K525)^2)/($I$5*MAX(F525,0.1)^2),1/3)))),MAX($D$16,POWER((ABS(K525)^2)/($I$5*MAX(F525,0.1)^2),1/3))))))),MAX($D$16,POWER((ABS(K525)^2)/($I$5*MAX(F525,0.1)^2),1/3)))</f>
        <v/>
      </c>
      <c r="AI525">
        <f>E525+AH525</f>
        <v/>
      </c>
      <c r="AJ525">
        <f>AI525+((ABS(K525)/MAX(((F525)+(G525)*(AH525))*(AH525),1E-6))^2)/(2*$I$5)</f>
        <v/>
      </c>
      <c r="AM525" t="n">
        <v>0</v>
      </c>
      <c r="AN525" t="n">
        <v>0</v>
      </c>
      <c r="AO525">
        <f>AM525+AN525</f>
        <v/>
      </c>
      <c r="AP525">
        <f>AP524+AO525</f>
        <v/>
      </c>
      <c r="AQ525">
        <f>ABS(ABS(K525)/MAX(((F525)+(G525)*(AH525))*(AH525),1E-6))/SQRT($I$5*MAX((((F525)+(G525)*(AH525))*(AH525))/MAX((F525)+2*(G525)*(AH525),1E-6),1E-6))</f>
        <v/>
      </c>
      <c r="AR525">
        <f>IF(AQ525&lt;1,"Subcritical","Supercritical")</f>
        <v/>
      </c>
      <c r="AS525">
        <f>((ABS(K525)*$D$6)/(MAX(((F525)+(G525)*(AH525))*(AH525),1E-6)*MAX(((((F525)+(G525)*(AH525))*(AH525))/MAX((F525)+2*(AH525)*SQRT(1+(G525)^2),1E-6))^(2/3),1E-6)))^2</f>
        <v/>
      </c>
    </row>
    <row r="526">
      <c r="A526" t="n">
        <v>377</v>
      </c>
      <c r="B526" t="n">
        <v>375.895</v>
      </c>
      <c r="C526" t="n">
        <v>616263.176</v>
      </c>
      <c r="D526" t="n">
        <v>3097585.904</v>
      </c>
      <c r="E526" t="n">
        <v>632.374</v>
      </c>
      <c r="F526" t="n">
        <v>5.2</v>
      </c>
      <c r="G526" t="n">
        <v>0</v>
      </c>
      <c r="H526" t="inlineStr">
        <is>
          <t>Normal</t>
        </is>
      </c>
      <c r="I526" t="n">
        <v>0.027</v>
      </c>
      <c r="J526">
        <f>B526-B525</f>
        <v/>
      </c>
      <c r="K526">
        <f>MAX(0,K525-AO525)</f>
        <v/>
      </c>
      <c r="L526">
        <f>IF($D$20=0,IFERROR(L525,MAX($D$16,POWER((ABS(K526)^2)/($I$5*MAX(F526,0.1)^2),1/3))),IF(IFERROR(V525,0)=0,IFERROR(L525,MAX($D$16,POWER((ABS(K526)^2)/($I$5*MAX(F526,0.1)^2),1/3))),IF(OR(IFERROR(L526,0)=0,IFERROR(S525,0)&lt;1,IFERROR(S526,0)&lt;1),MAX($D$16,POWER((ABS(K526)^2)/($I$5*MAX(F526,0.1)^2),1/3)),IF(IFERROR(U526,0)&gt;0,MAX($D$16,IFERROR(L526,0)+((IFERROR(U526,0))*$D$18*IF((IFERROR(S526,0))&lt;1,1,-1))),IF(IFERROR(U526,0)&lt;0,IF(ABS((MAX($D$16,POWER((ABS(K526)^2)/($I$5*MAX(F526,0.1)^2),1/3)))-IFERROR(L526,0))&gt;$D$19,MAX($D$16,IF((MAX($D$16,POWER((ABS(K526)^2)/($I$5*MAX(F526,0.1)^2),1/3)))&gt;IFERROR(L526,0),MIN((MAX($D$16,POWER((ABS(K526)^2)/($I$5*MAX(F526,0.1)^2),1/3))),IFERROR(L526,0)+(MIN(ABS(IFERROR(U526,0))*$D$18,ABS((MAX($D$16,POWER((ABS(K526)^2)/($I$5*MAX(F526,0.1)^2),1/3)))-IFERROR(L526,0))))),MAX((MAX($D$16,POWER((ABS(K526)^2)/($I$5*MAX(F526,0.1)^2),1/3))),IFERROR(L526,0)-(MIN(ABS(IFERROR(U526,0))*$D$18,ABS((MAX($D$16,POWER((ABS(K526)^2)/($I$5*MAX(F526,0.1)^2),1/3)))-IFERROR(L526,0))))))),MAX($D$16,POWER((ABS(K526)^2)/($I$5*MAX(F526,0.1)^2),1/3))),MAX($D$16,IFERROR(L526,0)))))))</f>
        <v/>
      </c>
      <c r="M526">
        <f>((F526)+(G526)*(L526))*(L526)</f>
        <v/>
      </c>
      <c r="N526">
        <f>(((F526)+(G526)*(L526))*(L526))/MAX((F526)+2*(L526)*SQRT(1+(G526)^2),1E-6)</f>
        <v/>
      </c>
      <c r="O526">
        <f>ABS(K526)/MAX(((F526)+(G526)*(L526))*(L526),1E-6)</f>
        <v/>
      </c>
      <c r="P526">
        <f>E526+L526</f>
        <v/>
      </c>
      <c r="Q526">
        <f>P526+((ABS(K526)/MAX(((F526)+(G526)*(L526))*(L526),1E-6))^2)/(2*$I$5)</f>
        <v/>
      </c>
      <c r="R526">
        <f>((ABS(K526)*$D$6)/(MAX(((F526)+(G526)*(L526))*(L526),1E-6)*MAX(((((F526)+(G526)*(L526))*(L526))/MAX((F526)+2*(L526)*SQRT(1+(G526)^2),1E-6))^(2/3),1E-6)))^2</f>
        <v/>
      </c>
      <c r="S526">
        <f>ABS(ABS(K526)/MAX(((F526)+(G526)*(L526))*(L526),1E-6))/SQRT($I$5*MAX((((F526)+(G526)*(L526))*(L526))/MAX((F526)+2*(G526)*(L526),1E-6),1E-6))</f>
        <v/>
      </c>
      <c r="T526">
        <f>((F526)*(L526)^2)/2+(G526)*(L526)^3/3+(ABS(K526)^2)/($I$5*MAX(((F526)+(G526)*(L526))*(L526),1E-6))</f>
        <v/>
      </c>
      <c r="U526">
        <f>IF($D$20=0,0,IFERROR(Q525-(((R525+R526)/2)*J526)-(IF(O525&gt;O526,$D$8*((O525^2-O526^2)/(2*$I$5)),$D$9*((O526^2-O525^2)/(2*$I$5)))+($D$10*(ABS(I526)/90)*(MAX(O525^2,O526^2)/(2*$I$5))))-Q526,0))</f>
        <v/>
      </c>
      <c r="V526">
        <f>IF($D$20=0,1,IFERROR(IF(ROUND(S526,3)=1,1,IF(AND(ABS(U526)&lt;$D$19,S526&gt;1),1,0)),0))</f>
        <v/>
      </c>
      <c r="W526">
        <f>IF($D$20=0,IFERROR(W527,MAX($D$16,POWER((ABS(K526)^2)/($I$5*MAX(F526,0.1)^2),1/3))),IF(IFERROR(AG527,0)=0,IFERROR(W527,MAX($D$16,POWER((ABS(K526)^2)/($I$5*MAX(F526,0.1)^2),1/3))),IF(OR(IFERROR(W526,0)=0,IFERROR(AD527,0)&gt;1),MAX($D$16,POWER((ABS(K526)^2)/($I$5*MAX(F526,0.1)^2),1/3)),IF(IFERROR(AF526,0)&gt;0,MAX($D$16,IFERROR(W526,0)+((IFERROR(AF526,0))*$D$18*IF((IFERROR(AD526,0))&lt;1,1,-1))),IF(IFERROR(AF526,0)&lt;0,IF(ABS((MAX($D$16,POWER((ABS(K526)^2)/($I$5*MAX(F526,0.1)^2),1/3)))-IFERROR(W526,0))&gt;$D$19,MAX($D$16,IF((MAX($D$16,POWER((ABS(K526)^2)/($I$5*MAX(F526,0.1)^2),1/3)))&gt;IFERROR(W526,0),MIN((MAX($D$16,POWER((ABS(K526)^2)/($I$5*MAX(F526,0.1)^2),1/3))),IFERROR(W526,0)+(MIN(ABS(IFERROR(AF526,0))*$D$18,ABS((MAX($D$16,POWER((ABS(K526)^2)/($I$5*MAX(F526,0.1)^2),1/3)))-IFERROR(W526,0))))),MAX((MAX($D$16,POWER((ABS(K526)^2)/($I$5*MAX(F526,0.1)^2),1/3))),IFERROR(W526,0)-(MIN(ABS(IFERROR(AF526,0))*$D$18,ABS((MAX($D$16,POWER((ABS(K526)^2)/($I$5*MAX(F526,0.1)^2),1/3)))-IFERROR(W526,0))))))),MAX($D$16,POWER((ABS(K526)^2)/($I$5*MAX(F526,0.1)^2),1/3))),MAX($D$16,IFERROR(W526,0)))))))</f>
        <v/>
      </c>
      <c r="X526">
        <f>((F526)+(G526)*(W526))*(W526)</f>
        <v/>
      </c>
      <c r="Y526">
        <f>(((F526)+(G526)*(W526))*(W526))/MAX((F526)+2*(W526)*SQRT(1+(G526)^2),1E-6)</f>
        <v/>
      </c>
      <c r="Z526">
        <f>ABS(K526)/MAX(((F526)+(G526)*(W526))*(W526),1E-6)</f>
        <v/>
      </c>
      <c r="AA526">
        <f>E526+W526</f>
        <v/>
      </c>
      <c r="AB526">
        <f>AA526+((ABS(K526)/MAX(((F526)+(G526)*(W526))*(W526),1E-6))^2)/(2*$I$5)</f>
        <v/>
      </c>
      <c r="AC526">
        <f>((ABS(K526)*$D$6)/(MAX(((F526)+(G526)*(W526))*(W526),1E-6)*MAX(((((F526)+(G526)*(W526))*(W526))/MAX((F526)+2*(W526)*SQRT(1+(G526)^2),1E-6))^(2/3),1E-6)))^2</f>
        <v/>
      </c>
      <c r="AD526">
        <f>ABS(ABS(K526)/MAX(((F526)+(G526)*(W526))*(W526),1E-6))/SQRT($I$5*MAX((((F526)+(G526)*(W526))*(W526))/MAX((F526)+2*(G526)*(W526),1E-6),1E-6))</f>
        <v/>
      </c>
      <c r="AE526">
        <f>((F526)*(W526)^2)/2+(G526)*(W526)^3/3+(ABS(K526)^2)/($I$5*MAX(((F526)+(G526)*(W526))*(W526),1E-6))</f>
        <v/>
      </c>
      <c r="AF526">
        <f>IF($D$20=0,0,IFERROR(AB527+(((AC526+AC527)/2)*J527)+(IF(Z526&gt;Z527,$D$8*((Z526^2-Z527^2)/(2*$I$5)),$D$9*((Z527^2-Z526^2)/(2*$I$5)))+($D$10*(ABS(I527)/90)*(MAX(Z526^2,Z527^2)/(2*$I$5))))-AB526,0))</f>
        <v/>
      </c>
      <c r="AG526">
        <f>IF($D$20=0,1,IFERROR(IF(ROUND(AD526,3)=1,1,IF(AND(ABS(AF526)&lt;$D$19,AD526&lt;1),1,0)),0))</f>
        <v/>
      </c>
      <c r="AH526">
        <f>IFERROR(IF(V32="Supercritical",MAX($D$16,IFERROR(L526,MAX($D$16,POWER((ABS(K526)^2)/($I$5*MAX(F526,0.1)^2),1/3)))),IF(V32="Subcritical",MAX($D$16,IFERROR(W526,MAX($D$16,POWER((ABS(K526)^2)/($I$5*MAX(F526,0.1)^2),1/3)))),IF(AND(IFERROR(V526,0)=1,IFERROR(AG526,0)=1),IF(IFERROR(T526,-1E99)&gt;=IFERROR(AE526,-1E99),MAX($D$16,IFERROR(L526,MAX($D$16,POWER((ABS(K526)^2)/($I$5*MAX(F526,0.1)^2),1/3)))),MAX($D$16,IFERROR(W526,MAX($D$16,POWER((ABS(K526)^2)/($I$5*MAX(F526,0.1)^2),1/3))))),IF(IFERROR(V526,0)=1,MAX($D$16,IFERROR(L526,MAX($D$16,POWER((ABS(K526)^2)/($I$5*MAX(F526,0.1)^2),1/3)))),IF(IFERROR(AG526,0)=1,MAX($D$16,IFERROR(W526,MAX($D$16,POWER((ABS(K526)^2)/($I$5*MAX(F526,0.1)^2),1/3)))),MAX($D$16,POWER((ABS(K526)^2)/($I$5*MAX(F526,0.1)^2),1/3))))))),MAX($D$16,POWER((ABS(K526)^2)/($I$5*MAX(F526,0.1)^2),1/3)))</f>
        <v/>
      </c>
      <c r="AI526">
        <f>E526+AH526</f>
        <v/>
      </c>
      <c r="AJ526">
        <f>AI526+((ABS(K526)/MAX(((F526)+(G526)*(AH526))*(AH526),1E-6))^2)/(2*$I$5)</f>
        <v/>
      </c>
      <c r="AM526" t="n">
        <v>0</v>
      </c>
      <c r="AN526" t="n">
        <v>0</v>
      </c>
      <c r="AO526">
        <f>AM526+AN526</f>
        <v/>
      </c>
      <c r="AP526">
        <f>AP525+AO526</f>
        <v/>
      </c>
      <c r="AQ526">
        <f>ABS(ABS(K526)/MAX(((F526)+(G526)*(AH526))*(AH526),1E-6))/SQRT($I$5*MAX((((F526)+(G526)*(AH526))*(AH526))/MAX((F526)+2*(G526)*(AH526),1E-6),1E-6))</f>
        <v/>
      </c>
      <c r="AR526">
        <f>IF(AQ526&lt;1,"Subcritical","Supercritical")</f>
        <v/>
      </c>
      <c r="AS526">
        <f>((ABS(K526)*$D$6)/(MAX(((F526)+(G526)*(AH526))*(AH526),1E-6)*MAX(((((F526)+(G526)*(AH526))*(AH526))/MAX((F526)+2*(AH526)*SQRT(1+(G526)^2),1E-6))^(2/3),1E-6)))^2</f>
        <v/>
      </c>
    </row>
    <row r="527">
      <c r="A527" t="n">
        <v>378</v>
      </c>
      <c r="B527" t="n">
        <v>376.895</v>
      </c>
      <c r="C527" t="n">
        <v>616262.702</v>
      </c>
      <c r="D527" t="n">
        <v>3097585.023</v>
      </c>
      <c r="E527" t="n">
        <v>632.3735</v>
      </c>
      <c r="F527" t="n">
        <v>5.2</v>
      </c>
      <c r="G527" t="n">
        <v>0</v>
      </c>
      <c r="H527" t="inlineStr">
        <is>
          <t>Normal</t>
        </is>
      </c>
      <c r="I527" t="n">
        <v>0.078</v>
      </c>
      <c r="J527">
        <f>B527-B526</f>
        <v/>
      </c>
      <c r="K527">
        <f>MAX(0,K526-AO526)</f>
        <v/>
      </c>
      <c r="L527">
        <f>IF($D$20=0,IFERROR(L526,MAX($D$16,POWER((ABS(K527)^2)/($I$5*MAX(F527,0.1)^2),1/3))),IF(IFERROR(V526,0)=0,IFERROR(L526,MAX($D$16,POWER((ABS(K527)^2)/($I$5*MAX(F527,0.1)^2),1/3))),IF(OR(IFERROR(L527,0)=0,IFERROR(S526,0)&lt;1,IFERROR(S527,0)&lt;1),MAX($D$16,POWER((ABS(K527)^2)/($I$5*MAX(F527,0.1)^2),1/3)),IF(IFERROR(U527,0)&gt;0,MAX($D$16,IFERROR(L527,0)+((IFERROR(U527,0))*$D$18*IF((IFERROR(S527,0))&lt;1,1,-1))),IF(IFERROR(U527,0)&lt;0,IF(ABS((MAX($D$16,POWER((ABS(K527)^2)/($I$5*MAX(F527,0.1)^2),1/3)))-IFERROR(L527,0))&gt;$D$19,MAX($D$16,IF((MAX($D$16,POWER((ABS(K527)^2)/($I$5*MAX(F527,0.1)^2),1/3)))&gt;IFERROR(L527,0),MIN((MAX($D$16,POWER((ABS(K527)^2)/($I$5*MAX(F527,0.1)^2),1/3))),IFERROR(L527,0)+(MIN(ABS(IFERROR(U527,0))*$D$18,ABS((MAX($D$16,POWER((ABS(K527)^2)/($I$5*MAX(F527,0.1)^2),1/3)))-IFERROR(L527,0))))),MAX((MAX($D$16,POWER((ABS(K527)^2)/($I$5*MAX(F527,0.1)^2),1/3))),IFERROR(L527,0)-(MIN(ABS(IFERROR(U527,0))*$D$18,ABS((MAX($D$16,POWER((ABS(K527)^2)/($I$5*MAX(F527,0.1)^2),1/3)))-IFERROR(L527,0))))))),MAX($D$16,POWER((ABS(K527)^2)/($I$5*MAX(F527,0.1)^2),1/3))),MAX($D$16,IFERROR(L527,0)))))))</f>
        <v/>
      </c>
      <c r="M527">
        <f>((F527)+(G527)*(L527))*(L527)</f>
        <v/>
      </c>
      <c r="N527">
        <f>(((F527)+(G527)*(L527))*(L527))/MAX((F527)+2*(L527)*SQRT(1+(G527)^2),1E-6)</f>
        <v/>
      </c>
      <c r="O527">
        <f>ABS(K527)/MAX(((F527)+(G527)*(L527))*(L527),1E-6)</f>
        <v/>
      </c>
      <c r="P527">
        <f>E527+L527</f>
        <v/>
      </c>
      <c r="Q527">
        <f>P527+((ABS(K527)/MAX(((F527)+(G527)*(L527))*(L527),1E-6))^2)/(2*$I$5)</f>
        <v/>
      </c>
      <c r="R527">
        <f>((ABS(K527)*$D$6)/(MAX(((F527)+(G527)*(L527))*(L527),1E-6)*MAX(((((F527)+(G527)*(L527))*(L527))/MAX((F527)+2*(L527)*SQRT(1+(G527)^2),1E-6))^(2/3),1E-6)))^2</f>
        <v/>
      </c>
      <c r="S527">
        <f>ABS(ABS(K527)/MAX(((F527)+(G527)*(L527))*(L527),1E-6))/SQRT($I$5*MAX((((F527)+(G527)*(L527))*(L527))/MAX((F527)+2*(G527)*(L527),1E-6),1E-6))</f>
        <v/>
      </c>
      <c r="T527">
        <f>((F527)*(L527)^2)/2+(G527)*(L527)^3/3+(ABS(K527)^2)/($I$5*MAX(((F527)+(G527)*(L527))*(L527),1E-6))</f>
        <v/>
      </c>
      <c r="U527">
        <f>IF($D$20=0,0,IFERROR(Q526-(((R526+R527)/2)*J527)-(IF(O526&gt;O527,$D$8*((O526^2-O527^2)/(2*$I$5)),$D$9*((O527^2-O526^2)/(2*$I$5)))+($D$10*(ABS(I527)/90)*(MAX(O526^2,O527^2)/(2*$I$5))))-Q527,0))</f>
        <v/>
      </c>
      <c r="V527">
        <f>IF($D$20=0,1,IFERROR(IF(ROUND(S527,3)=1,1,IF(AND(ABS(U527)&lt;$D$19,S527&gt;1),1,0)),0))</f>
        <v/>
      </c>
      <c r="W527">
        <f>IF($D$20=0,IFERROR(W528,MAX($D$16,POWER((ABS(K527)^2)/($I$5*MAX(F527,0.1)^2),1/3))),IF(IFERROR(AG528,0)=0,IFERROR(W528,MAX($D$16,POWER((ABS(K527)^2)/($I$5*MAX(F527,0.1)^2),1/3))),IF(OR(IFERROR(W527,0)=0,IFERROR(AD528,0)&gt;1),MAX($D$16,POWER((ABS(K527)^2)/($I$5*MAX(F527,0.1)^2),1/3)),IF(IFERROR(AF527,0)&gt;0,MAX($D$16,IFERROR(W527,0)+((IFERROR(AF527,0))*$D$18*IF((IFERROR(AD527,0))&lt;1,1,-1))),IF(IFERROR(AF527,0)&lt;0,IF(ABS((MAX($D$16,POWER((ABS(K527)^2)/($I$5*MAX(F527,0.1)^2),1/3)))-IFERROR(W527,0))&gt;$D$19,MAX($D$16,IF((MAX($D$16,POWER((ABS(K527)^2)/($I$5*MAX(F527,0.1)^2),1/3)))&gt;IFERROR(W527,0),MIN((MAX($D$16,POWER((ABS(K527)^2)/($I$5*MAX(F527,0.1)^2),1/3))),IFERROR(W527,0)+(MIN(ABS(IFERROR(AF527,0))*$D$18,ABS((MAX($D$16,POWER((ABS(K527)^2)/($I$5*MAX(F527,0.1)^2),1/3)))-IFERROR(W527,0))))),MAX((MAX($D$16,POWER((ABS(K527)^2)/($I$5*MAX(F527,0.1)^2),1/3))),IFERROR(W527,0)-(MIN(ABS(IFERROR(AF527,0))*$D$18,ABS((MAX($D$16,POWER((ABS(K527)^2)/($I$5*MAX(F527,0.1)^2),1/3)))-IFERROR(W527,0))))))),MAX($D$16,POWER((ABS(K527)^2)/($I$5*MAX(F527,0.1)^2),1/3))),MAX($D$16,IFERROR(W527,0)))))))</f>
        <v/>
      </c>
      <c r="X527">
        <f>((F527)+(G527)*(W527))*(W527)</f>
        <v/>
      </c>
      <c r="Y527">
        <f>(((F527)+(G527)*(W527))*(W527))/MAX((F527)+2*(W527)*SQRT(1+(G527)^2),1E-6)</f>
        <v/>
      </c>
      <c r="Z527">
        <f>ABS(K527)/MAX(((F527)+(G527)*(W527))*(W527),1E-6)</f>
        <v/>
      </c>
      <c r="AA527">
        <f>E527+W527</f>
        <v/>
      </c>
      <c r="AB527">
        <f>AA527+((ABS(K527)/MAX(((F527)+(G527)*(W527))*(W527),1E-6))^2)/(2*$I$5)</f>
        <v/>
      </c>
      <c r="AC527">
        <f>((ABS(K527)*$D$6)/(MAX(((F527)+(G527)*(W527))*(W527),1E-6)*MAX(((((F527)+(G527)*(W527))*(W527))/MAX((F527)+2*(W527)*SQRT(1+(G527)^2),1E-6))^(2/3),1E-6)))^2</f>
        <v/>
      </c>
      <c r="AD527">
        <f>ABS(ABS(K527)/MAX(((F527)+(G527)*(W527))*(W527),1E-6))/SQRT($I$5*MAX((((F527)+(G527)*(W527))*(W527))/MAX((F527)+2*(G527)*(W527),1E-6),1E-6))</f>
        <v/>
      </c>
      <c r="AE527">
        <f>((F527)*(W527)^2)/2+(G527)*(W527)^3/3+(ABS(K527)^2)/($I$5*MAX(((F527)+(G527)*(W527))*(W527),1E-6))</f>
        <v/>
      </c>
      <c r="AF527">
        <f>IF($D$20=0,0,IFERROR(AB528+(((AC527+AC528)/2)*J528)+(IF(Z527&gt;Z528,$D$8*((Z527^2-Z528^2)/(2*$I$5)),$D$9*((Z528^2-Z527^2)/(2*$I$5)))+($D$10*(ABS(I528)/90)*(MAX(Z527^2,Z528^2)/(2*$I$5))))-AB527,0))</f>
        <v/>
      </c>
      <c r="AG527">
        <f>IF($D$20=0,1,IFERROR(IF(ROUND(AD527,3)=1,1,IF(AND(ABS(AF527)&lt;$D$19,AD527&lt;1),1,0)),0))</f>
        <v/>
      </c>
      <c r="AH527">
        <f>IFERROR(IF(V32="Supercritical",MAX($D$16,IFERROR(L527,MAX($D$16,POWER((ABS(K527)^2)/($I$5*MAX(F527,0.1)^2),1/3)))),IF(V32="Subcritical",MAX($D$16,IFERROR(W527,MAX($D$16,POWER((ABS(K527)^2)/($I$5*MAX(F527,0.1)^2),1/3)))),IF(AND(IFERROR(V527,0)=1,IFERROR(AG527,0)=1),IF(IFERROR(T527,-1E99)&gt;=IFERROR(AE527,-1E99),MAX($D$16,IFERROR(L527,MAX($D$16,POWER((ABS(K527)^2)/($I$5*MAX(F527,0.1)^2),1/3)))),MAX($D$16,IFERROR(W527,MAX($D$16,POWER((ABS(K527)^2)/($I$5*MAX(F527,0.1)^2),1/3))))),IF(IFERROR(V527,0)=1,MAX($D$16,IFERROR(L527,MAX($D$16,POWER((ABS(K527)^2)/($I$5*MAX(F527,0.1)^2),1/3)))),IF(IFERROR(AG527,0)=1,MAX($D$16,IFERROR(W527,MAX($D$16,POWER((ABS(K527)^2)/($I$5*MAX(F527,0.1)^2),1/3)))),MAX($D$16,POWER((ABS(K527)^2)/($I$5*MAX(F527,0.1)^2),1/3))))))),MAX($D$16,POWER((ABS(K527)^2)/($I$5*MAX(F527,0.1)^2),1/3)))</f>
        <v/>
      </c>
      <c r="AI527">
        <f>E527+AH527</f>
        <v/>
      </c>
      <c r="AJ527">
        <f>AI527+((ABS(K527)/MAX(((F527)+(G527)*(AH527))*(AH527),1E-6))^2)/(2*$I$5)</f>
        <v/>
      </c>
      <c r="AM527" t="n">
        <v>0</v>
      </c>
      <c r="AN527" t="n">
        <v>0</v>
      </c>
      <c r="AO527">
        <f>AM527+AN527</f>
        <v/>
      </c>
      <c r="AP527">
        <f>AP526+AO527</f>
        <v/>
      </c>
      <c r="AQ527">
        <f>ABS(ABS(K527)/MAX(((F527)+(G527)*(AH527))*(AH527),1E-6))/SQRT($I$5*MAX((((F527)+(G527)*(AH527))*(AH527))/MAX((F527)+2*(G527)*(AH527),1E-6),1E-6))</f>
        <v/>
      </c>
      <c r="AR527">
        <f>IF(AQ527&lt;1,"Subcritical","Supercritical")</f>
        <v/>
      </c>
      <c r="AS527">
        <f>((ABS(K527)*$D$6)/(MAX(((F527)+(G527)*(AH527))*(AH527),1E-6)*MAX(((((F527)+(G527)*(AH527))*(AH527))/MAX((F527)+2*(AH527)*SQRT(1+(G527)^2),1E-6))^(2/3),1E-6)))^2</f>
        <v/>
      </c>
    </row>
    <row r="528">
      <c r="A528" t="n">
        <v>379</v>
      </c>
      <c r="B528" t="n">
        <v>377.895</v>
      </c>
      <c r="C528" t="n">
        <v>616262.227</v>
      </c>
      <c r="D528" t="n">
        <v>3097584.143</v>
      </c>
      <c r="E528" t="n">
        <v>632.373</v>
      </c>
      <c r="F528" t="n">
        <v>5.2</v>
      </c>
      <c r="G528" t="n">
        <v>0</v>
      </c>
      <c r="H528" t="inlineStr">
        <is>
          <t>Normal</t>
        </is>
      </c>
      <c r="I528" t="n">
        <v>0.05</v>
      </c>
      <c r="J528">
        <f>B528-B527</f>
        <v/>
      </c>
      <c r="K528">
        <f>MAX(0,K527-AO527)</f>
        <v/>
      </c>
      <c r="L528">
        <f>IF($D$20=0,IFERROR(L527,MAX($D$16,POWER((ABS(K528)^2)/($I$5*MAX(F528,0.1)^2),1/3))),IF(IFERROR(V527,0)=0,IFERROR(L527,MAX($D$16,POWER((ABS(K528)^2)/($I$5*MAX(F528,0.1)^2),1/3))),IF(OR(IFERROR(L528,0)=0,IFERROR(S527,0)&lt;1,IFERROR(S528,0)&lt;1),MAX($D$16,POWER((ABS(K528)^2)/($I$5*MAX(F528,0.1)^2),1/3)),IF(IFERROR(U528,0)&gt;0,MAX($D$16,IFERROR(L528,0)+((IFERROR(U528,0))*$D$18*IF((IFERROR(S528,0))&lt;1,1,-1))),IF(IFERROR(U528,0)&lt;0,IF(ABS((MAX($D$16,POWER((ABS(K528)^2)/($I$5*MAX(F528,0.1)^2),1/3)))-IFERROR(L528,0))&gt;$D$19,MAX($D$16,IF((MAX($D$16,POWER((ABS(K528)^2)/($I$5*MAX(F528,0.1)^2),1/3)))&gt;IFERROR(L528,0),MIN((MAX($D$16,POWER((ABS(K528)^2)/($I$5*MAX(F528,0.1)^2),1/3))),IFERROR(L528,0)+(MIN(ABS(IFERROR(U528,0))*$D$18,ABS((MAX($D$16,POWER((ABS(K528)^2)/($I$5*MAX(F528,0.1)^2),1/3)))-IFERROR(L528,0))))),MAX((MAX($D$16,POWER((ABS(K528)^2)/($I$5*MAX(F528,0.1)^2),1/3))),IFERROR(L528,0)-(MIN(ABS(IFERROR(U528,0))*$D$18,ABS((MAX($D$16,POWER((ABS(K528)^2)/($I$5*MAX(F528,0.1)^2),1/3)))-IFERROR(L528,0))))))),MAX($D$16,POWER((ABS(K528)^2)/($I$5*MAX(F528,0.1)^2),1/3))),MAX($D$16,IFERROR(L528,0)))))))</f>
        <v/>
      </c>
      <c r="M528">
        <f>((F528)+(G528)*(L528))*(L528)</f>
        <v/>
      </c>
      <c r="N528">
        <f>(((F528)+(G528)*(L528))*(L528))/MAX((F528)+2*(L528)*SQRT(1+(G528)^2),1E-6)</f>
        <v/>
      </c>
      <c r="O528">
        <f>ABS(K528)/MAX(((F528)+(G528)*(L528))*(L528),1E-6)</f>
        <v/>
      </c>
      <c r="P528">
        <f>E528+L528</f>
        <v/>
      </c>
      <c r="Q528">
        <f>P528+((ABS(K528)/MAX(((F528)+(G528)*(L528))*(L528),1E-6))^2)/(2*$I$5)</f>
        <v/>
      </c>
      <c r="R528">
        <f>((ABS(K528)*$D$6)/(MAX(((F528)+(G528)*(L528))*(L528),1E-6)*MAX(((((F528)+(G528)*(L528))*(L528))/MAX((F528)+2*(L528)*SQRT(1+(G528)^2),1E-6))^(2/3),1E-6)))^2</f>
        <v/>
      </c>
      <c r="S528">
        <f>ABS(ABS(K528)/MAX(((F528)+(G528)*(L528))*(L528),1E-6))/SQRT($I$5*MAX((((F528)+(G528)*(L528))*(L528))/MAX((F528)+2*(G528)*(L528),1E-6),1E-6))</f>
        <v/>
      </c>
      <c r="T528">
        <f>((F528)*(L528)^2)/2+(G528)*(L528)^3/3+(ABS(K528)^2)/($I$5*MAX(((F528)+(G528)*(L528))*(L528),1E-6))</f>
        <v/>
      </c>
      <c r="U528">
        <f>IF($D$20=0,0,IFERROR(Q527-(((R527+R528)/2)*J528)-(IF(O527&gt;O528,$D$8*((O527^2-O528^2)/(2*$I$5)),$D$9*((O528^2-O527^2)/(2*$I$5)))+($D$10*(ABS(I528)/90)*(MAX(O527^2,O528^2)/(2*$I$5))))-Q528,0))</f>
        <v/>
      </c>
      <c r="V528">
        <f>IF($D$20=0,1,IFERROR(IF(ROUND(S528,3)=1,1,IF(AND(ABS(U528)&lt;$D$19,S528&gt;1),1,0)),0))</f>
        <v/>
      </c>
      <c r="W528">
        <f>IF($D$20=0,IFERROR(W529,MAX($D$16,POWER((ABS(K528)^2)/($I$5*MAX(F528,0.1)^2),1/3))),IF(IFERROR(AG529,0)=0,IFERROR(W529,MAX($D$16,POWER((ABS(K528)^2)/($I$5*MAX(F528,0.1)^2),1/3))),IF(OR(IFERROR(W528,0)=0,IFERROR(AD529,0)&gt;1),MAX($D$16,POWER((ABS(K528)^2)/($I$5*MAX(F528,0.1)^2),1/3)),IF(IFERROR(AF528,0)&gt;0,MAX($D$16,IFERROR(W528,0)+((IFERROR(AF528,0))*$D$18*IF((IFERROR(AD528,0))&lt;1,1,-1))),IF(IFERROR(AF528,0)&lt;0,IF(ABS((MAX($D$16,POWER((ABS(K528)^2)/($I$5*MAX(F528,0.1)^2),1/3)))-IFERROR(W528,0))&gt;$D$19,MAX($D$16,IF((MAX($D$16,POWER((ABS(K528)^2)/($I$5*MAX(F528,0.1)^2),1/3)))&gt;IFERROR(W528,0),MIN((MAX($D$16,POWER((ABS(K528)^2)/($I$5*MAX(F528,0.1)^2),1/3))),IFERROR(W528,0)+(MIN(ABS(IFERROR(AF528,0))*$D$18,ABS((MAX($D$16,POWER((ABS(K528)^2)/($I$5*MAX(F528,0.1)^2),1/3)))-IFERROR(W528,0))))),MAX((MAX($D$16,POWER((ABS(K528)^2)/($I$5*MAX(F528,0.1)^2),1/3))),IFERROR(W528,0)-(MIN(ABS(IFERROR(AF528,0))*$D$18,ABS((MAX($D$16,POWER((ABS(K528)^2)/($I$5*MAX(F528,0.1)^2),1/3)))-IFERROR(W528,0))))))),MAX($D$16,POWER((ABS(K528)^2)/($I$5*MAX(F528,0.1)^2),1/3))),MAX($D$16,IFERROR(W528,0)))))))</f>
        <v/>
      </c>
      <c r="X528">
        <f>((F528)+(G528)*(W528))*(W528)</f>
        <v/>
      </c>
      <c r="Y528">
        <f>(((F528)+(G528)*(W528))*(W528))/MAX((F528)+2*(W528)*SQRT(1+(G528)^2),1E-6)</f>
        <v/>
      </c>
      <c r="Z528">
        <f>ABS(K528)/MAX(((F528)+(G528)*(W528))*(W528),1E-6)</f>
        <v/>
      </c>
      <c r="AA528">
        <f>E528+W528</f>
        <v/>
      </c>
      <c r="AB528">
        <f>AA528+((ABS(K528)/MAX(((F528)+(G528)*(W528))*(W528),1E-6))^2)/(2*$I$5)</f>
        <v/>
      </c>
      <c r="AC528">
        <f>((ABS(K528)*$D$6)/(MAX(((F528)+(G528)*(W528))*(W528),1E-6)*MAX(((((F528)+(G528)*(W528))*(W528))/MAX((F528)+2*(W528)*SQRT(1+(G528)^2),1E-6))^(2/3),1E-6)))^2</f>
        <v/>
      </c>
      <c r="AD528">
        <f>ABS(ABS(K528)/MAX(((F528)+(G528)*(W528))*(W528),1E-6))/SQRT($I$5*MAX((((F528)+(G528)*(W528))*(W528))/MAX((F528)+2*(G528)*(W528),1E-6),1E-6))</f>
        <v/>
      </c>
      <c r="AE528">
        <f>((F528)*(W528)^2)/2+(G528)*(W528)^3/3+(ABS(K528)^2)/($I$5*MAX(((F528)+(G528)*(W528))*(W528),1E-6))</f>
        <v/>
      </c>
      <c r="AF528">
        <f>IF($D$20=0,0,IFERROR(AB529+(((AC528+AC529)/2)*J529)+(IF(Z528&gt;Z529,$D$8*((Z528^2-Z529^2)/(2*$I$5)),$D$9*((Z529^2-Z528^2)/(2*$I$5)))+($D$10*(ABS(I529)/90)*(MAX(Z528^2,Z529^2)/(2*$I$5))))-AB528,0))</f>
        <v/>
      </c>
      <c r="AG528">
        <f>IF($D$20=0,1,IFERROR(IF(ROUND(AD528,3)=1,1,IF(AND(ABS(AF528)&lt;$D$19,AD528&lt;1),1,0)),0))</f>
        <v/>
      </c>
      <c r="AH528">
        <f>IFERROR(IF(V32="Supercritical",MAX($D$16,IFERROR(L528,MAX($D$16,POWER((ABS(K528)^2)/($I$5*MAX(F528,0.1)^2),1/3)))),IF(V32="Subcritical",MAX($D$16,IFERROR(W528,MAX($D$16,POWER((ABS(K528)^2)/($I$5*MAX(F528,0.1)^2),1/3)))),IF(AND(IFERROR(V528,0)=1,IFERROR(AG528,0)=1),IF(IFERROR(T528,-1E99)&gt;=IFERROR(AE528,-1E99),MAX($D$16,IFERROR(L528,MAX($D$16,POWER((ABS(K528)^2)/($I$5*MAX(F528,0.1)^2),1/3)))),MAX($D$16,IFERROR(W528,MAX($D$16,POWER((ABS(K528)^2)/($I$5*MAX(F528,0.1)^2),1/3))))),IF(IFERROR(V528,0)=1,MAX($D$16,IFERROR(L528,MAX($D$16,POWER((ABS(K528)^2)/($I$5*MAX(F528,0.1)^2),1/3)))),IF(IFERROR(AG528,0)=1,MAX($D$16,IFERROR(W528,MAX($D$16,POWER((ABS(K528)^2)/($I$5*MAX(F528,0.1)^2),1/3)))),MAX($D$16,POWER((ABS(K528)^2)/($I$5*MAX(F528,0.1)^2),1/3))))))),MAX($D$16,POWER((ABS(K528)^2)/($I$5*MAX(F528,0.1)^2),1/3)))</f>
        <v/>
      </c>
      <c r="AI528">
        <f>E528+AH528</f>
        <v/>
      </c>
      <c r="AJ528">
        <f>AI528+((ABS(K528)/MAX(((F528)+(G528)*(AH528))*(AH528),1E-6))^2)/(2*$I$5)</f>
        <v/>
      </c>
      <c r="AM528" t="n">
        <v>0</v>
      </c>
      <c r="AN528" t="n">
        <v>0</v>
      </c>
      <c r="AO528">
        <f>AM528+AN528</f>
        <v/>
      </c>
      <c r="AP528">
        <f>AP527+AO528</f>
        <v/>
      </c>
      <c r="AQ528">
        <f>ABS(ABS(K528)/MAX(((F528)+(G528)*(AH528))*(AH528),1E-6))/SQRT($I$5*MAX((((F528)+(G528)*(AH528))*(AH528))/MAX((F528)+2*(G528)*(AH528),1E-6),1E-6))</f>
        <v/>
      </c>
      <c r="AR528">
        <f>IF(AQ528&lt;1,"Subcritical","Supercritical")</f>
        <v/>
      </c>
      <c r="AS528">
        <f>((ABS(K528)*$D$6)/(MAX(((F528)+(G528)*(AH528))*(AH528),1E-6)*MAX(((((F528)+(G528)*(AH528))*(AH528))/MAX((F528)+2*(AH528)*SQRT(1+(G528)^2),1E-6))^(2/3),1E-6)))^2</f>
        <v/>
      </c>
    </row>
    <row r="529">
      <c r="A529" t="n">
        <v>380</v>
      </c>
      <c r="B529" t="n">
        <v>378.895</v>
      </c>
      <c r="C529" t="n">
        <v>616261.753</v>
      </c>
      <c r="D529" t="n">
        <v>3097583.263</v>
      </c>
      <c r="E529" t="n">
        <v>632.3724999999999</v>
      </c>
      <c r="F529" t="n">
        <v>5.2</v>
      </c>
      <c r="G529" t="n">
        <v>0</v>
      </c>
      <c r="H529" t="inlineStr">
        <is>
          <t>Normal</t>
        </is>
      </c>
      <c r="I529" t="n">
        <v>0.027</v>
      </c>
      <c r="J529">
        <f>B529-B528</f>
        <v/>
      </c>
      <c r="K529">
        <f>MAX(0,K528-AO528)</f>
        <v/>
      </c>
      <c r="L529">
        <f>IF($D$20=0,IFERROR(L528,MAX($D$16,POWER((ABS(K529)^2)/($I$5*MAX(F529,0.1)^2),1/3))),IF(IFERROR(V528,0)=0,IFERROR(L528,MAX($D$16,POWER((ABS(K529)^2)/($I$5*MAX(F529,0.1)^2),1/3))),IF(OR(IFERROR(L529,0)=0,IFERROR(S528,0)&lt;1,IFERROR(S529,0)&lt;1),MAX($D$16,POWER((ABS(K529)^2)/($I$5*MAX(F529,0.1)^2),1/3)),IF(IFERROR(U529,0)&gt;0,MAX($D$16,IFERROR(L529,0)+((IFERROR(U529,0))*$D$18*IF((IFERROR(S529,0))&lt;1,1,-1))),IF(IFERROR(U529,0)&lt;0,IF(ABS((MAX($D$16,POWER((ABS(K529)^2)/($I$5*MAX(F529,0.1)^2),1/3)))-IFERROR(L529,0))&gt;$D$19,MAX($D$16,IF((MAX($D$16,POWER((ABS(K529)^2)/($I$5*MAX(F529,0.1)^2),1/3)))&gt;IFERROR(L529,0),MIN((MAX($D$16,POWER((ABS(K529)^2)/($I$5*MAX(F529,0.1)^2),1/3))),IFERROR(L529,0)+(MIN(ABS(IFERROR(U529,0))*$D$18,ABS((MAX($D$16,POWER((ABS(K529)^2)/($I$5*MAX(F529,0.1)^2),1/3)))-IFERROR(L529,0))))),MAX((MAX($D$16,POWER((ABS(K529)^2)/($I$5*MAX(F529,0.1)^2),1/3))),IFERROR(L529,0)-(MIN(ABS(IFERROR(U529,0))*$D$18,ABS((MAX($D$16,POWER((ABS(K529)^2)/($I$5*MAX(F529,0.1)^2),1/3)))-IFERROR(L529,0))))))),MAX($D$16,POWER((ABS(K529)^2)/($I$5*MAX(F529,0.1)^2),1/3))),MAX($D$16,IFERROR(L529,0)))))))</f>
        <v/>
      </c>
      <c r="M529">
        <f>((F529)+(G529)*(L529))*(L529)</f>
        <v/>
      </c>
      <c r="N529">
        <f>(((F529)+(G529)*(L529))*(L529))/MAX((F529)+2*(L529)*SQRT(1+(G529)^2),1E-6)</f>
        <v/>
      </c>
      <c r="O529">
        <f>ABS(K529)/MAX(((F529)+(G529)*(L529))*(L529),1E-6)</f>
        <v/>
      </c>
      <c r="P529">
        <f>E529+L529</f>
        <v/>
      </c>
      <c r="Q529">
        <f>P529+((ABS(K529)/MAX(((F529)+(G529)*(L529))*(L529),1E-6))^2)/(2*$I$5)</f>
        <v/>
      </c>
      <c r="R529">
        <f>((ABS(K529)*$D$6)/(MAX(((F529)+(G529)*(L529))*(L529),1E-6)*MAX(((((F529)+(G529)*(L529))*(L529))/MAX((F529)+2*(L529)*SQRT(1+(G529)^2),1E-6))^(2/3),1E-6)))^2</f>
        <v/>
      </c>
      <c r="S529">
        <f>ABS(ABS(K529)/MAX(((F529)+(G529)*(L529))*(L529),1E-6))/SQRT($I$5*MAX((((F529)+(G529)*(L529))*(L529))/MAX((F529)+2*(G529)*(L529),1E-6),1E-6))</f>
        <v/>
      </c>
      <c r="T529">
        <f>((F529)*(L529)^2)/2+(G529)*(L529)^3/3+(ABS(K529)^2)/($I$5*MAX(((F529)+(G529)*(L529))*(L529),1E-6))</f>
        <v/>
      </c>
      <c r="U529">
        <f>IF($D$20=0,0,IFERROR(Q528-(((R528+R529)/2)*J529)-(IF(O528&gt;O529,$D$8*((O528^2-O529^2)/(2*$I$5)),$D$9*((O529^2-O528^2)/(2*$I$5)))+($D$10*(ABS(I529)/90)*(MAX(O528^2,O529^2)/(2*$I$5))))-Q529,0))</f>
        <v/>
      </c>
      <c r="V529">
        <f>IF($D$20=0,1,IFERROR(IF(ROUND(S529,3)=1,1,IF(AND(ABS(U529)&lt;$D$19,S529&gt;1),1,0)),0))</f>
        <v/>
      </c>
      <c r="W529">
        <f>IF($D$20=0,IFERROR(W530,MAX($D$16,POWER((ABS(K529)^2)/($I$5*MAX(F529,0.1)^2),1/3))),IF(IFERROR(AG530,0)=0,IFERROR(W530,MAX($D$16,POWER((ABS(K529)^2)/($I$5*MAX(F529,0.1)^2),1/3))),IF(OR(IFERROR(W529,0)=0,IFERROR(AD530,0)&gt;1),MAX($D$16,POWER((ABS(K529)^2)/($I$5*MAX(F529,0.1)^2),1/3)),IF(IFERROR(AF529,0)&gt;0,MAX($D$16,IFERROR(W529,0)+((IFERROR(AF529,0))*$D$18*IF((IFERROR(AD529,0))&lt;1,1,-1))),IF(IFERROR(AF529,0)&lt;0,IF(ABS((MAX($D$16,POWER((ABS(K529)^2)/($I$5*MAX(F529,0.1)^2),1/3)))-IFERROR(W529,0))&gt;$D$19,MAX($D$16,IF((MAX($D$16,POWER((ABS(K529)^2)/($I$5*MAX(F529,0.1)^2),1/3)))&gt;IFERROR(W529,0),MIN((MAX($D$16,POWER((ABS(K529)^2)/($I$5*MAX(F529,0.1)^2),1/3))),IFERROR(W529,0)+(MIN(ABS(IFERROR(AF529,0))*$D$18,ABS((MAX($D$16,POWER((ABS(K529)^2)/($I$5*MAX(F529,0.1)^2),1/3)))-IFERROR(W529,0))))),MAX((MAX($D$16,POWER((ABS(K529)^2)/($I$5*MAX(F529,0.1)^2),1/3))),IFERROR(W529,0)-(MIN(ABS(IFERROR(AF529,0))*$D$18,ABS((MAX($D$16,POWER((ABS(K529)^2)/($I$5*MAX(F529,0.1)^2),1/3)))-IFERROR(W529,0))))))),MAX($D$16,POWER((ABS(K529)^2)/($I$5*MAX(F529,0.1)^2),1/3))),MAX($D$16,IFERROR(W529,0)))))))</f>
        <v/>
      </c>
      <c r="X529">
        <f>((F529)+(G529)*(W529))*(W529)</f>
        <v/>
      </c>
      <c r="Y529">
        <f>(((F529)+(G529)*(W529))*(W529))/MAX((F529)+2*(W529)*SQRT(1+(G529)^2),1E-6)</f>
        <v/>
      </c>
      <c r="Z529">
        <f>ABS(K529)/MAX(((F529)+(G529)*(W529))*(W529),1E-6)</f>
        <v/>
      </c>
      <c r="AA529">
        <f>E529+W529</f>
        <v/>
      </c>
      <c r="AB529">
        <f>AA529+((ABS(K529)/MAX(((F529)+(G529)*(W529))*(W529),1E-6))^2)/(2*$I$5)</f>
        <v/>
      </c>
      <c r="AC529">
        <f>((ABS(K529)*$D$6)/(MAX(((F529)+(G529)*(W529))*(W529),1E-6)*MAX(((((F529)+(G529)*(W529))*(W529))/MAX((F529)+2*(W529)*SQRT(1+(G529)^2),1E-6))^(2/3),1E-6)))^2</f>
        <v/>
      </c>
      <c r="AD529">
        <f>ABS(ABS(K529)/MAX(((F529)+(G529)*(W529))*(W529),1E-6))/SQRT($I$5*MAX((((F529)+(G529)*(W529))*(W529))/MAX((F529)+2*(G529)*(W529),1E-6),1E-6))</f>
        <v/>
      </c>
      <c r="AE529">
        <f>((F529)*(W529)^2)/2+(G529)*(W529)^3/3+(ABS(K529)^2)/($I$5*MAX(((F529)+(G529)*(W529))*(W529),1E-6))</f>
        <v/>
      </c>
      <c r="AF529">
        <f>IF($D$20=0,0,IFERROR(AB530+(((AC529+AC530)/2)*J530)+(IF(Z529&gt;Z530,$D$8*((Z529^2-Z530^2)/(2*$I$5)),$D$9*((Z530^2-Z529^2)/(2*$I$5)))+($D$10*(ABS(I530)/90)*(MAX(Z529^2,Z530^2)/(2*$I$5))))-AB529,0))</f>
        <v/>
      </c>
      <c r="AG529">
        <f>IF($D$20=0,1,IFERROR(IF(ROUND(AD529,3)=1,1,IF(AND(ABS(AF529)&lt;$D$19,AD529&lt;1),1,0)),0))</f>
        <v/>
      </c>
      <c r="AH529">
        <f>IFERROR(IF(V32="Supercritical",MAX($D$16,IFERROR(L529,MAX($D$16,POWER((ABS(K529)^2)/($I$5*MAX(F529,0.1)^2),1/3)))),IF(V32="Subcritical",MAX($D$16,IFERROR(W529,MAX($D$16,POWER((ABS(K529)^2)/($I$5*MAX(F529,0.1)^2),1/3)))),IF(AND(IFERROR(V529,0)=1,IFERROR(AG529,0)=1),IF(IFERROR(T529,-1E99)&gt;=IFERROR(AE529,-1E99),MAX($D$16,IFERROR(L529,MAX($D$16,POWER((ABS(K529)^2)/($I$5*MAX(F529,0.1)^2),1/3)))),MAX($D$16,IFERROR(W529,MAX($D$16,POWER((ABS(K529)^2)/($I$5*MAX(F529,0.1)^2),1/3))))),IF(IFERROR(V529,0)=1,MAX($D$16,IFERROR(L529,MAX($D$16,POWER((ABS(K529)^2)/($I$5*MAX(F529,0.1)^2),1/3)))),IF(IFERROR(AG529,0)=1,MAX($D$16,IFERROR(W529,MAX($D$16,POWER((ABS(K529)^2)/($I$5*MAX(F529,0.1)^2),1/3)))),MAX($D$16,POWER((ABS(K529)^2)/($I$5*MAX(F529,0.1)^2),1/3))))))),MAX($D$16,POWER((ABS(K529)^2)/($I$5*MAX(F529,0.1)^2),1/3)))</f>
        <v/>
      </c>
      <c r="AI529">
        <f>E529+AH529</f>
        <v/>
      </c>
      <c r="AJ529">
        <f>AI529+((ABS(K529)/MAX(((F529)+(G529)*(AH529))*(AH529),1E-6))^2)/(2*$I$5)</f>
        <v/>
      </c>
      <c r="AM529" t="n">
        <v>0</v>
      </c>
      <c r="AN529" t="n">
        <v>0</v>
      </c>
      <c r="AO529">
        <f>AM529+AN529</f>
        <v/>
      </c>
      <c r="AP529">
        <f>AP528+AO529</f>
        <v/>
      </c>
      <c r="AQ529">
        <f>ABS(ABS(K529)/MAX(((F529)+(G529)*(AH529))*(AH529),1E-6))/SQRT($I$5*MAX((((F529)+(G529)*(AH529))*(AH529))/MAX((F529)+2*(G529)*(AH529),1E-6),1E-6))</f>
        <v/>
      </c>
      <c r="AR529">
        <f>IF(AQ529&lt;1,"Subcritical","Supercritical")</f>
        <v/>
      </c>
      <c r="AS529">
        <f>((ABS(K529)*$D$6)/(MAX(((F529)+(G529)*(AH529))*(AH529),1E-6)*MAX(((((F529)+(G529)*(AH529))*(AH529))/MAX((F529)+2*(AH529)*SQRT(1+(G529)^2),1E-6))^(2/3),1E-6)))^2</f>
        <v/>
      </c>
    </row>
    <row r="530">
      <c r="A530" t="n">
        <v>381</v>
      </c>
      <c r="B530" t="n">
        <v>379.895</v>
      </c>
      <c r="C530" t="n">
        <v>616261.279</v>
      </c>
      <c r="D530" t="n">
        <v>3097582.382</v>
      </c>
      <c r="E530" t="n">
        <v>632.372</v>
      </c>
      <c r="F530" t="n">
        <v>5.2</v>
      </c>
      <c r="G530" t="n">
        <v>0</v>
      </c>
      <c r="H530" t="inlineStr">
        <is>
          <t>Normal</t>
        </is>
      </c>
      <c r="I530" t="n">
        <v>0.027</v>
      </c>
      <c r="J530">
        <f>B530-B529</f>
        <v/>
      </c>
      <c r="K530">
        <f>MAX(0,K529-AO529)</f>
        <v/>
      </c>
      <c r="L530">
        <f>IF($D$20=0,IFERROR(L529,MAX($D$16,POWER((ABS(K530)^2)/($I$5*MAX(F530,0.1)^2),1/3))),IF(IFERROR(V529,0)=0,IFERROR(L529,MAX($D$16,POWER((ABS(K530)^2)/($I$5*MAX(F530,0.1)^2),1/3))),IF(OR(IFERROR(L530,0)=0,IFERROR(S529,0)&lt;1,IFERROR(S530,0)&lt;1),MAX($D$16,POWER((ABS(K530)^2)/($I$5*MAX(F530,0.1)^2),1/3)),IF(IFERROR(U530,0)&gt;0,MAX($D$16,IFERROR(L530,0)+((IFERROR(U530,0))*$D$18*IF((IFERROR(S530,0))&lt;1,1,-1))),IF(IFERROR(U530,0)&lt;0,IF(ABS((MAX($D$16,POWER((ABS(K530)^2)/($I$5*MAX(F530,0.1)^2),1/3)))-IFERROR(L530,0))&gt;$D$19,MAX($D$16,IF((MAX($D$16,POWER((ABS(K530)^2)/($I$5*MAX(F530,0.1)^2),1/3)))&gt;IFERROR(L530,0),MIN((MAX($D$16,POWER((ABS(K530)^2)/($I$5*MAX(F530,0.1)^2),1/3))),IFERROR(L530,0)+(MIN(ABS(IFERROR(U530,0))*$D$18,ABS((MAX($D$16,POWER((ABS(K530)^2)/($I$5*MAX(F530,0.1)^2),1/3)))-IFERROR(L530,0))))),MAX((MAX($D$16,POWER((ABS(K530)^2)/($I$5*MAX(F530,0.1)^2),1/3))),IFERROR(L530,0)-(MIN(ABS(IFERROR(U530,0))*$D$18,ABS((MAX($D$16,POWER((ABS(K530)^2)/($I$5*MAX(F530,0.1)^2),1/3)))-IFERROR(L530,0))))))),MAX($D$16,POWER((ABS(K530)^2)/($I$5*MAX(F530,0.1)^2),1/3))),MAX($D$16,IFERROR(L530,0)))))))</f>
        <v/>
      </c>
      <c r="M530">
        <f>((F530)+(G530)*(L530))*(L530)</f>
        <v/>
      </c>
      <c r="N530">
        <f>(((F530)+(G530)*(L530))*(L530))/MAX((F530)+2*(L530)*SQRT(1+(G530)^2),1E-6)</f>
        <v/>
      </c>
      <c r="O530">
        <f>ABS(K530)/MAX(((F530)+(G530)*(L530))*(L530),1E-6)</f>
        <v/>
      </c>
      <c r="P530">
        <f>E530+L530</f>
        <v/>
      </c>
      <c r="Q530">
        <f>P530+((ABS(K530)/MAX(((F530)+(G530)*(L530))*(L530),1E-6))^2)/(2*$I$5)</f>
        <v/>
      </c>
      <c r="R530">
        <f>((ABS(K530)*$D$6)/(MAX(((F530)+(G530)*(L530))*(L530),1E-6)*MAX(((((F530)+(G530)*(L530))*(L530))/MAX((F530)+2*(L530)*SQRT(1+(G530)^2),1E-6))^(2/3),1E-6)))^2</f>
        <v/>
      </c>
      <c r="S530">
        <f>ABS(ABS(K530)/MAX(((F530)+(G530)*(L530))*(L530),1E-6))/SQRT($I$5*MAX((((F530)+(G530)*(L530))*(L530))/MAX((F530)+2*(G530)*(L530),1E-6),1E-6))</f>
        <v/>
      </c>
      <c r="T530">
        <f>((F530)*(L530)^2)/2+(G530)*(L530)^3/3+(ABS(K530)^2)/($I$5*MAX(((F530)+(G530)*(L530))*(L530),1E-6))</f>
        <v/>
      </c>
      <c r="U530">
        <f>IF($D$20=0,0,IFERROR(Q529-(((R529+R530)/2)*J530)-(IF(O529&gt;O530,$D$8*((O529^2-O530^2)/(2*$I$5)),$D$9*((O530^2-O529^2)/(2*$I$5)))+($D$10*(ABS(I530)/90)*(MAX(O529^2,O530^2)/(2*$I$5))))-Q530,0))</f>
        <v/>
      </c>
      <c r="V530">
        <f>IF($D$20=0,1,IFERROR(IF(ROUND(S530,3)=1,1,IF(AND(ABS(U530)&lt;$D$19,S530&gt;1),1,0)),0))</f>
        <v/>
      </c>
      <c r="W530">
        <f>IF($D$20=0,IFERROR(W531,MAX($D$16,POWER((ABS(K530)^2)/($I$5*MAX(F530,0.1)^2),1/3))),IF(IFERROR(AG531,0)=0,IFERROR(W531,MAX($D$16,POWER((ABS(K530)^2)/($I$5*MAX(F530,0.1)^2),1/3))),IF(OR(IFERROR(W530,0)=0,IFERROR(AD531,0)&gt;1),MAX($D$16,POWER((ABS(K530)^2)/($I$5*MAX(F530,0.1)^2),1/3)),IF(IFERROR(AF530,0)&gt;0,MAX($D$16,IFERROR(W530,0)+((IFERROR(AF530,0))*$D$18*IF((IFERROR(AD530,0))&lt;1,1,-1))),IF(IFERROR(AF530,0)&lt;0,IF(ABS((MAX($D$16,POWER((ABS(K530)^2)/($I$5*MAX(F530,0.1)^2),1/3)))-IFERROR(W530,0))&gt;$D$19,MAX($D$16,IF((MAX($D$16,POWER((ABS(K530)^2)/($I$5*MAX(F530,0.1)^2),1/3)))&gt;IFERROR(W530,0),MIN((MAX($D$16,POWER((ABS(K530)^2)/($I$5*MAX(F530,0.1)^2),1/3))),IFERROR(W530,0)+(MIN(ABS(IFERROR(AF530,0))*$D$18,ABS((MAX($D$16,POWER((ABS(K530)^2)/($I$5*MAX(F530,0.1)^2),1/3)))-IFERROR(W530,0))))),MAX((MAX($D$16,POWER((ABS(K530)^2)/($I$5*MAX(F530,0.1)^2),1/3))),IFERROR(W530,0)-(MIN(ABS(IFERROR(AF530,0))*$D$18,ABS((MAX($D$16,POWER((ABS(K530)^2)/($I$5*MAX(F530,0.1)^2),1/3)))-IFERROR(W530,0))))))),MAX($D$16,POWER((ABS(K530)^2)/($I$5*MAX(F530,0.1)^2),1/3))),MAX($D$16,IFERROR(W530,0)))))))</f>
        <v/>
      </c>
      <c r="X530">
        <f>((F530)+(G530)*(W530))*(W530)</f>
        <v/>
      </c>
      <c r="Y530">
        <f>(((F530)+(G530)*(W530))*(W530))/MAX((F530)+2*(W530)*SQRT(1+(G530)^2),1E-6)</f>
        <v/>
      </c>
      <c r="Z530">
        <f>ABS(K530)/MAX(((F530)+(G530)*(W530))*(W530),1E-6)</f>
        <v/>
      </c>
      <c r="AA530">
        <f>E530+W530</f>
        <v/>
      </c>
      <c r="AB530">
        <f>AA530+((ABS(K530)/MAX(((F530)+(G530)*(W530))*(W530),1E-6))^2)/(2*$I$5)</f>
        <v/>
      </c>
      <c r="AC530">
        <f>((ABS(K530)*$D$6)/(MAX(((F530)+(G530)*(W530))*(W530),1E-6)*MAX(((((F530)+(G530)*(W530))*(W530))/MAX((F530)+2*(W530)*SQRT(1+(G530)^2),1E-6))^(2/3),1E-6)))^2</f>
        <v/>
      </c>
      <c r="AD530">
        <f>ABS(ABS(K530)/MAX(((F530)+(G530)*(W530))*(W530),1E-6))/SQRT($I$5*MAX((((F530)+(G530)*(W530))*(W530))/MAX((F530)+2*(G530)*(W530),1E-6),1E-6))</f>
        <v/>
      </c>
      <c r="AE530">
        <f>((F530)*(W530)^2)/2+(G530)*(W530)^3/3+(ABS(K530)^2)/($I$5*MAX(((F530)+(G530)*(W530))*(W530),1E-6))</f>
        <v/>
      </c>
      <c r="AF530">
        <f>IF($D$20=0,0,IFERROR(AB531+(((AC530+AC531)/2)*J531)+(IF(Z530&gt;Z531,$D$8*((Z530^2-Z531^2)/(2*$I$5)),$D$9*((Z531^2-Z530^2)/(2*$I$5)))+($D$10*(ABS(I531)/90)*(MAX(Z530^2,Z531^2)/(2*$I$5))))-AB530,0))</f>
        <v/>
      </c>
      <c r="AG530">
        <f>IF($D$20=0,1,IFERROR(IF(ROUND(AD530,3)=1,1,IF(AND(ABS(AF530)&lt;$D$19,AD530&lt;1),1,0)),0))</f>
        <v/>
      </c>
      <c r="AH530">
        <f>IFERROR(IF(V32="Supercritical",MAX($D$16,IFERROR(L530,MAX($D$16,POWER((ABS(K530)^2)/($I$5*MAX(F530,0.1)^2),1/3)))),IF(V32="Subcritical",MAX($D$16,IFERROR(W530,MAX($D$16,POWER((ABS(K530)^2)/($I$5*MAX(F530,0.1)^2),1/3)))),IF(AND(IFERROR(V530,0)=1,IFERROR(AG530,0)=1),IF(IFERROR(T530,-1E99)&gt;=IFERROR(AE530,-1E99),MAX($D$16,IFERROR(L530,MAX($D$16,POWER((ABS(K530)^2)/($I$5*MAX(F530,0.1)^2),1/3)))),MAX($D$16,IFERROR(W530,MAX($D$16,POWER((ABS(K530)^2)/($I$5*MAX(F530,0.1)^2),1/3))))),IF(IFERROR(V530,0)=1,MAX($D$16,IFERROR(L530,MAX($D$16,POWER((ABS(K530)^2)/($I$5*MAX(F530,0.1)^2),1/3)))),IF(IFERROR(AG530,0)=1,MAX($D$16,IFERROR(W530,MAX($D$16,POWER((ABS(K530)^2)/($I$5*MAX(F530,0.1)^2),1/3)))),MAX($D$16,POWER((ABS(K530)^2)/($I$5*MAX(F530,0.1)^2),1/3))))))),MAX($D$16,POWER((ABS(K530)^2)/($I$5*MAX(F530,0.1)^2),1/3)))</f>
        <v/>
      </c>
      <c r="AI530">
        <f>E530+AH530</f>
        <v/>
      </c>
      <c r="AJ530">
        <f>AI530+((ABS(K530)/MAX(((F530)+(G530)*(AH530))*(AH530),1E-6))^2)/(2*$I$5)</f>
        <v/>
      </c>
      <c r="AM530" t="n">
        <v>0</v>
      </c>
      <c r="AN530" t="n">
        <v>0</v>
      </c>
      <c r="AO530">
        <f>AM530+AN530</f>
        <v/>
      </c>
      <c r="AP530">
        <f>AP529+AO530</f>
        <v/>
      </c>
      <c r="AQ530">
        <f>ABS(ABS(K530)/MAX(((F530)+(G530)*(AH530))*(AH530),1E-6))/SQRT($I$5*MAX((((F530)+(G530)*(AH530))*(AH530))/MAX((F530)+2*(G530)*(AH530),1E-6),1E-6))</f>
        <v/>
      </c>
      <c r="AR530">
        <f>IF(AQ530&lt;1,"Subcritical","Supercritical")</f>
        <v/>
      </c>
      <c r="AS530">
        <f>((ABS(K530)*$D$6)/(MAX(((F530)+(G530)*(AH530))*(AH530),1E-6)*MAX(((((F530)+(G530)*(AH530))*(AH530))/MAX((F530)+2*(AH530)*SQRT(1+(G530)^2),1E-6))^(2/3),1E-6)))^2</f>
        <v/>
      </c>
    </row>
    <row r="531">
      <c r="A531" t="n">
        <v>382</v>
      </c>
      <c r="B531" t="n">
        <v>380.895</v>
      </c>
      <c r="C531" t="n">
        <v>616260.8050000001</v>
      </c>
      <c r="D531" t="n">
        <v>3097581.502</v>
      </c>
      <c r="E531" t="n">
        <v>632.3715</v>
      </c>
      <c r="F531" t="n">
        <v>5.2</v>
      </c>
      <c r="G531" t="n">
        <v>0</v>
      </c>
      <c r="H531" t="inlineStr">
        <is>
          <t>Normal</t>
        </is>
      </c>
      <c r="I531" t="n">
        <v>0.023</v>
      </c>
      <c r="J531">
        <f>B531-B530</f>
        <v/>
      </c>
      <c r="K531">
        <f>MAX(0,K530-AO530)</f>
        <v/>
      </c>
      <c r="L531">
        <f>IF($D$20=0,IFERROR(L530,MAX($D$16,POWER((ABS(K531)^2)/($I$5*MAX(F531,0.1)^2),1/3))),IF(IFERROR(V530,0)=0,IFERROR(L530,MAX($D$16,POWER((ABS(K531)^2)/($I$5*MAX(F531,0.1)^2),1/3))),IF(OR(IFERROR(L531,0)=0,IFERROR(S530,0)&lt;1,IFERROR(S531,0)&lt;1),MAX($D$16,POWER((ABS(K531)^2)/($I$5*MAX(F531,0.1)^2),1/3)),IF(IFERROR(U531,0)&gt;0,MAX($D$16,IFERROR(L531,0)+((IFERROR(U531,0))*$D$18*IF((IFERROR(S531,0))&lt;1,1,-1))),IF(IFERROR(U531,0)&lt;0,IF(ABS((MAX($D$16,POWER((ABS(K531)^2)/($I$5*MAX(F531,0.1)^2),1/3)))-IFERROR(L531,0))&gt;$D$19,MAX($D$16,IF((MAX($D$16,POWER((ABS(K531)^2)/($I$5*MAX(F531,0.1)^2),1/3)))&gt;IFERROR(L531,0),MIN((MAX($D$16,POWER((ABS(K531)^2)/($I$5*MAX(F531,0.1)^2),1/3))),IFERROR(L531,0)+(MIN(ABS(IFERROR(U531,0))*$D$18,ABS((MAX($D$16,POWER((ABS(K531)^2)/($I$5*MAX(F531,0.1)^2),1/3)))-IFERROR(L531,0))))),MAX((MAX($D$16,POWER((ABS(K531)^2)/($I$5*MAX(F531,0.1)^2),1/3))),IFERROR(L531,0)-(MIN(ABS(IFERROR(U531,0))*$D$18,ABS((MAX($D$16,POWER((ABS(K531)^2)/($I$5*MAX(F531,0.1)^2),1/3)))-IFERROR(L531,0))))))),MAX($D$16,POWER((ABS(K531)^2)/($I$5*MAX(F531,0.1)^2),1/3))),MAX($D$16,IFERROR(L531,0)))))))</f>
        <v/>
      </c>
      <c r="M531">
        <f>((F531)+(G531)*(L531))*(L531)</f>
        <v/>
      </c>
      <c r="N531">
        <f>(((F531)+(G531)*(L531))*(L531))/MAX((F531)+2*(L531)*SQRT(1+(G531)^2),1E-6)</f>
        <v/>
      </c>
      <c r="O531">
        <f>ABS(K531)/MAX(((F531)+(G531)*(L531))*(L531),1E-6)</f>
        <v/>
      </c>
      <c r="P531">
        <f>E531+L531</f>
        <v/>
      </c>
      <c r="Q531">
        <f>P531+((ABS(K531)/MAX(((F531)+(G531)*(L531))*(L531),1E-6))^2)/(2*$I$5)</f>
        <v/>
      </c>
      <c r="R531">
        <f>((ABS(K531)*$D$6)/(MAX(((F531)+(G531)*(L531))*(L531),1E-6)*MAX(((((F531)+(G531)*(L531))*(L531))/MAX((F531)+2*(L531)*SQRT(1+(G531)^2),1E-6))^(2/3),1E-6)))^2</f>
        <v/>
      </c>
      <c r="S531">
        <f>ABS(ABS(K531)/MAX(((F531)+(G531)*(L531))*(L531),1E-6))/SQRT($I$5*MAX((((F531)+(G531)*(L531))*(L531))/MAX((F531)+2*(G531)*(L531),1E-6),1E-6))</f>
        <v/>
      </c>
      <c r="T531">
        <f>((F531)*(L531)^2)/2+(G531)*(L531)^3/3+(ABS(K531)^2)/($I$5*MAX(((F531)+(G531)*(L531))*(L531),1E-6))</f>
        <v/>
      </c>
      <c r="U531">
        <f>IF($D$20=0,0,IFERROR(Q530-(((R530+R531)/2)*J531)-(IF(O530&gt;O531,$D$8*((O530^2-O531^2)/(2*$I$5)),$D$9*((O531^2-O530^2)/(2*$I$5)))+($D$10*(ABS(I531)/90)*(MAX(O530^2,O531^2)/(2*$I$5))))-Q531,0))</f>
        <v/>
      </c>
      <c r="V531">
        <f>IF($D$20=0,1,IFERROR(IF(ROUND(S531,3)=1,1,IF(AND(ABS(U531)&lt;$D$19,S531&gt;1),1,0)),0))</f>
        <v/>
      </c>
      <c r="W531">
        <f>IF($D$20=0,IFERROR(W532,MAX($D$16,POWER((ABS(K531)^2)/($I$5*MAX(F531,0.1)^2),1/3))),IF(IFERROR(AG532,0)=0,IFERROR(W532,MAX($D$16,POWER((ABS(K531)^2)/($I$5*MAX(F531,0.1)^2),1/3))),IF(OR(IFERROR(W531,0)=0,IFERROR(AD532,0)&gt;1),MAX($D$16,POWER((ABS(K531)^2)/($I$5*MAX(F531,0.1)^2),1/3)),IF(IFERROR(AF531,0)&gt;0,MAX($D$16,IFERROR(W531,0)+((IFERROR(AF531,0))*$D$18*IF((IFERROR(AD531,0))&lt;1,1,-1))),IF(IFERROR(AF531,0)&lt;0,IF(ABS((MAX($D$16,POWER((ABS(K531)^2)/($I$5*MAX(F531,0.1)^2),1/3)))-IFERROR(W531,0))&gt;$D$19,MAX($D$16,IF((MAX($D$16,POWER((ABS(K531)^2)/($I$5*MAX(F531,0.1)^2),1/3)))&gt;IFERROR(W531,0),MIN((MAX($D$16,POWER((ABS(K531)^2)/($I$5*MAX(F531,0.1)^2),1/3))),IFERROR(W531,0)+(MIN(ABS(IFERROR(AF531,0))*$D$18,ABS((MAX($D$16,POWER((ABS(K531)^2)/($I$5*MAX(F531,0.1)^2),1/3)))-IFERROR(W531,0))))),MAX((MAX($D$16,POWER((ABS(K531)^2)/($I$5*MAX(F531,0.1)^2),1/3))),IFERROR(W531,0)-(MIN(ABS(IFERROR(AF531,0))*$D$18,ABS((MAX($D$16,POWER((ABS(K531)^2)/($I$5*MAX(F531,0.1)^2),1/3)))-IFERROR(W531,0))))))),MAX($D$16,POWER((ABS(K531)^2)/($I$5*MAX(F531,0.1)^2),1/3))),MAX($D$16,IFERROR(W531,0)))))))</f>
        <v/>
      </c>
      <c r="X531">
        <f>((F531)+(G531)*(W531))*(W531)</f>
        <v/>
      </c>
      <c r="Y531">
        <f>(((F531)+(G531)*(W531))*(W531))/MAX((F531)+2*(W531)*SQRT(1+(G531)^2),1E-6)</f>
        <v/>
      </c>
      <c r="Z531">
        <f>ABS(K531)/MAX(((F531)+(G531)*(W531))*(W531),1E-6)</f>
        <v/>
      </c>
      <c r="AA531">
        <f>E531+W531</f>
        <v/>
      </c>
      <c r="AB531">
        <f>AA531+((ABS(K531)/MAX(((F531)+(G531)*(W531))*(W531),1E-6))^2)/(2*$I$5)</f>
        <v/>
      </c>
      <c r="AC531">
        <f>((ABS(K531)*$D$6)/(MAX(((F531)+(G531)*(W531))*(W531),1E-6)*MAX(((((F531)+(G531)*(W531))*(W531))/MAX((F531)+2*(W531)*SQRT(1+(G531)^2),1E-6))^(2/3),1E-6)))^2</f>
        <v/>
      </c>
      <c r="AD531">
        <f>ABS(ABS(K531)/MAX(((F531)+(G531)*(W531))*(W531),1E-6))/SQRT($I$5*MAX((((F531)+(G531)*(W531))*(W531))/MAX((F531)+2*(G531)*(W531),1E-6),1E-6))</f>
        <v/>
      </c>
      <c r="AE531">
        <f>((F531)*(W531)^2)/2+(G531)*(W531)^3/3+(ABS(K531)^2)/($I$5*MAX(((F531)+(G531)*(W531))*(W531),1E-6))</f>
        <v/>
      </c>
      <c r="AF531">
        <f>IF($D$20=0,0,IFERROR(AB532+(((AC531+AC532)/2)*J532)+(IF(Z531&gt;Z532,$D$8*((Z531^2-Z532^2)/(2*$I$5)),$D$9*((Z532^2-Z531^2)/(2*$I$5)))+($D$10*(ABS(I532)/90)*(MAX(Z531^2,Z532^2)/(2*$I$5))))-AB531,0))</f>
        <v/>
      </c>
      <c r="AG531">
        <f>IF($D$20=0,1,IFERROR(IF(ROUND(AD531,3)=1,1,IF(AND(ABS(AF531)&lt;$D$19,AD531&lt;1),1,0)),0))</f>
        <v/>
      </c>
      <c r="AH531">
        <f>IFERROR(IF(V32="Supercritical",MAX($D$16,IFERROR(L531,MAX($D$16,POWER((ABS(K531)^2)/($I$5*MAX(F531,0.1)^2),1/3)))),IF(V32="Subcritical",MAX($D$16,IFERROR(W531,MAX($D$16,POWER((ABS(K531)^2)/($I$5*MAX(F531,0.1)^2),1/3)))),IF(AND(IFERROR(V531,0)=1,IFERROR(AG531,0)=1),IF(IFERROR(T531,-1E99)&gt;=IFERROR(AE531,-1E99),MAX($D$16,IFERROR(L531,MAX($D$16,POWER((ABS(K531)^2)/($I$5*MAX(F531,0.1)^2),1/3)))),MAX($D$16,IFERROR(W531,MAX($D$16,POWER((ABS(K531)^2)/($I$5*MAX(F531,0.1)^2),1/3))))),IF(IFERROR(V531,0)=1,MAX($D$16,IFERROR(L531,MAX($D$16,POWER((ABS(K531)^2)/($I$5*MAX(F531,0.1)^2),1/3)))),IF(IFERROR(AG531,0)=1,MAX($D$16,IFERROR(W531,MAX($D$16,POWER((ABS(K531)^2)/($I$5*MAX(F531,0.1)^2),1/3)))),MAX($D$16,POWER((ABS(K531)^2)/($I$5*MAX(F531,0.1)^2),1/3))))))),MAX($D$16,POWER((ABS(K531)^2)/($I$5*MAX(F531,0.1)^2),1/3)))</f>
        <v/>
      </c>
      <c r="AI531">
        <f>E531+AH531</f>
        <v/>
      </c>
      <c r="AJ531">
        <f>AI531+((ABS(K531)/MAX(((F531)+(G531)*(AH531))*(AH531),1E-6))^2)/(2*$I$5)</f>
        <v/>
      </c>
      <c r="AM531" t="n">
        <v>0</v>
      </c>
      <c r="AN531" t="n">
        <v>0</v>
      </c>
      <c r="AO531">
        <f>AM531+AN531</f>
        <v/>
      </c>
      <c r="AP531">
        <f>AP530+AO531</f>
        <v/>
      </c>
      <c r="AQ531">
        <f>ABS(ABS(K531)/MAX(((F531)+(G531)*(AH531))*(AH531),1E-6))/SQRT($I$5*MAX((((F531)+(G531)*(AH531))*(AH531))/MAX((F531)+2*(G531)*(AH531),1E-6),1E-6))</f>
        <v/>
      </c>
      <c r="AR531">
        <f>IF(AQ531&lt;1,"Subcritical","Supercritical")</f>
        <v/>
      </c>
      <c r="AS531">
        <f>((ABS(K531)*$D$6)/(MAX(((F531)+(G531)*(AH531))*(AH531),1E-6)*MAX(((((F531)+(G531)*(AH531))*(AH531))/MAX((F531)+2*(AH531)*SQRT(1+(G531)^2),1E-6))^(2/3),1E-6)))^2</f>
        <v/>
      </c>
    </row>
    <row r="532">
      <c r="A532" t="n">
        <v>383</v>
      </c>
      <c r="B532" t="n">
        <v>381.896</v>
      </c>
      <c r="C532" t="n">
        <v>616260.33</v>
      </c>
      <c r="D532" t="n">
        <v>3097580.621</v>
      </c>
      <c r="E532" t="n">
        <v>632.371</v>
      </c>
      <c r="F532" t="n">
        <v>5.2</v>
      </c>
      <c r="G532" t="n">
        <v>0</v>
      </c>
      <c r="H532" t="inlineStr">
        <is>
          <t>Normal</t>
        </is>
      </c>
      <c r="I532" t="n">
        <v>0.023</v>
      </c>
      <c r="J532">
        <f>B532-B531</f>
        <v/>
      </c>
      <c r="K532">
        <f>MAX(0,K531-AO531)</f>
        <v/>
      </c>
      <c r="L532">
        <f>IF($D$20=0,IFERROR(L531,MAX($D$16,POWER((ABS(K532)^2)/($I$5*MAX(F532,0.1)^2),1/3))),IF(IFERROR(V531,0)=0,IFERROR(L531,MAX($D$16,POWER((ABS(K532)^2)/($I$5*MAX(F532,0.1)^2),1/3))),IF(OR(IFERROR(L532,0)=0,IFERROR(S531,0)&lt;1,IFERROR(S532,0)&lt;1),MAX($D$16,POWER((ABS(K532)^2)/($I$5*MAX(F532,0.1)^2),1/3)),IF(IFERROR(U532,0)&gt;0,MAX($D$16,IFERROR(L532,0)+((IFERROR(U532,0))*$D$18*IF((IFERROR(S532,0))&lt;1,1,-1))),IF(IFERROR(U532,0)&lt;0,IF(ABS((MAX($D$16,POWER((ABS(K532)^2)/($I$5*MAX(F532,0.1)^2),1/3)))-IFERROR(L532,0))&gt;$D$19,MAX($D$16,IF((MAX($D$16,POWER((ABS(K532)^2)/($I$5*MAX(F532,0.1)^2),1/3)))&gt;IFERROR(L532,0),MIN((MAX($D$16,POWER((ABS(K532)^2)/($I$5*MAX(F532,0.1)^2),1/3))),IFERROR(L532,0)+(MIN(ABS(IFERROR(U532,0))*$D$18,ABS((MAX($D$16,POWER((ABS(K532)^2)/($I$5*MAX(F532,0.1)^2),1/3)))-IFERROR(L532,0))))),MAX((MAX($D$16,POWER((ABS(K532)^2)/($I$5*MAX(F532,0.1)^2),1/3))),IFERROR(L532,0)-(MIN(ABS(IFERROR(U532,0))*$D$18,ABS((MAX($D$16,POWER((ABS(K532)^2)/($I$5*MAX(F532,0.1)^2),1/3)))-IFERROR(L532,0))))))),MAX($D$16,POWER((ABS(K532)^2)/($I$5*MAX(F532,0.1)^2),1/3))),MAX($D$16,IFERROR(L532,0)))))))</f>
        <v/>
      </c>
      <c r="M532">
        <f>((F532)+(G532)*(L532))*(L532)</f>
        <v/>
      </c>
      <c r="N532">
        <f>(((F532)+(G532)*(L532))*(L532))/MAX((F532)+2*(L532)*SQRT(1+(G532)^2),1E-6)</f>
        <v/>
      </c>
      <c r="O532">
        <f>ABS(K532)/MAX(((F532)+(G532)*(L532))*(L532),1E-6)</f>
        <v/>
      </c>
      <c r="P532">
        <f>E532+L532</f>
        <v/>
      </c>
      <c r="Q532">
        <f>P532+((ABS(K532)/MAX(((F532)+(G532)*(L532))*(L532),1E-6))^2)/(2*$I$5)</f>
        <v/>
      </c>
      <c r="R532">
        <f>((ABS(K532)*$D$6)/(MAX(((F532)+(G532)*(L532))*(L532),1E-6)*MAX(((((F532)+(G532)*(L532))*(L532))/MAX((F532)+2*(L532)*SQRT(1+(G532)^2),1E-6))^(2/3),1E-6)))^2</f>
        <v/>
      </c>
      <c r="S532">
        <f>ABS(ABS(K532)/MAX(((F532)+(G532)*(L532))*(L532),1E-6))/SQRT($I$5*MAX((((F532)+(G532)*(L532))*(L532))/MAX((F532)+2*(G532)*(L532),1E-6),1E-6))</f>
        <v/>
      </c>
      <c r="T532">
        <f>((F532)*(L532)^2)/2+(G532)*(L532)^3/3+(ABS(K532)^2)/($I$5*MAX(((F532)+(G532)*(L532))*(L532),1E-6))</f>
        <v/>
      </c>
      <c r="U532">
        <f>IF($D$20=0,0,IFERROR(Q531-(((R531+R532)/2)*J532)-(IF(O531&gt;O532,$D$8*((O531^2-O532^2)/(2*$I$5)),$D$9*((O532^2-O531^2)/(2*$I$5)))+($D$10*(ABS(I532)/90)*(MAX(O531^2,O532^2)/(2*$I$5))))-Q532,0))</f>
        <v/>
      </c>
      <c r="V532">
        <f>IF($D$20=0,1,IFERROR(IF(ROUND(S532,3)=1,1,IF(AND(ABS(U532)&lt;$D$19,S532&gt;1),1,0)),0))</f>
        <v/>
      </c>
      <c r="W532">
        <f>IF($D$20=0,IFERROR(W533,MAX($D$16,POWER((ABS(K532)^2)/($I$5*MAX(F532,0.1)^2),1/3))),IF(IFERROR(AG533,0)=0,IFERROR(W533,MAX($D$16,POWER((ABS(K532)^2)/($I$5*MAX(F532,0.1)^2),1/3))),IF(OR(IFERROR(W532,0)=0,IFERROR(AD533,0)&gt;1),MAX($D$16,POWER((ABS(K532)^2)/($I$5*MAX(F532,0.1)^2),1/3)),IF(IFERROR(AF532,0)&gt;0,MAX($D$16,IFERROR(W532,0)+((IFERROR(AF532,0))*$D$18*IF((IFERROR(AD532,0))&lt;1,1,-1))),IF(IFERROR(AF532,0)&lt;0,IF(ABS((MAX($D$16,POWER((ABS(K532)^2)/($I$5*MAX(F532,0.1)^2),1/3)))-IFERROR(W532,0))&gt;$D$19,MAX($D$16,IF((MAX($D$16,POWER((ABS(K532)^2)/($I$5*MAX(F532,0.1)^2),1/3)))&gt;IFERROR(W532,0),MIN((MAX($D$16,POWER((ABS(K532)^2)/($I$5*MAX(F532,0.1)^2),1/3))),IFERROR(W532,0)+(MIN(ABS(IFERROR(AF532,0))*$D$18,ABS((MAX($D$16,POWER((ABS(K532)^2)/($I$5*MAX(F532,0.1)^2),1/3)))-IFERROR(W532,0))))),MAX((MAX($D$16,POWER((ABS(K532)^2)/($I$5*MAX(F532,0.1)^2),1/3))),IFERROR(W532,0)-(MIN(ABS(IFERROR(AF532,0))*$D$18,ABS((MAX($D$16,POWER((ABS(K532)^2)/($I$5*MAX(F532,0.1)^2),1/3)))-IFERROR(W532,0))))))),MAX($D$16,POWER((ABS(K532)^2)/($I$5*MAX(F532,0.1)^2),1/3))),MAX($D$16,IFERROR(W532,0)))))))</f>
        <v/>
      </c>
      <c r="X532">
        <f>((F532)+(G532)*(W532))*(W532)</f>
        <v/>
      </c>
      <c r="Y532">
        <f>(((F532)+(G532)*(W532))*(W532))/MAX((F532)+2*(W532)*SQRT(1+(G532)^2),1E-6)</f>
        <v/>
      </c>
      <c r="Z532">
        <f>ABS(K532)/MAX(((F532)+(G532)*(W532))*(W532),1E-6)</f>
        <v/>
      </c>
      <c r="AA532">
        <f>E532+W532</f>
        <v/>
      </c>
      <c r="AB532">
        <f>AA532+((ABS(K532)/MAX(((F532)+(G532)*(W532))*(W532),1E-6))^2)/(2*$I$5)</f>
        <v/>
      </c>
      <c r="AC532">
        <f>((ABS(K532)*$D$6)/(MAX(((F532)+(G532)*(W532))*(W532),1E-6)*MAX(((((F532)+(G532)*(W532))*(W532))/MAX((F532)+2*(W532)*SQRT(1+(G532)^2),1E-6))^(2/3),1E-6)))^2</f>
        <v/>
      </c>
      <c r="AD532">
        <f>ABS(ABS(K532)/MAX(((F532)+(G532)*(W532))*(W532),1E-6))/SQRT($I$5*MAX((((F532)+(G532)*(W532))*(W532))/MAX((F532)+2*(G532)*(W532),1E-6),1E-6))</f>
        <v/>
      </c>
      <c r="AE532">
        <f>((F532)*(W532)^2)/2+(G532)*(W532)^3/3+(ABS(K532)^2)/($I$5*MAX(((F532)+(G532)*(W532))*(W532),1E-6))</f>
        <v/>
      </c>
      <c r="AF532">
        <f>IF($D$20=0,0,IFERROR(AB533+(((AC532+AC533)/2)*J533)+(IF(Z532&gt;Z533,$D$8*((Z532^2-Z533^2)/(2*$I$5)),$D$9*((Z533^2-Z532^2)/(2*$I$5)))+($D$10*(ABS(I533)/90)*(MAX(Z532^2,Z533^2)/(2*$I$5))))-AB532,0))</f>
        <v/>
      </c>
      <c r="AG532">
        <f>IF($D$20=0,1,IFERROR(IF(ROUND(AD532,3)=1,1,IF(AND(ABS(AF532)&lt;$D$19,AD532&lt;1),1,0)),0))</f>
        <v/>
      </c>
      <c r="AH532">
        <f>IFERROR(IF(V32="Supercritical",MAX($D$16,IFERROR(L532,MAX($D$16,POWER((ABS(K532)^2)/($I$5*MAX(F532,0.1)^2),1/3)))),IF(V32="Subcritical",MAX($D$16,IFERROR(W532,MAX($D$16,POWER((ABS(K532)^2)/($I$5*MAX(F532,0.1)^2),1/3)))),IF(AND(IFERROR(V532,0)=1,IFERROR(AG532,0)=1),IF(IFERROR(T532,-1E99)&gt;=IFERROR(AE532,-1E99),MAX($D$16,IFERROR(L532,MAX($D$16,POWER((ABS(K532)^2)/($I$5*MAX(F532,0.1)^2),1/3)))),MAX($D$16,IFERROR(W532,MAX($D$16,POWER((ABS(K532)^2)/($I$5*MAX(F532,0.1)^2),1/3))))),IF(IFERROR(V532,0)=1,MAX($D$16,IFERROR(L532,MAX($D$16,POWER((ABS(K532)^2)/($I$5*MAX(F532,0.1)^2),1/3)))),IF(IFERROR(AG532,0)=1,MAX($D$16,IFERROR(W532,MAX($D$16,POWER((ABS(K532)^2)/($I$5*MAX(F532,0.1)^2),1/3)))),MAX($D$16,POWER((ABS(K532)^2)/($I$5*MAX(F532,0.1)^2),1/3))))))),MAX($D$16,POWER((ABS(K532)^2)/($I$5*MAX(F532,0.1)^2),1/3)))</f>
        <v/>
      </c>
      <c r="AI532">
        <f>E532+AH532</f>
        <v/>
      </c>
      <c r="AJ532">
        <f>AI532+((ABS(K532)/MAX(((F532)+(G532)*(AH532))*(AH532),1E-6))^2)/(2*$I$5)</f>
        <v/>
      </c>
      <c r="AM532" t="n">
        <v>0</v>
      </c>
      <c r="AN532" t="n">
        <v>0</v>
      </c>
      <c r="AO532">
        <f>AM532+AN532</f>
        <v/>
      </c>
      <c r="AP532">
        <f>AP531+AO532</f>
        <v/>
      </c>
      <c r="AQ532">
        <f>ABS(ABS(K532)/MAX(((F532)+(G532)*(AH532))*(AH532),1E-6))/SQRT($I$5*MAX((((F532)+(G532)*(AH532))*(AH532))/MAX((F532)+2*(G532)*(AH532),1E-6),1E-6))</f>
        <v/>
      </c>
      <c r="AR532">
        <f>IF(AQ532&lt;1,"Subcritical","Supercritical")</f>
        <v/>
      </c>
      <c r="AS532">
        <f>((ABS(K532)*$D$6)/(MAX(((F532)+(G532)*(AH532))*(AH532),1E-6)*MAX(((((F532)+(G532)*(AH532))*(AH532))/MAX((F532)+2*(AH532)*SQRT(1+(G532)^2),1E-6))^(2/3),1E-6)))^2</f>
        <v/>
      </c>
    </row>
    <row r="533">
      <c r="A533" t="n">
        <v>384</v>
      </c>
      <c r="B533" t="n">
        <v>382.895</v>
      </c>
      <c r="C533" t="n">
        <v>616259.856</v>
      </c>
      <c r="D533" t="n">
        <v>3097579.741</v>
      </c>
      <c r="E533" t="n">
        <v>632.3705</v>
      </c>
      <c r="F533" t="n">
        <v>5.2</v>
      </c>
      <c r="G533" t="n">
        <v>0</v>
      </c>
      <c r="H533" t="inlineStr">
        <is>
          <t>Normal</t>
        </is>
      </c>
      <c r="I533" t="n">
        <v>0</v>
      </c>
      <c r="J533">
        <f>B533-B532</f>
        <v/>
      </c>
      <c r="K533">
        <f>MAX(0,K532-AO532)</f>
        <v/>
      </c>
      <c r="L533">
        <f>IF($D$20=0,IFERROR(L532,MAX($D$16,POWER((ABS(K533)^2)/($I$5*MAX(F533,0.1)^2),1/3))),IF(IFERROR(V532,0)=0,IFERROR(L532,MAX($D$16,POWER((ABS(K533)^2)/($I$5*MAX(F533,0.1)^2),1/3))),IF(OR(IFERROR(L533,0)=0,IFERROR(S532,0)&lt;1,IFERROR(S533,0)&lt;1),MAX($D$16,POWER((ABS(K533)^2)/($I$5*MAX(F533,0.1)^2),1/3)),IF(IFERROR(U533,0)&gt;0,MAX($D$16,IFERROR(L533,0)+((IFERROR(U533,0))*$D$18*IF((IFERROR(S533,0))&lt;1,1,-1))),IF(IFERROR(U533,0)&lt;0,IF(ABS((MAX($D$16,POWER((ABS(K533)^2)/($I$5*MAX(F533,0.1)^2),1/3)))-IFERROR(L533,0))&gt;$D$19,MAX($D$16,IF((MAX($D$16,POWER((ABS(K533)^2)/($I$5*MAX(F533,0.1)^2),1/3)))&gt;IFERROR(L533,0),MIN((MAX($D$16,POWER((ABS(K533)^2)/($I$5*MAX(F533,0.1)^2),1/3))),IFERROR(L533,0)+(MIN(ABS(IFERROR(U533,0))*$D$18,ABS((MAX($D$16,POWER((ABS(K533)^2)/($I$5*MAX(F533,0.1)^2),1/3)))-IFERROR(L533,0))))),MAX((MAX($D$16,POWER((ABS(K533)^2)/($I$5*MAX(F533,0.1)^2),1/3))),IFERROR(L533,0)-(MIN(ABS(IFERROR(U533,0))*$D$18,ABS((MAX($D$16,POWER((ABS(K533)^2)/($I$5*MAX(F533,0.1)^2),1/3)))-IFERROR(L533,0))))))),MAX($D$16,POWER((ABS(K533)^2)/($I$5*MAX(F533,0.1)^2),1/3))),MAX($D$16,IFERROR(L533,0)))))))</f>
        <v/>
      </c>
      <c r="M533">
        <f>((F533)+(G533)*(L533))*(L533)</f>
        <v/>
      </c>
      <c r="N533">
        <f>(((F533)+(G533)*(L533))*(L533))/MAX((F533)+2*(L533)*SQRT(1+(G533)^2),1E-6)</f>
        <v/>
      </c>
      <c r="O533">
        <f>ABS(K533)/MAX(((F533)+(G533)*(L533))*(L533),1E-6)</f>
        <v/>
      </c>
      <c r="P533">
        <f>E533+L533</f>
        <v/>
      </c>
      <c r="Q533">
        <f>P533+((ABS(K533)/MAX(((F533)+(G533)*(L533))*(L533),1E-6))^2)/(2*$I$5)</f>
        <v/>
      </c>
      <c r="R533">
        <f>((ABS(K533)*$D$6)/(MAX(((F533)+(G533)*(L533))*(L533),1E-6)*MAX(((((F533)+(G533)*(L533))*(L533))/MAX((F533)+2*(L533)*SQRT(1+(G533)^2),1E-6))^(2/3),1E-6)))^2</f>
        <v/>
      </c>
      <c r="S533">
        <f>ABS(ABS(K533)/MAX(((F533)+(G533)*(L533))*(L533),1E-6))/SQRT($I$5*MAX((((F533)+(G533)*(L533))*(L533))/MAX((F533)+2*(G533)*(L533),1E-6),1E-6))</f>
        <v/>
      </c>
      <c r="T533">
        <f>((F533)*(L533)^2)/2+(G533)*(L533)^3/3+(ABS(K533)^2)/($I$5*MAX(((F533)+(G533)*(L533))*(L533),1E-6))</f>
        <v/>
      </c>
      <c r="U533">
        <f>IF($D$20=0,0,IFERROR(Q532-(((R532+R533)/2)*J533)-(IF(O532&gt;O533,$D$8*((O532^2-O533^2)/(2*$I$5)),$D$9*((O533^2-O532^2)/(2*$I$5)))+($D$10*(ABS(I533)/90)*(MAX(O532^2,O533^2)/(2*$I$5))))-Q533,0))</f>
        <v/>
      </c>
      <c r="V533">
        <f>IF($D$20=0,1,IFERROR(IF(ROUND(S533,3)=1,1,IF(AND(ABS(U533)&lt;$D$19,S533&gt;1),1,0)),0))</f>
        <v/>
      </c>
      <c r="W533">
        <f>IF($D$20=0,IFERROR(W534,MAX($D$16,POWER((ABS(K533)^2)/($I$5*MAX(F533,0.1)^2),1/3))),IF(IFERROR(AG534,0)=0,IFERROR(W534,MAX($D$16,POWER((ABS(K533)^2)/($I$5*MAX(F533,0.1)^2),1/3))),IF(OR(IFERROR(W533,0)=0,IFERROR(AD534,0)&gt;1),MAX($D$16,POWER((ABS(K533)^2)/($I$5*MAX(F533,0.1)^2),1/3)),IF(IFERROR(AF533,0)&gt;0,MAX($D$16,IFERROR(W533,0)+((IFERROR(AF533,0))*$D$18*IF((IFERROR(AD533,0))&lt;1,1,-1))),IF(IFERROR(AF533,0)&lt;0,IF(ABS((MAX($D$16,POWER((ABS(K533)^2)/($I$5*MAX(F533,0.1)^2),1/3)))-IFERROR(W533,0))&gt;$D$19,MAX($D$16,IF((MAX($D$16,POWER((ABS(K533)^2)/($I$5*MAX(F533,0.1)^2),1/3)))&gt;IFERROR(W533,0),MIN((MAX($D$16,POWER((ABS(K533)^2)/($I$5*MAX(F533,0.1)^2),1/3))),IFERROR(W533,0)+(MIN(ABS(IFERROR(AF533,0))*$D$18,ABS((MAX($D$16,POWER((ABS(K533)^2)/($I$5*MAX(F533,0.1)^2),1/3)))-IFERROR(W533,0))))),MAX((MAX($D$16,POWER((ABS(K533)^2)/($I$5*MAX(F533,0.1)^2),1/3))),IFERROR(W533,0)-(MIN(ABS(IFERROR(AF533,0))*$D$18,ABS((MAX($D$16,POWER((ABS(K533)^2)/($I$5*MAX(F533,0.1)^2),1/3)))-IFERROR(W533,0))))))),MAX($D$16,POWER((ABS(K533)^2)/($I$5*MAX(F533,0.1)^2),1/3))),MAX($D$16,IFERROR(W533,0)))))))</f>
        <v/>
      </c>
      <c r="X533">
        <f>((F533)+(G533)*(W533))*(W533)</f>
        <v/>
      </c>
      <c r="Y533">
        <f>(((F533)+(G533)*(W533))*(W533))/MAX((F533)+2*(W533)*SQRT(1+(G533)^2),1E-6)</f>
        <v/>
      </c>
      <c r="Z533">
        <f>ABS(K533)/MAX(((F533)+(G533)*(W533))*(W533),1E-6)</f>
        <v/>
      </c>
      <c r="AA533">
        <f>E533+W533</f>
        <v/>
      </c>
      <c r="AB533">
        <f>AA533+((ABS(K533)/MAX(((F533)+(G533)*(W533))*(W533),1E-6))^2)/(2*$I$5)</f>
        <v/>
      </c>
      <c r="AC533">
        <f>((ABS(K533)*$D$6)/(MAX(((F533)+(G533)*(W533))*(W533),1E-6)*MAX(((((F533)+(G533)*(W533))*(W533))/MAX((F533)+2*(W533)*SQRT(1+(G533)^2),1E-6))^(2/3),1E-6)))^2</f>
        <v/>
      </c>
      <c r="AD533">
        <f>ABS(ABS(K533)/MAX(((F533)+(G533)*(W533))*(W533),1E-6))/SQRT($I$5*MAX((((F533)+(G533)*(W533))*(W533))/MAX((F533)+2*(G533)*(W533),1E-6),1E-6))</f>
        <v/>
      </c>
      <c r="AE533">
        <f>((F533)*(W533)^2)/2+(G533)*(W533)^3/3+(ABS(K533)^2)/($I$5*MAX(((F533)+(G533)*(W533))*(W533),1E-6))</f>
        <v/>
      </c>
      <c r="AF533">
        <f>IF($D$20=0,0,IFERROR(AB534+(((AC533+AC534)/2)*J534)+(IF(Z533&gt;Z534,$D$8*((Z533^2-Z534^2)/(2*$I$5)),$D$9*((Z534^2-Z533^2)/(2*$I$5)))+($D$10*(ABS(I534)/90)*(MAX(Z533^2,Z534^2)/(2*$I$5))))-AB533,0))</f>
        <v/>
      </c>
      <c r="AG533">
        <f>IF($D$20=0,1,IFERROR(IF(ROUND(AD533,3)=1,1,IF(AND(ABS(AF533)&lt;$D$19,AD533&lt;1),1,0)),0))</f>
        <v/>
      </c>
      <c r="AH533">
        <f>IFERROR(IF(V32="Supercritical",MAX($D$16,IFERROR(L533,MAX($D$16,POWER((ABS(K533)^2)/($I$5*MAX(F533,0.1)^2),1/3)))),IF(V32="Subcritical",MAX($D$16,IFERROR(W533,MAX($D$16,POWER((ABS(K533)^2)/($I$5*MAX(F533,0.1)^2),1/3)))),IF(AND(IFERROR(V533,0)=1,IFERROR(AG533,0)=1),IF(IFERROR(T533,-1E99)&gt;=IFERROR(AE533,-1E99),MAX($D$16,IFERROR(L533,MAX($D$16,POWER((ABS(K533)^2)/($I$5*MAX(F533,0.1)^2),1/3)))),MAX($D$16,IFERROR(W533,MAX($D$16,POWER((ABS(K533)^2)/($I$5*MAX(F533,0.1)^2),1/3))))),IF(IFERROR(V533,0)=1,MAX($D$16,IFERROR(L533,MAX($D$16,POWER((ABS(K533)^2)/($I$5*MAX(F533,0.1)^2),1/3)))),IF(IFERROR(AG533,0)=1,MAX($D$16,IFERROR(W533,MAX($D$16,POWER((ABS(K533)^2)/($I$5*MAX(F533,0.1)^2),1/3)))),MAX($D$16,POWER((ABS(K533)^2)/($I$5*MAX(F533,0.1)^2),1/3))))))),MAX($D$16,POWER((ABS(K533)^2)/($I$5*MAX(F533,0.1)^2),1/3)))</f>
        <v/>
      </c>
      <c r="AI533">
        <f>E533+AH533</f>
        <v/>
      </c>
      <c r="AJ533">
        <f>AI533+((ABS(K533)/MAX(((F533)+(G533)*(AH533))*(AH533),1E-6))^2)/(2*$I$5)</f>
        <v/>
      </c>
      <c r="AM533" t="n">
        <v>0</v>
      </c>
      <c r="AN533" t="n">
        <v>0</v>
      </c>
      <c r="AO533">
        <f>AM533+AN533</f>
        <v/>
      </c>
      <c r="AP533">
        <f>AP532+AO533</f>
        <v/>
      </c>
      <c r="AQ533">
        <f>ABS(ABS(K533)/MAX(((F533)+(G533)*(AH533))*(AH533),1E-6))/SQRT($I$5*MAX((((F533)+(G533)*(AH533))*(AH533))/MAX((F533)+2*(G533)*(AH533),1E-6),1E-6))</f>
        <v/>
      </c>
      <c r="AR533">
        <f>IF(AQ533&lt;1,"Subcritical","Supercritical")</f>
        <v/>
      </c>
      <c r="AS533">
        <f>((ABS(K533)*$D$6)/(MAX(((F533)+(G533)*(AH533))*(AH533),1E-6)*MAX(((((F533)+(G533)*(AH533))*(AH533))/MAX((F533)+2*(AH533)*SQRT(1+(G533)^2),1E-6))^(2/3),1E-6)))^2</f>
        <v/>
      </c>
    </row>
    <row r="534">
      <c r="A534" t="n">
        <v>385</v>
      </c>
      <c r="B534" t="n">
        <v>383.895</v>
      </c>
      <c r="C534" t="n">
        <v>616259.382</v>
      </c>
      <c r="D534" t="n">
        <v>3097578.861</v>
      </c>
      <c r="E534" t="n">
        <v>632.37</v>
      </c>
      <c r="F534" t="n">
        <v>5.2</v>
      </c>
      <c r="G534" t="n">
        <v>0</v>
      </c>
      <c r="H534" t="inlineStr">
        <is>
          <t>Normal</t>
        </is>
      </c>
      <c r="I534" t="n">
        <v>0.027</v>
      </c>
      <c r="J534">
        <f>B534-B533</f>
        <v/>
      </c>
      <c r="K534">
        <f>MAX(0,K533-AO533)</f>
        <v/>
      </c>
      <c r="L534">
        <f>IF($D$20=0,IFERROR(L533,MAX($D$16,POWER((ABS(K534)^2)/($I$5*MAX(F534,0.1)^2),1/3))),IF(IFERROR(V533,0)=0,IFERROR(L533,MAX($D$16,POWER((ABS(K534)^2)/($I$5*MAX(F534,0.1)^2),1/3))),IF(OR(IFERROR(L534,0)=0,IFERROR(S533,0)&lt;1,IFERROR(S534,0)&lt;1),MAX($D$16,POWER((ABS(K534)^2)/($I$5*MAX(F534,0.1)^2),1/3)),IF(IFERROR(U534,0)&gt;0,MAX($D$16,IFERROR(L534,0)+((IFERROR(U534,0))*$D$18*IF((IFERROR(S534,0))&lt;1,1,-1))),IF(IFERROR(U534,0)&lt;0,IF(ABS((MAX($D$16,POWER((ABS(K534)^2)/($I$5*MAX(F534,0.1)^2),1/3)))-IFERROR(L534,0))&gt;$D$19,MAX($D$16,IF((MAX($D$16,POWER((ABS(K534)^2)/($I$5*MAX(F534,0.1)^2),1/3)))&gt;IFERROR(L534,0),MIN((MAX($D$16,POWER((ABS(K534)^2)/($I$5*MAX(F534,0.1)^2),1/3))),IFERROR(L534,0)+(MIN(ABS(IFERROR(U534,0))*$D$18,ABS((MAX($D$16,POWER((ABS(K534)^2)/($I$5*MAX(F534,0.1)^2),1/3)))-IFERROR(L534,0))))),MAX((MAX($D$16,POWER((ABS(K534)^2)/($I$5*MAX(F534,0.1)^2),1/3))),IFERROR(L534,0)-(MIN(ABS(IFERROR(U534,0))*$D$18,ABS((MAX($D$16,POWER((ABS(K534)^2)/($I$5*MAX(F534,0.1)^2),1/3)))-IFERROR(L534,0))))))),MAX($D$16,POWER((ABS(K534)^2)/($I$5*MAX(F534,0.1)^2),1/3))),MAX($D$16,IFERROR(L534,0)))))))</f>
        <v/>
      </c>
      <c r="M534">
        <f>((F534)+(G534)*(L534))*(L534)</f>
        <v/>
      </c>
      <c r="N534">
        <f>(((F534)+(G534)*(L534))*(L534))/MAX((F534)+2*(L534)*SQRT(1+(G534)^2),1E-6)</f>
        <v/>
      </c>
      <c r="O534">
        <f>ABS(K534)/MAX(((F534)+(G534)*(L534))*(L534),1E-6)</f>
        <v/>
      </c>
      <c r="P534">
        <f>E534+L534</f>
        <v/>
      </c>
      <c r="Q534">
        <f>P534+((ABS(K534)/MAX(((F534)+(G534)*(L534))*(L534),1E-6))^2)/(2*$I$5)</f>
        <v/>
      </c>
      <c r="R534">
        <f>((ABS(K534)*$D$6)/(MAX(((F534)+(G534)*(L534))*(L534),1E-6)*MAX(((((F534)+(G534)*(L534))*(L534))/MAX((F534)+2*(L534)*SQRT(1+(G534)^2),1E-6))^(2/3),1E-6)))^2</f>
        <v/>
      </c>
      <c r="S534">
        <f>ABS(ABS(K534)/MAX(((F534)+(G534)*(L534))*(L534),1E-6))/SQRT($I$5*MAX((((F534)+(G534)*(L534))*(L534))/MAX((F534)+2*(G534)*(L534),1E-6),1E-6))</f>
        <v/>
      </c>
      <c r="T534">
        <f>((F534)*(L534)^2)/2+(G534)*(L534)^3/3+(ABS(K534)^2)/($I$5*MAX(((F534)+(G534)*(L534))*(L534),1E-6))</f>
        <v/>
      </c>
      <c r="U534">
        <f>IF($D$20=0,0,IFERROR(Q533-(((R533+R534)/2)*J534)-(IF(O533&gt;O534,$D$8*((O533^2-O534^2)/(2*$I$5)),$D$9*((O534^2-O533^2)/(2*$I$5)))+($D$10*(ABS(I534)/90)*(MAX(O533^2,O534^2)/(2*$I$5))))-Q534,0))</f>
        <v/>
      </c>
      <c r="V534">
        <f>IF($D$20=0,1,IFERROR(IF(ROUND(S534,3)=1,1,IF(AND(ABS(U534)&lt;$D$19,S534&gt;1),1,0)),0))</f>
        <v/>
      </c>
      <c r="W534">
        <f>IF($D$20=0,IFERROR(W535,MAX($D$16,POWER((ABS(K534)^2)/($I$5*MAX(F534,0.1)^2),1/3))),IF(IFERROR(AG535,0)=0,IFERROR(W535,MAX($D$16,POWER((ABS(K534)^2)/($I$5*MAX(F534,0.1)^2),1/3))),IF(OR(IFERROR(W534,0)=0,IFERROR(AD535,0)&gt;1),MAX($D$16,POWER((ABS(K534)^2)/($I$5*MAX(F534,0.1)^2),1/3)),IF(IFERROR(AF534,0)&gt;0,MAX($D$16,IFERROR(W534,0)+((IFERROR(AF534,0))*$D$18*IF((IFERROR(AD534,0))&lt;1,1,-1))),IF(IFERROR(AF534,0)&lt;0,IF(ABS((MAX($D$16,POWER((ABS(K534)^2)/($I$5*MAX(F534,0.1)^2),1/3)))-IFERROR(W534,0))&gt;$D$19,MAX($D$16,IF((MAX($D$16,POWER((ABS(K534)^2)/($I$5*MAX(F534,0.1)^2),1/3)))&gt;IFERROR(W534,0),MIN((MAX($D$16,POWER((ABS(K534)^2)/($I$5*MAX(F534,0.1)^2),1/3))),IFERROR(W534,0)+(MIN(ABS(IFERROR(AF534,0))*$D$18,ABS((MAX($D$16,POWER((ABS(K534)^2)/($I$5*MAX(F534,0.1)^2),1/3)))-IFERROR(W534,0))))),MAX((MAX($D$16,POWER((ABS(K534)^2)/($I$5*MAX(F534,0.1)^2),1/3))),IFERROR(W534,0)-(MIN(ABS(IFERROR(AF534,0))*$D$18,ABS((MAX($D$16,POWER((ABS(K534)^2)/($I$5*MAX(F534,0.1)^2),1/3)))-IFERROR(W534,0))))))),MAX($D$16,POWER((ABS(K534)^2)/($I$5*MAX(F534,0.1)^2),1/3))),MAX($D$16,IFERROR(W534,0)))))))</f>
        <v/>
      </c>
      <c r="X534">
        <f>((F534)+(G534)*(W534))*(W534)</f>
        <v/>
      </c>
      <c r="Y534">
        <f>(((F534)+(G534)*(W534))*(W534))/MAX((F534)+2*(W534)*SQRT(1+(G534)^2),1E-6)</f>
        <v/>
      </c>
      <c r="Z534">
        <f>ABS(K534)/MAX(((F534)+(G534)*(W534))*(W534),1E-6)</f>
        <v/>
      </c>
      <c r="AA534">
        <f>E534+W534</f>
        <v/>
      </c>
      <c r="AB534">
        <f>AA534+((ABS(K534)/MAX(((F534)+(G534)*(W534))*(W534),1E-6))^2)/(2*$I$5)</f>
        <v/>
      </c>
      <c r="AC534">
        <f>((ABS(K534)*$D$6)/(MAX(((F534)+(G534)*(W534))*(W534),1E-6)*MAX(((((F534)+(G534)*(W534))*(W534))/MAX((F534)+2*(W534)*SQRT(1+(G534)^2),1E-6))^(2/3),1E-6)))^2</f>
        <v/>
      </c>
      <c r="AD534">
        <f>ABS(ABS(K534)/MAX(((F534)+(G534)*(W534))*(W534),1E-6))/SQRT($I$5*MAX((((F534)+(G534)*(W534))*(W534))/MAX((F534)+2*(G534)*(W534),1E-6),1E-6))</f>
        <v/>
      </c>
      <c r="AE534">
        <f>((F534)*(W534)^2)/2+(G534)*(W534)^3/3+(ABS(K534)^2)/($I$5*MAX(((F534)+(G534)*(W534))*(W534),1E-6))</f>
        <v/>
      </c>
      <c r="AF534">
        <f>IF($D$20=0,0,IFERROR(AB535+(((AC534+AC535)/2)*J535)+(IF(Z534&gt;Z535,$D$8*((Z534^2-Z535^2)/(2*$I$5)),$D$9*((Z535^2-Z534^2)/(2*$I$5)))+($D$10*(ABS(I535)/90)*(MAX(Z534^2,Z535^2)/(2*$I$5))))-AB534,0))</f>
        <v/>
      </c>
      <c r="AG534">
        <f>IF($D$20=0,1,IFERROR(IF(ROUND(AD534,3)=1,1,IF(AND(ABS(AF534)&lt;$D$19,AD534&lt;1),1,0)),0))</f>
        <v/>
      </c>
      <c r="AH534">
        <f>IFERROR(IF(V32="Supercritical",MAX($D$16,IFERROR(L534,MAX($D$16,POWER((ABS(K534)^2)/($I$5*MAX(F534,0.1)^2),1/3)))),IF(V32="Subcritical",MAX($D$16,IFERROR(W534,MAX($D$16,POWER((ABS(K534)^2)/($I$5*MAX(F534,0.1)^2),1/3)))),IF(AND(IFERROR(V534,0)=1,IFERROR(AG534,0)=1),IF(IFERROR(T534,-1E99)&gt;=IFERROR(AE534,-1E99),MAX($D$16,IFERROR(L534,MAX($D$16,POWER((ABS(K534)^2)/($I$5*MAX(F534,0.1)^2),1/3)))),MAX($D$16,IFERROR(W534,MAX($D$16,POWER((ABS(K534)^2)/($I$5*MAX(F534,0.1)^2),1/3))))),IF(IFERROR(V534,0)=1,MAX($D$16,IFERROR(L534,MAX($D$16,POWER((ABS(K534)^2)/($I$5*MAX(F534,0.1)^2),1/3)))),IF(IFERROR(AG534,0)=1,MAX($D$16,IFERROR(W534,MAX($D$16,POWER((ABS(K534)^2)/($I$5*MAX(F534,0.1)^2),1/3)))),MAX($D$16,POWER((ABS(K534)^2)/($I$5*MAX(F534,0.1)^2),1/3))))))),MAX($D$16,POWER((ABS(K534)^2)/($I$5*MAX(F534,0.1)^2),1/3)))</f>
        <v/>
      </c>
      <c r="AI534">
        <f>E534+AH534</f>
        <v/>
      </c>
      <c r="AJ534">
        <f>AI534+((ABS(K534)/MAX(((F534)+(G534)*(AH534))*(AH534),1E-6))^2)/(2*$I$5)</f>
        <v/>
      </c>
      <c r="AM534" t="n">
        <v>0</v>
      </c>
      <c r="AN534" t="n">
        <v>0</v>
      </c>
      <c r="AO534">
        <f>AM534+AN534</f>
        <v/>
      </c>
      <c r="AP534">
        <f>AP533+AO534</f>
        <v/>
      </c>
      <c r="AQ534">
        <f>ABS(ABS(K534)/MAX(((F534)+(G534)*(AH534))*(AH534),1E-6))/SQRT($I$5*MAX((((F534)+(G534)*(AH534))*(AH534))/MAX((F534)+2*(G534)*(AH534),1E-6),1E-6))</f>
        <v/>
      </c>
      <c r="AR534">
        <f>IF(AQ534&lt;1,"Subcritical","Supercritical")</f>
        <v/>
      </c>
      <c r="AS534">
        <f>((ABS(K534)*$D$6)/(MAX(((F534)+(G534)*(AH534))*(AH534),1E-6)*MAX(((((F534)+(G534)*(AH534))*(AH534))/MAX((F534)+2*(AH534)*SQRT(1+(G534)^2),1E-6))^(2/3),1E-6)))^2</f>
        <v/>
      </c>
    </row>
    <row r="535">
      <c r="A535" t="n">
        <v>386</v>
      </c>
      <c r="B535" t="n">
        <v>384.895</v>
      </c>
      <c r="C535" t="n">
        <v>616258.9080000001</v>
      </c>
      <c r="D535" t="n">
        <v>3097577.98</v>
      </c>
      <c r="E535" t="n">
        <v>632.3695</v>
      </c>
      <c r="F535" t="n">
        <v>5.2</v>
      </c>
      <c r="G535" t="n">
        <v>0</v>
      </c>
      <c r="H535" t="inlineStr">
        <is>
          <t>Normal</t>
        </is>
      </c>
      <c r="I535" t="n">
        <v>0.078</v>
      </c>
      <c r="J535">
        <f>B535-B534</f>
        <v/>
      </c>
      <c r="K535">
        <f>MAX(0,K534-AO534)</f>
        <v/>
      </c>
      <c r="L535">
        <f>IF($D$20=0,IFERROR(L534,MAX($D$16,POWER((ABS(K535)^2)/($I$5*MAX(F535,0.1)^2),1/3))),IF(IFERROR(V534,0)=0,IFERROR(L534,MAX($D$16,POWER((ABS(K535)^2)/($I$5*MAX(F535,0.1)^2),1/3))),IF(OR(IFERROR(L535,0)=0,IFERROR(S534,0)&lt;1,IFERROR(S535,0)&lt;1),MAX($D$16,POWER((ABS(K535)^2)/($I$5*MAX(F535,0.1)^2),1/3)),IF(IFERROR(U535,0)&gt;0,MAX($D$16,IFERROR(L535,0)+((IFERROR(U535,0))*$D$18*IF((IFERROR(S535,0))&lt;1,1,-1))),IF(IFERROR(U535,0)&lt;0,IF(ABS((MAX($D$16,POWER((ABS(K535)^2)/($I$5*MAX(F535,0.1)^2),1/3)))-IFERROR(L535,0))&gt;$D$19,MAX($D$16,IF((MAX($D$16,POWER((ABS(K535)^2)/($I$5*MAX(F535,0.1)^2),1/3)))&gt;IFERROR(L535,0),MIN((MAX($D$16,POWER((ABS(K535)^2)/($I$5*MAX(F535,0.1)^2),1/3))),IFERROR(L535,0)+(MIN(ABS(IFERROR(U535,0))*$D$18,ABS((MAX($D$16,POWER((ABS(K535)^2)/($I$5*MAX(F535,0.1)^2),1/3)))-IFERROR(L535,0))))),MAX((MAX($D$16,POWER((ABS(K535)^2)/($I$5*MAX(F535,0.1)^2),1/3))),IFERROR(L535,0)-(MIN(ABS(IFERROR(U535,0))*$D$18,ABS((MAX($D$16,POWER((ABS(K535)^2)/($I$5*MAX(F535,0.1)^2),1/3)))-IFERROR(L535,0))))))),MAX($D$16,POWER((ABS(K535)^2)/($I$5*MAX(F535,0.1)^2),1/3))),MAX($D$16,IFERROR(L535,0)))))))</f>
        <v/>
      </c>
      <c r="M535">
        <f>((F535)+(G535)*(L535))*(L535)</f>
        <v/>
      </c>
      <c r="N535">
        <f>(((F535)+(G535)*(L535))*(L535))/MAX((F535)+2*(L535)*SQRT(1+(G535)^2),1E-6)</f>
        <v/>
      </c>
      <c r="O535">
        <f>ABS(K535)/MAX(((F535)+(G535)*(L535))*(L535),1E-6)</f>
        <v/>
      </c>
      <c r="P535">
        <f>E535+L535</f>
        <v/>
      </c>
      <c r="Q535">
        <f>P535+((ABS(K535)/MAX(((F535)+(G535)*(L535))*(L535),1E-6))^2)/(2*$I$5)</f>
        <v/>
      </c>
      <c r="R535">
        <f>((ABS(K535)*$D$6)/(MAX(((F535)+(G535)*(L535))*(L535),1E-6)*MAX(((((F535)+(G535)*(L535))*(L535))/MAX((F535)+2*(L535)*SQRT(1+(G535)^2),1E-6))^(2/3),1E-6)))^2</f>
        <v/>
      </c>
      <c r="S535">
        <f>ABS(ABS(K535)/MAX(((F535)+(G535)*(L535))*(L535),1E-6))/SQRT($I$5*MAX((((F535)+(G535)*(L535))*(L535))/MAX((F535)+2*(G535)*(L535),1E-6),1E-6))</f>
        <v/>
      </c>
      <c r="T535">
        <f>((F535)*(L535)^2)/2+(G535)*(L535)^3/3+(ABS(K535)^2)/($I$5*MAX(((F535)+(G535)*(L535))*(L535),1E-6))</f>
        <v/>
      </c>
      <c r="U535">
        <f>IF($D$20=0,0,IFERROR(Q534-(((R534+R535)/2)*J535)-(IF(O534&gt;O535,$D$8*((O534^2-O535^2)/(2*$I$5)),$D$9*((O535^2-O534^2)/(2*$I$5)))+($D$10*(ABS(I535)/90)*(MAX(O534^2,O535^2)/(2*$I$5))))-Q535,0))</f>
        <v/>
      </c>
      <c r="V535">
        <f>IF($D$20=0,1,IFERROR(IF(ROUND(S535,3)=1,1,IF(AND(ABS(U535)&lt;$D$19,S535&gt;1),1,0)),0))</f>
        <v/>
      </c>
      <c r="W535">
        <f>IF($D$20=0,IFERROR(W536,MAX($D$16,POWER((ABS(K535)^2)/($I$5*MAX(F535,0.1)^2),1/3))),IF(IFERROR(AG536,0)=0,IFERROR(W536,MAX($D$16,POWER((ABS(K535)^2)/($I$5*MAX(F535,0.1)^2),1/3))),IF(OR(IFERROR(W535,0)=0,IFERROR(AD536,0)&gt;1),MAX($D$16,POWER((ABS(K535)^2)/($I$5*MAX(F535,0.1)^2),1/3)),IF(IFERROR(AF535,0)&gt;0,MAX($D$16,IFERROR(W535,0)+((IFERROR(AF535,0))*$D$18*IF((IFERROR(AD535,0))&lt;1,1,-1))),IF(IFERROR(AF535,0)&lt;0,IF(ABS((MAX($D$16,POWER((ABS(K535)^2)/($I$5*MAX(F535,0.1)^2),1/3)))-IFERROR(W535,0))&gt;$D$19,MAX($D$16,IF((MAX($D$16,POWER((ABS(K535)^2)/($I$5*MAX(F535,0.1)^2),1/3)))&gt;IFERROR(W535,0),MIN((MAX($D$16,POWER((ABS(K535)^2)/($I$5*MAX(F535,0.1)^2),1/3))),IFERROR(W535,0)+(MIN(ABS(IFERROR(AF535,0))*$D$18,ABS((MAX($D$16,POWER((ABS(K535)^2)/($I$5*MAX(F535,0.1)^2),1/3)))-IFERROR(W535,0))))),MAX((MAX($D$16,POWER((ABS(K535)^2)/($I$5*MAX(F535,0.1)^2),1/3))),IFERROR(W535,0)-(MIN(ABS(IFERROR(AF535,0))*$D$18,ABS((MAX($D$16,POWER((ABS(K535)^2)/($I$5*MAX(F535,0.1)^2),1/3)))-IFERROR(W535,0))))))),MAX($D$16,POWER((ABS(K535)^2)/($I$5*MAX(F535,0.1)^2),1/3))),MAX($D$16,IFERROR(W535,0)))))))</f>
        <v/>
      </c>
      <c r="X535">
        <f>((F535)+(G535)*(W535))*(W535)</f>
        <v/>
      </c>
      <c r="Y535">
        <f>(((F535)+(G535)*(W535))*(W535))/MAX((F535)+2*(W535)*SQRT(1+(G535)^2),1E-6)</f>
        <v/>
      </c>
      <c r="Z535">
        <f>ABS(K535)/MAX(((F535)+(G535)*(W535))*(W535),1E-6)</f>
        <v/>
      </c>
      <c r="AA535">
        <f>E535+W535</f>
        <v/>
      </c>
      <c r="AB535">
        <f>AA535+((ABS(K535)/MAX(((F535)+(G535)*(W535))*(W535),1E-6))^2)/(2*$I$5)</f>
        <v/>
      </c>
      <c r="AC535">
        <f>((ABS(K535)*$D$6)/(MAX(((F535)+(G535)*(W535))*(W535),1E-6)*MAX(((((F535)+(G535)*(W535))*(W535))/MAX((F535)+2*(W535)*SQRT(1+(G535)^2),1E-6))^(2/3),1E-6)))^2</f>
        <v/>
      </c>
      <c r="AD535">
        <f>ABS(ABS(K535)/MAX(((F535)+(G535)*(W535))*(W535),1E-6))/SQRT($I$5*MAX((((F535)+(G535)*(W535))*(W535))/MAX((F535)+2*(G535)*(W535),1E-6),1E-6))</f>
        <v/>
      </c>
      <c r="AE535">
        <f>((F535)*(W535)^2)/2+(G535)*(W535)^3/3+(ABS(K535)^2)/($I$5*MAX(((F535)+(G535)*(W535))*(W535),1E-6))</f>
        <v/>
      </c>
      <c r="AF535">
        <f>IF($D$20=0,0,IFERROR(AB536+(((AC535+AC536)/2)*J536)+(IF(Z535&gt;Z536,$D$8*((Z535^2-Z536^2)/(2*$I$5)),$D$9*((Z536^2-Z535^2)/(2*$I$5)))+($D$10*(ABS(I536)/90)*(MAX(Z535^2,Z536^2)/(2*$I$5))))-AB535,0))</f>
        <v/>
      </c>
      <c r="AG535">
        <f>IF($D$20=0,1,IFERROR(IF(ROUND(AD535,3)=1,1,IF(AND(ABS(AF535)&lt;$D$19,AD535&lt;1),1,0)),0))</f>
        <v/>
      </c>
      <c r="AH535">
        <f>IFERROR(IF(V32="Supercritical",MAX($D$16,IFERROR(L535,MAX($D$16,POWER((ABS(K535)^2)/($I$5*MAX(F535,0.1)^2),1/3)))),IF(V32="Subcritical",MAX($D$16,IFERROR(W535,MAX($D$16,POWER((ABS(K535)^2)/($I$5*MAX(F535,0.1)^2),1/3)))),IF(AND(IFERROR(V535,0)=1,IFERROR(AG535,0)=1),IF(IFERROR(T535,-1E99)&gt;=IFERROR(AE535,-1E99),MAX($D$16,IFERROR(L535,MAX($D$16,POWER((ABS(K535)^2)/($I$5*MAX(F535,0.1)^2),1/3)))),MAX($D$16,IFERROR(W535,MAX($D$16,POWER((ABS(K535)^2)/($I$5*MAX(F535,0.1)^2),1/3))))),IF(IFERROR(V535,0)=1,MAX($D$16,IFERROR(L535,MAX($D$16,POWER((ABS(K535)^2)/($I$5*MAX(F535,0.1)^2),1/3)))),IF(IFERROR(AG535,0)=1,MAX($D$16,IFERROR(W535,MAX($D$16,POWER((ABS(K535)^2)/($I$5*MAX(F535,0.1)^2),1/3)))),MAX($D$16,POWER((ABS(K535)^2)/($I$5*MAX(F535,0.1)^2),1/3))))))),MAX($D$16,POWER((ABS(K535)^2)/($I$5*MAX(F535,0.1)^2),1/3)))</f>
        <v/>
      </c>
      <c r="AI535">
        <f>E535+AH535</f>
        <v/>
      </c>
      <c r="AJ535">
        <f>AI535+((ABS(K535)/MAX(((F535)+(G535)*(AH535))*(AH535),1E-6))^2)/(2*$I$5)</f>
        <v/>
      </c>
      <c r="AM535" t="n">
        <v>0</v>
      </c>
      <c r="AN535" t="n">
        <v>0</v>
      </c>
      <c r="AO535">
        <f>AM535+AN535</f>
        <v/>
      </c>
      <c r="AP535">
        <f>AP534+AO535</f>
        <v/>
      </c>
      <c r="AQ535">
        <f>ABS(ABS(K535)/MAX(((F535)+(G535)*(AH535))*(AH535),1E-6))/SQRT($I$5*MAX((((F535)+(G535)*(AH535))*(AH535))/MAX((F535)+2*(G535)*(AH535),1E-6),1E-6))</f>
        <v/>
      </c>
      <c r="AR535">
        <f>IF(AQ535&lt;1,"Subcritical","Supercritical")</f>
        <v/>
      </c>
      <c r="AS535">
        <f>((ABS(K535)*$D$6)/(MAX(((F535)+(G535)*(AH535))*(AH535),1E-6)*MAX(((((F535)+(G535)*(AH535))*(AH535))/MAX((F535)+2*(AH535)*SQRT(1+(G535)^2),1E-6))^(2/3),1E-6)))^2</f>
        <v/>
      </c>
    </row>
    <row r="536">
      <c r="A536" t="n">
        <v>387</v>
      </c>
      <c r="B536" t="n">
        <v>385.895</v>
      </c>
      <c r="C536" t="n">
        <v>616258.433</v>
      </c>
      <c r="D536" t="n">
        <v>3097577.1</v>
      </c>
      <c r="E536" t="n">
        <v>632.369</v>
      </c>
      <c r="F536" t="n">
        <v>5.2</v>
      </c>
      <c r="G536" t="n">
        <v>0</v>
      </c>
      <c r="H536" t="inlineStr">
        <is>
          <t>Normal</t>
        </is>
      </c>
      <c r="I536" t="n">
        <v>0.078</v>
      </c>
      <c r="J536">
        <f>B536-B535</f>
        <v/>
      </c>
      <c r="K536">
        <f>MAX(0,K535-AO535)</f>
        <v/>
      </c>
      <c r="L536">
        <f>IF($D$20=0,IFERROR(L535,MAX($D$16,POWER((ABS(K536)^2)/($I$5*MAX(F536,0.1)^2),1/3))),IF(IFERROR(V535,0)=0,IFERROR(L535,MAX($D$16,POWER((ABS(K536)^2)/($I$5*MAX(F536,0.1)^2),1/3))),IF(OR(IFERROR(L536,0)=0,IFERROR(S535,0)&lt;1,IFERROR(S536,0)&lt;1),MAX($D$16,POWER((ABS(K536)^2)/($I$5*MAX(F536,0.1)^2),1/3)),IF(IFERROR(U536,0)&gt;0,MAX($D$16,IFERROR(L536,0)+((IFERROR(U536,0))*$D$18*IF((IFERROR(S536,0))&lt;1,1,-1))),IF(IFERROR(U536,0)&lt;0,IF(ABS((MAX($D$16,POWER((ABS(K536)^2)/($I$5*MAX(F536,0.1)^2),1/3)))-IFERROR(L536,0))&gt;$D$19,MAX($D$16,IF((MAX($D$16,POWER((ABS(K536)^2)/($I$5*MAX(F536,0.1)^2),1/3)))&gt;IFERROR(L536,0),MIN((MAX($D$16,POWER((ABS(K536)^2)/($I$5*MAX(F536,0.1)^2),1/3))),IFERROR(L536,0)+(MIN(ABS(IFERROR(U536,0))*$D$18,ABS((MAX($D$16,POWER((ABS(K536)^2)/($I$5*MAX(F536,0.1)^2),1/3)))-IFERROR(L536,0))))),MAX((MAX($D$16,POWER((ABS(K536)^2)/($I$5*MAX(F536,0.1)^2),1/3))),IFERROR(L536,0)-(MIN(ABS(IFERROR(U536,0))*$D$18,ABS((MAX($D$16,POWER((ABS(K536)^2)/($I$5*MAX(F536,0.1)^2),1/3)))-IFERROR(L536,0))))))),MAX($D$16,POWER((ABS(K536)^2)/($I$5*MAX(F536,0.1)^2),1/3))),MAX($D$16,IFERROR(L536,0)))))))</f>
        <v/>
      </c>
      <c r="M536">
        <f>((F536)+(G536)*(L536))*(L536)</f>
        <v/>
      </c>
      <c r="N536">
        <f>(((F536)+(G536)*(L536))*(L536))/MAX((F536)+2*(L536)*SQRT(1+(G536)^2),1E-6)</f>
        <v/>
      </c>
      <c r="O536">
        <f>ABS(K536)/MAX(((F536)+(G536)*(L536))*(L536),1E-6)</f>
        <v/>
      </c>
      <c r="P536">
        <f>E536+L536</f>
        <v/>
      </c>
      <c r="Q536">
        <f>P536+((ABS(K536)/MAX(((F536)+(G536)*(L536))*(L536),1E-6))^2)/(2*$I$5)</f>
        <v/>
      </c>
      <c r="R536">
        <f>((ABS(K536)*$D$6)/(MAX(((F536)+(G536)*(L536))*(L536),1E-6)*MAX(((((F536)+(G536)*(L536))*(L536))/MAX((F536)+2*(L536)*SQRT(1+(G536)^2),1E-6))^(2/3),1E-6)))^2</f>
        <v/>
      </c>
      <c r="S536">
        <f>ABS(ABS(K536)/MAX(((F536)+(G536)*(L536))*(L536),1E-6))/SQRT($I$5*MAX((((F536)+(G536)*(L536))*(L536))/MAX((F536)+2*(G536)*(L536),1E-6),1E-6))</f>
        <v/>
      </c>
      <c r="T536">
        <f>((F536)*(L536)^2)/2+(G536)*(L536)^3/3+(ABS(K536)^2)/($I$5*MAX(((F536)+(G536)*(L536))*(L536),1E-6))</f>
        <v/>
      </c>
      <c r="U536">
        <f>IF($D$20=0,0,IFERROR(Q535-(((R535+R536)/2)*J536)-(IF(O535&gt;O536,$D$8*((O535^2-O536^2)/(2*$I$5)),$D$9*((O536^2-O535^2)/(2*$I$5)))+($D$10*(ABS(I536)/90)*(MAX(O535^2,O536^2)/(2*$I$5))))-Q536,0))</f>
        <v/>
      </c>
      <c r="V536">
        <f>IF($D$20=0,1,IFERROR(IF(ROUND(S536,3)=1,1,IF(AND(ABS(U536)&lt;$D$19,S536&gt;1),1,0)),0))</f>
        <v/>
      </c>
      <c r="W536">
        <f>IF($D$20=0,IFERROR(W537,MAX($D$16,POWER((ABS(K536)^2)/($I$5*MAX(F536,0.1)^2),1/3))),IF(IFERROR(AG537,0)=0,IFERROR(W537,MAX($D$16,POWER((ABS(K536)^2)/($I$5*MAX(F536,0.1)^2),1/3))),IF(OR(IFERROR(W536,0)=0,IFERROR(AD537,0)&gt;1),MAX($D$16,POWER((ABS(K536)^2)/($I$5*MAX(F536,0.1)^2),1/3)),IF(IFERROR(AF536,0)&gt;0,MAX($D$16,IFERROR(W536,0)+((IFERROR(AF536,0))*$D$18*IF((IFERROR(AD536,0))&lt;1,1,-1))),IF(IFERROR(AF536,0)&lt;0,IF(ABS((MAX($D$16,POWER((ABS(K536)^2)/($I$5*MAX(F536,0.1)^2),1/3)))-IFERROR(W536,0))&gt;$D$19,MAX($D$16,IF((MAX($D$16,POWER((ABS(K536)^2)/($I$5*MAX(F536,0.1)^2),1/3)))&gt;IFERROR(W536,0),MIN((MAX($D$16,POWER((ABS(K536)^2)/($I$5*MAX(F536,0.1)^2),1/3))),IFERROR(W536,0)+(MIN(ABS(IFERROR(AF536,0))*$D$18,ABS((MAX($D$16,POWER((ABS(K536)^2)/($I$5*MAX(F536,0.1)^2),1/3)))-IFERROR(W536,0))))),MAX((MAX($D$16,POWER((ABS(K536)^2)/($I$5*MAX(F536,0.1)^2),1/3))),IFERROR(W536,0)-(MIN(ABS(IFERROR(AF536,0))*$D$18,ABS((MAX($D$16,POWER((ABS(K536)^2)/($I$5*MAX(F536,0.1)^2),1/3)))-IFERROR(W536,0))))))),MAX($D$16,POWER((ABS(K536)^2)/($I$5*MAX(F536,0.1)^2),1/3))),MAX($D$16,IFERROR(W536,0)))))))</f>
        <v/>
      </c>
      <c r="X536">
        <f>((F536)+(G536)*(W536))*(W536)</f>
        <v/>
      </c>
      <c r="Y536">
        <f>(((F536)+(G536)*(W536))*(W536))/MAX((F536)+2*(W536)*SQRT(1+(G536)^2),1E-6)</f>
        <v/>
      </c>
      <c r="Z536">
        <f>ABS(K536)/MAX(((F536)+(G536)*(W536))*(W536),1E-6)</f>
        <v/>
      </c>
      <c r="AA536">
        <f>E536+W536</f>
        <v/>
      </c>
      <c r="AB536">
        <f>AA536+((ABS(K536)/MAX(((F536)+(G536)*(W536))*(W536),1E-6))^2)/(2*$I$5)</f>
        <v/>
      </c>
      <c r="AC536">
        <f>((ABS(K536)*$D$6)/(MAX(((F536)+(G536)*(W536))*(W536),1E-6)*MAX(((((F536)+(G536)*(W536))*(W536))/MAX((F536)+2*(W536)*SQRT(1+(G536)^2),1E-6))^(2/3),1E-6)))^2</f>
        <v/>
      </c>
      <c r="AD536">
        <f>ABS(ABS(K536)/MAX(((F536)+(G536)*(W536))*(W536),1E-6))/SQRT($I$5*MAX((((F536)+(G536)*(W536))*(W536))/MAX((F536)+2*(G536)*(W536),1E-6),1E-6))</f>
        <v/>
      </c>
      <c r="AE536">
        <f>((F536)*(W536)^2)/2+(G536)*(W536)^3/3+(ABS(K536)^2)/($I$5*MAX(((F536)+(G536)*(W536))*(W536),1E-6))</f>
        <v/>
      </c>
      <c r="AF536">
        <f>IF($D$20=0,0,IFERROR(AB537+(((AC536+AC537)/2)*J537)+(IF(Z536&gt;Z537,$D$8*((Z536^2-Z537^2)/(2*$I$5)),$D$9*((Z537^2-Z536^2)/(2*$I$5)))+($D$10*(ABS(I537)/90)*(MAX(Z536^2,Z537^2)/(2*$I$5))))-AB536,0))</f>
        <v/>
      </c>
      <c r="AG536">
        <f>IF($D$20=0,1,IFERROR(IF(ROUND(AD536,3)=1,1,IF(AND(ABS(AF536)&lt;$D$19,AD536&lt;1),1,0)),0))</f>
        <v/>
      </c>
      <c r="AH536">
        <f>IFERROR(IF(V32="Supercritical",MAX($D$16,IFERROR(L536,MAX($D$16,POWER((ABS(K536)^2)/($I$5*MAX(F536,0.1)^2),1/3)))),IF(V32="Subcritical",MAX($D$16,IFERROR(W536,MAX($D$16,POWER((ABS(K536)^2)/($I$5*MAX(F536,0.1)^2),1/3)))),IF(AND(IFERROR(V536,0)=1,IFERROR(AG536,0)=1),IF(IFERROR(T536,-1E99)&gt;=IFERROR(AE536,-1E99),MAX($D$16,IFERROR(L536,MAX($D$16,POWER((ABS(K536)^2)/($I$5*MAX(F536,0.1)^2),1/3)))),MAX($D$16,IFERROR(W536,MAX($D$16,POWER((ABS(K536)^2)/($I$5*MAX(F536,0.1)^2),1/3))))),IF(IFERROR(V536,0)=1,MAX($D$16,IFERROR(L536,MAX($D$16,POWER((ABS(K536)^2)/($I$5*MAX(F536,0.1)^2),1/3)))),IF(IFERROR(AG536,0)=1,MAX($D$16,IFERROR(W536,MAX($D$16,POWER((ABS(K536)^2)/($I$5*MAX(F536,0.1)^2),1/3)))),MAX($D$16,POWER((ABS(K536)^2)/($I$5*MAX(F536,0.1)^2),1/3))))))),MAX($D$16,POWER((ABS(K536)^2)/($I$5*MAX(F536,0.1)^2),1/3)))</f>
        <v/>
      </c>
      <c r="AI536">
        <f>E536+AH536</f>
        <v/>
      </c>
      <c r="AJ536">
        <f>AI536+((ABS(K536)/MAX(((F536)+(G536)*(AH536))*(AH536),1E-6))^2)/(2*$I$5)</f>
        <v/>
      </c>
      <c r="AM536" t="n">
        <v>0</v>
      </c>
      <c r="AN536" t="n">
        <v>0</v>
      </c>
      <c r="AO536">
        <f>AM536+AN536</f>
        <v/>
      </c>
      <c r="AP536">
        <f>AP535+AO536</f>
        <v/>
      </c>
      <c r="AQ536">
        <f>ABS(ABS(K536)/MAX(((F536)+(G536)*(AH536))*(AH536),1E-6))/SQRT($I$5*MAX((((F536)+(G536)*(AH536))*(AH536))/MAX((F536)+2*(G536)*(AH536),1E-6),1E-6))</f>
        <v/>
      </c>
      <c r="AR536">
        <f>IF(AQ536&lt;1,"Subcritical","Supercritical")</f>
        <v/>
      </c>
      <c r="AS536">
        <f>((ABS(K536)*$D$6)/(MAX(((F536)+(G536)*(AH536))*(AH536),1E-6)*MAX(((((F536)+(G536)*(AH536))*(AH536))/MAX((F536)+2*(AH536)*SQRT(1+(G536)^2),1E-6))^(2/3),1E-6)))^2</f>
        <v/>
      </c>
    </row>
    <row r="537">
      <c r="A537" t="n">
        <v>388</v>
      </c>
      <c r="B537" t="n">
        <v>386.896</v>
      </c>
      <c r="C537" t="n">
        <v>616257.959</v>
      </c>
      <c r="D537" t="n">
        <v>3097576.219</v>
      </c>
      <c r="E537" t="n">
        <v>632.3685</v>
      </c>
      <c r="F537" t="n">
        <v>5.2</v>
      </c>
      <c r="G537" t="n">
        <v>0</v>
      </c>
      <c r="H537" t="inlineStr">
        <is>
          <t>Normal</t>
        </is>
      </c>
      <c r="I537" t="n">
        <v>0.027</v>
      </c>
      <c r="J537">
        <f>B537-B536</f>
        <v/>
      </c>
      <c r="K537">
        <f>MAX(0,K536-AO536)</f>
        <v/>
      </c>
      <c r="L537">
        <f>IF($D$20=0,IFERROR(L536,MAX($D$16,POWER((ABS(K537)^2)/($I$5*MAX(F537,0.1)^2),1/3))),IF(IFERROR(V536,0)=0,IFERROR(L536,MAX($D$16,POWER((ABS(K537)^2)/($I$5*MAX(F537,0.1)^2),1/3))),IF(OR(IFERROR(L537,0)=0,IFERROR(S536,0)&lt;1,IFERROR(S537,0)&lt;1),MAX($D$16,POWER((ABS(K537)^2)/($I$5*MAX(F537,0.1)^2),1/3)),IF(IFERROR(U537,0)&gt;0,MAX($D$16,IFERROR(L537,0)+((IFERROR(U537,0))*$D$18*IF((IFERROR(S537,0))&lt;1,1,-1))),IF(IFERROR(U537,0)&lt;0,IF(ABS((MAX($D$16,POWER((ABS(K537)^2)/($I$5*MAX(F537,0.1)^2),1/3)))-IFERROR(L537,0))&gt;$D$19,MAX($D$16,IF((MAX($D$16,POWER((ABS(K537)^2)/($I$5*MAX(F537,0.1)^2),1/3)))&gt;IFERROR(L537,0),MIN((MAX($D$16,POWER((ABS(K537)^2)/($I$5*MAX(F537,0.1)^2),1/3))),IFERROR(L537,0)+(MIN(ABS(IFERROR(U537,0))*$D$18,ABS((MAX($D$16,POWER((ABS(K537)^2)/($I$5*MAX(F537,0.1)^2),1/3)))-IFERROR(L537,0))))),MAX((MAX($D$16,POWER((ABS(K537)^2)/($I$5*MAX(F537,0.1)^2),1/3))),IFERROR(L537,0)-(MIN(ABS(IFERROR(U537,0))*$D$18,ABS((MAX($D$16,POWER((ABS(K537)^2)/($I$5*MAX(F537,0.1)^2),1/3)))-IFERROR(L537,0))))))),MAX($D$16,POWER((ABS(K537)^2)/($I$5*MAX(F537,0.1)^2),1/3))),MAX($D$16,IFERROR(L537,0)))))))</f>
        <v/>
      </c>
      <c r="M537">
        <f>((F537)+(G537)*(L537))*(L537)</f>
        <v/>
      </c>
      <c r="N537">
        <f>(((F537)+(G537)*(L537))*(L537))/MAX((F537)+2*(L537)*SQRT(1+(G537)^2),1E-6)</f>
        <v/>
      </c>
      <c r="O537">
        <f>ABS(K537)/MAX(((F537)+(G537)*(L537))*(L537),1E-6)</f>
        <v/>
      </c>
      <c r="P537">
        <f>E537+L537</f>
        <v/>
      </c>
      <c r="Q537">
        <f>P537+((ABS(K537)/MAX(((F537)+(G537)*(L537))*(L537),1E-6))^2)/(2*$I$5)</f>
        <v/>
      </c>
      <c r="R537">
        <f>((ABS(K537)*$D$6)/(MAX(((F537)+(G537)*(L537))*(L537),1E-6)*MAX(((((F537)+(G537)*(L537))*(L537))/MAX((F537)+2*(L537)*SQRT(1+(G537)^2),1E-6))^(2/3),1E-6)))^2</f>
        <v/>
      </c>
      <c r="S537">
        <f>ABS(ABS(K537)/MAX(((F537)+(G537)*(L537))*(L537),1E-6))/SQRT($I$5*MAX((((F537)+(G537)*(L537))*(L537))/MAX((F537)+2*(G537)*(L537),1E-6),1E-6))</f>
        <v/>
      </c>
      <c r="T537">
        <f>((F537)*(L537)^2)/2+(G537)*(L537)^3/3+(ABS(K537)^2)/($I$5*MAX(((F537)+(G537)*(L537))*(L537),1E-6))</f>
        <v/>
      </c>
      <c r="U537">
        <f>IF($D$20=0,0,IFERROR(Q536-(((R536+R537)/2)*J537)-(IF(O536&gt;O537,$D$8*((O536^2-O537^2)/(2*$I$5)),$D$9*((O537^2-O536^2)/(2*$I$5)))+($D$10*(ABS(I537)/90)*(MAX(O536^2,O537^2)/(2*$I$5))))-Q537,0))</f>
        <v/>
      </c>
      <c r="V537">
        <f>IF($D$20=0,1,IFERROR(IF(ROUND(S537,3)=1,1,IF(AND(ABS(U537)&lt;$D$19,S537&gt;1),1,0)),0))</f>
        <v/>
      </c>
      <c r="W537">
        <f>IF($D$20=0,IFERROR(W538,MAX($D$16,POWER((ABS(K537)^2)/($I$5*MAX(F537,0.1)^2),1/3))),IF(IFERROR(AG538,0)=0,IFERROR(W538,MAX($D$16,POWER((ABS(K537)^2)/($I$5*MAX(F537,0.1)^2),1/3))),IF(OR(IFERROR(W537,0)=0,IFERROR(AD538,0)&gt;1),MAX($D$16,POWER((ABS(K537)^2)/($I$5*MAX(F537,0.1)^2),1/3)),IF(IFERROR(AF537,0)&gt;0,MAX($D$16,IFERROR(W537,0)+((IFERROR(AF537,0))*$D$18*IF((IFERROR(AD537,0))&lt;1,1,-1))),IF(IFERROR(AF537,0)&lt;0,IF(ABS((MAX($D$16,POWER((ABS(K537)^2)/($I$5*MAX(F537,0.1)^2),1/3)))-IFERROR(W537,0))&gt;$D$19,MAX($D$16,IF((MAX($D$16,POWER((ABS(K537)^2)/($I$5*MAX(F537,0.1)^2),1/3)))&gt;IFERROR(W537,0),MIN((MAX($D$16,POWER((ABS(K537)^2)/($I$5*MAX(F537,0.1)^2),1/3))),IFERROR(W537,0)+(MIN(ABS(IFERROR(AF537,0))*$D$18,ABS((MAX($D$16,POWER((ABS(K537)^2)/($I$5*MAX(F537,0.1)^2),1/3)))-IFERROR(W537,0))))),MAX((MAX($D$16,POWER((ABS(K537)^2)/($I$5*MAX(F537,0.1)^2),1/3))),IFERROR(W537,0)-(MIN(ABS(IFERROR(AF537,0))*$D$18,ABS((MAX($D$16,POWER((ABS(K537)^2)/($I$5*MAX(F537,0.1)^2),1/3)))-IFERROR(W537,0))))))),MAX($D$16,POWER((ABS(K537)^2)/($I$5*MAX(F537,0.1)^2),1/3))),MAX($D$16,IFERROR(W537,0)))))))</f>
        <v/>
      </c>
      <c r="X537">
        <f>((F537)+(G537)*(W537))*(W537)</f>
        <v/>
      </c>
      <c r="Y537">
        <f>(((F537)+(G537)*(W537))*(W537))/MAX((F537)+2*(W537)*SQRT(1+(G537)^2),1E-6)</f>
        <v/>
      </c>
      <c r="Z537">
        <f>ABS(K537)/MAX(((F537)+(G537)*(W537))*(W537),1E-6)</f>
        <v/>
      </c>
      <c r="AA537">
        <f>E537+W537</f>
        <v/>
      </c>
      <c r="AB537">
        <f>AA537+((ABS(K537)/MAX(((F537)+(G537)*(W537))*(W537),1E-6))^2)/(2*$I$5)</f>
        <v/>
      </c>
      <c r="AC537">
        <f>((ABS(K537)*$D$6)/(MAX(((F537)+(G537)*(W537))*(W537),1E-6)*MAX(((((F537)+(G537)*(W537))*(W537))/MAX((F537)+2*(W537)*SQRT(1+(G537)^2),1E-6))^(2/3),1E-6)))^2</f>
        <v/>
      </c>
      <c r="AD537">
        <f>ABS(ABS(K537)/MAX(((F537)+(G537)*(W537))*(W537),1E-6))/SQRT($I$5*MAX((((F537)+(G537)*(W537))*(W537))/MAX((F537)+2*(G537)*(W537),1E-6),1E-6))</f>
        <v/>
      </c>
      <c r="AE537">
        <f>((F537)*(W537)^2)/2+(G537)*(W537)^3/3+(ABS(K537)^2)/($I$5*MAX(((F537)+(G537)*(W537))*(W537),1E-6))</f>
        <v/>
      </c>
      <c r="AF537">
        <f>IF($D$20=0,0,IFERROR(AB538+(((AC537+AC538)/2)*J538)+(IF(Z537&gt;Z538,$D$8*((Z537^2-Z538^2)/(2*$I$5)),$D$9*((Z538^2-Z537^2)/(2*$I$5)))+($D$10*(ABS(I538)/90)*(MAX(Z537^2,Z538^2)/(2*$I$5))))-AB537,0))</f>
        <v/>
      </c>
      <c r="AG537">
        <f>IF($D$20=0,1,IFERROR(IF(ROUND(AD537,3)=1,1,IF(AND(ABS(AF537)&lt;$D$19,AD537&lt;1),1,0)),0))</f>
        <v/>
      </c>
      <c r="AH537">
        <f>IFERROR(IF(V32="Supercritical",MAX($D$16,IFERROR(L537,MAX($D$16,POWER((ABS(K537)^2)/($I$5*MAX(F537,0.1)^2),1/3)))),IF(V32="Subcritical",MAX($D$16,IFERROR(W537,MAX($D$16,POWER((ABS(K537)^2)/($I$5*MAX(F537,0.1)^2),1/3)))),IF(AND(IFERROR(V537,0)=1,IFERROR(AG537,0)=1),IF(IFERROR(T537,-1E99)&gt;=IFERROR(AE537,-1E99),MAX($D$16,IFERROR(L537,MAX($D$16,POWER((ABS(K537)^2)/($I$5*MAX(F537,0.1)^2),1/3)))),MAX($D$16,IFERROR(W537,MAX($D$16,POWER((ABS(K537)^2)/($I$5*MAX(F537,0.1)^2),1/3))))),IF(IFERROR(V537,0)=1,MAX($D$16,IFERROR(L537,MAX($D$16,POWER((ABS(K537)^2)/($I$5*MAX(F537,0.1)^2),1/3)))),IF(IFERROR(AG537,0)=1,MAX($D$16,IFERROR(W537,MAX($D$16,POWER((ABS(K537)^2)/($I$5*MAX(F537,0.1)^2),1/3)))),MAX($D$16,POWER((ABS(K537)^2)/($I$5*MAX(F537,0.1)^2),1/3))))))),MAX($D$16,POWER((ABS(K537)^2)/($I$5*MAX(F537,0.1)^2),1/3)))</f>
        <v/>
      </c>
      <c r="AI537">
        <f>E537+AH537</f>
        <v/>
      </c>
      <c r="AJ537">
        <f>AI537+((ABS(K537)/MAX(((F537)+(G537)*(AH537))*(AH537),1E-6))^2)/(2*$I$5)</f>
        <v/>
      </c>
      <c r="AM537" t="n">
        <v>0</v>
      </c>
      <c r="AN537" t="n">
        <v>0</v>
      </c>
      <c r="AO537">
        <f>AM537+AN537</f>
        <v/>
      </c>
      <c r="AP537">
        <f>AP536+AO537</f>
        <v/>
      </c>
      <c r="AQ537">
        <f>ABS(ABS(K537)/MAX(((F537)+(G537)*(AH537))*(AH537),1E-6))/SQRT($I$5*MAX((((F537)+(G537)*(AH537))*(AH537))/MAX((F537)+2*(G537)*(AH537),1E-6),1E-6))</f>
        <v/>
      </c>
      <c r="AR537">
        <f>IF(AQ537&lt;1,"Subcritical","Supercritical")</f>
        <v/>
      </c>
      <c r="AS537">
        <f>((ABS(K537)*$D$6)/(MAX(((F537)+(G537)*(AH537))*(AH537),1E-6)*MAX(((((F537)+(G537)*(AH537))*(AH537))/MAX((F537)+2*(AH537)*SQRT(1+(G537)^2),1E-6))^(2/3),1E-6)))^2</f>
        <v/>
      </c>
    </row>
    <row r="538">
      <c r="A538" t="n">
        <v>389</v>
      </c>
      <c r="B538" t="n">
        <v>387.895</v>
      </c>
      <c r="C538" t="n">
        <v>616257.485</v>
      </c>
      <c r="D538" t="n">
        <v>3097575.339</v>
      </c>
      <c r="E538" t="n">
        <v>632.3680000000001</v>
      </c>
      <c r="F538" t="n">
        <v>5.2</v>
      </c>
      <c r="G538" t="n">
        <v>0</v>
      </c>
      <c r="H538" t="inlineStr">
        <is>
          <t>Normal</t>
        </is>
      </c>
      <c r="I538" t="n">
        <v>0</v>
      </c>
      <c r="J538">
        <f>B538-B537</f>
        <v/>
      </c>
      <c r="K538">
        <f>MAX(0,K537-AO537)</f>
        <v/>
      </c>
      <c r="L538">
        <f>IF($D$20=0,IFERROR(L537,MAX($D$16,POWER((ABS(K538)^2)/($I$5*MAX(F538,0.1)^2),1/3))),IF(IFERROR(V537,0)=0,IFERROR(L537,MAX($D$16,POWER((ABS(K538)^2)/($I$5*MAX(F538,0.1)^2),1/3))),IF(OR(IFERROR(L538,0)=0,IFERROR(S537,0)&lt;1,IFERROR(S538,0)&lt;1),MAX($D$16,POWER((ABS(K538)^2)/($I$5*MAX(F538,0.1)^2),1/3)),IF(IFERROR(U538,0)&gt;0,MAX($D$16,IFERROR(L538,0)+((IFERROR(U538,0))*$D$18*IF((IFERROR(S538,0))&lt;1,1,-1))),IF(IFERROR(U538,0)&lt;0,IF(ABS((MAX($D$16,POWER((ABS(K538)^2)/($I$5*MAX(F538,0.1)^2),1/3)))-IFERROR(L538,0))&gt;$D$19,MAX($D$16,IF((MAX($D$16,POWER((ABS(K538)^2)/($I$5*MAX(F538,0.1)^2),1/3)))&gt;IFERROR(L538,0),MIN((MAX($D$16,POWER((ABS(K538)^2)/($I$5*MAX(F538,0.1)^2),1/3))),IFERROR(L538,0)+(MIN(ABS(IFERROR(U538,0))*$D$18,ABS((MAX($D$16,POWER((ABS(K538)^2)/($I$5*MAX(F538,0.1)^2),1/3)))-IFERROR(L538,0))))),MAX((MAX($D$16,POWER((ABS(K538)^2)/($I$5*MAX(F538,0.1)^2),1/3))),IFERROR(L538,0)-(MIN(ABS(IFERROR(U538,0))*$D$18,ABS((MAX($D$16,POWER((ABS(K538)^2)/($I$5*MAX(F538,0.1)^2),1/3)))-IFERROR(L538,0))))))),MAX($D$16,POWER((ABS(K538)^2)/($I$5*MAX(F538,0.1)^2),1/3))),MAX($D$16,IFERROR(L538,0)))))))</f>
        <v/>
      </c>
      <c r="M538">
        <f>((F538)+(G538)*(L538))*(L538)</f>
        <v/>
      </c>
      <c r="N538">
        <f>(((F538)+(G538)*(L538))*(L538))/MAX((F538)+2*(L538)*SQRT(1+(G538)^2),1E-6)</f>
        <v/>
      </c>
      <c r="O538">
        <f>ABS(K538)/MAX(((F538)+(G538)*(L538))*(L538),1E-6)</f>
        <v/>
      </c>
      <c r="P538">
        <f>E538+L538</f>
        <v/>
      </c>
      <c r="Q538">
        <f>P538+((ABS(K538)/MAX(((F538)+(G538)*(L538))*(L538),1E-6))^2)/(2*$I$5)</f>
        <v/>
      </c>
      <c r="R538">
        <f>((ABS(K538)*$D$6)/(MAX(((F538)+(G538)*(L538))*(L538),1E-6)*MAX(((((F538)+(G538)*(L538))*(L538))/MAX((F538)+2*(L538)*SQRT(1+(G538)^2),1E-6))^(2/3),1E-6)))^2</f>
        <v/>
      </c>
      <c r="S538">
        <f>ABS(ABS(K538)/MAX(((F538)+(G538)*(L538))*(L538),1E-6))/SQRT($I$5*MAX((((F538)+(G538)*(L538))*(L538))/MAX((F538)+2*(G538)*(L538),1E-6),1E-6))</f>
        <v/>
      </c>
      <c r="T538">
        <f>((F538)*(L538)^2)/2+(G538)*(L538)^3/3+(ABS(K538)^2)/($I$5*MAX(((F538)+(G538)*(L538))*(L538),1E-6))</f>
        <v/>
      </c>
      <c r="U538">
        <f>IF($D$20=0,0,IFERROR(Q537-(((R537+R538)/2)*J538)-(IF(O537&gt;O538,$D$8*((O537^2-O538^2)/(2*$I$5)),$D$9*((O538^2-O537^2)/(2*$I$5)))+($D$10*(ABS(I538)/90)*(MAX(O537^2,O538^2)/(2*$I$5))))-Q538,0))</f>
        <v/>
      </c>
      <c r="V538">
        <f>IF($D$20=0,1,IFERROR(IF(ROUND(S538,3)=1,1,IF(AND(ABS(U538)&lt;$D$19,S538&gt;1),1,0)),0))</f>
        <v/>
      </c>
      <c r="W538">
        <f>IF($D$20=0,IFERROR(W539,MAX($D$16,POWER((ABS(K538)^2)/($I$5*MAX(F538,0.1)^2),1/3))),IF(IFERROR(AG539,0)=0,IFERROR(W539,MAX($D$16,POWER((ABS(K538)^2)/($I$5*MAX(F538,0.1)^2),1/3))),IF(OR(IFERROR(W538,0)=0,IFERROR(AD539,0)&gt;1),MAX($D$16,POWER((ABS(K538)^2)/($I$5*MAX(F538,0.1)^2),1/3)),IF(IFERROR(AF538,0)&gt;0,MAX($D$16,IFERROR(W538,0)+((IFERROR(AF538,0))*$D$18*IF((IFERROR(AD538,0))&lt;1,1,-1))),IF(IFERROR(AF538,0)&lt;0,IF(ABS((MAX($D$16,POWER((ABS(K538)^2)/($I$5*MAX(F538,0.1)^2),1/3)))-IFERROR(W538,0))&gt;$D$19,MAX($D$16,IF((MAX($D$16,POWER((ABS(K538)^2)/($I$5*MAX(F538,0.1)^2),1/3)))&gt;IFERROR(W538,0),MIN((MAX($D$16,POWER((ABS(K538)^2)/($I$5*MAX(F538,0.1)^2),1/3))),IFERROR(W538,0)+(MIN(ABS(IFERROR(AF538,0))*$D$18,ABS((MAX($D$16,POWER((ABS(K538)^2)/($I$5*MAX(F538,0.1)^2),1/3)))-IFERROR(W538,0))))),MAX((MAX($D$16,POWER((ABS(K538)^2)/($I$5*MAX(F538,0.1)^2),1/3))),IFERROR(W538,0)-(MIN(ABS(IFERROR(AF538,0))*$D$18,ABS((MAX($D$16,POWER((ABS(K538)^2)/($I$5*MAX(F538,0.1)^2),1/3)))-IFERROR(W538,0))))))),MAX($D$16,POWER((ABS(K538)^2)/($I$5*MAX(F538,0.1)^2),1/3))),MAX($D$16,IFERROR(W538,0)))))))</f>
        <v/>
      </c>
      <c r="X538">
        <f>((F538)+(G538)*(W538))*(W538)</f>
        <v/>
      </c>
      <c r="Y538">
        <f>(((F538)+(G538)*(W538))*(W538))/MAX((F538)+2*(W538)*SQRT(1+(G538)^2),1E-6)</f>
        <v/>
      </c>
      <c r="Z538">
        <f>ABS(K538)/MAX(((F538)+(G538)*(W538))*(W538),1E-6)</f>
        <v/>
      </c>
      <c r="AA538">
        <f>E538+W538</f>
        <v/>
      </c>
      <c r="AB538">
        <f>AA538+((ABS(K538)/MAX(((F538)+(G538)*(W538))*(W538),1E-6))^2)/(2*$I$5)</f>
        <v/>
      </c>
      <c r="AC538">
        <f>((ABS(K538)*$D$6)/(MAX(((F538)+(G538)*(W538))*(W538),1E-6)*MAX(((((F538)+(G538)*(W538))*(W538))/MAX((F538)+2*(W538)*SQRT(1+(G538)^2),1E-6))^(2/3),1E-6)))^2</f>
        <v/>
      </c>
      <c r="AD538">
        <f>ABS(ABS(K538)/MAX(((F538)+(G538)*(W538))*(W538),1E-6))/SQRT($I$5*MAX((((F538)+(G538)*(W538))*(W538))/MAX((F538)+2*(G538)*(W538),1E-6),1E-6))</f>
        <v/>
      </c>
      <c r="AE538">
        <f>((F538)*(W538)^2)/2+(G538)*(W538)^3/3+(ABS(K538)^2)/($I$5*MAX(((F538)+(G538)*(W538))*(W538),1E-6))</f>
        <v/>
      </c>
      <c r="AF538">
        <f>IF($D$20=0,0,IFERROR(AB539+(((AC538+AC539)/2)*J539)+(IF(Z538&gt;Z539,$D$8*((Z538^2-Z539^2)/(2*$I$5)),$D$9*((Z539^2-Z538^2)/(2*$I$5)))+($D$10*(ABS(I539)/90)*(MAX(Z538^2,Z539^2)/(2*$I$5))))-AB538,0))</f>
        <v/>
      </c>
      <c r="AG538">
        <f>IF($D$20=0,1,IFERROR(IF(ROUND(AD538,3)=1,1,IF(AND(ABS(AF538)&lt;$D$19,AD538&lt;1),1,0)),0))</f>
        <v/>
      </c>
      <c r="AH538">
        <f>IFERROR(IF(V32="Supercritical",MAX($D$16,IFERROR(L538,MAX($D$16,POWER((ABS(K538)^2)/($I$5*MAX(F538,0.1)^2),1/3)))),IF(V32="Subcritical",MAX($D$16,IFERROR(W538,MAX($D$16,POWER((ABS(K538)^2)/($I$5*MAX(F538,0.1)^2),1/3)))),IF(AND(IFERROR(V538,0)=1,IFERROR(AG538,0)=1),IF(IFERROR(T538,-1E99)&gt;=IFERROR(AE538,-1E99),MAX($D$16,IFERROR(L538,MAX($D$16,POWER((ABS(K538)^2)/($I$5*MAX(F538,0.1)^2),1/3)))),MAX($D$16,IFERROR(W538,MAX($D$16,POWER((ABS(K538)^2)/($I$5*MAX(F538,0.1)^2),1/3))))),IF(IFERROR(V538,0)=1,MAX($D$16,IFERROR(L538,MAX($D$16,POWER((ABS(K538)^2)/($I$5*MAX(F538,0.1)^2),1/3)))),IF(IFERROR(AG538,0)=1,MAX($D$16,IFERROR(W538,MAX($D$16,POWER((ABS(K538)^2)/($I$5*MAX(F538,0.1)^2),1/3)))),MAX($D$16,POWER((ABS(K538)^2)/($I$5*MAX(F538,0.1)^2),1/3))))))),MAX($D$16,POWER((ABS(K538)^2)/($I$5*MAX(F538,0.1)^2),1/3)))</f>
        <v/>
      </c>
      <c r="AI538">
        <f>E538+AH538</f>
        <v/>
      </c>
      <c r="AJ538">
        <f>AI538+((ABS(K538)/MAX(((F538)+(G538)*(AH538))*(AH538),1E-6))^2)/(2*$I$5)</f>
        <v/>
      </c>
      <c r="AM538" t="n">
        <v>0</v>
      </c>
      <c r="AN538" t="n">
        <v>0</v>
      </c>
      <c r="AO538">
        <f>AM538+AN538</f>
        <v/>
      </c>
      <c r="AP538">
        <f>AP537+AO538</f>
        <v/>
      </c>
      <c r="AQ538">
        <f>ABS(ABS(K538)/MAX(((F538)+(G538)*(AH538))*(AH538),1E-6))/SQRT($I$5*MAX((((F538)+(G538)*(AH538))*(AH538))/MAX((F538)+2*(G538)*(AH538),1E-6),1E-6))</f>
        <v/>
      </c>
      <c r="AR538">
        <f>IF(AQ538&lt;1,"Subcritical","Supercritical")</f>
        <v/>
      </c>
      <c r="AS538">
        <f>((ABS(K538)*$D$6)/(MAX(((F538)+(G538)*(AH538))*(AH538),1E-6)*MAX(((((F538)+(G538)*(AH538))*(AH538))/MAX((F538)+2*(AH538)*SQRT(1+(G538)^2),1E-6))^(2/3),1E-6)))^2</f>
        <v/>
      </c>
    </row>
    <row r="539">
      <c r="A539" t="n">
        <v>390</v>
      </c>
      <c r="B539" t="n">
        <v>388.895</v>
      </c>
      <c r="C539" t="n">
        <v>616257.0110000001</v>
      </c>
      <c r="D539" t="n">
        <v>3097574.459</v>
      </c>
      <c r="E539" t="n">
        <v>632.3674999999999</v>
      </c>
      <c r="F539" t="n">
        <v>5.2</v>
      </c>
      <c r="G539" t="n">
        <v>0</v>
      </c>
      <c r="H539" t="inlineStr">
        <is>
          <t>Normal</t>
        </is>
      </c>
      <c r="I539" t="n">
        <v>0.027</v>
      </c>
      <c r="J539">
        <f>B539-B538</f>
        <v/>
      </c>
      <c r="K539">
        <f>MAX(0,K538-AO538)</f>
        <v/>
      </c>
      <c r="L539">
        <f>IF($D$20=0,IFERROR(L538,MAX($D$16,POWER((ABS(K539)^2)/($I$5*MAX(F539,0.1)^2),1/3))),IF(IFERROR(V538,0)=0,IFERROR(L538,MAX($D$16,POWER((ABS(K539)^2)/($I$5*MAX(F539,0.1)^2),1/3))),IF(OR(IFERROR(L539,0)=0,IFERROR(S538,0)&lt;1,IFERROR(S539,0)&lt;1),MAX($D$16,POWER((ABS(K539)^2)/($I$5*MAX(F539,0.1)^2),1/3)),IF(IFERROR(U539,0)&gt;0,MAX($D$16,IFERROR(L539,0)+((IFERROR(U539,0))*$D$18*IF((IFERROR(S539,0))&lt;1,1,-1))),IF(IFERROR(U539,0)&lt;0,IF(ABS((MAX($D$16,POWER((ABS(K539)^2)/($I$5*MAX(F539,0.1)^2),1/3)))-IFERROR(L539,0))&gt;$D$19,MAX($D$16,IF((MAX($D$16,POWER((ABS(K539)^2)/($I$5*MAX(F539,0.1)^2),1/3)))&gt;IFERROR(L539,0),MIN((MAX($D$16,POWER((ABS(K539)^2)/($I$5*MAX(F539,0.1)^2),1/3))),IFERROR(L539,0)+(MIN(ABS(IFERROR(U539,0))*$D$18,ABS((MAX($D$16,POWER((ABS(K539)^2)/($I$5*MAX(F539,0.1)^2),1/3)))-IFERROR(L539,0))))),MAX((MAX($D$16,POWER((ABS(K539)^2)/($I$5*MAX(F539,0.1)^2),1/3))),IFERROR(L539,0)-(MIN(ABS(IFERROR(U539,0))*$D$18,ABS((MAX($D$16,POWER((ABS(K539)^2)/($I$5*MAX(F539,0.1)^2),1/3)))-IFERROR(L539,0))))))),MAX($D$16,POWER((ABS(K539)^2)/($I$5*MAX(F539,0.1)^2),1/3))),MAX($D$16,IFERROR(L539,0)))))))</f>
        <v/>
      </c>
      <c r="M539">
        <f>((F539)+(G539)*(L539))*(L539)</f>
        <v/>
      </c>
      <c r="N539">
        <f>(((F539)+(G539)*(L539))*(L539))/MAX((F539)+2*(L539)*SQRT(1+(G539)^2),1E-6)</f>
        <v/>
      </c>
      <c r="O539">
        <f>ABS(K539)/MAX(((F539)+(G539)*(L539))*(L539),1E-6)</f>
        <v/>
      </c>
      <c r="P539">
        <f>E539+L539</f>
        <v/>
      </c>
      <c r="Q539">
        <f>P539+((ABS(K539)/MAX(((F539)+(G539)*(L539))*(L539),1E-6))^2)/(2*$I$5)</f>
        <v/>
      </c>
      <c r="R539">
        <f>((ABS(K539)*$D$6)/(MAX(((F539)+(G539)*(L539))*(L539),1E-6)*MAX(((((F539)+(G539)*(L539))*(L539))/MAX((F539)+2*(L539)*SQRT(1+(G539)^2),1E-6))^(2/3),1E-6)))^2</f>
        <v/>
      </c>
      <c r="S539">
        <f>ABS(ABS(K539)/MAX(((F539)+(G539)*(L539))*(L539),1E-6))/SQRT($I$5*MAX((((F539)+(G539)*(L539))*(L539))/MAX((F539)+2*(G539)*(L539),1E-6),1E-6))</f>
        <v/>
      </c>
      <c r="T539">
        <f>((F539)*(L539)^2)/2+(G539)*(L539)^3/3+(ABS(K539)^2)/($I$5*MAX(((F539)+(G539)*(L539))*(L539),1E-6))</f>
        <v/>
      </c>
      <c r="U539">
        <f>IF($D$20=0,0,IFERROR(Q538-(((R538+R539)/2)*J539)-(IF(O538&gt;O539,$D$8*((O538^2-O539^2)/(2*$I$5)),$D$9*((O539^2-O538^2)/(2*$I$5)))+($D$10*(ABS(I539)/90)*(MAX(O538^2,O539^2)/(2*$I$5))))-Q539,0))</f>
        <v/>
      </c>
      <c r="V539">
        <f>IF($D$20=0,1,IFERROR(IF(ROUND(S539,3)=1,1,IF(AND(ABS(U539)&lt;$D$19,S539&gt;1),1,0)),0))</f>
        <v/>
      </c>
      <c r="W539">
        <f>IF($D$20=0,IFERROR(W540,MAX($D$16,POWER((ABS(K539)^2)/($I$5*MAX(F539,0.1)^2),1/3))),IF(IFERROR(AG540,0)=0,IFERROR(W540,MAX($D$16,POWER((ABS(K539)^2)/($I$5*MAX(F539,0.1)^2),1/3))),IF(OR(IFERROR(W539,0)=0,IFERROR(AD540,0)&gt;1),MAX($D$16,POWER((ABS(K539)^2)/($I$5*MAX(F539,0.1)^2),1/3)),IF(IFERROR(AF539,0)&gt;0,MAX($D$16,IFERROR(W539,0)+((IFERROR(AF539,0))*$D$18*IF((IFERROR(AD539,0))&lt;1,1,-1))),IF(IFERROR(AF539,0)&lt;0,IF(ABS((MAX($D$16,POWER((ABS(K539)^2)/($I$5*MAX(F539,0.1)^2),1/3)))-IFERROR(W539,0))&gt;$D$19,MAX($D$16,IF((MAX($D$16,POWER((ABS(K539)^2)/($I$5*MAX(F539,0.1)^2),1/3)))&gt;IFERROR(W539,0),MIN((MAX($D$16,POWER((ABS(K539)^2)/($I$5*MAX(F539,0.1)^2),1/3))),IFERROR(W539,0)+(MIN(ABS(IFERROR(AF539,0))*$D$18,ABS((MAX($D$16,POWER((ABS(K539)^2)/($I$5*MAX(F539,0.1)^2),1/3)))-IFERROR(W539,0))))),MAX((MAX($D$16,POWER((ABS(K539)^2)/($I$5*MAX(F539,0.1)^2),1/3))),IFERROR(W539,0)-(MIN(ABS(IFERROR(AF539,0))*$D$18,ABS((MAX($D$16,POWER((ABS(K539)^2)/($I$5*MAX(F539,0.1)^2),1/3)))-IFERROR(W539,0))))))),MAX($D$16,POWER((ABS(K539)^2)/($I$5*MAX(F539,0.1)^2),1/3))),MAX($D$16,IFERROR(W539,0)))))))</f>
        <v/>
      </c>
      <c r="X539">
        <f>((F539)+(G539)*(W539))*(W539)</f>
        <v/>
      </c>
      <c r="Y539">
        <f>(((F539)+(G539)*(W539))*(W539))/MAX((F539)+2*(W539)*SQRT(1+(G539)^2),1E-6)</f>
        <v/>
      </c>
      <c r="Z539">
        <f>ABS(K539)/MAX(((F539)+(G539)*(W539))*(W539),1E-6)</f>
        <v/>
      </c>
      <c r="AA539">
        <f>E539+W539</f>
        <v/>
      </c>
      <c r="AB539">
        <f>AA539+((ABS(K539)/MAX(((F539)+(G539)*(W539))*(W539),1E-6))^2)/(2*$I$5)</f>
        <v/>
      </c>
      <c r="AC539">
        <f>((ABS(K539)*$D$6)/(MAX(((F539)+(G539)*(W539))*(W539),1E-6)*MAX(((((F539)+(G539)*(W539))*(W539))/MAX((F539)+2*(W539)*SQRT(1+(G539)^2),1E-6))^(2/3),1E-6)))^2</f>
        <v/>
      </c>
      <c r="AD539">
        <f>ABS(ABS(K539)/MAX(((F539)+(G539)*(W539))*(W539),1E-6))/SQRT($I$5*MAX((((F539)+(G539)*(W539))*(W539))/MAX((F539)+2*(G539)*(W539),1E-6),1E-6))</f>
        <v/>
      </c>
      <c r="AE539">
        <f>((F539)*(W539)^2)/2+(G539)*(W539)^3/3+(ABS(K539)^2)/($I$5*MAX(((F539)+(G539)*(W539))*(W539),1E-6))</f>
        <v/>
      </c>
      <c r="AF539">
        <f>IF($D$20=0,0,IFERROR(AB540+(((AC539+AC540)/2)*J540)+(IF(Z539&gt;Z540,$D$8*((Z539^2-Z540^2)/(2*$I$5)),$D$9*((Z540^2-Z539^2)/(2*$I$5)))+($D$10*(ABS(I540)/90)*(MAX(Z539^2,Z540^2)/(2*$I$5))))-AB539,0))</f>
        <v/>
      </c>
      <c r="AG539">
        <f>IF($D$20=0,1,IFERROR(IF(ROUND(AD539,3)=1,1,IF(AND(ABS(AF539)&lt;$D$19,AD539&lt;1),1,0)),0))</f>
        <v/>
      </c>
      <c r="AH539">
        <f>IFERROR(IF(V32="Supercritical",MAX($D$16,IFERROR(L539,MAX($D$16,POWER((ABS(K539)^2)/($I$5*MAX(F539,0.1)^2),1/3)))),IF(V32="Subcritical",MAX($D$16,IFERROR(W539,MAX($D$16,POWER((ABS(K539)^2)/($I$5*MAX(F539,0.1)^2),1/3)))),IF(AND(IFERROR(V539,0)=1,IFERROR(AG539,0)=1),IF(IFERROR(T539,-1E99)&gt;=IFERROR(AE539,-1E99),MAX($D$16,IFERROR(L539,MAX($D$16,POWER((ABS(K539)^2)/($I$5*MAX(F539,0.1)^2),1/3)))),MAX($D$16,IFERROR(W539,MAX($D$16,POWER((ABS(K539)^2)/($I$5*MAX(F539,0.1)^2),1/3))))),IF(IFERROR(V539,0)=1,MAX($D$16,IFERROR(L539,MAX($D$16,POWER((ABS(K539)^2)/($I$5*MAX(F539,0.1)^2),1/3)))),IF(IFERROR(AG539,0)=1,MAX($D$16,IFERROR(W539,MAX($D$16,POWER((ABS(K539)^2)/($I$5*MAX(F539,0.1)^2),1/3)))),MAX($D$16,POWER((ABS(K539)^2)/($I$5*MAX(F539,0.1)^2),1/3))))))),MAX($D$16,POWER((ABS(K539)^2)/($I$5*MAX(F539,0.1)^2),1/3)))</f>
        <v/>
      </c>
      <c r="AI539">
        <f>E539+AH539</f>
        <v/>
      </c>
      <c r="AJ539">
        <f>AI539+((ABS(K539)/MAX(((F539)+(G539)*(AH539))*(AH539),1E-6))^2)/(2*$I$5)</f>
        <v/>
      </c>
      <c r="AM539" t="n">
        <v>0</v>
      </c>
      <c r="AN539" t="n">
        <v>0</v>
      </c>
      <c r="AO539">
        <f>AM539+AN539</f>
        <v/>
      </c>
      <c r="AP539">
        <f>AP538+AO539</f>
        <v/>
      </c>
      <c r="AQ539">
        <f>ABS(ABS(K539)/MAX(((F539)+(G539)*(AH539))*(AH539),1E-6))/SQRT($I$5*MAX((((F539)+(G539)*(AH539))*(AH539))/MAX((F539)+2*(G539)*(AH539),1E-6),1E-6))</f>
        <v/>
      </c>
      <c r="AR539">
        <f>IF(AQ539&lt;1,"Subcritical","Supercritical")</f>
        <v/>
      </c>
      <c r="AS539">
        <f>((ABS(K539)*$D$6)/(MAX(((F539)+(G539)*(AH539))*(AH539),1E-6)*MAX(((((F539)+(G539)*(AH539))*(AH539))/MAX((F539)+2*(AH539)*SQRT(1+(G539)^2),1E-6))^(2/3),1E-6)))^2</f>
        <v/>
      </c>
    </row>
    <row r="540">
      <c r="A540" t="n">
        <v>391</v>
      </c>
      <c r="B540" t="n">
        <v>389.895</v>
      </c>
      <c r="C540" t="n">
        <v>616256.537</v>
      </c>
      <c r="D540" t="n">
        <v>3097573.578</v>
      </c>
      <c r="E540" t="n">
        <v>632.367</v>
      </c>
      <c r="F540" t="n">
        <v>5.2</v>
      </c>
      <c r="G540" t="n">
        <v>0</v>
      </c>
      <c r="H540" t="inlineStr">
        <is>
          <t>Normal</t>
        </is>
      </c>
      <c r="I540" t="n">
        <v>0.078</v>
      </c>
      <c r="J540">
        <f>B540-B539</f>
        <v/>
      </c>
      <c r="K540">
        <f>MAX(0,K539-AO539)</f>
        <v/>
      </c>
      <c r="L540">
        <f>IF($D$20=0,IFERROR(L539,MAX($D$16,POWER((ABS(K540)^2)/($I$5*MAX(F540,0.1)^2),1/3))),IF(IFERROR(V539,0)=0,IFERROR(L539,MAX($D$16,POWER((ABS(K540)^2)/($I$5*MAX(F540,0.1)^2),1/3))),IF(OR(IFERROR(L540,0)=0,IFERROR(S539,0)&lt;1,IFERROR(S540,0)&lt;1),MAX($D$16,POWER((ABS(K540)^2)/($I$5*MAX(F540,0.1)^2),1/3)),IF(IFERROR(U540,0)&gt;0,MAX($D$16,IFERROR(L540,0)+((IFERROR(U540,0))*$D$18*IF((IFERROR(S540,0))&lt;1,1,-1))),IF(IFERROR(U540,0)&lt;0,IF(ABS((MAX($D$16,POWER((ABS(K540)^2)/($I$5*MAX(F540,0.1)^2),1/3)))-IFERROR(L540,0))&gt;$D$19,MAX($D$16,IF((MAX($D$16,POWER((ABS(K540)^2)/($I$5*MAX(F540,0.1)^2),1/3)))&gt;IFERROR(L540,0),MIN((MAX($D$16,POWER((ABS(K540)^2)/($I$5*MAX(F540,0.1)^2),1/3))),IFERROR(L540,0)+(MIN(ABS(IFERROR(U540,0))*$D$18,ABS((MAX($D$16,POWER((ABS(K540)^2)/($I$5*MAX(F540,0.1)^2),1/3)))-IFERROR(L540,0))))),MAX((MAX($D$16,POWER((ABS(K540)^2)/($I$5*MAX(F540,0.1)^2),1/3))),IFERROR(L540,0)-(MIN(ABS(IFERROR(U540,0))*$D$18,ABS((MAX($D$16,POWER((ABS(K540)^2)/($I$5*MAX(F540,0.1)^2),1/3)))-IFERROR(L540,0))))))),MAX($D$16,POWER((ABS(K540)^2)/($I$5*MAX(F540,0.1)^2),1/3))),MAX($D$16,IFERROR(L540,0)))))))</f>
        <v/>
      </c>
      <c r="M540">
        <f>((F540)+(G540)*(L540))*(L540)</f>
        <v/>
      </c>
      <c r="N540">
        <f>(((F540)+(G540)*(L540))*(L540))/MAX((F540)+2*(L540)*SQRT(1+(G540)^2),1E-6)</f>
        <v/>
      </c>
      <c r="O540">
        <f>ABS(K540)/MAX(((F540)+(G540)*(L540))*(L540),1E-6)</f>
        <v/>
      </c>
      <c r="P540">
        <f>E540+L540</f>
        <v/>
      </c>
      <c r="Q540">
        <f>P540+((ABS(K540)/MAX(((F540)+(G540)*(L540))*(L540),1E-6))^2)/(2*$I$5)</f>
        <v/>
      </c>
      <c r="R540">
        <f>((ABS(K540)*$D$6)/(MAX(((F540)+(G540)*(L540))*(L540),1E-6)*MAX(((((F540)+(G540)*(L540))*(L540))/MAX((F540)+2*(L540)*SQRT(1+(G540)^2),1E-6))^(2/3),1E-6)))^2</f>
        <v/>
      </c>
      <c r="S540">
        <f>ABS(ABS(K540)/MAX(((F540)+(G540)*(L540))*(L540),1E-6))/SQRT($I$5*MAX((((F540)+(G540)*(L540))*(L540))/MAX((F540)+2*(G540)*(L540),1E-6),1E-6))</f>
        <v/>
      </c>
      <c r="T540">
        <f>((F540)*(L540)^2)/2+(G540)*(L540)^3/3+(ABS(K540)^2)/($I$5*MAX(((F540)+(G540)*(L540))*(L540),1E-6))</f>
        <v/>
      </c>
      <c r="U540">
        <f>IF($D$20=0,0,IFERROR(Q539-(((R539+R540)/2)*J540)-(IF(O539&gt;O540,$D$8*((O539^2-O540^2)/(2*$I$5)),$D$9*((O540^2-O539^2)/(2*$I$5)))+($D$10*(ABS(I540)/90)*(MAX(O539^2,O540^2)/(2*$I$5))))-Q540,0))</f>
        <v/>
      </c>
      <c r="V540">
        <f>IF($D$20=0,1,IFERROR(IF(ROUND(S540,3)=1,1,IF(AND(ABS(U540)&lt;$D$19,S540&gt;1),1,0)),0))</f>
        <v/>
      </c>
      <c r="W540">
        <f>IF($D$20=0,IFERROR(W541,MAX($D$16,POWER((ABS(K540)^2)/($I$5*MAX(F540,0.1)^2),1/3))),IF(IFERROR(AG541,0)=0,IFERROR(W541,MAX($D$16,POWER((ABS(K540)^2)/($I$5*MAX(F540,0.1)^2),1/3))),IF(OR(IFERROR(W540,0)=0,IFERROR(AD541,0)&gt;1),MAX($D$16,POWER((ABS(K540)^2)/($I$5*MAX(F540,0.1)^2),1/3)),IF(IFERROR(AF540,0)&gt;0,MAX($D$16,IFERROR(W540,0)+((IFERROR(AF540,0))*$D$18*IF((IFERROR(AD540,0))&lt;1,1,-1))),IF(IFERROR(AF540,0)&lt;0,IF(ABS((MAX($D$16,POWER((ABS(K540)^2)/($I$5*MAX(F540,0.1)^2),1/3)))-IFERROR(W540,0))&gt;$D$19,MAX($D$16,IF((MAX($D$16,POWER((ABS(K540)^2)/($I$5*MAX(F540,0.1)^2),1/3)))&gt;IFERROR(W540,0),MIN((MAX($D$16,POWER((ABS(K540)^2)/($I$5*MAX(F540,0.1)^2),1/3))),IFERROR(W540,0)+(MIN(ABS(IFERROR(AF540,0))*$D$18,ABS((MAX($D$16,POWER((ABS(K540)^2)/($I$5*MAX(F540,0.1)^2),1/3)))-IFERROR(W540,0))))),MAX((MAX($D$16,POWER((ABS(K540)^2)/($I$5*MAX(F540,0.1)^2),1/3))),IFERROR(W540,0)-(MIN(ABS(IFERROR(AF540,0))*$D$18,ABS((MAX($D$16,POWER((ABS(K540)^2)/($I$5*MAX(F540,0.1)^2),1/3)))-IFERROR(W540,0))))))),MAX($D$16,POWER((ABS(K540)^2)/($I$5*MAX(F540,0.1)^2),1/3))),MAX($D$16,IFERROR(W540,0)))))))</f>
        <v/>
      </c>
      <c r="X540">
        <f>((F540)+(G540)*(W540))*(W540)</f>
        <v/>
      </c>
      <c r="Y540">
        <f>(((F540)+(G540)*(W540))*(W540))/MAX((F540)+2*(W540)*SQRT(1+(G540)^2),1E-6)</f>
        <v/>
      </c>
      <c r="Z540">
        <f>ABS(K540)/MAX(((F540)+(G540)*(W540))*(W540),1E-6)</f>
        <v/>
      </c>
      <c r="AA540">
        <f>E540+W540</f>
        <v/>
      </c>
      <c r="AB540">
        <f>AA540+((ABS(K540)/MAX(((F540)+(G540)*(W540))*(W540),1E-6))^2)/(2*$I$5)</f>
        <v/>
      </c>
      <c r="AC540">
        <f>((ABS(K540)*$D$6)/(MAX(((F540)+(G540)*(W540))*(W540),1E-6)*MAX(((((F540)+(G540)*(W540))*(W540))/MAX((F540)+2*(W540)*SQRT(1+(G540)^2),1E-6))^(2/3),1E-6)))^2</f>
        <v/>
      </c>
      <c r="AD540">
        <f>ABS(ABS(K540)/MAX(((F540)+(G540)*(W540))*(W540),1E-6))/SQRT($I$5*MAX((((F540)+(G540)*(W540))*(W540))/MAX((F540)+2*(G540)*(W540),1E-6),1E-6))</f>
        <v/>
      </c>
      <c r="AE540">
        <f>((F540)*(W540)^2)/2+(G540)*(W540)^3/3+(ABS(K540)^2)/($I$5*MAX(((F540)+(G540)*(W540))*(W540),1E-6))</f>
        <v/>
      </c>
      <c r="AF540">
        <f>IF($D$20=0,0,IFERROR(AB541+(((AC540+AC541)/2)*J541)+(IF(Z540&gt;Z541,$D$8*((Z540^2-Z541^2)/(2*$I$5)),$D$9*((Z541^2-Z540^2)/(2*$I$5)))+($D$10*(ABS(I541)/90)*(MAX(Z540^2,Z541^2)/(2*$I$5))))-AB540,0))</f>
        <v/>
      </c>
      <c r="AG540">
        <f>IF($D$20=0,1,IFERROR(IF(ROUND(AD540,3)=1,1,IF(AND(ABS(AF540)&lt;$D$19,AD540&lt;1),1,0)),0))</f>
        <v/>
      </c>
      <c r="AH540">
        <f>IFERROR(IF(V32="Supercritical",MAX($D$16,IFERROR(L540,MAX($D$16,POWER((ABS(K540)^2)/($I$5*MAX(F540,0.1)^2),1/3)))),IF(V32="Subcritical",MAX($D$16,IFERROR(W540,MAX($D$16,POWER((ABS(K540)^2)/($I$5*MAX(F540,0.1)^2),1/3)))),IF(AND(IFERROR(V540,0)=1,IFERROR(AG540,0)=1),IF(IFERROR(T540,-1E99)&gt;=IFERROR(AE540,-1E99),MAX($D$16,IFERROR(L540,MAX($D$16,POWER((ABS(K540)^2)/($I$5*MAX(F540,0.1)^2),1/3)))),MAX($D$16,IFERROR(W540,MAX($D$16,POWER((ABS(K540)^2)/($I$5*MAX(F540,0.1)^2),1/3))))),IF(IFERROR(V540,0)=1,MAX($D$16,IFERROR(L540,MAX($D$16,POWER((ABS(K540)^2)/($I$5*MAX(F540,0.1)^2),1/3)))),IF(IFERROR(AG540,0)=1,MAX($D$16,IFERROR(W540,MAX($D$16,POWER((ABS(K540)^2)/($I$5*MAX(F540,0.1)^2),1/3)))),MAX($D$16,POWER((ABS(K540)^2)/($I$5*MAX(F540,0.1)^2),1/3))))))),MAX($D$16,POWER((ABS(K540)^2)/($I$5*MAX(F540,0.1)^2),1/3)))</f>
        <v/>
      </c>
      <c r="AI540">
        <f>E540+AH540</f>
        <v/>
      </c>
      <c r="AJ540">
        <f>AI540+((ABS(K540)/MAX(((F540)+(G540)*(AH540))*(AH540),1E-6))^2)/(2*$I$5)</f>
        <v/>
      </c>
      <c r="AM540" t="n">
        <v>0</v>
      </c>
      <c r="AN540" t="n">
        <v>0</v>
      </c>
      <c r="AO540">
        <f>AM540+AN540</f>
        <v/>
      </c>
      <c r="AP540">
        <f>AP539+AO540</f>
        <v/>
      </c>
      <c r="AQ540">
        <f>ABS(ABS(K540)/MAX(((F540)+(G540)*(AH540))*(AH540),1E-6))/SQRT($I$5*MAX((((F540)+(G540)*(AH540))*(AH540))/MAX((F540)+2*(G540)*(AH540),1E-6),1E-6))</f>
        <v/>
      </c>
      <c r="AR540">
        <f>IF(AQ540&lt;1,"Subcritical","Supercritical")</f>
        <v/>
      </c>
      <c r="AS540">
        <f>((ABS(K540)*$D$6)/(MAX(((F540)+(G540)*(AH540))*(AH540),1E-6)*MAX(((((F540)+(G540)*(AH540))*(AH540))/MAX((F540)+2*(AH540)*SQRT(1+(G540)^2),1E-6))^(2/3),1E-6)))^2</f>
        <v/>
      </c>
    </row>
    <row r="541">
      <c r="A541" t="n">
        <v>392</v>
      </c>
      <c r="B541" t="n">
        <v>390.895</v>
      </c>
      <c r="C541" t="n">
        <v>616256.062</v>
      </c>
      <c r="D541" t="n">
        <v>3097572.698</v>
      </c>
      <c r="E541" t="n">
        <v>632.3665</v>
      </c>
      <c r="F541" t="n">
        <v>5.2</v>
      </c>
      <c r="G541" t="n">
        <v>0</v>
      </c>
      <c r="H541" t="inlineStr">
        <is>
          <t>Normal</t>
        </is>
      </c>
      <c r="I541" t="n">
        <v>0.078</v>
      </c>
      <c r="J541">
        <f>B541-B540</f>
        <v/>
      </c>
      <c r="K541">
        <f>MAX(0,K540-AO540)</f>
        <v/>
      </c>
      <c r="L541">
        <f>IF($D$20=0,IFERROR(L540,MAX($D$16,POWER((ABS(K541)^2)/($I$5*MAX(F541,0.1)^2),1/3))),IF(IFERROR(V540,0)=0,IFERROR(L540,MAX($D$16,POWER((ABS(K541)^2)/($I$5*MAX(F541,0.1)^2),1/3))),IF(OR(IFERROR(L541,0)=0,IFERROR(S540,0)&lt;1,IFERROR(S541,0)&lt;1),MAX($D$16,POWER((ABS(K541)^2)/($I$5*MAX(F541,0.1)^2),1/3)),IF(IFERROR(U541,0)&gt;0,MAX($D$16,IFERROR(L541,0)+((IFERROR(U541,0))*$D$18*IF((IFERROR(S541,0))&lt;1,1,-1))),IF(IFERROR(U541,0)&lt;0,IF(ABS((MAX($D$16,POWER((ABS(K541)^2)/($I$5*MAX(F541,0.1)^2),1/3)))-IFERROR(L541,0))&gt;$D$19,MAX($D$16,IF((MAX($D$16,POWER((ABS(K541)^2)/($I$5*MAX(F541,0.1)^2),1/3)))&gt;IFERROR(L541,0),MIN((MAX($D$16,POWER((ABS(K541)^2)/($I$5*MAX(F541,0.1)^2),1/3))),IFERROR(L541,0)+(MIN(ABS(IFERROR(U541,0))*$D$18,ABS((MAX($D$16,POWER((ABS(K541)^2)/($I$5*MAX(F541,0.1)^2),1/3)))-IFERROR(L541,0))))),MAX((MAX($D$16,POWER((ABS(K541)^2)/($I$5*MAX(F541,0.1)^2),1/3))),IFERROR(L541,0)-(MIN(ABS(IFERROR(U541,0))*$D$18,ABS((MAX($D$16,POWER((ABS(K541)^2)/($I$5*MAX(F541,0.1)^2),1/3)))-IFERROR(L541,0))))))),MAX($D$16,POWER((ABS(K541)^2)/($I$5*MAX(F541,0.1)^2),1/3))),MAX($D$16,IFERROR(L541,0)))))))</f>
        <v/>
      </c>
      <c r="M541">
        <f>((F541)+(G541)*(L541))*(L541)</f>
        <v/>
      </c>
      <c r="N541">
        <f>(((F541)+(G541)*(L541))*(L541))/MAX((F541)+2*(L541)*SQRT(1+(G541)^2),1E-6)</f>
        <v/>
      </c>
      <c r="O541">
        <f>ABS(K541)/MAX(((F541)+(G541)*(L541))*(L541),1E-6)</f>
        <v/>
      </c>
      <c r="P541">
        <f>E541+L541</f>
        <v/>
      </c>
      <c r="Q541">
        <f>P541+((ABS(K541)/MAX(((F541)+(G541)*(L541))*(L541),1E-6))^2)/(2*$I$5)</f>
        <v/>
      </c>
      <c r="R541">
        <f>((ABS(K541)*$D$6)/(MAX(((F541)+(G541)*(L541))*(L541),1E-6)*MAX(((((F541)+(G541)*(L541))*(L541))/MAX((F541)+2*(L541)*SQRT(1+(G541)^2),1E-6))^(2/3),1E-6)))^2</f>
        <v/>
      </c>
      <c r="S541">
        <f>ABS(ABS(K541)/MAX(((F541)+(G541)*(L541))*(L541),1E-6))/SQRT($I$5*MAX((((F541)+(G541)*(L541))*(L541))/MAX((F541)+2*(G541)*(L541),1E-6),1E-6))</f>
        <v/>
      </c>
      <c r="T541">
        <f>((F541)*(L541)^2)/2+(G541)*(L541)^3/3+(ABS(K541)^2)/($I$5*MAX(((F541)+(G541)*(L541))*(L541),1E-6))</f>
        <v/>
      </c>
      <c r="U541">
        <f>IF($D$20=0,0,IFERROR(Q540-(((R540+R541)/2)*J541)-(IF(O540&gt;O541,$D$8*((O540^2-O541^2)/(2*$I$5)),$D$9*((O541^2-O540^2)/(2*$I$5)))+($D$10*(ABS(I541)/90)*(MAX(O540^2,O541^2)/(2*$I$5))))-Q541,0))</f>
        <v/>
      </c>
      <c r="V541">
        <f>IF($D$20=0,1,IFERROR(IF(ROUND(S541,3)=1,1,IF(AND(ABS(U541)&lt;$D$19,S541&gt;1),1,0)),0))</f>
        <v/>
      </c>
      <c r="W541">
        <f>IF($D$20=0,IFERROR(W542,MAX($D$16,POWER((ABS(K541)^2)/($I$5*MAX(F541,0.1)^2),1/3))),IF(IFERROR(AG542,0)=0,IFERROR(W542,MAX($D$16,POWER((ABS(K541)^2)/($I$5*MAX(F541,0.1)^2),1/3))),IF(OR(IFERROR(W541,0)=0,IFERROR(AD542,0)&gt;1),MAX($D$16,POWER((ABS(K541)^2)/($I$5*MAX(F541,0.1)^2),1/3)),IF(IFERROR(AF541,0)&gt;0,MAX($D$16,IFERROR(W541,0)+((IFERROR(AF541,0))*$D$18*IF((IFERROR(AD541,0))&lt;1,1,-1))),IF(IFERROR(AF541,0)&lt;0,IF(ABS((MAX($D$16,POWER((ABS(K541)^2)/($I$5*MAX(F541,0.1)^2),1/3)))-IFERROR(W541,0))&gt;$D$19,MAX($D$16,IF((MAX($D$16,POWER((ABS(K541)^2)/($I$5*MAX(F541,0.1)^2),1/3)))&gt;IFERROR(W541,0),MIN((MAX($D$16,POWER((ABS(K541)^2)/($I$5*MAX(F541,0.1)^2),1/3))),IFERROR(W541,0)+(MIN(ABS(IFERROR(AF541,0))*$D$18,ABS((MAX($D$16,POWER((ABS(K541)^2)/($I$5*MAX(F541,0.1)^2),1/3)))-IFERROR(W541,0))))),MAX((MAX($D$16,POWER((ABS(K541)^2)/($I$5*MAX(F541,0.1)^2),1/3))),IFERROR(W541,0)-(MIN(ABS(IFERROR(AF541,0))*$D$18,ABS((MAX($D$16,POWER((ABS(K541)^2)/($I$5*MAX(F541,0.1)^2),1/3)))-IFERROR(W541,0))))))),MAX($D$16,POWER((ABS(K541)^2)/($I$5*MAX(F541,0.1)^2),1/3))),MAX($D$16,IFERROR(W541,0)))))))</f>
        <v/>
      </c>
      <c r="X541">
        <f>((F541)+(G541)*(W541))*(W541)</f>
        <v/>
      </c>
      <c r="Y541">
        <f>(((F541)+(G541)*(W541))*(W541))/MAX((F541)+2*(W541)*SQRT(1+(G541)^2),1E-6)</f>
        <v/>
      </c>
      <c r="Z541">
        <f>ABS(K541)/MAX(((F541)+(G541)*(W541))*(W541),1E-6)</f>
        <v/>
      </c>
      <c r="AA541">
        <f>E541+W541</f>
        <v/>
      </c>
      <c r="AB541">
        <f>AA541+((ABS(K541)/MAX(((F541)+(G541)*(W541))*(W541),1E-6))^2)/(2*$I$5)</f>
        <v/>
      </c>
      <c r="AC541">
        <f>((ABS(K541)*$D$6)/(MAX(((F541)+(G541)*(W541))*(W541),1E-6)*MAX(((((F541)+(G541)*(W541))*(W541))/MAX((F541)+2*(W541)*SQRT(1+(G541)^2),1E-6))^(2/3),1E-6)))^2</f>
        <v/>
      </c>
      <c r="AD541">
        <f>ABS(ABS(K541)/MAX(((F541)+(G541)*(W541))*(W541),1E-6))/SQRT($I$5*MAX((((F541)+(G541)*(W541))*(W541))/MAX((F541)+2*(G541)*(W541),1E-6),1E-6))</f>
        <v/>
      </c>
      <c r="AE541">
        <f>((F541)*(W541)^2)/2+(G541)*(W541)^3/3+(ABS(K541)^2)/($I$5*MAX(((F541)+(G541)*(W541))*(W541),1E-6))</f>
        <v/>
      </c>
      <c r="AF541">
        <f>IF($D$20=0,0,IFERROR(AB542+(((AC541+AC542)/2)*J542)+(IF(Z541&gt;Z542,$D$8*((Z541^2-Z542^2)/(2*$I$5)),$D$9*((Z542^2-Z541^2)/(2*$I$5)))+($D$10*(ABS(I542)/90)*(MAX(Z541^2,Z542^2)/(2*$I$5))))-AB541,0))</f>
        <v/>
      </c>
      <c r="AG541">
        <f>IF($D$20=0,1,IFERROR(IF(ROUND(AD541,3)=1,1,IF(AND(ABS(AF541)&lt;$D$19,AD541&lt;1),1,0)),0))</f>
        <v/>
      </c>
      <c r="AH541">
        <f>IFERROR(IF(V32="Supercritical",MAX($D$16,IFERROR(L541,MAX($D$16,POWER((ABS(K541)^2)/($I$5*MAX(F541,0.1)^2),1/3)))),IF(V32="Subcritical",MAX($D$16,IFERROR(W541,MAX($D$16,POWER((ABS(K541)^2)/($I$5*MAX(F541,0.1)^2),1/3)))),IF(AND(IFERROR(V541,0)=1,IFERROR(AG541,0)=1),IF(IFERROR(T541,-1E99)&gt;=IFERROR(AE541,-1E99),MAX($D$16,IFERROR(L541,MAX($D$16,POWER((ABS(K541)^2)/($I$5*MAX(F541,0.1)^2),1/3)))),MAX($D$16,IFERROR(W541,MAX($D$16,POWER((ABS(K541)^2)/($I$5*MAX(F541,0.1)^2),1/3))))),IF(IFERROR(V541,0)=1,MAX($D$16,IFERROR(L541,MAX($D$16,POWER((ABS(K541)^2)/($I$5*MAX(F541,0.1)^2),1/3)))),IF(IFERROR(AG541,0)=1,MAX($D$16,IFERROR(W541,MAX($D$16,POWER((ABS(K541)^2)/($I$5*MAX(F541,0.1)^2),1/3)))),MAX($D$16,POWER((ABS(K541)^2)/($I$5*MAX(F541,0.1)^2),1/3))))))),MAX($D$16,POWER((ABS(K541)^2)/($I$5*MAX(F541,0.1)^2),1/3)))</f>
        <v/>
      </c>
      <c r="AI541">
        <f>E541+AH541</f>
        <v/>
      </c>
      <c r="AJ541">
        <f>AI541+((ABS(K541)/MAX(((F541)+(G541)*(AH541))*(AH541),1E-6))^2)/(2*$I$5)</f>
        <v/>
      </c>
      <c r="AM541" t="n">
        <v>0</v>
      </c>
      <c r="AN541" t="n">
        <v>0</v>
      </c>
      <c r="AO541">
        <f>AM541+AN541</f>
        <v/>
      </c>
      <c r="AP541">
        <f>AP540+AO541</f>
        <v/>
      </c>
      <c r="AQ541">
        <f>ABS(ABS(K541)/MAX(((F541)+(G541)*(AH541))*(AH541),1E-6))/SQRT($I$5*MAX((((F541)+(G541)*(AH541))*(AH541))/MAX((F541)+2*(G541)*(AH541),1E-6),1E-6))</f>
        <v/>
      </c>
      <c r="AR541">
        <f>IF(AQ541&lt;1,"Subcritical","Supercritical")</f>
        <v/>
      </c>
      <c r="AS541">
        <f>((ABS(K541)*$D$6)/(MAX(((F541)+(G541)*(AH541))*(AH541),1E-6)*MAX(((((F541)+(G541)*(AH541))*(AH541))/MAX((F541)+2*(AH541)*SQRT(1+(G541)^2),1E-6))^(2/3),1E-6)))^2</f>
        <v/>
      </c>
    </row>
    <row r="542">
      <c r="A542" t="n">
        <v>393</v>
      </c>
      <c r="B542" t="n">
        <v>391.896</v>
      </c>
      <c r="C542" t="n">
        <v>616255.588</v>
      </c>
      <c r="D542" t="n">
        <v>3097571.817</v>
      </c>
      <c r="E542" t="n">
        <v>632.366</v>
      </c>
      <c r="F542" t="n">
        <v>5.2</v>
      </c>
      <c r="G542" t="n">
        <v>0</v>
      </c>
      <c r="H542" t="inlineStr">
        <is>
          <t>Normal</t>
        </is>
      </c>
      <c r="I542" t="n">
        <v>0.027</v>
      </c>
      <c r="J542">
        <f>B542-B541</f>
        <v/>
      </c>
      <c r="K542">
        <f>MAX(0,K541-AO541)</f>
        <v/>
      </c>
      <c r="L542">
        <f>IF($D$20=0,IFERROR(L541,MAX($D$16,POWER((ABS(K542)^2)/($I$5*MAX(F542,0.1)^2),1/3))),IF(IFERROR(V541,0)=0,IFERROR(L541,MAX($D$16,POWER((ABS(K542)^2)/($I$5*MAX(F542,0.1)^2),1/3))),IF(OR(IFERROR(L542,0)=0,IFERROR(S541,0)&lt;1,IFERROR(S542,0)&lt;1),MAX($D$16,POWER((ABS(K542)^2)/($I$5*MAX(F542,0.1)^2),1/3)),IF(IFERROR(U542,0)&gt;0,MAX($D$16,IFERROR(L542,0)+((IFERROR(U542,0))*$D$18*IF((IFERROR(S542,0))&lt;1,1,-1))),IF(IFERROR(U542,0)&lt;0,IF(ABS((MAX($D$16,POWER((ABS(K542)^2)/($I$5*MAX(F542,0.1)^2),1/3)))-IFERROR(L542,0))&gt;$D$19,MAX($D$16,IF((MAX($D$16,POWER((ABS(K542)^2)/($I$5*MAX(F542,0.1)^2),1/3)))&gt;IFERROR(L542,0),MIN((MAX($D$16,POWER((ABS(K542)^2)/($I$5*MAX(F542,0.1)^2),1/3))),IFERROR(L542,0)+(MIN(ABS(IFERROR(U542,0))*$D$18,ABS((MAX($D$16,POWER((ABS(K542)^2)/($I$5*MAX(F542,0.1)^2),1/3)))-IFERROR(L542,0))))),MAX((MAX($D$16,POWER((ABS(K542)^2)/($I$5*MAX(F542,0.1)^2),1/3))),IFERROR(L542,0)-(MIN(ABS(IFERROR(U542,0))*$D$18,ABS((MAX($D$16,POWER((ABS(K542)^2)/($I$5*MAX(F542,0.1)^2),1/3)))-IFERROR(L542,0))))))),MAX($D$16,POWER((ABS(K542)^2)/($I$5*MAX(F542,0.1)^2),1/3))),MAX($D$16,IFERROR(L542,0)))))))</f>
        <v/>
      </c>
      <c r="M542">
        <f>((F542)+(G542)*(L542))*(L542)</f>
        <v/>
      </c>
      <c r="N542">
        <f>(((F542)+(G542)*(L542))*(L542))/MAX((F542)+2*(L542)*SQRT(1+(G542)^2),1E-6)</f>
        <v/>
      </c>
      <c r="O542">
        <f>ABS(K542)/MAX(((F542)+(G542)*(L542))*(L542),1E-6)</f>
        <v/>
      </c>
      <c r="P542">
        <f>E542+L542</f>
        <v/>
      </c>
      <c r="Q542">
        <f>P542+((ABS(K542)/MAX(((F542)+(G542)*(L542))*(L542),1E-6))^2)/(2*$I$5)</f>
        <v/>
      </c>
      <c r="R542">
        <f>((ABS(K542)*$D$6)/(MAX(((F542)+(G542)*(L542))*(L542),1E-6)*MAX(((((F542)+(G542)*(L542))*(L542))/MAX((F542)+2*(L542)*SQRT(1+(G542)^2),1E-6))^(2/3),1E-6)))^2</f>
        <v/>
      </c>
      <c r="S542">
        <f>ABS(ABS(K542)/MAX(((F542)+(G542)*(L542))*(L542),1E-6))/SQRT($I$5*MAX((((F542)+(G542)*(L542))*(L542))/MAX((F542)+2*(G542)*(L542),1E-6),1E-6))</f>
        <v/>
      </c>
      <c r="T542">
        <f>((F542)*(L542)^2)/2+(G542)*(L542)^3/3+(ABS(K542)^2)/($I$5*MAX(((F542)+(G542)*(L542))*(L542),1E-6))</f>
        <v/>
      </c>
      <c r="U542">
        <f>IF($D$20=0,0,IFERROR(Q541-(((R541+R542)/2)*J542)-(IF(O541&gt;O542,$D$8*((O541^2-O542^2)/(2*$I$5)),$D$9*((O542^2-O541^2)/(2*$I$5)))+($D$10*(ABS(I542)/90)*(MAX(O541^2,O542^2)/(2*$I$5))))-Q542,0))</f>
        <v/>
      </c>
      <c r="V542">
        <f>IF($D$20=0,1,IFERROR(IF(ROUND(S542,3)=1,1,IF(AND(ABS(U542)&lt;$D$19,S542&gt;1),1,0)),0))</f>
        <v/>
      </c>
      <c r="W542">
        <f>IF($D$20=0,IFERROR(W543,MAX($D$16,POWER((ABS(K542)^2)/($I$5*MAX(F542,0.1)^2),1/3))),IF(IFERROR(AG543,0)=0,IFERROR(W543,MAX($D$16,POWER((ABS(K542)^2)/($I$5*MAX(F542,0.1)^2),1/3))),IF(OR(IFERROR(W542,0)=0,IFERROR(AD543,0)&gt;1),MAX($D$16,POWER((ABS(K542)^2)/($I$5*MAX(F542,0.1)^2),1/3)),IF(IFERROR(AF542,0)&gt;0,MAX($D$16,IFERROR(W542,0)+((IFERROR(AF542,0))*$D$18*IF((IFERROR(AD542,0))&lt;1,1,-1))),IF(IFERROR(AF542,0)&lt;0,IF(ABS((MAX($D$16,POWER((ABS(K542)^2)/($I$5*MAX(F542,0.1)^2),1/3)))-IFERROR(W542,0))&gt;$D$19,MAX($D$16,IF((MAX($D$16,POWER((ABS(K542)^2)/($I$5*MAX(F542,0.1)^2),1/3)))&gt;IFERROR(W542,0),MIN((MAX($D$16,POWER((ABS(K542)^2)/($I$5*MAX(F542,0.1)^2),1/3))),IFERROR(W542,0)+(MIN(ABS(IFERROR(AF542,0))*$D$18,ABS((MAX($D$16,POWER((ABS(K542)^2)/($I$5*MAX(F542,0.1)^2),1/3)))-IFERROR(W542,0))))),MAX((MAX($D$16,POWER((ABS(K542)^2)/($I$5*MAX(F542,0.1)^2),1/3))),IFERROR(W542,0)-(MIN(ABS(IFERROR(AF542,0))*$D$18,ABS((MAX($D$16,POWER((ABS(K542)^2)/($I$5*MAX(F542,0.1)^2),1/3)))-IFERROR(W542,0))))))),MAX($D$16,POWER((ABS(K542)^2)/($I$5*MAX(F542,0.1)^2),1/3))),MAX($D$16,IFERROR(W542,0)))))))</f>
        <v/>
      </c>
      <c r="X542">
        <f>((F542)+(G542)*(W542))*(W542)</f>
        <v/>
      </c>
      <c r="Y542">
        <f>(((F542)+(G542)*(W542))*(W542))/MAX((F542)+2*(W542)*SQRT(1+(G542)^2),1E-6)</f>
        <v/>
      </c>
      <c r="Z542">
        <f>ABS(K542)/MAX(((F542)+(G542)*(W542))*(W542),1E-6)</f>
        <v/>
      </c>
      <c r="AA542">
        <f>E542+W542</f>
        <v/>
      </c>
      <c r="AB542">
        <f>AA542+((ABS(K542)/MAX(((F542)+(G542)*(W542))*(W542),1E-6))^2)/(2*$I$5)</f>
        <v/>
      </c>
      <c r="AC542">
        <f>((ABS(K542)*$D$6)/(MAX(((F542)+(G542)*(W542))*(W542),1E-6)*MAX(((((F542)+(G542)*(W542))*(W542))/MAX((F542)+2*(W542)*SQRT(1+(G542)^2),1E-6))^(2/3),1E-6)))^2</f>
        <v/>
      </c>
      <c r="AD542">
        <f>ABS(ABS(K542)/MAX(((F542)+(G542)*(W542))*(W542),1E-6))/SQRT($I$5*MAX((((F542)+(G542)*(W542))*(W542))/MAX((F542)+2*(G542)*(W542),1E-6),1E-6))</f>
        <v/>
      </c>
      <c r="AE542">
        <f>((F542)*(W542)^2)/2+(G542)*(W542)^3/3+(ABS(K542)^2)/($I$5*MAX(((F542)+(G542)*(W542))*(W542),1E-6))</f>
        <v/>
      </c>
      <c r="AF542">
        <f>IF($D$20=0,0,IFERROR(AB543+(((AC542+AC543)/2)*J543)+(IF(Z542&gt;Z543,$D$8*((Z542^2-Z543^2)/(2*$I$5)),$D$9*((Z543^2-Z542^2)/(2*$I$5)))+($D$10*(ABS(I543)/90)*(MAX(Z542^2,Z543^2)/(2*$I$5))))-AB542,0))</f>
        <v/>
      </c>
      <c r="AG542">
        <f>IF($D$20=0,1,IFERROR(IF(ROUND(AD542,3)=1,1,IF(AND(ABS(AF542)&lt;$D$19,AD542&lt;1),1,0)),0))</f>
        <v/>
      </c>
      <c r="AH542">
        <f>IFERROR(IF(V32="Supercritical",MAX($D$16,IFERROR(L542,MAX($D$16,POWER((ABS(K542)^2)/($I$5*MAX(F542,0.1)^2),1/3)))),IF(V32="Subcritical",MAX($D$16,IFERROR(W542,MAX($D$16,POWER((ABS(K542)^2)/($I$5*MAX(F542,0.1)^2),1/3)))),IF(AND(IFERROR(V542,0)=1,IFERROR(AG542,0)=1),IF(IFERROR(T542,-1E99)&gt;=IFERROR(AE542,-1E99),MAX($D$16,IFERROR(L542,MAX($D$16,POWER((ABS(K542)^2)/($I$5*MAX(F542,0.1)^2),1/3)))),MAX($D$16,IFERROR(W542,MAX($D$16,POWER((ABS(K542)^2)/($I$5*MAX(F542,0.1)^2),1/3))))),IF(IFERROR(V542,0)=1,MAX($D$16,IFERROR(L542,MAX($D$16,POWER((ABS(K542)^2)/($I$5*MAX(F542,0.1)^2),1/3)))),IF(IFERROR(AG542,0)=1,MAX($D$16,IFERROR(W542,MAX($D$16,POWER((ABS(K542)^2)/($I$5*MAX(F542,0.1)^2),1/3)))),MAX($D$16,POWER((ABS(K542)^2)/($I$5*MAX(F542,0.1)^2),1/3))))))),MAX($D$16,POWER((ABS(K542)^2)/($I$5*MAX(F542,0.1)^2),1/3)))</f>
        <v/>
      </c>
      <c r="AI542">
        <f>E542+AH542</f>
        <v/>
      </c>
      <c r="AJ542">
        <f>AI542+((ABS(K542)/MAX(((F542)+(G542)*(AH542))*(AH542),1E-6))^2)/(2*$I$5)</f>
        <v/>
      </c>
      <c r="AM542" t="n">
        <v>0</v>
      </c>
      <c r="AN542" t="n">
        <v>0</v>
      </c>
      <c r="AO542">
        <f>AM542+AN542</f>
        <v/>
      </c>
      <c r="AP542">
        <f>AP541+AO542</f>
        <v/>
      </c>
      <c r="AQ542">
        <f>ABS(ABS(K542)/MAX(((F542)+(G542)*(AH542))*(AH542),1E-6))/SQRT($I$5*MAX((((F542)+(G542)*(AH542))*(AH542))/MAX((F542)+2*(G542)*(AH542),1E-6),1E-6))</f>
        <v/>
      </c>
      <c r="AR542">
        <f>IF(AQ542&lt;1,"Subcritical","Supercritical")</f>
        <v/>
      </c>
      <c r="AS542">
        <f>((ABS(K542)*$D$6)/(MAX(((F542)+(G542)*(AH542))*(AH542),1E-6)*MAX(((((F542)+(G542)*(AH542))*(AH542))/MAX((F542)+2*(AH542)*SQRT(1+(G542)^2),1E-6))^(2/3),1E-6)))^2</f>
        <v/>
      </c>
    </row>
    <row r="543">
      <c r="A543" t="n">
        <v>394</v>
      </c>
      <c r="B543" t="n">
        <v>392.895</v>
      </c>
      <c r="C543" t="n">
        <v>616255.1139999999</v>
      </c>
      <c r="D543" t="n">
        <v>3097570.937</v>
      </c>
      <c r="E543" t="n">
        <v>632.3655</v>
      </c>
      <c r="F543" t="n">
        <v>5.2</v>
      </c>
      <c r="G543" t="n">
        <v>0</v>
      </c>
      <c r="H543" t="inlineStr">
        <is>
          <t>Normal</t>
        </is>
      </c>
      <c r="I543" t="n">
        <v>0</v>
      </c>
      <c r="J543">
        <f>B543-B542</f>
        <v/>
      </c>
      <c r="K543">
        <f>MAX(0,K542-AO542)</f>
        <v/>
      </c>
      <c r="L543">
        <f>IF($D$20=0,IFERROR(L542,MAX($D$16,POWER((ABS(K543)^2)/($I$5*MAX(F543,0.1)^2),1/3))),IF(IFERROR(V542,0)=0,IFERROR(L542,MAX($D$16,POWER((ABS(K543)^2)/($I$5*MAX(F543,0.1)^2),1/3))),IF(OR(IFERROR(L543,0)=0,IFERROR(S542,0)&lt;1,IFERROR(S543,0)&lt;1),MAX($D$16,POWER((ABS(K543)^2)/($I$5*MAX(F543,0.1)^2),1/3)),IF(IFERROR(U543,0)&gt;0,MAX($D$16,IFERROR(L543,0)+((IFERROR(U543,0))*$D$18*IF((IFERROR(S543,0))&lt;1,1,-1))),IF(IFERROR(U543,0)&lt;0,IF(ABS((MAX($D$16,POWER((ABS(K543)^2)/($I$5*MAX(F543,0.1)^2),1/3)))-IFERROR(L543,0))&gt;$D$19,MAX($D$16,IF((MAX($D$16,POWER((ABS(K543)^2)/($I$5*MAX(F543,0.1)^2),1/3)))&gt;IFERROR(L543,0),MIN((MAX($D$16,POWER((ABS(K543)^2)/($I$5*MAX(F543,0.1)^2),1/3))),IFERROR(L543,0)+(MIN(ABS(IFERROR(U543,0))*$D$18,ABS((MAX($D$16,POWER((ABS(K543)^2)/($I$5*MAX(F543,0.1)^2),1/3)))-IFERROR(L543,0))))),MAX((MAX($D$16,POWER((ABS(K543)^2)/($I$5*MAX(F543,0.1)^2),1/3))),IFERROR(L543,0)-(MIN(ABS(IFERROR(U543,0))*$D$18,ABS((MAX($D$16,POWER((ABS(K543)^2)/($I$5*MAX(F543,0.1)^2),1/3)))-IFERROR(L543,0))))))),MAX($D$16,POWER((ABS(K543)^2)/($I$5*MAX(F543,0.1)^2),1/3))),MAX($D$16,IFERROR(L543,0)))))))</f>
        <v/>
      </c>
      <c r="M543">
        <f>((F543)+(G543)*(L543))*(L543)</f>
        <v/>
      </c>
      <c r="N543">
        <f>(((F543)+(G543)*(L543))*(L543))/MAX((F543)+2*(L543)*SQRT(1+(G543)^2),1E-6)</f>
        <v/>
      </c>
      <c r="O543">
        <f>ABS(K543)/MAX(((F543)+(G543)*(L543))*(L543),1E-6)</f>
        <v/>
      </c>
      <c r="P543">
        <f>E543+L543</f>
        <v/>
      </c>
      <c r="Q543">
        <f>P543+((ABS(K543)/MAX(((F543)+(G543)*(L543))*(L543),1E-6))^2)/(2*$I$5)</f>
        <v/>
      </c>
      <c r="R543">
        <f>((ABS(K543)*$D$6)/(MAX(((F543)+(G543)*(L543))*(L543),1E-6)*MAX(((((F543)+(G543)*(L543))*(L543))/MAX((F543)+2*(L543)*SQRT(1+(G543)^2),1E-6))^(2/3),1E-6)))^2</f>
        <v/>
      </c>
      <c r="S543">
        <f>ABS(ABS(K543)/MAX(((F543)+(G543)*(L543))*(L543),1E-6))/SQRT($I$5*MAX((((F543)+(G543)*(L543))*(L543))/MAX((F543)+2*(G543)*(L543),1E-6),1E-6))</f>
        <v/>
      </c>
      <c r="T543">
        <f>((F543)*(L543)^2)/2+(G543)*(L543)^3/3+(ABS(K543)^2)/($I$5*MAX(((F543)+(G543)*(L543))*(L543),1E-6))</f>
        <v/>
      </c>
      <c r="U543">
        <f>IF($D$20=0,0,IFERROR(Q542-(((R542+R543)/2)*J543)-(IF(O542&gt;O543,$D$8*((O542^2-O543^2)/(2*$I$5)),$D$9*((O543^2-O542^2)/(2*$I$5)))+($D$10*(ABS(I543)/90)*(MAX(O542^2,O543^2)/(2*$I$5))))-Q543,0))</f>
        <v/>
      </c>
      <c r="V543">
        <f>IF($D$20=0,1,IFERROR(IF(ROUND(S543,3)=1,1,IF(AND(ABS(U543)&lt;$D$19,S543&gt;1),1,0)),0))</f>
        <v/>
      </c>
      <c r="W543">
        <f>IF($D$20=0,IFERROR(W544,MAX($D$16,POWER((ABS(K543)^2)/($I$5*MAX(F543,0.1)^2),1/3))),IF(IFERROR(AG544,0)=0,IFERROR(W544,MAX($D$16,POWER((ABS(K543)^2)/($I$5*MAX(F543,0.1)^2),1/3))),IF(OR(IFERROR(W543,0)=0,IFERROR(AD544,0)&gt;1),MAX($D$16,POWER((ABS(K543)^2)/($I$5*MAX(F543,0.1)^2),1/3)),IF(IFERROR(AF543,0)&gt;0,MAX($D$16,IFERROR(W543,0)+((IFERROR(AF543,0))*$D$18*IF((IFERROR(AD543,0))&lt;1,1,-1))),IF(IFERROR(AF543,0)&lt;0,IF(ABS((MAX($D$16,POWER((ABS(K543)^2)/($I$5*MAX(F543,0.1)^2),1/3)))-IFERROR(W543,0))&gt;$D$19,MAX($D$16,IF((MAX($D$16,POWER((ABS(K543)^2)/($I$5*MAX(F543,0.1)^2),1/3)))&gt;IFERROR(W543,0),MIN((MAX($D$16,POWER((ABS(K543)^2)/($I$5*MAX(F543,0.1)^2),1/3))),IFERROR(W543,0)+(MIN(ABS(IFERROR(AF543,0))*$D$18,ABS((MAX($D$16,POWER((ABS(K543)^2)/($I$5*MAX(F543,0.1)^2),1/3)))-IFERROR(W543,0))))),MAX((MAX($D$16,POWER((ABS(K543)^2)/($I$5*MAX(F543,0.1)^2),1/3))),IFERROR(W543,0)-(MIN(ABS(IFERROR(AF543,0))*$D$18,ABS((MAX($D$16,POWER((ABS(K543)^2)/($I$5*MAX(F543,0.1)^2),1/3)))-IFERROR(W543,0))))))),MAX($D$16,POWER((ABS(K543)^2)/($I$5*MAX(F543,0.1)^2),1/3))),MAX($D$16,IFERROR(W543,0)))))))</f>
        <v/>
      </c>
      <c r="X543">
        <f>((F543)+(G543)*(W543))*(W543)</f>
        <v/>
      </c>
      <c r="Y543">
        <f>(((F543)+(G543)*(W543))*(W543))/MAX((F543)+2*(W543)*SQRT(1+(G543)^2),1E-6)</f>
        <v/>
      </c>
      <c r="Z543">
        <f>ABS(K543)/MAX(((F543)+(G543)*(W543))*(W543),1E-6)</f>
        <v/>
      </c>
      <c r="AA543">
        <f>E543+W543</f>
        <v/>
      </c>
      <c r="AB543">
        <f>AA543+((ABS(K543)/MAX(((F543)+(G543)*(W543))*(W543),1E-6))^2)/(2*$I$5)</f>
        <v/>
      </c>
      <c r="AC543">
        <f>((ABS(K543)*$D$6)/(MAX(((F543)+(G543)*(W543))*(W543),1E-6)*MAX(((((F543)+(G543)*(W543))*(W543))/MAX((F543)+2*(W543)*SQRT(1+(G543)^2),1E-6))^(2/3),1E-6)))^2</f>
        <v/>
      </c>
      <c r="AD543">
        <f>ABS(ABS(K543)/MAX(((F543)+(G543)*(W543))*(W543),1E-6))/SQRT($I$5*MAX((((F543)+(G543)*(W543))*(W543))/MAX((F543)+2*(G543)*(W543),1E-6),1E-6))</f>
        <v/>
      </c>
      <c r="AE543">
        <f>((F543)*(W543)^2)/2+(G543)*(W543)^3/3+(ABS(K543)^2)/($I$5*MAX(((F543)+(G543)*(W543))*(W543),1E-6))</f>
        <v/>
      </c>
      <c r="AF543">
        <f>IF($D$20=0,0,IFERROR(AB544+(((AC543+AC544)/2)*J544)+(IF(Z543&gt;Z544,$D$8*((Z543^2-Z544^2)/(2*$I$5)),$D$9*((Z544^2-Z543^2)/(2*$I$5)))+($D$10*(ABS(I544)/90)*(MAX(Z543^2,Z544^2)/(2*$I$5))))-AB543,0))</f>
        <v/>
      </c>
      <c r="AG543">
        <f>IF($D$20=0,1,IFERROR(IF(ROUND(AD543,3)=1,1,IF(AND(ABS(AF543)&lt;$D$19,AD543&lt;1),1,0)),0))</f>
        <v/>
      </c>
      <c r="AH543">
        <f>IFERROR(IF(V32="Supercritical",MAX($D$16,IFERROR(L543,MAX($D$16,POWER((ABS(K543)^2)/($I$5*MAX(F543,0.1)^2),1/3)))),IF(V32="Subcritical",MAX($D$16,IFERROR(W543,MAX($D$16,POWER((ABS(K543)^2)/($I$5*MAX(F543,0.1)^2),1/3)))),IF(AND(IFERROR(V543,0)=1,IFERROR(AG543,0)=1),IF(IFERROR(T543,-1E99)&gt;=IFERROR(AE543,-1E99),MAX($D$16,IFERROR(L543,MAX($D$16,POWER((ABS(K543)^2)/($I$5*MAX(F543,0.1)^2),1/3)))),MAX($D$16,IFERROR(W543,MAX($D$16,POWER((ABS(K543)^2)/($I$5*MAX(F543,0.1)^2),1/3))))),IF(IFERROR(V543,0)=1,MAX($D$16,IFERROR(L543,MAX($D$16,POWER((ABS(K543)^2)/($I$5*MAX(F543,0.1)^2),1/3)))),IF(IFERROR(AG543,0)=1,MAX($D$16,IFERROR(W543,MAX($D$16,POWER((ABS(K543)^2)/($I$5*MAX(F543,0.1)^2),1/3)))),MAX($D$16,POWER((ABS(K543)^2)/($I$5*MAX(F543,0.1)^2),1/3))))))),MAX($D$16,POWER((ABS(K543)^2)/($I$5*MAX(F543,0.1)^2),1/3)))</f>
        <v/>
      </c>
      <c r="AI543">
        <f>E543+AH543</f>
        <v/>
      </c>
      <c r="AJ543">
        <f>AI543+((ABS(K543)/MAX(((F543)+(G543)*(AH543))*(AH543),1E-6))^2)/(2*$I$5)</f>
        <v/>
      </c>
      <c r="AM543" t="n">
        <v>0</v>
      </c>
      <c r="AN543" t="n">
        <v>0</v>
      </c>
      <c r="AO543">
        <f>AM543+AN543</f>
        <v/>
      </c>
      <c r="AP543">
        <f>AP542+AO543</f>
        <v/>
      </c>
      <c r="AQ543">
        <f>ABS(ABS(K543)/MAX(((F543)+(G543)*(AH543))*(AH543),1E-6))/SQRT($I$5*MAX((((F543)+(G543)*(AH543))*(AH543))/MAX((F543)+2*(G543)*(AH543),1E-6),1E-6))</f>
        <v/>
      </c>
      <c r="AR543">
        <f>IF(AQ543&lt;1,"Subcritical","Supercritical")</f>
        <v/>
      </c>
      <c r="AS543">
        <f>((ABS(K543)*$D$6)/(MAX(((F543)+(G543)*(AH543))*(AH543),1E-6)*MAX(((((F543)+(G543)*(AH543))*(AH543))/MAX((F543)+2*(AH543)*SQRT(1+(G543)^2),1E-6))^(2/3),1E-6)))^2</f>
        <v/>
      </c>
    </row>
    <row r="544">
      <c r="A544" t="n">
        <v>395</v>
      </c>
      <c r="B544" t="n">
        <v>393.895</v>
      </c>
      <c r="C544" t="n">
        <v>616254.64</v>
      </c>
      <c r="D544" t="n">
        <v>3097570.057</v>
      </c>
      <c r="E544" t="n">
        <v>632.365</v>
      </c>
      <c r="F544" t="n">
        <v>5.2</v>
      </c>
      <c r="G544" t="n">
        <v>0</v>
      </c>
      <c r="H544" t="inlineStr">
        <is>
          <t>Normal</t>
        </is>
      </c>
      <c r="I544" t="n">
        <v>0.023</v>
      </c>
      <c r="J544">
        <f>B544-B543</f>
        <v/>
      </c>
      <c r="K544">
        <f>MAX(0,K543-AO543)</f>
        <v/>
      </c>
      <c r="L544">
        <f>IF($D$20=0,IFERROR(L543,MAX($D$16,POWER((ABS(K544)^2)/($I$5*MAX(F544,0.1)^2),1/3))),IF(IFERROR(V543,0)=0,IFERROR(L543,MAX($D$16,POWER((ABS(K544)^2)/($I$5*MAX(F544,0.1)^2),1/3))),IF(OR(IFERROR(L544,0)=0,IFERROR(S543,0)&lt;1,IFERROR(S544,0)&lt;1),MAX($D$16,POWER((ABS(K544)^2)/($I$5*MAX(F544,0.1)^2),1/3)),IF(IFERROR(U544,0)&gt;0,MAX($D$16,IFERROR(L544,0)+((IFERROR(U544,0))*$D$18*IF((IFERROR(S544,0))&lt;1,1,-1))),IF(IFERROR(U544,0)&lt;0,IF(ABS((MAX($D$16,POWER((ABS(K544)^2)/($I$5*MAX(F544,0.1)^2),1/3)))-IFERROR(L544,0))&gt;$D$19,MAX($D$16,IF((MAX($D$16,POWER((ABS(K544)^2)/($I$5*MAX(F544,0.1)^2),1/3)))&gt;IFERROR(L544,0),MIN((MAX($D$16,POWER((ABS(K544)^2)/($I$5*MAX(F544,0.1)^2),1/3))),IFERROR(L544,0)+(MIN(ABS(IFERROR(U544,0))*$D$18,ABS((MAX($D$16,POWER((ABS(K544)^2)/($I$5*MAX(F544,0.1)^2),1/3)))-IFERROR(L544,0))))),MAX((MAX($D$16,POWER((ABS(K544)^2)/($I$5*MAX(F544,0.1)^2),1/3))),IFERROR(L544,0)-(MIN(ABS(IFERROR(U544,0))*$D$18,ABS((MAX($D$16,POWER((ABS(K544)^2)/($I$5*MAX(F544,0.1)^2),1/3)))-IFERROR(L544,0))))))),MAX($D$16,POWER((ABS(K544)^2)/($I$5*MAX(F544,0.1)^2),1/3))),MAX($D$16,IFERROR(L544,0)))))))</f>
        <v/>
      </c>
      <c r="M544">
        <f>((F544)+(G544)*(L544))*(L544)</f>
        <v/>
      </c>
      <c r="N544">
        <f>(((F544)+(G544)*(L544))*(L544))/MAX((F544)+2*(L544)*SQRT(1+(G544)^2),1E-6)</f>
        <v/>
      </c>
      <c r="O544">
        <f>ABS(K544)/MAX(((F544)+(G544)*(L544))*(L544),1E-6)</f>
        <v/>
      </c>
      <c r="P544">
        <f>E544+L544</f>
        <v/>
      </c>
      <c r="Q544">
        <f>P544+((ABS(K544)/MAX(((F544)+(G544)*(L544))*(L544),1E-6))^2)/(2*$I$5)</f>
        <v/>
      </c>
      <c r="R544">
        <f>((ABS(K544)*$D$6)/(MAX(((F544)+(G544)*(L544))*(L544),1E-6)*MAX(((((F544)+(G544)*(L544))*(L544))/MAX((F544)+2*(L544)*SQRT(1+(G544)^2),1E-6))^(2/3),1E-6)))^2</f>
        <v/>
      </c>
      <c r="S544">
        <f>ABS(ABS(K544)/MAX(((F544)+(G544)*(L544))*(L544),1E-6))/SQRT($I$5*MAX((((F544)+(G544)*(L544))*(L544))/MAX((F544)+2*(G544)*(L544),1E-6),1E-6))</f>
        <v/>
      </c>
      <c r="T544">
        <f>((F544)*(L544)^2)/2+(G544)*(L544)^3/3+(ABS(K544)^2)/($I$5*MAX(((F544)+(G544)*(L544))*(L544),1E-6))</f>
        <v/>
      </c>
      <c r="U544">
        <f>IF($D$20=0,0,IFERROR(Q543-(((R543+R544)/2)*J544)-(IF(O543&gt;O544,$D$8*((O543^2-O544^2)/(2*$I$5)),$D$9*((O544^2-O543^2)/(2*$I$5)))+($D$10*(ABS(I544)/90)*(MAX(O543^2,O544^2)/(2*$I$5))))-Q544,0))</f>
        <v/>
      </c>
      <c r="V544">
        <f>IF($D$20=0,1,IFERROR(IF(ROUND(S544,3)=1,1,IF(AND(ABS(U544)&lt;$D$19,S544&gt;1),1,0)),0))</f>
        <v/>
      </c>
      <c r="W544">
        <f>IF($D$20=0,IFERROR(W545,MAX($D$16,POWER((ABS(K544)^2)/($I$5*MAX(F544,0.1)^2),1/3))),IF(IFERROR(AG545,0)=0,IFERROR(W545,MAX($D$16,POWER((ABS(K544)^2)/($I$5*MAX(F544,0.1)^2),1/3))),IF(OR(IFERROR(W544,0)=0,IFERROR(AD545,0)&gt;1),MAX($D$16,POWER((ABS(K544)^2)/($I$5*MAX(F544,0.1)^2),1/3)),IF(IFERROR(AF544,0)&gt;0,MAX($D$16,IFERROR(W544,0)+((IFERROR(AF544,0))*$D$18*IF((IFERROR(AD544,0))&lt;1,1,-1))),IF(IFERROR(AF544,0)&lt;0,IF(ABS((MAX($D$16,POWER((ABS(K544)^2)/($I$5*MAX(F544,0.1)^2),1/3)))-IFERROR(W544,0))&gt;$D$19,MAX($D$16,IF((MAX($D$16,POWER((ABS(K544)^2)/($I$5*MAX(F544,0.1)^2),1/3)))&gt;IFERROR(W544,0),MIN((MAX($D$16,POWER((ABS(K544)^2)/($I$5*MAX(F544,0.1)^2),1/3))),IFERROR(W544,0)+(MIN(ABS(IFERROR(AF544,0))*$D$18,ABS((MAX($D$16,POWER((ABS(K544)^2)/($I$5*MAX(F544,0.1)^2),1/3)))-IFERROR(W544,0))))),MAX((MAX($D$16,POWER((ABS(K544)^2)/($I$5*MAX(F544,0.1)^2),1/3))),IFERROR(W544,0)-(MIN(ABS(IFERROR(AF544,0))*$D$18,ABS((MAX($D$16,POWER((ABS(K544)^2)/($I$5*MAX(F544,0.1)^2),1/3)))-IFERROR(W544,0))))))),MAX($D$16,POWER((ABS(K544)^2)/($I$5*MAX(F544,0.1)^2),1/3))),MAX($D$16,IFERROR(W544,0)))))))</f>
        <v/>
      </c>
      <c r="X544">
        <f>((F544)+(G544)*(W544))*(W544)</f>
        <v/>
      </c>
      <c r="Y544">
        <f>(((F544)+(G544)*(W544))*(W544))/MAX((F544)+2*(W544)*SQRT(1+(G544)^2),1E-6)</f>
        <v/>
      </c>
      <c r="Z544">
        <f>ABS(K544)/MAX(((F544)+(G544)*(W544))*(W544),1E-6)</f>
        <v/>
      </c>
      <c r="AA544">
        <f>E544+W544</f>
        <v/>
      </c>
      <c r="AB544">
        <f>AA544+((ABS(K544)/MAX(((F544)+(G544)*(W544))*(W544),1E-6))^2)/(2*$I$5)</f>
        <v/>
      </c>
      <c r="AC544">
        <f>((ABS(K544)*$D$6)/(MAX(((F544)+(G544)*(W544))*(W544),1E-6)*MAX(((((F544)+(G544)*(W544))*(W544))/MAX((F544)+2*(W544)*SQRT(1+(G544)^2),1E-6))^(2/3),1E-6)))^2</f>
        <v/>
      </c>
      <c r="AD544">
        <f>ABS(ABS(K544)/MAX(((F544)+(G544)*(W544))*(W544),1E-6))/SQRT($I$5*MAX((((F544)+(G544)*(W544))*(W544))/MAX((F544)+2*(G544)*(W544),1E-6),1E-6))</f>
        <v/>
      </c>
      <c r="AE544">
        <f>((F544)*(W544)^2)/2+(G544)*(W544)^3/3+(ABS(K544)^2)/($I$5*MAX(((F544)+(G544)*(W544))*(W544),1E-6))</f>
        <v/>
      </c>
      <c r="AF544">
        <f>IF($D$20=0,0,IFERROR(AB545+(((AC544+AC545)/2)*J545)+(IF(Z544&gt;Z545,$D$8*((Z544^2-Z545^2)/(2*$I$5)),$D$9*((Z545^2-Z544^2)/(2*$I$5)))+($D$10*(ABS(I545)/90)*(MAX(Z544^2,Z545^2)/(2*$I$5))))-AB544,0))</f>
        <v/>
      </c>
      <c r="AG544">
        <f>IF($D$20=0,1,IFERROR(IF(ROUND(AD544,3)=1,1,IF(AND(ABS(AF544)&lt;$D$19,AD544&lt;1),1,0)),0))</f>
        <v/>
      </c>
      <c r="AH544">
        <f>IFERROR(IF(V32="Supercritical",MAX($D$16,IFERROR(L544,MAX($D$16,POWER((ABS(K544)^2)/($I$5*MAX(F544,0.1)^2),1/3)))),IF(V32="Subcritical",MAX($D$16,IFERROR(W544,MAX($D$16,POWER((ABS(K544)^2)/($I$5*MAX(F544,0.1)^2),1/3)))),IF(AND(IFERROR(V544,0)=1,IFERROR(AG544,0)=1),IF(IFERROR(T544,-1E99)&gt;=IFERROR(AE544,-1E99),MAX($D$16,IFERROR(L544,MAX($D$16,POWER((ABS(K544)^2)/($I$5*MAX(F544,0.1)^2),1/3)))),MAX($D$16,IFERROR(W544,MAX($D$16,POWER((ABS(K544)^2)/($I$5*MAX(F544,0.1)^2),1/3))))),IF(IFERROR(V544,0)=1,MAX($D$16,IFERROR(L544,MAX($D$16,POWER((ABS(K544)^2)/($I$5*MAX(F544,0.1)^2),1/3)))),IF(IFERROR(AG544,0)=1,MAX($D$16,IFERROR(W544,MAX($D$16,POWER((ABS(K544)^2)/($I$5*MAX(F544,0.1)^2),1/3)))),MAX($D$16,POWER((ABS(K544)^2)/($I$5*MAX(F544,0.1)^2),1/3))))))),MAX($D$16,POWER((ABS(K544)^2)/($I$5*MAX(F544,0.1)^2),1/3)))</f>
        <v/>
      </c>
      <c r="AI544">
        <f>E544+AH544</f>
        <v/>
      </c>
      <c r="AJ544">
        <f>AI544+((ABS(K544)/MAX(((F544)+(G544)*(AH544))*(AH544),1E-6))^2)/(2*$I$5)</f>
        <v/>
      </c>
      <c r="AM544" t="n">
        <v>0</v>
      </c>
      <c r="AN544" t="n">
        <v>0</v>
      </c>
      <c r="AO544">
        <f>AM544+AN544</f>
        <v/>
      </c>
      <c r="AP544">
        <f>AP543+AO544</f>
        <v/>
      </c>
      <c r="AQ544">
        <f>ABS(ABS(K544)/MAX(((F544)+(G544)*(AH544))*(AH544),1E-6))/SQRT($I$5*MAX((((F544)+(G544)*(AH544))*(AH544))/MAX((F544)+2*(G544)*(AH544),1E-6),1E-6))</f>
        <v/>
      </c>
      <c r="AR544">
        <f>IF(AQ544&lt;1,"Subcritical","Supercritical")</f>
        <v/>
      </c>
      <c r="AS544">
        <f>((ABS(K544)*$D$6)/(MAX(((F544)+(G544)*(AH544))*(AH544),1E-6)*MAX(((((F544)+(G544)*(AH544))*(AH544))/MAX((F544)+2*(AH544)*SQRT(1+(G544)^2),1E-6))^(2/3),1E-6)))^2</f>
        <v/>
      </c>
    </row>
    <row r="545">
      <c r="A545" t="n">
        <v>396</v>
      </c>
      <c r="B545" t="n">
        <v>394.896</v>
      </c>
      <c r="C545" t="n">
        <v>616254.165</v>
      </c>
      <c r="D545" t="n">
        <v>3097569.176</v>
      </c>
      <c r="E545" t="n">
        <v>632.3645</v>
      </c>
      <c r="F545" t="n">
        <v>5.2</v>
      </c>
      <c r="G545" t="n">
        <v>0</v>
      </c>
      <c r="H545" t="inlineStr">
        <is>
          <t>Normal</t>
        </is>
      </c>
      <c r="I545" t="n">
        <v>0.023</v>
      </c>
      <c r="J545">
        <f>B545-B544</f>
        <v/>
      </c>
      <c r="K545">
        <f>MAX(0,K544-AO544)</f>
        <v/>
      </c>
      <c r="L545">
        <f>IF($D$20=0,IFERROR(L544,MAX($D$16,POWER((ABS(K545)^2)/($I$5*MAX(F545,0.1)^2),1/3))),IF(IFERROR(V544,0)=0,IFERROR(L544,MAX($D$16,POWER((ABS(K545)^2)/($I$5*MAX(F545,0.1)^2),1/3))),IF(OR(IFERROR(L545,0)=0,IFERROR(S544,0)&lt;1,IFERROR(S545,0)&lt;1),MAX($D$16,POWER((ABS(K545)^2)/($I$5*MAX(F545,0.1)^2),1/3)),IF(IFERROR(U545,0)&gt;0,MAX($D$16,IFERROR(L545,0)+((IFERROR(U545,0))*$D$18*IF((IFERROR(S545,0))&lt;1,1,-1))),IF(IFERROR(U545,0)&lt;0,IF(ABS((MAX($D$16,POWER((ABS(K545)^2)/($I$5*MAX(F545,0.1)^2),1/3)))-IFERROR(L545,0))&gt;$D$19,MAX($D$16,IF((MAX($D$16,POWER((ABS(K545)^2)/($I$5*MAX(F545,0.1)^2),1/3)))&gt;IFERROR(L545,0),MIN((MAX($D$16,POWER((ABS(K545)^2)/($I$5*MAX(F545,0.1)^2),1/3))),IFERROR(L545,0)+(MIN(ABS(IFERROR(U545,0))*$D$18,ABS((MAX($D$16,POWER((ABS(K545)^2)/($I$5*MAX(F545,0.1)^2),1/3)))-IFERROR(L545,0))))),MAX((MAX($D$16,POWER((ABS(K545)^2)/($I$5*MAX(F545,0.1)^2),1/3))),IFERROR(L545,0)-(MIN(ABS(IFERROR(U545,0))*$D$18,ABS((MAX($D$16,POWER((ABS(K545)^2)/($I$5*MAX(F545,0.1)^2),1/3)))-IFERROR(L545,0))))))),MAX($D$16,POWER((ABS(K545)^2)/($I$5*MAX(F545,0.1)^2),1/3))),MAX($D$16,IFERROR(L545,0)))))))</f>
        <v/>
      </c>
      <c r="M545">
        <f>((F545)+(G545)*(L545))*(L545)</f>
        <v/>
      </c>
      <c r="N545">
        <f>(((F545)+(G545)*(L545))*(L545))/MAX((F545)+2*(L545)*SQRT(1+(G545)^2),1E-6)</f>
        <v/>
      </c>
      <c r="O545">
        <f>ABS(K545)/MAX(((F545)+(G545)*(L545))*(L545),1E-6)</f>
        <v/>
      </c>
      <c r="P545">
        <f>E545+L545</f>
        <v/>
      </c>
      <c r="Q545">
        <f>P545+((ABS(K545)/MAX(((F545)+(G545)*(L545))*(L545),1E-6))^2)/(2*$I$5)</f>
        <v/>
      </c>
      <c r="R545">
        <f>((ABS(K545)*$D$6)/(MAX(((F545)+(G545)*(L545))*(L545),1E-6)*MAX(((((F545)+(G545)*(L545))*(L545))/MAX((F545)+2*(L545)*SQRT(1+(G545)^2),1E-6))^(2/3),1E-6)))^2</f>
        <v/>
      </c>
      <c r="S545">
        <f>ABS(ABS(K545)/MAX(((F545)+(G545)*(L545))*(L545),1E-6))/SQRT($I$5*MAX((((F545)+(G545)*(L545))*(L545))/MAX((F545)+2*(G545)*(L545),1E-6),1E-6))</f>
        <v/>
      </c>
      <c r="T545">
        <f>((F545)*(L545)^2)/2+(G545)*(L545)^3/3+(ABS(K545)^2)/($I$5*MAX(((F545)+(G545)*(L545))*(L545),1E-6))</f>
        <v/>
      </c>
      <c r="U545">
        <f>IF($D$20=0,0,IFERROR(Q544-(((R544+R545)/2)*J545)-(IF(O544&gt;O545,$D$8*((O544^2-O545^2)/(2*$I$5)),$D$9*((O545^2-O544^2)/(2*$I$5)))+($D$10*(ABS(I545)/90)*(MAX(O544^2,O545^2)/(2*$I$5))))-Q545,0))</f>
        <v/>
      </c>
      <c r="V545">
        <f>IF($D$20=0,1,IFERROR(IF(ROUND(S545,3)=1,1,IF(AND(ABS(U545)&lt;$D$19,S545&gt;1),1,0)),0))</f>
        <v/>
      </c>
      <c r="W545">
        <f>IF($D$20=0,IFERROR(W546,MAX($D$16,POWER((ABS(K545)^2)/($I$5*MAX(F545,0.1)^2),1/3))),IF(IFERROR(AG546,0)=0,IFERROR(W546,MAX($D$16,POWER((ABS(K545)^2)/($I$5*MAX(F545,0.1)^2),1/3))),IF(OR(IFERROR(W545,0)=0,IFERROR(AD546,0)&gt;1),MAX($D$16,POWER((ABS(K545)^2)/($I$5*MAX(F545,0.1)^2),1/3)),IF(IFERROR(AF545,0)&gt;0,MAX($D$16,IFERROR(W545,0)+((IFERROR(AF545,0))*$D$18*IF((IFERROR(AD545,0))&lt;1,1,-1))),IF(IFERROR(AF545,0)&lt;0,IF(ABS((MAX($D$16,POWER((ABS(K545)^2)/($I$5*MAX(F545,0.1)^2),1/3)))-IFERROR(W545,0))&gt;$D$19,MAX($D$16,IF((MAX($D$16,POWER((ABS(K545)^2)/($I$5*MAX(F545,0.1)^2),1/3)))&gt;IFERROR(W545,0),MIN((MAX($D$16,POWER((ABS(K545)^2)/($I$5*MAX(F545,0.1)^2),1/3))),IFERROR(W545,0)+(MIN(ABS(IFERROR(AF545,0))*$D$18,ABS((MAX($D$16,POWER((ABS(K545)^2)/($I$5*MAX(F545,0.1)^2),1/3)))-IFERROR(W545,0))))),MAX((MAX($D$16,POWER((ABS(K545)^2)/($I$5*MAX(F545,0.1)^2),1/3))),IFERROR(W545,0)-(MIN(ABS(IFERROR(AF545,0))*$D$18,ABS((MAX($D$16,POWER((ABS(K545)^2)/($I$5*MAX(F545,0.1)^2),1/3)))-IFERROR(W545,0))))))),MAX($D$16,POWER((ABS(K545)^2)/($I$5*MAX(F545,0.1)^2),1/3))),MAX($D$16,IFERROR(W545,0)))))))</f>
        <v/>
      </c>
      <c r="X545">
        <f>((F545)+(G545)*(W545))*(W545)</f>
        <v/>
      </c>
      <c r="Y545">
        <f>(((F545)+(G545)*(W545))*(W545))/MAX((F545)+2*(W545)*SQRT(1+(G545)^2),1E-6)</f>
        <v/>
      </c>
      <c r="Z545">
        <f>ABS(K545)/MAX(((F545)+(G545)*(W545))*(W545),1E-6)</f>
        <v/>
      </c>
      <c r="AA545">
        <f>E545+W545</f>
        <v/>
      </c>
      <c r="AB545">
        <f>AA545+((ABS(K545)/MAX(((F545)+(G545)*(W545))*(W545),1E-6))^2)/(2*$I$5)</f>
        <v/>
      </c>
      <c r="AC545">
        <f>((ABS(K545)*$D$6)/(MAX(((F545)+(G545)*(W545))*(W545),1E-6)*MAX(((((F545)+(G545)*(W545))*(W545))/MAX((F545)+2*(W545)*SQRT(1+(G545)^2),1E-6))^(2/3),1E-6)))^2</f>
        <v/>
      </c>
      <c r="AD545">
        <f>ABS(ABS(K545)/MAX(((F545)+(G545)*(W545))*(W545),1E-6))/SQRT($I$5*MAX((((F545)+(G545)*(W545))*(W545))/MAX((F545)+2*(G545)*(W545),1E-6),1E-6))</f>
        <v/>
      </c>
      <c r="AE545">
        <f>((F545)*(W545)^2)/2+(G545)*(W545)^3/3+(ABS(K545)^2)/($I$5*MAX(((F545)+(G545)*(W545))*(W545),1E-6))</f>
        <v/>
      </c>
      <c r="AF545">
        <f>IF($D$20=0,0,IFERROR(AB546+(((AC545+AC546)/2)*J546)+(IF(Z545&gt;Z546,$D$8*((Z545^2-Z546^2)/(2*$I$5)),$D$9*((Z546^2-Z545^2)/(2*$I$5)))+($D$10*(ABS(I546)/90)*(MAX(Z545^2,Z546^2)/(2*$I$5))))-AB545,0))</f>
        <v/>
      </c>
      <c r="AG545">
        <f>IF($D$20=0,1,IFERROR(IF(ROUND(AD545,3)=1,1,IF(AND(ABS(AF545)&lt;$D$19,AD545&lt;1),1,0)),0))</f>
        <v/>
      </c>
      <c r="AH545">
        <f>IFERROR(IF(V32="Supercritical",MAX($D$16,IFERROR(L545,MAX($D$16,POWER((ABS(K545)^2)/($I$5*MAX(F545,0.1)^2),1/3)))),IF(V32="Subcritical",MAX($D$16,IFERROR(W545,MAX($D$16,POWER((ABS(K545)^2)/($I$5*MAX(F545,0.1)^2),1/3)))),IF(AND(IFERROR(V545,0)=1,IFERROR(AG545,0)=1),IF(IFERROR(T545,-1E99)&gt;=IFERROR(AE545,-1E99),MAX($D$16,IFERROR(L545,MAX($D$16,POWER((ABS(K545)^2)/($I$5*MAX(F545,0.1)^2),1/3)))),MAX($D$16,IFERROR(W545,MAX($D$16,POWER((ABS(K545)^2)/($I$5*MAX(F545,0.1)^2),1/3))))),IF(IFERROR(V545,0)=1,MAX($D$16,IFERROR(L545,MAX($D$16,POWER((ABS(K545)^2)/($I$5*MAX(F545,0.1)^2),1/3)))),IF(IFERROR(AG545,0)=1,MAX($D$16,IFERROR(W545,MAX($D$16,POWER((ABS(K545)^2)/($I$5*MAX(F545,0.1)^2),1/3)))),MAX($D$16,POWER((ABS(K545)^2)/($I$5*MAX(F545,0.1)^2),1/3))))))),MAX($D$16,POWER((ABS(K545)^2)/($I$5*MAX(F545,0.1)^2),1/3)))</f>
        <v/>
      </c>
      <c r="AI545">
        <f>E545+AH545</f>
        <v/>
      </c>
      <c r="AJ545">
        <f>AI545+((ABS(K545)/MAX(((F545)+(G545)*(AH545))*(AH545),1E-6))^2)/(2*$I$5)</f>
        <v/>
      </c>
      <c r="AM545" t="n">
        <v>0</v>
      </c>
      <c r="AN545" t="n">
        <v>0</v>
      </c>
      <c r="AO545">
        <f>AM545+AN545</f>
        <v/>
      </c>
      <c r="AP545">
        <f>AP544+AO545</f>
        <v/>
      </c>
      <c r="AQ545">
        <f>ABS(ABS(K545)/MAX(((F545)+(G545)*(AH545))*(AH545),1E-6))/SQRT($I$5*MAX((((F545)+(G545)*(AH545))*(AH545))/MAX((F545)+2*(G545)*(AH545),1E-6),1E-6))</f>
        <v/>
      </c>
      <c r="AR545">
        <f>IF(AQ545&lt;1,"Subcritical","Supercritical")</f>
        <v/>
      </c>
      <c r="AS545">
        <f>((ABS(K545)*$D$6)/(MAX(((F545)+(G545)*(AH545))*(AH545),1E-6)*MAX(((((F545)+(G545)*(AH545))*(AH545))/MAX((F545)+2*(AH545)*SQRT(1+(G545)^2),1E-6))^(2/3),1E-6)))^2</f>
        <v/>
      </c>
    </row>
    <row r="546">
      <c r="A546" t="n">
        <v>397</v>
      </c>
      <c r="B546" t="n">
        <v>395.895</v>
      </c>
      <c r="C546" t="n">
        <v>616253.691</v>
      </c>
      <c r="D546" t="n">
        <v>3097568.296</v>
      </c>
      <c r="E546" t="n">
        <v>632.364</v>
      </c>
      <c r="F546" t="n">
        <v>5.2</v>
      </c>
      <c r="G546" t="n">
        <v>0</v>
      </c>
      <c r="H546" t="inlineStr">
        <is>
          <t>Normal</t>
        </is>
      </c>
      <c r="I546" t="n">
        <v>0.027</v>
      </c>
      <c r="J546">
        <f>B546-B545</f>
        <v/>
      </c>
      <c r="K546">
        <f>MAX(0,K545-AO545)</f>
        <v/>
      </c>
      <c r="L546">
        <f>IF($D$20=0,IFERROR(L545,MAX($D$16,POWER((ABS(K546)^2)/($I$5*MAX(F546,0.1)^2),1/3))),IF(IFERROR(V545,0)=0,IFERROR(L545,MAX($D$16,POWER((ABS(K546)^2)/($I$5*MAX(F546,0.1)^2),1/3))),IF(OR(IFERROR(L546,0)=0,IFERROR(S545,0)&lt;1,IFERROR(S546,0)&lt;1),MAX($D$16,POWER((ABS(K546)^2)/($I$5*MAX(F546,0.1)^2),1/3)),IF(IFERROR(U546,0)&gt;0,MAX($D$16,IFERROR(L546,0)+((IFERROR(U546,0))*$D$18*IF((IFERROR(S546,0))&lt;1,1,-1))),IF(IFERROR(U546,0)&lt;0,IF(ABS((MAX($D$16,POWER((ABS(K546)^2)/($I$5*MAX(F546,0.1)^2),1/3)))-IFERROR(L546,0))&gt;$D$19,MAX($D$16,IF((MAX($D$16,POWER((ABS(K546)^2)/($I$5*MAX(F546,0.1)^2),1/3)))&gt;IFERROR(L546,0),MIN((MAX($D$16,POWER((ABS(K546)^2)/($I$5*MAX(F546,0.1)^2),1/3))),IFERROR(L546,0)+(MIN(ABS(IFERROR(U546,0))*$D$18,ABS((MAX($D$16,POWER((ABS(K546)^2)/($I$5*MAX(F546,0.1)^2),1/3)))-IFERROR(L546,0))))),MAX((MAX($D$16,POWER((ABS(K546)^2)/($I$5*MAX(F546,0.1)^2),1/3))),IFERROR(L546,0)-(MIN(ABS(IFERROR(U546,0))*$D$18,ABS((MAX($D$16,POWER((ABS(K546)^2)/($I$5*MAX(F546,0.1)^2),1/3)))-IFERROR(L546,0))))))),MAX($D$16,POWER((ABS(K546)^2)/($I$5*MAX(F546,0.1)^2),1/3))),MAX($D$16,IFERROR(L546,0)))))))</f>
        <v/>
      </c>
      <c r="M546">
        <f>((F546)+(G546)*(L546))*(L546)</f>
        <v/>
      </c>
      <c r="N546">
        <f>(((F546)+(G546)*(L546))*(L546))/MAX((F546)+2*(L546)*SQRT(1+(G546)^2),1E-6)</f>
        <v/>
      </c>
      <c r="O546">
        <f>ABS(K546)/MAX(((F546)+(G546)*(L546))*(L546),1E-6)</f>
        <v/>
      </c>
      <c r="P546">
        <f>E546+L546</f>
        <v/>
      </c>
      <c r="Q546">
        <f>P546+((ABS(K546)/MAX(((F546)+(G546)*(L546))*(L546),1E-6))^2)/(2*$I$5)</f>
        <v/>
      </c>
      <c r="R546">
        <f>((ABS(K546)*$D$6)/(MAX(((F546)+(G546)*(L546))*(L546),1E-6)*MAX(((((F546)+(G546)*(L546))*(L546))/MAX((F546)+2*(L546)*SQRT(1+(G546)^2),1E-6))^(2/3),1E-6)))^2</f>
        <v/>
      </c>
      <c r="S546">
        <f>ABS(ABS(K546)/MAX(((F546)+(G546)*(L546))*(L546),1E-6))/SQRT($I$5*MAX((((F546)+(G546)*(L546))*(L546))/MAX((F546)+2*(G546)*(L546),1E-6),1E-6))</f>
        <v/>
      </c>
      <c r="T546">
        <f>((F546)*(L546)^2)/2+(G546)*(L546)^3/3+(ABS(K546)^2)/($I$5*MAX(((F546)+(G546)*(L546))*(L546),1E-6))</f>
        <v/>
      </c>
      <c r="U546">
        <f>IF($D$20=0,0,IFERROR(Q545-(((R545+R546)/2)*J546)-(IF(O545&gt;O546,$D$8*((O545^2-O546^2)/(2*$I$5)),$D$9*((O546^2-O545^2)/(2*$I$5)))+($D$10*(ABS(I546)/90)*(MAX(O545^2,O546^2)/(2*$I$5))))-Q546,0))</f>
        <v/>
      </c>
      <c r="V546">
        <f>IF($D$20=0,1,IFERROR(IF(ROUND(S546,3)=1,1,IF(AND(ABS(U546)&lt;$D$19,S546&gt;1),1,0)),0))</f>
        <v/>
      </c>
      <c r="W546">
        <f>IF($D$20=0,IFERROR(W547,MAX($D$16,POWER((ABS(K546)^2)/($I$5*MAX(F546,0.1)^2),1/3))),IF(IFERROR(AG547,0)=0,IFERROR(W547,MAX($D$16,POWER((ABS(K546)^2)/($I$5*MAX(F546,0.1)^2),1/3))),IF(OR(IFERROR(W546,0)=0,IFERROR(AD547,0)&gt;1),MAX($D$16,POWER((ABS(K546)^2)/($I$5*MAX(F546,0.1)^2),1/3)),IF(IFERROR(AF546,0)&gt;0,MAX($D$16,IFERROR(W546,0)+((IFERROR(AF546,0))*$D$18*IF((IFERROR(AD546,0))&lt;1,1,-1))),IF(IFERROR(AF546,0)&lt;0,IF(ABS((MAX($D$16,POWER((ABS(K546)^2)/($I$5*MAX(F546,0.1)^2),1/3)))-IFERROR(W546,0))&gt;$D$19,MAX($D$16,IF((MAX($D$16,POWER((ABS(K546)^2)/($I$5*MAX(F546,0.1)^2),1/3)))&gt;IFERROR(W546,0),MIN((MAX($D$16,POWER((ABS(K546)^2)/($I$5*MAX(F546,0.1)^2),1/3))),IFERROR(W546,0)+(MIN(ABS(IFERROR(AF546,0))*$D$18,ABS((MAX($D$16,POWER((ABS(K546)^2)/($I$5*MAX(F546,0.1)^2),1/3)))-IFERROR(W546,0))))),MAX((MAX($D$16,POWER((ABS(K546)^2)/($I$5*MAX(F546,0.1)^2),1/3))),IFERROR(W546,0)-(MIN(ABS(IFERROR(AF546,0))*$D$18,ABS((MAX($D$16,POWER((ABS(K546)^2)/($I$5*MAX(F546,0.1)^2),1/3)))-IFERROR(W546,0))))))),MAX($D$16,POWER((ABS(K546)^2)/($I$5*MAX(F546,0.1)^2),1/3))),MAX($D$16,IFERROR(W546,0)))))))</f>
        <v/>
      </c>
      <c r="X546">
        <f>((F546)+(G546)*(W546))*(W546)</f>
        <v/>
      </c>
      <c r="Y546">
        <f>(((F546)+(G546)*(W546))*(W546))/MAX((F546)+2*(W546)*SQRT(1+(G546)^2),1E-6)</f>
        <v/>
      </c>
      <c r="Z546">
        <f>ABS(K546)/MAX(((F546)+(G546)*(W546))*(W546),1E-6)</f>
        <v/>
      </c>
      <c r="AA546">
        <f>E546+W546</f>
        <v/>
      </c>
      <c r="AB546">
        <f>AA546+((ABS(K546)/MAX(((F546)+(G546)*(W546))*(W546),1E-6))^2)/(2*$I$5)</f>
        <v/>
      </c>
      <c r="AC546">
        <f>((ABS(K546)*$D$6)/(MAX(((F546)+(G546)*(W546))*(W546),1E-6)*MAX(((((F546)+(G546)*(W546))*(W546))/MAX((F546)+2*(W546)*SQRT(1+(G546)^2),1E-6))^(2/3),1E-6)))^2</f>
        <v/>
      </c>
      <c r="AD546">
        <f>ABS(ABS(K546)/MAX(((F546)+(G546)*(W546))*(W546),1E-6))/SQRT($I$5*MAX((((F546)+(G546)*(W546))*(W546))/MAX((F546)+2*(G546)*(W546),1E-6),1E-6))</f>
        <v/>
      </c>
      <c r="AE546">
        <f>((F546)*(W546)^2)/2+(G546)*(W546)^3/3+(ABS(K546)^2)/($I$5*MAX(((F546)+(G546)*(W546))*(W546),1E-6))</f>
        <v/>
      </c>
      <c r="AF546">
        <f>IF($D$20=0,0,IFERROR(AB547+(((AC546+AC547)/2)*J547)+(IF(Z546&gt;Z547,$D$8*((Z546^2-Z547^2)/(2*$I$5)),$D$9*((Z547^2-Z546^2)/(2*$I$5)))+($D$10*(ABS(I547)/90)*(MAX(Z546^2,Z547^2)/(2*$I$5))))-AB546,0))</f>
        <v/>
      </c>
      <c r="AG546">
        <f>IF($D$20=0,1,IFERROR(IF(ROUND(AD546,3)=1,1,IF(AND(ABS(AF546)&lt;$D$19,AD546&lt;1),1,0)),0))</f>
        <v/>
      </c>
      <c r="AH546">
        <f>IFERROR(IF(V32="Supercritical",MAX($D$16,IFERROR(L546,MAX($D$16,POWER((ABS(K546)^2)/($I$5*MAX(F546,0.1)^2),1/3)))),IF(V32="Subcritical",MAX($D$16,IFERROR(W546,MAX($D$16,POWER((ABS(K546)^2)/($I$5*MAX(F546,0.1)^2),1/3)))),IF(AND(IFERROR(V546,0)=1,IFERROR(AG546,0)=1),IF(IFERROR(T546,-1E99)&gt;=IFERROR(AE546,-1E99),MAX($D$16,IFERROR(L546,MAX($D$16,POWER((ABS(K546)^2)/($I$5*MAX(F546,0.1)^2),1/3)))),MAX($D$16,IFERROR(W546,MAX($D$16,POWER((ABS(K546)^2)/($I$5*MAX(F546,0.1)^2),1/3))))),IF(IFERROR(V546,0)=1,MAX($D$16,IFERROR(L546,MAX($D$16,POWER((ABS(K546)^2)/($I$5*MAX(F546,0.1)^2),1/3)))),IF(IFERROR(AG546,0)=1,MAX($D$16,IFERROR(W546,MAX($D$16,POWER((ABS(K546)^2)/($I$5*MAX(F546,0.1)^2),1/3)))),MAX($D$16,POWER((ABS(K546)^2)/($I$5*MAX(F546,0.1)^2),1/3))))))),MAX($D$16,POWER((ABS(K546)^2)/($I$5*MAX(F546,0.1)^2),1/3)))</f>
        <v/>
      </c>
      <c r="AI546">
        <f>E546+AH546</f>
        <v/>
      </c>
      <c r="AJ546">
        <f>AI546+((ABS(K546)/MAX(((F546)+(G546)*(AH546))*(AH546),1E-6))^2)/(2*$I$5)</f>
        <v/>
      </c>
      <c r="AM546" t="n">
        <v>0</v>
      </c>
      <c r="AN546" t="n">
        <v>0</v>
      </c>
      <c r="AO546">
        <f>AM546+AN546</f>
        <v/>
      </c>
      <c r="AP546">
        <f>AP545+AO546</f>
        <v/>
      </c>
      <c r="AQ546">
        <f>ABS(ABS(K546)/MAX(((F546)+(G546)*(AH546))*(AH546),1E-6))/SQRT($I$5*MAX((((F546)+(G546)*(AH546))*(AH546))/MAX((F546)+2*(G546)*(AH546),1E-6),1E-6))</f>
        <v/>
      </c>
      <c r="AR546">
        <f>IF(AQ546&lt;1,"Subcritical","Supercritical")</f>
        <v/>
      </c>
      <c r="AS546">
        <f>((ABS(K546)*$D$6)/(MAX(((F546)+(G546)*(AH546))*(AH546),1E-6)*MAX(((((F546)+(G546)*(AH546))*(AH546))/MAX((F546)+2*(AH546)*SQRT(1+(G546)^2),1E-6))^(2/3),1E-6)))^2</f>
        <v/>
      </c>
    </row>
    <row r="547">
      <c r="A547" t="n">
        <v>398</v>
      </c>
      <c r="B547" t="n">
        <v>396.896</v>
      </c>
      <c r="C547" t="n">
        <v>616253.2169999999</v>
      </c>
      <c r="D547" t="n">
        <v>3097567.415</v>
      </c>
      <c r="E547" t="n">
        <v>632.3635</v>
      </c>
      <c r="F547" t="n">
        <v>5.2</v>
      </c>
      <c r="G547" t="n">
        <v>0</v>
      </c>
      <c r="H547" t="inlineStr">
        <is>
          <t>Normal</t>
        </is>
      </c>
      <c r="I547" t="n">
        <v>0.027</v>
      </c>
      <c r="J547">
        <f>B547-B546</f>
        <v/>
      </c>
      <c r="K547">
        <f>MAX(0,K546-AO546)</f>
        <v/>
      </c>
      <c r="L547">
        <f>IF($D$20=0,IFERROR(L546,MAX($D$16,POWER((ABS(K547)^2)/($I$5*MAX(F547,0.1)^2),1/3))),IF(IFERROR(V546,0)=0,IFERROR(L546,MAX($D$16,POWER((ABS(K547)^2)/($I$5*MAX(F547,0.1)^2),1/3))),IF(OR(IFERROR(L547,0)=0,IFERROR(S546,0)&lt;1,IFERROR(S547,0)&lt;1),MAX($D$16,POWER((ABS(K547)^2)/($I$5*MAX(F547,0.1)^2),1/3)),IF(IFERROR(U547,0)&gt;0,MAX($D$16,IFERROR(L547,0)+((IFERROR(U547,0))*$D$18*IF((IFERROR(S547,0))&lt;1,1,-1))),IF(IFERROR(U547,0)&lt;0,IF(ABS((MAX($D$16,POWER((ABS(K547)^2)/($I$5*MAX(F547,0.1)^2),1/3)))-IFERROR(L547,0))&gt;$D$19,MAX($D$16,IF((MAX($D$16,POWER((ABS(K547)^2)/($I$5*MAX(F547,0.1)^2),1/3)))&gt;IFERROR(L547,0),MIN((MAX($D$16,POWER((ABS(K547)^2)/($I$5*MAX(F547,0.1)^2),1/3))),IFERROR(L547,0)+(MIN(ABS(IFERROR(U547,0))*$D$18,ABS((MAX($D$16,POWER((ABS(K547)^2)/($I$5*MAX(F547,0.1)^2),1/3)))-IFERROR(L547,0))))),MAX((MAX($D$16,POWER((ABS(K547)^2)/($I$5*MAX(F547,0.1)^2),1/3))),IFERROR(L547,0)-(MIN(ABS(IFERROR(U547,0))*$D$18,ABS((MAX($D$16,POWER((ABS(K547)^2)/($I$5*MAX(F547,0.1)^2),1/3)))-IFERROR(L547,0))))))),MAX($D$16,POWER((ABS(K547)^2)/($I$5*MAX(F547,0.1)^2),1/3))),MAX($D$16,IFERROR(L547,0)))))))</f>
        <v/>
      </c>
      <c r="M547">
        <f>((F547)+(G547)*(L547))*(L547)</f>
        <v/>
      </c>
      <c r="N547">
        <f>(((F547)+(G547)*(L547))*(L547))/MAX((F547)+2*(L547)*SQRT(1+(G547)^2),1E-6)</f>
        <v/>
      </c>
      <c r="O547">
        <f>ABS(K547)/MAX(((F547)+(G547)*(L547))*(L547),1E-6)</f>
        <v/>
      </c>
      <c r="P547">
        <f>E547+L547</f>
        <v/>
      </c>
      <c r="Q547">
        <f>P547+((ABS(K547)/MAX(((F547)+(G547)*(L547))*(L547),1E-6))^2)/(2*$I$5)</f>
        <v/>
      </c>
      <c r="R547">
        <f>((ABS(K547)*$D$6)/(MAX(((F547)+(G547)*(L547))*(L547),1E-6)*MAX(((((F547)+(G547)*(L547))*(L547))/MAX((F547)+2*(L547)*SQRT(1+(G547)^2),1E-6))^(2/3),1E-6)))^2</f>
        <v/>
      </c>
      <c r="S547">
        <f>ABS(ABS(K547)/MAX(((F547)+(G547)*(L547))*(L547),1E-6))/SQRT($I$5*MAX((((F547)+(G547)*(L547))*(L547))/MAX((F547)+2*(G547)*(L547),1E-6),1E-6))</f>
        <v/>
      </c>
      <c r="T547">
        <f>((F547)*(L547)^2)/2+(G547)*(L547)^3/3+(ABS(K547)^2)/($I$5*MAX(((F547)+(G547)*(L547))*(L547),1E-6))</f>
        <v/>
      </c>
      <c r="U547">
        <f>IF($D$20=0,0,IFERROR(Q546-(((R546+R547)/2)*J547)-(IF(O546&gt;O547,$D$8*((O546^2-O547^2)/(2*$I$5)),$D$9*((O547^2-O546^2)/(2*$I$5)))+($D$10*(ABS(I547)/90)*(MAX(O546^2,O547^2)/(2*$I$5))))-Q547,0))</f>
        <v/>
      </c>
      <c r="V547">
        <f>IF($D$20=0,1,IFERROR(IF(ROUND(S547,3)=1,1,IF(AND(ABS(U547)&lt;$D$19,S547&gt;1),1,0)),0))</f>
        <v/>
      </c>
      <c r="W547">
        <f>IF($D$20=0,IFERROR(W548,MAX($D$16,POWER((ABS(K547)^2)/($I$5*MAX(F547,0.1)^2),1/3))),IF(IFERROR(AG548,0)=0,IFERROR(W548,MAX($D$16,POWER((ABS(K547)^2)/($I$5*MAX(F547,0.1)^2),1/3))),IF(OR(IFERROR(W547,0)=0,IFERROR(AD548,0)&gt;1),MAX($D$16,POWER((ABS(K547)^2)/($I$5*MAX(F547,0.1)^2),1/3)),IF(IFERROR(AF547,0)&gt;0,MAX($D$16,IFERROR(W547,0)+((IFERROR(AF547,0))*$D$18*IF((IFERROR(AD547,0))&lt;1,1,-1))),IF(IFERROR(AF547,0)&lt;0,IF(ABS((MAX($D$16,POWER((ABS(K547)^2)/($I$5*MAX(F547,0.1)^2),1/3)))-IFERROR(W547,0))&gt;$D$19,MAX($D$16,IF((MAX($D$16,POWER((ABS(K547)^2)/($I$5*MAX(F547,0.1)^2),1/3)))&gt;IFERROR(W547,0),MIN((MAX($D$16,POWER((ABS(K547)^2)/($I$5*MAX(F547,0.1)^2),1/3))),IFERROR(W547,0)+(MIN(ABS(IFERROR(AF547,0))*$D$18,ABS((MAX($D$16,POWER((ABS(K547)^2)/($I$5*MAX(F547,0.1)^2),1/3)))-IFERROR(W547,0))))),MAX((MAX($D$16,POWER((ABS(K547)^2)/($I$5*MAX(F547,0.1)^2),1/3))),IFERROR(W547,0)-(MIN(ABS(IFERROR(AF547,0))*$D$18,ABS((MAX($D$16,POWER((ABS(K547)^2)/($I$5*MAX(F547,0.1)^2),1/3)))-IFERROR(W547,0))))))),MAX($D$16,POWER((ABS(K547)^2)/($I$5*MAX(F547,0.1)^2),1/3))),MAX($D$16,IFERROR(W547,0)))))))</f>
        <v/>
      </c>
      <c r="X547">
        <f>((F547)+(G547)*(W547))*(W547)</f>
        <v/>
      </c>
      <c r="Y547">
        <f>(((F547)+(G547)*(W547))*(W547))/MAX((F547)+2*(W547)*SQRT(1+(G547)^2),1E-6)</f>
        <v/>
      </c>
      <c r="Z547">
        <f>ABS(K547)/MAX(((F547)+(G547)*(W547))*(W547),1E-6)</f>
        <v/>
      </c>
      <c r="AA547">
        <f>E547+W547</f>
        <v/>
      </c>
      <c r="AB547">
        <f>AA547+((ABS(K547)/MAX(((F547)+(G547)*(W547))*(W547),1E-6))^2)/(2*$I$5)</f>
        <v/>
      </c>
      <c r="AC547">
        <f>((ABS(K547)*$D$6)/(MAX(((F547)+(G547)*(W547))*(W547),1E-6)*MAX(((((F547)+(G547)*(W547))*(W547))/MAX((F547)+2*(W547)*SQRT(1+(G547)^2),1E-6))^(2/3),1E-6)))^2</f>
        <v/>
      </c>
      <c r="AD547">
        <f>ABS(ABS(K547)/MAX(((F547)+(G547)*(W547))*(W547),1E-6))/SQRT($I$5*MAX((((F547)+(G547)*(W547))*(W547))/MAX((F547)+2*(G547)*(W547),1E-6),1E-6))</f>
        <v/>
      </c>
      <c r="AE547">
        <f>((F547)*(W547)^2)/2+(G547)*(W547)^3/3+(ABS(K547)^2)/($I$5*MAX(((F547)+(G547)*(W547))*(W547),1E-6))</f>
        <v/>
      </c>
      <c r="AF547">
        <f>IF($D$20=0,0,IFERROR(AB548+(((AC547+AC548)/2)*J548)+(IF(Z547&gt;Z548,$D$8*((Z547^2-Z548^2)/(2*$I$5)),$D$9*((Z548^2-Z547^2)/(2*$I$5)))+($D$10*(ABS(I548)/90)*(MAX(Z547^2,Z548^2)/(2*$I$5))))-AB547,0))</f>
        <v/>
      </c>
      <c r="AG547">
        <f>IF($D$20=0,1,IFERROR(IF(ROUND(AD547,3)=1,1,IF(AND(ABS(AF547)&lt;$D$19,AD547&lt;1),1,0)),0))</f>
        <v/>
      </c>
      <c r="AH547">
        <f>IFERROR(IF(V32="Supercritical",MAX($D$16,IFERROR(L547,MAX($D$16,POWER((ABS(K547)^2)/($I$5*MAX(F547,0.1)^2),1/3)))),IF(V32="Subcritical",MAX($D$16,IFERROR(W547,MAX($D$16,POWER((ABS(K547)^2)/($I$5*MAX(F547,0.1)^2),1/3)))),IF(AND(IFERROR(V547,0)=1,IFERROR(AG547,0)=1),IF(IFERROR(T547,-1E99)&gt;=IFERROR(AE547,-1E99),MAX($D$16,IFERROR(L547,MAX($D$16,POWER((ABS(K547)^2)/($I$5*MAX(F547,0.1)^2),1/3)))),MAX($D$16,IFERROR(W547,MAX($D$16,POWER((ABS(K547)^2)/($I$5*MAX(F547,0.1)^2),1/3))))),IF(IFERROR(V547,0)=1,MAX($D$16,IFERROR(L547,MAX($D$16,POWER((ABS(K547)^2)/($I$5*MAX(F547,0.1)^2),1/3)))),IF(IFERROR(AG547,0)=1,MAX($D$16,IFERROR(W547,MAX($D$16,POWER((ABS(K547)^2)/($I$5*MAX(F547,0.1)^2),1/3)))),MAX($D$16,POWER((ABS(K547)^2)/($I$5*MAX(F547,0.1)^2),1/3))))))),MAX($D$16,POWER((ABS(K547)^2)/($I$5*MAX(F547,0.1)^2),1/3)))</f>
        <v/>
      </c>
      <c r="AI547">
        <f>E547+AH547</f>
        <v/>
      </c>
      <c r="AJ547">
        <f>AI547+((ABS(K547)/MAX(((F547)+(G547)*(AH547))*(AH547),1E-6))^2)/(2*$I$5)</f>
        <v/>
      </c>
      <c r="AM547" t="n">
        <v>0</v>
      </c>
      <c r="AN547" t="n">
        <v>0</v>
      </c>
      <c r="AO547">
        <f>AM547+AN547</f>
        <v/>
      </c>
      <c r="AP547">
        <f>AP546+AO547</f>
        <v/>
      </c>
      <c r="AQ547">
        <f>ABS(ABS(K547)/MAX(((F547)+(G547)*(AH547))*(AH547),1E-6))/SQRT($I$5*MAX((((F547)+(G547)*(AH547))*(AH547))/MAX((F547)+2*(G547)*(AH547),1E-6),1E-6))</f>
        <v/>
      </c>
      <c r="AR547">
        <f>IF(AQ547&lt;1,"Subcritical","Supercritical")</f>
        <v/>
      </c>
      <c r="AS547">
        <f>((ABS(K547)*$D$6)/(MAX(((F547)+(G547)*(AH547))*(AH547),1E-6)*MAX(((((F547)+(G547)*(AH547))*(AH547))/MAX((F547)+2*(AH547)*SQRT(1+(G547)^2),1E-6))^(2/3),1E-6)))^2</f>
        <v/>
      </c>
    </row>
    <row r="548">
      <c r="A548" t="n">
        <v>399</v>
      </c>
      <c r="B548" t="n">
        <v>397.895</v>
      </c>
      <c r="C548" t="n">
        <v>616252.743</v>
      </c>
      <c r="D548" t="n">
        <v>3097566.535</v>
      </c>
      <c r="E548" t="n">
        <v>632.3630000000001</v>
      </c>
      <c r="F548" t="n">
        <v>5.2</v>
      </c>
      <c r="G548" t="n">
        <v>0</v>
      </c>
      <c r="H548" t="inlineStr">
        <is>
          <t>Normal</t>
        </is>
      </c>
      <c r="I548" t="n">
        <v>0.05</v>
      </c>
      <c r="J548">
        <f>B548-B547</f>
        <v/>
      </c>
      <c r="K548">
        <f>MAX(0,K547-AO547)</f>
        <v/>
      </c>
      <c r="L548">
        <f>IF($D$20=0,IFERROR(L547,MAX($D$16,POWER((ABS(K548)^2)/($I$5*MAX(F548,0.1)^2),1/3))),IF(IFERROR(V547,0)=0,IFERROR(L547,MAX($D$16,POWER((ABS(K548)^2)/($I$5*MAX(F548,0.1)^2),1/3))),IF(OR(IFERROR(L548,0)=0,IFERROR(S547,0)&lt;1,IFERROR(S548,0)&lt;1),MAX($D$16,POWER((ABS(K548)^2)/($I$5*MAX(F548,0.1)^2),1/3)),IF(IFERROR(U548,0)&gt;0,MAX($D$16,IFERROR(L548,0)+((IFERROR(U548,0))*$D$18*IF((IFERROR(S548,0))&lt;1,1,-1))),IF(IFERROR(U548,0)&lt;0,IF(ABS((MAX($D$16,POWER((ABS(K548)^2)/($I$5*MAX(F548,0.1)^2),1/3)))-IFERROR(L548,0))&gt;$D$19,MAX($D$16,IF((MAX($D$16,POWER((ABS(K548)^2)/($I$5*MAX(F548,0.1)^2),1/3)))&gt;IFERROR(L548,0),MIN((MAX($D$16,POWER((ABS(K548)^2)/($I$5*MAX(F548,0.1)^2),1/3))),IFERROR(L548,0)+(MIN(ABS(IFERROR(U548,0))*$D$18,ABS((MAX($D$16,POWER((ABS(K548)^2)/($I$5*MAX(F548,0.1)^2),1/3)))-IFERROR(L548,0))))),MAX((MAX($D$16,POWER((ABS(K548)^2)/($I$5*MAX(F548,0.1)^2),1/3))),IFERROR(L548,0)-(MIN(ABS(IFERROR(U548,0))*$D$18,ABS((MAX($D$16,POWER((ABS(K548)^2)/($I$5*MAX(F548,0.1)^2),1/3)))-IFERROR(L548,0))))))),MAX($D$16,POWER((ABS(K548)^2)/($I$5*MAX(F548,0.1)^2),1/3))),MAX($D$16,IFERROR(L548,0)))))))</f>
        <v/>
      </c>
      <c r="M548">
        <f>((F548)+(G548)*(L548))*(L548)</f>
        <v/>
      </c>
      <c r="N548">
        <f>(((F548)+(G548)*(L548))*(L548))/MAX((F548)+2*(L548)*SQRT(1+(G548)^2),1E-6)</f>
        <v/>
      </c>
      <c r="O548">
        <f>ABS(K548)/MAX(((F548)+(G548)*(L548))*(L548),1E-6)</f>
        <v/>
      </c>
      <c r="P548">
        <f>E548+L548</f>
        <v/>
      </c>
      <c r="Q548">
        <f>P548+((ABS(K548)/MAX(((F548)+(G548)*(L548))*(L548),1E-6))^2)/(2*$I$5)</f>
        <v/>
      </c>
      <c r="R548">
        <f>((ABS(K548)*$D$6)/(MAX(((F548)+(G548)*(L548))*(L548),1E-6)*MAX(((((F548)+(G548)*(L548))*(L548))/MAX((F548)+2*(L548)*SQRT(1+(G548)^2),1E-6))^(2/3),1E-6)))^2</f>
        <v/>
      </c>
      <c r="S548">
        <f>ABS(ABS(K548)/MAX(((F548)+(G548)*(L548))*(L548),1E-6))/SQRT($I$5*MAX((((F548)+(G548)*(L548))*(L548))/MAX((F548)+2*(G548)*(L548),1E-6),1E-6))</f>
        <v/>
      </c>
      <c r="T548">
        <f>((F548)*(L548)^2)/2+(G548)*(L548)^3/3+(ABS(K548)^2)/($I$5*MAX(((F548)+(G548)*(L548))*(L548),1E-6))</f>
        <v/>
      </c>
      <c r="U548">
        <f>IF($D$20=0,0,IFERROR(Q547-(((R547+R548)/2)*J548)-(IF(O547&gt;O548,$D$8*((O547^2-O548^2)/(2*$I$5)),$D$9*((O548^2-O547^2)/(2*$I$5)))+($D$10*(ABS(I548)/90)*(MAX(O547^2,O548^2)/(2*$I$5))))-Q548,0))</f>
        <v/>
      </c>
      <c r="V548">
        <f>IF($D$20=0,1,IFERROR(IF(ROUND(S548,3)=1,1,IF(AND(ABS(U548)&lt;$D$19,S548&gt;1),1,0)),0))</f>
        <v/>
      </c>
      <c r="W548">
        <f>IF($D$20=0,IFERROR(W549,MAX($D$16,POWER((ABS(K548)^2)/($I$5*MAX(F548,0.1)^2),1/3))),IF(IFERROR(AG549,0)=0,IFERROR(W549,MAX($D$16,POWER((ABS(K548)^2)/($I$5*MAX(F548,0.1)^2),1/3))),IF(OR(IFERROR(W548,0)=0,IFERROR(AD549,0)&gt;1),MAX($D$16,POWER((ABS(K548)^2)/($I$5*MAX(F548,0.1)^2),1/3)),IF(IFERROR(AF548,0)&gt;0,MAX($D$16,IFERROR(W548,0)+((IFERROR(AF548,0))*$D$18*IF((IFERROR(AD548,0))&lt;1,1,-1))),IF(IFERROR(AF548,0)&lt;0,IF(ABS((MAX($D$16,POWER((ABS(K548)^2)/($I$5*MAX(F548,0.1)^2),1/3)))-IFERROR(W548,0))&gt;$D$19,MAX($D$16,IF((MAX($D$16,POWER((ABS(K548)^2)/($I$5*MAX(F548,0.1)^2),1/3)))&gt;IFERROR(W548,0),MIN((MAX($D$16,POWER((ABS(K548)^2)/($I$5*MAX(F548,0.1)^2),1/3))),IFERROR(W548,0)+(MIN(ABS(IFERROR(AF548,0))*$D$18,ABS((MAX($D$16,POWER((ABS(K548)^2)/($I$5*MAX(F548,0.1)^2),1/3)))-IFERROR(W548,0))))),MAX((MAX($D$16,POWER((ABS(K548)^2)/($I$5*MAX(F548,0.1)^2),1/3))),IFERROR(W548,0)-(MIN(ABS(IFERROR(AF548,0))*$D$18,ABS((MAX($D$16,POWER((ABS(K548)^2)/($I$5*MAX(F548,0.1)^2),1/3)))-IFERROR(W548,0))))))),MAX($D$16,POWER((ABS(K548)^2)/($I$5*MAX(F548,0.1)^2),1/3))),MAX($D$16,IFERROR(W548,0)))))))</f>
        <v/>
      </c>
      <c r="X548">
        <f>((F548)+(G548)*(W548))*(W548)</f>
        <v/>
      </c>
      <c r="Y548">
        <f>(((F548)+(G548)*(W548))*(W548))/MAX((F548)+2*(W548)*SQRT(1+(G548)^2),1E-6)</f>
        <v/>
      </c>
      <c r="Z548">
        <f>ABS(K548)/MAX(((F548)+(G548)*(W548))*(W548),1E-6)</f>
        <v/>
      </c>
      <c r="AA548">
        <f>E548+W548</f>
        <v/>
      </c>
      <c r="AB548">
        <f>AA548+((ABS(K548)/MAX(((F548)+(G548)*(W548))*(W548),1E-6))^2)/(2*$I$5)</f>
        <v/>
      </c>
      <c r="AC548">
        <f>((ABS(K548)*$D$6)/(MAX(((F548)+(G548)*(W548))*(W548),1E-6)*MAX(((((F548)+(G548)*(W548))*(W548))/MAX((F548)+2*(W548)*SQRT(1+(G548)^2),1E-6))^(2/3),1E-6)))^2</f>
        <v/>
      </c>
      <c r="AD548">
        <f>ABS(ABS(K548)/MAX(((F548)+(G548)*(W548))*(W548),1E-6))/SQRT($I$5*MAX((((F548)+(G548)*(W548))*(W548))/MAX((F548)+2*(G548)*(W548),1E-6),1E-6))</f>
        <v/>
      </c>
      <c r="AE548">
        <f>((F548)*(W548)^2)/2+(G548)*(W548)^3/3+(ABS(K548)^2)/($I$5*MAX(((F548)+(G548)*(W548))*(W548),1E-6))</f>
        <v/>
      </c>
      <c r="AF548">
        <f>IF($D$20=0,0,IFERROR(AB549+(((AC548+AC549)/2)*J549)+(IF(Z548&gt;Z549,$D$8*((Z548^2-Z549^2)/(2*$I$5)),$D$9*((Z549^2-Z548^2)/(2*$I$5)))+($D$10*(ABS(I549)/90)*(MAX(Z548^2,Z549^2)/(2*$I$5))))-AB548,0))</f>
        <v/>
      </c>
      <c r="AG548">
        <f>IF($D$20=0,1,IFERROR(IF(ROUND(AD548,3)=1,1,IF(AND(ABS(AF548)&lt;$D$19,AD548&lt;1),1,0)),0))</f>
        <v/>
      </c>
      <c r="AH548">
        <f>IFERROR(IF(V32="Supercritical",MAX($D$16,IFERROR(L548,MAX($D$16,POWER((ABS(K548)^2)/($I$5*MAX(F548,0.1)^2),1/3)))),IF(V32="Subcritical",MAX($D$16,IFERROR(W548,MAX($D$16,POWER((ABS(K548)^2)/($I$5*MAX(F548,0.1)^2),1/3)))),IF(AND(IFERROR(V548,0)=1,IFERROR(AG548,0)=1),IF(IFERROR(T548,-1E99)&gt;=IFERROR(AE548,-1E99),MAX($D$16,IFERROR(L548,MAX($D$16,POWER((ABS(K548)^2)/($I$5*MAX(F548,0.1)^2),1/3)))),MAX($D$16,IFERROR(W548,MAX($D$16,POWER((ABS(K548)^2)/($I$5*MAX(F548,0.1)^2),1/3))))),IF(IFERROR(V548,0)=1,MAX($D$16,IFERROR(L548,MAX($D$16,POWER((ABS(K548)^2)/($I$5*MAX(F548,0.1)^2),1/3)))),IF(IFERROR(AG548,0)=1,MAX($D$16,IFERROR(W548,MAX($D$16,POWER((ABS(K548)^2)/($I$5*MAX(F548,0.1)^2),1/3)))),MAX($D$16,POWER((ABS(K548)^2)/($I$5*MAX(F548,0.1)^2),1/3))))))),MAX($D$16,POWER((ABS(K548)^2)/($I$5*MAX(F548,0.1)^2),1/3)))</f>
        <v/>
      </c>
      <c r="AI548">
        <f>E548+AH548</f>
        <v/>
      </c>
      <c r="AJ548">
        <f>AI548+((ABS(K548)/MAX(((F548)+(G548)*(AH548))*(AH548),1E-6))^2)/(2*$I$5)</f>
        <v/>
      </c>
      <c r="AM548" t="n">
        <v>0</v>
      </c>
      <c r="AN548" t="n">
        <v>0</v>
      </c>
      <c r="AO548">
        <f>AM548+AN548</f>
        <v/>
      </c>
      <c r="AP548">
        <f>AP547+AO548</f>
        <v/>
      </c>
      <c r="AQ548">
        <f>ABS(ABS(K548)/MAX(((F548)+(G548)*(AH548))*(AH548),1E-6))/SQRT($I$5*MAX((((F548)+(G548)*(AH548))*(AH548))/MAX((F548)+2*(G548)*(AH548),1E-6),1E-6))</f>
        <v/>
      </c>
      <c r="AR548">
        <f>IF(AQ548&lt;1,"Subcritical","Supercritical")</f>
        <v/>
      </c>
      <c r="AS548">
        <f>((ABS(K548)*$D$6)/(MAX(((F548)+(G548)*(AH548))*(AH548),1E-6)*MAX(((((F548)+(G548)*(AH548))*(AH548))/MAX((F548)+2*(AH548)*SQRT(1+(G548)^2),1E-6))^(2/3),1E-6)))^2</f>
        <v/>
      </c>
    </row>
    <row r="549">
      <c r="A549" t="n">
        <v>400</v>
      </c>
      <c r="B549" t="n">
        <v>398.895</v>
      </c>
      <c r="C549" t="n">
        <v>616252.268</v>
      </c>
      <c r="D549" t="n">
        <v>3097565.655</v>
      </c>
      <c r="E549" t="n">
        <v>632.3625</v>
      </c>
      <c r="F549" t="n">
        <v>5.2</v>
      </c>
      <c r="G549" t="n">
        <v>0</v>
      </c>
      <c r="H549" t="inlineStr">
        <is>
          <t>Normal</t>
        </is>
      </c>
      <c r="I549" t="n">
        <v>0.078</v>
      </c>
      <c r="J549">
        <f>B549-B548</f>
        <v/>
      </c>
      <c r="K549">
        <f>MAX(0,K548-AO548)</f>
        <v/>
      </c>
      <c r="L549">
        <f>IF($D$20=0,IFERROR(L548,MAX($D$16,POWER((ABS(K549)^2)/($I$5*MAX(F549,0.1)^2),1/3))),IF(IFERROR(V548,0)=0,IFERROR(L548,MAX($D$16,POWER((ABS(K549)^2)/($I$5*MAX(F549,0.1)^2),1/3))),IF(OR(IFERROR(L549,0)=0,IFERROR(S548,0)&lt;1,IFERROR(S549,0)&lt;1),MAX($D$16,POWER((ABS(K549)^2)/($I$5*MAX(F549,0.1)^2),1/3)),IF(IFERROR(U549,0)&gt;0,MAX($D$16,IFERROR(L549,0)+((IFERROR(U549,0))*$D$18*IF((IFERROR(S549,0))&lt;1,1,-1))),IF(IFERROR(U549,0)&lt;0,IF(ABS((MAX($D$16,POWER((ABS(K549)^2)/($I$5*MAX(F549,0.1)^2),1/3)))-IFERROR(L549,0))&gt;$D$19,MAX($D$16,IF((MAX($D$16,POWER((ABS(K549)^2)/($I$5*MAX(F549,0.1)^2),1/3)))&gt;IFERROR(L549,0),MIN((MAX($D$16,POWER((ABS(K549)^2)/($I$5*MAX(F549,0.1)^2),1/3))),IFERROR(L549,0)+(MIN(ABS(IFERROR(U549,0))*$D$18,ABS((MAX($D$16,POWER((ABS(K549)^2)/($I$5*MAX(F549,0.1)^2),1/3)))-IFERROR(L549,0))))),MAX((MAX($D$16,POWER((ABS(K549)^2)/($I$5*MAX(F549,0.1)^2),1/3))),IFERROR(L549,0)-(MIN(ABS(IFERROR(U549,0))*$D$18,ABS((MAX($D$16,POWER((ABS(K549)^2)/($I$5*MAX(F549,0.1)^2),1/3)))-IFERROR(L549,0))))))),MAX($D$16,POWER((ABS(K549)^2)/($I$5*MAX(F549,0.1)^2),1/3))),MAX($D$16,IFERROR(L549,0)))))))</f>
        <v/>
      </c>
      <c r="M549">
        <f>((F549)+(G549)*(L549))*(L549)</f>
        <v/>
      </c>
      <c r="N549">
        <f>(((F549)+(G549)*(L549))*(L549))/MAX((F549)+2*(L549)*SQRT(1+(G549)^2),1E-6)</f>
        <v/>
      </c>
      <c r="O549">
        <f>ABS(K549)/MAX(((F549)+(G549)*(L549))*(L549),1E-6)</f>
        <v/>
      </c>
      <c r="P549">
        <f>E549+L549</f>
        <v/>
      </c>
      <c r="Q549">
        <f>P549+((ABS(K549)/MAX(((F549)+(G549)*(L549))*(L549),1E-6))^2)/(2*$I$5)</f>
        <v/>
      </c>
      <c r="R549">
        <f>((ABS(K549)*$D$6)/(MAX(((F549)+(G549)*(L549))*(L549),1E-6)*MAX(((((F549)+(G549)*(L549))*(L549))/MAX((F549)+2*(L549)*SQRT(1+(G549)^2),1E-6))^(2/3),1E-6)))^2</f>
        <v/>
      </c>
      <c r="S549">
        <f>ABS(ABS(K549)/MAX(((F549)+(G549)*(L549))*(L549),1E-6))/SQRT($I$5*MAX((((F549)+(G549)*(L549))*(L549))/MAX((F549)+2*(G549)*(L549),1E-6),1E-6))</f>
        <v/>
      </c>
      <c r="T549">
        <f>((F549)*(L549)^2)/2+(G549)*(L549)^3/3+(ABS(K549)^2)/($I$5*MAX(((F549)+(G549)*(L549))*(L549),1E-6))</f>
        <v/>
      </c>
      <c r="U549">
        <f>IF($D$20=0,0,IFERROR(Q548-(((R548+R549)/2)*J549)-(IF(O548&gt;O549,$D$8*((O548^2-O549^2)/(2*$I$5)),$D$9*((O549^2-O548^2)/(2*$I$5)))+($D$10*(ABS(I549)/90)*(MAX(O548^2,O549^2)/(2*$I$5))))-Q549,0))</f>
        <v/>
      </c>
      <c r="V549">
        <f>IF($D$20=0,1,IFERROR(IF(ROUND(S549,3)=1,1,IF(AND(ABS(U549)&lt;$D$19,S549&gt;1),1,0)),0))</f>
        <v/>
      </c>
      <c r="W549">
        <f>IF($D$20=0,IFERROR(W550,MAX($D$16,POWER((ABS(K549)^2)/($I$5*MAX(F549,0.1)^2),1/3))),IF(IFERROR(AG550,0)=0,IFERROR(W550,MAX($D$16,POWER((ABS(K549)^2)/($I$5*MAX(F549,0.1)^2),1/3))),IF(OR(IFERROR(W549,0)=0,IFERROR(AD550,0)&gt;1),MAX($D$16,POWER((ABS(K549)^2)/($I$5*MAX(F549,0.1)^2),1/3)),IF(IFERROR(AF549,0)&gt;0,MAX($D$16,IFERROR(W549,0)+((IFERROR(AF549,0))*$D$18*IF((IFERROR(AD549,0))&lt;1,1,-1))),IF(IFERROR(AF549,0)&lt;0,IF(ABS((MAX($D$16,POWER((ABS(K549)^2)/($I$5*MAX(F549,0.1)^2),1/3)))-IFERROR(W549,0))&gt;$D$19,MAX($D$16,IF((MAX($D$16,POWER((ABS(K549)^2)/($I$5*MAX(F549,0.1)^2),1/3)))&gt;IFERROR(W549,0),MIN((MAX($D$16,POWER((ABS(K549)^2)/($I$5*MAX(F549,0.1)^2),1/3))),IFERROR(W549,0)+(MIN(ABS(IFERROR(AF549,0))*$D$18,ABS((MAX($D$16,POWER((ABS(K549)^2)/($I$5*MAX(F549,0.1)^2),1/3)))-IFERROR(W549,0))))),MAX((MAX($D$16,POWER((ABS(K549)^2)/($I$5*MAX(F549,0.1)^2),1/3))),IFERROR(W549,0)-(MIN(ABS(IFERROR(AF549,0))*$D$18,ABS((MAX($D$16,POWER((ABS(K549)^2)/($I$5*MAX(F549,0.1)^2),1/3)))-IFERROR(W549,0))))))),MAX($D$16,POWER((ABS(K549)^2)/($I$5*MAX(F549,0.1)^2),1/3))),MAX($D$16,IFERROR(W549,0)))))))</f>
        <v/>
      </c>
      <c r="X549">
        <f>((F549)+(G549)*(W549))*(W549)</f>
        <v/>
      </c>
      <c r="Y549">
        <f>(((F549)+(G549)*(W549))*(W549))/MAX((F549)+2*(W549)*SQRT(1+(G549)^2),1E-6)</f>
        <v/>
      </c>
      <c r="Z549">
        <f>ABS(K549)/MAX(((F549)+(G549)*(W549))*(W549),1E-6)</f>
        <v/>
      </c>
      <c r="AA549">
        <f>E549+W549</f>
        <v/>
      </c>
      <c r="AB549">
        <f>AA549+((ABS(K549)/MAX(((F549)+(G549)*(W549))*(W549),1E-6))^2)/(2*$I$5)</f>
        <v/>
      </c>
      <c r="AC549">
        <f>((ABS(K549)*$D$6)/(MAX(((F549)+(G549)*(W549))*(W549),1E-6)*MAX(((((F549)+(G549)*(W549))*(W549))/MAX((F549)+2*(W549)*SQRT(1+(G549)^2),1E-6))^(2/3),1E-6)))^2</f>
        <v/>
      </c>
      <c r="AD549">
        <f>ABS(ABS(K549)/MAX(((F549)+(G549)*(W549))*(W549),1E-6))/SQRT($I$5*MAX((((F549)+(G549)*(W549))*(W549))/MAX((F549)+2*(G549)*(W549),1E-6),1E-6))</f>
        <v/>
      </c>
      <c r="AE549">
        <f>((F549)*(W549)^2)/2+(G549)*(W549)^3/3+(ABS(K549)^2)/($I$5*MAX(((F549)+(G549)*(W549))*(W549),1E-6))</f>
        <v/>
      </c>
      <c r="AF549">
        <f>IF($D$20=0,0,IFERROR(AB550+(((AC549+AC550)/2)*J550)+(IF(Z549&gt;Z550,$D$8*((Z549^2-Z550^2)/(2*$I$5)),$D$9*((Z550^2-Z549^2)/(2*$I$5)))+($D$10*(ABS(I550)/90)*(MAX(Z549^2,Z550^2)/(2*$I$5))))-AB549,0))</f>
        <v/>
      </c>
      <c r="AG549">
        <f>IF($D$20=0,1,IFERROR(IF(ROUND(AD549,3)=1,1,IF(AND(ABS(AF549)&lt;$D$19,AD549&lt;1),1,0)),0))</f>
        <v/>
      </c>
      <c r="AH549">
        <f>IFERROR(IF(V32="Supercritical",MAX($D$16,IFERROR(L549,MAX($D$16,POWER((ABS(K549)^2)/($I$5*MAX(F549,0.1)^2),1/3)))),IF(V32="Subcritical",MAX($D$16,IFERROR(W549,MAX($D$16,POWER((ABS(K549)^2)/($I$5*MAX(F549,0.1)^2),1/3)))),IF(AND(IFERROR(V549,0)=1,IFERROR(AG549,0)=1),IF(IFERROR(T549,-1E99)&gt;=IFERROR(AE549,-1E99),MAX($D$16,IFERROR(L549,MAX($D$16,POWER((ABS(K549)^2)/($I$5*MAX(F549,0.1)^2),1/3)))),MAX($D$16,IFERROR(W549,MAX($D$16,POWER((ABS(K549)^2)/($I$5*MAX(F549,0.1)^2),1/3))))),IF(IFERROR(V549,0)=1,MAX($D$16,IFERROR(L549,MAX($D$16,POWER((ABS(K549)^2)/($I$5*MAX(F549,0.1)^2),1/3)))),IF(IFERROR(AG549,0)=1,MAX($D$16,IFERROR(W549,MAX($D$16,POWER((ABS(K549)^2)/($I$5*MAX(F549,0.1)^2),1/3)))),MAX($D$16,POWER((ABS(K549)^2)/($I$5*MAX(F549,0.1)^2),1/3))))))),MAX($D$16,POWER((ABS(K549)^2)/($I$5*MAX(F549,0.1)^2),1/3)))</f>
        <v/>
      </c>
      <c r="AI549">
        <f>E549+AH549</f>
        <v/>
      </c>
      <c r="AJ549">
        <f>AI549+((ABS(K549)/MAX(((F549)+(G549)*(AH549))*(AH549),1E-6))^2)/(2*$I$5)</f>
        <v/>
      </c>
      <c r="AM549" t="n">
        <v>0</v>
      </c>
      <c r="AN549" t="n">
        <v>0</v>
      </c>
      <c r="AO549">
        <f>AM549+AN549</f>
        <v/>
      </c>
      <c r="AP549">
        <f>AP548+AO549</f>
        <v/>
      </c>
      <c r="AQ549">
        <f>ABS(ABS(K549)/MAX(((F549)+(G549)*(AH549))*(AH549),1E-6))/SQRT($I$5*MAX((((F549)+(G549)*(AH549))*(AH549))/MAX((F549)+2*(G549)*(AH549),1E-6),1E-6))</f>
        <v/>
      </c>
      <c r="AR549">
        <f>IF(AQ549&lt;1,"Subcritical","Supercritical")</f>
        <v/>
      </c>
      <c r="AS549">
        <f>((ABS(K549)*$D$6)/(MAX(((F549)+(G549)*(AH549))*(AH549),1E-6)*MAX(((((F549)+(G549)*(AH549))*(AH549))/MAX((F549)+2*(AH549)*SQRT(1+(G549)^2),1E-6))^(2/3),1E-6)))^2</f>
        <v/>
      </c>
    </row>
    <row r="550">
      <c r="A550" t="n">
        <v>401</v>
      </c>
      <c r="B550" t="n">
        <v>399.896</v>
      </c>
      <c r="C550" t="n">
        <v>616251.794</v>
      </c>
      <c r="D550" t="n">
        <v>3097564.774</v>
      </c>
      <c r="E550" t="n">
        <v>632.362</v>
      </c>
      <c r="F550" t="n">
        <v>5.2</v>
      </c>
      <c r="G550" t="n">
        <v>0</v>
      </c>
      <c r="H550" t="inlineStr">
        <is>
          <t>Normal</t>
        </is>
      </c>
      <c r="I550" t="n">
        <v>0.027</v>
      </c>
      <c r="J550">
        <f>B550-B549</f>
        <v/>
      </c>
      <c r="K550">
        <f>MAX(0,K549-AO549)</f>
        <v/>
      </c>
      <c r="L550">
        <f>IF($D$20=0,IFERROR(L549,MAX($D$16,POWER((ABS(K550)^2)/($I$5*MAX(F550,0.1)^2),1/3))),IF(IFERROR(V549,0)=0,IFERROR(L549,MAX($D$16,POWER((ABS(K550)^2)/($I$5*MAX(F550,0.1)^2),1/3))),IF(OR(IFERROR(L550,0)=0,IFERROR(S549,0)&lt;1,IFERROR(S550,0)&lt;1),MAX($D$16,POWER((ABS(K550)^2)/($I$5*MAX(F550,0.1)^2),1/3)),IF(IFERROR(U550,0)&gt;0,MAX($D$16,IFERROR(L550,0)+((IFERROR(U550,0))*$D$18*IF((IFERROR(S550,0))&lt;1,1,-1))),IF(IFERROR(U550,0)&lt;0,IF(ABS((MAX($D$16,POWER((ABS(K550)^2)/($I$5*MAX(F550,0.1)^2),1/3)))-IFERROR(L550,0))&gt;$D$19,MAX($D$16,IF((MAX($D$16,POWER((ABS(K550)^2)/($I$5*MAX(F550,0.1)^2),1/3)))&gt;IFERROR(L550,0),MIN((MAX($D$16,POWER((ABS(K550)^2)/($I$5*MAX(F550,0.1)^2),1/3))),IFERROR(L550,0)+(MIN(ABS(IFERROR(U550,0))*$D$18,ABS((MAX($D$16,POWER((ABS(K550)^2)/($I$5*MAX(F550,0.1)^2),1/3)))-IFERROR(L550,0))))),MAX((MAX($D$16,POWER((ABS(K550)^2)/($I$5*MAX(F550,0.1)^2),1/3))),IFERROR(L550,0)-(MIN(ABS(IFERROR(U550,0))*$D$18,ABS((MAX($D$16,POWER((ABS(K550)^2)/($I$5*MAX(F550,0.1)^2),1/3)))-IFERROR(L550,0))))))),MAX($D$16,POWER((ABS(K550)^2)/($I$5*MAX(F550,0.1)^2),1/3))),MAX($D$16,IFERROR(L550,0)))))))</f>
        <v/>
      </c>
      <c r="M550">
        <f>((F550)+(G550)*(L550))*(L550)</f>
        <v/>
      </c>
      <c r="N550">
        <f>(((F550)+(G550)*(L550))*(L550))/MAX((F550)+2*(L550)*SQRT(1+(G550)^2),1E-6)</f>
        <v/>
      </c>
      <c r="O550">
        <f>ABS(K550)/MAX(((F550)+(G550)*(L550))*(L550),1E-6)</f>
        <v/>
      </c>
      <c r="P550">
        <f>E550+L550</f>
        <v/>
      </c>
      <c r="Q550">
        <f>P550+((ABS(K550)/MAX(((F550)+(G550)*(L550))*(L550),1E-6))^2)/(2*$I$5)</f>
        <v/>
      </c>
      <c r="R550">
        <f>((ABS(K550)*$D$6)/(MAX(((F550)+(G550)*(L550))*(L550),1E-6)*MAX(((((F550)+(G550)*(L550))*(L550))/MAX((F550)+2*(L550)*SQRT(1+(G550)^2),1E-6))^(2/3),1E-6)))^2</f>
        <v/>
      </c>
      <c r="S550">
        <f>ABS(ABS(K550)/MAX(((F550)+(G550)*(L550))*(L550),1E-6))/SQRT($I$5*MAX((((F550)+(G550)*(L550))*(L550))/MAX((F550)+2*(G550)*(L550),1E-6),1E-6))</f>
        <v/>
      </c>
      <c r="T550">
        <f>((F550)*(L550)^2)/2+(G550)*(L550)^3/3+(ABS(K550)^2)/($I$5*MAX(((F550)+(G550)*(L550))*(L550),1E-6))</f>
        <v/>
      </c>
      <c r="U550">
        <f>IF($D$20=0,0,IFERROR(Q549-(((R549+R550)/2)*J550)-(IF(O549&gt;O550,$D$8*((O549^2-O550^2)/(2*$I$5)),$D$9*((O550^2-O549^2)/(2*$I$5)))+($D$10*(ABS(I550)/90)*(MAX(O549^2,O550^2)/(2*$I$5))))-Q550,0))</f>
        <v/>
      </c>
      <c r="V550">
        <f>IF($D$20=0,1,IFERROR(IF(ROUND(S550,3)=1,1,IF(AND(ABS(U550)&lt;$D$19,S550&gt;1),1,0)),0))</f>
        <v/>
      </c>
      <c r="W550">
        <f>IF($D$20=0,IFERROR(W551,MAX($D$16,POWER((ABS(K550)^2)/($I$5*MAX(F550,0.1)^2),1/3))),IF(IFERROR(AG551,0)=0,IFERROR(W551,MAX($D$16,POWER((ABS(K550)^2)/($I$5*MAX(F550,0.1)^2),1/3))),IF(OR(IFERROR(W550,0)=0,IFERROR(AD551,0)&gt;1),MAX($D$16,POWER((ABS(K550)^2)/($I$5*MAX(F550,0.1)^2),1/3)),IF(IFERROR(AF550,0)&gt;0,MAX($D$16,IFERROR(W550,0)+((IFERROR(AF550,0))*$D$18*IF((IFERROR(AD550,0))&lt;1,1,-1))),IF(IFERROR(AF550,0)&lt;0,IF(ABS((MAX($D$16,POWER((ABS(K550)^2)/($I$5*MAX(F550,0.1)^2),1/3)))-IFERROR(W550,0))&gt;$D$19,MAX($D$16,IF((MAX($D$16,POWER((ABS(K550)^2)/($I$5*MAX(F550,0.1)^2),1/3)))&gt;IFERROR(W550,0),MIN((MAX($D$16,POWER((ABS(K550)^2)/($I$5*MAX(F550,0.1)^2),1/3))),IFERROR(W550,0)+(MIN(ABS(IFERROR(AF550,0))*$D$18,ABS((MAX($D$16,POWER((ABS(K550)^2)/($I$5*MAX(F550,0.1)^2),1/3)))-IFERROR(W550,0))))),MAX((MAX($D$16,POWER((ABS(K550)^2)/($I$5*MAX(F550,0.1)^2),1/3))),IFERROR(W550,0)-(MIN(ABS(IFERROR(AF550,0))*$D$18,ABS((MAX($D$16,POWER((ABS(K550)^2)/($I$5*MAX(F550,0.1)^2),1/3)))-IFERROR(W550,0))))))),MAX($D$16,POWER((ABS(K550)^2)/($I$5*MAX(F550,0.1)^2),1/3))),MAX($D$16,IFERROR(W550,0)))))))</f>
        <v/>
      </c>
      <c r="X550">
        <f>((F550)+(G550)*(W550))*(W550)</f>
        <v/>
      </c>
      <c r="Y550">
        <f>(((F550)+(G550)*(W550))*(W550))/MAX((F550)+2*(W550)*SQRT(1+(G550)^2),1E-6)</f>
        <v/>
      </c>
      <c r="Z550">
        <f>ABS(K550)/MAX(((F550)+(G550)*(W550))*(W550),1E-6)</f>
        <v/>
      </c>
      <c r="AA550">
        <f>E550+W550</f>
        <v/>
      </c>
      <c r="AB550">
        <f>AA550+((ABS(K550)/MAX(((F550)+(G550)*(W550))*(W550),1E-6))^2)/(2*$I$5)</f>
        <v/>
      </c>
      <c r="AC550">
        <f>((ABS(K550)*$D$6)/(MAX(((F550)+(G550)*(W550))*(W550),1E-6)*MAX(((((F550)+(G550)*(W550))*(W550))/MAX((F550)+2*(W550)*SQRT(1+(G550)^2),1E-6))^(2/3),1E-6)))^2</f>
        <v/>
      </c>
      <c r="AD550">
        <f>ABS(ABS(K550)/MAX(((F550)+(G550)*(W550))*(W550),1E-6))/SQRT($I$5*MAX((((F550)+(G550)*(W550))*(W550))/MAX((F550)+2*(G550)*(W550),1E-6),1E-6))</f>
        <v/>
      </c>
      <c r="AE550">
        <f>((F550)*(W550)^2)/2+(G550)*(W550)^3/3+(ABS(K550)^2)/($I$5*MAX(((F550)+(G550)*(W550))*(W550),1E-6))</f>
        <v/>
      </c>
      <c r="AF550">
        <f>IF($D$20=0,0,IFERROR(AB551+(((AC550+AC551)/2)*J551)+(IF(Z550&gt;Z551,$D$8*((Z550^2-Z551^2)/(2*$I$5)),$D$9*((Z551^2-Z550^2)/(2*$I$5)))+($D$10*(ABS(I551)/90)*(MAX(Z550^2,Z551^2)/(2*$I$5))))-AB550,0))</f>
        <v/>
      </c>
      <c r="AG550">
        <f>IF($D$20=0,1,IFERROR(IF(ROUND(AD550,3)=1,1,IF(AND(ABS(AF550)&lt;$D$19,AD550&lt;1),1,0)),0))</f>
        <v/>
      </c>
      <c r="AH550">
        <f>IFERROR(IF(V32="Supercritical",MAX($D$16,IFERROR(L550,MAX($D$16,POWER((ABS(K550)^2)/($I$5*MAX(F550,0.1)^2),1/3)))),IF(V32="Subcritical",MAX($D$16,IFERROR(W550,MAX($D$16,POWER((ABS(K550)^2)/($I$5*MAX(F550,0.1)^2),1/3)))),IF(AND(IFERROR(V550,0)=1,IFERROR(AG550,0)=1),IF(IFERROR(T550,-1E99)&gt;=IFERROR(AE550,-1E99),MAX($D$16,IFERROR(L550,MAX($D$16,POWER((ABS(K550)^2)/($I$5*MAX(F550,0.1)^2),1/3)))),MAX($D$16,IFERROR(W550,MAX($D$16,POWER((ABS(K550)^2)/($I$5*MAX(F550,0.1)^2),1/3))))),IF(IFERROR(V550,0)=1,MAX($D$16,IFERROR(L550,MAX($D$16,POWER((ABS(K550)^2)/($I$5*MAX(F550,0.1)^2),1/3)))),IF(IFERROR(AG550,0)=1,MAX($D$16,IFERROR(W550,MAX($D$16,POWER((ABS(K550)^2)/($I$5*MAX(F550,0.1)^2),1/3)))),MAX($D$16,POWER((ABS(K550)^2)/($I$5*MAX(F550,0.1)^2),1/3))))))),MAX($D$16,POWER((ABS(K550)^2)/($I$5*MAX(F550,0.1)^2),1/3)))</f>
        <v/>
      </c>
      <c r="AI550">
        <f>E550+AH550</f>
        <v/>
      </c>
      <c r="AJ550">
        <f>AI550+((ABS(K550)/MAX(((F550)+(G550)*(AH550))*(AH550),1E-6))^2)/(2*$I$5)</f>
        <v/>
      </c>
      <c r="AM550" t="n">
        <v>0</v>
      </c>
      <c r="AN550" t="n">
        <v>0</v>
      </c>
      <c r="AO550">
        <f>AM550+AN550</f>
        <v/>
      </c>
      <c r="AP550">
        <f>AP549+AO550</f>
        <v/>
      </c>
      <c r="AQ550">
        <f>ABS(ABS(K550)/MAX(((F550)+(G550)*(AH550))*(AH550),1E-6))/SQRT($I$5*MAX((((F550)+(G550)*(AH550))*(AH550))/MAX((F550)+2*(G550)*(AH550),1E-6),1E-6))</f>
        <v/>
      </c>
      <c r="AR550">
        <f>IF(AQ550&lt;1,"Subcritical","Supercritical")</f>
        <v/>
      </c>
      <c r="AS550">
        <f>((ABS(K550)*$D$6)/(MAX(((F550)+(G550)*(AH550))*(AH550),1E-6)*MAX(((((F550)+(G550)*(AH550))*(AH550))/MAX((F550)+2*(AH550)*SQRT(1+(G550)^2),1E-6))^(2/3),1E-6)))^2</f>
        <v/>
      </c>
    </row>
    <row r="551">
      <c r="A551" t="n">
        <v>402</v>
      </c>
      <c r="B551" t="n">
        <v>400.895</v>
      </c>
      <c r="C551" t="n">
        <v>616251.3199999999</v>
      </c>
      <c r="D551" t="n">
        <v>3097563.894</v>
      </c>
      <c r="E551" t="n">
        <v>632.3615</v>
      </c>
      <c r="F551" t="n">
        <v>5.2</v>
      </c>
      <c r="G551" t="n">
        <v>0</v>
      </c>
      <c r="H551" t="inlineStr">
        <is>
          <t>Normal</t>
        </is>
      </c>
      <c r="I551" t="n">
        <v>0.027</v>
      </c>
      <c r="J551">
        <f>B551-B550</f>
        <v/>
      </c>
      <c r="K551">
        <f>MAX(0,K550-AO550)</f>
        <v/>
      </c>
      <c r="L551">
        <f>IF($D$20=0,IFERROR(L550,MAX($D$16,POWER((ABS(K551)^2)/($I$5*MAX(F551,0.1)^2),1/3))),IF(IFERROR(V550,0)=0,IFERROR(L550,MAX($D$16,POWER((ABS(K551)^2)/($I$5*MAX(F551,0.1)^2),1/3))),IF(OR(IFERROR(L551,0)=0,IFERROR(S550,0)&lt;1,IFERROR(S551,0)&lt;1),MAX($D$16,POWER((ABS(K551)^2)/($I$5*MAX(F551,0.1)^2),1/3)),IF(IFERROR(U551,0)&gt;0,MAX($D$16,IFERROR(L551,0)+((IFERROR(U551,0))*$D$18*IF((IFERROR(S551,0))&lt;1,1,-1))),IF(IFERROR(U551,0)&lt;0,IF(ABS((MAX($D$16,POWER((ABS(K551)^2)/($I$5*MAX(F551,0.1)^2),1/3)))-IFERROR(L551,0))&gt;$D$19,MAX($D$16,IF((MAX($D$16,POWER((ABS(K551)^2)/($I$5*MAX(F551,0.1)^2),1/3)))&gt;IFERROR(L551,0),MIN((MAX($D$16,POWER((ABS(K551)^2)/($I$5*MAX(F551,0.1)^2),1/3))),IFERROR(L551,0)+(MIN(ABS(IFERROR(U551,0))*$D$18,ABS((MAX($D$16,POWER((ABS(K551)^2)/($I$5*MAX(F551,0.1)^2),1/3)))-IFERROR(L551,0))))),MAX((MAX($D$16,POWER((ABS(K551)^2)/($I$5*MAX(F551,0.1)^2),1/3))),IFERROR(L551,0)-(MIN(ABS(IFERROR(U551,0))*$D$18,ABS((MAX($D$16,POWER((ABS(K551)^2)/($I$5*MAX(F551,0.1)^2),1/3)))-IFERROR(L551,0))))))),MAX($D$16,POWER((ABS(K551)^2)/($I$5*MAX(F551,0.1)^2),1/3))),MAX($D$16,IFERROR(L551,0)))))))</f>
        <v/>
      </c>
      <c r="M551">
        <f>((F551)+(G551)*(L551))*(L551)</f>
        <v/>
      </c>
      <c r="N551">
        <f>(((F551)+(G551)*(L551))*(L551))/MAX((F551)+2*(L551)*SQRT(1+(G551)^2),1E-6)</f>
        <v/>
      </c>
      <c r="O551">
        <f>ABS(K551)/MAX(((F551)+(G551)*(L551))*(L551),1E-6)</f>
        <v/>
      </c>
      <c r="P551">
        <f>E551+L551</f>
        <v/>
      </c>
      <c r="Q551">
        <f>P551+((ABS(K551)/MAX(((F551)+(G551)*(L551))*(L551),1E-6))^2)/(2*$I$5)</f>
        <v/>
      </c>
      <c r="R551">
        <f>((ABS(K551)*$D$6)/(MAX(((F551)+(G551)*(L551))*(L551),1E-6)*MAX(((((F551)+(G551)*(L551))*(L551))/MAX((F551)+2*(L551)*SQRT(1+(G551)^2),1E-6))^(2/3),1E-6)))^2</f>
        <v/>
      </c>
      <c r="S551">
        <f>ABS(ABS(K551)/MAX(((F551)+(G551)*(L551))*(L551),1E-6))/SQRT($I$5*MAX((((F551)+(G551)*(L551))*(L551))/MAX((F551)+2*(G551)*(L551),1E-6),1E-6))</f>
        <v/>
      </c>
      <c r="T551">
        <f>((F551)*(L551)^2)/2+(G551)*(L551)^3/3+(ABS(K551)^2)/($I$5*MAX(((F551)+(G551)*(L551))*(L551),1E-6))</f>
        <v/>
      </c>
      <c r="U551">
        <f>IF($D$20=0,0,IFERROR(Q550-(((R550+R551)/2)*J551)-(IF(O550&gt;O551,$D$8*((O550^2-O551^2)/(2*$I$5)),$D$9*((O551^2-O550^2)/(2*$I$5)))+($D$10*(ABS(I551)/90)*(MAX(O550^2,O551^2)/(2*$I$5))))-Q551,0))</f>
        <v/>
      </c>
      <c r="V551">
        <f>IF($D$20=0,1,IFERROR(IF(ROUND(S551,3)=1,1,IF(AND(ABS(U551)&lt;$D$19,S551&gt;1),1,0)),0))</f>
        <v/>
      </c>
      <c r="W551">
        <f>IF($D$20=0,IFERROR(W552,MAX($D$16,POWER((ABS(K551)^2)/($I$5*MAX(F551,0.1)^2),1/3))),IF(IFERROR(AG552,0)=0,IFERROR(W552,MAX($D$16,POWER((ABS(K551)^2)/($I$5*MAX(F551,0.1)^2),1/3))),IF(OR(IFERROR(W551,0)=0,IFERROR(AD552,0)&gt;1),MAX($D$16,POWER((ABS(K551)^2)/($I$5*MAX(F551,0.1)^2),1/3)),IF(IFERROR(AF551,0)&gt;0,MAX($D$16,IFERROR(W551,0)+((IFERROR(AF551,0))*$D$18*IF((IFERROR(AD551,0))&lt;1,1,-1))),IF(IFERROR(AF551,0)&lt;0,IF(ABS((MAX($D$16,POWER((ABS(K551)^2)/($I$5*MAX(F551,0.1)^2),1/3)))-IFERROR(W551,0))&gt;$D$19,MAX($D$16,IF((MAX($D$16,POWER((ABS(K551)^2)/($I$5*MAX(F551,0.1)^2),1/3)))&gt;IFERROR(W551,0),MIN((MAX($D$16,POWER((ABS(K551)^2)/($I$5*MAX(F551,0.1)^2),1/3))),IFERROR(W551,0)+(MIN(ABS(IFERROR(AF551,0))*$D$18,ABS((MAX($D$16,POWER((ABS(K551)^2)/($I$5*MAX(F551,0.1)^2),1/3)))-IFERROR(W551,0))))),MAX((MAX($D$16,POWER((ABS(K551)^2)/($I$5*MAX(F551,0.1)^2),1/3))),IFERROR(W551,0)-(MIN(ABS(IFERROR(AF551,0))*$D$18,ABS((MAX($D$16,POWER((ABS(K551)^2)/($I$5*MAX(F551,0.1)^2),1/3)))-IFERROR(W551,0))))))),MAX($D$16,POWER((ABS(K551)^2)/($I$5*MAX(F551,0.1)^2),1/3))),MAX($D$16,IFERROR(W551,0)))))))</f>
        <v/>
      </c>
      <c r="X551">
        <f>((F551)+(G551)*(W551))*(W551)</f>
        <v/>
      </c>
      <c r="Y551">
        <f>(((F551)+(G551)*(W551))*(W551))/MAX((F551)+2*(W551)*SQRT(1+(G551)^2),1E-6)</f>
        <v/>
      </c>
      <c r="Z551">
        <f>ABS(K551)/MAX(((F551)+(G551)*(W551))*(W551),1E-6)</f>
        <v/>
      </c>
      <c r="AA551">
        <f>E551+W551</f>
        <v/>
      </c>
      <c r="AB551">
        <f>AA551+((ABS(K551)/MAX(((F551)+(G551)*(W551))*(W551),1E-6))^2)/(2*$I$5)</f>
        <v/>
      </c>
      <c r="AC551">
        <f>((ABS(K551)*$D$6)/(MAX(((F551)+(G551)*(W551))*(W551),1E-6)*MAX(((((F551)+(G551)*(W551))*(W551))/MAX((F551)+2*(W551)*SQRT(1+(G551)^2),1E-6))^(2/3),1E-6)))^2</f>
        <v/>
      </c>
      <c r="AD551">
        <f>ABS(ABS(K551)/MAX(((F551)+(G551)*(W551))*(W551),1E-6))/SQRT($I$5*MAX((((F551)+(G551)*(W551))*(W551))/MAX((F551)+2*(G551)*(W551),1E-6),1E-6))</f>
        <v/>
      </c>
      <c r="AE551">
        <f>((F551)*(W551)^2)/2+(G551)*(W551)^3/3+(ABS(K551)^2)/($I$5*MAX(((F551)+(G551)*(W551))*(W551),1E-6))</f>
        <v/>
      </c>
      <c r="AF551">
        <f>IF($D$20=0,0,IFERROR(AB552+(((AC551+AC552)/2)*J552)+(IF(Z551&gt;Z552,$D$8*((Z551^2-Z552^2)/(2*$I$5)),$D$9*((Z552^2-Z551^2)/(2*$I$5)))+($D$10*(ABS(I552)/90)*(MAX(Z551^2,Z552^2)/(2*$I$5))))-AB551,0))</f>
        <v/>
      </c>
      <c r="AG551">
        <f>IF($D$20=0,1,IFERROR(IF(ROUND(AD551,3)=1,1,IF(AND(ABS(AF551)&lt;$D$19,AD551&lt;1),1,0)),0))</f>
        <v/>
      </c>
      <c r="AH551">
        <f>IFERROR(IF(V32="Supercritical",MAX($D$16,IFERROR(L551,MAX($D$16,POWER((ABS(K551)^2)/($I$5*MAX(F551,0.1)^2),1/3)))),IF(V32="Subcritical",MAX($D$16,IFERROR(W551,MAX($D$16,POWER((ABS(K551)^2)/($I$5*MAX(F551,0.1)^2),1/3)))),IF(AND(IFERROR(V551,0)=1,IFERROR(AG551,0)=1),IF(IFERROR(T551,-1E99)&gt;=IFERROR(AE551,-1E99),MAX($D$16,IFERROR(L551,MAX($D$16,POWER((ABS(K551)^2)/($I$5*MAX(F551,0.1)^2),1/3)))),MAX($D$16,IFERROR(W551,MAX($D$16,POWER((ABS(K551)^2)/($I$5*MAX(F551,0.1)^2),1/3))))),IF(IFERROR(V551,0)=1,MAX($D$16,IFERROR(L551,MAX($D$16,POWER((ABS(K551)^2)/($I$5*MAX(F551,0.1)^2),1/3)))),IF(IFERROR(AG551,0)=1,MAX($D$16,IFERROR(W551,MAX($D$16,POWER((ABS(K551)^2)/($I$5*MAX(F551,0.1)^2),1/3)))),MAX($D$16,POWER((ABS(K551)^2)/($I$5*MAX(F551,0.1)^2),1/3))))))),MAX($D$16,POWER((ABS(K551)^2)/($I$5*MAX(F551,0.1)^2),1/3)))</f>
        <v/>
      </c>
      <c r="AI551">
        <f>E551+AH551</f>
        <v/>
      </c>
      <c r="AJ551">
        <f>AI551+((ABS(K551)/MAX(((F551)+(G551)*(AH551))*(AH551),1E-6))^2)/(2*$I$5)</f>
        <v/>
      </c>
      <c r="AM551" t="n">
        <v>0</v>
      </c>
      <c r="AN551" t="n">
        <v>0</v>
      </c>
      <c r="AO551">
        <f>AM551+AN551</f>
        <v/>
      </c>
      <c r="AP551">
        <f>AP550+AO551</f>
        <v/>
      </c>
      <c r="AQ551">
        <f>ABS(ABS(K551)/MAX(((F551)+(G551)*(AH551))*(AH551),1E-6))/SQRT($I$5*MAX((((F551)+(G551)*(AH551))*(AH551))/MAX((F551)+2*(G551)*(AH551),1E-6),1E-6))</f>
        <v/>
      </c>
      <c r="AR551">
        <f>IF(AQ551&lt;1,"Subcritical","Supercritical")</f>
        <v/>
      </c>
      <c r="AS551">
        <f>((ABS(K551)*$D$6)/(MAX(((F551)+(G551)*(AH551))*(AH551),1E-6)*MAX(((((F551)+(G551)*(AH551))*(AH551))/MAX((F551)+2*(AH551)*SQRT(1+(G551)^2),1E-6))^(2/3),1E-6)))^2</f>
        <v/>
      </c>
    </row>
    <row r="552">
      <c r="A552" t="n">
        <v>403</v>
      </c>
      <c r="B552" t="n">
        <v>401.896</v>
      </c>
      <c r="C552" t="n">
        <v>616250.846</v>
      </c>
      <c r="D552" t="n">
        <v>3097563.013</v>
      </c>
      <c r="E552" t="n">
        <v>632.361</v>
      </c>
      <c r="F552" t="n">
        <v>5.2</v>
      </c>
      <c r="G552" t="n">
        <v>0</v>
      </c>
      <c r="H552" t="inlineStr">
        <is>
          <t>Normal</t>
        </is>
      </c>
      <c r="I552" t="n">
        <v>0.027</v>
      </c>
      <c r="J552">
        <f>B552-B551</f>
        <v/>
      </c>
      <c r="K552">
        <f>MAX(0,K551-AO551)</f>
        <v/>
      </c>
      <c r="L552">
        <f>IF($D$20=0,IFERROR(L551,MAX($D$16,POWER((ABS(K552)^2)/($I$5*MAX(F552,0.1)^2),1/3))),IF(IFERROR(V551,0)=0,IFERROR(L551,MAX($D$16,POWER((ABS(K552)^2)/($I$5*MAX(F552,0.1)^2),1/3))),IF(OR(IFERROR(L552,0)=0,IFERROR(S551,0)&lt;1,IFERROR(S552,0)&lt;1),MAX($D$16,POWER((ABS(K552)^2)/($I$5*MAX(F552,0.1)^2),1/3)),IF(IFERROR(U552,0)&gt;0,MAX($D$16,IFERROR(L552,0)+((IFERROR(U552,0))*$D$18*IF((IFERROR(S552,0))&lt;1,1,-1))),IF(IFERROR(U552,0)&lt;0,IF(ABS((MAX($D$16,POWER((ABS(K552)^2)/($I$5*MAX(F552,0.1)^2),1/3)))-IFERROR(L552,0))&gt;$D$19,MAX($D$16,IF((MAX($D$16,POWER((ABS(K552)^2)/($I$5*MAX(F552,0.1)^2),1/3)))&gt;IFERROR(L552,0),MIN((MAX($D$16,POWER((ABS(K552)^2)/($I$5*MAX(F552,0.1)^2),1/3))),IFERROR(L552,0)+(MIN(ABS(IFERROR(U552,0))*$D$18,ABS((MAX($D$16,POWER((ABS(K552)^2)/($I$5*MAX(F552,0.1)^2),1/3)))-IFERROR(L552,0))))),MAX((MAX($D$16,POWER((ABS(K552)^2)/($I$5*MAX(F552,0.1)^2),1/3))),IFERROR(L552,0)-(MIN(ABS(IFERROR(U552,0))*$D$18,ABS((MAX($D$16,POWER((ABS(K552)^2)/($I$5*MAX(F552,0.1)^2),1/3)))-IFERROR(L552,0))))))),MAX($D$16,POWER((ABS(K552)^2)/($I$5*MAX(F552,0.1)^2),1/3))),MAX($D$16,IFERROR(L552,0)))))))</f>
        <v/>
      </c>
      <c r="M552">
        <f>((F552)+(G552)*(L552))*(L552)</f>
        <v/>
      </c>
      <c r="N552">
        <f>(((F552)+(G552)*(L552))*(L552))/MAX((F552)+2*(L552)*SQRT(1+(G552)^2),1E-6)</f>
        <v/>
      </c>
      <c r="O552">
        <f>ABS(K552)/MAX(((F552)+(G552)*(L552))*(L552),1E-6)</f>
        <v/>
      </c>
      <c r="P552">
        <f>E552+L552</f>
        <v/>
      </c>
      <c r="Q552">
        <f>P552+((ABS(K552)/MAX(((F552)+(G552)*(L552))*(L552),1E-6))^2)/(2*$I$5)</f>
        <v/>
      </c>
      <c r="R552">
        <f>((ABS(K552)*$D$6)/(MAX(((F552)+(G552)*(L552))*(L552),1E-6)*MAX(((((F552)+(G552)*(L552))*(L552))/MAX((F552)+2*(L552)*SQRT(1+(G552)^2),1E-6))^(2/3),1E-6)))^2</f>
        <v/>
      </c>
      <c r="S552">
        <f>ABS(ABS(K552)/MAX(((F552)+(G552)*(L552))*(L552),1E-6))/SQRT($I$5*MAX((((F552)+(G552)*(L552))*(L552))/MAX((F552)+2*(G552)*(L552),1E-6),1E-6))</f>
        <v/>
      </c>
      <c r="T552">
        <f>((F552)*(L552)^2)/2+(G552)*(L552)^3/3+(ABS(K552)^2)/($I$5*MAX(((F552)+(G552)*(L552))*(L552),1E-6))</f>
        <v/>
      </c>
      <c r="U552">
        <f>IF($D$20=0,0,IFERROR(Q551-(((R551+R552)/2)*J552)-(IF(O551&gt;O552,$D$8*((O551^2-O552^2)/(2*$I$5)),$D$9*((O552^2-O551^2)/(2*$I$5)))+($D$10*(ABS(I552)/90)*(MAX(O551^2,O552^2)/(2*$I$5))))-Q552,0))</f>
        <v/>
      </c>
      <c r="V552">
        <f>IF($D$20=0,1,IFERROR(IF(ROUND(S552,3)=1,1,IF(AND(ABS(U552)&lt;$D$19,S552&gt;1),1,0)),0))</f>
        <v/>
      </c>
      <c r="W552">
        <f>IF($D$20=0,IFERROR(W553,MAX($D$16,POWER((ABS(K552)^2)/($I$5*MAX(F552,0.1)^2),1/3))),IF(IFERROR(AG553,0)=0,IFERROR(W553,MAX($D$16,POWER((ABS(K552)^2)/($I$5*MAX(F552,0.1)^2),1/3))),IF(OR(IFERROR(W552,0)=0,IFERROR(AD553,0)&gt;1),MAX($D$16,POWER((ABS(K552)^2)/($I$5*MAX(F552,0.1)^2),1/3)),IF(IFERROR(AF552,0)&gt;0,MAX($D$16,IFERROR(W552,0)+((IFERROR(AF552,0))*$D$18*IF((IFERROR(AD552,0))&lt;1,1,-1))),IF(IFERROR(AF552,0)&lt;0,IF(ABS((MAX($D$16,POWER((ABS(K552)^2)/($I$5*MAX(F552,0.1)^2),1/3)))-IFERROR(W552,0))&gt;$D$19,MAX($D$16,IF((MAX($D$16,POWER((ABS(K552)^2)/($I$5*MAX(F552,0.1)^2),1/3)))&gt;IFERROR(W552,0),MIN((MAX($D$16,POWER((ABS(K552)^2)/($I$5*MAX(F552,0.1)^2),1/3))),IFERROR(W552,0)+(MIN(ABS(IFERROR(AF552,0))*$D$18,ABS((MAX($D$16,POWER((ABS(K552)^2)/($I$5*MAX(F552,0.1)^2),1/3)))-IFERROR(W552,0))))),MAX((MAX($D$16,POWER((ABS(K552)^2)/($I$5*MAX(F552,0.1)^2),1/3))),IFERROR(W552,0)-(MIN(ABS(IFERROR(AF552,0))*$D$18,ABS((MAX($D$16,POWER((ABS(K552)^2)/($I$5*MAX(F552,0.1)^2),1/3)))-IFERROR(W552,0))))))),MAX($D$16,POWER((ABS(K552)^2)/($I$5*MAX(F552,0.1)^2),1/3))),MAX($D$16,IFERROR(W552,0)))))))</f>
        <v/>
      </c>
      <c r="X552">
        <f>((F552)+(G552)*(W552))*(W552)</f>
        <v/>
      </c>
      <c r="Y552">
        <f>(((F552)+(G552)*(W552))*(W552))/MAX((F552)+2*(W552)*SQRT(1+(G552)^2),1E-6)</f>
        <v/>
      </c>
      <c r="Z552">
        <f>ABS(K552)/MAX(((F552)+(G552)*(W552))*(W552),1E-6)</f>
        <v/>
      </c>
      <c r="AA552">
        <f>E552+W552</f>
        <v/>
      </c>
      <c r="AB552">
        <f>AA552+((ABS(K552)/MAX(((F552)+(G552)*(W552))*(W552),1E-6))^2)/(2*$I$5)</f>
        <v/>
      </c>
      <c r="AC552">
        <f>((ABS(K552)*$D$6)/(MAX(((F552)+(G552)*(W552))*(W552),1E-6)*MAX(((((F552)+(G552)*(W552))*(W552))/MAX((F552)+2*(W552)*SQRT(1+(G552)^2),1E-6))^(2/3),1E-6)))^2</f>
        <v/>
      </c>
      <c r="AD552">
        <f>ABS(ABS(K552)/MAX(((F552)+(G552)*(W552))*(W552),1E-6))/SQRT($I$5*MAX((((F552)+(G552)*(W552))*(W552))/MAX((F552)+2*(G552)*(W552),1E-6),1E-6))</f>
        <v/>
      </c>
      <c r="AE552">
        <f>((F552)*(W552)^2)/2+(G552)*(W552)^3/3+(ABS(K552)^2)/($I$5*MAX(((F552)+(G552)*(W552))*(W552),1E-6))</f>
        <v/>
      </c>
      <c r="AF552">
        <f>IF($D$20=0,0,IFERROR(AB553+(((AC552+AC553)/2)*J553)+(IF(Z552&gt;Z553,$D$8*((Z552^2-Z553^2)/(2*$I$5)),$D$9*((Z553^2-Z552^2)/(2*$I$5)))+($D$10*(ABS(I553)/90)*(MAX(Z552^2,Z553^2)/(2*$I$5))))-AB552,0))</f>
        <v/>
      </c>
      <c r="AG552">
        <f>IF($D$20=0,1,IFERROR(IF(ROUND(AD552,3)=1,1,IF(AND(ABS(AF552)&lt;$D$19,AD552&lt;1),1,0)),0))</f>
        <v/>
      </c>
      <c r="AH552">
        <f>IFERROR(IF(V32="Supercritical",MAX($D$16,IFERROR(L552,MAX($D$16,POWER((ABS(K552)^2)/($I$5*MAX(F552,0.1)^2),1/3)))),IF(V32="Subcritical",MAX($D$16,IFERROR(W552,MAX($D$16,POWER((ABS(K552)^2)/($I$5*MAX(F552,0.1)^2),1/3)))),IF(AND(IFERROR(V552,0)=1,IFERROR(AG552,0)=1),IF(IFERROR(T552,-1E99)&gt;=IFERROR(AE552,-1E99),MAX($D$16,IFERROR(L552,MAX($D$16,POWER((ABS(K552)^2)/($I$5*MAX(F552,0.1)^2),1/3)))),MAX($D$16,IFERROR(W552,MAX($D$16,POWER((ABS(K552)^2)/($I$5*MAX(F552,0.1)^2),1/3))))),IF(IFERROR(V552,0)=1,MAX($D$16,IFERROR(L552,MAX($D$16,POWER((ABS(K552)^2)/($I$5*MAX(F552,0.1)^2),1/3)))),IF(IFERROR(AG552,0)=1,MAX($D$16,IFERROR(W552,MAX($D$16,POWER((ABS(K552)^2)/($I$5*MAX(F552,0.1)^2),1/3)))),MAX($D$16,POWER((ABS(K552)^2)/($I$5*MAX(F552,0.1)^2),1/3))))))),MAX($D$16,POWER((ABS(K552)^2)/($I$5*MAX(F552,0.1)^2),1/3)))</f>
        <v/>
      </c>
      <c r="AI552">
        <f>E552+AH552</f>
        <v/>
      </c>
      <c r="AJ552">
        <f>AI552+((ABS(K552)/MAX(((F552)+(G552)*(AH552))*(AH552),1E-6))^2)/(2*$I$5)</f>
        <v/>
      </c>
      <c r="AM552" t="n">
        <v>0</v>
      </c>
      <c r="AN552" t="n">
        <v>0</v>
      </c>
      <c r="AO552">
        <f>AM552+AN552</f>
        <v/>
      </c>
      <c r="AP552">
        <f>AP551+AO552</f>
        <v/>
      </c>
      <c r="AQ552">
        <f>ABS(ABS(K552)/MAX(((F552)+(G552)*(AH552))*(AH552),1E-6))/SQRT($I$5*MAX((((F552)+(G552)*(AH552))*(AH552))/MAX((F552)+2*(G552)*(AH552),1E-6),1E-6))</f>
        <v/>
      </c>
      <c r="AR552">
        <f>IF(AQ552&lt;1,"Subcritical","Supercritical")</f>
        <v/>
      </c>
      <c r="AS552">
        <f>((ABS(K552)*$D$6)/(MAX(((F552)+(G552)*(AH552))*(AH552),1E-6)*MAX(((((F552)+(G552)*(AH552))*(AH552))/MAX((F552)+2*(AH552)*SQRT(1+(G552)^2),1E-6))^(2/3),1E-6)))^2</f>
        <v/>
      </c>
    </row>
    <row r="553">
      <c r="A553" t="n">
        <v>404</v>
      </c>
      <c r="B553" t="n">
        <v>402.895</v>
      </c>
      <c r="C553" t="n">
        <v>616250.372</v>
      </c>
      <c r="D553" t="n">
        <v>3097562.133</v>
      </c>
      <c r="E553" t="n">
        <v>632.3605</v>
      </c>
      <c r="F553" t="n">
        <v>5.2</v>
      </c>
      <c r="G553" t="n">
        <v>0</v>
      </c>
      <c r="H553" t="inlineStr">
        <is>
          <t>Normal</t>
        </is>
      </c>
      <c r="I553" t="n">
        <v>0.05</v>
      </c>
      <c r="J553">
        <f>B553-B552</f>
        <v/>
      </c>
      <c r="K553">
        <f>MAX(0,K552-AO552)</f>
        <v/>
      </c>
      <c r="L553">
        <f>IF($D$20=0,IFERROR(L552,MAX($D$16,POWER((ABS(K553)^2)/($I$5*MAX(F553,0.1)^2),1/3))),IF(IFERROR(V552,0)=0,IFERROR(L552,MAX($D$16,POWER((ABS(K553)^2)/($I$5*MAX(F553,0.1)^2),1/3))),IF(OR(IFERROR(L553,0)=0,IFERROR(S552,0)&lt;1,IFERROR(S553,0)&lt;1),MAX($D$16,POWER((ABS(K553)^2)/($I$5*MAX(F553,0.1)^2),1/3)),IF(IFERROR(U553,0)&gt;0,MAX($D$16,IFERROR(L553,0)+((IFERROR(U553,0))*$D$18*IF((IFERROR(S553,0))&lt;1,1,-1))),IF(IFERROR(U553,0)&lt;0,IF(ABS((MAX($D$16,POWER((ABS(K553)^2)/($I$5*MAX(F553,0.1)^2),1/3)))-IFERROR(L553,0))&gt;$D$19,MAX($D$16,IF((MAX($D$16,POWER((ABS(K553)^2)/($I$5*MAX(F553,0.1)^2),1/3)))&gt;IFERROR(L553,0),MIN((MAX($D$16,POWER((ABS(K553)^2)/($I$5*MAX(F553,0.1)^2),1/3))),IFERROR(L553,0)+(MIN(ABS(IFERROR(U553,0))*$D$18,ABS((MAX($D$16,POWER((ABS(K553)^2)/($I$5*MAX(F553,0.1)^2),1/3)))-IFERROR(L553,0))))),MAX((MAX($D$16,POWER((ABS(K553)^2)/($I$5*MAX(F553,0.1)^2),1/3))),IFERROR(L553,0)-(MIN(ABS(IFERROR(U553,0))*$D$18,ABS((MAX($D$16,POWER((ABS(K553)^2)/($I$5*MAX(F553,0.1)^2),1/3)))-IFERROR(L553,0))))))),MAX($D$16,POWER((ABS(K553)^2)/($I$5*MAX(F553,0.1)^2),1/3))),MAX($D$16,IFERROR(L553,0)))))))</f>
        <v/>
      </c>
      <c r="M553">
        <f>((F553)+(G553)*(L553))*(L553)</f>
        <v/>
      </c>
      <c r="N553">
        <f>(((F553)+(G553)*(L553))*(L553))/MAX((F553)+2*(L553)*SQRT(1+(G553)^2),1E-6)</f>
        <v/>
      </c>
      <c r="O553">
        <f>ABS(K553)/MAX(((F553)+(G553)*(L553))*(L553),1E-6)</f>
        <v/>
      </c>
      <c r="P553">
        <f>E553+L553</f>
        <v/>
      </c>
      <c r="Q553">
        <f>P553+((ABS(K553)/MAX(((F553)+(G553)*(L553))*(L553),1E-6))^2)/(2*$I$5)</f>
        <v/>
      </c>
      <c r="R553">
        <f>((ABS(K553)*$D$6)/(MAX(((F553)+(G553)*(L553))*(L553),1E-6)*MAX(((((F553)+(G553)*(L553))*(L553))/MAX((F553)+2*(L553)*SQRT(1+(G553)^2),1E-6))^(2/3),1E-6)))^2</f>
        <v/>
      </c>
      <c r="S553">
        <f>ABS(ABS(K553)/MAX(((F553)+(G553)*(L553))*(L553),1E-6))/SQRT($I$5*MAX((((F553)+(G553)*(L553))*(L553))/MAX((F553)+2*(G553)*(L553),1E-6),1E-6))</f>
        <v/>
      </c>
      <c r="T553">
        <f>((F553)*(L553)^2)/2+(G553)*(L553)^3/3+(ABS(K553)^2)/($I$5*MAX(((F553)+(G553)*(L553))*(L553),1E-6))</f>
        <v/>
      </c>
      <c r="U553">
        <f>IF($D$20=0,0,IFERROR(Q552-(((R552+R553)/2)*J553)-(IF(O552&gt;O553,$D$8*((O552^2-O553^2)/(2*$I$5)),$D$9*((O553^2-O552^2)/(2*$I$5)))+($D$10*(ABS(I553)/90)*(MAX(O552^2,O553^2)/(2*$I$5))))-Q553,0))</f>
        <v/>
      </c>
      <c r="V553">
        <f>IF($D$20=0,1,IFERROR(IF(ROUND(S553,3)=1,1,IF(AND(ABS(U553)&lt;$D$19,S553&gt;1),1,0)),0))</f>
        <v/>
      </c>
      <c r="W553">
        <f>IF($D$20=0,IFERROR(W554,MAX($D$16,POWER((ABS(K553)^2)/($I$5*MAX(F553,0.1)^2),1/3))),IF(IFERROR(AG554,0)=0,IFERROR(W554,MAX($D$16,POWER((ABS(K553)^2)/($I$5*MAX(F553,0.1)^2),1/3))),IF(OR(IFERROR(W553,0)=0,IFERROR(AD554,0)&gt;1),MAX($D$16,POWER((ABS(K553)^2)/($I$5*MAX(F553,0.1)^2),1/3)),IF(IFERROR(AF553,0)&gt;0,MAX($D$16,IFERROR(W553,0)+((IFERROR(AF553,0))*$D$18*IF((IFERROR(AD553,0))&lt;1,1,-1))),IF(IFERROR(AF553,0)&lt;0,IF(ABS((MAX($D$16,POWER((ABS(K553)^2)/($I$5*MAX(F553,0.1)^2),1/3)))-IFERROR(W553,0))&gt;$D$19,MAX($D$16,IF((MAX($D$16,POWER((ABS(K553)^2)/($I$5*MAX(F553,0.1)^2),1/3)))&gt;IFERROR(W553,0),MIN((MAX($D$16,POWER((ABS(K553)^2)/($I$5*MAX(F553,0.1)^2),1/3))),IFERROR(W553,0)+(MIN(ABS(IFERROR(AF553,0))*$D$18,ABS((MAX($D$16,POWER((ABS(K553)^2)/($I$5*MAX(F553,0.1)^2),1/3)))-IFERROR(W553,0))))),MAX((MAX($D$16,POWER((ABS(K553)^2)/($I$5*MAX(F553,0.1)^2),1/3))),IFERROR(W553,0)-(MIN(ABS(IFERROR(AF553,0))*$D$18,ABS((MAX($D$16,POWER((ABS(K553)^2)/($I$5*MAX(F553,0.1)^2),1/3)))-IFERROR(W553,0))))))),MAX($D$16,POWER((ABS(K553)^2)/($I$5*MAX(F553,0.1)^2),1/3))),MAX($D$16,IFERROR(W553,0)))))))</f>
        <v/>
      </c>
      <c r="X553">
        <f>((F553)+(G553)*(W553))*(W553)</f>
        <v/>
      </c>
      <c r="Y553">
        <f>(((F553)+(G553)*(W553))*(W553))/MAX((F553)+2*(W553)*SQRT(1+(G553)^2),1E-6)</f>
        <v/>
      </c>
      <c r="Z553">
        <f>ABS(K553)/MAX(((F553)+(G553)*(W553))*(W553),1E-6)</f>
        <v/>
      </c>
      <c r="AA553">
        <f>E553+W553</f>
        <v/>
      </c>
      <c r="AB553">
        <f>AA553+((ABS(K553)/MAX(((F553)+(G553)*(W553))*(W553),1E-6))^2)/(2*$I$5)</f>
        <v/>
      </c>
      <c r="AC553">
        <f>((ABS(K553)*$D$6)/(MAX(((F553)+(G553)*(W553))*(W553),1E-6)*MAX(((((F553)+(G553)*(W553))*(W553))/MAX((F553)+2*(W553)*SQRT(1+(G553)^2),1E-6))^(2/3),1E-6)))^2</f>
        <v/>
      </c>
      <c r="AD553">
        <f>ABS(ABS(K553)/MAX(((F553)+(G553)*(W553))*(W553),1E-6))/SQRT($I$5*MAX((((F553)+(G553)*(W553))*(W553))/MAX((F553)+2*(G553)*(W553),1E-6),1E-6))</f>
        <v/>
      </c>
      <c r="AE553">
        <f>((F553)*(W553)^2)/2+(G553)*(W553)^3/3+(ABS(K553)^2)/($I$5*MAX(((F553)+(G553)*(W553))*(W553),1E-6))</f>
        <v/>
      </c>
      <c r="AF553">
        <f>IF($D$20=0,0,IFERROR(AB554+(((AC553+AC554)/2)*J554)+(IF(Z553&gt;Z554,$D$8*((Z553^2-Z554^2)/(2*$I$5)),$D$9*((Z554^2-Z553^2)/(2*$I$5)))+($D$10*(ABS(I554)/90)*(MAX(Z553^2,Z554^2)/(2*$I$5))))-AB553,0))</f>
        <v/>
      </c>
      <c r="AG553">
        <f>IF($D$20=0,1,IFERROR(IF(ROUND(AD553,3)=1,1,IF(AND(ABS(AF553)&lt;$D$19,AD553&lt;1),1,0)),0))</f>
        <v/>
      </c>
      <c r="AH553">
        <f>IFERROR(IF(V32="Supercritical",MAX($D$16,IFERROR(L553,MAX($D$16,POWER((ABS(K553)^2)/($I$5*MAX(F553,0.1)^2),1/3)))),IF(V32="Subcritical",MAX($D$16,IFERROR(W553,MAX($D$16,POWER((ABS(K553)^2)/($I$5*MAX(F553,0.1)^2),1/3)))),IF(AND(IFERROR(V553,0)=1,IFERROR(AG553,0)=1),IF(IFERROR(T553,-1E99)&gt;=IFERROR(AE553,-1E99),MAX($D$16,IFERROR(L553,MAX($D$16,POWER((ABS(K553)^2)/($I$5*MAX(F553,0.1)^2),1/3)))),MAX($D$16,IFERROR(W553,MAX($D$16,POWER((ABS(K553)^2)/($I$5*MAX(F553,0.1)^2),1/3))))),IF(IFERROR(V553,0)=1,MAX($D$16,IFERROR(L553,MAX($D$16,POWER((ABS(K553)^2)/($I$5*MAX(F553,0.1)^2),1/3)))),IF(IFERROR(AG553,0)=1,MAX($D$16,IFERROR(W553,MAX($D$16,POWER((ABS(K553)^2)/($I$5*MAX(F553,0.1)^2),1/3)))),MAX($D$16,POWER((ABS(K553)^2)/($I$5*MAX(F553,0.1)^2),1/3))))))),MAX($D$16,POWER((ABS(K553)^2)/($I$5*MAX(F553,0.1)^2),1/3)))</f>
        <v/>
      </c>
      <c r="AI553">
        <f>E553+AH553</f>
        <v/>
      </c>
      <c r="AJ553">
        <f>AI553+((ABS(K553)/MAX(((F553)+(G553)*(AH553))*(AH553),1E-6))^2)/(2*$I$5)</f>
        <v/>
      </c>
      <c r="AM553" t="n">
        <v>0</v>
      </c>
      <c r="AN553" t="n">
        <v>0</v>
      </c>
      <c r="AO553">
        <f>AM553+AN553</f>
        <v/>
      </c>
      <c r="AP553">
        <f>AP552+AO553</f>
        <v/>
      </c>
      <c r="AQ553">
        <f>ABS(ABS(K553)/MAX(((F553)+(G553)*(AH553))*(AH553),1E-6))/SQRT($I$5*MAX((((F553)+(G553)*(AH553))*(AH553))/MAX((F553)+2*(G553)*(AH553),1E-6),1E-6))</f>
        <v/>
      </c>
      <c r="AR553">
        <f>IF(AQ553&lt;1,"Subcritical","Supercritical")</f>
        <v/>
      </c>
      <c r="AS553">
        <f>((ABS(K553)*$D$6)/(MAX(((F553)+(G553)*(AH553))*(AH553),1E-6)*MAX(((((F553)+(G553)*(AH553))*(AH553))/MAX((F553)+2*(AH553)*SQRT(1+(G553)^2),1E-6))^(2/3),1E-6)))^2</f>
        <v/>
      </c>
    </row>
    <row r="554">
      <c r="A554" t="n">
        <v>405</v>
      </c>
      <c r="B554" t="n">
        <v>403.895</v>
      </c>
      <c r="C554" t="n">
        <v>616249.897</v>
      </c>
      <c r="D554" t="n">
        <v>3097561.253</v>
      </c>
      <c r="E554" t="n">
        <v>632.36</v>
      </c>
      <c r="F554" t="n">
        <v>5.2</v>
      </c>
      <c r="G554" t="n">
        <v>0</v>
      </c>
      <c r="H554" t="inlineStr">
        <is>
          <t>Normal</t>
        </is>
      </c>
      <c r="I554" t="n">
        <v>0.078</v>
      </c>
      <c r="J554">
        <f>B554-B553</f>
        <v/>
      </c>
      <c r="K554">
        <f>MAX(0,K553-AO553)</f>
        <v/>
      </c>
      <c r="L554">
        <f>IF($D$20=0,IFERROR(L553,MAX($D$16,POWER((ABS(K554)^2)/($I$5*MAX(F554,0.1)^2),1/3))),IF(IFERROR(V553,0)=0,IFERROR(L553,MAX($D$16,POWER((ABS(K554)^2)/($I$5*MAX(F554,0.1)^2),1/3))),IF(OR(IFERROR(L554,0)=0,IFERROR(S553,0)&lt;1,IFERROR(S554,0)&lt;1),MAX($D$16,POWER((ABS(K554)^2)/($I$5*MAX(F554,0.1)^2),1/3)),IF(IFERROR(U554,0)&gt;0,MAX($D$16,IFERROR(L554,0)+((IFERROR(U554,0))*$D$18*IF((IFERROR(S554,0))&lt;1,1,-1))),IF(IFERROR(U554,0)&lt;0,IF(ABS((MAX($D$16,POWER((ABS(K554)^2)/($I$5*MAX(F554,0.1)^2),1/3)))-IFERROR(L554,0))&gt;$D$19,MAX($D$16,IF((MAX($D$16,POWER((ABS(K554)^2)/($I$5*MAX(F554,0.1)^2),1/3)))&gt;IFERROR(L554,0),MIN((MAX($D$16,POWER((ABS(K554)^2)/($I$5*MAX(F554,0.1)^2),1/3))),IFERROR(L554,0)+(MIN(ABS(IFERROR(U554,0))*$D$18,ABS((MAX($D$16,POWER((ABS(K554)^2)/($I$5*MAX(F554,0.1)^2),1/3)))-IFERROR(L554,0))))),MAX((MAX($D$16,POWER((ABS(K554)^2)/($I$5*MAX(F554,0.1)^2),1/3))),IFERROR(L554,0)-(MIN(ABS(IFERROR(U554,0))*$D$18,ABS((MAX($D$16,POWER((ABS(K554)^2)/($I$5*MAX(F554,0.1)^2),1/3)))-IFERROR(L554,0))))))),MAX($D$16,POWER((ABS(K554)^2)/($I$5*MAX(F554,0.1)^2),1/3))),MAX($D$16,IFERROR(L554,0)))))))</f>
        <v/>
      </c>
      <c r="M554">
        <f>((F554)+(G554)*(L554))*(L554)</f>
        <v/>
      </c>
      <c r="N554">
        <f>(((F554)+(G554)*(L554))*(L554))/MAX((F554)+2*(L554)*SQRT(1+(G554)^2),1E-6)</f>
        <v/>
      </c>
      <c r="O554">
        <f>ABS(K554)/MAX(((F554)+(G554)*(L554))*(L554),1E-6)</f>
        <v/>
      </c>
      <c r="P554">
        <f>E554+L554</f>
        <v/>
      </c>
      <c r="Q554">
        <f>P554+((ABS(K554)/MAX(((F554)+(G554)*(L554))*(L554),1E-6))^2)/(2*$I$5)</f>
        <v/>
      </c>
      <c r="R554">
        <f>((ABS(K554)*$D$6)/(MAX(((F554)+(G554)*(L554))*(L554),1E-6)*MAX(((((F554)+(G554)*(L554))*(L554))/MAX((F554)+2*(L554)*SQRT(1+(G554)^2),1E-6))^(2/3),1E-6)))^2</f>
        <v/>
      </c>
      <c r="S554">
        <f>ABS(ABS(K554)/MAX(((F554)+(G554)*(L554))*(L554),1E-6))/SQRT($I$5*MAX((((F554)+(G554)*(L554))*(L554))/MAX((F554)+2*(G554)*(L554),1E-6),1E-6))</f>
        <v/>
      </c>
      <c r="T554">
        <f>((F554)*(L554)^2)/2+(G554)*(L554)^3/3+(ABS(K554)^2)/($I$5*MAX(((F554)+(G554)*(L554))*(L554),1E-6))</f>
        <v/>
      </c>
      <c r="U554">
        <f>IF($D$20=0,0,IFERROR(Q553-(((R553+R554)/2)*J554)-(IF(O553&gt;O554,$D$8*((O553^2-O554^2)/(2*$I$5)),$D$9*((O554^2-O553^2)/(2*$I$5)))+($D$10*(ABS(I554)/90)*(MAX(O553^2,O554^2)/(2*$I$5))))-Q554,0))</f>
        <v/>
      </c>
      <c r="V554">
        <f>IF($D$20=0,1,IFERROR(IF(ROUND(S554,3)=1,1,IF(AND(ABS(U554)&lt;$D$19,S554&gt;1),1,0)),0))</f>
        <v/>
      </c>
      <c r="W554">
        <f>IF($D$20=0,IFERROR(W555,MAX($D$16,POWER((ABS(K554)^2)/($I$5*MAX(F554,0.1)^2),1/3))),IF(IFERROR(AG555,0)=0,IFERROR(W555,MAX($D$16,POWER((ABS(K554)^2)/($I$5*MAX(F554,0.1)^2),1/3))),IF(OR(IFERROR(W554,0)=0,IFERROR(AD555,0)&gt;1),MAX($D$16,POWER((ABS(K554)^2)/($I$5*MAX(F554,0.1)^2),1/3)),IF(IFERROR(AF554,0)&gt;0,MAX($D$16,IFERROR(W554,0)+((IFERROR(AF554,0))*$D$18*IF((IFERROR(AD554,0))&lt;1,1,-1))),IF(IFERROR(AF554,0)&lt;0,IF(ABS((MAX($D$16,POWER((ABS(K554)^2)/($I$5*MAX(F554,0.1)^2),1/3)))-IFERROR(W554,0))&gt;$D$19,MAX($D$16,IF((MAX($D$16,POWER((ABS(K554)^2)/($I$5*MAX(F554,0.1)^2),1/3)))&gt;IFERROR(W554,0),MIN((MAX($D$16,POWER((ABS(K554)^2)/($I$5*MAX(F554,0.1)^2),1/3))),IFERROR(W554,0)+(MIN(ABS(IFERROR(AF554,0))*$D$18,ABS((MAX($D$16,POWER((ABS(K554)^2)/($I$5*MAX(F554,0.1)^2),1/3)))-IFERROR(W554,0))))),MAX((MAX($D$16,POWER((ABS(K554)^2)/($I$5*MAX(F554,0.1)^2),1/3))),IFERROR(W554,0)-(MIN(ABS(IFERROR(AF554,0))*$D$18,ABS((MAX($D$16,POWER((ABS(K554)^2)/($I$5*MAX(F554,0.1)^2),1/3)))-IFERROR(W554,0))))))),MAX($D$16,POWER((ABS(K554)^2)/($I$5*MAX(F554,0.1)^2),1/3))),MAX($D$16,IFERROR(W554,0)))))))</f>
        <v/>
      </c>
      <c r="X554">
        <f>((F554)+(G554)*(W554))*(W554)</f>
        <v/>
      </c>
      <c r="Y554">
        <f>(((F554)+(G554)*(W554))*(W554))/MAX((F554)+2*(W554)*SQRT(1+(G554)^2),1E-6)</f>
        <v/>
      </c>
      <c r="Z554">
        <f>ABS(K554)/MAX(((F554)+(G554)*(W554))*(W554),1E-6)</f>
        <v/>
      </c>
      <c r="AA554">
        <f>E554+W554</f>
        <v/>
      </c>
      <c r="AB554">
        <f>AA554+((ABS(K554)/MAX(((F554)+(G554)*(W554))*(W554),1E-6))^2)/(2*$I$5)</f>
        <v/>
      </c>
      <c r="AC554">
        <f>((ABS(K554)*$D$6)/(MAX(((F554)+(G554)*(W554))*(W554),1E-6)*MAX(((((F554)+(G554)*(W554))*(W554))/MAX((F554)+2*(W554)*SQRT(1+(G554)^2),1E-6))^(2/3),1E-6)))^2</f>
        <v/>
      </c>
      <c r="AD554">
        <f>ABS(ABS(K554)/MAX(((F554)+(G554)*(W554))*(W554),1E-6))/SQRT($I$5*MAX((((F554)+(G554)*(W554))*(W554))/MAX((F554)+2*(G554)*(W554),1E-6),1E-6))</f>
        <v/>
      </c>
      <c r="AE554">
        <f>((F554)*(W554)^2)/2+(G554)*(W554)^3/3+(ABS(K554)^2)/($I$5*MAX(((F554)+(G554)*(W554))*(W554),1E-6))</f>
        <v/>
      </c>
      <c r="AF554">
        <f>IF($D$20=0,0,IFERROR(AB555+(((AC554+AC555)/2)*J555)+(IF(Z554&gt;Z555,$D$8*((Z554^2-Z555^2)/(2*$I$5)),$D$9*((Z555^2-Z554^2)/(2*$I$5)))+($D$10*(ABS(I555)/90)*(MAX(Z554^2,Z555^2)/(2*$I$5))))-AB554,0))</f>
        <v/>
      </c>
      <c r="AG554">
        <f>IF($D$20=0,1,IFERROR(IF(ROUND(AD554,3)=1,1,IF(AND(ABS(AF554)&lt;$D$19,AD554&lt;1),1,0)),0))</f>
        <v/>
      </c>
      <c r="AH554">
        <f>IFERROR(IF(V32="Supercritical",MAX($D$16,IFERROR(L554,MAX($D$16,POWER((ABS(K554)^2)/($I$5*MAX(F554,0.1)^2),1/3)))),IF(V32="Subcritical",MAX($D$16,IFERROR(W554,MAX($D$16,POWER((ABS(K554)^2)/($I$5*MAX(F554,0.1)^2),1/3)))),IF(AND(IFERROR(V554,0)=1,IFERROR(AG554,0)=1),IF(IFERROR(T554,-1E99)&gt;=IFERROR(AE554,-1E99),MAX($D$16,IFERROR(L554,MAX($D$16,POWER((ABS(K554)^2)/($I$5*MAX(F554,0.1)^2),1/3)))),MAX($D$16,IFERROR(W554,MAX($D$16,POWER((ABS(K554)^2)/($I$5*MAX(F554,0.1)^2),1/3))))),IF(IFERROR(V554,0)=1,MAX($D$16,IFERROR(L554,MAX($D$16,POWER((ABS(K554)^2)/($I$5*MAX(F554,0.1)^2),1/3)))),IF(IFERROR(AG554,0)=1,MAX($D$16,IFERROR(W554,MAX($D$16,POWER((ABS(K554)^2)/($I$5*MAX(F554,0.1)^2),1/3)))),MAX($D$16,POWER((ABS(K554)^2)/($I$5*MAX(F554,0.1)^2),1/3))))))),MAX($D$16,POWER((ABS(K554)^2)/($I$5*MAX(F554,0.1)^2),1/3)))</f>
        <v/>
      </c>
      <c r="AI554">
        <f>E554+AH554</f>
        <v/>
      </c>
      <c r="AJ554">
        <f>AI554+((ABS(K554)/MAX(((F554)+(G554)*(AH554))*(AH554),1E-6))^2)/(2*$I$5)</f>
        <v/>
      </c>
      <c r="AM554" t="n">
        <v>0</v>
      </c>
      <c r="AN554" t="n">
        <v>0</v>
      </c>
      <c r="AO554">
        <f>AM554+AN554</f>
        <v/>
      </c>
      <c r="AP554">
        <f>AP553+AO554</f>
        <v/>
      </c>
      <c r="AQ554">
        <f>ABS(ABS(K554)/MAX(((F554)+(G554)*(AH554))*(AH554),1E-6))/SQRT($I$5*MAX((((F554)+(G554)*(AH554))*(AH554))/MAX((F554)+2*(G554)*(AH554),1E-6),1E-6))</f>
        <v/>
      </c>
      <c r="AR554">
        <f>IF(AQ554&lt;1,"Subcritical","Supercritical")</f>
        <v/>
      </c>
      <c r="AS554">
        <f>((ABS(K554)*$D$6)/(MAX(((F554)+(G554)*(AH554))*(AH554),1E-6)*MAX(((((F554)+(G554)*(AH554))*(AH554))/MAX((F554)+2*(AH554)*SQRT(1+(G554)^2),1E-6))^(2/3),1E-6)))^2</f>
        <v/>
      </c>
    </row>
    <row r="555">
      <c r="A555" t="n">
        <v>406</v>
      </c>
      <c r="B555" t="n">
        <v>404.896</v>
      </c>
      <c r="C555" t="n">
        <v>616249.423</v>
      </c>
      <c r="D555" t="n">
        <v>3097560.372</v>
      </c>
      <c r="E555" t="n">
        <v>632.3595</v>
      </c>
      <c r="F555" t="n">
        <v>5.2</v>
      </c>
      <c r="G555" t="n">
        <v>0</v>
      </c>
      <c r="H555" t="inlineStr">
        <is>
          <t>Normal</t>
        </is>
      </c>
      <c r="I555" t="n">
        <v>0.027</v>
      </c>
      <c r="J555">
        <f>B555-B554</f>
        <v/>
      </c>
      <c r="K555">
        <f>MAX(0,K554-AO554)</f>
        <v/>
      </c>
      <c r="L555">
        <f>IF($D$20=0,IFERROR(L554,MAX($D$16,POWER((ABS(K555)^2)/($I$5*MAX(F555,0.1)^2),1/3))),IF(IFERROR(V554,0)=0,IFERROR(L554,MAX($D$16,POWER((ABS(K555)^2)/($I$5*MAX(F555,0.1)^2),1/3))),IF(OR(IFERROR(L555,0)=0,IFERROR(S554,0)&lt;1,IFERROR(S555,0)&lt;1),MAX($D$16,POWER((ABS(K555)^2)/($I$5*MAX(F555,0.1)^2),1/3)),IF(IFERROR(U555,0)&gt;0,MAX($D$16,IFERROR(L555,0)+((IFERROR(U555,0))*$D$18*IF((IFERROR(S555,0))&lt;1,1,-1))),IF(IFERROR(U555,0)&lt;0,IF(ABS((MAX($D$16,POWER((ABS(K555)^2)/($I$5*MAX(F555,0.1)^2),1/3)))-IFERROR(L555,0))&gt;$D$19,MAX($D$16,IF((MAX($D$16,POWER((ABS(K555)^2)/($I$5*MAX(F555,0.1)^2),1/3)))&gt;IFERROR(L555,0),MIN((MAX($D$16,POWER((ABS(K555)^2)/($I$5*MAX(F555,0.1)^2),1/3))),IFERROR(L555,0)+(MIN(ABS(IFERROR(U555,0))*$D$18,ABS((MAX($D$16,POWER((ABS(K555)^2)/($I$5*MAX(F555,0.1)^2),1/3)))-IFERROR(L555,0))))),MAX((MAX($D$16,POWER((ABS(K555)^2)/($I$5*MAX(F555,0.1)^2),1/3))),IFERROR(L555,0)-(MIN(ABS(IFERROR(U555,0))*$D$18,ABS((MAX($D$16,POWER((ABS(K555)^2)/($I$5*MAX(F555,0.1)^2),1/3)))-IFERROR(L555,0))))))),MAX($D$16,POWER((ABS(K555)^2)/($I$5*MAX(F555,0.1)^2),1/3))),MAX($D$16,IFERROR(L555,0)))))))</f>
        <v/>
      </c>
      <c r="M555">
        <f>((F555)+(G555)*(L555))*(L555)</f>
        <v/>
      </c>
      <c r="N555">
        <f>(((F555)+(G555)*(L555))*(L555))/MAX((F555)+2*(L555)*SQRT(1+(G555)^2),1E-6)</f>
        <v/>
      </c>
      <c r="O555">
        <f>ABS(K555)/MAX(((F555)+(G555)*(L555))*(L555),1E-6)</f>
        <v/>
      </c>
      <c r="P555">
        <f>E555+L555</f>
        <v/>
      </c>
      <c r="Q555">
        <f>P555+((ABS(K555)/MAX(((F555)+(G555)*(L555))*(L555),1E-6))^2)/(2*$I$5)</f>
        <v/>
      </c>
      <c r="R555">
        <f>((ABS(K555)*$D$6)/(MAX(((F555)+(G555)*(L555))*(L555),1E-6)*MAX(((((F555)+(G555)*(L555))*(L555))/MAX((F555)+2*(L555)*SQRT(1+(G555)^2),1E-6))^(2/3),1E-6)))^2</f>
        <v/>
      </c>
      <c r="S555">
        <f>ABS(ABS(K555)/MAX(((F555)+(G555)*(L555))*(L555),1E-6))/SQRT($I$5*MAX((((F555)+(G555)*(L555))*(L555))/MAX((F555)+2*(G555)*(L555),1E-6),1E-6))</f>
        <v/>
      </c>
      <c r="T555">
        <f>((F555)*(L555)^2)/2+(G555)*(L555)^3/3+(ABS(K555)^2)/($I$5*MAX(((F555)+(G555)*(L555))*(L555),1E-6))</f>
        <v/>
      </c>
      <c r="U555">
        <f>IF($D$20=0,0,IFERROR(Q554-(((R554+R555)/2)*J555)-(IF(O554&gt;O555,$D$8*((O554^2-O555^2)/(2*$I$5)),$D$9*((O555^2-O554^2)/(2*$I$5)))+($D$10*(ABS(I555)/90)*(MAX(O554^2,O555^2)/(2*$I$5))))-Q555,0))</f>
        <v/>
      </c>
      <c r="V555">
        <f>IF($D$20=0,1,IFERROR(IF(ROUND(S555,3)=1,1,IF(AND(ABS(U555)&lt;$D$19,S555&gt;1),1,0)),0))</f>
        <v/>
      </c>
      <c r="W555">
        <f>IF($D$20=0,IFERROR(W556,MAX($D$16,POWER((ABS(K555)^2)/($I$5*MAX(F555,0.1)^2),1/3))),IF(IFERROR(AG556,0)=0,IFERROR(W556,MAX($D$16,POWER((ABS(K555)^2)/($I$5*MAX(F555,0.1)^2),1/3))),IF(OR(IFERROR(W555,0)=0,IFERROR(AD556,0)&gt;1),MAX($D$16,POWER((ABS(K555)^2)/($I$5*MAX(F555,0.1)^2),1/3)),IF(IFERROR(AF555,0)&gt;0,MAX($D$16,IFERROR(W555,0)+((IFERROR(AF555,0))*$D$18*IF((IFERROR(AD555,0))&lt;1,1,-1))),IF(IFERROR(AF555,0)&lt;0,IF(ABS((MAX($D$16,POWER((ABS(K555)^2)/($I$5*MAX(F555,0.1)^2),1/3)))-IFERROR(W555,0))&gt;$D$19,MAX($D$16,IF((MAX($D$16,POWER((ABS(K555)^2)/($I$5*MAX(F555,0.1)^2),1/3)))&gt;IFERROR(W555,0),MIN((MAX($D$16,POWER((ABS(K555)^2)/($I$5*MAX(F555,0.1)^2),1/3))),IFERROR(W555,0)+(MIN(ABS(IFERROR(AF555,0))*$D$18,ABS((MAX($D$16,POWER((ABS(K555)^2)/($I$5*MAX(F555,0.1)^2),1/3)))-IFERROR(W555,0))))),MAX((MAX($D$16,POWER((ABS(K555)^2)/($I$5*MAX(F555,0.1)^2),1/3))),IFERROR(W555,0)-(MIN(ABS(IFERROR(AF555,0))*$D$18,ABS((MAX($D$16,POWER((ABS(K555)^2)/($I$5*MAX(F555,0.1)^2),1/3)))-IFERROR(W555,0))))))),MAX($D$16,POWER((ABS(K555)^2)/($I$5*MAX(F555,0.1)^2),1/3))),MAX($D$16,IFERROR(W555,0)))))))</f>
        <v/>
      </c>
      <c r="X555">
        <f>((F555)+(G555)*(W555))*(W555)</f>
        <v/>
      </c>
      <c r="Y555">
        <f>(((F555)+(G555)*(W555))*(W555))/MAX((F555)+2*(W555)*SQRT(1+(G555)^2),1E-6)</f>
        <v/>
      </c>
      <c r="Z555">
        <f>ABS(K555)/MAX(((F555)+(G555)*(W555))*(W555),1E-6)</f>
        <v/>
      </c>
      <c r="AA555">
        <f>E555+W555</f>
        <v/>
      </c>
      <c r="AB555">
        <f>AA555+((ABS(K555)/MAX(((F555)+(G555)*(W555))*(W555),1E-6))^2)/(2*$I$5)</f>
        <v/>
      </c>
      <c r="AC555">
        <f>((ABS(K555)*$D$6)/(MAX(((F555)+(G555)*(W555))*(W555),1E-6)*MAX(((((F555)+(G555)*(W555))*(W555))/MAX((F555)+2*(W555)*SQRT(1+(G555)^2),1E-6))^(2/3),1E-6)))^2</f>
        <v/>
      </c>
      <c r="AD555">
        <f>ABS(ABS(K555)/MAX(((F555)+(G555)*(W555))*(W555),1E-6))/SQRT($I$5*MAX((((F555)+(G555)*(W555))*(W555))/MAX((F555)+2*(G555)*(W555),1E-6),1E-6))</f>
        <v/>
      </c>
      <c r="AE555">
        <f>((F555)*(W555)^2)/2+(G555)*(W555)^3/3+(ABS(K555)^2)/($I$5*MAX(((F555)+(G555)*(W555))*(W555),1E-6))</f>
        <v/>
      </c>
      <c r="AF555">
        <f>IF($D$20=0,0,IFERROR(AB556+(((AC555+AC556)/2)*J556)+(IF(Z555&gt;Z556,$D$8*((Z555^2-Z556^2)/(2*$I$5)),$D$9*((Z556^2-Z555^2)/(2*$I$5)))+($D$10*(ABS(I556)/90)*(MAX(Z555^2,Z556^2)/(2*$I$5))))-AB555,0))</f>
        <v/>
      </c>
      <c r="AG555">
        <f>IF($D$20=0,1,IFERROR(IF(ROUND(AD555,3)=1,1,IF(AND(ABS(AF555)&lt;$D$19,AD555&lt;1),1,0)),0))</f>
        <v/>
      </c>
      <c r="AH555">
        <f>IFERROR(IF(V32="Supercritical",MAX($D$16,IFERROR(L555,MAX($D$16,POWER((ABS(K555)^2)/($I$5*MAX(F555,0.1)^2),1/3)))),IF(V32="Subcritical",MAX($D$16,IFERROR(W555,MAX($D$16,POWER((ABS(K555)^2)/($I$5*MAX(F555,0.1)^2),1/3)))),IF(AND(IFERROR(V555,0)=1,IFERROR(AG555,0)=1),IF(IFERROR(T555,-1E99)&gt;=IFERROR(AE555,-1E99),MAX($D$16,IFERROR(L555,MAX($D$16,POWER((ABS(K555)^2)/($I$5*MAX(F555,0.1)^2),1/3)))),MAX($D$16,IFERROR(W555,MAX($D$16,POWER((ABS(K555)^2)/($I$5*MAX(F555,0.1)^2),1/3))))),IF(IFERROR(V555,0)=1,MAX($D$16,IFERROR(L555,MAX($D$16,POWER((ABS(K555)^2)/($I$5*MAX(F555,0.1)^2),1/3)))),IF(IFERROR(AG555,0)=1,MAX($D$16,IFERROR(W555,MAX($D$16,POWER((ABS(K555)^2)/($I$5*MAX(F555,0.1)^2),1/3)))),MAX($D$16,POWER((ABS(K555)^2)/($I$5*MAX(F555,0.1)^2),1/3))))))),MAX($D$16,POWER((ABS(K555)^2)/($I$5*MAX(F555,0.1)^2),1/3)))</f>
        <v/>
      </c>
      <c r="AI555">
        <f>E555+AH555</f>
        <v/>
      </c>
      <c r="AJ555">
        <f>AI555+((ABS(K555)/MAX(((F555)+(G555)*(AH555))*(AH555),1E-6))^2)/(2*$I$5)</f>
        <v/>
      </c>
      <c r="AM555" t="n">
        <v>0</v>
      </c>
      <c r="AN555" t="n">
        <v>0</v>
      </c>
      <c r="AO555">
        <f>AM555+AN555</f>
        <v/>
      </c>
      <c r="AP555">
        <f>AP554+AO555</f>
        <v/>
      </c>
      <c r="AQ555">
        <f>ABS(ABS(K555)/MAX(((F555)+(G555)*(AH555))*(AH555),1E-6))/SQRT($I$5*MAX((((F555)+(G555)*(AH555))*(AH555))/MAX((F555)+2*(G555)*(AH555),1E-6),1E-6))</f>
        <v/>
      </c>
      <c r="AR555">
        <f>IF(AQ555&lt;1,"Subcritical","Supercritical")</f>
        <v/>
      </c>
      <c r="AS555">
        <f>((ABS(K555)*$D$6)/(MAX(((F555)+(G555)*(AH555))*(AH555),1E-6)*MAX(((((F555)+(G555)*(AH555))*(AH555))/MAX((F555)+2*(AH555)*SQRT(1+(G555)^2),1E-6))^(2/3),1E-6)))^2</f>
        <v/>
      </c>
    </row>
    <row r="556">
      <c r="A556" t="n">
        <v>407</v>
      </c>
      <c r="B556" t="n">
        <v>405.895</v>
      </c>
      <c r="C556" t="n">
        <v>616248.949</v>
      </c>
      <c r="D556" t="n">
        <v>3097559.492</v>
      </c>
      <c r="E556" t="n">
        <v>632.359</v>
      </c>
      <c r="F556" t="n">
        <v>5.2</v>
      </c>
      <c r="G556" t="n">
        <v>0</v>
      </c>
      <c r="H556" t="inlineStr">
        <is>
          <t>Normal</t>
        </is>
      </c>
      <c r="I556" t="n">
        <v>0.027</v>
      </c>
      <c r="J556">
        <f>B556-B555</f>
        <v/>
      </c>
      <c r="K556">
        <f>MAX(0,K555-AO555)</f>
        <v/>
      </c>
      <c r="L556">
        <f>IF($D$20=0,IFERROR(L555,MAX($D$16,POWER((ABS(K556)^2)/($I$5*MAX(F556,0.1)^2),1/3))),IF(IFERROR(V555,0)=0,IFERROR(L555,MAX($D$16,POWER((ABS(K556)^2)/($I$5*MAX(F556,0.1)^2),1/3))),IF(OR(IFERROR(L556,0)=0,IFERROR(S555,0)&lt;1,IFERROR(S556,0)&lt;1),MAX($D$16,POWER((ABS(K556)^2)/($I$5*MAX(F556,0.1)^2),1/3)),IF(IFERROR(U556,0)&gt;0,MAX($D$16,IFERROR(L556,0)+((IFERROR(U556,0))*$D$18*IF((IFERROR(S556,0))&lt;1,1,-1))),IF(IFERROR(U556,0)&lt;0,IF(ABS((MAX($D$16,POWER((ABS(K556)^2)/($I$5*MAX(F556,0.1)^2),1/3)))-IFERROR(L556,0))&gt;$D$19,MAX($D$16,IF((MAX($D$16,POWER((ABS(K556)^2)/($I$5*MAX(F556,0.1)^2),1/3)))&gt;IFERROR(L556,0),MIN((MAX($D$16,POWER((ABS(K556)^2)/($I$5*MAX(F556,0.1)^2),1/3))),IFERROR(L556,0)+(MIN(ABS(IFERROR(U556,0))*$D$18,ABS((MAX($D$16,POWER((ABS(K556)^2)/($I$5*MAX(F556,0.1)^2),1/3)))-IFERROR(L556,0))))),MAX((MAX($D$16,POWER((ABS(K556)^2)/($I$5*MAX(F556,0.1)^2),1/3))),IFERROR(L556,0)-(MIN(ABS(IFERROR(U556,0))*$D$18,ABS((MAX($D$16,POWER((ABS(K556)^2)/($I$5*MAX(F556,0.1)^2),1/3)))-IFERROR(L556,0))))))),MAX($D$16,POWER((ABS(K556)^2)/($I$5*MAX(F556,0.1)^2),1/3))),MAX($D$16,IFERROR(L556,0)))))))</f>
        <v/>
      </c>
      <c r="M556">
        <f>((F556)+(G556)*(L556))*(L556)</f>
        <v/>
      </c>
      <c r="N556">
        <f>(((F556)+(G556)*(L556))*(L556))/MAX((F556)+2*(L556)*SQRT(1+(G556)^2),1E-6)</f>
        <v/>
      </c>
      <c r="O556">
        <f>ABS(K556)/MAX(((F556)+(G556)*(L556))*(L556),1E-6)</f>
        <v/>
      </c>
      <c r="P556">
        <f>E556+L556</f>
        <v/>
      </c>
      <c r="Q556">
        <f>P556+((ABS(K556)/MAX(((F556)+(G556)*(L556))*(L556),1E-6))^2)/(2*$I$5)</f>
        <v/>
      </c>
      <c r="R556">
        <f>((ABS(K556)*$D$6)/(MAX(((F556)+(G556)*(L556))*(L556),1E-6)*MAX(((((F556)+(G556)*(L556))*(L556))/MAX((F556)+2*(L556)*SQRT(1+(G556)^2),1E-6))^(2/3),1E-6)))^2</f>
        <v/>
      </c>
      <c r="S556">
        <f>ABS(ABS(K556)/MAX(((F556)+(G556)*(L556))*(L556),1E-6))/SQRT($I$5*MAX((((F556)+(G556)*(L556))*(L556))/MAX((F556)+2*(G556)*(L556),1E-6),1E-6))</f>
        <v/>
      </c>
      <c r="T556">
        <f>((F556)*(L556)^2)/2+(G556)*(L556)^3/3+(ABS(K556)^2)/($I$5*MAX(((F556)+(G556)*(L556))*(L556),1E-6))</f>
        <v/>
      </c>
      <c r="U556">
        <f>IF($D$20=0,0,IFERROR(Q555-(((R555+R556)/2)*J556)-(IF(O555&gt;O556,$D$8*((O555^2-O556^2)/(2*$I$5)),$D$9*((O556^2-O555^2)/(2*$I$5)))+($D$10*(ABS(I556)/90)*(MAX(O555^2,O556^2)/(2*$I$5))))-Q556,0))</f>
        <v/>
      </c>
      <c r="V556">
        <f>IF($D$20=0,1,IFERROR(IF(ROUND(S556,3)=1,1,IF(AND(ABS(U556)&lt;$D$19,S556&gt;1),1,0)),0))</f>
        <v/>
      </c>
      <c r="W556">
        <f>IF($D$20=0,IFERROR(W557,MAX($D$16,POWER((ABS(K556)^2)/($I$5*MAX(F556,0.1)^2),1/3))),IF(IFERROR(AG557,0)=0,IFERROR(W557,MAX($D$16,POWER((ABS(K556)^2)/($I$5*MAX(F556,0.1)^2),1/3))),IF(OR(IFERROR(W556,0)=0,IFERROR(AD557,0)&gt;1),MAX($D$16,POWER((ABS(K556)^2)/($I$5*MAX(F556,0.1)^2),1/3)),IF(IFERROR(AF556,0)&gt;0,MAX($D$16,IFERROR(W556,0)+((IFERROR(AF556,0))*$D$18*IF((IFERROR(AD556,0))&lt;1,1,-1))),IF(IFERROR(AF556,0)&lt;0,IF(ABS((MAX($D$16,POWER((ABS(K556)^2)/($I$5*MAX(F556,0.1)^2),1/3)))-IFERROR(W556,0))&gt;$D$19,MAX($D$16,IF((MAX($D$16,POWER((ABS(K556)^2)/($I$5*MAX(F556,0.1)^2),1/3)))&gt;IFERROR(W556,0),MIN((MAX($D$16,POWER((ABS(K556)^2)/($I$5*MAX(F556,0.1)^2),1/3))),IFERROR(W556,0)+(MIN(ABS(IFERROR(AF556,0))*$D$18,ABS((MAX($D$16,POWER((ABS(K556)^2)/($I$5*MAX(F556,0.1)^2),1/3)))-IFERROR(W556,0))))),MAX((MAX($D$16,POWER((ABS(K556)^2)/($I$5*MAX(F556,0.1)^2),1/3))),IFERROR(W556,0)-(MIN(ABS(IFERROR(AF556,0))*$D$18,ABS((MAX($D$16,POWER((ABS(K556)^2)/($I$5*MAX(F556,0.1)^2),1/3)))-IFERROR(W556,0))))))),MAX($D$16,POWER((ABS(K556)^2)/($I$5*MAX(F556,0.1)^2),1/3))),MAX($D$16,IFERROR(W556,0)))))))</f>
        <v/>
      </c>
      <c r="X556">
        <f>((F556)+(G556)*(W556))*(W556)</f>
        <v/>
      </c>
      <c r="Y556">
        <f>(((F556)+(G556)*(W556))*(W556))/MAX((F556)+2*(W556)*SQRT(1+(G556)^2),1E-6)</f>
        <v/>
      </c>
      <c r="Z556">
        <f>ABS(K556)/MAX(((F556)+(G556)*(W556))*(W556),1E-6)</f>
        <v/>
      </c>
      <c r="AA556">
        <f>E556+W556</f>
        <v/>
      </c>
      <c r="AB556">
        <f>AA556+((ABS(K556)/MAX(((F556)+(G556)*(W556))*(W556),1E-6))^2)/(2*$I$5)</f>
        <v/>
      </c>
      <c r="AC556">
        <f>((ABS(K556)*$D$6)/(MAX(((F556)+(G556)*(W556))*(W556),1E-6)*MAX(((((F556)+(G556)*(W556))*(W556))/MAX((F556)+2*(W556)*SQRT(1+(G556)^2),1E-6))^(2/3),1E-6)))^2</f>
        <v/>
      </c>
      <c r="AD556">
        <f>ABS(ABS(K556)/MAX(((F556)+(G556)*(W556))*(W556),1E-6))/SQRT($I$5*MAX((((F556)+(G556)*(W556))*(W556))/MAX((F556)+2*(G556)*(W556),1E-6),1E-6))</f>
        <v/>
      </c>
      <c r="AE556">
        <f>((F556)*(W556)^2)/2+(G556)*(W556)^3/3+(ABS(K556)^2)/($I$5*MAX(((F556)+(G556)*(W556))*(W556),1E-6))</f>
        <v/>
      </c>
      <c r="AF556">
        <f>IF($D$20=0,0,IFERROR(AB557+(((AC556+AC557)/2)*J557)+(IF(Z556&gt;Z557,$D$8*((Z556^2-Z557^2)/(2*$I$5)),$D$9*((Z557^2-Z556^2)/(2*$I$5)))+($D$10*(ABS(I557)/90)*(MAX(Z556^2,Z557^2)/(2*$I$5))))-AB556,0))</f>
        <v/>
      </c>
      <c r="AG556">
        <f>IF($D$20=0,1,IFERROR(IF(ROUND(AD556,3)=1,1,IF(AND(ABS(AF556)&lt;$D$19,AD556&lt;1),1,0)),0))</f>
        <v/>
      </c>
      <c r="AH556">
        <f>IFERROR(IF(V32="Supercritical",MAX($D$16,IFERROR(L556,MAX($D$16,POWER((ABS(K556)^2)/($I$5*MAX(F556,0.1)^2),1/3)))),IF(V32="Subcritical",MAX($D$16,IFERROR(W556,MAX($D$16,POWER((ABS(K556)^2)/($I$5*MAX(F556,0.1)^2),1/3)))),IF(AND(IFERROR(V556,0)=1,IFERROR(AG556,0)=1),IF(IFERROR(T556,-1E99)&gt;=IFERROR(AE556,-1E99),MAX($D$16,IFERROR(L556,MAX($D$16,POWER((ABS(K556)^2)/($I$5*MAX(F556,0.1)^2),1/3)))),MAX($D$16,IFERROR(W556,MAX($D$16,POWER((ABS(K556)^2)/($I$5*MAX(F556,0.1)^2),1/3))))),IF(IFERROR(V556,0)=1,MAX($D$16,IFERROR(L556,MAX($D$16,POWER((ABS(K556)^2)/($I$5*MAX(F556,0.1)^2),1/3)))),IF(IFERROR(AG556,0)=1,MAX($D$16,IFERROR(W556,MAX($D$16,POWER((ABS(K556)^2)/($I$5*MAX(F556,0.1)^2),1/3)))),MAX($D$16,POWER((ABS(K556)^2)/($I$5*MAX(F556,0.1)^2),1/3))))))),MAX($D$16,POWER((ABS(K556)^2)/($I$5*MAX(F556,0.1)^2),1/3)))</f>
        <v/>
      </c>
      <c r="AI556">
        <f>E556+AH556</f>
        <v/>
      </c>
      <c r="AJ556">
        <f>AI556+((ABS(K556)/MAX(((F556)+(G556)*(AH556))*(AH556),1E-6))^2)/(2*$I$5)</f>
        <v/>
      </c>
      <c r="AM556" t="n">
        <v>0</v>
      </c>
      <c r="AN556" t="n">
        <v>0</v>
      </c>
      <c r="AO556">
        <f>AM556+AN556</f>
        <v/>
      </c>
      <c r="AP556">
        <f>AP555+AO556</f>
        <v/>
      </c>
      <c r="AQ556">
        <f>ABS(ABS(K556)/MAX(((F556)+(G556)*(AH556))*(AH556),1E-6))/SQRT($I$5*MAX((((F556)+(G556)*(AH556))*(AH556))/MAX((F556)+2*(G556)*(AH556),1E-6),1E-6))</f>
        <v/>
      </c>
      <c r="AR556">
        <f>IF(AQ556&lt;1,"Subcritical","Supercritical")</f>
        <v/>
      </c>
      <c r="AS556">
        <f>((ABS(K556)*$D$6)/(MAX(((F556)+(G556)*(AH556))*(AH556),1E-6)*MAX(((((F556)+(G556)*(AH556))*(AH556))/MAX((F556)+2*(AH556)*SQRT(1+(G556)^2),1E-6))^(2/3),1E-6)))^2</f>
        <v/>
      </c>
    </row>
    <row r="557">
      <c r="A557" t="n">
        <v>408</v>
      </c>
      <c r="B557" t="n">
        <v>406.896</v>
      </c>
      <c r="C557" t="n">
        <v>616248.475</v>
      </c>
      <c r="D557" t="n">
        <v>3097558.611</v>
      </c>
      <c r="E557" t="n">
        <v>632.3585</v>
      </c>
      <c r="F557" t="n">
        <v>5.2</v>
      </c>
      <c r="G557" t="n">
        <v>0</v>
      </c>
      <c r="H557" t="inlineStr">
        <is>
          <t>Normal</t>
        </is>
      </c>
      <c r="I557" t="n">
        <v>0.078</v>
      </c>
      <c r="J557">
        <f>B557-B556</f>
        <v/>
      </c>
      <c r="K557">
        <f>MAX(0,K556-AO556)</f>
        <v/>
      </c>
      <c r="L557">
        <f>IF($D$20=0,IFERROR(L556,MAX($D$16,POWER((ABS(K557)^2)/($I$5*MAX(F557,0.1)^2),1/3))),IF(IFERROR(V556,0)=0,IFERROR(L556,MAX($D$16,POWER((ABS(K557)^2)/($I$5*MAX(F557,0.1)^2),1/3))),IF(OR(IFERROR(L557,0)=0,IFERROR(S556,0)&lt;1,IFERROR(S557,0)&lt;1),MAX($D$16,POWER((ABS(K557)^2)/($I$5*MAX(F557,0.1)^2),1/3)),IF(IFERROR(U557,0)&gt;0,MAX($D$16,IFERROR(L557,0)+((IFERROR(U557,0))*$D$18*IF((IFERROR(S557,0))&lt;1,1,-1))),IF(IFERROR(U557,0)&lt;0,IF(ABS((MAX($D$16,POWER((ABS(K557)^2)/($I$5*MAX(F557,0.1)^2),1/3)))-IFERROR(L557,0))&gt;$D$19,MAX($D$16,IF((MAX($D$16,POWER((ABS(K557)^2)/($I$5*MAX(F557,0.1)^2),1/3)))&gt;IFERROR(L557,0),MIN((MAX($D$16,POWER((ABS(K557)^2)/($I$5*MAX(F557,0.1)^2),1/3))),IFERROR(L557,0)+(MIN(ABS(IFERROR(U557,0))*$D$18,ABS((MAX($D$16,POWER((ABS(K557)^2)/($I$5*MAX(F557,0.1)^2),1/3)))-IFERROR(L557,0))))),MAX((MAX($D$16,POWER((ABS(K557)^2)/($I$5*MAX(F557,0.1)^2),1/3))),IFERROR(L557,0)-(MIN(ABS(IFERROR(U557,0))*$D$18,ABS((MAX($D$16,POWER((ABS(K557)^2)/($I$5*MAX(F557,0.1)^2),1/3)))-IFERROR(L557,0))))))),MAX($D$16,POWER((ABS(K557)^2)/($I$5*MAX(F557,0.1)^2),1/3))),MAX($D$16,IFERROR(L557,0)))))))</f>
        <v/>
      </c>
      <c r="M557">
        <f>((F557)+(G557)*(L557))*(L557)</f>
        <v/>
      </c>
      <c r="N557">
        <f>(((F557)+(G557)*(L557))*(L557))/MAX((F557)+2*(L557)*SQRT(1+(G557)^2),1E-6)</f>
        <v/>
      </c>
      <c r="O557">
        <f>ABS(K557)/MAX(((F557)+(G557)*(L557))*(L557),1E-6)</f>
        <v/>
      </c>
      <c r="P557">
        <f>E557+L557</f>
        <v/>
      </c>
      <c r="Q557">
        <f>P557+((ABS(K557)/MAX(((F557)+(G557)*(L557))*(L557),1E-6))^2)/(2*$I$5)</f>
        <v/>
      </c>
      <c r="R557">
        <f>((ABS(K557)*$D$6)/(MAX(((F557)+(G557)*(L557))*(L557),1E-6)*MAX(((((F557)+(G557)*(L557))*(L557))/MAX((F557)+2*(L557)*SQRT(1+(G557)^2),1E-6))^(2/3),1E-6)))^2</f>
        <v/>
      </c>
      <c r="S557">
        <f>ABS(ABS(K557)/MAX(((F557)+(G557)*(L557))*(L557),1E-6))/SQRT($I$5*MAX((((F557)+(G557)*(L557))*(L557))/MAX((F557)+2*(G557)*(L557),1E-6),1E-6))</f>
        <v/>
      </c>
      <c r="T557">
        <f>((F557)*(L557)^2)/2+(G557)*(L557)^3/3+(ABS(K557)^2)/($I$5*MAX(((F557)+(G557)*(L557))*(L557),1E-6))</f>
        <v/>
      </c>
      <c r="U557">
        <f>IF($D$20=0,0,IFERROR(Q556-(((R556+R557)/2)*J557)-(IF(O556&gt;O557,$D$8*((O556^2-O557^2)/(2*$I$5)),$D$9*((O557^2-O556^2)/(2*$I$5)))+($D$10*(ABS(I557)/90)*(MAX(O556^2,O557^2)/(2*$I$5))))-Q557,0))</f>
        <v/>
      </c>
      <c r="V557">
        <f>IF($D$20=0,1,IFERROR(IF(ROUND(S557,3)=1,1,IF(AND(ABS(U557)&lt;$D$19,S557&gt;1),1,0)),0))</f>
        <v/>
      </c>
      <c r="W557">
        <f>IF($D$20=0,IFERROR(W558,MAX($D$16,POWER((ABS(K557)^2)/($I$5*MAX(F557,0.1)^2),1/3))),IF(IFERROR(AG558,0)=0,IFERROR(W558,MAX($D$16,POWER((ABS(K557)^2)/($I$5*MAX(F557,0.1)^2),1/3))),IF(OR(IFERROR(W557,0)=0,IFERROR(AD558,0)&gt;1),MAX($D$16,POWER((ABS(K557)^2)/($I$5*MAX(F557,0.1)^2),1/3)),IF(IFERROR(AF557,0)&gt;0,MAX($D$16,IFERROR(W557,0)+((IFERROR(AF557,0))*$D$18*IF((IFERROR(AD557,0))&lt;1,1,-1))),IF(IFERROR(AF557,0)&lt;0,IF(ABS((MAX($D$16,POWER((ABS(K557)^2)/($I$5*MAX(F557,0.1)^2),1/3)))-IFERROR(W557,0))&gt;$D$19,MAX($D$16,IF((MAX($D$16,POWER((ABS(K557)^2)/($I$5*MAX(F557,0.1)^2),1/3)))&gt;IFERROR(W557,0),MIN((MAX($D$16,POWER((ABS(K557)^2)/($I$5*MAX(F557,0.1)^2),1/3))),IFERROR(W557,0)+(MIN(ABS(IFERROR(AF557,0))*$D$18,ABS((MAX($D$16,POWER((ABS(K557)^2)/($I$5*MAX(F557,0.1)^2),1/3)))-IFERROR(W557,0))))),MAX((MAX($D$16,POWER((ABS(K557)^2)/($I$5*MAX(F557,0.1)^2),1/3))),IFERROR(W557,0)-(MIN(ABS(IFERROR(AF557,0))*$D$18,ABS((MAX($D$16,POWER((ABS(K557)^2)/($I$5*MAX(F557,0.1)^2),1/3)))-IFERROR(W557,0))))))),MAX($D$16,POWER((ABS(K557)^2)/($I$5*MAX(F557,0.1)^2),1/3))),MAX($D$16,IFERROR(W557,0)))))))</f>
        <v/>
      </c>
      <c r="X557">
        <f>((F557)+(G557)*(W557))*(W557)</f>
        <v/>
      </c>
      <c r="Y557">
        <f>(((F557)+(G557)*(W557))*(W557))/MAX((F557)+2*(W557)*SQRT(1+(G557)^2),1E-6)</f>
        <v/>
      </c>
      <c r="Z557">
        <f>ABS(K557)/MAX(((F557)+(G557)*(W557))*(W557),1E-6)</f>
        <v/>
      </c>
      <c r="AA557">
        <f>E557+W557</f>
        <v/>
      </c>
      <c r="AB557">
        <f>AA557+((ABS(K557)/MAX(((F557)+(G557)*(W557))*(W557),1E-6))^2)/(2*$I$5)</f>
        <v/>
      </c>
      <c r="AC557">
        <f>((ABS(K557)*$D$6)/(MAX(((F557)+(G557)*(W557))*(W557),1E-6)*MAX(((((F557)+(G557)*(W557))*(W557))/MAX((F557)+2*(W557)*SQRT(1+(G557)^2),1E-6))^(2/3),1E-6)))^2</f>
        <v/>
      </c>
      <c r="AD557">
        <f>ABS(ABS(K557)/MAX(((F557)+(G557)*(W557))*(W557),1E-6))/SQRT($I$5*MAX((((F557)+(G557)*(W557))*(W557))/MAX((F557)+2*(G557)*(W557),1E-6),1E-6))</f>
        <v/>
      </c>
      <c r="AE557">
        <f>((F557)*(W557)^2)/2+(G557)*(W557)^3/3+(ABS(K557)^2)/($I$5*MAX(((F557)+(G557)*(W557))*(W557),1E-6))</f>
        <v/>
      </c>
      <c r="AF557">
        <f>IF($D$20=0,0,IFERROR(AB558+(((AC557+AC558)/2)*J558)+(IF(Z557&gt;Z558,$D$8*((Z557^2-Z558^2)/(2*$I$5)),$D$9*((Z558^2-Z557^2)/(2*$I$5)))+($D$10*(ABS(I558)/90)*(MAX(Z557^2,Z558^2)/(2*$I$5))))-AB557,0))</f>
        <v/>
      </c>
      <c r="AG557">
        <f>IF($D$20=0,1,IFERROR(IF(ROUND(AD557,3)=1,1,IF(AND(ABS(AF557)&lt;$D$19,AD557&lt;1),1,0)),0))</f>
        <v/>
      </c>
      <c r="AH557">
        <f>IFERROR(IF(V32="Supercritical",MAX($D$16,IFERROR(L557,MAX($D$16,POWER((ABS(K557)^2)/($I$5*MAX(F557,0.1)^2),1/3)))),IF(V32="Subcritical",MAX($D$16,IFERROR(W557,MAX($D$16,POWER((ABS(K557)^2)/($I$5*MAX(F557,0.1)^2),1/3)))),IF(AND(IFERROR(V557,0)=1,IFERROR(AG557,0)=1),IF(IFERROR(T557,-1E99)&gt;=IFERROR(AE557,-1E99),MAX($D$16,IFERROR(L557,MAX($D$16,POWER((ABS(K557)^2)/($I$5*MAX(F557,0.1)^2),1/3)))),MAX($D$16,IFERROR(W557,MAX($D$16,POWER((ABS(K557)^2)/($I$5*MAX(F557,0.1)^2),1/3))))),IF(IFERROR(V557,0)=1,MAX($D$16,IFERROR(L557,MAX($D$16,POWER((ABS(K557)^2)/($I$5*MAX(F557,0.1)^2),1/3)))),IF(IFERROR(AG557,0)=1,MAX($D$16,IFERROR(W557,MAX($D$16,POWER((ABS(K557)^2)/($I$5*MAX(F557,0.1)^2),1/3)))),MAX($D$16,POWER((ABS(K557)^2)/($I$5*MAX(F557,0.1)^2),1/3))))))),MAX($D$16,POWER((ABS(K557)^2)/($I$5*MAX(F557,0.1)^2),1/3)))</f>
        <v/>
      </c>
      <c r="AI557">
        <f>E557+AH557</f>
        <v/>
      </c>
      <c r="AJ557">
        <f>AI557+((ABS(K557)/MAX(((F557)+(G557)*(AH557))*(AH557),1E-6))^2)/(2*$I$5)</f>
        <v/>
      </c>
      <c r="AM557" t="n">
        <v>0</v>
      </c>
      <c r="AN557" t="n">
        <v>0</v>
      </c>
      <c r="AO557">
        <f>AM557+AN557</f>
        <v/>
      </c>
      <c r="AP557">
        <f>AP556+AO557</f>
        <v/>
      </c>
      <c r="AQ557">
        <f>ABS(ABS(K557)/MAX(((F557)+(G557)*(AH557))*(AH557),1E-6))/SQRT($I$5*MAX((((F557)+(G557)*(AH557))*(AH557))/MAX((F557)+2*(G557)*(AH557),1E-6),1E-6))</f>
        <v/>
      </c>
      <c r="AR557">
        <f>IF(AQ557&lt;1,"Subcritical","Supercritical")</f>
        <v/>
      </c>
      <c r="AS557">
        <f>((ABS(K557)*$D$6)/(MAX(((F557)+(G557)*(AH557))*(AH557),1E-6)*MAX(((((F557)+(G557)*(AH557))*(AH557))/MAX((F557)+2*(AH557)*SQRT(1+(G557)^2),1E-6))^(2/3),1E-6)))^2</f>
        <v/>
      </c>
    </row>
    <row r="558">
      <c r="A558" t="n">
        <v>409</v>
      </c>
      <c r="B558" t="n">
        <v>407.896</v>
      </c>
      <c r="C558" t="n">
        <v>616248</v>
      </c>
      <c r="D558" t="n">
        <v>3097557.731</v>
      </c>
      <c r="E558" t="n">
        <v>632.3579999999999</v>
      </c>
      <c r="F558" t="n">
        <v>5.2</v>
      </c>
      <c r="G558" t="n">
        <v>0</v>
      </c>
      <c r="H558" t="inlineStr">
        <is>
          <t>Normal</t>
        </is>
      </c>
      <c r="I558" t="n">
        <v>0.05</v>
      </c>
      <c r="J558">
        <f>B558-B557</f>
        <v/>
      </c>
      <c r="K558">
        <f>MAX(0,K557-AO557)</f>
        <v/>
      </c>
      <c r="L558">
        <f>IF($D$20=0,IFERROR(L557,MAX($D$16,POWER((ABS(K558)^2)/($I$5*MAX(F558,0.1)^2),1/3))),IF(IFERROR(V557,0)=0,IFERROR(L557,MAX($D$16,POWER((ABS(K558)^2)/($I$5*MAX(F558,0.1)^2),1/3))),IF(OR(IFERROR(L558,0)=0,IFERROR(S557,0)&lt;1,IFERROR(S558,0)&lt;1),MAX($D$16,POWER((ABS(K558)^2)/($I$5*MAX(F558,0.1)^2),1/3)),IF(IFERROR(U558,0)&gt;0,MAX($D$16,IFERROR(L558,0)+((IFERROR(U558,0))*$D$18*IF((IFERROR(S558,0))&lt;1,1,-1))),IF(IFERROR(U558,0)&lt;0,IF(ABS((MAX($D$16,POWER((ABS(K558)^2)/($I$5*MAX(F558,0.1)^2),1/3)))-IFERROR(L558,0))&gt;$D$19,MAX($D$16,IF((MAX($D$16,POWER((ABS(K558)^2)/($I$5*MAX(F558,0.1)^2),1/3)))&gt;IFERROR(L558,0),MIN((MAX($D$16,POWER((ABS(K558)^2)/($I$5*MAX(F558,0.1)^2),1/3))),IFERROR(L558,0)+(MIN(ABS(IFERROR(U558,0))*$D$18,ABS((MAX($D$16,POWER((ABS(K558)^2)/($I$5*MAX(F558,0.1)^2),1/3)))-IFERROR(L558,0))))),MAX((MAX($D$16,POWER((ABS(K558)^2)/($I$5*MAX(F558,0.1)^2),1/3))),IFERROR(L558,0)-(MIN(ABS(IFERROR(U558,0))*$D$18,ABS((MAX($D$16,POWER((ABS(K558)^2)/($I$5*MAX(F558,0.1)^2),1/3)))-IFERROR(L558,0))))))),MAX($D$16,POWER((ABS(K558)^2)/($I$5*MAX(F558,0.1)^2),1/3))),MAX($D$16,IFERROR(L558,0)))))))</f>
        <v/>
      </c>
      <c r="M558">
        <f>((F558)+(G558)*(L558))*(L558)</f>
        <v/>
      </c>
      <c r="N558">
        <f>(((F558)+(G558)*(L558))*(L558))/MAX((F558)+2*(L558)*SQRT(1+(G558)^2),1E-6)</f>
        <v/>
      </c>
      <c r="O558">
        <f>ABS(K558)/MAX(((F558)+(G558)*(L558))*(L558),1E-6)</f>
        <v/>
      </c>
      <c r="P558">
        <f>E558+L558</f>
        <v/>
      </c>
      <c r="Q558">
        <f>P558+((ABS(K558)/MAX(((F558)+(G558)*(L558))*(L558),1E-6))^2)/(2*$I$5)</f>
        <v/>
      </c>
      <c r="R558">
        <f>((ABS(K558)*$D$6)/(MAX(((F558)+(G558)*(L558))*(L558),1E-6)*MAX(((((F558)+(G558)*(L558))*(L558))/MAX((F558)+2*(L558)*SQRT(1+(G558)^2),1E-6))^(2/3),1E-6)))^2</f>
        <v/>
      </c>
      <c r="S558">
        <f>ABS(ABS(K558)/MAX(((F558)+(G558)*(L558))*(L558),1E-6))/SQRT($I$5*MAX((((F558)+(G558)*(L558))*(L558))/MAX((F558)+2*(G558)*(L558),1E-6),1E-6))</f>
        <v/>
      </c>
      <c r="T558">
        <f>((F558)*(L558)^2)/2+(G558)*(L558)^3/3+(ABS(K558)^2)/($I$5*MAX(((F558)+(G558)*(L558))*(L558),1E-6))</f>
        <v/>
      </c>
      <c r="U558">
        <f>IF($D$20=0,0,IFERROR(Q557-(((R557+R558)/2)*J558)-(IF(O557&gt;O558,$D$8*((O557^2-O558^2)/(2*$I$5)),$D$9*((O558^2-O557^2)/(2*$I$5)))+($D$10*(ABS(I558)/90)*(MAX(O557^2,O558^2)/(2*$I$5))))-Q558,0))</f>
        <v/>
      </c>
      <c r="V558">
        <f>IF($D$20=0,1,IFERROR(IF(ROUND(S558,3)=1,1,IF(AND(ABS(U558)&lt;$D$19,S558&gt;1),1,0)),0))</f>
        <v/>
      </c>
      <c r="W558">
        <f>IF($D$20=0,IFERROR(W559,MAX($D$16,POWER((ABS(K558)^2)/($I$5*MAX(F558,0.1)^2),1/3))),IF(IFERROR(AG559,0)=0,IFERROR(W559,MAX($D$16,POWER((ABS(K558)^2)/($I$5*MAX(F558,0.1)^2),1/3))),IF(OR(IFERROR(W558,0)=0,IFERROR(AD559,0)&gt;1),MAX($D$16,POWER((ABS(K558)^2)/($I$5*MAX(F558,0.1)^2),1/3)),IF(IFERROR(AF558,0)&gt;0,MAX($D$16,IFERROR(W558,0)+((IFERROR(AF558,0))*$D$18*IF((IFERROR(AD558,0))&lt;1,1,-1))),IF(IFERROR(AF558,0)&lt;0,IF(ABS((MAX($D$16,POWER((ABS(K558)^2)/($I$5*MAX(F558,0.1)^2),1/3)))-IFERROR(W558,0))&gt;$D$19,MAX($D$16,IF((MAX($D$16,POWER((ABS(K558)^2)/($I$5*MAX(F558,0.1)^2),1/3)))&gt;IFERROR(W558,0),MIN((MAX($D$16,POWER((ABS(K558)^2)/($I$5*MAX(F558,0.1)^2),1/3))),IFERROR(W558,0)+(MIN(ABS(IFERROR(AF558,0))*$D$18,ABS((MAX($D$16,POWER((ABS(K558)^2)/($I$5*MAX(F558,0.1)^2),1/3)))-IFERROR(W558,0))))),MAX((MAX($D$16,POWER((ABS(K558)^2)/($I$5*MAX(F558,0.1)^2),1/3))),IFERROR(W558,0)-(MIN(ABS(IFERROR(AF558,0))*$D$18,ABS((MAX($D$16,POWER((ABS(K558)^2)/($I$5*MAX(F558,0.1)^2),1/3)))-IFERROR(W558,0))))))),MAX($D$16,POWER((ABS(K558)^2)/($I$5*MAX(F558,0.1)^2),1/3))),MAX($D$16,IFERROR(W558,0)))))))</f>
        <v/>
      </c>
      <c r="X558">
        <f>((F558)+(G558)*(W558))*(W558)</f>
        <v/>
      </c>
      <c r="Y558">
        <f>(((F558)+(G558)*(W558))*(W558))/MAX((F558)+2*(W558)*SQRT(1+(G558)^2),1E-6)</f>
        <v/>
      </c>
      <c r="Z558">
        <f>ABS(K558)/MAX(((F558)+(G558)*(W558))*(W558),1E-6)</f>
        <v/>
      </c>
      <c r="AA558">
        <f>E558+W558</f>
        <v/>
      </c>
      <c r="AB558">
        <f>AA558+((ABS(K558)/MAX(((F558)+(G558)*(W558))*(W558),1E-6))^2)/(2*$I$5)</f>
        <v/>
      </c>
      <c r="AC558">
        <f>((ABS(K558)*$D$6)/(MAX(((F558)+(G558)*(W558))*(W558),1E-6)*MAX(((((F558)+(G558)*(W558))*(W558))/MAX((F558)+2*(W558)*SQRT(1+(G558)^2),1E-6))^(2/3),1E-6)))^2</f>
        <v/>
      </c>
      <c r="AD558">
        <f>ABS(ABS(K558)/MAX(((F558)+(G558)*(W558))*(W558),1E-6))/SQRT($I$5*MAX((((F558)+(G558)*(W558))*(W558))/MAX((F558)+2*(G558)*(W558),1E-6),1E-6))</f>
        <v/>
      </c>
      <c r="AE558">
        <f>((F558)*(W558)^2)/2+(G558)*(W558)^3/3+(ABS(K558)^2)/($I$5*MAX(((F558)+(G558)*(W558))*(W558),1E-6))</f>
        <v/>
      </c>
      <c r="AF558">
        <f>IF($D$20=0,0,IFERROR(AB559+(((AC558+AC559)/2)*J559)+(IF(Z558&gt;Z559,$D$8*((Z558^2-Z559^2)/(2*$I$5)),$D$9*((Z559^2-Z558^2)/(2*$I$5)))+($D$10*(ABS(I559)/90)*(MAX(Z558^2,Z559^2)/(2*$I$5))))-AB558,0))</f>
        <v/>
      </c>
      <c r="AG558">
        <f>IF($D$20=0,1,IFERROR(IF(ROUND(AD558,3)=1,1,IF(AND(ABS(AF558)&lt;$D$19,AD558&lt;1),1,0)),0))</f>
        <v/>
      </c>
      <c r="AH558">
        <f>IFERROR(IF(V32="Supercritical",MAX($D$16,IFERROR(L558,MAX($D$16,POWER((ABS(K558)^2)/($I$5*MAX(F558,0.1)^2),1/3)))),IF(V32="Subcritical",MAX($D$16,IFERROR(W558,MAX($D$16,POWER((ABS(K558)^2)/($I$5*MAX(F558,0.1)^2),1/3)))),IF(AND(IFERROR(V558,0)=1,IFERROR(AG558,0)=1),IF(IFERROR(T558,-1E99)&gt;=IFERROR(AE558,-1E99),MAX($D$16,IFERROR(L558,MAX($D$16,POWER((ABS(K558)^2)/($I$5*MAX(F558,0.1)^2),1/3)))),MAX($D$16,IFERROR(W558,MAX($D$16,POWER((ABS(K558)^2)/($I$5*MAX(F558,0.1)^2),1/3))))),IF(IFERROR(V558,0)=1,MAX($D$16,IFERROR(L558,MAX($D$16,POWER((ABS(K558)^2)/($I$5*MAX(F558,0.1)^2),1/3)))),IF(IFERROR(AG558,0)=1,MAX($D$16,IFERROR(W558,MAX($D$16,POWER((ABS(K558)^2)/($I$5*MAX(F558,0.1)^2),1/3)))),MAX($D$16,POWER((ABS(K558)^2)/($I$5*MAX(F558,0.1)^2),1/3))))))),MAX($D$16,POWER((ABS(K558)^2)/($I$5*MAX(F558,0.1)^2),1/3)))</f>
        <v/>
      </c>
      <c r="AI558">
        <f>E558+AH558</f>
        <v/>
      </c>
      <c r="AJ558">
        <f>AI558+((ABS(K558)/MAX(((F558)+(G558)*(AH558))*(AH558),1E-6))^2)/(2*$I$5)</f>
        <v/>
      </c>
      <c r="AM558" t="n">
        <v>0</v>
      </c>
      <c r="AN558" t="n">
        <v>0</v>
      </c>
      <c r="AO558">
        <f>AM558+AN558</f>
        <v/>
      </c>
      <c r="AP558">
        <f>AP557+AO558</f>
        <v/>
      </c>
      <c r="AQ558">
        <f>ABS(ABS(K558)/MAX(((F558)+(G558)*(AH558))*(AH558),1E-6))/SQRT($I$5*MAX((((F558)+(G558)*(AH558))*(AH558))/MAX((F558)+2*(G558)*(AH558),1E-6),1E-6))</f>
        <v/>
      </c>
      <c r="AR558">
        <f>IF(AQ558&lt;1,"Subcritical","Supercritical")</f>
        <v/>
      </c>
      <c r="AS558">
        <f>((ABS(K558)*$D$6)/(MAX(((F558)+(G558)*(AH558))*(AH558),1E-6)*MAX(((((F558)+(G558)*(AH558))*(AH558))/MAX((F558)+2*(AH558)*SQRT(1+(G558)^2),1E-6))^(2/3),1E-6)))^2</f>
        <v/>
      </c>
    </row>
    <row r="559">
      <c r="A559" t="n">
        <v>410</v>
      </c>
      <c r="B559" t="n">
        <v>408.895</v>
      </c>
      <c r="C559" t="n">
        <v>616247.526</v>
      </c>
      <c r="D559" t="n">
        <v>3097556.851</v>
      </c>
      <c r="E559" t="n">
        <v>632.3575</v>
      </c>
      <c r="F559" t="n">
        <v>5.2</v>
      </c>
      <c r="G559" t="n">
        <v>0</v>
      </c>
      <c r="H559" t="inlineStr">
        <is>
          <t>Normal</t>
        </is>
      </c>
      <c r="I559" t="n">
        <v>0.027</v>
      </c>
      <c r="J559">
        <f>B559-B558</f>
        <v/>
      </c>
      <c r="K559">
        <f>MAX(0,K558-AO558)</f>
        <v/>
      </c>
      <c r="L559">
        <f>IF($D$20=0,IFERROR(L558,MAX($D$16,POWER((ABS(K559)^2)/($I$5*MAX(F559,0.1)^2),1/3))),IF(IFERROR(V558,0)=0,IFERROR(L558,MAX($D$16,POWER((ABS(K559)^2)/($I$5*MAX(F559,0.1)^2),1/3))),IF(OR(IFERROR(L559,0)=0,IFERROR(S558,0)&lt;1,IFERROR(S559,0)&lt;1),MAX($D$16,POWER((ABS(K559)^2)/($I$5*MAX(F559,0.1)^2),1/3)),IF(IFERROR(U559,0)&gt;0,MAX($D$16,IFERROR(L559,0)+((IFERROR(U559,0))*$D$18*IF((IFERROR(S559,0))&lt;1,1,-1))),IF(IFERROR(U559,0)&lt;0,IF(ABS((MAX($D$16,POWER((ABS(K559)^2)/($I$5*MAX(F559,0.1)^2),1/3)))-IFERROR(L559,0))&gt;$D$19,MAX($D$16,IF((MAX($D$16,POWER((ABS(K559)^2)/($I$5*MAX(F559,0.1)^2),1/3)))&gt;IFERROR(L559,0),MIN((MAX($D$16,POWER((ABS(K559)^2)/($I$5*MAX(F559,0.1)^2),1/3))),IFERROR(L559,0)+(MIN(ABS(IFERROR(U559,0))*$D$18,ABS((MAX($D$16,POWER((ABS(K559)^2)/($I$5*MAX(F559,0.1)^2),1/3)))-IFERROR(L559,0))))),MAX((MAX($D$16,POWER((ABS(K559)^2)/($I$5*MAX(F559,0.1)^2),1/3))),IFERROR(L559,0)-(MIN(ABS(IFERROR(U559,0))*$D$18,ABS((MAX($D$16,POWER((ABS(K559)^2)/($I$5*MAX(F559,0.1)^2),1/3)))-IFERROR(L559,0))))))),MAX($D$16,POWER((ABS(K559)^2)/($I$5*MAX(F559,0.1)^2),1/3))),MAX($D$16,IFERROR(L559,0)))))))</f>
        <v/>
      </c>
      <c r="M559">
        <f>((F559)+(G559)*(L559))*(L559)</f>
        <v/>
      </c>
      <c r="N559">
        <f>(((F559)+(G559)*(L559))*(L559))/MAX((F559)+2*(L559)*SQRT(1+(G559)^2),1E-6)</f>
        <v/>
      </c>
      <c r="O559">
        <f>ABS(K559)/MAX(((F559)+(G559)*(L559))*(L559),1E-6)</f>
        <v/>
      </c>
      <c r="P559">
        <f>E559+L559</f>
        <v/>
      </c>
      <c r="Q559">
        <f>P559+((ABS(K559)/MAX(((F559)+(G559)*(L559))*(L559),1E-6))^2)/(2*$I$5)</f>
        <v/>
      </c>
      <c r="R559">
        <f>((ABS(K559)*$D$6)/(MAX(((F559)+(G559)*(L559))*(L559),1E-6)*MAX(((((F559)+(G559)*(L559))*(L559))/MAX((F559)+2*(L559)*SQRT(1+(G559)^2),1E-6))^(2/3),1E-6)))^2</f>
        <v/>
      </c>
      <c r="S559">
        <f>ABS(ABS(K559)/MAX(((F559)+(G559)*(L559))*(L559),1E-6))/SQRT($I$5*MAX((((F559)+(G559)*(L559))*(L559))/MAX((F559)+2*(G559)*(L559),1E-6),1E-6))</f>
        <v/>
      </c>
      <c r="T559">
        <f>((F559)*(L559)^2)/2+(G559)*(L559)^3/3+(ABS(K559)^2)/($I$5*MAX(((F559)+(G559)*(L559))*(L559),1E-6))</f>
        <v/>
      </c>
      <c r="U559">
        <f>IF($D$20=0,0,IFERROR(Q558-(((R558+R559)/2)*J559)-(IF(O558&gt;O559,$D$8*((O558^2-O559^2)/(2*$I$5)),$D$9*((O559^2-O558^2)/(2*$I$5)))+($D$10*(ABS(I559)/90)*(MAX(O558^2,O559^2)/(2*$I$5))))-Q559,0))</f>
        <v/>
      </c>
      <c r="V559">
        <f>IF($D$20=0,1,IFERROR(IF(ROUND(S559,3)=1,1,IF(AND(ABS(U559)&lt;$D$19,S559&gt;1),1,0)),0))</f>
        <v/>
      </c>
      <c r="W559">
        <f>IF($D$20=0,IFERROR(W560,MAX($D$16,POWER((ABS(K559)^2)/($I$5*MAX(F559,0.1)^2),1/3))),IF(IFERROR(AG560,0)=0,IFERROR(W560,MAX($D$16,POWER((ABS(K559)^2)/($I$5*MAX(F559,0.1)^2),1/3))),IF(OR(IFERROR(W559,0)=0,IFERROR(AD560,0)&gt;1),MAX($D$16,POWER((ABS(K559)^2)/($I$5*MAX(F559,0.1)^2),1/3)),IF(IFERROR(AF559,0)&gt;0,MAX($D$16,IFERROR(W559,0)+((IFERROR(AF559,0))*$D$18*IF((IFERROR(AD559,0))&lt;1,1,-1))),IF(IFERROR(AF559,0)&lt;0,IF(ABS((MAX($D$16,POWER((ABS(K559)^2)/($I$5*MAX(F559,0.1)^2),1/3)))-IFERROR(W559,0))&gt;$D$19,MAX($D$16,IF((MAX($D$16,POWER((ABS(K559)^2)/($I$5*MAX(F559,0.1)^2),1/3)))&gt;IFERROR(W559,0),MIN((MAX($D$16,POWER((ABS(K559)^2)/($I$5*MAX(F559,0.1)^2),1/3))),IFERROR(W559,0)+(MIN(ABS(IFERROR(AF559,0))*$D$18,ABS((MAX($D$16,POWER((ABS(K559)^2)/($I$5*MAX(F559,0.1)^2),1/3)))-IFERROR(W559,0))))),MAX((MAX($D$16,POWER((ABS(K559)^2)/($I$5*MAX(F559,0.1)^2),1/3))),IFERROR(W559,0)-(MIN(ABS(IFERROR(AF559,0))*$D$18,ABS((MAX($D$16,POWER((ABS(K559)^2)/($I$5*MAX(F559,0.1)^2),1/3)))-IFERROR(W559,0))))))),MAX($D$16,POWER((ABS(K559)^2)/($I$5*MAX(F559,0.1)^2),1/3))),MAX($D$16,IFERROR(W559,0)))))))</f>
        <v/>
      </c>
      <c r="X559">
        <f>((F559)+(G559)*(W559))*(W559)</f>
        <v/>
      </c>
      <c r="Y559">
        <f>(((F559)+(G559)*(W559))*(W559))/MAX((F559)+2*(W559)*SQRT(1+(G559)^2),1E-6)</f>
        <v/>
      </c>
      <c r="Z559">
        <f>ABS(K559)/MAX(((F559)+(G559)*(W559))*(W559),1E-6)</f>
        <v/>
      </c>
      <c r="AA559">
        <f>E559+W559</f>
        <v/>
      </c>
      <c r="AB559">
        <f>AA559+((ABS(K559)/MAX(((F559)+(G559)*(W559))*(W559),1E-6))^2)/(2*$I$5)</f>
        <v/>
      </c>
      <c r="AC559">
        <f>((ABS(K559)*$D$6)/(MAX(((F559)+(G559)*(W559))*(W559),1E-6)*MAX(((((F559)+(G559)*(W559))*(W559))/MAX((F559)+2*(W559)*SQRT(1+(G559)^2),1E-6))^(2/3),1E-6)))^2</f>
        <v/>
      </c>
      <c r="AD559">
        <f>ABS(ABS(K559)/MAX(((F559)+(G559)*(W559))*(W559),1E-6))/SQRT($I$5*MAX((((F559)+(G559)*(W559))*(W559))/MAX((F559)+2*(G559)*(W559),1E-6),1E-6))</f>
        <v/>
      </c>
      <c r="AE559">
        <f>((F559)*(W559)^2)/2+(G559)*(W559)^3/3+(ABS(K559)^2)/($I$5*MAX(((F559)+(G559)*(W559))*(W559),1E-6))</f>
        <v/>
      </c>
      <c r="AF559">
        <f>IF($D$20=0,0,IFERROR(AB560+(((AC559+AC560)/2)*J560)+(IF(Z559&gt;Z560,$D$8*((Z559^2-Z560^2)/(2*$I$5)),$D$9*((Z560^2-Z559^2)/(2*$I$5)))+($D$10*(ABS(I560)/90)*(MAX(Z559^2,Z560^2)/(2*$I$5))))-AB559,0))</f>
        <v/>
      </c>
      <c r="AG559">
        <f>IF($D$20=0,1,IFERROR(IF(ROUND(AD559,3)=1,1,IF(AND(ABS(AF559)&lt;$D$19,AD559&lt;1),1,0)),0))</f>
        <v/>
      </c>
      <c r="AH559">
        <f>IFERROR(IF(V32="Supercritical",MAX($D$16,IFERROR(L559,MAX($D$16,POWER((ABS(K559)^2)/($I$5*MAX(F559,0.1)^2),1/3)))),IF(V32="Subcritical",MAX($D$16,IFERROR(W559,MAX($D$16,POWER((ABS(K559)^2)/($I$5*MAX(F559,0.1)^2),1/3)))),IF(AND(IFERROR(V559,0)=1,IFERROR(AG559,0)=1),IF(IFERROR(T559,-1E99)&gt;=IFERROR(AE559,-1E99),MAX($D$16,IFERROR(L559,MAX($D$16,POWER((ABS(K559)^2)/($I$5*MAX(F559,0.1)^2),1/3)))),MAX($D$16,IFERROR(W559,MAX($D$16,POWER((ABS(K559)^2)/($I$5*MAX(F559,0.1)^2),1/3))))),IF(IFERROR(V559,0)=1,MAX($D$16,IFERROR(L559,MAX($D$16,POWER((ABS(K559)^2)/($I$5*MAX(F559,0.1)^2),1/3)))),IF(IFERROR(AG559,0)=1,MAX($D$16,IFERROR(W559,MAX($D$16,POWER((ABS(K559)^2)/($I$5*MAX(F559,0.1)^2),1/3)))),MAX($D$16,POWER((ABS(K559)^2)/($I$5*MAX(F559,0.1)^2),1/3))))))),MAX($D$16,POWER((ABS(K559)^2)/($I$5*MAX(F559,0.1)^2),1/3)))</f>
        <v/>
      </c>
      <c r="AI559">
        <f>E559+AH559</f>
        <v/>
      </c>
      <c r="AJ559">
        <f>AI559+((ABS(K559)/MAX(((F559)+(G559)*(AH559))*(AH559),1E-6))^2)/(2*$I$5)</f>
        <v/>
      </c>
      <c r="AM559" t="n">
        <v>0</v>
      </c>
      <c r="AN559" t="n">
        <v>0</v>
      </c>
      <c r="AO559">
        <f>AM559+AN559</f>
        <v/>
      </c>
      <c r="AP559">
        <f>AP558+AO559</f>
        <v/>
      </c>
      <c r="AQ559">
        <f>ABS(ABS(K559)/MAX(((F559)+(G559)*(AH559))*(AH559),1E-6))/SQRT($I$5*MAX((((F559)+(G559)*(AH559))*(AH559))/MAX((F559)+2*(G559)*(AH559),1E-6),1E-6))</f>
        <v/>
      </c>
      <c r="AR559">
        <f>IF(AQ559&lt;1,"Subcritical","Supercritical")</f>
        <v/>
      </c>
      <c r="AS559">
        <f>((ABS(K559)*$D$6)/(MAX(((F559)+(G559)*(AH559))*(AH559),1E-6)*MAX(((((F559)+(G559)*(AH559))*(AH559))/MAX((F559)+2*(AH559)*SQRT(1+(G559)^2),1E-6))^(2/3),1E-6)))^2</f>
        <v/>
      </c>
    </row>
    <row r="560">
      <c r="A560" t="n">
        <v>411</v>
      </c>
      <c r="B560" t="n">
        <v>409.895</v>
      </c>
      <c r="C560" t="n">
        <v>616247.052</v>
      </c>
      <c r="D560" t="n">
        <v>3097555.97</v>
      </c>
      <c r="E560" t="n">
        <v>632.357</v>
      </c>
      <c r="F560" t="n">
        <v>5.2</v>
      </c>
      <c r="G560" t="n">
        <v>0</v>
      </c>
      <c r="H560" t="inlineStr">
        <is>
          <t>Normal</t>
        </is>
      </c>
      <c r="I560" t="n">
        <v>0.027</v>
      </c>
      <c r="J560">
        <f>B560-B559</f>
        <v/>
      </c>
      <c r="K560">
        <f>MAX(0,K559-AO559)</f>
        <v/>
      </c>
      <c r="L560">
        <f>IF($D$20=0,IFERROR(L559,MAX($D$16,POWER((ABS(K560)^2)/($I$5*MAX(F560,0.1)^2),1/3))),IF(IFERROR(V559,0)=0,IFERROR(L559,MAX($D$16,POWER((ABS(K560)^2)/($I$5*MAX(F560,0.1)^2),1/3))),IF(OR(IFERROR(L560,0)=0,IFERROR(S559,0)&lt;1,IFERROR(S560,0)&lt;1),MAX($D$16,POWER((ABS(K560)^2)/($I$5*MAX(F560,0.1)^2),1/3)),IF(IFERROR(U560,0)&gt;0,MAX($D$16,IFERROR(L560,0)+((IFERROR(U560,0))*$D$18*IF((IFERROR(S560,0))&lt;1,1,-1))),IF(IFERROR(U560,0)&lt;0,IF(ABS((MAX($D$16,POWER((ABS(K560)^2)/($I$5*MAX(F560,0.1)^2),1/3)))-IFERROR(L560,0))&gt;$D$19,MAX($D$16,IF((MAX($D$16,POWER((ABS(K560)^2)/($I$5*MAX(F560,0.1)^2),1/3)))&gt;IFERROR(L560,0),MIN((MAX($D$16,POWER((ABS(K560)^2)/($I$5*MAX(F560,0.1)^2),1/3))),IFERROR(L560,0)+(MIN(ABS(IFERROR(U560,0))*$D$18,ABS((MAX($D$16,POWER((ABS(K560)^2)/($I$5*MAX(F560,0.1)^2),1/3)))-IFERROR(L560,0))))),MAX((MAX($D$16,POWER((ABS(K560)^2)/($I$5*MAX(F560,0.1)^2),1/3))),IFERROR(L560,0)-(MIN(ABS(IFERROR(U560,0))*$D$18,ABS((MAX($D$16,POWER((ABS(K560)^2)/($I$5*MAX(F560,0.1)^2),1/3)))-IFERROR(L560,0))))))),MAX($D$16,POWER((ABS(K560)^2)/($I$5*MAX(F560,0.1)^2),1/3))),MAX($D$16,IFERROR(L560,0)))))))</f>
        <v/>
      </c>
      <c r="M560">
        <f>((F560)+(G560)*(L560))*(L560)</f>
        <v/>
      </c>
      <c r="N560">
        <f>(((F560)+(G560)*(L560))*(L560))/MAX((F560)+2*(L560)*SQRT(1+(G560)^2),1E-6)</f>
        <v/>
      </c>
      <c r="O560">
        <f>ABS(K560)/MAX(((F560)+(G560)*(L560))*(L560),1E-6)</f>
        <v/>
      </c>
      <c r="P560">
        <f>E560+L560</f>
        <v/>
      </c>
      <c r="Q560">
        <f>P560+((ABS(K560)/MAX(((F560)+(G560)*(L560))*(L560),1E-6))^2)/(2*$I$5)</f>
        <v/>
      </c>
      <c r="R560">
        <f>((ABS(K560)*$D$6)/(MAX(((F560)+(G560)*(L560))*(L560),1E-6)*MAX(((((F560)+(G560)*(L560))*(L560))/MAX((F560)+2*(L560)*SQRT(1+(G560)^2),1E-6))^(2/3),1E-6)))^2</f>
        <v/>
      </c>
      <c r="S560">
        <f>ABS(ABS(K560)/MAX(((F560)+(G560)*(L560))*(L560),1E-6))/SQRT($I$5*MAX((((F560)+(G560)*(L560))*(L560))/MAX((F560)+2*(G560)*(L560),1E-6),1E-6))</f>
        <v/>
      </c>
      <c r="T560">
        <f>((F560)*(L560)^2)/2+(G560)*(L560)^3/3+(ABS(K560)^2)/($I$5*MAX(((F560)+(G560)*(L560))*(L560),1E-6))</f>
        <v/>
      </c>
      <c r="U560">
        <f>IF($D$20=0,0,IFERROR(Q559-(((R559+R560)/2)*J560)-(IF(O559&gt;O560,$D$8*((O559^2-O560^2)/(2*$I$5)),$D$9*((O560^2-O559^2)/(2*$I$5)))+($D$10*(ABS(I560)/90)*(MAX(O559^2,O560^2)/(2*$I$5))))-Q560,0))</f>
        <v/>
      </c>
      <c r="V560">
        <f>IF($D$20=0,1,IFERROR(IF(ROUND(S560,3)=1,1,IF(AND(ABS(U560)&lt;$D$19,S560&gt;1),1,0)),0))</f>
        <v/>
      </c>
      <c r="W560">
        <f>IF($D$20=0,IFERROR(W561,MAX($D$16,POWER((ABS(K560)^2)/($I$5*MAX(F560,0.1)^2),1/3))),IF(IFERROR(AG561,0)=0,IFERROR(W561,MAX($D$16,POWER((ABS(K560)^2)/($I$5*MAX(F560,0.1)^2),1/3))),IF(OR(IFERROR(W560,0)=0,IFERROR(AD561,0)&gt;1),MAX($D$16,POWER((ABS(K560)^2)/($I$5*MAX(F560,0.1)^2),1/3)),IF(IFERROR(AF560,0)&gt;0,MAX($D$16,IFERROR(W560,0)+((IFERROR(AF560,0))*$D$18*IF((IFERROR(AD560,0))&lt;1,1,-1))),IF(IFERROR(AF560,0)&lt;0,IF(ABS((MAX($D$16,POWER((ABS(K560)^2)/($I$5*MAX(F560,0.1)^2),1/3)))-IFERROR(W560,0))&gt;$D$19,MAX($D$16,IF((MAX($D$16,POWER((ABS(K560)^2)/($I$5*MAX(F560,0.1)^2),1/3)))&gt;IFERROR(W560,0),MIN((MAX($D$16,POWER((ABS(K560)^2)/($I$5*MAX(F560,0.1)^2),1/3))),IFERROR(W560,0)+(MIN(ABS(IFERROR(AF560,0))*$D$18,ABS((MAX($D$16,POWER((ABS(K560)^2)/($I$5*MAX(F560,0.1)^2),1/3)))-IFERROR(W560,0))))),MAX((MAX($D$16,POWER((ABS(K560)^2)/($I$5*MAX(F560,0.1)^2),1/3))),IFERROR(W560,0)-(MIN(ABS(IFERROR(AF560,0))*$D$18,ABS((MAX($D$16,POWER((ABS(K560)^2)/($I$5*MAX(F560,0.1)^2),1/3)))-IFERROR(W560,0))))))),MAX($D$16,POWER((ABS(K560)^2)/($I$5*MAX(F560,0.1)^2),1/3))),MAX($D$16,IFERROR(W560,0)))))))</f>
        <v/>
      </c>
      <c r="X560">
        <f>((F560)+(G560)*(W560))*(W560)</f>
        <v/>
      </c>
      <c r="Y560">
        <f>(((F560)+(G560)*(W560))*(W560))/MAX((F560)+2*(W560)*SQRT(1+(G560)^2),1E-6)</f>
        <v/>
      </c>
      <c r="Z560">
        <f>ABS(K560)/MAX(((F560)+(G560)*(W560))*(W560),1E-6)</f>
        <v/>
      </c>
      <c r="AA560">
        <f>E560+W560</f>
        <v/>
      </c>
      <c r="AB560">
        <f>AA560+((ABS(K560)/MAX(((F560)+(G560)*(W560))*(W560),1E-6))^2)/(2*$I$5)</f>
        <v/>
      </c>
      <c r="AC560">
        <f>((ABS(K560)*$D$6)/(MAX(((F560)+(G560)*(W560))*(W560),1E-6)*MAX(((((F560)+(G560)*(W560))*(W560))/MAX((F560)+2*(W560)*SQRT(1+(G560)^2),1E-6))^(2/3),1E-6)))^2</f>
        <v/>
      </c>
      <c r="AD560">
        <f>ABS(ABS(K560)/MAX(((F560)+(G560)*(W560))*(W560),1E-6))/SQRT($I$5*MAX((((F560)+(G560)*(W560))*(W560))/MAX((F560)+2*(G560)*(W560),1E-6),1E-6))</f>
        <v/>
      </c>
      <c r="AE560">
        <f>((F560)*(W560)^2)/2+(G560)*(W560)^3/3+(ABS(K560)^2)/($I$5*MAX(((F560)+(G560)*(W560))*(W560),1E-6))</f>
        <v/>
      </c>
      <c r="AF560">
        <f>IF($D$20=0,0,IFERROR(AB561+(((AC560+AC561)/2)*J561)+(IF(Z560&gt;Z561,$D$8*((Z560^2-Z561^2)/(2*$I$5)),$D$9*((Z561^2-Z560^2)/(2*$I$5)))+($D$10*(ABS(I561)/90)*(MAX(Z560^2,Z561^2)/(2*$I$5))))-AB560,0))</f>
        <v/>
      </c>
      <c r="AG560">
        <f>IF($D$20=0,1,IFERROR(IF(ROUND(AD560,3)=1,1,IF(AND(ABS(AF560)&lt;$D$19,AD560&lt;1),1,0)),0))</f>
        <v/>
      </c>
      <c r="AH560">
        <f>IFERROR(IF(V32="Supercritical",MAX($D$16,IFERROR(L560,MAX($D$16,POWER((ABS(K560)^2)/($I$5*MAX(F560,0.1)^2),1/3)))),IF(V32="Subcritical",MAX($D$16,IFERROR(W560,MAX($D$16,POWER((ABS(K560)^2)/($I$5*MAX(F560,0.1)^2),1/3)))),IF(AND(IFERROR(V560,0)=1,IFERROR(AG560,0)=1),IF(IFERROR(T560,-1E99)&gt;=IFERROR(AE560,-1E99),MAX($D$16,IFERROR(L560,MAX($D$16,POWER((ABS(K560)^2)/($I$5*MAX(F560,0.1)^2),1/3)))),MAX($D$16,IFERROR(W560,MAX($D$16,POWER((ABS(K560)^2)/($I$5*MAX(F560,0.1)^2),1/3))))),IF(IFERROR(V560,0)=1,MAX($D$16,IFERROR(L560,MAX($D$16,POWER((ABS(K560)^2)/($I$5*MAX(F560,0.1)^2),1/3)))),IF(IFERROR(AG560,0)=1,MAX($D$16,IFERROR(W560,MAX($D$16,POWER((ABS(K560)^2)/($I$5*MAX(F560,0.1)^2),1/3)))),MAX($D$16,POWER((ABS(K560)^2)/($I$5*MAX(F560,0.1)^2),1/3))))))),MAX($D$16,POWER((ABS(K560)^2)/($I$5*MAX(F560,0.1)^2),1/3)))</f>
        <v/>
      </c>
      <c r="AI560">
        <f>E560+AH560</f>
        <v/>
      </c>
      <c r="AJ560">
        <f>AI560+((ABS(K560)/MAX(((F560)+(G560)*(AH560))*(AH560),1E-6))^2)/(2*$I$5)</f>
        <v/>
      </c>
      <c r="AM560" t="n">
        <v>0</v>
      </c>
      <c r="AN560" t="n">
        <v>0</v>
      </c>
      <c r="AO560">
        <f>AM560+AN560</f>
        <v/>
      </c>
      <c r="AP560">
        <f>AP559+AO560</f>
        <v/>
      </c>
      <c r="AQ560">
        <f>ABS(ABS(K560)/MAX(((F560)+(G560)*(AH560))*(AH560),1E-6))/SQRT($I$5*MAX((((F560)+(G560)*(AH560))*(AH560))/MAX((F560)+2*(G560)*(AH560),1E-6),1E-6))</f>
        <v/>
      </c>
      <c r="AR560">
        <f>IF(AQ560&lt;1,"Subcritical","Supercritical")</f>
        <v/>
      </c>
      <c r="AS560">
        <f>((ABS(K560)*$D$6)/(MAX(((F560)+(G560)*(AH560))*(AH560),1E-6)*MAX(((((F560)+(G560)*(AH560))*(AH560))/MAX((F560)+2*(AH560)*SQRT(1+(G560)^2),1E-6))^(2/3),1E-6)))^2</f>
        <v/>
      </c>
    </row>
    <row r="561">
      <c r="A561" t="n">
        <v>412</v>
      </c>
      <c r="B561" t="n">
        <v>410.895</v>
      </c>
      <c r="C561" t="n">
        <v>616246.578</v>
      </c>
      <c r="D561" t="n">
        <v>3097555.09</v>
      </c>
      <c r="E561" t="n">
        <v>632.3565</v>
      </c>
      <c r="F561" t="n">
        <v>5.2</v>
      </c>
      <c r="G561" t="n">
        <v>0</v>
      </c>
      <c r="H561" t="inlineStr">
        <is>
          <t>Normal</t>
        </is>
      </c>
      <c r="I561" t="n">
        <v>0.023</v>
      </c>
      <c r="J561">
        <f>B561-B560</f>
        <v/>
      </c>
      <c r="K561">
        <f>MAX(0,K560-AO560)</f>
        <v/>
      </c>
      <c r="L561">
        <f>IF($D$20=0,IFERROR(L560,MAX($D$16,POWER((ABS(K561)^2)/($I$5*MAX(F561,0.1)^2),1/3))),IF(IFERROR(V560,0)=0,IFERROR(L560,MAX($D$16,POWER((ABS(K561)^2)/($I$5*MAX(F561,0.1)^2),1/3))),IF(OR(IFERROR(L561,0)=0,IFERROR(S560,0)&lt;1,IFERROR(S561,0)&lt;1),MAX($D$16,POWER((ABS(K561)^2)/($I$5*MAX(F561,0.1)^2),1/3)),IF(IFERROR(U561,0)&gt;0,MAX($D$16,IFERROR(L561,0)+((IFERROR(U561,0))*$D$18*IF((IFERROR(S561,0))&lt;1,1,-1))),IF(IFERROR(U561,0)&lt;0,IF(ABS((MAX($D$16,POWER((ABS(K561)^2)/($I$5*MAX(F561,0.1)^2),1/3)))-IFERROR(L561,0))&gt;$D$19,MAX($D$16,IF((MAX($D$16,POWER((ABS(K561)^2)/($I$5*MAX(F561,0.1)^2),1/3)))&gt;IFERROR(L561,0),MIN((MAX($D$16,POWER((ABS(K561)^2)/($I$5*MAX(F561,0.1)^2),1/3))),IFERROR(L561,0)+(MIN(ABS(IFERROR(U561,0))*$D$18,ABS((MAX($D$16,POWER((ABS(K561)^2)/($I$5*MAX(F561,0.1)^2),1/3)))-IFERROR(L561,0))))),MAX((MAX($D$16,POWER((ABS(K561)^2)/($I$5*MAX(F561,0.1)^2),1/3))),IFERROR(L561,0)-(MIN(ABS(IFERROR(U561,0))*$D$18,ABS((MAX($D$16,POWER((ABS(K561)^2)/($I$5*MAX(F561,0.1)^2),1/3)))-IFERROR(L561,0))))))),MAX($D$16,POWER((ABS(K561)^2)/($I$5*MAX(F561,0.1)^2),1/3))),MAX($D$16,IFERROR(L561,0)))))))</f>
        <v/>
      </c>
      <c r="M561">
        <f>((F561)+(G561)*(L561))*(L561)</f>
        <v/>
      </c>
      <c r="N561">
        <f>(((F561)+(G561)*(L561))*(L561))/MAX((F561)+2*(L561)*SQRT(1+(G561)^2),1E-6)</f>
        <v/>
      </c>
      <c r="O561">
        <f>ABS(K561)/MAX(((F561)+(G561)*(L561))*(L561),1E-6)</f>
        <v/>
      </c>
      <c r="P561">
        <f>E561+L561</f>
        <v/>
      </c>
      <c r="Q561">
        <f>P561+((ABS(K561)/MAX(((F561)+(G561)*(L561))*(L561),1E-6))^2)/(2*$I$5)</f>
        <v/>
      </c>
      <c r="R561">
        <f>((ABS(K561)*$D$6)/(MAX(((F561)+(G561)*(L561))*(L561),1E-6)*MAX(((((F561)+(G561)*(L561))*(L561))/MAX((F561)+2*(L561)*SQRT(1+(G561)^2),1E-6))^(2/3),1E-6)))^2</f>
        <v/>
      </c>
      <c r="S561">
        <f>ABS(ABS(K561)/MAX(((F561)+(G561)*(L561))*(L561),1E-6))/SQRT($I$5*MAX((((F561)+(G561)*(L561))*(L561))/MAX((F561)+2*(G561)*(L561),1E-6),1E-6))</f>
        <v/>
      </c>
      <c r="T561">
        <f>((F561)*(L561)^2)/2+(G561)*(L561)^3/3+(ABS(K561)^2)/($I$5*MAX(((F561)+(G561)*(L561))*(L561),1E-6))</f>
        <v/>
      </c>
      <c r="U561">
        <f>IF($D$20=0,0,IFERROR(Q560-(((R560+R561)/2)*J561)-(IF(O560&gt;O561,$D$8*((O560^2-O561^2)/(2*$I$5)),$D$9*((O561^2-O560^2)/(2*$I$5)))+($D$10*(ABS(I561)/90)*(MAX(O560^2,O561^2)/(2*$I$5))))-Q561,0))</f>
        <v/>
      </c>
      <c r="V561">
        <f>IF($D$20=0,1,IFERROR(IF(ROUND(S561,3)=1,1,IF(AND(ABS(U561)&lt;$D$19,S561&gt;1),1,0)),0))</f>
        <v/>
      </c>
      <c r="W561">
        <f>IF($D$20=0,IFERROR(W562,MAX($D$16,POWER((ABS(K561)^2)/($I$5*MAX(F561,0.1)^2),1/3))),IF(IFERROR(AG562,0)=0,IFERROR(W562,MAX($D$16,POWER((ABS(K561)^2)/($I$5*MAX(F561,0.1)^2),1/3))),IF(OR(IFERROR(W561,0)=0,IFERROR(AD562,0)&gt;1),MAX($D$16,POWER((ABS(K561)^2)/($I$5*MAX(F561,0.1)^2),1/3)),IF(IFERROR(AF561,0)&gt;0,MAX($D$16,IFERROR(W561,0)+((IFERROR(AF561,0))*$D$18*IF((IFERROR(AD561,0))&lt;1,1,-1))),IF(IFERROR(AF561,0)&lt;0,IF(ABS((MAX($D$16,POWER((ABS(K561)^2)/($I$5*MAX(F561,0.1)^2),1/3)))-IFERROR(W561,0))&gt;$D$19,MAX($D$16,IF((MAX($D$16,POWER((ABS(K561)^2)/($I$5*MAX(F561,0.1)^2),1/3)))&gt;IFERROR(W561,0),MIN((MAX($D$16,POWER((ABS(K561)^2)/($I$5*MAX(F561,0.1)^2),1/3))),IFERROR(W561,0)+(MIN(ABS(IFERROR(AF561,0))*$D$18,ABS((MAX($D$16,POWER((ABS(K561)^2)/($I$5*MAX(F561,0.1)^2),1/3)))-IFERROR(W561,0))))),MAX((MAX($D$16,POWER((ABS(K561)^2)/($I$5*MAX(F561,0.1)^2),1/3))),IFERROR(W561,0)-(MIN(ABS(IFERROR(AF561,0))*$D$18,ABS((MAX($D$16,POWER((ABS(K561)^2)/($I$5*MAX(F561,0.1)^2),1/3)))-IFERROR(W561,0))))))),MAX($D$16,POWER((ABS(K561)^2)/($I$5*MAX(F561,0.1)^2),1/3))),MAX($D$16,IFERROR(W561,0)))))))</f>
        <v/>
      </c>
      <c r="X561">
        <f>((F561)+(G561)*(W561))*(W561)</f>
        <v/>
      </c>
      <c r="Y561">
        <f>(((F561)+(G561)*(W561))*(W561))/MAX((F561)+2*(W561)*SQRT(1+(G561)^2),1E-6)</f>
        <v/>
      </c>
      <c r="Z561">
        <f>ABS(K561)/MAX(((F561)+(G561)*(W561))*(W561),1E-6)</f>
        <v/>
      </c>
      <c r="AA561">
        <f>E561+W561</f>
        <v/>
      </c>
      <c r="AB561">
        <f>AA561+((ABS(K561)/MAX(((F561)+(G561)*(W561))*(W561),1E-6))^2)/(2*$I$5)</f>
        <v/>
      </c>
      <c r="AC561">
        <f>((ABS(K561)*$D$6)/(MAX(((F561)+(G561)*(W561))*(W561),1E-6)*MAX(((((F561)+(G561)*(W561))*(W561))/MAX((F561)+2*(W561)*SQRT(1+(G561)^2),1E-6))^(2/3),1E-6)))^2</f>
        <v/>
      </c>
      <c r="AD561">
        <f>ABS(ABS(K561)/MAX(((F561)+(G561)*(W561))*(W561),1E-6))/SQRT($I$5*MAX((((F561)+(G561)*(W561))*(W561))/MAX((F561)+2*(G561)*(W561),1E-6),1E-6))</f>
        <v/>
      </c>
      <c r="AE561">
        <f>((F561)*(W561)^2)/2+(G561)*(W561)^3/3+(ABS(K561)^2)/($I$5*MAX(((F561)+(G561)*(W561))*(W561),1E-6))</f>
        <v/>
      </c>
      <c r="AF561">
        <f>IF($D$20=0,0,IFERROR(AB562+(((AC561+AC562)/2)*J562)+(IF(Z561&gt;Z562,$D$8*((Z561^2-Z562^2)/(2*$I$5)),$D$9*((Z562^2-Z561^2)/(2*$I$5)))+($D$10*(ABS(I562)/90)*(MAX(Z561^2,Z562^2)/(2*$I$5))))-AB561,0))</f>
        <v/>
      </c>
      <c r="AG561">
        <f>IF($D$20=0,1,IFERROR(IF(ROUND(AD561,3)=1,1,IF(AND(ABS(AF561)&lt;$D$19,AD561&lt;1),1,0)),0))</f>
        <v/>
      </c>
      <c r="AH561">
        <f>IFERROR(IF(V32="Supercritical",MAX($D$16,IFERROR(L561,MAX($D$16,POWER((ABS(K561)^2)/($I$5*MAX(F561,0.1)^2),1/3)))),IF(V32="Subcritical",MAX($D$16,IFERROR(W561,MAX($D$16,POWER((ABS(K561)^2)/($I$5*MAX(F561,0.1)^2),1/3)))),IF(AND(IFERROR(V561,0)=1,IFERROR(AG561,0)=1),IF(IFERROR(T561,-1E99)&gt;=IFERROR(AE561,-1E99),MAX($D$16,IFERROR(L561,MAX($D$16,POWER((ABS(K561)^2)/($I$5*MAX(F561,0.1)^2),1/3)))),MAX($D$16,IFERROR(W561,MAX($D$16,POWER((ABS(K561)^2)/($I$5*MAX(F561,0.1)^2),1/3))))),IF(IFERROR(V561,0)=1,MAX($D$16,IFERROR(L561,MAX($D$16,POWER((ABS(K561)^2)/($I$5*MAX(F561,0.1)^2),1/3)))),IF(IFERROR(AG561,0)=1,MAX($D$16,IFERROR(W561,MAX($D$16,POWER((ABS(K561)^2)/($I$5*MAX(F561,0.1)^2),1/3)))),MAX($D$16,POWER((ABS(K561)^2)/($I$5*MAX(F561,0.1)^2),1/3))))))),MAX($D$16,POWER((ABS(K561)^2)/($I$5*MAX(F561,0.1)^2),1/3)))</f>
        <v/>
      </c>
      <c r="AI561">
        <f>E561+AH561</f>
        <v/>
      </c>
      <c r="AJ561">
        <f>AI561+((ABS(K561)/MAX(((F561)+(G561)*(AH561))*(AH561),1E-6))^2)/(2*$I$5)</f>
        <v/>
      </c>
      <c r="AM561" t="n">
        <v>0</v>
      </c>
      <c r="AN561" t="n">
        <v>0</v>
      </c>
      <c r="AO561">
        <f>AM561+AN561</f>
        <v/>
      </c>
      <c r="AP561">
        <f>AP560+AO561</f>
        <v/>
      </c>
      <c r="AQ561">
        <f>ABS(ABS(K561)/MAX(((F561)+(G561)*(AH561))*(AH561),1E-6))/SQRT($I$5*MAX((((F561)+(G561)*(AH561))*(AH561))/MAX((F561)+2*(G561)*(AH561),1E-6),1E-6))</f>
        <v/>
      </c>
      <c r="AR561">
        <f>IF(AQ561&lt;1,"Subcritical","Supercritical")</f>
        <v/>
      </c>
      <c r="AS561">
        <f>((ABS(K561)*$D$6)/(MAX(((F561)+(G561)*(AH561))*(AH561),1E-6)*MAX(((((F561)+(G561)*(AH561))*(AH561))/MAX((F561)+2*(AH561)*SQRT(1+(G561)^2),1E-6))^(2/3),1E-6)))^2</f>
        <v/>
      </c>
    </row>
    <row r="562">
      <c r="A562" t="n">
        <v>413</v>
      </c>
      <c r="B562" t="n">
        <v>411.896</v>
      </c>
      <c r="C562" t="n">
        <v>616246.103</v>
      </c>
      <c r="D562" t="n">
        <v>3097554.209</v>
      </c>
      <c r="E562" t="n">
        <v>632.356</v>
      </c>
      <c r="F562" t="n">
        <v>5.2</v>
      </c>
      <c r="G562" t="n">
        <v>0</v>
      </c>
      <c r="H562" t="inlineStr">
        <is>
          <t>Normal</t>
        </is>
      </c>
      <c r="I562" t="n">
        <v>0.023</v>
      </c>
      <c r="J562">
        <f>B562-B561</f>
        <v/>
      </c>
      <c r="K562">
        <f>MAX(0,K561-AO561)</f>
        <v/>
      </c>
      <c r="L562">
        <f>IF($D$20=0,IFERROR(L561,MAX($D$16,POWER((ABS(K562)^2)/($I$5*MAX(F562,0.1)^2),1/3))),IF(IFERROR(V561,0)=0,IFERROR(L561,MAX($D$16,POWER((ABS(K562)^2)/($I$5*MAX(F562,0.1)^2),1/3))),IF(OR(IFERROR(L562,0)=0,IFERROR(S561,0)&lt;1,IFERROR(S562,0)&lt;1),MAX($D$16,POWER((ABS(K562)^2)/($I$5*MAX(F562,0.1)^2),1/3)),IF(IFERROR(U562,0)&gt;0,MAX($D$16,IFERROR(L562,0)+((IFERROR(U562,0))*$D$18*IF((IFERROR(S562,0))&lt;1,1,-1))),IF(IFERROR(U562,0)&lt;0,IF(ABS((MAX($D$16,POWER((ABS(K562)^2)/($I$5*MAX(F562,0.1)^2),1/3)))-IFERROR(L562,0))&gt;$D$19,MAX($D$16,IF((MAX($D$16,POWER((ABS(K562)^2)/($I$5*MAX(F562,0.1)^2),1/3)))&gt;IFERROR(L562,0),MIN((MAX($D$16,POWER((ABS(K562)^2)/($I$5*MAX(F562,0.1)^2),1/3))),IFERROR(L562,0)+(MIN(ABS(IFERROR(U562,0))*$D$18,ABS((MAX($D$16,POWER((ABS(K562)^2)/($I$5*MAX(F562,0.1)^2),1/3)))-IFERROR(L562,0))))),MAX((MAX($D$16,POWER((ABS(K562)^2)/($I$5*MAX(F562,0.1)^2),1/3))),IFERROR(L562,0)-(MIN(ABS(IFERROR(U562,0))*$D$18,ABS((MAX($D$16,POWER((ABS(K562)^2)/($I$5*MAX(F562,0.1)^2),1/3)))-IFERROR(L562,0))))))),MAX($D$16,POWER((ABS(K562)^2)/($I$5*MAX(F562,0.1)^2),1/3))),MAX($D$16,IFERROR(L562,0)))))))</f>
        <v/>
      </c>
      <c r="M562">
        <f>((F562)+(G562)*(L562))*(L562)</f>
        <v/>
      </c>
      <c r="N562">
        <f>(((F562)+(G562)*(L562))*(L562))/MAX((F562)+2*(L562)*SQRT(1+(G562)^2),1E-6)</f>
        <v/>
      </c>
      <c r="O562">
        <f>ABS(K562)/MAX(((F562)+(G562)*(L562))*(L562),1E-6)</f>
        <v/>
      </c>
      <c r="P562">
        <f>E562+L562</f>
        <v/>
      </c>
      <c r="Q562">
        <f>P562+((ABS(K562)/MAX(((F562)+(G562)*(L562))*(L562),1E-6))^2)/(2*$I$5)</f>
        <v/>
      </c>
      <c r="R562">
        <f>((ABS(K562)*$D$6)/(MAX(((F562)+(G562)*(L562))*(L562),1E-6)*MAX(((((F562)+(G562)*(L562))*(L562))/MAX((F562)+2*(L562)*SQRT(1+(G562)^2),1E-6))^(2/3),1E-6)))^2</f>
        <v/>
      </c>
      <c r="S562">
        <f>ABS(ABS(K562)/MAX(((F562)+(G562)*(L562))*(L562),1E-6))/SQRT($I$5*MAX((((F562)+(G562)*(L562))*(L562))/MAX((F562)+2*(G562)*(L562),1E-6),1E-6))</f>
        <v/>
      </c>
      <c r="T562">
        <f>((F562)*(L562)^2)/2+(G562)*(L562)^3/3+(ABS(K562)^2)/($I$5*MAX(((F562)+(G562)*(L562))*(L562),1E-6))</f>
        <v/>
      </c>
      <c r="U562">
        <f>IF($D$20=0,0,IFERROR(Q561-(((R561+R562)/2)*J562)-(IF(O561&gt;O562,$D$8*((O561^2-O562^2)/(2*$I$5)),$D$9*((O562^2-O561^2)/(2*$I$5)))+($D$10*(ABS(I562)/90)*(MAX(O561^2,O562^2)/(2*$I$5))))-Q562,0))</f>
        <v/>
      </c>
      <c r="V562">
        <f>IF($D$20=0,1,IFERROR(IF(ROUND(S562,3)=1,1,IF(AND(ABS(U562)&lt;$D$19,S562&gt;1),1,0)),0))</f>
        <v/>
      </c>
      <c r="W562">
        <f>IF($D$20=0,IFERROR(W563,MAX($D$16,POWER((ABS(K562)^2)/($I$5*MAX(F562,0.1)^2),1/3))),IF(IFERROR(AG563,0)=0,IFERROR(W563,MAX($D$16,POWER((ABS(K562)^2)/($I$5*MAX(F562,0.1)^2),1/3))),IF(OR(IFERROR(W562,0)=0,IFERROR(AD563,0)&gt;1),MAX($D$16,POWER((ABS(K562)^2)/($I$5*MAX(F562,0.1)^2),1/3)),IF(IFERROR(AF562,0)&gt;0,MAX($D$16,IFERROR(W562,0)+((IFERROR(AF562,0))*$D$18*IF((IFERROR(AD562,0))&lt;1,1,-1))),IF(IFERROR(AF562,0)&lt;0,IF(ABS((MAX($D$16,POWER((ABS(K562)^2)/($I$5*MAX(F562,0.1)^2),1/3)))-IFERROR(W562,0))&gt;$D$19,MAX($D$16,IF((MAX($D$16,POWER((ABS(K562)^2)/($I$5*MAX(F562,0.1)^2),1/3)))&gt;IFERROR(W562,0),MIN((MAX($D$16,POWER((ABS(K562)^2)/($I$5*MAX(F562,0.1)^2),1/3))),IFERROR(W562,0)+(MIN(ABS(IFERROR(AF562,0))*$D$18,ABS((MAX($D$16,POWER((ABS(K562)^2)/($I$5*MAX(F562,0.1)^2),1/3)))-IFERROR(W562,0))))),MAX((MAX($D$16,POWER((ABS(K562)^2)/($I$5*MAX(F562,0.1)^2),1/3))),IFERROR(W562,0)-(MIN(ABS(IFERROR(AF562,0))*$D$18,ABS((MAX($D$16,POWER((ABS(K562)^2)/($I$5*MAX(F562,0.1)^2),1/3)))-IFERROR(W562,0))))))),MAX($D$16,POWER((ABS(K562)^2)/($I$5*MAX(F562,0.1)^2),1/3))),MAX($D$16,IFERROR(W562,0)))))))</f>
        <v/>
      </c>
      <c r="X562">
        <f>((F562)+(G562)*(W562))*(W562)</f>
        <v/>
      </c>
      <c r="Y562">
        <f>(((F562)+(G562)*(W562))*(W562))/MAX((F562)+2*(W562)*SQRT(1+(G562)^2),1E-6)</f>
        <v/>
      </c>
      <c r="Z562">
        <f>ABS(K562)/MAX(((F562)+(G562)*(W562))*(W562),1E-6)</f>
        <v/>
      </c>
      <c r="AA562">
        <f>E562+W562</f>
        <v/>
      </c>
      <c r="AB562">
        <f>AA562+((ABS(K562)/MAX(((F562)+(G562)*(W562))*(W562),1E-6))^2)/(2*$I$5)</f>
        <v/>
      </c>
      <c r="AC562">
        <f>((ABS(K562)*$D$6)/(MAX(((F562)+(G562)*(W562))*(W562),1E-6)*MAX(((((F562)+(G562)*(W562))*(W562))/MAX((F562)+2*(W562)*SQRT(1+(G562)^2),1E-6))^(2/3),1E-6)))^2</f>
        <v/>
      </c>
      <c r="AD562">
        <f>ABS(ABS(K562)/MAX(((F562)+(G562)*(W562))*(W562),1E-6))/SQRT($I$5*MAX((((F562)+(G562)*(W562))*(W562))/MAX((F562)+2*(G562)*(W562),1E-6),1E-6))</f>
        <v/>
      </c>
      <c r="AE562">
        <f>((F562)*(W562)^2)/2+(G562)*(W562)^3/3+(ABS(K562)^2)/($I$5*MAX(((F562)+(G562)*(W562))*(W562),1E-6))</f>
        <v/>
      </c>
      <c r="AF562">
        <f>IF($D$20=0,0,IFERROR(AB563+(((AC562+AC563)/2)*J563)+(IF(Z562&gt;Z563,$D$8*((Z562^2-Z563^2)/(2*$I$5)),$D$9*((Z563^2-Z562^2)/(2*$I$5)))+($D$10*(ABS(I563)/90)*(MAX(Z562^2,Z563^2)/(2*$I$5))))-AB562,0))</f>
        <v/>
      </c>
      <c r="AG562">
        <f>IF($D$20=0,1,IFERROR(IF(ROUND(AD562,3)=1,1,IF(AND(ABS(AF562)&lt;$D$19,AD562&lt;1),1,0)),0))</f>
        <v/>
      </c>
      <c r="AH562">
        <f>IFERROR(IF(V32="Supercritical",MAX($D$16,IFERROR(L562,MAX($D$16,POWER((ABS(K562)^2)/($I$5*MAX(F562,0.1)^2),1/3)))),IF(V32="Subcritical",MAX($D$16,IFERROR(W562,MAX($D$16,POWER((ABS(K562)^2)/($I$5*MAX(F562,0.1)^2),1/3)))),IF(AND(IFERROR(V562,0)=1,IFERROR(AG562,0)=1),IF(IFERROR(T562,-1E99)&gt;=IFERROR(AE562,-1E99),MAX($D$16,IFERROR(L562,MAX($D$16,POWER((ABS(K562)^2)/($I$5*MAX(F562,0.1)^2),1/3)))),MAX($D$16,IFERROR(W562,MAX($D$16,POWER((ABS(K562)^2)/($I$5*MAX(F562,0.1)^2),1/3))))),IF(IFERROR(V562,0)=1,MAX($D$16,IFERROR(L562,MAX($D$16,POWER((ABS(K562)^2)/($I$5*MAX(F562,0.1)^2),1/3)))),IF(IFERROR(AG562,0)=1,MAX($D$16,IFERROR(W562,MAX($D$16,POWER((ABS(K562)^2)/($I$5*MAX(F562,0.1)^2),1/3)))),MAX($D$16,POWER((ABS(K562)^2)/($I$5*MAX(F562,0.1)^2),1/3))))))),MAX($D$16,POWER((ABS(K562)^2)/($I$5*MAX(F562,0.1)^2),1/3)))</f>
        <v/>
      </c>
      <c r="AI562">
        <f>E562+AH562</f>
        <v/>
      </c>
      <c r="AJ562">
        <f>AI562+((ABS(K562)/MAX(((F562)+(G562)*(AH562))*(AH562),1E-6))^2)/(2*$I$5)</f>
        <v/>
      </c>
      <c r="AM562" t="n">
        <v>0</v>
      </c>
      <c r="AN562" t="n">
        <v>0</v>
      </c>
      <c r="AO562">
        <f>AM562+AN562</f>
        <v/>
      </c>
      <c r="AP562">
        <f>AP561+AO562</f>
        <v/>
      </c>
      <c r="AQ562">
        <f>ABS(ABS(K562)/MAX(((F562)+(G562)*(AH562))*(AH562),1E-6))/SQRT($I$5*MAX((((F562)+(G562)*(AH562))*(AH562))/MAX((F562)+2*(G562)*(AH562),1E-6),1E-6))</f>
        <v/>
      </c>
      <c r="AR562">
        <f>IF(AQ562&lt;1,"Subcritical","Supercritical")</f>
        <v/>
      </c>
      <c r="AS562">
        <f>((ABS(K562)*$D$6)/(MAX(((F562)+(G562)*(AH562))*(AH562),1E-6)*MAX(((((F562)+(G562)*(AH562))*(AH562))/MAX((F562)+2*(AH562)*SQRT(1+(G562)^2),1E-6))^(2/3),1E-6)))^2</f>
        <v/>
      </c>
    </row>
    <row r="563">
      <c r="A563" t="n">
        <v>414</v>
      </c>
      <c r="B563" t="n">
        <v>412.895</v>
      </c>
      <c r="C563" t="n">
        <v>616245.629</v>
      </c>
      <c r="D563" t="n">
        <v>3097553.329</v>
      </c>
      <c r="E563" t="n">
        <v>632.3555</v>
      </c>
      <c r="F563" t="n">
        <v>5.2</v>
      </c>
      <c r="G563" t="n">
        <v>0</v>
      </c>
      <c r="H563" t="inlineStr">
        <is>
          <t>Normal</t>
        </is>
      </c>
      <c r="I563" t="n">
        <v>0</v>
      </c>
      <c r="J563">
        <f>B563-B562</f>
        <v/>
      </c>
      <c r="K563">
        <f>MAX(0,K562-AO562)</f>
        <v/>
      </c>
      <c r="L563">
        <f>IF($D$20=0,IFERROR(L562,MAX($D$16,POWER((ABS(K563)^2)/($I$5*MAX(F563,0.1)^2),1/3))),IF(IFERROR(V562,0)=0,IFERROR(L562,MAX($D$16,POWER((ABS(K563)^2)/($I$5*MAX(F563,0.1)^2),1/3))),IF(OR(IFERROR(L563,0)=0,IFERROR(S562,0)&lt;1,IFERROR(S563,0)&lt;1),MAX($D$16,POWER((ABS(K563)^2)/($I$5*MAX(F563,0.1)^2),1/3)),IF(IFERROR(U563,0)&gt;0,MAX($D$16,IFERROR(L563,0)+((IFERROR(U563,0))*$D$18*IF((IFERROR(S563,0))&lt;1,1,-1))),IF(IFERROR(U563,0)&lt;0,IF(ABS((MAX($D$16,POWER((ABS(K563)^2)/($I$5*MAX(F563,0.1)^2),1/3)))-IFERROR(L563,0))&gt;$D$19,MAX($D$16,IF((MAX($D$16,POWER((ABS(K563)^2)/($I$5*MAX(F563,0.1)^2),1/3)))&gt;IFERROR(L563,0),MIN((MAX($D$16,POWER((ABS(K563)^2)/($I$5*MAX(F563,0.1)^2),1/3))),IFERROR(L563,0)+(MIN(ABS(IFERROR(U563,0))*$D$18,ABS((MAX($D$16,POWER((ABS(K563)^2)/($I$5*MAX(F563,0.1)^2),1/3)))-IFERROR(L563,0))))),MAX((MAX($D$16,POWER((ABS(K563)^2)/($I$5*MAX(F563,0.1)^2),1/3))),IFERROR(L563,0)-(MIN(ABS(IFERROR(U563,0))*$D$18,ABS((MAX($D$16,POWER((ABS(K563)^2)/($I$5*MAX(F563,0.1)^2),1/3)))-IFERROR(L563,0))))))),MAX($D$16,POWER((ABS(K563)^2)/($I$5*MAX(F563,0.1)^2),1/3))),MAX($D$16,IFERROR(L563,0)))))))</f>
        <v/>
      </c>
      <c r="M563">
        <f>((F563)+(G563)*(L563))*(L563)</f>
        <v/>
      </c>
      <c r="N563">
        <f>(((F563)+(G563)*(L563))*(L563))/MAX((F563)+2*(L563)*SQRT(1+(G563)^2),1E-6)</f>
        <v/>
      </c>
      <c r="O563">
        <f>ABS(K563)/MAX(((F563)+(G563)*(L563))*(L563),1E-6)</f>
        <v/>
      </c>
      <c r="P563">
        <f>E563+L563</f>
        <v/>
      </c>
      <c r="Q563">
        <f>P563+((ABS(K563)/MAX(((F563)+(G563)*(L563))*(L563),1E-6))^2)/(2*$I$5)</f>
        <v/>
      </c>
      <c r="R563">
        <f>((ABS(K563)*$D$6)/(MAX(((F563)+(G563)*(L563))*(L563),1E-6)*MAX(((((F563)+(G563)*(L563))*(L563))/MAX((F563)+2*(L563)*SQRT(1+(G563)^2),1E-6))^(2/3),1E-6)))^2</f>
        <v/>
      </c>
      <c r="S563">
        <f>ABS(ABS(K563)/MAX(((F563)+(G563)*(L563))*(L563),1E-6))/SQRT($I$5*MAX((((F563)+(G563)*(L563))*(L563))/MAX((F563)+2*(G563)*(L563),1E-6),1E-6))</f>
        <v/>
      </c>
      <c r="T563">
        <f>((F563)*(L563)^2)/2+(G563)*(L563)^3/3+(ABS(K563)^2)/($I$5*MAX(((F563)+(G563)*(L563))*(L563),1E-6))</f>
        <v/>
      </c>
      <c r="U563">
        <f>IF($D$20=0,0,IFERROR(Q562-(((R562+R563)/2)*J563)-(IF(O562&gt;O563,$D$8*((O562^2-O563^2)/(2*$I$5)),$D$9*((O563^2-O562^2)/(2*$I$5)))+($D$10*(ABS(I563)/90)*(MAX(O562^2,O563^2)/(2*$I$5))))-Q563,0))</f>
        <v/>
      </c>
      <c r="V563">
        <f>IF($D$20=0,1,IFERROR(IF(ROUND(S563,3)=1,1,IF(AND(ABS(U563)&lt;$D$19,S563&gt;1),1,0)),0))</f>
        <v/>
      </c>
      <c r="W563">
        <f>IF($D$20=0,IFERROR(W564,MAX($D$16,POWER((ABS(K563)^2)/($I$5*MAX(F563,0.1)^2),1/3))),IF(IFERROR(AG564,0)=0,IFERROR(W564,MAX($D$16,POWER((ABS(K563)^2)/($I$5*MAX(F563,0.1)^2),1/3))),IF(OR(IFERROR(W563,0)=0,IFERROR(AD564,0)&gt;1),MAX($D$16,POWER((ABS(K563)^2)/($I$5*MAX(F563,0.1)^2),1/3)),IF(IFERROR(AF563,0)&gt;0,MAX($D$16,IFERROR(W563,0)+((IFERROR(AF563,0))*$D$18*IF((IFERROR(AD563,0))&lt;1,1,-1))),IF(IFERROR(AF563,0)&lt;0,IF(ABS((MAX($D$16,POWER((ABS(K563)^2)/($I$5*MAX(F563,0.1)^2),1/3)))-IFERROR(W563,0))&gt;$D$19,MAX($D$16,IF((MAX($D$16,POWER((ABS(K563)^2)/($I$5*MAX(F563,0.1)^2),1/3)))&gt;IFERROR(W563,0),MIN((MAX($D$16,POWER((ABS(K563)^2)/($I$5*MAX(F563,0.1)^2),1/3))),IFERROR(W563,0)+(MIN(ABS(IFERROR(AF563,0))*$D$18,ABS((MAX($D$16,POWER((ABS(K563)^2)/($I$5*MAX(F563,0.1)^2),1/3)))-IFERROR(W563,0))))),MAX((MAX($D$16,POWER((ABS(K563)^2)/($I$5*MAX(F563,0.1)^2),1/3))),IFERROR(W563,0)-(MIN(ABS(IFERROR(AF563,0))*$D$18,ABS((MAX($D$16,POWER((ABS(K563)^2)/($I$5*MAX(F563,0.1)^2),1/3)))-IFERROR(W563,0))))))),MAX($D$16,POWER((ABS(K563)^2)/($I$5*MAX(F563,0.1)^2),1/3))),MAX($D$16,IFERROR(W563,0)))))))</f>
        <v/>
      </c>
      <c r="X563">
        <f>((F563)+(G563)*(W563))*(W563)</f>
        <v/>
      </c>
      <c r="Y563">
        <f>(((F563)+(G563)*(W563))*(W563))/MAX((F563)+2*(W563)*SQRT(1+(G563)^2),1E-6)</f>
        <v/>
      </c>
      <c r="Z563">
        <f>ABS(K563)/MAX(((F563)+(G563)*(W563))*(W563),1E-6)</f>
        <v/>
      </c>
      <c r="AA563">
        <f>E563+W563</f>
        <v/>
      </c>
      <c r="AB563">
        <f>AA563+((ABS(K563)/MAX(((F563)+(G563)*(W563))*(W563),1E-6))^2)/(2*$I$5)</f>
        <v/>
      </c>
      <c r="AC563">
        <f>((ABS(K563)*$D$6)/(MAX(((F563)+(G563)*(W563))*(W563),1E-6)*MAX(((((F563)+(G563)*(W563))*(W563))/MAX((F563)+2*(W563)*SQRT(1+(G563)^2),1E-6))^(2/3),1E-6)))^2</f>
        <v/>
      </c>
      <c r="AD563">
        <f>ABS(ABS(K563)/MAX(((F563)+(G563)*(W563))*(W563),1E-6))/SQRT($I$5*MAX((((F563)+(G563)*(W563))*(W563))/MAX((F563)+2*(G563)*(W563),1E-6),1E-6))</f>
        <v/>
      </c>
      <c r="AE563">
        <f>((F563)*(W563)^2)/2+(G563)*(W563)^3/3+(ABS(K563)^2)/($I$5*MAX(((F563)+(G563)*(W563))*(W563),1E-6))</f>
        <v/>
      </c>
      <c r="AF563">
        <f>IF($D$20=0,0,IFERROR(AB564+(((AC563+AC564)/2)*J564)+(IF(Z563&gt;Z564,$D$8*((Z563^2-Z564^2)/(2*$I$5)),$D$9*((Z564^2-Z563^2)/(2*$I$5)))+($D$10*(ABS(I564)/90)*(MAX(Z563^2,Z564^2)/(2*$I$5))))-AB563,0))</f>
        <v/>
      </c>
      <c r="AG563">
        <f>IF($D$20=0,1,IFERROR(IF(ROUND(AD563,3)=1,1,IF(AND(ABS(AF563)&lt;$D$19,AD563&lt;1),1,0)),0))</f>
        <v/>
      </c>
      <c r="AH563">
        <f>IFERROR(IF(V32="Supercritical",MAX($D$16,IFERROR(L563,MAX($D$16,POWER((ABS(K563)^2)/($I$5*MAX(F563,0.1)^2),1/3)))),IF(V32="Subcritical",MAX($D$16,IFERROR(W563,MAX($D$16,POWER((ABS(K563)^2)/($I$5*MAX(F563,0.1)^2),1/3)))),IF(AND(IFERROR(V563,0)=1,IFERROR(AG563,0)=1),IF(IFERROR(T563,-1E99)&gt;=IFERROR(AE563,-1E99),MAX($D$16,IFERROR(L563,MAX($D$16,POWER((ABS(K563)^2)/($I$5*MAX(F563,0.1)^2),1/3)))),MAX($D$16,IFERROR(W563,MAX($D$16,POWER((ABS(K563)^2)/($I$5*MAX(F563,0.1)^2),1/3))))),IF(IFERROR(V563,0)=1,MAX($D$16,IFERROR(L563,MAX($D$16,POWER((ABS(K563)^2)/($I$5*MAX(F563,0.1)^2),1/3)))),IF(IFERROR(AG563,0)=1,MAX($D$16,IFERROR(W563,MAX($D$16,POWER((ABS(K563)^2)/($I$5*MAX(F563,0.1)^2),1/3)))),MAX($D$16,POWER((ABS(K563)^2)/($I$5*MAX(F563,0.1)^2),1/3))))))),MAX($D$16,POWER((ABS(K563)^2)/($I$5*MAX(F563,0.1)^2),1/3)))</f>
        <v/>
      </c>
      <c r="AI563">
        <f>E563+AH563</f>
        <v/>
      </c>
      <c r="AJ563">
        <f>AI563+((ABS(K563)/MAX(((F563)+(G563)*(AH563))*(AH563),1E-6))^2)/(2*$I$5)</f>
        <v/>
      </c>
      <c r="AM563" t="n">
        <v>0</v>
      </c>
      <c r="AN563" t="n">
        <v>0</v>
      </c>
      <c r="AO563">
        <f>AM563+AN563</f>
        <v/>
      </c>
      <c r="AP563">
        <f>AP562+AO563</f>
        <v/>
      </c>
      <c r="AQ563">
        <f>ABS(ABS(K563)/MAX(((F563)+(G563)*(AH563))*(AH563),1E-6))/SQRT($I$5*MAX((((F563)+(G563)*(AH563))*(AH563))/MAX((F563)+2*(G563)*(AH563),1E-6),1E-6))</f>
        <v/>
      </c>
      <c r="AR563">
        <f>IF(AQ563&lt;1,"Subcritical","Supercritical")</f>
        <v/>
      </c>
      <c r="AS563">
        <f>((ABS(K563)*$D$6)/(MAX(((F563)+(G563)*(AH563))*(AH563),1E-6)*MAX(((((F563)+(G563)*(AH563))*(AH563))/MAX((F563)+2*(AH563)*SQRT(1+(G563)^2),1E-6))^(2/3),1E-6)))^2</f>
        <v/>
      </c>
    </row>
    <row r="564">
      <c r="A564" t="n">
        <v>415</v>
      </c>
      <c r="B564" t="n">
        <v>413.895</v>
      </c>
      <c r="C564" t="n">
        <v>616245.155</v>
      </c>
      <c r="D564" t="n">
        <v>3097552.449</v>
      </c>
      <c r="E564" t="n">
        <v>632.355</v>
      </c>
      <c r="F564" t="n">
        <v>5.2</v>
      </c>
      <c r="G564" t="n">
        <v>0</v>
      </c>
      <c r="H564" t="inlineStr">
        <is>
          <t>Normal</t>
        </is>
      </c>
      <c r="I564" t="n">
        <v>0.027</v>
      </c>
      <c r="J564">
        <f>B564-B563</f>
        <v/>
      </c>
      <c r="K564">
        <f>MAX(0,K563-AO563)</f>
        <v/>
      </c>
      <c r="L564">
        <f>IF($D$20=0,IFERROR(L563,MAX($D$16,POWER((ABS(K564)^2)/($I$5*MAX(F564,0.1)^2),1/3))),IF(IFERROR(V563,0)=0,IFERROR(L563,MAX($D$16,POWER((ABS(K564)^2)/($I$5*MAX(F564,0.1)^2),1/3))),IF(OR(IFERROR(L564,0)=0,IFERROR(S563,0)&lt;1,IFERROR(S564,0)&lt;1),MAX($D$16,POWER((ABS(K564)^2)/($I$5*MAX(F564,0.1)^2),1/3)),IF(IFERROR(U564,0)&gt;0,MAX($D$16,IFERROR(L564,0)+((IFERROR(U564,0))*$D$18*IF((IFERROR(S564,0))&lt;1,1,-1))),IF(IFERROR(U564,0)&lt;0,IF(ABS((MAX($D$16,POWER((ABS(K564)^2)/($I$5*MAX(F564,0.1)^2),1/3)))-IFERROR(L564,0))&gt;$D$19,MAX($D$16,IF((MAX($D$16,POWER((ABS(K564)^2)/($I$5*MAX(F564,0.1)^2),1/3)))&gt;IFERROR(L564,0),MIN((MAX($D$16,POWER((ABS(K564)^2)/($I$5*MAX(F564,0.1)^2),1/3))),IFERROR(L564,0)+(MIN(ABS(IFERROR(U564,0))*$D$18,ABS((MAX($D$16,POWER((ABS(K564)^2)/($I$5*MAX(F564,0.1)^2),1/3)))-IFERROR(L564,0))))),MAX((MAX($D$16,POWER((ABS(K564)^2)/($I$5*MAX(F564,0.1)^2),1/3))),IFERROR(L564,0)-(MIN(ABS(IFERROR(U564,0))*$D$18,ABS((MAX($D$16,POWER((ABS(K564)^2)/($I$5*MAX(F564,0.1)^2),1/3)))-IFERROR(L564,0))))))),MAX($D$16,POWER((ABS(K564)^2)/($I$5*MAX(F564,0.1)^2),1/3))),MAX($D$16,IFERROR(L564,0)))))))</f>
        <v/>
      </c>
      <c r="M564">
        <f>((F564)+(G564)*(L564))*(L564)</f>
        <v/>
      </c>
      <c r="N564">
        <f>(((F564)+(G564)*(L564))*(L564))/MAX((F564)+2*(L564)*SQRT(1+(G564)^2),1E-6)</f>
        <v/>
      </c>
      <c r="O564">
        <f>ABS(K564)/MAX(((F564)+(G564)*(L564))*(L564),1E-6)</f>
        <v/>
      </c>
      <c r="P564">
        <f>E564+L564</f>
        <v/>
      </c>
      <c r="Q564">
        <f>P564+((ABS(K564)/MAX(((F564)+(G564)*(L564))*(L564),1E-6))^2)/(2*$I$5)</f>
        <v/>
      </c>
      <c r="R564">
        <f>((ABS(K564)*$D$6)/(MAX(((F564)+(G564)*(L564))*(L564),1E-6)*MAX(((((F564)+(G564)*(L564))*(L564))/MAX((F564)+2*(L564)*SQRT(1+(G564)^2),1E-6))^(2/3),1E-6)))^2</f>
        <v/>
      </c>
      <c r="S564">
        <f>ABS(ABS(K564)/MAX(((F564)+(G564)*(L564))*(L564),1E-6))/SQRT($I$5*MAX((((F564)+(G564)*(L564))*(L564))/MAX((F564)+2*(G564)*(L564),1E-6),1E-6))</f>
        <v/>
      </c>
      <c r="T564">
        <f>((F564)*(L564)^2)/2+(G564)*(L564)^3/3+(ABS(K564)^2)/($I$5*MAX(((F564)+(G564)*(L564))*(L564),1E-6))</f>
        <v/>
      </c>
      <c r="U564">
        <f>IF($D$20=0,0,IFERROR(Q563-(((R563+R564)/2)*J564)-(IF(O563&gt;O564,$D$8*((O563^2-O564^2)/(2*$I$5)),$D$9*((O564^2-O563^2)/(2*$I$5)))+($D$10*(ABS(I564)/90)*(MAX(O563^2,O564^2)/(2*$I$5))))-Q564,0))</f>
        <v/>
      </c>
      <c r="V564">
        <f>IF($D$20=0,1,IFERROR(IF(ROUND(S564,3)=1,1,IF(AND(ABS(U564)&lt;$D$19,S564&gt;1),1,0)),0))</f>
        <v/>
      </c>
      <c r="W564">
        <f>IF($D$20=0,IFERROR(W565,MAX($D$16,POWER((ABS(K564)^2)/($I$5*MAX(F564,0.1)^2),1/3))),IF(IFERROR(AG565,0)=0,IFERROR(W565,MAX($D$16,POWER((ABS(K564)^2)/($I$5*MAX(F564,0.1)^2),1/3))),IF(OR(IFERROR(W564,0)=0,IFERROR(AD565,0)&gt;1),MAX($D$16,POWER((ABS(K564)^2)/($I$5*MAX(F564,0.1)^2),1/3)),IF(IFERROR(AF564,0)&gt;0,MAX($D$16,IFERROR(W564,0)+((IFERROR(AF564,0))*$D$18*IF((IFERROR(AD564,0))&lt;1,1,-1))),IF(IFERROR(AF564,0)&lt;0,IF(ABS((MAX($D$16,POWER((ABS(K564)^2)/($I$5*MAX(F564,0.1)^2),1/3)))-IFERROR(W564,0))&gt;$D$19,MAX($D$16,IF((MAX($D$16,POWER((ABS(K564)^2)/($I$5*MAX(F564,0.1)^2),1/3)))&gt;IFERROR(W564,0),MIN((MAX($D$16,POWER((ABS(K564)^2)/($I$5*MAX(F564,0.1)^2),1/3))),IFERROR(W564,0)+(MIN(ABS(IFERROR(AF564,0))*$D$18,ABS((MAX($D$16,POWER((ABS(K564)^2)/($I$5*MAX(F564,0.1)^2),1/3)))-IFERROR(W564,0))))),MAX((MAX($D$16,POWER((ABS(K564)^2)/($I$5*MAX(F564,0.1)^2),1/3))),IFERROR(W564,0)-(MIN(ABS(IFERROR(AF564,0))*$D$18,ABS((MAX($D$16,POWER((ABS(K564)^2)/($I$5*MAX(F564,0.1)^2),1/3)))-IFERROR(W564,0))))))),MAX($D$16,POWER((ABS(K564)^2)/($I$5*MAX(F564,0.1)^2),1/3))),MAX($D$16,IFERROR(W564,0)))))))</f>
        <v/>
      </c>
      <c r="X564">
        <f>((F564)+(G564)*(W564))*(W564)</f>
        <v/>
      </c>
      <c r="Y564">
        <f>(((F564)+(G564)*(W564))*(W564))/MAX((F564)+2*(W564)*SQRT(1+(G564)^2),1E-6)</f>
        <v/>
      </c>
      <c r="Z564">
        <f>ABS(K564)/MAX(((F564)+(G564)*(W564))*(W564),1E-6)</f>
        <v/>
      </c>
      <c r="AA564">
        <f>E564+W564</f>
        <v/>
      </c>
      <c r="AB564">
        <f>AA564+((ABS(K564)/MAX(((F564)+(G564)*(W564))*(W564),1E-6))^2)/(2*$I$5)</f>
        <v/>
      </c>
      <c r="AC564">
        <f>((ABS(K564)*$D$6)/(MAX(((F564)+(G564)*(W564))*(W564),1E-6)*MAX(((((F564)+(G564)*(W564))*(W564))/MAX((F564)+2*(W564)*SQRT(1+(G564)^2),1E-6))^(2/3),1E-6)))^2</f>
        <v/>
      </c>
      <c r="AD564">
        <f>ABS(ABS(K564)/MAX(((F564)+(G564)*(W564))*(W564),1E-6))/SQRT($I$5*MAX((((F564)+(G564)*(W564))*(W564))/MAX((F564)+2*(G564)*(W564),1E-6),1E-6))</f>
        <v/>
      </c>
      <c r="AE564">
        <f>((F564)*(W564)^2)/2+(G564)*(W564)^3/3+(ABS(K564)^2)/($I$5*MAX(((F564)+(G564)*(W564))*(W564),1E-6))</f>
        <v/>
      </c>
      <c r="AF564">
        <f>IF($D$20=0,0,IFERROR(AB565+(((AC564+AC565)/2)*J565)+(IF(Z564&gt;Z565,$D$8*((Z564^2-Z565^2)/(2*$I$5)),$D$9*((Z565^2-Z564^2)/(2*$I$5)))+($D$10*(ABS(I565)/90)*(MAX(Z564^2,Z565^2)/(2*$I$5))))-AB564,0))</f>
        <v/>
      </c>
      <c r="AG564">
        <f>IF($D$20=0,1,IFERROR(IF(ROUND(AD564,3)=1,1,IF(AND(ABS(AF564)&lt;$D$19,AD564&lt;1),1,0)),0))</f>
        <v/>
      </c>
      <c r="AH564">
        <f>IFERROR(IF(V32="Supercritical",MAX($D$16,IFERROR(L564,MAX($D$16,POWER((ABS(K564)^2)/($I$5*MAX(F564,0.1)^2),1/3)))),IF(V32="Subcritical",MAX($D$16,IFERROR(W564,MAX($D$16,POWER((ABS(K564)^2)/($I$5*MAX(F564,0.1)^2),1/3)))),IF(AND(IFERROR(V564,0)=1,IFERROR(AG564,0)=1),IF(IFERROR(T564,-1E99)&gt;=IFERROR(AE564,-1E99),MAX($D$16,IFERROR(L564,MAX($D$16,POWER((ABS(K564)^2)/($I$5*MAX(F564,0.1)^2),1/3)))),MAX($D$16,IFERROR(W564,MAX($D$16,POWER((ABS(K564)^2)/($I$5*MAX(F564,0.1)^2),1/3))))),IF(IFERROR(V564,0)=1,MAX($D$16,IFERROR(L564,MAX($D$16,POWER((ABS(K564)^2)/($I$5*MAX(F564,0.1)^2),1/3)))),IF(IFERROR(AG564,0)=1,MAX($D$16,IFERROR(W564,MAX($D$16,POWER((ABS(K564)^2)/($I$5*MAX(F564,0.1)^2),1/3)))),MAX($D$16,POWER((ABS(K564)^2)/($I$5*MAX(F564,0.1)^2),1/3))))))),MAX($D$16,POWER((ABS(K564)^2)/($I$5*MAX(F564,0.1)^2),1/3)))</f>
        <v/>
      </c>
      <c r="AI564">
        <f>E564+AH564</f>
        <v/>
      </c>
      <c r="AJ564">
        <f>AI564+((ABS(K564)/MAX(((F564)+(G564)*(AH564))*(AH564),1E-6))^2)/(2*$I$5)</f>
        <v/>
      </c>
      <c r="AM564" t="n">
        <v>0</v>
      </c>
      <c r="AN564" t="n">
        <v>0</v>
      </c>
      <c r="AO564">
        <f>AM564+AN564</f>
        <v/>
      </c>
      <c r="AP564">
        <f>AP563+AO564</f>
        <v/>
      </c>
      <c r="AQ564">
        <f>ABS(ABS(K564)/MAX(((F564)+(G564)*(AH564))*(AH564),1E-6))/SQRT($I$5*MAX((((F564)+(G564)*(AH564))*(AH564))/MAX((F564)+2*(G564)*(AH564),1E-6),1E-6))</f>
        <v/>
      </c>
      <c r="AR564">
        <f>IF(AQ564&lt;1,"Subcritical","Supercritical")</f>
        <v/>
      </c>
      <c r="AS564">
        <f>((ABS(K564)*$D$6)/(MAX(((F564)+(G564)*(AH564))*(AH564),1E-6)*MAX(((((F564)+(G564)*(AH564))*(AH564))/MAX((F564)+2*(AH564)*SQRT(1+(G564)^2),1E-6))^(2/3),1E-6)))^2</f>
        <v/>
      </c>
    </row>
    <row r="565">
      <c r="A565" t="n">
        <v>416</v>
      </c>
      <c r="B565" t="n">
        <v>414.895</v>
      </c>
      <c r="C565" t="n">
        <v>616244.681</v>
      </c>
      <c r="D565" t="n">
        <v>3097551.568</v>
      </c>
      <c r="E565" t="n">
        <v>632.3545</v>
      </c>
      <c r="F565" t="n">
        <v>5.2</v>
      </c>
      <c r="G565" t="n">
        <v>0</v>
      </c>
      <c r="H565" t="inlineStr">
        <is>
          <t>Normal</t>
        </is>
      </c>
      <c r="I565" t="n">
        <v>0.027</v>
      </c>
      <c r="J565">
        <f>B565-B564</f>
        <v/>
      </c>
      <c r="K565">
        <f>MAX(0,K564-AO564)</f>
        <v/>
      </c>
      <c r="L565">
        <f>IF($D$20=0,IFERROR(L564,MAX($D$16,POWER((ABS(K565)^2)/($I$5*MAX(F565,0.1)^2),1/3))),IF(IFERROR(V564,0)=0,IFERROR(L564,MAX($D$16,POWER((ABS(K565)^2)/($I$5*MAX(F565,0.1)^2),1/3))),IF(OR(IFERROR(L565,0)=0,IFERROR(S564,0)&lt;1,IFERROR(S565,0)&lt;1),MAX($D$16,POWER((ABS(K565)^2)/($I$5*MAX(F565,0.1)^2),1/3)),IF(IFERROR(U565,0)&gt;0,MAX($D$16,IFERROR(L565,0)+((IFERROR(U565,0))*$D$18*IF((IFERROR(S565,0))&lt;1,1,-1))),IF(IFERROR(U565,0)&lt;0,IF(ABS((MAX($D$16,POWER((ABS(K565)^2)/($I$5*MAX(F565,0.1)^2),1/3)))-IFERROR(L565,0))&gt;$D$19,MAX($D$16,IF((MAX($D$16,POWER((ABS(K565)^2)/($I$5*MAX(F565,0.1)^2),1/3)))&gt;IFERROR(L565,0),MIN((MAX($D$16,POWER((ABS(K565)^2)/($I$5*MAX(F565,0.1)^2),1/3))),IFERROR(L565,0)+(MIN(ABS(IFERROR(U565,0))*$D$18,ABS((MAX($D$16,POWER((ABS(K565)^2)/($I$5*MAX(F565,0.1)^2),1/3)))-IFERROR(L565,0))))),MAX((MAX($D$16,POWER((ABS(K565)^2)/($I$5*MAX(F565,0.1)^2),1/3))),IFERROR(L565,0)-(MIN(ABS(IFERROR(U565,0))*$D$18,ABS((MAX($D$16,POWER((ABS(K565)^2)/($I$5*MAX(F565,0.1)^2),1/3)))-IFERROR(L565,0))))))),MAX($D$16,POWER((ABS(K565)^2)/($I$5*MAX(F565,0.1)^2),1/3))),MAX($D$16,IFERROR(L565,0)))))))</f>
        <v/>
      </c>
      <c r="M565">
        <f>((F565)+(G565)*(L565))*(L565)</f>
        <v/>
      </c>
      <c r="N565">
        <f>(((F565)+(G565)*(L565))*(L565))/MAX((F565)+2*(L565)*SQRT(1+(G565)^2),1E-6)</f>
        <v/>
      </c>
      <c r="O565">
        <f>ABS(K565)/MAX(((F565)+(G565)*(L565))*(L565),1E-6)</f>
        <v/>
      </c>
      <c r="P565">
        <f>E565+L565</f>
        <v/>
      </c>
      <c r="Q565">
        <f>P565+((ABS(K565)/MAX(((F565)+(G565)*(L565))*(L565),1E-6))^2)/(2*$I$5)</f>
        <v/>
      </c>
      <c r="R565">
        <f>((ABS(K565)*$D$6)/(MAX(((F565)+(G565)*(L565))*(L565),1E-6)*MAX(((((F565)+(G565)*(L565))*(L565))/MAX((F565)+2*(L565)*SQRT(1+(G565)^2),1E-6))^(2/3),1E-6)))^2</f>
        <v/>
      </c>
      <c r="S565">
        <f>ABS(ABS(K565)/MAX(((F565)+(G565)*(L565))*(L565),1E-6))/SQRT($I$5*MAX((((F565)+(G565)*(L565))*(L565))/MAX((F565)+2*(G565)*(L565),1E-6),1E-6))</f>
        <v/>
      </c>
      <c r="T565">
        <f>((F565)*(L565)^2)/2+(G565)*(L565)^3/3+(ABS(K565)^2)/($I$5*MAX(((F565)+(G565)*(L565))*(L565),1E-6))</f>
        <v/>
      </c>
      <c r="U565">
        <f>IF($D$20=0,0,IFERROR(Q564-(((R564+R565)/2)*J565)-(IF(O564&gt;O565,$D$8*((O564^2-O565^2)/(2*$I$5)),$D$9*((O565^2-O564^2)/(2*$I$5)))+($D$10*(ABS(I565)/90)*(MAX(O564^2,O565^2)/(2*$I$5))))-Q565,0))</f>
        <v/>
      </c>
      <c r="V565">
        <f>IF($D$20=0,1,IFERROR(IF(ROUND(S565,3)=1,1,IF(AND(ABS(U565)&lt;$D$19,S565&gt;1),1,0)),0))</f>
        <v/>
      </c>
      <c r="W565">
        <f>IF($D$20=0,IFERROR(W566,MAX($D$16,POWER((ABS(K565)^2)/($I$5*MAX(F565,0.1)^2),1/3))),IF(IFERROR(AG566,0)=0,IFERROR(W566,MAX($D$16,POWER((ABS(K565)^2)/($I$5*MAX(F565,0.1)^2),1/3))),IF(OR(IFERROR(W565,0)=0,IFERROR(AD566,0)&gt;1),MAX($D$16,POWER((ABS(K565)^2)/($I$5*MAX(F565,0.1)^2),1/3)),IF(IFERROR(AF565,0)&gt;0,MAX($D$16,IFERROR(W565,0)+((IFERROR(AF565,0))*$D$18*IF((IFERROR(AD565,0))&lt;1,1,-1))),IF(IFERROR(AF565,0)&lt;0,IF(ABS((MAX($D$16,POWER((ABS(K565)^2)/($I$5*MAX(F565,0.1)^2),1/3)))-IFERROR(W565,0))&gt;$D$19,MAX($D$16,IF((MAX($D$16,POWER((ABS(K565)^2)/($I$5*MAX(F565,0.1)^2),1/3)))&gt;IFERROR(W565,0),MIN((MAX($D$16,POWER((ABS(K565)^2)/($I$5*MAX(F565,0.1)^2),1/3))),IFERROR(W565,0)+(MIN(ABS(IFERROR(AF565,0))*$D$18,ABS((MAX($D$16,POWER((ABS(K565)^2)/($I$5*MAX(F565,0.1)^2),1/3)))-IFERROR(W565,0))))),MAX((MAX($D$16,POWER((ABS(K565)^2)/($I$5*MAX(F565,0.1)^2),1/3))),IFERROR(W565,0)-(MIN(ABS(IFERROR(AF565,0))*$D$18,ABS((MAX($D$16,POWER((ABS(K565)^2)/($I$5*MAX(F565,0.1)^2),1/3)))-IFERROR(W565,0))))))),MAX($D$16,POWER((ABS(K565)^2)/($I$5*MAX(F565,0.1)^2),1/3))),MAX($D$16,IFERROR(W565,0)))))))</f>
        <v/>
      </c>
      <c r="X565">
        <f>((F565)+(G565)*(W565))*(W565)</f>
        <v/>
      </c>
      <c r="Y565">
        <f>(((F565)+(G565)*(W565))*(W565))/MAX((F565)+2*(W565)*SQRT(1+(G565)^2),1E-6)</f>
        <v/>
      </c>
      <c r="Z565">
        <f>ABS(K565)/MAX(((F565)+(G565)*(W565))*(W565),1E-6)</f>
        <v/>
      </c>
      <c r="AA565">
        <f>E565+W565</f>
        <v/>
      </c>
      <c r="AB565">
        <f>AA565+((ABS(K565)/MAX(((F565)+(G565)*(W565))*(W565),1E-6))^2)/(2*$I$5)</f>
        <v/>
      </c>
      <c r="AC565">
        <f>((ABS(K565)*$D$6)/(MAX(((F565)+(G565)*(W565))*(W565),1E-6)*MAX(((((F565)+(G565)*(W565))*(W565))/MAX((F565)+2*(W565)*SQRT(1+(G565)^2),1E-6))^(2/3),1E-6)))^2</f>
        <v/>
      </c>
      <c r="AD565">
        <f>ABS(ABS(K565)/MAX(((F565)+(G565)*(W565))*(W565),1E-6))/SQRT($I$5*MAX((((F565)+(G565)*(W565))*(W565))/MAX((F565)+2*(G565)*(W565),1E-6),1E-6))</f>
        <v/>
      </c>
      <c r="AE565">
        <f>((F565)*(W565)^2)/2+(G565)*(W565)^3/3+(ABS(K565)^2)/($I$5*MAX(((F565)+(G565)*(W565))*(W565),1E-6))</f>
        <v/>
      </c>
      <c r="AF565">
        <f>IF($D$20=0,0,IFERROR(AB566+(((AC565+AC566)/2)*J566)+(IF(Z565&gt;Z566,$D$8*((Z565^2-Z566^2)/(2*$I$5)),$D$9*((Z566^2-Z565^2)/(2*$I$5)))+($D$10*(ABS(I566)/90)*(MAX(Z565^2,Z566^2)/(2*$I$5))))-AB565,0))</f>
        <v/>
      </c>
      <c r="AG565">
        <f>IF($D$20=0,1,IFERROR(IF(ROUND(AD565,3)=1,1,IF(AND(ABS(AF565)&lt;$D$19,AD565&lt;1),1,0)),0))</f>
        <v/>
      </c>
      <c r="AH565">
        <f>IFERROR(IF(V32="Supercritical",MAX($D$16,IFERROR(L565,MAX($D$16,POWER((ABS(K565)^2)/($I$5*MAX(F565,0.1)^2),1/3)))),IF(V32="Subcritical",MAX($D$16,IFERROR(W565,MAX($D$16,POWER((ABS(K565)^2)/($I$5*MAX(F565,0.1)^2),1/3)))),IF(AND(IFERROR(V565,0)=1,IFERROR(AG565,0)=1),IF(IFERROR(T565,-1E99)&gt;=IFERROR(AE565,-1E99),MAX($D$16,IFERROR(L565,MAX($D$16,POWER((ABS(K565)^2)/($I$5*MAX(F565,0.1)^2),1/3)))),MAX($D$16,IFERROR(W565,MAX($D$16,POWER((ABS(K565)^2)/($I$5*MAX(F565,0.1)^2),1/3))))),IF(IFERROR(V565,0)=1,MAX($D$16,IFERROR(L565,MAX($D$16,POWER((ABS(K565)^2)/($I$5*MAX(F565,0.1)^2),1/3)))),IF(IFERROR(AG565,0)=1,MAX($D$16,IFERROR(W565,MAX($D$16,POWER((ABS(K565)^2)/($I$5*MAX(F565,0.1)^2),1/3)))),MAX($D$16,POWER((ABS(K565)^2)/($I$5*MAX(F565,0.1)^2),1/3))))))),MAX($D$16,POWER((ABS(K565)^2)/($I$5*MAX(F565,0.1)^2),1/3)))</f>
        <v/>
      </c>
      <c r="AI565">
        <f>E565+AH565</f>
        <v/>
      </c>
      <c r="AJ565">
        <f>AI565+((ABS(K565)/MAX(((F565)+(G565)*(AH565))*(AH565),1E-6))^2)/(2*$I$5)</f>
        <v/>
      </c>
      <c r="AM565" t="n">
        <v>0</v>
      </c>
      <c r="AN565" t="n">
        <v>0</v>
      </c>
      <c r="AO565">
        <f>AM565+AN565</f>
        <v/>
      </c>
      <c r="AP565">
        <f>AP564+AO565</f>
        <v/>
      </c>
      <c r="AQ565">
        <f>ABS(ABS(K565)/MAX(((F565)+(G565)*(AH565))*(AH565),1E-6))/SQRT($I$5*MAX((((F565)+(G565)*(AH565))*(AH565))/MAX((F565)+2*(G565)*(AH565),1E-6),1E-6))</f>
        <v/>
      </c>
      <c r="AR565">
        <f>IF(AQ565&lt;1,"Subcritical","Supercritical")</f>
        <v/>
      </c>
      <c r="AS565">
        <f>((ABS(K565)*$D$6)/(MAX(((F565)+(G565)*(AH565))*(AH565),1E-6)*MAX(((((F565)+(G565)*(AH565))*(AH565))/MAX((F565)+2*(AH565)*SQRT(1+(G565)^2),1E-6))^(2/3),1E-6)))^2</f>
        <v/>
      </c>
    </row>
    <row r="566">
      <c r="A566" t="n">
        <v>417</v>
      </c>
      <c r="B566" t="n">
        <v>415.895</v>
      </c>
      <c r="C566" t="n">
        <v>616244.2070000001</v>
      </c>
      <c r="D566" t="n">
        <v>3097550.688</v>
      </c>
      <c r="E566" t="n">
        <v>632.354</v>
      </c>
      <c r="F566" t="n">
        <v>5.2</v>
      </c>
      <c r="G566" t="n">
        <v>0</v>
      </c>
      <c r="H566" t="inlineStr">
        <is>
          <t>Normal</t>
        </is>
      </c>
      <c r="I566" t="n">
        <v>0.023</v>
      </c>
      <c r="J566">
        <f>B566-B565</f>
        <v/>
      </c>
      <c r="K566">
        <f>MAX(0,K565-AO565)</f>
        <v/>
      </c>
      <c r="L566">
        <f>IF($D$20=0,IFERROR(L565,MAX($D$16,POWER((ABS(K566)^2)/($I$5*MAX(F566,0.1)^2),1/3))),IF(IFERROR(V565,0)=0,IFERROR(L565,MAX($D$16,POWER((ABS(K566)^2)/($I$5*MAX(F566,0.1)^2),1/3))),IF(OR(IFERROR(L566,0)=0,IFERROR(S565,0)&lt;1,IFERROR(S566,0)&lt;1),MAX($D$16,POWER((ABS(K566)^2)/($I$5*MAX(F566,0.1)^2),1/3)),IF(IFERROR(U566,0)&gt;0,MAX($D$16,IFERROR(L566,0)+((IFERROR(U566,0))*$D$18*IF((IFERROR(S566,0))&lt;1,1,-1))),IF(IFERROR(U566,0)&lt;0,IF(ABS((MAX($D$16,POWER((ABS(K566)^2)/($I$5*MAX(F566,0.1)^2),1/3)))-IFERROR(L566,0))&gt;$D$19,MAX($D$16,IF((MAX($D$16,POWER((ABS(K566)^2)/($I$5*MAX(F566,0.1)^2),1/3)))&gt;IFERROR(L566,0),MIN((MAX($D$16,POWER((ABS(K566)^2)/($I$5*MAX(F566,0.1)^2),1/3))),IFERROR(L566,0)+(MIN(ABS(IFERROR(U566,0))*$D$18,ABS((MAX($D$16,POWER((ABS(K566)^2)/($I$5*MAX(F566,0.1)^2),1/3)))-IFERROR(L566,0))))),MAX((MAX($D$16,POWER((ABS(K566)^2)/($I$5*MAX(F566,0.1)^2),1/3))),IFERROR(L566,0)-(MIN(ABS(IFERROR(U566,0))*$D$18,ABS((MAX($D$16,POWER((ABS(K566)^2)/($I$5*MAX(F566,0.1)^2),1/3)))-IFERROR(L566,0))))))),MAX($D$16,POWER((ABS(K566)^2)/($I$5*MAX(F566,0.1)^2),1/3))),MAX($D$16,IFERROR(L566,0)))))))</f>
        <v/>
      </c>
      <c r="M566">
        <f>((F566)+(G566)*(L566))*(L566)</f>
        <v/>
      </c>
      <c r="N566">
        <f>(((F566)+(G566)*(L566))*(L566))/MAX((F566)+2*(L566)*SQRT(1+(G566)^2),1E-6)</f>
        <v/>
      </c>
      <c r="O566">
        <f>ABS(K566)/MAX(((F566)+(G566)*(L566))*(L566),1E-6)</f>
        <v/>
      </c>
      <c r="P566">
        <f>E566+L566</f>
        <v/>
      </c>
      <c r="Q566">
        <f>P566+((ABS(K566)/MAX(((F566)+(G566)*(L566))*(L566),1E-6))^2)/(2*$I$5)</f>
        <v/>
      </c>
      <c r="R566">
        <f>((ABS(K566)*$D$6)/(MAX(((F566)+(G566)*(L566))*(L566),1E-6)*MAX(((((F566)+(G566)*(L566))*(L566))/MAX((F566)+2*(L566)*SQRT(1+(G566)^2),1E-6))^(2/3),1E-6)))^2</f>
        <v/>
      </c>
      <c r="S566">
        <f>ABS(ABS(K566)/MAX(((F566)+(G566)*(L566))*(L566),1E-6))/SQRT($I$5*MAX((((F566)+(G566)*(L566))*(L566))/MAX((F566)+2*(G566)*(L566),1E-6),1E-6))</f>
        <v/>
      </c>
      <c r="T566">
        <f>((F566)*(L566)^2)/2+(G566)*(L566)^3/3+(ABS(K566)^2)/($I$5*MAX(((F566)+(G566)*(L566))*(L566),1E-6))</f>
        <v/>
      </c>
      <c r="U566">
        <f>IF($D$20=0,0,IFERROR(Q565-(((R565+R566)/2)*J566)-(IF(O565&gt;O566,$D$8*((O565^2-O566^2)/(2*$I$5)),$D$9*((O566^2-O565^2)/(2*$I$5)))+($D$10*(ABS(I566)/90)*(MAX(O565^2,O566^2)/(2*$I$5))))-Q566,0))</f>
        <v/>
      </c>
      <c r="V566">
        <f>IF($D$20=0,1,IFERROR(IF(ROUND(S566,3)=1,1,IF(AND(ABS(U566)&lt;$D$19,S566&gt;1),1,0)),0))</f>
        <v/>
      </c>
      <c r="W566">
        <f>IF($D$20=0,IFERROR(W567,MAX($D$16,POWER((ABS(K566)^2)/($I$5*MAX(F566,0.1)^2),1/3))),IF(IFERROR(AG567,0)=0,IFERROR(W567,MAX($D$16,POWER((ABS(K566)^2)/($I$5*MAX(F566,0.1)^2),1/3))),IF(OR(IFERROR(W566,0)=0,IFERROR(AD567,0)&gt;1),MAX($D$16,POWER((ABS(K566)^2)/($I$5*MAX(F566,0.1)^2),1/3)),IF(IFERROR(AF566,0)&gt;0,MAX($D$16,IFERROR(W566,0)+((IFERROR(AF566,0))*$D$18*IF((IFERROR(AD566,0))&lt;1,1,-1))),IF(IFERROR(AF566,0)&lt;0,IF(ABS((MAX($D$16,POWER((ABS(K566)^2)/($I$5*MAX(F566,0.1)^2),1/3)))-IFERROR(W566,0))&gt;$D$19,MAX($D$16,IF((MAX($D$16,POWER((ABS(K566)^2)/($I$5*MAX(F566,0.1)^2),1/3)))&gt;IFERROR(W566,0),MIN((MAX($D$16,POWER((ABS(K566)^2)/($I$5*MAX(F566,0.1)^2),1/3))),IFERROR(W566,0)+(MIN(ABS(IFERROR(AF566,0))*$D$18,ABS((MAX($D$16,POWER((ABS(K566)^2)/($I$5*MAX(F566,0.1)^2),1/3)))-IFERROR(W566,0))))),MAX((MAX($D$16,POWER((ABS(K566)^2)/($I$5*MAX(F566,0.1)^2),1/3))),IFERROR(W566,0)-(MIN(ABS(IFERROR(AF566,0))*$D$18,ABS((MAX($D$16,POWER((ABS(K566)^2)/($I$5*MAX(F566,0.1)^2),1/3)))-IFERROR(W566,0))))))),MAX($D$16,POWER((ABS(K566)^2)/($I$5*MAX(F566,0.1)^2),1/3))),MAX($D$16,IFERROR(W566,0)))))))</f>
        <v/>
      </c>
      <c r="X566">
        <f>((F566)+(G566)*(W566))*(W566)</f>
        <v/>
      </c>
      <c r="Y566">
        <f>(((F566)+(G566)*(W566))*(W566))/MAX((F566)+2*(W566)*SQRT(1+(G566)^2),1E-6)</f>
        <v/>
      </c>
      <c r="Z566">
        <f>ABS(K566)/MAX(((F566)+(G566)*(W566))*(W566),1E-6)</f>
        <v/>
      </c>
      <c r="AA566">
        <f>E566+W566</f>
        <v/>
      </c>
      <c r="AB566">
        <f>AA566+((ABS(K566)/MAX(((F566)+(G566)*(W566))*(W566),1E-6))^2)/(2*$I$5)</f>
        <v/>
      </c>
      <c r="AC566">
        <f>((ABS(K566)*$D$6)/(MAX(((F566)+(G566)*(W566))*(W566),1E-6)*MAX(((((F566)+(G566)*(W566))*(W566))/MAX((F566)+2*(W566)*SQRT(1+(G566)^2),1E-6))^(2/3),1E-6)))^2</f>
        <v/>
      </c>
      <c r="AD566">
        <f>ABS(ABS(K566)/MAX(((F566)+(G566)*(W566))*(W566),1E-6))/SQRT($I$5*MAX((((F566)+(G566)*(W566))*(W566))/MAX((F566)+2*(G566)*(W566),1E-6),1E-6))</f>
        <v/>
      </c>
      <c r="AE566">
        <f>((F566)*(W566)^2)/2+(G566)*(W566)^3/3+(ABS(K566)^2)/($I$5*MAX(((F566)+(G566)*(W566))*(W566),1E-6))</f>
        <v/>
      </c>
      <c r="AF566">
        <f>IF($D$20=0,0,IFERROR(AB567+(((AC566+AC567)/2)*J567)+(IF(Z566&gt;Z567,$D$8*((Z566^2-Z567^2)/(2*$I$5)),$D$9*((Z567^2-Z566^2)/(2*$I$5)))+($D$10*(ABS(I567)/90)*(MAX(Z566^2,Z567^2)/(2*$I$5))))-AB566,0))</f>
        <v/>
      </c>
      <c r="AG566">
        <f>IF($D$20=0,1,IFERROR(IF(ROUND(AD566,3)=1,1,IF(AND(ABS(AF566)&lt;$D$19,AD566&lt;1),1,0)),0))</f>
        <v/>
      </c>
      <c r="AH566">
        <f>IFERROR(IF(V32="Supercritical",MAX($D$16,IFERROR(L566,MAX($D$16,POWER((ABS(K566)^2)/($I$5*MAX(F566,0.1)^2),1/3)))),IF(V32="Subcritical",MAX($D$16,IFERROR(W566,MAX($D$16,POWER((ABS(K566)^2)/($I$5*MAX(F566,0.1)^2),1/3)))),IF(AND(IFERROR(V566,0)=1,IFERROR(AG566,0)=1),IF(IFERROR(T566,-1E99)&gt;=IFERROR(AE566,-1E99),MAX($D$16,IFERROR(L566,MAX($D$16,POWER((ABS(K566)^2)/($I$5*MAX(F566,0.1)^2),1/3)))),MAX($D$16,IFERROR(W566,MAX($D$16,POWER((ABS(K566)^2)/($I$5*MAX(F566,0.1)^2),1/3))))),IF(IFERROR(V566,0)=1,MAX($D$16,IFERROR(L566,MAX($D$16,POWER((ABS(K566)^2)/($I$5*MAX(F566,0.1)^2),1/3)))),IF(IFERROR(AG566,0)=1,MAX($D$16,IFERROR(W566,MAX($D$16,POWER((ABS(K566)^2)/($I$5*MAX(F566,0.1)^2),1/3)))),MAX($D$16,POWER((ABS(K566)^2)/($I$5*MAX(F566,0.1)^2),1/3))))))),MAX($D$16,POWER((ABS(K566)^2)/($I$5*MAX(F566,0.1)^2),1/3)))</f>
        <v/>
      </c>
      <c r="AI566">
        <f>E566+AH566</f>
        <v/>
      </c>
      <c r="AJ566">
        <f>AI566+((ABS(K566)/MAX(((F566)+(G566)*(AH566))*(AH566),1E-6))^2)/(2*$I$5)</f>
        <v/>
      </c>
      <c r="AM566" t="n">
        <v>0</v>
      </c>
      <c r="AN566" t="n">
        <v>0</v>
      </c>
      <c r="AO566">
        <f>AM566+AN566</f>
        <v/>
      </c>
      <c r="AP566">
        <f>AP565+AO566</f>
        <v/>
      </c>
      <c r="AQ566">
        <f>ABS(ABS(K566)/MAX(((F566)+(G566)*(AH566))*(AH566),1E-6))/SQRT($I$5*MAX((((F566)+(G566)*(AH566))*(AH566))/MAX((F566)+2*(G566)*(AH566),1E-6),1E-6))</f>
        <v/>
      </c>
      <c r="AR566">
        <f>IF(AQ566&lt;1,"Subcritical","Supercritical")</f>
        <v/>
      </c>
      <c r="AS566">
        <f>((ABS(K566)*$D$6)/(MAX(((F566)+(G566)*(AH566))*(AH566),1E-6)*MAX(((((F566)+(G566)*(AH566))*(AH566))/MAX((F566)+2*(AH566)*SQRT(1+(G566)^2),1E-6))^(2/3),1E-6)))^2</f>
        <v/>
      </c>
    </row>
    <row r="567">
      <c r="A567" t="n">
        <v>418</v>
      </c>
      <c r="B567" t="n">
        <v>416.896</v>
      </c>
      <c r="C567" t="n">
        <v>616243.732</v>
      </c>
      <c r="D567" t="n">
        <v>3097549.807</v>
      </c>
      <c r="E567" t="n">
        <v>632.3535000000001</v>
      </c>
      <c r="F567" t="n">
        <v>5.2</v>
      </c>
      <c r="G567" t="n">
        <v>0</v>
      </c>
      <c r="H567" t="inlineStr">
        <is>
          <t>Normal</t>
        </is>
      </c>
      <c r="I567" t="n">
        <v>0.023</v>
      </c>
      <c r="J567">
        <f>B567-B566</f>
        <v/>
      </c>
      <c r="K567">
        <f>MAX(0,K566-AO566)</f>
        <v/>
      </c>
      <c r="L567">
        <f>IF($D$20=0,IFERROR(L566,MAX($D$16,POWER((ABS(K567)^2)/($I$5*MAX(F567,0.1)^2),1/3))),IF(IFERROR(V566,0)=0,IFERROR(L566,MAX($D$16,POWER((ABS(K567)^2)/($I$5*MAX(F567,0.1)^2),1/3))),IF(OR(IFERROR(L567,0)=0,IFERROR(S566,0)&lt;1,IFERROR(S567,0)&lt;1),MAX($D$16,POWER((ABS(K567)^2)/($I$5*MAX(F567,0.1)^2),1/3)),IF(IFERROR(U567,0)&gt;0,MAX($D$16,IFERROR(L567,0)+((IFERROR(U567,0))*$D$18*IF((IFERROR(S567,0))&lt;1,1,-1))),IF(IFERROR(U567,0)&lt;0,IF(ABS((MAX($D$16,POWER((ABS(K567)^2)/($I$5*MAX(F567,0.1)^2),1/3)))-IFERROR(L567,0))&gt;$D$19,MAX($D$16,IF((MAX($D$16,POWER((ABS(K567)^2)/($I$5*MAX(F567,0.1)^2),1/3)))&gt;IFERROR(L567,0),MIN((MAX($D$16,POWER((ABS(K567)^2)/($I$5*MAX(F567,0.1)^2),1/3))),IFERROR(L567,0)+(MIN(ABS(IFERROR(U567,0))*$D$18,ABS((MAX($D$16,POWER((ABS(K567)^2)/($I$5*MAX(F567,0.1)^2),1/3)))-IFERROR(L567,0))))),MAX((MAX($D$16,POWER((ABS(K567)^2)/($I$5*MAX(F567,0.1)^2),1/3))),IFERROR(L567,0)-(MIN(ABS(IFERROR(U567,0))*$D$18,ABS((MAX($D$16,POWER((ABS(K567)^2)/($I$5*MAX(F567,0.1)^2),1/3)))-IFERROR(L567,0))))))),MAX($D$16,POWER((ABS(K567)^2)/($I$5*MAX(F567,0.1)^2),1/3))),MAX($D$16,IFERROR(L567,0)))))))</f>
        <v/>
      </c>
      <c r="M567">
        <f>((F567)+(G567)*(L567))*(L567)</f>
        <v/>
      </c>
      <c r="N567">
        <f>(((F567)+(G567)*(L567))*(L567))/MAX((F567)+2*(L567)*SQRT(1+(G567)^2),1E-6)</f>
        <v/>
      </c>
      <c r="O567">
        <f>ABS(K567)/MAX(((F567)+(G567)*(L567))*(L567),1E-6)</f>
        <v/>
      </c>
      <c r="P567">
        <f>E567+L567</f>
        <v/>
      </c>
      <c r="Q567">
        <f>P567+((ABS(K567)/MAX(((F567)+(G567)*(L567))*(L567),1E-6))^2)/(2*$I$5)</f>
        <v/>
      </c>
      <c r="R567">
        <f>((ABS(K567)*$D$6)/(MAX(((F567)+(G567)*(L567))*(L567),1E-6)*MAX(((((F567)+(G567)*(L567))*(L567))/MAX((F567)+2*(L567)*SQRT(1+(G567)^2),1E-6))^(2/3),1E-6)))^2</f>
        <v/>
      </c>
      <c r="S567">
        <f>ABS(ABS(K567)/MAX(((F567)+(G567)*(L567))*(L567),1E-6))/SQRT($I$5*MAX((((F567)+(G567)*(L567))*(L567))/MAX((F567)+2*(G567)*(L567),1E-6),1E-6))</f>
        <v/>
      </c>
      <c r="T567">
        <f>((F567)*(L567)^2)/2+(G567)*(L567)^3/3+(ABS(K567)^2)/($I$5*MAX(((F567)+(G567)*(L567))*(L567),1E-6))</f>
        <v/>
      </c>
      <c r="U567">
        <f>IF($D$20=0,0,IFERROR(Q566-(((R566+R567)/2)*J567)-(IF(O566&gt;O567,$D$8*((O566^2-O567^2)/(2*$I$5)),$D$9*((O567^2-O566^2)/(2*$I$5)))+($D$10*(ABS(I567)/90)*(MAX(O566^2,O567^2)/(2*$I$5))))-Q567,0))</f>
        <v/>
      </c>
      <c r="V567">
        <f>IF($D$20=0,1,IFERROR(IF(ROUND(S567,3)=1,1,IF(AND(ABS(U567)&lt;$D$19,S567&gt;1),1,0)),0))</f>
        <v/>
      </c>
      <c r="W567">
        <f>IF($D$20=0,IFERROR(W568,MAX($D$16,POWER((ABS(K567)^2)/($I$5*MAX(F567,0.1)^2),1/3))),IF(IFERROR(AG568,0)=0,IFERROR(W568,MAX($D$16,POWER((ABS(K567)^2)/($I$5*MAX(F567,0.1)^2),1/3))),IF(OR(IFERROR(W567,0)=0,IFERROR(AD568,0)&gt;1),MAX($D$16,POWER((ABS(K567)^2)/($I$5*MAX(F567,0.1)^2),1/3)),IF(IFERROR(AF567,0)&gt;0,MAX($D$16,IFERROR(W567,0)+((IFERROR(AF567,0))*$D$18*IF((IFERROR(AD567,0))&lt;1,1,-1))),IF(IFERROR(AF567,0)&lt;0,IF(ABS((MAX($D$16,POWER((ABS(K567)^2)/($I$5*MAX(F567,0.1)^2),1/3)))-IFERROR(W567,0))&gt;$D$19,MAX($D$16,IF((MAX($D$16,POWER((ABS(K567)^2)/($I$5*MAX(F567,0.1)^2),1/3)))&gt;IFERROR(W567,0),MIN((MAX($D$16,POWER((ABS(K567)^2)/($I$5*MAX(F567,0.1)^2),1/3))),IFERROR(W567,0)+(MIN(ABS(IFERROR(AF567,0))*$D$18,ABS((MAX($D$16,POWER((ABS(K567)^2)/($I$5*MAX(F567,0.1)^2),1/3)))-IFERROR(W567,0))))),MAX((MAX($D$16,POWER((ABS(K567)^2)/($I$5*MAX(F567,0.1)^2),1/3))),IFERROR(W567,0)-(MIN(ABS(IFERROR(AF567,0))*$D$18,ABS((MAX($D$16,POWER((ABS(K567)^2)/($I$5*MAX(F567,0.1)^2),1/3)))-IFERROR(W567,0))))))),MAX($D$16,POWER((ABS(K567)^2)/($I$5*MAX(F567,0.1)^2),1/3))),MAX($D$16,IFERROR(W567,0)))))))</f>
        <v/>
      </c>
      <c r="X567">
        <f>((F567)+(G567)*(W567))*(W567)</f>
        <v/>
      </c>
      <c r="Y567">
        <f>(((F567)+(G567)*(W567))*(W567))/MAX((F567)+2*(W567)*SQRT(1+(G567)^2),1E-6)</f>
        <v/>
      </c>
      <c r="Z567">
        <f>ABS(K567)/MAX(((F567)+(G567)*(W567))*(W567),1E-6)</f>
        <v/>
      </c>
      <c r="AA567">
        <f>E567+W567</f>
        <v/>
      </c>
      <c r="AB567">
        <f>AA567+((ABS(K567)/MAX(((F567)+(G567)*(W567))*(W567),1E-6))^2)/(2*$I$5)</f>
        <v/>
      </c>
      <c r="AC567">
        <f>((ABS(K567)*$D$6)/(MAX(((F567)+(G567)*(W567))*(W567),1E-6)*MAX(((((F567)+(G567)*(W567))*(W567))/MAX((F567)+2*(W567)*SQRT(1+(G567)^2),1E-6))^(2/3),1E-6)))^2</f>
        <v/>
      </c>
      <c r="AD567">
        <f>ABS(ABS(K567)/MAX(((F567)+(G567)*(W567))*(W567),1E-6))/SQRT($I$5*MAX((((F567)+(G567)*(W567))*(W567))/MAX((F567)+2*(G567)*(W567),1E-6),1E-6))</f>
        <v/>
      </c>
      <c r="AE567">
        <f>((F567)*(W567)^2)/2+(G567)*(W567)^3/3+(ABS(K567)^2)/($I$5*MAX(((F567)+(G567)*(W567))*(W567),1E-6))</f>
        <v/>
      </c>
      <c r="AF567">
        <f>IF($D$20=0,0,IFERROR(AB568+(((AC567+AC568)/2)*J568)+(IF(Z567&gt;Z568,$D$8*((Z567^2-Z568^2)/(2*$I$5)),$D$9*((Z568^2-Z567^2)/(2*$I$5)))+($D$10*(ABS(I568)/90)*(MAX(Z567^2,Z568^2)/(2*$I$5))))-AB567,0))</f>
        <v/>
      </c>
      <c r="AG567">
        <f>IF($D$20=0,1,IFERROR(IF(ROUND(AD567,3)=1,1,IF(AND(ABS(AF567)&lt;$D$19,AD567&lt;1),1,0)),0))</f>
        <v/>
      </c>
      <c r="AH567">
        <f>IFERROR(IF(V32="Supercritical",MAX($D$16,IFERROR(L567,MAX($D$16,POWER((ABS(K567)^2)/($I$5*MAX(F567,0.1)^2),1/3)))),IF(V32="Subcritical",MAX($D$16,IFERROR(W567,MAX($D$16,POWER((ABS(K567)^2)/($I$5*MAX(F567,0.1)^2),1/3)))),IF(AND(IFERROR(V567,0)=1,IFERROR(AG567,0)=1),IF(IFERROR(T567,-1E99)&gt;=IFERROR(AE567,-1E99),MAX($D$16,IFERROR(L567,MAX($D$16,POWER((ABS(K567)^2)/($I$5*MAX(F567,0.1)^2),1/3)))),MAX($D$16,IFERROR(W567,MAX($D$16,POWER((ABS(K567)^2)/($I$5*MAX(F567,0.1)^2),1/3))))),IF(IFERROR(V567,0)=1,MAX($D$16,IFERROR(L567,MAX($D$16,POWER((ABS(K567)^2)/($I$5*MAX(F567,0.1)^2),1/3)))),IF(IFERROR(AG567,0)=1,MAX($D$16,IFERROR(W567,MAX($D$16,POWER((ABS(K567)^2)/($I$5*MAX(F567,0.1)^2),1/3)))),MAX($D$16,POWER((ABS(K567)^2)/($I$5*MAX(F567,0.1)^2),1/3))))))),MAX($D$16,POWER((ABS(K567)^2)/($I$5*MAX(F567,0.1)^2),1/3)))</f>
        <v/>
      </c>
      <c r="AI567">
        <f>E567+AH567</f>
        <v/>
      </c>
      <c r="AJ567">
        <f>AI567+((ABS(K567)/MAX(((F567)+(G567)*(AH567))*(AH567),1E-6))^2)/(2*$I$5)</f>
        <v/>
      </c>
      <c r="AM567" t="n">
        <v>0</v>
      </c>
      <c r="AN567" t="n">
        <v>0</v>
      </c>
      <c r="AO567">
        <f>AM567+AN567</f>
        <v/>
      </c>
      <c r="AP567">
        <f>AP566+AO567</f>
        <v/>
      </c>
      <c r="AQ567">
        <f>ABS(ABS(K567)/MAX(((F567)+(G567)*(AH567))*(AH567),1E-6))/SQRT($I$5*MAX((((F567)+(G567)*(AH567))*(AH567))/MAX((F567)+2*(G567)*(AH567),1E-6),1E-6))</f>
        <v/>
      </c>
      <c r="AR567">
        <f>IF(AQ567&lt;1,"Subcritical","Supercritical")</f>
        <v/>
      </c>
      <c r="AS567">
        <f>((ABS(K567)*$D$6)/(MAX(((F567)+(G567)*(AH567))*(AH567),1E-6)*MAX(((((F567)+(G567)*(AH567))*(AH567))/MAX((F567)+2*(AH567)*SQRT(1+(G567)^2),1E-6))^(2/3),1E-6)))^2</f>
        <v/>
      </c>
    </row>
    <row r="568">
      <c r="A568" t="n">
        <v>419</v>
      </c>
      <c r="B568" t="n">
        <v>417.895</v>
      </c>
      <c r="C568" t="n">
        <v>616243.258</v>
      </c>
      <c r="D568" t="n">
        <v>3097548.927</v>
      </c>
      <c r="E568" t="n">
        <v>632.353</v>
      </c>
      <c r="F568" t="n">
        <v>5.2</v>
      </c>
      <c r="G568" t="n">
        <v>0</v>
      </c>
      <c r="H568" t="inlineStr">
        <is>
          <t>Normal</t>
        </is>
      </c>
      <c r="I568" t="n">
        <v>0</v>
      </c>
      <c r="J568">
        <f>B568-B567</f>
        <v/>
      </c>
      <c r="K568">
        <f>MAX(0,K567-AO567)</f>
        <v/>
      </c>
      <c r="L568">
        <f>IF($D$20=0,IFERROR(L567,MAX($D$16,POWER((ABS(K568)^2)/($I$5*MAX(F568,0.1)^2),1/3))),IF(IFERROR(V567,0)=0,IFERROR(L567,MAX($D$16,POWER((ABS(K568)^2)/($I$5*MAX(F568,0.1)^2),1/3))),IF(OR(IFERROR(L568,0)=0,IFERROR(S567,0)&lt;1,IFERROR(S568,0)&lt;1),MAX($D$16,POWER((ABS(K568)^2)/($I$5*MAX(F568,0.1)^2),1/3)),IF(IFERROR(U568,0)&gt;0,MAX($D$16,IFERROR(L568,0)+((IFERROR(U568,0))*$D$18*IF((IFERROR(S568,0))&lt;1,1,-1))),IF(IFERROR(U568,0)&lt;0,IF(ABS((MAX($D$16,POWER((ABS(K568)^2)/($I$5*MAX(F568,0.1)^2),1/3)))-IFERROR(L568,0))&gt;$D$19,MAX($D$16,IF((MAX($D$16,POWER((ABS(K568)^2)/($I$5*MAX(F568,0.1)^2),1/3)))&gt;IFERROR(L568,0),MIN((MAX($D$16,POWER((ABS(K568)^2)/($I$5*MAX(F568,0.1)^2),1/3))),IFERROR(L568,0)+(MIN(ABS(IFERROR(U568,0))*$D$18,ABS((MAX($D$16,POWER((ABS(K568)^2)/($I$5*MAX(F568,0.1)^2),1/3)))-IFERROR(L568,0))))),MAX((MAX($D$16,POWER((ABS(K568)^2)/($I$5*MAX(F568,0.1)^2),1/3))),IFERROR(L568,0)-(MIN(ABS(IFERROR(U568,0))*$D$18,ABS((MAX($D$16,POWER((ABS(K568)^2)/($I$5*MAX(F568,0.1)^2),1/3)))-IFERROR(L568,0))))))),MAX($D$16,POWER((ABS(K568)^2)/($I$5*MAX(F568,0.1)^2),1/3))),MAX($D$16,IFERROR(L568,0)))))))</f>
        <v/>
      </c>
      <c r="M568">
        <f>((F568)+(G568)*(L568))*(L568)</f>
        <v/>
      </c>
      <c r="N568">
        <f>(((F568)+(G568)*(L568))*(L568))/MAX((F568)+2*(L568)*SQRT(1+(G568)^2),1E-6)</f>
        <v/>
      </c>
      <c r="O568">
        <f>ABS(K568)/MAX(((F568)+(G568)*(L568))*(L568),1E-6)</f>
        <v/>
      </c>
      <c r="P568">
        <f>E568+L568</f>
        <v/>
      </c>
      <c r="Q568">
        <f>P568+((ABS(K568)/MAX(((F568)+(G568)*(L568))*(L568),1E-6))^2)/(2*$I$5)</f>
        <v/>
      </c>
      <c r="R568">
        <f>((ABS(K568)*$D$6)/(MAX(((F568)+(G568)*(L568))*(L568),1E-6)*MAX(((((F568)+(G568)*(L568))*(L568))/MAX((F568)+2*(L568)*SQRT(1+(G568)^2),1E-6))^(2/3),1E-6)))^2</f>
        <v/>
      </c>
      <c r="S568">
        <f>ABS(ABS(K568)/MAX(((F568)+(G568)*(L568))*(L568),1E-6))/SQRT($I$5*MAX((((F568)+(G568)*(L568))*(L568))/MAX((F568)+2*(G568)*(L568),1E-6),1E-6))</f>
        <v/>
      </c>
      <c r="T568">
        <f>((F568)*(L568)^2)/2+(G568)*(L568)^3/3+(ABS(K568)^2)/($I$5*MAX(((F568)+(G568)*(L568))*(L568),1E-6))</f>
        <v/>
      </c>
      <c r="U568">
        <f>IF($D$20=0,0,IFERROR(Q567-(((R567+R568)/2)*J568)-(IF(O567&gt;O568,$D$8*((O567^2-O568^2)/(2*$I$5)),$D$9*((O568^2-O567^2)/(2*$I$5)))+($D$10*(ABS(I568)/90)*(MAX(O567^2,O568^2)/(2*$I$5))))-Q568,0))</f>
        <v/>
      </c>
      <c r="V568">
        <f>IF($D$20=0,1,IFERROR(IF(ROUND(S568,3)=1,1,IF(AND(ABS(U568)&lt;$D$19,S568&gt;1),1,0)),0))</f>
        <v/>
      </c>
      <c r="W568">
        <f>IF($D$20=0,IFERROR(W569,MAX($D$16,POWER((ABS(K568)^2)/($I$5*MAX(F568,0.1)^2),1/3))),IF(IFERROR(AG569,0)=0,IFERROR(W569,MAX($D$16,POWER((ABS(K568)^2)/($I$5*MAX(F568,0.1)^2),1/3))),IF(OR(IFERROR(W568,0)=0,IFERROR(AD569,0)&gt;1),MAX($D$16,POWER((ABS(K568)^2)/($I$5*MAX(F568,0.1)^2),1/3)),IF(IFERROR(AF568,0)&gt;0,MAX($D$16,IFERROR(W568,0)+((IFERROR(AF568,0))*$D$18*IF((IFERROR(AD568,0))&lt;1,1,-1))),IF(IFERROR(AF568,0)&lt;0,IF(ABS((MAX($D$16,POWER((ABS(K568)^2)/($I$5*MAX(F568,0.1)^2),1/3)))-IFERROR(W568,0))&gt;$D$19,MAX($D$16,IF((MAX($D$16,POWER((ABS(K568)^2)/($I$5*MAX(F568,0.1)^2),1/3)))&gt;IFERROR(W568,0),MIN((MAX($D$16,POWER((ABS(K568)^2)/($I$5*MAX(F568,0.1)^2),1/3))),IFERROR(W568,0)+(MIN(ABS(IFERROR(AF568,0))*$D$18,ABS((MAX($D$16,POWER((ABS(K568)^2)/($I$5*MAX(F568,0.1)^2),1/3)))-IFERROR(W568,0))))),MAX((MAX($D$16,POWER((ABS(K568)^2)/($I$5*MAX(F568,0.1)^2),1/3))),IFERROR(W568,0)-(MIN(ABS(IFERROR(AF568,0))*$D$18,ABS((MAX($D$16,POWER((ABS(K568)^2)/($I$5*MAX(F568,0.1)^2),1/3)))-IFERROR(W568,0))))))),MAX($D$16,POWER((ABS(K568)^2)/($I$5*MAX(F568,0.1)^2),1/3))),MAX($D$16,IFERROR(W568,0)))))))</f>
        <v/>
      </c>
      <c r="X568">
        <f>((F568)+(G568)*(W568))*(W568)</f>
        <v/>
      </c>
      <c r="Y568">
        <f>(((F568)+(G568)*(W568))*(W568))/MAX((F568)+2*(W568)*SQRT(1+(G568)^2),1E-6)</f>
        <v/>
      </c>
      <c r="Z568">
        <f>ABS(K568)/MAX(((F568)+(G568)*(W568))*(W568),1E-6)</f>
        <v/>
      </c>
      <c r="AA568">
        <f>E568+W568</f>
        <v/>
      </c>
      <c r="AB568">
        <f>AA568+((ABS(K568)/MAX(((F568)+(G568)*(W568))*(W568),1E-6))^2)/(2*$I$5)</f>
        <v/>
      </c>
      <c r="AC568">
        <f>((ABS(K568)*$D$6)/(MAX(((F568)+(G568)*(W568))*(W568),1E-6)*MAX(((((F568)+(G568)*(W568))*(W568))/MAX((F568)+2*(W568)*SQRT(1+(G568)^2),1E-6))^(2/3),1E-6)))^2</f>
        <v/>
      </c>
      <c r="AD568">
        <f>ABS(ABS(K568)/MAX(((F568)+(G568)*(W568))*(W568),1E-6))/SQRT($I$5*MAX((((F568)+(G568)*(W568))*(W568))/MAX((F568)+2*(G568)*(W568),1E-6),1E-6))</f>
        <v/>
      </c>
      <c r="AE568">
        <f>((F568)*(W568)^2)/2+(G568)*(W568)^3/3+(ABS(K568)^2)/($I$5*MAX(((F568)+(G568)*(W568))*(W568),1E-6))</f>
        <v/>
      </c>
      <c r="AF568">
        <f>IF($D$20=0,0,IFERROR(AB569+(((AC568+AC569)/2)*J569)+(IF(Z568&gt;Z569,$D$8*((Z568^2-Z569^2)/(2*$I$5)),$D$9*((Z569^2-Z568^2)/(2*$I$5)))+($D$10*(ABS(I569)/90)*(MAX(Z568^2,Z569^2)/(2*$I$5))))-AB568,0))</f>
        <v/>
      </c>
      <c r="AG568">
        <f>IF($D$20=0,1,IFERROR(IF(ROUND(AD568,3)=1,1,IF(AND(ABS(AF568)&lt;$D$19,AD568&lt;1),1,0)),0))</f>
        <v/>
      </c>
      <c r="AH568">
        <f>IFERROR(IF(V32="Supercritical",MAX($D$16,IFERROR(L568,MAX($D$16,POWER((ABS(K568)^2)/($I$5*MAX(F568,0.1)^2),1/3)))),IF(V32="Subcritical",MAX($D$16,IFERROR(W568,MAX($D$16,POWER((ABS(K568)^2)/($I$5*MAX(F568,0.1)^2),1/3)))),IF(AND(IFERROR(V568,0)=1,IFERROR(AG568,0)=1),IF(IFERROR(T568,-1E99)&gt;=IFERROR(AE568,-1E99),MAX($D$16,IFERROR(L568,MAX($D$16,POWER((ABS(K568)^2)/($I$5*MAX(F568,0.1)^2),1/3)))),MAX($D$16,IFERROR(W568,MAX($D$16,POWER((ABS(K568)^2)/($I$5*MAX(F568,0.1)^2),1/3))))),IF(IFERROR(V568,0)=1,MAX($D$16,IFERROR(L568,MAX($D$16,POWER((ABS(K568)^2)/($I$5*MAX(F568,0.1)^2),1/3)))),IF(IFERROR(AG568,0)=1,MAX($D$16,IFERROR(W568,MAX($D$16,POWER((ABS(K568)^2)/($I$5*MAX(F568,0.1)^2),1/3)))),MAX($D$16,POWER((ABS(K568)^2)/($I$5*MAX(F568,0.1)^2),1/3))))))),MAX($D$16,POWER((ABS(K568)^2)/($I$5*MAX(F568,0.1)^2),1/3)))</f>
        <v/>
      </c>
      <c r="AI568">
        <f>E568+AH568</f>
        <v/>
      </c>
      <c r="AJ568">
        <f>AI568+((ABS(K568)/MAX(((F568)+(G568)*(AH568))*(AH568),1E-6))^2)/(2*$I$5)</f>
        <v/>
      </c>
      <c r="AM568" t="n">
        <v>0</v>
      </c>
      <c r="AN568" t="n">
        <v>0</v>
      </c>
      <c r="AO568">
        <f>AM568+AN568</f>
        <v/>
      </c>
      <c r="AP568">
        <f>AP567+AO568</f>
        <v/>
      </c>
      <c r="AQ568">
        <f>ABS(ABS(K568)/MAX(((F568)+(G568)*(AH568))*(AH568),1E-6))/SQRT($I$5*MAX((((F568)+(G568)*(AH568))*(AH568))/MAX((F568)+2*(G568)*(AH568),1E-6),1E-6))</f>
        <v/>
      </c>
      <c r="AR568">
        <f>IF(AQ568&lt;1,"Subcritical","Supercritical")</f>
        <v/>
      </c>
      <c r="AS568">
        <f>((ABS(K568)*$D$6)/(MAX(((F568)+(G568)*(AH568))*(AH568),1E-6)*MAX(((((F568)+(G568)*(AH568))*(AH568))/MAX((F568)+2*(AH568)*SQRT(1+(G568)^2),1E-6))^(2/3),1E-6)))^2</f>
        <v/>
      </c>
    </row>
    <row r="569">
      <c r="A569" t="n">
        <v>420</v>
      </c>
      <c r="B569" t="n">
        <v>418.895</v>
      </c>
      <c r="C569" t="n">
        <v>616242.784</v>
      </c>
      <c r="D569" t="n">
        <v>3097548.047</v>
      </c>
      <c r="E569" t="n">
        <v>632.3525</v>
      </c>
      <c r="F569" t="n">
        <v>5.2</v>
      </c>
      <c r="G569" t="n">
        <v>0</v>
      </c>
      <c r="H569" t="inlineStr">
        <is>
          <t>Normal</t>
        </is>
      </c>
      <c r="I569" t="n">
        <v>0.027</v>
      </c>
      <c r="J569">
        <f>B569-B568</f>
        <v/>
      </c>
      <c r="K569">
        <f>MAX(0,K568-AO568)</f>
        <v/>
      </c>
      <c r="L569">
        <f>IF($D$20=0,IFERROR(L568,MAX($D$16,POWER((ABS(K569)^2)/($I$5*MAX(F569,0.1)^2),1/3))),IF(IFERROR(V568,0)=0,IFERROR(L568,MAX($D$16,POWER((ABS(K569)^2)/($I$5*MAX(F569,0.1)^2),1/3))),IF(OR(IFERROR(L569,0)=0,IFERROR(S568,0)&lt;1,IFERROR(S569,0)&lt;1),MAX($D$16,POWER((ABS(K569)^2)/($I$5*MAX(F569,0.1)^2),1/3)),IF(IFERROR(U569,0)&gt;0,MAX($D$16,IFERROR(L569,0)+((IFERROR(U569,0))*$D$18*IF((IFERROR(S569,0))&lt;1,1,-1))),IF(IFERROR(U569,0)&lt;0,IF(ABS((MAX($D$16,POWER((ABS(K569)^2)/($I$5*MAX(F569,0.1)^2),1/3)))-IFERROR(L569,0))&gt;$D$19,MAX($D$16,IF((MAX($D$16,POWER((ABS(K569)^2)/($I$5*MAX(F569,0.1)^2),1/3)))&gt;IFERROR(L569,0),MIN((MAX($D$16,POWER((ABS(K569)^2)/($I$5*MAX(F569,0.1)^2),1/3))),IFERROR(L569,0)+(MIN(ABS(IFERROR(U569,0))*$D$18,ABS((MAX($D$16,POWER((ABS(K569)^2)/($I$5*MAX(F569,0.1)^2),1/3)))-IFERROR(L569,0))))),MAX((MAX($D$16,POWER((ABS(K569)^2)/($I$5*MAX(F569,0.1)^2),1/3))),IFERROR(L569,0)-(MIN(ABS(IFERROR(U569,0))*$D$18,ABS((MAX($D$16,POWER((ABS(K569)^2)/($I$5*MAX(F569,0.1)^2),1/3)))-IFERROR(L569,0))))))),MAX($D$16,POWER((ABS(K569)^2)/($I$5*MAX(F569,0.1)^2),1/3))),MAX($D$16,IFERROR(L569,0)))))))</f>
        <v/>
      </c>
      <c r="M569">
        <f>((F569)+(G569)*(L569))*(L569)</f>
        <v/>
      </c>
      <c r="N569">
        <f>(((F569)+(G569)*(L569))*(L569))/MAX((F569)+2*(L569)*SQRT(1+(G569)^2),1E-6)</f>
        <v/>
      </c>
      <c r="O569">
        <f>ABS(K569)/MAX(((F569)+(G569)*(L569))*(L569),1E-6)</f>
        <v/>
      </c>
      <c r="P569">
        <f>E569+L569</f>
        <v/>
      </c>
      <c r="Q569">
        <f>P569+((ABS(K569)/MAX(((F569)+(G569)*(L569))*(L569),1E-6))^2)/(2*$I$5)</f>
        <v/>
      </c>
      <c r="R569">
        <f>((ABS(K569)*$D$6)/(MAX(((F569)+(G569)*(L569))*(L569),1E-6)*MAX(((((F569)+(G569)*(L569))*(L569))/MAX((F569)+2*(L569)*SQRT(1+(G569)^2),1E-6))^(2/3),1E-6)))^2</f>
        <v/>
      </c>
      <c r="S569">
        <f>ABS(ABS(K569)/MAX(((F569)+(G569)*(L569))*(L569),1E-6))/SQRT($I$5*MAX((((F569)+(G569)*(L569))*(L569))/MAX((F569)+2*(G569)*(L569),1E-6),1E-6))</f>
        <v/>
      </c>
      <c r="T569">
        <f>((F569)*(L569)^2)/2+(G569)*(L569)^3/3+(ABS(K569)^2)/($I$5*MAX(((F569)+(G569)*(L569))*(L569),1E-6))</f>
        <v/>
      </c>
      <c r="U569">
        <f>IF($D$20=0,0,IFERROR(Q568-(((R568+R569)/2)*J569)-(IF(O568&gt;O569,$D$8*((O568^2-O569^2)/(2*$I$5)),$D$9*((O569^2-O568^2)/(2*$I$5)))+($D$10*(ABS(I569)/90)*(MAX(O568^2,O569^2)/(2*$I$5))))-Q569,0))</f>
        <v/>
      </c>
      <c r="V569">
        <f>IF($D$20=0,1,IFERROR(IF(ROUND(S569,3)=1,1,IF(AND(ABS(U569)&lt;$D$19,S569&gt;1),1,0)),0))</f>
        <v/>
      </c>
      <c r="W569">
        <f>IF($D$20=0,IFERROR(W570,MAX($D$16,POWER((ABS(K569)^2)/($I$5*MAX(F569,0.1)^2),1/3))),IF(IFERROR(AG570,0)=0,IFERROR(W570,MAX($D$16,POWER((ABS(K569)^2)/($I$5*MAX(F569,0.1)^2),1/3))),IF(OR(IFERROR(W569,0)=0,IFERROR(AD570,0)&gt;1),MAX($D$16,POWER((ABS(K569)^2)/($I$5*MAX(F569,0.1)^2),1/3)),IF(IFERROR(AF569,0)&gt;0,MAX($D$16,IFERROR(W569,0)+((IFERROR(AF569,0))*$D$18*IF((IFERROR(AD569,0))&lt;1,1,-1))),IF(IFERROR(AF569,0)&lt;0,IF(ABS((MAX($D$16,POWER((ABS(K569)^2)/($I$5*MAX(F569,0.1)^2),1/3)))-IFERROR(W569,0))&gt;$D$19,MAX($D$16,IF((MAX($D$16,POWER((ABS(K569)^2)/($I$5*MAX(F569,0.1)^2),1/3)))&gt;IFERROR(W569,0),MIN((MAX($D$16,POWER((ABS(K569)^2)/($I$5*MAX(F569,0.1)^2),1/3))),IFERROR(W569,0)+(MIN(ABS(IFERROR(AF569,0))*$D$18,ABS((MAX($D$16,POWER((ABS(K569)^2)/($I$5*MAX(F569,0.1)^2),1/3)))-IFERROR(W569,0))))),MAX((MAX($D$16,POWER((ABS(K569)^2)/($I$5*MAX(F569,0.1)^2),1/3))),IFERROR(W569,0)-(MIN(ABS(IFERROR(AF569,0))*$D$18,ABS((MAX($D$16,POWER((ABS(K569)^2)/($I$5*MAX(F569,0.1)^2),1/3)))-IFERROR(W569,0))))))),MAX($D$16,POWER((ABS(K569)^2)/($I$5*MAX(F569,0.1)^2),1/3))),MAX($D$16,IFERROR(W569,0)))))))</f>
        <v/>
      </c>
      <c r="X569">
        <f>((F569)+(G569)*(W569))*(W569)</f>
        <v/>
      </c>
      <c r="Y569">
        <f>(((F569)+(G569)*(W569))*(W569))/MAX((F569)+2*(W569)*SQRT(1+(G569)^2),1E-6)</f>
        <v/>
      </c>
      <c r="Z569">
        <f>ABS(K569)/MAX(((F569)+(G569)*(W569))*(W569),1E-6)</f>
        <v/>
      </c>
      <c r="AA569">
        <f>E569+W569</f>
        <v/>
      </c>
      <c r="AB569">
        <f>AA569+((ABS(K569)/MAX(((F569)+(G569)*(W569))*(W569),1E-6))^2)/(2*$I$5)</f>
        <v/>
      </c>
      <c r="AC569">
        <f>((ABS(K569)*$D$6)/(MAX(((F569)+(G569)*(W569))*(W569),1E-6)*MAX(((((F569)+(G569)*(W569))*(W569))/MAX((F569)+2*(W569)*SQRT(1+(G569)^2),1E-6))^(2/3),1E-6)))^2</f>
        <v/>
      </c>
      <c r="AD569">
        <f>ABS(ABS(K569)/MAX(((F569)+(G569)*(W569))*(W569),1E-6))/SQRT($I$5*MAX((((F569)+(G569)*(W569))*(W569))/MAX((F569)+2*(G569)*(W569),1E-6),1E-6))</f>
        <v/>
      </c>
      <c r="AE569">
        <f>((F569)*(W569)^2)/2+(G569)*(W569)^3/3+(ABS(K569)^2)/($I$5*MAX(((F569)+(G569)*(W569))*(W569),1E-6))</f>
        <v/>
      </c>
      <c r="AF569">
        <f>IF($D$20=0,0,IFERROR(AB570+(((AC569+AC570)/2)*J570)+(IF(Z569&gt;Z570,$D$8*((Z569^2-Z570^2)/(2*$I$5)),$D$9*((Z570^2-Z569^2)/(2*$I$5)))+($D$10*(ABS(I570)/90)*(MAX(Z569^2,Z570^2)/(2*$I$5))))-AB569,0))</f>
        <v/>
      </c>
      <c r="AG569">
        <f>IF($D$20=0,1,IFERROR(IF(ROUND(AD569,3)=1,1,IF(AND(ABS(AF569)&lt;$D$19,AD569&lt;1),1,0)),0))</f>
        <v/>
      </c>
      <c r="AH569">
        <f>IFERROR(IF(V32="Supercritical",MAX($D$16,IFERROR(L569,MAX($D$16,POWER((ABS(K569)^2)/($I$5*MAX(F569,0.1)^2),1/3)))),IF(V32="Subcritical",MAX($D$16,IFERROR(W569,MAX($D$16,POWER((ABS(K569)^2)/($I$5*MAX(F569,0.1)^2),1/3)))),IF(AND(IFERROR(V569,0)=1,IFERROR(AG569,0)=1),IF(IFERROR(T569,-1E99)&gt;=IFERROR(AE569,-1E99),MAX($D$16,IFERROR(L569,MAX($D$16,POWER((ABS(K569)^2)/($I$5*MAX(F569,0.1)^2),1/3)))),MAX($D$16,IFERROR(W569,MAX($D$16,POWER((ABS(K569)^2)/($I$5*MAX(F569,0.1)^2),1/3))))),IF(IFERROR(V569,0)=1,MAX($D$16,IFERROR(L569,MAX($D$16,POWER((ABS(K569)^2)/($I$5*MAX(F569,0.1)^2),1/3)))),IF(IFERROR(AG569,0)=1,MAX($D$16,IFERROR(W569,MAX($D$16,POWER((ABS(K569)^2)/($I$5*MAX(F569,0.1)^2),1/3)))),MAX($D$16,POWER((ABS(K569)^2)/($I$5*MAX(F569,0.1)^2),1/3))))))),MAX($D$16,POWER((ABS(K569)^2)/($I$5*MAX(F569,0.1)^2),1/3)))</f>
        <v/>
      </c>
      <c r="AI569">
        <f>E569+AH569</f>
        <v/>
      </c>
      <c r="AJ569">
        <f>AI569+((ABS(K569)/MAX(((F569)+(G569)*(AH569))*(AH569),1E-6))^2)/(2*$I$5)</f>
        <v/>
      </c>
      <c r="AM569" t="n">
        <v>0</v>
      </c>
      <c r="AN569" t="n">
        <v>0</v>
      </c>
      <c r="AO569">
        <f>AM569+AN569</f>
        <v/>
      </c>
      <c r="AP569">
        <f>AP568+AO569</f>
        <v/>
      </c>
      <c r="AQ569">
        <f>ABS(ABS(K569)/MAX(((F569)+(G569)*(AH569))*(AH569),1E-6))/SQRT($I$5*MAX((((F569)+(G569)*(AH569))*(AH569))/MAX((F569)+2*(G569)*(AH569),1E-6),1E-6))</f>
        <v/>
      </c>
      <c r="AR569">
        <f>IF(AQ569&lt;1,"Subcritical","Supercritical")</f>
        <v/>
      </c>
      <c r="AS569">
        <f>((ABS(K569)*$D$6)/(MAX(((F569)+(G569)*(AH569))*(AH569),1E-6)*MAX(((((F569)+(G569)*(AH569))*(AH569))/MAX((F569)+2*(AH569)*SQRT(1+(G569)^2),1E-6))^(2/3),1E-6)))^2</f>
        <v/>
      </c>
    </row>
    <row r="570">
      <c r="A570" t="n">
        <v>421</v>
      </c>
      <c r="B570" t="n">
        <v>419.895</v>
      </c>
      <c r="C570" t="n">
        <v>616242.3100000001</v>
      </c>
      <c r="D570" t="n">
        <v>3097547.166</v>
      </c>
      <c r="E570" t="n">
        <v>632.352</v>
      </c>
      <c r="F570" t="n">
        <v>5.2</v>
      </c>
      <c r="G570" t="n">
        <v>0</v>
      </c>
      <c r="H570" t="inlineStr">
        <is>
          <t>Normal</t>
        </is>
      </c>
      <c r="I570" t="n">
        <v>0.078</v>
      </c>
      <c r="J570">
        <f>B570-B569</f>
        <v/>
      </c>
      <c r="K570">
        <f>MAX(0,K569-AO569)</f>
        <v/>
      </c>
      <c r="L570">
        <f>IF($D$20=0,IFERROR(L569,MAX($D$16,POWER((ABS(K570)^2)/($I$5*MAX(F570,0.1)^2),1/3))),IF(IFERROR(V569,0)=0,IFERROR(L569,MAX($D$16,POWER((ABS(K570)^2)/($I$5*MAX(F570,0.1)^2),1/3))),IF(OR(IFERROR(L570,0)=0,IFERROR(S569,0)&lt;1,IFERROR(S570,0)&lt;1),MAX($D$16,POWER((ABS(K570)^2)/($I$5*MAX(F570,0.1)^2),1/3)),IF(IFERROR(U570,0)&gt;0,MAX($D$16,IFERROR(L570,0)+((IFERROR(U570,0))*$D$18*IF((IFERROR(S570,0))&lt;1,1,-1))),IF(IFERROR(U570,0)&lt;0,IF(ABS((MAX($D$16,POWER((ABS(K570)^2)/($I$5*MAX(F570,0.1)^2),1/3)))-IFERROR(L570,0))&gt;$D$19,MAX($D$16,IF((MAX($D$16,POWER((ABS(K570)^2)/($I$5*MAX(F570,0.1)^2),1/3)))&gt;IFERROR(L570,0),MIN((MAX($D$16,POWER((ABS(K570)^2)/($I$5*MAX(F570,0.1)^2),1/3))),IFERROR(L570,0)+(MIN(ABS(IFERROR(U570,0))*$D$18,ABS((MAX($D$16,POWER((ABS(K570)^2)/($I$5*MAX(F570,0.1)^2),1/3)))-IFERROR(L570,0))))),MAX((MAX($D$16,POWER((ABS(K570)^2)/($I$5*MAX(F570,0.1)^2),1/3))),IFERROR(L570,0)-(MIN(ABS(IFERROR(U570,0))*$D$18,ABS((MAX($D$16,POWER((ABS(K570)^2)/($I$5*MAX(F570,0.1)^2),1/3)))-IFERROR(L570,0))))))),MAX($D$16,POWER((ABS(K570)^2)/($I$5*MAX(F570,0.1)^2),1/3))),MAX($D$16,IFERROR(L570,0)))))))</f>
        <v/>
      </c>
      <c r="M570">
        <f>((F570)+(G570)*(L570))*(L570)</f>
        <v/>
      </c>
      <c r="N570">
        <f>(((F570)+(G570)*(L570))*(L570))/MAX((F570)+2*(L570)*SQRT(1+(G570)^2),1E-6)</f>
        <v/>
      </c>
      <c r="O570">
        <f>ABS(K570)/MAX(((F570)+(G570)*(L570))*(L570),1E-6)</f>
        <v/>
      </c>
      <c r="P570">
        <f>E570+L570</f>
        <v/>
      </c>
      <c r="Q570">
        <f>P570+((ABS(K570)/MAX(((F570)+(G570)*(L570))*(L570),1E-6))^2)/(2*$I$5)</f>
        <v/>
      </c>
      <c r="R570">
        <f>((ABS(K570)*$D$6)/(MAX(((F570)+(G570)*(L570))*(L570),1E-6)*MAX(((((F570)+(G570)*(L570))*(L570))/MAX((F570)+2*(L570)*SQRT(1+(G570)^2),1E-6))^(2/3),1E-6)))^2</f>
        <v/>
      </c>
      <c r="S570">
        <f>ABS(ABS(K570)/MAX(((F570)+(G570)*(L570))*(L570),1E-6))/SQRT($I$5*MAX((((F570)+(G570)*(L570))*(L570))/MAX((F570)+2*(G570)*(L570),1E-6),1E-6))</f>
        <v/>
      </c>
      <c r="T570">
        <f>((F570)*(L570)^2)/2+(G570)*(L570)^3/3+(ABS(K570)^2)/($I$5*MAX(((F570)+(G570)*(L570))*(L570),1E-6))</f>
        <v/>
      </c>
      <c r="U570">
        <f>IF($D$20=0,0,IFERROR(Q569-(((R569+R570)/2)*J570)-(IF(O569&gt;O570,$D$8*((O569^2-O570^2)/(2*$I$5)),$D$9*((O570^2-O569^2)/(2*$I$5)))+($D$10*(ABS(I570)/90)*(MAX(O569^2,O570^2)/(2*$I$5))))-Q570,0))</f>
        <v/>
      </c>
      <c r="V570">
        <f>IF($D$20=0,1,IFERROR(IF(ROUND(S570,3)=1,1,IF(AND(ABS(U570)&lt;$D$19,S570&gt;1),1,0)),0))</f>
        <v/>
      </c>
      <c r="W570">
        <f>IF($D$20=0,IFERROR(W571,MAX($D$16,POWER((ABS(K570)^2)/($I$5*MAX(F570,0.1)^2),1/3))),IF(IFERROR(AG571,0)=0,IFERROR(W571,MAX($D$16,POWER((ABS(K570)^2)/($I$5*MAX(F570,0.1)^2),1/3))),IF(OR(IFERROR(W570,0)=0,IFERROR(AD571,0)&gt;1),MAX($D$16,POWER((ABS(K570)^2)/($I$5*MAX(F570,0.1)^2),1/3)),IF(IFERROR(AF570,0)&gt;0,MAX($D$16,IFERROR(W570,0)+((IFERROR(AF570,0))*$D$18*IF((IFERROR(AD570,0))&lt;1,1,-1))),IF(IFERROR(AF570,0)&lt;0,IF(ABS((MAX($D$16,POWER((ABS(K570)^2)/($I$5*MAX(F570,0.1)^2),1/3)))-IFERROR(W570,0))&gt;$D$19,MAX($D$16,IF((MAX($D$16,POWER((ABS(K570)^2)/($I$5*MAX(F570,0.1)^2),1/3)))&gt;IFERROR(W570,0),MIN((MAX($D$16,POWER((ABS(K570)^2)/($I$5*MAX(F570,0.1)^2),1/3))),IFERROR(W570,0)+(MIN(ABS(IFERROR(AF570,0))*$D$18,ABS((MAX($D$16,POWER((ABS(K570)^2)/($I$5*MAX(F570,0.1)^2),1/3)))-IFERROR(W570,0))))),MAX((MAX($D$16,POWER((ABS(K570)^2)/($I$5*MAX(F570,0.1)^2),1/3))),IFERROR(W570,0)-(MIN(ABS(IFERROR(AF570,0))*$D$18,ABS((MAX($D$16,POWER((ABS(K570)^2)/($I$5*MAX(F570,0.1)^2),1/3)))-IFERROR(W570,0))))))),MAX($D$16,POWER((ABS(K570)^2)/($I$5*MAX(F570,0.1)^2),1/3))),MAX($D$16,IFERROR(W570,0)))))))</f>
        <v/>
      </c>
      <c r="X570">
        <f>((F570)+(G570)*(W570))*(W570)</f>
        <v/>
      </c>
      <c r="Y570">
        <f>(((F570)+(G570)*(W570))*(W570))/MAX((F570)+2*(W570)*SQRT(1+(G570)^2),1E-6)</f>
        <v/>
      </c>
      <c r="Z570">
        <f>ABS(K570)/MAX(((F570)+(G570)*(W570))*(W570),1E-6)</f>
        <v/>
      </c>
      <c r="AA570">
        <f>E570+W570</f>
        <v/>
      </c>
      <c r="AB570">
        <f>AA570+((ABS(K570)/MAX(((F570)+(G570)*(W570))*(W570),1E-6))^2)/(2*$I$5)</f>
        <v/>
      </c>
      <c r="AC570">
        <f>((ABS(K570)*$D$6)/(MAX(((F570)+(G570)*(W570))*(W570),1E-6)*MAX(((((F570)+(G570)*(W570))*(W570))/MAX((F570)+2*(W570)*SQRT(1+(G570)^2),1E-6))^(2/3),1E-6)))^2</f>
        <v/>
      </c>
      <c r="AD570">
        <f>ABS(ABS(K570)/MAX(((F570)+(G570)*(W570))*(W570),1E-6))/SQRT($I$5*MAX((((F570)+(G570)*(W570))*(W570))/MAX((F570)+2*(G570)*(W570),1E-6),1E-6))</f>
        <v/>
      </c>
      <c r="AE570">
        <f>((F570)*(W570)^2)/2+(G570)*(W570)^3/3+(ABS(K570)^2)/($I$5*MAX(((F570)+(G570)*(W570))*(W570),1E-6))</f>
        <v/>
      </c>
      <c r="AF570">
        <f>IF($D$20=0,0,IFERROR(AB571+(((AC570+AC571)/2)*J571)+(IF(Z570&gt;Z571,$D$8*((Z570^2-Z571^2)/(2*$I$5)),$D$9*((Z571^2-Z570^2)/(2*$I$5)))+($D$10*(ABS(I571)/90)*(MAX(Z570^2,Z571^2)/(2*$I$5))))-AB570,0))</f>
        <v/>
      </c>
      <c r="AG570">
        <f>IF($D$20=0,1,IFERROR(IF(ROUND(AD570,3)=1,1,IF(AND(ABS(AF570)&lt;$D$19,AD570&lt;1),1,0)),0))</f>
        <v/>
      </c>
      <c r="AH570">
        <f>IFERROR(IF(V32="Supercritical",MAX($D$16,IFERROR(L570,MAX($D$16,POWER((ABS(K570)^2)/($I$5*MAX(F570,0.1)^2),1/3)))),IF(V32="Subcritical",MAX($D$16,IFERROR(W570,MAX($D$16,POWER((ABS(K570)^2)/($I$5*MAX(F570,0.1)^2),1/3)))),IF(AND(IFERROR(V570,0)=1,IFERROR(AG570,0)=1),IF(IFERROR(T570,-1E99)&gt;=IFERROR(AE570,-1E99),MAX($D$16,IFERROR(L570,MAX($D$16,POWER((ABS(K570)^2)/($I$5*MAX(F570,0.1)^2),1/3)))),MAX($D$16,IFERROR(W570,MAX($D$16,POWER((ABS(K570)^2)/($I$5*MAX(F570,0.1)^2),1/3))))),IF(IFERROR(V570,0)=1,MAX($D$16,IFERROR(L570,MAX($D$16,POWER((ABS(K570)^2)/($I$5*MAX(F570,0.1)^2),1/3)))),IF(IFERROR(AG570,0)=1,MAX($D$16,IFERROR(W570,MAX($D$16,POWER((ABS(K570)^2)/($I$5*MAX(F570,0.1)^2),1/3)))),MAX($D$16,POWER((ABS(K570)^2)/($I$5*MAX(F570,0.1)^2),1/3))))))),MAX($D$16,POWER((ABS(K570)^2)/($I$5*MAX(F570,0.1)^2),1/3)))</f>
        <v/>
      </c>
      <c r="AI570">
        <f>E570+AH570</f>
        <v/>
      </c>
      <c r="AJ570">
        <f>AI570+((ABS(K570)/MAX(((F570)+(G570)*(AH570))*(AH570),1E-6))^2)/(2*$I$5)</f>
        <v/>
      </c>
      <c r="AM570" t="n">
        <v>0</v>
      </c>
      <c r="AN570" t="n">
        <v>0</v>
      </c>
      <c r="AO570">
        <f>AM570+AN570</f>
        <v/>
      </c>
      <c r="AP570">
        <f>AP569+AO570</f>
        <v/>
      </c>
      <c r="AQ570">
        <f>ABS(ABS(K570)/MAX(((F570)+(G570)*(AH570))*(AH570),1E-6))/SQRT($I$5*MAX((((F570)+(G570)*(AH570))*(AH570))/MAX((F570)+2*(G570)*(AH570),1E-6),1E-6))</f>
        <v/>
      </c>
      <c r="AR570">
        <f>IF(AQ570&lt;1,"Subcritical","Supercritical")</f>
        <v/>
      </c>
      <c r="AS570">
        <f>((ABS(K570)*$D$6)/(MAX(((F570)+(G570)*(AH570))*(AH570),1E-6)*MAX(((((F570)+(G570)*(AH570))*(AH570))/MAX((F570)+2*(AH570)*SQRT(1+(G570)^2),1E-6))^(2/3),1E-6)))^2</f>
        <v/>
      </c>
    </row>
    <row r="571">
      <c r="A571" t="n">
        <v>422</v>
      </c>
      <c r="B571" t="n">
        <v>420.895</v>
      </c>
      <c r="C571" t="n">
        <v>616241.835</v>
      </c>
      <c r="D571" t="n">
        <v>3097546.286</v>
      </c>
      <c r="E571" t="n">
        <v>632.3515</v>
      </c>
      <c r="F571" t="n">
        <v>5.2</v>
      </c>
      <c r="G571" t="n">
        <v>0</v>
      </c>
      <c r="H571" t="inlineStr">
        <is>
          <t>Normal</t>
        </is>
      </c>
      <c r="I571" t="n">
        <v>0.078</v>
      </c>
      <c r="J571">
        <f>B571-B570</f>
        <v/>
      </c>
      <c r="K571">
        <f>MAX(0,K570-AO570)</f>
        <v/>
      </c>
      <c r="L571">
        <f>IF($D$20=0,IFERROR(L570,MAX($D$16,POWER((ABS(K571)^2)/($I$5*MAX(F571,0.1)^2),1/3))),IF(IFERROR(V570,0)=0,IFERROR(L570,MAX($D$16,POWER((ABS(K571)^2)/($I$5*MAX(F571,0.1)^2),1/3))),IF(OR(IFERROR(L571,0)=0,IFERROR(S570,0)&lt;1,IFERROR(S571,0)&lt;1),MAX($D$16,POWER((ABS(K571)^2)/($I$5*MAX(F571,0.1)^2),1/3)),IF(IFERROR(U571,0)&gt;0,MAX($D$16,IFERROR(L571,0)+((IFERROR(U571,0))*$D$18*IF((IFERROR(S571,0))&lt;1,1,-1))),IF(IFERROR(U571,0)&lt;0,IF(ABS((MAX($D$16,POWER((ABS(K571)^2)/($I$5*MAX(F571,0.1)^2),1/3)))-IFERROR(L571,0))&gt;$D$19,MAX($D$16,IF((MAX($D$16,POWER((ABS(K571)^2)/($I$5*MAX(F571,0.1)^2),1/3)))&gt;IFERROR(L571,0),MIN((MAX($D$16,POWER((ABS(K571)^2)/($I$5*MAX(F571,0.1)^2),1/3))),IFERROR(L571,0)+(MIN(ABS(IFERROR(U571,0))*$D$18,ABS((MAX($D$16,POWER((ABS(K571)^2)/($I$5*MAX(F571,0.1)^2),1/3)))-IFERROR(L571,0))))),MAX((MAX($D$16,POWER((ABS(K571)^2)/($I$5*MAX(F571,0.1)^2),1/3))),IFERROR(L571,0)-(MIN(ABS(IFERROR(U571,0))*$D$18,ABS((MAX($D$16,POWER((ABS(K571)^2)/($I$5*MAX(F571,0.1)^2),1/3)))-IFERROR(L571,0))))))),MAX($D$16,POWER((ABS(K571)^2)/($I$5*MAX(F571,0.1)^2),1/3))),MAX($D$16,IFERROR(L571,0)))))))</f>
        <v/>
      </c>
      <c r="M571">
        <f>((F571)+(G571)*(L571))*(L571)</f>
        <v/>
      </c>
      <c r="N571">
        <f>(((F571)+(G571)*(L571))*(L571))/MAX((F571)+2*(L571)*SQRT(1+(G571)^2),1E-6)</f>
        <v/>
      </c>
      <c r="O571">
        <f>ABS(K571)/MAX(((F571)+(G571)*(L571))*(L571),1E-6)</f>
        <v/>
      </c>
      <c r="P571">
        <f>E571+L571</f>
        <v/>
      </c>
      <c r="Q571">
        <f>P571+((ABS(K571)/MAX(((F571)+(G571)*(L571))*(L571),1E-6))^2)/(2*$I$5)</f>
        <v/>
      </c>
      <c r="R571">
        <f>((ABS(K571)*$D$6)/(MAX(((F571)+(G571)*(L571))*(L571),1E-6)*MAX(((((F571)+(G571)*(L571))*(L571))/MAX((F571)+2*(L571)*SQRT(1+(G571)^2),1E-6))^(2/3),1E-6)))^2</f>
        <v/>
      </c>
      <c r="S571">
        <f>ABS(ABS(K571)/MAX(((F571)+(G571)*(L571))*(L571),1E-6))/SQRT($I$5*MAX((((F571)+(G571)*(L571))*(L571))/MAX((F571)+2*(G571)*(L571),1E-6),1E-6))</f>
        <v/>
      </c>
      <c r="T571">
        <f>((F571)*(L571)^2)/2+(G571)*(L571)^3/3+(ABS(K571)^2)/($I$5*MAX(((F571)+(G571)*(L571))*(L571),1E-6))</f>
        <v/>
      </c>
      <c r="U571">
        <f>IF($D$20=0,0,IFERROR(Q570-(((R570+R571)/2)*J571)-(IF(O570&gt;O571,$D$8*((O570^2-O571^2)/(2*$I$5)),$D$9*((O571^2-O570^2)/(2*$I$5)))+($D$10*(ABS(I571)/90)*(MAX(O570^2,O571^2)/(2*$I$5))))-Q571,0))</f>
        <v/>
      </c>
      <c r="V571">
        <f>IF($D$20=0,1,IFERROR(IF(ROUND(S571,3)=1,1,IF(AND(ABS(U571)&lt;$D$19,S571&gt;1),1,0)),0))</f>
        <v/>
      </c>
      <c r="W571">
        <f>IF($D$20=0,IFERROR(W572,MAX($D$16,POWER((ABS(K571)^2)/($I$5*MAX(F571,0.1)^2),1/3))),IF(IFERROR(AG572,0)=0,IFERROR(W572,MAX($D$16,POWER((ABS(K571)^2)/($I$5*MAX(F571,0.1)^2),1/3))),IF(OR(IFERROR(W571,0)=0,IFERROR(AD572,0)&gt;1),MAX($D$16,POWER((ABS(K571)^2)/($I$5*MAX(F571,0.1)^2),1/3)),IF(IFERROR(AF571,0)&gt;0,MAX($D$16,IFERROR(W571,0)+((IFERROR(AF571,0))*$D$18*IF((IFERROR(AD571,0))&lt;1,1,-1))),IF(IFERROR(AF571,0)&lt;0,IF(ABS((MAX($D$16,POWER((ABS(K571)^2)/($I$5*MAX(F571,0.1)^2),1/3)))-IFERROR(W571,0))&gt;$D$19,MAX($D$16,IF((MAX($D$16,POWER((ABS(K571)^2)/($I$5*MAX(F571,0.1)^2),1/3)))&gt;IFERROR(W571,0),MIN((MAX($D$16,POWER((ABS(K571)^2)/($I$5*MAX(F571,0.1)^2),1/3))),IFERROR(W571,0)+(MIN(ABS(IFERROR(AF571,0))*$D$18,ABS((MAX($D$16,POWER((ABS(K571)^2)/($I$5*MAX(F571,0.1)^2),1/3)))-IFERROR(W571,0))))),MAX((MAX($D$16,POWER((ABS(K571)^2)/($I$5*MAX(F571,0.1)^2),1/3))),IFERROR(W571,0)-(MIN(ABS(IFERROR(AF571,0))*$D$18,ABS((MAX($D$16,POWER((ABS(K571)^2)/($I$5*MAX(F571,0.1)^2),1/3)))-IFERROR(W571,0))))))),MAX($D$16,POWER((ABS(K571)^2)/($I$5*MAX(F571,0.1)^2),1/3))),MAX($D$16,IFERROR(W571,0)))))))</f>
        <v/>
      </c>
      <c r="X571">
        <f>((F571)+(G571)*(W571))*(W571)</f>
        <v/>
      </c>
      <c r="Y571">
        <f>(((F571)+(G571)*(W571))*(W571))/MAX((F571)+2*(W571)*SQRT(1+(G571)^2),1E-6)</f>
        <v/>
      </c>
      <c r="Z571">
        <f>ABS(K571)/MAX(((F571)+(G571)*(W571))*(W571),1E-6)</f>
        <v/>
      </c>
      <c r="AA571">
        <f>E571+W571</f>
        <v/>
      </c>
      <c r="AB571">
        <f>AA571+((ABS(K571)/MAX(((F571)+(G571)*(W571))*(W571),1E-6))^2)/(2*$I$5)</f>
        <v/>
      </c>
      <c r="AC571">
        <f>((ABS(K571)*$D$6)/(MAX(((F571)+(G571)*(W571))*(W571),1E-6)*MAX(((((F571)+(G571)*(W571))*(W571))/MAX((F571)+2*(W571)*SQRT(1+(G571)^2),1E-6))^(2/3),1E-6)))^2</f>
        <v/>
      </c>
      <c r="AD571">
        <f>ABS(ABS(K571)/MAX(((F571)+(G571)*(W571))*(W571),1E-6))/SQRT($I$5*MAX((((F571)+(G571)*(W571))*(W571))/MAX((F571)+2*(G571)*(W571),1E-6),1E-6))</f>
        <v/>
      </c>
      <c r="AE571">
        <f>((F571)*(W571)^2)/2+(G571)*(W571)^3/3+(ABS(K571)^2)/($I$5*MAX(((F571)+(G571)*(W571))*(W571),1E-6))</f>
        <v/>
      </c>
      <c r="AF571">
        <f>IF($D$20=0,0,IFERROR(AB572+(((AC571+AC572)/2)*J572)+(IF(Z571&gt;Z572,$D$8*((Z571^2-Z572^2)/(2*$I$5)),$D$9*((Z572^2-Z571^2)/(2*$I$5)))+($D$10*(ABS(I572)/90)*(MAX(Z571^2,Z572^2)/(2*$I$5))))-AB571,0))</f>
        <v/>
      </c>
      <c r="AG571">
        <f>IF($D$20=0,1,IFERROR(IF(ROUND(AD571,3)=1,1,IF(AND(ABS(AF571)&lt;$D$19,AD571&lt;1),1,0)),0))</f>
        <v/>
      </c>
      <c r="AH571">
        <f>IFERROR(IF(V32="Supercritical",MAX($D$16,IFERROR(L571,MAX($D$16,POWER((ABS(K571)^2)/($I$5*MAX(F571,0.1)^2),1/3)))),IF(V32="Subcritical",MAX($D$16,IFERROR(W571,MAX($D$16,POWER((ABS(K571)^2)/($I$5*MAX(F571,0.1)^2),1/3)))),IF(AND(IFERROR(V571,0)=1,IFERROR(AG571,0)=1),IF(IFERROR(T571,-1E99)&gt;=IFERROR(AE571,-1E99),MAX($D$16,IFERROR(L571,MAX($D$16,POWER((ABS(K571)^2)/($I$5*MAX(F571,0.1)^2),1/3)))),MAX($D$16,IFERROR(W571,MAX($D$16,POWER((ABS(K571)^2)/($I$5*MAX(F571,0.1)^2),1/3))))),IF(IFERROR(V571,0)=1,MAX($D$16,IFERROR(L571,MAX($D$16,POWER((ABS(K571)^2)/($I$5*MAX(F571,0.1)^2),1/3)))),IF(IFERROR(AG571,0)=1,MAX($D$16,IFERROR(W571,MAX($D$16,POWER((ABS(K571)^2)/($I$5*MAX(F571,0.1)^2),1/3)))),MAX($D$16,POWER((ABS(K571)^2)/($I$5*MAX(F571,0.1)^2),1/3))))))),MAX($D$16,POWER((ABS(K571)^2)/($I$5*MAX(F571,0.1)^2),1/3)))</f>
        <v/>
      </c>
      <c r="AI571">
        <f>E571+AH571</f>
        <v/>
      </c>
      <c r="AJ571">
        <f>AI571+((ABS(K571)/MAX(((F571)+(G571)*(AH571))*(AH571),1E-6))^2)/(2*$I$5)</f>
        <v/>
      </c>
      <c r="AM571" t="n">
        <v>0</v>
      </c>
      <c r="AN571" t="n">
        <v>0</v>
      </c>
      <c r="AO571">
        <f>AM571+AN571</f>
        <v/>
      </c>
      <c r="AP571">
        <f>AP570+AO571</f>
        <v/>
      </c>
      <c r="AQ571">
        <f>ABS(ABS(K571)/MAX(((F571)+(G571)*(AH571))*(AH571),1E-6))/SQRT($I$5*MAX((((F571)+(G571)*(AH571))*(AH571))/MAX((F571)+2*(G571)*(AH571),1E-6),1E-6))</f>
        <v/>
      </c>
      <c r="AR571">
        <f>IF(AQ571&lt;1,"Subcritical","Supercritical")</f>
        <v/>
      </c>
      <c r="AS571">
        <f>((ABS(K571)*$D$6)/(MAX(((F571)+(G571)*(AH571))*(AH571),1E-6)*MAX(((((F571)+(G571)*(AH571))*(AH571))/MAX((F571)+2*(AH571)*SQRT(1+(G571)^2),1E-6))^(2/3),1E-6)))^2</f>
        <v/>
      </c>
    </row>
    <row r="572">
      <c r="A572" t="n">
        <v>423</v>
      </c>
      <c r="B572" t="n">
        <v>421.896</v>
      </c>
      <c r="C572" t="n">
        <v>616241.361</v>
      </c>
      <c r="D572" t="n">
        <v>3097545.405</v>
      </c>
      <c r="E572" t="n">
        <v>632.351</v>
      </c>
      <c r="F572" t="n">
        <v>5.2</v>
      </c>
      <c r="G572" t="n">
        <v>0</v>
      </c>
      <c r="H572" t="inlineStr">
        <is>
          <t>Normal</t>
        </is>
      </c>
      <c r="I572" t="n">
        <v>0.027</v>
      </c>
      <c r="J572">
        <f>B572-B571</f>
        <v/>
      </c>
      <c r="K572">
        <f>MAX(0,K571-AO571)</f>
        <v/>
      </c>
      <c r="L572">
        <f>IF($D$20=0,IFERROR(L571,MAX($D$16,POWER((ABS(K572)^2)/($I$5*MAX(F572,0.1)^2),1/3))),IF(IFERROR(V571,0)=0,IFERROR(L571,MAX($D$16,POWER((ABS(K572)^2)/($I$5*MAX(F572,0.1)^2),1/3))),IF(OR(IFERROR(L572,0)=0,IFERROR(S571,0)&lt;1,IFERROR(S572,0)&lt;1),MAX($D$16,POWER((ABS(K572)^2)/($I$5*MAX(F572,0.1)^2),1/3)),IF(IFERROR(U572,0)&gt;0,MAX($D$16,IFERROR(L572,0)+((IFERROR(U572,0))*$D$18*IF((IFERROR(S572,0))&lt;1,1,-1))),IF(IFERROR(U572,0)&lt;0,IF(ABS((MAX($D$16,POWER((ABS(K572)^2)/($I$5*MAX(F572,0.1)^2),1/3)))-IFERROR(L572,0))&gt;$D$19,MAX($D$16,IF((MAX($D$16,POWER((ABS(K572)^2)/($I$5*MAX(F572,0.1)^2),1/3)))&gt;IFERROR(L572,0),MIN((MAX($D$16,POWER((ABS(K572)^2)/($I$5*MAX(F572,0.1)^2),1/3))),IFERROR(L572,0)+(MIN(ABS(IFERROR(U572,0))*$D$18,ABS((MAX($D$16,POWER((ABS(K572)^2)/($I$5*MAX(F572,0.1)^2),1/3)))-IFERROR(L572,0))))),MAX((MAX($D$16,POWER((ABS(K572)^2)/($I$5*MAX(F572,0.1)^2),1/3))),IFERROR(L572,0)-(MIN(ABS(IFERROR(U572,0))*$D$18,ABS((MAX($D$16,POWER((ABS(K572)^2)/($I$5*MAX(F572,0.1)^2),1/3)))-IFERROR(L572,0))))))),MAX($D$16,POWER((ABS(K572)^2)/($I$5*MAX(F572,0.1)^2),1/3))),MAX($D$16,IFERROR(L572,0)))))))</f>
        <v/>
      </c>
      <c r="M572">
        <f>((F572)+(G572)*(L572))*(L572)</f>
        <v/>
      </c>
      <c r="N572">
        <f>(((F572)+(G572)*(L572))*(L572))/MAX((F572)+2*(L572)*SQRT(1+(G572)^2),1E-6)</f>
        <v/>
      </c>
      <c r="O572">
        <f>ABS(K572)/MAX(((F572)+(G572)*(L572))*(L572),1E-6)</f>
        <v/>
      </c>
      <c r="P572">
        <f>E572+L572</f>
        <v/>
      </c>
      <c r="Q572">
        <f>P572+((ABS(K572)/MAX(((F572)+(G572)*(L572))*(L572),1E-6))^2)/(2*$I$5)</f>
        <v/>
      </c>
      <c r="R572">
        <f>((ABS(K572)*$D$6)/(MAX(((F572)+(G572)*(L572))*(L572),1E-6)*MAX(((((F572)+(G572)*(L572))*(L572))/MAX((F572)+2*(L572)*SQRT(1+(G572)^2),1E-6))^(2/3),1E-6)))^2</f>
        <v/>
      </c>
      <c r="S572">
        <f>ABS(ABS(K572)/MAX(((F572)+(G572)*(L572))*(L572),1E-6))/SQRT($I$5*MAX((((F572)+(G572)*(L572))*(L572))/MAX((F572)+2*(G572)*(L572),1E-6),1E-6))</f>
        <v/>
      </c>
      <c r="T572">
        <f>((F572)*(L572)^2)/2+(G572)*(L572)^3/3+(ABS(K572)^2)/($I$5*MAX(((F572)+(G572)*(L572))*(L572),1E-6))</f>
        <v/>
      </c>
      <c r="U572">
        <f>IF($D$20=0,0,IFERROR(Q571-(((R571+R572)/2)*J572)-(IF(O571&gt;O572,$D$8*((O571^2-O572^2)/(2*$I$5)),$D$9*((O572^2-O571^2)/(2*$I$5)))+($D$10*(ABS(I572)/90)*(MAX(O571^2,O572^2)/(2*$I$5))))-Q572,0))</f>
        <v/>
      </c>
      <c r="V572">
        <f>IF($D$20=0,1,IFERROR(IF(ROUND(S572,3)=1,1,IF(AND(ABS(U572)&lt;$D$19,S572&gt;1),1,0)),0))</f>
        <v/>
      </c>
      <c r="W572">
        <f>IF($D$20=0,IFERROR(W573,MAX($D$16,POWER((ABS(K572)^2)/($I$5*MAX(F572,0.1)^2),1/3))),IF(IFERROR(AG573,0)=0,IFERROR(W573,MAX($D$16,POWER((ABS(K572)^2)/($I$5*MAX(F572,0.1)^2),1/3))),IF(OR(IFERROR(W572,0)=0,IFERROR(AD573,0)&gt;1),MAX($D$16,POWER((ABS(K572)^2)/($I$5*MAX(F572,0.1)^2),1/3)),IF(IFERROR(AF572,0)&gt;0,MAX($D$16,IFERROR(W572,0)+((IFERROR(AF572,0))*$D$18*IF((IFERROR(AD572,0))&lt;1,1,-1))),IF(IFERROR(AF572,0)&lt;0,IF(ABS((MAX($D$16,POWER((ABS(K572)^2)/($I$5*MAX(F572,0.1)^2),1/3)))-IFERROR(W572,0))&gt;$D$19,MAX($D$16,IF((MAX($D$16,POWER((ABS(K572)^2)/($I$5*MAX(F572,0.1)^2),1/3)))&gt;IFERROR(W572,0),MIN((MAX($D$16,POWER((ABS(K572)^2)/($I$5*MAX(F572,0.1)^2),1/3))),IFERROR(W572,0)+(MIN(ABS(IFERROR(AF572,0))*$D$18,ABS((MAX($D$16,POWER((ABS(K572)^2)/($I$5*MAX(F572,0.1)^2),1/3)))-IFERROR(W572,0))))),MAX((MAX($D$16,POWER((ABS(K572)^2)/($I$5*MAX(F572,0.1)^2),1/3))),IFERROR(W572,0)-(MIN(ABS(IFERROR(AF572,0))*$D$18,ABS((MAX($D$16,POWER((ABS(K572)^2)/($I$5*MAX(F572,0.1)^2),1/3)))-IFERROR(W572,0))))))),MAX($D$16,POWER((ABS(K572)^2)/($I$5*MAX(F572,0.1)^2),1/3))),MAX($D$16,IFERROR(W572,0)))))))</f>
        <v/>
      </c>
      <c r="X572">
        <f>((F572)+(G572)*(W572))*(W572)</f>
        <v/>
      </c>
      <c r="Y572">
        <f>(((F572)+(G572)*(W572))*(W572))/MAX((F572)+2*(W572)*SQRT(1+(G572)^2),1E-6)</f>
        <v/>
      </c>
      <c r="Z572">
        <f>ABS(K572)/MAX(((F572)+(G572)*(W572))*(W572),1E-6)</f>
        <v/>
      </c>
      <c r="AA572">
        <f>E572+W572</f>
        <v/>
      </c>
      <c r="AB572">
        <f>AA572+((ABS(K572)/MAX(((F572)+(G572)*(W572))*(W572),1E-6))^2)/(2*$I$5)</f>
        <v/>
      </c>
      <c r="AC572">
        <f>((ABS(K572)*$D$6)/(MAX(((F572)+(G572)*(W572))*(W572),1E-6)*MAX(((((F572)+(G572)*(W572))*(W572))/MAX((F572)+2*(W572)*SQRT(1+(G572)^2),1E-6))^(2/3),1E-6)))^2</f>
        <v/>
      </c>
      <c r="AD572">
        <f>ABS(ABS(K572)/MAX(((F572)+(G572)*(W572))*(W572),1E-6))/SQRT($I$5*MAX((((F572)+(G572)*(W572))*(W572))/MAX((F572)+2*(G572)*(W572),1E-6),1E-6))</f>
        <v/>
      </c>
      <c r="AE572">
        <f>((F572)*(W572)^2)/2+(G572)*(W572)^3/3+(ABS(K572)^2)/($I$5*MAX(((F572)+(G572)*(W572))*(W572),1E-6))</f>
        <v/>
      </c>
      <c r="AF572">
        <f>IF($D$20=0,0,IFERROR(AB573+(((AC572+AC573)/2)*J573)+(IF(Z572&gt;Z573,$D$8*((Z572^2-Z573^2)/(2*$I$5)),$D$9*((Z573^2-Z572^2)/(2*$I$5)))+($D$10*(ABS(I573)/90)*(MAX(Z572^2,Z573^2)/(2*$I$5))))-AB572,0))</f>
        <v/>
      </c>
      <c r="AG572">
        <f>IF($D$20=0,1,IFERROR(IF(ROUND(AD572,3)=1,1,IF(AND(ABS(AF572)&lt;$D$19,AD572&lt;1),1,0)),0))</f>
        <v/>
      </c>
      <c r="AH572">
        <f>IFERROR(IF(V32="Supercritical",MAX($D$16,IFERROR(L572,MAX($D$16,POWER((ABS(K572)^2)/($I$5*MAX(F572,0.1)^2),1/3)))),IF(V32="Subcritical",MAX($D$16,IFERROR(W572,MAX($D$16,POWER((ABS(K572)^2)/($I$5*MAX(F572,0.1)^2),1/3)))),IF(AND(IFERROR(V572,0)=1,IFERROR(AG572,0)=1),IF(IFERROR(T572,-1E99)&gt;=IFERROR(AE572,-1E99),MAX($D$16,IFERROR(L572,MAX($D$16,POWER((ABS(K572)^2)/($I$5*MAX(F572,0.1)^2),1/3)))),MAX($D$16,IFERROR(W572,MAX($D$16,POWER((ABS(K572)^2)/($I$5*MAX(F572,0.1)^2),1/3))))),IF(IFERROR(V572,0)=1,MAX($D$16,IFERROR(L572,MAX($D$16,POWER((ABS(K572)^2)/($I$5*MAX(F572,0.1)^2),1/3)))),IF(IFERROR(AG572,0)=1,MAX($D$16,IFERROR(W572,MAX($D$16,POWER((ABS(K572)^2)/($I$5*MAX(F572,0.1)^2),1/3)))),MAX($D$16,POWER((ABS(K572)^2)/($I$5*MAX(F572,0.1)^2),1/3))))))),MAX($D$16,POWER((ABS(K572)^2)/($I$5*MAX(F572,0.1)^2),1/3)))</f>
        <v/>
      </c>
      <c r="AI572">
        <f>E572+AH572</f>
        <v/>
      </c>
      <c r="AJ572">
        <f>AI572+((ABS(K572)/MAX(((F572)+(G572)*(AH572))*(AH572),1E-6))^2)/(2*$I$5)</f>
        <v/>
      </c>
      <c r="AM572" t="n">
        <v>0</v>
      </c>
      <c r="AN572" t="n">
        <v>0</v>
      </c>
      <c r="AO572">
        <f>AM572+AN572</f>
        <v/>
      </c>
      <c r="AP572">
        <f>AP571+AO572</f>
        <v/>
      </c>
      <c r="AQ572">
        <f>ABS(ABS(K572)/MAX(((F572)+(G572)*(AH572))*(AH572),1E-6))/SQRT($I$5*MAX((((F572)+(G572)*(AH572))*(AH572))/MAX((F572)+2*(G572)*(AH572),1E-6),1E-6))</f>
        <v/>
      </c>
      <c r="AR572">
        <f>IF(AQ572&lt;1,"Subcritical","Supercritical")</f>
        <v/>
      </c>
      <c r="AS572">
        <f>((ABS(K572)*$D$6)/(MAX(((F572)+(G572)*(AH572))*(AH572),1E-6)*MAX(((((F572)+(G572)*(AH572))*(AH572))/MAX((F572)+2*(AH572)*SQRT(1+(G572)^2),1E-6))^(2/3),1E-6)))^2</f>
        <v/>
      </c>
    </row>
    <row r="573">
      <c r="A573" t="n">
        <v>424</v>
      </c>
      <c r="B573" t="n">
        <v>422.895</v>
      </c>
      <c r="C573" t="n">
        <v>616240.887</v>
      </c>
      <c r="D573" t="n">
        <v>3097544.525</v>
      </c>
      <c r="E573" t="n">
        <v>632.3505</v>
      </c>
      <c r="F573" t="n">
        <v>5.2</v>
      </c>
      <c r="G573" t="n">
        <v>0</v>
      </c>
      <c r="H573" t="inlineStr">
        <is>
          <t>Normal</t>
        </is>
      </c>
      <c r="I573" t="n">
        <v>0</v>
      </c>
      <c r="J573">
        <f>B573-B572</f>
        <v/>
      </c>
      <c r="K573">
        <f>MAX(0,K572-AO572)</f>
        <v/>
      </c>
      <c r="L573">
        <f>IF($D$20=0,IFERROR(L572,MAX($D$16,POWER((ABS(K573)^2)/($I$5*MAX(F573,0.1)^2),1/3))),IF(IFERROR(V572,0)=0,IFERROR(L572,MAX($D$16,POWER((ABS(K573)^2)/($I$5*MAX(F573,0.1)^2),1/3))),IF(OR(IFERROR(L573,0)=0,IFERROR(S572,0)&lt;1,IFERROR(S573,0)&lt;1),MAX($D$16,POWER((ABS(K573)^2)/($I$5*MAX(F573,0.1)^2),1/3)),IF(IFERROR(U573,0)&gt;0,MAX($D$16,IFERROR(L573,0)+((IFERROR(U573,0))*$D$18*IF((IFERROR(S573,0))&lt;1,1,-1))),IF(IFERROR(U573,0)&lt;0,IF(ABS((MAX($D$16,POWER((ABS(K573)^2)/($I$5*MAX(F573,0.1)^2),1/3)))-IFERROR(L573,0))&gt;$D$19,MAX($D$16,IF((MAX($D$16,POWER((ABS(K573)^2)/($I$5*MAX(F573,0.1)^2),1/3)))&gt;IFERROR(L573,0),MIN((MAX($D$16,POWER((ABS(K573)^2)/($I$5*MAX(F573,0.1)^2),1/3))),IFERROR(L573,0)+(MIN(ABS(IFERROR(U573,0))*$D$18,ABS((MAX($D$16,POWER((ABS(K573)^2)/($I$5*MAX(F573,0.1)^2),1/3)))-IFERROR(L573,0))))),MAX((MAX($D$16,POWER((ABS(K573)^2)/($I$5*MAX(F573,0.1)^2),1/3))),IFERROR(L573,0)-(MIN(ABS(IFERROR(U573,0))*$D$18,ABS((MAX($D$16,POWER((ABS(K573)^2)/($I$5*MAX(F573,0.1)^2),1/3)))-IFERROR(L573,0))))))),MAX($D$16,POWER((ABS(K573)^2)/($I$5*MAX(F573,0.1)^2),1/3))),MAX($D$16,IFERROR(L573,0)))))))</f>
        <v/>
      </c>
      <c r="M573">
        <f>((F573)+(G573)*(L573))*(L573)</f>
        <v/>
      </c>
      <c r="N573">
        <f>(((F573)+(G573)*(L573))*(L573))/MAX((F573)+2*(L573)*SQRT(1+(G573)^2),1E-6)</f>
        <v/>
      </c>
      <c r="O573">
        <f>ABS(K573)/MAX(((F573)+(G573)*(L573))*(L573),1E-6)</f>
        <v/>
      </c>
      <c r="P573">
        <f>E573+L573</f>
        <v/>
      </c>
      <c r="Q573">
        <f>P573+((ABS(K573)/MAX(((F573)+(G573)*(L573))*(L573),1E-6))^2)/(2*$I$5)</f>
        <v/>
      </c>
      <c r="R573">
        <f>((ABS(K573)*$D$6)/(MAX(((F573)+(G573)*(L573))*(L573),1E-6)*MAX(((((F573)+(G573)*(L573))*(L573))/MAX((F573)+2*(L573)*SQRT(1+(G573)^2),1E-6))^(2/3),1E-6)))^2</f>
        <v/>
      </c>
      <c r="S573">
        <f>ABS(ABS(K573)/MAX(((F573)+(G573)*(L573))*(L573),1E-6))/SQRT($I$5*MAX((((F573)+(G573)*(L573))*(L573))/MAX((F573)+2*(G573)*(L573),1E-6),1E-6))</f>
        <v/>
      </c>
      <c r="T573">
        <f>((F573)*(L573)^2)/2+(G573)*(L573)^3/3+(ABS(K573)^2)/($I$5*MAX(((F573)+(G573)*(L573))*(L573),1E-6))</f>
        <v/>
      </c>
      <c r="U573">
        <f>IF($D$20=0,0,IFERROR(Q572-(((R572+R573)/2)*J573)-(IF(O572&gt;O573,$D$8*((O572^2-O573^2)/(2*$I$5)),$D$9*((O573^2-O572^2)/(2*$I$5)))+($D$10*(ABS(I573)/90)*(MAX(O572^2,O573^2)/(2*$I$5))))-Q573,0))</f>
        <v/>
      </c>
      <c r="V573">
        <f>IF($D$20=0,1,IFERROR(IF(ROUND(S573,3)=1,1,IF(AND(ABS(U573)&lt;$D$19,S573&gt;1),1,0)),0))</f>
        <v/>
      </c>
      <c r="W573">
        <f>IF($D$20=0,IFERROR(W574,MAX($D$16,POWER((ABS(K573)^2)/($I$5*MAX(F573,0.1)^2),1/3))),IF(IFERROR(AG574,0)=0,IFERROR(W574,MAX($D$16,POWER((ABS(K573)^2)/($I$5*MAX(F573,0.1)^2),1/3))),IF(OR(IFERROR(W573,0)=0,IFERROR(AD574,0)&gt;1),MAX($D$16,POWER((ABS(K573)^2)/($I$5*MAX(F573,0.1)^2),1/3)),IF(IFERROR(AF573,0)&gt;0,MAX($D$16,IFERROR(W573,0)+((IFERROR(AF573,0))*$D$18*IF((IFERROR(AD573,0))&lt;1,1,-1))),IF(IFERROR(AF573,0)&lt;0,IF(ABS((MAX($D$16,POWER((ABS(K573)^2)/($I$5*MAX(F573,0.1)^2),1/3)))-IFERROR(W573,0))&gt;$D$19,MAX($D$16,IF((MAX($D$16,POWER((ABS(K573)^2)/($I$5*MAX(F573,0.1)^2),1/3)))&gt;IFERROR(W573,0),MIN((MAX($D$16,POWER((ABS(K573)^2)/($I$5*MAX(F573,0.1)^2),1/3))),IFERROR(W573,0)+(MIN(ABS(IFERROR(AF573,0))*$D$18,ABS((MAX($D$16,POWER((ABS(K573)^2)/($I$5*MAX(F573,0.1)^2),1/3)))-IFERROR(W573,0))))),MAX((MAX($D$16,POWER((ABS(K573)^2)/($I$5*MAX(F573,0.1)^2),1/3))),IFERROR(W573,0)-(MIN(ABS(IFERROR(AF573,0))*$D$18,ABS((MAX($D$16,POWER((ABS(K573)^2)/($I$5*MAX(F573,0.1)^2),1/3)))-IFERROR(W573,0))))))),MAX($D$16,POWER((ABS(K573)^2)/($I$5*MAX(F573,0.1)^2),1/3))),MAX($D$16,IFERROR(W573,0)))))))</f>
        <v/>
      </c>
      <c r="X573">
        <f>((F573)+(G573)*(W573))*(W573)</f>
        <v/>
      </c>
      <c r="Y573">
        <f>(((F573)+(G573)*(W573))*(W573))/MAX((F573)+2*(W573)*SQRT(1+(G573)^2),1E-6)</f>
        <v/>
      </c>
      <c r="Z573">
        <f>ABS(K573)/MAX(((F573)+(G573)*(W573))*(W573),1E-6)</f>
        <v/>
      </c>
      <c r="AA573">
        <f>E573+W573</f>
        <v/>
      </c>
      <c r="AB573">
        <f>AA573+((ABS(K573)/MAX(((F573)+(G573)*(W573))*(W573),1E-6))^2)/(2*$I$5)</f>
        <v/>
      </c>
      <c r="AC573">
        <f>((ABS(K573)*$D$6)/(MAX(((F573)+(G573)*(W573))*(W573),1E-6)*MAX(((((F573)+(G573)*(W573))*(W573))/MAX((F573)+2*(W573)*SQRT(1+(G573)^2),1E-6))^(2/3),1E-6)))^2</f>
        <v/>
      </c>
      <c r="AD573">
        <f>ABS(ABS(K573)/MAX(((F573)+(G573)*(W573))*(W573),1E-6))/SQRT($I$5*MAX((((F573)+(G573)*(W573))*(W573))/MAX((F573)+2*(G573)*(W573),1E-6),1E-6))</f>
        <v/>
      </c>
      <c r="AE573">
        <f>((F573)*(W573)^2)/2+(G573)*(W573)^3/3+(ABS(K573)^2)/($I$5*MAX(((F573)+(G573)*(W573))*(W573),1E-6))</f>
        <v/>
      </c>
      <c r="AF573">
        <f>IF($D$20=0,0,IFERROR(AB574+(((AC573+AC574)/2)*J574)+(IF(Z573&gt;Z574,$D$8*((Z573^2-Z574^2)/(2*$I$5)),$D$9*((Z574^2-Z573^2)/(2*$I$5)))+($D$10*(ABS(I574)/90)*(MAX(Z573^2,Z574^2)/(2*$I$5))))-AB573,0))</f>
        <v/>
      </c>
      <c r="AG573">
        <f>IF($D$20=0,1,IFERROR(IF(ROUND(AD573,3)=1,1,IF(AND(ABS(AF573)&lt;$D$19,AD573&lt;1),1,0)),0))</f>
        <v/>
      </c>
      <c r="AH573">
        <f>IFERROR(IF(V32="Supercritical",MAX($D$16,IFERROR(L573,MAX($D$16,POWER((ABS(K573)^2)/($I$5*MAX(F573,0.1)^2),1/3)))),IF(V32="Subcritical",MAX($D$16,IFERROR(W573,MAX($D$16,POWER((ABS(K573)^2)/($I$5*MAX(F573,0.1)^2),1/3)))),IF(AND(IFERROR(V573,0)=1,IFERROR(AG573,0)=1),IF(IFERROR(T573,-1E99)&gt;=IFERROR(AE573,-1E99),MAX($D$16,IFERROR(L573,MAX($D$16,POWER((ABS(K573)^2)/($I$5*MAX(F573,0.1)^2),1/3)))),MAX($D$16,IFERROR(W573,MAX($D$16,POWER((ABS(K573)^2)/($I$5*MAX(F573,0.1)^2),1/3))))),IF(IFERROR(V573,0)=1,MAX($D$16,IFERROR(L573,MAX($D$16,POWER((ABS(K573)^2)/($I$5*MAX(F573,0.1)^2),1/3)))),IF(IFERROR(AG573,0)=1,MAX($D$16,IFERROR(W573,MAX($D$16,POWER((ABS(K573)^2)/($I$5*MAX(F573,0.1)^2),1/3)))),MAX($D$16,POWER((ABS(K573)^2)/($I$5*MAX(F573,0.1)^2),1/3))))))),MAX($D$16,POWER((ABS(K573)^2)/($I$5*MAX(F573,0.1)^2),1/3)))</f>
        <v/>
      </c>
      <c r="AI573">
        <f>E573+AH573</f>
        <v/>
      </c>
      <c r="AJ573">
        <f>AI573+((ABS(K573)/MAX(((F573)+(G573)*(AH573))*(AH573),1E-6))^2)/(2*$I$5)</f>
        <v/>
      </c>
      <c r="AM573" t="n">
        <v>0</v>
      </c>
      <c r="AN573" t="n">
        <v>0</v>
      </c>
      <c r="AO573">
        <f>AM573+AN573</f>
        <v/>
      </c>
      <c r="AP573">
        <f>AP572+AO573</f>
        <v/>
      </c>
      <c r="AQ573">
        <f>ABS(ABS(K573)/MAX(((F573)+(G573)*(AH573))*(AH573),1E-6))/SQRT($I$5*MAX((((F573)+(G573)*(AH573))*(AH573))/MAX((F573)+2*(G573)*(AH573),1E-6),1E-6))</f>
        <v/>
      </c>
      <c r="AR573">
        <f>IF(AQ573&lt;1,"Subcritical","Supercritical")</f>
        <v/>
      </c>
      <c r="AS573">
        <f>((ABS(K573)*$D$6)/(MAX(((F573)+(G573)*(AH573))*(AH573),1E-6)*MAX(((((F573)+(G573)*(AH573))*(AH573))/MAX((F573)+2*(AH573)*SQRT(1+(G573)^2),1E-6))^(2/3),1E-6)))^2</f>
        <v/>
      </c>
    </row>
    <row r="574">
      <c r="A574" t="n">
        <v>425</v>
      </c>
      <c r="B574" t="n">
        <v>423.895</v>
      </c>
      <c r="C574" t="n">
        <v>616240.4129999999</v>
      </c>
      <c r="D574" t="n">
        <v>3097543.645</v>
      </c>
      <c r="E574" t="n">
        <v>632.35</v>
      </c>
      <c r="F574" t="n">
        <v>5.2</v>
      </c>
      <c r="G574" t="n">
        <v>0</v>
      </c>
      <c r="H574" t="inlineStr">
        <is>
          <t>Normal</t>
        </is>
      </c>
      <c r="I574" t="n">
        <v>0.023</v>
      </c>
      <c r="J574">
        <f>B574-B573</f>
        <v/>
      </c>
      <c r="K574">
        <f>MAX(0,K573-AO573)</f>
        <v/>
      </c>
      <c r="L574">
        <f>IF($D$20=0,IFERROR(L573,MAX($D$16,POWER((ABS(K574)^2)/($I$5*MAX(F574,0.1)^2),1/3))),IF(IFERROR(V573,0)=0,IFERROR(L573,MAX($D$16,POWER((ABS(K574)^2)/($I$5*MAX(F574,0.1)^2),1/3))),IF(OR(IFERROR(L574,0)=0,IFERROR(S573,0)&lt;1,IFERROR(S574,0)&lt;1),MAX($D$16,POWER((ABS(K574)^2)/($I$5*MAX(F574,0.1)^2),1/3)),IF(IFERROR(U574,0)&gt;0,MAX($D$16,IFERROR(L574,0)+((IFERROR(U574,0))*$D$18*IF((IFERROR(S574,0))&lt;1,1,-1))),IF(IFERROR(U574,0)&lt;0,IF(ABS((MAX($D$16,POWER((ABS(K574)^2)/($I$5*MAX(F574,0.1)^2),1/3)))-IFERROR(L574,0))&gt;$D$19,MAX($D$16,IF((MAX($D$16,POWER((ABS(K574)^2)/($I$5*MAX(F574,0.1)^2),1/3)))&gt;IFERROR(L574,0),MIN((MAX($D$16,POWER((ABS(K574)^2)/($I$5*MAX(F574,0.1)^2),1/3))),IFERROR(L574,0)+(MIN(ABS(IFERROR(U574,0))*$D$18,ABS((MAX($D$16,POWER((ABS(K574)^2)/($I$5*MAX(F574,0.1)^2),1/3)))-IFERROR(L574,0))))),MAX((MAX($D$16,POWER((ABS(K574)^2)/($I$5*MAX(F574,0.1)^2),1/3))),IFERROR(L574,0)-(MIN(ABS(IFERROR(U574,0))*$D$18,ABS((MAX($D$16,POWER((ABS(K574)^2)/($I$5*MAX(F574,0.1)^2),1/3)))-IFERROR(L574,0))))))),MAX($D$16,POWER((ABS(K574)^2)/($I$5*MAX(F574,0.1)^2),1/3))),MAX($D$16,IFERROR(L574,0)))))))</f>
        <v/>
      </c>
      <c r="M574">
        <f>((F574)+(G574)*(L574))*(L574)</f>
        <v/>
      </c>
      <c r="N574">
        <f>(((F574)+(G574)*(L574))*(L574))/MAX((F574)+2*(L574)*SQRT(1+(G574)^2),1E-6)</f>
        <v/>
      </c>
      <c r="O574">
        <f>ABS(K574)/MAX(((F574)+(G574)*(L574))*(L574),1E-6)</f>
        <v/>
      </c>
      <c r="P574">
        <f>E574+L574</f>
        <v/>
      </c>
      <c r="Q574">
        <f>P574+((ABS(K574)/MAX(((F574)+(G574)*(L574))*(L574),1E-6))^2)/(2*$I$5)</f>
        <v/>
      </c>
      <c r="R574">
        <f>((ABS(K574)*$D$6)/(MAX(((F574)+(G574)*(L574))*(L574),1E-6)*MAX(((((F574)+(G574)*(L574))*(L574))/MAX((F574)+2*(L574)*SQRT(1+(G574)^2),1E-6))^(2/3),1E-6)))^2</f>
        <v/>
      </c>
      <c r="S574">
        <f>ABS(ABS(K574)/MAX(((F574)+(G574)*(L574))*(L574),1E-6))/SQRT($I$5*MAX((((F574)+(G574)*(L574))*(L574))/MAX((F574)+2*(G574)*(L574),1E-6),1E-6))</f>
        <v/>
      </c>
      <c r="T574">
        <f>((F574)*(L574)^2)/2+(G574)*(L574)^3/3+(ABS(K574)^2)/($I$5*MAX(((F574)+(G574)*(L574))*(L574),1E-6))</f>
        <v/>
      </c>
      <c r="U574">
        <f>IF($D$20=0,0,IFERROR(Q573-(((R573+R574)/2)*J574)-(IF(O573&gt;O574,$D$8*((O573^2-O574^2)/(2*$I$5)),$D$9*((O574^2-O573^2)/(2*$I$5)))+($D$10*(ABS(I574)/90)*(MAX(O573^2,O574^2)/(2*$I$5))))-Q574,0))</f>
        <v/>
      </c>
      <c r="V574">
        <f>IF($D$20=0,1,IFERROR(IF(ROUND(S574,3)=1,1,IF(AND(ABS(U574)&lt;$D$19,S574&gt;1),1,0)),0))</f>
        <v/>
      </c>
      <c r="W574">
        <f>IF($D$20=0,IFERROR(W575,MAX($D$16,POWER((ABS(K574)^2)/($I$5*MAX(F574,0.1)^2),1/3))),IF(IFERROR(AG575,0)=0,IFERROR(W575,MAX($D$16,POWER((ABS(K574)^2)/($I$5*MAX(F574,0.1)^2),1/3))),IF(OR(IFERROR(W574,0)=0,IFERROR(AD575,0)&gt;1),MAX($D$16,POWER((ABS(K574)^2)/($I$5*MAX(F574,0.1)^2),1/3)),IF(IFERROR(AF574,0)&gt;0,MAX($D$16,IFERROR(W574,0)+((IFERROR(AF574,0))*$D$18*IF((IFERROR(AD574,0))&lt;1,1,-1))),IF(IFERROR(AF574,0)&lt;0,IF(ABS((MAX($D$16,POWER((ABS(K574)^2)/($I$5*MAX(F574,0.1)^2),1/3)))-IFERROR(W574,0))&gt;$D$19,MAX($D$16,IF((MAX($D$16,POWER((ABS(K574)^2)/($I$5*MAX(F574,0.1)^2),1/3)))&gt;IFERROR(W574,0),MIN((MAX($D$16,POWER((ABS(K574)^2)/($I$5*MAX(F574,0.1)^2),1/3))),IFERROR(W574,0)+(MIN(ABS(IFERROR(AF574,0))*$D$18,ABS((MAX($D$16,POWER((ABS(K574)^2)/($I$5*MAX(F574,0.1)^2),1/3)))-IFERROR(W574,0))))),MAX((MAX($D$16,POWER((ABS(K574)^2)/($I$5*MAX(F574,0.1)^2),1/3))),IFERROR(W574,0)-(MIN(ABS(IFERROR(AF574,0))*$D$18,ABS((MAX($D$16,POWER((ABS(K574)^2)/($I$5*MAX(F574,0.1)^2),1/3)))-IFERROR(W574,0))))))),MAX($D$16,POWER((ABS(K574)^2)/($I$5*MAX(F574,0.1)^2),1/3))),MAX($D$16,IFERROR(W574,0)))))))</f>
        <v/>
      </c>
      <c r="X574">
        <f>((F574)+(G574)*(W574))*(W574)</f>
        <v/>
      </c>
      <c r="Y574">
        <f>(((F574)+(G574)*(W574))*(W574))/MAX((F574)+2*(W574)*SQRT(1+(G574)^2),1E-6)</f>
        <v/>
      </c>
      <c r="Z574">
        <f>ABS(K574)/MAX(((F574)+(G574)*(W574))*(W574),1E-6)</f>
        <v/>
      </c>
      <c r="AA574">
        <f>E574+W574</f>
        <v/>
      </c>
      <c r="AB574">
        <f>AA574+((ABS(K574)/MAX(((F574)+(G574)*(W574))*(W574),1E-6))^2)/(2*$I$5)</f>
        <v/>
      </c>
      <c r="AC574">
        <f>((ABS(K574)*$D$6)/(MAX(((F574)+(G574)*(W574))*(W574),1E-6)*MAX(((((F574)+(G574)*(W574))*(W574))/MAX((F574)+2*(W574)*SQRT(1+(G574)^2),1E-6))^(2/3),1E-6)))^2</f>
        <v/>
      </c>
      <c r="AD574">
        <f>ABS(ABS(K574)/MAX(((F574)+(G574)*(W574))*(W574),1E-6))/SQRT($I$5*MAX((((F574)+(G574)*(W574))*(W574))/MAX((F574)+2*(G574)*(W574),1E-6),1E-6))</f>
        <v/>
      </c>
      <c r="AE574">
        <f>((F574)*(W574)^2)/2+(G574)*(W574)^3/3+(ABS(K574)^2)/($I$5*MAX(((F574)+(G574)*(W574))*(W574),1E-6))</f>
        <v/>
      </c>
      <c r="AF574">
        <f>IF($D$20=0,0,IFERROR(AB575+(((AC574+AC575)/2)*J575)+(IF(Z574&gt;Z575,$D$8*((Z574^2-Z575^2)/(2*$I$5)),$D$9*((Z575^2-Z574^2)/(2*$I$5)))+($D$10*(ABS(I575)/90)*(MAX(Z574^2,Z575^2)/(2*$I$5))))-AB574,0))</f>
        <v/>
      </c>
      <c r="AG574">
        <f>IF($D$20=0,1,IFERROR(IF(ROUND(AD574,3)=1,1,IF(AND(ABS(AF574)&lt;$D$19,AD574&lt;1),1,0)),0))</f>
        <v/>
      </c>
      <c r="AH574">
        <f>IFERROR(IF(V32="Supercritical",MAX($D$16,IFERROR(L574,MAX($D$16,POWER((ABS(K574)^2)/($I$5*MAX(F574,0.1)^2),1/3)))),IF(V32="Subcritical",MAX($D$16,IFERROR(W574,MAX($D$16,POWER((ABS(K574)^2)/($I$5*MAX(F574,0.1)^2),1/3)))),IF(AND(IFERROR(V574,0)=1,IFERROR(AG574,0)=1),IF(IFERROR(T574,-1E99)&gt;=IFERROR(AE574,-1E99),MAX($D$16,IFERROR(L574,MAX($D$16,POWER((ABS(K574)^2)/($I$5*MAX(F574,0.1)^2),1/3)))),MAX($D$16,IFERROR(W574,MAX($D$16,POWER((ABS(K574)^2)/($I$5*MAX(F574,0.1)^2),1/3))))),IF(IFERROR(V574,0)=1,MAX($D$16,IFERROR(L574,MAX($D$16,POWER((ABS(K574)^2)/($I$5*MAX(F574,0.1)^2),1/3)))),IF(IFERROR(AG574,0)=1,MAX($D$16,IFERROR(W574,MAX($D$16,POWER((ABS(K574)^2)/($I$5*MAX(F574,0.1)^2),1/3)))),MAX($D$16,POWER((ABS(K574)^2)/($I$5*MAX(F574,0.1)^2),1/3))))))),MAX($D$16,POWER((ABS(K574)^2)/($I$5*MAX(F574,0.1)^2),1/3)))</f>
        <v/>
      </c>
      <c r="AI574">
        <f>E574+AH574</f>
        <v/>
      </c>
      <c r="AJ574">
        <f>AI574+((ABS(K574)/MAX(((F574)+(G574)*(AH574))*(AH574),1E-6))^2)/(2*$I$5)</f>
        <v/>
      </c>
      <c r="AM574" t="n">
        <v>0</v>
      </c>
      <c r="AN574" t="n">
        <v>0</v>
      </c>
      <c r="AO574">
        <f>AM574+AN574</f>
        <v/>
      </c>
      <c r="AP574">
        <f>AP573+AO574</f>
        <v/>
      </c>
      <c r="AQ574">
        <f>ABS(ABS(K574)/MAX(((F574)+(G574)*(AH574))*(AH574),1E-6))/SQRT($I$5*MAX((((F574)+(G574)*(AH574))*(AH574))/MAX((F574)+2*(G574)*(AH574),1E-6),1E-6))</f>
        <v/>
      </c>
      <c r="AR574">
        <f>IF(AQ574&lt;1,"Subcritical","Supercritical")</f>
        <v/>
      </c>
      <c r="AS574">
        <f>((ABS(K574)*$D$6)/(MAX(((F574)+(G574)*(AH574))*(AH574),1E-6)*MAX(((((F574)+(G574)*(AH574))*(AH574))/MAX((F574)+2*(AH574)*SQRT(1+(G574)^2),1E-6))^(2/3),1E-6)))^2</f>
        <v/>
      </c>
    </row>
    <row r="575">
      <c r="A575" t="n">
        <v>426</v>
      </c>
      <c r="B575" t="n">
        <v>424.896</v>
      </c>
      <c r="C575" t="n">
        <v>616239.938</v>
      </c>
      <c r="D575" t="n">
        <v>3097542.764</v>
      </c>
      <c r="E575" t="n">
        <v>632.3495</v>
      </c>
      <c r="F575" t="n">
        <v>5.2</v>
      </c>
      <c r="G575" t="n">
        <v>0</v>
      </c>
      <c r="H575" t="inlineStr">
        <is>
          <t>Normal</t>
        </is>
      </c>
      <c r="I575" t="n">
        <v>0.023</v>
      </c>
      <c r="J575">
        <f>B575-B574</f>
        <v/>
      </c>
      <c r="K575">
        <f>MAX(0,K574-AO574)</f>
        <v/>
      </c>
      <c r="L575">
        <f>IF($D$20=0,IFERROR(L574,MAX($D$16,POWER((ABS(K575)^2)/($I$5*MAX(F575,0.1)^2),1/3))),IF(IFERROR(V574,0)=0,IFERROR(L574,MAX($D$16,POWER((ABS(K575)^2)/($I$5*MAX(F575,0.1)^2),1/3))),IF(OR(IFERROR(L575,0)=0,IFERROR(S574,0)&lt;1,IFERROR(S575,0)&lt;1),MAX($D$16,POWER((ABS(K575)^2)/($I$5*MAX(F575,0.1)^2),1/3)),IF(IFERROR(U575,0)&gt;0,MAX($D$16,IFERROR(L575,0)+((IFERROR(U575,0))*$D$18*IF((IFERROR(S575,0))&lt;1,1,-1))),IF(IFERROR(U575,0)&lt;0,IF(ABS((MAX($D$16,POWER((ABS(K575)^2)/($I$5*MAX(F575,0.1)^2),1/3)))-IFERROR(L575,0))&gt;$D$19,MAX($D$16,IF((MAX($D$16,POWER((ABS(K575)^2)/($I$5*MAX(F575,0.1)^2),1/3)))&gt;IFERROR(L575,0),MIN((MAX($D$16,POWER((ABS(K575)^2)/($I$5*MAX(F575,0.1)^2),1/3))),IFERROR(L575,0)+(MIN(ABS(IFERROR(U575,0))*$D$18,ABS((MAX($D$16,POWER((ABS(K575)^2)/($I$5*MAX(F575,0.1)^2),1/3)))-IFERROR(L575,0))))),MAX((MAX($D$16,POWER((ABS(K575)^2)/($I$5*MAX(F575,0.1)^2),1/3))),IFERROR(L575,0)-(MIN(ABS(IFERROR(U575,0))*$D$18,ABS((MAX($D$16,POWER((ABS(K575)^2)/($I$5*MAX(F575,0.1)^2),1/3)))-IFERROR(L575,0))))))),MAX($D$16,POWER((ABS(K575)^2)/($I$5*MAX(F575,0.1)^2),1/3))),MAX($D$16,IFERROR(L575,0)))))))</f>
        <v/>
      </c>
      <c r="M575">
        <f>((F575)+(G575)*(L575))*(L575)</f>
        <v/>
      </c>
      <c r="N575">
        <f>(((F575)+(G575)*(L575))*(L575))/MAX((F575)+2*(L575)*SQRT(1+(G575)^2),1E-6)</f>
        <v/>
      </c>
      <c r="O575">
        <f>ABS(K575)/MAX(((F575)+(G575)*(L575))*(L575),1E-6)</f>
        <v/>
      </c>
      <c r="P575">
        <f>E575+L575</f>
        <v/>
      </c>
      <c r="Q575">
        <f>P575+((ABS(K575)/MAX(((F575)+(G575)*(L575))*(L575),1E-6))^2)/(2*$I$5)</f>
        <v/>
      </c>
      <c r="R575">
        <f>((ABS(K575)*$D$6)/(MAX(((F575)+(G575)*(L575))*(L575),1E-6)*MAX(((((F575)+(G575)*(L575))*(L575))/MAX((F575)+2*(L575)*SQRT(1+(G575)^2),1E-6))^(2/3),1E-6)))^2</f>
        <v/>
      </c>
      <c r="S575">
        <f>ABS(ABS(K575)/MAX(((F575)+(G575)*(L575))*(L575),1E-6))/SQRT($I$5*MAX((((F575)+(G575)*(L575))*(L575))/MAX((F575)+2*(G575)*(L575),1E-6),1E-6))</f>
        <v/>
      </c>
      <c r="T575">
        <f>((F575)*(L575)^2)/2+(G575)*(L575)^3/3+(ABS(K575)^2)/($I$5*MAX(((F575)+(G575)*(L575))*(L575),1E-6))</f>
        <v/>
      </c>
      <c r="U575">
        <f>IF($D$20=0,0,IFERROR(Q574-(((R574+R575)/2)*J575)-(IF(O574&gt;O575,$D$8*((O574^2-O575^2)/(2*$I$5)),$D$9*((O575^2-O574^2)/(2*$I$5)))+($D$10*(ABS(I575)/90)*(MAX(O574^2,O575^2)/(2*$I$5))))-Q575,0))</f>
        <v/>
      </c>
      <c r="V575">
        <f>IF($D$20=0,1,IFERROR(IF(ROUND(S575,3)=1,1,IF(AND(ABS(U575)&lt;$D$19,S575&gt;1),1,0)),0))</f>
        <v/>
      </c>
      <c r="W575">
        <f>IF($D$20=0,IFERROR(W576,MAX($D$16,POWER((ABS(K575)^2)/($I$5*MAX(F575,0.1)^2),1/3))),IF(IFERROR(AG576,0)=0,IFERROR(W576,MAX($D$16,POWER((ABS(K575)^2)/($I$5*MAX(F575,0.1)^2),1/3))),IF(OR(IFERROR(W575,0)=0,IFERROR(AD576,0)&gt;1),MAX($D$16,POWER((ABS(K575)^2)/($I$5*MAX(F575,0.1)^2),1/3)),IF(IFERROR(AF575,0)&gt;0,MAX($D$16,IFERROR(W575,0)+((IFERROR(AF575,0))*$D$18*IF((IFERROR(AD575,0))&lt;1,1,-1))),IF(IFERROR(AF575,0)&lt;0,IF(ABS((MAX($D$16,POWER((ABS(K575)^2)/($I$5*MAX(F575,0.1)^2),1/3)))-IFERROR(W575,0))&gt;$D$19,MAX($D$16,IF((MAX($D$16,POWER((ABS(K575)^2)/($I$5*MAX(F575,0.1)^2),1/3)))&gt;IFERROR(W575,0),MIN((MAX($D$16,POWER((ABS(K575)^2)/($I$5*MAX(F575,0.1)^2),1/3))),IFERROR(W575,0)+(MIN(ABS(IFERROR(AF575,0))*$D$18,ABS((MAX($D$16,POWER((ABS(K575)^2)/($I$5*MAX(F575,0.1)^2),1/3)))-IFERROR(W575,0))))),MAX((MAX($D$16,POWER((ABS(K575)^2)/($I$5*MAX(F575,0.1)^2),1/3))),IFERROR(W575,0)-(MIN(ABS(IFERROR(AF575,0))*$D$18,ABS((MAX($D$16,POWER((ABS(K575)^2)/($I$5*MAX(F575,0.1)^2),1/3)))-IFERROR(W575,0))))))),MAX($D$16,POWER((ABS(K575)^2)/($I$5*MAX(F575,0.1)^2),1/3))),MAX($D$16,IFERROR(W575,0)))))))</f>
        <v/>
      </c>
      <c r="X575">
        <f>((F575)+(G575)*(W575))*(W575)</f>
        <v/>
      </c>
      <c r="Y575">
        <f>(((F575)+(G575)*(W575))*(W575))/MAX((F575)+2*(W575)*SQRT(1+(G575)^2),1E-6)</f>
        <v/>
      </c>
      <c r="Z575">
        <f>ABS(K575)/MAX(((F575)+(G575)*(W575))*(W575),1E-6)</f>
        <v/>
      </c>
      <c r="AA575">
        <f>E575+W575</f>
        <v/>
      </c>
      <c r="AB575">
        <f>AA575+((ABS(K575)/MAX(((F575)+(G575)*(W575))*(W575),1E-6))^2)/(2*$I$5)</f>
        <v/>
      </c>
      <c r="AC575">
        <f>((ABS(K575)*$D$6)/(MAX(((F575)+(G575)*(W575))*(W575),1E-6)*MAX(((((F575)+(G575)*(W575))*(W575))/MAX((F575)+2*(W575)*SQRT(1+(G575)^2),1E-6))^(2/3),1E-6)))^2</f>
        <v/>
      </c>
      <c r="AD575">
        <f>ABS(ABS(K575)/MAX(((F575)+(G575)*(W575))*(W575),1E-6))/SQRT($I$5*MAX((((F575)+(G575)*(W575))*(W575))/MAX((F575)+2*(G575)*(W575),1E-6),1E-6))</f>
        <v/>
      </c>
      <c r="AE575">
        <f>((F575)*(W575)^2)/2+(G575)*(W575)^3/3+(ABS(K575)^2)/($I$5*MAX(((F575)+(G575)*(W575))*(W575),1E-6))</f>
        <v/>
      </c>
      <c r="AF575">
        <f>IF($D$20=0,0,IFERROR(AB576+(((AC575+AC576)/2)*J576)+(IF(Z575&gt;Z576,$D$8*((Z575^2-Z576^2)/(2*$I$5)),$D$9*((Z576^2-Z575^2)/(2*$I$5)))+($D$10*(ABS(I576)/90)*(MAX(Z575^2,Z576^2)/(2*$I$5))))-AB575,0))</f>
        <v/>
      </c>
      <c r="AG575">
        <f>IF($D$20=0,1,IFERROR(IF(ROUND(AD575,3)=1,1,IF(AND(ABS(AF575)&lt;$D$19,AD575&lt;1),1,0)),0))</f>
        <v/>
      </c>
      <c r="AH575">
        <f>IFERROR(IF(V32="Supercritical",MAX($D$16,IFERROR(L575,MAX($D$16,POWER((ABS(K575)^2)/($I$5*MAX(F575,0.1)^2),1/3)))),IF(V32="Subcritical",MAX($D$16,IFERROR(W575,MAX($D$16,POWER((ABS(K575)^2)/($I$5*MAX(F575,0.1)^2),1/3)))),IF(AND(IFERROR(V575,0)=1,IFERROR(AG575,0)=1),IF(IFERROR(T575,-1E99)&gt;=IFERROR(AE575,-1E99),MAX($D$16,IFERROR(L575,MAX($D$16,POWER((ABS(K575)^2)/($I$5*MAX(F575,0.1)^2),1/3)))),MAX($D$16,IFERROR(W575,MAX($D$16,POWER((ABS(K575)^2)/($I$5*MAX(F575,0.1)^2),1/3))))),IF(IFERROR(V575,0)=1,MAX($D$16,IFERROR(L575,MAX($D$16,POWER((ABS(K575)^2)/($I$5*MAX(F575,0.1)^2),1/3)))),IF(IFERROR(AG575,0)=1,MAX($D$16,IFERROR(W575,MAX($D$16,POWER((ABS(K575)^2)/($I$5*MAX(F575,0.1)^2),1/3)))),MAX($D$16,POWER((ABS(K575)^2)/($I$5*MAX(F575,0.1)^2),1/3))))))),MAX($D$16,POWER((ABS(K575)^2)/($I$5*MAX(F575,0.1)^2),1/3)))</f>
        <v/>
      </c>
      <c r="AI575">
        <f>E575+AH575</f>
        <v/>
      </c>
      <c r="AJ575">
        <f>AI575+((ABS(K575)/MAX(((F575)+(G575)*(AH575))*(AH575),1E-6))^2)/(2*$I$5)</f>
        <v/>
      </c>
      <c r="AM575" t="n">
        <v>0</v>
      </c>
      <c r="AN575" t="n">
        <v>0</v>
      </c>
      <c r="AO575">
        <f>AM575+AN575</f>
        <v/>
      </c>
      <c r="AP575">
        <f>AP574+AO575</f>
        <v/>
      </c>
      <c r="AQ575">
        <f>ABS(ABS(K575)/MAX(((F575)+(G575)*(AH575))*(AH575),1E-6))/SQRT($I$5*MAX((((F575)+(G575)*(AH575))*(AH575))/MAX((F575)+2*(G575)*(AH575),1E-6),1E-6))</f>
        <v/>
      </c>
      <c r="AR575">
        <f>IF(AQ575&lt;1,"Subcritical","Supercritical")</f>
        <v/>
      </c>
      <c r="AS575">
        <f>((ABS(K575)*$D$6)/(MAX(((F575)+(G575)*(AH575))*(AH575),1E-6)*MAX(((((F575)+(G575)*(AH575))*(AH575))/MAX((F575)+2*(AH575)*SQRT(1+(G575)^2),1E-6))^(2/3),1E-6)))^2</f>
        <v/>
      </c>
    </row>
    <row r="576">
      <c r="A576" t="n">
        <v>427</v>
      </c>
      <c r="B576" t="n">
        <v>425.895</v>
      </c>
      <c r="C576" t="n">
        <v>616239.464</v>
      </c>
      <c r="D576" t="n">
        <v>3097541.884</v>
      </c>
      <c r="E576" t="n">
        <v>632.349</v>
      </c>
      <c r="F576" t="n">
        <v>5.2</v>
      </c>
      <c r="G576" t="n">
        <v>0</v>
      </c>
      <c r="H576" t="inlineStr">
        <is>
          <t>Normal</t>
        </is>
      </c>
      <c r="I576" t="n">
        <v>0.027</v>
      </c>
      <c r="J576">
        <f>B576-B575</f>
        <v/>
      </c>
      <c r="K576">
        <f>MAX(0,K575-AO575)</f>
        <v/>
      </c>
      <c r="L576">
        <f>IF($D$20=0,IFERROR(L575,MAX($D$16,POWER((ABS(K576)^2)/($I$5*MAX(F576,0.1)^2),1/3))),IF(IFERROR(V575,0)=0,IFERROR(L575,MAX($D$16,POWER((ABS(K576)^2)/($I$5*MAX(F576,0.1)^2),1/3))),IF(OR(IFERROR(L576,0)=0,IFERROR(S575,0)&lt;1,IFERROR(S576,0)&lt;1),MAX($D$16,POWER((ABS(K576)^2)/($I$5*MAX(F576,0.1)^2),1/3)),IF(IFERROR(U576,0)&gt;0,MAX($D$16,IFERROR(L576,0)+((IFERROR(U576,0))*$D$18*IF((IFERROR(S576,0))&lt;1,1,-1))),IF(IFERROR(U576,0)&lt;0,IF(ABS((MAX($D$16,POWER((ABS(K576)^2)/($I$5*MAX(F576,0.1)^2),1/3)))-IFERROR(L576,0))&gt;$D$19,MAX($D$16,IF((MAX($D$16,POWER((ABS(K576)^2)/($I$5*MAX(F576,0.1)^2),1/3)))&gt;IFERROR(L576,0),MIN((MAX($D$16,POWER((ABS(K576)^2)/($I$5*MAX(F576,0.1)^2),1/3))),IFERROR(L576,0)+(MIN(ABS(IFERROR(U576,0))*$D$18,ABS((MAX($D$16,POWER((ABS(K576)^2)/($I$5*MAX(F576,0.1)^2),1/3)))-IFERROR(L576,0))))),MAX((MAX($D$16,POWER((ABS(K576)^2)/($I$5*MAX(F576,0.1)^2),1/3))),IFERROR(L576,0)-(MIN(ABS(IFERROR(U576,0))*$D$18,ABS((MAX($D$16,POWER((ABS(K576)^2)/($I$5*MAX(F576,0.1)^2),1/3)))-IFERROR(L576,0))))))),MAX($D$16,POWER((ABS(K576)^2)/($I$5*MAX(F576,0.1)^2),1/3))),MAX($D$16,IFERROR(L576,0)))))))</f>
        <v/>
      </c>
      <c r="M576">
        <f>((F576)+(G576)*(L576))*(L576)</f>
        <v/>
      </c>
      <c r="N576">
        <f>(((F576)+(G576)*(L576))*(L576))/MAX((F576)+2*(L576)*SQRT(1+(G576)^2),1E-6)</f>
        <v/>
      </c>
      <c r="O576">
        <f>ABS(K576)/MAX(((F576)+(G576)*(L576))*(L576),1E-6)</f>
        <v/>
      </c>
      <c r="P576">
        <f>E576+L576</f>
        <v/>
      </c>
      <c r="Q576">
        <f>P576+((ABS(K576)/MAX(((F576)+(G576)*(L576))*(L576),1E-6))^2)/(2*$I$5)</f>
        <v/>
      </c>
      <c r="R576">
        <f>((ABS(K576)*$D$6)/(MAX(((F576)+(G576)*(L576))*(L576),1E-6)*MAX(((((F576)+(G576)*(L576))*(L576))/MAX((F576)+2*(L576)*SQRT(1+(G576)^2),1E-6))^(2/3),1E-6)))^2</f>
        <v/>
      </c>
      <c r="S576">
        <f>ABS(ABS(K576)/MAX(((F576)+(G576)*(L576))*(L576),1E-6))/SQRT($I$5*MAX((((F576)+(G576)*(L576))*(L576))/MAX((F576)+2*(G576)*(L576),1E-6),1E-6))</f>
        <v/>
      </c>
      <c r="T576">
        <f>((F576)*(L576)^2)/2+(G576)*(L576)^3/3+(ABS(K576)^2)/($I$5*MAX(((F576)+(G576)*(L576))*(L576),1E-6))</f>
        <v/>
      </c>
      <c r="U576">
        <f>IF($D$20=0,0,IFERROR(Q575-(((R575+R576)/2)*J576)-(IF(O575&gt;O576,$D$8*((O575^2-O576^2)/(2*$I$5)),$D$9*((O576^2-O575^2)/(2*$I$5)))+($D$10*(ABS(I576)/90)*(MAX(O575^2,O576^2)/(2*$I$5))))-Q576,0))</f>
        <v/>
      </c>
      <c r="V576">
        <f>IF($D$20=0,1,IFERROR(IF(ROUND(S576,3)=1,1,IF(AND(ABS(U576)&lt;$D$19,S576&gt;1),1,0)),0))</f>
        <v/>
      </c>
      <c r="W576">
        <f>IF($D$20=0,IFERROR(W577,MAX($D$16,POWER((ABS(K576)^2)/($I$5*MAX(F576,0.1)^2),1/3))),IF(IFERROR(AG577,0)=0,IFERROR(W577,MAX($D$16,POWER((ABS(K576)^2)/($I$5*MAX(F576,0.1)^2),1/3))),IF(OR(IFERROR(W576,0)=0,IFERROR(AD577,0)&gt;1),MAX($D$16,POWER((ABS(K576)^2)/($I$5*MAX(F576,0.1)^2),1/3)),IF(IFERROR(AF576,0)&gt;0,MAX($D$16,IFERROR(W576,0)+((IFERROR(AF576,0))*$D$18*IF((IFERROR(AD576,0))&lt;1,1,-1))),IF(IFERROR(AF576,0)&lt;0,IF(ABS((MAX($D$16,POWER((ABS(K576)^2)/($I$5*MAX(F576,0.1)^2),1/3)))-IFERROR(W576,0))&gt;$D$19,MAX($D$16,IF((MAX($D$16,POWER((ABS(K576)^2)/($I$5*MAX(F576,0.1)^2),1/3)))&gt;IFERROR(W576,0),MIN((MAX($D$16,POWER((ABS(K576)^2)/($I$5*MAX(F576,0.1)^2),1/3))),IFERROR(W576,0)+(MIN(ABS(IFERROR(AF576,0))*$D$18,ABS((MAX($D$16,POWER((ABS(K576)^2)/($I$5*MAX(F576,0.1)^2),1/3)))-IFERROR(W576,0))))),MAX((MAX($D$16,POWER((ABS(K576)^2)/($I$5*MAX(F576,0.1)^2),1/3))),IFERROR(W576,0)-(MIN(ABS(IFERROR(AF576,0))*$D$18,ABS((MAX($D$16,POWER((ABS(K576)^2)/($I$5*MAX(F576,0.1)^2),1/3)))-IFERROR(W576,0))))))),MAX($D$16,POWER((ABS(K576)^2)/($I$5*MAX(F576,0.1)^2),1/3))),MAX($D$16,IFERROR(W576,0)))))))</f>
        <v/>
      </c>
      <c r="X576">
        <f>((F576)+(G576)*(W576))*(W576)</f>
        <v/>
      </c>
      <c r="Y576">
        <f>(((F576)+(G576)*(W576))*(W576))/MAX((F576)+2*(W576)*SQRT(1+(G576)^2),1E-6)</f>
        <v/>
      </c>
      <c r="Z576">
        <f>ABS(K576)/MAX(((F576)+(G576)*(W576))*(W576),1E-6)</f>
        <v/>
      </c>
      <c r="AA576">
        <f>E576+W576</f>
        <v/>
      </c>
      <c r="AB576">
        <f>AA576+((ABS(K576)/MAX(((F576)+(G576)*(W576))*(W576),1E-6))^2)/(2*$I$5)</f>
        <v/>
      </c>
      <c r="AC576">
        <f>((ABS(K576)*$D$6)/(MAX(((F576)+(G576)*(W576))*(W576),1E-6)*MAX(((((F576)+(G576)*(W576))*(W576))/MAX((F576)+2*(W576)*SQRT(1+(G576)^2),1E-6))^(2/3),1E-6)))^2</f>
        <v/>
      </c>
      <c r="AD576">
        <f>ABS(ABS(K576)/MAX(((F576)+(G576)*(W576))*(W576),1E-6))/SQRT($I$5*MAX((((F576)+(G576)*(W576))*(W576))/MAX((F576)+2*(G576)*(W576),1E-6),1E-6))</f>
        <v/>
      </c>
      <c r="AE576">
        <f>((F576)*(W576)^2)/2+(G576)*(W576)^3/3+(ABS(K576)^2)/($I$5*MAX(((F576)+(G576)*(W576))*(W576),1E-6))</f>
        <v/>
      </c>
      <c r="AF576">
        <f>IF($D$20=0,0,IFERROR(AB577+(((AC576+AC577)/2)*J577)+(IF(Z576&gt;Z577,$D$8*((Z576^2-Z577^2)/(2*$I$5)),$D$9*((Z577^2-Z576^2)/(2*$I$5)))+($D$10*(ABS(I577)/90)*(MAX(Z576^2,Z577^2)/(2*$I$5))))-AB576,0))</f>
        <v/>
      </c>
      <c r="AG576">
        <f>IF($D$20=0,1,IFERROR(IF(ROUND(AD576,3)=1,1,IF(AND(ABS(AF576)&lt;$D$19,AD576&lt;1),1,0)),0))</f>
        <v/>
      </c>
      <c r="AH576">
        <f>IFERROR(IF(V32="Supercritical",MAX($D$16,IFERROR(L576,MAX($D$16,POWER((ABS(K576)^2)/($I$5*MAX(F576,0.1)^2),1/3)))),IF(V32="Subcritical",MAX($D$16,IFERROR(W576,MAX($D$16,POWER((ABS(K576)^2)/($I$5*MAX(F576,0.1)^2),1/3)))),IF(AND(IFERROR(V576,0)=1,IFERROR(AG576,0)=1),IF(IFERROR(T576,-1E99)&gt;=IFERROR(AE576,-1E99),MAX($D$16,IFERROR(L576,MAX($D$16,POWER((ABS(K576)^2)/($I$5*MAX(F576,0.1)^2),1/3)))),MAX($D$16,IFERROR(W576,MAX($D$16,POWER((ABS(K576)^2)/($I$5*MAX(F576,0.1)^2),1/3))))),IF(IFERROR(V576,0)=1,MAX($D$16,IFERROR(L576,MAX($D$16,POWER((ABS(K576)^2)/($I$5*MAX(F576,0.1)^2),1/3)))),IF(IFERROR(AG576,0)=1,MAX($D$16,IFERROR(W576,MAX($D$16,POWER((ABS(K576)^2)/($I$5*MAX(F576,0.1)^2),1/3)))),MAX($D$16,POWER((ABS(K576)^2)/($I$5*MAX(F576,0.1)^2),1/3))))))),MAX($D$16,POWER((ABS(K576)^2)/($I$5*MAX(F576,0.1)^2),1/3)))</f>
        <v/>
      </c>
      <c r="AI576">
        <f>E576+AH576</f>
        <v/>
      </c>
      <c r="AJ576">
        <f>AI576+((ABS(K576)/MAX(((F576)+(G576)*(AH576))*(AH576),1E-6))^2)/(2*$I$5)</f>
        <v/>
      </c>
      <c r="AM576" t="n">
        <v>0</v>
      </c>
      <c r="AN576" t="n">
        <v>0</v>
      </c>
      <c r="AO576">
        <f>AM576+AN576</f>
        <v/>
      </c>
      <c r="AP576">
        <f>AP575+AO576</f>
        <v/>
      </c>
      <c r="AQ576">
        <f>ABS(ABS(K576)/MAX(((F576)+(G576)*(AH576))*(AH576),1E-6))/SQRT($I$5*MAX((((F576)+(G576)*(AH576))*(AH576))/MAX((F576)+2*(G576)*(AH576),1E-6),1E-6))</f>
        <v/>
      </c>
      <c r="AR576">
        <f>IF(AQ576&lt;1,"Subcritical","Supercritical")</f>
        <v/>
      </c>
      <c r="AS576">
        <f>((ABS(K576)*$D$6)/(MAX(((F576)+(G576)*(AH576))*(AH576),1E-6)*MAX(((((F576)+(G576)*(AH576))*(AH576))/MAX((F576)+2*(AH576)*SQRT(1+(G576)^2),1E-6))^(2/3),1E-6)))^2</f>
        <v/>
      </c>
    </row>
    <row r="577">
      <c r="A577" t="n">
        <v>428</v>
      </c>
      <c r="B577" t="n">
        <v>426.896</v>
      </c>
      <c r="C577" t="n">
        <v>616238.99</v>
      </c>
      <c r="D577" t="n">
        <v>3097541.003</v>
      </c>
      <c r="E577" t="n">
        <v>632.3484999999999</v>
      </c>
      <c r="F577" t="n">
        <v>5.2</v>
      </c>
      <c r="G577" t="n">
        <v>0</v>
      </c>
      <c r="H577" t="inlineStr">
        <is>
          <t>Normal</t>
        </is>
      </c>
      <c r="I577" t="n">
        <v>0.027</v>
      </c>
      <c r="J577">
        <f>B577-B576</f>
        <v/>
      </c>
      <c r="K577">
        <f>MAX(0,K576-AO576)</f>
        <v/>
      </c>
      <c r="L577">
        <f>IF($D$20=0,IFERROR(L576,MAX($D$16,POWER((ABS(K577)^2)/($I$5*MAX(F577,0.1)^2),1/3))),IF(IFERROR(V576,0)=0,IFERROR(L576,MAX($D$16,POWER((ABS(K577)^2)/($I$5*MAX(F577,0.1)^2),1/3))),IF(OR(IFERROR(L577,0)=0,IFERROR(S576,0)&lt;1,IFERROR(S577,0)&lt;1),MAX($D$16,POWER((ABS(K577)^2)/($I$5*MAX(F577,0.1)^2),1/3)),IF(IFERROR(U577,0)&gt;0,MAX($D$16,IFERROR(L577,0)+((IFERROR(U577,0))*$D$18*IF((IFERROR(S577,0))&lt;1,1,-1))),IF(IFERROR(U577,0)&lt;0,IF(ABS((MAX($D$16,POWER((ABS(K577)^2)/($I$5*MAX(F577,0.1)^2),1/3)))-IFERROR(L577,0))&gt;$D$19,MAX($D$16,IF((MAX($D$16,POWER((ABS(K577)^2)/($I$5*MAX(F577,0.1)^2),1/3)))&gt;IFERROR(L577,0),MIN((MAX($D$16,POWER((ABS(K577)^2)/($I$5*MAX(F577,0.1)^2),1/3))),IFERROR(L577,0)+(MIN(ABS(IFERROR(U577,0))*$D$18,ABS((MAX($D$16,POWER((ABS(K577)^2)/($I$5*MAX(F577,0.1)^2),1/3)))-IFERROR(L577,0))))),MAX((MAX($D$16,POWER((ABS(K577)^2)/($I$5*MAX(F577,0.1)^2),1/3))),IFERROR(L577,0)-(MIN(ABS(IFERROR(U577,0))*$D$18,ABS((MAX($D$16,POWER((ABS(K577)^2)/($I$5*MAX(F577,0.1)^2),1/3)))-IFERROR(L577,0))))))),MAX($D$16,POWER((ABS(K577)^2)/($I$5*MAX(F577,0.1)^2),1/3))),MAX($D$16,IFERROR(L577,0)))))))</f>
        <v/>
      </c>
      <c r="M577">
        <f>((F577)+(G577)*(L577))*(L577)</f>
        <v/>
      </c>
      <c r="N577">
        <f>(((F577)+(G577)*(L577))*(L577))/MAX((F577)+2*(L577)*SQRT(1+(G577)^2),1E-6)</f>
        <v/>
      </c>
      <c r="O577">
        <f>ABS(K577)/MAX(((F577)+(G577)*(L577))*(L577),1E-6)</f>
        <v/>
      </c>
      <c r="P577">
        <f>E577+L577</f>
        <v/>
      </c>
      <c r="Q577">
        <f>P577+((ABS(K577)/MAX(((F577)+(G577)*(L577))*(L577),1E-6))^2)/(2*$I$5)</f>
        <v/>
      </c>
      <c r="R577">
        <f>((ABS(K577)*$D$6)/(MAX(((F577)+(G577)*(L577))*(L577),1E-6)*MAX(((((F577)+(G577)*(L577))*(L577))/MAX((F577)+2*(L577)*SQRT(1+(G577)^2),1E-6))^(2/3),1E-6)))^2</f>
        <v/>
      </c>
      <c r="S577">
        <f>ABS(ABS(K577)/MAX(((F577)+(G577)*(L577))*(L577),1E-6))/SQRT($I$5*MAX((((F577)+(G577)*(L577))*(L577))/MAX((F577)+2*(G577)*(L577),1E-6),1E-6))</f>
        <v/>
      </c>
      <c r="T577">
        <f>((F577)*(L577)^2)/2+(G577)*(L577)^3/3+(ABS(K577)^2)/($I$5*MAX(((F577)+(G577)*(L577))*(L577),1E-6))</f>
        <v/>
      </c>
      <c r="U577">
        <f>IF($D$20=0,0,IFERROR(Q576-(((R576+R577)/2)*J577)-(IF(O576&gt;O577,$D$8*((O576^2-O577^2)/(2*$I$5)),$D$9*((O577^2-O576^2)/(2*$I$5)))+($D$10*(ABS(I577)/90)*(MAX(O576^2,O577^2)/(2*$I$5))))-Q577,0))</f>
        <v/>
      </c>
      <c r="V577">
        <f>IF($D$20=0,1,IFERROR(IF(ROUND(S577,3)=1,1,IF(AND(ABS(U577)&lt;$D$19,S577&gt;1),1,0)),0))</f>
        <v/>
      </c>
      <c r="W577">
        <f>IF($D$20=0,IFERROR(W578,MAX($D$16,POWER((ABS(K577)^2)/($I$5*MAX(F577,0.1)^2),1/3))),IF(IFERROR(AG578,0)=0,IFERROR(W578,MAX($D$16,POWER((ABS(K577)^2)/($I$5*MAX(F577,0.1)^2),1/3))),IF(OR(IFERROR(W577,0)=0,IFERROR(AD578,0)&gt;1),MAX($D$16,POWER((ABS(K577)^2)/($I$5*MAX(F577,0.1)^2),1/3)),IF(IFERROR(AF577,0)&gt;0,MAX($D$16,IFERROR(W577,0)+((IFERROR(AF577,0))*$D$18*IF((IFERROR(AD577,0))&lt;1,1,-1))),IF(IFERROR(AF577,0)&lt;0,IF(ABS((MAX($D$16,POWER((ABS(K577)^2)/($I$5*MAX(F577,0.1)^2),1/3)))-IFERROR(W577,0))&gt;$D$19,MAX($D$16,IF((MAX($D$16,POWER((ABS(K577)^2)/($I$5*MAX(F577,0.1)^2),1/3)))&gt;IFERROR(W577,0),MIN((MAX($D$16,POWER((ABS(K577)^2)/($I$5*MAX(F577,0.1)^2),1/3))),IFERROR(W577,0)+(MIN(ABS(IFERROR(AF577,0))*$D$18,ABS((MAX($D$16,POWER((ABS(K577)^2)/($I$5*MAX(F577,0.1)^2),1/3)))-IFERROR(W577,0))))),MAX((MAX($D$16,POWER((ABS(K577)^2)/($I$5*MAX(F577,0.1)^2),1/3))),IFERROR(W577,0)-(MIN(ABS(IFERROR(AF577,0))*$D$18,ABS((MAX($D$16,POWER((ABS(K577)^2)/($I$5*MAX(F577,0.1)^2),1/3)))-IFERROR(W577,0))))))),MAX($D$16,POWER((ABS(K577)^2)/($I$5*MAX(F577,0.1)^2),1/3))),MAX($D$16,IFERROR(W577,0)))))))</f>
        <v/>
      </c>
      <c r="X577">
        <f>((F577)+(G577)*(W577))*(W577)</f>
        <v/>
      </c>
      <c r="Y577">
        <f>(((F577)+(G577)*(W577))*(W577))/MAX((F577)+2*(W577)*SQRT(1+(G577)^2),1E-6)</f>
        <v/>
      </c>
      <c r="Z577">
        <f>ABS(K577)/MAX(((F577)+(G577)*(W577))*(W577),1E-6)</f>
        <v/>
      </c>
      <c r="AA577">
        <f>E577+W577</f>
        <v/>
      </c>
      <c r="AB577">
        <f>AA577+((ABS(K577)/MAX(((F577)+(G577)*(W577))*(W577),1E-6))^2)/(2*$I$5)</f>
        <v/>
      </c>
      <c r="AC577">
        <f>((ABS(K577)*$D$6)/(MAX(((F577)+(G577)*(W577))*(W577),1E-6)*MAX(((((F577)+(G577)*(W577))*(W577))/MAX((F577)+2*(W577)*SQRT(1+(G577)^2),1E-6))^(2/3),1E-6)))^2</f>
        <v/>
      </c>
      <c r="AD577">
        <f>ABS(ABS(K577)/MAX(((F577)+(G577)*(W577))*(W577),1E-6))/SQRT($I$5*MAX((((F577)+(G577)*(W577))*(W577))/MAX((F577)+2*(G577)*(W577),1E-6),1E-6))</f>
        <v/>
      </c>
      <c r="AE577">
        <f>((F577)*(W577)^2)/2+(G577)*(W577)^3/3+(ABS(K577)^2)/($I$5*MAX(((F577)+(G577)*(W577))*(W577),1E-6))</f>
        <v/>
      </c>
      <c r="AF577">
        <f>IF($D$20=0,0,IFERROR(AB578+(((AC577+AC578)/2)*J578)+(IF(Z577&gt;Z578,$D$8*((Z577^2-Z578^2)/(2*$I$5)),$D$9*((Z578^2-Z577^2)/(2*$I$5)))+($D$10*(ABS(I578)/90)*(MAX(Z577^2,Z578^2)/(2*$I$5))))-AB577,0))</f>
        <v/>
      </c>
      <c r="AG577">
        <f>IF($D$20=0,1,IFERROR(IF(ROUND(AD577,3)=1,1,IF(AND(ABS(AF577)&lt;$D$19,AD577&lt;1),1,0)),0))</f>
        <v/>
      </c>
      <c r="AH577">
        <f>IFERROR(IF(V32="Supercritical",MAX($D$16,IFERROR(L577,MAX($D$16,POWER((ABS(K577)^2)/($I$5*MAX(F577,0.1)^2),1/3)))),IF(V32="Subcritical",MAX($D$16,IFERROR(W577,MAX($D$16,POWER((ABS(K577)^2)/($I$5*MAX(F577,0.1)^2),1/3)))),IF(AND(IFERROR(V577,0)=1,IFERROR(AG577,0)=1),IF(IFERROR(T577,-1E99)&gt;=IFERROR(AE577,-1E99),MAX($D$16,IFERROR(L577,MAX($D$16,POWER((ABS(K577)^2)/($I$5*MAX(F577,0.1)^2),1/3)))),MAX($D$16,IFERROR(W577,MAX($D$16,POWER((ABS(K577)^2)/($I$5*MAX(F577,0.1)^2),1/3))))),IF(IFERROR(V577,0)=1,MAX($D$16,IFERROR(L577,MAX($D$16,POWER((ABS(K577)^2)/($I$5*MAX(F577,0.1)^2),1/3)))),IF(IFERROR(AG577,0)=1,MAX($D$16,IFERROR(W577,MAX($D$16,POWER((ABS(K577)^2)/($I$5*MAX(F577,0.1)^2),1/3)))),MAX($D$16,POWER((ABS(K577)^2)/($I$5*MAX(F577,0.1)^2),1/3))))))),MAX($D$16,POWER((ABS(K577)^2)/($I$5*MAX(F577,0.1)^2),1/3)))</f>
        <v/>
      </c>
      <c r="AI577">
        <f>E577+AH577</f>
        <v/>
      </c>
      <c r="AJ577">
        <f>AI577+((ABS(K577)/MAX(((F577)+(G577)*(AH577))*(AH577),1E-6))^2)/(2*$I$5)</f>
        <v/>
      </c>
      <c r="AM577" t="n">
        <v>0</v>
      </c>
      <c r="AN577" t="n">
        <v>0</v>
      </c>
      <c r="AO577">
        <f>AM577+AN577</f>
        <v/>
      </c>
      <c r="AP577">
        <f>AP576+AO577</f>
        <v/>
      </c>
      <c r="AQ577">
        <f>ABS(ABS(K577)/MAX(((F577)+(G577)*(AH577))*(AH577),1E-6))/SQRT($I$5*MAX((((F577)+(G577)*(AH577))*(AH577))/MAX((F577)+2*(G577)*(AH577),1E-6),1E-6))</f>
        <v/>
      </c>
      <c r="AR577">
        <f>IF(AQ577&lt;1,"Subcritical","Supercritical")</f>
        <v/>
      </c>
      <c r="AS577">
        <f>((ABS(K577)*$D$6)/(MAX(((F577)+(G577)*(AH577))*(AH577),1E-6)*MAX(((((F577)+(G577)*(AH577))*(AH577))/MAX((F577)+2*(AH577)*SQRT(1+(G577)^2),1E-6))^(2/3),1E-6)))^2</f>
        <v/>
      </c>
    </row>
    <row r="578">
      <c r="A578" t="n">
        <v>429</v>
      </c>
      <c r="B578" t="n">
        <v>427.895</v>
      </c>
      <c r="C578" t="n">
        <v>616238.5159999999</v>
      </c>
      <c r="D578" t="n">
        <v>3097540.123</v>
      </c>
      <c r="E578" t="n">
        <v>632.348</v>
      </c>
      <c r="F578" t="n">
        <v>5.2</v>
      </c>
      <c r="G578" t="n">
        <v>0</v>
      </c>
      <c r="H578" t="inlineStr">
        <is>
          <t>Normal</t>
        </is>
      </c>
      <c r="I578" t="n">
        <v>0</v>
      </c>
      <c r="J578">
        <f>B578-B577</f>
        <v/>
      </c>
      <c r="K578">
        <f>MAX(0,K577-AO577)</f>
        <v/>
      </c>
      <c r="L578">
        <f>IF($D$20=0,IFERROR(L577,MAX($D$16,POWER((ABS(K578)^2)/($I$5*MAX(F578,0.1)^2),1/3))),IF(IFERROR(V577,0)=0,IFERROR(L577,MAX($D$16,POWER((ABS(K578)^2)/($I$5*MAX(F578,0.1)^2),1/3))),IF(OR(IFERROR(L578,0)=0,IFERROR(S577,0)&lt;1,IFERROR(S578,0)&lt;1),MAX($D$16,POWER((ABS(K578)^2)/($I$5*MAX(F578,0.1)^2),1/3)),IF(IFERROR(U578,0)&gt;0,MAX($D$16,IFERROR(L578,0)+((IFERROR(U578,0))*$D$18*IF((IFERROR(S578,0))&lt;1,1,-1))),IF(IFERROR(U578,0)&lt;0,IF(ABS((MAX($D$16,POWER((ABS(K578)^2)/($I$5*MAX(F578,0.1)^2),1/3)))-IFERROR(L578,0))&gt;$D$19,MAX($D$16,IF((MAX($D$16,POWER((ABS(K578)^2)/($I$5*MAX(F578,0.1)^2),1/3)))&gt;IFERROR(L578,0),MIN((MAX($D$16,POWER((ABS(K578)^2)/($I$5*MAX(F578,0.1)^2),1/3))),IFERROR(L578,0)+(MIN(ABS(IFERROR(U578,0))*$D$18,ABS((MAX($D$16,POWER((ABS(K578)^2)/($I$5*MAX(F578,0.1)^2),1/3)))-IFERROR(L578,0))))),MAX((MAX($D$16,POWER((ABS(K578)^2)/($I$5*MAX(F578,0.1)^2),1/3))),IFERROR(L578,0)-(MIN(ABS(IFERROR(U578,0))*$D$18,ABS((MAX($D$16,POWER((ABS(K578)^2)/($I$5*MAX(F578,0.1)^2),1/3)))-IFERROR(L578,0))))))),MAX($D$16,POWER((ABS(K578)^2)/($I$5*MAX(F578,0.1)^2),1/3))),MAX($D$16,IFERROR(L578,0)))))))</f>
        <v/>
      </c>
      <c r="M578">
        <f>((F578)+(G578)*(L578))*(L578)</f>
        <v/>
      </c>
      <c r="N578">
        <f>(((F578)+(G578)*(L578))*(L578))/MAX((F578)+2*(L578)*SQRT(1+(G578)^2),1E-6)</f>
        <v/>
      </c>
      <c r="O578">
        <f>ABS(K578)/MAX(((F578)+(G578)*(L578))*(L578),1E-6)</f>
        <v/>
      </c>
      <c r="P578">
        <f>E578+L578</f>
        <v/>
      </c>
      <c r="Q578">
        <f>P578+((ABS(K578)/MAX(((F578)+(G578)*(L578))*(L578),1E-6))^2)/(2*$I$5)</f>
        <v/>
      </c>
      <c r="R578">
        <f>((ABS(K578)*$D$6)/(MAX(((F578)+(G578)*(L578))*(L578),1E-6)*MAX(((((F578)+(G578)*(L578))*(L578))/MAX((F578)+2*(L578)*SQRT(1+(G578)^2),1E-6))^(2/3),1E-6)))^2</f>
        <v/>
      </c>
      <c r="S578">
        <f>ABS(ABS(K578)/MAX(((F578)+(G578)*(L578))*(L578),1E-6))/SQRT($I$5*MAX((((F578)+(G578)*(L578))*(L578))/MAX((F578)+2*(G578)*(L578),1E-6),1E-6))</f>
        <v/>
      </c>
      <c r="T578">
        <f>((F578)*(L578)^2)/2+(G578)*(L578)^3/3+(ABS(K578)^2)/($I$5*MAX(((F578)+(G578)*(L578))*(L578),1E-6))</f>
        <v/>
      </c>
      <c r="U578">
        <f>IF($D$20=0,0,IFERROR(Q577-(((R577+R578)/2)*J578)-(IF(O577&gt;O578,$D$8*((O577^2-O578^2)/(2*$I$5)),$D$9*((O578^2-O577^2)/(2*$I$5)))+($D$10*(ABS(I578)/90)*(MAX(O577^2,O578^2)/(2*$I$5))))-Q578,0))</f>
        <v/>
      </c>
      <c r="V578">
        <f>IF($D$20=0,1,IFERROR(IF(ROUND(S578,3)=1,1,IF(AND(ABS(U578)&lt;$D$19,S578&gt;1),1,0)),0))</f>
        <v/>
      </c>
      <c r="W578">
        <f>IF($D$20=0,IFERROR(W579,MAX($D$16,POWER((ABS(K578)^2)/($I$5*MAX(F578,0.1)^2),1/3))),IF(IFERROR(AG579,0)=0,IFERROR(W579,MAX($D$16,POWER((ABS(K578)^2)/($I$5*MAX(F578,0.1)^2),1/3))),IF(OR(IFERROR(W578,0)=0,IFERROR(AD579,0)&gt;1),MAX($D$16,POWER((ABS(K578)^2)/($I$5*MAX(F578,0.1)^2),1/3)),IF(IFERROR(AF578,0)&gt;0,MAX($D$16,IFERROR(W578,0)+((IFERROR(AF578,0))*$D$18*IF((IFERROR(AD578,0))&lt;1,1,-1))),IF(IFERROR(AF578,0)&lt;0,IF(ABS((MAX($D$16,POWER((ABS(K578)^2)/($I$5*MAX(F578,0.1)^2),1/3)))-IFERROR(W578,0))&gt;$D$19,MAX($D$16,IF((MAX($D$16,POWER((ABS(K578)^2)/($I$5*MAX(F578,0.1)^2),1/3)))&gt;IFERROR(W578,0),MIN((MAX($D$16,POWER((ABS(K578)^2)/($I$5*MAX(F578,0.1)^2),1/3))),IFERROR(W578,0)+(MIN(ABS(IFERROR(AF578,0))*$D$18,ABS((MAX($D$16,POWER((ABS(K578)^2)/($I$5*MAX(F578,0.1)^2),1/3)))-IFERROR(W578,0))))),MAX((MAX($D$16,POWER((ABS(K578)^2)/($I$5*MAX(F578,0.1)^2),1/3))),IFERROR(W578,0)-(MIN(ABS(IFERROR(AF578,0))*$D$18,ABS((MAX($D$16,POWER((ABS(K578)^2)/($I$5*MAX(F578,0.1)^2),1/3)))-IFERROR(W578,0))))))),MAX($D$16,POWER((ABS(K578)^2)/($I$5*MAX(F578,0.1)^2),1/3))),MAX($D$16,IFERROR(W578,0)))))))</f>
        <v/>
      </c>
      <c r="X578">
        <f>((F578)+(G578)*(W578))*(W578)</f>
        <v/>
      </c>
      <c r="Y578">
        <f>(((F578)+(G578)*(W578))*(W578))/MAX((F578)+2*(W578)*SQRT(1+(G578)^2),1E-6)</f>
        <v/>
      </c>
      <c r="Z578">
        <f>ABS(K578)/MAX(((F578)+(G578)*(W578))*(W578),1E-6)</f>
        <v/>
      </c>
      <c r="AA578">
        <f>E578+W578</f>
        <v/>
      </c>
      <c r="AB578">
        <f>AA578+((ABS(K578)/MAX(((F578)+(G578)*(W578))*(W578),1E-6))^2)/(2*$I$5)</f>
        <v/>
      </c>
      <c r="AC578">
        <f>((ABS(K578)*$D$6)/(MAX(((F578)+(G578)*(W578))*(W578),1E-6)*MAX(((((F578)+(G578)*(W578))*(W578))/MAX((F578)+2*(W578)*SQRT(1+(G578)^2),1E-6))^(2/3),1E-6)))^2</f>
        <v/>
      </c>
      <c r="AD578">
        <f>ABS(ABS(K578)/MAX(((F578)+(G578)*(W578))*(W578),1E-6))/SQRT($I$5*MAX((((F578)+(G578)*(W578))*(W578))/MAX((F578)+2*(G578)*(W578),1E-6),1E-6))</f>
        <v/>
      </c>
      <c r="AE578">
        <f>((F578)*(W578)^2)/2+(G578)*(W578)^3/3+(ABS(K578)^2)/($I$5*MAX(((F578)+(G578)*(W578))*(W578),1E-6))</f>
        <v/>
      </c>
      <c r="AF578">
        <f>IF($D$20=0,0,IFERROR(AB579+(((AC578+AC579)/2)*J579)+(IF(Z578&gt;Z579,$D$8*((Z578^2-Z579^2)/(2*$I$5)),$D$9*((Z579^2-Z578^2)/(2*$I$5)))+($D$10*(ABS(I579)/90)*(MAX(Z578^2,Z579^2)/(2*$I$5))))-AB578,0))</f>
        <v/>
      </c>
      <c r="AG578">
        <f>IF($D$20=0,1,IFERROR(IF(ROUND(AD578,3)=1,1,IF(AND(ABS(AF578)&lt;$D$19,AD578&lt;1),1,0)),0))</f>
        <v/>
      </c>
      <c r="AH578">
        <f>IFERROR(IF(V32="Supercritical",MAX($D$16,IFERROR(L578,MAX($D$16,POWER((ABS(K578)^2)/($I$5*MAX(F578,0.1)^2),1/3)))),IF(V32="Subcritical",MAX($D$16,IFERROR(W578,MAX($D$16,POWER((ABS(K578)^2)/($I$5*MAX(F578,0.1)^2),1/3)))),IF(AND(IFERROR(V578,0)=1,IFERROR(AG578,0)=1),IF(IFERROR(T578,-1E99)&gt;=IFERROR(AE578,-1E99),MAX($D$16,IFERROR(L578,MAX($D$16,POWER((ABS(K578)^2)/($I$5*MAX(F578,0.1)^2),1/3)))),MAX($D$16,IFERROR(W578,MAX($D$16,POWER((ABS(K578)^2)/($I$5*MAX(F578,0.1)^2),1/3))))),IF(IFERROR(V578,0)=1,MAX($D$16,IFERROR(L578,MAX($D$16,POWER((ABS(K578)^2)/($I$5*MAX(F578,0.1)^2),1/3)))),IF(IFERROR(AG578,0)=1,MAX($D$16,IFERROR(W578,MAX($D$16,POWER((ABS(K578)^2)/($I$5*MAX(F578,0.1)^2),1/3)))),MAX($D$16,POWER((ABS(K578)^2)/($I$5*MAX(F578,0.1)^2),1/3))))))),MAX($D$16,POWER((ABS(K578)^2)/($I$5*MAX(F578,0.1)^2),1/3)))</f>
        <v/>
      </c>
      <c r="AI578">
        <f>E578+AH578</f>
        <v/>
      </c>
      <c r="AJ578">
        <f>AI578+((ABS(K578)/MAX(((F578)+(G578)*(AH578))*(AH578),1E-6))^2)/(2*$I$5)</f>
        <v/>
      </c>
      <c r="AM578" t="n">
        <v>0</v>
      </c>
      <c r="AN578" t="n">
        <v>0</v>
      </c>
      <c r="AO578">
        <f>AM578+AN578</f>
        <v/>
      </c>
      <c r="AP578">
        <f>AP577+AO578</f>
        <v/>
      </c>
      <c r="AQ578">
        <f>ABS(ABS(K578)/MAX(((F578)+(G578)*(AH578))*(AH578),1E-6))/SQRT($I$5*MAX((((F578)+(G578)*(AH578))*(AH578))/MAX((F578)+2*(G578)*(AH578),1E-6),1E-6))</f>
        <v/>
      </c>
      <c r="AR578">
        <f>IF(AQ578&lt;1,"Subcritical","Supercritical")</f>
        <v/>
      </c>
      <c r="AS578">
        <f>((ABS(K578)*$D$6)/(MAX(((F578)+(G578)*(AH578))*(AH578),1E-6)*MAX(((((F578)+(G578)*(AH578))*(AH578))/MAX((F578)+2*(AH578)*SQRT(1+(G578)^2),1E-6))^(2/3),1E-6)))^2</f>
        <v/>
      </c>
    </row>
    <row r="579">
      <c r="A579" t="n">
        <v>430</v>
      </c>
      <c r="B579" t="n">
        <v>428.895</v>
      </c>
      <c r="C579" t="n">
        <v>616238.042</v>
      </c>
      <c r="D579" t="n">
        <v>3097539.243</v>
      </c>
      <c r="E579" t="n">
        <v>632.3475</v>
      </c>
      <c r="F579" t="n">
        <v>5.2</v>
      </c>
      <c r="G579" t="n">
        <v>0</v>
      </c>
      <c r="H579" t="inlineStr">
        <is>
          <t>Normal</t>
        </is>
      </c>
      <c r="I579" t="n">
        <v>0.023</v>
      </c>
      <c r="J579">
        <f>B579-B578</f>
        <v/>
      </c>
      <c r="K579">
        <f>MAX(0,K578-AO578)</f>
        <v/>
      </c>
      <c r="L579">
        <f>IF($D$20=0,IFERROR(L578,MAX($D$16,POWER((ABS(K579)^2)/($I$5*MAX(F579,0.1)^2),1/3))),IF(IFERROR(V578,0)=0,IFERROR(L578,MAX($D$16,POWER((ABS(K579)^2)/($I$5*MAX(F579,0.1)^2),1/3))),IF(OR(IFERROR(L579,0)=0,IFERROR(S578,0)&lt;1,IFERROR(S579,0)&lt;1),MAX($D$16,POWER((ABS(K579)^2)/($I$5*MAX(F579,0.1)^2),1/3)),IF(IFERROR(U579,0)&gt;0,MAX($D$16,IFERROR(L579,0)+((IFERROR(U579,0))*$D$18*IF((IFERROR(S579,0))&lt;1,1,-1))),IF(IFERROR(U579,0)&lt;0,IF(ABS((MAX($D$16,POWER((ABS(K579)^2)/($I$5*MAX(F579,0.1)^2),1/3)))-IFERROR(L579,0))&gt;$D$19,MAX($D$16,IF((MAX($D$16,POWER((ABS(K579)^2)/($I$5*MAX(F579,0.1)^2),1/3)))&gt;IFERROR(L579,0),MIN((MAX($D$16,POWER((ABS(K579)^2)/($I$5*MAX(F579,0.1)^2),1/3))),IFERROR(L579,0)+(MIN(ABS(IFERROR(U579,0))*$D$18,ABS((MAX($D$16,POWER((ABS(K579)^2)/($I$5*MAX(F579,0.1)^2),1/3)))-IFERROR(L579,0))))),MAX((MAX($D$16,POWER((ABS(K579)^2)/($I$5*MAX(F579,0.1)^2),1/3))),IFERROR(L579,0)-(MIN(ABS(IFERROR(U579,0))*$D$18,ABS((MAX($D$16,POWER((ABS(K579)^2)/($I$5*MAX(F579,0.1)^2),1/3)))-IFERROR(L579,0))))))),MAX($D$16,POWER((ABS(K579)^2)/($I$5*MAX(F579,0.1)^2),1/3))),MAX($D$16,IFERROR(L579,0)))))))</f>
        <v/>
      </c>
      <c r="M579">
        <f>((F579)+(G579)*(L579))*(L579)</f>
        <v/>
      </c>
      <c r="N579">
        <f>(((F579)+(G579)*(L579))*(L579))/MAX((F579)+2*(L579)*SQRT(1+(G579)^2),1E-6)</f>
        <v/>
      </c>
      <c r="O579">
        <f>ABS(K579)/MAX(((F579)+(G579)*(L579))*(L579),1E-6)</f>
        <v/>
      </c>
      <c r="P579">
        <f>E579+L579</f>
        <v/>
      </c>
      <c r="Q579">
        <f>P579+((ABS(K579)/MAX(((F579)+(G579)*(L579))*(L579),1E-6))^2)/(2*$I$5)</f>
        <v/>
      </c>
      <c r="R579">
        <f>((ABS(K579)*$D$6)/(MAX(((F579)+(G579)*(L579))*(L579),1E-6)*MAX(((((F579)+(G579)*(L579))*(L579))/MAX((F579)+2*(L579)*SQRT(1+(G579)^2),1E-6))^(2/3),1E-6)))^2</f>
        <v/>
      </c>
      <c r="S579">
        <f>ABS(ABS(K579)/MAX(((F579)+(G579)*(L579))*(L579),1E-6))/SQRT($I$5*MAX((((F579)+(G579)*(L579))*(L579))/MAX((F579)+2*(G579)*(L579),1E-6),1E-6))</f>
        <v/>
      </c>
      <c r="T579">
        <f>((F579)*(L579)^2)/2+(G579)*(L579)^3/3+(ABS(K579)^2)/($I$5*MAX(((F579)+(G579)*(L579))*(L579),1E-6))</f>
        <v/>
      </c>
      <c r="U579">
        <f>IF($D$20=0,0,IFERROR(Q578-(((R578+R579)/2)*J579)-(IF(O578&gt;O579,$D$8*((O578^2-O579^2)/(2*$I$5)),$D$9*((O579^2-O578^2)/(2*$I$5)))+($D$10*(ABS(I579)/90)*(MAX(O578^2,O579^2)/(2*$I$5))))-Q579,0))</f>
        <v/>
      </c>
      <c r="V579">
        <f>IF($D$20=0,1,IFERROR(IF(ROUND(S579,3)=1,1,IF(AND(ABS(U579)&lt;$D$19,S579&gt;1),1,0)),0))</f>
        <v/>
      </c>
      <c r="W579">
        <f>IF($D$20=0,IFERROR(W580,MAX($D$16,POWER((ABS(K579)^2)/($I$5*MAX(F579,0.1)^2),1/3))),IF(IFERROR(AG580,0)=0,IFERROR(W580,MAX($D$16,POWER((ABS(K579)^2)/($I$5*MAX(F579,0.1)^2),1/3))),IF(OR(IFERROR(W579,0)=0,IFERROR(AD580,0)&gt;1),MAX($D$16,POWER((ABS(K579)^2)/($I$5*MAX(F579,0.1)^2),1/3)),IF(IFERROR(AF579,0)&gt;0,MAX($D$16,IFERROR(W579,0)+((IFERROR(AF579,0))*$D$18*IF((IFERROR(AD579,0))&lt;1,1,-1))),IF(IFERROR(AF579,0)&lt;0,IF(ABS((MAX($D$16,POWER((ABS(K579)^2)/($I$5*MAX(F579,0.1)^2),1/3)))-IFERROR(W579,0))&gt;$D$19,MAX($D$16,IF((MAX($D$16,POWER((ABS(K579)^2)/($I$5*MAX(F579,0.1)^2),1/3)))&gt;IFERROR(W579,0),MIN((MAX($D$16,POWER((ABS(K579)^2)/($I$5*MAX(F579,0.1)^2),1/3))),IFERROR(W579,0)+(MIN(ABS(IFERROR(AF579,0))*$D$18,ABS((MAX($D$16,POWER((ABS(K579)^2)/($I$5*MAX(F579,0.1)^2),1/3)))-IFERROR(W579,0))))),MAX((MAX($D$16,POWER((ABS(K579)^2)/($I$5*MAX(F579,0.1)^2),1/3))),IFERROR(W579,0)-(MIN(ABS(IFERROR(AF579,0))*$D$18,ABS((MAX($D$16,POWER((ABS(K579)^2)/($I$5*MAX(F579,0.1)^2),1/3)))-IFERROR(W579,0))))))),MAX($D$16,POWER((ABS(K579)^2)/($I$5*MAX(F579,0.1)^2),1/3))),MAX($D$16,IFERROR(W579,0)))))))</f>
        <v/>
      </c>
      <c r="X579">
        <f>((F579)+(G579)*(W579))*(W579)</f>
        <v/>
      </c>
      <c r="Y579">
        <f>(((F579)+(G579)*(W579))*(W579))/MAX((F579)+2*(W579)*SQRT(1+(G579)^2),1E-6)</f>
        <v/>
      </c>
      <c r="Z579">
        <f>ABS(K579)/MAX(((F579)+(G579)*(W579))*(W579),1E-6)</f>
        <v/>
      </c>
      <c r="AA579">
        <f>E579+W579</f>
        <v/>
      </c>
      <c r="AB579">
        <f>AA579+((ABS(K579)/MAX(((F579)+(G579)*(W579))*(W579),1E-6))^2)/(2*$I$5)</f>
        <v/>
      </c>
      <c r="AC579">
        <f>((ABS(K579)*$D$6)/(MAX(((F579)+(G579)*(W579))*(W579),1E-6)*MAX(((((F579)+(G579)*(W579))*(W579))/MAX((F579)+2*(W579)*SQRT(1+(G579)^2),1E-6))^(2/3),1E-6)))^2</f>
        <v/>
      </c>
      <c r="AD579">
        <f>ABS(ABS(K579)/MAX(((F579)+(G579)*(W579))*(W579),1E-6))/SQRT($I$5*MAX((((F579)+(G579)*(W579))*(W579))/MAX((F579)+2*(G579)*(W579),1E-6),1E-6))</f>
        <v/>
      </c>
      <c r="AE579">
        <f>((F579)*(W579)^2)/2+(G579)*(W579)^3/3+(ABS(K579)^2)/($I$5*MAX(((F579)+(G579)*(W579))*(W579),1E-6))</f>
        <v/>
      </c>
      <c r="AF579">
        <f>IF($D$20=0,0,IFERROR(AB580+(((AC579+AC580)/2)*J580)+(IF(Z579&gt;Z580,$D$8*((Z579^2-Z580^2)/(2*$I$5)),$D$9*((Z580^2-Z579^2)/(2*$I$5)))+($D$10*(ABS(I580)/90)*(MAX(Z579^2,Z580^2)/(2*$I$5))))-AB579,0))</f>
        <v/>
      </c>
      <c r="AG579">
        <f>IF($D$20=0,1,IFERROR(IF(ROUND(AD579,3)=1,1,IF(AND(ABS(AF579)&lt;$D$19,AD579&lt;1),1,0)),0))</f>
        <v/>
      </c>
      <c r="AH579">
        <f>IFERROR(IF(V32="Supercritical",MAX($D$16,IFERROR(L579,MAX($D$16,POWER((ABS(K579)^2)/($I$5*MAX(F579,0.1)^2),1/3)))),IF(V32="Subcritical",MAX($D$16,IFERROR(W579,MAX($D$16,POWER((ABS(K579)^2)/($I$5*MAX(F579,0.1)^2),1/3)))),IF(AND(IFERROR(V579,0)=1,IFERROR(AG579,0)=1),IF(IFERROR(T579,-1E99)&gt;=IFERROR(AE579,-1E99),MAX($D$16,IFERROR(L579,MAX($D$16,POWER((ABS(K579)^2)/($I$5*MAX(F579,0.1)^2),1/3)))),MAX($D$16,IFERROR(W579,MAX($D$16,POWER((ABS(K579)^2)/($I$5*MAX(F579,0.1)^2),1/3))))),IF(IFERROR(V579,0)=1,MAX($D$16,IFERROR(L579,MAX($D$16,POWER((ABS(K579)^2)/($I$5*MAX(F579,0.1)^2),1/3)))),IF(IFERROR(AG579,0)=1,MAX($D$16,IFERROR(W579,MAX($D$16,POWER((ABS(K579)^2)/($I$5*MAX(F579,0.1)^2),1/3)))),MAX($D$16,POWER((ABS(K579)^2)/($I$5*MAX(F579,0.1)^2),1/3))))))),MAX($D$16,POWER((ABS(K579)^2)/($I$5*MAX(F579,0.1)^2),1/3)))</f>
        <v/>
      </c>
      <c r="AI579">
        <f>E579+AH579</f>
        <v/>
      </c>
      <c r="AJ579">
        <f>AI579+((ABS(K579)/MAX(((F579)+(G579)*(AH579))*(AH579),1E-6))^2)/(2*$I$5)</f>
        <v/>
      </c>
      <c r="AM579" t="n">
        <v>0</v>
      </c>
      <c r="AN579" t="n">
        <v>0</v>
      </c>
      <c r="AO579">
        <f>AM579+AN579</f>
        <v/>
      </c>
      <c r="AP579">
        <f>AP578+AO579</f>
        <v/>
      </c>
      <c r="AQ579">
        <f>ABS(ABS(K579)/MAX(((F579)+(G579)*(AH579))*(AH579),1E-6))/SQRT($I$5*MAX((((F579)+(G579)*(AH579))*(AH579))/MAX((F579)+2*(G579)*(AH579),1E-6),1E-6))</f>
        <v/>
      </c>
      <c r="AR579">
        <f>IF(AQ579&lt;1,"Subcritical","Supercritical")</f>
        <v/>
      </c>
      <c r="AS579">
        <f>((ABS(K579)*$D$6)/(MAX(((F579)+(G579)*(AH579))*(AH579),1E-6)*MAX(((((F579)+(G579)*(AH579))*(AH579))/MAX((F579)+2*(AH579)*SQRT(1+(G579)^2),1E-6))^(2/3),1E-6)))^2</f>
        <v/>
      </c>
    </row>
    <row r="580">
      <c r="A580" t="n">
        <v>431</v>
      </c>
      <c r="B580" t="n">
        <v>429.896</v>
      </c>
      <c r="C580" t="n">
        <v>616237.567</v>
      </c>
      <c r="D580" t="n">
        <v>3097538.362</v>
      </c>
      <c r="E580" t="n">
        <v>632.347</v>
      </c>
      <c r="F580" t="n">
        <v>5.2</v>
      </c>
      <c r="G580" t="n">
        <v>0</v>
      </c>
      <c r="H580" t="inlineStr">
        <is>
          <t>Normal</t>
        </is>
      </c>
      <c r="I580" t="n">
        <v>0.023</v>
      </c>
      <c r="J580">
        <f>B580-B579</f>
        <v/>
      </c>
      <c r="K580">
        <f>MAX(0,K579-AO579)</f>
        <v/>
      </c>
      <c r="L580">
        <f>IF($D$20=0,IFERROR(L579,MAX($D$16,POWER((ABS(K580)^2)/($I$5*MAX(F580,0.1)^2),1/3))),IF(IFERROR(V579,0)=0,IFERROR(L579,MAX($D$16,POWER((ABS(K580)^2)/($I$5*MAX(F580,0.1)^2),1/3))),IF(OR(IFERROR(L580,0)=0,IFERROR(S579,0)&lt;1,IFERROR(S580,0)&lt;1),MAX($D$16,POWER((ABS(K580)^2)/($I$5*MAX(F580,0.1)^2),1/3)),IF(IFERROR(U580,0)&gt;0,MAX($D$16,IFERROR(L580,0)+((IFERROR(U580,0))*$D$18*IF((IFERROR(S580,0))&lt;1,1,-1))),IF(IFERROR(U580,0)&lt;0,IF(ABS((MAX($D$16,POWER((ABS(K580)^2)/($I$5*MAX(F580,0.1)^2),1/3)))-IFERROR(L580,0))&gt;$D$19,MAX($D$16,IF((MAX($D$16,POWER((ABS(K580)^2)/($I$5*MAX(F580,0.1)^2),1/3)))&gt;IFERROR(L580,0),MIN((MAX($D$16,POWER((ABS(K580)^2)/($I$5*MAX(F580,0.1)^2),1/3))),IFERROR(L580,0)+(MIN(ABS(IFERROR(U580,0))*$D$18,ABS((MAX($D$16,POWER((ABS(K580)^2)/($I$5*MAX(F580,0.1)^2),1/3)))-IFERROR(L580,0))))),MAX((MAX($D$16,POWER((ABS(K580)^2)/($I$5*MAX(F580,0.1)^2),1/3))),IFERROR(L580,0)-(MIN(ABS(IFERROR(U580,0))*$D$18,ABS((MAX($D$16,POWER((ABS(K580)^2)/($I$5*MAX(F580,0.1)^2),1/3)))-IFERROR(L580,0))))))),MAX($D$16,POWER((ABS(K580)^2)/($I$5*MAX(F580,0.1)^2),1/3))),MAX($D$16,IFERROR(L580,0)))))))</f>
        <v/>
      </c>
      <c r="M580">
        <f>((F580)+(G580)*(L580))*(L580)</f>
        <v/>
      </c>
      <c r="N580">
        <f>(((F580)+(G580)*(L580))*(L580))/MAX((F580)+2*(L580)*SQRT(1+(G580)^2),1E-6)</f>
        <v/>
      </c>
      <c r="O580">
        <f>ABS(K580)/MAX(((F580)+(G580)*(L580))*(L580),1E-6)</f>
        <v/>
      </c>
      <c r="P580">
        <f>E580+L580</f>
        <v/>
      </c>
      <c r="Q580">
        <f>P580+((ABS(K580)/MAX(((F580)+(G580)*(L580))*(L580),1E-6))^2)/(2*$I$5)</f>
        <v/>
      </c>
      <c r="R580">
        <f>((ABS(K580)*$D$6)/(MAX(((F580)+(G580)*(L580))*(L580),1E-6)*MAX(((((F580)+(G580)*(L580))*(L580))/MAX((F580)+2*(L580)*SQRT(1+(G580)^2),1E-6))^(2/3),1E-6)))^2</f>
        <v/>
      </c>
      <c r="S580">
        <f>ABS(ABS(K580)/MAX(((F580)+(G580)*(L580))*(L580),1E-6))/SQRT($I$5*MAX((((F580)+(G580)*(L580))*(L580))/MAX((F580)+2*(G580)*(L580),1E-6),1E-6))</f>
        <v/>
      </c>
      <c r="T580">
        <f>((F580)*(L580)^2)/2+(G580)*(L580)^3/3+(ABS(K580)^2)/($I$5*MAX(((F580)+(G580)*(L580))*(L580),1E-6))</f>
        <v/>
      </c>
      <c r="U580">
        <f>IF($D$20=0,0,IFERROR(Q579-(((R579+R580)/2)*J580)-(IF(O579&gt;O580,$D$8*((O579^2-O580^2)/(2*$I$5)),$D$9*((O580^2-O579^2)/(2*$I$5)))+($D$10*(ABS(I580)/90)*(MAX(O579^2,O580^2)/(2*$I$5))))-Q580,0))</f>
        <v/>
      </c>
      <c r="V580">
        <f>IF($D$20=0,1,IFERROR(IF(ROUND(S580,3)=1,1,IF(AND(ABS(U580)&lt;$D$19,S580&gt;1),1,0)),0))</f>
        <v/>
      </c>
      <c r="W580">
        <f>IF($D$20=0,IFERROR(W581,MAX($D$16,POWER((ABS(K580)^2)/($I$5*MAX(F580,0.1)^2),1/3))),IF(IFERROR(AG581,0)=0,IFERROR(W581,MAX($D$16,POWER((ABS(K580)^2)/($I$5*MAX(F580,0.1)^2),1/3))),IF(OR(IFERROR(W580,0)=0,IFERROR(AD581,0)&gt;1),MAX($D$16,POWER((ABS(K580)^2)/($I$5*MAX(F580,0.1)^2),1/3)),IF(IFERROR(AF580,0)&gt;0,MAX($D$16,IFERROR(W580,0)+((IFERROR(AF580,0))*$D$18*IF((IFERROR(AD580,0))&lt;1,1,-1))),IF(IFERROR(AF580,0)&lt;0,IF(ABS((MAX($D$16,POWER((ABS(K580)^2)/($I$5*MAX(F580,0.1)^2),1/3)))-IFERROR(W580,0))&gt;$D$19,MAX($D$16,IF((MAX($D$16,POWER((ABS(K580)^2)/($I$5*MAX(F580,0.1)^2),1/3)))&gt;IFERROR(W580,0),MIN((MAX($D$16,POWER((ABS(K580)^2)/($I$5*MAX(F580,0.1)^2),1/3))),IFERROR(W580,0)+(MIN(ABS(IFERROR(AF580,0))*$D$18,ABS((MAX($D$16,POWER((ABS(K580)^2)/($I$5*MAX(F580,0.1)^2),1/3)))-IFERROR(W580,0))))),MAX((MAX($D$16,POWER((ABS(K580)^2)/($I$5*MAX(F580,0.1)^2),1/3))),IFERROR(W580,0)-(MIN(ABS(IFERROR(AF580,0))*$D$18,ABS((MAX($D$16,POWER((ABS(K580)^2)/($I$5*MAX(F580,0.1)^2),1/3)))-IFERROR(W580,0))))))),MAX($D$16,POWER((ABS(K580)^2)/($I$5*MAX(F580,0.1)^2),1/3))),MAX($D$16,IFERROR(W580,0)))))))</f>
        <v/>
      </c>
      <c r="X580">
        <f>((F580)+(G580)*(W580))*(W580)</f>
        <v/>
      </c>
      <c r="Y580">
        <f>(((F580)+(G580)*(W580))*(W580))/MAX((F580)+2*(W580)*SQRT(1+(G580)^2),1E-6)</f>
        <v/>
      </c>
      <c r="Z580">
        <f>ABS(K580)/MAX(((F580)+(G580)*(W580))*(W580),1E-6)</f>
        <v/>
      </c>
      <c r="AA580">
        <f>E580+W580</f>
        <v/>
      </c>
      <c r="AB580">
        <f>AA580+((ABS(K580)/MAX(((F580)+(G580)*(W580))*(W580),1E-6))^2)/(2*$I$5)</f>
        <v/>
      </c>
      <c r="AC580">
        <f>((ABS(K580)*$D$6)/(MAX(((F580)+(G580)*(W580))*(W580),1E-6)*MAX(((((F580)+(G580)*(W580))*(W580))/MAX((F580)+2*(W580)*SQRT(1+(G580)^2),1E-6))^(2/3),1E-6)))^2</f>
        <v/>
      </c>
      <c r="AD580">
        <f>ABS(ABS(K580)/MAX(((F580)+(G580)*(W580))*(W580),1E-6))/SQRT($I$5*MAX((((F580)+(G580)*(W580))*(W580))/MAX((F580)+2*(G580)*(W580),1E-6),1E-6))</f>
        <v/>
      </c>
      <c r="AE580">
        <f>((F580)*(W580)^2)/2+(G580)*(W580)^3/3+(ABS(K580)^2)/($I$5*MAX(((F580)+(G580)*(W580))*(W580),1E-6))</f>
        <v/>
      </c>
      <c r="AF580">
        <f>IF($D$20=0,0,IFERROR(AB581+(((AC580+AC581)/2)*J581)+(IF(Z580&gt;Z581,$D$8*((Z580^2-Z581^2)/(2*$I$5)),$D$9*((Z581^2-Z580^2)/(2*$I$5)))+($D$10*(ABS(I581)/90)*(MAX(Z580^2,Z581^2)/(2*$I$5))))-AB580,0))</f>
        <v/>
      </c>
      <c r="AG580">
        <f>IF($D$20=0,1,IFERROR(IF(ROUND(AD580,3)=1,1,IF(AND(ABS(AF580)&lt;$D$19,AD580&lt;1),1,0)),0))</f>
        <v/>
      </c>
      <c r="AH580">
        <f>IFERROR(IF(V32="Supercritical",MAX($D$16,IFERROR(L580,MAX($D$16,POWER((ABS(K580)^2)/($I$5*MAX(F580,0.1)^2),1/3)))),IF(V32="Subcritical",MAX($D$16,IFERROR(W580,MAX($D$16,POWER((ABS(K580)^2)/($I$5*MAX(F580,0.1)^2),1/3)))),IF(AND(IFERROR(V580,0)=1,IFERROR(AG580,0)=1),IF(IFERROR(T580,-1E99)&gt;=IFERROR(AE580,-1E99),MAX($D$16,IFERROR(L580,MAX($D$16,POWER((ABS(K580)^2)/($I$5*MAX(F580,0.1)^2),1/3)))),MAX($D$16,IFERROR(W580,MAX($D$16,POWER((ABS(K580)^2)/($I$5*MAX(F580,0.1)^2),1/3))))),IF(IFERROR(V580,0)=1,MAX($D$16,IFERROR(L580,MAX($D$16,POWER((ABS(K580)^2)/($I$5*MAX(F580,0.1)^2),1/3)))),IF(IFERROR(AG580,0)=1,MAX($D$16,IFERROR(W580,MAX($D$16,POWER((ABS(K580)^2)/($I$5*MAX(F580,0.1)^2),1/3)))),MAX($D$16,POWER((ABS(K580)^2)/($I$5*MAX(F580,0.1)^2),1/3))))))),MAX($D$16,POWER((ABS(K580)^2)/($I$5*MAX(F580,0.1)^2),1/3)))</f>
        <v/>
      </c>
      <c r="AI580">
        <f>E580+AH580</f>
        <v/>
      </c>
      <c r="AJ580">
        <f>AI580+((ABS(K580)/MAX(((F580)+(G580)*(AH580))*(AH580),1E-6))^2)/(2*$I$5)</f>
        <v/>
      </c>
      <c r="AM580" t="n">
        <v>0</v>
      </c>
      <c r="AN580" t="n">
        <v>0</v>
      </c>
      <c r="AO580">
        <f>AM580+AN580</f>
        <v/>
      </c>
      <c r="AP580">
        <f>AP579+AO580</f>
        <v/>
      </c>
      <c r="AQ580">
        <f>ABS(ABS(K580)/MAX(((F580)+(G580)*(AH580))*(AH580),1E-6))/SQRT($I$5*MAX((((F580)+(G580)*(AH580))*(AH580))/MAX((F580)+2*(G580)*(AH580),1E-6),1E-6))</f>
        <v/>
      </c>
      <c r="AR580">
        <f>IF(AQ580&lt;1,"Subcritical","Supercritical")</f>
        <v/>
      </c>
      <c r="AS580">
        <f>((ABS(K580)*$D$6)/(MAX(((F580)+(G580)*(AH580))*(AH580),1E-6)*MAX(((((F580)+(G580)*(AH580))*(AH580))/MAX((F580)+2*(AH580)*SQRT(1+(G580)^2),1E-6))^(2/3),1E-6)))^2</f>
        <v/>
      </c>
    </row>
    <row r="581">
      <c r="A581" t="n">
        <v>432</v>
      </c>
      <c r="B581" t="n">
        <v>430.895</v>
      </c>
      <c r="C581" t="n">
        <v>616237.093</v>
      </c>
      <c r="D581" t="n">
        <v>3097537.482</v>
      </c>
      <c r="E581" t="n">
        <v>632.3465</v>
      </c>
      <c r="F581" t="n">
        <v>5.2</v>
      </c>
      <c r="G581" t="n">
        <v>0</v>
      </c>
      <c r="H581" t="inlineStr">
        <is>
          <t>Normal</t>
        </is>
      </c>
      <c r="I581" t="n">
        <v>0.027</v>
      </c>
      <c r="J581">
        <f>B581-B580</f>
        <v/>
      </c>
      <c r="K581">
        <f>MAX(0,K580-AO580)</f>
        <v/>
      </c>
      <c r="L581">
        <f>IF($D$20=0,IFERROR(L580,MAX($D$16,POWER((ABS(K581)^2)/($I$5*MAX(F581,0.1)^2),1/3))),IF(IFERROR(V580,0)=0,IFERROR(L580,MAX($D$16,POWER((ABS(K581)^2)/($I$5*MAX(F581,0.1)^2),1/3))),IF(OR(IFERROR(L581,0)=0,IFERROR(S580,0)&lt;1,IFERROR(S581,0)&lt;1),MAX($D$16,POWER((ABS(K581)^2)/($I$5*MAX(F581,0.1)^2),1/3)),IF(IFERROR(U581,0)&gt;0,MAX($D$16,IFERROR(L581,0)+((IFERROR(U581,0))*$D$18*IF((IFERROR(S581,0))&lt;1,1,-1))),IF(IFERROR(U581,0)&lt;0,IF(ABS((MAX($D$16,POWER((ABS(K581)^2)/($I$5*MAX(F581,0.1)^2),1/3)))-IFERROR(L581,0))&gt;$D$19,MAX($D$16,IF((MAX($D$16,POWER((ABS(K581)^2)/($I$5*MAX(F581,0.1)^2),1/3)))&gt;IFERROR(L581,0),MIN((MAX($D$16,POWER((ABS(K581)^2)/($I$5*MAX(F581,0.1)^2),1/3))),IFERROR(L581,0)+(MIN(ABS(IFERROR(U581,0))*$D$18,ABS((MAX($D$16,POWER((ABS(K581)^2)/($I$5*MAX(F581,0.1)^2),1/3)))-IFERROR(L581,0))))),MAX((MAX($D$16,POWER((ABS(K581)^2)/($I$5*MAX(F581,0.1)^2),1/3))),IFERROR(L581,0)-(MIN(ABS(IFERROR(U581,0))*$D$18,ABS((MAX($D$16,POWER((ABS(K581)^2)/($I$5*MAX(F581,0.1)^2),1/3)))-IFERROR(L581,0))))))),MAX($D$16,POWER((ABS(K581)^2)/($I$5*MAX(F581,0.1)^2),1/3))),MAX($D$16,IFERROR(L581,0)))))))</f>
        <v/>
      </c>
      <c r="M581">
        <f>((F581)+(G581)*(L581))*(L581)</f>
        <v/>
      </c>
      <c r="N581">
        <f>(((F581)+(G581)*(L581))*(L581))/MAX((F581)+2*(L581)*SQRT(1+(G581)^2),1E-6)</f>
        <v/>
      </c>
      <c r="O581">
        <f>ABS(K581)/MAX(((F581)+(G581)*(L581))*(L581),1E-6)</f>
        <v/>
      </c>
      <c r="P581">
        <f>E581+L581</f>
        <v/>
      </c>
      <c r="Q581">
        <f>P581+((ABS(K581)/MAX(((F581)+(G581)*(L581))*(L581),1E-6))^2)/(2*$I$5)</f>
        <v/>
      </c>
      <c r="R581">
        <f>((ABS(K581)*$D$6)/(MAX(((F581)+(G581)*(L581))*(L581),1E-6)*MAX(((((F581)+(G581)*(L581))*(L581))/MAX((F581)+2*(L581)*SQRT(1+(G581)^2),1E-6))^(2/3),1E-6)))^2</f>
        <v/>
      </c>
      <c r="S581">
        <f>ABS(ABS(K581)/MAX(((F581)+(G581)*(L581))*(L581),1E-6))/SQRT($I$5*MAX((((F581)+(G581)*(L581))*(L581))/MAX((F581)+2*(G581)*(L581),1E-6),1E-6))</f>
        <v/>
      </c>
      <c r="T581">
        <f>((F581)*(L581)^2)/2+(G581)*(L581)^3/3+(ABS(K581)^2)/($I$5*MAX(((F581)+(G581)*(L581))*(L581),1E-6))</f>
        <v/>
      </c>
      <c r="U581">
        <f>IF($D$20=0,0,IFERROR(Q580-(((R580+R581)/2)*J581)-(IF(O580&gt;O581,$D$8*((O580^2-O581^2)/(2*$I$5)),$D$9*((O581^2-O580^2)/(2*$I$5)))+($D$10*(ABS(I581)/90)*(MAX(O580^2,O581^2)/(2*$I$5))))-Q581,0))</f>
        <v/>
      </c>
      <c r="V581">
        <f>IF($D$20=0,1,IFERROR(IF(ROUND(S581,3)=1,1,IF(AND(ABS(U581)&lt;$D$19,S581&gt;1),1,0)),0))</f>
        <v/>
      </c>
      <c r="W581">
        <f>IF($D$20=0,IFERROR(W582,MAX($D$16,POWER((ABS(K581)^2)/($I$5*MAX(F581,0.1)^2),1/3))),IF(IFERROR(AG582,0)=0,IFERROR(W582,MAX($D$16,POWER((ABS(K581)^2)/($I$5*MAX(F581,0.1)^2),1/3))),IF(OR(IFERROR(W581,0)=0,IFERROR(AD582,0)&gt;1),MAX($D$16,POWER((ABS(K581)^2)/($I$5*MAX(F581,0.1)^2),1/3)),IF(IFERROR(AF581,0)&gt;0,MAX($D$16,IFERROR(W581,0)+((IFERROR(AF581,0))*$D$18*IF((IFERROR(AD581,0))&lt;1,1,-1))),IF(IFERROR(AF581,0)&lt;0,IF(ABS((MAX($D$16,POWER((ABS(K581)^2)/($I$5*MAX(F581,0.1)^2),1/3)))-IFERROR(W581,0))&gt;$D$19,MAX($D$16,IF((MAX($D$16,POWER((ABS(K581)^2)/($I$5*MAX(F581,0.1)^2),1/3)))&gt;IFERROR(W581,0),MIN((MAX($D$16,POWER((ABS(K581)^2)/($I$5*MAX(F581,0.1)^2),1/3))),IFERROR(W581,0)+(MIN(ABS(IFERROR(AF581,0))*$D$18,ABS((MAX($D$16,POWER((ABS(K581)^2)/($I$5*MAX(F581,0.1)^2),1/3)))-IFERROR(W581,0))))),MAX((MAX($D$16,POWER((ABS(K581)^2)/($I$5*MAX(F581,0.1)^2),1/3))),IFERROR(W581,0)-(MIN(ABS(IFERROR(AF581,0))*$D$18,ABS((MAX($D$16,POWER((ABS(K581)^2)/($I$5*MAX(F581,0.1)^2),1/3)))-IFERROR(W581,0))))))),MAX($D$16,POWER((ABS(K581)^2)/($I$5*MAX(F581,0.1)^2),1/3))),MAX($D$16,IFERROR(W581,0)))))))</f>
        <v/>
      </c>
      <c r="X581">
        <f>((F581)+(G581)*(W581))*(W581)</f>
        <v/>
      </c>
      <c r="Y581">
        <f>(((F581)+(G581)*(W581))*(W581))/MAX((F581)+2*(W581)*SQRT(1+(G581)^2),1E-6)</f>
        <v/>
      </c>
      <c r="Z581">
        <f>ABS(K581)/MAX(((F581)+(G581)*(W581))*(W581),1E-6)</f>
        <v/>
      </c>
      <c r="AA581">
        <f>E581+W581</f>
        <v/>
      </c>
      <c r="AB581">
        <f>AA581+((ABS(K581)/MAX(((F581)+(G581)*(W581))*(W581),1E-6))^2)/(2*$I$5)</f>
        <v/>
      </c>
      <c r="AC581">
        <f>((ABS(K581)*$D$6)/(MAX(((F581)+(G581)*(W581))*(W581),1E-6)*MAX(((((F581)+(G581)*(W581))*(W581))/MAX((F581)+2*(W581)*SQRT(1+(G581)^2),1E-6))^(2/3),1E-6)))^2</f>
        <v/>
      </c>
      <c r="AD581">
        <f>ABS(ABS(K581)/MAX(((F581)+(G581)*(W581))*(W581),1E-6))/SQRT($I$5*MAX((((F581)+(G581)*(W581))*(W581))/MAX((F581)+2*(G581)*(W581),1E-6),1E-6))</f>
        <v/>
      </c>
      <c r="AE581">
        <f>((F581)*(W581)^2)/2+(G581)*(W581)^3/3+(ABS(K581)^2)/($I$5*MAX(((F581)+(G581)*(W581))*(W581),1E-6))</f>
        <v/>
      </c>
      <c r="AF581">
        <f>IF($D$20=0,0,IFERROR(AB582+(((AC581+AC582)/2)*J582)+(IF(Z581&gt;Z582,$D$8*((Z581^2-Z582^2)/(2*$I$5)),$D$9*((Z582^2-Z581^2)/(2*$I$5)))+($D$10*(ABS(I582)/90)*(MAX(Z581^2,Z582^2)/(2*$I$5))))-AB581,0))</f>
        <v/>
      </c>
      <c r="AG581">
        <f>IF($D$20=0,1,IFERROR(IF(ROUND(AD581,3)=1,1,IF(AND(ABS(AF581)&lt;$D$19,AD581&lt;1),1,0)),0))</f>
        <v/>
      </c>
      <c r="AH581">
        <f>IFERROR(IF(V32="Supercritical",MAX($D$16,IFERROR(L581,MAX($D$16,POWER((ABS(K581)^2)/($I$5*MAX(F581,0.1)^2),1/3)))),IF(V32="Subcritical",MAX($D$16,IFERROR(W581,MAX($D$16,POWER((ABS(K581)^2)/($I$5*MAX(F581,0.1)^2),1/3)))),IF(AND(IFERROR(V581,0)=1,IFERROR(AG581,0)=1),IF(IFERROR(T581,-1E99)&gt;=IFERROR(AE581,-1E99),MAX($D$16,IFERROR(L581,MAX($D$16,POWER((ABS(K581)^2)/($I$5*MAX(F581,0.1)^2),1/3)))),MAX($D$16,IFERROR(W581,MAX($D$16,POWER((ABS(K581)^2)/($I$5*MAX(F581,0.1)^2),1/3))))),IF(IFERROR(V581,0)=1,MAX($D$16,IFERROR(L581,MAX($D$16,POWER((ABS(K581)^2)/($I$5*MAX(F581,0.1)^2),1/3)))),IF(IFERROR(AG581,0)=1,MAX($D$16,IFERROR(W581,MAX($D$16,POWER((ABS(K581)^2)/($I$5*MAX(F581,0.1)^2),1/3)))),MAX($D$16,POWER((ABS(K581)^2)/($I$5*MAX(F581,0.1)^2),1/3))))))),MAX($D$16,POWER((ABS(K581)^2)/($I$5*MAX(F581,0.1)^2),1/3)))</f>
        <v/>
      </c>
      <c r="AI581">
        <f>E581+AH581</f>
        <v/>
      </c>
      <c r="AJ581">
        <f>AI581+((ABS(K581)/MAX(((F581)+(G581)*(AH581))*(AH581),1E-6))^2)/(2*$I$5)</f>
        <v/>
      </c>
      <c r="AM581" t="n">
        <v>0</v>
      </c>
      <c r="AN581" t="n">
        <v>0</v>
      </c>
      <c r="AO581">
        <f>AM581+AN581</f>
        <v/>
      </c>
      <c r="AP581">
        <f>AP580+AO581</f>
        <v/>
      </c>
      <c r="AQ581">
        <f>ABS(ABS(K581)/MAX(((F581)+(G581)*(AH581))*(AH581),1E-6))/SQRT($I$5*MAX((((F581)+(G581)*(AH581))*(AH581))/MAX((F581)+2*(G581)*(AH581),1E-6),1E-6))</f>
        <v/>
      </c>
      <c r="AR581">
        <f>IF(AQ581&lt;1,"Subcritical","Supercritical")</f>
        <v/>
      </c>
      <c r="AS581">
        <f>((ABS(K581)*$D$6)/(MAX(((F581)+(G581)*(AH581))*(AH581),1E-6)*MAX(((((F581)+(G581)*(AH581))*(AH581))/MAX((F581)+2*(AH581)*SQRT(1+(G581)^2),1E-6))^(2/3),1E-6)))^2</f>
        <v/>
      </c>
    </row>
    <row r="582">
      <c r="A582" t="n">
        <v>433</v>
      </c>
      <c r="B582" t="n">
        <v>431.896</v>
      </c>
      <c r="C582" t="n">
        <v>616236.6189999999</v>
      </c>
      <c r="D582" t="n">
        <v>3097536.601</v>
      </c>
      <c r="E582" t="n">
        <v>632.346</v>
      </c>
      <c r="F582" t="n">
        <v>5.2</v>
      </c>
      <c r="G582" t="n">
        <v>0</v>
      </c>
      <c r="H582" t="inlineStr">
        <is>
          <t>Normal</t>
        </is>
      </c>
      <c r="I582" t="n">
        <v>0.027</v>
      </c>
      <c r="J582">
        <f>B582-B581</f>
        <v/>
      </c>
      <c r="K582">
        <f>MAX(0,K581-AO581)</f>
        <v/>
      </c>
      <c r="L582">
        <f>IF($D$20=0,IFERROR(L581,MAX($D$16,POWER((ABS(K582)^2)/($I$5*MAX(F582,0.1)^2),1/3))),IF(IFERROR(V581,0)=0,IFERROR(L581,MAX($D$16,POWER((ABS(K582)^2)/($I$5*MAX(F582,0.1)^2),1/3))),IF(OR(IFERROR(L582,0)=0,IFERROR(S581,0)&lt;1,IFERROR(S582,0)&lt;1),MAX($D$16,POWER((ABS(K582)^2)/($I$5*MAX(F582,0.1)^2),1/3)),IF(IFERROR(U582,0)&gt;0,MAX($D$16,IFERROR(L582,0)+((IFERROR(U582,0))*$D$18*IF((IFERROR(S582,0))&lt;1,1,-1))),IF(IFERROR(U582,0)&lt;0,IF(ABS((MAX($D$16,POWER((ABS(K582)^2)/($I$5*MAX(F582,0.1)^2),1/3)))-IFERROR(L582,0))&gt;$D$19,MAX($D$16,IF((MAX($D$16,POWER((ABS(K582)^2)/($I$5*MAX(F582,0.1)^2),1/3)))&gt;IFERROR(L582,0),MIN((MAX($D$16,POWER((ABS(K582)^2)/($I$5*MAX(F582,0.1)^2),1/3))),IFERROR(L582,0)+(MIN(ABS(IFERROR(U582,0))*$D$18,ABS((MAX($D$16,POWER((ABS(K582)^2)/($I$5*MAX(F582,0.1)^2),1/3)))-IFERROR(L582,0))))),MAX((MAX($D$16,POWER((ABS(K582)^2)/($I$5*MAX(F582,0.1)^2),1/3))),IFERROR(L582,0)-(MIN(ABS(IFERROR(U582,0))*$D$18,ABS((MAX($D$16,POWER((ABS(K582)^2)/($I$5*MAX(F582,0.1)^2),1/3)))-IFERROR(L582,0))))))),MAX($D$16,POWER((ABS(K582)^2)/($I$5*MAX(F582,0.1)^2),1/3))),MAX($D$16,IFERROR(L582,0)))))))</f>
        <v/>
      </c>
      <c r="M582">
        <f>((F582)+(G582)*(L582))*(L582)</f>
        <v/>
      </c>
      <c r="N582">
        <f>(((F582)+(G582)*(L582))*(L582))/MAX((F582)+2*(L582)*SQRT(1+(G582)^2),1E-6)</f>
        <v/>
      </c>
      <c r="O582">
        <f>ABS(K582)/MAX(((F582)+(G582)*(L582))*(L582),1E-6)</f>
        <v/>
      </c>
      <c r="P582">
        <f>E582+L582</f>
        <v/>
      </c>
      <c r="Q582">
        <f>P582+((ABS(K582)/MAX(((F582)+(G582)*(L582))*(L582),1E-6))^2)/(2*$I$5)</f>
        <v/>
      </c>
      <c r="R582">
        <f>((ABS(K582)*$D$6)/(MAX(((F582)+(G582)*(L582))*(L582),1E-6)*MAX(((((F582)+(G582)*(L582))*(L582))/MAX((F582)+2*(L582)*SQRT(1+(G582)^2),1E-6))^(2/3),1E-6)))^2</f>
        <v/>
      </c>
      <c r="S582">
        <f>ABS(ABS(K582)/MAX(((F582)+(G582)*(L582))*(L582),1E-6))/SQRT($I$5*MAX((((F582)+(G582)*(L582))*(L582))/MAX((F582)+2*(G582)*(L582),1E-6),1E-6))</f>
        <v/>
      </c>
      <c r="T582">
        <f>((F582)*(L582)^2)/2+(G582)*(L582)^3/3+(ABS(K582)^2)/($I$5*MAX(((F582)+(G582)*(L582))*(L582),1E-6))</f>
        <v/>
      </c>
      <c r="U582">
        <f>IF($D$20=0,0,IFERROR(Q581-(((R581+R582)/2)*J582)-(IF(O581&gt;O582,$D$8*((O581^2-O582^2)/(2*$I$5)),$D$9*((O582^2-O581^2)/(2*$I$5)))+($D$10*(ABS(I582)/90)*(MAX(O581^2,O582^2)/(2*$I$5))))-Q582,0))</f>
        <v/>
      </c>
      <c r="V582">
        <f>IF($D$20=0,1,IFERROR(IF(ROUND(S582,3)=1,1,IF(AND(ABS(U582)&lt;$D$19,S582&gt;1),1,0)),0))</f>
        <v/>
      </c>
      <c r="W582">
        <f>IF($D$20=0,IFERROR(W583,MAX($D$16,POWER((ABS(K582)^2)/($I$5*MAX(F582,0.1)^2),1/3))),IF(IFERROR(AG583,0)=0,IFERROR(W583,MAX($D$16,POWER((ABS(K582)^2)/($I$5*MAX(F582,0.1)^2),1/3))),IF(OR(IFERROR(W582,0)=0,IFERROR(AD583,0)&gt;1),MAX($D$16,POWER((ABS(K582)^2)/($I$5*MAX(F582,0.1)^2),1/3)),IF(IFERROR(AF582,0)&gt;0,MAX($D$16,IFERROR(W582,0)+((IFERROR(AF582,0))*$D$18*IF((IFERROR(AD582,0))&lt;1,1,-1))),IF(IFERROR(AF582,0)&lt;0,IF(ABS((MAX($D$16,POWER((ABS(K582)^2)/($I$5*MAX(F582,0.1)^2),1/3)))-IFERROR(W582,0))&gt;$D$19,MAX($D$16,IF((MAX($D$16,POWER((ABS(K582)^2)/($I$5*MAX(F582,0.1)^2),1/3)))&gt;IFERROR(W582,0),MIN((MAX($D$16,POWER((ABS(K582)^2)/($I$5*MAX(F582,0.1)^2),1/3))),IFERROR(W582,0)+(MIN(ABS(IFERROR(AF582,0))*$D$18,ABS((MAX($D$16,POWER((ABS(K582)^2)/($I$5*MAX(F582,0.1)^2),1/3)))-IFERROR(W582,0))))),MAX((MAX($D$16,POWER((ABS(K582)^2)/($I$5*MAX(F582,0.1)^2),1/3))),IFERROR(W582,0)-(MIN(ABS(IFERROR(AF582,0))*$D$18,ABS((MAX($D$16,POWER((ABS(K582)^2)/($I$5*MAX(F582,0.1)^2),1/3)))-IFERROR(W582,0))))))),MAX($D$16,POWER((ABS(K582)^2)/($I$5*MAX(F582,0.1)^2),1/3))),MAX($D$16,IFERROR(W582,0)))))))</f>
        <v/>
      </c>
      <c r="X582">
        <f>((F582)+(G582)*(W582))*(W582)</f>
        <v/>
      </c>
      <c r="Y582">
        <f>(((F582)+(G582)*(W582))*(W582))/MAX((F582)+2*(W582)*SQRT(1+(G582)^2),1E-6)</f>
        <v/>
      </c>
      <c r="Z582">
        <f>ABS(K582)/MAX(((F582)+(G582)*(W582))*(W582),1E-6)</f>
        <v/>
      </c>
      <c r="AA582">
        <f>E582+W582</f>
        <v/>
      </c>
      <c r="AB582">
        <f>AA582+((ABS(K582)/MAX(((F582)+(G582)*(W582))*(W582),1E-6))^2)/(2*$I$5)</f>
        <v/>
      </c>
      <c r="AC582">
        <f>((ABS(K582)*$D$6)/(MAX(((F582)+(G582)*(W582))*(W582),1E-6)*MAX(((((F582)+(G582)*(W582))*(W582))/MAX((F582)+2*(W582)*SQRT(1+(G582)^2),1E-6))^(2/3),1E-6)))^2</f>
        <v/>
      </c>
      <c r="AD582">
        <f>ABS(ABS(K582)/MAX(((F582)+(G582)*(W582))*(W582),1E-6))/SQRT($I$5*MAX((((F582)+(G582)*(W582))*(W582))/MAX((F582)+2*(G582)*(W582),1E-6),1E-6))</f>
        <v/>
      </c>
      <c r="AE582">
        <f>((F582)*(W582)^2)/2+(G582)*(W582)^3/3+(ABS(K582)^2)/($I$5*MAX(((F582)+(G582)*(W582))*(W582),1E-6))</f>
        <v/>
      </c>
      <c r="AF582">
        <f>IF($D$20=0,0,IFERROR(AB583+(((AC582+AC583)/2)*J583)+(IF(Z582&gt;Z583,$D$8*((Z582^2-Z583^2)/(2*$I$5)),$D$9*((Z583^2-Z582^2)/(2*$I$5)))+($D$10*(ABS(I583)/90)*(MAX(Z582^2,Z583^2)/(2*$I$5))))-AB582,0))</f>
        <v/>
      </c>
      <c r="AG582">
        <f>IF($D$20=0,1,IFERROR(IF(ROUND(AD582,3)=1,1,IF(AND(ABS(AF582)&lt;$D$19,AD582&lt;1),1,0)),0))</f>
        <v/>
      </c>
      <c r="AH582">
        <f>IFERROR(IF(V32="Supercritical",MAX($D$16,IFERROR(L582,MAX($D$16,POWER((ABS(K582)^2)/($I$5*MAX(F582,0.1)^2),1/3)))),IF(V32="Subcritical",MAX($D$16,IFERROR(W582,MAX($D$16,POWER((ABS(K582)^2)/($I$5*MAX(F582,0.1)^2),1/3)))),IF(AND(IFERROR(V582,0)=1,IFERROR(AG582,0)=1),IF(IFERROR(T582,-1E99)&gt;=IFERROR(AE582,-1E99),MAX($D$16,IFERROR(L582,MAX($D$16,POWER((ABS(K582)^2)/($I$5*MAX(F582,0.1)^2),1/3)))),MAX($D$16,IFERROR(W582,MAX($D$16,POWER((ABS(K582)^2)/($I$5*MAX(F582,0.1)^2),1/3))))),IF(IFERROR(V582,0)=1,MAX($D$16,IFERROR(L582,MAX($D$16,POWER((ABS(K582)^2)/($I$5*MAX(F582,0.1)^2),1/3)))),IF(IFERROR(AG582,0)=1,MAX($D$16,IFERROR(W582,MAX($D$16,POWER((ABS(K582)^2)/($I$5*MAX(F582,0.1)^2),1/3)))),MAX($D$16,POWER((ABS(K582)^2)/($I$5*MAX(F582,0.1)^2),1/3))))))),MAX($D$16,POWER((ABS(K582)^2)/($I$5*MAX(F582,0.1)^2),1/3)))</f>
        <v/>
      </c>
      <c r="AI582">
        <f>E582+AH582</f>
        <v/>
      </c>
      <c r="AJ582">
        <f>AI582+((ABS(K582)/MAX(((F582)+(G582)*(AH582))*(AH582),1E-6))^2)/(2*$I$5)</f>
        <v/>
      </c>
      <c r="AM582" t="n">
        <v>0</v>
      </c>
      <c r="AN582" t="n">
        <v>0</v>
      </c>
      <c r="AO582">
        <f>AM582+AN582</f>
        <v/>
      </c>
      <c r="AP582">
        <f>AP581+AO582</f>
        <v/>
      </c>
      <c r="AQ582">
        <f>ABS(ABS(K582)/MAX(((F582)+(G582)*(AH582))*(AH582),1E-6))/SQRT($I$5*MAX((((F582)+(G582)*(AH582))*(AH582))/MAX((F582)+2*(G582)*(AH582),1E-6),1E-6))</f>
        <v/>
      </c>
      <c r="AR582">
        <f>IF(AQ582&lt;1,"Subcritical","Supercritical")</f>
        <v/>
      </c>
      <c r="AS582">
        <f>((ABS(K582)*$D$6)/(MAX(((F582)+(G582)*(AH582))*(AH582),1E-6)*MAX(((((F582)+(G582)*(AH582))*(AH582))/MAX((F582)+2*(AH582)*SQRT(1+(G582)^2),1E-6))^(2/3),1E-6)))^2</f>
        <v/>
      </c>
    </row>
    <row r="583">
      <c r="A583" t="n">
        <v>434</v>
      </c>
      <c r="B583" t="n">
        <v>432.895</v>
      </c>
      <c r="C583" t="n">
        <v>616236.145</v>
      </c>
      <c r="D583" t="n">
        <v>3097535.721</v>
      </c>
      <c r="E583" t="n">
        <v>632.3455</v>
      </c>
      <c r="F583" t="n">
        <v>5.2</v>
      </c>
      <c r="G583" t="n">
        <v>0</v>
      </c>
      <c r="H583" t="inlineStr">
        <is>
          <t>Normal</t>
        </is>
      </c>
      <c r="I583" t="n">
        <v>0.05</v>
      </c>
      <c r="J583">
        <f>B583-B582</f>
        <v/>
      </c>
      <c r="K583">
        <f>MAX(0,K582-AO582)</f>
        <v/>
      </c>
      <c r="L583">
        <f>IF($D$20=0,IFERROR(L582,MAX($D$16,POWER((ABS(K583)^2)/($I$5*MAX(F583,0.1)^2),1/3))),IF(IFERROR(V582,0)=0,IFERROR(L582,MAX($D$16,POWER((ABS(K583)^2)/($I$5*MAX(F583,0.1)^2),1/3))),IF(OR(IFERROR(L583,0)=0,IFERROR(S582,0)&lt;1,IFERROR(S583,0)&lt;1),MAX($D$16,POWER((ABS(K583)^2)/($I$5*MAX(F583,0.1)^2),1/3)),IF(IFERROR(U583,0)&gt;0,MAX($D$16,IFERROR(L583,0)+((IFERROR(U583,0))*$D$18*IF((IFERROR(S583,0))&lt;1,1,-1))),IF(IFERROR(U583,0)&lt;0,IF(ABS((MAX($D$16,POWER((ABS(K583)^2)/($I$5*MAX(F583,0.1)^2),1/3)))-IFERROR(L583,0))&gt;$D$19,MAX($D$16,IF((MAX($D$16,POWER((ABS(K583)^2)/($I$5*MAX(F583,0.1)^2),1/3)))&gt;IFERROR(L583,0),MIN((MAX($D$16,POWER((ABS(K583)^2)/($I$5*MAX(F583,0.1)^2),1/3))),IFERROR(L583,0)+(MIN(ABS(IFERROR(U583,0))*$D$18,ABS((MAX($D$16,POWER((ABS(K583)^2)/($I$5*MAX(F583,0.1)^2),1/3)))-IFERROR(L583,0))))),MAX((MAX($D$16,POWER((ABS(K583)^2)/($I$5*MAX(F583,0.1)^2),1/3))),IFERROR(L583,0)-(MIN(ABS(IFERROR(U583,0))*$D$18,ABS((MAX($D$16,POWER((ABS(K583)^2)/($I$5*MAX(F583,0.1)^2),1/3)))-IFERROR(L583,0))))))),MAX($D$16,POWER((ABS(K583)^2)/($I$5*MAX(F583,0.1)^2),1/3))),MAX($D$16,IFERROR(L583,0)))))))</f>
        <v/>
      </c>
      <c r="M583">
        <f>((F583)+(G583)*(L583))*(L583)</f>
        <v/>
      </c>
      <c r="N583">
        <f>(((F583)+(G583)*(L583))*(L583))/MAX((F583)+2*(L583)*SQRT(1+(G583)^2),1E-6)</f>
        <v/>
      </c>
      <c r="O583">
        <f>ABS(K583)/MAX(((F583)+(G583)*(L583))*(L583),1E-6)</f>
        <v/>
      </c>
      <c r="P583">
        <f>E583+L583</f>
        <v/>
      </c>
      <c r="Q583">
        <f>P583+((ABS(K583)/MAX(((F583)+(G583)*(L583))*(L583),1E-6))^2)/(2*$I$5)</f>
        <v/>
      </c>
      <c r="R583">
        <f>((ABS(K583)*$D$6)/(MAX(((F583)+(G583)*(L583))*(L583),1E-6)*MAX(((((F583)+(G583)*(L583))*(L583))/MAX((F583)+2*(L583)*SQRT(1+(G583)^2),1E-6))^(2/3),1E-6)))^2</f>
        <v/>
      </c>
      <c r="S583">
        <f>ABS(ABS(K583)/MAX(((F583)+(G583)*(L583))*(L583),1E-6))/SQRT($I$5*MAX((((F583)+(G583)*(L583))*(L583))/MAX((F583)+2*(G583)*(L583),1E-6),1E-6))</f>
        <v/>
      </c>
      <c r="T583">
        <f>((F583)*(L583)^2)/2+(G583)*(L583)^3/3+(ABS(K583)^2)/($I$5*MAX(((F583)+(G583)*(L583))*(L583),1E-6))</f>
        <v/>
      </c>
      <c r="U583">
        <f>IF($D$20=0,0,IFERROR(Q582-(((R582+R583)/2)*J583)-(IF(O582&gt;O583,$D$8*((O582^2-O583^2)/(2*$I$5)),$D$9*((O583^2-O582^2)/(2*$I$5)))+($D$10*(ABS(I583)/90)*(MAX(O582^2,O583^2)/(2*$I$5))))-Q583,0))</f>
        <v/>
      </c>
      <c r="V583">
        <f>IF($D$20=0,1,IFERROR(IF(ROUND(S583,3)=1,1,IF(AND(ABS(U583)&lt;$D$19,S583&gt;1),1,0)),0))</f>
        <v/>
      </c>
      <c r="W583">
        <f>IF($D$20=0,IFERROR(W584,MAX($D$16,POWER((ABS(K583)^2)/($I$5*MAX(F583,0.1)^2),1/3))),IF(IFERROR(AG584,0)=0,IFERROR(W584,MAX($D$16,POWER((ABS(K583)^2)/($I$5*MAX(F583,0.1)^2),1/3))),IF(OR(IFERROR(W583,0)=0,IFERROR(AD584,0)&gt;1),MAX($D$16,POWER((ABS(K583)^2)/($I$5*MAX(F583,0.1)^2),1/3)),IF(IFERROR(AF583,0)&gt;0,MAX($D$16,IFERROR(W583,0)+((IFERROR(AF583,0))*$D$18*IF((IFERROR(AD583,0))&lt;1,1,-1))),IF(IFERROR(AF583,0)&lt;0,IF(ABS((MAX($D$16,POWER((ABS(K583)^2)/($I$5*MAX(F583,0.1)^2),1/3)))-IFERROR(W583,0))&gt;$D$19,MAX($D$16,IF((MAX($D$16,POWER((ABS(K583)^2)/($I$5*MAX(F583,0.1)^2),1/3)))&gt;IFERROR(W583,0),MIN((MAX($D$16,POWER((ABS(K583)^2)/($I$5*MAX(F583,0.1)^2),1/3))),IFERROR(W583,0)+(MIN(ABS(IFERROR(AF583,0))*$D$18,ABS((MAX($D$16,POWER((ABS(K583)^2)/($I$5*MAX(F583,0.1)^2),1/3)))-IFERROR(W583,0))))),MAX((MAX($D$16,POWER((ABS(K583)^2)/($I$5*MAX(F583,0.1)^2),1/3))),IFERROR(W583,0)-(MIN(ABS(IFERROR(AF583,0))*$D$18,ABS((MAX($D$16,POWER((ABS(K583)^2)/($I$5*MAX(F583,0.1)^2),1/3)))-IFERROR(W583,0))))))),MAX($D$16,POWER((ABS(K583)^2)/($I$5*MAX(F583,0.1)^2),1/3))),MAX($D$16,IFERROR(W583,0)))))))</f>
        <v/>
      </c>
      <c r="X583">
        <f>((F583)+(G583)*(W583))*(W583)</f>
        <v/>
      </c>
      <c r="Y583">
        <f>(((F583)+(G583)*(W583))*(W583))/MAX((F583)+2*(W583)*SQRT(1+(G583)^2),1E-6)</f>
        <v/>
      </c>
      <c r="Z583">
        <f>ABS(K583)/MAX(((F583)+(G583)*(W583))*(W583),1E-6)</f>
        <v/>
      </c>
      <c r="AA583">
        <f>E583+W583</f>
        <v/>
      </c>
      <c r="AB583">
        <f>AA583+((ABS(K583)/MAX(((F583)+(G583)*(W583))*(W583),1E-6))^2)/(2*$I$5)</f>
        <v/>
      </c>
      <c r="AC583">
        <f>((ABS(K583)*$D$6)/(MAX(((F583)+(G583)*(W583))*(W583),1E-6)*MAX(((((F583)+(G583)*(W583))*(W583))/MAX((F583)+2*(W583)*SQRT(1+(G583)^2),1E-6))^(2/3),1E-6)))^2</f>
        <v/>
      </c>
      <c r="AD583">
        <f>ABS(ABS(K583)/MAX(((F583)+(G583)*(W583))*(W583),1E-6))/SQRT($I$5*MAX((((F583)+(G583)*(W583))*(W583))/MAX((F583)+2*(G583)*(W583),1E-6),1E-6))</f>
        <v/>
      </c>
      <c r="AE583">
        <f>((F583)*(W583)^2)/2+(G583)*(W583)^3/3+(ABS(K583)^2)/($I$5*MAX(((F583)+(G583)*(W583))*(W583),1E-6))</f>
        <v/>
      </c>
      <c r="AF583">
        <f>IF($D$20=0,0,IFERROR(AB584+(((AC583+AC584)/2)*J584)+(IF(Z583&gt;Z584,$D$8*((Z583^2-Z584^2)/(2*$I$5)),$D$9*((Z584^2-Z583^2)/(2*$I$5)))+($D$10*(ABS(I584)/90)*(MAX(Z583^2,Z584^2)/(2*$I$5))))-AB583,0))</f>
        <v/>
      </c>
      <c r="AG583">
        <f>IF($D$20=0,1,IFERROR(IF(ROUND(AD583,3)=1,1,IF(AND(ABS(AF583)&lt;$D$19,AD583&lt;1),1,0)),0))</f>
        <v/>
      </c>
      <c r="AH583">
        <f>IFERROR(IF(V32="Supercritical",MAX($D$16,IFERROR(L583,MAX($D$16,POWER((ABS(K583)^2)/($I$5*MAX(F583,0.1)^2),1/3)))),IF(V32="Subcritical",MAX($D$16,IFERROR(W583,MAX($D$16,POWER((ABS(K583)^2)/($I$5*MAX(F583,0.1)^2),1/3)))),IF(AND(IFERROR(V583,0)=1,IFERROR(AG583,0)=1),IF(IFERROR(T583,-1E99)&gt;=IFERROR(AE583,-1E99),MAX($D$16,IFERROR(L583,MAX($D$16,POWER((ABS(K583)^2)/($I$5*MAX(F583,0.1)^2),1/3)))),MAX($D$16,IFERROR(W583,MAX($D$16,POWER((ABS(K583)^2)/($I$5*MAX(F583,0.1)^2),1/3))))),IF(IFERROR(V583,0)=1,MAX($D$16,IFERROR(L583,MAX($D$16,POWER((ABS(K583)^2)/($I$5*MAX(F583,0.1)^2),1/3)))),IF(IFERROR(AG583,0)=1,MAX($D$16,IFERROR(W583,MAX($D$16,POWER((ABS(K583)^2)/($I$5*MAX(F583,0.1)^2),1/3)))),MAX($D$16,POWER((ABS(K583)^2)/($I$5*MAX(F583,0.1)^2),1/3))))))),MAX($D$16,POWER((ABS(K583)^2)/($I$5*MAX(F583,0.1)^2),1/3)))</f>
        <v/>
      </c>
      <c r="AI583">
        <f>E583+AH583</f>
        <v/>
      </c>
      <c r="AJ583">
        <f>AI583+((ABS(K583)/MAX(((F583)+(G583)*(AH583))*(AH583),1E-6))^2)/(2*$I$5)</f>
        <v/>
      </c>
      <c r="AM583" t="n">
        <v>0</v>
      </c>
      <c r="AN583" t="n">
        <v>0</v>
      </c>
      <c r="AO583">
        <f>AM583+AN583</f>
        <v/>
      </c>
      <c r="AP583">
        <f>AP582+AO583</f>
        <v/>
      </c>
      <c r="AQ583">
        <f>ABS(ABS(K583)/MAX(((F583)+(G583)*(AH583))*(AH583),1E-6))/SQRT($I$5*MAX((((F583)+(G583)*(AH583))*(AH583))/MAX((F583)+2*(G583)*(AH583),1E-6),1E-6))</f>
        <v/>
      </c>
      <c r="AR583">
        <f>IF(AQ583&lt;1,"Subcritical","Supercritical")</f>
        <v/>
      </c>
      <c r="AS583">
        <f>((ABS(K583)*$D$6)/(MAX(((F583)+(G583)*(AH583))*(AH583),1E-6)*MAX(((((F583)+(G583)*(AH583))*(AH583))/MAX((F583)+2*(AH583)*SQRT(1+(G583)^2),1E-6))^(2/3),1E-6)))^2</f>
        <v/>
      </c>
    </row>
    <row r="584">
      <c r="A584" t="n">
        <v>435</v>
      </c>
      <c r="B584" t="n">
        <v>433.895</v>
      </c>
      <c r="C584" t="n">
        <v>616235.67</v>
      </c>
      <c r="D584" t="n">
        <v>3097534.841</v>
      </c>
      <c r="E584" t="n">
        <v>632.345</v>
      </c>
      <c r="F584" t="n">
        <v>5.2</v>
      </c>
      <c r="G584" t="n">
        <v>0</v>
      </c>
      <c r="H584" t="inlineStr">
        <is>
          <t>Normal</t>
        </is>
      </c>
      <c r="I584" t="n">
        <v>0.078</v>
      </c>
      <c r="J584">
        <f>B584-B583</f>
        <v/>
      </c>
      <c r="K584">
        <f>MAX(0,K583-AO583)</f>
        <v/>
      </c>
      <c r="L584">
        <f>IF($D$20=0,IFERROR(L583,MAX($D$16,POWER((ABS(K584)^2)/($I$5*MAX(F584,0.1)^2),1/3))),IF(IFERROR(V583,0)=0,IFERROR(L583,MAX($D$16,POWER((ABS(K584)^2)/($I$5*MAX(F584,0.1)^2),1/3))),IF(OR(IFERROR(L584,0)=0,IFERROR(S583,0)&lt;1,IFERROR(S584,0)&lt;1),MAX($D$16,POWER((ABS(K584)^2)/($I$5*MAX(F584,0.1)^2),1/3)),IF(IFERROR(U584,0)&gt;0,MAX($D$16,IFERROR(L584,0)+((IFERROR(U584,0))*$D$18*IF((IFERROR(S584,0))&lt;1,1,-1))),IF(IFERROR(U584,0)&lt;0,IF(ABS((MAX($D$16,POWER((ABS(K584)^2)/($I$5*MAX(F584,0.1)^2),1/3)))-IFERROR(L584,0))&gt;$D$19,MAX($D$16,IF((MAX($D$16,POWER((ABS(K584)^2)/($I$5*MAX(F584,0.1)^2),1/3)))&gt;IFERROR(L584,0),MIN((MAX($D$16,POWER((ABS(K584)^2)/($I$5*MAX(F584,0.1)^2),1/3))),IFERROR(L584,0)+(MIN(ABS(IFERROR(U584,0))*$D$18,ABS((MAX($D$16,POWER((ABS(K584)^2)/($I$5*MAX(F584,0.1)^2),1/3)))-IFERROR(L584,0))))),MAX((MAX($D$16,POWER((ABS(K584)^2)/($I$5*MAX(F584,0.1)^2),1/3))),IFERROR(L584,0)-(MIN(ABS(IFERROR(U584,0))*$D$18,ABS((MAX($D$16,POWER((ABS(K584)^2)/($I$5*MAX(F584,0.1)^2),1/3)))-IFERROR(L584,0))))))),MAX($D$16,POWER((ABS(K584)^2)/($I$5*MAX(F584,0.1)^2),1/3))),MAX($D$16,IFERROR(L584,0)))))))</f>
        <v/>
      </c>
      <c r="M584">
        <f>((F584)+(G584)*(L584))*(L584)</f>
        <v/>
      </c>
      <c r="N584">
        <f>(((F584)+(G584)*(L584))*(L584))/MAX((F584)+2*(L584)*SQRT(1+(G584)^2),1E-6)</f>
        <v/>
      </c>
      <c r="O584">
        <f>ABS(K584)/MAX(((F584)+(G584)*(L584))*(L584),1E-6)</f>
        <v/>
      </c>
      <c r="P584">
        <f>E584+L584</f>
        <v/>
      </c>
      <c r="Q584">
        <f>P584+((ABS(K584)/MAX(((F584)+(G584)*(L584))*(L584),1E-6))^2)/(2*$I$5)</f>
        <v/>
      </c>
      <c r="R584">
        <f>((ABS(K584)*$D$6)/(MAX(((F584)+(G584)*(L584))*(L584),1E-6)*MAX(((((F584)+(G584)*(L584))*(L584))/MAX((F584)+2*(L584)*SQRT(1+(G584)^2),1E-6))^(2/3),1E-6)))^2</f>
        <v/>
      </c>
      <c r="S584">
        <f>ABS(ABS(K584)/MAX(((F584)+(G584)*(L584))*(L584),1E-6))/SQRT($I$5*MAX((((F584)+(G584)*(L584))*(L584))/MAX((F584)+2*(G584)*(L584),1E-6),1E-6))</f>
        <v/>
      </c>
      <c r="T584">
        <f>((F584)*(L584)^2)/2+(G584)*(L584)^3/3+(ABS(K584)^2)/($I$5*MAX(((F584)+(G584)*(L584))*(L584),1E-6))</f>
        <v/>
      </c>
      <c r="U584">
        <f>IF($D$20=0,0,IFERROR(Q583-(((R583+R584)/2)*J584)-(IF(O583&gt;O584,$D$8*((O583^2-O584^2)/(2*$I$5)),$D$9*((O584^2-O583^2)/(2*$I$5)))+($D$10*(ABS(I584)/90)*(MAX(O583^2,O584^2)/(2*$I$5))))-Q584,0))</f>
        <v/>
      </c>
      <c r="V584">
        <f>IF($D$20=0,1,IFERROR(IF(ROUND(S584,3)=1,1,IF(AND(ABS(U584)&lt;$D$19,S584&gt;1),1,0)),0))</f>
        <v/>
      </c>
      <c r="W584">
        <f>IF($D$20=0,IFERROR(W585,MAX($D$16,POWER((ABS(K584)^2)/($I$5*MAX(F584,0.1)^2),1/3))),IF(IFERROR(AG585,0)=0,IFERROR(W585,MAX($D$16,POWER((ABS(K584)^2)/($I$5*MAX(F584,0.1)^2),1/3))),IF(OR(IFERROR(W584,0)=0,IFERROR(AD585,0)&gt;1),MAX($D$16,POWER((ABS(K584)^2)/($I$5*MAX(F584,0.1)^2),1/3)),IF(IFERROR(AF584,0)&gt;0,MAX($D$16,IFERROR(W584,0)+((IFERROR(AF584,0))*$D$18*IF((IFERROR(AD584,0))&lt;1,1,-1))),IF(IFERROR(AF584,0)&lt;0,IF(ABS((MAX($D$16,POWER((ABS(K584)^2)/($I$5*MAX(F584,0.1)^2),1/3)))-IFERROR(W584,0))&gt;$D$19,MAX($D$16,IF((MAX($D$16,POWER((ABS(K584)^2)/($I$5*MAX(F584,0.1)^2),1/3)))&gt;IFERROR(W584,0),MIN((MAX($D$16,POWER((ABS(K584)^2)/($I$5*MAX(F584,0.1)^2),1/3))),IFERROR(W584,0)+(MIN(ABS(IFERROR(AF584,0))*$D$18,ABS((MAX($D$16,POWER((ABS(K584)^2)/($I$5*MAX(F584,0.1)^2),1/3)))-IFERROR(W584,0))))),MAX((MAX($D$16,POWER((ABS(K584)^2)/($I$5*MAX(F584,0.1)^2),1/3))),IFERROR(W584,0)-(MIN(ABS(IFERROR(AF584,0))*$D$18,ABS((MAX($D$16,POWER((ABS(K584)^2)/($I$5*MAX(F584,0.1)^2),1/3)))-IFERROR(W584,0))))))),MAX($D$16,POWER((ABS(K584)^2)/($I$5*MAX(F584,0.1)^2),1/3))),MAX($D$16,IFERROR(W584,0)))))))</f>
        <v/>
      </c>
      <c r="X584">
        <f>((F584)+(G584)*(W584))*(W584)</f>
        <v/>
      </c>
      <c r="Y584">
        <f>(((F584)+(G584)*(W584))*(W584))/MAX((F584)+2*(W584)*SQRT(1+(G584)^2),1E-6)</f>
        <v/>
      </c>
      <c r="Z584">
        <f>ABS(K584)/MAX(((F584)+(G584)*(W584))*(W584),1E-6)</f>
        <v/>
      </c>
      <c r="AA584">
        <f>E584+W584</f>
        <v/>
      </c>
      <c r="AB584">
        <f>AA584+((ABS(K584)/MAX(((F584)+(G584)*(W584))*(W584),1E-6))^2)/(2*$I$5)</f>
        <v/>
      </c>
      <c r="AC584">
        <f>((ABS(K584)*$D$6)/(MAX(((F584)+(G584)*(W584))*(W584),1E-6)*MAX(((((F584)+(G584)*(W584))*(W584))/MAX((F584)+2*(W584)*SQRT(1+(G584)^2),1E-6))^(2/3),1E-6)))^2</f>
        <v/>
      </c>
      <c r="AD584">
        <f>ABS(ABS(K584)/MAX(((F584)+(G584)*(W584))*(W584),1E-6))/SQRT($I$5*MAX((((F584)+(G584)*(W584))*(W584))/MAX((F584)+2*(G584)*(W584),1E-6),1E-6))</f>
        <v/>
      </c>
      <c r="AE584">
        <f>((F584)*(W584)^2)/2+(G584)*(W584)^3/3+(ABS(K584)^2)/($I$5*MAX(((F584)+(G584)*(W584))*(W584),1E-6))</f>
        <v/>
      </c>
      <c r="AF584">
        <f>IF($D$20=0,0,IFERROR(AB585+(((AC584+AC585)/2)*J585)+(IF(Z584&gt;Z585,$D$8*((Z584^2-Z585^2)/(2*$I$5)),$D$9*((Z585^2-Z584^2)/(2*$I$5)))+($D$10*(ABS(I585)/90)*(MAX(Z584^2,Z585^2)/(2*$I$5))))-AB584,0))</f>
        <v/>
      </c>
      <c r="AG584">
        <f>IF($D$20=0,1,IFERROR(IF(ROUND(AD584,3)=1,1,IF(AND(ABS(AF584)&lt;$D$19,AD584&lt;1),1,0)),0))</f>
        <v/>
      </c>
      <c r="AH584">
        <f>IFERROR(IF(V32="Supercritical",MAX($D$16,IFERROR(L584,MAX($D$16,POWER((ABS(K584)^2)/($I$5*MAX(F584,0.1)^2),1/3)))),IF(V32="Subcritical",MAX($D$16,IFERROR(W584,MAX($D$16,POWER((ABS(K584)^2)/($I$5*MAX(F584,0.1)^2),1/3)))),IF(AND(IFERROR(V584,0)=1,IFERROR(AG584,0)=1),IF(IFERROR(T584,-1E99)&gt;=IFERROR(AE584,-1E99),MAX($D$16,IFERROR(L584,MAX($D$16,POWER((ABS(K584)^2)/($I$5*MAX(F584,0.1)^2),1/3)))),MAX($D$16,IFERROR(W584,MAX($D$16,POWER((ABS(K584)^2)/($I$5*MAX(F584,0.1)^2),1/3))))),IF(IFERROR(V584,0)=1,MAX($D$16,IFERROR(L584,MAX($D$16,POWER((ABS(K584)^2)/($I$5*MAX(F584,0.1)^2),1/3)))),IF(IFERROR(AG584,0)=1,MAX($D$16,IFERROR(W584,MAX($D$16,POWER((ABS(K584)^2)/($I$5*MAX(F584,0.1)^2),1/3)))),MAX($D$16,POWER((ABS(K584)^2)/($I$5*MAX(F584,0.1)^2),1/3))))))),MAX($D$16,POWER((ABS(K584)^2)/($I$5*MAX(F584,0.1)^2),1/3)))</f>
        <v/>
      </c>
      <c r="AI584">
        <f>E584+AH584</f>
        <v/>
      </c>
      <c r="AJ584">
        <f>AI584+((ABS(K584)/MAX(((F584)+(G584)*(AH584))*(AH584),1E-6))^2)/(2*$I$5)</f>
        <v/>
      </c>
      <c r="AM584" t="n">
        <v>0</v>
      </c>
      <c r="AN584" t="n">
        <v>0</v>
      </c>
      <c r="AO584">
        <f>AM584+AN584</f>
        <v/>
      </c>
      <c r="AP584">
        <f>AP583+AO584</f>
        <v/>
      </c>
      <c r="AQ584">
        <f>ABS(ABS(K584)/MAX(((F584)+(G584)*(AH584))*(AH584),1E-6))/SQRT($I$5*MAX((((F584)+(G584)*(AH584))*(AH584))/MAX((F584)+2*(G584)*(AH584),1E-6),1E-6))</f>
        <v/>
      </c>
      <c r="AR584">
        <f>IF(AQ584&lt;1,"Subcritical","Supercritical")</f>
        <v/>
      </c>
      <c r="AS584">
        <f>((ABS(K584)*$D$6)/(MAX(((F584)+(G584)*(AH584))*(AH584),1E-6)*MAX(((((F584)+(G584)*(AH584))*(AH584))/MAX((F584)+2*(AH584)*SQRT(1+(G584)^2),1E-6))^(2/3),1E-6)))^2</f>
        <v/>
      </c>
    </row>
    <row r="585">
      <c r="A585" t="n">
        <v>436</v>
      </c>
      <c r="B585" t="n">
        <v>434.896</v>
      </c>
      <c r="C585" t="n">
        <v>616235.196</v>
      </c>
      <c r="D585" t="n">
        <v>3097533.96</v>
      </c>
      <c r="E585" t="n">
        <v>632.3445</v>
      </c>
      <c r="F585" t="n">
        <v>5.2</v>
      </c>
      <c r="G585" t="n">
        <v>0</v>
      </c>
      <c r="H585" t="inlineStr">
        <is>
          <t>Normal</t>
        </is>
      </c>
      <c r="I585" t="n">
        <v>0.027</v>
      </c>
      <c r="J585">
        <f>B585-B584</f>
        <v/>
      </c>
      <c r="K585">
        <f>MAX(0,K584-AO584)</f>
        <v/>
      </c>
      <c r="L585">
        <f>IF($D$20=0,IFERROR(L584,MAX($D$16,POWER((ABS(K585)^2)/($I$5*MAX(F585,0.1)^2),1/3))),IF(IFERROR(V584,0)=0,IFERROR(L584,MAX($D$16,POWER((ABS(K585)^2)/($I$5*MAX(F585,0.1)^2),1/3))),IF(OR(IFERROR(L585,0)=0,IFERROR(S584,0)&lt;1,IFERROR(S585,0)&lt;1),MAX($D$16,POWER((ABS(K585)^2)/($I$5*MAX(F585,0.1)^2),1/3)),IF(IFERROR(U585,0)&gt;0,MAX($D$16,IFERROR(L585,0)+((IFERROR(U585,0))*$D$18*IF((IFERROR(S585,0))&lt;1,1,-1))),IF(IFERROR(U585,0)&lt;0,IF(ABS((MAX($D$16,POWER((ABS(K585)^2)/($I$5*MAX(F585,0.1)^2),1/3)))-IFERROR(L585,0))&gt;$D$19,MAX($D$16,IF((MAX($D$16,POWER((ABS(K585)^2)/($I$5*MAX(F585,0.1)^2),1/3)))&gt;IFERROR(L585,0),MIN((MAX($D$16,POWER((ABS(K585)^2)/($I$5*MAX(F585,0.1)^2),1/3))),IFERROR(L585,0)+(MIN(ABS(IFERROR(U585,0))*$D$18,ABS((MAX($D$16,POWER((ABS(K585)^2)/($I$5*MAX(F585,0.1)^2),1/3)))-IFERROR(L585,0))))),MAX((MAX($D$16,POWER((ABS(K585)^2)/($I$5*MAX(F585,0.1)^2),1/3))),IFERROR(L585,0)-(MIN(ABS(IFERROR(U585,0))*$D$18,ABS((MAX($D$16,POWER((ABS(K585)^2)/($I$5*MAX(F585,0.1)^2),1/3)))-IFERROR(L585,0))))))),MAX($D$16,POWER((ABS(K585)^2)/($I$5*MAX(F585,0.1)^2),1/3))),MAX($D$16,IFERROR(L585,0)))))))</f>
        <v/>
      </c>
      <c r="M585">
        <f>((F585)+(G585)*(L585))*(L585)</f>
        <v/>
      </c>
      <c r="N585">
        <f>(((F585)+(G585)*(L585))*(L585))/MAX((F585)+2*(L585)*SQRT(1+(G585)^2),1E-6)</f>
        <v/>
      </c>
      <c r="O585">
        <f>ABS(K585)/MAX(((F585)+(G585)*(L585))*(L585),1E-6)</f>
        <v/>
      </c>
      <c r="P585">
        <f>E585+L585</f>
        <v/>
      </c>
      <c r="Q585">
        <f>P585+((ABS(K585)/MAX(((F585)+(G585)*(L585))*(L585),1E-6))^2)/(2*$I$5)</f>
        <v/>
      </c>
      <c r="R585">
        <f>((ABS(K585)*$D$6)/(MAX(((F585)+(G585)*(L585))*(L585),1E-6)*MAX(((((F585)+(G585)*(L585))*(L585))/MAX((F585)+2*(L585)*SQRT(1+(G585)^2),1E-6))^(2/3),1E-6)))^2</f>
        <v/>
      </c>
      <c r="S585">
        <f>ABS(ABS(K585)/MAX(((F585)+(G585)*(L585))*(L585),1E-6))/SQRT($I$5*MAX((((F585)+(G585)*(L585))*(L585))/MAX((F585)+2*(G585)*(L585),1E-6),1E-6))</f>
        <v/>
      </c>
      <c r="T585">
        <f>((F585)*(L585)^2)/2+(G585)*(L585)^3/3+(ABS(K585)^2)/($I$5*MAX(((F585)+(G585)*(L585))*(L585),1E-6))</f>
        <v/>
      </c>
      <c r="U585">
        <f>IF($D$20=0,0,IFERROR(Q584-(((R584+R585)/2)*J585)-(IF(O584&gt;O585,$D$8*((O584^2-O585^2)/(2*$I$5)),$D$9*((O585^2-O584^2)/(2*$I$5)))+($D$10*(ABS(I585)/90)*(MAX(O584^2,O585^2)/(2*$I$5))))-Q585,0))</f>
        <v/>
      </c>
      <c r="V585">
        <f>IF($D$20=0,1,IFERROR(IF(ROUND(S585,3)=1,1,IF(AND(ABS(U585)&lt;$D$19,S585&gt;1),1,0)),0))</f>
        <v/>
      </c>
      <c r="W585">
        <f>IF($D$20=0,IFERROR(W586,MAX($D$16,POWER((ABS(K585)^2)/($I$5*MAX(F585,0.1)^2),1/3))),IF(IFERROR(AG586,0)=0,IFERROR(W586,MAX($D$16,POWER((ABS(K585)^2)/($I$5*MAX(F585,0.1)^2),1/3))),IF(OR(IFERROR(W585,0)=0,IFERROR(AD586,0)&gt;1),MAX($D$16,POWER((ABS(K585)^2)/($I$5*MAX(F585,0.1)^2),1/3)),IF(IFERROR(AF585,0)&gt;0,MAX($D$16,IFERROR(W585,0)+((IFERROR(AF585,0))*$D$18*IF((IFERROR(AD585,0))&lt;1,1,-1))),IF(IFERROR(AF585,0)&lt;0,IF(ABS((MAX($D$16,POWER((ABS(K585)^2)/($I$5*MAX(F585,0.1)^2),1/3)))-IFERROR(W585,0))&gt;$D$19,MAX($D$16,IF((MAX($D$16,POWER((ABS(K585)^2)/($I$5*MAX(F585,0.1)^2),1/3)))&gt;IFERROR(W585,0),MIN((MAX($D$16,POWER((ABS(K585)^2)/($I$5*MAX(F585,0.1)^2),1/3))),IFERROR(W585,0)+(MIN(ABS(IFERROR(AF585,0))*$D$18,ABS((MAX($D$16,POWER((ABS(K585)^2)/($I$5*MAX(F585,0.1)^2),1/3)))-IFERROR(W585,0))))),MAX((MAX($D$16,POWER((ABS(K585)^2)/($I$5*MAX(F585,0.1)^2),1/3))),IFERROR(W585,0)-(MIN(ABS(IFERROR(AF585,0))*$D$18,ABS((MAX($D$16,POWER((ABS(K585)^2)/($I$5*MAX(F585,0.1)^2),1/3)))-IFERROR(W585,0))))))),MAX($D$16,POWER((ABS(K585)^2)/($I$5*MAX(F585,0.1)^2),1/3))),MAX($D$16,IFERROR(W585,0)))))))</f>
        <v/>
      </c>
      <c r="X585">
        <f>((F585)+(G585)*(W585))*(W585)</f>
        <v/>
      </c>
      <c r="Y585">
        <f>(((F585)+(G585)*(W585))*(W585))/MAX((F585)+2*(W585)*SQRT(1+(G585)^2),1E-6)</f>
        <v/>
      </c>
      <c r="Z585">
        <f>ABS(K585)/MAX(((F585)+(G585)*(W585))*(W585),1E-6)</f>
        <v/>
      </c>
      <c r="AA585">
        <f>E585+W585</f>
        <v/>
      </c>
      <c r="AB585">
        <f>AA585+((ABS(K585)/MAX(((F585)+(G585)*(W585))*(W585),1E-6))^2)/(2*$I$5)</f>
        <v/>
      </c>
      <c r="AC585">
        <f>((ABS(K585)*$D$6)/(MAX(((F585)+(G585)*(W585))*(W585),1E-6)*MAX(((((F585)+(G585)*(W585))*(W585))/MAX((F585)+2*(W585)*SQRT(1+(G585)^2),1E-6))^(2/3),1E-6)))^2</f>
        <v/>
      </c>
      <c r="AD585">
        <f>ABS(ABS(K585)/MAX(((F585)+(G585)*(W585))*(W585),1E-6))/SQRT($I$5*MAX((((F585)+(G585)*(W585))*(W585))/MAX((F585)+2*(G585)*(W585),1E-6),1E-6))</f>
        <v/>
      </c>
      <c r="AE585">
        <f>((F585)*(W585)^2)/2+(G585)*(W585)^3/3+(ABS(K585)^2)/($I$5*MAX(((F585)+(G585)*(W585))*(W585),1E-6))</f>
        <v/>
      </c>
      <c r="AF585">
        <f>IF($D$20=0,0,IFERROR(AB586+(((AC585+AC586)/2)*J586)+(IF(Z585&gt;Z586,$D$8*((Z585^2-Z586^2)/(2*$I$5)),$D$9*((Z586^2-Z585^2)/(2*$I$5)))+($D$10*(ABS(I586)/90)*(MAX(Z585^2,Z586^2)/(2*$I$5))))-AB585,0))</f>
        <v/>
      </c>
      <c r="AG585">
        <f>IF($D$20=0,1,IFERROR(IF(ROUND(AD585,3)=1,1,IF(AND(ABS(AF585)&lt;$D$19,AD585&lt;1),1,0)),0))</f>
        <v/>
      </c>
      <c r="AH585">
        <f>IFERROR(IF(V32="Supercritical",MAX($D$16,IFERROR(L585,MAX($D$16,POWER((ABS(K585)^2)/($I$5*MAX(F585,0.1)^2),1/3)))),IF(V32="Subcritical",MAX($D$16,IFERROR(W585,MAX($D$16,POWER((ABS(K585)^2)/($I$5*MAX(F585,0.1)^2),1/3)))),IF(AND(IFERROR(V585,0)=1,IFERROR(AG585,0)=1),IF(IFERROR(T585,-1E99)&gt;=IFERROR(AE585,-1E99),MAX($D$16,IFERROR(L585,MAX($D$16,POWER((ABS(K585)^2)/($I$5*MAX(F585,0.1)^2),1/3)))),MAX($D$16,IFERROR(W585,MAX($D$16,POWER((ABS(K585)^2)/($I$5*MAX(F585,0.1)^2),1/3))))),IF(IFERROR(V585,0)=1,MAX($D$16,IFERROR(L585,MAX($D$16,POWER((ABS(K585)^2)/($I$5*MAX(F585,0.1)^2),1/3)))),IF(IFERROR(AG585,0)=1,MAX($D$16,IFERROR(W585,MAX($D$16,POWER((ABS(K585)^2)/($I$5*MAX(F585,0.1)^2),1/3)))),MAX($D$16,POWER((ABS(K585)^2)/($I$5*MAX(F585,0.1)^2),1/3))))))),MAX($D$16,POWER((ABS(K585)^2)/($I$5*MAX(F585,0.1)^2),1/3)))</f>
        <v/>
      </c>
      <c r="AI585">
        <f>E585+AH585</f>
        <v/>
      </c>
      <c r="AJ585">
        <f>AI585+((ABS(K585)/MAX(((F585)+(G585)*(AH585))*(AH585),1E-6))^2)/(2*$I$5)</f>
        <v/>
      </c>
      <c r="AM585" t="n">
        <v>0</v>
      </c>
      <c r="AN585" t="n">
        <v>0</v>
      </c>
      <c r="AO585">
        <f>AM585+AN585</f>
        <v/>
      </c>
      <c r="AP585">
        <f>AP584+AO585</f>
        <v/>
      </c>
      <c r="AQ585">
        <f>ABS(ABS(K585)/MAX(((F585)+(G585)*(AH585))*(AH585),1E-6))/SQRT($I$5*MAX((((F585)+(G585)*(AH585))*(AH585))/MAX((F585)+2*(G585)*(AH585),1E-6),1E-6))</f>
        <v/>
      </c>
      <c r="AR585">
        <f>IF(AQ585&lt;1,"Subcritical","Supercritical")</f>
        <v/>
      </c>
      <c r="AS585">
        <f>((ABS(K585)*$D$6)/(MAX(((F585)+(G585)*(AH585))*(AH585),1E-6)*MAX(((((F585)+(G585)*(AH585))*(AH585))/MAX((F585)+2*(AH585)*SQRT(1+(G585)^2),1E-6))^(2/3),1E-6)))^2</f>
        <v/>
      </c>
    </row>
    <row r="586">
      <c r="A586" t="n">
        <v>437</v>
      </c>
      <c r="B586" t="n">
        <v>435.895</v>
      </c>
      <c r="C586" t="n">
        <v>616234.722</v>
      </c>
      <c r="D586" t="n">
        <v>3097533.08</v>
      </c>
      <c r="E586" t="n">
        <v>632.3440000000001</v>
      </c>
      <c r="F586" t="n">
        <v>5.2</v>
      </c>
      <c r="G586" t="n">
        <v>0</v>
      </c>
      <c r="H586" t="inlineStr">
        <is>
          <t>Normal</t>
        </is>
      </c>
      <c r="I586" t="n">
        <v>0.027</v>
      </c>
      <c r="J586">
        <f>B586-B585</f>
        <v/>
      </c>
      <c r="K586">
        <f>MAX(0,K585-AO585)</f>
        <v/>
      </c>
      <c r="L586">
        <f>IF($D$20=0,IFERROR(L585,MAX($D$16,POWER((ABS(K586)^2)/($I$5*MAX(F586,0.1)^2),1/3))),IF(IFERROR(V585,0)=0,IFERROR(L585,MAX($D$16,POWER((ABS(K586)^2)/($I$5*MAX(F586,0.1)^2),1/3))),IF(OR(IFERROR(L586,0)=0,IFERROR(S585,0)&lt;1,IFERROR(S586,0)&lt;1),MAX($D$16,POWER((ABS(K586)^2)/($I$5*MAX(F586,0.1)^2),1/3)),IF(IFERROR(U586,0)&gt;0,MAX($D$16,IFERROR(L586,0)+((IFERROR(U586,0))*$D$18*IF((IFERROR(S586,0))&lt;1,1,-1))),IF(IFERROR(U586,0)&lt;0,IF(ABS((MAX($D$16,POWER((ABS(K586)^2)/($I$5*MAX(F586,0.1)^2),1/3)))-IFERROR(L586,0))&gt;$D$19,MAX($D$16,IF((MAX($D$16,POWER((ABS(K586)^2)/($I$5*MAX(F586,0.1)^2),1/3)))&gt;IFERROR(L586,0),MIN((MAX($D$16,POWER((ABS(K586)^2)/($I$5*MAX(F586,0.1)^2),1/3))),IFERROR(L586,0)+(MIN(ABS(IFERROR(U586,0))*$D$18,ABS((MAX($D$16,POWER((ABS(K586)^2)/($I$5*MAX(F586,0.1)^2),1/3)))-IFERROR(L586,0))))),MAX((MAX($D$16,POWER((ABS(K586)^2)/($I$5*MAX(F586,0.1)^2),1/3))),IFERROR(L586,0)-(MIN(ABS(IFERROR(U586,0))*$D$18,ABS((MAX($D$16,POWER((ABS(K586)^2)/($I$5*MAX(F586,0.1)^2),1/3)))-IFERROR(L586,0))))))),MAX($D$16,POWER((ABS(K586)^2)/($I$5*MAX(F586,0.1)^2),1/3))),MAX($D$16,IFERROR(L586,0)))))))</f>
        <v/>
      </c>
      <c r="M586">
        <f>((F586)+(G586)*(L586))*(L586)</f>
        <v/>
      </c>
      <c r="N586">
        <f>(((F586)+(G586)*(L586))*(L586))/MAX((F586)+2*(L586)*SQRT(1+(G586)^2),1E-6)</f>
        <v/>
      </c>
      <c r="O586">
        <f>ABS(K586)/MAX(((F586)+(G586)*(L586))*(L586),1E-6)</f>
        <v/>
      </c>
      <c r="P586">
        <f>E586+L586</f>
        <v/>
      </c>
      <c r="Q586">
        <f>P586+((ABS(K586)/MAX(((F586)+(G586)*(L586))*(L586),1E-6))^2)/(2*$I$5)</f>
        <v/>
      </c>
      <c r="R586">
        <f>((ABS(K586)*$D$6)/(MAX(((F586)+(G586)*(L586))*(L586),1E-6)*MAX(((((F586)+(G586)*(L586))*(L586))/MAX((F586)+2*(L586)*SQRT(1+(G586)^2),1E-6))^(2/3),1E-6)))^2</f>
        <v/>
      </c>
      <c r="S586">
        <f>ABS(ABS(K586)/MAX(((F586)+(G586)*(L586))*(L586),1E-6))/SQRT($I$5*MAX((((F586)+(G586)*(L586))*(L586))/MAX((F586)+2*(G586)*(L586),1E-6),1E-6))</f>
        <v/>
      </c>
      <c r="T586">
        <f>((F586)*(L586)^2)/2+(G586)*(L586)^3/3+(ABS(K586)^2)/($I$5*MAX(((F586)+(G586)*(L586))*(L586),1E-6))</f>
        <v/>
      </c>
      <c r="U586">
        <f>IF($D$20=0,0,IFERROR(Q585-(((R585+R586)/2)*J586)-(IF(O585&gt;O586,$D$8*((O585^2-O586^2)/(2*$I$5)),$D$9*((O586^2-O585^2)/(2*$I$5)))+($D$10*(ABS(I586)/90)*(MAX(O585^2,O586^2)/(2*$I$5))))-Q586,0))</f>
        <v/>
      </c>
      <c r="V586">
        <f>IF($D$20=0,1,IFERROR(IF(ROUND(S586,3)=1,1,IF(AND(ABS(U586)&lt;$D$19,S586&gt;1),1,0)),0))</f>
        <v/>
      </c>
      <c r="W586">
        <f>IF($D$20=0,IFERROR(W587,MAX($D$16,POWER((ABS(K586)^2)/($I$5*MAX(F586,0.1)^2),1/3))),IF(IFERROR(AG587,0)=0,IFERROR(W587,MAX($D$16,POWER((ABS(K586)^2)/($I$5*MAX(F586,0.1)^2),1/3))),IF(OR(IFERROR(W586,0)=0,IFERROR(AD587,0)&gt;1),MAX($D$16,POWER((ABS(K586)^2)/($I$5*MAX(F586,0.1)^2),1/3)),IF(IFERROR(AF586,0)&gt;0,MAX($D$16,IFERROR(W586,0)+((IFERROR(AF586,0))*$D$18*IF((IFERROR(AD586,0))&lt;1,1,-1))),IF(IFERROR(AF586,0)&lt;0,IF(ABS((MAX($D$16,POWER((ABS(K586)^2)/($I$5*MAX(F586,0.1)^2),1/3)))-IFERROR(W586,0))&gt;$D$19,MAX($D$16,IF((MAX($D$16,POWER((ABS(K586)^2)/($I$5*MAX(F586,0.1)^2),1/3)))&gt;IFERROR(W586,0),MIN((MAX($D$16,POWER((ABS(K586)^2)/($I$5*MAX(F586,0.1)^2),1/3))),IFERROR(W586,0)+(MIN(ABS(IFERROR(AF586,0))*$D$18,ABS((MAX($D$16,POWER((ABS(K586)^2)/($I$5*MAX(F586,0.1)^2),1/3)))-IFERROR(W586,0))))),MAX((MAX($D$16,POWER((ABS(K586)^2)/($I$5*MAX(F586,0.1)^2),1/3))),IFERROR(W586,0)-(MIN(ABS(IFERROR(AF586,0))*$D$18,ABS((MAX($D$16,POWER((ABS(K586)^2)/($I$5*MAX(F586,0.1)^2),1/3)))-IFERROR(W586,0))))))),MAX($D$16,POWER((ABS(K586)^2)/($I$5*MAX(F586,0.1)^2),1/3))),MAX($D$16,IFERROR(W586,0)))))))</f>
        <v/>
      </c>
      <c r="X586">
        <f>((F586)+(G586)*(W586))*(W586)</f>
        <v/>
      </c>
      <c r="Y586">
        <f>(((F586)+(G586)*(W586))*(W586))/MAX((F586)+2*(W586)*SQRT(1+(G586)^2),1E-6)</f>
        <v/>
      </c>
      <c r="Z586">
        <f>ABS(K586)/MAX(((F586)+(G586)*(W586))*(W586),1E-6)</f>
        <v/>
      </c>
      <c r="AA586">
        <f>E586+W586</f>
        <v/>
      </c>
      <c r="AB586">
        <f>AA586+((ABS(K586)/MAX(((F586)+(G586)*(W586))*(W586),1E-6))^2)/(2*$I$5)</f>
        <v/>
      </c>
      <c r="AC586">
        <f>((ABS(K586)*$D$6)/(MAX(((F586)+(G586)*(W586))*(W586),1E-6)*MAX(((((F586)+(G586)*(W586))*(W586))/MAX((F586)+2*(W586)*SQRT(1+(G586)^2),1E-6))^(2/3),1E-6)))^2</f>
        <v/>
      </c>
      <c r="AD586">
        <f>ABS(ABS(K586)/MAX(((F586)+(G586)*(W586))*(W586),1E-6))/SQRT($I$5*MAX((((F586)+(G586)*(W586))*(W586))/MAX((F586)+2*(G586)*(W586),1E-6),1E-6))</f>
        <v/>
      </c>
      <c r="AE586">
        <f>((F586)*(W586)^2)/2+(G586)*(W586)^3/3+(ABS(K586)^2)/($I$5*MAX(((F586)+(G586)*(W586))*(W586),1E-6))</f>
        <v/>
      </c>
      <c r="AF586">
        <f>IF($D$20=0,0,IFERROR(AB587+(((AC586+AC587)/2)*J587)+(IF(Z586&gt;Z587,$D$8*((Z586^2-Z587^2)/(2*$I$5)),$D$9*((Z587^2-Z586^2)/(2*$I$5)))+($D$10*(ABS(I587)/90)*(MAX(Z586^2,Z587^2)/(2*$I$5))))-AB586,0))</f>
        <v/>
      </c>
      <c r="AG586">
        <f>IF($D$20=0,1,IFERROR(IF(ROUND(AD586,3)=1,1,IF(AND(ABS(AF586)&lt;$D$19,AD586&lt;1),1,0)),0))</f>
        <v/>
      </c>
      <c r="AH586">
        <f>IFERROR(IF(V32="Supercritical",MAX($D$16,IFERROR(L586,MAX($D$16,POWER((ABS(K586)^2)/($I$5*MAX(F586,0.1)^2),1/3)))),IF(V32="Subcritical",MAX($D$16,IFERROR(W586,MAX($D$16,POWER((ABS(K586)^2)/($I$5*MAX(F586,0.1)^2),1/3)))),IF(AND(IFERROR(V586,0)=1,IFERROR(AG586,0)=1),IF(IFERROR(T586,-1E99)&gt;=IFERROR(AE586,-1E99),MAX($D$16,IFERROR(L586,MAX($D$16,POWER((ABS(K586)^2)/($I$5*MAX(F586,0.1)^2),1/3)))),MAX($D$16,IFERROR(W586,MAX($D$16,POWER((ABS(K586)^2)/($I$5*MAX(F586,0.1)^2),1/3))))),IF(IFERROR(V586,0)=1,MAX($D$16,IFERROR(L586,MAX($D$16,POWER((ABS(K586)^2)/($I$5*MAX(F586,0.1)^2),1/3)))),IF(IFERROR(AG586,0)=1,MAX($D$16,IFERROR(W586,MAX($D$16,POWER((ABS(K586)^2)/($I$5*MAX(F586,0.1)^2),1/3)))),MAX($D$16,POWER((ABS(K586)^2)/($I$5*MAX(F586,0.1)^2),1/3))))))),MAX($D$16,POWER((ABS(K586)^2)/($I$5*MAX(F586,0.1)^2),1/3)))</f>
        <v/>
      </c>
      <c r="AI586">
        <f>E586+AH586</f>
        <v/>
      </c>
      <c r="AJ586">
        <f>AI586+((ABS(K586)/MAX(((F586)+(G586)*(AH586))*(AH586),1E-6))^2)/(2*$I$5)</f>
        <v/>
      </c>
      <c r="AM586" t="n">
        <v>0</v>
      </c>
      <c r="AN586" t="n">
        <v>0</v>
      </c>
      <c r="AO586">
        <f>AM586+AN586</f>
        <v/>
      </c>
      <c r="AP586">
        <f>AP585+AO586</f>
        <v/>
      </c>
      <c r="AQ586">
        <f>ABS(ABS(K586)/MAX(((F586)+(G586)*(AH586))*(AH586),1E-6))/SQRT($I$5*MAX((((F586)+(G586)*(AH586))*(AH586))/MAX((F586)+2*(G586)*(AH586),1E-6),1E-6))</f>
        <v/>
      </c>
      <c r="AR586">
        <f>IF(AQ586&lt;1,"Subcritical","Supercritical")</f>
        <v/>
      </c>
      <c r="AS586">
        <f>((ABS(K586)*$D$6)/(MAX(((F586)+(G586)*(AH586))*(AH586),1E-6)*MAX(((((F586)+(G586)*(AH586))*(AH586))/MAX((F586)+2*(AH586)*SQRT(1+(G586)^2),1E-6))^(2/3),1E-6)))^2</f>
        <v/>
      </c>
    </row>
    <row r="587">
      <c r="A587" t="n">
        <v>438</v>
      </c>
      <c r="B587" t="n">
        <v>436.896</v>
      </c>
      <c r="C587" t="n">
        <v>616234.248</v>
      </c>
      <c r="D587" t="n">
        <v>3097532.199</v>
      </c>
      <c r="E587" t="n">
        <v>632.3434999999999</v>
      </c>
      <c r="F587" t="n">
        <v>5.2</v>
      </c>
      <c r="G587" t="n">
        <v>0</v>
      </c>
      <c r="H587" t="inlineStr">
        <is>
          <t>Normal</t>
        </is>
      </c>
      <c r="I587" t="n">
        <v>0.078</v>
      </c>
      <c r="J587">
        <f>B587-B586</f>
        <v/>
      </c>
      <c r="K587">
        <f>MAX(0,K586-AO586)</f>
        <v/>
      </c>
      <c r="L587">
        <f>IF($D$20=0,IFERROR(L586,MAX($D$16,POWER((ABS(K587)^2)/($I$5*MAX(F587,0.1)^2),1/3))),IF(IFERROR(V586,0)=0,IFERROR(L586,MAX($D$16,POWER((ABS(K587)^2)/($I$5*MAX(F587,0.1)^2),1/3))),IF(OR(IFERROR(L587,0)=0,IFERROR(S586,0)&lt;1,IFERROR(S587,0)&lt;1),MAX($D$16,POWER((ABS(K587)^2)/($I$5*MAX(F587,0.1)^2),1/3)),IF(IFERROR(U587,0)&gt;0,MAX($D$16,IFERROR(L587,0)+((IFERROR(U587,0))*$D$18*IF((IFERROR(S587,0))&lt;1,1,-1))),IF(IFERROR(U587,0)&lt;0,IF(ABS((MAX($D$16,POWER((ABS(K587)^2)/($I$5*MAX(F587,0.1)^2),1/3)))-IFERROR(L587,0))&gt;$D$19,MAX($D$16,IF((MAX($D$16,POWER((ABS(K587)^2)/($I$5*MAX(F587,0.1)^2),1/3)))&gt;IFERROR(L587,0),MIN((MAX($D$16,POWER((ABS(K587)^2)/($I$5*MAX(F587,0.1)^2),1/3))),IFERROR(L587,0)+(MIN(ABS(IFERROR(U587,0))*$D$18,ABS((MAX($D$16,POWER((ABS(K587)^2)/($I$5*MAX(F587,0.1)^2),1/3)))-IFERROR(L587,0))))),MAX((MAX($D$16,POWER((ABS(K587)^2)/($I$5*MAX(F587,0.1)^2),1/3))),IFERROR(L587,0)-(MIN(ABS(IFERROR(U587,0))*$D$18,ABS((MAX($D$16,POWER((ABS(K587)^2)/($I$5*MAX(F587,0.1)^2),1/3)))-IFERROR(L587,0))))))),MAX($D$16,POWER((ABS(K587)^2)/($I$5*MAX(F587,0.1)^2),1/3))),MAX($D$16,IFERROR(L587,0)))))))</f>
        <v/>
      </c>
      <c r="M587">
        <f>((F587)+(G587)*(L587))*(L587)</f>
        <v/>
      </c>
      <c r="N587">
        <f>(((F587)+(G587)*(L587))*(L587))/MAX((F587)+2*(L587)*SQRT(1+(G587)^2),1E-6)</f>
        <v/>
      </c>
      <c r="O587">
        <f>ABS(K587)/MAX(((F587)+(G587)*(L587))*(L587),1E-6)</f>
        <v/>
      </c>
      <c r="P587">
        <f>E587+L587</f>
        <v/>
      </c>
      <c r="Q587">
        <f>P587+((ABS(K587)/MAX(((F587)+(G587)*(L587))*(L587),1E-6))^2)/(2*$I$5)</f>
        <v/>
      </c>
      <c r="R587">
        <f>((ABS(K587)*$D$6)/(MAX(((F587)+(G587)*(L587))*(L587),1E-6)*MAX(((((F587)+(G587)*(L587))*(L587))/MAX((F587)+2*(L587)*SQRT(1+(G587)^2),1E-6))^(2/3),1E-6)))^2</f>
        <v/>
      </c>
      <c r="S587">
        <f>ABS(ABS(K587)/MAX(((F587)+(G587)*(L587))*(L587),1E-6))/SQRT($I$5*MAX((((F587)+(G587)*(L587))*(L587))/MAX((F587)+2*(G587)*(L587),1E-6),1E-6))</f>
        <v/>
      </c>
      <c r="T587">
        <f>((F587)*(L587)^2)/2+(G587)*(L587)^3/3+(ABS(K587)^2)/($I$5*MAX(((F587)+(G587)*(L587))*(L587),1E-6))</f>
        <v/>
      </c>
      <c r="U587">
        <f>IF($D$20=0,0,IFERROR(Q586-(((R586+R587)/2)*J587)-(IF(O586&gt;O587,$D$8*((O586^2-O587^2)/(2*$I$5)),$D$9*((O587^2-O586^2)/(2*$I$5)))+($D$10*(ABS(I587)/90)*(MAX(O586^2,O587^2)/(2*$I$5))))-Q587,0))</f>
        <v/>
      </c>
      <c r="V587">
        <f>IF($D$20=0,1,IFERROR(IF(ROUND(S587,3)=1,1,IF(AND(ABS(U587)&lt;$D$19,S587&gt;1),1,0)),0))</f>
        <v/>
      </c>
      <c r="W587">
        <f>IF($D$20=0,IFERROR(W588,MAX($D$16,POWER((ABS(K587)^2)/($I$5*MAX(F587,0.1)^2),1/3))),IF(IFERROR(AG588,0)=0,IFERROR(W588,MAX($D$16,POWER((ABS(K587)^2)/($I$5*MAX(F587,0.1)^2),1/3))),IF(OR(IFERROR(W587,0)=0,IFERROR(AD588,0)&gt;1),MAX($D$16,POWER((ABS(K587)^2)/($I$5*MAX(F587,0.1)^2),1/3)),IF(IFERROR(AF587,0)&gt;0,MAX($D$16,IFERROR(W587,0)+((IFERROR(AF587,0))*$D$18*IF((IFERROR(AD587,0))&lt;1,1,-1))),IF(IFERROR(AF587,0)&lt;0,IF(ABS((MAX($D$16,POWER((ABS(K587)^2)/($I$5*MAX(F587,0.1)^2),1/3)))-IFERROR(W587,0))&gt;$D$19,MAX($D$16,IF((MAX($D$16,POWER((ABS(K587)^2)/($I$5*MAX(F587,0.1)^2),1/3)))&gt;IFERROR(W587,0),MIN((MAX($D$16,POWER((ABS(K587)^2)/($I$5*MAX(F587,0.1)^2),1/3))),IFERROR(W587,0)+(MIN(ABS(IFERROR(AF587,0))*$D$18,ABS((MAX($D$16,POWER((ABS(K587)^2)/($I$5*MAX(F587,0.1)^2),1/3)))-IFERROR(W587,0))))),MAX((MAX($D$16,POWER((ABS(K587)^2)/($I$5*MAX(F587,0.1)^2),1/3))),IFERROR(W587,0)-(MIN(ABS(IFERROR(AF587,0))*$D$18,ABS((MAX($D$16,POWER((ABS(K587)^2)/($I$5*MAX(F587,0.1)^2),1/3)))-IFERROR(W587,0))))))),MAX($D$16,POWER((ABS(K587)^2)/($I$5*MAX(F587,0.1)^2),1/3))),MAX($D$16,IFERROR(W587,0)))))))</f>
        <v/>
      </c>
      <c r="X587">
        <f>((F587)+(G587)*(W587))*(W587)</f>
        <v/>
      </c>
      <c r="Y587">
        <f>(((F587)+(G587)*(W587))*(W587))/MAX((F587)+2*(W587)*SQRT(1+(G587)^2),1E-6)</f>
        <v/>
      </c>
      <c r="Z587">
        <f>ABS(K587)/MAX(((F587)+(G587)*(W587))*(W587),1E-6)</f>
        <v/>
      </c>
      <c r="AA587">
        <f>E587+W587</f>
        <v/>
      </c>
      <c r="AB587">
        <f>AA587+((ABS(K587)/MAX(((F587)+(G587)*(W587))*(W587),1E-6))^2)/(2*$I$5)</f>
        <v/>
      </c>
      <c r="AC587">
        <f>((ABS(K587)*$D$6)/(MAX(((F587)+(G587)*(W587))*(W587),1E-6)*MAX(((((F587)+(G587)*(W587))*(W587))/MAX((F587)+2*(W587)*SQRT(1+(G587)^2),1E-6))^(2/3),1E-6)))^2</f>
        <v/>
      </c>
      <c r="AD587">
        <f>ABS(ABS(K587)/MAX(((F587)+(G587)*(W587))*(W587),1E-6))/SQRT($I$5*MAX((((F587)+(G587)*(W587))*(W587))/MAX((F587)+2*(G587)*(W587),1E-6),1E-6))</f>
        <v/>
      </c>
      <c r="AE587">
        <f>((F587)*(W587)^2)/2+(G587)*(W587)^3/3+(ABS(K587)^2)/($I$5*MAX(((F587)+(G587)*(W587))*(W587),1E-6))</f>
        <v/>
      </c>
      <c r="AF587">
        <f>IF($D$20=0,0,IFERROR(AB588+(((AC587+AC588)/2)*J588)+(IF(Z587&gt;Z588,$D$8*((Z587^2-Z588^2)/(2*$I$5)),$D$9*((Z588^2-Z587^2)/(2*$I$5)))+($D$10*(ABS(I588)/90)*(MAX(Z587^2,Z588^2)/(2*$I$5))))-AB587,0))</f>
        <v/>
      </c>
      <c r="AG587">
        <f>IF($D$20=0,1,IFERROR(IF(ROUND(AD587,3)=1,1,IF(AND(ABS(AF587)&lt;$D$19,AD587&lt;1),1,0)),0))</f>
        <v/>
      </c>
      <c r="AH587">
        <f>IFERROR(IF(V32="Supercritical",MAX($D$16,IFERROR(L587,MAX($D$16,POWER((ABS(K587)^2)/($I$5*MAX(F587,0.1)^2),1/3)))),IF(V32="Subcritical",MAX($D$16,IFERROR(W587,MAX($D$16,POWER((ABS(K587)^2)/($I$5*MAX(F587,0.1)^2),1/3)))),IF(AND(IFERROR(V587,0)=1,IFERROR(AG587,0)=1),IF(IFERROR(T587,-1E99)&gt;=IFERROR(AE587,-1E99),MAX($D$16,IFERROR(L587,MAX($D$16,POWER((ABS(K587)^2)/($I$5*MAX(F587,0.1)^2),1/3)))),MAX($D$16,IFERROR(W587,MAX($D$16,POWER((ABS(K587)^2)/($I$5*MAX(F587,0.1)^2),1/3))))),IF(IFERROR(V587,0)=1,MAX($D$16,IFERROR(L587,MAX($D$16,POWER((ABS(K587)^2)/($I$5*MAX(F587,0.1)^2),1/3)))),IF(IFERROR(AG587,0)=1,MAX($D$16,IFERROR(W587,MAX($D$16,POWER((ABS(K587)^2)/($I$5*MAX(F587,0.1)^2),1/3)))),MAX($D$16,POWER((ABS(K587)^2)/($I$5*MAX(F587,0.1)^2),1/3))))))),MAX($D$16,POWER((ABS(K587)^2)/($I$5*MAX(F587,0.1)^2),1/3)))</f>
        <v/>
      </c>
      <c r="AI587">
        <f>E587+AH587</f>
        <v/>
      </c>
      <c r="AJ587">
        <f>AI587+((ABS(K587)/MAX(((F587)+(G587)*(AH587))*(AH587),1E-6))^2)/(2*$I$5)</f>
        <v/>
      </c>
      <c r="AM587" t="n">
        <v>0</v>
      </c>
      <c r="AN587" t="n">
        <v>0</v>
      </c>
      <c r="AO587">
        <f>AM587+AN587</f>
        <v/>
      </c>
      <c r="AP587">
        <f>AP586+AO587</f>
        <v/>
      </c>
      <c r="AQ587">
        <f>ABS(ABS(K587)/MAX(((F587)+(G587)*(AH587))*(AH587),1E-6))/SQRT($I$5*MAX((((F587)+(G587)*(AH587))*(AH587))/MAX((F587)+2*(G587)*(AH587),1E-6),1E-6))</f>
        <v/>
      </c>
      <c r="AR587">
        <f>IF(AQ587&lt;1,"Subcritical","Supercritical")</f>
        <v/>
      </c>
      <c r="AS587">
        <f>((ABS(K587)*$D$6)/(MAX(((F587)+(G587)*(AH587))*(AH587),1E-6)*MAX(((((F587)+(G587)*(AH587))*(AH587))/MAX((F587)+2*(AH587)*SQRT(1+(G587)^2),1E-6))^(2/3),1E-6)))^2</f>
        <v/>
      </c>
    </row>
    <row r="588">
      <c r="A588" t="n">
        <v>439</v>
      </c>
      <c r="B588" t="n">
        <v>437.896</v>
      </c>
      <c r="C588" t="n">
        <v>616233.773</v>
      </c>
      <c r="D588" t="n">
        <v>3097531.319</v>
      </c>
      <c r="E588" t="n">
        <v>632.343</v>
      </c>
      <c r="F588" t="n">
        <v>5.2</v>
      </c>
      <c r="G588" t="n">
        <v>0</v>
      </c>
      <c r="H588" t="inlineStr">
        <is>
          <t>Normal</t>
        </is>
      </c>
      <c r="I588" t="n">
        <v>0.05</v>
      </c>
      <c r="J588">
        <f>B588-B587</f>
        <v/>
      </c>
      <c r="K588">
        <f>MAX(0,K587-AO587)</f>
        <v/>
      </c>
      <c r="L588">
        <f>IF($D$20=0,IFERROR(L587,MAX($D$16,POWER((ABS(K588)^2)/($I$5*MAX(F588,0.1)^2),1/3))),IF(IFERROR(V587,0)=0,IFERROR(L587,MAX($D$16,POWER((ABS(K588)^2)/($I$5*MAX(F588,0.1)^2),1/3))),IF(OR(IFERROR(L588,0)=0,IFERROR(S587,0)&lt;1,IFERROR(S588,0)&lt;1),MAX($D$16,POWER((ABS(K588)^2)/($I$5*MAX(F588,0.1)^2),1/3)),IF(IFERROR(U588,0)&gt;0,MAX($D$16,IFERROR(L588,0)+((IFERROR(U588,0))*$D$18*IF((IFERROR(S588,0))&lt;1,1,-1))),IF(IFERROR(U588,0)&lt;0,IF(ABS((MAX($D$16,POWER((ABS(K588)^2)/($I$5*MAX(F588,0.1)^2),1/3)))-IFERROR(L588,0))&gt;$D$19,MAX($D$16,IF((MAX($D$16,POWER((ABS(K588)^2)/($I$5*MAX(F588,0.1)^2),1/3)))&gt;IFERROR(L588,0),MIN((MAX($D$16,POWER((ABS(K588)^2)/($I$5*MAX(F588,0.1)^2),1/3))),IFERROR(L588,0)+(MIN(ABS(IFERROR(U588,0))*$D$18,ABS((MAX($D$16,POWER((ABS(K588)^2)/($I$5*MAX(F588,0.1)^2),1/3)))-IFERROR(L588,0))))),MAX((MAX($D$16,POWER((ABS(K588)^2)/($I$5*MAX(F588,0.1)^2),1/3))),IFERROR(L588,0)-(MIN(ABS(IFERROR(U588,0))*$D$18,ABS((MAX($D$16,POWER((ABS(K588)^2)/($I$5*MAX(F588,0.1)^2),1/3)))-IFERROR(L588,0))))))),MAX($D$16,POWER((ABS(K588)^2)/($I$5*MAX(F588,0.1)^2),1/3))),MAX($D$16,IFERROR(L588,0)))))))</f>
        <v/>
      </c>
      <c r="M588">
        <f>((F588)+(G588)*(L588))*(L588)</f>
        <v/>
      </c>
      <c r="N588">
        <f>(((F588)+(G588)*(L588))*(L588))/MAX((F588)+2*(L588)*SQRT(1+(G588)^2),1E-6)</f>
        <v/>
      </c>
      <c r="O588">
        <f>ABS(K588)/MAX(((F588)+(G588)*(L588))*(L588),1E-6)</f>
        <v/>
      </c>
      <c r="P588">
        <f>E588+L588</f>
        <v/>
      </c>
      <c r="Q588">
        <f>P588+((ABS(K588)/MAX(((F588)+(G588)*(L588))*(L588),1E-6))^2)/(2*$I$5)</f>
        <v/>
      </c>
      <c r="R588">
        <f>((ABS(K588)*$D$6)/(MAX(((F588)+(G588)*(L588))*(L588),1E-6)*MAX(((((F588)+(G588)*(L588))*(L588))/MAX((F588)+2*(L588)*SQRT(1+(G588)^2),1E-6))^(2/3),1E-6)))^2</f>
        <v/>
      </c>
      <c r="S588">
        <f>ABS(ABS(K588)/MAX(((F588)+(G588)*(L588))*(L588),1E-6))/SQRT($I$5*MAX((((F588)+(G588)*(L588))*(L588))/MAX((F588)+2*(G588)*(L588),1E-6),1E-6))</f>
        <v/>
      </c>
      <c r="T588">
        <f>((F588)*(L588)^2)/2+(G588)*(L588)^3/3+(ABS(K588)^2)/($I$5*MAX(((F588)+(G588)*(L588))*(L588),1E-6))</f>
        <v/>
      </c>
      <c r="U588">
        <f>IF($D$20=0,0,IFERROR(Q587-(((R587+R588)/2)*J588)-(IF(O587&gt;O588,$D$8*((O587^2-O588^2)/(2*$I$5)),$D$9*((O588^2-O587^2)/(2*$I$5)))+($D$10*(ABS(I588)/90)*(MAX(O587^2,O588^2)/(2*$I$5))))-Q588,0))</f>
        <v/>
      </c>
      <c r="V588">
        <f>IF($D$20=0,1,IFERROR(IF(ROUND(S588,3)=1,1,IF(AND(ABS(U588)&lt;$D$19,S588&gt;1),1,0)),0))</f>
        <v/>
      </c>
      <c r="W588">
        <f>IF($D$20=0,IFERROR(W589,MAX($D$16,POWER((ABS(K588)^2)/($I$5*MAX(F588,0.1)^2),1/3))),IF(IFERROR(AG589,0)=0,IFERROR(W589,MAX($D$16,POWER((ABS(K588)^2)/($I$5*MAX(F588,0.1)^2),1/3))),IF(OR(IFERROR(W588,0)=0,IFERROR(AD589,0)&gt;1),MAX($D$16,POWER((ABS(K588)^2)/($I$5*MAX(F588,0.1)^2),1/3)),IF(IFERROR(AF588,0)&gt;0,MAX($D$16,IFERROR(W588,0)+((IFERROR(AF588,0))*$D$18*IF((IFERROR(AD588,0))&lt;1,1,-1))),IF(IFERROR(AF588,0)&lt;0,IF(ABS((MAX($D$16,POWER((ABS(K588)^2)/($I$5*MAX(F588,0.1)^2),1/3)))-IFERROR(W588,0))&gt;$D$19,MAX($D$16,IF((MAX($D$16,POWER((ABS(K588)^2)/($I$5*MAX(F588,0.1)^2),1/3)))&gt;IFERROR(W588,0),MIN((MAX($D$16,POWER((ABS(K588)^2)/($I$5*MAX(F588,0.1)^2),1/3))),IFERROR(W588,0)+(MIN(ABS(IFERROR(AF588,0))*$D$18,ABS((MAX($D$16,POWER((ABS(K588)^2)/($I$5*MAX(F588,0.1)^2),1/3)))-IFERROR(W588,0))))),MAX((MAX($D$16,POWER((ABS(K588)^2)/($I$5*MAX(F588,0.1)^2),1/3))),IFERROR(W588,0)-(MIN(ABS(IFERROR(AF588,0))*$D$18,ABS((MAX($D$16,POWER((ABS(K588)^2)/($I$5*MAX(F588,0.1)^2),1/3)))-IFERROR(W588,0))))))),MAX($D$16,POWER((ABS(K588)^2)/($I$5*MAX(F588,0.1)^2),1/3))),MAX($D$16,IFERROR(W588,0)))))))</f>
        <v/>
      </c>
      <c r="X588">
        <f>((F588)+(G588)*(W588))*(W588)</f>
        <v/>
      </c>
      <c r="Y588">
        <f>(((F588)+(G588)*(W588))*(W588))/MAX((F588)+2*(W588)*SQRT(1+(G588)^2),1E-6)</f>
        <v/>
      </c>
      <c r="Z588">
        <f>ABS(K588)/MAX(((F588)+(G588)*(W588))*(W588),1E-6)</f>
        <v/>
      </c>
      <c r="AA588">
        <f>E588+W588</f>
        <v/>
      </c>
      <c r="AB588">
        <f>AA588+((ABS(K588)/MAX(((F588)+(G588)*(W588))*(W588),1E-6))^2)/(2*$I$5)</f>
        <v/>
      </c>
      <c r="AC588">
        <f>((ABS(K588)*$D$6)/(MAX(((F588)+(G588)*(W588))*(W588),1E-6)*MAX(((((F588)+(G588)*(W588))*(W588))/MAX((F588)+2*(W588)*SQRT(1+(G588)^2),1E-6))^(2/3),1E-6)))^2</f>
        <v/>
      </c>
      <c r="AD588">
        <f>ABS(ABS(K588)/MAX(((F588)+(G588)*(W588))*(W588),1E-6))/SQRT($I$5*MAX((((F588)+(G588)*(W588))*(W588))/MAX((F588)+2*(G588)*(W588),1E-6),1E-6))</f>
        <v/>
      </c>
      <c r="AE588">
        <f>((F588)*(W588)^2)/2+(G588)*(W588)^3/3+(ABS(K588)^2)/($I$5*MAX(((F588)+(G588)*(W588))*(W588),1E-6))</f>
        <v/>
      </c>
      <c r="AF588">
        <f>IF($D$20=0,0,IFERROR(AB589+(((AC588+AC589)/2)*J589)+(IF(Z588&gt;Z589,$D$8*((Z588^2-Z589^2)/(2*$I$5)),$D$9*((Z589^2-Z588^2)/(2*$I$5)))+($D$10*(ABS(I589)/90)*(MAX(Z588^2,Z589^2)/(2*$I$5))))-AB588,0))</f>
        <v/>
      </c>
      <c r="AG588">
        <f>IF($D$20=0,1,IFERROR(IF(ROUND(AD588,3)=1,1,IF(AND(ABS(AF588)&lt;$D$19,AD588&lt;1),1,0)),0))</f>
        <v/>
      </c>
      <c r="AH588">
        <f>IFERROR(IF(V32="Supercritical",MAX($D$16,IFERROR(L588,MAX($D$16,POWER((ABS(K588)^2)/($I$5*MAX(F588,0.1)^2),1/3)))),IF(V32="Subcritical",MAX($D$16,IFERROR(W588,MAX($D$16,POWER((ABS(K588)^2)/($I$5*MAX(F588,0.1)^2),1/3)))),IF(AND(IFERROR(V588,0)=1,IFERROR(AG588,0)=1),IF(IFERROR(T588,-1E99)&gt;=IFERROR(AE588,-1E99),MAX($D$16,IFERROR(L588,MAX($D$16,POWER((ABS(K588)^2)/($I$5*MAX(F588,0.1)^2),1/3)))),MAX($D$16,IFERROR(W588,MAX($D$16,POWER((ABS(K588)^2)/($I$5*MAX(F588,0.1)^2),1/3))))),IF(IFERROR(V588,0)=1,MAX($D$16,IFERROR(L588,MAX($D$16,POWER((ABS(K588)^2)/($I$5*MAX(F588,0.1)^2),1/3)))),IF(IFERROR(AG588,0)=1,MAX($D$16,IFERROR(W588,MAX($D$16,POWER((ABS(K588)^2)/($I$5*MAX(F588,0.1)^2),1/3)))),MAX($D$16,POWER((ABS(K588)^2)/($I$5*MAX(F588,0.1)^2),1/3))))))),MAX($D$16,POWER((ABS(K588)^2)/($I$5*MAX(F588,0.1)^2),1/3)))</f>
        <v/>
      </c>
      <c r="AI588">
        <f>E588+AH588</f>
        <v/>
      </c>
      <c r="AJ588">
        <f>AI588+((ABS(K588)/MAX(((F588)+(G588)*(AH588))*(AH588),1E-6))^2)/(2*$I$5)</f>
        <v/>
      </c>
      <c r="AM588" t="n">
        <v>0</v>
      </c>
      <c r="AN588" t="n">
        <v>0</v>
      </c>
      <c r="AO588">
        <f>AM588+AN588</f>
        <v/>
      </c>
      <c r="AP588">
        <f>AP587+AO588</f>
        <v/>
      </c>
      <c r="AQ588">
        <f>ABS(ABS(K588)/MAX(((F588)+(G588)*(AH588))*(AH588),1E-6))/SQRT($I$5*MAX((((F588)+(G588)*(AH588))*(AH588))/MAX((F588)+2*(G588)*(AH588),1E-6),1E-6))</f>
        <v/>
      </c>
      <c r="AR588">
        <f>IF(AQ588&lt;1,"Subcritical","Supercritical")</f>
        <v/>
      </c>
      <c r="AS588">
        <f>((ABS(K588)*$D$6)/(MAX(((F588)+(G588)*(AH588))*(AH588),1E-6)*MAX(((((F588)+(G588)*(AH588))*(AH588))/MAX((F588)+2*(AH588)*SQRT(1+(G588)^2),1E-6))^(2/3),1E-6)))^2</f>
        <v/>
      </c>
    </row>
    <row r="589">
      <c r="A589" t="n">
        <v>440</v>
      </c>
      <c r="B589" t="n">
        <v>438.895</v>
      </c>
      <c r="C589" t="n">
        <v>616233.299</v>
      </c>
      <c r="D589" t="n">
        <v>3097530.439</v>
      </c>
      <c r="E589" t="n">
        <v>632.3425</v>
      </c>
      <c r="F589" t="n">
        <v>5.2</v>
      </c>
      <c r="G589" t="n">
        <v>0</v>
      </c>
      <c r="H589" t="inlineStr">
        <is>
          <t>Normal</t>
        </is>
      </c>
      <c r="I589" t="n">
        <v>0.027</v>
      </c>
      <c r="J589">
        <f>B589-B588</f>
        <v/>
      </c>
      <c r="K589">
        <f>MAX(0,K588-AO588)</f>
        <v/>
      </c>
      <c r="L589">
        <f>IF($D$20=0,IFERROR(L588,MAX($D$16,POWER((ABS(K589)^2)/($I$5*MAX(F589,0.1)^2),1/3))),IF(IFERROR(V588,0)=0,IFERROR(L588,MAX($D$16,POWER((ABS(K589)^2)/($I$5*MAX(F589,0.1)^2),1/3))),IF(OR(IFERROR(L589,0)=0,IFERROR(S588,0)&lt;1,IFERROR(S589,0)&lt;1),MAX($D$16,POWER((ABS(K589)^2)/($I$5*MAX(F589,0.1)^2),1/3)),IF(IFERROR(U589,0)&gt;0,MAX($D$16,IFERROR(L589,0)+((IFERROR(U589,0))*$D$18*IF((IFERROR(S589,0))&lt;1,1,-1))),IF(IFERROR(U589,0)&lt;0,IF(ABS((MAX($D$16,POWER((ABS(K589)^2)/($I$5*MAX(F589,0.1)^2),1/3)))-IFERROR(L589,0))&gt;$D$19,MAX($D$16,IF((MAX($D$16,POWER((ABS(K589)^2)/($I$5*MAX(F589,0.1)^2),1/3)))&gt;IFERROR(L589,0),MIN((MAX($D$16,POWER((ABS(K589)^2)/($I$5*MAX(F589,0.1)^2),1/3))),IFERROR(L589,0)+(MIN(ABS(IFERROR(U589,0))*$D$18,ABS((MAX($D$16,POWER((ABS(K589)^2)/($I$5*MAX(F589,0.1)^2),1/3)))-IFERROR(L589,0))))),MAX((MAX($D$16,POWER((ABS(K589)^2)/($I$5*MAX(F589,0.1)^2),1/3))),IFERROR(L589,0)-(MIN(ABS(IFERROR(U589,0))*$D$18,ABS((MAX($D$16,POWER((ABS(K589)^2)/($I$5*MAX(F589,0.1)^2),1/3)))-IFERROR(L589,0))))))),MAX($D$16,POWER((ABS(K589)^2)/($I$5*MAX(F589,0.1)^2),1/3))),MAX($D$16,IFERROR(L589,0)))))))</f>
        <v/>
      </c>
      <c r="M589">
        <f>((F589)+(G589)*(L589))*(L589)</f>
        <v/>
      </c>
      <c r="N589">
        <f>(((F589)+(G589)*(L589))*(L589))/MAX((F589)+2*(L589)*SQRT(1+(G589)^2),1E-6)</f>
        <v/>
      </c>
      <c r="O589">
        <f>ABS(K589)/MAX(((F589)+(G589)*(L589))*(L589),1E-6)</f>
        <v/>
      </c>
      <c r="P589">
        <f>E589+L589</f>
        <v/>
      </c>
      <c r="Q589">
        <f>P589+((ABS(K589)/MAX(((F589)+(G589)*(L589))*(L589),1E-6))^2)/(2*$I$5)</f>
        <v/>
      </c>
      <c r="R589">
        <f>((ABS(K589)*$D$6)/(MAX(((F589)+(G589)*(L589))*(L589),1E-6)*MAX(((((F589)+(G589)*(L589))*(L589))/MAX((F589)+2*(L589)*SQRT(1+(G589)^2),1E-6))^(2/3),1E-6)))^2</f>
        <v/>
      </c>
      <c r="S589">
        <f>ABS(ABS(K589)/MAX(((F589)+(G589)*(L589))*(L589),1E-6))/SQRT($I$5*MAX((((F589)+(G589)*(L589))*(L589))/MAX((F589)+2*(G589)*(L589),1E-6),1E-6))</f>
        <v/>
      </c>
      <c r="T589">
        <f>((F589)*(L589)^2)/2+(G589)*(L589)^3/3+(ABS(K589)^2)/($I$5*MAX(((F589)+(G589)*(L589))*(L589),1E-6))</f>
        <v/>
      </c>
      <c r="U589">
        <f>IF($D$20=0,0,IFERROR(Q588-(((R588+R589)/2)*J589)-(IF(O588&gt;O589,$D$8*((O588^2-O589^2)/(2*$I$5)),$D$9*((O589^2-O588^2)/(2*$I$5)))+($D$10*(ABS(I589)/90)*(MAX(O588^2,O589^2)/(2*$I$5))))-Q589,0))</f>
        <v/>
      </c>
      <c r="V589">
        <f>IF($D$20=0,1,IFERROR(IF(ROUND(S589,3)=1,1,IF(AND(ABS(U589)&lt;$D$19,S589&gt;1),1,0)),0))</f>
        <v/>
      </c>
      <c r="W589">
        <f>IF($D$20=0,IFERROR(W590,MAX($D$16,POWER((ABS(K589)^2)/($I$5*MAX(F589,0.1)^2),1/3))),IF(IFERROR(AG590,0)=0,IFERROR(W590,MAX($D$16,POWER((ABS(K589)^2)/($I$5*MAX(F589,0.1)^2),1/3))),IF(OR(IFERROR(W589,0)=0,IFERROR(AD590,0)&gt;1),MAX($D$16,POWER((ABS(K589)^2)/($I$5*MAX(F589,0.1)^2),1/3)),IF(IFERROR(AF589,0)&gt;0,MAX($D$16,IFERROR(W589,0)+((IFERROR(AF589,0))*$D$18*IF((IFERROR(AD589,0))&lt;1,1,-1))),IF(IFERROR(AF589,0)&lt;0,IF(ABS((MAX($D$16,POWER((ABS(K589)^2)/($I$5*MAX(F589,0.1)^2),1/3)))-IFERROR(W589,0))&gt;$D$19,MAX($D$16,IF((MAX($D$16,POWER((ABS(K589)^2)/($I$5*MAX(F589,0.1)^2),1/3)))&gt;IFERROR(W589,0),MIN((MAX($D$16,POWER((ABS(K589)^2)/($I$5*MAX(F589,0.1)^2),1/3))),IFERROR(W589,0)+(MIN(ABS(IFERROR(AF589,0))*$D$18,ABS((MAX($D$16,POWER((ABS(K589)^2)/($I$5*MAX(F589,0.1)^2),1/3)))-IFERROR(W589,0))))),MAX((MAX($D$16,POWER((ABS(K589)^2)/($I$5*MAX(F589,0.1)^2),1/3))),IFERROR(W589,0)-(MIN(ABS(IFERROR(AF589,0))*$D$18,ABS((MAX($D$16,POWER((ABS(K589)^2)/($I$5*MAX(F589,0.1)^2),1/3)))-IFERROR(W589,0))))))),MAX($D$16,POWER((ABS(K589)^2)/($I$5*MAX(F589,0.1)^2),1/3))),MAX($D$16,IFERROR(W589,0)))))))</f>
        <v/>
      </c>
      <c r="X589">
        <f>((F589)+(G589)*(W589))*(W589)</f>
        <v/>
      </c>
      <c r="Y589">
        <f>(((F589)+(G589)*(W589))*(W589))/MAX((F589)+2*(W589)*SQRT(1+(G589)^2),1E-6)</f>
        <v/>
      </c>
      <c r="Z589">
        <f>ABS(K589)/MAX(((F589)+(G589)*(W589))*(W589),1E-6)</f>
        <v/>
      </c>
      <c r="AA589">
        <f>E589+W589</f>
        <v/>
      </c>
      <c r="AB589">
        <f>AA589+((ABS(K589)/MAX(((F589)+(G589)*(W589))*(W589),1E-6))^2)/(2*$I$5)</f>
        <v/>
      </c>
      <c r="AC589">
        <f>((ABS(K589)*$D$6)/(MAX(((F589)+(G589)*(W589))*(W589),1E-6)*MAX(((((F589)+(G589)*(W589))*(W589))/MAX((F589)+2*(W589)*SQRT(1+(G589)^2),1E-6))^(2/3),1E-6)))^2</f>
        <v/>
      </c>
      <c r="AD589">
        <f>ABS(ABS(K589)/MAX(((F589)+(G589)*(W589))*(W589),1E-6))/SQRT($I$5*MAX((((F589)+(G589)*(W589))*(W589))/MAX((F589)+2*(G589)*(W589),1E-6),1E-6))</f>
        <v/>
      </c>
      <c r="AE589">
        <f>((F589)*(W589)^2)/2+(G589)*(W589)^3/3+(ABS(K589)^2)/($I$5*MAX(((F589)+(G589)*(W589))*(W589),1E-6))</f>
        <v/>
      </c>
      <c r="AF589">
        <f>IF($D$20=0,0,IFERROR(AB590+(((AC589+AC590)/2)*J590)+(IF(Z589&gt;Z590,$D$8*((Z589^2-Z590^2)/(2*$I$5)),$D$9*((Z590^2-Z589^2)/(2*$I$5)))+($D$10*(ABS(I590)/90)*(MAX(Z589^2,Z590^2)/(2*$I$5))))-AB589,0))</f>
        <v/>
      </c>
      <c r="AG589">
        <f>IF($D$20=0,1,IFERROR(IF(ROUND(AD589,3)=1,1,IF(AND(ABS(AF589)&lt;$D$19,AD589&lt;1),1,0)),0))</f>
        <v/>
      </c>
      <c r="AH589">
        <f>IFERROR(IF(V32="Supercritical",MAX($D$16,IFERROR(L589,MAX($D$16,POWER((ABS(K589)^2)/($I$5*MAX(F589,0.1)^2),1/3)))),IF(V32="Subcritical",MAX($D$16,IFERROR(W589,MAX($D$16,POWER((ABS(K589)^2)/($I$5*MAX(F589,0.1)^2),1/3)))),IF(AND(IFERROR(V589,0)=1,IFERROR(AG589,0)=1),IF(IFERROR(T589,-1E99)&gt;=IFERROR(AE589,-1E99),MAX($D$16,IFERROR(L589,MAX($D$16,POWER((ABS(K589)^2)/($I$5*MAX(F589,0.1)^2),1/3)))),MAX($D$16,IFERROR(W589,MAX($D$16,POWER((ABS(K589)^2)/($I$5*MAX(F589,0.1)^2),1/3))))),IF(IFERROR(V589,0)=1,MAX($D$16,IFERROR(L589,MAX($D$16,POWER((ABS(K589)^2)/($I$5*MAX(F589,0.1)^2),1/3)))),IF(IFERROR(AG589,0)=1,MAX($D$16,IFERROR(W589,MAX($D$16,POWER((ABS(K589)^2)/($I$5*MAX(F589,0.1)^2),1/3)))),MAX($D$16,POWER((ABS(K589)^2)/($I$5*MAX(F589,0.1)^2),1/3))))))),MAX($D$16,POWER((ABS(K589)^2)/($I$5*MAX(F589,0.1)^2),1/3)))</f>
        <v/>
      </c>
      <c r="AI589">
        <f>E589+AH589</f>
        <v/>
      </c>
      <c r="AJ589">
        <f>AI589+((ABS(K589)/MAX(((F589)+(G589)*(AH589))*(AH589),1E-6))^2)/(2*$I$5)</f>
        <v/>
      </c>
      <c r="AM589" t="n">
        <v>0</v>
      </c>
      <c r="AN589" t="n">
        <v>0</v>
      </c>
      <c r="AO589">
        <f>AM589+AN589</f>
        <v/>
      </c>
      <c r="AP589">
        <f>AP588+AO589</f>
        <v/>
      </c>
      <c r="AQ589">
        <f>ABS(ABS(K589)/MAX(((F589)+(G589)*(AH589))*(AH589),1E-6))/SQRT($I$5*MAX((((F589)+(G589)*(AH589))*(AH589))/MAX((F589)+2*(G589)*(AH589),1E-6),1E-6))</f>
        <v/>
      </c>
      <c r="AR589">
        <f>IF(AQ589&lt;1,"Subcritical","Supercritical")</f>
        <v/>
      </c>
      <c r="AS589">
        <f>((ABS(K589)*$D$6)/(MAX(((F589)+(G589)*(AH589))*(AH589),1E-6)*MAX(((((F589)+(G589)*(AH589))*(AH589))/MAX((F589)+2*(AH589)*SQRT(1+(G589)^2),1E-6))^(2/3),1E-6)))^2</f>
        <v/>
      </c>
    </row>
    <row r="590">
      <c r="A590" t="n">
        <v>441</v>
      </c>
      <c r="B590" t="n">
        <v>439.895</v>
      </c>
      <c r="C590" t="n">
        <v>616232.825</v>
      </c>
      <c r="D590" t="n">
        <v>3097529.558</v>
      </c>
      <c r="E590" t="n">
        <v>632.342</v>
      </c>
      <c r="F590" t="n">
        <v>5.2</v>
      </c>
      <c r="G590" t="n">
        <v>0</v>
      </c>
      <c r="H590" t="inlineStr">
        <is>
          <t>Normal</t>
        </is>
      </c>
      <c r="I590" t="n">
        <v>0.027</v>
      </c>
      <c r="J590">
        <f>B590-B589</f>
        <v/>
      </c>
      <c r="K590">
        <f>MAX(0,K589-AO589)</f>
        <v/>
      </c>
      <c r="L590">
        <f>IF($D$20=0,IFERROR(L589,MAX($D$16,POWER((ABS(K590)^2)/($I$5*MAX(F590,0.1)^2),1/3))),IF(IFERROR(V589,0)=0,IFERROR(L589,MAX($D$16,POWER((ABS(K590)^2)/($I$5*MAX(F590,0.1)^2),1/3))),IF(OR(IFERROR(L590,0)=0,IFERROR(S589,0)&lt;1,IFERROR(S590,0)&lt;1),MAX($D$16,POWER((ABS(K590)^2)/($I$5*MAX(F590,0.1)^2),1/3)),IF(IFERROR(U590,0)&gt;0,MAX($D$16,IFERROR(L590,0)+((IFERROR(U590,0))*$D$18*IF((IFERROR(S590,0))&lt;1,1,-1))),IF(IFERROR(U590,0)&lt;0,IF(ABS((MAX($D$16,POWER((ABS(K590)^2)/($I$5*MAX(F590,0.1)^2),1/3)))-IFERROR(L590,0))&gt;$D$19,MAX($D$16,IF((MAX($D$16,POWER((ABS(K590)^2)/($I$5*MAX(F590,0.1)^2),1/3)))&gt;IFERROR(L590,0),MIN((MAX($D$16,POWER((ABS(K590)^2)/($I$5*MAX(F590,0.1)^2),1/3))),IFERROR(L590,0)+(MIN(ABS(IFERROR(U590,0))*$D$18,ABS((MAX($D$16,POWER((ABS(K590)^2)/($I$5*MAX(F590,0.1)^2),1/3)))-IFERROR(L590,0))))),MAX((MAX($D$16,POWER((ABS(K590)^2)/($I$5*MAX(F590,0.1)^2),1/3))),IFERROR(L590,0)-(MIN(ABS(IFERROR(U590,0))*$D$18,ABS((MAX($D$16,POWER((ABS(K590)^2)/($I$5*MAX(F590,0.1)^2),1/3)))-IFERROR(L590,0))))))),MAX($D$16,POWER((ABS(K590)^2)/($I$5*MAX(F590,0.1)^2),1/3))),MAX($D$16,IFERROR(L590,0)))))))</f>
        <v/>
      </c>
      <c r="M590">
        <f>((F590)+(G590)*(L590))*(L590)</f>
        <v/>
      </c>
      <c r="N590">
        <f>(((F590)+(G590)*(L590))*(L590))/MAX((F590)+2*(L590)*SQRT(1+(G590)^2),1E-6)</f>
        <v/>
      </c>
      <c r="O590">
        <f>ABS(K590)/MAX(((F590)+(G590)*(L590))*(L590),1E-6)</f>
        <v/>
      </c>
      <c r="P590">
        <f>E590+L590</f>
        <v/>
      </c>
      <c r="Q590">
        <f>P590+((ABS(K590)/MAX(((F590)+(G590)*(L590))*(L590),1E-6))^2)/(2*$I$5)</f>
        <v/>
      </c>
      <c r="R590">
        <f>((ABS(K590)*$D$6)/(MAX(((F590)+(G590)*(L590))*(L590),1E-6)*MAX(((((F590)+(G590)*(L590))*(L590))/MAX((F590)+2*(L590)*SQRT(1+(G590)^2),1E-6))^(2/3),1E-6)))^2</f>
        <v/>
      </c>
      <c r="S590">
        <f>ABS(ABS(K590)/MAX(((F590)+(G590)*(L590))*(L590),1E-6))/SQRT($I$5*MAX((((F590)+(G590)*(L590))*(L590))/MAX((F590)+2*(G590)*(L590),1E-6),1E-6))</f>
        <v/>
      </c>
      <c r="T590">
        <f>((F590)*(L590)^2)/2+(G590)*(L590)^3/3+(ABS(K590)^2)/($I$5*MAX(((F590)+(G590)*(L590))*(L590),1E-6))</f>
        <v/>
      </c>
      <c r="U590">
        <f>IF($D$20=0,0,IFERROR(Q589-(((R589+R590)/2)*J590)-(IF(O589&gt;O590,$D$8*((O589^2-O590^2)/(2*$I$5)),$D$9*((O590^2-O589^2)/(2*$I$5)))+($D$10*(ABS(I590)/90)*(MAX(O589^2,O590^2)/(2*$I$5))))-Q590,0))</f>
        <v/>
      </c>
      <c r="V590">
        <f>IF($D$20=0,1,IFERROR(IF(ROUND(S590,3)=1,1,IF(AND(ABS(U590)&lt;$D$19,S590&gt;1),1,0)),0))</f>
        <v/>
      </c>
      <c r="W590">
        <f>IF($D$20=0,IFERROR(W591,MAX($D$16,POWER((ABS(K590)^2)/($I$5*MAX(F590,0.1)^2),1/3))),IF(IFERROR(AG591,0)=0,IFERROR(W591,MAX($D$16,POWER((ABS(K590)^2)/($I$5*MAX(F590,0.1)^2),1/3))),IF(OR(IFERROR(W590,0)=0,IFERROR(AD591,0)&gt;1),MAX($D$16,POWER((ABS(K590)^2)/($I$5*MAX(F590,0.1)^2),1/3)),IF(IFERROR(AF590,0)&gt;0,MAX($D$16,IFERROR(W590,0)+((IFERROR(AF590,0))*$D$18*IF((IFERROR(AD590,0))&lt;1,1,-1))),IF(IFERROR(AF590,0)&lt;0,IF(ABS((MAX($D$16,POWER((ABS(K590)^2)/($I$5*MAX(F590,0.1)^2),1/3)))-IFERROR(W590,0))&gt;$D$19,MAX($D$16,IF((MAX($D$16,POWER((ABS(K590)^2)/($I$5*MAX(F590,0.1)^2),1/3)))&gt;IFERROR(W590,0),MIN((MAX($D$16,POWER((ABS(K590)^2)/($I$5*MAX(F590,0.1)^2),1/3))),IFERROR(W590,0)+(MIN(ABS(IFERROR(AF590,0))*$D$18,ABS((MAX($D$16,POWER((ABS(K590)^2)/($I$5*MAX(F590,0.1)^2),1/3)))-IFERROR(W590,0))))),MAX((MAX($D$16,POWER((ABS(K590)^2)/($I$5*MAX(F590,0.1)^2),1/3))),IFERROR(W590,0)-(MIN(ABS(IFERROR(AF590,0))*$D$18,ABS((MAX($D$16,POWER((ABS(K590)^2)/($I$5*MAX(F590,0.1)^2),1/3)))-IFERROR(W590,0))))))),MAX($D$16,POWER((ABS(K590)^2)/($I$5*MAX(F590,0.1)^2),1/3))),MAX($D$16,IFERROR(W590,0)))))))</f>
        <v/>
      </c>
      <c r="X590">
        <f>((F590)+(G590)*(W590))*(W590)</f>
        <v/>
      </c>
      <c r="Y590">
        <f>(((F590)+(G590)*(W590))*(W590))/MAX((F590)+2*(W590)*SQRT(1+(G590)^2),1E-6)</f>
        <v/>
      </c>
      <c r="Z590">
        <f>ABS(K590)/MAX(((F590)+(G590)*(W590))*(W590),1E-6)</f>
        <v/>
      </c>
      <c r="AA590">
        <f>E590+W590</f>
        <v/>
      </c>
      <c r="AB590">
        <f>AA590+((ABS(K590)/MAX(((F590)+(G590)*(W590))*(W590),1E-6))^2)/(2*$I$5)</f>
        <v/>
      </c>
      <c r="AC590">
        <f>((ABS(K590)*$D$6)/(MAX(((F590)+(G590)*(W590))*(W590),1E-6)*MAX(((((F590)+(G590)*(W590))*(W590))/MAX((F590)+2*(W590)*SQRT(1+(G590)^2),1E-6))^(2/3),1E-6)))^2</f>
        <v/>
      </c>
      <c r="AD590">
        <f>ABS(ABS(K590)/MAX(((F590)+(G590)*(W590))*(W590),1E-6))/SQRT($I$5*MAX((((F590)+(G590)*(W590))*(W590))/MAX((F590)+2*(G590)*(W590),1E-6),1E-6))</f>
        <v/>
      </c>
      <c r="AE590">
        <f>((F590)*(W590)^2)/2+(G590)*(W590)^3/3+(ABS(K590)^2)/($I$5*MAX(((F590)+(G590)*(W590))*(W590),1E-6))</f>
        <v/>
      </c>
      <c r="AF590">
        <f>IF($D$20=0,0,IFERROR(AB591+(((AC590+AC591)/2)*J591)+(IF(Z590&gt;Z591,$D$8*((Z590^2-Z591^2)/(2*$I$5)),$D$9*((Z591^2-Z590^2)/(2*$I$5)))+($D$10*(ABS(I591)/90)*(MAX(Z590^2,Z591^2)/(2*$I$5))))-AB590,0))</f>
        <v/>
      </c>
      <c r="AG590">
        <f>IF($D$20=0,1,IFERROR(IF(ROUND(AD590,3)=1,1,IF(AND(ABS(AF590)&lt;$D$19,AD590&lt;1),1,0)),0))</f>
        <v/>
      </c>
      <c r="AH590">
        <f>IFERROR(IF(V32="Supercritical",MAX($D$16,IFERROR(L590,MAX($D$16,POWER((ABS(K590)^2)/($I$5*MAX(F590,0.1)^2),1/3)))),IF(V32="Subcritical",MAX($D$16,IFERROR(W590,MAX($D$16,POWER((ABS(K590)^2)/($I$5*MAX(F590,0.1)^2),1/3)))),IF(AND(IFERROR(V590,0)=1,IFERROR(AG590,0)=1),IF(IFERROR(T590,-1E99)&gt;=IFERROR(AE590,-1E99),MAX($D$16,IFERROR(L590,MAX($D$16,POWER((ABS(K590)^2)/($I$5*MAX(F590,0.1)^2),1/3)))),MAX($D$16,IFERROR(W590,MAX($D$16,POWER((ABS(K590)^2)/($I$5*MAX(F590,0.1)^2),1/3))))),IF(IFERROR(V590,0)=1,MAX($D$16,IFERROR(L590,MAX($D$16,POWER((ABS(K590)^2)/($I$5*MAX(F590,0.1)^2),1/3)))),IF(IFERROR(AG590,0)=1,MAX($D$16,IFERROR(W590,MAX($D$16,POWER((ABS(K590)^2)/($I$5*MAX(F590,0.1)^2),1/3)))),MAX($D$16,POWER((ABS(K590)^2)/($I$5*MAX(F590,0.1)^2),1/3))))))),MAX($D$16,POWER((ABS(K590)^2)/($I$5*MAX(F590,0.1)^2),1/3)))</f>
        <v/>
      </c>
      <c r="AI590">
        <f>E590+AH590</f>
        <v/>
      </c>
      <c r="AJ590">
        <f>AI590+((ABS(K590)/MAX(((F590)+(G590)*(AH590))*(AH590),1E-6))^2)/(2*$I$5)</f>
        <v/>
      </c>
      <c r="AM590" t="n">
        <v>0</v>
      </c>
      <c r="AN590" t="n">
        <v>0</v>
      </c>
      <c r="AO590">
        <f>AM590+AN590</f>
        <v/>
      </c>
      <c r="AP590">
        <f>AP589+AO590</f>
        <v/>
      </c>
      <c r="AQ590">
        <f>ABS(ABS(K590)/MAX(((F590)+(G590)*(AH590))*(AH590),1E-6))/SQRT($I$5*MAX((((F590)+(G590)*(AH590))*(AH590))/MAX((F590)+2*(G590)*(AH590),1E-6),1E-6))</f>
        <v/>
      </c>
      <c r="AR590">
        <f>IF(AQ590&lt;1,"Subcritical","Supercritical")</f>
        <v/>
      </c>
      <c r="AS590">
        <f>((ABS(K590)*$D$6)/(MAX(((F590)+(G590)*(AH590))*(AH590),1E-6)*MAX(((((F590)+(G590)*(AH590))*(AH590))/MAX((F590)+2*(AH590)*SQRT(1+(G590)^2),1E-6))^(2/3),1E-6)))^2</f>
        <v/>
      </c>
    </row>
    <row r="591">
      <c r="A591" t="n">
        <v>442</v>
      </c>
      <c r="B591" t="n">
        <v>440.895</v>
      </c>
      <c r="C591" t="n">
        <v>616232.351</v>
      </c>
      <c r="D591" t="n">
        <v>3097528.678</v>
      </c>
      <c r="E591" t="n">
        <v>632.3415</v>
      </c>
      <c r="F591" t="n">
        <v>5.2</v>
      </c>
      <c r="G591" t="n">
        <v>0</v>
      </c>
      <c r="H591" t="inlineStr">
        <is>
          <t>Normal</t>
        </is>
      </c>
      <c r="I591" t="n">
        <v>0.027</v>
      </c>
      <c r="J591">
        <f>B591-B590</f>
        <v/>
      </c>
      <c r="K591">
        <f>MAX(0,K590-AO590)</f>
        <v/>
      </c>
      <c r="L591">
        <f>IF($D$20=0,IFERROR(L590,MAX($D$16,POWER((ABS(K591)^2)/($I$5*MAX(F591,0.1)^2),1/3))),IF(IFERROR(V590,0)=0,IFERROR(L590,MAX($D$16,POWER((ABS(K591)^2)/($I$5*MAX(F591,0.1)^2),1/3))),IF(OR(IFERROR(L591,0)=0,IFERROR(S590,0)&lt;1,IFERROR(S591,0)&lt;1),MAX($D$16,POWER((ABS(K591)^2)/($I$5*MAX(F591,0.1)^2),1/3)),IF(IFERROR(U591,0)&gt;0,MAX($D$16,IFERROR(L591,0)+((IFERROR(U591,0))*$D$18*IF((IFERROR(S591,0))&lt;1,1,-1))),IF(IFERROR(U591,0)&lt;0,IF(ABS((MAX($D$16,POWER((ABS(K591)^2)/($I$5*MAX(F591,0.1)^2),1/3)))-IFERROR(L591,0))&gt;$D$19,MAX($D$16,IF((MAX($D$16,POWER((ABS(K591)^2)/($I$5*MAX(F591,0.1)^2),1/3)))&gt;IFERROR(L591,0),MIN((MAX($D$16,POWER((ABS(K591)^2)/($I$5*MAX(F591,0.1)^2),1/3))),IFERROR(L591,0)+(MIN(ABS(IFERROR(U591,0))*$D$18,ABS((MAX($D$16,POWER((ABS(K591)^2)/($I$5*MAX(F591,0.1)^2),1/3)))-IFERROR(L591,0))))),MAX((MAX($D$16,POWER((ABS(K591)^2)/($I$5*MAX(F591,0.1)^2),1/3))),IFERROR(L591,0)-(MIN(ABS(IFERROR(U591,0))*$D$18,ABS((MAX($D$16,POWER((ABS(K591)^2)/($I$5*MAX(F591,0.1)^2),1/3)))-IFERROR(L591,0))))))),MAX($D$16,POWER((ABS(K591)^2)/($I$5*MAX(F591,0.1)^2),1/3))),MAX($D$16,IFERROR(L591,0)))))))</f>
        <v/>
      </c>
      <c r="M591">
        <f>((F591)+(G591)*(L591))*(L591)</f>
        <v/>
      </c>
      <c r="N591">
        <f>(((F591)+(G591)*(L591))*(L591))/MAX((F591)+2*(L591)*SQRT(1+(G591)^2),1E-6)</f>
        <v/>
      </c>
      <c r="O591">
        <f>ABS(K591)/MAX(((F591)+(G591)*(L591))*(L591),1E-6)</f>
        <v/>
      </c>
      <c r="P591">
        <f>E591+L591</f>
        <v/>
      </c>
      <c r="Q591">
        <f>P591+((ABS(K591)/MAX(((F591)+(G591)*(L591))*(L591),1E-6))^2)/(2*$I$5)</f>
        <v/>
      </c>
      <c r="R591">
        <f>((ABS(K591)*$D$6)/(MAX(((F591)+(G591)*(L591))*(L591),1E-6)*MAX(((((F591)+(G591)*(L591))*(L591))/MAX((F591)+2*(L591)*SQRT(1+(G591)^2),1E-6))^(2/3),1E-6)))^2</f>
        <v/>
      </c>
      <c r="S591">
        <f>ABS(ABS(K591)/MAX(((F591)+(G591)*(L591))*(L591),1E-6))/SQRT($I$5*MAX((((F591)+(G591)*(L591))*(L591))/MAX((F591)+2*(G591)*(L591),1E-6),1E-6))</f>
        <v/>
      </c>
      <c r="T591">
        <f>((F591)*(L591)^2)/2+(G591)*(L591)^3/3+(ABS(K591)^2)/($I$5*MAX(((F591)+(G591)*(L591))*(L591),1E-6))</f>
        <v/>
      </c>
      <c r="U591">
        <f>IF($D$20=0,0,IFERROR(Q590-(((R590+R591)/2)*J591)-(IF(O590&gt;O591,$D$8*((O590^2-O591^2)/(2*$I$5)),$D$9*((O591^2-O590^2)/(2*$I$5)))+($D$10*(ABS(I591)/90)*(MAX(O590^2,O591^2)/(2*$I$5))))-Q591,0))</f>
        <v/>
      </c>
      <c r="V591">
        <f>IF($D$20=0,1,IFERROR(IF(ROUND(S591,3)=1,1,IF(AND(ABS(U591)&lt;$D$19,S591&gt;1),1,0)),0))</f>
        <v/>
      </c>
      <c r="W591">
        <f>IF($D$20=0,IFERROR(W592,MAX($D$16,POWER((ABS(K591)^2)/($I$5*MAX(F591,0.1)^2),1/3))),IF(IFERROR(AG592,0)=0,IFERROR(W592,MAX($D$16,POWER((ABS(K591)^2)/($I$5*MAX(F591,0.1)^2),1/3))),IF(OR(IFERROR(W591,0)=0,IFERROR(AD592,0)&gt;1),MAX($D$16,POWER((ABS(K591)^2)/($I$5*MAX(F591,0.1)^2),1/3)),IF(IFERROR(AF591,0)&gt;0,MAX($D$16,IFERROR(W591,0)+((IFERROR(AF591,0))*$D$18*IF((IFERROR(AD591,0))&lt;1,1,-1))),IF(IFERROR(AF591,0)&lt;0,IF(ABS((MAX($D$16,POWER((ABS(K591)^2)/($I$5*MAX(F591,0.1)^2),1/3)))-IFERROR(W591,0))&gt;$D$19,MAX($D$16,IF((MAX($D$16,POWER((ABS(K591)^2)/($I$5*MAX(F591,0.1)^2),1/3)))&gt;IFERROR(W591,0),MIN((MAX($D$16,POWER((ABS(K591)^2)/($I$5*MAX(F591,0.1)^2),1/3))),IFERROR(W591,0)+(MIN(ABS(IFERROR(AF591,0))*$D$18,ABS((MAX($D$16,POWER((ABS(K591)^2)/($I$5*MAX(F591,0.1)^2),1/3)))-IFERROR(W591,0))))),MAX((MAX($D$16,POWER((ABS(K591)^2)/($I$5*MAX(F591,0.1)^2),1/3))),IFERROR(W591,0)-(MIN(ABS(IFERROR(AF591,0))*$D$18,ABS((MAX($D$16,POWER((ABS(K591)^2)/($I$5*MAX(F591,0.1)^2),1/3)))-IFERROR(W591,0))))))),MAX($D$16,POWER((ABS(K591)^2)/($I$5*MAX(F591,0.1)^2),1/3))),MAX($D$16,IFERROR(W591,0)))))))</f>
        <v/>
      </c>
      <c r="X591">
        <f>((F591)+(G591)*(W591))*(W591)</f>
        <v/>
      </c>
      <c r="Y591">
        <f>(((F591)+(G591)*(W591))*(W591))/MAX((F591)+2*(W591)*SQRT(1+(G591)^2),1E-6)</f>
        <v/>
      </c>
      <c r="Z591">
        <f>ABS(K591)/MAX(((F591)+(G591)*(W591))*(W591),1E-6)</f>
        <v/>
      </c>
      <c r="AA591">
        <f>E591+W591</f>
        <v/>
      </c>
      <c r="AB591">
        <f>AA591+((ABS(K591)/MAX(((F591)+(G591)*(W591))*(W591),1E-6))^2)/(2*$I$5)</f>
        <v/>
      </c>
      <c r="AC591">
        <f>((ABS(K591)*$D$6)/(MAX(((F591)+(G591)*(W591))*(W591),1E-6)*MAX(((((F591)+(G591)*(W591))*(W591))/MAX((F591)+2*(W591)*SQRT(1+(G591)^2),1E-6))^(2/3),1E-6)))^2</f>
        <v/>
      </c>
      <c r="AD591">
        <f>ABS(ABS(K591)/MAX(((F591)+(G591)*(W591))*(W591),1E-6))/SQRT($I$5*MAX((((F591)+(G591)*(W591))*(W591))/MAX((F591)+2*(G591)*(W591),1E-6),1E-6))</f>
        <v/>
      </c>
      <c r="AE591">
        <f>((F591)*(W591)^2)/2+(G591)*(W591)^3/3+(ABS(K591)^2)/($I$5*MAX(((F591)+(G591)*(W591))*(W591),1E-6))</f>
        <v/>
      </c>
      <c r="AF591">
        <f>IF($D$20=0,0,IFERROR(AB592+(((AC591+AC592)/2)*J592)+(IF(Z591&gt;Z592,$D$8*((Z591^2-Z592^2)/(2*$I$5)),$D$9*((Z592^2-Z591^2)/(2*$I$5)))+($D$10*(ABS(I592)/90)*(MAX(Z591^2,Z592^2)/(2*$I$5))))-AB591,0))</f>
        <v/>
      </c>
      <c r="AG591">
        <f>IF($D$20=0,1,IFERROR(IF(ROUND(AD591,3)=1,1,IF(AND(ABS(AF591)&lt;$D$19,AD591&lt;1),1,0)),0))</f>
        <v/>
      </c>
      <c r="AH591">
        <f>IFERROR(IF(V32="Supercritical",MAX($D$16,IFERROR(L591,MAX($D$16,POWER((ABS(K591)^2)/($I$5*MAX(F591,0.1)^2),1/3)))),IF(V32="Subcritical",MAX($D$16,IFERROR(W591,MAX($D$16,POWER((ABS(K591)^2)/($I$5*MAX(F591,0.1)^2),1/3)))),IF(AND(IFERROR(V591,0)=1,IFERROR(AG591,0)=1),IF(IFERROR(T591,-1E99)&gt;=IFERROR(AE591,-1E99),MAX($D$16,IFERROR(L591,MAX($D$16,POWER((ABS(K591)^2)/($I$5*MAX(F591,0.1)^2),1/3)))),MAX($D$16,IFERROR(W591,MAX($D$16,POWER((ABS(K591)^2)/($I$5*MAX(F591,0.1)^2),1/3))))),IF(IFERROR(V591,0)=1,MAX($D$16,IFERROR(L591,MAX($D$16,POWER((ABS(K591)^2)/($I$5*MAX(F591,0.1)^2),1/3)))),IF(IFERROR(AG591,0)=1,MAX($D$16,IFERROR(W591,MAX($D$16,POWER((ABS(K591)^2)/($I$5*MAX(F591,0.1)^2),1/3)))),MAX($D$16,POWER((ABS(K591)^2)/($I$5*MAX(F591,0.1)^2),1/3))))))),MAX($D$16,POWER((ABS(K591)^2)/($I$5*MAX(F591,0.1)^2),1/3)))</f>
        <v/>
      </c>
      <c r="AI591">
        <f>E591+AH591</f>
        <v/>
      </c>
      <c r="AJ591">
        <f>AI591+((ABS(K591)/MAX(((F591)+(G591)*(AH591))*(AH591),1E-6))^2)/(2*$I$5)</f>
        <v/>
      </c>
      <c r="AM591" t="n">
        <v>0</v>
      </c>
      <c r="AN591" t="n">
        <v>0</v>
      </c>
      <c r="AO591">
        <f>AM591+AN591</f>
        <v/>
      </c>
      <c r="AP591">
        <f>AP590+AO591</f>
        <v/>
      </c>
      <c r="AQ591">
        <f>ABS(ABS(K591)/MAX(((F591)+(G591)*(AH591))*(AH591),1E-6))/SQRT($I$5*MAX((((F591)+(G591)*(AH591))*(AH591))/MAX((F591)+2*(G591)*(AH591),1E-6),1E-6))</f>
        <v/>
      </c>
      <c r="AR591">
        <f>IF(AQ591&lt;1,"Subcritical","Supercritical")</f>
        <v/>
      </c>
      <c r="AS591">
        <f>((ABS(K591)*$D$6)/(MAX(((F591)+(G591)*(AH591))*(AH591),1E-6)*MAX(((((F591)+(G591)*(AH591))*(AH591))/MAX((F591)+2*(AH591)*SQRT(1+(G591)^2),1E-6))^(2/3),1E-6)))^2</f>
        <v/>
      </c>
    </row>
    <row r="592">
      <c r="A592" t="n">
        <v>443</v>
      </c>
      <c r="B592" t="n">
        <v>441.895</v>
      </c>
      <c r="C592" t="n">
        <v>616231.877</v>
      </c>
      <c r="D592" t="n">
        <v>3097527.797</v>
      </c>
      <c r="E592" t="n">
        <v>632.341</v>
      </c>
      <c r="F592" t="n">
        <v>5.2</v>
      </c>
      <c r="G592" t="n">
        <v>0</v>
      </c>
      <c r="H592" t="inlineStr">
        <is>
          <t>Normal</t>
        </is>
      </c>
      <c r="I592" t="n">
        <v>0.078</v>
      </c>
      <c r="J592">
        <f>B592-B591</f>
        <v/>
      </c>
      <c r="K592">
        <f>MAX(0,K591-AO591)</f>
        <v/>
      </c>
      <c r="L592">
        <f>IF($D$20=0,IFERROR(L591,MAX($D$16,POWER((ABS(K592)^2)/($I$5*MAX(F592,0.1)^2),1/3))),IF(IFERROR(V591,0)=0,IFERROR(L591,MAX($D$16,POWER((ABS(K592)^2)/($I$5*MAX(F592,0.1)^2),1/3))),IF(OR(IFERROR(L592,0)=0,IFERROR(S591,0)&lt;1,IFERROR(S592,0)&lt;1),MAX($D$16,POWER((ABS(K592)^2)/($I$5*MAX(F592,0.1)^2),1/3)),IF(IFERROR(U592,0)&gt;0,MAX($D$16,IFERROR(L592,0)+((IFERROR(U592,0))*$D$18*IF((IFERROR(S592,0))&lt;1,1,-1))),IF(IFERROR(U592,0)&lt;0,IF(ABS((MAX($D$16,POWER((ABS(K592)^2)/($I$5*MAX(F592,0.1)^2),1/3)))-IFERROR(L592,0))&gt;$D$19,MAX($D$16,IF((MAX($D$16,POWER((ABS(K592)^2)/($I$5*MAX(F592,0.1)^2),1/3)))&gt;IFERROR(L592,0),MIN((MAX($D$16,POWER((ABS(K592)^2)/($I$5*MAX(F592,0.1)^2),1/3))),IFERROR(L592,0)+(MIN(ABS(IFERROR(U592,0))*$D$18,ABS((MAX($D$16,POWER((ABS(K592)^2)/($I$5*MAX(F592,0.1)^2),1/3)))-IFERROR(L592,0))))),MAX((MAX($D$16,POWER((ABS(K592)^2)/($I$5*MAX(F592,0.1)^2),1/3))),IFERROR(L592,0)-(MIN(ABS(IFERROR(U592,0))*$D$18,ABS((MAX($D$16,POWER((ABS(K592)^2)/($I$5*MAX(F592,0.1)^2),1/3)))-IFERROR(L592,0))))))),MAX($D$16,POWER((ABS(K592)^2)/($I$5*MAX(F592,0.1)^2),1/3))),MAX($D$16,IFERROR(L592,0)))))))</f>
        <v/>
      </c>
      <c r="M592">
        <f>((F592)+(G592)*(L592))*(L592)</f>
        <v/>
      </c>
      <c r="N592">
        <f>(((F592)+(G592)*(L592))*(L592))/MAX((F592)+2*(L592)*SQRT(1+(G592)^2),1E-6)</f>
        <v/>
      </c>
      <c r="O592">
        <f>ABS(K592)/MAX(((F592)+(G592)*(L592))*(L592),1E-6)</f>
        <v/>
      </c>
      <c r="P592">
        <f>E592+L592</f>
        <v/>
      </c>
      <c r="Q592">
        <f>P592+((ABS(K592)/MAX(((F592)+(G592)*(L592))*(L592),1E-6))^2)/(2*$I$5)</f>
        <v/>
      </c>
      <c r="R592">
        <f>((ABS(K592)*$D$6)/(MAX(((F592)+(G592)*(L592))*(L592),1E-6)*MAX(((((F592)+(G592)*(L592))*(L592))/MAX((F592)+2*(L592)*SQRT(1+(G592)^2),1E-6))^(2/3),1E-6)))^2</f>
        <v/>
      </c>
      <c r="S592">
        <f>ABS(ABS(K592)/MAX(((F592)+(G592)*(L592))*(L592),1E-6))/SQRT($I$5*MAX((((F592)+(G592)*(L592))*(L592))/MAX((F592)+2*(G592)*(L592),1E-6),1E-6))</f>
        <v/>
      </c>
      <c r="T592">
        <f>((F592)*(L592)^2)/2+(G592)*(L592)^3/3+(ABS(K592)^2)/($I$5*MAX(((F592)+(G592)*(L592))*(L592),1E-6))</f>
        <v/>
      </c>
      <c r="U592">
        <f>IF($D$20=0,0,IFERROR(Q591-(((R591+R592)/2)*J592)-(IF(O591&gt;O592,$D$8*((O591^2-O592^2)/(2*$I$5)),$D$9*((O592^2-O591^2)/(2*$I$5)))+($D$10*(ABS(I592)/90)*(MAX(O591^2,O592^2)/(2*$I$5))))-Q592,0))</f>
        <v/>
      </c>
      <c r="V592">
        <f>IF($D$20=0,1,IFERROR(IF(ROUND(S592,3)=1,1,IF(AND(ABS(U592)&lt;$D$19,S592&gt;1),1,0)),0))</f>
        <v/>
      </c>
      <c r="W592">
        <f>IF($D$20=0,IFERROR(W593,MAX($D$16,POWER((ABS(K592)^2)/($I$5*MAX(F592,0.1)^2),1/3))),IF(IFERROR(AG593,0)=0,IFERROR(W593,MAX($D$16,POWER((ABS(K592)^2)/($I$5*MAX(F592,0.1)^2),1/3))),IF(OR(IFERROR(W592,0)=0,IFERROR(AD593,0)&gt;1),MAX($D$16,POWER((ABS(K592)^2)/($I$5*MAX(F592,0.1)^2),1/3)),IF(IFERROR(AF592,0)&gt;0,MAX($D$16,IFERROR(W592,0)+((IFERROR(AF592,0))*$D$18*IF((IFERROR(AD592,0))&lt;1,1,-1))),IF(IFERROR(AF592,0)&lt;0,IF(ABS((MAX($D$16,POWER((ABS(K592)^2)/($I$5*MAX(F592,0.1)^2),1/3)))-IFERROR(W592,0))&gt;$D$19,MAX($D$16,IF((MAX($D$16,POWER((ABS(K592)^2)/($I$5*MAX(F592,0.1)^2),1/3)))&gt;IFERROR(W592,0),MIN((MAX($D$16,POWER((ABS(K592)^2)/($I$5*MAX(F592,0.1)^2),1/3))),IFERROR(W592,0)+(MIN(ABS(IFERROR(AF592,0))*$D$18,ABS((MAX($D$16,POWER((ABS(K592)^2)/($I$5*MAX(F592,0.1)^2),1/3)))-IFERROR(W592,0))))),MAX((MAX($D$16,POWER((ABS(K592)^2)/($I$5*MAX(F592,0.1)^2),1/3))),IFERROR(W592,0)-(MIN(ABS(IFERROR(AF592,0))*$D$18,ABS((MAX($D$16,POWER((ABS(K592)^2)/($I$5*MAX(F592,0.1)^2),1/3)))-IFERROR(W592,0))))))),MAX($D$16,POWER((ABS(K592)^2)/($I$5*MAX(F592,0.1)^2),1/3))),MAX($D$16,IFERROR(W592,0)))))))</f>
        <v/>
      </c>
      <c r="X592">
        <f>((F592)+(G592)*(W592))*(W592)</f>
        <v/>
      </c>
      <c r="Y592">
        <f>(((F592)+(G592)*(W592))*(W592))/MAX((F592)+2*(W592)*SQRT(1+(G592)^2),1E-6)</f>
        <v/>
      </c>
      <c r="Z592">
        <f>ABS(K592)/MAX(((F592)+(G592)*(W592))*(W592),1E-6)</f>
        <v/>
      </c>
      <c r="AA592">
        <f>E592+W592</f>
        <v/>
      </c>
      <c r="AB592">
        <f>AA592+((ABS(K592)/MAX(((F592)+(G592)*(W592))*(W592),1E-6))^2)/(2*$I$5)</f>
        <v/>
      </c>
      <c r="AC592">
        <f>((ABS(K592)*$D$6)/(MAX(((F592)+(G592)*(W592))*(W592),1E-6)*MAX(((((F592)+(G592)*(W592))*(W592))/MAX((F592)+2*(W592)*SQRT(1+(G592)^2),1E-6))^(2/3),1E-6)))^2</f>
        <v/>
      </c>
      <c r="AD592">
        <f>ABS(ABS(K592)/MAX(((F592)+(G592)*(W592))*(W592),1E-6))/SQRT($I$5*MAX((((F592)+(G592)*(W592))*(W592))/MAX((F592)+2*(G592)*(W592),1E-6),1E-6))</f>
        <v/>
      </c>
      <c r="AE592">
        <f>((F592)*(W592)^2)/2+(G592)*(W592)^3/3+(ABS(K592)^2)/($I$5*MAX(((F592)+(G592)*(W592))*(W592),1E-6))</f>
        <v/>
      </c>
      <c r="AF592">
        <f>IF($D$20=0,0,IFERROR(AB593+(((AC592+AC593)/2)*J593)+(IF(Z592&gt;Z593,$D$8*((Z592^2-Z593^2)/(2*$I$5)),$D$9*((Z593^2-Z592^2)/(2*$I$5)))+($D$10*(ABS(I593)/90)*(MAX(Z592^2,Z593^2)/(2*$I$5))))-AB592,0))</f>
        <v/>
      </c>
      <c r="AG592">
        <f>IF($D$20=0,1,IFERROR(IF(ROUND(AD592,3)=1,1,IF(AND(ABS(AF592)&lt;$D$19,AD592&lt;1),1,0)),0))</f>
        <v/>
      </c>
      <c r="AH592">
        <f>IFERROR(IF(V32="Supercritical",MAX($D$16,IFERROR(L592,MAX($D$16,POWER((ABS(K592)^2)/($I$5*MAX(F592,0.1)^2),1/3)))),IF(V32="Subcritical",MAX($D$16,IFERROR(W592,MAX($D$16,POWER((ABS(K592)^2)/($I$5*MAX(F592,0.1)^2),1/3)))),IF(AND(IFERROR(V592,0)=1,IFERROR(AG592,0)=1),IF(IFERROR(T592,-1E99)&gt;=IFERROR(AE592,-1E99),MAX($D$16,IFERROR(L592,MAX($D$16,POWER((ABS(K592)^2)/($I$5*MAX(F592,0.1)^2),1/3)))),MAX($D$16,IFERROR(W592,MAX($D$16,POWER((ABS(K592)^2)/($I$5*MAX(F592,0.1)^2),1/3))))),IF(IFERROR(V592,0)=1,MAX($D$16,IFERROR(L592,MAX($D$16,POWER((ABS(K592)^2)/($I$5*MAX(F592,0.1)^2),1/3)))),IF(IFERROR(AG592,0)=1,MAX($D$16,IFERROR(W592,MAX($D$16,POWER((ABS(K592)^2)/($I$5*MAX(F592,0.1)^2),1/3)))),MAX($D$16,POWER((ABS(K592)^2)/($I$5*MAX(F592,0.1)^2),1/3))))))),MAX($D$16,POWER((ABS(K592)^2)/($I$5*MAX(F592,0.1)^2),1/3)))</f>
        <v/>
      </c>
      <c r="AI592">
        <f>E592+AH592</f>
        <v/>
      </c>
      <c r="AJ592">
        <f>AI592+((ABS(K592)/MAX(((F592)+(G592)*(AH592))*(AH592),1E-6))^2)/(2*$I$5)</f>
        <v/>
      </c>
      <c r="AM592" t="n">
        <v>0</v>
      </c>
      <c r="AN592" t="n">
        <v>0</v>
      </c>
      <c r="AO592">
        <f>AM592+AN592</f>
        <v/>
      </c>
      <c r="AP592">
        <f>AP591+AO592</f>
        <v/>
      </c>
      <c r="AQ592">
        <f>ABS(ABS(K592)/MAX(((F592)+(G592)*(AH592))*(AH592),1E-6))/SQRT($I$5*MAX((((F592)+(G592)*(AH592))*(AH592))/MAX((F592)+2*(G592)*(AH592),1E-6),1E-6))</f>
        <v/>
      </c>
      <c r="AR592">
        <f>IF(AQ592&lt;1,"Subcritical","Supercritical")</f>
        <v/>
      </c>
      <c r="AS592">
        <f>((ABS(K592)*$D$6)/(MAX(((F592)+(G592)*(AH592))*(AH592),1E-6)*MAX(((((F592)+(G592)*(AH592))*(AH592))/MAX((F592)+2*(AH592)*SQRT(1+(G592)^2),1E-6))^(2/3),1E-6)))^2</f>
        <v/>
      </c>
    </row>
    <row r="593">
      <c r="A593" t="n">
        <v>444</v>
      </c>
      <c r="B593" t="n">
        <v>442.895</v>
      </c>
      <c r="C593" t="n">
        <v>616231.402</v>
      </c>
      <c r="D593" t="n">
        <v>3097526.917</v>
      </c>
      <c r="E593" t="n">
        <v>632.3405</v>
      </c>
      <c r="F593" t="n">
        <v>5.2</v>
      </c>
      <c r="G593" t="n">
        <v>0</v>
      </c>
      <c r="H593" t="inlineStr">
        <is>
          <t>Normal</t>
        </is>
      </c>
      <c r="I593" t="n">
        <v>0.05</v>
      </c>
      <c r="J593">
        <f>B593-B592</f>
        <v/>
      </c>
      <c r="K593">
        <f>MAX(0,K592-AO592)</f>
        <v/>
      </c>
      <c r="L593">
        <f>IF($D$20=0,IFERROR(L592,MAX($D$16,POWER((ABS(K593)^2)/($I$5*MAX(F593,0.1)^2),1/3))),IF(IFERROR(V592,0)=0,IFERROR(L592,MAX($D$16,POWER((ABS(K593)^2)/($I$5*MAX(F593,0.1)^2),1/3))),IF(OR(IFERROR(L593,0)=0,IFERROR(S592,0)&lt;1,IFERROR(S593,0)&lt;1),MAX($D$16,POWER((ABS(K593)^2)/($I$5*MAX(F593,0.1)^2),1/3)),IF(IFERROR(U593,0)&gt;0,MAX($D$16,IFERROR(L593,0)+((IFERROR(U593,0))*$D$18*IF((IFERROR(S593,0))&lt;1,1,-1))),IF(IFERROR(U593,0)&lt;0,IF(ABS((MAX($D$16,POWER((ABS(K593)^2)/($I$5*MAX(F593,0.1)^2),1/3)))-IFERROR(L593,0))&gt;$D$19,MAX($D$16,IF((MAX($D$16,POWER((ABS(K593)^2)/($I$5*MAX(F593,0.1)^2),1/3)))&gt;IFERROR(L593,0),MIN((MAX($D$16,POWER((ABS(K593)^2)/($I$5*MAX(F593,0.1)^2),1/3))),IFERROR(L593,0)+(MIN(ABS(IFERROR(U593,0))*$D$18,ABS((MAX($D$16,POWER((ABS(K593)^2)/($I$5*MAX(F593,0.1)^2),1/3)))-IFERROR(L593,0))))),MAX((MAX($D$16,POWER((ABS(K593)^2)/($I$5*MAX(F593,0.1)^2),1/3))),IFERROR(L593,0)-(MIN(ABS(IFERROR(U593,0))*$D$18,ABS((MAX($D$16,POWER((ABS(K593)^2)/($I$5*MAX(F593,0.1)^2),1/3)))-IFERROR(L593,0))))))),MAX($D$16,POWER((ABS(K593)^2)/($I$5*MAX(F593,0.1)^2),1/3))),MAX($D$16,IFERROR(L593,0)))))))</f>
        <v/>
      </c>
      <c r="M593">
        <f>((F593)+(G593)*(L593))*(L593)</f>
        <v/>
      </c>
      <c r="N593">
        <f>(((F593)+(G593)*(L593))*(L593))/MAX((F593)+2*(L593)*SQRT(1+(G593)^2),1E-6)</f>
        <v/>
      </c>
      <c r="O593">
        <f>ABS(K593)/MAX(((F593)+(G593)*(L593))*(L593),1E-6)</f>
        <v/>
      </c>
      <c r="P593">
        <f>E593+L593</f>
        <v/>
      </c>
      <c r="Q593">
        <f>P593+((ABS(K593)/MAX(((F593)+(G593)*(L593))*(L593),1E-6))^2)/(2*$I$5)</f>
        <v/>
      </c>
      <c r="R593">
        <f>((ABS(K593)*$D$6)/(MAX(((F593)+(G593)*(L593))*(L593),1E-6)*MAX(((((F593)+(G593)*(L593))*(L593))/MAX((F593)+2*(L593)*SQRT(1+(G593)^2),1E-6))^(2/3),1E-6)))^2</f>
        <v/>
      </c>
      <c r="S593">
        <f>ABS(ABS(K593)/MAX(((F593)+(G593)*(L593))*(L593),1E-6))/SQRT($I$5*MAX((((F593)+(G593)*(L593))*(L593))/MAX((F593)+2*(G593)*(L593),1E-6),1E-6))</f>
        <v/>
      </c>
      <c r="T593">
        <f>((F593)*(L593)^2)/2+(G593)*(L593)^3/3+(ABS(K593)^2)/($I$5*MAX(((F593)+(G593)*(L593))*(L593),1E-6))</f>
        <v/>
      </c>
      <c r="U593">
        <f>IF($D$20=0,0,IFERROR(Q592-(((R592+R593)/2)*J593)-(IF(O592&gt;O593,$D$8*((O592^2-O593^2)/(2*$I$5)),$D$9*((O593^2-O592^2)/(2*$I$5)))+($D$10*(ABS(I593)/90)*(MAX(O592^2,O593^2)/(2*$I$5))))-Q593,0))</f>
        <v/>
      </c>
      <c r="V593">
        <f>IF($D$20=0,1,IFERROR(IF(ROUND(S593,3)=1,1,IF(AND(ABS(U593)&lt;$D$19,S593&gt;1),1,0)),0))</f>
        <v/>
      </c>
      <c r="W593">
        <f>IF($D$20=0,IFERROR(W594,MAX($D$16,POWER((ABS(K593)^2)/($I$5*MAX(F593,0.1)^2),1/3))),IF(IFERROR(AG594,0)=0,IFERROR(W594,MAX($D$16,POWER((ABS(K593)^2)/($I$5*MAX(F593,0.1)^2),1/3))),IF(OR(IFERROR(W593,0)=0,IFERROR(AD594,0)&gt;1),MAX($D$16,POWER((ABS(K593)^2)/($I$5*MAX(F593,0.1)^2),1/3)),IF(IFERROR(AF593,0)&gt;0,MAX($D$16,IFERROR(W593,0)+((IFERROR(AF593,0))*$D$18*IF((IFERROR(AD593,0))&lt;1,1,-1))),IF(IFERROR(AF593,0)&lt;0,IF(ABS((MAX($D$16,POWER((ABS(K593)^2)/($I$5*MAX(F593,0.1)^2),1/3)))-IFERROR(W593,0))&gt;$D$19,MAX($D$16,IF((MAX($D$16,POWER((ABS(K593)^2)/($I$5*MAX(F593,0.1)^2),1/3)))&gt;IFERROR(W593,0),MIN((MAX($D$16,POWER((ABS(K593)^2)/($I$5*MAX(F593,0.1)^2),1/3))),IFERROR(W593,0)+(MIN(ABS(IFERROR(AF593,0))*$D$18,ABS((MAX($D$16,POWER((ABS(K593)^2)/($I$5*MAX(F593,0.1)^2),1/3)))-IFERROR(W593,0))))),MAX((MAX($D$16,POWER((ABS(K593)^2)/($I$5*MAX(F593,0.1)^2),1/3))),IFERROR(W593,0)-(MIN(ABS(IFERROR(AF593,0))*$D$18,ABS((MAX($D$16,POWER((ABS(K593)^2)/($I$5*MAX(F593,0.1)^2),1/3)))-IFERROR(W593,0))))))),MAX($D$16,POWER((ABS(K593)^2)/($I$5*MAX(F593,0.1)^2),1/3))),MAX($D$16,IFERROR(W593,0)))))))</f>
        <v/>
      </c>
      <c r="X593">
        <f>((F593)+(G593)*(W593))*(W593)</f>
        <v/>
      </c>
      <c r="Y593">
        <f>(((F593)+(G593)*(W593))*(W593))/MAX((F593)+2*(W593)*SQRT(1+(G593)^2),1E-6)</f>
        <v/>
      </c>
      <c r="Z593">
        <f>ABS(K593)/MAX(((F593)+(G593)*(W593))*(W593),1E-6)</f>
        <v/>
      </c>
      <c r="AA593">
        <f>E593+W593</f>
        <v/>
      </c>
      <c r="AB593">
        <f>AA593+((ABS(K593)/MAX(((F593)+(G593)*(W593))*(W593),1E-6))^2)/(2*$I$5)</f>
        <v/>
      </c>
      <c r="AC593">
        <f>((ABS(K593)*$D$6)/(MAX(((F593)+(G593)*(W593))*(W593),1E-6)*MAX(((((F593)+(G593)*(W593))*(W593))/MAX((F593)+2*(W593)*SQRT(1+(G593)^2),1E-6))^(2/3),1E-6)))^2</f>
        <v/>
      </c>
      <c r="AD593">
        <f>ABS(ABS(K593)/MAX(((F593)+(G593)*(W593))*(W593),1E-6))/SQRT($I$5*MAX((((F593)+(G593)*(W593))*(W593))/MAX((F593)+2*(G593)*(W593),1E-6),1E-6))</f>
        <v/>
      </c>
      <c r="AE593">
        <f>((F593)*(W593)^2)/2+(G593)*(W593)^3/3+(ABS(K593)^2)/($I$5*MAX(((F593)+(G593)*(W593))*(W593),1E-6))</f>
        <v/>
      </c>
      <c r="AF593">
        <f>IF($D$20=0,0,IFERROR(AB594+(((AC593+AC594)/2)*J594)+(IF(Z593&gt;Z594,$D$8*((Z593^2-Z594^2)/(2*$I$5)),$D$9*((Z594^2-Z593^2)/(2*$I$5)))+($D$10*(ABS(I594)/90)*(MAX(Z593^2,Z594^2)/(2*$I$5))))-AB593,0))</f>
        <v/>
      </c>
      <c r="AG593">
        <f>IF($D$20=0,1,IFERROR(IF(ROUND(AD593,3)=1,1,IF(AND(ABS(AF593)&lt;$D$19,AD593&lt;1),1,0)),0))</f>
        <v/>
      </c>
      <c r="AH593">
        <f>IFERROR(IF(V32="Supercritical",MAX($D$16,IFERROR(L593,MAX($D$16,POWER((ABS(K593)^2)/($I$5*MAX(F593,0.1)^2),1/3)))),IF(V32="Subcritical",MAX($D$16,IFERROR(W593,MAX($D$16,POWER((ABS(K593)^2)/($I$5*MAX(F593,0.1)^2),1/3)))),IF(AND(IFERROR(V593,0)=1,IFERROR(AG593,0)=1),IF(IFERROR(T593,-1E99)&gt;=IFERROR(AE593,-1E99),MAX($D$16,IFERROR(L593,MAX($D$16,POWER((ABS(K593)^2)/($I$5*MAX(F593,0.1)^2),1/3)))),MAX($D$16,IFERROR(W593,MAX($D$16,POWER((ABS(K593)^2)/($I$5*MAX(F593,0.1)^2),1/3))))),IF(IFERROR(V593,0)=1,MAX($D$16,IFERROR(L593,MAX($D$16,POWER((ABS(K593)^2)/($I$5*MAX(F593,0.1)^2),1/3)))),IF(IFERROR(AG593,0)=1,MAX($D$16,IFERROR(W593,MAX($D$16,POWER((ABS(K593)^2)/($I$5*MAX(F593,0.1)^2),1/3)))),MAX($D$16,POWER((ABS(K593)^2)/($I$5*MAX(F593,0.1)^2),1/3))))))),MAX($D$16,POWER((ABS(K593)^2)/($I$5*MAX(F593,0.1)^2),1/3)))</f>
        <v/>
      </c>
      <c r="AI593">
        <f>E593+AH593</f>
        <v/>
      </c>
      <c r="AJ593">
        <f>AI593+((ABS(K593)/MAX(((F593)+(G593)*(AH593))*(AH593),1E-6))^2)/(2*$I$5)</f>
        <v/>
      </c>
      <c r="AM593" t="n">
        <v>0</v>
      </c>
      <c r="AN593" t="n">
        <v>0</v>
      </c>
      <c r="AO593">
        <f>AM593+AN593</f>
        <v/>
      </c>
      <c r="AP593">
        <f>AP592+AO593</f>
        <v/>
      </c>
      <c r="AQ593">
        <f>ABS(ABS(K593)/MAX(((F593)+(G593)*(AH593))*(AH593),1E-6))/SQRT($I$5*MAX((((F593)+(G593)*(AH593))*(AH593))/MAX((F593)+2*(G593)*(AH593),1E-6),1E-6))</f>
        <v/>
      </c>
      <c r="AR593">
        <f>IF(AQ593&lt;1,"Subcritical","Supercritical")</f>
        <v/>
      </c>
      <c r="AS593">
        <f>((ABS(K593)*$D$6)/(MAX(((F593)+(G593)*(AH593))*(AH593),1E-6)*MAX(((((F593)+(G593)*(AH593))*(AH593))/MAX((F593)+2*(AH593)*SQRT(1+(G593)^2),1E-6))^(2/3),1E-6)))^2</f>
        <v/>
      </c>
    </row>
    <row r="594">
      <c r="A594" t="n">
        <v>445</v>
      </c>
      <c r="B594" t="n">
        <v>443.895</v>
      </c>
      <c r="C594" t="n">
        <v>616230.928</v>
      </c>
      <c r="D594" t="n">
        <v>3097526.037</v>
      </c>
      <c r="E594" t="n">
        <v>632.34</v>
      </c>
      <c r="F594" t="n">
        <v>5.2</v>
      </c>
      <c r="G594" t="n">
        <v>0</v>
      </c>
      <c r="H594" t="inlineStr">
        <is>
          <t>Normal</t>
        </is>
      </c>
      <c r="I594" t="n">
        <v>0.027</v>
      </c>
      <c r="J594">
        <f>B594-B593</f>
        <v/>
      </c>
      <c r="K594">
        <f>MAX(0,K593-AO593)</f>
        <v/>
      </c>
      <c r="L594">
        <f>IF($D$20=0,IFERROR(L593,MAX($D$16,POWER((ABS(K594)^2)/($I$5*MAX(F594,0.1)^2),1/3))),IF(IFERROR(V593,0)=0,IFERROR(L593,MAX($D$16,POWER((ABS(K594)^2)/($I$5*MAX(F594,0.1)^2),1/3))),IF(OR(IFERROR(L594,0)=0,IFERROR(S593,0)&lt;1,IFERROR(S594,0)&lt;1),MAX($D$16,POWER((ABS(K594)^2)/($I$5*MAX(F594,0.1)^2),1/3)),IF(IFERROR(U594,0)&gt;0,MAX($D$16,IFERROR(L594,0)+((IFERROR(U594,0))*$D$18*IF((IFERROR(S594,0))&lt;1,1,-1))),IF(IFERROR(U594,0)&lt;0,IF(ABS((MAX($D$16,POWER((ABS(K594)^2)/($I$5*MAX(F594,0.1)^2),1/3)))-IFERROR(L594,0))&gt;$D$19,MAX($D$16,IF((MAX($D$16,POWER((ABS(K594)^2)/($I$5*MAX(F594,0.1)^2),1/3)))&gt;IFERROR(L594,0),MIN((MAX($D$16,POWER((ABS(K594)^2)/($I$5*MAX(F594,0.1)^2),1/3))),IFERROR(L594,0)+(MIN(ABS(IFERROR(U594,0))*$D$18,ABS((MAX($D$16,POWER((ABS(K594)^2)/($I$5*MAX(F594,0.1)^2),1/3)))-IFERROR(L594,0))))),MAX((MAX($D$16,POWER((ABS(K594)^2)/($I$5*MAX(F594,0.1)^2),1/3))),IFERROR(L594,0)-(MIN(ABS(IFERROR(U594,0))*$D$18,ABS((MAX($D$16,POWER((ABS(K594)^2)/($I$5*MAX(F594,0.1)^2),1/3)))-IFERROR(L594,0))))))),MAX($D$16,POWER((ABS(K594)^2)/($I$5*MAX(F594,0.1)^2),1/3))),MAX($D$16,IFERROR(L594,0)))))))</f>
        <v/>
      </c>
      <c r="M594">
        <f>((F594)+(G594)*(L594))*(L594)</f>
        <v/>
      </c>
      <c r="N594">
        <f>(((F594)+(G594)*(L594))*(L594))/MAX((F594)+2*(L594)*SQRT(1+(G594)^2),1E-6)</f>
        <v/>
      </c>
      <c r="O594">
        <f>ABS(K594)/MAX(((F594)+(G594)*(L594))*(L594),1E-6)</f>
        <v/>
      </c>
      <c r="P594">
        <f>E594+L594</f>
        <v/>
      </c>
      <c r="Q594">
        <f>P594+((ABS(K594)/MAX(((F594)+(G594)*(L594))*(L594),1E-6))^2)/(2*$I$5)</f>
        <v/>
      </c>
      <c r="R594">
        <f>((ABS(K594)*$D$6)/(MAX(((F594)+(G594)*(L594))*(L594),1E-6)*MAX(((((F594)+(G594)*(L594))*(L594))/MAX((F594)+2*(L594)*SQRT(1+(G594)^2),1E-6))^(2/3),1E-6)))^2</f>
        <v/>
      </c>
      <c r="S594">
        <f>ABS(ABS(K594)/MAX(((F594)+(G594)*(L594))*(L594),1E-6))/SQRT($I$5*MAX((((F594)+(G594)*(L594))*(L594))/MAX((F594)+2*(G594)*(L594),1E-6),1E-6))</f>
        <v/>
      </c>
      <c r="T594">
        <f>((F594)*(L594)^2)/2+(G594)*(L594)^3/3+(ABS(K594)^2)/($I$5*MAX(((F594)+(G594)*(L594))*(L594),1E-6))</f>
        <v/>
      </c>
      <c r="U594">
        <f>IF($D$20=0,0,IFERROR(Q593-(((R593+R594)/2)*J594)-(IF(O593&gt;O594,$D$8*((O593^2-O594^2)/(2*$I$5)),$D$9*((O594^2-O593^2)/(2*$I$5)))+($D$10*(ABS(I594)/90)*(MAX(O593^2,O594^2)/(2*$I$5))))-Q594,0))</f>
        <v/>
      </c>
      <c r="V594">
        <f>IF($D$20=0,1,IFERROR(IF(ROUND(S594,3)=1,1,IF(AND(ABS(U594)&lt;$D$19,S594&gt;1),1,0)),0))</f>
        <v/>
      </c>
      <c r="W594">
        <f>IF($D$20=0,IFERROR(W595,MAX($D$16,POWER((ABS(K594)^2)/($I$5*MAX(F594,0.1)^2),1/3))),IF(IFERROR(AG595,0)=0,IFERROR(W595,MAX($D$16,POWER((ABS(K594)^2)/($I$5*MAX(F594,0.1)^2),1/3))),IF(OR(IFERROR(W594,0)=0,IFERROR(AD595,0)&gt;1),MAX($D$16,POWER((ABS(K594)^2)/($I$5*MAX(F594,0.1)^2),1/3)),IF(IFERROR(AF594,0)&gt;0,MAX($D$16,IFERROR(W594,0)+((IFERROR(AF594,0))*$D$18*IF((IFERROR(AD594,0))&lt;1,1,-1))),IF(IFERROR(AF594,0)&lt;0,IF(ABS((MAX($D$16,POWER((ABS(K594)^2)/($I$5*MAX(F594,0.1)^2),1/3)))-IFERROR(W594,0))&gt;$D$19,MAX($D$16,IF((MAX($D$16,POWER((ABS(K594)^2)/($I$5*MAX(F594,0.1)^2),1/3)))&gt;IFERROR(W594,0),MIN((MAX($D$16,POWER((ABS(K594)^2)/($I$5*MAX(F594,0.1)^2),1/3))),IFERROR(W594,0)+(MIN(ABS(IFERROR(AF594,0))*$D$18,ABS((MAX($D$16,POWER((ABS(K594)^2)/($I$5*MAX(F594,0.1)^2),1/3)))-IFERROR(W594,0))))),MAX((MAX($D$16,POWER((ABS(K594)^2)/($I$5*MAX(F594,0.1)^2),1/3))),IFERROR(W594,0)-(MIN(ABS(IFERROR(AF594,0))*$D$18,ABS((MAX($D$16,POWER((ABS(K594)^2)/($I$5*MAX(F594,0.1)^2),1/3)))-IFERROR(W594,0))))))),MAX($D$16,POWER((ABS(K594)^2)/($I$5*MAX(F594,0.1)^2),1/3))),MAX($D$16,IFERROR(W594,0)))))))</f>
        <v/>
      </c>
      <c r="X594">
        <f>((F594)+(G594)*(W594))*(W594)</f>
        <v/>
      </c>
      <c r="Y594">
        <f>(((F594)+(G594)*(W594))*(W594))/MAX((F594)+2*(W594)*SQRT(1+(G594)^2),1E-6)</f>
        <v/>
      </c>
      <c r="Z594">
        <f>ABS(K594)/MAX(((F594)+(G594)*(W594))*(W594),1E-6)</f>
        <v/>
      </c>
      <c r="AA594">
        <f>E594+W594</f>
        <v/>
      </c>
      <c r="AB594">
        <f>AA594+((ABS(K594)/MAX(((F594)+(G594)*(W594))*(W594),1E-6))^2)/(2*$I$5)</f>
        <v/>
      </c>
      <c r="AC594">
        <f>((ABS(K594)*$D$6)/(MAX(((F594)+(G594)*(W594))*(W594),1E-6)*MAX(((((F594)+(G594)*(W594))*(W594))/MAX((F594)+2*(W594)*SQRT(1+(G594)^2),1E-6))^(2/3),1E-6)))^2</f>
        <v/>
      </c>
      <c r="AD594">
        <f>ABS(ABS(K594)/MAX(((F594)+(G594)*(W594))*(W594),1E-6))/SQRT($I$5*MAX((((F594)+(G594)*(W594))*(W594))/MAX((F594)+2*(G594)*(W594),1E-6),1E-6))</f>
        <v/>
      </c>
      <c r="AE594">
        <f>((F594)*(W594)^2)/2+(G594)*(W594)^3/3+(ABS(K594)^2)/($I$5*MAX(((F594)+(G594)*(W594))*(W594),1E-6))</f>
        <v/>
      </c>
      <c r="AF594">
        <f>IF($D$20=0,0,IFERROR(AB595+(((AC594+AC595)/2)*J595)+(IF(Z594&gt;Z595,$D$8*((Z594^2-Z595^2)/(2*$I$5)),$D$9*((Z595^2-Z594^2)/(2*$I$5)))+($D$10*(ABS(I595)/90)*(MAX(Z594^2,Z595^2)/(2*$I$5))))-AB594,0))</f>
        <v/>
      </c>
      <c r="AG594">
        <f>IF($D$20=0,1,IFERROR(IF(ROUND(AD594,3)=1,1,IF(AND(ABS(AF594)&lt;$D$19,AD594&lt;1),1,0)),0))</f>
        <v/>
      </c>
      <c r="AH594">
        <f>IFERROR(IF(V32="Supercritical",MAX($D$16,IFERROR(L594,MAX($D$16,POWER((ABS(K594)^2)/($I$5*MAX(F594,0.1)^2),1/3)))),IF(V32="Subcritical",MAX($D$16,IFERROR(W594,MAX($D$16,POWER((ABS(K594)^2)/($I$5*MAX(F594,0.1)^2),1/3)))),IF(AND(IFERROR(V594,0)=1,IFERROR(AG594,0)=1),IF(IFERROR(T594,-1E99)&gt;=IFERROR(AE594,-1E99),MAX($D$16,IFERROR(L594,MAX($D$16,POWER((ABS(K594)^2)/($I$5*MAX(F594,0.1)^2),1/3)))),MAX($D$16,IFERROR(W594,MAX($D$16,POWER((ABS(K594)^2)/($I$5*MAX(F594,0.1)^2),1/3))))),IF(IFERROR(V594,0)=1,MAX($D$16,IFERROR(L594,MAX($D$16,POWER((ABS(K594)^2)/($I$5*MAX(F594,0.1)^2),1/3)))),IF(IFERROR(AG594,0)=1,MAX($D$16,IFERROR(W594,MAX($D$16,POWER((ABS(K594)^2)/($I$5*MAX(F594,0.1)^2),1/3)))),MAX($D$16,POWER((ABS(K594)^2)/($I$5*MAX(F594,0.1)^2),1/3))))))),MAX($D$16,POWER((ABS(K594)^2)/($I$5*MAX(F594,0.1)^2),1/3)))</f>
        <v/>
      </c>
      <c r="AI594">
        <f>E594+AH594</f>
        <v/>
      </c>
      <c r="AJ594">
        <f>AI594+((ABS(K594)/MAX(((F594)+(G594)*(AH594))*(AH594),1E-6))^2)/(2*$I$5)</f>
        <v/>
      </c>
      <c r="AM594" t="n">
        <v>0</v>
      </c>
      <c r="AN594" t="n">
        <v>0</v>
      </c>
      <c r="AO594">
        <f>AM594+AN594</f>
        <v/>
      </c>
      <c r="AP594">
        <f>AP593+AO594</f>
        <v/>
      </c>
      <c r="AQ594">
        <f>ABS(ABS(K594)/MAX(((F594)+(G594)*(AH594))*(AH594),1E-6))/SQRT($I$5*MAX((((F594)+(G594)*(AH594))*(AH594))/MAX((F594)+2*(G594)*(AH594),1E-6),1E-6))</f>
        <v/>
      </c>
      <c r="AR594">
        <f>IF(AQ594&lt;1,"Subcritical","Supercritical")</f>
        <v/>
      </c>
      <c r="AS594">
        <f>((ABS(K594)*$D$6)/(MAX(((F594)+(G594)*(AH594))*(AH594),1E-6)*MAX(((((F594)+(G594)*(AH594))*(AH594))/MAX((F594)+2*(AH594)*SQRT(1+(G594)^2),1E-6))^(2/3),1E-6)))^2</f>
        <v/>
      </c>
    </row>
    <row r="595">
      <c r="A595" t="n">
        <v>446</v>
      </c>
      <c r="B595" t="n">
        <v>444.895</v>
      </c>
      <c r="C595" t="n">
        <v>616230.454</v>
      </c>
      <c r="D595" t="n">
        <v>3097525.156</v>
      </c>
      <c r="E595" t="n">
        <v>632.3395</v>
      </c>
      <c r="F595" t="n">
        <v>5.2</v>
      </c>
      <c r="G595" t="n">
        <v>0</v>
      </c>
      <c r="H595" t="inlineStr">
        <is>
          <t>Normal</t>
        </is>
      </c>
      <c r="I595" t="n">
        <v>0.027</v>
      </c>
      <c r="J595">
        <f>B595-B594</f>
        <v/>
      </c>
      <c r="K595">
        <f>MAX(0,K594-AO594)</f>
        <v/>
      </c>
      <c r="L595">
        <f>IF($D$20=0,IFERROR(L594,MAX($D$16,POWER((ABS(K595)^2)/($I$5*MAX(F595,0.1)^2),1/3))),IF(IFERROR(V594,0)=0,IFERROR(L594,MAX($D$16,POWER((ABS(K595)^2)/($I$5*MAX(F595,0.1)^2),1/3))),IF(OR(IFERROR(L595,0)=0,IFERROR(S594,0)&lt;1,IFERROR(S595,0)&lt;1),MAX($D$16,POWER((ABS(K595)^2)/($I$5*MAX(F595,0.1)^2),1/3)),IF(IFERROR(U595,0)&gt;0,MAX($D$16,IFERROR(L595,0)+((IFERROR(U595,0))*$D$18*IF((IFERROR(S595,0))&lt;1,1,-1))),IF(IFERROR(U595,0)&lt;0,IF(ABS((MAX($D$16,POWER((ABS(K595)^2)/($I$5*MAX(F595,0.1)^2),1/3)))-IFERROR(L595,0))&gt;$D$19,MAX($D$16,IF((MAX($D$16,POWER((ABS(K595)^2)/($I$5*MAX(F595,0.1)^2),1/3)))&gt;IFERROR(L595,0),MIN((MAX($D$16,POWER((ABS(K595)^2)/($I$5*MAX(F595,0.1)^2),1/3))),IFERROR(L595,0)+(MIN(ABS(IFERROR(U595,0))*$D$18,ABS((MAX($D$16,POWER((ABS(K595)^2)/($I$5*MAX(F595,0.1)^2),1/3)))-IFERROR(L595,0))))),MAX((MAX($D$16,POWER((ABS(K595)^2)/($I$5*MAX(F595,0.1)^2),1/3))),IFERROR(L595,0)-(MIN(ABS(IFERROR(U595,0))*$D$18,ABS((MAX($D$16,POWER((ABS(K595)^2)/($I$5*MAX(F595,0.1)^2),1/3)))-IFERROR(L595,0))))))),MAX($D$16,POWER((ABS(K595)^2)/($I$5*MAX(F595,0.1)^2),1/3))),MAX($D$16,IFERROR(L595,0)))))))</f>
        <v/>
      </c>
      <c r="M595">
        <f>((F595)+(G595)*(L595))*(L595)</f>
        <v/>
      </c>
      <c r="N595">
        <f>(((F595)+(G595)*(L595))*(L595))/MAX((F595)+2*(L595)*SQRT(1+(G595)^2),1E-6)</f>
        <v/>
      </c>
      <c r="O595">
        <f>ABS(K595)/MAX(((F595)+(G595)*(L595))*(L595),1E-6)</f>
        <v/>
      </c>
      <c r="P595">
        <f>E595+L595</f>
        <v/>
      </c>
      <c r="Q595">
        <f>P595+((ABS(K595)/MAX(((F595)+(G595)*(L595))*(L595),1E-6))^2)/(2*$I$5)</f>
        <v/>
      </c>
      <c r="R595">
        <f>((ABS(K595)*$D$6)/(MAX(((F595)+(G595)*(L595))*(L595),1E-6)*MAX(((((F595)+(G595)*(L595))*(L595))/MAX((F595)+2*(L595)*SQRT(1+(G595)^2),1E-6))^(2/3),1E-6)))^2</f>
        <v/>
      </c>
      <c r="S595">
        <f>ABS(ABS(K595)/MAX(((F595)+(G595)*(L595))*(L595),1E-6))/SQRT($I$5*MAX((((F595)+(G595)*(L595))*(L595))/MAX((F595)+2*(G595)*(L595),1E-6),1E-6))</f>
        <v/>
      </c>
      <c r="T595">
        <f>((F595)*(L595)^2)/2+(G595)*(L595)^3/3+(ABS(K595)^2)/($I$5*MAX(((F595)+(G595)*(L595))*(L595),1E-6))</f>
        <v/>
      </c>
      <c r="U595">
        <f>IF($D$20=0,0,IFERROR(Q594-(((R594+R595)/2)*J595)-(IF(O594&gt;O595,$D$8*((O594^2-O595^2)/(2*$I$5)),$D$9*((O595^2-O594^2)/(2*$I$5)))+($D$10*(ABS(I595)/90)*(MAX(O594^2,O595^2)/(2*$I$5))))-Q595,0))</f>
        <v/>
      </c>
      <c r="V595">
        <f>IF($D$20=0,1,IFERROR(IF(ROUND(S595,3)=1,1,IF(AND(ABS(U595)&lt;$D$19,S595&gt;1),1,0)),0))</f>
        <v/>
      </c>
      <c r="W595">
        <f>IF($D$20=0,IFERROR(W596,MAX($D$16,POWER((ABS(K595)^2)/($I$5*MAX(F595,0.1)^2),1/3))),IF(IFERROR(AG596,0)=0,IFERROR(W596,MAX($D$16,POWER((ABS(K595)^2)/($I$5*MAX(F595,0.1)^2),1/3))),IF(OR(IFERROR(W595,0)=0,IFERROR(AD596,0)&gt;1),MAX($D$16,POWER((ABS(K595)^2)/($I$5*MAX(F595,0.1)^2),1/3)),IF(IFERROR(AF595,0)&gt;0,MAX($D$16,IFERROR(W595,0)+((IFERROR(AF595,0))*$D$18*IF((IFERROR(AD595,0))&lt;1,1,-1))),IF(IFERROR(AF595,0)&lt;0,IF(ABS((MAX($D$16,POWER((ABS(K595)^2)/($I$5*MAX(F595,0.1)^2),1/3)))-IFERROR(W595,0))&gt;$D$19,MAX($D$16,IF((MAX($D$16,POWER((ABS(K595)^2)/($I$5*MAX(F595,0.1)^2),1/3)))&gt;IFERROR(W595,0),MIN((MAX($D$16,POWER((ABS(K595)^2)/($I$5*MAX(F595,0.1)^2),1/3))),IFERROR(W595,0)+(MIN(ABS(IFERROR(AF595,0))*$D$18,ABS((MAX($D$16,POWER((ABS(K595)^2)/($I$5*MAX(F595,0.1)^2),1/3)))-IFERROR(W595,0))))),MAX((MAX($D$16,POWER((ABS(K595)^2)/($I$5*MAX(F595,0.1)^2),1/3))),IFERROR(W595,0)-(MIN(ABS(IFERROR(AF595,0))*$D$18,ABS((MAX($D$16,POWER((ABS(K595)^2)/($I$5*MAX(F595,0.1)^2),1/3)))-IFERROR(W595,0))))))),MAX($D$16,POWER((ABS(K595)^2)/($I$5*MAX(F595,0.1)^2),1/3))),MAX($D$16,IFERROR(W595,0)))))))</f>
        <v/>
      </c>
      <c r="X595">
        <f>((F595)+(G595)*(W595))*(W595)</f>
        <v/>
      </c>
      <c r="Y595">
        <f>(((F595)+(G595)*(W595))*(W595))/MAX((F595)+2*(W595)*SQRT(1+(G595)^2),1E-6)</f>
        <v/>
      </c>
      <c r="Z595">
        <f>ABS(K595)/MAX(((F595)+(G595)*(W595))*(W595),1E-6)</f>
        <v/>
      </c>
      <c r="AA595">
        <f>E595+W595</f>
        <v/>
      </c>
      <c r="AB595">
        <f>AA595+((ABS(K595)/MAX(((F595)+(G595)*(W595))*(W595),1E-6))^2)/(2*$I$5)</f>
        <v/>
      </c>
      <c r="AC595">
        <f>((ABS(K595)*$D$6)/(MAX(((F595)+(G595)*(W595))*(W595),1E-6)*MAX(((((F595)+(G595)*(W595))*(W595))/MAX((F595)+2*(W595)*SQRT(1+(G595)^2),1E-6))^(2/3),1E-6)))^2</f>
        <v/>
      </c>
      <c r="AD595">
        <f>ABS(ABS(K595)/MAX(((F595)+(G595)*(W595))*(W595),1E-6))/SQRT($I$5*MAX((((F595)+(G595)*(W595))*(W595))/MAX((F595)+2*(G595)*(W595),1E-6),1E-6))</f>
        <v/>
      </c>
      <c r="AE595">
        <f>((F595)*(W595)^2)/2+(G595)*(W595)^3/3+(ABS(K595)^2)/($I$5*MAX(((F595)+(G595)*(W595))*(W595),1E-6))</f>
        <v/>
      </c>
      <c r="AF595">
        <f>IF($D$20=0,0,IFERROR(AB596+(((AC595+AC596)/2)*J596)+(IF(Z595&gt;Z596,$D$8*((Z595^2-Z596^2)/(2*$I$5)),$D$9*((Z596^2-Z595^2)/(2*$I$5)))+($D$10*(ABS(I596)/90)*(MAX(Z595^2,Z596^2)/(2*$I$5))))-AB595,0))</f>
        <v/>
      </c>
      <c r="AG595">
        <f>IF($D$20=0,1,IFERROR(IF(ROUND(AD595,3)=1,1,IF(AND(ABS(AF595)&lt;$D$19,AD595&lt;1),1,0)),0))</f>
        <v/>
      </c>
      <c r="AH595">
        <f>IFERROR(IF(V32="Supercritical",MAX($D$16,IFERROR(L595,MAX($D$16,POWER((ABS(K595)^2)/($I$5*MAX(F595,0.1)^2),1/3)))),IF(V32="Subcritical",MAX($D$16,IFERROR(W595,MAX($D$16,POWER((ABS(K595)^2)/($I$5*MAX(F595,0.1)^2),1/3)))),IF(AND(IFERROR(V595,0)=1,IFERROR(AG595,0)=1),IF(IFERROR(T595,-1E99)&gt;=IFERROR(AE595,-1E99),MAX($D$16,IFERROR(L595,MAX($D$16,POWER((ABS(K595)^2)/($I$5*MAX(F595,0.1)^2),1/3)))),MAX($D$16,IFERROR(W595,MAX($D$16,POWER((ABS(K595)^2)/($I$5*MAX(F595,0.1)^2),1/3))))),IF(IFERROR(V595,0)=1,MAX($D$16,IFERROR(L595,MAX($D$16,POWER((ABS(K595)^2)/($I$5*MAX(F595,0.1)^2),1/3)))),IF(IFERROR(AG595,0)=1,MAX($D$16,IFERROR(W595,MAX($D$16,POWER((ABS(K595)^2)/($I$5*MAX(F595,0.1)^2),1/3)))),MAX($D$16,POWER((ABS(K595)^2)/($I$5*MAX(F595,0.1)^2),1/3))))))),MAX($D$16,POWER((ABS(K595)^2)/($I$5*MAX(F595,0.1)^2),1/3)))</f>
        <v/>
      </c>
      <c r="AI595">
        <f>E595+AH595</f>
        <v/>
      </c>
      <c r="AJ595">
        <f>AI595+((ABS(K595)/MAX(((F595)+(G595)*(AH595))*(AH595),1E-6))^2)/(2*$I$5)</f>
        <v/>
      </c>
      <c r="AM595" t="n">
        <v>0</v>
      </c>
      <c r="AN595" t="n">
        <v>0</v>
      </c>
      <c r="AO595">
        <f>AM595+AN595</f>
        <v/>
      </c>
      <c r="AP595">
        <f>AP594+AO595</f>
        <v/>
      </c>
      <c r="AQ595">
        <f>ABS(ABS(K595)/MAX(((F595)+(G595)*(AH595))*(AH595),1E-6))/SQRT($I$5*MAX((((F595)+(G595)*(AH595))*(AH595))/MAX((F595)+2*(G595)*(AH595),1E-6),1E-6))</f>
        <v/>
      </c>
      <c r="AR595">
        <f>IF(AQ595&lt;1,"Subcritical","Supercritical")</f>
        <v/>
      </c>
      <c r="AS595">
        <f>((ABS(K595)*$D$6)/(MAX(((F595)+(G595)*(AH595))*(AH595),1E-6)*MAX(((((F595)+(G595)*(AH595))*(AH595))/MAX((F595)+2*(AH595)*SQRT(1+(G595)^2),1E-6))^(2/3),1E-6)))^2</f>
        <v/>
      </c>
    </row>
    <row r="596">
      <c r="A596" t="n">
        <v>447</v>
      </c>
      <c r="B596" t="n">
        <v>445.895</v>
      </c>
      <c r="C596" t="n">
        <v>616229.98</v>
      </c>
      <c r="D596" t="n">
        <v>3097524.276</v>
      </c>
      <c r="E596" t="n">
        <v>632.3390000000001</v>
      </c>
      <c r="F596" t="n">
        <v>5.2</v>
      </c>
      <c r="G596" t="n">
        <v>0</v>
      </c>
      <c r="H596" t="inlineStr">
        <is>
          <t>Normal</t>
        </is>
      </c>
      <c r="I596" t="n">
        <v>0.023</v>
      </c>
      <c r="J596">
        <f>B596-B595</f>
        <v/>
      </c>
      <c r="K596">
        <f>MAX(0,K595-AO595)</f>
        <v/>
      </c>
      <c r="L596">
        <f>IF($D$20=0,IFERROR(L595,MAX($D$16,POWER((ABS(K596)^2)/($I$5*MAX(F596,0.1)^2),1/3))),IF(IFERROR(V595,0)=0,IFERROR(L595,MAX($D$16,POWER((ABS(K596)^2)/($I$5*MAX(F596,0.1)^2),1/3))),IF(OR(IFERROR(L596,0)=0,IFERROR(S595,0)&lt;1,IFERROR(S596,0)&lt;1),MAX($D$16,POWER((ABS(K596)^2)/($I$5*MAX(F596,0.1)^2),1/3)),IF(IFERROR(U596,0)&gt;0,MAX($D$16,IFERROR(L596,0)+((IFERROR(U596,0))*$D$18*IF((IFERROR(S596,0))&lt;1,1,-1))),IF(IFERROR(U596,0)&lt;0,IF(ABS((MAX($D$16,POWER((ABS(K596)^2)/($I$5*MAX(F596,0.1)^2),1/3)))-IFERROR(L596,0))&gt;$D$19,MAX($D$16,IF((MAX($D$16,POWER((ABS(K596)^2)/($I$5*MAX(F596,0.1)^2),1/3)))&gt;IFERROR(L596,0),MIN((MAX($D$16,POWER((ABS(K596)^2)/($I$5*MAX(F596,0.1)^2),1/3))),IFERROR(L596,0)+(MIN(ABS(IFERROR(U596,0))*$D$18,ABS((MAX($D$16,POWER((ABS(K596)^2)/($I$5*MAX(F596,0.1)^2),1/3)))-IFERROR(L596,0))))),MAX((MAX($D$16,POWER((ABS(K596)^2)/($I$5*MAX(F596,0.1)^2),1/3))),IFERROR(L596,0)-(MIN(ABS(IFERROR(U596,0))*$D$18,ABS((MAX($D$16,POWER((ABS(K596)^2)/($I$5*MAX(F596,0.1)^2),1/3)))-IFERROR(L596,0))))))),MAX($D$16,POWER((ABS(K596)^2)/($I$5*MAX(F596,0.1)^2),1/3))),MAX($D$16,IFERROR(L596,0)))))))</f>
        <v/>
      </c>
      <c r="M596">
        <f>((F596)+(G596)*(L596))*(L596)</f>
        <v/>
      </c>
      <c r="N596">
        <f>(((F596)+(G596)*(L596))*(L596))/MAX((F596)+2*(L596)*SQRT(1+(G596)^2),1E-6)</f>
        <v/>
      </c>
      <c r="O596">
        <f>ABS(K596)/MAX(((F596)+(G596)*(L596))*(L596),1E-6)</f>
        <v/>
      </c>
      <c r="P596">
        <f>E596+L596</f>
        <v/>
      </c>
      <c r="Q596">
        <f>P596+((ABS(K596)/MAX(((F596)+(G596)*(L596))*(L596),1E-6))^2)/(2*$I$5)</f>
        <v/>
      </c>
      <c r="R596">
        <f>((ABS(K596)*$D$6)/(MAX(((F596)+(G596)*(L596))*(L596),1E-6)*MAX(((((F596)+(G596)*(L596))*(L596))/MAX((F596)+2*(L596)*SQRT(1+(G596)^2),1E-6))^(2/3),1E-6)))^2</f>
        <v/>
      </c>
      <c r="S596">
        <f>ABS(ABS(K596)/MAX(((F596)+(G596)*(L596))*(L596),1E-6))/SQRT($I$5*MAX((((F596)+(G596)*(L596))*(L596))/MAX((F596)+2*(G596)*(L596),1E-6),1E-6))</f>
        <v/>
      </c>
      <c r="T596">
        <f>((F596)*(L596)^2)/2+(G596)*(L596)^3/3+(ABS(K596)^2)/($I$5*MAX(((F596)+(G596)*(L596))*(L596),1E-6))</f>
        <v/>
      </c>
      <c r="U596">
        <f>IF($D$20=0,0,IFERROR(Q595-(((R595+R596)/2)*J596)-(IF(O595&gt;O596,$D$8*((O595^2-O596^2)/(2*$I$5)),$D$9*((O596^2-O595^2)/(2*$I$5)))+($D$10*(ABS(I596)/90)*(MAX(O595^2,O596^2)/(2*$I$5))))-Q596,0))</f>
        <v/>
      </c>
      <c r="V596">
        <f>IF($D$20=0,1,IFERROR(IF(ROUND(S596,3)=1,1,IF(AND(ABS(U596)&lt;$D$19,S596&gt;1),1,0)),0))</f>
        <v/>
      </c>
      <c r="W596">
        <f>IF($D$20=0,IFERROR(W597,MAX($D$16,POWER((ABS(K596)^2)/($I$5*MAX(F596,0.1)^2),1/3))),IF(IFERROR(AG597,0)=0,IFERROR(W597,MAX($D$16,POWER((ABS(K596)^2)/($I$5*MAX(F596,0.1)^2),1/3))),IF(OR(IFERROR(W596,0)=0,IFERROR(AD597,0)&gt;1),MAX($D$16,POWER((ABS(K596)^2)/($I$5*MAX(F596,0.1)^2),1/3)),IF(IFERROR(AF596,0)&gt;0,MAX($D$16,IFERROR(W596,0)+((IFERROR(AF596,0))*$D$18*IF((IFERROR(AD596,0))&lt;1,1,-1))),IF(IFERROR(AF596,0)&lt;0,IF(ABS((MAX($D$16,POWER((ABS(K596)^2)/($I$5*MAX(F596,0.1)^2),1/3)))-IFERROR(W596,0))&gt;$D$19,MAX($D$16,IF((MAX($D$16,POWER((ABS(K596)^2)/($I$5*MAX(F596,0.1)^2),1/3)))&gt;IFERROR(W596,0),MIN((MAX($D$16,POWER((ABS(K596)^2)/($I$5*MAX(F596,0.1)^2),1/3))),IFERROR(W596,0)+(MIN(ABS(IFERROR(AF596,0))*$D$18,ABS((MAX($D$16,POWER((ABS(K596)^2)/($I$5*MAX(F596,0.1)^2),1/3)))-IFERROR(W596,0))))),MAX((MAX($D$16,POWER((ABS(K596)^2)/($I$5*MAX(F596,0.1)^2),1/3))),IFERROR(W596,0)-(MIN(ABS(IFERROR(AF596,0))*$D$18,ABS((MAX($D$16,POWER((ABS(K596)^2)/($I$5*MAX(F596,0.1)^2),1/3)))-IFERROR(W596,0))))))),MAX($D$16,POWER((ABS(K596)^2)/($I$5*MAX(F596,0.1)^2),1/3))),MAX($D$16,IFERROR(W596,0)))))))</f>
        <v/>
      </c>
      <c r="X596">
        <f>((F596)+(G596)*(W596))*(W596)</f>
        <v/>
      </c>
      <c r="Y596">
        <f>(((F596)+(G596)*(W596))*(W596))/MAX((F596)+2*(W596)*SQRT(1+(G596)^2),1E-6)</f>
        <v/>
      </c>
      <c r="Z596">
        <f>ABS(K596)/MAX(((F596)+(G596)*(W596))*(W596),1E-6)</f>
        <v/>
      </c>
      <c r="AA596">
        <f>E596+W596</f>
        <v/>
      </c>
      <c r="AB596">
        <f>AA596+((ABS(K596)/MAX(((F596)+(G596)*(W596))*(W596),1E-6))^2)/(2*$I$5)</f>
        <v/>
      </c>
      <c r="AC596">
        <f>((ABS(K596)*$D$6)/(MAX(((F596)+(G596)*(W596))*(W596),1E-6)*MAX(((((F596)+(G596)*(W596))*(W596))/MAX((F596)+2*(W596)*SQRT(1+(G596)^2),1E-6))^(2/3),1E-6)))^2</f>
        <v/>
      </c>
      <c r="AD596">
        <f>ABS(ABS(K596)/MAX(((F596)+(G596)*(W596))*(W596),1E-6))/SQRT($I$5*MAX((((F596)+(G596)*(W596))*(W596))/MAX((F596)+2*(G596)*(W596),1E-6),1E-6))</f>
        <v/>
      </c>
      <c r="AE596">
        <f>((F596)*(W596)^2)/2+(G596)*(W596)^3/3+(ABS(K596)^2)/($I$5*MAX(((F596)+(G596)*(W596))*(W596),1E-6))</f>
        <v/>
      </c>
      <c r="AF596">
        <f>IF($D$20=0,0,IFERROR(AB597+(((AC596+AC597)/2)*J597)+(IF(Z596&gt;Z597,$D$8*((Z596^2-Z597^2)/(2*$I$5)),$D$9*((Z597^2-Z596^2)/(2*$I$5)))+($D$10*(ABS(I597)/90)*(MAX(Z596^2,Z597^2)/(2*$I$5))))-AB596,0))</f>
        <v/>
      </c>
      <c r="AG596">
        <f>IF($D$20=0,1,IFERROR(IF(ROUND(AD596,3)=1,1,IF(AND(ABS(AF596)&lt;$D$19,AD596&lt;1),1,0)),0))</f>
        <v/>
      </c>
      <c r="AH596">
        <f>IFERROR(IF(V32="Supercritical",MAX($D$16,IFERROR(L596,MAX($D$16,POWER((ABS(K596)^2)/($I$5*MAX(F596,0.1)^2),1/3)))),IF(V32="Subcritical",MAX($D$16,IFERROR(W596,MAX($D$16,POWER((ABS(K596)^2)/($I$5*MAX(F596,0.1)^2),1/3)))),IF(AND(IFERROR(V596,0)=1,IFERROR(AG596,0)=1),IF(IFERROR(T596,-1E99)&gt;=IFERROR(AE596,-1E99),MAX($D$16,IFERROR(L596,MAX($D$16,POWER((ABS(K596)^2)/($I$5*MAX(F596,0.1)^2),1/3)))),MAX($D$16,IFERROR(W596,MAX($D$16,POWER((ABS(K596)^2)/($I$5*MAX(F596,0.1)^2),1/3))))),IF(IFERROR(V596,0)=1,MAX($D$16,IFERROR(L596,MAX($D$16,POWER((ABS(K596)^2)/($I$5*MAX(F596,0.1)^2),1/3)))),IF(IFERROR(AG596,0)=1,MAX($D$16,IFERROR(W596,MAX($D$16,POWER((ABS(K596)^2)/($I$5*MAX(F596,0.1)^2),1/3)))),MAX($D$16,POWER((ABS(K596)^2)/($I$5*MAX(F596,0.1)^2),1/3))))))),MAX($D$16,POWER((ABS(K596)^2)/($I$5*MAX(F596,0.1)^2),1/3)))</f>
        <v/>
      </c>
      <c r="AI596">
        <f>E596+AH596</f>
        <v/>
      </c>
      <c r="AJ596">
        <f>AI596+((ABS(K596)/MAX(((F596)+(G596)*(AH596))*(AH596),1E-6))^2)/(2*$I$5)</f>
        <v/>
      </c>
      <c r="AM596" t="n">
        <v>0</v>
      </c>
      <c r="AN596" t="n">
        <v>0</v>
      </c>
      <c r="AO596">
        <f>AM596+AN596</f>
        <v/>
      </c>
      <c r="AP596">
        <f>AP595+AO596</f>
        <v/>
      </c>
      <c r="AQ596">
        <f>ABS(ABS(K596)/MAX(((F596)+(G596)*(AH596))*(AH596),1E-6))/SQRT($I$5*MAX((((F596)+(G596)*(AH596))*(AH596))/MAX((F596)+2*(G596)*(AH596),1E-6),1E-6))</f>
        <v/>
      </c>
      <c r="AR596">
        <f>IF(AQ596&lt;1,"Subcritical","Supercritical")</f>
        <v/>
      </c>
      <c r="AS596">
        <f>((ABS(K596)*$D$6)/(MAX(((F596)+(G596)*(AH596))*(AH596),1E-6)*MAX(((((F596)+(G596)*(AH596))*(AH596))/MAX((F596)+2*(AH596)*SQRT(1+(G596)^2),1E-6))^(2/3),1E-6)))^2</f>
        <v/>
      </c>
    </row>
    <row r="597">
      <c r="A597" t="n">
        <v>448</v>
      </c>
      <c r="B597" t="n">
        <v>446.896</v>
      </c>
      <c r="C597" t="n">
        <v>616229.505</v>
      </c>
      <c r="D597" t="n">
        <v>3097523.395</v>
      </c>
      <c r="E597" t="n">
        <v>632.3385</v>
      </c>
      <c r="F597" t="n">
        <v>5.2</v>
      </c>
      <c r="G597" t="n">
        <v>0</v>
      </c>
      <c r="H597" t="inlineStr">
        <is>
          <t>Normal</t>
        </is>
      </c>
      <c r="I597" t="n">
        <v>0.023</v>
      </c>
      <c r="J597">
        <f>B597-B596</f>
        <v/>
      </c>
      <c r="K597">
        <f>MAX(0,K596-AO596)</f>
        <v/>
      </c>
      <c r="L597">
        <f>IF($D$20=0,IFERROR(L596,MAX($D$16,POWER((ABS(K597)^2)/($I$5*MAX(F597,0.1)^2),1/3))),IF(IFERROR(V596,0)=0,IFERROR(L596,MAX($D$16,POWER((ABS(K597)^2)/($I$5*MAX(F597,0.1)^2),1/3))),IF(OR(IFERROR(L597,0)=0,IFERROR(S596,0)&lt;1,IFERROR(S597,0)&lt;1),MAX($D$16,POWER((ABS(K597)^2)/($I$5*MAX(F597,0.1)^2),1/3)),IF(IFERROR(U597,0)&gt;0,MAX($D$16,IFERROR(L597,0)+((IFERROR(U597,0))*$D$18*IF((IFERROR(S597,0))&lt;1,1,-1))),IF(IFERROR(U597,0)&lt;0,IF(ABS((MAX($D$16,POWER((ABS(K597)^2)/($I$5*MAX(F597,0.1)^2),1/3)))-IFERROR(L597,0))&gt;$D$19,MAX($D$16,IF((MAX($D$16,POWER((ABS(K597)^2)/($I$5*MAX(F597,0.1)^2),1/3)))&gt;IFERROR(L597,0),MIN((MAX($D$16,POWER((ABS(K597)^2)/($I$5*MAX(F597,0.1)^2),1/3))),IFERROR(L597,0)+(MIN(ABS(IFERROR(U597,0))*$D$18,ABS((MAX($D$16,POWER((ABS(K597)^2)/($I$5*MAX(F597,0.1)^2),1/3)))-IFERROR(L597,0))))),MAX((MAX($D$16,POWER((ABS(K597)^2)/($I$5*MAX(F597,0.1)^2),1/3))),IFERROR(L597,0)-(MIN(ABS(IFERROR(U597,0))*$D$18,ABS((MAX($D$16,POWER((ABS(K597)^2)/($I$5*MAX(F597,0.1)^2),1/3)))-IFERROR(L597,0))))))),MAX($D$16,POWER((ABS(K597)^2)/($I$5*MAX(F597,0.1)^2),1/3))),MAX($D$16,IFERROR(L597,0)))))))</f>
        <v/>
      </c>
      <c r="M597">
        <f>((F597)+(G597)*(L597))*(L597)</f>
        <v/>
      </c>
      <c r="N597">
        <f>(((F597)+(G597)*(L597))*(L597))/MAX((F597)+2*(L597)*SQRT(1+(G597)^2),1E-6)</f>
        <v/>
      </c>
      <c r="O597">
        <f>ABS(K597)/MAX(((F597)+(G597)*(L597))*(L597),1E-6)</f>
        <v/>
      </c>
      <c r="P597">
        <f>E597+L597</f>
        <v/>
      </c>
      <c r="Q597">
        <f>P597+((ABS(K597)/MAX(((F597)+(G597)*(L597))*(L597),1E-6))^2)/(2*$I$5)</f>
        <v/>
      </c>
      <c r="R597">
        <f>((ABS(K597)*$D$6)/(MAX(((F597)+(G597)*(L597))*(L597),1E-6)*MAX(((((F597)+(G597)*(L597))*(L597))/MAX((F597)+2*(L597)*SQRT(1+(G597)^2),1E-6))^(2/3),1E-6)))^2</f>
        <v/>
      </c>
      <c r="S597">
        <f>ABS(ABS(K597)/MAX(((F597)+(G597)*(L597))*(L597),1E-6))/SQRT($I$5*MAX((((F597)+(G597)*(L597))*(L597))/MAX((F597)+2*(G597)*(L597),1E-6),1E-6))</f>
        <v/>
      </c>
      <c r="T597">
        <f>((F597)*(L597)^2)/2+(G597)*(L597)^3/3+(ABS(K597)^2)/($I$5*MAX(((F597)+(G597)*(L597))*(L597),1E-6))</f>
        <v/>
      </c>
      <c r="U597">
        <f>IF($D$20=0,0,IFERROR(Q596-(((R596+R597)/2)*J597)-(IF(O596&gt;O597,$D$8*((O596^2-O597^2)/(2*$I$5)),$D$9*((O597^2-O596^2)/(2*$I$5)))+($D$10*(ABS(I597)/90)*(MAX(O596^2,O597^2)/(2*$I$5))))-Q597,0))</f>
        <v/>
      </c>
      <c r="V597">
        <f>IF($D$20=0,1,IFERROR(IF(ROUND(S597,3)=1,1,IF(AND(ABS(U597)&lt;$D$19,S597&gt;1),1,0)),0))</f>
        <v/>
      </c>
      <c r="W597">
        <f>IF($D$20=0,IFERROR(W598,MAX($D$16,POWER((ABS(K597)^2)/($I$5*MAX(F597,0.1)^2),1/3))),IF(IFERROR(AG598,0)=0,IFERROR(W598,MAX($D$16,POWER((ABS(K597)^2)/($I$5*MAX(F597,0.1)^2),1/3))),IF(OR(IFERROR(W597,0)=0,IFERROR(AD598,0)&gt;1),MAX($D$16,POWER((ABS(K597)^2)/($I$5*MAX(F597,0.1)^2),1/3)),IF(IFERROR(AF597,0)&gt;0,MAX($D$16,IFERROR(W597,0)+((IFERROR(AF597,0))*$D$18*IF((IFERROR(AD597,0))&lt;1,1,-1))),IF(IFERROR(AF597,0)&lt;0,IF(ABS((MAX($D$16,POWER((ABS(K597)^2)/($I$5*MAX(F597,0.1)^2),1/3)))-IFERROR(W597,0))&gt;$D$19,MAX($D$16,IF((MAX($D$16,POWER((ABS(K597)^2)/($I$5*MAX(F597,0.1)^2),1/3)))&gt;IFERROR(W597,0),MIN((MAX($D$16,POWER((ABS(K597)^2)/($I$5*MAX(F597,0.1)^2),1/3))),IFERROR(W597,0)+(MIN(ABS(IFERROR(AF597,0))*$D$18,ABS((MAX($D$16,POWER((ABS(K597)^2)/($I$5*MAX(F597,0.1)^2),1/3)))-IFERROR(W597,0))))),MAX((MAX($D$16,POWER((ABS(K597)^2)/($I$5*MAX(F597,0.1)^2),1/3))),IFERROR(W597,0)-(MIN(ABS(IFERROR(AF597,0))*$D$18,ABS((MAX($D$16,POWER((ABS(K597)^2)/($I$5*MAX(F597,0.1)^2),1/3)))-IFERROR(W597,0))))))),MAX($D$16,POWER((ABS(K597)^2)/($I$5*MAX(F597,0.1)^2),1/3))),MAX($D$16,IFERROR(W597,0)))))))</f>
        <v/>
      </c>
      <c r="X597">
        <f>((F597)+(G597)*(W597))*(W597)</f>
        <v/>
      </c>
      <c r="Y597">
        <f>(((F597)+(G597)*(W597))*(W597))/MAX((F597)+2*(W597)*SQRT(1+(G597)^2),1E-6)</f>
        <v/>
      </c>
      <c r="Z597">
        <f>ABS(K597)/MAX(((F597)+(G597)*(W597))*(W597),1E-6)</f>
        <v/>
      </c>
      <c r="AA597">
        <f>E597+W597</f>
        <v/>
      </c>
      <c r="AB597">
        <f>AA597+((ABS(K597)/MAX(((F597)+(G597)*(W597))*(W597),1E-6))^2)/(2*$I$5)</f>
        <v/>
      </c>
      <c r="AC597">
        <f>((ABS(K597)*$D$6)/(MAX(((F597)+(G597)*(W597))*(W597),1E-6)*MAX(((((F597)+(G597)*(W597))*(W597))/MAX((F597)+2*(W597)*SQRT(1+(G597)^2),1E-6))^(2/3),1E-6)))^2</f>
        <v/>
      </c>
      <c r="AD597">
        <f>ABS(ABS(K597)/MAX(((F597)+(G597)*(W597))*(W597),1E-6))/SQRT($I$5*MAX((((F597)+(G597)*(W597))*(W597))/MAX((F597)+2*(G597)*(W597),1E-6),1E-6))</f>
        <v/>
      </c>
      <c r="AE597">
        <f>((F597)*(W597)^2)/2+(G597)*(W597)^3/3+(ABS(K597)^2)/($I$5*MAX(((F597)+(G597)*(W597))*(W597),1E-6))</f>
        <v/>
      </c>
      <c r="AF597">
        <f>IF($D$20=0,0,IFERROR(AB598+(((AC597+AC598)/2)*J598)+(IF(Z597&gt;Z598,$D$8*((Z597^2-Z598^2)/(2*$I$5)),$D$9*((Z598^2-Z597^2)/(2*$I$5)))+($D$10*(ABS(I598)/90)*(MAX(Z597^2,Z598^2)/(2*$I$5))))-AB597,0))</f>
        <v/>
      </c>
      <c r="AG597">
        <f>IF($D$20=0,1,IFERROR(IF(ROUND(AD597,3)=1,1,IF(AND(ABS(AF597)&lt;$D$19,AD597&lt;1),1,0)),0))</f>
        <v/>
      </c>
      <c r="AH597">
        <f>IFERROR(IF(V32="Supercritical",MAX($D$16,IFERROR(L597,MAX($D$16,POWER((ABS(K597)^2)/($I$5*MAX(F597,0.1)^2),1/3)))),IF(V32="Subcritical",MAX($D$16,IFERROR(W597,MAX($D$16,POWER((ABS(K597)^2)/($I$5*MAX(F597,0.1)^2),1/3)))),IF(AND(IFERROR(V597,0)=1,IFERROR(AG597,0)=1),IF(IFERROR(T597,-1E99)&gt;=IFERROR(AE597,-1E99),MAX($D$16,IFERROR(L597,MAX($D$16,POWER((ABS(K597)^2)/($I$5*MAX(F597,0.1)^2),1/3)))),MAX($D$16,IFERROR(W597,MAX($D$16,POWER((ABS(K597)^2)/($I$5*MAX(F597,0.1)^2),1/3))))),IF(IFERROR(V597,0)=1,MAX($D$16,IFERROR(L597,MAX($D$16,POWER((ABS(K597)^2)/($I$5*MAX(F597,0.1)^2),1/3)))),IF(IFERROR(AG597,0)=1,MAX($D$16,IFERROR(W597,MAX($D$16,POWER((ABS(K597)^2)/($I$5*MAX(F597,0.1)^2),1/3)))),MAX($D$16,POWER((ABS(K597)^2)/($I$5*MAX(F597,0.1)^2),1/3))))))),MAX($D$16,POWER((ABS(K597)^2)/($I$5*MAX(F597,0.1)^2),1/3)))</f>
        <v/>
      </c>
      <c r="AI597">
        <f>E597+AH597</f>
        <v/>
      </c>
      <c r="AJ597">
        <f>AI597+((ABS(K597)/MAX(((F597)+(G597)*(AH597))*(AH597),1E-6))^2)/(2*$I$5)</f>
        <v/>
      </c>
      <c r="AM597" t="n">
        <v>0</v>
      </c>
      <c r="AN597" t="n">
        <v>0</v>
      </c>
      <c r="AO597">
        <f>AM597+AN597</f>
        <v/>
      </c>
      <c r="AP597">
        <f>AP596+AO597</f>
        <v/>
      </c>
      <c r="AQ597">
        <f>ABS(ABS(K597)/MAX(((F597)+(G597)*(AH597))*(AH597),1E-6))/SQRT($I$5*MAX((((F597)+(G597)*(AH597))*(AH597))/MAX((F597)+2*(G597)*(AH597),1E-6),1E-6))</f>
        <v/>
      </c>
      <c r="AR597">
        <f>IF(AQ597&lt;1,"Subcritical","Supercritical")</f>
        <v/>
      </c>
      <c r="AS597">
        <f>((ABS(K597)*$D$6)/(MAX(((F597)+(G597)*(AH597))*(AH597),1E-6)*MAX(((((F597)+(G597)*(AH597))*(AH597))/MAX((F597)+2*(AH597)*SQRT(1+(G597)^2),1E-6))^(2/3),1E-6)))^2</f>
        <v/>
      </c>
    </row>
    <row r="598">
      <c r="A598" t="n">
        <v>449</v>
      </c>
      <c r="B598" t="n">
        <v>447.895</v>
      </c>
      <c r="C598" t="n">
        <v>616229.031</v>
      </c>
      <c r="D598" t="n">
        <v>3097522.515</v>
      </c>
      <c r="E598" t="n">
        <v>632.338</v>
      </c>
      <c r="F598" t="n">
        <v>5.2</v>
      </c>
      <c r="G598" t="n">
        <v>0</v>
      </c>
      <c r="H598" t="inlineStr">
        <is>
          <t>Normal</t>
        </is>
      </c>
      <c r="I598" t="n">
        <v>0</v>
      </c>
      <c r="J598">
        <f>B598-B597</f>
        <v/>
      </c>
      <c r="K598">
        <f>MAX(0,K597-AO597)</f>
        <v/>
      </c>
      <c r="L598">
        <f>IF($D$20=0,IFERROR(L597,MAX($D$16,POWER((ABS(K598)^2)/($I$5*MAX(F598,0.1)^2),1/3))),IF(IFERROR(V597,0)=0,IFERROR(L597,MAX($D$16,POWER((ABS(K598)^2)/($I$5*MAX(F598,0.1)^2),1/3))),IF(OR(IFERROR(L598,0)=0,IFERROR(S597,0)&lt;1,IFERROR(S598,0)&lt;1),MAX($D$16,POWER((ABS(K598)^2)/($I$5*MAX(F598,0.1)^2),1/3)),IF(IFERROR(U598,0)&gt;0,MAX($D$16,IFERROR(L598,0)+((IFERROR(U598,0))*$D$18*IF((IFERROR(S598,0))&lt;1,1,-1))),IF(IFERROR(U598,0)&lt;0,IF(ABS((MAX($D$16,POWER((ABS(K598)^2)/($I$5*MAX(F598,0.1)^2),1/3)))-IFERROR(L598,0))&gt;$D$19,MAX($D$16,IF((MAX($D$16,POWER((ABS(K598)^2)/($I$5*MAX(F598,0.1)^2),1/3)))&gt;IFERROR(L598,0),MIN((MAX($D$16,POWER((ABS(K598)^2)/($I$5*MAX(F598,0.1)^2),1/3))),IFERROR(L598,0)+(MIN(ABS(IFERROR(U598,0))*$D$18,ABS((MAX($D$16,POWER((ABS(K598)^2)/($I$5*MAX(F598,0.1)^2),1/3)))-IFERROR(L598,0))))),MAX((MAX($D$16,POWER((ABS(K598)^2)/($I$5*MAX(F598,0.1)^2),1/3))),IFERROR(L598,0)-(MIN(ABS(IFERROR(U598,0))*$D$18,ABS((MAX($D$16,POWER((ABS(K598)^2)/($I$5*MAX(F598,0.1)^2),1/3)))-IFERROR(L598,0))))))),MAX($D$16,POWER((ABS(K598)^2)/($I$5*MAX(F598,0.1)^2),1/3))),MAX($D$16,IFERROR(L598,0)))))))</f>
        <v/>
      </c>
      <c r="M598">
        <f>((F598)+(G598)*(L598))*(L598)</f>
        <v/>
      </c>
      <c r="N598">
        <f>(((F598)+(G598)*(L598))*(L598))/MAX((F598)+2*(L598)*SQRT(1+(G598)^2),1E-6)</f>
        <v/>
      </c>
      <c r="O598">
        <f>ABS(K598)/MAX(((F598)+(G598)*(L598))*(L598),1E-6)</f>
        <v/>
      </c>
      <c r="P598">
        <f>E598+L598</f>
        <v/>
      </c>
      <c r="Q598">
        <f>P598+((ABS(K598)/MAX(((F598)+(G598)*(L598))*(L598),1E-6))^2)/(2*$I$5)</f>
        <v/>
      </c>
      <c r="R598">
        <f>((ABS(K598)*$D$6)/(MAX(((F598)+(G598)*(L598))*(L598),1E-6)*MAX(((((F598)+(G598)*(L598))*(L598))/MAX((F598)+2*(L598)*SQRT(1+(G598)^2),1E-6))^(2/3),1E-6)))^2</f>
        <v/>
      </c>
      <c r="S598">
        <f>ABS(ABS(K598)/MAX(((F598)+(G598)*(L598))*(L598),1E-6))/SQRT($I$5*MAX((((F598)+(G598)*(L598))*(L598))/MAX((F598)+2*(G598)*(L598),1E-6),1E-6))</f>
        <v/>
      </c>
      <c r="T598">
        <f>((F598)*(L598)^2)/2+(G598)*(L598)^3/3+(ABS(K598)^2)/($I$5*MAX(((F598)+(G598)*(L598))*(L598),1E-6))</f>
        <v/>
      </c>
      <c r="U598">
        <f>IF($D$20=0,0,IFERROR(Q597-(((R597+R598)/2)*J598)-(IF(O597&gt;O598,$D$8*((O597^2-O598^2)/(2*$I$5)),$D$9*((O598^2-O597^2)/(2*$I$5)))+($D$10*(ABS(I598)/90)*(MAX(O597^2,O598^2)/(2*$I$5))))-Q598,0))</f>
        <v/>
      </c>
      <c r="V598">
        <f>IF($D$20=0,1,IFERROR(IF(ROUND(S598,3)=1,1,IF(AND(ABS(U598)&lt;$D$19,S598&gt;1),1,0)),0))</f>
        <v/>
      </c>
      <c r="W598">
        <f>IF($D$20=0,IFERROR(W599,MAX($D$16,POWER((ABS(K598)^2)/($I$5*MAX(F598,0.1)^2),1/3))),IF(IFERROR(AG599,0)=0,IFERROR(W599,MAX($D$16,POWER((ABS(K598)^2)/($I$5*MAX(F598,0.1)^2),1/3))),IF(OR(IFERROR(W598,0)=0,IFERROR(AD599,0)&gt;1),MAX($D$16,POWER((ABS(K598)^2)/($I$5*MAX(F598,0.1)^2),1/3)),IF(IFERROR(AF598,0)&gt;0,MAX($D$16,IFERROR(W598,0)+((IFERROR(AF598,0))*$D$18*IF((IFERROR(AD598,0))&lt;1,1,-1))),IF(IFERROR(AF598,0)&lt;0,IF(ABS((MAX($D$16,POWER((ABS(K598)^2)/($I$5*MAX(F598,0.1)^2),1/3)))-IFERROR(W598,0))&gt;$D$19,MAX($D$16,IF((MAX($D$16,POWER((ABS(K598)^2)/($I$5*MAX(F598,0.1)^2),1/3)))&gt;IFERROR(W598,0),MIN((MAX($D$16,POWER((ABS(K598)^2)/($I$5*MAX(F598,0.1)^2),1/3))),IFERROR(W598,0)+(MIN(ABS(IFERROR(AF598,0))*$D$18,ABS((MAX($D$16,POWER((ABS(K598)^2)/($I$5*MAX(F598,0.1)^2),1/3)))-IFERROR(W598,0))))),MAX((MAX($D$16,POWER((ABS(K598)^2)/($I$5*MAX(F598,0.1)^2),1/3))),IFERROR(W598,0)-(MIN(ABS(IFERROR(AF598,0))*$D$18,ABS((MAX($D$16,POWER((ABS(K598)^2)/($I$5*MAX(F598,0.1)^2),1/3)))-IFERROR(W598,0))))))),MAX($D$16,POWER((ABS(K598)^2)/($I$5*MAX(F598,0.1)^2),1/3))),MAX($D$16,IFERROR(W598,0)))))))</f>
        <v/>
      </c>
      <c r="X598">
        <f>((F598)+(G598)*(W598))*(W598)</f>
        <v/>
      </c>
      <c r="Y598">
        <f>(((F598)+(G598)*(W598))*(W598))/MAX((F598)+2*(W598)*SQRT(1+(G598)^2),1E-6)</f>
        <v/>
      </c>
      <c r="Z598">
        <f>ABS(K598)/MAX(((F598)+(G598)*(W598))*(W598),1E-6)</f>
        <v/>
      </c>
      <c r="AA598">
        <f>E598+W598</f>
        <v/>
      </c>
      <c r="AB598">
        <f>AA598+((ABS(K598)/MAX(((F598)+(G598)*(W598))*(W598),1E-6))^2)/(2*$I$5)</f>
        <v/>
      </c>
      <c r="AC598">
        <f>((ABS(K598)*$D$6)/(MAX(((F598)+(G598)*(W598))*(W598),1E-6)*MAX(((((F598)+(G598)*(W598))*(W598))/MAX((F598)+2*(W598)*SQRT(1+(G598)^2),1E-6))^(2/3),1E-6)))^2</f>
        <v/>
      </c>
      <c r="AD598">
        <f>ABS(ABS(K598)/MAX(((F598)+(G598)*(W598))*(W598),1E-6))/SQRT($I$5*MAX((((F598)+(G598)*(W598))*(W598))/MAX((F598)+2*(G598)*(W598),1E-6),1E-6))</f>
        <v/>
      </c>
      <c r="AE598">
        <f>((F598)*(W598)^2)/2+(G598)*(W598)^3/3+(ABS(K598)^2)/($I$5*MAX(((F598)+(G598)*(W598))*(W598),1E-6))</f>
        <v/>
      </c>
      <c r="AF598">
        <f>IF($D$20=0,0,IFERROR(AB599+(((AC598+AC599)/2)*J599)+(IF(Z598&gt;Z599,$D$8*((Z598^2-Z599^2)/(2*$I$5)),$D$9*((Z599^2-Z598^2)/(2*$I$5)))+($D$10*(ABS(I599)/90)*(MAX(Z598^2,Z599^2)/(2*$I$5))))-AB598,0))</f>
        <v/>
      </c>
      <c r="AG598">
        <f>IF($D$20=0,1,IFERROR(IF(ROUND(AD598,3)=1,1,IF(AND(ABS(AF598)&lt;$D$19,AD598&lt;1),1,0)),0))</f>
        <v/>
      </c>
      <c r="AH598">
        <f>IFERROR(IF(V32="Supercritical",MAX($D$16,IFERROR(L598,MAX($D$16,POWER((ABS(K598)^2)/($I$5*MAX(F598,0.1)^2),1/3)))),IF(V32="Subcritical",MAX($D$16,IFERROR(W598,MAX($D$16,POWER((ABS(K598)^2)/($I$5*MAX(F598,0.1)^2),1/3)))),IF(AND(IFERROR(V598,0)=1,IFERROR(AG598,0)=1),IF(IFERROR(T598,-1E99)&gt;=IFERROR(AE598,-1E99),MAX($D$16,IFERROR(L598,MAX($D$16,POWER((ABS(K598)^2)/($I$5*MAX(F598,0.1)^2),1/3)))),MAX($D$16,IFERROR(W598,MAX($D$16,POWER((ABS(K598)^2)/($I$5*MAX(F598,0.1)^2),1/3))))),IF(IFERROR(V598,0)=1,MAX($D$16,IFERROR(L598,MAX($D$16,POWER((ABS(K598)^2)/($I$5*MAX(F598,0.1)^2),1/3)))),IF(IFERROR(AG598,0)=1,MAX($D$16,IFERROR(W598,MAX($D$16,POWER((ABS(K598)^2)/($I$5*MAX(F598,0.1)^2),1/3)))),MAX($D$16,POWER((ABS(K598)^2)/($I$5*MAX(F598,0.1)^2),1/3))))))),MAX($D$16,POWER((ABS(K598)^2)/($I$5*MAX(F598,0.1)^2),1/3)))</f>
        <v/>
      </c>
      <c r="AI598">
        <f>E598+AH598</f>
        <v/>
      </c>
      <c r="AJ598">
        <f>AI598+((ABS(K598)/MAX(((F598)+(G598)*(AH598))*(AH598),1E-6))^2)/(2*$I$5)</f>
        <v/>
      </c>
      <c r="AM598" t="n">
        <v>0</v>
      </c>
      <c r="AN598" t="n">
        <v>0</v>
      </c>
      <c r="AO598">
        <f>AM598+AN598</f>
        <v/>
      </c>
      <c r="AP598">
        <f>AP597+AO598</f>
        <v/>
      </c>
      <c r="AQ598">
        <f>ABS(ABS(K598)/MAX(((F598)+(G598)*(AH598))*(AH598),1E-6))/SQRT($I$5*MAX((((F598)+(G598)*(AH598))*(AH598))/MAX((F598)+2*(G598)*(AH598),1E-6),1E-6))</f>
        <v/>
      </c>
      <c r="AR598">
        <f>IF(AQ598&lt;1,"Subcritical","Supercritical")</f>
        <v/>
      </c>
      <c r="AS598">
        <f>((ABS(K598)*$D$6)/(MAX(((F598)+(G598)*(AH598))*(AH598),1E-6)*MAX(((((F598)+(G598)*(AH598))*(AH598))/MAX((F598)+2*(AH598)*SQRT(1+(G598)^2),1E-6))^(2/3),1E-6)))^2</f>
        <v/>
      </c>
    </row>
    <row r="599">
      <c r="A599" t="n">
        <v>450</v>
      </c>
      <c r="B599" t="n">
        <v>448.895</v>
      </c>
      <c r="C599" t="n">
        <v>616228.557</v>
      </c>
      <c r="D599" t="n">
        <v>3097521.635</v>
      </c>
      <c r="E599" t="n">
        <v>632.3375</v>
      </c>
      <c r="F599" t="n">
        <v>5.2</v>
      </c>
      <c r="G599" t="n">
        <v>0</v>
      </c>
      <c r="H599" t="inlineStr">
        <is>
          <t>Normal</t>
        </is>
      </c>
      <c r="I599" t="n">
        <v>0.027</v>
      </c>
      <c r="J599">
        <f>B599-B598</f>
        <v/>
      </c>
      <c r="K599">
        <f>MAX(0,K598-AO598)</f>
        <v/>
      </c>
      <c r="L599">
        <f>IF($D$20=0,IFERROR(L598,MAX($D$16,POWER((ABS(K599)^2)/($I$5*MAX(F599,0.1)^2),1/3))),IF(IFERROR(V598,0)=0,IFERROR(L598,MAX($D$16,POWER((ABS(K599)^2)/($I$5*MAX(F599,0.1)^2),1/3))),IF(OR(IFERROR(L599,0)=0,IFERROR(S598,0)&lt;1,IFERROR(S599,0)&lt;1),MAX($D$16,POWER((ABS(K599)^2)/($I$5*MAX(F599,0.1)^2),1/3)),IF(IFERROR(U599,0)&gt;0,MAX($D$16,IFERROR(L599,0)+((IFERROR(U599,0))*$D$18*IF((IFERROR(S599,0))&lt;1,1,-1))),IF(IFERROR(U599,0)&lt;0,IF(ABS((MAX($D$16,POWER((ABS(K599)^2)/($I$5*MAX(F599,0.1)^2),1/3)))-IFERROR(L599,0))&gt;$D$19,MAX($D$16,IF((MAX($D$16,POWER((ABS(K599)^2)/($I$5*MAX(F599,0.1)^2),1/3)))&gt;IFERROR(L599,0),MIN((MAX($D$16,POWER((ABS(K599)^2)/($I$5*MAX(F599,0.1)^2),1/3))),IFERROR(L599,0)+(MIN(ABS(IFERROR(U599,0))*$D$18,ABS((MAX($D$16,POWER((ABS(K599)^2)/($I$5*MAX(F599,0.1)^2),1/3)))-IFERROR(L599,0))))),MAX((MAX($D$16,POWER((ABS(K599)^2)/($I$5*MAX(F599,0.1)^2),1/3))),IFERROR(L599,0)-(MIN(ABS(IFERROR(U599,0))*$D$18,ABS((MAX($D$16,POWER((ABS(K599)^2)/($I$5*MAX(F599,0.1)^2),1/3)))-IFERROR(L599,0))))))),MAX($D$16,POWER((ABS(K599)^2)/($I$5*MAX(F599,0.1)^2),1/3))),MAX($D$16,IFERROR(L599,0)))))))</f>
        <v/>
      </c>
      <c r="M599">
        <f>((F599)+(G599)*(L599))*(L599)</f>
        <v/>
      </c>
      <c r="N599">
        <f>(((F599)+(G599)*(L599))*(L599))/MAX((F599)+2*(L599)*SQRT(1+(G599)^2),1E-6)</f>
        <v/>
      </c>
      <c r="O599">
        <f>ABS(K599)/MAX(((F599)+(G599)*(L599))*(L599),1E-6)</f>
        <v/>
      </c>
      <c r="P599">
        <f>E599+L599</f>
        <v/>
      </c>
      <c r="Q599">
        <f>P599+((ABS(K599)/MAX(((F599)+(G599)*(L599))*(L599),1E-6))^2)/(2*$I$5)</f>
        <v/>
      </c>
      <c r="R599">
        <f>((ABS(K599)*$D$6)/(MAX(((F599)+(G599)*(L599))*(L599),1E-6)*MAX(((((F599)+(G599)*(L599))*(L599))/MAX((F599)+2*(L599)*SQRT(1+(G599)^2),1E-6))^(2/3),1E-6)))^2</f>
        <v/>
      </c>
      <c r="S599">
        <f>ABS(ABS(K599)/MAX(((F599)+(G599)*(L599))*(L599),1E-6))/SQRT($I$5*MAX((((F599)+(G599)*(L599))*(L599))/MAX((F599)+2*(G599)*(L599),1E-6),1E-6))</f>
        <v/>
      </c>
      <c r="T599">
        <f>((F599)*(L599)^2)/2+(G599)*(L599)^3/3+(ABS(K599)^2)/($I$5*MAX(((F599)+(G599)*(L599))*(L599),1E-6))</f>
        <v/>
      </c>
      <c r="U599">
        <f>IF($D$20=0,0,IFERROR(Q598-(((R598+R599)/2)*J599)-(IF(O598&gt;O599,$D$8*((O598^2-O599^2)/(2*$I$5)),$D$9*((O599^2-O598^2)/(2*$I$5)))+($D$10*(ABS(I599)/90)*(MAX(O598^2,O599^2)/(2*$I$5))))-Q599,0))</f>
        <v/>
      </c>
      <c r="V599">
        <f>IF($D$20=0,1,IFERROR(IF(ROUND(S599,3)=1,1,IF(AND(ABS(U599)&lt;$D$19,S599&gt;1),1,0)),0))</f>
        <v/>
      </c>
      <c r="W599">
        <f>IF($D$20=0,IFERROR(W600,MAX($D$16,POWER((ABS(K599)^2)/($I$5*MAX(F599,0.1)^2),1/3))),IF(IFERROR(AG600,0)=0,IFERROR(W600,MAX($D$16,POWER((ABS(K599)^2)/($I$5*MAX(F599,0.1)^2),1/3))),IF(OR(IFERROR(W599,0)=0,IFERROR(AD600,0)&gt;1),MAX($D$16,POWER((ABS(K599)^2)/($I$5*MAX(F599,0.1)^2),1/3)),IF(IFERROR(AF599,0)&gt;0,MAX($D$16,IFERROR(W599,0)+((IFERROR(AF599,0))*$D$18*IF((IFERROR(AD599,0))&lt;1,1,-1))),IF(IFERROR(AF599,0)&lt;0,IF(ABS((MAX($D$16,POWER((ABS(K599)^2)/($I$5*MAX(F599,0.1)^2),1/3)))-IFERROR(W599,0))&gt;$D$19,MAX($D$16,IF((MAX($D$16,POWER((ABS(K599)^2)/($I$5*MAX(F599,0.1)^2),1/3)))&gt;IFERROR(W599,0),MIN((MAX($D$16,POWER((ABS(K599)^2)/($I$5*MAX(F599,0.1)^2),1/3))),IFERROR(W599,0)+(MIN(ABS(IFERROR(AF599,0))*$D$18,ABS((MAX($D$16,POWER((ABS(K599)^2)/($I$5*MAX(F599,0.1)^2),1/3)))-IFERROR(W599,0))))),MAX((MAX($D$16,POWER((ABS(K599)^2)/($I$5*MAX(F599,0.1)^2),1/3))),IFERROR(W599,0)-(MIN(ABS(IFERROR(AF599,0))*$D$18,ABS((MAX($D$16,POWER((ABS(K599)^2)/($I$5*MAX(F599,0.1)^2),1/3)))-IFERROR(W599,0))))))),MAX($D$16,POWER((ABS(K599)^2)/($I$5*MAX(F599,0.1)^2),1/3))),MAX($D$16,IFERROR(W599,0)))))))</f>
        <v/>
      </c>
      <c r="X599">
        <f>((F599)+(G599)*(W599))*(W599)</f>
        <v/>
      </c>
      <c r="Y599">
        <f>(((F599)+(G599)*(W599))*(W599))/MAX((F599)+2*(W599)*SQRT(1+(G599)^2),1E-6)</f>
        <v/>
      </c>
      <c r="Z599">
        <f>ABS(K599)/MAX(((F599)+(G599)*(W599))*(W599),1E-6)</f>
        <v/>
      </c>
      <c r="AA599">
        <f>E599+W599</f>
        <v/>
      </c>
      <c r="AB599">
        <f>AA599+((ABS(K599)/MAX(((F599)+(G599)*(W599))*(W599),1E-6))^2)/(2*$I$5)</f>
        <v/>
      </c>
      <c r="AC599">
        <f>((ABS(K599)*$D$6)/(MAX(((F599)+(G599)*(W599))*(W599),1E-6)*MAX(((((F599)+(G599)*(W599))*(W599))/MAX((F599)+2*(W599)*SQRT(1+(G599)^2),1E-6))^(2/3),1E-6)))^2</f>
        <v/>
      </c>
      <c r="AD599">
        <f>ABS(ABS(K599)/MAX(((F599)+(G599)*(W599))*(W599),1E-6))/SQRT($I$5*MAX((((F599)+(G599)*(W599))*(W599))/MAX((F599)+2*(G599)*(W599),1E-6),1E-6))</f>
        <v/>
      </c>
      <c r="AE599">
        <f>((F599)*(W599)^2)/2+(G599)*(W599)^3/3+(ABS(K599)^2)/($I$5*MAX(((F599)+(G599)*(W599))*(W599),1E-6))</f>
        <v/>
      </c>
      <c r="AF599">
        <f>IF($D$20=0,0,IFERROR(AB600+(((AC599+AC600)/2)*J600)+(IF(Z599&gt;Z600,$D$8*((Z599^2-Z600^2)/(2*$I$5)),$D$9*((Z600^2-Z599^2)/(2*$I$5)))+($D$10*(ABS(I600)/90)*(MAX(Z599^2,Z600^2)/(2*$I$5))))-AB599,0))</f>
        <v/>
      </c>
      <c r="AG599">
        <f>IF($D$20=0,1,IFERROR(IF(ROUND(AD599,3)=1,1,IF(AND(ABS(AF599)&lt;$D$19,AD599&lt;1),1,0)),0))</f>
        <v/>
      </c>
      <c r="AH599">
        <f>IFERROR(IF(V32="Supercritical",MAX($D$16,IFERROR(L599,MAX($D$16,POWER((ABS(K599)^2)/($I$5*MAX(F599,0.1)^2),1/3)))),IF(V32="Subcritical",MAX($D$16,IFERROR(W599,MAX($D$16,POWER((ABS(K599)^2)/($I$5*MAX(F599,0.1)^2),1/3)))),IF(AND(IFERROR(V599,0)=1,IFERROR(AG599,0)=1),IF(IFERROR(T599,-1E99)&gt;=IFERROR(AE599,-1E99),MAX($D$16,IFERROR(L599,MAX($D$16,POWER((ABS(K599)^2)/($I$5*MAX(F599,0.1)^2),1/3)))),MAX($D$16,IFERROR(W599,MAX($D$16,POWER((ABS(K599)^2)/($I$5*MAX(F599,0.1)^2),1/3))))),IF(IFERROR(V599,0)=1,MAX($D$16,IFERROR(L599,MAX($D$16,POWER((ABS(K599)^2)/($I$5*MAX(F599,0.1)^2),1/3)))),IF(IFERROR(AG599,0)=1,MAX($D$16,IFERROR(W599,MAX($D$16,POWER((ABS(K599)^2)/($I$5*MAX(F599,0.1)^2),1/3)))),MAX($D$16,POWER((ABS(K599)^2)/($I$5*MAX(F599,0.1)^2),1/3))))))),MAX($D$16,POWER((ABS(K599)^2)/($I$5*MAX(F599,0.1)^2),1/3)))</f>
        <v/>
      </c>
      <c r="AI599">
        <f>E599+AH599</f>
        <v/>
      </c>
      <c r="AJ599">
        <f>AI599+((ABS(K599)/MAX(((F599)+(G599)*(AH599))*(AH599),1E-6))^2)/(2*$I$5)</f>
        <v/>
      </c>
      <c r="AM599" t="n">
        <v>0</v>
      </c>
      <c r="AN599" t="n">
        <v>0</v>
      </c>
      <c r="AO599">
        <f>AM599+AN599</f>
        <v/>
      </c>
      <c r="AP599">
        <f>AP598+AO599</f>
        <v/>
      </c>
      <c r="AQ599">
        <f>ABS(ABS(K599)/MAX(((F599)+(G599)*(AH599))*(AH599),1E-6))/SQRT($I$5*MAX((((F599)+(G599)*(AH599))*(AH599))/MAX((F599)+2*(G599)*(AH599),1E-6),1E-6))</f>
        <v/>
      </c>
      <c r="AR599">
        <f>IF(AQ599&lt;1,"Subcritical","Supercritical")</f>
        <v/>
      </c>
      <c r="AS599">
        <f>((ABS(K599)*$D$6)/(MAX(((F599)+(G599)*(AH599))*(AH599),1E-6)*MAX(((((F599)+(G599)*(AH599))*(AH599))/MAX((F599)+2*(AH599)*SQRT(1+(G599)^2),1E-6))^(2/3),1E-6)))^2</f>
        <v/>
      </c>
    </row>
    <row r="600">
      <c r="A600" t="n">
        <v>451</v>
      </c>
      <c r="B600" t="n">
        <v>449.895</v>
      </c>
      <c r="C600" t="n">
        <v>616228.083</v>
      </c>
      <c r="D600" t="n">
        <v>3097520.754</v>
      </c>
      <c r="E600" t="n">
        <v>632.337</v>
      </c>
      <c r="F600" t="n">
        <v>5.2</v>
      </c>
      <c r="G600" t="n">
        <v>0</v>
      </c>
      <c r="H600" t="inlineStr">
        <is>
          <t>Normal</t>
        </is>
      </c>
      <c r="I600" t="n">
        <v>0.078</v>
      </c>
      <c r="J600">
        <f>B600-B599</f>
        <v/>
      </c>
      <c r="K600">
        <f>MAX(0,K599-AO599)</f>
        <v/>
      </c>
      <c r="L600">
        <f>IF($D$20=0,IFERROR(L599,MAX($D$16,POWER((ABS(K600)^2)/($I$5*MAX(F600,0.1)^2),1/3))),IF(IFERROR(V599,0)=0,IFERROR(L599,MAX($D$16,POWER((ABS(K600)^2)/($I$5*MAX(F600,0.1)^2),1/3))),IF(OR(IFERROR(L600,0)=0,IFERROR(S599,0)&lt;1,IFERROR(S600,0)&lt;1),MAX($D$16,POWER((ABS(K600)^2)/($I$5*MAX(F600,0.1)^2),1/3)),IF(IFERROR(U600,0)&gt;0,MAX($D$16,IFERROR(L600,0)+((IFERROR(U600,0))*$D$18*IF((IFERROR(S600,0))&lt;1,1,-1))),IF(IFERROR(U600,0)&lt;0,IF(ABS((MAX($D$16,POWER((ABS(K600)^2)/($I$5*MAX(F600,0.1)^2),1/3)))-IFERROR(L600,0))&gt;$D$19,MAX($D$16,IF((MAX($D$16,POWER((ABS(K600)^2)/($I$5*MAX(F600,0.1)^2),1/3)))&gt;IFERROR(L600,0),MIN((MAX($D$16,POWER((ABS(K600)^2)/($I$5*MAX(F600,0.1)^2),1/3))),IFERROR(L600,0)+(MIN(ABS(IFERROR(U600,0))*$D$18,ABS((MAX($D$16,POWER((ABS(K600)^2)/($I$5*MAX(F600,0.1)^2),1/3)))-IFERROR(L600,0))))),MAX((MAX($D$16,POWER((ABS(K600)^2)/($I$5*MAX(F600,0.1)^2),1/3))),IFERROR(L600,0)-(MIN(ABS(IFERROR(U600,0))*$D$18,ABS((MAX($D$16,POWER((ABS(K600)^2)/($I$5*MAX(F600,0.1)^2),1/3)))-IFERROR(L600,0))))))),MAX($D$16,POWER((ABS(K600)^2)/($I$5*MAX(F600,0.1)^2),1/3))),MAX($D$16,IFERROR(L600,0)))))))</f>
        <v/>
      </c>
      <c r="M600">
        <f>((F600)+(G600)*(L600))*(L600)</f>
        <v/>
      </c>
      <c r="N600">
        <f>(((F600)+(G600)*(L600))*(L600))/MAX((F600)+2*(L600)*SQRT(1+(G600)^2),1E-6)</f>
        <v/>
      </c>
      <c r="O600">
        <f>ABS(K600)/MAX(((F600)+(G600)*(L600))*(L600),1E-6)</f>
        <v/>
      </c>
      <c r="P600">
        <f>E600+L600</f>
        <v/>
      </c>
      <c r="Q600">
        <f>P600+((ABS(K600)/MAX(((F600)+(G600)*(L600))*(L600),1E-6))^2)/(2*$I$5)</f>
        <v/>
      </c>
      <c r="R600">
        <f>((ABS(K600)*$D$6)/(MAX(((F600)+(G600)*(L600))*(L600),1E-6)*MAX(((((F600)+(G600)*(L600))*(L600))/MAX((F600)+2*(L600)*SQRT(1+(G600)^2),1E-6))^(2/3),1E-6)))^2</f>
        <v/>
      </c>
      <c r="S600">
        <f>ABS(ABS(K600)/MAX(((F600)+(G600)*(L600))*(L600),1E-6))/SQRT($I$5*MAX((((F600)+(G600)*(L600))*(L600))/MAX((F600)+2*(G600)*(L600),1E-6),1E-6))</f>
        <v/>
      </c>
      <c r="T600">
        <f>((F600)*(L600)^2)/2+(G600)*(L600)^3/3+(ABS(K600)^2)/($I$5*MAX(((F600)+(G600)*(L600))*(L600),1E-6))</f>
        <v/>
      </c>
      <c r="U600">
        <f>IF($D$20=0,0,IFERROR(Q599-(((R599+R600)/2)*J600)-(IF(O599&gt;O600,$D$8*((O599^2-O600^2)/(2*$I$5)),$D$9*((O600^2-O599^2)/(2*$I$5)))+($D$10*(ABS(I600)/90)*(MAX(O599^2,O600^2)/(2*$I$5))))-Q600,0))</f>
        <v/>
      </c>
      <c r="V600">
        <f>IF($D$20=0,1,IFERROR(IF(ROUND(S600,3)=1,1,IF(AND(ABS(U600)&lt;$D$19,S600&gt;1),1,0)),0))</f>
        <v/>
      </c>
      <c r="W600">
        <f>IF($D$20=0,IFERROR(W601,MAX($D$16,POWER((ABS(K600)^2)/($I$5*MAX(F600,0.1)^2),1/3))),IF(IFERROR(AG601,0)=0,IFERROR(W601,MAX($D$16,POWER((ABS(K600)^2)/($I$5*MAX(F600,0.1)^2),1/3))),IF(OR(IFERROR(W600,0)=0,IFERROR(AD601,0)&gt;1),MAX($D$16,POWER((ABS(K600)^2)/($I$5*MAX(F600,0.1)^2),1/3)),IF(IFERROR(AF600,0)&gt;0,MAX($D$16,IFERROR(W600,0)+((IFERROR(AF600,0))*$D$18*IF((IFERROR(AD600,0))&lt;1,1,-1))),IF(IFERROR(AF600,0)&lt;0,IF(ABS((MAX($D$16,POWER((ABS(K600)^2)/($I$5*MAX(F600,0.1)^2),1/3)))-IFERROR(W600,0))&gt;$D$19,MAX($D$16,IF((MAX($D$16,POWER((ABS(K600)^2)/($I$5*MAX(F600,0.1)^2),1/3)))&gt;IFERROR(W600,0),MIN((MAX($D$16,POWER((ABS(K600)^2)/($I$5*MAX(F600,0.1)^2),1/3))),IFERROR(W600,0)+(MIN(ABS(IFERROR(AF600,0))*$D$18,ABS((MAX($D$16,POWER((ABS(K600)^2)/($I$5*MAX(F600,0.1)^2),1/3)))-IFERROR(W600,0))))),MAX((MAX($D$16,POWER((ABS(K600)^2)/($I$5*MAX(F600,0.1)^2),1/3))),IFERROR(W600,0)-(MIN(ABS(IFERROR(AF600,0))*$D$18,ABS((MAX($D$16,POWER((ABS(K600)^2)/($I$5*MAX(F600,0.1)^2),1/3)))-IFERROR(W600,0))))))),MAX($D$16,POWER((ABS(K600)^2)/($I$5*MAX(F600,0.1)^2),1/3))),MAX($D$16,IFERROR(W600,0)))))))</f>
        <v/>
      </c>
      <c r="X600">
        <f>((F600)+(G600)*(W600))*(W600)</f>
        <v/>
      </c>
      <c r="Y600">
        <f>(((F600)+(G600)*(W600))*(W600))/MAX((F600)+2*(W600)*SQRT(1+(G600)^2),1E-6)</f>
        <v/>
      </c>
      <c r="Z600">
        <f>ABS(K600)/MAX(((F600)+(G600)*(W600))*(W600),1E-6)</f>
        <v/>
      </c>
      <c r="AA600">
        <f>E600+W600</f>
        <v/>
      </c>
      <c r="AB600">
        <f>AA600+((ABS(K600)/MAX(((F600)+(G600)*(W600))*(W600),1E-6))^2)/(2*$I$5)</f>
        <v/>
      </c>
      <c r="AC600">
        <f>((ABS(K600)*$D$6)/(MAX(((F600)+(G600)*(W600))*(W600),1E-6)*MAX(((((F600)+(G600)*(W600))*(W600))/MAX((F600)+2*(W600)*SQRT(1+(G600)^2),1E-6))^(2/3),1E-6)))^2</f>
        <v/>
      </c>
      <c r="AD600">
        <f>ABS(ABS(K600)/MAX(((F600)+(G600)*(W600))*(W600),1E-6))/SQRT($I$5*MAX((((F600)+(G600)*(W600))*(W600))/MAX((F600)+2*(G600)*(W600),1E-6),1E-6))</f>
        <v/>
      </c>
      <c r="AE600">
        <f>((F600)*(W600)^2)/2+(G600)*(W600)^3/3+(ABS(K600)^2)/($I$5*MAX(((F600)+(G600)*(W600))*(W600),1E-6))</f>
        <v/>
      </c>
      <c r="AF600">
        <f>IF($D$20=0,0,IFERROR(AB601+(((AC600+AC601)/2)*J601)+(IF(Z600&gt;Z601,$D$8*((Z600^2-Z601^2)/(2*$I$5)),$D$9*((Z601^2-Z600^2)/(2*$I$5)))+($D$10*(ABS(I601)/90)*(MAX(Z600^2,Z601^2)/(2*$I$5))))-AB600,0))</f>
        <v/>
      </c>
      <c r="AG600">
        <f>IF($D$20=0,1,IFERROR(IF(ROUND(AD600,3)=1,1,IF(AND(ABS(AF600)&lt;$D$19,AD600&lt;1),1,0)),0))</f>
        <v/>
      </c>
      <c r="AH600">
        <f>IFERROR(IF(V32="Supercritical",MAX($D$16,IFERROR(L600,MAX($D$16,POWER((ABS(K600)^2)/($I$5*MAX(F600,0.1)^2),1/3)))),IF(V32="Subcritical",MAX($D$16,IFERROR(W600,MAX($D$16,POWER((ABS(K600)^2)/($I$5*MAX(F600,0.1)^2),1/3)))),IF(AND(IFERROR(V600,0)=1,IFERROR(AG600,0)=1),IF(IFERROR(T600,-1E99)&gt;=IFERROR(AE600,-1E99),MAX($D$16,IFERROR(L600,MAX($D$16,POWER((ABS(K600)^2)/($I$5*MAX(F600,0.1)^2),1/3)))),MAX($D$16,IFERROR(W600,MAX($D$16,POWER((ABS(K600)^2)/($I$5*MAX(F600,0.1)^2),1/3))))),IF(IFERROR(V600,0)=1,MAX($D$16,IFERROR(L600,MAX($D$16,POWER((ABS(K600)^2)/($I$5*MAX(F600,0.1)^2),1/3)))),IF(IFERROR(AG600,0)=1,MAX($D$16,IFERROR(W600,MAX($D$16,POWER((ABS(K600)^2)/($I$5*MAX(F600,0.1)^2),1/3)))),MAX($D$16,POWER((ABS(K600)^2)/($I$5*MAX(F600,0.1)^2),1/3))))))),MAX($D$16,POWER((ABS(K600)^2)/($I$5*MAX(F600,0.1)^2),1/3)))</f>
        <v/>
      </c>
      <c r="AI600">
        <f>E600+AH600</f>
        <v/>
      </c>
      <c r="AJ600">
        <f>AI600+((ABS(K600)/MAX(((F600)+(G600)*(AH600))*(AH600),1E-6))^2)/(2*$I$5)</f>
        <v/>
      </c>
      <c r="AM600" t="n">
        <v>0</v>
      </c>
      <c r="AN600" t="n">
        <v>0</v>
      </c>
      <c r="AO600">
        <f>AM600+AN600</f>
        <v/>
      </c>
      <c r="AP600">
        <f>AP599+AO600</f>
        <v/>
      </c>
      <c r="AQ600">
        <f>ABS(ABS(K600)/MAX(((F600)+(G600)*(AH600))*(AH600),1E-6))/SQRT($I$5*MAX((((F600)+(G600)*(AH600))*(AH600))/MAX((F600)+2*(G600)*(AH600),1E-6),1E-6))</f>
        <v/>
      </c>
      <c r="AR600">
        <f>IF(AQ600&lt;1,"Subcritical","Supercritical")</f>
        <v/>
      </c>
      <c r="AS600">
        <f>((ABS(K600)*$D$6)/(MAX(((F600)+(G600)*(AH600))*(AH600),1E-6)*MAX(((((F600)+(G600)*(AH600))*(AH600))/MAX((F600)+2*(AH600)*SQRT(1+(G600)^2),1E-6))^(2/3),1E-6)))^2</f>
        <v/>
      </c>
    </row>
    <row r="601">
      <c r="A601" t="n">
        <v>452</v>
      </c>
      <c r="B601" t="n">
        <v>450.895</v>
      </c>
      <c r="C601" t="n">
        <v>616227.608</v>
      </c>
      <c r="D601" t="n">
        <v>3097519.874</v>
      </c>
      <c r="E601" t="n">
        <v>632.3365</v>
      </c>
      <c r="F601" t="n">
        <v>5.2</v>
      </c>
      <c r="G601" t="n">
        <v>0</v>
      </c>
      <c r="H601" t="inlineStr">
        <is>
          <t>Normal</t>
        </is>
      </c>
      <c r="I601" t="n">
        <v>0.078</v>
      </c>
      <c r="J601">
        <f>B601-B600</f>
        <v/>
      </c>
      <c r="K601">
        <f>MAX(0,K600-AO600)</f>
        <v/>
      </c>
      <c r="L601">
        <f>IF($D$20=0,IFERROR(L600,MAX($D$16,POWER((ABS(K601)^2)/($I$5*MAX(F601,0.1)^2),1/3))),IF(IFERROR(V600,0)=0,IFERROR(L600,MAX($D$16,POWER((ABS(K601)^2)/($I$5*MAX(F601,0.1)^2),1/3))),IF(OR(IFERROR(L601,0)=0,IFERROR(S600,0)&lt;1,IFERROR(S601,0)&lt;1),MAX($D$16,POWER((ABS(K601)^2)/($I$5*MAX(F601,0.1)^2),1/3)),IF(IFERROR(U601,0)&gt;0,MAX($D$16,IFERROR(L601,0)+((IFERROR(U601,0))*$D$18*IF((IFERROR(S601,0))&lt;1,1,-1))),IF(IFERROR(U601,0)&lt;0,IF(ABS((MAX($D$16,POWER((ABS(K601)^2)/($I$5*MAX(F601,0.1)^2),1/3)))-IFERROR(L601,0))&gt;$D$19,MAX($D$16,IF((MAX($D$16,POWER((ABS(K601)^2)/($I$5*MAX(F601,0.1)^2),1/3)))&gt;IFERROR(L601,0),MIN((MAX($D$16,POWER((ABS(K601)^2)/($I$5*MAX(F601,0.1)^2),1/3))),IFERROR(L601,0)+(MIN(ABS(IFERROR(U601,0))*$D$18,ABS((MAX($D$16,POWER((ABS(K601)^2)/($I$5*MAX(F601,0.1)^2),1/3)))-IFERROR(L601,0))))),MAX((MAX($D$16,POWER((ABS(K601)^2)/($I$5*MAX(F601,0.1)^2),1/3))),IFERROR(L601,0)-(MIN(ABS(IFERROR(U601,0))*$D$18,ABS((MAX($D$16,POWER((ABS(K601)^2)/($I$5*MAX(F601,0.1)^2),1/3)))-IFERROR(L601,0))))))),MAX($D$16,POWER((ABS(K601)^2)/($I$5*MAX(F601,0.1)^2),1/3))),MAX($D$16,IFERROR(L601,0)))))))</f>
        <v/>
      </c>
      <c r="M601">
        <f>((F601)+(G601)*(L601))*(L601)</f>
        <v/>
      </c>
      <c r="N601">
        <f>(((F601)+(G601)*(L601))*(L601))/MAX((F601)+2*(L601)*SQRT(1+(G601)^2),1E-6)</f>
        <v/>
      </c>
      <c r="O601">
        <f>ABS(K601)/MAX(((F601)+(G601)*(L601))*(L601),1E-6)</f>
        <v/>
      </c>
      <c r="P601">
        <f>E601+L601</f>
        <v/>
      </c>
      <c r="Q601">
        <f>P601+((ABS(K601)/MAX(((F601)+(G601)*(L601))*(L601),1E-6))^2)/(2*$I$5)</f>
        <v/>
      </c>
      <c r="R601">
        <f>((ABS(K601)*$D$6)/(MAX(((F601)+(G601)*(L601))*(L601),1E-6)*MAX(((((F601)+(G601)*(L601))*(L601))/MAX((F601)+2*(L601)*SQRT(1+(G601)^2),1E-6))^(2/3),1E-6)))^2</f>
        <v/>
      </c>
      <c r="S601">
        <f>ABS(ABS(K601)/MAX(((F601)+(G601)*(L601))*(L601),1E-6))/SQRT($I$5*MAX((((F601)+(G601)*(L601))*(L601))/MAX((F601)+2*(G601)*(L601),1E-6),1E-6))</f>
        <v/>
      </c>
      <c r="T601">
        <f>((F601)*(L601)^2)/2+(G601)*(L601)^3/3+(ABS(K601)^2)/($I$5*MAX(((F601)+(G601)*(L601))*(L601),1E-6))</f>
        <v/>
      </c>
      <c r="U601">
        <f>IF($D$20=0,0,IFERROR(Q600-(((R600+R601)/2)*J601)-(IF(O600&gt;O601,$D$8*((O600^2-O601^2)/(2*$I$5)),$D$9*((O601^2-O600^2)/(2*$I$5)))+($D$10*(ABS(I601)/90)*(MAX(O600^2,O601^2)/(2*$I$5))))-Q601,0))</f>
        <v/>
      </c>
      <c r="V601">
        <f>IF($D$20=0,1,IFERROR(IF(ROUND(S601,3)=1,1,IF(AND(ABS(U601)&lt;$D$19,S601&gt;1),1,0)),0))</f>
        <v/>
      </c>
      <c r="W601">
        <f>IF($D$20=0,IFERROR(W602,MAX($D$16,POWER((ABS(K601)^2)/($I$5*MAX(F601,0.1)^2),1/3))),IF(IFERROR(AG602,0)=0,IFERROR(W602,MAX($D$16,POWER((ABS(K601)^2)/($I$5*MAX(F601,0.1)^2),1/3))),IF(OR(IFERROR(W601,0)=0,IFERROR(AD602,0)&gt;1),MAX($D$16,POWER((ABS(K601)^2)/($I$5*MAX(F601,0.1)^2),1/3)),IF(IFERROR(AF601,0)&gt;0,MAX($D$16,IFERROR(W601,0)+((IFERROR(AF601,0))*$D$18*IF((IFERROR(AD601,0))&lt;1,1,-1))),IF(IFERROR(AF601,0)&lt;0,IF(ABS((MAX($D$16,POWER((ABS(K601)^2)/($I$5*MAX(F601,0.1)^2),1/3)))-IFERROR(W601,0))&gt;$D$19,MAX($D$16,IF((MAX($D$16,POWER((ABS(K601)^2)/($I$5*MAX(F601,0.1)^2),1/3)))&gt;IFERROR(W601,0),MIN((MAX($D$16,POWER((ABS(K601)^2)/($I$5*MAX(F601,0.1)^2),1/3))),IFERROR(W601,0)+(MIN(ABS(IFERROR(AF601,0))*$D$18,ABS((MAX($D$16,POWER((ABS(K601)^2)/($I$5*MAX(F601,0.1)^2),1/3)))-IFERROR(W601,0))))),MAX((MAX($D$16,POWER((ABS(K601)^2)/($I$5*MAX(F601,0.1)^2),1/3))),IFERROR(W601,0)-(MIN(ABS(IFERROR(AF601,0))*$D$18,ABS((MAX($D$16,POWER((ABS(K601)^2)/($I$5*MAX(F601,0.1)^2),1/3)))-IFERROR(W601,0))))))),MAX($D$16,POWER((ABS(K601)^2)/($I$5*MAX(F601,0.1)^2),1/3))),MAX($D$16,IFERROR(W601,0)))))))</f>
        <v/>
      </c>
      <c r="X601">
        <f>((F601)+(G601)*(W601))*(W601)</f>
        <v/>
      </c>
      <c r="Y601">
        <f>(((F601)+(G601)*(W601))*(W601))/MAX((F601)+2*(W601)*SQRT(1+(G601)^2),1E-6)</f>
        <v/>
      </c>
      <c r="Z601">
        <f>ABS(K601)/MAX(((F601)+(G601)*(W601))*(W601),1E-6)</f>
        <v/>
      </c>
      <c r="AA601">
        <f>E601+W601</f>
        <v/>
      </c>
      <c r="AB601">
        <f>AA601+((ABS(K601)/MAX(((F601)+(G601)*(W601))*(W601),1E-6))^2)/(2*$I$5)</f>
        <v/>
      </c>
      <c r="AC601">
        <f>((ABS(K601)*$D$6)/(MAX(((F601)+(G601)*(W601))*(W601),1E-6)*MAX(((((F601)+(G601)*(W601))*(W601))/MAX((F601)+2*(W601)*SQRT(1+(G601)^2),1E-6))^(2/3),1E-6)))^2</f>
        <v/>
      </c>
      <c r="AD601">
        <f>ABS(ABS(K601)/MAX(((F601)+(G601)*(W601))*(W601),1E-6))/SQRT($I$5*MAX((((F601)+(G601)*(W601))*(W601))/MAX((F601)+2*(G601)*(W601),1E-6),1E-6))</f>
        <v/>
      </c>
      <c r="AE601">
        <f>((F601)*(W601)^2)/2+(G601)*(W601)^3/3+(ABS(K601)^2)/($I$5*MAX(((F601)+(G601)*(W601))*(W601),1E-6))</f>
        <v/>
      </c>
      <c r="AF601">
        <f>IF($D$20=0,0,IFERROR(AB602+(((AC601+AC602)/2)*J602)+(IF(Z601&gt;Z602,$D$8*((Z601^2-Z602^2)/(2*$I$5)),$D$9*((Z602^2-Z601^2)/(2*$I$5)))+($D$10*(ABS(I602)/90)*(MAX(Z601^2,Z602^2)/(2*$I$5))))-AB601,0))</f>
        <v/>
      </c>
      <c r="AG601">
        <f>IF($D$20=0,1,IFERROR(IF(ROUND(AD601,3)=1,1,IF(AND(ABS(AF601)&lt;$D$19,AD601&lt;1),1,0)),0))</f>
        <v/>
      </c>
      <c r="AH601">
        <f>IFERROR(IF(V32="Supercritical",MAX($D$16,IFERROR(L601,MAX($D$16,POWER((ABS(K601)^2)/($I$5*MAX(F601,0.1)^2),1/3)))),IF(V32="Subcritical",MAX($D$16,IFERROR(W601,MAX($D$16,POWER((ABS(K601)^2)/($I$5*MAX(F601,0.1)^2),1/3)))),IF(AND(IFERROR(V601,0)=1,IFERROR(AG601,0)=1),IF(IFERROR(T601,-1E99)&gt;=IFERROR(AE601,-1E99),MAX($D$16,IFERROR(L601,MAX($D$16,POWER((ABS(K601)^2)/($I$5*MAX(F601,0.1)^2),1/3)))),MAX($D$16,IFERROR(W601,MAX($D$16,POWER((ABS(K601)^2)/($I$5*MAX(F601,0.1)^2),1/3))))),IF(IFERROR(V601,0)=1,MAX($D$16,IFERROR(L601,MAX($D$16,POWER((ABS(K601)^2)/($I$5*MAX(F601,0.1)^2),1/3)))),IF(IFERROR(AG601,0)=1,MAX($D$16,IFERROR(W601,MAX($D$16,POWER((ABS(K601)^2)/($I$5*MAX(F601,0.1)^2),1/3)))),MAX($D$16,POWER((ABS(K601)^2)/($I$5*MAX(F601,0.1)^2),1/3))))))),MAX($D$16,POWER((ABS(K601)^2)/($I$5*MAX(F601,0.1)^2),1/3)))</f>
        <v/>
      </c>
      <c r="AI601">
        <f>E601+AH601</f>
        <v/>
      </c>
      <c r="AJ601">
        <f>AI601+((ABS(K601)/MAX(((F601)+(G601)*(AH601))*(AH601),1E-6))^2)/(2*$I$5)</f>
        <v/>
      </c>
      <c r="AM601" t="n">
        <v>0</v>
      </c>
      <c r="AN601" t="n">
        <v>0</v>
      </c>
      <c r="AO601">
        <f>AM601+AN601</f>
        <v/>
      </c>
      <c r="AP601">
        <f>AP600+AO601</f>
        <v/>
      </c>
      <c r="AQ601">
        <f>ABS(ABS(K601)/MAX(((F601)+(G601)*(AH601))*(AH601),1E-6))/SQRT($I$5*MAX((((F601)+(G601)*(AH601))*(AH601))/MAX((F601)+2*(G601)*(AH601),1E-6),1E-6))</f>
        <v/>
      </c>
      <c r="AR601">
        <f>IF(AQ601&lt;1,"Subcritical","Supercritical")</f>
        <v/>
      </c>
      <c r="AS601">
        <f>((ABS(K601)*$D$6)/(MAX(((F601)+(G601)*(AH601))*(AH601),1E-6)*MAX(((((F601)+(G601)*(AH601))*(AH601))/MAX((F601)+2*(AH601)*SQRT(1+(G601)^2),1E-6))^(2/3),1E-6)))^2</f>
        <v/>
      </c>
    </row>
    <row r="602">
      <c r="A602" t="n">
        <v>453</v>
      </c>
      <c r="B602" t="n">
        <v>451.896</v>
      </c>
      <c r="C602" t="n">
        <v>616227.134</v>
      </c>
      <c r="D602" t="n">
        <v>3097518.993</v>
      </c>
      <c r="E602" t="n">
        <v>632.336</v>
      </c>
      <c r="F602" t="n">
        <v>5.2</v>
      </c>
      <c r="G602" t="n">
        <v>0</v>
      </c>
      <c r="H602" t="inlineStr">
        <is>
          <t>Normal</t>
        </is>
      </c>
      <c r="I602" t="n">
        <v>0.027</v>
      </c>
      <c r="J602">
        <f>B602-B601</f>
        <v/>
      </c>
      <c r="K602">
        <f>MAX(0,K601-AO601)</f>
        <v/>
      </c>
      <c r="L602">
        <f>IF($D$20=0,IFERROR(L601,MAX($D$16,POWER((ABS(K602)^2)/($I$5*MAX(F602,0.1)^2),1/3))),IF(IFERROR(V601,0)=0,IFERROR(L601,MAX($D$16,POWER((ABS(K602)^2)/($I$5*MAX(F602,0.1)^2),1/3))),IF(OR(IFERROR(L602,0)=0,IFERROR(S601,0)&lt;1,IFERROR(S602,0)&lt;1),MAX($D$16,POWER((ABS(K602)^2)/($I$5*MAX(F602,0.1)^2),1/3)),IF(IFERROR(U602,0)&gt;0,MAX($D$16,IFERROR(L602,0)+((IFERROR(U602,0))*$D$18*IF((IFERROR(S602,0))&lt;1,1,-1))),IF(IFERROR(U602,0)&lt;0,IF(ABS((MAX($D$16,POWER((ABS(K602)^2)/($I$5*MAX(F602,0.1)^2),1/3)))-IFERROR(L602,0))&gt;$D$19,MAX($D$16,IF((MAX($D$16,POWER((ABS(K602)^2)/($I$5*MAX(F602,0.1)^2),1/3)))&gt;IFERROR(L602,0),MIN((MAX($D$16,POWER((ABS(K602)^2)/($I$5*MAX(F602,0.1)^2),1/3))),IFERROR(L602,0)+(MIN(ABS(IFERROR(U602,0))*$D$18,ABS((MAX($D$16,POWER((ABS(K602)^2)/($I$5*MAX(F602,0.1)^2),1/3)))-IFERROR(L602,0))))),MAX((MAX($D$16,POWER((ABS(K602)^2)/($I$5*MAX(F602,0.1)^2),1/3))),IFERROR(L602,0)-(MIN(ABS(IFERROR(U602,0))*$D$18,ABS((MAX($D$16,POWER((ABS(K602)^2)/($I$5*MAX(F602,0.1)^2),1/3)))-IFERROR(L602,0))))))),MAX($D$16,POWER((ABS(K602)^2)/($I$5*MAX(F602,0.1)^2),1/3))),MAX($D$16,IFERROR(L602,0)))))))</f>
        <v/>
      </c>
      <c r="M602">
        <f>((F602)+(G602)*(L602))*(L602)</f>
        <v/>
      </c>
      <c r="N602">
        <f>(((F602)+(G602)*(L602))*(L602))/MAX((F602)+2*(L602)*SQRT(1+(G602)^2),1E-6)</f>
        <v/>
      </c>
      <c r="O602">
        <f>ABS(K602)/MAX(((F602)+(G602)*(L602))*(L602),1E-6)</f>
        <v/>
      </c>
      <c r="P602">
        <f>E602+L602</f>
        <v/>
      </c>
      <c r="Q602">
        <f>P602+((ABS(K602)/MAX(((F602)+(G602)*(L602))*(L602),1E-6))^2)/(2*$I$5)</f>
        <v/>
      </c>
      <c r="R602">
        <f>((ABS(K602)*$D$6)/(MAX(((F602)+(G602)*(L602))*(L602),1E-6)*MAX(((((F602)+(G602)*(L602))*(L602))/MAX((F602)+2*(L602)*SQRT(1+(G602)^2),1E-6))^(2/3),1E-6)))^2</f>
        <v/>
      </c>
      <c r="S602">
        <f>ABS(ABS(K602)/MAX(((F602)+(G602)*(L602))*(L602),1E-6))/SQRT($I$5*MAX((((F602)+(G602)*(L602))*(L602))/MAX((F602)+2*(G602)*(L602),1E-6),1E-6))</f>
        <v/>
      </c>
      <c r="T602">
        <f>((F602)*(L602)^2)/2+(G602)*(L602)^3/3+(ABS(K602)^2)/($I$5*MAX(((F602)+(G602)*(L602))*(L602),1E-6))</f>
        <v/>
      </c>
      <c r="U602">
        <f>IF($D$20=0,0,IFERROR(Q601-(((R601+R602)/2)*J602)-(IF(O601&gt;O602,$D$8*((O601^2-O602^2)/(2*$I$5)),$D$9*((O602^2-O601^2)/(2*$I$5)))+($D$10*(ABS(I602)/90)*(MAX(O601^2,O602^2)/(2*$I$5))))-Q602,0))</f>
        <v/>
      </c>
      <c r="V602">
        <f>IF($D$20=0,1,IFERROR(IF(ROUND(S602,3)=1,1,IF(AND(ABS(U602)&lt;$D$19,S602&gt;1),1,0)),0))</f>
        <v/>
      </c>
      <c r="W602">
        <f>IF($D$20=0,IFERROR(W603,MAX($D$16,POWER((ABS(K602)^2)/($I$5*MAX(F602,0.1)^2),1/3))),IF(IFERROR(AG603,0)=0,IFERROR(W603,MAX($D$16,POWER((ABS(K602)^2)/($I$5*MAX(F602,0.1)^2),1/3))),IF(OR(IFERROR(W602,0)=0,IFERROR(AD603,0)&gt;1),MAX($D$16,POWER((ABS(K602)^2)/($I$5*MAX(F602,0.1)^2),1/3)),IF(IFERROR(AF602,0)&gt;0,MAX($D$16,IFERROR(W602,0)+((IFERROR(AF602,0))*$D$18*IF((IFERROR(AD602,0))&lt;1,1,-1))),IF(IFERROR(AF602,0)&lt;0,IF(ABS((MAX($D$16,POWER((ABS(K602)^2)/($I$5*MAX(F602,0.1)^2),1/3)))-IFERROR(W602,0))&gt;$D$19,MAX($D$16,IF((MAX($D$16,POWER((ABS(K602)^2)/($I$5*MAX(F602,0.1)^2),1/3)))&gt;IFERROR(W602,0),MIN((MAX($D$16,POWER((ABS(K602)^2)/($I$5*MAX(F602,0.1)^2),1/3))),IFERROR(W602,0)+(MIN(ABS(IFERROR(AF602,0))*$D$18,ABS((MAX($D$16,POWER((ABS(K602)^2)/($I$5*MAX(F602,0.1)^2),1/3)))-IFERROR(W602,0))))),MAX((MAX($D$16,POWER((ABS(K602)^2)/($I$5*MAX(F602,0.1)^2),1/3))),IFERROR(W602,0)-(MIN(ABS(IFERROR(AF602,0))*$D$18,ABS((MAX($D$16,POWER((ABS(K602)^2)/($I$5*MAX(F602,0.1)^2),1/3)))-IFERROR(W602,0))))))),MAX($D$16,POWER((ABS(K602)^2)/($I$5*MAX(F602,0.1)^2),1/3))),MAX($D$16,IFERROR(W602,0)))))))</f>
        <v/>
      </c>
      <c r="X602">
        <f>((F602)+(G602)*(W602))*(W602)</f>
        <v/>
      </c>
      <c r="Y602">
        <f>(((F602)+(G602)*(W602))*(W602))/MAX((F602)+2*(W602)*SQRT(1+(G602)^2),1E-6)</f>
        <v/>
      </c>
      <c r="Z602">
        <f>ABS(K602)/MAX(((F602)+(G602)*(W602))*(W602),1E-6)</f>
        <v/>
      </c>
      <c r="AA602">
        <f>E602+W602</f>
        <v/>
      </c>
      <c r="AB602">
        <f>AA602+((ABS(K602)/MAX(((F602)+(G602)*(W602))*(W602),1E-6))^2)/(2*$I$5)</f>
        <v/>
      </c>
      <c r="AC602">
        <f>((ABS(K602)*$D$6)/(MAX(((F602)+(G602)*(W602))*(W602),1E-6)*MAX(((((F602)+(G602)*(W602))*(W602))/MAX((F602)+2*(W602)*SQRT(1+(G602)^2),1E-6))^(2/3),1E-6)))^2</f>
        <v/>
      </c>
      <c r="AD602">
        <f>ABS(ABS(K602)/MAX(((F602)+(G602)*(W602))*(W602),1E-6))/SQRT($I$5*MAX((((F602)+(G602)*(W602))*(W602))/MAX((F602)+2*(G602)*(W602),1E-6),1E-6))</f>
        <v/>
      </c>
      <c r="AE602">
        <f>((F602)*(W602)^2)/2+(G602)*(W602)^3/3+(ABS(K602)^2)/($I$5*MAX(((F602)+(G602)*(W602))*(W602),1E-6))</f>
        <v/>
      </c>
      <c r="AF602">
        <f>IF($D$20=0,0,IFERROR(AB603+(((AC602+AC603)/2)*J603)+(IF(Z602&gt;Z603,$D$8*((Z602^2-Z603^2)/(2*$I$5)),$D$9*((Z603^2-Z602^2)/(2*$I$5)))+($D$10*(ABS(I603)/90)*(MAX(Z602^2,Z603^2)/(2*$I$5))))-AB602,0))</f>
        <v/>
      </c>
      <c r="AG602">
        <f>IF($D$20=0,1,IFERROR(IF(ROUND(AD602,3)=1,1,IF(AND(ABS(AF602)&lt;$D$19,AD602&lt;1),1,0)),0))</f>
        <v/>
      </c>
      <c r="AH602">
        <f>IFERROR(IF(V32="Supercritical",MAX($D$16,IFERROR(L602,MAX($D$16,POWER((ABS(K602)^2)/($I$5*MAX(F602,0.1)^2),1/3)))),IF(V32="Subcritical",MAX($D$16,IFERROR(W602,MAX($D$16,POWER((ABS(K602)^2)/($I$5*MAX(F602,0.1)^2),1/3)))),IF(AND(IFERROR(V602,0)=1,IFERROR(AG602,0)=1),IF(IFERROR(T602,-1E99)&gt;=IFERROR(AE602,-1E99),MAX($D$16,IFERROR(L602,MAX($D$16,POWER((ABS(K602)^2)/($I$5*MAX(F602,0.1)^2),1/3)))),MAX($D$16,IFERROR(W602,MAX($D$16,POWER((ABS(K602)^2)/($I$5*MAX(F602,0.1)^2),1/3))))),IF(IFERROR(V602,0)=1,MAX($D$16,IFERROR(L602,MAX($D$16,POWER((ABS(K602)^2)/($I$5*MAX(F602,0.1)^2),1/3)))),IF(IFERROR(AG602,0)=1,MAX($D$16,IFERROR(W602,MAX($D$16,POWER((ABS(K602)^2)/($I$5*MAX(F602,0.1)^2),1/3)))),MAX($D$16,POWER((ABS(K602)^2)/($I$5*MAX(F602,0.1)^2),1/3))))))),MAX($D$16,POWER((ABS(K602)^2)/($I$5*MAX(F602,0.1)^2),1/3)))</f>
        <v/>
      </c>
      <c r="AI602">
        <f>E602+AH602</f>
        <v/>
      </c>
      <c r="AJ602">
        <f>AI602+((ABS(K602)/MAX(((F602)+(G602)*(AH602))*(AH602),1E-6))^2)/(2*$I$5)</f>
        <v/>
      </c>
      <c r="AM602" t="n">
        <v>0</v>
      </c>
      <c r="AN602" t="n">
        <v>0</v>
      </c>
      <c r="AO602">
        <f>AM602+AN602</f>
        <v/>
      </c>
      <c r="AP602">
        <f>AP601+AO602</f>
        <v/>
      </c>
      <c r="AQ602">
        <f>ABS(ABS(K602)/MAX(((F602)+(G602)*(AH602))*(AH602),1E-6))/SQRT($I$5*MAX((((F602)+(G602)*(AH602))*(AH602))/MAX((F602)+2*(G602)*(AH602),1E-6),1E-6))</f>
        <v/>
      </c>
      <c r="AR602">
        <f>IF(AQ602&lt;1,"Subcritical","Supercritical")</f>
        <v/>
      </c>
      <c r="AS602">
        <f>((ABS(K602)*$D$6)/(MAX(((F602)+(G602)*(AH602))*(AH602),1E-6)*MAX(((((F602)+(G602)*(AH602))*(AH602))/MAX((F602)+2*(AH602)*SQRT(1+(G602)^2),1E-6))^(2/3),1E-6)))^2</f>
        <v/>
      </c>
    </row>
    <row r="603">
      <c r="A603" t="n">
        <v>454</v>
      </c>
      <c r="B603" t="n">
        <v>452.895</v>
      </c>
      <c r="C603" t="n">
        <v>616226.66</v>
      </c>
      <c r="D603" t="n">
        <v>3097518.113</v>
      </c>
      <c r="E603" t="n">
        <v>632.3355</v>
      </c>
      <c r="F603" t="n">
        <v>5.2</v>
      </c>
      <c r="G603" t="n">
        <v>0</v>
      </c>
      <c r="H603" t="inlineStr">
        <is>
          <t>Normal</t>
        </is>
      </c>
      <c r="I603" t="n">
        <v>0</v>
      </c>
      <c r="J603">
        <f>B603-B602</f>
        <v/>
      </c>
      <c r="K603">
        <f>MAX(0,K602-AO602)</f>
        <v/>
      </c>
      <c r="L603">
        <f>IF($D$20=0,IFERROR(L602,MAX($D$16,POWER((ABS(K603)^2)/($I$5*MAX(F603,0.1)^2),1/3))),IF(IFERROR(V602,0)=0,IFERROR(L602,MAX($D$16,POWER((ABS(K603)^2)/($I$5*MAX(F603,0.1)^2),1/3))),IF(OR(IFERROR(L603,0)=0,IFERROR(S602,0)&lt;1,IFERROR(S603,0)&lt;1),MAX($D$16,POWER((ABS(K603)^2)/($I$5*MAX(F603,0.1)^2),1/3)),IF(IFERROR(U603,0)&gt;0,MAX($D$16,IFERROR(L603,0)+((IFERROR(U603,0))*$D$18*IF((IFERROR(S603,0))&lt;1,1,-1))),IF(IFERROR(U603,0)&lt;0,IF(ABS((MAX($D$16,POWER((ABS(K603)^2)/($I$5*MAX(F603,0.1)^2),1/3)))-IFERROR(L603,0))&gt;$D$19,MAX($D$16,IF((MAX($D$16,POWER((ABS(K603)^2)/($I$5*MAX(F603,0.1)^2),1/3)))&gt;IFERROR(L603,0),MIN((MAX($D$16,POWER((ABS(K603)^2)/($I$5*MAX(F603,0.1)^2),1/3))),IFERROR(L603,0)+(MIN(ABS(IFERROR(U603,0))*$D$18,ABS((MAX($D$16,POWER((ABS(K603)^2)/($I$5*MAX(F603,0.1)^2),1/3)))-IFERROR(L603,0))))),MAX((MAX($D$16,POWER((ABS(K603)^2)/($I$5*MAX(F603,0.1)^2),1/3))),IFERROR(L603,0)-(MIN(ABS(IFERROR(U603,0))*$D$18,ABS((MAX($D$16,POWER((ABS(K603)^2)/($I$5*MAX(F603,0.1)^2),1/3)))-IFERROR(L603,0))))))),MAX($D$16,POWER((ABS(K603)^2)/($I$5*MAX(F603,0.1)^2),1/3))),MAX($D$16,IFERROR(L603,0)))))))</f>
        <v/>
      </c>
      <c r="M603">
        <f>((F603)+(G603)*(L603))*(L603)</f>
        <v/>
      </c>
      <c r="N603">
        <f>(((F603)+(G603)*(L603))*(L603))/MAX((F603)+2*(L603)*SQRT(1+(G603)^2),1E-6)</f>
        <v/>
      </c>
      <c r="O603">
        <f>ABS(K603)/MAX(((F603)+(G603)*(L603))*(L603),1E-6)</f>
        <v/>
      </c>
      <c r="P603">
        <f>E603+L603</f>
        <v/>
      </c>
      <c r="Q603">
        <f>P603+((ABS(K603)/MAX(((F603)+(G603)*(L603))*(L603),1E-6))^2)/(2*$I$5)</f>
        <v/>
      </c>
      <c r="R603">
        <f>((ABS(K603)*$D$6)/(MAX(((F603)+(G603)*(L603))*(L603),1E-6)*MAX(((((F603)+(G603)*(L603))*(L603))/MAX((F603)+2*(L603)*SQRT(1+(G603)^2),1E-6))^(2/3),1E-6)))^2</f>
        <v/>
      </c>
      <c r="S603">
        <f>ABS(ABS(K603)/MAX(((F603)+(G603)*(L603))*(L603),1E-6))/SQRT($I$5*MAX((((F603)+(G603)*(L603))*(L603))/MAX((F603)+2*(G603)*(L603),1E-6),1E-6))</f>
        <v/>
      </c>
      <c r="T603">
        <f>((F603)*(L603)^2)/2+(G603)*(L603)^3/3+(ABS(K603)^2)/($I$5*MAX(((F603)+(G603)*(L603))*(L603),1E-6))</f>
        <v/>
      </c>
      <c r="U603">
        <f>IF($D$20=0,0,IFERROR(Q602-(((R602+R603)/2)*J603)-(IF(O602&gt;O603,$D$8*((O602^2-O603^2)/(2*$I$5)),$D$9*((O603^2-O602^2)/(2*$I$5)))+($D$10*(ABS(I603)/90)*(MAX(O602^2,O603^2)/(2*$I$5))))-Q603,0))</f>
        <v/>
      </c>
      <c r="V603">
        <f>IF($D$20=0,1,IFERROR(IF(ROUND(S603,3)=1,1,IF(AND(ABS(U603)&lt;$D$19,S603&gt;1),1,0)),0))</f>
        <v/>
      </c>
      <c r="W603">
        <f>IF($D$20=0,IFERROR(W604,MAX($D$16,POWER((ABS(K603)^2)/($I$5*MAX(F603,0.1)^2),1/3))),IF(IFERROR(AG604,0)=0,IFERROR(W604,MAX($D$16,POWER((ABS(K603)^2)/($I$5*MAX(F603,0.1)^2),1/3))),IF(OR(IFERROR(W603,0)=0,IFERROR(AD604,0)&gt;1),MAX($D$16,POWER((ABS(K603)^2)/($I$5*MAX(F603,0.1)^2),1/3)),IF(IFERROR(AF603,0)&gt;0,MAX($D$16,IFERROR(W603,0)+((IFERROR(AF603,0))*$D$18*IF((IFERROR(AD603,0))&lt;1,1,-1))),IF(IFERROR(AF603,0)&lt;0,IF(ABS((MAX($D$16,POWER((ABS(K603)^2)/($I$5*MAX(F603,0.1)^2),1/3)))-IFERROR(W603,0))&gt;$D$19,MAX($D$16,IF((MAX($D$16,POWER((ABS(K603)^2)/($I$5*MAX(F603,0.1)^2),1/3)))&gt;IFERROR(W603,0),MIN((MAX($D$16,POWER((ABS(K603)^2)/($I$5*MAX(F603,0.1)^2),1/3))),IFERROR(W603,0)+(MIN(ABS(IFERROR(AF603,0))*$D$18,ABS((MAX($D$16,POWER((ABS(K603)^2)/($I$5*MAX(F603,0.1)^2),1/3)))-IFERROR(W603,0))))),MAX((MAX($D$16,POWER((ABS(K603)^2)/($I$5*MAX(F603,0.1)^2),1/3))),IFERROR(W603,0)-(MIN(ABS(IFERROR(AF603,0))*$D$18,ABS((MAX($D$16,POWER((ABS(K603)^2)/($I$5*MAX(F603,0.1)^2),1/3)))-IFERROR(W603,0))))))),MAX($D$16,POWER((ABS(K603)^2)/($I$5*MAX(F603,0.1)^2),1/3))),MAX($D$16,IFERROR(W603,0)))))))</f>
        <v/>
      </c>
      <c r="X603">
        <f>((F603)+(G603)*(W603))*(W603)</f>
        <v/>
      </c>
      <c r="Y603">
        <f>(((F603)+(G603)*(W603))*(W603))/MAX((F603)+2*(W603)*SQRT(1+(G603)^2),1E-6)</f>
        <v/>
      </c>
      <c r="Z603">
        <f>ABS(K603)/MAX(((F603)+(G603)*(W603))*(W603),1E-6)</f>
        <v/>
      </c>
      <c r="AA603">
        <f>E603+W603</f>
        <v/>
      </c>
      <c r="AB603">
        <f>AA603+((ABS(K603)/MAX(((F603)+(G603)*(W603))*(W603),1E-6))^2)/(2*$I$5)</f>
        <v/>
      </c>
      <c r="AC603">
        <f>((ABS(K603)*$D$6)/(MAX(((F603)+(G603)*(W603))*(W603),1E-6)*MAX(((((F603)+(G603)*(W603))*(W603))/MAX((F603)+2*(W603)*SQRT(1+(G603)^2),1E-6))^(2/3),1E-6)))^2</f>
        <v/>
      </c>
      <c r="AD603">
        <f>ABS(ABS(K603)/MAX(((F603)+(G603)*(W603))*(W603),1E-6))/SQRT($I$5*MAX((((F603)+(G603)*(W603))*(W603))/MAX((F603)+2*(G603)*(W603),1E-6),1E-6))</f>
        <v/>
      </c>
      <c r="AE603">
        <f>((F603)*(W603)^2)/2+(G603)*(W603)^3/3+(ABS(K603)^2)/($I$5*MAX(((F603)+(G603)*(W603))*(W603),1E-6))</f>
        <v/>
      </c>
      <c r="AF603">
        <f>IF($D$20=0,0,IFERROR(AB604+(((AC603+AC604)/2)*J604)+(IF(Z603&gt;Z604,$D$8*((Z603^2-Z604^2)/(2*$I$5)),$D$9*((Z604^2-Z603^2)/(2*$I$5)))+($D$10*(ABS(I604)/90)*(MAX(Z603^2,Z604^2)/(2*$I$5))))-AB603,0))</f>
        <v/>
      </c>
      <c r="AG603">
        <f>IF($D$20=0,1,IFERROR(IF(ROUND(AD603,3)=1,1,IF(AND(ABS(AF603)&lt;$D$19,AD603&lt;1),1,0)),0))</f>
        <v/>
      </c>
      <c r="AH603">
        <f>IFERROR(IF(V32="Supercritical",MAX($D$16,IFERROR(L603,MAX($D$16,POWER((ABS(K603)^2)/($I$5*MAX(F603,0.1)^2),1/3)))),IF(V32="Subcritical",MAX($D$16,IFERROR(W603,MAX($D$16,POWER((ABS(K603)^2)/($I$5*MAX(F603,0.1)^2),1/3)))),IF(AND(IFERROR(V603,0)=1,IFERROR(AG603,0)=1),IF(IFERROR(T603,-1E99)&gt;=IFERROR(AE603,-1E99),MAX($D$16,IFERROR(L603,MAX($D$16,POWER((ABS(K603)^2)/($I$5*MAX(F603,0.1)^2),1/3)))),MAX($D$16,IFERROR(W603,MAX($D$16,POWER((ABS(K603)^2)/($I$5*MAX(F603,0.1)^2),1/3))))),IF(IFERROR(V603,0)=1,MAX($D$16,IFERROR(L603,MAX($D$16,POWER((ABS(K603)^2)/($I$5*MAX(F603,0.1)^2),1/3)))),IF(IFERROR(AG603,0)=1,MAX($D$16,IFERROR(W603,MAX($D$16,POWER((ABS(K603)^2)/($I$5*MAX(F603,0.1)^2),1/3)))),MAX($D$16,POWER((ABS(K603)^2)/($I$5*MAX(F603,0.1)^2),1/3))))))),MAX($D$16,POWER((ABS(K603)^2)/($I$5*MAX(F603,0.1)^2),1/3)))</f>
        <v/>
      </c>
      <c r="AI603">
        <f>E603+AH603</f>
        <v/>
      </c>
      <c r="AJ603">
        <f>AI603+((ABS(K603)/MAX(((F603)+(G603)*(AH603))*(AH603),1E-6))^2)/(2*$I$5)</f>
        <v/>
      </c>
      <c r="AM603" t="n">
        <v>0</v>
      </c>
      <c r="AN603" t="n">
        <v>0</v>
      </c>
      <c r="AO603">
        <f>AM603+AN603</f>
        <v/>
      </c>
      <c r="AP603">
        <f>AP602+AO603</f>
        <v/>
      </c>
      <c r="AQ603">
        <f>ABS(ABS(K603)/MAX(((F603)+(G603)*(AH603))*(AH603),1E-6))/SQRT($I$5*MAX((((F603)+(G603)*(AH603))*(AH603))/MAX((F603)+2*(G603)*(AH603),1E-6),1E-6))</f>
        <v/>
      </c>
      <c r="AR603">
        <f>IF(AQ603&lt;1,"Subcritical","Supercritical")</f>
        <v/>
      </c>
      <c r="AS603">
        <f>((ABS(K603)*$D$6)/(MAX(((F603)+(G603)*(AH603))*(AH603),1E-6)*MAX(((((F603)+(G603)*(AH603))*(AH603))/MAX((F603)+2*(AH603)*SQRT(1+(G603)^2),1E-6))^(2/3),1E-6)))^2</f>
        <v/>
      </c>
    </row>
    <row r="604">
      <c r="A604" t="n">
        <v>455</v>
      </c>
      <c r="B604" t="n">
        <v>453.895</v>
      </c>
      <c r="C604" t="n">
        <v>616226.186</v>
      </c>
      <c r="D604" t="n">
        <v>3097517.233</v>
      </c>
      <c r="E604" t="n">
        <v>632.335</v>
      </c>
      <c r="F604" t="n">
        <v>5.2</v>
      </c>
      <c r="G604" t="n">
        <v>0</v>
      </c>
      <c r="H604" t="inlineStr">
        <is>
          <t>Normal</t>
        </is>
      </c>
      <c r="I604" t="n">
        <v>0.027</v>
      </c>
      <c r="J604">
        <f>B604-B603</f>
        <v/>
      </c>
      <c r="K604">
        <f>MAX(0,K603-AO603)</f>
        <v/>
      </c>
      <c r="L604">
        <f>IF($D$20=0,IFERROR(L603,MAX($D$16,POWER((ABS(K604)^2)/($I$5*MAX(F604,0.1)^2),1/3))),IF(IFERROR(V603,0)=0,IFERROR(L603,MAX($D$16,POWER((ABS(K604)^2)/($I$5*MAX(F604,0.1)^2),1/3))),IF(OR(IFERROR(L604,0)=0,IFERROR(S603,0)&lt;1,IFERROR(S604,0)&lt;1),MAX($D$16,POWER((ABS(K604)^2)/($I$5*MAX(F604,0.1)^2),1/3)),IF(IFERROR(U604,0)&gt;0,MAX($D$16,IFERROR(L604,0)+((IFERROR(U604,0))*$D$18*IF((IFERROR(S604,0))&lt;1,1,-1))),IF(IFERROR(U604,0)&lt;0,IF(ABS((MAX($D$16,POWER((ABS(K604)^2)/($I$5*MAX(F604,0.1)^2),1/3)))-IFERROR(L604,0))&gt;$D$19,MAX($D$16,IF((MAX($D$16,POWER((ABS(K604)^2)/($I$5*MAX(F604,0.1)^2),1/3)))&gt;IFERROR(L604,0),MIN((MAX($D$16,POWER((ABS(K604)^2)/($I$5*MAX(F604,0.1)^2),1/3))),IFERROR(L604,0)+(MIN(ABS(IFERROR(U604,0))*$D$18,ABS((MAX($D$16,POWER((ABS(K604)^2)/($I$5*MAX(F604,0.1)^2),1/3)))-IFERROR(L604,0))))),MAX((MAX($D$16,POWER((ABS(K604)^2)/($I$5*MAX(F604,0.1)^2),1/3))),IFERROR(L604,0)-(MIN(ABS(IFERROR(U604,0))*$D$18,ABS((MAX($D$16,POWER((ABS(K604)^2)/($I$5*MAX(F604,0.1)^2),1/3)))-IFERROR(L604,0))))))),MAX($D$16,POWER((ABS(K604)^2)/($I$5*MAX(F604,0.1)^2),1/3))),MAX($D$16,IFERROR(L604,0)))))))</f>
        <v/>
      </c>
      <c r="M604">
        <f>((F604)+(G604)*(L604))*(L604)</f>
        <v/>
      </c>
      <c r="N604">
        <f>(((F604)+(G604)*(L604))*(L604))/MAX((F604)+2*(L604)*SQRT(1+(G604)^2),1E-6)</f>
        <v/>
      </c>
      <c r="O604">
        <f>ABS(K604)/MAX(((F604)+(G604)*(L604))*(L604),1E-6)</f>
        <v/>
      </c>
      <c r="P604">
        <f>E604+L604</f>
        <v/>
      </c>
      <c r="Q604">
        <f>P604+((ABS(K604)/MAX(((F604)+(G604)*(L604))*(L604),1E-6))^2)/(2*$I$5)</f>
        <v/>
      </c>
      <c r="R604">
        <f>((ABS(K604)*$D$6)/(MAX(((F604)+(G604)*(L604))*(L604),1E-6)*MAX(((((F604)+(G604)*(L604))*(L604))/MAX((F604)+2*(L604)*SQRT(1+(G604)^2),1E-6))^(2/3),1E-6)))^2</f>
        <v/>
      </c>
      <c r="S604">
        <f>ABS(ABS(K604)/MAX(((F604)+(G604)*(L604))*(L604),1E-6))/SQRT($I$5*MAX((((F604)+(G604)*(L604))*(L604))/MAX((F604)+2*(G604)*(L604),1E-6),1E-6))</f>
        <v/>
      </c>
      <c r="T604">
        <f>((F604)*(L604)^2)/2+(G604)*(L604)^3/3+(ABS(K604)^2)/($I$5*MAX(((F604)+(G604)*(L604))*(L604),1E-6))</f>
        <v/>
      </c>
      <c r="U604">
        <f>IF($D$20=0,0,IFERROR(Q603-(((R603+R604)/2)*J604)-(IF(O603&gt;O604,$D$8*((O603^2-O604^2)/(2*$I$5)),$D$9*((O604^2-O603^2)/(2*$I$5)))+($D$10*(ABS(I604)/90)*(MAX(O603^2,O604^2)/(2*$I$5))))-Q604,0))</f>
        <v/>
      </c>
      <c r="V604">
        <f>IF($D$20=0,1,IFERROR(IF(ROUND(S604,3)=1,1,IF(AND(ABS(U604)&lt;$D$19,S604&gt;1),1,0)),0))</f>
        <v/>
      </c>
      <c r="W604">
        <f>IF($D$20=0,IFERROR(W605,MAX($D$16,POWER((ABS(K604)^2)/($I$5*MAX(F604,0.1)^2),1/3))),IF(IFERROR(AG605,0)=0,IFERROR(W605,MAX($D$16,POWER((ABS(K604)^2)/($I$5*MAX(F604,0.1)^2),1/3))),IF(OR(IFERROR(W604,0)=0,IFERROR(AD605,0)&gt;1),MAX($D$16,POWER((ABS(K604)^2)/($I$5*MAX(F604,0.1)^2),1/3)),IF(IFERROR(AF604,0)&gt;0,MAX($D$16,IFERROR(W604,0)+((IFERROR(AF604,0))*$D$18*IF((IFERROR(AD604,0))&lt;1,1,-1))),IF(IFERROR(AF604,0)&lt;0,IF(ABS((MAX($D$16,POWER((ABS(K604)^2)/($I$5*MAX(F604,0.1)^2),1/3)))-IFERROR(W604,0))&gt;$D$19,MAX($D$16,IF((MAX($D$16,POWER((ABS(K604)^2)/($I$5*MAX(F604,0.1)^2),1/3)))&gt;IFERROR(W604,0),MIN((MAX($D$16,POWER((ABS(K604)^2)/($I$5*MAX(F604,0.1)^2),1/3))),IFERROR(W604,0)+(MIN(ABS(IFERROR(AF604,0))*$D$18,ABS((MAX($D$16,POWER((ABS(K604)^2)/($I$5*MAX(F604,0.1)^2),1/3)))-IFERROR(W604,0))))),MAX((MAX($D$16,POWER((ABS(K604)^2)/($I$5*MAX(F604,0.1)^2),1/3))),IFERROR(W604,0)-(MIN(ABS(IFERROR(AF604,0))*$D$18,ABS((MAX($D$16,POWER((ABS(K604)^2)/($I$5*MAX(F604,0.1)^2),1/3)))-IFERROR(W604,0))))))),MAX($D$16,POWER((ABS(K604)^2)/($I$5*MAX(F604,0.1)^2),1/3))),MAX($D$16,IFERROR(W604,0)))))))</f>
        <v/>
      </c>
      <c r="X604">
        <f>((F604)+(G604)*(W604))*(W604)</f>
        <v/>
      </c>
      <c r="Y604">
        <f>(((F604)+(G604)*(W604))*(W604))/MAX((F604)+2*(W604)*SQRT(1+(G604)^2),1E-6)</f>
        <v/>
      </c>
      <c r="Z604">
        <f>ABS(K604)/MAX(((F604)+(G604)*(W604))*(W604),1E-6)</f>
        <v/>
      </c>
      <c r="AA604">
        <f>E604+W604</f>
        <v/>
      </c>
      <c r="AB604">
        <f>AA604+((ABS(K604)/MAX(((F604)+(G604)*(W604))*(W604),1E-6))^2)/(2*$I$5)</f>
        <v/>
      </c>
      <c r="AC604">
        <f>((ABS(K604)*$D$6)/(MAX(((F604)+(G604)*(W604))*(W604),1E-6)*MAX(((((F604)+(G604)*(W604))*(W604))/MAX((F604)+2*(W604)*SQRT(1+(G604)^2),1E-6))^(2/3),1E-6)))^2</f>
        <v/>
      </c>
      <c r="AD604">
        <f>ABS(ABS(K604)/MAX(((F604)+(G604)*(W604))*(W604),1E-6))/SQRT($I$5*MAX((((F604)+(G604)*(W604))*(W604))/MAX((F604)+2*(G604)*(W604),1E-6),1E-6))</f>
        <v/>
      </c>
      <c r="AE604">
        <f>((F604)*(W604)^2)/2+(G604)*(W604)^3/3+(ABS(K604)^2)/($I$5*MAX(((F604)+(G604)*(W604))*(W604),1E-6))</f>
        <v/>
      </c>
      <c r="AF604">
        <f>IF($D$20=0,0,IFERROR(AB605+(((AC604+AC605)/2)*J605)+(IF(Z604&gt;Z605,$D$8*((Z604^2-Z605^2)/(2*$I$5)),$D$9*((Z605^2-Z604^2)/(2*$I$5)))+($D$10*(ABS(I605)/90)*(MAX(Z604^2,Z605^2)/(2*$I$5))))-AB604,0))</f>
        <v/>
      </c>
      <c r="AG604">
        <f>IF($D$20=0,1,IFERROR(IF(ROUND(AD604,3)=1,1,IF(AND(ABS(AF604)&lt;$D$19,AD604&lt;1),1,0)),0))</f>
        <v/>
      </c>
      <c r="AH604">
        <f>IFERROR(IF(V32="Supercritical",MAX($D$16,IFERROR(L604,MAX($D$16,POWER((ABS(K604)^2)/($I$5*MAX(F604,0.1)^2),1/3)))),IF(V32="Subcritical",MAX($D$16,IFERROR(W604,MAX($D$16,POWER((ABS(K604)^2)/($I$5*MAX(F604,0.1)^2),1/3)))),IF(AND(IFERROR(V604,0)=1,IFERROR(AG604,0)=1),IF(IFERROR(T604,-1E99)&gt;=IFERROR(AE604,-1E99),MAX($D$16,IFERROR(L604,MAX($D$16,POWER((ABS(K604)^2)/($I$5*MAX(F604,0.1)^2),1/3)))),MAX($D$16,IFERROR(W604,MAX($D$16,POWER((ABS(K604)^2)/($I$5*MAX(F604,0.1)^2),1/3))))),IF(IFERROR(V604,0)=1,MAX($D$16,IFERROR(L604,MAX($D$16,POWER((ABS(K604)^2)/($I$5*MAX(F604,0.1)^2),1/3)))),IF(IFERROR(AG604,0)=1,MAX($D$16,IFERROR(W604,MAX($D$16,POWER((ABS(K604)^2)/($I$5*MAX(F604,0.1)^2),1/3)))),MAX($D$16,POWER((ABS(K604)^2)/($I$5*MAX(F604,0.1)^2),1/3))))))),MAX($D$16,POWER((ABS(K604)^2)/($I$5*MAX(F604,0.1)^2),1/3)))</f>
        <v/>
      </c>
      <c r="AI604">
        <f>E604+AH604</f>
        <v/>
      </c>
      <c r="AJ604">
        <f>AI604+((ABS(K604)/MAX(((F604)+(G604)*(AH604))*(AH604),1E-6))^2)/(2*$I$5)</f>
        <v/>
      </c>
      <c r="AM604" t="n">
        <v>0</v>
      </c>
      <c r="AN604" t="n">
        <v>0</v>
      </c>
      <c r="AO604">
        <f>AM604+AN604</f>
        <v/>
      </c>
      <c r="AP604">
        <f>AP603+AO604</f>
        <v/>
      </c>
      <c r="AQ604">
        <f>ABS(ABS(K604)/MAX(((F604)+(G604)*(AH604))*(AH604),1E-6))/SQRT($I$5*MAX((((F604)+(G604)*(AH604))*(AH604))/MAX((F604)+2*(G604)*(AH604),1E-6),1E-6))</f>
        <v/>
      </c>
      <c r="AR604">
        <f>IF(AQ604&lt;1,"Subcritical","Supercritical")</f>
        <v/>
      </c>
      <c r="AS604">
        <f>((ABS(K604)*$D$6)/(MAX(((F604)+(G604)*(AH604))*(AH604),1E-6)*MAX(((((F604)+(G604)*(AH604))*(AH604))/MAX((F604)+2*(AH604)*SQRT(1+(G604)^2),1E-6))^(2/3),1E-6)))^2</f>
        <v/>
      </c>
    </row>
    <row r="605">
      <c r="A605" t="n">
        <v>456</v>
      </c>
      <c r="B605" t="n">
        <v>454.895</v>
      </c>
      <c r="C605" t="n">
        <v>616225.7120000001</v>
      </c>
      <c r="D605" t="n">
        <v>3097516.352</v>
      </c>
      <c r="E605" t="n">
        <v>632.3345</v>
      </c>
      <c r="F605" t="n">
        <v>5.2</v>
      </c>
      <c r="G605" t="n">
        <v>0</v>
      </c>
      <c r="H605" t="inlineStr">
        <is>
          <t>Normal</t>
        </is>
      </c>
      <c r="I605" t="n">
        <v>0.078</v>
      </c>
      <c r="J605">
        <f>B605-B604</f>
        <v/>
      </c>
      <c r="K605">
        <f>MAX(0,K604-AO604)</f>
        <v/>
      </c>
      <c r="L605">
        <f>IF($D$20=0,IFERROR(L604,MAX($D$16,POWER((ABS(K605)^2)/($I$5*MAX(F605,0.1)^2),1/3))),IF(IFERROR(V604,0)=0,IFERROR(L604,MAX($D$16,POWER((ABS(K605)^2)/($I$5*MAX(F605,0.1)^2),1/3))),IF(OR(IFERROR(L605,0)=0,IFERROR(S604,0)&lt;1,IFERROR(S605,0)&lt;1),MAX($D$16,POWER((ABS(K605)^2)/($I$5*MAX(F605,0.1)^2),1/3)),IF(IFERROR(U605,0)&gt;0,MAX($D$16,IFERROR(L605,0)+((IFERROR(U605,0))*$D$18*IF((IFERROR(S605,0))&lt;1,1,-1))),IF(IFERROR(U605,0)&lt;0,IF(ABS((MAX($D$16,POWER((ABS(K605)^2)/($I$5*MAX(F605,0.1)^2),1/3)))-IFERROR(L605,0))&gt;$D$19,MAX($D$16,IF((MAX($D$16,POWER((ABS(K605)^2)/($I$5*MAX(F605,0.1)^2),1/3)))&gt;IFERROR(L605,0),MIN((MAX($D$16,POWER((ABS(K605)^2)/($I$5*MAX(F605,0.1)^2),1/3))),IFERROR(L605,0)+(MIN(ABS(IFERROR(U605,0))*$D$18,ABS((MAX($D$16,POWER((ABS(K605)^2)/($I$5*MAX(F605,0.1)^2),1/3)))-IFERROR(L605,0))))),MAX((MAX($D$16,POWER((ABS(K605)^2)/($I$5*MAX(F605,0.1)^2),1/3))),IFERROR(L605,0)-(MIN(ABS(IFERROR(U605,0))*$D$18,ABS((MAX($D$16,POWER((ABS(K605)^2)/($I$5*MAX(F605,0.1)^2),1/3)))-IFERROR(L605,0))))))),MAX($D$16,POWER((ABS(K605)^2)/($I$5*MAX(F605,0.1)^2),1/3))),MAX($D$16,IFERROR(L605,0)))))))</f>
        <v/>
      </c>
      <c r="M605">
        <f>((F605)+(G605)*(L605))*(L605)</f>
        <v/>
      </c>
      <c r="N605">
        <f>(((F605)+(G605)*(L605))*(L605))/MAX((F605)+2*(L605)*SQRT(1+(G605)^2),1E-6)</f>
        <v/>
      </c>
      <c r="O605">
        <f>ABS(K605)/MAX(((F605)+(G605)*(L605))*(L605),1E-6)</f>
        <v/>
      </c>
      <c r="P605">
        <f>E605+L605</f>
        <v/>
      </c>
      <c r="Q605">
        <f>P605+((ABS(K605)/MAX(((F605)+(G605)*(L605))*(L605),1E-6))^2)/(2*$I$5)</f>
        <v/>
      </c>
      <c r="R605">
        <f>((ABS(K605)*$D$6)/(MAX(((F605)+(G605)*(L605))*(L605),1E-6)*MAX(((((F605)+(G605)*(L605))*(L605))/MAX((F605)+2*(L605)*SQRT(1+(G605)^2),1E-6))^(2/3),1E-6)))^2</f>
        <v/>
      </c>
      <c r="S605">
        <f>ABS(ABS(K605)/MAX(((F605)+(G605)*(L605))*(L605),1E-6))/SQRT($I$5*MAX((((F605)+(G605)*(L605))*(L605))/MAX((F605)+2*(G605)*(L605),1E-6),1E-6))</f>
        <v/>
      </c>
      <c r="T605">
        <f>((F605)*(L605)^2)/2+(G605)*(L605)^3/3+(ABS(K605)^2)/($I$5*MAX(((F605)+(G605)*(L605))*(L605),1E-6))</f>
        <v/>
      </c>
      <c r="U605">
        <f>IF($D$20=0,0,IFERROR(Q604-(((R604+R605)/2)*J605)-(IF(O604&gt;O605,$D$8*((O604^2-O605^2)/(2*$I$5)),$D$9*((O605^2-O604^2)/(2*$I$5)))+($D$10*(ABS(I605)/90)*(MAX(O604^2,O605^2)/(2*$I$5))))-Q605,0))</f>
        <v/>
      </c>
      <c r="V605">
        <f>IF($D$20=0,1,IFERROR(IF(ROUND(S605,3)=1,1,IF(AND(ABS(U605)&lt;$D$19,S605&gt;1),1,0)),0))</f>
        <v/>
      </c>
      <c r="W605">
        <f>IF($D$20=0,IFERROR(W606,MAX($D$16,POWER((ABS(K605)^2)/($I$5*MAX(F605,0.1)^2),1/3))),IF(IFERROR(AG606,0)=0,IFERROR(W606,MAX($D$16,POWER((ABS(K605)^2)/($I$5*MAX(F605,0.1)^2),1/3))),IF(OR(IFERROR(W605,0)=0,IFERROR(AD606,0)&gt;1),MAX($D$16,POWER((ABS(K605)^2)/($I$5*MAX(F605,0.1)^2),1/3)),IF(IFERROR(AF605,0)&gt;0,MAX($D$16,IFERROR(W605,0)+((IFERROR(AF605,0))*$D$18*IF((IFERROR(AD605,0))&lt;1,1,-1))),IF(IFERROR(AF605,0)&lt;0,IF(ABS((MAX($D$16,POWER((ABS(K605)^2)/($I$5*MAX(F605,0.1)^2),1/3)))-IFERROR(W605,0))&gt;$D$19,MAX($D$16,IF((MAX($D$16,POWER((ABS(K605)^2)/($I$5*MAX(F605,0.1)^2),1/3)))&gt;IFERROR(W605,0),MIN((MAX($D$16,POWER((ABS(K605)^2)/($I$5*MAX(F605,0.1)^2),1/3))),IFERROR(W605,0)+(MIN(ABS(IFERROR(AF605,0))*$D$18,ABS((MAX($D$16,POWER((ABS(K605)^2)/($I$5*MAX(F605,0.1)^2),1/3)))-IFERROR(W605,0))))),MAX((MAX($D$16,POWER((ABS(K605)^2)/($I$5*MAX(F605,0.1)^2),1/3))),IFERROR(W605,0)-(MIN(ABS(IFERROR(AF605,0))*$D$18,ABS((MAX($D$16,POWER((ABS(K605)^2)/($I$5*MAX(F605,0.1)^2),1/3)))-IFERROR(W605,0))))))),MAX($D$16,POWER((ABS(K605)^2)/($I$5*MAX(F605,0.1)^2),1/3))),MAX($D$16,IFERROR(W605,0)))))))</f>
        <v/>
      </c>
      <c r="X605">
        <f>((F605)+(G605)*(W605))*(W605)</f>
        <v/>
      </c>
      <c r="Y605">
        <f>(((F605)+(G605)*(W605))*(W605))/MAX((F605)+2*(W605)*SQRT(1+(G605)^2),1E-6)</f>
        <v/>
      </c>
      <c r="Z605">
        <f>ABS(K605)/MAX(((F605)+(G605)*(W605))*(W605),1E-6)</f>
        <v/>
      </c>
      <c r="AA605">
        <f>E605+W605</f>
        <v/>
      </c>
      <c r="AB605">
        <f>AA605+((ABS(K605)/MAX(((F605)+(G605)*(W605))*(W605),1E-6))^2)/(2*$I$5)</f>
        <v/>
      </c>
      <c r="AC605">
        <f>((ABS(K605)*$D$6)/(MAX(((F605)+(G605)*(W605))*(W605),1E-6)*MAX(((((F605)+(G605)*(W605))*(W605))/MAX((F605)+2*(W605)*SQRT(1+(G605)^2),1E-6))^(2/3),1E-6)))^2</f>
        <v/>
      </c>
      <c r="AD605">
        <f>ABS(ABS(K605)/MAX(((F605)+(G605)*(W605))*(W605),1E-6))/SQRT($I$5*MAX((((F605)+(G605)*(W605))*(W605))/MAX((F605)+2*(G605)*(W605),1E-6),1E-6))</f>
        <v/>
      </c>
      <c r="AE605">
        <f>((F605)*(W605)^2)/2+(G605)*(W605)^3/3+(ABS(K605)^2)/($I$5*MAX(((F605)+(G605)*(W605))*(W605),1E-6))</f>
        <v/>
      </c>
      <c r="AF605">
        <f>IF($D$20=0,0,IFERROR(AB606+(((AC605+AC606)/2)*J606)+(IF(Z605&gt;Z606,$D$8*((Z605^2-Z606^2)/(2*$I$5)),$D$9*((Z606^2-Z605^2)/(2*$I$5)))+($D$10*(ABS(I606)/90)*(MAX(Z605^2,Z606^2)/(2*$I$5))))-AB605,0))</f>
        <v/>
      </c>
      <c r="AG605">
        <f>IF($D$20=0,1,IFERROR(IF(ROUND(AD605,3)=1,1,IF(AND(ABS(AF605)&lt;$D$19,AD605&lt;1),1,0)),0))</f>
        <v/>
      </c>
      <c r="AH605">
        <f>IFERROR(IF(V32="Supercritical",MAX($D$16,IFERROR(L605,MAX($D$16,POWER((ABS(K605)^2)/($I$5*MAX(F605,0.1)^2),1/3)))),IF(V32="Subcritical",MAX($D$16,IFERROR(W605,MAX($D$16,POWER((ABS(K605)^2)/($I$5*MAX(F605,0.1)^2),1/3)))),IF(AND(IFERROR(V605,0)=1,IFERROR(AG605,0)=1),IF(IFERROR(T605,-1E99)&gt;=IFERROR(AE605,-1E99),MAX($D$16,IFERROR(L605,MAX($D$16,POWER((ABS(K605)^2)/($I$5*MAX(F605,0.1)^2),1/3)))),MAX($D$16,IFERROR(W605,MAX($D$16,POWER((ABS(K605)^2)/($I$5*MAX(F605,0.1)^2),1/3))))),IF(IFERROR(V605,0)=1,MAX($D$16,IFERROR(L605,MAX($D$16,POWER((ABS(K605)^2)/($I$5*MAX(F605,0.1)^2),1/3)))),IF(IFERROR(AG605,0)=1,MAX($D$16,IFERROR(W605,MAX($D$16,POWER((ABS(K605)^2)/($I$5*MAX(F605,0.1)^2),1/3)))),MAX($D$16,POWER((ABS(K605)^2)/($I$5*MAX(F605,0.1)^2),1/3))))))),MAX($D$16,POWER((ABS(K605)^2)/($I$5*MAX(F605,0.1)^2),1/3)))</f>
        <v/>
      </c>
      <c r="AI605">
        <f>E605+AH605</f>
        <v/>
      </c>
      <c r="AJ605">
        <f>AI605+((ABS(K605)/MAX(((F605)+(G605)*(AH605))*(AH605),1E-6))^2)/(2*$I$5)</f>
        <v/>
      </c>
      <c r="AM605" t="n">
        <v>0</v>
      </c>
      <c r="AN605" t="n">
        <v>0</v>
      </c>
      <c r="AO605">
        <f>AM605+AN605</f>
        <v/>
      </c>
      <c r="AP605">
        <f>AP604+AO605</f>
        <v/>
      </c>
      <c r="AQ605">
        <f>ABS(ABS(K605)/MAX(((F605)+(G605)*(AH605))*(AH605),1E-6))/SQRT($I$5*MAX((((F605)+(G605)*(AH605))*(AH605))/MAX((F605)+2*(G605)*(AH605),1E-6),1E-6))</f>
        <v/>
      </c>
      <c r="AR605">
        <f>IF(AQ605&lt;1,"Subcritical","Supercritical")</f>
        <v/>
      </c>
      <c r="AS605">
        <f>((ABS(K605)*$D$6)/(MAX(((F605)+(G605)*(AH605))*(AH605),1E-6)*MAX(((((F605)+(G605)*(AH605))*(AH605))/MAX((F605)+2*(AH605)*SQRT(1+(G605)^2),1E-6))^(2/3),1E-6)))^2</f>
        <v/>
      </c>
    </row>
    <row r="606">
      <c r="A606" t="n">
        <v>457</v>
      </c>
      <c r="B606" t="n">
        <v>455.895</v>
      </c>
      <c r="C606" t="n">
        <v>616225.237</v>
      </c>
      <c r="D606" t="n">
        <v>3097515.472</v>
      </c>
      <c r="E606" t="n">
        <v>632.3339999999999</v>
      </c>
      <c r="F606" t="n">
        <v>5.2</v>
      </c>
      <c r="G606" t="n">
        <v>0</v>
      </c>
      <c r="H606" t="inlineStr">
        <is>
          <t>Normal</t>
        </is>
      </c>
      <c r="I606" t="n">
        <v>0.078</v>
      </c>
      <c r="J606">
        <f>B606-B605</f>
        <v/>
      </c>
      <c r="K606">
        <f>MAX(0,K605-AO605)</f>
        <v/>
      </c>
      <c r="L606">
        <f>IF($D$20=0,IFERROR(L605,MAX($D$16,POWER((ABS(K606)^2)/($I$5*MAX(F606,0.1)^2),1/3))),IF(IFERROR(V605,0)=0,IFERROR(L605,MAX($D$16,POWER((ABS(K606)^2)/($I$5*MAX(F606,0.1)^2),1/3))),IF(OR(IFERROR(L606,0)=0,IFERROR(S605,0)&lt;1,IFERROR(S606,0)&lt;1),MAX($D$16,POWER((ABS(K606)^2)/($I$5*MAX(F606,0.1)^2),1/3)),IF(IFERROR(U606,0)&gt;0,MAX($D$16,IFERROR(L606,0)+((IFERROR(U606,0))*$D$18*IF((IFERROR(S606,0))&lt;1,1,-1))),IF(IFERROR(U606,0)&lt;0,IF(ABS((MAX($D$16,POWER((ABS(K606)^2)/($I$5*MAX(F606,0.1)^2),1/3)))-IFERROR(L606,0))&gt;$D$19,MAX($D$16,IF((MAX($D$16,POWER((ABS(K606)^2)/($I$5*MAX(F606,0.1)^2),1/3)))&gt;IFERROR(L606,0),MIN((MAX($D$16,POWER((ABS(K606)^2)/($I$5*MAX(F606,0.1)^2),1/3))),IFERROR(L606,0)+(MIN(ABS(IFERROR(U606,0))*$D$18,ABS((MAX($D$16,POWER((ABS(K606)^2)/($I$5*MAX(F606,0.1)^2),1/3)))-IFERROR(L606,0))))),MAX((MAX($D$16,POWER((ABS(K606)^2)/($I$5*MAX(F606,0.1)^2),1/3))),IFERROR(L606,0)-(MIN(ABS(IFERROR(U606,0))*$D$18,ABS((MAX($D$16,POWER((ABS(K606)^2)/($I$5*MAX(F606,0.1)^2),1/3)))-IFERROR(L606,0))))))),MAX($D$16,POWER((ABS(K606)^2)/($I$5*MAX(F606,0.1)^2),1/3))),MAX($D$16,IFERROR(L606,0)))))))</f>
        <v/>
      </c>
      <c r="M606">
        <f>((F606)+(G606)*(L606))*(L606)</f>
        <v/>
      </c>
      <c r="N606">
        <f>(((F606)+(G606)*(L606))*(L606))/MAX((F606)+2*(L606)*SQRT(1+(G606)^2),1E-6)</f>
        <v/>
      </c>
      <c r="O606">
        <f>ABS(K606)/MAX(((F606)+(G606)*(L606))*(L606),1E-6)</f>
        <v/>
      </c>
      <c r="P606">
        <f>E606+L606</f>
        <v/>
      </c>
      <c r="Q606">
        <f>P606+((ABS(K606)/MAX(((F606)+(G606)*(L606))*(L606),1E-6))^2)/(2*$I$5)</f>
        <v/>
      </c>
      <c r="R606">
        <f>((ABS(K606)*$D$6)/(MAX(((F606)+(G606)*(L606))*(L606),1E-6)*MAX(((((F606)+(G606)*(L606))*(L606))/MAX((F606)+2*(L606)*SQRT(1+(G606)^2),1E-6))^(2/3),1E-6)))^2</f>
        <v/>
      </c>
      <c r="S606">
        <f>ABS(ABS(K606)/MAX(((F606)+(G606)*(L606))*(L606),1E-6))/SQRT($I$5*MAX((((F606)+(G606)*(L606))*(L606))/MAX((F606)+2*(G606)*(L606),1E-6),1E-6))</f>
        <v/>
      </c>
      <c r="T606">
        <f>((F606)*(L606)^2)/2+(G606)*(L606)^3/3+(ABS(K606)^2)/($I$5*MAX(((F606)+(G606)*(L606))*(L606),1E-6))</f>
        <v/>
      </c>
      <c r="U606">
        <f>IF($D$20=0,0,IFERROR(Q605-(((R605+R606)/2)*J606)-(IF(O605&gt;O606,$D$8*((O605^2-O606^2)/(2*$I$5)),$D$9*((O606^2-O605^2)/(2*$I$5)))+($D$10*(ABS(I606)/90)*(MAX(O605^2,O606^2)/(2*$I$5))))-Q606,0))</f>
        <v/>
      </c>
      <c r="V606">
        <f>IF($D$20=0,1,IFERROR(IF(ROUND(S606,3)=1,1,IF(AND(ABS(U606)&lt;$D$19,S606&gt;1),1,0)),0))</f>
        <v/>
      </c>
      <c r="W606">
        <f>IF($D$20=0,IFERROR(W607,MAX($D$16,POWER((ABS(K606)^2)/($I$5*MAX(F606,0.1)^2),1/3))),IF(IFERROR(AG607,0)=0,IFERROR(W607,MAX($D$16,POWER((ABS(K606)^2)/($I$5*MAX(F606,0.1)^2),1/3))),IF(OR(IFERROR(W606,0)=0,IFERROR(AD607,0)&gt;1),MAX($D$16,POWER((ABS(K606)^2)/($I$5*MAX(F606,0.1)^2),1/3)),IF(IFERROR(AF606,0)&gt;0,MAX($D$16,IFERROR(W606,0)+((IFERROR(AF606,0))*$D$18*IF((IFERROR(AD606,0))&lt;1,1,-1))),IF(IFERROR(AF606,0)&lt;0,IF(ABS((MAX($D$16,POWER((ABS(K606)^2)/($I$5*MAX(F606,0.1)^2),1/3)))-IFERROR(W606,0))&gt;$D$19,MAX($D$16,IF((MAX($D$16,POWER((ABS(K606)^2)/($I$5*MAX(F606,0.1)^2),1/3)))&gt;IFERROR(W606,0),MIN((MAX($D$16,POWER((ABS(K606)^2)/($I$5*MAX(F606,0.1)^2),1/3))),IFERROR(W606,0)+(MIN(ABS(IFERROR(AF606,0))*$D$18,ABS((MAX($D$16,POWER((ABS(K606)^2)/($I$5*MAX(F606,0.1)^2),1/3)))-IFERROR(W606,0))))),MAX((MAX($D$16,POWER((ABS(K606)^2)/($I$5*MAX(F606,0.1)^2),1/3))),IFERROR(W606,0)-(MIN(ABS(IFERROR(AF606,0))*$D$18,ABS((MAX($D$16,POWER((ABS(K606)^2)/($I$5*MAX(F606,0.1)^2),1/3)))-IFERROR(W606,0))))))),MAX($D$16,POWER((ABS(K606)^2)/($I$5*MAX(F606,0.1)^2),1/3))),MAX($D$16,IFERROR(W606,0)))))))</f>
        <v/>
      </c>
      <c r="X606">
        <f>((F606)+(G606)*(W606))*(W606)</f>
        <v/>
      </c>
      <c r="Y606">
        <f>(((F606)+(G606)*(W606))*(W606))/MAX((F606)+2*(W606)*SQRT(1+(G606)^2),1E-6)</f>
        <v/>
      </c>
      <c r="Z606">
        <f>ABS(K606)/MAX(((F606)+(G606)*(W606))*(W606),1E-6)</f>
        <v/>
      </c>
      <c r="AA606">
        <f>E606+W606</f>
        <v/>
      </c>
      <c r="AB606">
        <f>AA606+((ABS(K606)/MAX(((F606)+(G606)*(W606))*(W606),1E-6))^2)/(2*$I$5)</f>
        <v/>
      </c>
      <c r="AC606">
        <f>((ABS(K606)*$D$6)/(MAX(((F606)+(G606)*(W606))*(W606),1E-6)*MAX(((((F606)+(G606)*(W606))*(W606))/MAX((F606)+2*(W606)*SQRT(1+(G606)^2),1E-6))^(2/3),1E-6)))^2</f>
        <v/>
      </c>
      <c r="AD606">
        <f>ABS(ABS(K606)/MAX(((F606)+(G606)*(W606))*(W606),1E-6))/SQRT($I$5*MAX((((F606)+(G606)*(W606))*(W606))/MAX((F606)+2*(G606)*(W606),1E-6),1E-6))</f>
        <v/>
      </c>
      <c r="AE606">
        <f>((F606)*(W606)^2)/2+(G606)*(W606)^3/3+(ABS(K606)^2)/($I$5*MAX(((F606)+(G606)*(W606))*(W606),1E-6))</f>
        <v/>
      </c>
      <c r="AF606">
        <f>IF($D$20=0,0,IFERROR(AB607+(((AC606+AC607)/2)*J607)+(IF(Z606&gt;Z607,$D$8*((Z606^2-Z607^2)/(2*$I$5)),$D$9*((Z607^2-Z606^2)/(2*$I$5)))+($D$10*(ABS(I607)/90)*(MAX(Z606^2,Z607^2)/(2*$I$5))))-AB606,0))</f>
        <v/>
      </c>
      <c r="AG606">
        <f>IF($D$20=0,1,IFERROR(IF(ROUND(AD606,3)=1,1,IF(AND(ABS(AF606)&lt;$D$19,AD606&lt;1),1,0)),0))</f>
        <v/>
      </c>
      <c r="AH606">
        <f>IFERROR(IF(V32="Supercritical",MAX($D$16,IFERROR(L606,MAX($D$16,POWER((ABS(K606)^2)/($I$5*MAX(F606,0.1)^2),1/3)))),IF(V32="Subcritical",MAX($D$16,IFERROR(W606,MAX($D$16,POWER((ABS(K606)^2)/($I$5*MAX(F606,0.1)^2),1/3)))),IF(AND(IFERROR(V606,0)=1,IFERROR(AG606,0)=1),IF(IFERROR(T606,-1E99)&gt;=IFERROR(AE606,-1E99),MAX($D$16,IFERROR(L606,MAX($D$16,POWER((ABS(K606)^2)/($I$5*MAX(F606,0.1)^2),1/3)))),MAX($D$16,IFERROR(W606,MAX($D$16,POWER((ABS(K606)^2)/($I$5*MAX(F606,0.1)^2),1/3))))),IF(IFERROR(V606,0)=1,MAX($D$16,IFERROR(L606,MAX($D$16,POWER((ABS(K606)^2)/($I$5*MAX(F606,0.1)^2),1/3)))),IF(IFERROR(AG606,0)=1,MAX($D$16,IFERROR(W606,MAX($D$16,POWER((ABS(K606)^2)/($I$5*MAX(F606,0.1)^2),1/3)))),MAX($D$16,POWER((ABS(K606)^2)/($I$5*MAX(F606,0.1)^2),1/3))))))),MAX($D$16,POWER((ABS(K606)^2)/($I$5*MAX(F606,0.1)^2),1/3)))</f>
        <v/>
      </c>
      <c r="AI606">
        <f>E606+AH606</f>
        <v/>
      </c>
      <c r="AJ606">
        <f>AI606+((ABS(K606)/MAX(((F606)+(G606)*(AH606))*(AH606),1E-6))^2)/(2*$I$5)</f>
        <v/>
      </c>
      <c r="AM606" t="n">
        <v>0</v>
      </c>
      <c r="AN606" t="n">
        <v>0</v>
      </c>
      <c r="AO606">
        <f>AM606+AN606</f>
        <v/>
      </c>
      <c r="AP606">
        <f>AP605+AO606</f>
        <v/>
      </c>
      <c r="AQ606">
        <f>ABS(ABS(K606)/MAX(((F606)+(G606)*(AH606))*(AH606),1E-6))/SQRT($I$5*MAX((((F606)+(G606)*(AH606))*(AH606))/MAX((F606)+2*(G606)*(AH606),1E-6),1E-6))</f>
        <v/>
      </c>
      <c r="AR606">
        <f>IF(AQ606&lt;1,"Subcritical","Supercritical")</f>
        <v/>
      </c>
      <c r="AS606">
        <f>((ABS(K606)*$D$6)/(MAX(((F606)+(G606)*(AH606))*(AH606),1E-6)*MAX(((((F606)+(G606)*(AH606))*(AH606))/MAX((F606)+2*(AH606)*SQRT(1+(G606)^2),1E-6))^(2/3),1E-6)))^2</f>
        <v/>
      </c>
    </row>
    <row r="607">
      <c r="A607" t="n">
        <v>458</v>
      </c>
      <c r="B607" t="n">
        <v>456.896</v>
      </c>
      <c r="C607" t="n">
        <v>616224.763</v>
      </c>
      <c r="D607" t="n">
        <v>3097514.591</v>
      </c>
      <c r="E607" t="n">
        <v>632.3335</v>
      </c>
      <c r="F607" t="n">
        <v>5.2</v>
      </c>
      <c r="G607" t="n">
        <v>0</v>
      </c>
      <c r="H607" t="inlineStr">
        <is>
          <t>Normal</t>
        </is>
      </c>
      <c r="I607" t="n">
        <v>0.027</v>
      </c>
      <c r="J607">
        <f>B607-B606</f>
        <v/>
      </c>
      <c r="K607">
        <f>MAX(0,K606-AO606)</f>
        <v/>
      </c>
      <c r="L607">
        <f>IF($D$20=0,IFERROR(L606,MAX($D$16,POWER((ABS(K607)^2)/($I$5*MAX(F607,0.1)^2),1/3))),IF(IFERROR(V606,0)=0,IFERROR(L606,MAX($D$16,POWER((ABS(K607)^2)/($I$5*MAX(F607,0.1)^2),1/3))),IF(OR(IFERROR(L607,0)=0,IFERROR(S606,0)&lt;1,IFERROR(S607,0)&lt;1),MAX($D$16,POWER((ABS(K607)^2)/($I$5*MAX(F607,0.1)^2),1/3)),IF(IFERROR(U607,0)&gt;0,MAX($D$16,IFERROR(L607,0)+((IFERROR(U607,0))*$D$18*IF((IFERROR(S607,0))&lt;1,1,-1))),IF(IFERROR(U607,0)&lt;0,IF(ABS((MAX($D$16,POWER((ABS(K607)^2)/($I$5*MAX(F607,0.1)^2),1/3)))-IFERROR(L607,0))&gt;$D$19,MAX($D$16,IF((MAX($D$16,POWER((ABS(K607)^2)/($I$5*MAX(F607,0.1)^2),1/3)))&gt;IFERROR(L607,0),MIN((MAX($D$16,POWER((ABS(K607)^2)/($I$5*MAX(F607,0.1)^2),1/3))),IFERROR(L607,0)+(MIN(ABS(IFERROR(U607,0))*$D$18,ABS((MAX($D$16,POWER((ABS(K607)^2)/($I$5*MAX(F607,0.1)^2),1/3)))-IFERROR(L607,0))))),MAX((MAX($D$16,POWER((ABS(K607)^2)/($I$5*MAX(F607,0.1)^2),1/3))),IFERROR(L607,0)-(MIN(ABS(IFERROR(U607,0))*$D$18,ABS((MAX($D$16,POWER((ABS(K607)^2)/($I$5*MAX(F607,0.1)^2),1/3)))-IFERROR(L607,0))))))),MAX($D$16,POWER((ABS(K607)^2)/($I$5*MAX(F607,0.1)^2),1/3))),MAX($D$16,IFERROR(L607,0)))))))</f>
        <v/>
      </c>
      <c r="M607">
        <f>((F607)+(G607)*(L607))*(L607)</f>
        <v/>
      </c>
      <c r="N607">
        <f>(((F607)+(G607)*(L607))*(L607))/MAX((F607)+2*(L607)*SQRT(1+(G607)^2),1E-6)</f>
        <v/>
      </c>
      <c r="O607">
        <f>ABS(K607)/MAX(((F607)+(G607)*(L607))*(L607),1E-6)</f>
        <v/>
      </c>
      <c r="P607">
        <f>E607+L607</f>
        <v/>
      </c>
      <c r="Q607">
        <f>P607+((ABS(K607)/MAX(((F607)+(G607)*(L607))*(L607),1E-6))^2)/(2*$I$5)</f>
        <v/>
      </c>
      <c r="R607">
        <f>((ABS(K607)*$D$6)/(MAX(((F607)+(G607)*(L607))*(L607),1E-6)*MAX(((((F607)+(G607)*(L607))*(L607))/MAX((F607)+2*(L607)*SQRT(1+(G607)^2),1E-6))^(2/3),1E-6)))^2</f>
        <v/>
      </c>
      <c r="S607">
        <f>ABS(ABS(K607)/MAX(((F607)+(G607)*(L607))*(L607),1E-6))/SQRT($I$5*MAX((((F607)+(G607)*(L607))*(L607))/MAX((F607)+2*(G607)*(L607),1E-6),1E-6))</f>
        <v/>
      </c>
      <c r="T607">
        <f>((F607)*(L607)^2)/2+(G607)*(L607)^3/3+(ABS(K607)^2)/($I$5*MAX(((F607)+(G607)*(L607))*(L607),1E-6))</f>
        <v/>
      </c>
      <c r="U607">
        <f>IF($D$20=0,0,IFERROR(Q606-(((R606+R607)/2)*J607)-(IF(O606&gt;O607,$D$8*((O606^2-O607^2)/(2*$I$5)),$D$9*((O607^2-O606^2)/(2*$I$5)))+($D$10*(ABS(I607)/90)*(MAX(O606^2,O607^2)/(2*$I$5))))-Q607,0))</f>
        <v/>
      </c>
      <c r="V607">
        <f>IF($D$20=0,1,IFERROR(IF(ROUND(S607,3)=1,1,IF(AND(ABS(U607)&lt;$D$19,S607&gt;1),1,0)),0))</f>
        <v/>
      </c>
      <c r="W607">
        <f>IF($D$20=0,IFERROR(W608,MAX($D$16,POWER((ABS(K607)^2)/($I$5*MAX(F607,0.1)^2),1/3))),IF(IFERROR(AG608,0)=0,IFERROR(W608,MAX($D$16,POWER((ABS(K607)^2)/($I$5*MAX(F607,0.1)^2),1/3))),IF(OR(IFERROR(W607,0)=0,IFERROR(AD608,0)&gt;1),MAX($D$16,POWER((ABS(K607)^2)/($I$5*MAX(F607,0.1)^2),1/3)),IF(IFERROR(AF607,0)&gt;0,MAX($D$16,IFERROR(W607,0)+((IFERROR(AF607,0))*$D$18*IF((IFERROR(AD607,0))&lt;1,1,-1))),IF(IFERROR(AF607,0)&lt;0,IF(ABS((MAX($D$16,POWER((ABS(K607)^2)/($I$5*MAX(F607,0.1)^2),1/3)))-IFERROR(W607,0))&gt;$D$19,MAX($D$16,IF((MAX($D$16,POWER((ABS(K607)^2)/($I$5*MAX(F607,0.1)^2),1/3)))&gt;IFERROR(W607,0),MIN((MAX($D$16,POWER((ABS(K607)^2)/($I$5*MAX(F607,0.1)^2),1/3))),IFERROR(W607,0)+(MIN(ABS(IFERROR(AF607,0))*$D$18,ABS((MAX($D$16,POWER((ABS(K607)^2)/($I$5*MAX(F607,0.1)^2),1/3)))-IFERROR(W607,0))))),MAX((MAX($D$16,POWER((ABS(K607)^2)/($I$5*MAX(F607,0.1)^2),1/3))),IFERROR(W607,0)-(MIN(ABS(IFERROR(AF607,0))*$D$18,ABS((MAX($D$16,POWER((ABS(K607)^2)/($I$5*MAX(F607,0.1)^2),1/3)))-IFERROR(W607,0))))))),MAX($D$16,POWER((ABS(K607)^2)/($I$5*MAX(F607,0.1)^2),1/3))),MAX($D$16,IFERROR(W607,0)))))))</f>
        <v/>
      </c>
      <c r="X607">
        <f>((F607)+(G607)*(W607))*(W607)</f>
        <v/>
      </c>
      <c r="Y607">
        <f>(((F607)+(G607)*(W607))*(W607))/MAX((F607)+2*(W607)*SQRT(1+(G607)^2),1E-6)</f>
        <v/>
      </c>
      <c r="Z607">
        <f>ABS(K607)/MAX(((F607)+(G607)*(W607))*(W607),1E-6)</f>
        <v/>
      </c>
      <c r="AA607">
        <f>E607+W607</f>
        <v/>
      </c>
      <c r="AB607">
        <f>AA607+((ABS(K607)/MAX(((F607)+(G607)*(W607))*(W607),1E-6))^2)/(2*$I$5)</f>
        <v/>
      </c>
      <c r="AC607">
        <f>((ABS(K607)*$D$6)/(MAX(((F607)+(G607)*(W607))*(W607),1E-6)*MAX(((((F607)+(G607)*(W607))*(W607))/MAX((F607)+2*(W607)*SQRT(1+(G607)^2),1E-6))^(2/3),1E-6)))^2</f>
        <v/>
      </c>
      <c r="AD607">
        <f>ABS(ABS(K607)/MAX(((F607)+(G607)*(W607))*(W607),1E-6))/SQRT($I$5*MAX((((F607)+(G607)*(W607))*(W607))/MAX((F607)+2*(G607)*(W607),1E-6),1E-6))</f>
        <v/>
      </c>
      <c r="AE607">
        <f>((F607)*(W607)^2)/2+(G607)*(W607)^3/3+(ABS(K607)^2)/($I$5*MAX(((F607)+(G607)*(W607))*(W607),1E-6))</f>
        <v/>
      </c>
      <c r="AF607">
        <f>IF($D$20=0,0,IFERROR(AB608+(((AC607+AC608)/2)*J608)+(IF(Z607&gt;Z608,$D$8*((Z607^2-Z608^2)/(2*$I$5)),$D$9*((Z608^2-Z607^2)/(2*$I$5)))+($D$10*(ABS(I608)/90)*(MAX(Z607^2,Z608^2)/(2*$I$5))))-AB607,0))</f>
        <v/>
      </c>
      <c r="AG607">
        <f>IF($D$20=0,1,IFERROR(IF(ROUND(AD607,3)=1,1,IF(AND(ABS(AF607)&lt;$D$19,AD607&lt;1),1,0)),0))</f>
        <v/>
      </c>
      <c r="AH607">
        <f>IFERROR(IF(V32="Supercritical",MAX($D$16,IFERROR(L607,MAX($D$16,POWER((ABS(K607)^2)/($I$5*MAX(F607,0.1)^2),1/3)))),IF(V32="Subcritical",MAX($D$16,IFERROR(W607,MAX($D$16,POWER((ABS(K607)^2)/($I$5*MAX(F607,0.1)^2),1/3)))),IF(AND(IFERROR(V607,0)=1,IFERROR(AG607,0)=1),IF(IFERROR(T607,-1E99)&gt;=IFERROR(AE607,-1E99),MAX($D$16,IFERROR(L607,MAX($D$16,POWER((ABS(K607)^2)/($I$5*MAX(F607,0.1)^2),1/3)))),MAX($D$16,IFERROR(W607,MAX($D$16,POWER((ABS(K607)^2)/($I$5*MAX(F607,0.1)^2),1/3))))),IF(IFERROR(V607,0)=1,MAX($D$16,IFERROR(L607,MAX($D$16,POWER((ABS(K607)^2)/($I$5*MAX(F607,0.1)^2),1/3)))),IF(IFERROR(AG607,0)=1,MAX($D$16,IFERROR(W607,MAX($D$16,POWER((ABS(K607)^2)/($I$5*MAX(F607,0.1)^2),1/3)))),MAX($D$16,POWER((ABS(K607)^2)/($I$5*MAX(F607,0.1)^2),1/3))))))),MAX($D$16,POWER((ABS(K607)^2)/($I$5*MAX(F607,0.1)^2),1/3)))</f>
        <v/>
      </c>
      <c r="AI607">
        <f>E607+AH607</f>
        <v/>
      </c>
      <c r="AJ607">
        <f>AI607+((ABS(K607)/MAX(((F607)+(G607)*(AH607))*(AH607),1E-6))^2)/(2*$I$5)</f>
        <v/>
      </c>
      <c r="AM607" t="n">
        <v>0</v>
      </c>
      <c r="AN607" t="n">
        <v>0</v>
      </c>
      <c r="AO607">
        <f>AM607+AN607</f>
        <v/>
      </c>
      <c r="AP607">
        <f>AP606+AO607</f>
        <v/>
      </c>
      <c r="AQ607">
        <f>ABS(ABS(K607)/MAX(((F607)+(G607)*(AH607))*(AH607),1E-6))/SQRT($I$5*MAX((((F607)+(G607)*(AH607))*(AH607))/MAX((F607)+2*(G607)*(AH607),1E-6),1E-6))</f>
        <v/>
      </c>
      <c r="AR607">
        <f>IF(AQ607&lt;1,"Subcritical","Supercritical")</f>
        <v/>
      </c>
      <c r="AS607">
        <f>((ABS(K607)*$D$6)/(MAX(((F607)+(G607)*(AH607))*(AH607),1E-6)*MAX(((((F607)+(G607)*(AH607))*(AH607))/MAX((F607)+2*(AH607)*SQRT(1+(G607)^2),1E-6))^(2/3),1E-6)))^2</f>
        <v/>
      </c>
    </row>
    <row r="608">
      <c r="A608" t="n">
        <v>459</v>
      </c>
      <c r="B608" t="n">
        <v>457.895</v>
      </c>
      <c r="C608" t="n">
        <v>616224.289</v>
      </c>
      <c r="D608" t="n">
        <v>3097513.711</v>
      </c>
      <c r="E608" t="n">
        <v>632.333</v>
      </c>
      <c r="F608" t="n">
        <v>5.2</v>
      </c>
      <c r="G608" t="n">
        <v>0</v>
      </c>
      <c r="H608" t="inlineStr">
        <is>
          <t>Normal</t>
        </is>
      </c>
      <c r="I608" t="n">
        <v>0</v>
      </c>
      <c r="J608">
        <f>B608-B607</f>
        <v/>
      </c>
      <c r="K608">
        <f>MAX(0,K607-AO607)</f>
        <v/>
      </c>
      <c r="L608">
        <f>IF($D$20=0,IFERROR(L607,MAX($D$16,POWER((ABS(K608)^2)/($I$5*MAX(F608,0.1)^2),1/3))),IF(IFERROR(V607,0)=0,IFERROR(L607,MAX($D$16,POWER((ABS(K608)^2)/($I$5*MAX(F608,0.1)^2),1/3))),IF(OR(IFERROR(L608,0)=0,IFERROR(S607,0)&lt;1,IFERROR(S608,0)&lt;1),MAX($D$16,POWER((ABS(K608)^2)/($I$5*MAX(F608,0.1)^2),1/3)),IF(IFERROR(U608,0)&gt;0,MAX($D$16,IFERROR(L608,0)+((IFERROR(U608,0))*$D$18*IF((IFERROR(S608,0))&lt;1,1,-1))),IF(IFERROR(U608,0)&lt;0,IF(ABS((MAX($D$16,POWER((ABS(K608)^2)/($I$5*MAX(F608,0.1)^2),1/3)))-IFERROR(L608,0))&gt;$D$19,MAX($D$16,IF((MAX($D$16,POWER((ABS(K608)^2)/($I$5*MAX(F608,0.1)^2),1/3)))&gt;IFERROR(L608,0),MIN((MAX($D$16,POWER((ABS(K608)^2)/($I$5*MAX(F608,0.1)^2),1/3))),IFERROR(L608,0)+(MIN(ABS(IFERROR(U608,0))*$D$18,ABS((MAX($D$16,POWER((ABS(K608)^2)/($I$5*MAX(F608,0.1)^2),1/3)))-IFERROR(L608,0))))),MAX((MAX($D$16,POWER((ABS(K608)^2)/($I$5*MAX(F608,0.1)^2),1/3))),IFERROR(L608,0)-(MIN(ABS(IFERROR(U608,0))*$D$18,ABS((MAX($D$16,POWER((ABS(K608)^2)/($I$5*MAX(F608,0.1)^2),1/3)))-IFERROR(L608,0))))))),MAX($D$16,POWER((ABS(K608)^2)/($I$5*MAX(F608,0.1)^2),1/3))),MAX($D$16,IFERROR(L608,0)))))))</f>
        <v/>
      </c>
      <c r="M608">
        <f>((F608)+(G608)*(L608))*(L608)</f>
        <v/>
      </c>
      <c r="N608">
        <f>(((F608)+(G608)*(L608))*(L608))/MAX((F608)+2*(L608)*SQRT(1+(G608)^2),1E-6)</f>
        <v/>
      </c>
      <c r="O608">
        <f>ABS(K608)/MAX(((F608)+(G608)*(L608))*(L608),1E-6)</f>
        <v/>
      </c>
      <c r="P608">
        <f>E608+L608</f>
        <v/>
      </c>
      <c r="Q608">
        <f>P608+((ABS(K608)/MAX(((F608)+(G608)*(L608))*(L608),1E-6))^2)/(2*$I$5)</f>
        <v/>
      </c>
      <c r="R608">
        <f>((ABS(K608)*$D$6)/(MAX(((F608)+(G608)*(L608))*(L608),1E-6)*MAX(((((F608)+(G608)*(L608))*(L608))/MAX((F608)+2*(L608)*SQRT(1+(G608)^2),1E-6))^(2/3),1E-6)))^2</f>
        <v/>
      </c>
      <c r="S608">
        <f>ABS(ABS(K608)/MAX(((F608)+(G608)*(L608))*(L608),1E-6))/SQRT($I$5*MAX((((F608)+(G608)*(L608))*(L608))/MAX((F608)+2*(G608)*(L608),1E-6),1E-6))</f>
        <v/>
      </c>
      <c r="T608">
        <f>((F608)*(L608)^2)/2+(G608)*(L608)^3/3+(ABS(K608)^2)/($I$5*MAX(((F608)+(G608)*(L608))*(L608),1E-6))</f>
        <v/>
      </c>
      <c r="U608">
        <f>IF($D$20=0,0,IFERROR(Q607-(((R607+R608)/2)*J608)-(IF(O607&gt;O608,$D$8*((O607^2-O608^2)/(2*$I$5)),$D$9*((O608^2-O607^2)/(2*$I$5)))+($D$10*(ABS(I608)/90)*(MAX(O607^2,O608^2)/(2*$I$5))))-Q608,0))</f>
        <v/>
      </c>
      <c r="V608">
        <f>IF($D$20=0,1,IFERROR(IF(ROUND(S608,3)=1,1,IF(AND(ABS(U608)&lt;$D$19,S608&gt;1),1,0)),0))</f>
        <v/>
      </c>
      <c r="W608">
        <f>IF($D$20=0,IFERROR(W609,MAX($D$16,POWER((ABS(K608)^2)/($I$5*MAX(F608,0.1)^2),1/3))),IF(IFERROR(AG609,0)=0,IFERROR(W609,MAX($D$16,POWER((ABS(K608)^2)/($I$5*MAX(F608,0.1)^2),1/3))),IF(OR(IFERROR(W608,0)=0,IFERROR(AD609,0)&gt;1),MAX($D$16,POWER((ABS(K608)^2)/($I$5*MAX(F608,0.1)^2),1/3)),IF(IFERROR(AF608,0)&gt;0,MAX($D$16,IFERROR(W608,0)+((IFERROR(AF608,0))*$D$18*IF((IFERROR(AD608,0))&lt;1,1,-1))),IF(IFERROR(AF608,0)&lt;0,IF(ABS((MAX($D$16,POWER((ABS(K608)^2)/($I$5*MAX(F608,0.1)^2),1/3)))-IFERROR(W608,0))&gt;$D$19,MAX($D$16,IF((MAX($D$16,POWER((ABS(K608)^2)/($I$5*MAX(F608,0.1)^2),1/3)))&gt;IFERROR(W608,0),MIN((MAX($D$16,POWER((ABS(K608)^2)/($I$5*MAX(F608,0.1)^2),1/3))),IFERROR(W608,0)+(MIN(ABS(IFERROR(AF608,0))*$D$18,ABS((MAX($D$16,POWER((ABS(K608)^2)/($I$5*MAX(F608,0.1)^2),1/3)))-IFERROR(W608,0))))),MAX((MAX($D$16,POWER((ABS(K608)^2)/($I$5*MAX(F608,0.1)^2),1/3))),IFERROR(W608,0)-(MIN(ABS(IFERROR(AF608,0))*$D$18,ABS((MAX($D$16,POWER((ABS(K608)^2)/($I$5*MAX(F608,0.1)^2),1/3)))-IFERROR(W608,0))))))),MAX($D$16,POWER((ABS(K608)^2)/($I$5*MAX(F608,0.1)^2),1/3))),MAX($D$16,IFERROR(W608,0)))))))</f>
        <v/>
      </c>
      <c r="X608">
        <f>((F608)+(G608)*(W608))*(W608)</f>
        <v/>
      </c>
      <c r="Y608">
        <f>(((F608)+(G608)*(W608))*(W608))/MAX((F608)+2*(W608)*SQRT(1+(G608)^2),1E-6)</f>
        <v/>
      </c>
      <c r="Z608">
        <f>ABS(K608)/MAX(((F608)+(G608)*(W608))*(W608),1E-6)</f>
        <v/>
      </c>
      <c r="AA608">
        <f>E608+W608</f>
        <v/>
      </c>
      <c r="AB608">
        <f>AA608+((ABS(K608)/MAX(((F608)+(G608)*(W608))*(W608),1E-6))^2)/(2*$I$5)</f>
        <v/>
      </c>
      <c r="AC608">
        <f>((ABS(K608)*$D$6)/(MAX(((F608)+(G608)*(W608))*(W608),1E-6)*MAX(((((F608)+(G608)*(W608))*(W608))/MAX((F608)+2*(W608)*SQRT(1+(G608)^2),1E-6))^(2/3),1E-6)))^2</f>
        <v/>
      </c>
      <c r="AD608">
        <f>ABS(ABS(K608)/MAX(((F608)+(G608)*(W608))*(W608),1E-6))/SQRT($I$5*MAX((((F608)+(G608)*(W608))*(W608))/MAX((F608)+2*(G608)*(W608),1E-6),1E-6))</f>
        <v/>
      </c>
      <c r="AE608">
        <f>((F608)*(W608)^2)/2+(G608)*(W608)^3/3+(ABS(K608)^2)/($I$5*MAX(((F608)+(G608)*(W608))*(W608),1E-6))</f>
        <v/>
      </c>
      <c r="AF608">
        <f>IF($D$20=0,0,IFERROR(AB609+(((AC608+AC609)/2)*J609)+(IF(Z608&gt;Z609,$D$8*((Z608^2-Z609^2)/(2*$I$5)),$D$9*((Z609^2-Z608^2)/(2*$I$5)))+($D$10*(ABS(I609)/90)*(MAX(Z608^2,Z609^2)/(2*$I$5))))-AB608,0))</f>
        <v/>
      </c>
      <c r="AG608">
        <f>IF($D$20=0,1,IFERROR(IF(ROUND(AD608,3)=1,1,IF(AND(ABS(AF608)&lt;$D$19,AD608&lt;1),1,0)),0))</f>
        <v/>
      </c>
      <c r="AH608">
        <f>IFERROR(IF(V32="Supercritical",MAX($D$16,IFERROR(L608,MAX($D$16,POWER((ABS(K608)^2)/($I$5*MAX(F608,0.1)^2),1/3)))),IF(V32="Subcritical",MAX($D$16,IFERROR(W608,MAX($D$16,POWER((ABS(K608)^2)/($I$5*MAX(F608,0.1)^2),1/3)))),IF(AND(IFERROR(V608,0)=1,IFERROR(AG608,0)=1),IF(IFERROR(T608,-1E99)&gt;=IFERROR(AE608,-1E99),MAX($D$16,IFERROR(L608,MAX($D$16,POWER((ABS(K608)^2)/($I$5*MAX(F608,0.1)^2),1/3)))),MAX($D$16,IFERROR(W608,MAX($D$16,POWER((ABS(K608)^2)/($I$5*MAX(F608,0.1)^2),1/3))))),IF(IFERROR(V608,0)=1,MAX($D$16,IFERROR(L608,MAX($D$16,POWER((ABS(K608)^2)/($I$5*MAX(F608,0.1)^2),1/3)))),IF(IFERROR(AG608,0)=1,MAX($D$16,IFERROR(W608,MAX($D$16,POWER((ABS(K608)^2)/($I$5*MAX(F608,0.1)^2),1/3)))),MAX($D$16,POWER((ABS(K608)^2)/($I$5*MAX(F608,0.1)^2),1/3))))))),MAX($D$16,POWER((ABS(K608)^2)/($I$5*MAX(F608,0.1)^2),1/3)))</f>
        <v/>
      </c>
      <c r="AI608">
        <f>E608+AH608</f>
        <v/>
      </c>
      <c r="AJ608">
        <f>AI608+((ABS(K608)/MAX(((F608)+(G608)*(AH608))*(AH608),1E-6))^2)/(2*$I$5)</f>
        <v/>
      </c>
      <c r="AM608" t="n">
        <v>0</v>
      </c>
      <c r="AN608" t="n">
        <v>0</v>
      </c>
      <c r="AO608">
        <f>AM608+AN608</f>
        <v/>
      </c>
      <c r="AP608">
        <f>AP607+AO608</f>
        <v/>
      </c>
      <c r="AQ608">
        <f>ABS(ABS(K608)/MAX(((F608)+(G608)*(AH608))*(AH608),1E-6))/SQRT($I$5*MAX((((F608)+(G608)*(AH608))*(AH608))/MAX((F608)+2*(G608)*(AH608),1E-6),1E-6))</f>
        <v/>
      </c>
      <c r="AR608">
        <f>IF(AQ608&lt;1,"Subcritical","Supercritical")</f>
        <v/>
      </c>
      <c r="AS608">
        <f>((ABS(K608)*$D$6)/(MAX(((F608)+(G608)*(AH608))*(AH608),1E-6)*MAX(((((F608)+(G608)*(AH608))*(AH608))/MAX((F608)+2*(AH608)*SQRT(1+(G608)^2),1E-6))^(2/3),1E-6)))^2</f>
        <v/>
      </c>
    </row>
    <row r="609">
      <c r="A609" t="n">
        <v>460</v>
      </c>
      <c r="B609" t="n">
        <v>458.895</v>
      </c>
      <c r="C609" t="n">
        <v>616223.8149999999</v>
      </c>
      <c r="D609" t="n">
        <v>3097512.831</v>
      </c>
      <c r="E609" t="n">
        <v>632.3325</v>
      </c>
      <c r="F609" t="n">
        <v>5.2</v>
      </c>
      <c r="G609" t="n">
        <v>0</v>
      </c>
      <c r="H609" t="inlineStr">
        <is>
          <t>Normal</t>
        </is>
      </c>
      <c r="I609" t="n">
        <v>0.023</v>
      </c>
      <c r="J609">
        <f>B609-B608</f>
        <v/>
      </c>
      <c r="K609">
        <f>MAX(0,K608-AO608)</f>
        <v/>
      </c>
      <c r="L609">
        <f>IF($D$20=0,IFERROR(L608,MAX($D$16,POWER((ABS(K609)^2)/($I$5*MAX(F609,0.1)^2),1/3))),IF(IFERROR(V608,0)=0,IFERROR(L608,MAX($D$16,POWER((ABS(K609)^2)/($I$5*MAX(F609,0.1)^2),1/3))),IF(OR(IFERROR(L609,0)=0,IFERROR(S608,0)&lt;1,IFERROR(S609,0)&lt;1),MAX($D$16,POWER((ABS(K609)^2)/($I$5*MAX(F609,0.1)^2),1/3)),IF(IFERROR(U609,0)&gt;0,MAX($D$16,IFERROR(L609,0)+((IFERROR(U609,0))*$D$18*IF((IFERROR(S609,0))&lt;1,1,-1))),IF(IFERROR(U609,0)&lt;0,IF(ABS((MAX($D$16,POWER((ABS(K609)^2)/($I$5*MAX(F609,0.1)^2),1/3)))-IFERROR(L609,0))&gt;$D$19,MAX($D$16,IF((MAX($D$16,POWER((ABS(K609)^2)/($I$5*MAX(F609,0.1)^2),1/3)))&gt;IFERROR(L609,0),MIN((MAX($D$16,POWER((ABS(K609)^2)/($I$5*MAX(F609,0.1)^2),1/3))),IFERROR(L609,0)+(MIN(ABS(IFERROR(U609,0))*$D$18,ABS((MAX($D$16,POWER((ABS(K609)^2)/($I$5*MAX(F609,0.1)^2),1/3)))-IFERROR(L609,0))))),MAX((MAX($D$16,POWER((ABS(K609)^2)/($I$5*MAX(F609,0.1)^2),1/3))),IFERROR(L609,0)-(MIN(ABS(IFERROR(U609,0))*$D$18,ABS((MAX($D$16,POWER((ABS(K609)^2)/($I$5*MAX(F609,0.1)^2),1/3)))-IFERROR(L609,0))))))),MAX($D$16,POWER((ABS(K609)^2)/($I$5*MAX(F609,0.1)^2),1/3))),MAX($D$16,IFERROR(L609,0)))))))</f>
        <v/>
      </c>
      <c r="M609">
        <f>((F609)+(G609)*(L609))*(L609)</f>
        <v/>
      </c>
      <c r="N609">
        <f>(((F609)+(G609)*(L609))*(L609))/MAX((F609)+2*(L609)*SQRT(1+(G609)^2),1E-6)</f>
        <v/>
      </c>
      <c r="O609">
        <f>ABS(K609)/MAX(((F609)+(G609)*(L609))*(L609),1E-6)</f>
        <v/>
      </c>
      <c r="P609">
        <f>E609+L609</f>
        <v/>
      </c>
      <c r="Q609">
        <f>P609+((ABS(K609)/MAX(((F609)+(G609)*(L609))*(L609),1E-6))^2)/(2*$I$5)</f>
        <v/>
      </c>
      <c r="R609">
        <f>((ABS(K609)*$D$6)/(MAX(((F609)+(G609)*(L609))*(L609),1E-6)*MAX(((((F609)+(G609)*(L609))*(L609))/MAX((F609)+2*(L609)*SQRT(1+(G609)^2),1E-6))^(2/3),1E-6)))^2</f>
        <v/>
      </c>
      <c r="S609">
        <f>ABS(ABS(K609)/MAX(((F609)+(G609)*(L609))*(L609),1E-6))/SQRT($I$5*MAX((((F609)+(G609)*(L609))*(L609))/MAX((F609)+2*(G609)*(L609),1E-6),1E-6))</f>
        <v/>
      </c>
      <c r="T609">
        <f>((F609)*(L609)^2)/2+(G609)*(L609)^3/3+(ABS(K609)^2)/($I$5*MAX(((F609)+(G609)*(L609))*(L609),1E-6))</f>
        <v/>
      </c>
      <c r="U609">
        <f>IF($D$20=0,0,IFERROR(Q608-(((R608+R609)/2)*J609)-(IF(O608&gt;O609,$D$8*((O608^2-O609^2)/(2*$I$5)),$D$9*((O609^2-O608^2)/(2*$I$5)))+($D$10*(ABS(I609)/90)*(MAX(O608^2,O609^2)/(2*$I$5))))-Q609,0))</f>
        <v/>
      </c>
      <c r="V609">
        <f>IF($D$20=0,1,IFERROR(IF(ROUND(S609,3)=1,1,IF(AND(ABS(U609)&lt;$D$19,S609&gt;1),1,0)),0))</f>
        <v/>
      </c>
      <c r="W609">
        <f>IF($D$20=0,IFERROR(W610,MAX($D$16,POWER((ABS(K609)^2)/($I$5*MAX(F609,0.1)^2),1/3))),IF(IFERROR(AG610,0)=0,IFERROR(W610,MAX($D$16,POWER((ABS(K609)^2)/($I$5*MAX(F609,0.1)^2),1/3))),IF(OR(IFERROR(W609,0)=0,IFERROR(AD610,0)&gt;1),MAX($D$16,POWER((ABS(K609)^2)/($I$5*MAX(F609,0.1)^2),1/3)),IF(IFERROR(AF609,0)&gt;0,MAX($D$16,IFERROR(W609,0)+((IFERROR(AF609,0))*$D$18*IF((IFERROR(AD609,0))&lt;1,1,-1))),IF(IFERROR(AF609,0)&lt;0,IF(ABS((MAX($D$16,POWER((ABS(K609)^2)/($I$5*MAX(F609,0.1)^2),1/3)))-IFERROR(W609,0))&gt;$D$19,MAX($D$16,IF((MAX($D$16,POWER((ABS(K609)^2)/($I$5*MAX(F609,0.1)^2),1/3)))&gt;IFERROR(W609,0),MIN((MAX($D$16,POWER((ABS(K609)^2)/($I$5*MAX(F609,0.1)^2),1/3))),IFERROR(W609,0)+(MIN(ABS(IFERROR(AF609,0))*$D$18,ABS((MAX($D$16,POWER((ABS(K609)^2)/($I$5*MAX(F609,0.1)^2),1/3)))-IFERROR(W609,0))))),MAX((MAX($D$16,POWER((ABS(K609)^2)/($I$5*MAX(F609,0.1)^2),1/3))),IFERROR(W609,0)-(MIN(ABS(IFERROR(AF609,0))*$D$18,ABS((MAX($D$16,POWER((ABS(K609)^2)/($I$5*MAX(F609,0.1)^2),1/3)))-IFERROR(W609,0))))))),MAX($D$16,POWER((ABS(K609)^2)/($I$5*MAX(F609,0.1)^2),1/3))),MAX($D$16,IFERROR(W609,0)))))))</f>
        <v/>
      </c>
      <c r="X609">
        <f>((F609)+(G609)*(W609))*(W609)</f>
        <v/>
      </c>
      <c r="Y609">
        <f>(((F609)+(G609)*(W609))*(W609))/MAX((F609)+2*(W609)*SQRT(1+(G609)^2),1E-6)</f>
        <v/>
      </c>
      <c r="Z609">
        <f>ABS(K609)/MAX(((F609)+(G609)*(W609))*(W609),1E-6)</f>
        <v/>
      </c>
      <c r="AA609">
        <f>E609+W609</f>
        <v/>
      </c>
      <c r="AB609">
        <f>AA609+((ABS(K609)/MAX(((F609)+(G609)*(W609))*(W609),1E-6))^2)/(2*$I$5)</f>
        <v/>
      </c>
      <c r="AC609">
        <f>((ABS(K609)*$D$6)/(MAX(((F609)+(G609)*(W609))*(W609),1E-6)*MAX(((((F609)+(G609)*(W609))*(W609))/MAX((F609)+2*(W609)*SQRT(1+(G609)^2),1E-6))^(2/3),1E-6)))^2</f>
        <v/>
      </c>
      <c r="AD609">
        <f>ABS(ABS(K609)/MAX(((F609)+(G609)*(W609))*(W609),1E-6))/SQRT($I$5*MAX((((F609)+(G609)*(W609))*(W609))/MAX((F609)+2*(G609)*(W609),1E-6),1E-6))</f>
        <v/>
      </c>
      <c r="AE609">
        <f>((F609)*(W609)^2)/2+(G609)*(W609)^3/3+(ABS(K609)^2)/($I$5*MAX(((F609)+(G609)*(W609))*(W609),1E-6))</f>
        <v/>
      </c>
      <c r="AF609">
        <f>IF($D$20=0,0,IFERROR(AB610+(((AC609+AC610)/2)*J610)+(IF(Z609&gt;Z610,$D$8*((Z609^2-Z610^2)/(2*$I$5)),$D$9*((Z610^2-Z609^2)/(2*$I$5)))+($D$10*(ABS(I610)/90)*(MAX(Z609^2,Z610^2)/(2*$I$5))))-AB609,0))</f>
        <v/>
      </c>
      <c r="AG609">
        <f>IF($D$20=0,1,IFERROR(IF(ROUND(AD609,3)=1,1,IF(AND(ABS(AF609)&lt;$D$19,AD609&lt;1),1,0)),0))</f>
        <v/>
      </c>
      <c r="AH609">
        <f>IFERROR(IF(V32="Supercritical",MAX($D$16,IFERROR(L609,MAX($D$16,POWER((ABS(K609)^2)/($I$5*MAX(F609,0.1)^2),1/3)))),IF(V32="Subcritical",MAX($D$16,IFERROR(W609,MAX($D$16,POWER((ABS(K609)^2)/($I$5*MAX(F609,0.1)^2),1/3)))),IF(AND(IFERROR(V609,0)=1,IFERROR(AG609,0)=1),IF(IFERROR(T609,-1E99)&gt;=IFERROR(AE609,-1E99),MAX($D$16,IFERROR(L609,MAX($D$16,POWER((ABS(K609)^2)/($I$5*MAX(F609,0.1)^2),1/3)))),MAX($D$16,IFERROR(W609,MAX($D$16,POWER((ABS(K609)^2)/($I$5*MAX(F609,0.1)^2),1/3))))),IF(IFERROR(V609,0)=1,MAX($D$16,IFERROR(L609,MAX($D$16,POWER((ABS(K609)^2)/($I$5*MAX(F609,0.1)^2),1/3)))),IF(IFERROR(AG609,0)=1,MAX($D$16,IFERROR(W609,MAX($D$16,POWER((ABS(K609)^2)/($I$5*MAX(F609,0.1)^2),1/3)))),MAX($D$16,POWER((ABS(K609)^2)/($I$5*MAX(F609,0.1)^2),1/3))))))),MAX($D$16,POWER((ABS(K609)^2)/($I$5*MAX(F609,0.1)^2),1/3)))</f>
        <v/>
      </c>
      <c r="AI609">
        <f>E609+AH609</f>
        <v/>
      </c>
      <c r="AJ609">
        <f>AI609+((ABS(K609)/MAX(((F609)+(G609)*(AH609))*(AH609),1E-6))^2)/(2*$I$5)</f>
        <v/>
      </c>
      <c r="AM609" t="n">
        <v>0</v>
      </c>
      <c r="AN609" t="n">
        <v>0</v>
      </c>
      <c r="AO609">
        <f>AM609+AN609</f>
        <v/>
      </c>
      <c r="AP609">
        <f>AP608+AO609</f>
        <v/>
      </c>
      <c r="AQ609">
        <f>ABS(ABS(K609)/MAX(((F609)+(G609)*(AH609))*(AH609),1E-6))/SQRT($I$5*MAX((((F609)+(G609)*(AH609))*(AH609))/MAX((F609)+2*(G609)*(AH609),1E-6),1E-6))</f>
        <v/>
      </c>
      <c r="AR609">
        <f>IF(AQ609&lt;1,"Subcritical","Supercritical")</f>
        <v/>
      </c>
      <c r="AS609">
        <f>((ABS(K609)*$D$6)/(MAX(((F609)+(G609)*(AH609))*(AH609),1E-6)*MAX(((((F609)+(G609)*(AH609))*(AH609))/MAX((F609)+2*(AH609)*SQRT(1+(G609)^2),1E-6))^(2/3),1E-6)))^2</f>
        <v/>
      </c>
    </row>
    <row r="610">
      <c r="A610" t="n">
        <v>461</v>
      </c>
      <c r="B610" t="n">
        <v>459.896</v>
      </c>
      <c r="C610" t="n">
        <v>616223.34</v>
      </c>
      <c r="D610" t="n">
        <v>3097511.95</v>
      </c>
      <c r="E610" t="n">
        <v>632.332</v>
      </c>
      <c r="F610" t="n">
        <v>5.2</v>
      </c>
      <c r="G610" t="n">
        <v>0</v>
      </c>
      <c r="H610" t="inlineStr">
        <is>
          <t>Normal</t>
        </is>
      </c>
      <c r="I610" t="n">
        <v>0.023</v>
      </c>
      <c r="J610">
        <f>B610-B609</f>
        <v/>
      </c>
      <c r="K610">
        <f>MAX(0,K609-AO609)</f>
        <v/>
      </c>
      <c r="L610">
        <f>IF($D$20=0,IFERROR(L609,MAX($D$16,POWER((ABS(K610)^2)/($I$5*MAX(F610,0.1)^2),1/3))),IF(IFERROR(V609,0)=0,IFERROR(L609,MAX($D$16,POWER((ABS(K610)^2)/($I$5*MAX(F610,0.1)^2),1/3))),IF(OR(IFERROR(L610,0)=0,IFERROR(S609,0)&lt;1,IFERROR(S610,0)&lt;1),MAX($D$16,POWER((ABS(K610)^2)/($I$5*MAX(F610,0.1)^2),1/3)),IF(IFERROR(U610,0)&gt;0,MAX($D$16,IFERROR(L610,0)+((IFERROR(U610,0))*$D$18*IF((IFERROR(S610,0))&lt;1,1,-1))),IF(IFERROR(U610,0)&lt;0,IF(ABS((MAX($D$16,POWER((ABS(K610)^2)/($I$5*MAX(F610,0.1)^2),1/3)))-IFERROR(L610,0))&gt;$D$19,MAX($D$16,IF((MAX($D$16,POWER((ABS(K610)^2)/($I$5*MAX(F610,0.1)^2),1/3)))&gt;IFERROR(L610,0),MIN((MAX($D$16,POWER((ABS(K610)^2)/($I$5*MAX(F610,0.1)^2),1/3))),IFERROR(L610,0)+(MIN(ABS(IFERROR(U610,0))*$D$18,ABS((MAX($D$16,POWER((ABS(K610)^2)/($I$5*MAX(F610,0.1)^2),1/3)))-IFERROR(L610,0))))),MAX((MAX($D$16,POWER((ABS(K610)^2)/($I$5*MAX(F610,0.1)^2),1/3))),IFERROR(L610,0)-(MIN(ABS(IFERROR(U610,0))*$D$18,ABS((MAX($D$16,POWER((ABS(K610)^2)/($I$5*MAX(F610,0.1)^2),1/3)))-IFERROR(L610,0))))))),MAX($D$16,POWER((ABS(K610)^2)/($I$5*MAX(F610,0.1)^2),1/3))),MAX($D$16,IFERROR(L610,0)))))))</f>
        <v/>
      </c>
      <c r="M610">
        <f>((F610)+(G610)*(L610))*(L610)</f>
        <v/>
      </c>
      <c r="N610">
        <f>(((F610)+(G610)*(L610))*(L610))/MAX((F610)+2*(L610)*SQRT(1+(G610)^2),1E-6)</f>
        <v/>
      </c>
      <c r="O610">
        <f>ABS(K610)/MAX(((F610)+(G610)*(L610))*(L610),1E-6)</f>
        <v/>
      </c>
      <c r="P610">
        <f>E610+L610</f>
        <v/>
      </c>
      <c r="Q610">
        <f>P610+((ABS(K610)/MAX(((F610)+(G610)*(L610))*(L610),1E-6))^2)/(2*$I$5)</f>
        <v/>
      </c>
      <c r="R610">
        <f>((ABS(K610)*$D$6)/(MAX(((F610)+(G610)*(L610))*(L610),1E-6)*MAX(((((F610)+(G610)*(L610))*(L610))/MAX((F610)+2*(L610)*SQRT(1+(G610)^2),1E-6))^(2/3),1E-6)))^2</f>
        <v/>
      </c>
      <c r="S610">
        <f>ABS(ABS(K610)/MAX(((F610)+(G610)*(L610))*(L610),1E-6))/SQRT($I$5*MAX((((F610)+(G610)*(L610))*(L610))/MAX((F610)+2*(G610)*(L610),1E-6),1E-6))</f>
        <v/>
      </c>
      <c r="T610">
        <f>((F610)*(L610)^2)/2+(G610)*(L610)^3/3+(ABS(K610)^2)/($I$5*MAX(((F610)+(G610)*(L610))*(L610),1E-6))</f>
        <v/>
      </c>
      <c r="U610">
        <f>IF($D$20=0,0,IFERROR(Q609-(((R609+R610)/2)*J610)-(IF(O609&gt;O610,$D$8*((O609^2-O610^2)/(2*$I$5)),$D$9*((O610^2-O609^2)/(2*$I$5)))+($D$10*(ABS(I610)/90)*(MAX(O609^2,O610^2)/(2*$I$5))))-Q610,0))</f>
        <v/>
      </c>
      <c r="V610">
        <f>IF($D$20=0,1,IFERROR(IF(ROUND(S610,3)=1,1,IF(AND(ABS(U610)&lt;$D$19,S610&gt;1),1,0)),0))</f>
        <v/>
      </c>
      <c r="W610">
        <f>IF($D$20=0,IFERROR(W611,MAX($D$16,POWER((ABS(K610)^2)/($I$5*MAX(F610,0.1)^2),1/3))),IF(IFERROR(AG611,0)=0,IFERROR(W611,MAX($D$16,POWER((ABS(K610)^2)/($I$5*MAX(F610,0.1)^2),1/3))),IF(OR(IFERROR(W610,0)=0,IFERROR(AD611,0)&gt;1),MAX($D$16,POWER((ABS(K610)^2)/($I$5*MAX(F610,0.1)^2),1/3)),IF(IFERROR(AF610,0)&gt;0,MAX($D$16,IFERROR(W610,0)+((IFERROR(AF610,0))*$D$18*IF((IFERROR(AD610,0))&lt;1,1,-1))),IF(IFERROR(AF610,0)&lt;0,IF(ABS((MAX($D$16,POWER((ABS(K610)^2)/($I$5*MAX(F610,0.1)^2),1/3)))-IFERROR(W610,0))&gt;$D$19,MAX($D$16,IF((MAX($D$16,POWER((ABS(K610)^2)/($I$5*MAX(F610,0.1)^2),1/3)))&gt;IFERROR(W610,0),MIN((MAX($D$16,POWER((ABS(K610)^2)/($I$5*MAX(F610,0.1)^2),1/3))),IFERROR(W610,0)+(MIN(ABS(IFERROR(AF610,0))*$D$18,ABS((MAX($D$16,POWER((ABS(K610)^2)/($I$5*MAX(F610,0.1)^2),1/3)))-IFERROR(W610,0))))),MAX((MAX($D$16,POWER((ABS(K610)^2)/($I$5*MAX(F610,0.1)^2),1/3))),IFERROR(W610,0)-(MIN(ABS(IFERROR(AF610,0))*$D$18,ABS((MAX($D$16,POWER((ABS(K610)^2)/($I$5*MAX(F610,0.1)^2),1/3)))-IFERROR(W610,0))))))),MAX($D$16,POWER((ABS(K610)^2)/($I$5*MAX(F610,0.1)^2),1/3))),MAX($D$16,IFERROR(W610,0)))))))</f>
        <v/>
      </c>
      <c r="X610">
        <f>((F610)+(G610)*(W610))*(W610)</f>
        <v/>
      </c>
      <c r="Y610">
        <f>(((F610)+(G610)*(W610))*(W610))/MAX((F610)+2*(W610)*SQRT(1+(G610)^2),1E-6)</f>
        <v/>
      </c>
      <c r="Z610">
        <f>ABS(K610)/MAX(((F610)+(G610)*(W610))*(W610),1E-6)</f>
        <v/>
      </c>
      <c r="AA610">
        <f>E610+W610</f>
        <v/>
      </c>
      <c r="AB610">
        <f>AA610+((ABS(K610)/MAX(((F610)+(G610)*(W610))*(W610),1E-6))^2)/(2*$I$5)</f>
        <v/>
      </c>
      <c r="AC610">
        <f>((ABS(K610)*$D$6)/(MAX(((F610)+(G610)*(W610))*(W610),1E-6)*MAX(((((F610)+(G610)*(W610))*(W610))/MAX((F610)+2*(W610)*SQRT(1+(G610)^2),1E-6))^(2/3),1E-6)))^2</f>
        <v/>
      </c>
      <c r="AD610">
        <f>ABS(ABS(K610)/MAX(((F610)+(G610)*(W610))*(W610),1E-6))/SQRT($I$5*MAX((((F610)+(G610)*(W610))*(W610))/MAX((F610)+2*(G610)*(W610),1E-6),1E-6))</f>
        <v/>
      </c>
      <c r="AE610">
        <f>((F610)*(W610)^2)/2+(G610)*(W610)^3/3+(ABS(K610)^2)/($I$5*MAX(((F610)+(G610)*(W610))*(W610),1E-6))</f>
        <v/>
      </c>
      <c r="AF610">
        <f>IF($D$20=0,0,IFERROR(AB611+(((AC610+AC611)/2)*J611)+(IF(Z610&gt;Z611,$D$8*((Z610^2-Z611^2)/(2*$I$5)),$D$9*((Z611^2-Z610^2)/(2*$I$5)))+($D$10*(ABS(I611)/90)*(MAX(Z610^2,Z611^2)/(2*$I$5))))-AB610,0))</f>
        <v/>
      </c>
      <c r="AG610">
        <f>IF($D$20=0,1,IFERROR(IF(ROUND(AD610,3)=1,1,IF(AND(ABS(AF610)&lt;$D$19,AD610&lt;1),1,0)),0))</f>
        <v/>
      </c>
      <c r="AH610">
        <f>IFERROR(IF(V32="Supercritical",MAX($D$16,IFERROR(L610,MAX($D$16,POWER((ABS(K610)^2)/($I$5*MAX(F610,0.1)^2),1/3)))),IF(V32="Subcritical",MAX($D$16,IFERROR(W610,MAX($D$16,POWER((ABS(K610)^2)/($I$5*MAX(F610,0.1)^2),1/3)))),IF(AND(IFERROR(V610,0)=1,IFERROR(AG610,0)=1),IF(IFERROR(T610,-1E99)&gt;=IFERROR(AE610,-1E99),MAX($D$16,IFERROR(L610,MAX($D$16,POWER((ABS(K610)^2)/($I$5*MAX(F610,0.1)^2),1/3)))),MAX($D$16,IFERROR(W610,MAX($D$16,POWER((ABS(K610)^2)/($I$5*MAX(F610,0.1)^2),1/3))))),IF(IFERROR(V610,0)=1,MAX($D$16,IFERROR(L610,MAX($D$16,POWER((ABS(K610)^2)/($I$5*MAX(F610,0.1)^2),1/3)))),IF(IFERROR(AG610,0)=1,MAX($D$16,IFERROR(W610,MAX($D$16,POWER((ABS(K610)^2)/($I$5*MAX(F610,0.1)^2),1/3)))),MAX($D$16,POWER((ABS(K610)^2)/($I$5*MAX(F610,0.1)^2),1/3))))))),MAX($D$16,POWER((ABS(K610)^2)/($I$5*MAX(F610,0.1)^2),1/3)))</f>
        <v/>
      </c>
      <c r="AI610">
        <f>E610+AH610</f>
        <v/>
      </c>
      <c r="AJ610">
        <f>AI610+((ABS(K610)/MAX(((F610)+(G610)*(AH610))*(AH610),1E-6))^2)/(2*$I$5)</f>
        <v/>
      </c>
      <c r="AM610" t="n">
        <v>0</v>
      </c>
      <c r="AN610" t="n">
        <v>0</v>
      </c>
      <c r="AO610">
        <f>AM610+AN610</f>
        <v/>
      </c>
      <c r="AP610">
        <f>AP609+AO610</f>
        <v/>
      </c>
      <c r="AQ610">
        <f>ABS(ABS(K610)/MAX(((F610)+(G610)*(AH610))*(AH610),1E-6))/SQRT($I$5*MAX((((F610)+(G610)*(AH610))*(AH610))/MAX((F610)+2*(G610)*(AH610),1E-6),1E-6))</f>
        <v/>
      </c>
      <c r="AR610">
        <f>IF(AQ610&lt;1,"Subcritical","Supercritical")</f>
        <v/>
      </c>
      <c r="AS610">
        <f>((ABS(K610)*$D$6)/(MAX(((F610)+(G610)*(AH610))*(AH610),1E-6)*MAX(((((F610)+(G610)*(AH610))*(AH610))/MAX((F610)+2*(AH610)*SQRT(1+(G610)^2),1E-6))^(2/3),1E-6)))^2</f>
        <v/>
      </c>
    </row>
    <row r="611">
      <c r="A611" t="n">
        <v>462</v>
      </c>
      <c r="B611" t="n">
        <v>460.895</v>
      </c>
      <c r="C611" t="n">
        <v>616222.866</v>
      </c>
      <c r="D611" t="n">
        <v>3097511.07</v>
      </c>
      <c r="E611" t="n">
        <v>632.3315</v>
      </c>
      <c r="F611" t="n">
        <v>5.2</v>
      </c>
      <c r="G611" t="n">
        <v>0</v>
      </c>
      <c r="H611" t="inlineStr">
        <is>
          <t>Normal</t>
        </is>
      </c>
      <c r="I611" t="n">
        <v>0.027</v>
      </c>
      <c r="J611">
        <f>B611-B610</f>
        <v/>
      </c>
      <c r="K611">
        <f>MAX(0,K610-AO610)</f>
        <v/>
      </c>
      <c r="L611">
        <f>IF($D$20=0,IFERROR(L610,MAX($D$16,POWER((ABS(K611)^2)/($I$5*MAX(F611,0.1)^2),1/3))),IF(IFERROR(V610,0)=0,IFERROR(L610,MAX($D$16,POWER((ABS(K611)^2)/($I$5*MAX(F611,0.1)^2),1/3))),IF(OR(IFERROR(L611,0)=0,IFERROR(S610,0)&lt;1,IFERROR(S611,0)&lt;1),MAX($D$16,POWER((ABS(K611)^2)/($I$5*MAX(F611,0.1)^2),1/3)),IF(IFERROR(U611,0)&gt;0,MAX($D$16,IFERROR(L611,0)+((IFERROR(U611,0))*$D$18*IF((IFERROR(S611,0))&lt;1,1,-1))),IF(IFERROR(U611,0)&lt;0,IF(ABS((MAX($D$16,POWER((ABS(K611)^2)/($I$5*MAX(F611,0.1)^2),1/3)))-IFERROR(L611,0))&gt;$D$19,MAX($D$16,IF((MAX($D$16,POWER((ABS(K611)^2)/($I$5*MAX(F611,0.1)^2),1/3)))&gt;IFERROR(L611,0),MIN((MAX($D$16,POWER((ABS(K611)^2)/($I$5*MAX(F611,0.1)^2),1/3))),IFERROR(L611,0)+(MIN(ABS(IFERROR(U611,0))*$D$18,ABS((MAX($D$16,POWER((ABS(K611)^2)/($I$5*MAX(F611,0.1)^2),1/3)))-IFERROR(L611,0))))),MAX((MAX($D$16,POWER((ABS(K611)^2)/($I$5*MAX(F611,0.1)^2),1/3))),IFERROR(L611,0)-(MIN(ABS(IFERROR(U611,0))*$D$18,ABS((MAX($D$16,POWER((ABS(K611)^2)/($I$5*MAX(F611,0.1)^2),1/3)))-IFERROR(L611,0))))))),MAX($D$16,POWER((ABS(K611)^2)/($I$5*MAX(F611,0.1)^2),1/3))),MAX($D$16,IFERROR(L611,0)))))))</f>
        <v/>
      </c>
      <c r="M611">
        <f>((F611)+(G611)*(L611))*(L611)</f>
        <v/>
      </c>
      <c r="N611">
        <f>(((F611)+(G611)*(L611))*(L611))/MAX((F611)+2*(L611)*SQRT(1+(G611)^2),1E-6)</f>
        <v/>
      </c>
      <c r="O611">
        <f>ABS(K611)/MAX(((F611)+(G611)*(L611))*(L611),1E-6)</f>
        <v/>
      </c>
      <c r="P611">
        <f>E611+L611</f>
        <v/>
      </c>
      <c r="Q611">
        <f>P611+((ABS(K611)/MAX(((F611)+(G611)*(L611))*(L611),1E-6))^2)/(2*$I$5)</f>
        <v/>
      </c>
      <c r="R611">
        <f>((ABS(K611)*$D$6)/(MAX(((F611)+(G611)*(L611))*(L611),1E-6)*MAX(((((F611)+(G611)*(L611))*(L611))/MAX((F611)+2*(L611)*SQRT(1+(G611)^2),1E-6))^(2/3),1E-6)))^2</f>
        <v/>
      </c>
      <c r="S611">
        <f>ABS(ABS(K611)/MAX(((F611)+(G611)*(L611))*(L611),1E-6))/SQRT($I$5*MAX((((F611)+(G611)*(L611))*(L611))/MAX((F611)+2*(G611)*(L611),1E-6),1E-6))</f>
        <v/>
      </c>
      <c r="T611">
        <f>((F611)*(L611)^2)/2+(G611)*(L611)^3/3+(ABS(K611)^2)/($I$5*MAX(((F611)+(G611)*(L611))*(L611),1E-6))</f>
        <v/>
      </c>
      <c r="U611">
        <f>IF($D$20=0,0,IFERROR(Q610-(((R610+R611)/2)*J611)-(IF(O610&gt;O611,$D$8*((O610^2-O611^2)/(2*$I$5)),$D$9*((O611^2-O610^2)/(2*$I$5)))+($D$10*(ABS(I611)/90)*(MAX(O610^2,O611^2)/(2*$I$5))))-Q611,0))</f>
        <v/>
      </c>
      <c r="V611">
        <f>IF($D$20=0,1,IFERROR(IF(ROUND(S611,3)=1,1,IF(AND(ABS(U611)&lt;$D$19,S611&gt;1),1,0)),0))</f>
        <v/>
      </c>
      <c r="W611">
        <f>IF($D$20=0,IFERROR(W612,MAX($D$16,POWER((ABS(K611)^2)/($I$5*MAX(F611,0.1)^2),1/3))),IF(IFERROR(AG612,0)=0,IFERROR(W612,MAX($D$16,POWER((ABS(K611)^2)/($I$5*MAX(F611,0.1)^2),1/3))),IF(OR(IFERROR(W611,0)=0,IFERROR(AD612,0)&gt;1),MAX($D$16,POWER((ABS(K611)^2)/($I$5*MAX(F611,0.1)^2),1/3)),IF(IFERROR(AF611,0)&gt;0,MAX($D$16,IFERROR(W611,0)+((IFERROR(AF611,0))*$D$18*IF((IFERROR(AD611,0))&lt;1,1,-1))),IF(IFERROR(AF611,0)&lt;0,IF(ABS((MAX($D$16,POWER((ABS(K611)^2)/($I$5*MAX(F611,0.1)^2),1/3)))-IFERROR(W611,0))&gt;$D$19,MAX($D$16,IF((MAX($D$16,POWER((ABS(K611)^2)/($I$5*MAX(F611,0.1)^2),1/3)))&gt;IFERROR(W611,0),MIN((MAX($D$16,POWER((ABS(K611)^2)/($I$5*MAX(F611,0.1)^2),1/3))),IFERROR(W611,0)+(MIN(ABS(IFERROR(AF611,0))*$D$18,ABS((MAX($D$16,POWER((ABS(K611)^2)/($I$5*MAX(F611,0.1)^2),1/3)))-IFERROR(W611,0))))),MAX((MAX($D$16,POWER((ABS(K611)^2)/($I$5*MAX(F611,0.1)^2),1/3))),IFERROR(W611,0)-(MIN(ABS(IFERROR(AF611,0))*$D$18,ABS((MAX($D$16,POWER((ABS(K611)^2)/($I$5*MAX(F611,0.1)^2),1/3)))-IFERROR(W611,0))))))),MAX($D$16,POWER((ABS(K611)^2)/($I$5*MAX(F611,0.1)^2),1/3))),MAX($D$16,IFERROR(W611,0)))))))</f>
        <v/>
      </c>
      <c r="X611">
        <f>((F611)+(G611)*(W611))*(W611)</f>
        <v/>
      </c>
      <c r="Y611">
        <f>(((F611)+(G611)*(W611))*(W611))/MAX((F611)+2*(W611)*SQRT(1+(G611)^2),1E-6)</f>
        <v/>
      </c>
      <c r="Z611">
        <f>ABS(K611)/MAX(((F611)+(G611)*(W611))*(W611),1E-6)</f>
        <v/>
      </c>
      <c r="AA611">
        <f>E611+W611</f>
        <v/>
      </c>
      <c r="AB611">
        <f>AA611+((ABS(K611)/MAX(((F611)+(G611)*(W611))*(W611),1E-6))^2)/(2*$I$5)</f>
        <v/>
      </c>
      <c r="AC611">
        <f>((ABS(K611)*$D$6)/(MAX(((F611)+(G611)*(W611))*(W611),1E-6)*MAX(((((F611)+(G611)*(W611))*(W611))/MAX((F611)+2*(W611)*SQRT(1+(G611)^2),1E-6))^(2/3),1E-6)))^2</f>
        <v/>
      </c>
      <c r="AD611">
        <f>ABS(ABS(K611)/MAX(((F611)+(G611)*(W611))*(W611),1E-6))/SQRT($I$5*MAX((((F611)+(G611)*(W611))*(W611))/MAX((F611)+2*(G611)*(W611),1E-6),1E-6))</f>
        <v/>
      </c>
      <c r="AE611">
        <f>((F611)*(W611)^2)/2+(G611)*(W611)^3/3+(ABS(K611)^2)/($I$5*MAX(((F611)+(G611)*(W611))*(W611),1E-6))</f>
        <v/>
      </c>
      <c r="AF611">
        <f>IF($D$20=0,0,IFERROR(AB612+(((AC611+AC612)/2)*J612)+(IF(Z611&gt;Z612,$D$8*((Z611^2-Z612^2)/(2*$I$5)),$D$9*((Z612^2-Z611^2)/(2*$I$5)))+($D$10*(ABS(I612)/90)*(MAX(Z611^2,Z612^2)/(2*$I$5))))-AB611,0))</f>
        <v/>
      </c>
      <c r="AG611">
        <f>IF($D$20=0,1,IFERROR(IF(ROUND(AD611,3)=1,1,IF(AND(ABS(AF611)&lt;$D$19,AD611&lt;1),1,0)),0))</f>
        <v/>
      </c>
      <c r="AH611">
        <f>IFERROR(IF(V32="Supercritical",MAX($D$16,IFERROR(L611,MAX($D$16,POWER((ABS(K611)^2)/($I$5*MAX(F611,0.1)^2),1/3)))),IF(V32="Subcritical",MAX($D$16,IFERROR(W611,MAX($D$16,POWER((ABS(K611)^2)/($I$5*MAX(F611,0.1)^2),1/3)))),IF(AND(IFERROR(V611,0)=1,IFERROR(AG611,0)=1),IF(IFERROR(T611,-1E99)&gt;=IFERROR(AE611,-1E99),MAX($D$16,IFERROR(L611,MAX($D$16,POWER((ABS(K611)^2)/($I$5*MAX(F611,0.1)^2),1/3)))),MAX($D$16,IFERROR(W611,MAX($D$16,POWER((ABS(K611)^2)/($I$5*MAX(F611,0.1)^2),1/3))))),IF(IFERROR(V611,0)=1,MAX($D$16,IFERROR(L611,MAX($D$16,POWER((ABS(K611)^2)/($I$5*MAX(F611,0.1)^2),1/3)))),IF(IFERROR(AG611,0)=1,MAX($D$16,IFERROR(W611,MAX($D$16,POWER((ABS(K611)^2)/($I$5*MAX(F611,0.1)^2),1/3)))),MAX($D$16,POWER((ABS(K611)^2)/($I$5*MAX(F611,0.1)^2),1/3))))))),MAX($D$16,POWER((ABS(K611)^2)/($I$5*MAX(F611,0.1)^2),1/3)))</f>
        <v/>
      </c>
      <c r="AI611">
        <f>E611+AH611</f>
        <v/>
      </c>
      <c r="AJ611">
        <f>AI611+((ABS(K611)/MAX(((F611)+(G611)*(AH611))*(AH611),1E-6))^2)/(2*$I$5)</f>
        <v/>
      </c>
      <c r="AM611" t="n">
        <v>0</v>
      </c>
      <c r="AN611" t="n">
        <v>0</v>
      </c>
      <c r="AO611">
        <f>AM611+AN611</f>
        <v/>
      </c>
      <c r="AP611">
        <f>AP610+AO611</f>
        <v/>
      </c>
      <c r="AQ611">
        <f>ABS(ABS(K611)/MAX(((F611)+(G611)*(AH611))*(AH611),1E-6))/SQRT($I$5*MAX((((F611)+(G611)*(AH611))*(AH611))/MAX((F611)+2*(G611)*(AH611),1E-6),1E-6))</f>
        <v/>
      </c>
      <c r="AR611">
        <f>IF(AQ611&lt;1,"Subcritical","Supercritical")</f>
        <v/>
      </c>
      <c r="AS611">
        <f>((ABS(K611)*$D$6)/(MAX(((F611)+(G611)*(AH611))*(AH611),1E-6)*MAX(((((F611)+(G611)*(AH611))*(AH611))/MAX((F611)+2*(AH611)*SQRT(1+(G611)^2),1E-6))^(2/3),1E-6)))^2</f>
        <v/>
      </c>
    </row>
    <row r="612">
      <c r="A612" t="n">
        <v>463</v>
      </c>
      <c r="B612" t="n">
        <v>461.896</v>
      </c>
      <c r="C612" t="n">
        <v>616222.392</v>
      </c>
      <c r="D612" t="n">
        <v>3097510.189</v>
      </c>
      <c r="E612" t="n">
        <v>632.331</v>
      </c>
      <c r="F612" t="n">
        <v>5.2</v>
      </c>
      <c r="G612" t="n">
        <v>0</v>
      </c>
      <c r="H612" t="inlineStr">
        <is>
          <t>Normal</t>
        </is>
      </c>
      <c r="I612" t="n">
        <v>0.027</v>
      </c>
      <c r="J612">
        <f>B612-B611</f>
        <v/>
      </c>
      <c r="K612">
        <f>MAX(0,K611-AO611)</f>
        <v/>
      </c>
      <c r="L612">
        <f>IF($D$20=0,IFERROR(L611,MAX($D$16,POWER((ABS(K612)^2)/($I$5*MAX(F612,0.1)^2),1/3))),IF(IFERROR(V611,0)=0,IFERROR(L611,MAX($D$16,POWER((ABS(K612)^2)/($I$5*MAX(F612,0.1)^2),1/3))),IF(OR(IFERROR(L612,0)=0,IFERROR(S611,0)&lt;1,IFERROR(S612,0)&lt;1),MAX($D$16,POWER((ABS(K612)^2)/($I$5*MAX(F612,0.1)^2),1/3)),IF(IFERROR(U612,0)&gt;0,MAX($D$16,IFERROR(L612,0)+((IFERROR(U612,0))*$D$18*IF((IFERROR(S612,0))&lt;1,1,-1))),IF(IFERROR(U612,0)&lt;0,IF(ABS((MAX($D$16,POWER((ABS(K612)^2)/($I$5*MAX(F612,0.1)^2),1/3)))-IFERROR(L612,0))&gt;$D$19,MAX($D$16,IF((MAX($D$16,POWER((ABS(K612)^2)/($I$5*MAX(F612,0.1)^2),1/3)))&gt;IFERROR(L612,0),MIN((MAX($D$16,POWER((ABS(K612)^2)/($I$5*MAX(F612,0.1)^2),1/3))),IFERROR(L612,0)+(MIN(ABS(IFERROR(U612,0))*$D$18,ABS((MAX($D$16,POWER((ABS(K612)^2)/($I$5*MAX(F612,0.1)^2),1/3)))-IFERROR(L612,0))))),MAX((MAX($D$16,POWER((ABS(K612)^2)/($I$5*MAX(F612,0.1)^2),1/3))),IFERROR(L612,0)-(MIN(ABS(IFERROR(U612,0))*$D$18,ABS((MAX($D$16,POWER((ABS(K612)^2)/($I$5*MAX(F612,0.1)^2),1/3)))-IFERROR(L612,0))))))),MAX($D$16,POWER((ABS(K612)^2)/($I$5*MAX(F612,0.1)^2),1/3))),MAX($D$16,IFERROR(L612,0)))))))</f>
        <v/>
      </c>
      <c r="M612">
        <f>((F612)+(G612)*(L612))*(L612)</f>
        <v/>
      </c>
      <c r="N612">
        <f>(((F612)+(G612)*(L612))*(L612))/MAX((F612)+2*(L612)*SQRT(1+(G612)^2),1E-6)</f>
        <v/>
      </c>
      <c r="O612">
        <f>ABS(K612)/MAX(((F612)+(G612)*(L612))*(L612),1E-6)</f>
        <v/>
      </c>
      <c r="P612">
        <f>E612+L612</f>
        <v/>
      </c>
      <c r="Q612">
        <f>P612+((ABS(K612)/MAX(((F612)+(G612)*(L612))*(L612),1E-6))^2)/(2*$I$5)</f>
        <v/>
      </c>
      <c r="R612">
        <f>((ABS(K612)*$D$6)/(MAX(((F612)+(G612)*(L612))*(L612),1E-6)*MAX(((((F612)+(G612)*(L612))*(L612))/MAX((F612)+2*(L612)*SQRT(1+(G612)^2),1E-6))^(2/3),1E-6)))^2</f>
        <v/>
      </c>
      <c r="S612">
        <f>ABS(ABS(K612)/MAX(((F612)+(G612)*(L612))*(L612),1E-6))/SQRT($I$5*MAX((((F612)+(G612)*(L612))*(L612))/MAX((F612)+2*(G612)*(L612),1E-6),1E-6))</f>
        <v/>
      </c>
      <c r="T612">
        <f>((F612)*(L612)^2)/2+(G612)*(L612)^3/3+(ABS(K612)^2)/($I$5*MAX(((F612)+(G612)*(L612))*(L612),1E-6))</f>
        <v/>
      </c>
      <c r="U612">
        <f>IF($D$20=0,0,IFERROR(Q611-(((R611+R612)/2)*J612)-(IF(O611&gt;O612,$D$8*((O611^2-O612^2)/(2*$I$5)),$D$9*((O612^2-O611^2)/(2*$I$5)))+($D$10*(ABS(I612)/90)*(MAX(O611^2,O612^2)/(2*$I$5))))-Q612,0))</f>
        <v/>
      </c>
      <c r="V612">
        <f>IF($D$20=0,1,IFERROR(IF(ROUND(S612,3)=1,1,IF(AND(ABS(U612)&lt;$D$19,S612&gt;1),1,0)),0))</f>
        <v/>
      </c>
      <c r="W612">
        <f>IF($D$20=0,IFERROR(W613,MAX($D$16,POWER((ABS(K612)^2)/($I$5*MAX(F612,0.1)^2),1/3))),IF(IFERROR(AG613,0)=0,IFERROR(W613,MAX($D$16,POWER((ABS(K612)^2)/($I$5*MAX(F612,0.1)^2),1/3))),IF(OR(IFERROR(W612,0)=0,IFERROR(AD613,0)&gt;1),MAX($D$16,POWER((ABS(K612)^2)/($I$5*MAX(F612,0.1)^2),1/3)),IF(IFERROR(AF612,0)&gt;0,MAX($D$16,IFERROR(W612,0)+((IFERROR(AF612,0))*$D$18*IF((IFERROR(AD612,0))&lt;1,1,-1))),IF(IFERROR(AF612,0)&lt;0,IF(ABS((MAX($D$16,POWER((ABS(K612)^2)/($I$5*MAX(F612,0.1)^2),1/3)))-IFERROR(W612,0))&gt;$D$19,MAX($D$16,IF((MAX($D$16,POWER((ABS(K612)^2)/($I$5*MAX(F612,0.1)^2),1/3)))&gt;IFERROR(W612,0),MIN((MAX($D$16,POWER((ABS(K612)^2)/($I$5*MAX(F612,0.1)^2),1/3))),IFERROR(W612,0)+(MIN(ABS(IFERROR(AF612,0))*$D$18,ABS((MAX($D$16,POWER((ABS(K612)^2)/($I$5*MAX(F612,0.1)^2),1/3)))-IFERROR(W612,0))))),MAX((MAX($D$16,POWER((ABS(K612)^2)/($I$5*MAX(F612,0.1)^2),1/3))),IFERROR(W612,0)-(MIN(ABS(IFERROR(AF612,0))*$D$18,ABS((MAX($D$16,POWER((ABS(K612)^2)/($I$5*MAX(F612,0.1)^2),1/3)))-IFERROR(W612,0))))))),MAX($D$16,POWER((ABS(K612)^2)/($I$5*MAX(F612,0.1)^2),1/3))),MAX($D$16,IFERROR(W612,0)))))))</f>
        <v/>
      </c>
      <c r="X612">
        <f>((F612)+(G612)*(W612))*(W612)</f>
        <v/>
      </c>
      <c r="Y612">
        <f>(((F612)+(G612)*(W612))*(W612))/MAX((F612)+2*(W612)*SQRT(1+(G612)^2),1E-6)</f>
        <v/>
      </c>
      <c r="Z612">
        <f>ABS(K612)/MAX(((F612)+(G612)*(W612))*(W612),1E-6)</f>
        <v/>
      </c>
      <c r="AA612">
        <f>E612+W612</f>
        <v/>
      </c>
      <c r="AB612">
        <f>AA612+((ABS(K612)/MAX(((F612)+(G612)*(W612))*(W612),1E-6))^2)/(2*$I$5)</f>
        <v/>
      </c>
      <c r="AC612">
        <f>((ABS(K612)*$D$6)/(MAX(((F612)+(G612)*(W612))*(W612),1E-6)*MAX(((((F612)+(G612)*(W612))*(W612))/MAX((F612)+2*(W612)*SQRT(1+(G612)^2),1E-6))^(2/3),1E-6)))^2</f>
        <v/>
      </c>
      <c r="AD612">
        <f>ABS(ABS(K612)/MAX(((F612)+(G612)*(W612))*(W612),1E-6))/SQRT($I$5*MAX((((F612)+(G612)*(W612))*(W612))/MAX((F612)+2*(G612)*(W612),1E-6),1E-6))</f>
        <v/>
      </c>
      <c r="AE612">
        <f>((F612)*(W612)^2)/2+(G612)*(W612)^3/3+(ABS(K612)^2)/($I$5*MAX(((F612)+(G612)*(W612))*(W612),1E-6))</f>
        <v/>
      </c>
      <c r="AF612">
        <f>IF($D$20=0,0,IFERROR(AB613+(((AC612+AC613)/2)*J613)+(IF(Z612&gt;Z613,$D$8*((Z612^2-Z613^2)/(2*$I$5)),$D$9*((Z613^2-Z612^2)/(2*$I$5)))+($D$10*(ABS(I613)/90)*(MAX(Z612^2,Z613^2)/(2*$I$5))))-AB612,0))</f>
        <v/>
      </c>
      <c r="AG612">
        <f>IF($D$20=0,1,IFERROR(IF(ROUND(AD612,3)=1,1,IF(AND(ABS(AF612)&lt;$D$19,AD612&lt;1),1,0)),0))</f>
        <v/>
      </c>
      <c r="AH612">
        <f>IFERROR(IF(V32="Supercritical",MAX($D$16,IFERROR(L612,MAX($D$16,POWER((ABS(K612)^2)/($I$5*MAX(F612,0.1)^2),1/3)))),IF(V32="Subcritical",MAX($D$16,IFERROR(W612,MAX($D$16,POWER((ABS(K612)^2)/($I$5*MAX(F612,0.1)^2),1/3)))),IF(AND(IFERROR(V612,0)=1,IFERROR(AG612,0)=1),IF(IFERROR(T612,-1E99)&gt;=IFERROR(AE612,-1E99),MAX($D$16,IFERROR(L612,MAX($D$16,POWER((ABS(K612)^2)/($I$5*MAX(F612,0.1)^2),1/3)))),MAX($D$16,IFERROR(W612,MAX($D$16,POWER((ABS(K612)^2)/($I$5*MAX(F612,0.1)^2),1/3))))),IF(IFERROR(V612,0)=1,MAX($D$16,IFERROR(L612,MAX($D$16,POWER((ABS(K612)^2)/($I$5*MAX(F612,0.1)^2),1/3)))),IF(IFERROR(AG612,0)=1,MAX($D$16,IFERROR(W612,MAX($D$16,POWER((ABS(K612)^2)/($I$5*MAX(F612,0.1)^2),1/3)))),MAX($D$16,POWER((ABS(K612)^2)/($I$5*MAX(F612,0.1)^2),1/3))))))),MAX($D$16,POWER((ABS(K612)^2)/($I$5*MAX(F612,0.1)^2),1/3)))</f>
        <v/>
      </c>
      <c r="AI612">
        <f>E612+AH612</f>
        <v/>
      </c>
      <c r="AJ612">
        <f>AI612+((ABS(K612)/MAX(((F612)+(G612)*(AH612))*(AH612),1E-6))^2)/(2*$I$5)</f>
        <v/>
      </c>
      <c r="AM612" t="n">
        <v>0</v>
      </c>
      <c r="AN612" t="n">
        <v>0</v>
      </c>
      <c r="AO612">
        <f>AM612+AN612</f>
        <v/>
      </c>
      <c r="AP612">
        <f>AP611+AO612</f>
        <v/>
      </c>
      <c r="AQ612">
        <f>ABS(ABS(K612)/MAX(((F612)+(G612)*(AH612))*(AH612),1E-6))/SQRT($I$5*MAX((((F612)+(G612)*(AH612))*(AH612))/MAX((F612)+2*(G612)*(AH612),1E-6),1E-6))</f>
        <v/>
      </c>
      <c r="AR612">
        <f>IF(AQ612&lt;1,"Subcritical","Supercritical")</f>
        <v/>
      </c>
      <c r="AS612">
        <f>((ABS(K612)*$D$6)/(MAX(((F612)+(G612)*(AH612))*(AH612),1E-6)*MAX(((((F612)+(G612)*(AH612))*(AH612))/MAX((F612)+2*(AH612)*SQRT(1+(G612)^2),1E-6))^(2/3),1E-6)))^2</f>
        <v/>
      </c>
    </row>
    <row r="613">
      <c r="A613" t="n">
        <v>464</v>
      </c>
      <c r="B613" t="n">
        <v>462.895</v>
      </c>
      <c r="C613" t="n">
        <v>616221.9179999999</v>
      </c>
      <c r="D613" t="n">
        <v>3097509.309</v>
      </c>
      <c r="E613" t="n">
        <v>632.3305</v>
      </c>
      <c r="F613" t="n">
        <v>5.2</v>
      </c>
      <c r="G613" t="n">
        <v>0</v>
      </c>
      <c r="H613" t="inlineStr">
        <is>
          <t>Normal</t>
        </is>
      </c>
      <c r="I613" t="n">
        <v>0.05</v>
      </c>
      <c r="J613">
        <f>B613-B612</f>
        <v/>
      </c>
      <c r="K613">
        <f>MAX(0,K612-AO612)</f>
        <v/>
      </c>
      <c r="L613">
        <f>IF($D$20=0,IFERROR(L612,MAX($D$16,POWER((ABS(K613)^2)/($I$5*MAX(F613,0.1)^2),1/3))),IF(IFERROR(V612,0)=0,IFERROR(L612,MAX($D$16,POWER((ABS(K613)^2)/($I$5*MAX(F613,0.1)^2),1/3))),IF(OR(IFERROR(L613,0)=0,IFERROR(S612,0)&lt;1,IFERROR(S613,0)&lt;1),MAX($D$16,POWER((ABS(K613)^2)/($I$5*MAX(F613,0.1)^2),1/3)),IF(IFERROR(U613,0)&gt;0,MAX($D$16,IFERROR(L613,0)+((IFERROR(U613,0))*$D$18*IF((IFERROR(S613,0))&lt;1,1,-1))),IF(IFERROR(U613,0)&lt;0,IF(ABS((MAX($D$16,POWER((ABS(K613)^2)/($I$5*MAX(F613,0.1)^2),1/3)))-IFERROR(L613,0))&gt;$D$19,MAX($D$16,IF((MAX($D$16,POWER((ABS(K613)^2)/($I$5*MAX(F613,0.1)^2),1/3)))&gt;IFERROR(L613,0),MIN((MAX($D$16,POWER((ABS(K613)^2)/($I$5*MAX(F613,0.1)^2),1/3))),IFERROR(L613,0)+(MIN(ABS(IFERROR(U613,0))*$D$18,ABS((MAX($D$16,POWER((ABS(K613)^2)/($I$5*MAX(F613,0.1)^2),1/3)))-IFERROR(L613,0))))),MAX((MAX($D$16,POWER((ABS(K613)^2)/($I$5*MAX(F613,0.1)^2),1/3))),IFERROR(L613,0)-(MIN(ABS(IFERROR(U613,0))*$D$18,ABS((MAX($D$16,POWER((ABS(K613)^2)/($I$5*MAX(F613,0.1)^2),1/3)))-IFERROR(L613,0))))))),MAX($D$16,POWER((ABS(K613)^2)/($I$5*MAX(F613,0.1)^2),1/3))),MAX($D$16,IFERROR(L613,0)))))))</f>
        <v/>
      </c>
      <c r="M613">
        <f>((F613)+(G613)*(L613))*(L613)</f>
        <v/>
      </c>
      <c r="N613">
        <f>(((F613)+(G613)*(L613))*(L613))/MAX((F613)+2*(L613)*SQRT(1+(G613)^2),1E-6)</f>
        <v/>
      </c>
      <c r="O613">
        <f>ABS(K613)/MAX(((F613)+(G613)*(L613))*(L613),1E-6)</f>
        <v/>
      </c>
      <c r="P613">
        <f>E613+L613</f>
        <v/>
      </c>
      <c r="Q613">
        <f>P613+((ABS(K613)/MAX(((F613)+(G613)*(L613))*(L613),1E-6))^2)/(2*$I$5)</f>
        <v/>
      </c>
      <c r="R613">
        <f>((ABS(K613)*$D$6)/(MAX(((F613)+(G613)*(L613))*(L613),1E-6)*MAX(((((F613)+(G613)*(L613))*(L613))/MAX((F613)+2*(L613)*SQRT(1+(G613)^2),1E-6))^(2/3),1E-6)))^2</f>
        <v/>
      </c>
      <c r="S613">
        <f>ABS(ABS(K613)/MAX(((F613)+(G613)*(L613))*(L613),1E-6))/SQRT($I$5*MAX((((F613)+(G613)*(L613))*(L613))/MAX((F613)+2*(G613)*(L613),1E-6),1E-6))</f>
        <v/>
      </c>
      <c r="T613">
        <f>((F613)*(L613)^2)/2+(G613)*(L613)^3/3+(ABS(K613)^2)/($I$5*MAX(((F613)+(G613)*(L613))*(L613),1E-6))</f>
        <v/>
      </c>
      <c r="U613">
        <f>IF($D$20=0,0,IFERROR(Q612-(((R612+R613)/2)*J613)-(IF(O612&gt;O613,$D$8*((O612^2-O613^2)/(2*$I$5)),$D$9*((O613^2-O612^2)/(2*$I$5)))+($D$10*(ABS(I613)/90)*(MAX(O612^2,O613^2)/(2*$I$5))))-Q613,0))</f>
        <v/>
      </c>
      <c r="V613">
        <f>IF($D$20=0,1,IFERROR(IF(ROUND(S613,3)=1,1,IF(AND(ABS(U613)&lt;$D$19,S613&gt;1),1,0)),0))</f>
        <v/>
      </c>
      <c r="W613">
        <f>IF($D$20=0,IFERROR(W614,MAX($D$16,POWER((ABS(K613)^2)/($I$5*MAX(F613,0.1)^2),1/3))),IF(IFERROR(AG614,0)=0,IFERROR(W614,MAX($D$16,POWER((ABS(K613)^2)/($I$5*MAX(F613,0.1)^2),1/3))),IF(OR(IFERROR(W613,0)=0,IFERROR(AD614,0)&gt;1),MAX($D$16,POWER((ABS(K613)^2)/($I$5*MAX(F613,0.1)^2),1/3)),IF(IFERROR(AF613,0)&gt;0,MAX($D$16,IFERROR(W613,0)+((IFERROR(AF613,0))*$D$18*IF((IFERROR(AD613,0))&lt;1,1,-1))),IF(IFERROR(AF613,0)&lt;0,IF(ABS((MAX($D$16,POWER((ABS(K613)^2)/($I$5*MAX(F613,0.1)^2),1/3)))-IFERROR(W613,0))&gt;$D$19,MAX($D$16,IF((MAX($D$16,POWER((ABS(K613)^2)/($I$5*MAX(F613,0.1)^2),1/3)))&gt;IFERROR(W613,0),MIN((MAX($D$16,POWER((ABS(K613)^2)/($I$5*MAX(F613,0.1)^2),1/3))),IFERROR(W613,0)+(MIN(ABS(IFERROR(AF613,0))*$D$18,ABS((MAX($D$16,POWER((ABS(K613)^2)/($I$5*MAX(F613,0.1)^2),1/3)))-IFERROR(W613,0))))),MAX((MAX($D$16,POWER((ABS(K613)^2)/($I$5*MAX(F613,0.1)^2),1/3))),IFERROR(W613,0)-(MIN(ABS(IFERROR(AF613,0))*$D$18,ABS((MAX($D$16,POWER((ABS(K613)^2)/($I$5*MAX(F613,0.1)^2),1/3)))-IFERROR(W613,0))))))),MAX($D$16,POWER((ABS(K613)^2)/($I$5*MAX(F613,0.1)^2),1/3))),MAX($D$16,IFERROR(W613,0)))))))</f>
        <v/>
      </c>
      <c r="X613">
        <f>((F613)+(G613)*(W613))*(W613)</f>
        <v/>
      </c>
      <c r="Y613">
        <f>(((F613)+(G613)*(W613))*(W613))/MAX((F613)+2*(W613)*SQRT(1+(G613)^2),1E-6)</f>
        <v/>
      </c>
      <c r="Z613">
        <f>ABS(K613)/MAX(((F613)+(G613)*(W613))*(W613),1E-6)</f>
        <v/>
      </c>
      <c r="AA613">
        <f>E613+W613</f>
        <v/>
      </c>
      <c r="AB613">
        <f>AA613+((ABS(K613)/MAX(((F613)+(G613)*(W613))*(W613),1E-6))^2)/(2*$I$5)</f>
        <v/>
      </c>
      <c r="AC613">
        <f>((ABS(K613)*$D$6)/(MAX(((F613)+(G613)*(W613))*(W613),1E-6)*MAX(((((F613)+(G613)*(W613))*(W613))/MAX((F613)+2*(W613)*SQRT(1+(G613)^2),1E-6))^(2/3),1E-6)))^2</f>
        <v/>
      </c>
      <c r="AD613">
        <f>ABS(ABS(K613)/MAX(((F613)+(G613)*(W613))*(W613),1E-6))/SQRT($I$5*MAX((((F613)+(G613)*(W613))*(W613))/MAX((F613)+2*(G613)*(W613),1E-6),1E-6))</f>
        <v/>
      </c>
      <c r="AE613">
        <f>((F613)*(W613)^2)/2+(G613)*(W613)^3/3+(ABS(K613)^2)/($I$5*MAX(((F613)+(G613)*(W613))*(W613),1E-6))</f>
        <v/>
      </c>
      <c r="AF613">
        <f>IF($D$20=0,0,IFERROR(AB614+(((AC613+AC614)/2)*J614)+(IF(Z613&gt;Z614,$D$8*((Z613^2-Z614^2)/(2*$I$5)),$D$9*((Z614^2-Z613^2)/(2*$I$5)))+($D$10*(ABS(I614)/90)*(MAX(Z613^2,Z614^2)/(2*$I$5))))-AB613,0))</f>
        <v/>
      </c>
      <c r="AG613">
        <f>IF($D$20=0,1,IFERROR(IF(ROUND(AD613,3)=1,1,IF(AND(ABS(AF613)&lt;$D$19,AD613&lt;1),1,0)),0))</f>
        <v/>
      </c>
      <c r="AH613">
        <f>IFERROR(IF(V32="Supercritical",MAX($D$16,IFERROR(L613,MAX($D$16,POWER((ABS(K613)^2)/($I$5*MAX(F613,0.1)^2),1/3)))),IF(V32="Subcritical",MAX($D$16,IFERROR(W613,MAX($D$16,POWER((ABS(K613)^2)/($I$5*MAX(F613,0.1)^2),1/3)))),IF(AND(IFERROR(V613,0)=1,IFERROR(AG613,0)=1),IF(IFERROR(T613,-1E99)&gt;=IFERROR(AE613,-1E99),MAX($D$16,IFERROR(L613,MAX($D$16,POWER((ABS(K613)^2)/($I$5*MAX(F613,0.1)^2),1/3)))),MAX($D$16,IFERROR(W613,MAX($D$16,POWER((ABS(K613)^2)/($I$5*MAX(F613,0.1)^2),1/3))))),IF(IFERROR(V613,0)=1,MAX($D$16,IFERROR(L613,MAX($D$16,POWER((ABS(K613)^2)/($I$5*MAX(F613,0.1)^2),1/3)))),IF(IFERROR(AG613,0)=1,MAX($D$16,IFERROR(W613,MAX($D$16,POWER((ABS(K613)^2)/($I$5*MAX(F613,0.1)^2),1/3)))),MAX($D$16,POWER((ABS(K613)^2)/($I$5*MAX(F613,0.1)^2),1/3))))))),MAX($D$16,POWER((ABS(K613)^2)/($I$5*MAX(F613,0.1)^2),1/3)))</f>
        <v/>
      </c>
      <c r="AI613">
        <f>E613+AH613</f>
        <v/>
      </c>
      <c r="AJ613">
        <f>AI613+((ABS(K613)/MAX(((F613)+(G613)*(AH613))*(AH613),1E-6))^2)/(2*$I$5)</f>
        <v/>
      </c>
      <c r="AM613" t="n">
        <v>0</v>
      </c>
      <c r="AN613" t="n">
        <v>0</v>
      </c>
      <c r="AO613">
        <f>AM613+AN613</f>
        <v/>
      </c>
      <c r="AP613">
        <f>AP612+AO613</f>
        <v/>
      </c>
      <c r="AQ613">
        <f>ABS(ABS(K613)/MAX(((F613)+(G613)*(AH613))*(AH613),1E-6))/SQRT($I$5*MAX((((F613)+(G613)*(AH613))*(AH613))/MAX((F613)+2*(G613)*(AH613),1E-6),1E-6))</f>
        <v/>
      </c>
      <c r="AR613">
        <f>IF(AQ613&lt;1,"Subcritical","Supercritical")</f>
        <v/>
      </c>
      <c r="AS613">
        <f>((ABS(K613)*$D$6)/(MAX(((F613)+(G613)*(AH613))*(AH613),1E-6)*MAX(((((F613)+(G613)*(AH613))*(AH613))/MAX((F613)+2*(AH613)*SQRT(1+(G613)^2),1E-6))^(2/3),1E-6)))^2</f>
        <v/>
      </c>
    </row>
    <row r="614">
      <c r="A614" t="n">
        <v>465</v>
      </c>
      <c r="B614" t="n">
        <v>463.895</v>
      </c>
      <c r="C614" t="n">
        <v>616221.443</v>
      </c>
      <c r="D614" t="n">
        <v>3097508.429</v>
      </c>
      <c r="E614" t="n">
        <v>632.33</v>
      </c>
      <c r="F614" t="n">
        <v>5.2</v>
      </c>
      <c r="G614" t="n">
        <v>0</v>
      </c>
      <c r="H614" t="inlineStr">
        <is>
          <t>Normal</t>
        </is>
      </c>
      <c r="I614" t="n">
        <v>0.078</v>
      </c>
      <c r="J614">
        <f>B614-B613</f>
        <v/>
      </c>
      <c r="K614">
        <f>MAX(0,K613-AO613)</f>
        <v/>
      </c>
      <c r="L614">
        <f>IF($D$20=0,IFERROR(L613,MAX($D$16,POWER((ABS(K614)^2)/($I$5*MAX(F614,0.1)^2),1/3))),IF(IFERROR(V613,0)=0,IFERROR(L613,MAX($D$16,POWER((ABS(K614)^2)/($I$5*MAX(F614,0.1)^2),1/3))),IF(OR(IFERROR(L614,0)=0,IFERROR(S613,0)&lt;1,IFERROR(S614,0)&lt;1),MAX($D$16,POWER((ABS(K614)^2)/($I$5*MAX(F614,0.1)^2),1/3)),IF(IFERROR(U614,0)&gt;0,MAX($D$16,IFERROR(L614,0)+((IFERROR(U614,0))*$D$18*IF((IFERROR(S614,0))&lt;1,1,-1))),IF(IFERROR(U614,0)&lt;0,IF(ABS((MAX($D$16,POWER((ABS(K614)^2)/($I$5*MAX(F614,0.1)^2),1/3)))-IFERROR(L614,0))&gt;$D$19,MAX($D$16,IF((MAX($D$16,POWER((ABS(K614)^2)/($I$5*MAX(F614,0.1)^2),1/3)))&gt;IFERROR(L614,0),MIN((MAX($D$16,POWER((ABS(K614)^2)/($I$5*MAX(F614,0.1)^2),1/3))),IFERROR(L614,0)+(MIN(ABS(IFERROR(U614,0))*$D$18,ABS((MAX($D$16,POWER((ABS(K614)^2)/($I$5*MAX(F614,0.1)^2),1/3)))-IFERROR(L614,0))))),MAX((MAX($D$16,POWER((ABS(K614)^2)/($I$5*MAX(F614,0.1)^2),1/3))),IFERROR(L614,0)-(MIN(ABS(IFERROR(U614,0))*$D$18,ABS((MAX($D$16,POWER((ABS(K614)^2)/($I$5*MAX(F614,0.1)^2),1/3)))-IFERROR(L614,0))))))),MAX($D$16,POWER((ABS(K614)^2)/($I$5*MAX(F614,0.1)^2),1/3))),MAX($D$16,IFERROR(L614,0)))))))</f>
        <v/>
      </c>
      <c r="M614">
        <f>((F614)+(G614)*(L614))*(L614)</f>
        <v/>
      </c>
      <c r="N614">
        <f>(((F614)+(G614)*(L614))*(L614))/MAX((F614)+2*(L614)*SQRT(1+(G614)^2),1E-6)</f>
        <v/>
      </c>
      <c r="O614">
        <f>ABS(K614)/MAX(((F614)+(G614)*(L614))*(L614),1E-6)</f>
        <v/>
      </c>
      <c r="P614">
        <f>E614+L614</f>
        <v/>
      </c>
      <c r="Q614">
        <f>P614+((ABS(K614)/MAX(((F614)+(G614)*(L614))*(L614),1E-6))^2)/(2*$I$5)</f>
        <v/>
      </c>
      <c r="R614">
        <f>((ABS(K614)*$D$6)/(MAX(((F614)+(G614)*(L614))*(L614),1E-6)*MAX(((((F614)+(G614)*(L614))*(L614))/MAX((F614)+2*(L614)*SQRT(1+(G614)^2),1E-6))^(2/3),1E-6)))^2</f>
        <v/>
      </c>
      <c r="S614">
        <f>ABS(ABS(K614)/MAX(((F614)+(G614)*(L614))*(L614),1E-6))/SQRT($I$5*MAX((((F614)+(G614)*(L614))*(L614))/MAX((F614)+2*(G614)*(L614),1E-6),1E-6))</f>
        <v/>
      </c>
      <c r="T614">
        <f>((F614)*(L614)^2)/2+(G614)*(L614)^3/3+(ABS(K614)^2)/($I$5*MAX(((F614)+(G614)*(L614))*(L614),1E-6))</f>
        <v/>
      </c>
      <c r="U614">
        <f>IF($D$20=0,0,IFERROR(Q613-(((R613+R614)/2)*J614)-(IF(O613&gt;O614,$D$8*((O613^2-O614^2)/(2*$I$5)),$D$9*((O614^2-O613^2)/(2*$I$5)))+($D$10*(ABS(I614)/90)*(MAX(O613^2,O614^2)/(2*$I$5))))-Q614,0))</f>
        <v/>
      </c>
      <c r="V614">
        <f>IF($D$20=0,1,IFERROR(IF(ROUND(S614,3)=1,1,IF(AND(ABS(U614)&lt;$D$19,S614&gt;1),1,0)),0))</f>
        <v/>
      </c>
      <c r="W614">
        <f>IF($D$20=0,IFERROR(W615,MAX($D$16,POWER((ABS(K614)^2)/($I$5*MAX(F614,0.1)^2),1/3))),IF(IFERROR(AG615,0)=0,IFERROR(W615,MAX($D$16,POWER((ABS(K614)^2)/($I$5*MAX(F614,0.1)^2),1/3))),IF(OR(IFERROR(W614,0)=0,IFERROR(AD615,0)&gt;1),MAX($D$16,POWER((ABS(K614)^2)/($I$5*MAX(F614,0.1)^2),1/3)),IF(IFERROR(AF614,0)&gt;0,MAX($D$16,IFERROR(W614,0)+((IFERROR(AF614,0))*$D$18*IF((IFERROR(AD614,0))&lt;1,1,-1))),IF(IFERROR(AF614,0)&lt;0,IF(ABS((MAX($D$16,POWER((ABS(K614)^2)/($I$5*MAX(F614,0.1)^2),1/3)))-IFERROR(W614,0))&gt;$D$19,MAX($D$16,IF((MAX($D$16,POWER((ABS(K614)^2)/($I$5*MAX(F614,0.1)^2),1/3)))&gt;IFERROR(W614,0),MIN((MAX($D$16,POWER((ABS(K614)^2)/($I$5*MAX(F614,0.1)^2),1/3))),IFERROR(W614,0)+(MIN(ABS(IFERROR(AF614,0))*$D$18,ABS((MAX($D$16,POWER((ABS(K614)^2)/($I$5*MAX(F614,0.1)^2),1/3)))-IFERROR(W614,0))))),MAX((MAX($D$16,POWER((ABS(K614)^2)/($I$5*MAX(F614,0.1)^2),1/3))),IFERROR(W614,0)-(MIN(ABS(IFERROR(AF614,0))*$D$18,ABS((MAX($D$16,POWER((ABS(K614)^2)/($I$5*MAX(F614,0.1)^2),1/3)))-IFERROR(W614,0))))))),MAX($D$16,POWER((ABS(K614)^2)/($I$5*MAX(F614,0.1)^2),1/3))),MAX($D$16,IFERROR(W614,0)))))))</f>
        <v/>
      </c>
      <c r="X614">
        <f>((F614)+(G614)*(W614))*(W614)</f>
        <v/>
      </c>
      <c r="Y614">
        <f>(((F614)+(G614)*(W614))*(W614))/MAX((F614)+2*(W614)*SQRT(1+(G614)^2),1E-6)</f>
        <v/>
      </c>
      <c r="Z614">
        <f>ABS(K614)/MAX(((F614)+(G614)*(W614))*(W614),1E-6)</f>
        <v/>
      </c>
      <c r="AA614">
        <f>E614+W614</f>
        <v/>
      </c>
      <c r="AB614">
        <f>AA614+((ABS(K614)/MAX(((F614)+(G614)*(W614))*(W614),1E-6))^2)/(2*$I$5)</f>
        <v/>
      </c>
      <c r="AC614">
        <f>((ABS(K614)*$D$6)/(MAX(((F614)+(G614)*(W614))*(W614),1E-6)*MAX(((((F614)+(G614)*(W614))*(W614))/MAX((F614)+2*(W614)*SQRT(1+(G614)^2),1E-6))^(2/3),1E-6)))^2</f>
        <v/>
      </c>
      <c r="AD614">
        <f>ABS(ABS(K614)/MAX(((F614)+(G614)*(W614))*(W614),1E-6))/SQRT($I$5*MAX((((F614)+(G614)*(W614))*(W614))/MAX((F614)+2*(G614)*(W614),1E-6),1E-6))</f>
        <v/>
      </c>
      <c r="AE614">
        <f>((F614)*(W614)^2)/2+(G614)*(W614)^3/3+(ABS(K614)^2)/($I$5*MAX(((F614)+(G614)*(W614))*(W614),1E-6))</f>
        <v/>
      </c>
      <c r="AF614">
        <f>IF($D$20=0,0,IFERROR(AB615+(((AC614+AC615)/2)*J615)+(IF(Z614&gt;Z615,$D$8*((Z614^2-Z615^2)/(2*$I$5)),$D$9*((Z615^2-Z614^2)/(2*$I$5)))+($D$10*(ABS(I615)/90)*(MAX(Z614^2,Z615^2)/(2*$I$5))))-AB614,0))</f>
        <v/>
      </c>
      <c r="AG614">
        <f>IF($D$20=0,1,IFERROR(IF(ROUND(AD614,3)=1,1,IF(AND(ABS(AF614)&lt;$D$19,AD614&lt;1),1,0)),0))</f>
        <v/>
      </c>
      <c r="AH614">
        <f>IFERROR(IF(V32="Supercritical",MAX($D$16,IFERROR(L614,MAX($D$16,POWER((ABS(K614)^2)/($I$5*MAX(F614,0.1)^2),1/3)))),IF(V32="Subcritical",MAX($D$16,IFERROR(W614,MAX($D$16,POWER((ABS(K614)^2)/($I$5*MAX(F614,0.1)^2),1/3)))),IF(AND(IFERROR(V614,0)=1,IFERROR(AG614,0)=1),IF(IFERROR(T614,-1E99)&gt;=IFERROR(AE614,-1E99),MAX($D$16,IFERROR(L614,MAX($D$16,POWER((ABS(K614)^2)/($I$5*MAX(F614,0.1)^2),1/3)))),MAX($D$16,IFERROR(W614,MAX($D$16,POWER((ABS(K614)^2)/($I$5*MAX(F614,0.1)^2),1/3))))),IF(IFERROR(V614,0)=1,MAX($D$16,IFERROR(L614,MAX($D$16,POWER((ABS(K614)^2)/($I$5*MAX(F614,0.1)^2),1/3)))),IF(IFERROR(AG614,0)=1,MAX($D$16,IFERROR(W614,MAX($D$16,POWER((ABS(K614)^2)/($I$5*MAX(F614,0.1)^2),1/3)))),MAX($D$16,POWER((ABS(K614)^2)/($I$5*MAX(F614,0.1)^2),1/3))))))),MAX($D$16,POWER((ABS(K614)^2)/($I$5*MAX(F614,0.1)^2),1/3)))</f>
        <v/>
      </c>
      <c r="AI614">
        <f>E614+AH614</f>
        <v/>
      </c>
      <c r="AJ614">
        <f>AI614+((ABS(K614)/MAX(((F614)+(G614)*(AH614))*(AH614),1E-6))^2)/(2*$I$5)</f>
        <v/>
      </c>
      <c r="AM614" t="n">
        <v>0</v>
      </c>
      <c r="AN614" t="n">
        <v>0</v>
      </c>
      <c r="AO614">
        <f>AM614+AN614</f>
        <v/>
      </c>
      <c r="AP614">
        <f>AP613+AO614</f>
        <v/>
      </c>
      <c r="AQ614">
        <f>ABS(ABS(K614)/MAX(((F614)+(G614)*(AH614))*(AH614),1E-6))/SQRT($I$5*MAX((((F614)+(G614)*(AH614))*(AH614))/MAX((F614)+2*(G614)*(AH614),1E-6),1E-6))</f>
        <v/>
      </c>
      <c r="AR614">
        <f>IF(AQ614&lt;1,"Subcritical","Supercritical")</f>
        <v/>
      </c>
      <c r="AS614">
        <f>((ABS(K614)*$D$6)/(MAX(((F614)+(G614)*(AH614))*(AH614),1E-6)*MAX(((((F614)+(G614)*(AH614))*(AH614))/MAX((F614)+2*(AH614)*SQRT(1+(G614)^2),1E-6))^(2/3),1E-6)))^2</f>
        <v/>
      </c>
    </row>
    <row r="615">
      <c r="A615" t="n">
        <v>466</v>
      </c>
      <c r="B615" t="n">
        <v>464.896</v>
      </c>
      <c r="C615" t="n">
        <v>616220.969</v>
      </c>
      <c r="D615" t="n">
        <v>3097507.548</v>
      </c>
      <c r="E615" t="n">
        <v>632.3295000000001</v>
      </c>
      <c r="F615" t="n">
        <v>5.2</v>
      </c>
      <c r="G615" t="n">
        <v>0</v>
      </c>
      <c r="H615" t="inlineStr">
        <is>
          <t>Normal</t>
        </is>
      </c>
      <c r="I615" t="n">
        <v>0.027</v>
      </c>
      <c r="J615">
        <f>B615-B614</f>
        <v/>
      </c>
      <c r="K615">
        <f>MAX(0,K614-AO614)</f>
        <v/>
      </c>
      <c r="L615">
        <f>IF($D$20=0,IFERROR(L614,MAX($D$16,POWER((ABS(K615)^2)/($I$5*MAX(F615,0.1)^2),1/3))),IF(IFERROR(V614,0)=0,IFERROR(L614,MAX($D$16,POWER((ABS(K615)^2)/($I$5*MAX(F615,0.1)^2),1/3))),IF(OR(IFERROR(L615,0)=0,IFERROR(S614,0)&lt;1,IFERROR(S615,0)&lt;1),MAX($D$16,POWER((ABS(K615)^2)/($I$5*MAX(F615,0.1)^2),1/3)),IF(IFERROR(U615,0)&gt;0,MAX($D$16,IFERROR(L615,0)+((IFERROR(U615,0))*$D$18*IF((IFERROR(S615,0))&lt;1,1,-1))),IF(IFERROR(U615,0)&lt;0,IF(ABS((MAX($D$16,POWER((ABS(K615)^2)/($I$5*MAX(F615,0.1)^2),1/3)))-IFERROR(L615,0))&gt;$D$19,MAX($D$16,IF((MAX($D$16,POWER((ABS(K615)^2)/($I$5*MAX(F615,0.1)^2),1/3)))&gt;IFERROR(L615,0),MIN((MAX($D$16,POWER((ABS(K615)^2)/($I$5*MAX(F615,0.1)^2),1/3))),IFERROR(L615,0)+(MIN(ABS(IFERROR(U615,0))*$D$18,ABS((MAX($D$16,POWER((ABS(K615)^2)/($I$5*MAX(F615,0.1)^2),1/3)))-IFERROR(L615,0))))),MAX((MAX($D$16,POWER((ABS(K615)^2)/($I$5*MAX(F615,0.1)^2),1/3))),IFERROR(L615,0)-(MIN(ABS(IFERROR(U615,0))*$D$18,ABS((MAX($D$16,POWER((ABS(K615)^2)/($I$5*MAX(F615,0.1)^2),1/3)))-IFERROR(L615,0))))))),MAX($D$16,POWER((ABS(K615)^2)/($I$5*MAX(F615,0.1)^2),1/3))),MAX($D$16,IFERROR(L615,0)))))))</f>
        <v/>
      </c>
      <c r="M615">
        <f>((F615)+(G615)*(L615))*(L615)</f>
        <v/>
      </c>
      <c r="N615">
        <f>(((F615)+(G615)*(L615))*(L615))/MAX((F615)+2*(L615)*SQRT(1+(G615)^2),1E-6)</f>
        <v/>
      </c>
      <c r="O615">
        <f>ABS(K615)/MAX(((F615)+(G615)*(L615))*(L615),1E-6)</f>
        <v/>
      </c>
      <c r="P615">
        <f>E615+L615</f>
        <v/>
      </c>
      <c r="Q615">
        <f>P615+((ABS(K615)/MAX(((F615)+(G615)*(L615))*(L615),1E-6))^2)/(2*$I$5)</f>
        <v/>
      </c>
      <c r="R615">
        <f>((ABS(K615)*$D$6)/(MAX(((F615)+(G615)*(L615))*(L615),1E-6)*MAX(((((F615)+(G615)*(L615))*(L615))/MAX((F615)+2*(L615)*SQRT(1+(G615)^2),1E-6))^(2/3),1E-6)))^2</f>
        <v/>
      </c>
      <c r="S615">
        <f>ABS(ABS(K615)/MAX(((F615)+(G615)*(L615))*(L615),1E-6))/SQRT($I$5*MAX((((F615)+(G615)*(L615))*(L615))/MAX((F615)+2*(G615)*(L615),1E-6),1E-6))</f>
        <v/>
      </c>
      <c r="T615">
        <f>((F615)*(L615)^2)/2+(G615)*(L615)^3/3+(ABS(K615)^2)/($I$5*MAX(((F615)+(G615)*(L615))*(L615),1E-6))</f>
        <v/>
      </c>
      <c r="U615">
        <f>IF($D$20=0,0,IFERROR(Q614-(((R614+R615)/2)*J615)-(IF(O614&gt;O615,$D$8*((O614^2-O615^2)/(2*$I$5)),$D$9*((O615^2-O614^2)/(2*$I$5)))+($D$10*(ABS(I615)/90)*(MAX(O614^2,O615^2)/(2*$I$5))))-Q615,0))</f>
        <v/>
      </c>
      <c r="V615">
        <f>IF($D$20=0,1,IFERROR(IF(ROUND(S615,3)=1,1,IF(AND(ABS(U615)&lt;$D$19,S615&gt;1),1,0)),0))</f>
        <v/>
      </c>
      <c r="W615">
        <f>IF($D$20=0,IFERROR(W616,MAX($D$16,POWER((ABS(K615)^2)/($I$5*MAX(F615,0.1)^2),1/3))),IF(IFERROR(AG616,0)=0,IFERROR(W616,MAX($D$16,POWER((ABS(K615)^2)/($I$5*MAX(F615,0.1)^2),1/3))),IF(OR(IFERROR(W615,0)=0,IFERROR(AD616,0)&gt;1),MAX($D$16,POWER((ABS(K615)^2)/($I$5*MAX(F615,0.1)^2),1/3)),IF(IFERROR(AF615,0)&gt;0,MAX($D$16,IFERROR(W615,0)+((IFERROR(AF615,0))*$D$18*IF((IFERROR(AD615,0))&lt;1,1,-1))),IF(IFERROR(AF615,0)&lt;0,IF(ABS((MAX($D$16,POWER((ABS(K615)^2)/($I$5*MAX(F615,0.1)^2),1/3)))-IFERROR(W615,0))&gt;$D$19,MAX($D$16,IF((MAX($D$16,POWER((ABS(K615)^2)/($I$5*MAX(F615,0.1)^2),1/3)))&gt;IFERROR(W615,0),MIN((MAX($D$16,POWER((ABS(K615)^2)/($I$5*MAX(F615,0.1)^2),1/3))),IFERROR(W615,0)+(MIN(ABS(IFERROR(AF615,0))*$D$18,ABS((MAX($D$16,POWER((ABS(K615)^2)/($I$5*MAX(F615,0.1)^2),1/3)))-IFERROR(W615,0))))),MAX((MAX($D$16,POWER((ABS(K615)^2)/($I$5*MAX(F615,0.1)^2),1/3))),IFERROR(W615,0)-(MIN(ABS(IFERROR(AF615,0))*$D$18,ABS((MAX($D$16,POWER((ABS(K615)^2)/($I$5*MAX(F615,0.1)^2),1/3)))-IFERROR(W615,0))))))),MAX($D$16,POWER((ABS(K615)^2)/($I$5*MAX(F615,0.1)^2),1/3))),MAX($D$16,IFERROR(W615,0)))))))</f>
        <v/>
      </c>
      <c r="X615">
        <f>((F615)+(G615)*(W615))*(W615)</f>
        <v/>
      </c>
      <c r="Y615">
        <f>(((F615)+(G615)*(W615))*(W615))/MAX((F615)+2*(W615)*SQRT(1+(G615)^2),1E-6)</f>
        <v/>
      </c>
      <c r="Z615">
        <f>ABS(K615)/MAX(((F615)+(G615)*(W615))*(W615),1E-6)</f>
        <v/>
      </c>
      <c r="AA615">
        <f>E615+W615</f>
        <v/>
      </c>
      <c r="AB615">
        <f>AA615+((ABS(K615)/MAX(((F615)+(G615)*(W615))*(W615),1E-6))^2)/(2*$I$5)</f>
        <v/>
      </c>
      <c r="AC615">
        <f>((ABS(K615)*$D$6)/(MAX(((F615)+(G615)*(W615))*(W615),1E-6)*MAX(((((F615)+(G615)*(W615))*(W615))/MAX((F615)+2*(W615)*SQRT(1+(G615)^2),1E-6))^(2/3),1E-6)))^2</f>
        <v/>
      </c>
      <c r="AD615">
        <f>ABS(ABS(K615)/MAX(((F615)+(G615)*(W615))*(W615),1E-6))/SQRT($I$5*MAX((((F615)+(G615)*(W615))*(W615))/MAX((F615)+2*(G615)*(W615),1E-6),1E-6))</f>
        <v/>
      </c>
      <c r="AE615">
        <f>((F615)*(W615)^2)/2+(G615)*(W615)^3/3+(ABS(K615)^2)/($I$5*MAX(((F615)+(G615)*(W615))*(W615),1E-6))</f>
        <v/>
      </c>
      <c r="AF615">
        <f>IF($D$20=0,0,IFERROR(AB616+(((AC615+AC616)/2)*J616)+(IF(Z615&gt;Z616,$D$8*((Z615^2-Z616^2)/(2*$I$5)),$D$9*((Z616^2-Z615^2)/(2*$I$5)))+($D$10*(ABS(I616)/90)*(MAX(Z615^2,Z616^2)/(2*$I$5))))-AB615,0))</f>
        <v/>
      </c>
      <c r="AG615">
        <f>IF($D$20=0,1,IFERROR(IF(ROUND(AD615,3)=1,1,IF(AND(ABS(AF615)&lt;$D$19,AD615&lt;1),1,0)),0))</f>
        <v/>
      </c>
      <c r="AH615">
        <f>IFERROR(IF(V32="Supercritical",MAX($D$16,IFERROR(L615,MAX($D$16,POWER((ABS(K615)^2)/($I$5*MAX(F615,0.1)^2),1/3)))),IF(V32="Subcritical",MAX($D$16,IFERROR(W615,MAX($D$16,POWER((ABS(K615)^2)/($I$5*MAX(F615,0.1)^2),1/3)))),IF(AND(IFERROR(V615,0)=1,IFERROR(AG615,0)=1),IF(IFERROR(T615,-1E99)&gt;=IFERROR(AE615,-1E99),MAX($D$16,IFERROR(L615,MAX($D$16,POWER((ABS(K615)^2)/($I$5*MAX(F615,0.1)^2),1/3)))),MAX($D$16,IFERROR(W615,MAX($D$16,POWER((ABS(K615)^2)/($I$5*MAX(F615,0.1)^2),1/3))))),IF(IFERROR(V615,0)=1,MAX($D$16,IFERROR(L615,MAX($D$16,POWER((ABS(K615)^2)/($I$5*MAX(F615,0.1)^2),1/3)))),IF(IFERROR(AG615,0)=1,MAX($D$16,IFERROR(W615,MAX($D$16,POWER((ABS(K615)^2)/($I$5*MAX(F615,0.1)^2),1/3)))),MAX($D$16,POWER((ABS(K615)^2)/($I$5*MAX(F615,0.1)^2),1/3))))))),MAX($D$16,POWER((ABS(K615)^2)/($I$5*MAX(F615,0.1)^2),1/3)))</f>
        <v/>
      </c>
      <c r="AI615">
        <f>E615+AH615</f>
        <v/>
      </c>
      <c r="AJ615">
        <f>AI615+((ABS(K615)/MAX(((F615)+(G615)*(AH615))*(AH615),1E-6))^2)/(2*$I$5)</f>
        <v/>
      </c>
      <c r="AM615" t="n">
        <v>0</v>
      </c>
      <c r="AN615" t="n">
        <v>0</v>
      </c>
      <c r="AO615">
        <f>AM615+AN615</f>
        <v/>
      </c>
      <c r="AP615">
        <f>AP614+AO615</f>
        <v/>
      </c>
      <c r="AQ615">
        <f>ABS(ABS(K615)/MAX(((F615)+(G615)*(AH615))*(AH615),1E-6))/SQRT($I$5*MAX((((F615)+(G615)*(AH615))*(AH615))/MAX((F615)+2*(G615)*(AH615),1E-6),1E-6))</f>
        <v/>
      </c>
      <c r="AR615">
        <f>IF(AQ615&lt;1,"Subcritical","Supercritical")</f>
        <v/>
      </c>
      <c r="AS615">
        <f>((ABS(K615)*$D$6)/(MAX(((F615)+(G615)*(AH615))*(AH615),1E-6)*MAX(((((F615)+(G615)*(AH615))*(AH615))/MAX((F615)+2*(AH615)*SQRT(1+(G615)^2),1E-6))^(2/3),1E-6)))^2</f>
        <v/>
      </c>
    </row>
    <row r="616">
      <c r="A616" t="n">
        <v>467</v>
      </c>
      <c r="B616" t="n">
        <v>465.895</v>
      </c>
      <c r="C616" t="n">
        <v>616220.495</v>
      </c>
      <c r="D616" t="n">
        <v>3097506.668</v>
      </c>
      <c r="E616" t="n">
        <v>632.329</v>
      </c>
      <c r="F616" t="n">
        <v>5.2</v>
      </c>
      <c r="G616" t="n">
        <v>0</v>
      </c>
      <c r="H616" t="inlineStr">
        <is>
          <t>Normal</t>
        </is>
      </c>
      <c r="I616" t="n">
        <v>0.027</v>
      </c>
      <c r="J616">
        <f>B616-B615</f>
        <v/>
      </c>
      <c r="K616">
        <f>MAX(0,K615-AO615)</f>
        <v/>
      </c>
      <c r="L616">
        <f>IF($D$20=0,IFERROR(L615,MAX($D$16,POWER((ABS(K616)^2)/($I$5*MAX(F616,0.1)^2),1/3))),IF(IFERROR(V615,0)=0,IFERROR(L615,MAX($D$16,POWER((ABS(K616)^2)/($I$5*MAX(F616,0.1)^2),1/3))),IF(OR(IFERROR(L616,0)=0,IFERROR(S615,0)&lt;1,IFERROR(S616,0)&lt;1),MAX($D$16,POWER((ABS(K616)^2)/($I$5*MAX(F616,0.1)^2),1/3)),IF(IFERROR(U616,0)&gt;0,MAX($D$16,IFERROR(L616,0)+((IFERROR(U616,0))*$D$18*IF((IFERROR(S616,0))&lt;1,1,-1))),IF(IFERROR(U616,0)&lt;0,IF(ABS((MAX($D$16,POWER((ABS(K616)^2)/($I$5*MAX(F616,0.1)^2),1/3)))-IFERROR(L616,0))&gt;$D$19,MAX($D$16,IF((MAX($D$16,POWER((ABS(K616)^2)/($I$5*MAX(F616,0.1)^2),1/3)))&gt;IFERROR(L616,0),MIN((MAX($D$16,POWER((ABS(K616)^2)/($I$5*MAX(F616,0.1)^2),1/3))),IFERROR(L616,0)+(MIN(ABS(IFERROR(U616,0))*$D$18,ABS((MAX($D$16,POWER((ABS(K616)^2)/($I$5*MAX(F616,0.1)^2),1/3)))-IFERROR(L616,0))))),MAX((MAX($D$16,POWER((ABS(K616)^2)/($I$5*MAX(F616,0.1)^2),1/3))),IFERROR(L616,0)-(MIN(ABS(IFERROR(U616,0))*$D$18,ABS((MAX($D$16,POWER((ABS(K616)^2)/($I$5*MAX(F616,0.1)^2),1/3)))-IFERROR(L616,0))))))),MAX($D$16,POWER((ABS(K616)^2)/($I$5*MAX(F616,0.1)^2),1/3))),MAX($D$16,IFERROR(L616,0)))))))</f>
        <v/>
      </c>
      <c r="M616">
        <f>((F616)+(G616)*(L616))*(L616)</f>
        <v/>
      </c>
      <c r="N616">
        <f>(((F616)+(G616)*(L616))*(L616))/MAX((F616)+2*(L616)*SQRT(1+(G616)^2),1E-6)</f>
        <v/>
      </c>
      <c r="O616">
        <f>ABS(K616)/MAX(((F616)+(G616)*(L616))*(L616),1E-6)</f>
        <v/>
      </c>
      <c r="P616">
        <f>E616+L616</f>
        <v/>
      </c>
      <c r="Q616">
        <f>P616+((ABS(K616)/MAX(((F616)+(G616)*(L616))*(L616),1E-6))^2)/(2*$I$5)</f>
        <v/>
      </c>
      <c r="R616">
        <f>((ABS(K616)*$D$6)/(MAX(((F616)+(G616)*(L616))*(L616),1E-6)*MAX(((((F616)+(G616)*(L616))*(L616))/MAX((F616)+2*(L616)*SQRT(1+(G616)^2),1E-6))^(2/3),1E-6)))^2</f>
        <v/>
      </c>
      <c r="S616">
        <f>ABS(ABS(K616)/MAX(((F616)+(G616)*(L616))*(L616),1E-6))/SQRT($I$5*MAX((((F616)+(G616)*(L616))*(L616))/MAX((F616)+2*(G616)*(L616),1E-6),1E-6))</f>
        <v/>
      </c>
      <c r="T616">
        <f>((F616)*(L616)^2)/2+(G616)*(L616)^3/3+(ABS(K616)^2)/($I$5*MAX(((F616)+(G616)*(L616))*(L616),1E-6))</f>
        <v/>
      </c>
      <c r="U616">
        <f>IF($D$20=0,0,IFERROR(Q615-(((R615+R616)/2)*J616)-(IF(O615&gt;O616,$D$8*((O615^2-O616^2)/(2*$I$5)),$D$9*((O616^2-O615^2)/(2*$I$5)))+($D$10*(ABS(I616)/90)*(MAX(O615^2,O616^2)/(2*$I$5))))-Q616,0))</f>
        <v/>
      </c>
      <c r="V616">
        <f>IF($D$20=0,1,IFERROR(IF(ROUND(S616,3)=1,1,IF(AND(ABS(U616)&lt;$D$19,S616&gt;1),1,0)),0))</f>
        <v/>
      </c>
      <c r="W616">
        <f>IF($D$20=0,IFERROR(W617,MAX($D$16,POWER((ABS(K616)^2)/($I$5*MAX(F616,0.1)^2),1/3))),IF(IFERROR(AG617,0)=0,IFERROR(W617,MAX($D$16,POWER((ABS(K616)^2)/($I$5*MAX(F616,0.1)^2),1/3))),IF(OR(IFERROR(W616,0)=0,IFERROR(AD617,0)&gt;1),MAX($D$16,POWER((ABS(K616)^2)/($I$5*MAX(F616,0.1)^2),1/3)),IF(IFERROR(AF616,0)&gt;0,MAX($D$16,IFERROR(W616,0)+((IFERROR(AF616,0))*$D$18*IF((IFERROR(AD616,0))&lt;1,1,-1))),IF(IFERROR(AF616,0)&lt;0,IF(ABS((MAX($D$16,POWER((ABS(K616)^2)/($I$5*MAX(F616,0.1)^2),1/3)))-IFERROR(W616,0))&gt;$D$19,MAX($D$16,IF((MAX($D$16,POWER((ABS(K616)^2)/($I$5*MAX(F616,0.1)^2),1/3)))&gt;IFERROR(W616,0),MIN((MAX($D$16,POWER((ABS(K616)^2)/($I$5*MAX(F616,0.1)^2),1/3))),IFERROR(W616,0)+(MIN(ABS(IFERROR(AF616,0))*$D$18,ABS((MAX($D$16,POWER((ABS(K616)^2)/($I$5*MAX(F616,0.1)^2),1/3)))-IFERROR(W616,0))))),MAX((MAX($D$16,POWER((ABS(K616)^2)/($I$5*MAX(F616,0.1)^2),1/3))),IFERROR(W616,0)-(MIN(ABS(IFERROR(AF616,0))*$D$18,ABS((MAX($D$16,POWER((ABS(K616)^2)/($I$5*MAX(F616,0.1)^2),1/3)))-IFERROR(W616,0))))))),MAX($D$16,POWER((ABS(K616)^2)/($I$5*MAX(F616,0.1)^2),1/3))),MAX($D$16,IFERROR(W616,0)))))))</f>
        <v/>
      </c>
      <c r="X616">
        <f>((F616)+(G616)*(W616))*(W616)</f>
        <v/>
      </c>
      <c r="Y616">
        <f>(((F616)+(G616)*(W616))*(W616))/MAX((F616)+2*(W616)*SQRT(1+(G616)^2),1E-6)</f>
        <v/>
      </c>
      <c r="Z616">
        <f>ABS(K616)/MAX(((F616)+(G616)*(W616))*(W616),1E-6)</f>
        <v/>
      </c>
      <c r="AA616">
        <f>E616+W616</f>
        <v/>
      </c>
      <c r="AB616">
        <f>AA616+((ABS(K616)/MAX(((F616)+(G616)*(W616))*(W616),1E-6))^2)/(2*$I$5)</f>
        <v/>
      </c>
      <c r="AC616">
        <f>((ABS(K616)*$D$6)/(MAX(((F616)+(G616)*(W616))*(W616),1E-6)*MAX(((((F616)+(G616)*(W616))*(W616))/MAX((F616)+2*(W616)*SQRT(1+(G616)^2),1E-6))^(2/3),1E-6)))^2</f>
        <v/>
      </c>
      <c r="AD616">
        <f>ABS(ABS(K616)/MAX(((F616)+(G616)*(W616))*(W616),1E-6))/SQRT($I$5*MAX((((F616)+(G616)*(W616))*(W616))/MAX((F616)+2*(G616)*(W616),1E-6),1E-6))</f>
        <v/>
      </c>
      <c r="AE616">
        <f>((F616)*(W616)^2)/2+(G616)*(W616)^3/3+(ABS(K616)^2)/($I$5*MAX(((F616)+(G616)*(W616))*(W616),1E-6))</f>
        <v/>
      </c>
      <c r="AF616">
        <f>IF($D$20=0,0,IFERROR(AB617+(((AC616+AC617)/2)*J617)+(IF(Z616&gt;Z617,$D$8*((Z616^2-Z617^2)/(2*$I$5)),$D$9*((Z617^2-Z616^2)/(2*$I$5)))+($D$10*(ABS(I617)/90)*(MAX(Z616^2,Z617^2)/(2*$I$5))))-AB616,0))</f>
        <v/>
      </c>
      <c r="AG616">
        <f>IF($D$20=0,1,IFERROR(IF(ROUND(AD616,3)=1,1,IF(AND(ABS(AF616)&lt;$D$19,AD616&lt;1),1,0)),0))</f>
        <v/>
      </c>
      <c r="AH616">
        <f>IFERROR(IF(V32="Supercritical",MAX($D$16,IFERROR(L616,MAX($D$16,POWER((ABS(K616)^2)/($I$5*MAX(F616,0.1)^2),1/3)))),IF(V32="Subcritical",MAX($D$16,IFERROR(W616,MAX($D$16,POWER((ABS(K616)^2)/($I$5*MAX(F616,0.1)^2),1/3)))),IF(AND(IFERROR(V616,0)=1,IFERROR(AG616,0)=1),IF(IFERROR(T616,-1E99)&gt;=IFERROR(AE616,-1E99),MAX($D$16,IFERROR(L616,MAX($D$16,POWER((ABS(K616)^2)/($I$5*MAX(F616,0.1)^2),1/3)))),MAX($D$16,IFERROR(W616,MAX($D$16,POWER((ABS(K616)^2)/($I$5*MAX(F616,0.1)^2),1/3))))),IF(IFERROR(V616,0)=1,MAX($D$16,IFERROR(L616,MAX($D$16,POWER((ABS(K616)^2)/($I$5*MAX(F616,0.1)^2),1/3)))),IF(IFERROR(AG616,0)=1,MAX($D$16,IFERROR(W616,MAX($D$16,POWER((ABS(K616)^2)/($I$5*MAX(F616,0.1)^2),1/3)))),MAX($D$16,POWER((ABS(K616)^2)/($I$5*MAX(F616,0.1)^2),1/3))))))),MAX($D$16,POWER((ABS(K616)^2)/($I$5*MAX(F616,0.1)^2),1/3)))</f>
        <v/>
      </c>
      <c r="AI616">
        <f>E616+AH616</f>
        <v/>
      </c>
      <c r="AJ616">
        <f>AI616+((ABS(K616)/MAX(((F616)+(G616)*(AH616))*(AH616),1E-6))^2)/(2*$I$5)</f>
        <v/>
      </c>
      <c r="AM616" t="n">
        <v>0</v>
      </c>
      <c r="AN616" t="n">
        <v>0</v>
      </c>
      <c r="AO616">
        <f>AM616+AN616</f>
        <v/>
      </c>
      <c r="AP616">
        <f>AP615+AO616</f>
        <v/>
      </c>
      <c r="AQ616">
        <f>ABS(ABS(K616)/MAX(((F616)+(G616)*(AH616))*(AH616),1E-6))/SQRT($I$5*MAX((((F616)+(G616)*(AH616))*(AH616))/MAX((F616)+2*(G616)*(AH616),1E-6),1E-6))</f>
        <v/>
      </c>
      <c r="AR616">
        <f>IF(AQ616&lt;1,"Subcritical","Supercritical")</f>
        <v/>
      </c>
      <c r="AS616">
        <f>((ABS(K616)*$D$6)/(MAX(((F616)+(G616)*(AH616))*(AH616),1E-6)*MAX(((((F616)+(G616)*(AH616))*(AH616))/MAX((F616)+2*(AH616)*SQRT(1+(G616)^2),1E-6))^(2/3),1E-6)))^2</f>
        <v/>
      </c>
    </row>
    <row r="617">
      <c r="A617" t="n">
        <v>468</v>
      </c>
      <c r="B617" t="n">
        <v>466.896</v>
      </c>
      <c r="C617" t="n">
        <v>616220.0209999999</v>
      </c>
      <c r="D617" t="n">
        <v>3097505.787</v>
      </c>
      <c r="E617" t="n">
        <v>632.3285</v>
      </c>
      <c r="F617" t="n">
        <v>5.2</v>
      </c>
      <c r="G617" t="n">
        <v>0</v>
      </c>
      <c r="H617" t="inlineStr">
        <is>
          <t>Normal</t>
        </is>
      </c>
      <c r="I617" t="n">
        <v>0.078</v>
      </c>
      <c r="J617">
        <f>B617-B616</f>
        <v/>
      </c>
      <c r="K617">
        <f>MAX(0,K616-AO616)</f>
        <v/>
      </c>
      <c r="L617">
        <f>IF($D$20=0,IFERROR(L616,MAX($D$16,POWER((ABS(K617)^2)/($I$5*MAX(F617,0.1)^2),1/3))),IF(IFERROR(V616,0)=0,IFERROR(L616,MAX($D$16,POWER((ABS(K617)^2)/($I$5*MAX(F617,0.1)^2),1/3))),IF(OR(IFERROR(L617,0)=0,IFERROR(S616,0)&lt;1,IFERROR(S617,0)&lt;1),MAX($D$16,POWER((ABS(K617)^2)/($I$5*MAX(F617,0.1)^2),1/3)),IF(IFERROR(U617,0)&gt;0,MAX($D$16,IFERROR(L617,0)+((IFERROR(U617,0))*$D$18*IF((IFERROR(S617,0))&lt;1,1,-1))),IF(IFERROR(U617,0)&lt;0,IF(ABS((MAX($D$16,POWER((ABS(K617)^2)/($I$5*MAX(F617,0.1)^2),1/3)))-IFERROR(L617,0))&gt;$D$19,MAX($D$16,IF((MAX($D$16,POWER((ABS(K617)^2)/($I$5*MAX(F617,0.1)^2),1/3)))&gt;IFERROR(L617,0),MIN((MAX($D$16,POWER((ABS(K617)^2)/($I$5*MAX(F617,0.1)^2),1/3))),IFERROR(L617,0)+(MIN(ABS(IFERROR(U617,0))*$D$18,ABS((MAX($D$16,POWER((ABS(K617)^2)/($I$5*MAX(F617,0.1)^2),1/3)))-IFERROR(L617,0))))),MAX((MAX($D$16,POWER((ABS(K617)^2)/($I$5*MAX(F617,0.1)^2),1/3))),IFERROR(L617,0)-(MIN(ABS(IFERROR(U617,0))*$D$18,ABS((MAX($D$16,POWER((ABS(K617)^2)/($I$5*MAX(F617,0.1)^2),1/3)))-IFERROR(L617,0))))))),MAX($D$16,POWER((ABS(K617)^2)/($I$5*MAX(F617,0.1)^2),1/3))),MAX($D$16,IFERROR(L617,0)))))))</f>
        <v/>
      </c>
      <c r="M617">
        <f>((F617)+(G617)*(L617))*(L617)</f>
        <v/>
      </c>
      <c r="N617">
        <f>(((F617)+(G617)*(L617))*(L617))/MAX((F617)+2*(L617)*SQRT(1+(G617)^2),1E-6)</f>
        <v/>
      </c>
      <c r="O617">
        <f>ABS(K617)/MAX(((F617)+(G617)*(L617))*(L617),1E-6)</f>
        <v/>
      </c>
      <c r="P617">
        <f>E617+L617</f>
        <v/>
      </c>
      <c r="Q617">
        <f>P617+((ABS(K617)/MAX(((F617)+(G617)*(L617))*(L617),1E-6))^2)/(2*$I$5)</f>
        <v/>
      </c>
      <c r="R617">
        <f>((ABS(K617)*$D$6)/(MAX(((F617)+(G617)*(L617))*(L617),1E-6)*MAX(((((F617)+(G617)*(L617))*(L617))/MAX((F617)+2*(L617)*SQRT(1+(G617)^2),1E-6))^(2/3),1E-6)))^2</f>
        <v/>
      </c>
      <c r="S617">
        <f>ABS(ABS(K617)/MAX(((F617)+(G617)*(L617))*(L617),1E-6))/SQRT($I$5*MAX((((F617)+(G617)*(L617))*(L617))/MAX((F617)+2*(G617)*(L617),1E-6),1E-6))</f>
        <v/>
      </c>
      <c r="T617">
        <f>((F617)*(L617)^2)/2+(G617)*(L617)^3/3+(ABS(K617)^2)/($I$5*MAX(((F617)+(G617)*(L617))*(L617),1E-6))</f>
        <v/>
      </c>
      <c r="U617">
        <f>IF($D$20=0,0,IFERROR(Q616-(((R616+R617)/2)*J617)-(IF(O616&gt;O617,$D$8*((O616^2-O617^2)/(2*$I$5)),$D$9*((O617^2-O616^2)/(2*$I$5)))+($D$10*(ABS(I617)/90)*(MAX(O616^2,O617^2)/(2*$I$5))))-Q617,0))</f>
        <v/>
      </c>
      <c r="V617">
        <f>IF($D$20=0,1,IFERROR(IF(ROUND(S617,3)=1,1,IF(AND(ABS(U617)&lt;$D$19,S617&gt;1),1,0)),0))</f>
        <v/>
      </c>
      <c r="W617">
        <f>IF($D$20=0,IFERROR(W618,MAX($D$16,POWER((ABS(K617)^2)/($I$5*MAX(F617,0.1)^2),1/3))),IF(IFERROR(AG618,0)=0,IFERROR(W618,MAX($D$16,POWER((ABS(K617)^2)/($I$5*MAX(F617,0.1)^2),1/3))),IF(OR(IFERROR(W617,0)=0,IFERROR(AD618,0)&gt;1),MAX($D$16,POWER((ABS(K617)^2)/($I$5*MAX(F617,0.1)^2),1/3)),IF(IFERROR(AF617,0)&gt;0,MAX($D$16,IFERROR(W617,0)+((IFERROR(AF617,0))*$D$18*IF((IFERROR(AD617,0))&lt;1,1,-1))),IF(IFERROR(AF617,0)&lt;0,IF(ABS((MAX($D$16,POWER((ABS(K617)^2)/($I$5*MAX(F617,0.1)^2),1/3)))-IFERROR(W617,0))&gt;$D$19,MAX($D$16,IF((MAX($D$16,POWER((ABS(K617)^2)/($I$5*MAX(F617,0.1)^2),1/3)))&gt;IFERROR(W617,0),MIN((MAX($D$16,POWER((ABS(K617)^2)/($I$5*MAX(F617,0.1)^2),1/3))),IFERROR(W617,0)+(MIN(ABS(IFERROR(AF617,0))*$D$18,ABS((MAX($D$16,POWER((ABS(K617)^2)/($I$5*MAX(F617,0.1)^2),1/3)))-IFERROR(W617,0))))),MAX((MAX($D$16,POWER((ABS(K617)^2)/($I$5*MAX(F617,0.1)^2),1/3))),IFERROR(W617,0)-(MIN(ABS(IFERROR(AF617,0))*$D$18,ABS((MAX($D$16,POWER((ABS(K617)^2)/($I$5*MAX(F617,0.1)^2),1/3)))-IFERROR(W617,0))))))),MAX($D$16,POWER((ABS(K617)^2)/($I$5*MAX(F617,0.1)^2),1/3))),MAX($D$16,IFERROR(W617,0)))))))</f>
        <v/>
      </c>
      <c r="X617">
        <f>((F617)+(G617)*(W617))*(W617)</f>
        <v/>
      </c>
      <c r="Y617">
        <f>(((F617)+(G617)*(W617))*(W617))/MAX((F617)+2*(W617)*SQRT(1+(G617)^2),1E-6)</f>
        <v/>
      </c>
      <c r="Z617">
        <f>ABS(K617)/MAX(((F617)+(G617)*(W617))*(W617),1E-6)</f>
        <v/>
      </c>
      <c r="AA617">
        <f>E617+W617</f>
        <v/>
      </c>
      <c r="AB617">
        <f>AA617+((ABS(K617)/MAX(((F617)+(G617)*(W617))*(W617),1E-6))^2)/(2*$I$5)</f>
        <v/>
      </c>
      <c r="AC617">
        <f>((ABS(K617)*$D$6)/(MAX(((F617)+(G617)*(W617))*(W617),1E-6)*MAX(((((F617)+(G617)*(W617))*(W617))/MAX((F617)+2*(W617)*SQRT(1+(G617)^2),1E-6))^(2/3),1E-6)))^2</f>
        <v/>
      </c>
      <c r="AD617">
        <f>ABS(ABS(K617)/MAX(((F617)+(G617)*(W617))*(W617),1E-6))/SQRT($I$5*MAX((((F617)+(G617)*(W617))*(W617))/MAX((F617)+2*(G617)*(W617),1E-6),1E-6))</f>
        <v/>
      </c>
      <c r="AE617">
        <f>((F617)*(W617)^2)/2+(G617)*(W617)^3/3+(ABS(K617)^2)/($I$5*MAX(((F617)+(G617)*(W617))*(W617),1E-6))</f>
        <v/>
      </c>
      <c r="AF617">
        <f>IF($D$20=0,0,IFERROR(AB618+(((AC617+AC618)/2)*J618)+(IF(Z617&gt;Z618,$D$8*((Z617^2-Z618^2)/(2*$I$5)),$D$9*((Z618^2-Z617^2)/(2*$I$5)))+($D$10*(ABS(I618)/90)*(MAX(Z617^2,Z618^2)/(2*$I$5))))-AB617,0))</f>
        <v/>
      </c>
      <c r="AG617">
        <f>IF($D$20=0,1,IFERROR(IF(ROUND(AD617,3)=1,1,IF(AND(ABS(AF617)&lt;$D$19,AD617&lt;1),1,0)),0))</f>
        <v/>
      </c>
      <c r="AH617">
        <f>IFERROR(IF(V32="Supercritical",MAX($D$16,IFERROR(L617,MAX($D$16,POWER((ABS(K617)^2)/($I$5*MAX(F617,0.1)^2),1/3)))),IF(V32="Subcritical",MAX($D$16,IFERROR(W617,MAX($D$16,POWER((ABS(K617)^2)/($I$5*MAX(F617,0.1)^2),1/3)))),IF(AND(IFERROR(V617,0)=1,IFERROR(AG617,0)=1),IF(IFERROR(T617,-1E99)&gt;=IFERROR(AE617,-1E99),MAX($D$16,IFERROR(L617,MAX($D$16,POWER((ABS(K617)^2)/($I$5*MAX(F617,0.1)^2),1/3)))),MAX($D$16,IFERROR(W617,MAX($D$16,POWER((ABS(K617)^2)/($I$5*MAX(F617,0.1)^2),1/3))))),IF(IFERROR(V617,0)=1,MAX($D$16,IFERROR(L617,MAX($D$16,POWER((ABS(K617)^2)/($I$5*MAX(F617,0.1)^2),1/3)))),IF(IFERROR(AG617,0)=1,MAX($D$16,IFERROR(W617,MAX($D$16,POWER((ABS(K617)^2)/($I$5*MAX(F617,0.1)^2),1/3)))),MAX($D$16,POWER((ABS(K617)^2)/($I$5*MAX(F617,0.1)^2),1/3))))))),MAX($D$16,POWER((ABS(K617)^2)/($I$5*MAX(F617,0.1)^2),1/3)))</f>
        <v/>
      </c>
      <c r="AI617">
        <f>E617+AH617</f>
        <v/>
      </c>
      <c r="AJ617">
        <f>AI617+((ABS(K617)/MAX(((F617)+(G617)*(AH617))*(AH617),1E-6))^2)/(2*$I$5)</f>
        <v/>
      </c>
      <c r="AM617" t="n">
        <v>0</v>
      </c>
      <c r="AN617" t="n">
        <v>0</v>
      </c>
      <c r="AO617">
        <f>AM617+AN617</f>
        <v/>
      </c>
      <c r="AP617">
        <f>AP616+AO617</f>
        <v/>
      </c>
      <c r="AQ617">
        <f>ABS(ABS(K617)/MAX(((F617)+(G617)*(AH617))*(AH617),1E-6))/SQRT($I$5*MAX((((F617)+(G617)*(AH617))*(AH617))/MAX((F617)+2*(G617)*(AH617),1E-6),1E-6))</f>
        <v/>
      </c>
      <c r="AR617">
        <f>IF(AQ617&lt;1,"Subcritical","Supercritical")</f>
        <v/>
      </c>
      <c r="AS617">
        <f>((ABS(K617)*$D$6)/(MAX(((F617)+(G617)*(AH617))*(AH617),1E-6)*MAX(((((F617)+(G617)*(AH617))*(AH617))/MAX((F617)+2*(AH617)*SQRT(1+(G617)^2),1E-6))^(2/3),1E-6)))^2</f>
        <v/>
      </c>
    </row>
    <row r="618">
      <c r="A618" t="n">
        <v>469</v>
      </c>
      <c r="B618" t="n">
        <v>467.896</v>
      </c>
      <c r="C618" t="n">
        <v>616219.546</v>
      </c>
      <c r="D618" t="n">
        <v>3097504.907</v>
      </c>
      <c r="E618" t="n">
        <v>632.328</v>
      </c>
      <c r="F618" t="n">
        <v>5.2</v>
      </c>
      <c r="G618" t="n">
        <v>0</v>
      </c>
      <c r="H618" t="inlineStr">
        <is>
          <t>Normal</t>
        </is>
      </c>
      <c r="I618" t="n">
        <v>0.05</v>
      </c>
      <c r="J618">
        <f>B618-B617</f>
        <v/>
      </c>
      <c r="K618">
        <f>MAX(0,K617-AO617)</f>
        <v/>
      </c>
      <c r="L618">
        <f>IF($D$20=0,IFERROR(L617,MAX($D$16,POWER((ABS(K618)^2)/($I$5*MAX(F618,0.1)^2),1/3))),IF(IFERROR(V617,0)=0,IFERROR(L617,MAX($D$16,POWER((ABS(K618)^2)/($I$5*MAX(F618,0.1)^2),1/3))),IF(OR(IFERROR(L618,0)=0,IFERROR(S617,0)&lt;1,IFERROR(S618,0)&lt;1),MAX($D$16,POWER((ABS(K618)^2)/($I$5*MAX(F618,0.1)^2),1/3)),IF(IFERROR(U618,0)&gt;0,MAX($D$16,IFERROR(L618,0)+((IFERROR(U618,0))*$D$18*IF((IFERROR(S618,0))&lt;1,1,-1))),IF(IFERROR(U618,0)&lt;0,IF(ABS((MAX($D$16,POWER((ABS(K618)^2)/($I$5*MAX(F618,0.1)^2),1/3)))-IFERROR(L618,0))&gt;$D$19,MAX($D$16,IF((MAX($D$16,POWER((ABS(K618)^2)/($I$5*MAX(F618,0.1)^2),1/3)))&gt;IFERROR(L618,0),MIN((MAX($D$16,POWER((ABS(K618)^2)/($I$5*MAX(F618,0.1)^2),1/3))),IFERROR(L618,0)+(MIN(ABS(IFERROR(U618,0))*$D$18,ABS((MAX($D$16,POWER((ABS(K618)^2)/($I$5*MAX(F618,0.1)^2),1/3)))-IFERROR(L618,0))))),MAX((MAX($D$16,POWER((ABS(K618)^2)/($I$5*MAX(F618,0.1)^2),1/3))),IFERROR(L618,0)-(MIN(ABS(IFERROR(U618,0))*$D$18,ABS((MAX($D$16,POWER((ABS(K618)^2)/($I$5*MAX(F618,0.1)^2),1/3)))-IFERROR(L618,0))))))),MAX($D$16,POWER((ABS(K618)^2)/($I$5*MAX(F618,0.1)^2),1/3))),MAX($D$16,IFERROR(L618,0)))))))</f>
        <v/>
      </c>
      <c r="M618">
        <f>((F618)+(G618)*(L618))*(L618)</f>
        <v/>
      </c>
      <c r="N618">
        <f>(((F618)+(G618)*(L618))*(L618))/MAX((F618)+2*(L618)*SQRT(1+(G618)^2),1E-6)</f>
        <v/>
      </c>
      <c r="O618">
        <f>ABS(K618)/MAX(((F618)+(G618)*(L618))*(L618),1E-6)</f>
        <v/>
      </c>
      <c r="P618">
        <f>E618+L618</f>
        <v/>
      </c>
      <c r="Q618">
        <f>P618+((ABS(K618)/MAX(((F618)+(G618)*(L618))*(L618),1E-6))^2)/(2*$I$5)</f>
        <v/>
      </c>
      <c r="R618">
        <f>((ABS(K618)*$D$6)/(MAX(((F618)+(G618)*(L618))*(L618),1E-6)*MAX(((((F618)+(G618)*(L618))*(L618))/MAX((F618)+2*(L618)*SQRT(1+(G618)^2),1E-6))^(2/3),1E-6)))^2</f>
        <v/>
      </c>
      <c r="S618">
        <f>ABS(ABS(K618)/MAX(((F618)+(G618)*(L618))*(L618),1E-6))/SQRT($I$5*MAX((((F618)+(G618)*(L618))*(L618))/MAX((F618)+2*(G618)*(L618),1E-6),1E-6))</f>
        <v/>
      </c>
      <c r="T618">
        <f>((F618)*(L618)^2)/2+(G618)*(L618)^3/3+(ABS(K618)^2)/($I$5*MAX(((F618)+(G618)*(L618))*(L618),1E-6))</f>
        <v/>
      </c>
      <c r="U618">
        <f>IF($D$20=0,0,IFERROR(Q617-(((R617+R618)/2)*J618)-(IF(O617&gt;O618,$D$8*((O617^2-O618^2)/(2*$I$5)),$D$9*((O618^2-O617^2)/(2*$I$5)))+($D$10*(ABS(I618)/90)*(MAX(O617^2,O618^2)/(2*$I$5))))-Q618,0))</f>
        <v/>
      </c>
      <c r="V618">
        <f>IF($D$20=0,1,IFERROR(IF(ROUND(S618,3)=1,1,IF(AND(ABS(U618)&lt;$D$19,S618&gt;1),1,0)),0))</f>
        <v/>
      </c>
      <c r="W618">
        <f>IF($D$20=0,IFERROR(W619,MAX($D$16,POWER((ABS(K618)^2)/($I$5*MAX(F618,0.1)^2),1/3))),IF(IFERROR(AG619,0)=0,IFERROR(W619,MAX($D$16,POWER((ABS(K618)^2)/($I$5*MAX(F618,0.1)^2),1/3))),IF(OR(IFERROR(W618,0)=0,IFERROR(AD619,0)&gt;1),MAX($D$16,POWER((ABS(K618)^2)/($I$5*MAX(F618,0.1)^2),1/3)),IF(IFERROR(AF618,0)&gt;0,MAX($D$16,IFERROR(W618,0)+((IFERROR(AF618,0))*$D$18*IF((IFERROR(AD618,0))&lt;1,1,-1))),IF(IFERROR(AF618,0)&lt;0,IF(ABS((MAX($D$16,POWER((ABS(K618)^2)/($I$5*MAX(F618,0.1)^2),1/3)))-IFERROR(W618,0))&gt;$D$19,MAX($D$16,IF((MAX($D$16,POWER((ABS(K618)^2)/($I$5*MAX(F618,0.1)^2),1/3)))&gt;IFERROR(W618,0),MIN((MAX($D$16,POWER((ABS(K618)^2)/($I$5*MAX(F618,0.1)^2),1/3))),IFERROR(W618,0)+(MIN(ABS(IFERROR(AF618,0))*$D$18,ABS((MAX($D$16,POWER((ABS(K618)^2)/($I$5*MAX(F618,0.1)^2),1/3)))-IFERROR(W618,0))))),MAX((MAX($D$16,POWER((ABS(K618)^2)/($I$5*MAX(F618,0.1)^2),1/3))),IFERROR(W618,0)-(MIN(ABS(IFERROR(AF618,0))*$D$18,ABS((MAX($D$16,POWER((ABS(K618)^2)/($I$5*MAX(F618,0.1)^2),1/3)))-IFERROR(W618,0))))))),MAX($D$16,POWER((ABS(K618)^2)/($I$5*MAX(F618,0.1)^2),1/3))),MAX($D$16,IFERROR(W618,0)))))))</f>
        <v/>
      </c>
      <c r="X618">
        <f>((F618)+(G618)*(W618))*(W618)</f>
        <v/>
      </c>
      <c r="Y618">
        <f>(((F618)+(G618)*(W618))*(W618))/MAX((F618)+2*(W618)*SQRT(1+(G618)^2),1E-6)</f>
        <v/>
      </c>
      <c r="Z618">
        <f>ABS(K618)/MAX(((F618)+(G618)*(W618))*(W618),1E-6)</f>
        <v/>
      </c>
      <c r="AA618">
        <f>E618+W618</f>
        <v/>
      </c>
      <c r="AB618">
        <f>AA618+((ABS(K618)/MAX(((F618)+(G618)*(W618))*(W618),1E-6))^2)/(2*$I$5)</f>
        <v/>
      </c>
      <c r="AC618">
        <f>((ABS(K618)*$D$6)/(MAX(((F618)+(G618)*(W618))*(W618),1E-6)*MAX(((((F618)+(G618)*(W618))*(W618))/MAX((F618)+2*(W618)*SQRT(1+(G618)^2),1E-6))^(2/3),1E-6)))^2</f>
        <v/>
      </c>
      <c r="AD618">
        <f>ABS(ABS(K618)/MAX(((F618)+(G618)*(W618))*(W618),1E-6))/SQRT($I$5*MAX((((F618)+(G618)*(W618))*(W618))/MAX((F618)+2*(G618)*(W618),1E-6),1E-6))</f>
        <v/>
      </c>
      <c r="AE618">
        <f>((F618)*(W618)^2)/2+(G618)*(W618)^3/3+(ABS(K618)^2)/($I$5*MAX(((F618)+(G618)*(W618))*(W618),1E-6))</f>
        <v/>
      </c>
      <c r="AF618">
        <f>IF($D$20=0,0,IFERROR(AB619+(((AC618+AC619)/2)*J619)+(IF(Z618&gt;Z619,$D$8*((Z618^2-Z619^2)/(2*$I$5)),$D$9*((Z619^2-Z618^2)/(2*$I$5)))+($D$10*(ABS(I619)/90)*(MAX(Z618^2,Z619^2)/(2*$I$5))))-AB618,0))</f>
        <v/>
      </c>
      <c r="AG618">
        <f>IF($D$20=0,1,IFERROR(IF(ROUND(AD618,3)=1,1,IF(AND(ABS(AF618)&lt;$D$19,AD618&lt;1),1,0)),0))</f>
        <v/>
      </c>
      <c r="AH618">
        <f>IFERROR(IF(V32="Supercritical",MAX($D$16,IFERROR(L618,MAX($D$16,POWER((ABS(K618)^2)/($I$5*MAX(F618,0.1)^2),1/3)))),IF(V32="Subcritical",MAX($D$16,IFERROR(W618,MAX($D$16,POWER((ABS(K618)^2)/($I$5*MAX(F618,0.1)^2),1/3)))),IF(AND(IFERROR(V618,0)=1,IFERROR(AG618,0)=1),IF(IFERROR(T618,-1E99)&gt;=IFERROR(AE618,-1E99),MAX($D$16,IFERROR(L618,MAX($D$16,POWER((ABS(K618)^2)/($I$5*MAX(F618,0.1)^2),1/3)))),MAX($D$16,IFERROR(W618,MAX($D$16,POWER((ABS(K618)^2)/($I$5*MAX(F618,0.1)^2),1/3))))),IF(IFERROR(V618,0)=1,MAX($D$16,IFERROR(L618,MAX($D$16,POWER((ABS(K618)^2)/($I$5*MAX(F618,0.1)^2),1/3)))),IF(IFERROR(AG618,0)=1,MAX($D$16,IFERROR(W618,MAX($D$16,POWER((ABS(K618)^2)/($I$5*MAX(F618,0.1)^2),1/3)))),MAX($D$16,POWER((ABS(K618)^2)/($I$5*MAX(F618,0.1)^2),1/3))))))),MAX($D$16,POWER((ABS(K618)^2)/($I$5*MAX(F618,0.1)^2),1/3)))</f>
        <v/>
      </c>
      <c r="AI618">
        <f>E618+AH618</f>
        <v/>
      </c>
      <c r="AJ618">
        <f>AI618+((ABS(K618)/MAX(((F618)+(G618)*(AH618))*(AH618),1E-6))^2)/(2*$I$5)</f>
        <v/>
      </c>
      <c r="AM618" t="n">
        <v>0</v>
      </c>
      <c r="AN618" t="n">
        <v>0</v>
      </c>
      <c r="AO618">
        <f>AM618+AN618</f>
        <v/>
      </c>
      <c r="AP618">
        <f>AP617+AO618</f>
        <v/>
      </c>
      <c r="AQ618">
        <f>ABS(ABS(K618)/MAX(((F618)+(G618)*(AH618))*(AH618),1E-6))/SQRT($I$5*MAX((((F618)+(G618)*(AH618))*(AH618))/MAX((F618)+2*(G618)*(AH618),1E-6),1E-6))</f>
        <v/>
      </c>
      <c r="AR618">
        <f>IF(AQ618&lt;1,"Subcritical","Supercritical")</f>
        <v/>
      </c>
      <c r="AS618">
        <f>((ABS(K618)*$D$6)/(MAX(((F618)+(G618)*(AH618))*(AH618),1E-6)*MAX(((((F618)+(G618)*(AH618))*(AH618))/MAX((F618)+2*(AH618)*SQRT(1+(G618)^2),1E-6))^(2/3),1E-6)))^2</f>
        <v/>
      </c>
    </row>
    <row r="619">
      <c r="A619" t="n">
        <v>470</v>
      </c>
      <c r="B619" t="n">
        <v>468.895</v>
      </c>
      <c r="C619" t="n">
        <v>616219.072</v>
      </c>
      <c r="D619" t="n">
        <v>3097504.027</v>
      </c>
      <c r="E619" t="n">
        <v>632.3275</v>
      </c>
      <c r="F619" t="n">
        <v>5.2</v>
      </c>
      <c r="G619" t="n">
        <v>0</v>
      </c>
      <c r="H619" t="inlineStr">
        <is>
          <t>Normal</t>
        </is>
      </c>
      <c r="I619" t="n">
        <v>0.027</v>
      </c>
      <c r="J619">
        <f>B619-B618</f>
        <v/>
      </c>
      <c r="K619">
        <f>MAX(0,K618-AO618)</f>
        <v/>
      </c>
      <c r="L619">
        <f>IF($D$20=0,IFERROR(L618,MAX($D$16,POWER((ABS(K619)^2)/($I$5*MAX(F619,0.1)^2),1/3))),IF(IFERROR(V618,0)=0,IFERROR(L618,MAX($D$16,POWER((ABS(K619)^2)/($I$5*MAX(F619,0.1)^2),1/3))),IF(OR(IFERROR(L619,0)=0,IFERROR(S618,0)&lt;1,IFERROR(S619,0)&lt;1),MAX($D$16,POWER((ABS(K619)^2)/($I$5*MAX(F619,0.1)^2),1/3)),IF(IFERROR(U619,0)&gt;0,MAX($D$16,IFERROR(L619,0)+((IFERROR(U619,0))*$D$18*IF((IFERROR(S619,0))&lt;1,1,-1))),IF(IFERROR(U619,0)&lt;0,IF(ABS((MAX($D$16,POWER((ABS(K619)^2)/($I$5*MAX(F619,0.1)^2),1/3)))-IFERROR(L619,0))&gt;$D$19,MAX($D$16,IF((MAX($D$16,POWER((ABS(K619)^2)/($I$5*MAX(F619,0.1)^2),1/3)))&gt;IFERROR(L619,0),MIN((MAX($D$16,POWER((ABS(K619)^2)/($I$5*MAX(F619,0.1)^2),1/3))),IFERROR(L619,0)+(MIN(ABS(IFERROR(U619,0))*$D$18,ABS((MAX($D$16,POWER((ABS(K619)^2)/($I$5*MAX(F619,0.1)^2),1/3)))-IFERROR(L619,0))))),MAX((MAX($D$16,POWER((ABS(K619)^2)/($I$5*MAX(F619,0.1)^2),1/3))),IFERROR(L619,0)-(MIN(ABS(IFERROR(U619,0))*$D$18,ABS((MAX($D$16,POWER((ABS(K619)^2)/($I$5*MAX(F619,0.1)^2),1/3)))-IFERROR(L619,0))))))),MAX($D$16,POWER((ABS(K619)^2)/($I$5*MAX(F619,0.1)^2),1/3))),MAX($D$16,IFERROR(L619,0)))))))</f>
        <v/>
      </c>
      <c r="M619">
        <f>((F619)+(G619)*(L619))*(L619)</f>
        <v/>
      </c>
      <c r="N619">
        <f>(((F619)+(G619)*(L619))*(L619))/MAX((F619)+2*(L619)*SQRT(1+(G619)^2),1E-6)</f>
        <v/>
      </c>
      <c r="O619">
        <f>ABS(K619)/MAX(((F619)+(G619)*(L619))*(L619),1E-6)</f>
        <v/>
      </c>
      <c r="P619">
        <f>E619+L619</f>
        <v/>
      </c>
      <c r="Q619">
        <f>P619+((ABS(K619)/MAX(((F619)+(G619)*(L619))*(L619),1E-6))^2)/(2*$I$5)</f>
        <v/>
      </c>
      <c r="R619">
        <f>((ABS(K619)*$D$6)/(MAX(((F619)+(G619)*(L619))*(L619),1E-6)*MAX(((((F619)+(G619)*(L619))*(L619))/MAX((F619)+2*(L619)*SQRT(1+(G619)^2),1E-6))^(2/3),1E-6)))^2</f>
        <v/>
      </c>
      <c r="S619">
        <f>ABS(ABS(K619)/MAX(((F619)+(G619)*(L619))*(L619),1E-6))/SQRT($I$5*MAX((((F619)+(G619)*(L619))*(L619))/MAX((F619)+2*(G619)*(L619),1E-6),1E-6))</f>
        <v/>
      </c>
      <c r="T619">
        <f>((F619)*(L619)^2)/2+(G619)*(L619)^3/3+(ABS(K619)^2)/($I$5*MAX(((F619)+(G619)*(L619))*(L619),1E-6))</f>
        <v/>
      </c>
      <c r="U619">
        <f>IF($D$20=0,0,IFERROR(Q618-(((R618+R619)/2)*J619)-(IF(O618&gt;O619,$D$8*((O618^2-O619^2)/(2*$I$5)),$D$9*((O619^2-O618^2)/(2*$I$5)))+($D$10*(ABS(I619)/90)*(MAX(O618^2,O619^2)/(2*$I$5))))-Q619,0))</f>
        <v/>
      </c>
      <c r="V619">
        <f>IF($D$20=0,1,IFERROR(IF(ROUND(S619,3)=1,1,IF(AND(ABS(U619)&lt;$D$19,S619&gt;1),1,0)),0))</f>
        <v/>
      </c>
      <c r="W619">
        <f>IF($D$20=0,IFERROR(W620,MAX($D$16,POWER((ABS(K619)^2)/($I$5*MAX(F619,0.1)^2),1/3))),IF(IFERROR(AG620,0)=0,IFERROR(W620,MAX($D$16,POWER((ABS(K619)^2)/($I$5*MAX(F619,0.1)^2),1/3))),IF(OR(IFERROR(W619,0)=0,IFERROR(AD620,0)&gt;1),MAX($D$16,POWER((ABS(K619)^2)/($I$5*MAX(F619,0.1)^2),1/3)),IF(IFERROR(AF619,0)&gt;0,MAX($D$16,IFERROR(W619,0)+((IFERROR(AF619,0))*$D$18*IF((IFERROR(AD619,0))&lt;1,1,-1))),IF(IFERROR(AF619,0)&lt;0,IF(ABS((MAX($D$16,POWER((ABS(K619)^2)/($I$5*MAX(F619,0.1)^2),1/3)))-IFERROR(W619,0))&gt;$D$19,MAX($D$16,IF((MAX($D$16,POWER((ABS(K619)^2)/($I$5*MAX(F619,0.1)^2),1/3)))&gt;IFERROR(W619,0),MIN((MAX($D$16,POWER((ABS(K619)^2)/($I$5*MAX(F619,0.1)^2),1/3))),IFERROR(W619,0)+(MIN(ABS(IFERROR(AF619,0))*$D$18,ABS((MAX($D$16,POWER((ABS(K619)^2)/($I$5*MAX(F619,0.1)^2),1/3)))-IFERROR(W619,0))))),MAX((MAX($D$16,POWER((ABS(K619)^2)/($I$5*MAX(F619,0.1)^2),1/3))),IFERROR(W619,0)-(MIN(ABS(IFERROR(AF619,0))*$D$18,ABS((MAX($D$16,POWER((ABS(K619)^2)/($I$5*MAX(F619,0.1)^2),1/3)))-IFERROR(W619,0))))))),MAX($D$16,POWER((ABS(K619)^2)/($I$5*MAX(F619,0.1)^2),1/3))),MAX($D$16,IFERROR(W619,0)))))))</f>
        <v/>
      </c>
      <c r="X619">
        <f>((F619)+(G619)*(W619))*(W619)</f>
        <v/>
      </c>
      <c r="Y619">
        <f>(((F619)+(G619)*(W619))*(W619))/MAX((F619)+2*(W619)*SQRT(1+(G619)^2),1E-6)</f>
        <v/>
      </c>
      <c r="Z619">
        <f>ABS(K619)/MAX(((F619)+(G619)*(W619))*(W619),1E-6)</f>
        <v/>
      </c>
      <c r="AA619">
        <f>E619+W619</f>
        <v/>
      </c>
      <c r="AB619">
        <f>AA619+((ABS(K619)/MAX(((F619)+(G619)*(W619))*(W619),1E-6))^2)/(2*$I$5)</f>
        <v/>
      </c>
      <c r="AC619">
        <f>((ABS(K619)*$D$6)/(MAX(((F619)+(G619)*(W619))*(W619),1E-6)*MAX(((((F619)+(G619)*(W619))*(W619))/MAX((F619)+2*(W619)*SQRT(1+(G619)^2),1E-6))^(2/3),1E-6)))^2</f>
        <v/>
      </c>
      <c r="AD619">
        <f>ABS(ABS(K619)/MAX(((F619)+(G619)*(W619))*(W619),1E-6))/SQRT($I$5*MAX((((F619)+(G619)*(W619))*(W619))/MAX((F619)+2*(G619)*(W619),1E-6),1E-6))</f>
        <v/>
      </c>
      <c r="AE619">
        <f>((F619)*(W619)^2)/2+(G619)*(W619)^3/3+(ABS(K619)^2)/($I$5*MAX(((F619)+(G619)*(W619))*(W619),1E-6))</f>
        <v/>
      </c>
      <c r="AF619">
        <f>IF($D$20=0,0,IFERROR(AB620+(((AC619+AC620)/2)*J620)+(IF(Z619&gt;Z620,$D$8*((Z619^2-Z620^2)/(2*$I$5)),$D$9*((Z620^2-Z619^2)/(2*$I$5)))+($D$10*(ABS(I620)/90)*(MAX(Z619^2,Z620^2)/(2*$I$5))))-AB619,0))</f>
        <v/>
      </c>
      <c r="AG619">
        <f>IF($D$20=0,1,IFERROR(IF(ROUND(AD619,3)=1,1,IF(AND(ABS(AF619)&lt;$D$19,AD619&lt;1),1,0)),0))</f>
        <v/>
      </c>
      <c r="AH619">
        <f>IFERROR(IF(V32="Supercritical",MAX($D$16,IFERROR(L619,MAX($D$16,POWER((ABS(K619)^2)/($I$5*MAX(F619,0.1)^2),1/3)))),IF(V32="Subcritical",MAX($D$16,IFERROR(W619,MAX($D$16,POWER((ABS(K619)^2)/($I$5*MAX(F619,0.1)^2),1/3)))),IF(AND(IFERROR(V619,0)=1,IFERROR(AG619,0)=1),IF(IFERROR(T619,-1E99)&gt;=IFERROR(AE619,-1E99),MAX($D$16,IFERROR(L619,MAX($D$16,POWER((ABS(K619)^2)/($I$5*MAX(F619,0.1)^2),1/3)))),MAX($D$16,IFERROR(W619,MAX($D$16,POWER((ABS(K619)^2)/($I$5*MAX(F619,0.1)^2),1/3))))),IF(IFERROR(V619,0)=1,MAX($D$16,IFERROR(L619,MAX($D$16,POWER((ABS(K619)^2)/($I$5*MAX(F619,0.1)^2),1/3)))),IF(IFERROR(AG619,0)=1,MAX($D$16,IFERROR(W619,MAX($D$16,POWER((ABS(K619)^2)/($I$5*MAX(F619,0.1)^2),1/3)))),MAX($D$16,POWER((ABS(K619)^2)/($I$5*MAX(F619,0.1)^2),1/3))))))),MAX($D$16,POWER((ABS(K619)^2)/($I$5*MAX(F619,0.1)^2),1/3)))</f>
        <v/>
      </c>
      <c r="AI619">
        <f>E619+AH619</f>
        <v/>
      </c>
      <c r="AJ619">
        <f>AI619+((ABS(K619)/MAX(((F619)+(G619)*(AH619))*(AH619),1E-6))^2)/(2*$I$5)</f>
        <v/>
      </c>
      <c r="AM619" t="n">
        <v>0</v>
      </c>
      <c r="AN619" t="n">
        <v>0</v>
      </c>
      <c r="AO619">
        <f>AM619+AN619</f>
        <v/>
      </c>
      <c r="AP619">
        <f>AP618+AO619</f>
        <v/>
      </c>
      <c r="AQ619">
        <f>ABS(ABS(K619)/MAX(((F619)+(G619)*(AH619))*(AH619),1E-6))/SQRT($I$5*MAX((((F619)+(G619)*(AH619))*(AH619))/MAX((F619)+2*(G619)*(AH619),1E-6),1E-6))</f>
        <v/>
      </c>
      <c r="AR619">
        <f>IF(AQ619&lt;1,"Subcritical","Supercritical")</f>
        <v/>
      </c>
      <c r="AS619">
        <f>((ABS(K619)*$D$6)/(MAX(((F619)+(G619)*(AH619))*(AH619),1E-6)*MAX(((((F619)+(G619)*(AH619))*(AH619))/MAX((F619)+2*(AH619)*SQRT(1+(G619)^2),1E-6))^(2/3),1E-6)))^2</f>
        <v/>
      </c>
    </row>
    <row r="620">
      <c r="A620" t="n">
        <v>471</v>
      </c>
      <c r="B620" t="n">
        <v>469.896</v>
      </c>
      <c r="C620" t="n">
        <v>616218.598</v>
      </c>
      <c r="D620" t="n">
        <v>3097503.146</v>
      </c>
      <c r="E620" t="n">
        <v>632.327</v>
      </c>
      <c r="F620" t="n">
        <v>5.2</v>
      </c>
      <c r="G620" t="n">
        <v>0</v>
      </c>
      <c r="H620" t="inlineStr">
        <is>
          <t>Normal</t>
        </is>
      </c>
      <c r="I620" t="n">
        <v>0.027</v>
      </c>
      <c r="J620">
        <f>B620-B619</f>
        <v/>
      </c>
      <c r="K620">
        <f>MAX(0,K619-AO619)</f>
        <v/>
      </c>
      <c r="L620">
        <f>IF($D$20=0,IFERROR(L619,MAX($D$16,POWER((ABS(K620)^2)/($I$5*MAX(F620,0.1)^2),1/3))),IF(IFERROR(V619,0)=0,IFERROR(L619,MAX($D$16,POWER((ABS(K620)^2)/($I$5*MAX(F620,0.1)^2),1/3))),IF(OR(IFERROR(L620,0)=0,IFERROR(S619,0)&lt;1,IFERROR(S620,0)&lt;1),MAX($D$16,POWER((ABS(K620)^2)/($I$5*MAX(F620,0.1)^2),1/3)),IF(IFERROR(U620,0)&gt;0,MAX($D$16,IFERROR(L620,0)+((IFERROR(U620,0))*$D$18*IF((IFERROR(S620,0))&lt;1,1,-1))),IF(IFERROR(U620,0)&lt;0,IF(ABS((MAX($D$16,POWER((ABS(K620)^2)/($I$5*MAX(F620,0.1)^2),1/3)))-IFERROR(L620,0))&gt;$D$19,MAX($D$16,IF((MAX($D$16,POWER((ABS(K620)^2)/($I$5*MAX(F620,0.1)^2),1/3)))&gt;IFERROR(L620,0),MIN((MAX($D$16,POWER((ABS(K620)^2)/($I$5*MAX(F620,0.1)^2),1/3))),IFERROR(L620,0)+(MIN(ABS(IFERROR(U620,0))*$D$18,ABS((MAX($D$16,POWER((ABS(K620)^2)/($I$5*MAX(F620,0.1)^2),1/3)))-IFERROR(L620,0))))),MAX((MAX($D$16,POWER((ABS(K620)^2)/($I$5*MAX(F620,0.1)^2),1/3))),IFERROR(L620,0)-(MIN(ABS(IFERROR(U620,0))*$D$18,ABS((MAX($D$16,POWER((ABS(K620)^2)/($I$5*MAX(F620,0.1)^2),1/3)))-IFERROR(L620,0))))))),MAX($D$16,POWER((ABS(K620)^2)/($I$5*MAX(F620,0.1)^2),1/3))),MAX($D$16,IFERROR(L620,0)))))))</f>
        <v/>
      </c>
      <c r="M620">
        <f>((F620)+(G620)*(L620))*(L620)</f>
        <v/>
      </c>
      <c r="N620">
        <f>(((F620)+(G620)*(L620))*(L620))/MAX((F620)+2*(L620)*SQRT(1+(G620)^2),1E-6)</f>
        <v/>
      </c>
      <c r="O620">
        <f>ABS(K620)/MAX(((F620)+(G620)*(L620))*(L620),1E-6)</f>
        <v/>
      </c>
      <c r="P620">
        <f>E620+L620</f>
        <v/>
      </c>
      <c r="Q620">
        <f>P620+((ABS(K620)/MAX(((F620)+(G620)*(L620))*(L620),1E-6))^2)/(2*$I$5)</f>
        <v/>
      </c>
      <c r="R620">
        <f>((ABS(K620)*$D$6)/(MAX(((F620)+(G620)*(L620))*(L620),1E-6)*MAX(((((F620)+(G620)*(L620))*(L620))/MAX((F620)+2*(L620)*SQRT(1+(G620)^2),1E-6))^(2/3),1E-6)))^2</f>
        <v/>
      </c>
      <c r="S620">
        <f>ABS(ABS(K620)/MAX(((F620)+(G620)*(L620))*(L620),1E-6))/SQRT($I$5*MAX((((F620)+(G620)*(L620))*(L620))/MAX((F620)+2*(G620)*(L620),1E-6),1E-6))</f>
        <v/>
      </c>
      <c r="T620">
        <f>((F620)*(L620)^2)/2+(G620)*(L620)^3/3+(ABS(K620)^2)/($I$5*MAX(((F620)+(G620)*(L620))*(L620),1E-6))</f>
        <v/>
      </c>
      <c r="U620">
        <f>IF($D$20=0,0,IFERROR(Q619-(((R619+R620)/2)*J620)-(IF(O619&gt;O620,$D$8*((O619^2-O620^2)/(2*$I$5)),$D$9*((O620^2-O619^2)/(2*$I$5)))+($D$10*(ABS(I620)/90)*(MAX(O619^2,O620^2)/(2*$I$5))))-Q620,0))</f>
        <v/>
      </c>
      <c r="V620">
        <f>IF($D$20=0,1,IFERROR(IF(ROUND(S620,3)=1,1,IF(AND(ABS(U620)&lt;$D$19,S620&gt;1),1,0)),0))</f>
        <v/>
      </c>
      <c r="W620">
        <f>IF($D$20=0,IFERROR(W621,MAX($D$16,POWER((ABS(K620)^2)/($I$5*MAX(F620,0.1)^2),1/3))),IF(IFERROR(AG621,0)=0,IFERROR(W621,MAX($D$16,POWER((ABS(K620)^2)/($I$5*MAX(F620,0.1)^2),1/3))),IF(OR(IFERROR(W620,0)=0,IFERROR(AD621,0)&gt;1),MAX($D$16,POWER((ABS(K620)^2)/($I$5*MAX(F620,0.1)^2),1/3)),IF(IFERROR(AF620,0)&gt;0,MAX($D$16,IFERROR(W620,0)+((IFERROR(AF620,0))*$D$18*IF((IFERROR(AD620,0))&lt;1,1,-1))),IF(IFERROR(AF620,0)&lt;0,IF(ABS((MAX($D$16,POWER((ABS(K620)^2)/($I$5*MAX(F620,0.1)^2),1/3)))-IFERROR(W620,0))&gt;$D$19,MAX($D$16,IF((MAX($D$16,POWER((ABS(K620)^2)/($I$5*MAX(F620,0.1)^2),1/3)))&gt;IFERROR(W620,0),MIN((MAX($D$16,POWER((ABS(K620)^2)/($I$5*MAX(F620,0.1)^2),1/3))),IFERROR(W620,0)+(MIN(ABS(IFERROR(AF620,0))*$D$18,ABS((MAX($D$16,POWER((ABS(K620)^2)/($I$5*MAX(F620,0.1)^2),1/3)))-IFERROR(W620,0))))),MAX((MAX($D$16,POWER((ABS(K620)^2)/($I$5*MAX(F620,0.1)^2),1/3))),IFERROR(W620,0)-(MIN(ABS(IFERROR(AF620,0))*$D$18,ABS((MAX($D$16,POWER((ABS(K620)^2)/($I$5*MAX(F620,0.1)^2),1/3)))-IFERROR(W620,0))))))),MAX($D$16,POWER((ABS(K620)^2)/($I$5*MAX(F620,0.1)^2),1/3))),MAX($D$16,IFERROR(W620,0)))))))</f>
        <v/>
      </c>
      <c r="X620">
        <f>((F620)+(G620)*(W620))*(W620)</f>
        <v/>
      </c>
      <c r="Y620">
        <f>(((F620)+(G620)*(W620))*(W620))/MAX((F620)+2*(W620)*SQRT(1+(G620)^2),1E-6)</f>
        <v/>
      </c>
      <c r="Z620">
        <f>ABS(K620)/MAX(((F620)+(G620)*(W620))*(W620),1E-6)</f>
        <v/>
      </c>
      <c r="AA620">
        <f>E620+W620</f>
        <v/>
      </c>
      <c r="AB620">
        <f>AA620+((ABS(K620)/MAX(((F620)+(G620)*(W620))*(W620),1E-6))^2)/(2*$I$5)</f>
        <v/>
      </c>
      <c r="AC620">
        <f>((ABS(K620)*$D$6)/(MAX(((F620)+(G620)*(W620))*(W620),1E-6)*MAX(((((F620)+(G620)*(W620))*(W620))/MAX((F620)+2*(W620)*SQRT(1+(G620)^2),1E-6))^(2/3),1E-6)))^2</f>
        <v/>
      </c>
      <c r="AD620">
        <f>ABS(ABS(K620)/MAX(((F620)+(G620)*(W620))*(W620),1E-6))/SQRT($I$5*MAX((((F620)+(G620)*(W620))*(W620))/MAX((F620)+2*(G620)*(W620),1E-6),1E-6))</f>
        <v/>
      </c>
      <c r="AE620">
        <f>((F620)*(W620)^2)/2+(G620)*(W620)^3/3+(ABS(K620)^2)/($I$5*MAX(((F620)+(G620)*(W620))*(W620),1E-6))</f>
        <v/>
      </c>
      <c r="AF620">
        <f>IF($D$20=0,0,IFERROR(AB621+(((AC620+AC621)/2)*J621)+(IF(Z620&gt;Z621,$D$8*((Z620^2-Z621^2)/(2*$I$5)),$D$9*((Z621^2-Z620^2)/(2*$I$5)))+($D$10*(ABS(I621)/90)*(MAX(Z620^2,Z621^2)/(2*$I$5))))-AB620,0))</f>
        <v/>
      </c>
      <c r="AG620">
        <f>IF($D$20=0,1,IFERROR(IF(ROUND(AD620,3)=1,1,IF(AND(ABS(AF620)&lt;$D$19,AD620&lt;1),1,0)),0))</f>
        <v/>
      </c>
      <c r="AH620">
        <f>IFERROR(IF(V32="Supercritical",MAX($D$16,IFERROR(L620,MAX($D$16,POWER((ABS(K620)^2)/($I$5*MAX(F620,0.1)^2),1/3)))),IF(V32="Subcritical",MAX($D$16,IFERROR(W620,MAX($D$16,POWER((ABS(K620)^2)/($I$5*MAX(F620,0.1)^2),1/3)))),IF(AND(IFERROR(V620,0)=1,IFERROR(AG620,0)=1),IF(IFERROR(T620,-1E99)&gt;=IFERROR(AE620,-1E99),MAX($D$16,IFERROR(L620,MAX($D$16,POWER((ABS(K620)^2)/($I$5*MAX(F620,0.1)^2),1/3)))),MAX($D$16,IFERROR(W620,MAX($D$16,POWER((ABS(K620)^2)/($I$5*MAX(F620,0.1)^2),1/3))))),IF(IFERROR(V620,0)=1,MAX($D$16,IFERROR(L620,MAX($D$16,POWER((ABS(K620)^2)/($I$5*MAX(F620,0.1)^2),1/3)))),IF(IFERROR(AG620,0)=1,MAX($D$16,IFERROR(W620,MAX($D$16,POWER((ABS(K620)^2)/($I$5*MAX(F620,0.1)^2),1/3)))),MAX($D$16,POWER((ABS(K620)^2)/($I$5*MAX(F620,0.1)^2),1/3))))))),MAX($D$16,POWER((ABS(K620)^2)/($I$5*MAX(F620,0.1)^2),1/3)))</f>
        <v/>
      </c>
      <c r="AI620">
        <f>E620+AH620</f>
        <v/>
      </c>
      <c r="AJ620">
        <f>AI620+((ABS(K620)/MAX(((F620)+(G620)*(AH620))*(AH620),1E-6))^2)/(2*$I$5)</f>
        <v/>
      </c>
      <c r="AM620" t="n">
        <v>0</v>
      </c>
      <c r="AN620" t="n">
        <v>0</v>
      </c>
      <c r="AO620">
        <f>AM620+AN620</f>
        <v/>
      </c>
      <c r="AP620">
        <f>AP619+AO620</f>
        <v/>
      </c>
      <c r="AQ620">
        <f>ABS(ABS(K620)/MAX(((F620)+(G620)*(AH620))*(AH620),1E-6))/SQRT($I$5*MAX((((F620)+(G620)*(AH620))*(AH620))/MAX((F620)+2*(G620)*(AH620),1E-6),1E-6))</f>
        <v/>
      </c>
      <c r="AR620">
        <f>IF(AQ620&lt;1,"Subcritical","Supercritical")</f>
        <v/>
      </c>
      <c r="AS620">
        <f>((ABS(K620)*$D$6)/(MAX(((F620)+(G620)*(AH620))*(AH620),1E-6)*MAX(((((F620)+(G620)*(AH620))*(AH620))/MAX((F620)+2*(AH620)*SQRT(1+(G620)^2),1E-6))^(2/3),1E-6)))^2</f>
        <v/>
      </c>
    </row>
    <row r="621">
      <c r="A621" t="n">
        <v>472</v>
      </c>
      <c r="B621" t="n">
        <v>470.895</v>
      </c>
      <c r="C621" t="n">
        <v>616218.124</v>
      </c>
      <c r="D621" t="n">
        <v>3097502.266</v>
      </c>
      <c r="E621" t="n">
        <v>632.3265</v>
      </c>
      <c r="F621" t="n">
        <v>5.2</v>
      </c>
      <c r="G621" t="n">
        <v>0</v>
      </c>
      <c r="H621" t="inlineStr">
        <is>
          <t>Normal</t>
        </is>
      </c>
      <c r="I621" t="n">
        <v>0.027</v>
      </c>
      <c r="J621">
        <f>B621-B620</f>
        <v/>
      </c>
      <c r="K621">
        <f>MAX(0,K620-AO620)</f>
        <v/>
      </c>
      <c r="L621">
        <f>IF($D$20=0,IFERROR(L620,MAX($D$16,POWER((ABS(K621)^2)/($I$5*MAX(F621,0.1)^2),1/3))),IF(IFERROR(V620,0)=0,IFERROR(L620,MAX($D$16,POWER((ABS(K621)^2)/($I$5*MAX(F621,0.1)^2),1/3))),IF(OR(IFERROR(L621,0)=0,IFERROR(S620,0)&lt;1,IFERROR(S621,0)&lt;1),MAX($D$16,POWER((ABS(K621)^2)/($I$5*MAX(F621,0.1)^2),1/3)),IF(IFERROR(U621,0)&gt;0,MAX($D$16,IFERROR(L621,0)+((IFERROR(U621,0))*$D$18*IF((IFERROR(S621,0))&lt;1,1,-1))),IF(IFERROR(U621,0)&lt;0,IF(ABS((MAX($D$16,POWER((ABS(K621)^2)/($I$5*MAX(F621,0.1)^2),1/3)))-IFERROR(L621,0))&gt;$D$19,MAX($D$16,IF((MAX($D$16,POWER((ABS(K621)^2)/($I$5*MAX(F621,0.1)^2),1/3)))&gt;IFERROR(L621,0),MIN((MAX($D$16,POWER((ABS(K621)^2)/($I$5*MAX(F621,0.1)^2),1/3))),IFERROR(L621,0)+(MIN(ABS(IFERROR(U621,0))*$D$18,ABS((MAX($D$16,POWER((ABS(K621)^2)/($I$5*MAX(F621,0.1)^2),1/3)))-IFERROR(L621,0))))),MAX((MAX($D$16,POWER((ABS(K621)^2)/($I$5*MAX(F621,0.1)^2),1/3))),IFERROR(L621,0)-(MIN(ABS(IFERROR(U621,0))*$D$18,ABS((MAX($D$16,POWER((ABS(K621)^2)/($I$5*MAX(F621,0.1)^2),1/3)))-IFERROR(L621,0))))))),MAX($D$16,POWER((ABS(K621)^2)/($I$5*MAX(F621,0.1)^2),1/3))),MAX($D$16,IFERROR(L621,0)))))))</f>
        <v/>
      </c>
      <c r="M621">
        <f>((F621)+(G621)*(L621))*(L621)</f>
        <v/>
      </c>
      <c r="N621">
        <f>(((F621)+(G621)*(L621))*(L621))/MAX((F621)+2*(L621)*SQRT(1+(G621)^2),1E-6)</f>
        <v/>
      </c>
      <c r="O621">
        <f>ABS(K621)/MAX(((F621)+(G621)*(L621))*(L621),1E-6)</f>
        <v/>
      </c>
      <c r="P621">
        <f>E621+L621</f>
        <v/>
      </c>
      <c r="Q621">
        <f>P621+((ABS(K621)/MAX(((F621)+(G621)*(L621))*(L621),1E-6))^2)/(2*$I$5)</f>
        <v/>
      </c>
      <c r="R621">
        <f>((ABS(K621)*$D$6)/(MAX(((F621)+(G621)*(L621))*(L621),1E-6)*MAX(((((F621)+(G621)*(L621))*(L621))/MAX((F621)+2*(L621)*SQRT(1+(G621)^2),1E-6))^(2/3),1E-6)))^2</f>
        <v/>
      </c>
      <c r="S621">
        <f>ABS(ABS(K621)/MAX(((F621)+(G621)*(L621))*(L621),1E-6))/SQRT($I$5*MAX((((F621)+(G621)*(L621))*(L621))/MAX((F621)+2*(G621)*(L621),1E-6),1E-6))</f>
        <v/>
      </c>
      <c r="T621">
        <f>((F621)*(L621)^2)/2+(G621)*(L621)^3/3+(ABS(K621)^2)/($I$5*MAX(((F621)+(G621)*(L621))*(L621),1E-6))</f>
        <v/>
      </c>
      <c r="U621">
        <f>IF($D$20=0,0,IFERROR(Q620-(((R620+R621)/2)*J621)-(IF(O620&gt;O621,$D$8*((O620^2-O621^2)/(2*$I$5)),$D$9*((O621^2-O620^2)/(2*$I$5)))+($D$10*(ABS(I621)/90)*(MAX(O620^2,O621^2)/(2*$I$5))))-Q621,0))</f>
        <v/>
      </c>
      <c r="V621">
        <f>IF($D$20=0,1,IFERROR(IF(ROUND(S621,3)=1,1,IF(AND(ABS(U621)&lt;$D$19,S621&gt;1),1,0)),0))</f>
        <v/>
      </c>
      <c r="W621">
        <f>IF($D$20=0,IFERROR(W622,MAX($D$16,POWER((ABS(K621)^2)/($I$5*MAX(F621,0.1)^2),1/3))),IF(IFERROR(AG622,0)=0,IFERROR(W622,MAX($D$16,POWER((ABS(K621)^2)/($I$5*MAX(F621,0.1)^2),1/3))),IF(OR(IFERROR(W621,0)=0,IFERROR(AD622,0)&gt;1),MAX($D$16,POWER((ABS(K621)^2)/($I$5*MAX(F621,0.1)^2),1/3)),IF(IFERROR(AF621,0)&gt;0,MAX($D$16,IFERROR(W621,0)+((IFERROR(AF621,0))*$D$18*IF((IFERROR(AD621,0))&lt;1,1,-1))),IF(IFERROR(AF621,0)&lt;0,IF(ABS((MAX($D$16,POWER((ABS(K621)^2)/($I$5*MAX(F621,0.1)^2),1/3)))-IFERROR(W621,0))&gt;$D$19,MAX($D$16,IF((MAX($D$16,POWER((ABS(K621)^2)/($I$5*MAX(F621,0.1)^2),1/3)))&gt;IFERROR(W621,0),MIN((MAX($D$16,POWER((ABS(K621)^2)/($I$5*MAX(F621,0.1)^2),1/3))),IFERROR(W621,0)+(MIN(ABS(IFERROR(AF621,0))*$D$18,ABS((MAX($D$16,POWER((ABS(K621)^2)/($I$5*MAX(F621,0.1)^2),1/3)))-IFERROR(W621,0))))),MAX((MAX($D$16,POWER((ABS(K621)^2)/($I$5*MAX(F621,0.1)^2),1/3))),IFERROR(W621,0)-(MIN(ABS(IFERROR(AF621,0))*$D$18,ABS((MAX($D$16,POWER((ABS(K621)^2)/($I$5*MAX(F621,0.1)^2),1/3)))-IFERROR(W621,0))))))),MAX($D$16,POWER((ABS(K621)^2)/($I$5*MAX(F621,0.1)^2),1/3))),MAX($D$16,IFERROR(W621,0)))))))</f>
        <v/>
      </c>
      <c r="X621">
        <f>((F621)+(G621)*(W621))*(W621)</f>
        <v/>
      </c>
      <c r="Y621">
        <f>(((F621)+(G621)*(W621))*(W621))/MAX((F621)+2*(W621)*SQRT(1+(G621)^2),1E-6)</f>
        <v/>
      </c>
      <c r="Z621">
        <f>ABS(K621)/MAX(((F621)+(G621)*(W621))*(W621),1E-6)</f>
        <v/>
      </c>
      <c r="AA621">
        <f>E621+W621</f>
        <v/>
      </c>
      <c r="AB621">
        <f>AA621+((ABS(K621)/MAX(((F621)+(G621)*(W621))*(W621),1E-6))^2)/(2*$I$5)</f>
        <v/>
      </c>
      <c r="AC621">
        <f>((ABS(K621)*$D$6)/(MAX(((F621)+(G621)*(W621))*(W621),1E-6)*MAX(((((F621)+(G621)*(W621))*(W621))/MAX((F621)+2*(W621)*SQRT(1+(G621)^2),1E-6))^(2/3),1E-6)))^2</f>
        <v/>
      </c>
      <c r="AD621">
        <f>ABS(ABS(K621)/MAX(((F621)+(G621)*(W621))*(W621),1E-6))/SQRT($I$5*MAX((((F621)+(G621)*(W621))*(W621))/MAX((F621)+2*(G621)*(W621),1E-6),1E-6))</f>
        <v/>
      </c>
      <c r="AE621">
        <f>((F621)*(W621)^2)/2+(G621)*(W621)^3/3+(ABS(K621)^2)/($I$5*MAX(((F621)+(G621)*(W621))*(W621),1E-6))</f>
        <v/>
      </c>
      <c r="AF621">
        <f>IF($D$20=0,0,IFERROR(AB622+(((AC621+AC622)/2)*J622)+(IF(Z621&gt;Z622,$D$8*((Z621^2-Z622^2)/(2*$I$5)),$D$9*((Z622^2-Z621^2)/(2*$I$5)))+($D$10*(ABS(I622)/90)*(MAX(Z621^2,Z622^2)/(2*$I$5))))-AB621,0))</f>
        <v/>
      </c>
      <c r="AG621">
        <f>IF($D$20=0,1,IFERROR(IF(ROUND(AD621,3)=1,1,IF(AND(ABS(AF621)&lt;$D$19,AD621&lt;1),1,0)),0))</f>
        <v/>
      </c>
      <c r="AH621">
        <f>IFERROR(IF(V32="Supercritical",MAX($D$16,IFERROR(L621,MAX($D$16,POWER((ABS(K621)^2)/($I$5*MAX(F621,0.1)^2),1/3)))),IF(V32="Subcritical",MAX($D$16,IFERROR(W621,MAX($D$16,POWER((ABS(K621)^2)/($I$5*MAX(F621,0.1)^2),1/3)))),IF(AND(IFERROR(V621,0)=1,IFERROR(AG621,0)=1),IF(IFERROR(T621,-1E99)&gt;=IFERROR(AE621,-1E99),MAX($D$16,IFERROR(L621,MAX($D$16,POWER((ABS(K621)^2)/($I$5*MAX(F621,0.1)^2),1/3)))),MAX($D$16,IFERROR(W621,MAX($D$16,POWER((ABS(K621)^2)/($I$5*MAX(F621,0.1)^2),1/3))))),IF(IFERROR(V621,0)=1,MAX($D$16,IFERROR(L621,MAX($D$16,POWER((ABS(K621)^2)/($I$5*MAX(F621,0.1)^2),1/3)))),IF(IFERROR(AG621,0)=1,MAX($D$16,IFERROR(W621,MAX($D$16,POWER((ABS(K621)^2)/($I$5*MAX(F621,0.1)^2),1/3)))),MAX($D$16,POWER((ABS(K621)^2)/($I$5*MAX(F621,0.1)^2),1/3))))))),MAX($D$16,POWER((ABS(K621)^2)/($I$5*MAX(F621,0.1)^2),1/3)))</f>
        <v/>
      </c>
      <c r="AI621">
        <f>E621+AH621</f>
        <v/>
      </c>
      <c r="AJ621">
        <f>AI621+((ABS(K621)/MAX(((F621)+(G621)*(AH621))*(AH621),1E-6))^2)/(2*$I$5)</f>
        <v/>
      </c>
      <c r="AM621" t="n">
        <v>0</v>
      </c>
      <c r="AN621" t="n">
        <v>0</v>
      </c>
      <c r="AO621">
        <f>AM621+AN621</f>
        <v/>
      </c>
      <c r="AP621">
        <f>AP620+AO621</f>
        <v/>
      </c>
      <c r="AQ621">
        <f>ABS(ABS(K621)/MAX(((F621)+(G621)*(AH621))*(AH621),1E-6))/SQRT($I$5*MAX((((F621)+(G621)*(AH621))*(AH621))/MAX((F621)+2*(G621)*(AH621),1E-6),1E-6))</f>
        <v/>
      </c>
      <c r="AR621">
        <f>IF(AQ621&lt;1,"Subcritical","Supercritical")</f>
        <v/>
      </c>
      <c r="AS621">
        <f>((ABS(K621)*$D$6)/(MAX(((F621)+(G621)*(AH621))*(AH621),1E-6)*MAX(((((F621)+(G621)*(AH621))*(AH621))/MAX((F621)+2*(AH621)*SQRT(1+(G621)^2),1E-6))^(2/3),1E-6)))^2</f>
        <v/>
      </c>
    </row>
    <row r="622">
      <c r="A622" t="n">
        <v>473</v>
      </c>
      <c r="B622" t="n">
        <v>471.895</v>
      </c>
      <c r="C622" t="n">
        <v>616217.65</v>
      </c>
      <c r="D622" t="n">
        <v>3097501.385</v>
      </c>
      <c r="E622" t="n">
        <v>632.326</v>
      </c>
      <c r="F622" t="n">
        <v>5.2</v>
      </c>
      <c r="G622" t="n">
        <v>0</v>
      </c>
      <c r="H622" t="inlineStr">
        <is>
          <t>Normal</t>
        </is>
      </c>
      <c r="I622" t="n">
        <v>0.078</v>
      </c>
      <c r="J622">
        <f>B622-B621</f>
        <v/>
      </c>
      <c r="K622">
        <f>MAX(0,K621-AO621)</f>
        <v/>
      </c>
      <c r="L622">
        <f>IF($D$20=0,IFERROR(L621,MAX($D$16,POWER((ABS(K622)^2)/($I$5*MAX(F622,0.1)^2),1/3))),IF(IFERROR(V621,0)=0,IFERROR(L621,MAX($D$16,POWER((ABS(K622)^2)/($I$5*MAX(F622,0.1)^2),1/3))),IF(OR(IFERROR(L622,0)=0,IFERROR(S621,0)&lt;1,IFERROR(S622,0)&lt;1),MAX($D$16,POWER((ABS(K622)^2)/($I$5*MAX(F622,0.1)^2),1/3)),IF(IFERROR(U622,0)&gt;0,MAX($D$16,IFERROR(L622,0)+((IFERROR(U622,0))*$D$18*IF((IFERROR(S622,0))&lt;1,1,-1))),IF(IFERROR(U622,0)&lt;0,IF(ABS((MAX($D$16,POWER((ABS(K622)^2)/($I$5*MAX(F622,0.1)^2),1/3)))-IFERROR(L622,0))&gt;$D$19,MAX($D$16,IF((MAX($D$16,POWER((ABS(K622)^2)/($I$5*MAX(F622,0.1)^2),1/3)))&gt;IFERROR(L622,0),MIN((MAX($D$16,POWER((ABS(K622)^2)/($I$5*MAX(F622,0.1)^2),1/3))),IFERROR(L622,0)+(MIN(ABS(IFERROR(U622,0))*$D$18,ABS((MAX($D$16,POWER((ABS(K622)^2)/($I$5*MAX(F622,0.1)^2),1/3)))-IFERROR(L622,0))))),MAX((MAX($D$16,POWER((ABS(K622)^2)/($I$5*MAX(F622,0.1)^2),1/3))),IFERROR(L622,0)-(MIN(ABS(IFERROR(U622,0))*$D$18,ABS((MAX($D$16,POWER((ABS(K622)^2)/($I$5*MAX(F622,0.1)^2),1/3)))-IFERROR(L622,0))))))),MAX($D$16,POWER((ABS(K622)^2)/($I$5*MAX(F622,0.1)^2),1/3))),MAX($D$16,IFERROR(L622,0)))))))</f>
        <v/>
      </c>
      <c r="M622">
        <f>((F622)+(G622)*(L622))*(L622)</f>
        <v/>
      </c>
      <c r="N622">
        <f>(((F622)+(G622)*(L622))*(L622))/MAX((F622)+2*(L622)*SQRT(1+(G622)^2),1E-6)</f>
        <v/>
      </c>
      <c r="O622">
        <f>ABS(K622)/MAX(((F622)+(G622)*(L622))*(L622),1E-6)</f>
        <v/>
      </c>
      <c r="P622">
        <f>E622+L622</f>
        <v/>
      </c>
      <c r="Q622">
        <f>P622+((ABS(K622)/MAX(((F622)+(G622)*(L622))*(L622),1E-6))^2)/(2*$I$5)</f>
        <v/>
      </c>
      <c r="R622">
        <f>((ABS(K622)*$D$6)/(MAX(((F622)+(G622)*(L622))*(L622),1E-6)*MAX(((((F622)+(G622)*(L622))*(L622))/MAX((F622)+2*(L622)*SQRT(1+(G622)^2),1E-6))^(2/3),1E-6)))^2</f>
        <v/>
      </c>
      <c r="S622">
        <f>ABS(ABS(K622)/MAX(((F622)+(G622)*(L622))*(L622),1E-6))/SQRT($I$5*MAX((((F622)+(G622)*(L622))*(L622))/MAX((F622)+2*(G622)*(L622),1E-6),1E-6))</f>
        <v/>
      </c>
      <c r="T622">
        <f>((F622)*(L622)^2)/2+(G622)*(L622)^3/3+(ABS(K622)^2)/($I$5*MAX(((F622)+(G622)*(L622))*(L622),1E-6))</f>
        <v/>
      </c>
      <c r="U622">
        <f>IF($D$20=0,0,IFERROR(Q621-(((R621+R622)/2)*J622)-(IF(O621&gt;O622,$D$8*((O621^2-O622^2)/(2*$I$5)),$D$9*((O622^2-O621^2)/(2*$I$5)))+($D$10*(ABS(I622)/90)*(MAX(O621^2,O622^2)/(2*$I$5))))-Q622,0))</f>
        <v/>
      </c>
      <c r="V622">
        <f>IF($D$20=0,1,IFERROR(IF(ROUND(S622,3)=1,1,IF(AND(ABS(U622)&lt;$D$19,S622&gt;1),1,0)),0))</f>
        <v/>
      </c>
      <c r="W622">
        <f>IF($D$20=0,IFERROR(W623,MAX($D$16,POWER((ABS(K622)^2)/($I$5*MAX(F622,0.1)^2),1/3))),IF(IFERROR(AG623,0)=0,IFERROR(W623,MAX($D$16,POWER((ABS(K622)^2)/($I$5*MAX(F622,0.1)^2),1/3))),IF(OR(IFERROR(W622,0)=0,IFERROR(AD623,0)&gt;1),MAX($D$16,POWER((ABS(K622)^2)/($I$5*MAX(F622,0.1)^2),1/3)),IF(IFERROR(AF622,0)&gt;0,MAX($D$16,IFERROR(W622,0)+((IFERROR(AF622,0))*$D$18*IF((IFERROR(AD622,0))&lt;1,1,-1))),IF(IFERROR(AF622,0)&lt;0,IF(ABS((MAX($D$16,POWER((ABS(K622)^2)/($I$5*MAX(F622,0.1)^2),1/3)))-IFERROR(W622,0))&gt;$D$19,MAX($D$16,IF((MAX($D$16,POWER((ABS(K622)^2)/($I$5*MAX(F622,0.1)^2),1/3)))&gt;IFERROR(W622,0),MIN((MAX($D$16,POWER((ABS(K622)^2)/($I$5*MAX(F622,0.1)^2),1/3))),IFERROR(W622,0)+(MIN(ABS(IFERROR(AF622,0))*$D$18,ABS((MAX($D$16,POWER((ABS(K622)^2)/($I$5*MAX(F622,0.1)^2),1/3)))-IFERROR(W622,0))))),MAX((MAX($D$16,POWER((ABS(K622)^2)/($I$5*MAX(F622,0.1)^2),1/3))),IFERROR(W622,0)-(MIN(ABS(IFERROR(AF622,0))*$D$18,ABS((MAX($D$16,POWER((ABS(K622)^2)/($I$5*MAX(F622,0.1)^2),1/3)))-IFERROR(W622,0))))))),MAX($D$16,POWER((ABS(K622)^2)/($I$5*MAX(F622,0.1)^2),1/3))),MAX($D$16,IFERROR(W622,0)))))))</f>
        <v/>
      </c>
      <c r="X622">
        <f>((F622)+(G622)*(W622))*(W622)</f>
        <v/>
      </c>
      <c r="Y622">
        <f>(((F622)+(G622)*(W622))*(W622))/MAX((F622)+2*(W622)*SQRT(1+(G622)^2),1E-6)</f>
        <v/>
      </c>
      <c r="Z622">
        <f>ABS(K622)/MAX(((F622)+(G622)*(W622))*(W622),1E-6)</f>
        <v/>
      </c>
      <c r="AA622">
        <f>E622+W622</f>
        <v/>
      </c>
      <c r="AB622">
        <f>AA622+((ABS(K622)/MAX(((F622)+(G622)*(W622))*(W622),1E-6))^2)/(2*$I$5)</f>
        <v/>
      </c>
      <c r="AC622">
        <f>((ABS(K622)*$D$6)/(MAX(((F622)+(G622)*(W622))*(W622),1E-6)*MAX(((((F622)+(G622)*(W622))*(W622))/MAX((F622)+2*(W622)*SQRT(1+(G622)^2),1E-6))^(2/3),1E-6)))^2</f>
        <v/>
      </c>
      <c r="AD622">
        <f>ABS(ABS(K622)/MAX(((F622)+(G622)*(W622))*(W622),1E-6))/SQRT($I$5*MAX((((F622)+(G622)*(W622))*(W622))/MAX((F622)+2*(G622)*(W622),1E-6),1E-6))</f>
        <v/>
      </c>
      <c r="AE622">
        <f>((F622)*(W622)^2)/2+(G622)*(W622)^3/3+(ABS(K622)^2)/($I$5*MAX(((F622)+(G622)*(W622))*(W622),1E-6))</f>
        <v/>
      </c>
      <c r="AF622">
        <f>IF($D$20=0,0,IFERROR(AB623+(((AC622+AC623)/2)*J623)+(IF(Z622&gt;Z623,$D$8*((Z622^2-Z623^2)/(2*$I$5)),$D$9*((Z623^2-Z622^2)/(2*$I$5)))+($D$10*(ABS(I623)/90)*(MAX(Z622^2,Z623^2)/(2*$I$5))))-AB622,0))</f>
        <v/>
      </c>
      <c r="AG622">
        <f>IF($D$20=0,1,IFERROR(IF(ROUND(AD622,3)=1,1,IF(AND(ABS(AF622)&lt;$D$19,AD622&lt;1),1,0)),0))</f>
        <v/>
      </c>
      <c r="AH622">
        <f>IFERROR(IF(V32="Supercritical",MAX($D$16,IFERROR(L622,MAX($D$16,POWER((ABS(K622)^2)/($I$5*MAX(F622,0.1)^2),1/3)))),IF(V32="Subcritical",MAX($D$16,IFERROR(W622,MAX($D$16,POWER((ABS(K622)^2)/($I$5*MAX(F622,0.1)^2),1/3)))),IF(AND(IFERROR(V622,0)=1,IFERROR(AG622,0)=1),IF(IFERROR(T622,-1E99)&gt;=IFERROR(AE622,-1E99),MAX($D$16,IFERROR(L622,MAX($D$16,POWER((ABS(K622)^2)/($I$5*MAX(F622,0.1)^2),1/3)))),MAX($D$16,IFERROR(W622,MAX($D$16,POWER((ABS(K622)^2)/($I$5*MAX(F622,0.1)^2),1/3))))),IF(IFERROR(V622,0)=1,MAX($D$16,IFERROR(L622,MAX($D$16,POWER((ABS(K622)^2)/($I$5*MAX(F622,0.1)^2),1/3)))),IF(IFERROR(AG622,0)=1,MAX($D$16,IFERROR(W622,MAX($D$16,POWER((ABS(K622)^2)/($I$5*MAX(F622,0.1)^2),1/3)))),MAX($D$16,POWER((ABS(K622)^2)/($I$5*MAX(F622,0.1)^2),1/3))))))),MAX($D$16,POWER((ABS(K622)^2)/($I$5*MAX(F622,0.1)^2),1/3)))</f>
        <v/>
      </c>
      <c r="AI622">
        <f>E622+AH622</f>
        <v/>
      </c>
      <c r="AJ622">
        <f>AI622+((ABS(K622)/MAX(((F622)+(G622)*(AH622))*(AH622),1E-6))^2)/(2*$I$5)</f>
        <v/>
      </c>
      <c r="AM622" t="n">
        <v>0</v>
      </c>
      <c r="AN622" t="n">
        <v>0</v>
      </c>
      <c r="AO622">
        <f>AM622+AN622</f>
        <v/>
      </c>
      <c r="AP622">
        <f>AP621+AO622</f>
        <v/>
      </c>
      <c r="AQ622">
        <f>ABS(ABS(K622)/MAX(((F622)+(G622)*(AH622))*(AH622),1E-6))/SQRT($I$5*MAX((((F622)+(G622)*(AH622))*(AH622))/MAX((F622)+2*(G622)*(AH622),1E-6),1E-6))</f>
        <v/>
      </c>
      <c r="AR622">
        <f>IF(AQ622&lt;1,"Subcritical","Supercritical")</f>
        <v/>
      </c>
      <c r="AS622">
        <f>((ABS(K622)*$D$6)/(MAX(((F622)+(G622)*(AH622))*(AH622),1E-6)*MAX(((((F622)+(G622)*(AH622))*(AH622))/MAX((F622)+2*(AH622)*SQRT(1+(G622)^2),1E-6))^(2/3),1E-6)))^2</f>
        <v/>
      </c>
    </row>
    <row r="623">
      <c r="A623" t="n">
        <v>474</v>
      </c>
      <c r="B623" t="n">
        <v>472.895</v>
      </c>
      <c r="C623" t="n">
        <v>616217.175</v>
      </c>
      <c r="D623" t="n">
        <v>3097500.505</v>
      </c>
      <c r="E623" t="n">
        <v>632.3255</v>
      </c>
      <c r="F623" t="n">
        <v>5.2</v>
      </c>
      <c r="G623" t="n">
        <v>0</v>
      </c>
      <c r="H623" t="inlineStr">
        <is>
          <t>Normal</t>
        </is>
      </c>
      <c r="I623" t="n">
        <v>0.05</v>
      </c>
      <c r="J623">
        <f>B623-B622</f>
        <v/>
      </c>
      <c r="K623">
        <f>MAX(0,K622-AO622)</f>
        <v/>
      </c>
      <c r="L623">
        <f>IF($D$20=0,IFERROR(L622,MAX($D$16,POWER((ABS(K623)^2)/($I$5*MAX(F623,0.1)^2),1/3))),IF(IFERROR(V622,0)=0,IFERROR(L622,MAX($D$16,POWER((ABS(K623)^2)/($I$5*MAX(F623,0.1)^2),1/3))),IF(OR(IFERROR(L623,0)=0,IFERROR(S622,0)&lt;1,IFERROR(S623,0)&lt;1),MAX($D$16,POWER((ABS(K623)^2)/($I$5*MAX(F623,0.1)^2),1/3)),IF(IFERROR(U623,0)&gt;0,MAX($D$16,IFERROR(L623,0)+((IFERROR(U623,0))*$D$18*IF((IFERROR(S623,0))&lt;1,1,-1))),IF(IFERROR(U623,0)&lt;0,IF(ABS((MAX($D$16,POWER((ABS(K623)^2)/($I$5*MAX(F623,0.1)^2),1/3)))-IFERROR(L623,0))&gt;$D$19,MAX($D$16,IF((MAX($D$16,POWER((ABS(K623)^2)/($I$5*MAX(F623,0.1)^2),1/3)))&gt;IFERROR(L623,0),MIN((MAX($D$16,POWER((ABS(K623)^2)/($I$5*MAX(F623,0.1)^2),1/3))),IFERROR(L623,0)+(MIN(ABS(IFERROR(U623,0))*$D$18,ABS((MAX($D$16,POWER((ABS(K623)^2)/($I$5*MAX(F623,0.1)^2),1/3)))-IFERROR(L623,0))))),MAX((MAX($D$16,POWER((ABS(K623)^2)/($I$5*MAX(F623,0.1)^2),1/3))),IFERROR(L623,0)-(MIN(ABS(IFERROR(U623,0))*$D$18,ABS((MAX($D$16,POWER((ABS(K623)^2)/($I$5*MAX(F623,0.1)^2),1/3)))-IFERROR(L623,0))))))),MAX($D$16,POWER((ABS(K623)^2)/($I$5*MAX(F623,0.1)^2),1/3))),MAX($D$16,IFERROR(L623,0)))))))</f>
        <v/>
      </c>
      <c r="M623">
        <f>((F623)+(G623)*(L623))*(L623)</f>
        <v/>
      </c>
      <c r="N623">
        <f>(((F623)+(G623)*(L623))*(L623))/MAX((F623)+2*(L623)*SQRT(1+(G623)^2),1E-6)</f>
        <v/>
      </c>
      <c r="O623">
        <f>ABS(K623)/MAX(((F623)+(G623)*(L623))*(L623),1E-6)</f>
        <v/>
      </c>
      <c r="P623">
        <f>E623+L623</f>
        <v/>
      </c>
      <c r="Q623">
        <f>P623+((ABS(K623)/MAX(((F623)+(G623)*(L623))*(L623),1E-6))^2)/(2*$I$5)</f>
        <v/>
      </c>
      <c r="R623">
        <f>((ABS(K623)*$D$6)/(MAX(((F623)+(G623)*(L623))*(L623),1E-6)*MAX(((((F623)+(G623)*(L623))*(L623))/MAX((F623)+2*(L623)*SQRT(1+(G623)^2),1E-6))^(2/3),1E-6)))^2</f>
        <v/>
      </c>
      <c r="S623">
        <f>ABS(ABS(K623)/MAX(((F623)+(G623)*(L623))*(L623),1E-6))/SQRT($I$5*MAX((((F623)+(G623)*(L623))*(L623))/MAX((F623)+2*(G623)*(L623),1E-6),1E-6))</f>
        <v/>
      </c>
      <c r="T623">
        <f>((F623)*(L623)^2)/2+(G623)*(L623)^3/3+(ABS(K623)^2)/($I$5*MAX(((F623)+(G623)*(L623))*(L623),1E-6))</f>
        <v/>
      </c>
      <c r="U623">
        <f>IF($D$20=0,0,IFERROR(Q622-(((R622+R623)/2)*J623)-(IF(O622&gt;O623,$D$8*((O622^2-O623^2)/(2*$I$5)),$D$9*((O623^2-O622^2)/(2*$I$5)))+($D$10*(ABS(I623)/90)*(MAX(O622^2,O623^2)/(2*$I$5))))-Q623,0))</f>
        <v/>
      </c>
      <c r="V623">
        <f>IF($D$20=0,1,IFERROR(IF(ROUND(S623,3)=1,1,IF(AND(ABS(U623)&lt;$D$19,S623&gt;1),1,0)),0))</f>
        <v/>
      </c>
      <c r="W623">
        <f>IF($D$20=0,IFERROR(W624,MAX($D$16,POWER((ABS(K623)^2)/($I$5*MAX(F623,0.1)^2),1/3))),IF(IFERROR(AG624,0)=0,IFERROR(W624,MAX($D$16,POWER((ABS(K623)^2)/($I$5*MAX(F623,0.1)^2),1/3))),IF(OR(IFERROR(W623,0)=0,IFERROR(AD624,0)&gt;1),MAX($D$16,POWER((ABS(K623)^2)/($I$5*MAX(F623,0.1)^2),1/3)),IF(IFERROR(AF623,0)&gt;0,MAX($D$16,IFERROR(W623,0)+((IFERROR(AF623,0))*$D$18*IF((IFERROR(AD623,0))&lt;1,1,-1))),IF(IFERROR(AF623,0)&lt;0,IF(ABS((MAX($D$16,POWER((ABS(K623)^2)/($I$5*MAX(F623,0.1)^2),1/3)))-IFERROR(W623,0))&gt;$D$19,MAX($D$16,IF((MAX($D$16,POWER((ABS(K623)^2)/($I$5*MAX(F623,0.1)^2),1/3)))&gt;IFERROR(W623,0),MIN((MAX($D$16,POWER((ABS(K623)^2)/($I$5*MAX(F623,0.1)^2),1/3))),IFERROR(W623,0)+(MIN(ABS(IFERROR(AF623,0))*$D$18,ABS((MAX($D$16,POWER((ABS(K623)^2)/($I$5*MAX(F623,0.1)^2),1/3)))-IFERROR(W623,0))))),MAX((MAX($D$16,POWER((ABS(K623)^2)/($I$5*MAX(F623,0.1)^2),1/3))),IFERROR(W623,0)-(MIN(ABS(IFERROR(AF623,0))*$D$18,ABS((MAX($D$16,POWER((ABS(K623)^2)/($I$5*MAX(F623,0.1)^2),1/3)))-IFERROR(W623,0))))))),MAX($D$16,POWER((ABS(K623)^2)/($I$5*MAX(F623,0.1)^2),1/3))),MAX($D$16,IFERROR(W623,0)))))))</f>
        <v/>
      </c>
      <c r="X623">
        <f>((F623)+(G623)*(W623))*(W623)</f>
        <v/>
      </c>
      <c r="Y623">
        <f>(((F623)+(G623)*(W623))*(W623))/MAX((F623)+2*(W623)*SQRT(1+(G623)^2),1E-6)</f>
        <v/>
      </c>
      <c r="Z623">
        <f>ABS(K623)/MAX(((F623)+(G623)*(W623))*(W623),1E-6)</f>
        <v/>
      </c>
      <c r="AA623">
        <f>E623+W623</f>
        <v/>
      </c>
      <c r="AB623">
        <f>AA623+((ABS(K623)/MAX(((F623)+(G623)*(W623))*(W623),1E-6))^2)/(2*$I$5)</f>
        <v/>
      </c>
      <c r="AC623">
        <f>((ABS(K623)*$D$6)/(MAX(((F623)+(G623)*(W623))*(W623),1E-6)*MAX(((((F623)+(G623)*(W623))*(W623))/MAX((F623)+2*(W623)*SQRT(1+(G623)^2),1E-6))^(2/3),1E-6)))^2</f>
        <v/>
      </c>
      <c r="AD623">
        <f>ABS(ABS(K623)/MAX(((F623)+(G623)*(W623))*(W623),1E-6))/SQRT($I$5*MAX((((F623)+(G623)*(W623))*(W623))/MAX((F623)+2*(G623)*(W623),1E-6),1E-6))</f>
        <v/>
      </c>
      <c r="AE623">
        <f>((F623)*(W623)^2)/2+(G623)*(W623)^3/3+(ABS(K623)^2)/($I$5*MAX(((F623)+(G623)*(W623))*(W623),1E-6))</f>
        <v/>
      </c>
      <c r="AF623">
        <f>IF($D$20=0,0,IFERROR(AB624+(((AC623+AC624)/2)*J624)+(IF(Z623&gt;Z624,$D$8*((Z623^2-Z624^2)/(2*$I$5)),$D$9*((Z624^2-Z623^2)/(2*$I$5)))+($D$10*(ABS(I624)/90)*(MAX(Z623^2,Z624^2)/(2*$I$5))))-AB623,0))</f>
        <v/>
      </c>
      <c r="AG623">
        <f>IF($D$20=0,1,IFERROR(IF(ROUND(AD623,3)=1,1,IF(AND(ABS(AF623)&lt;$D$19,AD623&lt;1),1,0)),0))</f>
        <v/>
      </c>
      <c r="AH623">
        <f>IFERROR(IF(V32="Supercritical",MAX($D$16,IFERROR(L623,MAX($D$16,POWER((ABS(K623)^2)/($I$5*MAX(F623,0.1)^2),1/3)))),IF(V32="Subcritical",MAX($D$16,IFERROR(W623,MAX($D$16,POWER((ABS(K623)^2)/($I$5*MAX(F623,0.1)^2),1/3)))),IF(AND(IFERROR(V623,0)=1,IFERROR(AG623,0)=1),IF(IFERROR(T623,-1E99)&gt;=IFERROR(AE623,-1E99),MAX($D$16,IFERROR(L623,MAX($D$16,POWER((ABS(K623)^2)/($I$5*MAX(F623,0.1)^2),1/3)))),MAX($D$16,IFERROR(W623,MAX($D$16,POWER((ABS(K623)^2)/($I$5*MAX(F623,0.1)^2),1/3))))),IF(IFERROR(V623,0)=1,MAX($D$16,IFERROR(L623,MAX($D$16,POWER((ABS(K623)^2)/($I$5*MAX(F623,0.1)^2),1/3)))),IF(IFERROR(AG623,0)=1,MAX($D$16,IFERROR(W623,MAX($D$16,POWER((ABS(K623)^2)/($I$5*MAX(F623,0.1)^2),1/3)))),MAX($D$16,POWER((ABS(K623)^2)/($I$5*MAX(F623,0.1)^2),1/3))))))),MAX($D$16,POWER((ABS(K623)^2)/($I$5*MAX(F623,0.1)^2),1/3)))</f>
        <v/>
      </c>
      <c r="AI623">
        <f>E623+AH623</f>
        <v/>
      </c>
      <c r="AJ623">
        <f>AI623+((ABS(K623)/MAX(((F623)+(G623)*(AH623))*(AH623),1E-6))^2)/(2*$I$5)</f>
        <v/>
      </c>
      <c r="AM623" t="n">
        <v>0</v>
      </c>
      <c r="AN623" t="n">
        <v>0</v>
      </c>
      <c r="AO623">
        <f>AM623+AN623</f>
        <v/>
      </c>
      <c r="AP623">
        <f>AP622+AO623</f>
        <v/>
      </c>
      <c r="AQ623">
        <f>ABS(ABS(K623)/MAX(((F623)+(G623)*(AH623))*(AH623),1E-6))/SQRT($I$5*MAX((((F623)+(G623)*(AH623))*(AH623))/MAX((F623)+2*(G623)*(AH623),1E-6),1E-6))</f>
        <v/>
      </c>
      <c r="AR623">
        <f>IF(AQ623&lt;1,"Subcritical","Supercritical")</f>
        <v/>
      </c>
      <c r="AS623">
        <f>((ABS(K623)*$D$6)/(MAX(((F623)+(G623)*(AH623))*(AH623),1E-6)*MAX(((((F623)+(G623)*(AH623))*(AH623))/MAX((F623)+2*(AH623)*SQRT(1+(G623)^2),1E-6))^(2/3),1E-6)))^2</f>
        <v/>
      </c>
    </row>
    <row r="624">
      <c r="A624" t="n">
        <v>475</v>
      </c>
      <c r="B624" t="n">
        <v>473.895</v>
      </c>
      <c r="C624" t="n">
        <v>616216.701</v>
      </c>
      <c r="D624" t="n">
        <v>3097499.625</v>
      </c>
      <c r="E624" t="n">
        <v>632.325</v>
      </c>
      <c r="F624" t="n">
        <v>5.2</v>
      </c>
      <c r="G624" t="n">
        <v>0</v>
      </c>
      <c r="H624" t="inlineStr">
        <is>
          <t>Normal</t>
        </is>
      </c>
      <c r="I624" t="n">
        <v>0.027</v>
      </c>
      <c r="J624">
        <f>B624-B623</f>
        <v/>
      </c>
      <c r="K624">
        <f>MAX(0,K623-AO623)</f>
        <v/>
      </c>
      <c r="L624">
        <f>IF($D$20=0,IFERROR(L623,MAX($D$16,POWER((ABS(K624)^2)/($I$5*MAX(F624,0.1)^2),1/3))),IF(IFERROR(V623,0)=0,IFERROR(L623,MAX($D$16,POWER((ABS(K624)^2)/($I$5*MAX(F624,0.1)^2),1/3))),IF(OR(IFERROR(L624,0)=0,IFERROR(S623,0)&lt;1,IFERROR(S624,0)&lt;1),MAX($D$16,POWER((ABS(K624)^2)/($I$5*MAX(F624,0.1)^2),1/3)),IF(IFERROR(U624,0)&gt;0,MAX($D$16,IFERROR(L624,0)+((IFERROR(U624,0))*$D$18*IF((IFERROR(S624,0))&lt;1,1,-1))),IF(IFERROR(U624,0)&lt;0,IF(ABS((MAX($D$16,POWER((ABS(K624)^2)/($I$5*MAX(F624,0.1)^2),1/3)))-IFERROR(L624,0))&gt;$D$19,MAX($D$16,IF((MAX($D$16,POWER((ABS(K624)^2)/($I$5*MAX(F624,0.1)^2),1/3)))&gt;IFERROR(L624,0),MIN((MAX($D$16,POWER((ABS(K624)^2)/($I$5*MAX(F624,0.1)^2),1/3))),IFERROR(L624,0)+(MIN(ABS(IFERROR(U624,0))*$D$18,ABS((MAX($D$16,POWER((ABS(K624)^2)/($I$5*MAX(F624,0.1)^2),1/3)))-IFERROR(L624,0))))),MAX((MAX($D$16,POWER((ABS(K624)^2)/($I$5*MAX(F624,0.1)^2),1/3))),IFERROR(L624,0)-(MIN(ABS(IFERROR(U624,0))*$D$18,ABS((MAX($D$16,POWER((ABS(K624)^2)/($I$5*MAX(F624,0.1)^2),1/3)))-IFERROR(L624,0))))))),MAX($D$16,POWER((ABS(K624)^2)/($I$5*MAX(F624,0.1)^2),1/3))),MAX($D$16,IFERROR(L624,0)))))))</f>
        <v/>
      </c>
      <c r="M624">
        <f>((F624)+(G624)*(L624))*(L624)</f>
        <v/>
      </c>
      <c r="N624">
        <f>(((F624)+(G624)*(L624))*(L624))/MAX((F624)+2*(L624)*SQRT(1+(G624)^2),1E-6)</f>
        <v/>
      </c>
      <c r="O624">
        <f>ABS(K624)/MAX(((F624)+(G624)*(L624))*(L624),1E-6)</f>
        <v/>
      </c>
      <c r="P624">
        <f>E624+L624</f>
        <v/>
      </c>
      <c r="Q624">
        <f>P624+((ABS(K624)/MAX(((F624)+(G624)*(L624))*(L624),1E-6))^2)/(2*$I$5)</f>
        <v/>
      </c>
      <c r="R624">
        <f>((ABS(K624)*$D$6)/(MAX(((F624)+(G624)*(L624))*(L624),1E-6)*MAX(((((F624)+(G624)*(L624))*(L624))/MAX((F624)+2*(L624)*SQRT(1+(G624)^2),1E-6))^(2/3),1E-6)))^2</f>
        <v/>
      </c>
      <c r="S624">
        <f>ABS(ABS(K624)/MAX(((F624)+(G624)*(L624))*(L624),1E-6))/SQRT($I$5*MAX((((F624)+(G624)*(L624))*(L624))/MAX((F624)+2*(G624)*(L624),1E-6),1E-6))</f>
        <v/>
      </c>
      <c r="T624">
        <f>((F624)*(L624)^2)/2+(G624)*(L624)^3/3+(ABS(K624)^2)/($I$5*MAX(((F624)+(G624)*(L624))*(L624),1E-6))</f>
        <v/>
      </c>
      <c r="U624">
        <f>IF($D$20=0,0,IFERROR(Q623-(((R623+R624)/2)*J624)-(IF(O623&gt;O624,$D$8*((O623^2-O624^2)/(2*$I$5)),$D$9*((O624^2-O623^2)/(2*$I$5)))+($D$10*(ABS(I624)/90)*(MAX(O623^2,O624^2)/(2*$I$5))))-Q624,0))</f>
        <v/>
      </c>
      <c r="V624">
        <f>IF($D$20=0,1,IFERROR(IF(ROUND(S624,3)=1,1,IF(AND(ABS(U624)&lt;$D$19,S624&gt;1),1,0)),0))</f>
        <v/>
      </c>
      <c r="W624">
        <f>IF($D$20=0,IFERROR(W625,MAX($D$16,POWER((ABS(K624)^2)/($I$5*MAX(F624,0.1)^2),1/3))),IF(IFERROR(AG625,0)=0,IFERROR(W625,MAX($D$16,POWER((ABS(K624)^2)/($I$5*MAX(F624,0.1)^2),1/3))),IF(OR(IFERROR(W624,0)=0,IFERROR(AD625,0)&gt;1),MAX($D$16,POWER((ABS(K624)^2)/($I$5*MAX(F624,0.1)^2),1/3)),IF(IFERROR(AF624,0)&gt;0,MAX($D$16,IFERROR(W624,0)+((IFERROR(AF624,0))*$D$18*IF((IFERROR(AD624,0))&lt;1,1,-1))),IF(IFERROR(AF624,0)&lt;0,IF(ABS((MAX($D$16,POWER((ABS(K624)^2)/($I$5*MAX(F624,0.1)^2),1/3)))-IFERROR(W624,0))&gt;$D$19,MAX($D$16,IF((MAX($D$16,POWER((ABS(K624)^2)/($I$5*MAX(F624,0.1)^2),1/3)))&gt;IFERROR(W624,0),MIN((MAX($D$16,POWER((ABS(K624)^2)/($I$5*MAX(F624,0.1)^2),1/3))),IFERROR(W624,0)+(MIN(ABS(IFERROR(AF624,0))*$D$18,ABS((MAX($D$16,POWER((ABS(K624)^2)/($I$5*MAX(F624,0.1)^2),1/3)))-IFERROR(W624,0))))),MAX((MAX($D$16,POWER((ABS(K624)^2)/($I$5*MAX(F624,0.1)^2),1/3))),IFERROR(W624,0)-(MIN(ABS(IFERROR(AF624,0))*$D$18,ABS((MAX($D$16,POWER((ABS(K624)^2)/($I$5*MAX(F624,0.1)^2),1/3)))-IFERROR(W624,0))))))),MAX($D$16,POWER((ABS(K624)^2)/($I$5*MAX(F624,0.1)^2),1/3))),MAX($D$16,IFERROR(W624,0)))))))</f>
        <v/>
      </c>
      <c r="X624">
        <f>((F624)+(G624)*(W624))*(W624)</f>
        <v/>
      </c>
      <c r="Y624">
        <f>(((F624)+(G624)*(W624))*(W624))/MAX((F624)+2*(W624)*SQRT(1+(G624)^2),1E-6)</f>
        <v/>
      </c>
      <c r="Z624">
        <f>ABS(K624)/MAX(((F624)+(G624)*(W624))*(W624),1E-6)</f>
        <v/>
      </c>
      <c r="AA624">
        <f>E624+W624</f>
        <v/>
      </c>
      <c r="AB624">
        <f>AA624+((ABS(K624)/MAX(((F624)+(G624)*(W624))*(W624),1E-6))^2)/(2*$I$5)</f>
        <v/>
      </c>
      <c r="AC624">
        <f>((ABS(K624)*$D$6)/(MAX(((F624)+(G624)*(W624))*(W624),1E-6)*MAX(((((F624)+(G624)*(W624))*(W624))/MAX((F624)+2*(W624)*SQRT(1+(G624)^2),1E-6))^(2/3),1E-6)))^2</f>
        <v/>
      </c>
      <c r="AD624">
        <f>ABS(ABS(K624)/MAX(((F624)+(G624)*(W624))*(W624),1E-6))/SQRT($I$5*MAX((((F624)+(G624)*(W624))*(W624))/MAX((F624)+2*(G624)*(W624),1E-6),1E-6))</f>
        <v/>
      </c>
      <c r="AE624">
        <f>((F624)*(W624)^2)/2+(G624)*(W624)^3/3+(ABS(K624)^2)/($I$5*MAX(((F624)+(G624)*(W624))*(W624),1E-6))</f>
        <v/>
      </c>
      <c r="AF624">
        <f>IF($D$20=0,0,IFERROR(AB625+(((AC624+AC625)/2)*J625)+(IF(Z624&gt;Z625,$D$8*((Z624^2-Z625^2)/(2*$I$5)),$D$9*((Z625^2-Z624^2)/(2*$I$5)))+($D$10*(ABS(I625)/90)*(MAX(Z624^2,Z625^2)/(2*$I$5))))-AB624,0))</f>
        <v/>
      </c>
      <c r="AG624">
        <f>IF($D$20=0,1,IFERROR(IF(ROUND(AD624,3)=1,1,IF(AND(ABS(AF624)&lt;$D$19,AD624&lt;1),1,0)),0))</f>
        <v/>
      </c>
      <c r="AH624">
        <f>IFERROR(IF(V32="Supercritical",MAX($D$16,IFERROR(L624,MAX($D$16,POWER((ABS(K624)^2)/($I$5*MAX(F624,0.1)^2),1/3)))),IF(V32="Subcritical",MAX($D$16,IFERROR(W624,MAX($D$16,POWER((ABS(K624)^2)/($I$5*MAX(F624,0.1)^2),1/3)))),IF(AND(IFERROR(V624,0)=1,IFERROR(AG624,0)=1),IF(IFERROR(T624,-1E99)&gt;=IFERROR(AE624,-1E99),MAX($D$16,IFERROR(L624,MAX($D$16,POWER((ABS(K624)^2)/($I$5*MAX(F624,0.1)^2),1/3)))),MAX($D$16,IFERROR(W624,MAX($D$16,POWER((ABS(K624)^2)/($I$5*MAX(F624,0.1)^2),1/3))))),IF(IFERROR(V624,0)=1,MAX($D$16,IFERROR(L624,MAX($D$16,POWER((ABS(K624)^2)/($I$5*MAX(F624,0.1)^2),1/3)))),IF(IFERROR(AG624,0)=1,MAX($D$16,IFERROR(W624,MAX($D$16,POWER((ABS(K624)^2)/($I$5*MAX(F624,0.1)^2),1/3)))),MAX($D$16,POWER((ABS(K624)^2)/($I$5*MAX(F624,0.1)^2),1/3))))))),MAX($D$16,POWER((ABS(K624)^2)/($I$5*MAX(F624,0.1)^2),1/3)))</f>
        <v/>
      </c>
      <c r="AI624">
        <f>E624+AH624</f>
        <v/>
      </c>
      <c r="AJ624">
        <f>AI624+((ABS(K624)/MAX(((F624)+(G624)*(AH624))*(AH624),1E-6))^2)/(2*$I$5)</f>
        <v/>
      </c>
      <c r="AM624" t="n">
        <v>0</v>
      </c>
      <c r="AN624" t="n">
        <v>0</v>
      </c>
      <c r="AO624">
        <f>AM624+AN624</f>
        <v/>
      </c>
      <c r="AP624">
        <f>AP623+AO624</f>
        <v/>
      </c>
      <c r="AQ624">
        <f>ABS(ABS(K624)/MAX(((F624)+(G624)*(AH624))*(AH624),1E-6))/SQRT($I$5*MAX((((F624)+(G624)*(AH624))*(AH624))/MAX((F624)+2*(G624)*(AH624),1E-6),1E-6))</f>
        <v/>
      </c>
      <c r="AR624">
        <f>IF(AQ624&lt;1,"Subcritical","Supercritical")</f>
        <v/>
      </c>
      <c r="AS624">
        <f>((ABS(K624)*$D$6)/(MAX(((F624)+(G624)*(AH624))*(AH624),1E-6)*MAX(((((F624)+(G624)*(AH624))*(AH624))/MAX((F624)+2*(AH624)*SQRT(1+(G624)^2),1E-6))^(2/3),1E-6)))^2</f>
        <v/>
      </c>
    </row>
    <row r="625">
      <c r="A625" t="n">
        <v>476</v>
      </c>
      <c r="B625" t="n">
        <v>474.895</v>
      </c>
      <c r="C625" t="n">
        <v>616216.227</v>
      </c>
      <c r="D625" t="n">
        <v>3097498.744</v>
      </c>
      <c r="E625" t="n">
        <v>632.3244999999999</v>
      </c>
      <c r="F625" t="n">
        <v>5.2</v>
      </c>
      <c r="G625" t="n">
        <v>0</v>
      </c>
      <c r="H625" t="inlineStr">
        <is>
          <t>Normal</t>
        </is>
      </c>
      <c r="I625" t="n">
        <v>0.027</v>
      </c>
      <c r="J625">
        <f>B625-B624</f>
        <v/>
      </c>
      <c r="K625">
        <f>MAX(0,K624-AO624)</f>
        <v/>
      </c>
      <c r="L625">
        <f>IF($D$20=0,IFERROR(L624,MAX($D$16,POWER((ABS(K625)^2)/($I$5*MAX(F625,0.1)^2),1/3))),IF(IFERROR(V624,0)=0,IFERROR(L624,MAX($D$16,POWER((ABS(K625)^2)/($I$5*MAX(F625,0.1)^2),1/3))),IF(OR(IFERROR(L625,0)=0,IFERROR(S624,0)&lt;1,IFERROR(S625,0)&lt;1),MAX($D$16,POWER((ABS(K625)^2)/($I$5*MAX(F625,0.1)^2),1/3)),IF(IFERROR(U625,0)&gt;0,MAX($D$16,IFERROR(L625,0)+((IFERROR(U625,0))*$D$18*IF((IFERROR(S625,0))&lt;1,1,-1))),IF(IFERROR(U625,0)&lt;0,IF(ABS((MAX($D$16,POWER((ABS(K625)^2)/($I$5*MAX(F625,0.1)^2),1/3)))-IFERROR(L625,0))&gt;$D$19,MAX($D$16,IF((MAX($D$16,POWER((ABS(K625)^2)/($I$5*MAX(F625,0.1)^2),1/3)))&gt;IFERROR(L625,0),MIN((MAX($D$16,POWER((ABS(K625)^2)/($I$5*MAX(F625,0.1)^2),1/3))),IFERROR(L625,0)+(MIN(ABS(IFERROR(U625,0))*$D$18,ABS((MAX($D$16,POWER((ABS(K625)^2)/($I$5*MAX(F625,0.1)^2),1/3)))-IFERROR(L625,0))))),MAX((MAX($D$16,POWER((ABS(K625)^2)/($I$5*MAX(F625,0.1)^2),1/3))),IFERROR(L625,0)-(MIN(ABS(IFERROR(U625,0))*$D$18,ABS((MAX($D$16,POWER((ABS(K625)^2)/($I$5*MAX(F625,0.1)^2),1/3)))-IFERROR(L625,0))))))),MAX($D$16,POWER((ABS(K625)^2)/($I$5*MAX(F625,0.1)^2),1/3))),MAX($D$16,IFERROR(L625,0)))))))</f>
        <v/>
      </c>
      <c r="M625">
        <f>((F625)+(G625)*(L625))*(L625)</f>
        <v/>
      </c>
      <c r="N625">
        <f>(((F625)+(G625)*(L625))*(L625))/MAX((F625)+2*(L625)*SQRT(1+(G625)^2),1E-6)</f>
        <v/>
      </c>
      <c r="O625">
        <f>ABS(K625)/MAX(((F625)+(G625)*(L625))*(L625),1E-6)</f>
        <v/>
      </c>
      <c r="P625">
        <f>E625+L625</f>
        <v/>
      </c>
      <c r="Q625">
        <f>P625+((ABS(K625)/MAX(((F625)+(G625)*(L625))*(L625),1E-6))^2)/(2*$I$5)</f>
        <v/>
      </c>
      <c r="R625">
        <f>((ABS(K625)*$D$6)/(MAX(((F625)+(G625)*(L625))*(L625),1E-6)*MAX(((((F625)+(G625)*(L625))*(L625))/MAX((F625)+2*(L625)*SQRT(1+(G625)^2),1E-6))^(2/3),1E-6)))^2</f>
        <v/>
      </c>
      <c r="S625">
        <f>ABS(ABS(K625)/MAX(((F625)+(G625)*(L625))*(L625),1E-6))/SQRT($I$5*MAX((((F625)+(G625)*(L625))*(L625))/MAX((F625)+2*(G625)*(L625),1E-6),1E-6))</f>
        <v/>
      </c>
      <c r="T625">
        <f>((F625)*(L625)^2)/2+(G625)*(L625)^3/3+(ABS(K625)^2)/($I$5*MAX(((F625)+(G625)*(L625))*(L625),1E-6))</f>
        <v/>
      </c>
      <c r="U625">
        <f>IF($D$20=0,0,IFERROR(Q624-(((R624+R625)/2)*J625)-(IF(O624&gt;O625,$D$8*((O624^2-O625^2)/(2*$I$5)),$D$9*((O625^2-O624^2)/(2*$I$5)))+($D$10*(ABS(I625)/90)*(MAX(O624^2,O625^2)/(2*$I$5))))-Q625,0))</f>
        <v/>
      </c>
      <c r="V625">
        <f>IF($D$20=0,1,IFERROR(IF(ROUND(S625,3)=1,1,IF(AND(ABS(U625)&lt;$D$19,S625&gt;1),1,0)),0))</f>
        <v/>
      </c>
      <c r="W625">
        <f>IF($D$20=0,IFERROR(W626,MAX($D$16,POWER((ABS(K625)^2)/($I$5*MAX(F625,0.1)^2),1/3))),IF(IFERROR(AG626,0)=0,IFERROR(W626,MAX($D$16,POWER((ABS(K625)^2)/($I$5*MAX(F625,0.1)^2),1/3))),IF(OR(IFERROR(W625,0)=0,IFERROR(AD626,0)&gt;1),MAX($D$16,POWER((ABS(K625)^2)/($I$5*MAX(F625,0.1)^2),1/3)),IF(IFERROR(AF625,0)&gt;0,MAX($D$16,IFERROR(W625,0)+((IFERROR(AF625,0))*$D$18*IF((IFERROR(AD625,0))&lt;1,1,-1))),IF(IFERROR(AF625,0)&lt;0,IF(ABS((MAX($D$16,POWER((ABS(K625)^2)/($I$5*MAX(F625,0.1)^2),1/3)))-IFERROR(W625,0))&gt;$D$19,MAX($D$16,IF((MAX($D$16,POWER((ABS(K625)^2)/($I$5*MAX(F625,0.1)^2),1/3)))&gt;IFERROR(W625,0),MIN((MAX($D$16,POWER((ABS(K625)^2)/($I$5*MAX(F625,0.1)^2),1/3))),IFERROR(W625,0)+(MIN(ABS(IFERROR(AF625,0))*$D$18,ABS((MAX($D$16,POWER((ABS(K625)^2)/($I$5*MAX(F625,0.1)^2),1/3)))-IFERROR(W625,0))))),MAX((MAX($D$16,POWER((ABS(K625)^2)/($I$5*MAX(F625,0.1)^2),1/3))),IFERROR(W625,0)-(MIN(ABS(IFERROR(AF625,0))*$D$18,ABS((MAX($D$16,POWER((ABS(K625)^2)/($I$5*MAX(F625,0.1)^2),1/3)))-IFERROR(W625,0))))))),MAX($D$16,POWER((ABS(K625)^2)/($I$5*MAX(F625,0.1)^2),1/3))),MAX($D$16,IFERROR(W625,0)))))))</f>
        <v/>
      </c>
      <c r="X625">
        <f>((F625)+(G625)*(W625))*(W625)</f>
        <v/>
      </c>
      <c r="Y625">
        <f>(((F625)+(G625)*(W625))*(W625))/MAX((F625)+2*(W625)*SQRT(1+(G625)^2),1E-6)</f>
        <v/>
      </c>
      <c r="Z625">
        <f>ABS(K625)/MAX(((F625)+(G625)*(W625))*(W625),1E-6)</f>
        <v/>
      </c>
      <c r="AA625">
        <f>E625+W625</f>
        <v/>
      </c>
      <c r="AB625">
        <f>AA625+((ABS(K625)/MAX(((F625)+(G625)*(W625))*(W625),1E-6))^2)/(2*$I$5)</f>
        <v/>
      </c>
      <c r="AC625">
        <f>((ABS(K625)*$D$6)/(MAX(((F625)+(G625)*(W625))*(W625),1E-6)*MAX(((((F625)+(G625)*(W625))*(W625))/MAX((F625)+2*(W625)*SQRT(1+(G625)^2),1E-6))^(2/3),1E-6)))^2</f>
        <v/>
      </c>
      <c r="AD625">
        <f>ABS(ABS(K625)/MAX(((F625)+(G625)*(W625))*(W625),1E-6))/SQRT($I$5*MAX((((F625)+(G625)*(W625))*(W625))/MAX((F625)+2*(G625)*(W625),1E-6),1E-6))</f>
        <v/>
      </c>
      <c r="AE625">
        <f>((F625)*(W625)^2)/2+(G625)*(W625)^3/3+(ABS(K625)^2)/($I$5*MAX(((F625)+(G625)*(W625))*(W625),1E-6))</f>
        <v/>
      </c>
      <c r="AF625">
        <f>IF($D$20=0,0,IFERROR(AB626+(((AC625+AC626)/2)*J626)+(IF(Z625&gt;Z626,$D$8*((Z625^2-Z626^2)/(2*$I$5)),$D$9*((Z626^2-Z625^2)/(2*$I$5)))+($D$10*(ABS(I626)/90)*(MAX(Z625^2,Z626^2)/(2*$I$5))))-AB625,0))</f>
        <v/>
      </c>
      <c r="AG625">
        <f>IF($D$20=0,1,IFERROR(IF(ROUND(AD625,3)=1,1,IF(AND(ABS(AF625)&lt;$D$19,AD625&lt;1),1,0)),0))</f>
        <v/>
      </c>
      <c r="AH625">
        <f>IFERROR(IF(V32="Supercritical",MAX($D$16,IFERROR(L625,MAX($D$16,POWER((ABS(K625)^2)/($I$5*MAX(F625,0.1)^2),1/3)))),IF(V32="Subcritical",MAX($D$16,IFERROR(W625,MAX($D$16,POWER((ABS(K625)^2)/($I$5*MAX(F625,0.1)^2),1/3)))),IF(AND(IFERROR(V625,0)=1,IFERROR(AG625,0)=1),IF(IFERROR(T625,-1E99)&gt;=IFERROR(AE625,-1E99),MAX($D$16,IFERROR(L625,MAX($D$16,POWER((ABS(K625)^2)/($I$5*MAX(F625,0.1)^2),1/3)))),MAX($D$16,IFERROR(W625,MAX($D$16,POWER((ABS(K625)^2)/($I$5*MAX(F625,0.1)^2),1/3))))),IF(IFERROR(V625,0)=1,MAX($D$16,IFERROR(L625,MAX($D$16,POWER((ABS(K625)^2)/($I$5*MAX(F625,0.1)^2),1/3)))),IF(IFERROR(AG625,0)=1,MAX($D$16,IFERROR(W625,MAX($D$16,POWER((ABS(K625)^2)/($I$5*MAX(F625,0.1)^2),1/3)))),MAX($D$16,POWER((ABS(K625)^2)/($I$5*MAX(F625,0.1)^2),1/3))))))),MAX($D$16,POWER((ABS(K625)^2)/($I$5*MAX(F625,0.1)^2),1/3)))</f>
        <v/>
      </c>
      <c r="AI625">
        <f>E625+AH625</f>
        <v/>
      </c>
      <c r="AJ625">
        <f>AI625+((ABS(K625)/MAX(((F625)+(G625)*(AH625))*(AH625),1E-6))^2)/(2*$I$5)</f>
        <v/>
      </c>
      <c r="AM625" t="n">
        <v>0</v>
      </c>
      <c r="AN625" t="n">
        <v>0</v>
      </c>
      <c r="AO625">
        <f>AM625+AN625</f>
        <v/>
      </c>
      <c r="AP625">
        <f>AP624+AO625</f>
        <v/>
      </c>
      <c r="AQ625">
        <f>ABS(ABS(K625)/MAX(((F625)+(G625)*(AH625))*(AH625),1E-6))/SQRT($I$5*MAX((((F625)+(G625)*(AH625))*(AH625))/MAX((F625)+2*(G625)*(AH625),1E-6),1E-6))</f>
        <v/>
      </c>
      <c r="AR625">
        <f>IF(AQ625&lt;1,"Subcritical","Supercritical")</f>
        <v/>
      </c>
      <c r="AS625">
        <f>((ABS(K625)*$D$6)/(MAX(((F625)+(G625)*(AH625))*(AH625),1E-6)*MAX(((((F625)+(G625)*(AH625))*(AH625))/MAX((F625)+2*(AH625)*SQRT(1+(G625)^2),1E-6))^(2/3),1E-6)))^2</f>
        <v/>
      </c>
    </row>
    <row r="626">
      <c r="A626" t="n">
        <v>477</v>
      </c>
      <c r="B626" t="n">
        <v>475.895</v>
      </c>
      <c r="C626" t="n">
        <v>616215.753</v>
      </c>
      <c r="D626" t="n">
        <v>3097497.864</v>
      </c>
      <c r="E626" t="n">
        <v>632.324</v>
      </c>
      <c r="F626" t="n">
        <v>5.2</v>
      </c>
      <c r="G626" t="n">
        <v>0</v>
      </c>
      <c r="H626" t="inlineStr">
        <is>
          <t>Normal</t>
        </is>
      </c>
      <c r="I626" t="n">
        <v>0.023</v>
      </c>
      <c r="J626">
        <f>B626-B625</f>
        <v/>
      </c>
      <c r="K626">
        <f>MAX(0,K625-AO625)</f>
        <v/>
      </c>
      <c r="L626">
        <f>IF($D$20=0,IFERROR(L625,MAX($D$16,POWER((ABS(K626)^2)/($I$5*MAX(F626,0.1)^2),1/3))),IF(IFERROR(V625,0)=0,IFERROR(L625,MAX($D$16,POWER((ABS(K626)^2)/($I$5*MAX(F626,0.1)^2),1/3))),IF(OR(IFERROR(L626,0)=0,IFERROR(S625,0)&lt;1,IFERROR(S626,0)&lt;1),MAX($D$16,POWER((ABS(K626)^2)/($I$5*MAX(F626,0.1)^2),1/3)),IF(IFERROR(U626,0)&gt;0,MAX($D$16,IFERROR(L626,0)+((IFERROR(U626,0))*$D$18*IF((IFERROR(S626,0))&lt;1,1,-1))),IF(IFERROR(U626,0)&lt;0,IF(ABS((MAX($D$16,POWER((ABS(K626)^2)/($I$5*MAX(F626,0.1)^2),1/3)))-IFERROR(L626,0))&gt;$D$19,MAX($D$16,IF((MAX($D$16,POWER((ABS(K626)^2)/($I$5*MAX(F626,0.1)^2),1/3)))&gt;IFERROR(L626,0),MIN((MAX($D$16,POWER((ABS(K626)^2)/($I$5*MAX(F626,0.1)^2),1/3))),IFERROR(L626,0)+(MIN(ABS(IFERROR(U626,0))*$D$18,ABS((MAX($D$16,POWER((ABS(K626)^2)/($I$5*MAX(F626,0.1)^2),1/3)))-IFERROR(L626,0))))),MAX((MAX($D$16,POWER((ABS(K626)^2)/($I$5*MAX(F626,0.1)^2),1/3))),IFERROR(L626,0)-(MIN(ABS(IFERROR(U626,0))*$D$18,ABS((MAX($D$16,POWER((ABS(K626)^2)/($I$5*MAX(F626,0.1)^2),1/3)))-IFERROR(L626,0))))))),MAX($D$16,POWER((ABS(K626)^2)/($I$5*MAX(F626,0.1)^2),1/3))),MAX($D$16,IFERROR(L626,0)))))))</f>
        <v/>
      </c>
      <c r="M626">
        <f>((F626)+(G626)*(L626))*(L626)</f>
        <v/>
      </c>
      <c r="N626">
        <f>(((F626)+(G626)*(L626))*(L626))/MAX((F626)+2*(L626)*SQRT(1+(G626)^2),1E-6)</f>
        <v/>
      </c>
      <c r="O626">
        <f>ABS(K626)/MAX(((F626)+(G626)*(L626))*(L626),1E-6)</f>
        <v/>
      </c>
      <c r="P626">
        <f>E626+L626</f>
        <v/>
      </c>
      <c r="Q626">
        <f>P626+((ABS(K626)/MAX(((F626)+(G626)*(L626))*(L626),1E-6))^2)/(2*$I$5)</f>
        <v/>
      </c>
      <c r="R626">
        <f>((ABS(K626)*$D$6)/(MAX(((F626)+(G626)*(L626))*(L626),1E-6)*MAX(((((F626)+(G626)*(L626))*(L626))/MAX((F626)+2*(L626)*SQRT(1+(G626)^2),1E-6))^(2/3),1E-6)))^2</f>
        <v/>
      </c>
      <c r="S626">
        <f>ABS(ABS(K626)/MAX(((F626)+(G626)*(L626))*(L626),1E-6))/SQRT($I$5*MAX((((F626)+(G626)*(L626))*(L626))/MAX((F626)+2*(G626)*(L626),1E-6),1E-6))</f>
        <v/>
      </c>
      <c r="T626">
        <f>((F626)*(L626)^2)/2+(G626)*(L626)^3/3+(ABS(K626)^2)/($I$5*MAX(((F626)+(G626)*(L626))*(L626),1E-6))</f>
        <v/>
      </c>
      <c r="U626">
        <f>IF($D$20=0,0,IFERROR(Q625-(((R625+R626)/2)*J626)-(IF(O625&gt;O626,$D$8*((O625^2-O626^2)/(2*$I$5)),$D$9*((O626^2-O625^2)/(2*$I$5)))+($D$10*(ABS(I626)/90)*(MAX(O625^2,O626^2)/(2*$I$5))))-Q626,0))</f>
        <v/>
      </c>
      <c r="V626">
        <f>IF($D$20=0,1,IFERROR(IF(ROUND(S626,3)=1,1,IF(AND(ABS(U626)&lt;$D$19,S626&gt;1),1,0)),0))</f>
        <v/>
      </c>
      <c r="W626">
        <f>IF($D$20=0,IFERROR(W627,MAX($D$16,POWER((ABS(K626)^2)/($I$5*MAX(F626,0.1)^2),1/3))),IF(IFERROR(AG627,0)=0,IFERROR(W627,MAX($D$16,POWER((ABS(K626)^2)/($I$5*MAX(F626,0.1)^2),1/3))),IF(OR(IFERROR(W626,0)=0,IFERROR(AD627,0)&gt;1),MAX($D$16,POWER((ABS(K626)^2)/($I$5*MAX(F626,0.1)^2),1/3)),IF(IFERROR(AF626,0)&gt;0,MAX($D$16,IFERROR(W626,0)+((IFERROR(AF626,0))*$D$18*IF((IFERROR(AD626,0))&lt;1,1,-1))),IF(IFERROR(AF626,0)&lt;0,IF(ABS((MAX($D$16,POWER((ABS(K626)^2)/($I$5*MAX(F626,0.1)^2),1/3)))-IFERROR(W626,0))&gt;$D$19,MAX($D$16,IF((MAX($D$16,POWER((ABS(K626)^2)/($I$5*MAX(F626,0.1)^2),1/3)))&gt;IFERROR(W626,0),MIN((MAX($D$16,POWER((ABS(K626)^2)/($I$5*MAX(F626,0.1)^2),1/3))),IFERROR(W626,0)+(MIN(ABS(IFERROR(AF626,0))*$D$18,ABS((MAX($D$16,POWER((ABS(K626)^2)/($I$5*MAX(F626,0.1)^2),1/3)))-IFERROR(W626,0))))),MAX((MAX($D$16,POWER((ABS(K626)^2)/($I$5*MAX(F626,0.1)^2),1/3))),IFERROR(W626,0)-(MIN(ABS(IFERROR(AF626,0))*$D$18,ABS((MAX($D$16,POWER((ABS(K626)^2)/($I$5*MAX(F626,0.1)^2),1/3)))-IFERROR(W626,0))))))),MAX($D$16,POWER((ABS(K626)^2)/($I$5*MAX(F626,0.1)^2),1/3))),MAX($D$16,IFERROR(W626,0)))))))</f>
        <v/>
      </c>
      <c r="X626">
        <f>((F626)+(G626)*(W626))*(W626)</f>
        <v/>
      </c>
      <c r="Y626">
        <f>(((F626)+(G626)*(W626))*(W626))/MAX((F626)+2*(W626)*SQRT(1+(G626)^2),1E-6)</f>
        <v/>
      </c>
      <c r="Z626">
        <f>ABS(K626)/MAX(((F626)+(G626)*(W626))*(W626),1E-6)</f>
        <v/>
      </c>
      <c r="AA626">
        <f>E626+W626</f>
        <v/>
      </c>
      <c r="AB626">
        <f>AA626+((ABS(K626)/MAX(((F626)+(G626)*(W626))*(W626),1E-6))^2)/(2*$I$5)</f>
        <v/>
      </c>
      <c r="AC626">
        <f>((ABS(K626)*$D$6)/(MAX(((F626)+(G626)*(W626))*(W626),1E-6)*MAX(((((F626)+(G626)*(W626))*(W626))/MAX((F626)+2*(W626)*SQRT(1+(G626)^2),1E-6))^(2/3),1E-6)))^2</f>
        <v/>
      </c>
      <c r="AD626">
        <f>ABS(ABS(K626)/MAX(((F626)+(G626)*(W626))*(W626),1E-6))/SQRT($I$5*MAX((((F626)+(G626)*(W626))*(W626))/MAX((F626)+2*(G626)*(W626),1E-6),1E-6))</f>
        <v/>
      </c>
      <c r="AE626">
        <f>((F626)*(W626)^2)/2+(G626)*(W626)^3/3+(ABS(K626)^2)/($I$5*MAX(((F626)+(G626)*(W626))*(W626),1E-6))</f>
        <v/>
      </c>
      <c r="AF626">
        <f>IF($D$20=0,0,IFERROR(AB627+(((AC626+AC627)/2)*J627)+(IF(Z626&gt;Z627,$D$8*((Z626^2-Z627^2)/(2*$I$5)),$D$9*((Z627^2-Z626^2)/(2*$I$5)))+($D$10*(ABS(I627)/90)*(MAX(Z626^2,Z627^2)/(2*$I$5))))-AB626,0))</f>
        <v/>
      </c>
      <c r="AG626">
        <f>IF($D$20=0,1,IFERROR(IF(ROUND(AD626,3)=1,1,IF(AND(ABS(AF626)&lt;$D$19,AD626&lt;1),1,0)),0))</f>
        <v/>
      </c>
      <c r="AH626">
        <f>IFERROR(IF(V32="Supercritical",MAX($D$16,IFERROR(L626,MAX($D$16,POWER((ABS(K626)^2)/($I$5*MAX(F626,0.1)^2),1/3)))),IF(V32="Subcritical",MAX($D$16,IFERROR(W626,MAX($D$16,POWER((ABS(K626)^2)/($I$5*MAX(F626,0.1)^2),1/3)))),IF(AND(IFERROR(V626,0)=1,IFERROR(AG626,0)=1),IF(IFERROR(T626,-1E99)&gt;=IFERROR(AE626,-1E99),MAX($D$16,IFERROR(L626,MAX($D$16,POWER((ABS(K626)^2)/($I$5*MAX(F626,0.1)^2),1/3)))),MAX($D$16,IFERROR(W626,MAX($D$16,POWER((ABS(K626)^2)/($I$5*MAX(F626,0.1)^2),1/3))))),IF(IFERROR(V626,0)=1,MAX($D$16,IFERROR(L626,MAX($D$16,POWER((ABS(K626)^2)/($I$5*MAX(F626,0.1)^2),1/3)))),IF(IFERROR(AG626,0)=1,MAX($D$16,IFERROR(W626,MAX($D$16,POWER((ABS(K626)^2)/($I$5*MAX(F626,0.1)^2),1/3)))),MAX($D$16,POWER((ABS(K626)^2)/($I$5*MAX(F626,0.1)^2),1/3))))))),MAX($D$16,POWER((ABS(K626)^2)/($I$5*MAX(F626,0.1)^2),1/3)))</f>
        <v/>
      </c>
      <c r="AI626">
        <f>E626+AH626</f>
        <v/>
      </c>
      <c r="AJ626">
        <f>AI626+((ABS(K626)/MAX(((F626)+(G626)*(AH626))*(AH626),1E-6))^2)/(2*$I$5)</f>
        <v/>
      </c>
      <c r="AM626" t="n">
        <v>0</v>
      </c>
      <c r="AN626" t="n">
        <v>0</v>
      </c>
      <c r="AO626">
        <f>AM626+AN626</f>
        <v/>
      </c>
      <c r="AP626">
        <f>AP625+AO626</f>
        <v/>
      </c>
      <c r="AQ626">
        <f>ABS(ABS(K626)/MAX(((F626)+(G626)*(AH626))*(AH626),1E-6))/SQRT($I$5*MAX((((F626)+(G626)*(AH626))*(AH626))/MAX((F626)+2*(G626)*(AH626),1E-6),1E-6))</f>
        <v/>
      </c>
      <c r="AR626">
        <f>IF(AQ626&lt;1,"Subcritical","Supercritical")</f>
        <v/>
      </c>
      <c r="AS626">
        <f>((ABS(K626)*$D$6)/(MAX(((F626)+(G626)*(AH626))*(AH626),1E-6)*MAX(((((F626)+(G626)*(AH626))*(AH626))/MAX((F626)+2*(AH626)*SQRT(1+(G626)^2),1E-6))^(2/3),1E-6)))^2</f>
        <v/>
      </c>
    </row>
    <row r="627">
      <c r="A627" t="n">
        <v>478</v>
      </c>
      <c r="B627" t="n">
        <v>476.896</v>
      </c>
      <c r="C627" t="n">
        <v>616215.278</v>
      </c>
      <c r="D627" t="n">
        <v>3097496.983</v>
      </c>
      <c r="E627" t="n">
        <v>632.3235</v>
      </c>
      <c r="F627" t="n">
        <v>5.2</v>
      </c>
      <c r="G627" t="n">
        <v>0</v>
      </c>
      <c r="H627" t="inlineStr">
        <is>
          <t>Normal</t>
        </is>
      </c>
      <c r="I627" t="n">
        <v>0.023</v>
      </c>
      <c r="J627">
        <f>B627-B626</f>
        <v/>
      </c>
      <c r="K627">
        <f>MAX(0,K626-AO626)</f>
        <v/>
      </c>
      <c r="L627">
        <f>IF($D$20=0,IFERROR(L626,MAX($D$16,POWER((ABS(K627)^2)/($I$5*MAX(F627,0.1)^2),1/3))),IF(IFERROR(V626,0)=0,IFERROR(L626,MAX($D$16,POWER((ABS(K627)^2)/($I$5*MAX(F627,0.1)^2),1/3))),IF(OR(IFERROR(L627,0)=0,IFERROR(S626,0)&lt;1,IFERROR(S627,0)&lt;1),MAX($D$16,POWER((ABS(K627)^2)/($I$5*MAX(F627,0.1)^2),1/3)),IF(IFERROR(U627,0)&gt;0,MAX($D$16,IFERROR(L627,0)+((IFERROR(U627,0))*$D$18*IF((IFERROR(S627,0))&lt;1,1,-1))),IF(IFERROR(U627,0)&lt;0,IF(ABS((MAX($D$16,POWER((ABS(K627)^2)/($I$5*MAX(F627,0.1)^2),1/3)))-IFERROR(L627,0))&gt;$D$19,MAX($D$16,IF((MAX($D$16,POWER((ABS(K627)^2)/($I$5*MAX(F627,0.1)^2),1/3)))&gt;IFERROR(L627,0),MIN((MAX($D$16,POWER((ABS(K627)^2)/($I$5*MAX(F627,0.1)^2),1/3))),IFERROR(L627,0)+(MIN(ABS(IFERROR(U627,0))*$D$18,ABS((MAX($D$16,POWER((ABS(K627)^2)/($I$5*MAX(F627,0.1)^2),1/3)))-IFERROR(L627,0))))),MAX((MAX($D$16,POWER((ABS(K627)^2)/($I$5*MAX(F627,0.1)^2),1/3))),IFERROR(L627,0)-(MIN(ABS(IFERROR(U627,0))*$D$18,ABS((MAX($D$16,POWER((ABS(K627)^2)/($I$5*MAX(F627,0.1)^2),1/3)))-IFERROR(L627,0))))))),MAX($D$16,POWER((ABS(K627)^2)/($I$5*MAX(F627,0.1)^2),1/3))),MAX($D$16,IFERROR(L627,0)))))))</f>
        <v/>
      </c>
      <c r="M627">
        <f>((F627)+(G627)*(L627))*(L627)</f>
        <v/>
      </c>
      <c r="N627">
        <f>(((F627)+(G627)*(L627))*(L627))/MAX((F627)+2*(L627)*SQRT(1+(G627)^2),1E-6)</f>
        <v/>
      </c>
      <c r="O627">
        <f>ABS(K627)/MAX(((F627)+(G627)*(L627))*(L627),1E-6)</f>
        <v/>
      </c>
      <c r="P627">
        <f>E627+L627</f>
        <v/>
      </c>
      <c r="Q627">
        <f>P627+((ABS(K627)/MAX(((F627)+(G627)*(L627))*(L627),1E-6))^2)/(2*$I$5)</f>
        <v/>
      </c>
      <c r="R627">
        <f>((ABS(K627)*$D$6)/(MAX(((F627)+(G627)*(L627))*(L627),1E-6)*MAX(((((F627)+(G627)*(L627))*(L627))/MAX((F627)+2*(L627)*SQRT(1+(G627)^2),1E-6))^(2/3),1E-6)))^2</f>
        <v/>
      </c>
      <c r="S627">
        <f>ABS(ABS(K627)/MAX(((F627)+(G627)*(L627))*(L627),1E-6))/SQRT($I$5*MAX((((F627)+(G627)*(L627))*(L627))/MAX((F627)+2*(G627)*(L627),1E-6),1E-6))</f>
        <v/>
      </c>
      <c r="T627">
        <f>((F627)*(L627)^2)/2+(G627)*(L627)^3/3+(ABS(K627)^2)/($I$5*MAX(((F627)+(G627)*(L627))*(L627),1E-6))</f>
        <v/>
      </c>
      <c r="U627">
        <f>IF($D$20=0,0,IFERROR(Q626-(((R626+R627)/2)*J627)-(IF(O626&gt;O627,$D$8*((O626^2-O627^2)/(2*$I$5)),$D$9*((O627^2-O626^2)/(2*$I$5)))+($D$10*(ABS(I627)/90)*(MAX(O626^2,O627^2)/(2*$I$5))))-Q627,0))</f>
        <v/>
      </c>
      <c r="V627">
        <f>IF($D$20=0,1,IFERROR(IF(ROUND(S627,3)=1,1,IF(AND(ABS(U627)&lt;$D$19,S627&gt;1),1,0)),0))</f>
        <v/>
      </c>
      <c r="W627">
        <f>IF($D$20=0,IFERROR(W628,MAX($D$16,POWER((ABS(K627)^2)/($I$5*MAX(F627,0.1)^2),1/3))),IF(IFERROR(AG628,0)=0,IFERROR(W628,MAX($D$16,POWER((ABS(K627)^2)/($I$5*MAX(F627,0.1)^2),1/3))),IF(OR(IFERROR(W627,0)=0,IFERROR(AD628,0)&gt;1),MAX($D$16,POWER((ABS(K627)^2)/($I$5*MAX(F627,0.1)^2),1/3)),IF(IFERROR(AF627,0)&gt;0,MAX($D$16,IFERROR(W627,0)+((IFERROR(AF627,0))*$D$18*IF((IFERROR(AD627,0))&lt;1,1,-1))),IF(IFERROR(AF627,0)&lt;0,IF(ABS((MAX($D$16,POWER((ABS(K627)^2)/($I$5*MAX(F627,0.1)^2),1/3)))-IFERROR(W627,0))&gt;$D$19,MAX($D$16,IF((MAX($D$16,POWER((ABS(K627)^2)/($I$5*MAX(F627,0.1)^2),1/3)))&gt;IFERROR(W627,0),MIN((MAX($D$16,POWER((ABS(K627)^2)/($I$5*MAX(F627,0.1)^2),1/3))),IFERROR(W627,0)+(MIN(ABS(IFERROR(AF627,0))*$D$18,ABS((MAX($D$16,POWER((ABS(K627)^2)/($I$5*MAX(F627,0.1)^2),1/3)))-IFERROR(W627,0))))),MAX((MAX($D$16,POWER((ABS(K627)^2)/($I$5*MAX(F627,0.1)^2),1/3))),IFERROR(W627,0)-(MIN(ABS(IFERROR(AF627,0))*$D$18,ABS((MAX($D$16,POWER((ABS(K627)^2)/($I$5*MAX(F627,0.1)^2),1/3)))-IFERROR(W627,0))))))),MAX($D$16,POWER((ABS(K627)^2)/($I$5*MAX(F627,0.1)^2),1/3))),MAX($D$16,IFERROR(W627,0)))))))</f>
        <v/>
      </c>
      <c r="X627">
        <f>((F627)+(G627)*(W627))*(W627)</f>
        <v/>
      </c>
      <c r="Y627">
        <f>(((F627)+(G627)*(W627))*(W627))/MAX((F627)+2*(W627)*SQRT(1+(G627)^2),1E-6)</f>
        <v/>
      </c>
      <c r="Z627">
        <f>ABS(K627)/MAX(((F627)+(G627)*(W627))*(W627),1E-6)</f>
        <v/>
      </c>
      <c r="AA627">
        <f>E627+W627</f>
        <v/>
      </c>
      <c r="AB627">
        <f>AA627+((ABS(K627)/MAX(((F627)+(G627)*(W627))*(W627),1E-6))^2)/(2*$I$5)</f>
        <v/>
      </c>
      <c r="AC627">
        <f>((ABS(K627)*$D$6)/(MAX(((F627)+(G627)*(W627))*(W627),1E-6)*MAX(((((F627)+(G627)*(W627))*(W627))/MAX((F627)+2*(W627)*SQRT(1+(G627)^2),1E-6))^(2/3),1E-6)))^2</f>
        <v/>
      </c>
      <c r="AD627">
        <f>ABS(ABS(K627)/MAX(((F627)+(G627)*(W627))*(W627),1E-6))/SQRT($I$5*MAX((((F627)+(G627)*(W627))*(W627))/MAX((F627)+2*(G627)*(W627),1E-6),1E-6))</f>
        <v/>
      </c>
      <c r="AE627">
        <f>((F627)*(W627)^2)/2+(G627)*(W627)^3/3+(ABS(K627)^2)/($I$5*MAX(((F627)+(G627)*(W627))*(W627),1E-6))</f>
        <v/>
      </c>
      <c r="AF627">
        <f>IF($D$20=0,0,IFERROR(AB628+(((AC627+AC628)/2)*J628)+(IF(Z627&gt;Z628,$D$8*((Z627^2-Z628^2)/(2*$I$5)),$D$9*((Z628^2-Z627^2)/(2*$I$5)))+($D$10*(ABS(I628)/90)*(MAX(Z627^2,Z628^2)/(2*$I$5))))-AB627,0))</f>
        <v/>
      </c>
      <c r="AG627">
        <f>IF($D$20=0,1,IFERROR(IF(ROUND(AD627,3)=1,1,IF(AND(ABS(AF627)&lt;$D$19,AD627&lt;1),1,0)),0))</f>
        <v/>
      </c>
      <c r="AH627">
        <f>IFERROR(IF(V32="Supercritical",MAX($D$16,IFERROR(L627,MAX($D$16,POWER((ABS(K627)^2)/($I$5*MAX(F627,0.1)^2),1/3)))),IF(V32="Subcritical",MAX($D$16,IFERROR(W627,MAX($D$16,POWER((ABS(K627)^2)/($I$5*MAX(F627,0.1)^2),1/3)))),IF(AND(IFERROR(V627,0)=1,IFERROR(AG627,0)=1),IF(IFERROR(T627,-1E99)&gt;=IFERROR(AE627,-1E99),MAX($D$16,IFERROR(L627,MAX($D$16,POWER((ABS(K627)^2)/($I$5*MAX(F627,0.1)^2),1/3)))),MAX($D$16,IFERROR(W627,MAX($D$16,POWER((ABS(K627)^2)/($I$5*MAX(F627,0.1)^2),1/3))))),IF(IFERROR(V627,0)=1,MAX($D$16,IFERROR(L627,MAX($D$16,POWER((ABS(K627)^2)/($I$5*MAX(F627,0.1)^2),1/3)))),IF(IFERROR(AG627,0)=1,MAX($D$16,IFERROR(W627,MAX($D$16,POWER((ABS(K627)^2)/($I$5*MAX(F627,0.1)^2),1/3)))),MAX($D$16,POWER((ABS(K627)^2)/($I$5*MAX(F627,0.1)^2),1/3))))))),MAX($D$16,POWER((ABS(K627)^2)/($I$5*MAX(F627,0.1)^2),1/3)))</f>
        <v/>
      </c>
      <c r="AI627">
        <f>E627+AH627</f>
        <v/>
      </c>
      <c r="AJ627">
        <f>AI627+((ABS(K627)/MAX(((F627)+(G627)*(AH627))*(AH627),1E-6))^2)/(2*$I$5)</f>
        <v/>
      </c>
      <c r="AM627" t="n">
        <v>0</v>
      </c>
      <c r="AN627" t="n">
        <v>0</v>
      </c>
      <c r="AO627">
        <f>AM627+AN627</f>
        <v/>
      </c>
      <c r="AP627">
        <f>AP626+AO627</f>
        <v/>
      </c>
      <c r="AQ627">
        <f>ABS(ABS(K627)/MAX(((F627)+(G627)*(AH627))*(AH627),1E-6))/SQRT($I$5*MAX((((F627)+(G627)*(AH627))*(AH627))/MAX((F627)+2*(G627)*(AH627),1E-6),1E-6))</f>
        <v/>
      </c>
      <c r="AR627">
        <f>IF(AQ627&lt;1,"Subcritical","Supercritical")</f>
        <v/>
      </c>
      <c r="AS627">
        <f>((ABS(K627)*$D$6)/(MAX(((F627)+(G627)*(AH627))*(AH627),1E-6)*MAX(((((F627)+(G627)*(AH627))*(AH627))/MAX((F627)+2*(AH627)*SQRT(1+(G627)^2),1E-6))^(2/3),1E-6)))^2</f>
        <v/>
      </c>
    </row>
    <row r="628">
      <c r="A628" t="n">
        <v>479</v>
      </c>
      <c r="B628" t="n">
        <v>477.895</v>
      </c>
      <c r="C628" t="n">
        <v>616214.804</v>
      </c>
      <c r="D628" t="n">
        <v>3097496.103</v>
      </c>
      <c r="E628" t="n">
        <v>632.323</v>
      </c>
      <c r="F628" t="n">
        <v>5.2</v>
      </c>
      <c r="G628" t="n">
        <v>0</v>
      </c>
      <c r="H628" t="inlineStr">
        <is>
          <t>Normal</t>
        </is>
      </c>
      <c r="I628" t="n">
        <v>0</v>
      </c>
      <c r="J628">
        <f>B628-B627</f>
        <v/>
      </c>
      <c r="K628">
        <f>MAX(0,K627-AO627)</f>
        <v/>
      </c>
      <c r="L628">
        <f>IF($D$20=0,IFERROR(L627,MAX($D$16,POWER((ABS(K628)^2)/($I$5*MAX(F628,0.1)^2),1/3))),IF(IFERROR(V627,0)=0,IFERROR(L627,MAX($D$16,POWER((ABS(K628)^2)/($I$5*MAX(F628,0.1)^2),1/3))),IF(OR(IFERROR(L628,0)=0,IFERROR(S627,0)&lt;1,IFERROR(S628,0)&lt;1),MAX($D$16,POWER((ABS(K628)^2)/($I$5*MAX(F628,0.1)^2),1/3)),IF(IFERROR(U628,0)&gt;0,MAX($D$16,IFERROR(L628,0)+((IFERROR(U628,0))*$D$18*IF((IFERROR(S628,0))&lt;1,1,-1))),IF(IFERROR(U628,0)&lt;0,IF(ABS((MAX($D$16,POWER((ABS(K628)^2)/($I$5*MAX(F628,0.1)^2),1/3)))-IFERROR(L628,0))&gt;$D$19,MAX($D$16,IF((MAX($D$16,POWER((ABS(K628)^2)/($I$5*MAX(F628,0.1)^2),1/3)))&gt;IFERROR(L628,0),MIN((MAX($D$16,POWER((ABS(K628)^2)/($I$5*MAX(F628,0.1)^2),1/3))),IFERROR(L628,0)+(MIN(ABS(IFERROR(U628,0))*$D$18,ABS((MAX($D$16,POWER((ABS(K628)^2)/($I$5*MAX(F628,0.1)^2),1/3)))-IFERROR(L628,0))))),MAX((MAX($D$16,POWER((ABS(K628)^2)/($I$5*MAX(F628,0.1)^2),1/3))),IFERROR(L628,0)-(MIN(ABS(IFERROR(U628,0))*$D$18,ABS((MAX($D$16,POWER((ABS(K628)^2)/($I$5*MAX(F628,0.1)^2),1/3)))-IFERROR(L628,0))))))),MAX($D$16,POWER((ABS(K628)^2)/($I$5*MAX(F628,0.1)^2),1/3))),MAX($D$16,IFERROR(L628,0)))))))</f>
        <v/>
      </c>
      <c r="M628">
        <f>((F628)+(G628)*(L628))*(L628)</f>
        <v/>
      </c>
      <c r="N628">
        <f>(((F628)+(G628)*(L628))*(L628))/MAX((F628)+2*(L628)*SQRT(1+(G628)^2),1E-6)</f>
        <v/>
      </c>
      <c r="O628">
        <f>ABS(K628)/MAX(((F628)+(G628)*(L628))*(L628),1E-6)</f>
        <v/>
      </c>
      <c r="P628">
        <f>E628+L628</f>
        <v/>
      </c>
      <c r="Q628">
        <f>P628+((ABS(K628)/MAX(((F628)+(G628)*(L628))*(L628),1E-6))^2)/(2*$I$5)</f>
        <v/>
      </c>
      <c r="R628">
        <f>((ABS(K628)*$D$6)/(MAX(((F628)+(G628)*(L628))*(L628),1E-6)*MAX(((((F628)+(G628)*(L628))*(L628))/MAX((F628)+2*(L628)*SQRT(1+(G628)^2),1E-6))^(2/3),1E-6)))^2</f>
        <v/>
      </c>
      <c r="S628">
        <f>ABS(ABS(K628)/MAX(((F628)+(G628)*(L628))*(L628),1E-6))/SQRT($I$5*MAX((((F628)+(G628)*(L628))*(L628))/MAX((F628)+2*(G628)*(L628),1E-6),1E-6))</f>
        <v/>
      </c>
      <c r="T628">
        <f>((F628)*(L628)^2)/2+(G628)*(L628)^3/3+(ABS(K628)^2)/($I$5*MAX(((F628)+(G628)*(L628))*(L628),1E-6))</f>
        <v/>
      </c>
      <c r="U628">
        <f>IF($D$20=0,0,IFERROR(Q627-(((R627+R628)/2)*J628)-(IF(O627&gt;O628,$D$8*((O627^2-O628^2)/(2*$I$5)),$D$9*((O628^2-O627^2)/(2*$I$5)))+($D$10*(ABS(I628)/90)*(MAX(O627^2,O628^2)/(2*$I$5))))-Q628,0))</f>
        <v/>
      </c>
      <c r="V628">
        <f>IF($D$20=0,1,IFERROR(IF(ROUND(S628,3)=1,1,IF(AND(ABS(U628)&lt;$D$19,S628&gt;1),1,0)),0))</f>
        <v/>
      </c>
      <c r="W628">
        <f>IF($D$20=0,IFERROR(W629,MAX($D$16,POWER((ABS(K628)^2)/($I$5*MAX(F628,0.1)^2),1/3))),IF(IFERROR(AG629,0)=0,IFERROR(W629,MAX($D$16,POWER((ABS(K628)^2)/($I$5*MAX(F628,0.1)^2),1/3))),IF(OR(IFERROR(W628,0)=0,IFERROR(AD629,0)&gt;1),MAX($D$16,POWER((ABS(K628)^2)/($I$5*MAX(F628,0.1)^2),1/3)),IF(IFERROR(AF628,0)&gt;0,MAX($D$16,IFERROR(W628,0)+((IFERROR(AF628,0))*$D$18*IF((IFERROR(AD628,0))&lt;1,1,-1))),IF(IFERROR(AF628,0)&lt;0,IF(ABS((MAX($D$16,POWER((ABS(K628)^2)/($I$5*MAX(F628,0.1)^2),1/3)))-IFERROR(W628,0))&gt;$D$19,MAX($D$16,IF((MAX($D$16,POWER((ABS(K628)^2)/($I$5*MAX(F628,0.1)^2),1/3)))&gt;IFERROR(W628,0),MIN((MAX($D$16,POWER((ABS(K628)^2)/($I$5*MAX(F628,0.1)^2),1/3))),IFERROR(W628,0)+(MIN(ABS(IFERROR(AF628,0))*$D$18,ABS((MAX($D$16,POWER((ABS(K628)^2)/($I$5*MAX(F628,0.1)^2),1/3)))-IFERROR(W628,0))))),MAX((MAX($D$16,POWER((ABS(K628)^2)/($I$5*MAX(F628,0.1)^2),1/3))),IFERROR(W628,0)-(MIN(ABS(IFERROR(AF628,0))*$D$18,ABS((MAX($D$16,POWER((ABS(K628)^2)/($I$5*MAX(F628,0.1)^2),1/3)))-IFERROR(W628,0))))))),MAX($D$16,POWER((ABS(K628)^2)/($I$5*MAX(F628,0.1)^2),1/3))),MAX($D$16,IFERROR(W628,0)))))))</f>
        <v/>
      </c>
      <c r="X628">
        <f>((F628)+(G628)*(W628))*(W628)</f>
        <v/>
      </c>
      <c r="Y628">
        <f>(((F628)+(G628)*(W628))*(W628))/MAX((F628)+2*(W628)*SQRT(1+(G628)^2),1E-6)</f>
        <v/>
      </c>
      <c r="Z628">
        <f>ABS(K628)/MAX(((F628)+(G628)*(W628))*(W628),1E-6)</f>
        <v/>
      </c>
      <c r="AA628">
        <f>E628+W628</f>
        <v/>
      </c>
      <c r="AB628">
        <f>AA628+((ABS(K628)/MAX(((F628)+(G628)*(W628))*(W628),1E-6))^2)/(2*$I$5)</f>
        <v/>
      </c>
      <c r="AC628">
        <f>((ABS(K628)*$D$6)/(MAX(((F628)+(G628)*(W628))*(W628),1E-6)*MAX(((((F628)+(G628)*(W628))*(W628))/MAX((F628)+2*(W628)*SQRT(1+(G628)^2),1E-6))^(2/3),1E-6)))^2</f>
        <v/>
      </c>
      <c r="AD628">
        <f>ABS(ABS(K628)/MAX(((F628)+(G628)*(W628))*(W628),1E-6))/SQRT($I$5*MAX((((F628)+(G628)*(W628))*(W628))/MAX((F628)+2*(G628)*(W628),1E-6),1E-6))</f>
        <v/>
      </c>
      <c r="AE628">
        <f>((F628)*(W628)^2)/2+(G628)*(W628)^3/3+(ABS(K628)^2)/($I$5*MAX(((F628)+(G628)*(W628))*(W628),1E-6))</f>
        <v/>
      </c>
      <c r="AF628">
        <f>IF($D$20=0,0,IFERROR(AB629+(((AC628+AC629)/2)*J629)+(IF(Z628&gt;Z629,$D$8*((Z628^2-Z629^2)/(2*$I$5)),$D$9*((Z629^2-Z628^2)/(2*$I$5)))+($D$10*(ABS(I629)/90)*(MAX(Z628^2,Z629^2)/(2*$I$5))))-AB628,0))</f>
        <v/>
      </c>
      <c r="AG628">
        <f>IF($D$20=0,1,IFERROR(IF(ROUND(AD628,3)=1,1,IF(AND(ABS(AF628)&lt;$D$19,AD628&lt;1),1,0)),0))</f>
        <v/>
      </c>
      <c r="AH628">
        <f>IFERROR(IF(V32="Supercritical",MAX($D$16,IFERROR(L628,MAX($D$16,POWER((ABS(K628)^2)/($I$5*MAX(F628,0.1)^2),1/3)))),IF(V32="Subcritical",MAX($D$16,IFERROR(W628,MAX($D$16,POWER((ABS(K628)^2)/($I$5*MAX(F628,0.1)^2),1/3)))),IF(AND(IFERROR(V628,0)=1,IFERROR(AG628,0)=1),IF(IFERROR(T628,-1E99)&gt;=IFERROR(AE628,-1E99),MAX($D$16,IFERROR(L628,MAX($D$16,POWER((ABS(K628)^2)/($I$5*MAX(F628,0.1)^2),1/3)))),MAX($D$16,IFERROR(W628,MAX($D$16,POWER((ABS(K628)^2)/($I$5*MAX(F628,0.1)^2),1/3))))),IF(IFERROR(V628,0)=1,MAX($D$16,IFERROR(L628,MAX($D$16,POWER((ABS(K628)^2)/($I$5*MAX(F628,0.1)^2),1/3)))),IF(IFERROR(AG628,0)=1,MAX($D$16,IFERROR(W628,MAX($D$16,POWER((ABS(K628)^2)/($I$5*MAX(F628,0.1)^2),1/3)))),MAX($D$16,POWER((ABS(K628)^2)/($I$5*MAX(F628,0.1)^2),1/3))))))),MAX($D$16,POWER((ABS(K628)^2)/($I$5*MAX(F628,0.1)^2),1/3)))</f>
        <v/>
      </c>
      <c r="AI628">
        <f>E628+AH628</f>
        <v/>
      </c>
      <c r="AJ628">
        <f>AI628+((ABS(K628)/MAX(((F628)+(G628)*(AH628))*(AH628),1E-6))^2)/(2*$I$5)</f>
        <v/>
      </c>
      <c r="AM628" t="n">
        <v>0</v>
      </c>
      <c r="AN628" t="n">
        <v>0</v>
      </c>
      <c r="AO628">
        <f>AM628+AN628</f>
        <v/>
      </c>
      <c r="AP628">
        <f>AP627+AO628</f>
        <v/>
      </c>
      <c r="AQ628">
        <f>ABS(ABS(K628)/MAX(((F628)+(G628)*(AH628))*(AH628),1E-6))/SQRT($I$5*MAX((((F628)+(G628)*(AH628))*(AH628))/MAX((F628)+2*(G628)*(AH628),1E-6),1E-6))</f>
        <v/>
      </c>
      <c r="AR628">
        <f>IF(AQ628&lt;1,"Subcritical","Supercritical")</f>
        <v/>
      </c>
      <c r="AS628">
        <f>((ABS(K628)*$D$6)/(MAX(((F628)+(G628)*(AH628))*(AH628),1E-6)*MAX(((((F628)+(G628)*(AH628))*(AH628))/MAX((F628)+2*(AH628)*SQRT(1+(G628)^2),1E-6))^(2/3),1E-6)))^2</f>
        <v/>
      </c>
    </row>
    <row r="629">
      <c r="A629" t="n">
        <v>480</v>
      </c>
      <c r="B629" t="n">
        <v>478.895</v>
      </c>
      <c r="C629" t="n">
        <v>616214.33</v>
      </c>
      <c r="D629" t="n">
        <v>3097495.223</v>
      </c>
      <c r="E629" t="n">
        <v>632.3225</v>
      </c>
      <c r="F629" t="n">
        <v>5.2</v>
      </c>
      <c r="G629" t="n">
        <v>0</v>
      </c>
      <c r="H629" t="inlineStr">
        <is>
          <t>Normal</t>
        </is>
      </c>
      <c r="I629" t="n">
        <v>0.027</v>
      </c>
      <c r="J629">
        <f>B629-B628</f>
        <v/>
      </c>
      <c r="K629">
        <f>MAX(0,K628-AO628)</f>
        <v/>
      </c>
      <c r="L629">
        <f>IF($D$20=0,IFERROR(L628,MAX($D$16,POWER((ABS(K629)^2)/($I$5*MAX(F629,0.1)^2),1/3))),IF(IFERROR(V628,0)=0,IFERROR(L628,MAX($D$16,POWER((ABS(K629)^2)/($I$5*MAX(F629,0.1)^2),1/3))),IF(OR(IFERROR(L629,0)=0,IFERROR(S628,0)&lt;1,IFERROR(S629,0)&lt;1),MAX($D$16,POWER((ABS(K629)^2)/($I$5*MAX(F629,0.1)^2),1/3)),IF(IFERROR(U629,0)&gt;0,MAX($D$16,IFERROR(L629,0)+((IFERROR(U629,0))*$D$18*IF((IFERROR(S629,0))&lt;1,1,-1))),IF(IFERROR(U629,0)&lt;0,IF(ABS((MAX($D$16,POWER((ABS(K629)^2)/($I$5*MAX(F629,0.1)^2),1/3)))-IFERROR(L629,0))&gt;$D$19,MAX($D$16,IF((MAX($D$16,POWER((ABS(K629)^2)/($I$5*MAX(F629,0.1)^2),1/3)))&gt;IFERROR(L629,0),MIN((MAX($D$16,POWER((ABS(K629)^2)/($I$5*MAX(F629,0.1)^2),1/3))),IFERROR(L629,0)+(MIN(ABS(IFERROR(U629,0))*$D$18,ABS((MAX($D$16,POWER((ABS(K629)^2)/($I$5*MAX(F629,0.1)^2),1/3)))-IFERROR(L629,0))))),MAX((MAX($D$16,POWER((ABS(K629)^2)/($I$5*MAX(F629,0.1)^2),1/3))),IFERROR(L629,0)-(MIN(ABS(IFERROR(U629,0))*$D$18,ABS((MAX($D$16,POWER((ABS(K629)^2)/($I$5*MAX(F629,0.1)^2),1/3)))-IFERROR(L629,0))))))),MAX($D$16,POWER((ABS(K629)^2)/($I$5*MAX(F629,0.1)^2),1/3))),MAX($D$16,IFERROR(L629,0)))))))</f>
        <v/>
      </c>
      <c r="M629">
        <f>((F629)+(G629)*(L629))*(L629)</f>
        <v/>
      </c>
      <c r="N629">
        <f>(((F629)+(G629)*(L629))*(L629))/MAX((F629)+2*(L629)*SQRT(1+(G629)^2),1E-6)</f>
        <v/>
      </c>
      <c r="O629">
        <f>ABS(K629)/MAX(((F629)+(G629)*(L629))*(L629),1E-6)</f>
        <v/>
      </c>
      <c r="P629">
        <f>E629+L629</f>
        <v/>
      </c>
      <c r="Q629">
        <f>P629+((ABS(K629)/MAX(((F629)+(G629)*(L629))*(L629),1E-6))^2)/(2*$I$5)</f>
        <v/>
      </c>
      <c r="R629">
        <f>((ABS(K629)*$D$6)/(MAX(((F629)+(G629)*(L629))*(L629),1E-6)*MAX(((((F629)+(G629)*(L629))*(L629))/MAX((F629)+2*(L629)*SQRT(1+(G629)^2),1E-6))^(2/3),1E-6)))^2</f>
        <v/>
      </c>
      <c r="S629">
        <f>ABS(ABS(K629)/MAX(((F629)+(G629)*(L629))*(L629),1E-6))/SQRT($I$5*MAX((((F629)+(G629)*(L629))*(L629))/MAX((F629)+2*(G629)*(L629),1E-6),1E-6))</f>
        <v/>
      </c>
      <c r="T629">
        <f>((F629)*(L629)^2)/2+(G629)*(L629)^3/3+(ABS(K629)^2)/($I$5*MAX(((F629)+(G629)*(L629))*(L629),1E-6))</f>
        <v/>
      </c>
      <c r="U629">
        <f>IF($D$20=0,0,IFERROR(Q628-(((R628+R629)/2)*J629)-(IF(O628&gt;O629,$D$8*((O628^2-O629^2)/(2*$I$5)),$D$9*((O629^2-O628^2)/(2*$I$5)))+($D$10*(ABS(I629)/90)*(MAX(O628^2,O629^2)/(2*$I$5))))-Q629,0))</f>
        <v/>
      </c>
      <c r="V629">
        <f>IF($D$20=0,1,IFERROR(IF(ROUND(S629,3)=1,1,IF(AND(ABS(U629)&lt;$D$19,S629&gt;1),1,0)),0))</f>
        <v/>
      </c>
      <c r="W629">
        <f>IF($D$20=0,IFERROR(W630,MAX($D$16,POWER((ABS(K629)^2)/($I$5*MAX(F629,0.1)^2),1/3))),IF(IFERROR(AG630,0)=0,IFERROR(W630,MAX($D$16,POWER((ABS(K629)^2)/($I$5*MAX(F629,0.1)^2),1/3))),IF(OR(IFERROR(W629,0)=0,IFERROR(AD630,0)&gt;1),MAX($D$16,POWER((ABS(K629)^2)/($I$5*MAX(F629,0.1)^2),1/3)),IF(IFERROR(AF629,0)&gt;0,MAX($D$16,IFERROR(W629,0)+((IFERROR(AF629,0))*$D$18*IF((IFERROR(AD629,0))&lt;1,1,-1))),IF(IFERROR(AF629,0)&lt;0,IF(ABS((MAX($D$16,POWER((ABS(K629)^2)/($I$5*MAX(F629,0.1)^2),1/3)))-IFERROR(W629,0))&gt;$D$19,MAX($D$16,IF((MAX($D$16,POWER((ABS(K629)^2)/($I$5*MAX(F629,0.1)^2),1/3)))&gt;IFERROR(W629,0),MIN((MAX($D$16,POWER((ABS(K629)^2)/($I$5*MAX(F629,0.1)^2),1/3))),IFERROR(W629,0)+(MIN(ABS(IFERROR(AF629,0))*$D$18,ABS((MAX($D$16,POWER((ABS(K629)^2)/($I$5*MAX(F629,0.1)^2),1/3)))-IFERROR(W629,0))))),MAX((MAX($D$16,POWER((ABS(K629)^2)/($I$5*MAX(F629,0.1)^2),1/3))),IFERROR(W629,0)-(MIN(ABS(IFERROR(AF629,0))*$D$18,ABS((MAX($D$16,POWER((ABS(K629)^2)/($I$5*MAX(F629,0.1)^2),1/3)))-IFERROR(W629,0))))))),MAX($D$16,POWER((ABS(K629)^2)/($I$5*MAX(F629,0.1)^2),1/3))),MAX($D$16,IFERROR(W629,0)))))))</f>
        <v/>
      </c>
      <c r="X629">
        <f>((F629)+(G629)*(W629))*(W629)</f>
        <v/>
      </c>
      <c r="Y629">
        <f>(((F629)+(G629)*(W629))*(W629))/MAX((F629)+2*(W629)*SQRT(1+(G629)^2),1E-6)</f>
        <v/>
      </c>
      <c r="Z629">
        <f>ABS(K629)/MAX(((F629)+(G629)*(W629))*(W629),1E-6)</f>
        <v/>
      </c>
      <c r="AA629">
        <f>E629+W629</f>
        <v/>
      </c>
      <c r="AB629">
        <f>AA629+((ABS(K629)/MAX(((F629)+(G629)*(W629))*(W629),1E-6))^2)/(2*$I$5)</f>
        <v/>
      </c>
      <c r="AC629">
        <f>((ABS(K629)*$D$6)/(MAX(((F629)+(G629)*(W629))*(W629),1E-6)*MAX(((((F629)+(G629)*(W629))*(W629))/MAX((F629)+2*(W629)*SQRT(1+(G629)^2),1E-6))^(2/3),1E-6)))^2</f>
        <v/>
      </c>
      <c r="AD629">
        <f>ABS(ABS(K629)/MAX(((F629)+(G629)*(W629))*(W629),1E-6))/SQRT($I$5*MAX((((F629)+(G629)*(W629))*(W629))/MAX((F629)+2*(G629)*(W629),1E-6),1E-6))</f>
        <v/>
      </c>
      <c r="AE629">
        <f>((F629)*(W629)^2)/2+(G629)*(W629)^3/3+(ABS(K629)^2)/($I$5*MAX(((F629)+(G629)*(W629))*(W629),1E-6))</f>
        <v/>
      </c>
      <c r="AF629">
        <f>IF($D$20=0,0,IFERROR(AB630+(((AC629+AC630)/2)*J630)+(IF(Z629&gt;Z630,$D$8*((Z629^2-Z630^2)/(2*$I$5)),$D$9*((Z630^2-Z629^2)/(2*$I$5)))+($D$10*(ABS(I630)/90)*(MAX(Z629^2,Z630^2)/(2*$I$5))))-AB629,0))</f>
        <v/>
      </c>
      <c r="AG629">
        <f>IF($D$20=0,1,IFERROR(IF(ROUND(AD629,3)=1,1,IF(AND(ABS(AF629)&lt;$D$19,AD629&lt;1),1,0)),0))</f>
        <v/>
      </c>
      <c r="AH629">
        <f>IFERROR(IF(V32="Supercritical",MAX($D$16,IFERROR(L629,MAX($D$16,POWER((ABS(K629)^2)/($I$5*MAX(F629,0.1)^2),1/3)))),IF(V32="Subcritical",MAX($D$16,IFERROR(W629,MAX($D$16,POWER((ABS(K629)^2)/($I$5*MAX(F629,0.1)^2),1/3)))),IF(AND(IFERROR(V629,0)=1,IFERROR(AG629,0)=1),IF(IFERROR(T629,-1E99)&gt;=IFERROR(AE629,-1E99),MAX($D$16,IFERROR(L629,MAX($D$16,POWER((ABS(K629)^2)/($I$5*MAX(F629,0.1)^2),1/3)))),MAX($D$16,IFERROR(W629,MAX($D$16,POWER((ABS(K629)^2)/($I$5*MAX(F629,0.1)^2),1/3))))),IF(IFERROR(V629,0)=1,MAX($D$16,IFERROR(L629,MAX($D$16,POWER((ABS(K629)^2)/($I$5*MAX(F629,0.1)^2),1/3)))),IF(IFERROR(AG629,0)=1,MAX($D$16,IFERROR(W629,MAX($D$16,POWER((ABS(K629)^2)/($I$5*MAX(F629,0.1)^2),1/3)))),MAX($D$16,POWER((ABS(K629)^2)/($I$5*MAX(F629,0.1)^2),1/3))))))),MAX($D$16,POWER((ABS(K629)^2)/($I$5*MAX(F629,0.1)^2),1/3)))</f>
        <v/>
      </c>
      <c r="AI629">
        <f>E629+AH629</f>
        <v/>
      </c>
      <c r="AJ629">
        <f>AI629+((ABS(K629)/MAX(((F629)+(G629)*(AH629))*(AH629),1E-6))^2)/(2*$I$5)</f>
        <v/>
      </c>
      <c r="AM629" t="n">
        <v>0</v>
      </c>
      <c r="AN629" t="n">
        <v>0</v>
      </c>
      <c r="AO629">
        <f>AM629+AN629</f>
        <v/>
      </c>
      <c r="AP629">
        <f>AP628+AO629</f>
        <v/>
      </c>
      <c r="AQ629">
        <f>ABS(ABS(K629)/MAX(((F629)+(G629)*(AH629))*(AH629),1E-6))/SQRT($I$5*MAX((((F629)+(G629)*(AH629))*(AH629))/MAX((F629)+2*(G629)*(AH629),1E-6),1E-6))</f>
        <v/>
      </c>
      <c r="AR629">
        <f>IF(AQ629&lt;1,"Subcritical","Supercritical")</f>
        <v/>
      </c>
      <c r="AS629">
        <f>((ABS(K629)*$D$6)/(MAX(((F629)+(G629)*(AH629))*(AH629),1E-6)*MAX(((((F629)+(G629)*(AH629))*(AH629))/MAX((F629)+2*(AH629)*SQRT(1+(G629)^2),1E-6))^(2/3),1E-6)))^2</f>
        <v/>
      </c>
    </row>
    <row r="630">
      <c r="A630" t="n">
        <v>481</v>
      </c>
      <c r="B630" t="n">
        <v>479.895</v>
      </c>
      <c r="C630" t="n">
        <v>616213.856</v>
      </c>
      <c r="D630" t="n">
        <v>3097494.342</v>
      </c>
      <c r="E630" t="n">
        <v>632.322</v>
      </c>
      <c r="F630" t="n">
        <v>5.2</v>
      </c>
      <c r="G630" t="n">
        <v>0</v>
      </c>
      <c r="H630" t="inlineStr">
        <is>
          <t>Normal</t>
        </is>
      </c>
      <c r="I630" t="n">
        <v>0.078</v>
      </c>
      <c r="J630">
        <f>B630-B629</f>
        <v/>
      </c>
      <c r="K630">
        <f>MAX(0,K629-AO629)</f>
        <v/>
      </c>
      <c r="L630">
        <f>IF($D$20=0,IFERROR(L629,MAX($D$16,POWER((ABS(K630)^2)/($I$5*MAX(F630,0.1)^2),1/3))),IF(IFERROR(V629,0)=0,IFERROR(L629,MAX($D$16,POWER((ABS(K630)^2)/($I$5*MAX(F630,0.1)^2),1/3))),IF(OR(IFERROR(L630,0)=0,IFERROR(S629,0)&lt;1,IFERROR(S630,0)&lt;1),MAX($D$16,POWER((ABS(K630)^2)/($I$5*MAX(F630,0.1)^2),1/3)),IF(IFERROR(U630,0)&gt;0,MAX($D$16,IFERROR(L630,0)+((IFERROR(U630,0))*$D$18*IF((IFERROR(S630,0))&lt;1,1,-1))),IF(IFERROR(U630,0)&lt;0,IF(ABS((MAX($D$16,POWER((ABS(K630)^2)/($I$5*MAX(F630,0.1)^2),1/3)))-IFERROR(L630,0))&gt;$D$19,MAX($D$16,IF((MAX($D$16,POWER((ABS(K630)^2)/($I$5*MAX(F630,0.1)^2),1/3)))&gt;IFERROR(L630,0),MIN((MAX($D$16,POWER((ABS(K630)^2)/($I$5*MAX(F630,0.1)^2),1/3))),IFERROR(L630,0)+(MIN(ABS(IFERROR(U630,0))*$D$18,ABS((MAX($D$16,POWER((ABS(K630)^2)/($I$5*MAX(F630,0.1)^2),1/3)))-IFERROR(L630,0))))),MAX((MAX($D$16,POWER((ABS(K630)^2)/($I$5*MAX(F630,0.1)^2),1/3))),IFERROR(L630,0)-(MIN(ABS(IFERROR(U630,0))*$D$18,ABS((MAX($D$16,POWER((ABS(K630)^2)/($I$5*MAX(F630,0.1)^2),1/3)))-IFERROR(L630,0))))))),MAX($D$16,POWER((ABS(K630)^2)/($I$5*MAX(F630,0.1)^2),1/3))),MAX($D$16,IFERROR(L630,0)))))))</f>
        <v/>
      </c>
      <c r="M630">
        <f>((F630)+(G630)*(L630))*(L630)</f>
        <v/>
      </c>
      <c r="N630">
        <f>(((F630)+(G630)*(L630))*(L630))/MAX((F630)+2*(L630)*SQRT(1+(G630)^2),1E-6)</f>
        <v/>
      </c>
      <c r="O630">
        <f>ABS(K630)/MAX(((F630)+(G630)*(L630))*(L630),1E-6)</f>
        <v/>
      </c>
      <c r="P630">
        <f>E630+L630</f>
        <v/>
      </c>
      <c r="Q630">
        <f>P630+((ABS(K630)/MAX(((F630)+(G630)*(L630))*(L630),1E-6))^2)/(2*$I$5)</f>
        <v/>
      </c>
      <c r="R630">
        <f>((ABS(K630)*$D$6)/(MAX(((F630)+(G630)*(L630))*(L630),1E-6)*MAX(((((F630)+(G630)*(L630))*(L630))/MAX((F630)+2*(L630)*SQRT(1+(G630)^2),1E-6))^(2/3),1E-6)))^2</f>
        <v/>
      </c>
      <c r="S630">
        <f>ABS(ABS(K630)/MAX(((F630)+(G630)*(L630))*(L630),1E-6))/SQRT($I$5*MAX((((F630)+(G630)*(L630))*(L630))/MAX((F630)+2*(G630)*(L630),1E-6),1E-6))</f>
        <v/>
      </c>
      <c r="T630">
        <f>((F630)*(L630)^2)/2+(G630)*(L630)^3/3+(ABS(K630)^2)/($I$5*MAX(((F630)+(G630)*(L630))*(L630),1E-6))</f>
        <v/>
      </c>
      <c r="U630">
        <f>IF($D$20=0,0,IFERROR(Q629-(((R629+R630)/2)*J630)-(IF(O629&gt;O630,$D$8*((O629^2-O630^2)/(2*$I$5)),$D$9*((O630^2-O629^2)/(2*$I$5)))+($D$10*(ABS(I630)/90)*(MAX(O629^2,O630^2)/(2*$I$5))))-Q630,0))</f>
        <v/>
      </c>
      <c r="V630">
        <f>IF($D$20=0,1,IFERROR(IF(ROUND(S630,3)=1,1,IF(AND(ABS(U630)&lt;$D$19,S630&gt;1),1,0)),0))</f>
        <v/>
      </c>
      <c r="W630">
        <f>IF($D$20=0,IFERROR(W631,MAX($D$16,POWER((ABS(K630)^2)/($I$5*MAX(F630,0.1)^2),1/3))),IF(IFERROR(AG631,0)=0,IFERROR(W631,MAX($D$16,POWER((ABS(K630)^2)/($I$5*MAX(F630,0.1)^2),1/3))),IF(OR(IFERROR(W630,0)=0,IFERROR(AD631,0)&gt;1),MAX($D$16,POWER((ABS(K630)^2)/($I$5*MAX(F630,0.1)^2),1/3)),IF(IFERROR(AF630,0)&gt;0,MAX($D$16,IFERROR(W630,0)+((IFERROR(AF630,0))*$D$18*IF((IFERROR(AD630,0))&lt;1,1,-1))),IF(IFERROR(AF630,0)&lt;0,IF(ABS((MAX($D$16,POWER((ABS(K630)^2)/($I$5*MAX(F630,0.1)^2),1/3)))-IFERROR(W630,0))&gt;$D$19,MAX($D$16,IF((MAX($D$16,POWER((ABS(K630)^2)/($I$5*MAX(F630,0.1)^2),1/3)))&gt;IFERROR(W630,0),MIN((MAX($D$16,POWER((ABS(K630)^2)/($I$5*MAX(F630,0.1)^2),1/3))),IFERROR(W630,0)+(MIN(ABS(IFERROR(AF630,0))*$D$18,ABS((MAX($D$16,POWER((ABS(K630)^2)/($I$5*MAX(F630,0.1)^2),1/3)))-IFERROR(W630,0))))),MAX((MAX($D$16,POWER((ABS(K630)^2)/($I$5*MAX(F630,0.1)^2),1/3))),IFERROR(W630,0)-(MIN(ABS(IFERROR(AF630,0))*$D$18,ABS((MAX($D$16,POWER((ABS(K630)^2)/($I$5*MAX(F630,0.1)^2),1/3)))-IFERROR(W630,0))))))),MAX($D$16,POWER((ABS(K630)^2)/($I$5*MAX(F630,0.1)^2),1/3))),MAX($D$16,IFERROR(W630,0)))))))</f>
        <v/>
      </c>
      <c r="X630">
        <f>((F630)+(G630)*(W630))*(W630)</f>
        <v/>
      </c>
      <c r="Y630">
        <f>(((F630)+(G630)*(W630))*(W630))/MAX((F630)+2*(W630)*SQRT(1+(G630)^2),1E-6)</f>
        <v/>
      </c>
      <c r="Z630">
        <f>ABS(K630)/MAX(((F630)+(G630)*(W630))*(W630),1E-6)</f>
        <v/>
      </c>
      <c r="AA630">
        <f>E630+W630</f>
        <v/>
      </c>
      <c r="AB630">
        <f>AA630+((ABS(K630)/MAX(((F630)+(G630)*(W630))*(W630),1E-6))^2)/(2*$I$5)</f>
        <v/>
      </c>
      <c r="AC630">
        <f>((ABS(K630)*$D$6)/(MAX(((F630)+(G630)*(W630))*(W630),1E-6)*MAX(((((F630)+(G630)*(W630))*(W630))/MAX((F630)+2*(W630)*SQRT(1+(G630)^2),1E-6))^(2/3),1E-6)))^2</f>
        <v/>
      </c>
      <c r="AD630">
        <f>ABS(ABS(K630)/MAX(((F630)+(G630)*(W630))*(W630),1E-6))/SQRT($I$5*MAX((((F630)+(G630)*(W630))*(W630))/MAX((F630)+2*(G630)*(W630),1E-6),1E-6))</f>
        <v/>
      </c>
      <c r="AE630">
        <f>((F630)*(W630)^2)/2+(G630)*(W630)^3/3+(ABS(K630)^2)/($I$5*MAX(((F630)+(G630)*(W630))*(W630),1E-6))</f>
        <v/>
      </c>
      <c r="AF630">
        <f>IF($D$20=0,0,IFERROR(AB631+(((AC630+AC631)/2)*J631)+(IF(Z630&gt;Z631,$D$8*((Z630^2-Z631^2)/(2*$I$5)),$D$9*((Z631^2-Z630^2)/(2*$I$5)))+($D$10*(ABS(I631)/90)*(MAX(Z630^2,Z631^2)/(2*$I$5))))-AB630,0))</f>
        <v/>
      </c>
      <c r="AG630">
        <f>IF($D$20=0,1,IFERROR(IF(ROUND(AD630,3)=1,1,IF(AND(ABS(AF630)&lt;$D$19,AD630&lt;1),1,0)),0))</f>
        <v/>
      </c>
      <c r="AH630">
        <f>IFERROR(IF(V32="Supercritical",MAX($D$16,IFERROR(L630,MAX($D$16,POWER((ABS(K630)^2)/($I$5*MAX(F630,0.1)^2),1/3)))),IF(V32="Subcritical",MAX($D$16,IFERROR(W630,MAX($D$16,POWER((ABS(K630)^2)/($I$5*MAX(F630,0.1)^2),1/3)))),IF(AND(IFERROR(V630,0)=1,IFERROR(AG630,0)=1),IF(IFERROR(T630,-1E99)&gt;=IFERROR(AE630,-1E99),MAX($D$16,IFERROR(L630,MAX($D$16,POWER((ABS(K630)^2)/($I$5*MAX(F630,0.1)^2),1/3)))),MAX($D$16,IFERROR(W630,MAX($D$16,POWER((ABS(K630)^2)/($I$5*MAX(F630,0.1)^2),1/3))))),IF(IFERROR(V630,0)=1,MAX($D$16,IFERROR(L630,MAX($D$16,POWER((ABS(K630)^2)/($I$5*MAX(F630,0.1)^2),1/3)))),IF(IFERROR(AG630,0)=1,MAX($D$16,IFERROR(W630,MAX($D$16,POWER((ABS(K630)^2)/($I$5*MAX(F630,0.1)^2),1/3)))),MAX($D$16,POWER((ABS(K630)^2)/($I$5*MAX(F630,0.1)^2),1/3))))))),MAX($D$16,POWER((ABS(K630)^2)/($I$5*MAX(F630,0.1)^2),1/3)))</f>
        <v/>
      </c>
      <c r="AI630">
        <f>E630+AH630</f>
        <v/>
      </c>
      <c r="AJ630">
        <f>AI630+((ABS(K630)/MAX(((F630)+(G630)*(AH630))*(AH630),1E-6))^2)/(2*$I$5)</f>
        <v/>
      </c>
      <c r="AM630" t="n">
        <v>0</v>
      </c>
      <c r="AN630" t="n">
        <v>0</v>
      </c>
      <c r="AO630">
        <f>AM630+AN630</f>
        <v/>
      </c>
      <c r="AP630">
        <f>AP629+AO630</f>
        <v/>
      </c>
      <c r="AQ630">
        <f>ABS(ABS(K630)/MAX(((F630)+(G630)*(AH630))*(AH630),1E-6))/SQRT($I$5*MAX((((F630)+(G630)*(AH630))*(AH630))/MAX((F630)+2*(G630)*(AH630),1E-6),1E-6))</f>
        <v/>
      </c>
      <c r="AR630">
        <f>IF(AQ630&lt;1,"Subcritical","Supercritical")</f>
        <v/>
      </c>
      <c r="AS630">
        <f>((ABS(K630)*$D$6)/(MAX(((F630)+(G630)*(AH630))*(AH630),1E-6)*MAX(((((F630)+(G630)*(AH630))*(AH630))/MAX((F630)+2*(AH630)*SQRT(1+(G630)^2),1E-6))^(2/3),1E-6)))^2</f>
        <v/>
      </c>
    </row>
    <row r="631">
      <c r="A631" t="n">
        <v>482</v>
      </c>
      <c r="B631" t="n">
        <v>480.895</v>
      </c>
      <c r="C631" t="n">
        <v>616213.3810000001</v>
      </c>
      <c r="D631" t="n">
        <v>3097493.462</v>
      </c>
      <c r="E631" t="n">
        <v>632.3215</v>
      </c>
      <c r="F631" t="n">
        <v>5.2</v>
      </c>
      <c r="G631" t="n">
        <v>0</v>
      </c>
      <c r="H631" t="inlineStr">
        <is>
          <t>Normal</t>
        </is>
      </c>
      <c r="I631" t="n">
        <v>0.078</v>
      </c>
      <c r="J631">
        <f>B631-B630</f>
        <v/>
      </c>
      <c r="K631">
        <f>MAX(0,K630-AO630)</f>
        <v/>
      </c>
      <c r="L631">
        <f>IF($D$20=0,IFERROR(L630,MAX($D$16,POWER((ABS(K631)^2)/($I$5*MAX(F631,0.1)^2),1/3))),IF(IFERROR(V630,0)=0,IFERROR(L630,MAX($D$16,POWER((ABS(K631)^2)/($I$5*MAX(F631,0.1)^2),1/3))),IF(OR(IFERROR(L631,0)=0,IFERROR(S630,0)&lt;1,IFERROR(S631,0)&lt;1),MAX($D$16,POWER((ABS(K631)^2)/($I$5*MAX(F631,0.1)^2),1/3)),IF(IFERROR(U631,0)&gt;0,MAX($D$16,IFERROR(L631,0)+((IFERROR(U631,0))*$D$18*IF((IFERROR(S631,0))&lt;1,1,-1))),IF(IFERROR(U631,0)&lt;0,IF(ABS((MAX($D$16,POWER((ABS(K631)^2)/($I$5*MAX(F631,0.1)^2),1/3)))-IFERROR(L631,0))&gt;$D$19,MAX($D$16,IF((MAX($D$16,POWER((ABS(K631)^2)/($I$5*MAX(F631,0.1)^2),1/3)))&gt;IFERROR(L631,0),MIN((MAX($D$16,POWER((ABS(K631)^2)/($I$5*MAX(F631,0.1)^2),1/3))),IFERROR(L631,0)+(MIN(ABS(IFERROR(U631,0))*$D$18,ABS((MAX($D$16,POWER((ABS(K631)^2)/($I$5*MAX(F631,0.1)^2),1/3)))-IFERROR(L631,0))))),MAX((MAX($D$16,POWER((ABS(K631)^2)/($I$5*MAX(F631,0.1)^2),1/3))),IFERROR(L631,0)-(MIN(ABS(IFERROR(U631,0))*$D$18,ABS((MAX($D$16,POWER((ABS(K631)^2)/($I$5*MAX(F631,0.1)^2),1/3)))-IFERROR(L631,0))))))),MAX($D$16,POWER((ABS(K631)^2)/($I$5*MAX(F631,0.1)^2),1/3))),MAX($D$16,IFERROR(L631,0)))))))</f>
        <v/>
      </c>
      <c r="M631">
        <f>((F631)+(G631)*(L631))*(L631)</f>
        <v/>
      </c>
      <c r="N631">
        <f>(((F631)+(G631)*(L631))*(L631))/MAX((F631)+2*(L631)*SQRT(1+(G631)^2),1E-6)</f>
        <v/>
      </c>
      <c r="O631">
        <f>ABS(K631)/MAX(((F631)+(G631)*(L631))*(L631),1E-6)</f>
        <v/>
      </c>
      <c r="P631">
        <f>E631+L631</f>
        <v/>
      </c>
      <c r="Q631">
        <f>P631+((ABS(K631)/MAX(((F631)+(G631)*(L631))*(L631),1E-6))^2)/(2*$I$5)</f>
        <v/>
      </c>
      <c r="R631">
        <f>((ABS(K631)*$D$6)/(MAX(((F631)+(G631)*(L631))*(L631),1E-6)*MAX(((((F631)+(G631)*(L631))*(L631))/MAX((F631)+2*(L631)*SQRT(1+(G631)^2),1E-6))^(2/3),1E-6)))^2</f>
        <v/>
      </c>
      <c r="S631">
        <f>ABS(ABS(K631)/MAX(((F631)+(G631)*(L631))*(L631),1E-6))/SQRT($I$5*MAX((((F631)+(G631)*(L631))*(L631))/MAX((F631)+2*(G631)*(L631),1E-6),1E-6))</f>
        <v/>
      </c>
      <c r="T631">
        <f>((F631)*(L631)^2)/2+(G631)*(L631)^3/3+(ABS(K631)^2)/($I$5*MAX(((F631)+(G631)*(L631))*(L631),1E-6))</f>
        <v/>
      </c>
      <c r="U631">
        <f>IF($D$20=0,0,IFERROR(Q630-(((R630+R631)/2)*J631)-(IF(O630&gt;O631,$D$8*((O630^2-O631^2)/(2*$I$5)),$D$9*((O631^2-O630^2)/(2*$I$5)))+($D$10*(ABS(I631)/90)*(MAX(O630^2,O631^2)/(2*$I$5))))-Q631,0))</f>
        <v/>
      </c>
      <c r="V631">
        <f>IF($D$20=0,1,IFERROR(IF(ROUND(S631,3)=1,1,IF(AND(ABS(U631)&lt;$D$19,S631&gt;1),1,0)),0))</f>
        <v/>
      </c>
      <c r="W631">
        <f>IF($D$20=0,IFERROR(W632,MAX($D$16,POWER((ABS(K631)^2)/($I$5*MAX(F631,0.1)^2),1/3))),IF(IFERROR(AG632,0)=0,IFERROR(W632,MAX($D$16,POWER((ABS(K631)^2)/($I$5*MAX(F631,0.1)^2),1/3))),IF(OR(IFERROR(W631,0)=0,IFERROR(AD632,0)&gt;1),MAX($D$16,POWER((ABS(K631)^2)/($I$5*MAX(F631,0.1)^2),1/3)),IF(IFERROR(AF631,0)&gt;0,MAX($D$16,IFERROR(W631,0)+((IFERROR(AF631,0))*$D$18*IF((IFERROR(AD631,0))&lt;1,1,-1))),IF(IFERROR(AF631,0)&lt;0,IF(ABS((MAX($D$16,POWER((ABS(K631)^2)/($I$5*MAX(F631,0.1)^2),1/3)))-IFERROR(W631,0))&gt;$D$19,MAX($D$16,IF((MAX($D$16,POWER((ABS(K631)^2)/($I$5*MAX(F631,0.1)^2),1/3)))&gt;IFERROR(W631,0),MIN((MAX($D$16,POWER((ABS(K631)^2)/($I$5*MAX(F631,0.1)^2),1/3))),IFERROR(W631,0)+(MIN(ABS(IFERROR(AF631,0))*$D$18,ABS((MAX($D$16,POWER((ABS(K631)^2)/($I$5*MAX(F631,0.1)^2),1/3)))-IFERROR(W631,0))))),MAX((MAX($D$16,POWER((ABS(K631)^2)/($I$5*MAX(F631,0.1)^2),1/3))),IFERROR(W631,0)-(MIN(ABS(IFERROR(AF631,0))*$D$18,ABS((MAX($D$16,POWER((ABS(K631)^2)/($I$5*MAX(F631,0.1)^2),1/3)))-IFERROR(W631,0))))))),MAX($D$16,POWER((ABS(K631)^2)/($I$5*MAX(F631,0.1)^2),1/3))),MAX($D$16,IFERROR(W631,0)))))))</f>
        <v/>
      </c>
      <c r="X631">
        <f>((F631)+(G631)*(W631))*(W631)</f>
        <v/>
      </c>
      <c r="Y631">
        <f>(((F631)+(G631)*(W631))*(W631))/MAX((F631)+2*(W631)*SQRT(1+(G631)^2),1E-6)</f>
        <v/>
      </c>
      <c r="Z631">
        <f>ABS(K631)/MAX(((F631)+(G631)*(W631))*(W631),1E-6)</f>
        <v/>
      </c>
      <c r="AA631">
        <f>E631+W631</f>
        <v/>
      </c>
      <c r="AB631">
        <f>AA631+((ABS(K631)/MAX(((F631)+(G631)*(W631))*(W631),1E-6))^2)/(2*$I$5)</f>
        <v/>
      </c>
      <c r="AC631">
        <f>((ABS(K631)*$D$6)/(MAX(((F631)+(G631)*(W631))*(W631),1E-6)*MAX(((((F631)+(G631)*(W631))*(W631))/MAX((F631)+2*(W631)*SQRT(1+(G631)^2),1E-6))^(2/3),1E-6)))^2</f>
        <v/>
      </c>
      <c r="AD631">
        <f>ABS(ABS(K631)/MAX(((F631)+(G631)*(W631))*(W631),1E-6))/SQRT($I$5*MAX((((F631)+(G631)*(W631))*(W631))/MAX((F631)+2*(G631)*(W631),1E-6),1E-6))</f>
        <v/>
      </c>
      <c r="AE631">
        <f>((F631)*(W631)^2)/2+(G631)*(W631)^3/3+(ABS(K631)^2)/($I$5*MAX(((F631)+(G631)*(W631))*(W631),1E-6))</f>
        <v/>
      </c>
      <c r="AF631">
        <f>IF($D$20=0,0,IFERROR(AB632+(((AC631+AC632)/2)*J632)+(IF(Z631&gt;Z632,$D$8*((Z631^2-Z632^2)/(2*$I$5)),$D$9*((Z632^2-Z631^2)/(2*$I$5)))+($D$10*(ABS(I632)/90)*(MAX(Z631^2,Z632^2)/(2*$I$5))))-AB631,0))</f>
        <v/>
      </c>
      <c r="AG631">
        <f>IF($D$20=0,1,IFERROR(IF(ROUND(AD631,3)=1,1,IF(AND(ABS(AF631)&lt;$D$19,AD631&lt;1),1,0)),0))</f>
        <v/>
      </c>
      <c r="AH631">
        <f>IFERROR(IF(V32="Supercritical",MAX($D$16,IFERROR(L631,MAX($D$16,POWER((ABS(K631)^2)/($I$5*MAX(F631,0.1)^2),1/3)))),IF(V32="Subcritical",MAX($D$16,IFERROR(W631,MAX($D$16,POWER((ABS(K631)^2)/($I$5*MAX(F631,0.1)^2),1/3)))),IF(AND(IFERROR(V631,0)=1,IFERROR(AG631,0)=1),IF(IFERROR(T631,-1E99)&gt;=IFERROR(AE631,-1E99),MAX($D$16,IFERROR(L631,MAX($D$16,POWER((ABS(K631)^2)/($I$5*MAX(F631,0.1)^2),1/3)))),MAX($D$16,IFERROR(W631,MAX($D$16,POWER((ABS(K631)^2)/($I$5*MAX(F631,0.1)^2),1/3))))),IF(IFERROR(V631,0)=1,MAX($D$16,IFERROR(L631,MAX($D$16,POWER((ABS(K631)^2)/($I$5*MAX(F631,0.1)^2),1/3)))),IF(IFERROR(AG631,0)=1,MAX($D$16,IFERROR(W631,MAX($D$16,POWER((ABS(K631)^2)/($I$5*MAX(F631,0.1)^2),1/3)))),MAX($D$16,POWER((ABS(K631)^2)/($I$5*MAX(F631,0.1)^2),1/3))))))),MAX($D$16,POWER((ABS(K631)^2)/($I$5*MAX(F631,0.1)^2),1/3)))</f>
        <v/>
      </c>
      <c r="AI631">
        <f>E631+AH631</f>
        <v/>
      </c>
      <c r="AJ631">
        <f>AI631+((ABS(K631)/MAX(((F631)+(G631)*(AH631))*(AH631),1E-6))^2)/(2*$I$5)</f>
        <v/>
      </c>
      <c r="AM631" t="n">
        <v>0</v>
      </c>
      <c r="AN631" t="n">
        <v>0</v>
      </c>
      <c r="AO631">
        <f>AM631+AN631</f>
        <v/>
      </c>
      <c r="AP631">
        <f>AP630+AO631</f>
        <v/>
      </c>
      <c r="AQ631">
        <f>ABS(ABS(K631)/MAX(((F631)+(G631)*(AH631))*(AH631),1E-6))/SQRT($I$5*MAX((((F631)+(G631)*(AH631))*(AH631))/MAX((F631)+2*(G631)*(AH631),1E-6),1E-6))</f>
        <v/>
      </c>
      <c r="AR631">
        <f>IF(AQ631&lt;1,"Subcritical","Supercritical")</f>
        <v/>
      </c>
      <c r="AS631">
        <f>((ABS(K631)*$D$6)/(MAX(((F631)+(G631)*(AH631))*(AH631),1E-6)*MAX(((((F631)+(G631)*(AH631))*(AH631))/MAX((F631)+2*(AH631)*SQRT(1+(G631)^2),1E-6))^(2/3),1E-6)))^2</f>
        <v/>
      </c>
    </row>
    <row r="632">
      <c r="A632" t="n">
        <v>483</v>
      </c>
      <c r="B632" t="n">
        <v>481.896</v>
      </c>
      <c r="C632" t="n">
        <v>616212.907</v>
      </c>
      <c r="D632" t="n">
        <v>3097492.581</v>
      </c>
      <c r="E632" t="n">
        <v>632.321</v>
      </c>
      <c r="F632" t="n">
        <v>5.2</v>
      </c>
      <c r="G632" t="n">
        <v>0</v>
      </c>
      <c r="H632" t="inlineStr">
        <is>
          <t>Normal</t>
        </is>
      </c>
      <c r="I632" t="n">
        <v>0.027</v>
      </c>
      <c r="J632">
        <f>B632-B631</f>
        <v/>
      </c>
      <c r="K632">
        <f>MAX(0,K631-AO631)</f>
        <v/>
      </c>
      <c r="L632">
        <f>IF($D$20=0,IFERROR(L631,MAX($D$16,POWER((ABS(K632)^2)/($I$5*MAX(F632,0.1)^2),1/3))),IF(IFERROR(V631,0)=0,IFERROR(L631,MAX($D$16,POWER((ABS(K632)^2)/($I$5*MAX(F632,0.1)^2),1/3))),IF(OR(IFERROR(L632,0)=0,IFERROR(S631,0)&lt;1,IFERROR(S632,0)&lt;1),MAX($D$16,POWER((ABS(K632)^2)/($I$5*MAX(F632,0.1)^2),1/3)),IF(IFERROR(U632,0)&gt;0,MAX($D$16,IFERROR(L632,0)+((IFERROR(U632,0))*$D$18*IF((IFERROR(S632,0))&lt;1,1,-1))),IF(IFERROR(U632,0)&lt;0,IF(ABS((MAX($D$16,POWER((ABS(K632)^2)/($I$5*MAX(F632,0.1)^2),1/3)))-IFERROR(L632,0))&gt;$D$19,MAX($D$16,IF((MAX($D$16,POWER((ABS(K632)^2)/($I$5*MAX(F632,0.1)^2),1/3)))&gt;IFERROR(L632,0),MIN((MAX($D$16,POWER((ABS(K632)^2)/($I$5*MAX(F632,0.1)^2),1/3))),IFERROR(L632,0)+(MIN(ABS(IFERROR(U632,0))*$D$18,ABS((MAX($D$16,POWER((ABS(K632)^2)/($I$5*MAX(F632,0.1)^2),1/3)))-IFERROR(L632,0))))),MAX((MAX($D$16,POWER((ABS(K632)^2)/($I$5*MAX(F632,0.1)^2),1/3))),IFERROR(L632,0)-(MIN(ABS(IFERROR(U632,0))*$D$18,ABS((MAX($D$16,POWER((ABS(K632)^2)/($I$5*MAX(F632,0.1)^2),1/3)))-IFERROR(L632,0))))))),MAX($D$16,POWER((ABS(K632)^2)/($I$5*MAX(F632,0.1)^2),1/3))),MAX($D$16,IFERROR(L632,0)))))))</f>
        <v/>
      </c>
      <c r="M632">
        <f>((F632)+(G632)*(L632))*(L632)</f>
        <v/>
      </c>
      <c r="N632">
        <f>(((F632)+(G632)*(L632))*(L632))/MAX((F632)+2*(L632)*SQRT(1+(G632)^2),1E-6)</f>
        <v/>
      </c>
      <c r="O632">
        <f>ABS(K632)/MAX(((F632)+(G632)*(L632))*(L632),1E-6)</f>
        <v/>
      </c>
      <c r="P632">
        <f>E632+L632</f>
        <v/>
      </c>
      <c r="Q632">
        <f>P632+((ABS(K632)/MAX(((F632)+(G632)*(L632))*(L632),1E-6))^2)/(2*$I$5)</f>
        <v/>
      </c>
      <c r="R632">
        <f>((ABS(K632)*$D$6)/(MAX(((F632)+(G632)*(L632))*(L632),1E-6)*MAX(((((F632)+(G632)*(L632))*(L632))/MAX((F632)+2*(L632)*SQRT(1+(G632)^2),1E-6))^(2/3),1E-6)))^2</f>
        <v/>
      </c>
      <c r="S632">
        <f>ABS(ABS(K632)/MAX(((F632)+(G632)*(L632))*(L632),1E-6))/SQRT($I$5*MAX((((F632)+(G632)*(L632))*(L632))/MAX((F632)+2*(G632)*(L632),1E-6),1E-6))</f>
        <v/>
      </c>
      <c r="T632">
        <f>((F632)*(L632)^2)/2+(G632)*(L632)^3/3+(ABS(K632)^2)/($I$5*MAX(((F632)+(G632)*(L632))*(L632),1E-6))</f>
        <v/>
      </c>
      <c r="U632">
        <f>IF($D$20=0,0,IFERROR(Q631-(((R631+R632)/2)*J632)-(IF(O631&gt;O632,$D$8*((O631^2-O632^2)/(2*$I$5)),$D$9*((O632^2-O631^2)/(2*$I$5)))+($D$10*(ABS(I632)/90)*(MAX(O631^2,O632^2)/(2*$I$5))))-Q632,0))</f>
        <v/>
      </c>
      <c r="V632">
        <f>IF($D$20=0,1,IFERROR(IF(ROUND(S632,3)=1,1,IF(AND(ABS(U632)&lt;$D$19,S632&gt;1),1,0)),0))</f>
        <v/>
      </c>
      <c r="W632">
        <f>IF($D$20=0,IFERROR(W633,MAX($D$16,POWER((ABS(K632)^2)/($I$5*MAX(F632,0.1)^2),1/3))),IF(IFERROR(AG633,0)=0,IFERROR(W633,MAX($D$16,POWER((ABS(K632)^2)/($I$5*MAX(F632,0.1)^2),1/3))),IF(OR(IFERROR(W632,0)=0,IFERROR(AD633,0)&gt;1),MAX($D$16,POWER((ABS(K632)^2)/($I$5*MAX(F632,0.1)^2),1/3)),IF(IFERROR(AF632,0)&gt;0,MAX($D$16,IFERROR(W632,0)+((IFERROR(AF632,0))*$D$18*IF((IFERROR(AD632,0))&lt;1,1,-1))),IF(IFERROR(AF632,0)&lt;0,IF(ABS((MAX($D$16,POWER((ABS(K632)^2)/($I$5*MAX(F632,0.1)^2),1/3)))-IFERROR(W632,0))&gt;$D$19,MAX($D$16,IF((MAX($D$16,POWER((ABS(K632)^2)/($I$5*MAX(F632,0.1)^2),1/3)))&gt;IFERROR(W632,0),MIN((MAX($D$16,POWER((ABS(K632)^2)/($I$5*MAX(F632,0.1)^2),1/3))),IFERROR(W632,0)+(MIN(ABS(IFERROR(AF632,0))*$D$18,ABS((MAX($D$16,POWER((ABS(K632)^2)/($I$5*MAX(F632,0.1)^2),1/3)))-IFERROR(W632,0))))),MAX((MAX($D$16,POWER((ABS(K632)^2)/($I$5*MAX(F632,0.1)^2),1/3))),IFERROR(W632,0)-(MIN(ABS(IFERROR(AF632,0))*$D$18,ABS((MAX($D$16,POWER((ABS(K632)^2)/($I$5*MAX(F632,0.1)^2),1/3)))-IFERROR(W632,0))))))),MAX($D$16,POWER((ABS(K632)^2)/($I$5*MAX(F632,0.1)^2),1/3))),MAX($D$16,IFERROR(W632,0)))))))</f>
        <v/>
      </c>
      <c r="X632">
        <f>((F632)+(G632)*(W632))*(W632)</f>
        <v/>
      </c>
      <c r="Y632">
        <f>(((F632)+(G632)*(W632))*(W632))/MAX((F632)+2*(W632)*SQRT(1+(G632)^2),1E-6)</f>
        <v/>
      </c>
      <c r="Z632">
        <f>ABS(K632)/MAX(((F632)+(G632)*(W632))*(W632),1E-6)</f>
        <v/>
      </c>
      <c r="AA632">
        <f>E632+W632</f>
        <v/>
      </c>
      <c r="AB632">
        <f>AA632+((ABS(K632)/MAX(((F632)+(G632)*(W632))*(W632),1E-6))^2)/(2*$I$5)</f>
        <v/>
      </c>
      <c r="AC632">
        <f>((ABS(K632)*$D$6)/(MAX(((F632)+(G632)*(W632))*(W632),1E-6)*MAX(((((F632)+(G632)*(W632))*(W632))/MAX((F632)+2*(W632)*SQRT(1+(G632)^2),1E-6))^(2/3),1E-6)))^2</f>
        <v/>
      </c>
      <c r="AD632">
        <f>ABS(ABS(K632)/MAX(((F632)+(G632)*(W632))*(W632),1E-6))/SQRT($I$5*MAX((((F632)+(G632)*(W632))*(W632))/MAX((F632)+2*(G632)*(W632),1E-6),1E-6))</f>
        <v/>
      </c>
      <c r="AE632">
        <f>((F632)*(W632)^2)/2+(G632)*(W632)^3/3+(ABS(K632)^2)/($I$5*MAX(((F632)+(G632)*(W632))*(W632),1E-6))</f>
        <v/>
      </c>
      <c r="AF632">
        <f>IF($D$20=0,0,IFERROR(AB633+(((AC632+AC633)/2)*J633)+(IF(Z632&gt;Z633,$D$8*((Z632^2-Z633^2)/(2*$I$5)),$D$9*((Z633^2-Z632^2)/(2*$I$5)))+($D$10*(ABS(I633)/90)*(MAX(Z632^2,Z633^2)/(2*$I$5))))-AB632,0))</f>
        <v/>
      </c>
      <c r="AG632">
        <f>IF($D$20=0,1,IFERROR(IF(ROUND(AD632,3)=1,1,IF(AND(ABS(AF632)&lt;$D$19,AD632&lt;1),1,0)),0))</f>
        <v/>
      </c>
      <c r="AH632">
        <f>IFERROR(IF(V32="Supercritical",MAX($D$16,IFERROR(L632,MAX($D$16,POWER((ABS(K632)^2)/($I$5*MAX(F632,0.1)^2),1/3)))),IF(V32="Subcritical",MAX($D$16,IFERROR(W632,MAX($D$16,POWER((ABS(K632)^2)/($I$5*MAX(F632,0.1)^2),1/3)))),IF(AND(IFERROR(V632,0)=1,IFERROR(AG632,0)=1),IF(IFERROR(T632,-1E99)&gt;=IFERROR(AE632,-1E99),MAX($D$16,IFERROR(L632,MAX($D$16,POWER((ABS(K632)^2)/($I$5*MAX(F632,0.1)^2),1/3)))),MAX($D$16,IFERROR(W632,MAX($D$16,POWER((ABS(K632)^2)/($I$5*MAX(F632,0.1)^2),1/3))))),IF(IFERROR(V632,0)=1,MAX($D$16,IFERROR(L632,MAX($D$16,POWER((ABS(K632)^2)/($I$5*MAX(F632,0.1)^2),1/3)))),IF(IFERROR(AG632,0)=1,MAX($D$16,IFERROR(W632,MAX($D$16,POWER((ABS(K632)^2)/($I$5*MAX(F632,0.1)^2),1/3)))),MAX($D$16,POWER((ABS(K632)^2)/($I$5*MAX(F632,0.1)^2),1/3))))))),MAX($D$16,POWER((ABS(K632)^2)/($I$5*MAX(F632,0.1)^2),1/3)))</f>
        <v/>
      </c>
      <c r="AI632">
        <f>E632+AH632</f>
        <v/>
      </c>
      <c r="AJ632">
        <f>AI632+((ABS(K632)/MAX(((F632)+(G632)*(AH632))*(AH632),1E-6))^2)/(2*$I$5)</f>
        <v/>
      </c>
      <c r="AM632" t="n">
        <v>0</v>
      </c>
      <c r="AN632" t="n">
        <v>0</v>
      </c>
      <c r="AO632">
        <f>AM632+AN632</f>
        <v/>
      </c>
      <c r="AP632">
        <f>AP631+AO632</f>
        <v/>
      </c>
      <c r="AQ632">
        <f>ABS(ABS(K632)/MAX(((F632)+(G632)*(AH632))*(AH632),1E-6))/SQRT($I$5*MAX((((F632)+(G632)*(AH632))*(AH632))/MAX((F632)+2*(G632)*(AH632),1E-6),1E-6))</f>
        <v/>
      </c>
      <c r="AR632">
        <f>IF(AQ632&lt;1,"Subcritical","Supercritical")</f>
        <v/>
      </c>
      <c r="AS632">
        <f>((ABS(K632)*$D$6)/(MAX(((F632)+(G632)*(AH632))*(AH632),1E-6)*MAX(((((F632)+(G632)*(AH632))*(AH632))/MAX((F632)+2*(AH632)*SQRT(1+(G632)^2),1E-6))^(2/3),1E-6)))^2</f>
        <v/>
      </c>
    </row>
    <row r="633">
      <c r="A633" t="n">
        <v>484</v>
      </c>
      <c r="B633" t="n">
        <v>482.895</v>
      </c>
      <c r="C633" t="n">
        <v>616212.433</v>
      </c>
      <c r="D633" t="n">
        <v>3097491.701</v>
      </c>
      <c r="E633" t="n">
        <v>632.3205</v>
      </c>
      <c r="F633" t="n">
        <v>5.2</v>
      </c>
      <c r="G633" t="n">
        <v>0</v>
      </c>
      <c r="H633" t="inlineStr">
        <is>
          <t>Normal</t>
        </is>
      </c>
      <c r="I633" t="n">
        <v>0</v>
      </c>
      <c r="J633">
        <f>B633-B632</f>
        <v/>
      </c>
      <c r="K633">
        <f>MAX(0,K632-AO632)</f>
        <v/>
      </c>
      <c r="L633">
        <f>IF($D$20=0,IFERROR(L632,MAX($D$16,POWER((ABS(K633)^2)/($I$5*MAX(F633,0.1)^2),1/3))),IF(IFERROR(V632,0)=0,IFERROR(L632,MAX($D$16,POWER((ABS(K633)^2)/($I$5*MAX(F633,0.1)^2),1/3))),IF(OR(IFERROR(L633,0)=0,IFERROR(S632,0)&lt;1,IFERROR(S633,0)&lt;1),MAX($D$16,POWER((ABS(K633)^2)/($I$5*MAX(F633,0.1)^2),1/3)),IF(IFERROR(U633,0)&gt;0,MAX($D$16,IFERROR(L633,0)+((IFERROR(U633,0))*$D$18*IF((IFERROR(S633,0))&lt;1,1,-1))),IF(IFERROR(U633,0)&lt;0,IF(ABS((MAX($D$16,POWER((ABS(K633)^2)/($I$5*MAX(F633,0.1)^2),1/3)))-IFERROR(L633,0))&gt;$D$19,MAX($D$16,IF((MAX($D$16,POWER((ABS(K633)^2)/($I$5*MAX(F633,0.1)^2),1/3)))&gt;IFERROR(L633,0),MIN((MAX($D$16,POWER((ABS(K633)^2)/($I$5*MAX(F633,0.1)^2),1/3))),IFERROR(L633,0)+(MIN(ABS(IFERROR(U633,0))*$D$18,ABS((MAX($D$16,POWER((ABS(K633)^2)/($I$5*MAX(F633,0.1)^2),1/3)))-IFERROR(L633,0))))),MAX((MAX($D$16,POWER((ABS(K633)^2)/($I$5*MAX(F633,0.1)^2),1/3))),IFERROR(L633,0)-(MIN(ABS(IFERROR(U633,0))*$D$18,ABS((MAX($D$16,POWER((ABS(K633)^2)/($I$5*MAX(F633,0.1)^2),1/3)))-IFERROR(L633,0))))))),MAX($D$16,POWER((ABS(K633)^2)/($I$5*MAX(F633,0.1)^2),1/3))),MAX($D$16,IFERROR(L633,0)))))))</f>
        <v/>
      </c>
      <c r="M633">
        <f>((F633)+(G633)*(L633))*(L633)</f>
        <v/>
      </c>
      <c r="N633">
        <f>(((F633)+(G633)*(L633))*(L633))/MAX((F633)+2*(L633)*SQRT(1+(G633)^2),1E-6)</f>
        <v/>
      </c>
      <c r="O633">
        <f>ABS(K633)/MAX(((F633)+(G633)*(L633))*(L633),1E-6)</f>
        <v/>
      </c>
      <c r="P633">
        <f>E633+L633</f>
        <v/>
      </c>
      <c r="Q633">
        <f>P633+((ABS(K633)/MAX(((F633)+(G633)*(L633))*(L633),1E-6))^2)/(2*$I$5)</f>
        <v/>
      </c>
      <c r="R633">
        <f>((ABS(K633)*$D$6)/(MAX(((F633)+(G633)*(L633))*(L633),1E-6)*MAX(((((F633)+(G633)*(L633))*(L633))/MAX((F633)+2*(L633)*SQRT(1+(G633)^2),1E-6))^(2/3),1E-6)))^2</f>
        <v/>
      </c>
      <c r="S633">
        <f>ABS(ABS(K633)/MAX(((F633)+(G633)*(L633))*(L633),1E-6))/SQRT($I$5*MAX((((F633)+(G633)*(L633))*(L633))/MAX((F633)+2*(G633)*(L633),1E-6),1E-6))</f>
        <v/>
      </c>
      <c r="T633">
        <f>((F633)*(L633)^2)/2+(G633)*(L633)^3/3+(ABS(K633)^2)/($I$5*MAX(((F633)+(G633)*(L633))*(L633),1E-6))</f>
        <v/>
      </c>
      <c r="U633">
        <f>IF($D$20=0,0,IFERROR(Q632-(((R632+R633)/2)*J633)-(IF(O632&gt;O633,$D$8*((O632^2-O633^2)/(2*$I$5)),$D$9*((O633^2-O632^2)/(2*$I$5)))+($D$10*(ABS(I633)/90)*(MAX(O632^2,O633^2)/(2*$I$5))))-Q633,0))</f>
        <v/>
      </c>
      <c r="V633">
        <f>IF($D$20=0,1,IFERROR(IF(ROUND(S633,3)=1,1,IF(AND(ABS(U633)&lt;$D$19,S633&gt;1),1,0)),0))</f>
        <v/>
      </c>
      <c r="W633">
        <f>IF($D$20=0,IFERROR(W634,MAX($D$16,POWER((ABS(K633)^2)/($I$5*MAX(F633,0.1)^2),1/3))),IF(IFERROR(AG634,0)=0,IFERROR(W634,MAX($D$16,POWER((ABS(K633)^2)/($I$5*MAX(F633,0.1)^2),1/3))),IF(OR(IFERROR(W633,0)=0,IFERROR(AD634,0)&gt;1),MAX($D$16,POWER((ABS(K633)^2)/($I$5*MAX(F633,0.1)^2),1/3)),IF(IFERROR(AF633,0)&gt;0,MAX($D$16,IFERROR(W633,0)+((IFERROR(AF633,0))*$D$18*IF((IFERROR(AD633,0))&lt;1,1,-1))),IF(IFERROR(AF633,0)&lt;0,IF(ABS((MAX($D$16,POWER((ABS(K633)^2)/($I$5*MAX(F633,0.1)^2),1/3)))-IFERROR(W633,0))&gt;$D$19,MAX($D$16,IF((MAX($D$16,POWER((ABS(K633)^2)/($I$5*MAX(F633,0.1)^2),1/3)))&gt;IFERROR(W633,0),MIN((MAX($D$16,POWER((ABS(K633)^2)/($I$5*MAX(F633,0.1)^2),1/3))),IFERROR(W633,0)+(MIN(ABS(IFERROR(AF633,0))*$D$18,ABS((MAX($D$16,POWER((ABS(K633)^2)/($I$5*MAX(F633,0.1)^2),1/3)))-IFERROR(W633,0))))),MAX((MAX($D$16,POWER((ABS(K633)^2)/($I$5*MAX(F633,0.1)^2),1/3))),IFERROR(W633,0)-(MIN(ABS(IFERROR(AF633,0))*$D$18,ABS((MAX($D$16,POWER((ABS(K633)^2)/($I$5*MAX(F633,0.1)^2),1/3)))-IFERROR(W633,0))))))),MAX($D$16,POWER((ABS(K633)^2)/($I$5*MAX(F633,0.1)^2),1/3))),MAX($D$16,IFERROR(W633,0)))))))</f>
        <v/>
      </c>
      <c r="X633">
        <f>((F633)+(G633)*(W633))*(W633)</f>
        <v/>
      </c>
      <c r="Y633">
        <f>(((F633)+(G633)*(W633))*(W633))/MAX((F633)+2*(W633)*SQRT(1+(G633)^2),1E-6)</f>
        <v/>
      </c>
      <c r="Z633">
        <f>ABS(K633)/MAX(((F633)+(G633)*(W633))*(W633),1E-6)</f>
        <v/>
      </c>
      <c r="AA633">
        <f>E633+W633</f>
        <v/>
      </c>
      <c r="AB633">
        <f>AA633+((ABS(K633)/MAX(((F633)+(G633)*(W633))*(W633),1E-6))^2)/(2*$I$5)</f>
        <v/>
      </c>
      <c r="AC633">
        <f>((ABS(K633)*$D$6)/(MAX(((F633)+(G633)*(W633))*(W633),1E-6)*MAX(((((F633)+(G633)*(W633))*(W633))/MAX((F633)+2*(W633)*SQRT(1+(G633)^2),1E-6))^(2/3),1E-6)))^2</f>
        <v/>
      </c>
      <c r="AD633">
        <f>ABS(ABS(K633)/MAX(((F633)+(G633)*(W633))*(W633),1E-6))/SQRT($I$5*MAX((((F633)+(G633)*(W633))*(W633))/MAX((F633)+2*(G633)*(W633),1E-6),1E-6))</f>
        <v/>
      </c>
      <c r="AE633">
        <f>((F633)*(W633)^2)/2+(G633)*(W633)^3/3+(ABS(K633)^2)/($I$5*MAX(((F633)+(G633)*(W633))*(W633),1E-6))</f>
        <v/>
      </c>
      <c r="AF633">
        <f>IF($D$20=0,0,IFERROR(AB634+(((AC633+AC634)/2)*J634)+(IF(Z633&gt;Z634,$D$8*((Z633^2-Z634^2)/(2*$I$5)),$D$9*((Z634^2-Z633^2)/(2*$I$5)))+($D$10*(ABS(I634)/90)*(MAX(Z633^2,Z634^2)/(2*$I$5))))-AB633,0))</f>
        <v/>
      </c>
      <c r="AG633">
        <f>IF($D$20=0,1,IFERROR(IF(ROUND(AD633,3)=1,1,IF(AND(ABS(AF633)&lt;$D$19,AD633&lt;1),1,0)),0))</f>
        <v/>
      </c>
      <c r="AH633">
        <f>IFERROR(IF(V32="Supercritical",MAX($D$16,IFERROR(L633,MAX($D$16,POWER((ABS(K633)^2)/($I$5*MAX(F633,0.1)^2),1/3)))),IF(V32="Subcritical",MAX($D$16,IFERROR(W633,MAX($D$16,POWER((ABS(K633)^2)/($I$5*MAX(F633,0.1)^2),1/3)))),IF(AND(IFERROR(V633,0)=1,IFERROR(AG633,0)=1),IF(IFERROR(T633,-1E99)&gt;=IFERROR(AE633,-1E99),MAX($D$16,IFERROR(L633,MAX($D$16,POWER((ABS(K633)^2)/($I$5*MAX(F633,0.1)^2),1/3)))),MAX($D$16,IFERROR(W633,MAX($D$16,POWER((ABS(K633)^2)/($I$5*MAX(F633,0.1)^2),1/3))))),IF(IFERROR(V633,0)=1,MAX($D$16,IFERROR(L633,MAX($D$16,POWER((ABS(K633)^2)/($I$5*MAX(F633,0.1)^2),1/3)))),IF(IFERROR(AG633,0)=1,MAX($D$16,IFERROR(W633,MAX($D$16,POWER((ABS(K633)^2)/($I$5*MAX(F633,0.1)^2),1/3)))),MAX($D$16,POWER((ABS(K633)^2)/($I$5*MAX(F633,0.1)^2),1/3))))))),MAX($D$16,POWER((ABS(K633)^2)/($I$5*MAX(F633,0.1)^2),1/3)))</f>
        <v/>
      </c>
      <c r="AI633">
        <f>E633+AH633</f>
        <v/>
      </c>
      <c r="AJ633">
        <f>AI633+((ABS(K633)/MAX(((F633)+(G633)*(AH633))*(AH633),1E-6))^2)/(2*$I$5)</f>
        <v/>
      </c>
      <c r="AM633" t="n">
        <v>0</v>
      </c>
      <c r="AN633" t="n">
        <v>0</v>
      </c>
      <c r="AO633">
        <f>AM633+AN633</f>
        <v/>
      </c>
      <c r="AP633">
        <f>AP632+AO633</f>
        <v/>
      </c>
      <c r="AQ633">
        <f>ABS(ABS(K633)/MAX(((F633)+(G633)*(AH633))*(AH633),1E-6))/SQRT($I$5*MAX((((F633)+(G633)*(AH633))*(AH633))/MAX((F633)+2*(G633)*(AH633),1E-6),1E-6))</f>
        <v/>
      </c>
      <c r="AR633">
        <f>IF(AQ633&lt;1,"Subcritical","Supercritical")</f>
        <v/>
      </c>
      <c r="AS633">
        <f>((ABS(K633)*$D$6)/(MAX(((F633)+(G633)*(AH633))*(AH633),1E-6)*MAX(((((F633)+(G633)*(AH633))*(AH633))/MAX((F633)+2*(AH633)*SQRT(1+(G633)^2),1E-6))^(2/3),1E-6)))^2</f>
        <v/>
      </c>
    </row>
    <row r="634">
      <c r="A634" t="n">
        <v>485</v>
      </c>
      <c r="B634" t="n">
        <v>483.895</v>
      </c>
      <c r="C634" t="n">
        <v>616211.959</v>
      </c>
      <c r="D634" t="n">
        <v>3097490.821</v>
      </c>
      <c r="E634" t="n">
        <v>632.3200000000001</v>
      </c>
      <c r="F634" t="n">
        <v>5.2</v>
      </c>
      <c r="G634" t="n">
        <v>0</v>
      </c>
      <c r="H634" t="inlineStr">
        <is>
          <t>Normal</t>
        </is>
      </c>
      <c r="I634" t="n">
        <v>0.027</v>
      </c>
      <c r="J634">
        <f>B634-B633</f>
        <v/>
      </c>
      <c r="K634">
        <f>MAX(0,K633-AO633)</f>
        <v/>
      </c>
      <c r="L634">
        <f>IF($D$20=0,IFERROR(L633,MAX($D$16,POWER((ABS(K634)^2)/($I$5*MAX(F634,0.1)^2),1/3))),IF(IFERROR(V633,0)=0,IFERROR(L633,MAX($D$16,POWER((ABS(K634)^2)/($I$5*MAX(F634,0.1)^2),1/3))),IF(OR(IFERROR(L634,0)=0,IFERROR(S633,0)&lt;1,IFERROR(S634,0)&lt;1),MAX($D$16,POWER((ABS(K634)^2)/($I$5*MAX(F634,0.1)^2),1/3)),IF(IFERROR(U634,0)&gt;0,MAX($D$16,IFERROR(L634,0)+((IFERROR(U634,0))*$D$18*IF((IFERROR(S634,0))&lt;1,1,-1))),IF(IFERROR(U634,0)&lt;0,IF(ABS((MAX($D$16,POWER((ABS(K634)^2)/($I$5*MAX(F634,0.1)^2),1/3)))-IFERROR(L634,0))&gt;$D$19,MAX($D$16,IF((MAX($D$16,POWER((ABS(K634)^2)/($I$5*MAX(F634,0.1)^2),1/3)))&gt;IFERROR(L634,0),MIN((MAX($D$16,POWER((ABS(K634)^2)/($I$5*MAX(F634,0.1)^2),1/3))),IFERROR(L634,0)+(MIN(ABS(IFERROR(U634,0))*$D$18,ABS((MAX($D$16,POWER((ABS(K634)^2)/($I$5*MAX(F634,0.1)^2),1/3)))-IFERROR(L634,0))))),MAX((MAX($D$16,POWER((ABS(K634)^2)/($I$5*MAX(F634,0.1)^2),1/3))),IFERROR(L634,0)-(MIN(ABS(IFERROR(U634,0))*$D$18,ABS((MAX($D$16,POWER((ABS(K634)^2)/($I$5*MAX(F634,0.1)^2),1/3)))-IFERROR(L634,0))))))),MAX($D$16,POWER((ABS(K634)^2)/($I$5*MAX(F634,0.1)^2),1/3))),MAX($D$16,IFERROR(L634,0)))))))</f>
        <v/>
      </c>
      <c r="M634">
        <f>((F634)+(G634)*(L634))*(L634)</f>
        <v/>
      </c>
      <c r="N634">
        <f>(((F634)+(G634)*(L634))*(L634))/MAX((F634)+2*(L634)*SQRT(1+(G634)^2),1E-6)</f>
        <v/>
      </c>
      <c r="O634">
        <f>ABS(K634)/MAX(((F634)+(G634)*(L634))*(L634),1E-6)</f>
        <v/>
      </c>
      <c r="P634">
        <f>E634+L634</f>
        <v/>
      </c>
      <c r="Q634">
        <f>P634+((ABS(K634)/MAX(((F634)+(G634)*(L634))*(L634),1E-6))^2)/(2*$I$5)</f>
        <v/>
      </c>
      <c r="R634">
        <f>((ABS(K634)*$D$6)/(MAX(((F634)+(G634)*(L634))*(L634),1E-6)*MAX(((((F634)+(G634)*(L634))*(L634))/MAX((F634)+2*(L634)*SQRT(1+(G634)^2),1E-6))^(2/3),1E-6)))^2</f>
        <v/>
      </c>
      <c r="S634">
        <f>ABS(ABS(K634)/MAX(((F634)+(G634)*(L634))*(L634),1E-6))/SQRT($I$5*MAX((((F634)+(G634)*(L634))*(L634))/MAX((F634)+2*(G634)*(L634),1E-6),1E-6))</f>
        <v/>
      </c>
      <c r="T634">
        <f>((F634)*(L634)^2)/2+(G634)*(L634)^3/3+(ABS(K634)^2)/($I$5*MAX(((F634)+(G634)*(L634))*(L634),1E-6))</f>
        <v/>
      </c>
      <c r="U634">
        <f>IF($D$20=0,0,IFERROR(Q633-(((R633+R634)/2)*J634)-(IF(O633&gt;O634,$D$8*((O633^2-O634^2)/(2*$I$5)),$D$9*((O634^2-O633^2)/(2*$I$5)))+($D$10*(ABS(I634)/90)*(MAX(O633^2,O634^2)/(2*$I$5))))-Q634,0))</f>
        <v/>
      </c>
      <c r="V634">
        <f>IF($D$20=0,1,IFERROR(IF(ROUND(S634,3)=1,1,IF(AND(ABS(U634)&lt;$D$19,S634&gt;1),1,0)),0))</f>
        <v/>
      </c>
      <c r="W634">
        <f>IF($D$20=0,IFERROR(W635,MAX($D$16,POWER((ABS(K634)^2)/($I$5*MAX(F634,0.1)^2),1/3))),IF(IFERROR(AG635,0)=0,IFERROR(W635,MAX($D$16,POWER((ABS(K634)^2)/($I$5*MAX(F634,0.1)^2),1/3))),IF(OR(IFERROR(W634,0)=0,IFERROR(AD635,0)&gt;1),MAX($D$16,POWER((ABS(K634)^2)/($I$5*MAX(F634,0.1)^2),1/3)),IF(IFERROR(AF634,0)&gt;0,MAX($D$16,IFERROR(W634,0)+((IFERROR(AF634,0))*$D$18*IF((IFERROR(AD634,0))&lt;1,1,-1))),IF(IFERROR(AF634,0)&lt;0,IF(ABS((MAX($D$16,POWER((ABS(K634)^2)/($I$5*MAX(F634,0.1)^2),1/3)))-IFERROR(W634,0))&gt;$D$19,MAX($D$16,IF((MAX($D$16,POWER((ABS(K634)^2)/($I$5*MAX(F634,0.1)^2),1/3)))&gt;IFERROR(W634,0),MIN((MAX($D$16,POWER((ABS(K634)^2)/($I$5*MAX(F634,0.1)^2),1/3))),IFERROR(W634,0)+(MIN(ABS(IFERROR(AF634,0))*$D$18,ABS((MAX($D$16,POWER((ABS(K634)^2)/($I$5*MAX(F634,0.1)^2),1/3)))-IFERROR(W634,0))))),MAX((MAX($D$16,POWER((ABS(K634)^2)/($I$5*MAX(F634,0.1)^2),1/3))),IFERROR(W634,0)-(MIN(ABS(IFERROR(AF634,0))*$D$18,ABS((MAX($D$16,POWER((ABS(K634)^2)/($I$5*MAX(F634,0.1)^2),1/3)))-IFERROR(W634,0))))))),MAX($D$16,POWER((ABS(K634)^2)/($I$5*MAX(F634,0.1)^2),1/3))),MAX($D$16,IFERROR(W634,0)))))))</f>
        <v/>
      </c>
      <c r="X634">
        <f>((F634)+(G634)*(W634))*(W634)</f>
        <v/>
      </c>
      <c r="Y634">
        <f>(((F634)+(G634)*(W634))*(W634))/MAX((F634)+2*(W634)*SQRT(1+(G634)^2),1E-6)</f>
        <v/>
      </c>
      <c r="Z634">
        <f>ABS(K634)/MAX(((F634)+(G634)*(W634))*(W634),1E-6)</f>
        <v/>
      </c>
      <c r="AA634">
        <f>E634+W634</f>
        <v/>
      </c>
      <c r="AB634">
        <f>AA634+((ABS(K634)/MAX(((F634)+(G634)*(W634))*(W634),1E-6))^2)/(2*$I$5)</f>
        <v/>
      </c>
      <c r="AC634">
        <f>((ABS(K634)*$D$6)/(MAX(((F634)+(G634)*(W634))*(W634),1E-6)*MAX(((((F634)+(G634)*(W634))*(W634))/MAX((F634)+2*(W634)*SQRT(1+(G634)^2),1E-6))^(2/3),1E-6)))^2</f>
        <v/>
      </c>
      <c r="AD634">
        <f>ABS(ABS(K634)/MAX(((F634)+(G634)*(W634))*(W634),1E-6))/SQRT($I$5*MAX((((F634)+(G634)*(W634))*(W634))/MAX((F634)+2*(G634)*(W634),1E-6),1E-6))</f>
        <v/>
      </c>
      <c r="AE634">
        <f>((F634)*(W634)^2)/2+(G634)*(W634)^3/3+(ABS(K634)^2)/($I$5*MAX(((F634)+(G634)*(W634))*(W634),1E-6))</f>
        <v/>
      </c>
      <c r="AF634">
        <f>IF($D$20=0,0,IFERROR(AB635+(((AC634+AC635)/2)*J635)+(IF(Z634&gt;Z635,$D$8*((Z634^2-Z635^2)/(2*$I$5)),$D$9*((Z635^2-Z634^2)/(2*$I$5)))+($D$10*(ABS(I635)/90)*(MAX(Z634^2,Z635^2)/(2*$I$5))))-AB634,0))</f>
        <v/>
      </c>
      <c r="AG634">
        <f>IF($D$20=0,1,IFERROR(IF(ROUND(AD634,3)=1,1,IF(AND(ABS(AF634)&lt;$D$19,AD634&lt;1),1,0)),0))</f>
        <v/>
      </c>
      <c r="AH634">
        <f>IFERROR(IF(V32="Supercritical",MAX($D$16,IFERROR(L634,MAX($D$16,POWER((ABS(K634)^2)/($I$5*MAX(F634,0.1)^2),1/3)))),IF(V32="Subcritical",MAX($D$16,IFERROR(W634,MAX($D$16,POWER((ABS(K634)^2)/($I$5*MAX(F634,0.1)^2),1/3)))),IF(AND(IFERROR(V634,0)=1,IFERROR(AG634,0)=1),IF(IFERROR(T634,-1E99)&gt;=IFERROR(AE634,-1E99),MAX($D$16,IFERROR(L634,MAX($D$16,POWER((ABS(K634)^2)/($I$5*MAX(F634,0.1)^2),1/3)))),MAX($D$16,IFERROR(W634,MAX($D$16,POWER((ABS(K634)^2)/($I$5*MAX(F634,0.1)^2),1/3))))),IF(IFERROR(V634,0)=1,MAX($D$16,IFERROR(L634,MAX($D$16,POWER((ABS(K634)^2)/($I$5*MAX(F634,0.1)^2),1/3)))),IF(IFERROR(AG634,0)=1,MAX($D$16,IFERROR(W634,MAX($D$16,POWER((ABS(K634)^2)/($I$5*MAX(F634,0.1)^2),1/3)))),MAX($D$16,POWER((ABS(K634)^2)/($I$5*MAX(F634,0.1)^2),1/3))))))),MAX($D$16,POWER((ABS(K634)^2)/($I$5*MAX(F634,0.1)^2),1/3)))</f>
        <v/>
      </c>
      <c r="AI634">
        <f>E634+AH634</f>
        <v/>
      </c>
      <c r="AJ634">
        <f>AI634+((ABS(K634)/MAX(((F634)+(G634)*(AH634))*(AH634),1E-6))^2)/(2*$I$5)</f>
        <v/>
      </c>
      <c r="AM634" t="n">
        <v>0</v>
      </c>
      <c r="AN634" t="n">
        <v>0</v>
      </c>
      <c r="AO634">
        <f>AM634+AN634</f>
        <v/>
      </c>
      <c r="AP634">
        <f>AP633+AO634</f>
        <v/>
      </c>
      <c r="AQ634">
        <f>ABS(ABS(K634)/MAX(((F634)+(G634)*(AH634))*(AH634),1E-6))/SQRT($I$5*MAX((((F634)+(G634)*(AH634))*(AH634))/MAX((F634)+2*(G634)*(AH634),1E-6),1E-6))</f>
        <v/>
      </c>
      <c r="AR634">
        <f>IF(AQ634&lt;1,"Subcritical","Supercritical")</f>
        <v/>
      </c>
      <c r="AS634">
        <f>((ABS(K634)*$D$6)/(MAX(((F634)+(G634)*(AH634))*(AH634),1E-6)*MAX(((((F634)+(G634)*(AH634))*(AH634))/MAX((F634)+2*(AH634)*SQRT(1+(G634)^2),1E-6))^(2/3),1E-6)))^2</f>
        <v/>
      </c>
    </row>
    <row r="635">
      <c r="A635" t="n">
        <v>486</v>
      </c>
      <c r="B635" t="n">
        <v>484.895</v>
      </c>
      <c r="C635" t="n">
        <v>616211.485</v>
      </c>
      <c r="D635" t="n">
        <v>3097489.94</v>
      </c>
      <c r="E635" t="n">
        <v>632.3194999999999</v>
      </c>
      <c r="F635" t="n">
        <v>5.2</v>
      </c>
      <c r="G635" t="n">
        <v>0</v>
      </c>
      <c r="H635" t="inlineStr">
        <is>
          <t>Normal</t>
        </is>
      </c>
      <c r="I635" t="n">
        <v>0.078</v>
      </c>
      <c r="J635">
        <f>B635-B634</f>
        <v/>
      </c>
      <c r="K635">
        <f>MAX(0,K634-AO634)</f>
        <v/>
      </c>
      <c r="L635">
        <f>IF($D$20=0,IFERROR(L634,MAX($D$16,POWER((ABS(K635)^2)/($I$5*MAX(F635,0.1)^2),1/3))),IF(IFERROR(V634,0)=0,IFERROR(L634,MAX($D$16,POWER((ABS(K635)^2)/($I$5*MAX(F635,0.1)^2),1/3))),IF(OR(IFERROR(L635,0)=0,IFERROR(S634,0)&lt;1,IFERROR(S635,0)&lt;1),MAX($D$16,POWER((ABS(K635)^2)/($I$5*MAX(F635,0.1)^2),1/3)),IF(IFERROR(U635,0)&gt;0,MAX($D$16,IFERROR(L635,0)+((IFERROR(U635,0))*$D$18*IF((IFERROR(S635,0))&lt;1,1,-1))),IF(IFERROR(U635,0)&lt;0,IF(ABS((MAX($D$16,POWER((ABS(K635)^2)/($I$5*MAX(F635,0.1)^2),1/3)))-IFERROR(L635,0))&gt;$D$19,MAX($D$16,IF((MAX($D$16,POWER((ABS(K635)^2)/($I$5*MAX(F635,0.1)^2),1/3)))&gt;IFERROR(L635,0),MIN((MAX($D$16,POWER((ABS(K635)^2)/($I$5*MAX(F635,0.1)^2),1/3))),IFERROR(L635,0)+(MIN(ABS(IFERROR(U635,0))*$D$18,ABS((MAX($D$16,POWER((ABS(K635)^2)/($I$5*MAX(F635,0.1)^2),1/3)))-IFERROR(L635,0))))),MAX((MAX($D$16,POWER((ABS(K635)^2)/($I$5*MAX(F635,0.1)^2),1/3))),IFERROR(L635,0)-(MIN(ABS(IFERROR(U635,0))*$D$18,ABS((MAX($D$16,POWER((ABS(K635)^2)/($I$5*MAX(F635,0.1)^2),1/3)))-IFERROR(L635,0))))))),MAX($D$16,POWER((ABS(K635)^2)/($I$5*MAX(F635,0.1)^2),1/3))),MAX($D$16,IFERROR(L635,0)))))))</f>
        <v/>
      </c>
      <c r="M635">
        <f>((F635)+(G635)*(L635))*(L635)</f>
        <v/>
      </c>
      <c r="N635">
        <f>(((F635)+(G635)*(L635))*(L635))/MAX((F635)+2*(L635)*SQRT(1+(G635)^2),1E-6)</f>
        <v/>
      </c>
      <c r="O635">
        <f>ABS(K635)/MAX(((F635)+(G635)*(L635))*(L635),1E-6)</f>
        <v/>
      </c>
      <c r="P635">
        <f>E635+L635</f>
        <v/>
      </c>
      <c r="Q635">
        <f>P635+((ABS(K635)/MAX(((F635)+(G635)*(L635))*(L635),1E-6))^2)/(2*$I$5)</f>
        <v/>
      </c>
      <c r="R635">
        <f>((ABS(K635)*$D$6)/(MAX(((F635)+(G635)*(L635))*(L635),1E-6)*MAX(((((F635)+(G635)*(L635))*(L635))/MAX((F635)+2*(L635)*SQRT(1+(G635)^2),1E-6))^(2/3),1E-6)))^2</f>
        <v/>
      </c>
      <c r="S635">
        <f>ABS(ABS(K635)/MAX(((F635)+(G635)*(L635))*(L635),1E-6))/SQRT($I$5*MAX((((F635)+(G635)*(L635))*(L635))/MAX((F635)+2*(G635)*(L635),1E-6),1E-6))</f>
        <v/>
      </c>
      <c r="T635">
        <f>((F635)*(L635)^2)/2+(G635)*(L635)^3/3+(ABS(K635)^2)/($I$5*MAX(((F635)+(G635)*(L635))*(L635),1E-6))</f>
        <v/>
      </c>
      <c r="U635">
        <f>IF($D$20=0,0,IFERROR(Q634-(((R634+R635)/2)*J635)-(IF(O634&gt;O635,$D$8*((O634^2-O635^2)/(2*$I$5)),$D$9*((O635^2-O634^2)/(2*$I$5)))+($D$10*(ABS(I635)/90)*(MAX(O634^2,O635^2)/(2*$I$5))))-Q635,0))</f>
        <v/>
      </c>
      <c r="V635">
        <f>IF($D$20=0,1,IFERROR(IF(ROUND(S635,3)=1,1,IF(AND(ABS(U635)&lt;$D$19,S635&gt;1),1,0)),0))</f>
        <v/>
      </c>
      <c r="W635">
        <f>IF($D$20=0,IFERROR(W636,MAX($D$16,POWER((ABS(K635)^2)/($I$5*MAX(F635,0.1)^2),1/3))),IF(IFERROR(AG636,0)=0,IFERROR(W636,MAX($D$16,POWER((ABS(K635)^2)/($I$5*MAX(F635,0.1)^2),1/3))),IF(OR(IFERROR(W635,0)=0,IFERROR(AD636,0)&gt;1),MAX($D$16,POWER((ABS(K635)^2)/($I$5*MAX(F635,0.1)^2),1/3)),IF(IFERROR(AF635,0)&gt;0,MAX($D$16,IFERROR(W635,0)+((IFERROR(AF635,0))*$D$18*IF((IFERROR(AD635,0))&lt;1,1,-1))),IF(IFERROR(AF635,0)&lt;0,IF(ABS((MAX($D$16,POWER((ABS(K635)^2)/($I$5*MAX(F635,0.1)^2),1/3)))-IFERROR(W635,0))&gt;$D$19,MAX($D$16,IF((MAX($D$16,POWER((ABS(K635)^2)/($I$5*MAX(F635,0.1)^2),1/3)))&gt;IFERROR(W635,0),MIN((MAX($D$16,POWER((ABS(K635)^2)/($I$5*MAX(F635,0.1)^2),1/3))),IFERROR(W635,0)+(MIN(ABS(IFERROR(AF635,0))*$D$18,ABS((MAX($D$16,POWER((ABS(K635)^2)/($I$5*MAX(F635,0.1)^2),1/3)))-IFERROR(W635,0))))),MAX((MAX($D$16,POWER((ABS(K635)^2)/($I$5*MAX(F635,0.1)^2),1/3))),IFERROR(W635,0)-(MIN(ABS(IFERROR(AF635,0))*$D$18,ABS((MAX($D$16,POWER((ABS(K635)^2)/($I$5*MAX(F635,0.1)^2),1/3)))-IFERROR(W635,0))))))),MAX($D$16,POWER((ABS(K635)^2)/($I$5*MAX(F635,0.1)^2),1/3))),MAX($D$16,IFERROR(W635,0)))))))</f>
        <v/>
      </c>
      <c r="X635">
        <f>((F635)+(G635)*(W635))*(W635)</f>
        <v/>
      </c>
      <c r="Y635">
        <f>(((F635)+(G635)*(W635))*(W635))/MAX((F635)+2*(W635)*SQRT(1+(G635)^2),1E-6)</f>
        <v/>
      </c>
      <c r="Z635">
        <f>ABS(K635)/MAX(((F635)+(G635)*(W635))*(W635),1E-6)</f>
        <v/>
      </c>
      <c r="AA635">
        <f>E635+W635</f>
        <v/>
      </c>
      <c r="AB635">
        <f>AA635+((ABS(K635)/MAX(((F635)+(G635)*(W635))*(W635),1E-6))^2)/(2*$I$5)</f>
        <v/>
      </c>
      <c r="AC635">
        <f>((ABS(K635)*$D$6)/(MAX(((F635)+(G635)*(W635))*(W635),1E-6)*MAX(((((F635)+(G635)*(W635))*(W635))/MAX((F635)+2*(W635)*SQRT(1+(G635)^2),1E-6))^(2/3),1E-6)))^2</f>
        <v/>
      </c>
      <c r="AD635">
        <f>ABS(ABS(K635)/MAX(((F635)+(G635)*(W635))*(W635),1E-6))/SQRT($I$5*MAX((((F635)+(G635)*(W635))*(W635))/MAX((F635)+2*(G635)*(W635),1E-6),1E-6))</f>
        <v/>
      </c>
      <c r="AE635">
        <f>((F635)*(W635)^2)/2+(G635)*(W635)^3/3+(ABS(K635)^2)/($I$5*MAX(((F635)+(G635)*(W635))*(W635),1E-6))</f>
        <v/>
      </c>
      <c r="AF635">
        <f>IF($D$20=0,0,IFERROR(AB636+(((AC635+AC636)/2)*J636)+(IF(Z635&gt;Z636,$D$8*((Z635^2-Z636^2)/(2*$I$5)),$D$9*((Z636^2-Z635^2)/(2*$I$5)))+($D$10*(ABS(I636)/90)*(MAX(Z635^2,Z636^2)/(2*$I$5))))-AB635,0))</f>
        <v/>
      </c>
      <c r="AG635">
        <f>IF($D$20=0,1,IFERROR(IF(ROUND(AD635,3)=1,1,IF(AND(ABS(AF635)&lt;$D$19,AD635&lt;1),1,0)),0))</f>
        <v/>
      </c>
      <c r="AH635">
        <f>IFERROR(IF(V32="Supercritical",MAX($D$16,IFERROR(L635,MAX($D$16,POWER((ABS(K635)^2)/($I$5*MAX(F635,0.1)^2),1/3)))),IF(V32="Subcritical",MAX($D$16,IFERROR(W635,MAX($D$16,POWER((ABS(K635)^2)/($I$5*MAX(F635,0.1)^2),1/3)))),IF(AND(IFERROR(V635,0)=1,IFERROR(AG635,0)=1),IF(IFERROR(T635,-1E99)&gt;=IFERROR(AE635,-1E99),MAX($D$16,IFERROR(L635,MAX($D$16,POWER((ABS(K635)^2)/($I$5*MAX(F635,0.1)^2),1/3)))),MAX($D$16,IFERROR(W635,MAX($D$16,POWER((ABS(K635)^2)/($I$5*MAX(F635,0.1)^2),1/3))))),IF(IFERROR(V635,0)=1,MAX($D$16,IFERROR(L635,MAX($D$16,POWER((ABS(K635)^2)/($I$5*MAX(F635,0.1)^2),1/3)))),IF(IFERROR(AG635,0)=1,MAX($D$16,IFERROR(W635,MAX($D$16,POWER((ABS(K635)^2)/($I$5*MAX(F635,0.1)^2),1/3)))),MAX($D$16,POWER((ABS(K635)^2)/($I$5*MAX(F635,0.1)^2),1/3))))))),MAX($D$16,POWER((ABS(K635)^2)/($I$5*MAX(F635,0.1)^2),1/3)))</f>
        <v/>
      </c>
      <c r="AI635">
        <f>E635+AH635</f>
        <v/>
      </c>
      <c r="AJ635">
        <f>AI635+((ABS(K635)/MAX(((F635)+(G635)*(AH635))*(AH635),1E-6))^2)/(2*$I$5)</f>
        <v/>
      </c>
      <c r="AM635" t="n">
        <v>0</v>
      </c>
      <c r="AN635" t="n">
        <v>0</v>
      </c>
      <c r="AO635">
        <f>AM635+AN635</f>
        <v/>
      </c>
      <c r="AP635">
        <f>AP634+AO635</f>
        <v/>
      </c>
      <c r="AQ635">
        <f>ABS(ABS(K635)/MAX(((F635)+(G635)*(AH635))*(AH635),1E-6))/SQRT($I$5*MAX((((F635)+(G635)*(AH635))*(AH635))/MAX((F635)+2*(G635)*(AH635),1E-6),1E-6))</f>
        <v/>
      </c>
      <c r="AR635">
        <f>IF(AQ635&lt;1,"Subcritical","Supercritical")</f>
        <v/>
      </c>
      <c r="AS635">
        <f>((ABS(K635)*$D$6)/(MAX(((F635)+(G635)*(AH635))*(AH635),1E-6)*MAX(((((F635)+(G635)*(AH635))*(AH635))/MAX((F635)+2*(AH635)*SQRT(1+(G635)^2),1E-6))^(2/3),1E-6)))^2</f>
        <v/>
      </c>
    </row>
    <row r="636">
      <c r="A636" t="n">
        <v>487</v>
      </c>
      <c r="B636" t="n">
        <v>485.895</v>
      </c>
      <c r="C636" t="n">
        <v>616211.01</v>
      </c>
      <c r="D636" t="n">
        <v>3097489.06</v>
      </c>
      <c r="E636" t="n">
        <v>632.319</v>
      </c>
      <c r="F636" t="n">
        <v>5.2</v>
      </c>
      <c r="G636" t="n">
        <v>0</v>
      </c>
      <c r="H636" t="inlineStr">
        <is>
          <t>Normal</t>
        </is>
      </c>
      <c r="I636" t="n">
        <v>0.078</v>
      </c>
      <c r="J636">
        <f>B636-B635</f>
        <v/>
      </c>
      <c r="K636">
        <f>MAX(0,K635-AO635)</f>
        <v/>
      </c>
      <c r="L636">
        <f>IF($D$20=0,IFERROR(L635,MAX($D$16,POWER((ABS(K636)^2)/($I$5*MAX(F636,0.1)^2),1/3))),IF(IFERROR(V635,0)=0,IFERROR(L635,MAX($D$16,POWER((ABS(K636)^2)/($I$5*MAX(F636,0.1)^2),1/3))),IF(OR(IFERROR(L636,0)=0,IFERROR(S635,0)&lt;1,IFERROR(S636,0)&lt;1),MAX($D$16,POWER((ABS(K636)^2)/($I$5*MAX(F636,0.1)^2),1/3)),IF(IFERROR(U636,0)&gt;0,MAX($D$16,IFERROR(L636,0)+((IFERROR(U636,0))*$D$18*IF((IFERROR(S636,0))&lt;1,1,-1))),IF(IFERROR(U636,0)&lt;0,IF(ABS((MAX($D$16,POWER((ABS(K636)^2)/($I$5*MAX(F636,0.1)^2),1/3)))-IFERROR(L636,0))&gt;$D$19,MAX($D$16,IF((MAX($D$16,POWER((ABS(K636)^2)/($I$5*MAX(F636,0.1)^2),1/3)))&gt;IFERROR(L636,0),MIN((MAX($D$16,POWER((ABS(K636)^2)/($I$5*MAX(F636,0.1)^2),1/3))),IFERROR(L636,0)+(MIN(ABS(IFERROR(U636,0))*$D$18,ABS((MAX($D$16,POWER((ABS(K636)^2)/($I$5*MAX(F636,0.1)^2),1/3)))-IFERROR(L636,0))))),MAX((MAX($D$16,POWER((ABS(K636)^2)/($I$5*MAX(F636,0.1)^2),1/3))),IFERROR(L636,0)-(MIN(ABS(IFERROR(U636,0))*$D$18,ABS((MAX($D$16,POWER((ABS(K636)^2)/($I$5*MAX(F636,0.1)^2),1/3)))-IFERROR(L636,0))))))),MAX($D$16,POWER((ABS(K636)^2)/($I$5*MAX(F636,0.1)^2),1/3))),MAX($D$16,IFERROR(L636,0)))))))</f>
        <v/>
      </c>
      <c r="M636">
        <f>((F636)+(G636)*(L636))*(L636)</f>
        <v/>
      </c>
      <c r="N636">
        <f>(((F636)+(G636)*(L636))*(L636))/MAX((F636)+2*(L636)*SQRT(1+(G636)^2),1E-6)</f>
        <v/>
      </c>
      <c r="O636">
        <f>ABS(K636)/MAX(((F636)+(G636)*(L636))*(L636),1E-6)</f>
        <v/>
      </c>
      <c r="P636">
        <f>E636+L636</f>
        <v/>
      </c>
      <c r="Q636">
        <f>P636+((ABS(K636)/MAX(((F636)+(G636)*(L636))*(L636),1E-6))^2)/(2*$I$5)</f>
        <v/>
      </c>
      <c r="R636">
        <f>((ABS(K636)*$D$6)/(MAX(((F636)+(G636)*(L636))*(L636),1E-6)*MAX(((((F636)+(G636)*(L636))*(L636))/MAX((F636)+2*(L636)*SQRT(1+(G636)^2),1E-6))^(2/3),1E-6)))^2</f>
        <v/>
      </c>
      <c r="S636">
        <f>ABS(ABS(K636)/MAX(((F636)+(G636)*(L636))*(L636),1E-6))/SQRT($I$5*MAX((((F636)+(G636)*(L636))*(L636))/MAX((F636)+2*(G636)*(L636),1E-6),1E-6))</f>
        <v/>
      </c>
      <c r="T636">
        <f>((F636)*(L636)^2)/2+(G636)*(L636)^3/3+(ABS(K636)^2)/($I$5*MAX(((F636)+(G636)*(L636))*(L636),1E-6))</f>
        <v/>
      </c>
      <c r="U636">
        <f>IF($D$20=0,0,IFERROR(Q635-(((R635+R636)/2)*J636)-(IF(O635&gt;O636,$D$8*((O635^2-O636^2)/(2*$I$5)),$D$9*((O636^2-O635^2)/(2*$I$5)))+($D$10*(ABS(I636)/90)*(MAX(O635^2,O636^2)/(2*$I$5))))-Q636,0))</f>
        <v/>
      </c>
      <c r="V636">
        <f>IF($D$20=0,1,IFERROR(IF(ROUND(S636,3)=1,1,IF(AND(ABS(U636)&lt;$D$19,S636&gt;1),1,0)),0))</f>
        <v/>
      </c>
      <c r="W636">
        <f>IF($D$20=0,IFERROR(W637,MAX($D$16,POWER((ABS(K636)^2)/($I$5*MAX(F636,0.1)^2),1/3))),IF(IFERROR(AG637,0)=0,IFERROR(W637,MAX($D$16,POWER((ABS(K636)^2)/($I$5*MAX(F636,0.1)^2),1/3))),IF(OR(IFERROR(W636,0)=0,IFERROR(AD637,0)&gt;1),MAX($D$16,POWER((ABS(K636)^2)/($I$5*MAX(F636,0.1)^2),1/3)),IF(IFERROR(AF636,0)&gt;0,MAX($D$16,IFERROR(W636,0)+((IFERROR(AF636,0))*$D$18*IF((IFERROR(AD636,0))&lt;1,1,-1))),IF(IFERROR(AF636,0)&lt;0,IF(ABS((MAX($D$16,POWER((ABS(K636)^2)/($I$5*MAX(F636,0.1)^2),1/3)))-IFERROR(W636,0))&gt;$D$19,MAX($D$16,IF((MAX($D$16,POWER((ABS(K636)^2)/($I$5*MAX(F636,0.1)^2),1/3)))&gt;IFERROR(W636,0),MIN((MAX($D$16,POWER((ABS(K636)^2)/($I$5*MAX(F636,0.1)^2),1/3))),IFERROR(W636,0)+(MIN(ABS(IFERROR(AF636,0))*$D$18,ABS((MAX($D$16,POWER((ABS(K636)^2)/($I$5*MAX(F636,0.1)^2),1/3)))-IFERROR(W636,0))))),MAX((MAX($D$16,POWER((ABS(K636)^2)/($I$5*MAX(F636,0.1)^2),1/3))),IFERROR(W636,0)-(MIN(ABS(IFERROR(AF636,0))*$D$18,ABS((MAX($D$16,POWER((ABS(K636)^2)/($I$5*MAX(F636,0.1)^2),1/3)))-IFERROR(W636,0))))))),MAX($D$16,POWER((ABS(K636)^2)/($I$5*MAX(F636,0.1)^2),1/3))),MAX($D$16,IFERROR(W636,0)))))))</f>
        <v/>
      </c>
      <c r="X636">
        <f>((F636)+(G636)*(W636))*(W636)</f>
        <v/>
      </c>
      <c r="Y636">
        <f>(((F636)+(G636)*(W636))*(W636))/MAX((F636)+2*(W636)*SQRT(1+(G636)^2),1E-6)</f>
        <v/>
      </c>
      <c r="Z636">
        <f>ABS(K636)/MAX(((F636)+(G636)*(W636))*(W636),1E-6)</f>
        <v/>
      </c>
      <c r="AA636">
        <f>E636+W636</f>
        <v/>
      </c>
      <c r="AB636">
        <f>AA636+((ABS(K636)/MAX(((F636)+(G636)*(W636))*(W636),1E-6))^2)/(2*$I$5)</f>
        <v/>
      </c>
      <c r="AC636">
        <f>((ABS(K636)*$D$6)/(MAX(((F636)+(G636)*(W636))*(W636),1E-6)*MAX(((((F636)+(G636)*(W636))*(W636))/MAX((F636)+2*(W636)*SQRT(1+(G636)^2),1E-6))^(2/3),1E-6)))^2</f>
        <v/>
      </c>
      <c r="AD636">
        <f>ABS(ABS(K636)/MAX(((F636)+(G636)*(W636))*(W636),1E-6))/SQRT($I$5*MAX((((F636)+(G636)*(W636))*(W636))/MAX((F636)+2*(G636)*(W636),1E-6),1E-6))</f>
        <v/>
      </c>
      <c r="AE636">
        <f>((F636)*(W636)^2)/2+(G636)*(W636)^3/3+(ABS(K636)^2)/($I$5*MAX(((F636)+(G636)*(W636))*(W636),1E-6))</f>
        <v/>
      </c>
      <c r="AF636">
        <f>IF($D$20=0,0,IFERROR(AB637+(((AC636+AC637)/2)*J637)+(IF(Z636&gt;Z637,$D$8*((Z636^2-Z637^2)/(2*$I$5)),$D$9*((Z637^2-Z636^2)/(2*$I$5)))+($D$10*(ABS(I637)/90)*(MAX(Z636^2,Z637^2)/(2*$I$5))))-AB636,0))</f>
        <v/>
      </c>
      <c r="AG636">
        <f>IF($D$20=0,1,IFERROR(IF(ROUND(AD636,3)=1,1,IF(AND(ABS(AF636)&lt;$D$19,AD636&lt;1),1,0)),0))</f>
        <v/>
      </c>
      <c r="AH636">
        <f>IFERROR(IF(V32="Supercritical",MAX($D$16,IFERROR(L636,MAX($D$16,POWER((ABS(K636)^2)/($I$5*MAX(F636,0.1)^2),1/3)))),IF(V32="Subcritical",MAX($D$16,IFERROR(W636,MAX($D$16,POWER((ABS(K636)^2)/($I$5*MAX(F636,0.1)^2),1/3)))),IF(AND(IFERROR(V636,0)=1,IFERROR(AG636,0)=1),IF(IFERROR(T636,-1E99)&gt;=IFERROR(AE636,-1E99),MAX($D$16,IFERROR(L636,MAX($D$16,POWER((ABS(K636)^2)/($I$5*MAX(F636,0.1)^2),1/3)))),MAX($D$16,IFERROR(W636,MAX($D$16,POWER((ABS(K636)^2)/($I$5*MAX(F636,0.1)^2),1/3))))),IF(IFERROR(V636,0)=1,MAX($D$16,IFERROR(L636,MAX($D$16,POWER((ABS(K636)^2)/($I$5*MAX(F636,0.1)^2),1/3)))),IF(IFERROR(AG636,0)=1,MAX($D$16,IFERROR(W636,MAX($D$16,POWER((ABS(K636)^2)/($I$5*MAX(F636,0.1)^2),1/3)))),MAX($D$16,POWER((ABS(K636)^2)/($I$5*MAX(F636,0.1)^2),1/3))))))),MAX($D$16,POWER((ABS(K636)^2)/($I$5*MAX(F636,0.1)^2),1/3)))</f>
        <v/>
      </c>
      <c r="AI636">
        <f>E636+AH636</f>
        <v/>
      </c>
      <c r="AJ636">
        <f>AI636+((ABS(K636)/MAX(((F636)+(G636)*(AH636))*(AH636),1E-6))^2)/(2*$I$5)</f>
        <v/>
      </c>
      <c r="AM636" t="n">
        <v>0</v>
      </c>
      <c r="AN636" t="n">
        <v>0</v>
      </c>
      <c r="AO636">
        <f>AM636+AN636</f>
        <v/>
      </c>
      <c r="AP636">
        <f>AP635+AO636</f>
        <v/>
      </c>
      <c r="AQ636">
        <f>ABS(ABS(K636)/MAX(((F636)+(G636)*(AH636))*(AH636),1E-6))/SQRT($I$5*MAX((((F636)+(G636)*(AH636))*(AH636))/MAX((F636)+2*(G636)*(AH636),1E-6),1E-6))</f>
        <v/>
      </c>
      <c r="AR636">
        <f>IF(AQ636&lt;1,"Subcritical","Supercritical")</f>
        <v/>
      </c>
      <c r="AS636">
        <f>((ABS(K636)*$D$6)/(MAX(((F636)+(G636)*(AH636))*(AH636),1E-6)*MAX(((((F636)+(G636)*(AH636))*(AH636))/MAX((F636)+2*(AH636)*SQRT(1+(G636)^2),1E-6))^(2/3),1E-6)))^2</f>
        <v/>
      </c>
    </row>
    <row r="637">
      <c r="A637" t="n">
        <v>488</v>
      </c>
      <c r="B637" t="n">
        <v>486.896</v>
      </c>
      <c r="C637" t="n">
        <v>616210.536</v>
      </c>
      <c r="D637" t="n">
        <v>3097488.179</v>
      </c>
      <c r="E637" t="n">
        <v>632.3185</v>
      </c>
      <c r="F637" t="n">
        <v>5.2</v>
      </c>
      <c r="G637" t="n">
        <v>0</v>
      </c>
      <c r="H637" t="inlineStr">
        <is>
          <t>Normal</t>
        </is>
      </c>
      <c r="I637" t="n">
        <v>0.027</v>
      </c>
      <c r="J637">
        <f>B637-B636</f>
        <v/>
      </c>
      <c r="K637">
        <f>MAX(0,K636-AO636)</f>
        <v/>
      </c>
      <c r="L637">
        <f>IF($D$20=0,IFERROR(L636,MAX($D$16,POWER((ABS(K637)^2)/($I$5*MAX(F637,0.1)^2),1/3))),IF(IFERROR(V636,0)=0,IFERROR(L636,MAX($D$16,POWER((ABS(K637)^2)/($I$5*MAX(F637,0.1)^2),1/3))),IF(OR(IFERROR(L637,0)=0,IFERROR(S636,0)&lt;1,IFERROR(S637,0)&lt;1),MAX($D$16,POWER((ABS(K637)^2)/($I$5*MAX(F637,0.1)^2),1/3)),IF(IFERROR(U637,0)&gt;0,MAX($D$16,IFERROR(L637,0)+((IFERROR(U637,0))*$D$18*IF((IFERROR(S637,0))&lt;1,1,-1))),IF(IFERROR(U637,0)&lt;0,IF(ABS((MAX($D$16,POWER((ABS(K637)^2)/($I$5*MAX(F637,0.1)^2),1/3)))-IFERROR(L637,0))&gt;$D$19,MAX($D$16,IF((MAX($D$16,POWER((ABS(K637)^2)/($I$5*MAX(F637,0.1)^2),1/3)))&gt;IFERROR(L637,0),MIN((MAX($D$16,POWER((ABS(K637)^2)/($I$5*MAX(F637,0.1)^2),1/3))),IFERROR(L637,0)+(MIN(ABS(IFERROR(U637,0))*$D$18,ABS((MAX($D$16,POWER((ABS(K637)^2)/($I$5*MAX(F637,0.1)^2),1/3)))-IFERROR(L637,0))))),MAX((MAX($D$16,POWER((ABS(K637)^2)/($I$5*MAX(F637,0.1)^2),1/3))),IFERROR(L637,0)-(MIN(ABS(IFERROR(U637,0))*$D$18,ABS((MAX($D$16,POWER((ABS(K637)^2)/($I$5*MAX(F637,0.1)^2),1/3)))-IFERROR(L637,0))))))),MAX($D$16,POWER((ABS(K637)^2)/($I$5*MAX(F637,0.1)^2),1/3))),MAX($D$16,IFERROR(L637,0)))))))</f>
        <v/>
      </c>
      <c r="M637">
        <f>((F637)+(G637)*(L637))*(L637)</f>
        <v/>
      </c>
      <c r="N637">
        <f>(((F637)+(G637)*(L637))*(L637))/MAX((F637)+2*(L637)*SQRT(1+(G637)^2),1E-6)</f>
        <v/>
      </c>
      <c r="O637">
        <f>ABS(K637)/MAX(((F637)+(G637)*(L637))*(L637),1E-6)</f>
        <v/>
      </c>
      <c r="P637">
        <f>E637+L637</f>
        <v/>
      </c>
      <c r="Q637">
        <f>P637+((ABS(K637)/MAX(((F637)+(G637)*(L637))*(L637),1E-6))^2)/(2*$I$5)</f>
        <v/>
      </c>
      <c r="R637">
        <f>((ABS(K637)*$D$6)/(MAX(((F637)+(G637)*(L637))*(L637),1E-6)*MAX(((((F637)+(G637)*(L637))*(L637))/MAX((F637)+2*(L637)*SQRT(1+(G637)^2),1E-6))^(2/3),1E-6)))^2</f>
        <v/>
      </c>
      <c r="S637">
        <f>ABS(ABS(K637)/MAX(((F637)+(G637)*(L637))*(L637),1E-6))/SQRT($I$5*MAX((((F637)+(G637)*(L637))*(L637))/MAX((F637)+2*(G637)*(L637),1E-6),1E-6))</f>
        <v/>
      </c>
      <c r="T637">
        <f>((F637)*(L637)^2)/2+(G637)*(L637)^3/3+(ABS(K637)^2)/($I$5*MAX(((F637)+(G637)*(L637))*(L637),1E-6))</f>
        <v/>
      </c>
      <c r="U637">
        <f>IF($D$20=0,0,IFERROR(Q636-(((R636+R637)/2)*J637)-(IF(O636&gt;O637,$D$8*((O636^2-O637^2)/(2*$I$5)),$D$9*((O637^2-O636^2)/(2*$I$5)))+($D$10*(ABS(I637)/90)*(MAX(O636^2,O637^2)/(2*$I$5))))-Q637,0))</f>
        <v/>
      </c>
      <c r="V637">
        <f>IF($D$20=0,1,IFERROR(IF(ROUND(S637,3)=1,1,IF(AND(ABS(U637)&lt;$D$19,S637&gt;1),1,0)),0))</f>
        <v/>
      </c>
      <c r="W637">
        <f>IF($D$20=0,IFERROR(W638,MAX($D$16,POWER((ABS(K637)^2)/($I$5*MAX(F637,0.1)^2),1/3))),IF(IFERROR(AG638,0)=0,IFERROR(W638,MAX($D$16,POWER((ABS(K637)^2)/($I$5*MAX(F637,0.1)^2),1/3))),IF(OR(IFERROR(W637,0)=0,IFERROR(AD638,0)&gt;1),MAX($D$16,POWER((ABS(K637)^2)/($I$5*MAX(F637,0.1)^2),1/3)),IF(IFERROR(AF637,0)&gt;0,MAX($D$16,IFERROR(W637,0)+((IFERROR(AF637,0))*$D$18*IF((IFERROR(AD637,0))&lt;1,1,-1))),IF(IFERROR(AF637,0)&lt;0,IF(ABS((MAX($D$16,POWER((ABS(K637)^2)/($I$5*MAX(F637,0.1)^2),1/3)))-IFERROR(W637,0))&gt;$D$19,MAX($D$16,IF((MAX($D$16,POWER((ABS(K637)^2)/($I$5*MAX(F637,0.1)^2),1/3)))&gt;IFERROR(W637,0),MIN((MAX($D$16,POWER((ABS(K637)^2)/($I$5*MAX(F637,0.1)^2),1/3))),IFERROR(W637,0)+(MIN(ABS(IFERROR(AF637,0))*$D$18,ABS((MAX($D$16,POWER((ABS(K637)^2)/($I$5*MAX(F637,0.1)^2),1/3)))-IFERROR(W637,0))))),MAX((MAX($D$16,POWER((ABS(K637)^2)/($I$5*MAX(F637,0.1)^2),1/3))),IFERROR(W637,0)-(MIN(ABS(IFERROR(AF637,0))*$D$18,ABS((MAX($D$16,POWER((ABS(K637)^2)/($I$5*MAX(F637,0.1)^2),1/3)))-IFERROR(W637,0))))))),MAX($D$16,POWER((ABS(K637)^2)/($I$5*MAX(F637,0.1)^2),1/3))),MAX($D$16,IFERROR(W637,0)))))))</f>
        <v/>
      </c>
      <c r="X637">
        <f>((F637)+(G637)*(W637))*(W637)</f>
        <v/>
      </c>
      <c r="Y637">
        <f>(((F637)+(G637)*(W637))*(W637))/MAX((F637)+2*(W637)*SQRT(1+(G637)^2),1E-6)</f>
        <v/>
      </c>
      <c r="Z637">
        <f>ABS(K637)/MAX(((F637)+(G637)*(W637))*(W637),1E-6)</f>
        <v/>
      </c>
      <c r="AA637">
        <f>E637+W637</f>
        <v/>
      </c>
      <c r="AB637">
        <f>AA637+((ABS(K637)/MAX(((F637)+(G637)*(W637))*(W637),1E-6))^2)/(2*$I$5)</f>
        <v/>
      </c>
      <c r="AC637">
        <f>((ABS(K637)*$D$6)/(MAX(((F637)+(G637)*(W637))*(W637),1E-6)*MAX(((((F637)+(G637)*(W637))*(W637))/MAX((F637)+2*(W637)*SQRT(1+(G637)^2),1E-6))^(2/3),1E-6)))^2</f>
        <v/>
      </c>
      <c r="AD637">
        <f>ABS(ABS(K637)/MAX(((F637)+(G637)*(W637))*(W637),1E-6))/SQRT($I$5*MAX((((F637)+(G637)*(W637))*(W637))/MAX((F637)+2*(G637)*(W637),1E-6),1E-6))</f>
        <v/>
      </c>
      <c r="AE637">
        <f>((F637)*(W637)^2)/2+(G637)*(W637)^3/3+(ABS(K637)^2)/($I$5*MAX(((F637)+(G637)*(W637))*(W637),1E-6))</f>
        <v/>
      </c>
      <c r="AF637">
        <f>IF($D$20=0,0,IFERROR(AB638+(((AC637+AC638)/2)*J638)+(IF(Z637&gt;Z638,$D$8*((Z637^2-Z638^2)/(2*$I$5)),$D$9*((Z638^2-Z637^2)/(2*$I$5)))+($D$10*(ABS(I638)/90)*(MAX(Z637^2,Z638^2)/(2*$I$5))))-AB637,0))</f>
        <v/>
      </c>
      <c r="AG637">
        <f>IF($D$20=0,1,IFERROR(IF(ROUND(AD637,3)=1,1,IF(AND(ABS(AF637)&lt;$D$19,AD637&lt;1),1,0)),0))</f>
        <v/>
      </c>
      <c r="AH637">
        <f>IFERROR(IF(V32="Supercritical",MAX($D$16,IFERROR(L637,MAX($D$16,POWER((ABS(K637)^2)/($I$5*MAX(F637,0.1)^2),1/3)))),IF(V32="Subcritical",MAX($D$16,IFERROR(W637,MAX($D$16,POWER((ABS(K637)^2)/($I$5*MAX(F637,0.1)^2),1/3)))),IF(AND(IFERROR(V637,0)=1,IFERROR(AG637,0)=1),IF(IFERROR(T637,-1E99)&gt;=IFERROR(AE637,-1E99),MAX($D$16,IFERROR(L637,MAX($D$16,POWER((ABS(K637)^2)/($I$5*MAX(F637,0.1)^2),1/3)))),MAX($D$16,IFERROR(W637,MAX($D$16,POWER((ABS(K637)^2)/($I$5*MAX(F637,0.1)^2),1/3))))),IF(IFERROR(V637,0)=1,MAX($D$16,IFERROR(L637,MAX($D$16,POWER((ABS(K637)^2)/($I$5*MAX(F637,0.1)^2),1/3)))),IF(IFERROR(AG637,0)=1,MAX($D$16,IFERROR(W637,MAX($D$16,POWER((ABS(K637)^2)/($I$5*MAX(F637,0.1)^2),1/3)))),MAX($D$16,POWER((ABS(K637)^2)/($I$5*MAX(F637,0.1)^2),1/3))))))),MAX($D$16,POWER((ABS(K637)^2)/($I$5*MAX(F637,0.1)^2),1/3)))</f>
        <v/>
      </c>
      <c r="AI637">
        <f>E637+AH637</f>
        <v/>
      </c>
      <c r="AJ637">
        <f>AI637+((ABS(K637)/MAX(((F637)+(G637)*(AH637))*(AH637),1E-6))^2)/(2*$I$5)</f>
        <v/>
      </c>
      <c r="AM637" t="n">
        <v>0</v>
      </c>
      <c r="AN637" t="n">
        <v>0</v>
      </c>
      <c r="AO637">
        <f>AM637+AN637</f>
        <v/>
      </c>
      <c r="AP637">
        <f>AP636+AO637</f>
        <v/>
      </c>
      <c r="AQ637">
        <f>ABS(ABS(K637)/MAX(((F637)+(G637)*(AH637))*(AH637),1E-6))/SQRT($I$5*MAX((((F637)+(G637)*(AH637))*(AH637))/MAX((F637)+2*(G637)*(AH637),1E-6),1E-6))</f>
        <v/>
      </c>
      <c r="AR637">
        <f>IF(AQ637&lt;1,"Subcritical","Supercritical")</f>
        <v/>
      </c>
      <c r="AS637">
        <f>((ABS(K637)*$D$6)/(MAX(((F637)+(G637)*(AH637))*(AH637),1E-6)*MAX(((((F637)+(G637)*(AH637))*(AH637))/MAX((F637)+2*(AH637)*SQRT(1+(G637)^2),1E-6))^(2/3),1E-6)))^2</f>
        <v/>
      </c>
    </row>
    <row r="638">
      <c r="A638" t="n">
        <v>489</v>
      </c>
      <c r="B638" t="n">
        <v>487.895</v>
      </c>
      <c r="C638" t="n">
        <v>616210.062</v>
      </c>
      <c r="D638" t="n">
        <v>3097487.299</v>
      </c>
      <c r="E638" t="n">
        <v>632.318</v>
      </c>
      <c r="F638" t="n">
        <v>5.2</v>
      </c>
      <c r="G638" t="n">
        <v>0</v>
      </c>
      <c r="H638" t="inlineStr">
        <is>
          <t>Normal</t>
        </is>
      </c>
      <c r="I638" t="n">
        <v>0</v>
      </c>
      <c r="J638">
        <f>B638-B637</f>
        <v/>
      </c>
      <c r="K638">
        <f>MAX(0,K637-AO637)</f>
        <v/>
      </c>
      <c r="L638">
        <f>IF($D$20=0,IFERROR(L637,MAX($D$16,POWER((ABS(K638)^2)/($I$5*MAX(F638,0.1)^2),1/3))),IF(IFERROR(V637,0)=0,IFERROR(L637,MAX($D$16,POWER((ABS(K638)^2)/($I$5*MAX(F638,0.1)^2),1/3))),IF(OR(IFERROR(L638,0)=0,IFERROR(S637,0)&lt;1,IFERROR(S638,0)&lt;1),MAX($D$16,POWER((ABS(K638)^2)/($I$5*MAX(F638,0.1)^2),1/3)),IF(IFERROR(U638,0)&gt;0,MAX($D$16,IFERROR(L638,0)+((IFERROR(U638,0))*$D$18*IF((IFERROR(S638,0))&lt;1,1,-1))),IF(IFERROR(U638,0)&lt;0,IF(ABS((MAX($D$16,POWER((ABS(K638)^2)/($I$5*MAX(F638,0.1)^2),1/3)))-IFERROR(L638,0))&gt;$D$19,MAX($D$16,IF((MAX($D$16,POWER((ABS(K638)^2)/($I$5*MAX(F638,0.1)^2),1/3)))&gt;IFERROR(L638,0),MIN((MAX($D$16,POWER((ABS(K638)^2)/($I$5*MAX(F638,0.1)^2),1/3))),IFERROR(L638,0)+(MIN(ABS(IFERROR(U638,0))*$D$18,ABS((MAX($D$16,POWER((ABS(K638)^2)/($I$5*MAX(F638,0.1)^2),1/3)))-IFERROR(L638,0))))),MAX((MAX($D$16,POWER((ABS(K638)^2)/($I$5*MAX(F638,0.1)^2),1/3))),IFERROR(L638,0)-(MIN(ABS(IFERROR(U638,0))*$D$18,ABS((MAX($D$16,POWER((ABS(K638)^2)/($I$5*MAX(F638,0.1)^2),1/3)))-IFERROR(L638,0))))))),MAX($D$16,POWER((ABS(K638)^2)/($I$5*MAX(F638,0.1)^2),1/3))),MAX($D$16,IFERROR(L638,0)))))))</f>
        <v/>
      </c>
      <c r="M638">
        <f>((F638)+(G638)*(L638))*(L638)</f>
        <v/>
      </c>
      <c r="N638">
        <f>(((F638)+(G638)*(L638))*(L638))/MAX((F638)+2*(L638)*SQRT(1+(G638)^2),1E-6)</f>
        <v/>
      </c>
      <c r="O638">
        <f>ABS(K638)/MAX(((F638)+(G638)*(L638))*(L638),1E-6)</f>
        <v/>
      </c>
      <c r="P638">
        <f>E638+L638</f>
        <v/>
      </c>
      <c r="Q638">
        <f>P638+((ABS(K638)/MAX(((F638)+(G638)*(L638))*(L638),1E-6))^2)/(2*$I$5)</f>
        <v/>
      </c>
      <c r="R638">
        <f>((ABS(K638)*$D$6)/(MAX(((F638)+(G638)*(L638))*(L638),1E-6)*MAX(((((F638)+(G638)*(L638))*(L638))/MAX((F638)+2*(L638)*SQRT(1+(G638)^2),1E-6))^(2/3),1E-6)))^2</f>
        <v/>
      </c>
      <c r="S638">
        <f>ABS(ABS(K638)/MAX(((F638)+(G638)*(L638))*(L638),1E-6))/SQRT($I$5*MAX((((F638)+(G638)*(L638))*(L638))/MAX((F638)+2*(G638)*(L638),1E-6),1E-6))</f>
        <v/>
      </c>
      <c r="T638">
        <f>((F638)*(L638)^2)/2+(G638)*(L638)^3/3+(ABS(K638)^2)/($I$5*MAX(((F638)+(G638)*(L638))*(L638),1E-6))</f>
        <v/>
      </c>
      <c r="U638">
        <f>IF($D$20=0,0,IFERROR(Q637-(((R637+R638)/2)*J638)-(IF(O637&gt;O638,$D$8*((O637^2-O638^2)/(2*$I$5)),$D$9*((O638^2-O637^2)/(2*$I$5)))+($D$10*(ABS(I638)/90)*(MAX(O637^2,O638^2)/(2*$I$5))))-Q638,0))</f>
        <v/>
      </c>
      <c r="V638">
        <f>IF($D$20=0,1,IFERROR(IF(ROUND(S638,3)=1,1,IF(AND(ABS(U638)&lt;$D$19,S638&gt;1),1,0)),0))</f>
        <v/>
      </c>
      <c r="W638">
        <f>IF($D$20=0,IFERROR(W639,MAX($D$16,POWER((ABS(K638)^2)/($I$5*MAX(F638,0.1)^2),1/3))),IF(IFERROR(AG639,0)=0,IFERROR(W639,MAX($D$16,POWER((ABS(K638)^2)/($I$5*MAX(F638,0.1)^2),1/3))),IF(OR(IFERROR(W638,0)=0,IFERROR(AD639,0)&gt;1),MAX($D$16,POWER((ABS(K638)^2)/($I$5*MAX(F638,0.1)^2),1/3)),IF(IFERROR(AF638,0)&gt;0,MAX($D$16,IFERROR(W638,0)+((IFERROR(AF638,0))*$D$18*IF((IFERROR(AD638,0))&lt;1,1,-1))),IF(IFERROR(AF638,0)&lt;0,IF(ABS((MAX($D$16,POWER((ABS(K638)^2)/($I$5*MAX(F638,0.1)^2),1/3)))-IFERROR(W638,0))&gt;$D$19,MAX($D$16,IF((MAX($D$16,POWER((ABS(K638)^2)/($I$5*MAX(F638,0.1)^2),1/3)))&gt;IFERROR(W638,0),MIN((MAX($D$16,POWER((ABS(K638)^2)/($I$5*MAX(F638,0.1)^2),1/3))),IFERROR(W638,0)+(MIN(ABS(IFERROR(AF638,0))*$D$18,ABS((MAX($D$16,POWER((ABS(K638)^2)/($I$5*MAX(F638,0.1)^2),1/3)))-IFERROR(W638,0))))),MAX((MAX($D$16,POWER((ABS(K638)^2)/($I$5*MAX(F638,0.1)^2),1/3))),IFERROR(W638,0)-(MIN(ABS(IFERROR(AF638,0))*$D$18,ABS((MAX($D$16,POWER((ABS(K638)^2)/($I$5*MAX(F638,0.1)^2),1/3)))-IFERROR(W638,0))))))),MAX($D$16,POWER((ABS(K638)^2)/($I$5*MAX(F638,0.1)^2),1/3))),MAX($D$16,IFERROR(W638,0)))))))</f>
        <v/>
      </c>
      <c r="X638">
        <f>((F638)+(G638)*(W638))*(W638)</f>
        <v/>
      </c>
      <c r="Y638">
        <f>(((F638)+(G638)*(W638))*(W638))/MAX((F638)+2*(W638)*SQRT(1+(G638)^2),1E-6)</f>
        <v/>
      </c>
      <c r="Z638">
        <f>ABS(K638)/MAX(((F638)+(G638)*(W638))*(W638),1E-6)</f>
        <v/>
      </c>
      <c r="AA638">
        <f>E638+W638</f>
        <v/>
      </c>
      <c r="AB638">
        <f>AA638+((ABS(K638)/MAX(((F638)+(G638)*(W638))*(W638),1E-6))^2)/(2*$I$5)</f>
        <v/>
      </c>
      <c r="AC638">
        <f>((ABS(K638)*$D$6)/(MAX(((F638)+(G638)*(W638))*(W638),1E-6)*MAX(((((F638)+(G638)*(W638))*(W638))/MAX((F638)+2*(W638)*SQRT(1+(G638)^2),1E-6))^(2/3),1E-6)))^2</f>
        <v/>
      </c>
      <c r="AD638">
        <f>ABS(ABS(K638)/MAX(((F638)+(G638)*(W638))*(W638),1E-6))/SQRT($I$5*MAX((((F638)+(G638)*(W638))*(W638))/MAX((F638)+2*(G638)*(W638),1E-6),1E-6))</f>
        <v/>
      </c>
      <c r="AE638">
        <f>((F638)*(W638)^2)/2+(G638)*(W638)^3/3+(ABS(K638)^2)/($I$5*MAX(((F638)+(G638)*(W638))*(W638),1E-6))</f>
        <v/>
      </c>
      <c r="AF638">
        <f>IF($D$20=0,0,IFERROR(AB639+(((AC638+AC639)/2)*J639)+(IF(Z638&gt;Z639,$D$8*((Z638^2-Z639^2)/(2*$I$5)),$D$9*((Z639^2-Z638^2)/(2*$I$5)))+($D$10*(ABS(I639)/90)*(MAX(Z638^2,Z639^2)/(2*$I$5))))-AB638,0))</f>
        <v/>
      </c>
      <c r="AG638">
        <f>IF($D$20=0,1,IFERROR(IF(ROUND(AD638,3)=1,1,IF(AND(ABS(AF638)&lt;$D$19,AD638&lt;1),1,0)),0))</f>
        <v/>
      </c>
      <c r="AH638">
        <f>IFERROR(IF(V32="Supercritical",MAX($D$16,IFERROR(L638,MAX($D$16,POWER((ABS(K638)^2)/($I$5*MAX(F638,0.1)^2),1/3)))),IF(V32="Subcritical",MAX($D$16,IFERROR(W638,MAX($D$16,POWER((ABS(K638)^2)/($I$5*MAX(F638,0.1)^2),1/3)))),IF(AND(IFERROR(V638,0)=1,IFERROR(AG638,0)=1),IF(IFERROR(T638,-1E99)&gt;=IFERROR(AE638,-1E99),MAX($D$16,IFERROR(L638,MAX($D$16,POWER((ABS(K638)^2)/($I$5*MAX(F638,0.1)^2),1/3)))),MAX($D$16,IFERROR(W638,MAX($D$16,POWER((ABS(K638)^2)/($I$5*MAX(F638,0.1)^2),1/3))))),IF(IFERROR(V638,0)=1,MAX($D$16,IFERROR(L638,MAX($D$16,POWER((ABS(K638)^2)/($I$5*MAX(F638,0.1)^2),1/3)))),IF(IFERROR(AG638,0)=1,MAX($D$16,IFERROR(W638,MAX($D$16,POWER((ABS(K638)^2)/($I$5*MAX(F638,0.1)^2),1/3)))),MAX($D$16,POWER((ABS(K638)^2)/($I$5*MAX(F638,0.1)^2),1/3))))))),MAX($D$16,POWER((ABS(K638)^2)/($I$5*MAX(F638,0.1)^2),1/3)))</f>
        <v/>
      </c>
      <c r="AI638">
        <f>E638+AH638</f>
        <v/>
      </c>
      <c r="AJ638">
        <f>AI638+((ABS(K638)/MAX(((F638)+(G638)*(AH638))*(AH638),1E-6))^2)/(2*$I$5)</f>
        <v/>
      </c>
      <c r="AM638" t="n">
        <v>0</v>
      </c>
      <c r="AN638" t="n">
        <v>0</v>
      </c>
      <c r="AO638">
        <f>AM638+AN638</f>
        <v/>
      </c>
      <c r="AP638">
        <f>AP637+AO638</f>
        <v/>
      </c>
      <c r="AQ638">
        <f>ABS(ABS(K638)/MAX(((F638)+(G638)*(AH638))*(AH638),1E-6))/SQRT($I$5*MAX((((F638)+(G638)*(AH638))*(AH638))/MAX((F638)+2*(G638)*(AH638),1E-6),1E-6))</f>
        <v/>
      </c>
      <c r="AR638">
        <f>IF(AQ638&lt;1,"Subcritical","Supercritical")</f>
        <v/>
      </c>
      <c r="AS638">
        <f>((ABS(K638)*$D$6)/(MAX(((F638)+(G638)*(AH638))*(AH638),1E-6)*MAX(((((F638)+(G638)*(AH638))*(AH638))/MAX((F638)+2*(AH638)*SQRT(1+(G638)^2),1E-6))^(2/3),1E-6)))^2</f>
        <v/>
      </c>
    </row>
    <row r="639">
      <c r="A639" t="n">
        <v>490</v>
      </c>
      <c r="B639" t="n">
        <v>488.895</v>
      </c>
      <c r="C639" t="n">
        <v>616209.588</v>
      </c>
      <c r="D639" t="n">
        <v>3097486.419</v>
      </c>
      <c r="E639" t="n">
        <v>632.3175</v>
      </c>
      <c r="F639" t="n">
        <v>5.2</v>
      </c>
      <c r="G639" t="n">
        <v>0</v>
      </c>
      <c r="H639" t="inlineStr">
        <is>
          <t>Normal</t>
        </is>
      </c>
      <c r="I639" t="n">
        <v>0.023</v>
      </c>
      <c r="J639">
        <f>B639-B638</f>
        <v/>
      </c>
      <c r="K639">
        <f>MAX(0,K638-AO638)</f>
        <v/>
      </c>
      <c r="L639">
        <f>IF($D$20=0,IFERROR(L638,MAX($D$16,POWER((ABS(K639)^2)/($I$5*MAX(F639,0.1)^2),1/3))),IF(IFERROR(V638,0)=0,IFERROR(L638,MAX($D$16,POWER((ABS(K639)^2)/($I$5*MAX(F639,0.1)^2),1/3))),IF(OR(IFERROR(L639,0)=0,IFERROR(S638,0)&lt;1,IFERROR(S639,0)&lt;1),MAX($D$16,POWER((ABS(K639)^2)/($I$5*MAX(F639,0.1)^2),1/3)),IF(IFERROR(U639,0)&gt;0,MAX($D$16,IFERROR(L639,0)+((IFERROR(U639,0))*$D$18*IF((IFERROR(S639,0))&lt;1,1,-1))),IF(IFERROR(U639,0)&lt;0,IF(ABS((MAX($D$16,POWER((ABS(K639)^2)/($I$5*MAX(F639,0.1)^2),1/3)))-IFERROR(L639,0))&gt;$D$19,MAX($D$16,IF((MAX($D$16,POWER((ABS(K639)^2)/($I$5*MAX(F639,0.1)^2),1/3)))&gt;IFERROR(L639,0),MIN((MAX($D$16,POWER((ABS(K639)^2)/($I$5*MAX(F639,0.1)^2),1/3))),IFERROR(L639,0)+(MIN(ABS(IFERROR(U639,0))*$D$18,ABS((MAX($D$16,POWER((ABS(K639)^2)/($I$5*MAX(F639,0.1)^2),1/3)))-IFERROR(L639,0))))),MAX((MAX($D$16,POWER((ABS(K639)^2)/($I$5*MAX(F639,0.1)^2),1/3))),IFERROR(L639,0)-(MIN(ABS(IFERROR(U639,0))*$D$18,ABS((MAX($D$16,POWER((ABS(K639)^2)/($I$5*MAX(F639,0.1)^2),1/3)))-IFERROR(L639,0))))))),MAX($D$16,POWER((ABS(K639)^2)/($I$5*MAX(F639,0.1)^2),1/3))),MAX($D$16,IFERROR(L639,0)))))))</f>
        <v/>
      </c>
      <c r="M639">
        <f>((F639)+(G639)*(L639))*(L639)</f>
        <v/>
      </c>
      <c r="N639">
        <f>(((F639)+(G639)*(L639))*(L639))/MAX((F639)+2*(L639)*SQRT(1+(G639)^2),1E-6)</f>
        <v/>
      </c>
      <c r="O639">
        <f>ABS(K639)/MAX(((F639)+(G639)*(L639))*(L639),1E-6)</f>
        <v/>
      </c>
      <c r="P639">
        <f>E639+L639</f>
        <v/>
      </c>
      <c r="Q639">
        <f>P639+((ABS(K639)/MAX(((F639)+(G639)*(L639))*(L639),1E-6))^2)/(2*$I$5)</f>
        <v/>
      </c>
      <c r="R639">
        <f>((ABS(K639)*$D$6)/(MAX(((F639)+(G639)*(L639))*(L639),1E-6)*MAX(((((F639)+(G639)*(L639))*(L639))/MAX((F639)+2*(L639)*SQRT(1+(G639)^2),1E-6))^(2/3),1E-6)))^2</f>
        <v/>
      </c>
      <c r="S639">
        <f>ABS(ABS(K639)/MAX(((F639)+(G639)*(L639))*(L639),1E-6))/SQRT($I$5*MAX((((F639)+(G639)*(L639))*(L639))/MAX((F639)+2*(G639)*(L639),1E-6),1E-6))</f>
        <v/>
      </c>
      <c r="T639">
        <f>((F639)*(L639)^2)/2+(G639)*(L639)^3/3+(ABS(K639)^2)/($I$5*MAX(((F639)+(G639)*(L639))*(L639),1E-6))</f>
        <v/>
      </c>
      <c r="U639">
        <f>IF($D$20=0,0,IFERROR(Q638-(((R638+R639)/2)*J639)-(IF(O638&gt;O639,$D$8*((O638^2-O639^2)/(2*$I$5)),$D$9*((O639^2-O638^2)/(2*$I$5)))+($D$10*(ABS(I639)/90)*(MAX(O638^2,O639^2)/(2*$I$5))))-Q639,0))</f>
        <v/>
      </c>
      <c r="V639">
        <f>IF($D$20=0,1,IFERROR(IF(ROUND(S639,3)=1,1,IF(AND(ABS(U639)&lt;$D$19,S639&gt;1),1,0)),0))</f>
        <v/>
      </c>
      <c r="W639">
        <f>IF($D$20=0,IFERROR(W640,MAX($D$16,POWER((ABS(K639)^2)/($I$5*MAX(F639,0.1)^2),1/3))),IF(IFERROR(AG640,0)=0,IFERROR(W640,MAX($D$16,POWER((ABS(K639)^2)/($I$5*MAX(F639,0.1)^2),1/3))),IF(OR(IFERROR(W639,0)=0,IFERROR(AD640,0)&gt;1),MAX($D$16,POWER((ABS(K639)^2)/($I$5*MAX(F639,0.1)^2),1/3)),IF(IFERROR(AF639,0)&gt;0,MAX($D$16,IFERROR(W639,0)+((IFERROR(AF639,0))*$D$18*IF((IFERROR(AD639,0))&lt;1,1,-1))),IF(IFERROR(AF639,0)&lt;0,IF(ABS((MAX($D$16,POWER((ABS(K639)^2)/($I$5*MAX(F639,0.1)^2),1/3)))-IFERROR(W639,0))&gt;$D$19,MAX($D$16,IF((MAX($D$16,POWER((ABS(K639)^2)/($I$5*MAX(F639,0.1)^2),1/3)))&gt;IFERROR(W639,0),MIN((MAX($D$16,POWER((ABS(K639)^2)/($I$5*MAX(F639,0.1)^2),1/3))),IFERROR(W639,0)+(MIN(ABS(IFERROR(AF639,0))*$D$18,ABS((MAX($D$16,POWER((ABS(K639)^2)/($I$5*MAX(F639,0.1)^2),1/3)))-IFERROR(W639,0))))),MAX((MAX($D$16,POWER((ABS(K639)^2)/($I$5*MAX(F639,0.1)^2),1/3))),IFERROR(W639,0)-(MIN(ABS(IFERROR(AF639,0))*$D$18,ABS((MAX($D$16,POWER((ABS(K639)^2)/($I$5*MAX(F639,0.1)^2),1/3)))-IFERROR(W639,0))))))),MAX($D$16,POWER((ABS(K639)^2)/($I$5*MAX(F639,0.1)^2),1/3))),MAX($D$16,IFERROR(W639,0)))))))</f>
        <v/>
      </c>
      <c r="X639">
        <f>((F639)+(G639)*(W639))*(W639)</f>
        <v/>
      </c>
      <c r="Y639">
        <f>(((F639)+(G639)*(W639))*(W639))/MAX((F639)+2*(W639)*SQRT(1+(G639)^2),1E-6)</f>
        <v/>
      </c>
      <c r="Z639">
        <f>ABS(K639)/MAX(((F639)+(G639)*(W639))*(W639),1E-6)</f>
        <v/>
      </c>
      <c r="AA639">
        <f>E639+W639</f>
        <v/>
      </c>
      <c r="AB639">
        <f>AA639+((ABS(K639)/MAX(((F639)+(G639)*(W639))*(W639),1E-6))^2)/(2*$I$5)</f>
        <v/>
      </c>
      <c r="AC639">
        <f>((ABS(K639)*$D$6)/(MAX(((F639)+(G639)*(W639))*(W639),1E-6)*MAX(((((F639)+(G639)*(W639))*(W639))/MAX((F639)+2*(W639)*SQRT(1+(G639)^2),1E-6))^(2/3),1E-6)))^2</f>
        <v/>
      </c>
      <c r="AD639">
        <f>ABS(ABS(K639)/MAX(((F639)+(G639)*(W639))*(W639),1E-6))/SQRT($I$5*MAX((((F639)+(G639)*(W639))*(W639))/MAX((F639)+2*(G639)*(W639),1E-6),1E-6))</f>
        <v/>
      </c>
      <c r="AE639">
        <f>((F639)*(W639)^2)/2+(G639)*(W639)^3/3+(ABS(K639)^2)/($I$5*MAX(((F639)+(G639)*(W639))*(W639),1E-6))</f>
        <v/>
      </c>
      <c r="AF639">
        <f>IF($D$20=0,0,IFERROR(AB640+(((AC639+AC640)/2)*J640)+(IF(Z639&gt;Z640,$D$8*((Z639^2-Z640^2)/(2*$I$5)),$D$9*((Z640^2-Z639^2)/(2*$I$5)))+($D$10*(ABS(I640)/90)*(MAX(Z639^2,Z640^2)/(2*$I$5))))-AB639,0))</f>
        <v/>
      </c>
      <c r="AG639">
        <f>IF($D$20=0,1,IFERROR(IF(ROUND(AD639,3)=1,1,IF(AND(ABS(AF639)&lt;$D$19,AD639&lt;1),1,0)),0))</f>
        <v/>
      </c>
      <c r="AH639">
        <f>IFERROR(IF(V32="Supercritical",MAX($D$16,IFERROR(L639,MAX($D$16,POWER((ABS(K639)^2)/($I$5*MAX(F639,0.1)^2),1/3)))),IF(V32="Subcritical",MAX($D$16,IFERROR(W639,MAX($D$16,POWER((ABS(K639)^2)/($I$5*MAX(F639,0.1)^2),1/3)))),IF(AND(IFERROR(V639,0)=1,IFERROR(AG639,0)=1),IF(IFERROR(T639,-1E99)&gt;=IFERROR(AE639,-1E99),MAX($D$16,IFERROR(L639,MAX($D$16,POWER((ABS(K639)^2)/($I$5*MAX(F639,0.1)^2),1/3)))),MAX($D$16,IFERROR(W639,MAX($D$16,POWER((ABS(K639)^2)/($I$5*MAX(F639,0.1)^2),1/3))))),IF(IFERROR(V639,0)=1,MAX($D$16,IFERROR(L639,MAX($D$16,POWER((ABS(K639)^2)/($I$5*MAX(F639,0.1)^2),1/3)))),IF(IFERROR(AG639,0)=1,MAX($D$16,IFERROR(W639,MAX($D$16,POWER((ABS(K639)^2)/($I$5*MAX(F639,0.1)^2),1/3)))),MAX($D$16,POWER((ABS(K639)^2)/($I$5*MAX(F639,0.1)^2),1/3))))))),MAX($D$16,POWER((ABS(K639)^2)/($I$5*MAX(F639,0.1)^2),1/3)))</f>
        <v/>
      </c>
      <c r="AI639">
        <f>E639+AH639</f>
        <v/>
      </c>
      <c r="AJ639">
        <f>AI639+((ABS(K639)/MAX(((F639)+(G639)*(AH639))*(AH639),1E-6))^2)/(2*$I$5)</f>
        <v/>
      </c>
      <c r="AM639" t="n">
        <v>0</v>
      </c>
      <c r="AN639" t="n">
        <v>0</v>
      </c>
      <c r="AO639">
        <f>AM639+AN639</f>
        <v/>
      </c>
      <c r="AP639">
        <f>AP638+AO639</f>
        <v/>
      </c>
      <c r="AQ639">
        <f>ABS(ABS(K639)/MAX(((F639)+(G639)*(AH639))*(AH639),1E-6))/SQRT($I$5*MAX((((F639)+(G639)*(AH639))*(AH639))/MAX((F639)+2*(G639)*(AH639),1E-6),1E-6))</f>
        <v/>
      </c>
      <c r="AR639">
        <f>IF(AQ639&lt;1,"Subcritical","Supercritical")</f>
        <v/>
      </c>
      <c r="AS639">
        <f>((ABS(K639)*$D$6)/(MAX(((F639)+(G639)*(AH639))*(AH639),1E-6)*MAX(((((F639)+(G639)*(AH639))*(AH639))/MAX((F639)+2*(AH639)*SQRT(1+(G639)^2),1E-6))^(2/3),1E-6)))^2</f>
        <v/>
      </c>
    </row>
    <row r="640">
      <c r="A640" t="n">
        <v>491</v>
      </c>
      <c r="B640" t="n">
        <v>489.896</v>
      </c>
      <c r="C640" t="n">
        <v>616209.113</v>
      </c>
      <c r="D640" t="n">
        <v>3097485.538</v>
      </c>
      <c r="E640" t="n">
        <v>632.317</v>
      </c>
      <c r="F640" t="n">
        <v>5.2</v>
      </c>
      <c r="G640" t="n">
        <v>0</v>
      </c>
      <c r="H640" t="inlineStr">
        <is>
          <t>Normal</t>
        </is>
      </c>
      <c r="I640" t="n">
        <v>0.023</v>
      </c>
      <c r="J640">
        <f>B640-B639</f>
        <v/>
      </c>
      <c r="K640">
        <f>MAX(0,K639-AO639)</f>
        <v/>
      </c>
      <c r="L640">
        <f>IF($D$20=0,IFERROR(L639,MAX($D$16,POWER((ABS(K640)^2)/($I$5*MAX(F640,0.1)^2),1/3))),IF(IFERROR(V639,0)=0,IFERROR(L639,MAX($D$16,POWER((ABS(K640)^2)/($I$5*MAX(F640,0.1)^2),1/3))),IF(OR(IFERROR(L640,0)=0,IFERROR(S639,0)&lt;1,IFERROR(S640,0)&lt;1),MAX($D$16,POWER((ABS(K640)^2)/($I$5*MAX(F640,0.1)^2),1/3)),IF(IFERROR(U640,0)&gt;0,MAX($D$16,IFERROR(L640,0)+((IFERROR(U640,0))*$D$18*IF((IFERROR(S640,0))&lt;1,1,-1))),IF(IFERROR(U640,0)&lt;0,IF(ABS((MAX($D$16,POWER((ABS(K640)^2)/($I$5*MAX(F640,0.1)^2),1/3)))-IFERROR(L640,0))&gt;$D$19,MAX($D$16,IF((MAX($D$16,POWER((ABS(K640)^2)/($I$5*MAX(F640,0.1)^2),1/3)))&gt;IFERROR(L640,0),MIN((MAX($D$16,POWER((ABS(K640)^2)/($I$5*MAX(F640,0.1)^2),1/3))),IFERROR(L640,0)+(MIN(ABS(IFERROR(U640,0))*$D$18,ABS((MAX($D$16,POWER((ABS(K640)^2)/($I$5*MAX(F640,0.1)^2),1/3)))-IFERROR(L640,0))))),MAX((MAX($D$16,POWER((ABS(K640)^2)/($I$5*MAX(F640,0.1)^2),1/3))),IFERROR(L640,0)-(MIN(ABS(IFERROR(U640,0))*$D$18,ABS((MAX($D$16,POWER((ABS(K640)^2)/($I$5*MAX(F640,0.1)^2),1/3)))-IFERROR(L640,0))))))),MAX($D$16,POWER((ABS(K640)^2)/($I$5*MAX(F640,0.1)^2),1/3))),MAX($D$16,IFERROR(L640,0)))))))</f>
        <v/>
      </c>
      <c r="M640">
        <f>((F640)+(G640)*(L640))*(L640)</f>
        <v/>
      </c>
      <c r="N640">
        <f>(((F640)+(G640)*(L640))*(L640))/MAX((F640)+2*(L640)*SQRT(1+(G640)^2),1E-6)</f>
        <v/>
      </c>
      <c r="O640">
        <f>ABS(K640)/MAX(((F640)+(G640)*(L640))*(L640),1E-6)</f>
        <v/>
      </c>
      <c r="P640">
        <f>E640+L640</f>
        <v/>
      </c>
      <c r="Q640">
        <f>P640+((ABS(K640)/MAX(((F640)+(G640)*(L640))*(L640),1E-6))^2)/(2*$I$5)</f>
        <v/>
      </c>
      <c r="R640">
        <f>((ABS(K640)*$D$6)/(MAX(((F640)+(G640)*(L640))*(L640),1E-6)*MAX(((((F640)+(G640)*(L640))*(L640))/MAX((F640)+2*(L640)*SQRT(1+(G640)^2),1E-6))^(2/3),1E-6)))^2</f>
        <v/>
      </c>
      <c r="S640">
        <f>ABS(ABS(K640)/MAX(((F640)+(G640)*(L640))*(L640),1E-6))/SQRT($I$5*MAX((((F640)+(G640)*(L640))*(L640))/MAX((F640)+2*(G640)*(L640),1E-6),1E-6))</f>
        <v/>
      </c>
      <c r="T640">
        <f>((F640)*(L640)^2)/2+(G640)*(L640)^3/3+(ABS(K640)^2)/($I$5*MAX(((F640)+(G640)*(L640))*(L640),1E-6))</f>
        <v/>
      </c>
      <c r="U640">
        <f>IF($D$20=0,0,IFERROR(Q639-(((R639+R640)/2)*J640)-(IF(O639&gt;O640,$D$8*((O639^2-O640^2)/(2*$I$5)),$D$9*((O640^2-O639^2)/(2*$I$5)))+($D$10*(ABS(I640)/90)*(MAX(O639^2,O640^2)/(2*$I$5))))-Q640,0))</f>
        <v/>
      </c>
      <c r="V640">
        <f>IF($D$20=0,1,IFERROR(IF(ROUND(S640,3)=1,1,IF(AND(ABS(U640)&lt;$D$19,S640&gt;1),1,0)),0))</f>
        <v/>
      </c>
      <c r="W640">
        <f>IF($D$20=0,IFERROR(W641,MAX($D$16,POWER((ABS(K640)^2)/($I$5*MAX(F640,0.1)^2),1/3))),IF(IFERROR(AG641,0)=0,IFERROR(W641,MAX($D$16,POWER((ABS(K640)^2)/($I$5*MAX(F640,0.1)^2),1/3))),IF(OR(IFERROR(W640,0)=0,IFERROR(AD641,0)&gt;1),MAX($D$16,POWER((ABS(K640)^2)/($I$5*MAX(F640,0.1)^2),1/3)),IF(IFERROR(AF640,0)&gt;0,MAX($D$16,IFERROR(W640,0)+((IFERROR(AF640,0))*$D$18*IF((IFERROR(AD640,0))&lt;1,1,-1))),IF(IFERROR(AF640,0)&lt;0,IF(ABS((MAX($D$16,POWER((ABS(K640)^2)/($I$5*MAX(F640,0.1)^2),1/3)))-IFERROR(W640,0))&gt;$D$19,MAX($D$16,IF((MAX($D$16,POWER((ABS(K640)^2)/($I$5*MAX(F640,0.1)^2),1/3)))&gt;IFERROR(W640,0),MIN((MAX($D$16,POWER((ABS(K640)^2)/($I$5*MAX(F640,0.1)^2),1/3))),IFERROR(W640,0)+(MIN(ABS(IFERROR(AF640,0))*$D$18,ABS((MAX($D$16,POWER((ABS(K640)^2)/($I$5*MAX(F640,0.1)^2),1/3)))-IFERROR(W640,0))))),MAX((MAX($D$16,POWER((ABS(K640)^2)/($I$5*MAX(F640,0.1)^2),1/3))),IFERROR(W640,0)-(MIN(ABS(IFERROR(AF640,0))*$D$18,ABS((MAX($D$16,POWER((ABS(K640)^2)/($I$5*MAX(F640,0.1)^2),1/3)))-IFERROR(W640,0))))))),MAX($D$16,POWER((ABS(K640)^2)/($I$5*MAX(F640,0.1)^2),1/3))),MAX($D$16,IFERROR(W640,0)))))))</f>
        <v/>
      </c>
      <c r="X640">
        <f>((F640)+(G640)*(W640))*(W640)</f>
        <v/>
      </c>
      <c r="Y640">
        <f>(((F640)+(G640)*(W640))*(W640))/MAX((F640)+2*(W640)*SQRT(1+(G640)^2),1E-6)</f>
        <v/>
      </c>
      <c r="Z640">
        <f>ABS(K640)/MAX(((F640)+(G640)*(W640))*(W640),1E-6)</f>
        <v/>
      </c>
      <c r="AA640">
        <f>E640+W640</f>
        <v/>
      </c>
      <c r="AB640">
        <f>AA640+((ABS(K640)/MAX(((F640)+(G640)*(W640))*(W640),1E-6))^2)/(2*$I$5)</f>
        <v/>
      </c>
      <c r="AC640">
        <f>((ABS(K640)*$D$6)/(MAX(((F640)+(G640)*(W640))*(W640),1E-6)*MAX(((((F640)+(G640)*(W640))*(W640))/MAX((F640)+2*(W640)*SQRT(1+(G640)^2),1E-6))^(2/3),1E-6)))^2</f>
        <v/>
      </c>
      <c r="AD640">
        <f>ABS(ABS(K640)/MAX(((F640)+(G640)*(W640))*(W640),1E-6))/SQRT($I$5*MAX((((F640)+(G640)*(W640))*(W640))/MAX((F640)+2*(G640)*(W640),1E-6),1E-6))</f>
        <v/>
      </c>
      <c r="AE640">
        <f>((F640)*(W640)^2)/2+(G640)*(W640)^3/3+(ABS(K640)^2)/($I$5*MAX(((F640)+(G640)*(W640))*(W640),1E-6))</f>
        <v/>
      </c>
      <c r="AF640">
        <f>IF($D$20=0,0,IFERROR(AB641+(((AC640+AC641)/2)*J641)+(IF(Z640&gt;Z641,$D$8*((Z640^2-Z641^2)/(2*$I$5)),$D$9*((Z641^2-Z640^2)/(2*$I$5)))+($D$10*(ABS(I641)/90)*(MAX(Z640^2,Z641^2)/(2*$I$5))))-AB640,0))</f>
        <v/>
      </c>
      <c r="AG640">
        <f>IF($D$20=0,1,IFERROR(IF(ROUND(AD640,3)=1,1,IF(AND(ABS(AF640)&lt;$D$19,AD640&lt;1),1,0)),0))</f>
        <v/>
      </c>
      <c r="AH640">
        <f>IFERROR(IF(V32="Supercritical",MAX($D$16,IFERROR(L640,MAX($D$16,POWER((ABS(K640)^2)/($I$5*MAX(F640,0.1)^2),1/3)))),IF(V32="Subcritical",MAX($D$16,IFERROR(W640,MAX($D$16,POWER((ABS(K640)^2)/($I$5*MAX(F640,0.1)^2),1/3)))),IF(AND(IFERROR(V640,0)=1,IFERROR(AG640,0)=1),IF(IFERROR(T640,-1E99)&gt;=IFERROR(AE640,-1E99),MAX($D$16,IFERROR(L640,MAX($D$16,POWER((ABS(K640)^2)/($I$5*MAX(F640,0.1)^2),1/3)))),MAX($D$16,IFERROR(W640,MAX($D$16,POWER((ABS(K640)^2)/($I$5*MAX(F640,0.1)^2),1/3))))),IF(IFERROR(V640,0)=1,MAX($D$16,IFERROR(L640,MAX($D$16,POWER((ABS(K640)^2)/($I$5*MAX(F640,0.1)^2),1/3)))),IF(IFERROR(AG640,0)=1,MAX($D$16,IFERROR(W640,MAX($D$16,POWER((ABS(K640)^2)/($I$5*MAX(F640,0.1)^2),1/3)))),MAX($D$16,POWER((ABS(K640)^2)/($I$5*MAX(F640,0.1)^2),1/3))))))),MAX($D$16,POWER((ABS(K640)^2)/($I$5*MAX(F640,0.1)^2),1/3)))</f>
        <v/>
      </c>
      <c r="AI640">
        <f>E640+AH640</f>
        <v/>
      </c>
      <c r="AJ640">
        <f>AI640+((ABS(K640)/MAX(((F640)+(G640)*(AH640))*(AH640),1E-6))^2)/(2*$I$5)</f>
        <v/>
      </c>
      <c r="AM640" t="n">
        <v>0</v>
      </c>
      <c r="AN640" t="n">
        <v>0</v>
      </c>
      <c r="AO640">
        <f>AM640+AN640</f>
        <v/>
      </c>
      <c r="AP640">
        <f>AP639+AO640</f>
        <v/>
      </c>
      <c r="AQ640">
        <f>ABS(ABS(K640)/MAX(((F640)+(G640)*(AH640))*(AH640),1E-6))/SQRT($I$5*MAX((((F640)+(G640)*(AH640))*(AH640))/MAX((F640)+2*(G640)*(AH640),1E-6),1E-6))</f>
        <v/>
      </c>
      <c r="AR640">
        <f>IF(AQ640&lt;1,"Subcritical","Supercritical")</f>
        <v/>
      </c>
      <c r="AS640">
        <f>((ABS(K640)*$D$6)/(MAX(((F640)+(G640)*(AH640))*(AH640),1E-6)*MAX(((((F640)+(G640)*(AH640))*(AH640))/MAX((F640)+2*(AH640)*SQRT(1+(G640)^2),1E-6))^(2/3),1E-6)))^2</f>
        <v/>
      </c>
    </row>
    <row r="641">
      <c r="A641" t="n">
        <v>492</v>
      </c>
      <c r="B641" t="n">
        <v>490.895</v>
      </c>
      <c r="C641" t="n">
        <v>616208.639</v>
      </c>
      <c r="D641" t="n">
        <v>3097484.658</v>
      </c>
      <c r="E641" t="n">
        <v>632.3165</v>
      </c>
      <c r="F641" t="n">
        <v>5.2</v>
      </c>
      <c r="G641" t="n">
        <v>0</v>
      </c>
      <c r="H641" t="inlineStr">
        <is>
          <t>Normal</t>
        </is>
      </c>
      <c r="I641" t="n">
        <v>0.027</v>
      </c>
      <c r="J641">
        <f>B641-B640</f>
        <v/>
      </c>
      <c r="K641">
        <f>MAX(0,K640-AO640)</f>
        <v/>
      </c>
      <c r="L641">
        <f>IF($D$20=0,IFERROR(L640,MAX($D$16,POWER((ABS(K641)^2)/($I$5*MAX(F641,0.1)^2),1/3))),IF(IFERROR(V640,0)=0,IFERROR(L640,MAX($D$16,POWER((ABS(K641)^2)/($I$5*MAX(F641,0.1)^2),1/3))),IF(OR(IFERROR(L641,0)=0,IFERROR(S640,0)&lt;1,IFERROR(S641,0)&lt;1),MAX($D$16,POWER((ABS(K641)^2)/($I$5*MAX(F641,0.1)^2),1/3)),IF(IFERROR(U641,0)&gt;0,MAX($D$16,IFERROR(L641,0)+((IFERROR(U641,0))*$D$18*IF((IFERROR(S641,0))&lt;1,1,-1))),IF(IFERROR(U641,0)&lt;0,IF(ABS((MAX($D$16,POWER((ABS(K641)^2)/($I$5*MAX(F641,0.1)^2),1/3)))-IFERROR(L641,0))&gt;$D$19,MAX($D$16,IF((MAX($D$16,POWER((ABS(K641)^2)/($I$5*MAX(F641,0.1)^2),1/3)))&gt;IFERROR(L641,0),MIN((MAX($D$16,POWER((ABS(K641)^2)/($I$5*MAX(F641,0.1)^2),1/3))),IFERROR(L641,0)+(MIN(ABS(IFERROR(U641,0))*$D$18,ABS((MAX($D$16,POWER((ABS(K641)^2)/($I$5*MAX(F641,0.1)^2),1/3)))-IFERROR(L641,0))))),MAX((MAX($D$16,POWER((ABS(K641)^2)/($I$5*MAX(F641,0.1)^2),1/3))),IFERROR(L641,0)-(MIN(ABS(IFERROR(U641,0))*$D$18,ABS((MAX($D$16,POWER((ABS(K641)^2)/($I$5*MAX(F641,0.1)^2),1/3)))-IFERROR(L641,0))))))),MAX($D$16,POWER((ABS(K641)^2)/($I$5*MAX(F641,0.1)^2),1/3))),MAX($D$16,IFERROR(L641,0)))))))</f>
        <v/>
      </c>
      <c r="M641">
        <f>((F641)+(G641)*(L641))*(L641)</f>
        <v/>
      </c>
      <c r="N641">
        <f>(((F641)+(G641)*(L641))*(L641))/MAX((F641)+2*(L641)*SQRT(1+(G641)^2),1E-6)</f>
        <v/>
      </c>
      <c r="O641">
        <f>ABS(K641)/MAX(((F641)+(G641)*(L641))*(L641),1E-6)</f>
        <v/>
      </c>
      <c r="P641">
        <f>E641+L641</f>
        <v/>
      </c>
      <c r="Q641">
        <f>P641+((ABS(K641)/MAX(((F641)+(G641)*(L641))*(L641),1E-6))^2)/(2*$I$5)</f>
        <v/>
      </c>
      <c r="R641">
        <f>((ABS(K641)*$D$6)/(MAX(((F641)+(G641)*(L641))*(L641),1E-6)*MAX(((((F641)+(G641)*(L641))*(L641))/MAX((F641)+2*(L641)*SQRT(1+(G641)^2),1E-6))^(2/3),1E-6)))^2</f>
        <v/>
      </c>
      <c r="S641">
        <f>ABS(ABS(K641)/MAX(((F641)+(G641)*(L641))*(L641),1E-6))/SQRT($I$5*MAX((((F641)+(G641)*(L641))*(L641))/MAX((F641)+2*(G641)*(L641),1E-6),1E-6))</f>
        <v/>
      </c>
      <c r="T641">
        <f>((F641)*(L641)^2)/2+(G641)*(L641)^3/3+(ABS(K641)^2)/($I$5*MAX(((F641)+(G641)*(L641))*(L641),1E-6))</f>
        <v/>
      </c>
      <c r="U641">
        <f>IF($D$20=0,0,IFERROR(Q640-(((R640+R641)/2)*J641)-(IF(O640&gt;O641,$D$8*((O640^2-O641^2)/(2*$I$5)),$D$9*((O641^2-O640^2)/(2*$I$5)))+($D$10*(ABS(I641)/90)*(MAX(O640^2,O641^2)/(2*$I$5))))-Q641,0))</f>
        <v/>
      </c>
      <c r="V641">
        <f>IF($D$20=0,1,IFERROR(IF(ROUND(S641,3)=1,1,IF(AND(ABS(U641)&lt;$D$19,S641&gt;1),1,0)),0))</f>
        <v/>
      </c>
      <c r="W641">
        <f>IF($D$20=0,IFERROR(W642,MAX($D$16,POWER((ABS(K641)^2)/($I$5*MAX(F641,0.1)^2),1/3))),IF(IFERROR(AG642,0)=0,IFERROR(W642,MAX($D$16,POWER((ABS(K641)^2)/($I$5*MAX(F641,0.1)^2),1/3))),IF(OR(IFERROR(W641,0)=0,IFERROR(AD642,0)&gt;1),MAX($D$16,POWER((ABS(K641)^2)/($I$5*MAX(F641,0.1)^2),1/3)),IF(IFERROR(AF641,0)&gt;0,MAX($D$16,IFERROR(W641,0)+((IFERROR(AF641,0))*$D$18*IF((IFERROR(AD641,0))&lt;1,1,-1))),IF(IFERROR(AF641,0)&lt;0,IF(ABS((MAX($D$16,POWER((ABS(K641)^2)/($I$5*MAX(F641,0.1)^2),1/3)))-IFERROR(W641,0))&gt;$D$19,MAX($D$16,IF((MAX($D$16,POWER((ABS(K641)^2)/($I$5*MAX(F641,0.1)^2),1/3)))&gt;IFERROR(W641,0),MIN((MAX($D$16,POWER((ABS(K641)^2)/($I$5*MAX(F641,0.1)^2),1/3))),IFERROR(W641,0)+(MIN(ABS(IFERROR(AF641,0))*$D$18,ABS((MAX($D$16,POWER((ABS(K641)^2)/($I$5*MAX(F641,0.1)^2),1/3)))-IFERROR(W641,0))))),MAX((MAX($D$16,POWER((ABS(K641)^2)/($I$5*MAX(F641,0.1)^2),1/3))),IFERROR(W641,0)-(MIN(ABS(IFERROR(AF641,0))*$D$18,ABS((MAX($D$16,POWER((ABS(K641)^2)/($I$5*MAX(F641,0.1)^2),1/3)))-IFERROR(W641,0))))))),MAX($D$16,POWER((ABS(K641)^2)/($I$5*MAX(F641,0.1)^2),1/3))),MAX($D$16,IFERROR(W641,0)))))))</f>
        <v/>
      </c>
      <c r="X641">
        <f>((F641)+(G641)*(W641))*(W641)</f>
        <v/>
      </c>
      <c r="Y641">
        <f>(((F641)+(G641)*(W641))*(W641))/MAX((F641)+2*(W641)*SQRT(1+(G641)^2),1E-6)</f>
        <v/>
      </c>
      <c r="Z641">
        <f>ABS(K641)/MAX(((F641)+(G641)*(W641))*(W641),1E-6)</f>
        <v/>
      </c>
      <c r="AA641">
        <f>E641+W641</f>
        <v/>
      </c>
      <c r="AB641">
        <f>AA641+((ABS(K641)/MAX(((F641)+(G641)*(W641))*(W641),1E-6))^2)/(2*$I$5)</f>
        <v/>
      </c>
      <c r="AC641">
        <f>((ABS(K641)*$D$6)/(MAX(((F641)+(G641)*(W641))*(W641),1E-6)*MAX(((((F641)+(G641)*(W641))*(W641))/MAX((F641)+2*(W641)*SQRT(1+(G641)^2),1E-6))^(2/3),1E-6)))^2</f>
        <v/>
      </c>
      <c r="AD641">
        <f>ABS(ABS(K641)/MAX(((F641)+(G641)*(W641))*(W641),1E-6))/SQRT($I$5*MAX((((F641)+(G641)*(W641))*(W641))/MAX((F641)+2*(G641)*(W641),1E-6),1E-6))</f>
        <v/>
      </c>
      <c r="AE641">
        <f>((F641)*(W641)^2)/2+(G641)*(W641)^3/3+(ABS(K641)^2)/($I$5*MAX(((F641)+(G641)*(W641))*(W641),1E-6))</f>
        <v/>
      </c>
      <c r="AF641">
        <f>IF($D$20=0,0,IFERROR(AB642+(((AC641+AC642)/2)*J642)+(IF(Z641&gt;Z642,$D$8*((Z641^2-Z642^2)/(2*$I$5)),$D$9*((Z642^2-Z641^2)/(2*$I$5)))+($D$10*(ABS(I642)/90)*(MAX(Z641^2,Z642^2)/(2*$I$5))))-AB641,0))</f>
        <v/>
      </c>
      <c r="AG641">
        <f>IF($D$20=0,1,IFERROR(IF(ROUND(AD641,3)=1,1,IF(AND(ABS(AF641)&lt;$D$19,AD641&lt;1),1,0)),0))</f>
        <v/>
      </c>
      <c r="AH641">
        <f>IFERROR(IF(V32="Supercritical",MAX($D$16,IFERROR(L641,MAX($D$16,POWER((ABS(K641)^2)/($I$5*MAX(F641,0.1)^2),1/3)))),IF(V32="Subcritical",MAX($D$16,IFERROR(W641,MAX($D$16,POWER((ABS(K641)^2)/($I$5*MAX(F641,0.1)^2),1/3)))),IF(AND(IFERROR(V641,0)=1,IFERROR(AG641,0)=1),IF(IFERROR(T641,-1E99)&gt;=IFERROR(AE641,-1E99),MAX($D$16,IFERROR(L641,MAX($D$16,POWER((ABS(K641)^2)/($I$5*MAX(F641,0.1)^2),1/3)))),MAX($D$16,IFERROR(W641,MAX($D$16,POWER((ABS(K641)^2)/($I$5*MAX(F641,0.1)^2),1/3))))),IF(IFERROR(V641,0)=1,MAX($D$16,IFERROR(L641,MAX($D$16,POWER((ABS(K641)^2)/($I$5*MAX(F641,0.1)^2),1/3)))),IF(IFERROR(AG641,0)=1,MAX($D$16,IFERROR(W641,MAX($D$16,POWER((ABS(K641)^2)/($I$5*MAX(F641,0.1)^2),1/3)))),MAX($D$16,POWER((ABS(K641)^2)/($I$5*MAX(F641,0.1)^2),1/3))))))),MAX($D$16,POWER((ABS(K641)^2)/($I$5*MAX(F641,0.1)^2),1/3)))</f>
        <v/>
      </c>
      <c r="AI641">
        <f>E641+AH641</f>
        <v/>
      </c>
      <c r="AJ641">
        <f>AI641+((ABS(K641)/MAX(((F641)+(G641)*(AH641))*(AH641),1E-6))^2)/(2*$I$5)</f>
        <v/>
      </c>
      <c r="AM641" t="n">
        <v>0</v>
      </c>
      <c r="AN641" t="n">
        <v>0</v>
      </c>
      <c r="AO641">
        <f>AM641+AN641</f>
        <v/>
      </c>
      <c r="AP641">
        <f>AP640+AO641</f>
        <v/>
      </c>
      <c r="AQ641">
        <f>ABS(ABS(K641)/MAX(((F641)+(G641)*(AH641))*(AH641),1E-6))/SQRT($I$5*MAX((((F641)+(G641)*(AH641))*(AH641))/MAX((F641)+2*(G641)*(AH641),1E-6),1E-6))</f>
        <v/>
      </c>
      <c r="AR641">
        <f>IF(AQ641&lt;1,"Subcritical","Supercritical")</f>
        <v/>
      </c>
      <c r="AS641">
        <f>((ABS(K641)*$D$6)/(MAX(((F641)+(G641)*(AH641))*(AH641),1E-6)*MAX(((((F641)+(G641)*(AH641))*(AH641))/MAX((F641)+2*(AH641)*SQRT(1+(G641)^2),1E-6))^(2/3),1E-6)))^2</f>
        <v/>
      </c>
    </row>
    <row r="642">
      <c r="A642" t="n">
        <v>493</v>
      </c>
      <c r="B642" t="n">
        <v>491.896</v>
      </c>
      <c r="C642" t="n">
        <v>616208.165</v>
      </c>
      <c r="D642" t="n">
        <v>3097483.777</v>
      </c>
      <c r="E642" t="n">
        <v>632.316</v>
      </c>
      <c r="F642" t="n">
        <v>5.2</v>
      </c>
      <c r="G642" t="n">
        <v>0</v>
      </c>
      <c r="H642" t="inlineStr">
        <is>
          <t>Normal</t>
        </is>
      </c>
      <c r="I642" t="n">
        <v>0.027</v>
      </c>
      <c r="J642">
        <f>B642-B641</f>
        <v/>
      </c>
      <c r="K642">
        <f>MAX(0,K641-AO641)</f>
        <v/>
      </c>
      <c r="L642">
        <f>IF($D$20=0,IFERROR(L641,MAX($D$16,POWER((ABS(K642)^2)/($I$5*MAX(F642,0.1)^2),1/3))),IF(IFERROR(V641,0)=0,IFERROR(L641,MAX($D$16,POWER((ABS(K642)^2)/($I$5*MAX(F642,0.1)^2),1/3))),IF(OR(IFERROR(L642,0)=0,IFERROR(S641,0)&lt;1,IFERROR(S642,0)&lt;1),MAX($D$16,POWER((ABS(K642)^2)/($I$5*MAX(F642,0.1)^2),1/3)),IF(IFERROR(U642,0)&gt;0,MAX($D$16,IFERROR(L642,0)+((IFERROR(U642,0))*$D$18*IF((IFERROR(S642,0))&lt;1,1,-1))),IF(IFERROR(U642,0)&lt;0,IF(ABS((MAX($D$16,POWER((ABS(K642)^2)/($I$5*MAX(F642,0.1)^2),1/3)))-IFERROR(L642,0))&gt;$D$19,MAX($D$16,IF((MAX($D$16,POWER((ABS(K642)^2)/($I$5*MAX(F642,0.1)^2),1/3)))&gt;IFERROR(L642,0),MIN((MAX($D$16,POWER((ABS(K642)^2)/($I$5*MAX(F642,0.1)^2),1/3))),IFERROR(L642,0)+(MIN(ABS(IFERROR(U642,0))*$D$18,ABS((MAX($D$16,POWER((ABS(K642)^2)/($I$5*MAX(F642,0.1)^2),1/3)))-IFERROR(L642,0))))),MAX((MAX($D$16,POWER((ABS(K642)^2)/($I$5*MAX(F642,0.1)^2),1/3))),IFERROR(L642,0)-(MIN(ABS(IFERROR(U642,0))*$D$18,ABS((MAX($D$16,POWER((ABS(K642)^2)/($I$5*MAX(F642,0.1)^2),1/3)))-IFERROR(L642,0))))))),MAX($D$16,POWER((ABS(K642)^2)/($I$5*MAX(F642,0.1)^2),1/3))),MAX($D$16,IFERROR(L642,0)))))))</f>
        <v/>
      </c>
      <c r="M642">
        <f>((F642)+(G642)*(L642))*(L642)</f>
        <v/>
      </c>
      <c r="N642">
        <f>(((F642)+(G642)*(L642))*(L642))/MAX((F642)+2*(L642)*SQRT(1+(G642)^2),1E-6)</f>
        <v/>
      </c>
      <c r="O642">
        <f>ABS(K642)/MAX(((F642)+(G642)*(L642))*(L642),1E-6)</f>
        <v/>
      </c>
      <c r="P642">
        <f>E642+L642</f>
        <v/>
      </c>
      <c r="Q642">
        <f>P642+((ABS(K642)/MAX(((F642)+(G642)*(L642))*(L642),1E-6))^2)/(2*$I$5)</f>
        <v/>
      </c>
      <c r="R642">
        <f>((ABS(K642)*$D$6)/(MAX(((F642)+(G642)*(L642))*(L642),1E-6)*MAX(((((F642)+(G642)*(L642))*(L642))/MAX((F642)+2*(L642)*SQRT(1+(G642)^2),1E-6))^(2/3),1E-6)))^2</f>
        <v/>
      </c>
      <c r="S642">
        <f>ABS(ABS(K642)/MAX(((F642)+(G642)*(L642))*(L642),1E-6))/SQRT($I$5*MAX((((F642)+(G642)*(L642))*(L642))/MAX((F642)+2*(G642)*(L642),1E-6),1E-6))</f>
        <v/>
      </c>
      <c r="T642">
        <f>((F642)*(L642)^2)/2+(G642)*(L642)^3/3+(ABS(K642)^2)/($I$5*MAX(((F642)+(G642)*(L642))*(L642),1E-6))</f>
        <v/>
      </c>
      <c r="U642">
        <f>IF($D$20=0,0,IFERROR(Q641-(((R641+R642)/2)*J642)-(IF(O641&gt;O642,$D$8*((O641^2-O642^2)/(2*$I$5)),$D$9*((O642^2-O641^2)/(2*$I$5)))+($D$10*(ABS(I642)/90)*(MAX(O641^2,O642^2)/(2*$I$5))))-Q642,0))</f>
        <v/>
      </c>
      <c r="V642">
        <f>IF($D$20=0,1,IFERROR(IF(ROUND(S642,3)=1,1,IF(AND(ABS(U642)&lt;$D$19,S642&gt;1),1,0)),0))</f>
        <v/>
      </c>
      <c r="W642">
        <f>IF($D$20=0,IFERROR(W643,MAX($D$16,POWER((ABS(K642)^2)/($I$5*MAX(F642,0.1)^2),1/3))),IF(IFERROR(AG643,0)=0,IFERROR(W643,MAX($D$16,POWER((ABS(K642)^2)/($I$5*MAX(F642,0.1)^2),1/3))),IF(OR(IFERROR(W642,0)=0,IFERROR(AD643,0)&gt;1),MAX($D$16,POWER((ABS(K642)^2)/($I$5*MAX(F642,0.1)^2),1/3)),IF(IFERROR(AF642,0)&gt;0,MAX($D$16,IFERROR(W642,0)+((IFERROR(AF642,0))*$D$18*IF((IFERROR(AD642,0))&lt;1,1,-1))),IF(IFERROR(AF642,0)&lt;0,IF(ABS((MAX($D$16,POWER((ABS(K642)^2)/($I$5*MAX(F642,0.1)^2),1/3)))-IFERROR(W642,0))&gt;$D$19,MAX($D$16,IF((MAX($D$16,POWER((ABS(K642)^2)/($I$5*MAX(F642,0.1)^2),1/3)))&gt;IFERROR(W642,0),MIN((MAX($D$16,POWER((ABS(K642)^2)/($I$5*MAX(F642,0.1)^2),1/3))),IFERROR(W642,0)+(MIN(ABS(IFERROR(AF642,0))*$D$18,ABS((MAX($D$16,POWER((ABS(K642)^2)/($I$5*MAX(F642,0.1)^2),1/3)))-IFERROR(W642,0))))),MAX((MAX($D$16,POWER((ABS(K642)^2)/($I$5*MAX(F642,0.1)^2),1/3))),IFERROR(W642,0)-(MIN(ABS(IFERROR(AF642,0))*$D$18,ABS((MAX($D$16,POWER((ABS(K642)^2)/($I$5*MAX(F642,0.1)^2),1/3)))-IFERROR(W642,0))))))),MAX($D$16,POWER((ABS(K642)^2)/($I$5*MAX(F642,0.1)^2),1/3))),MAX($D$16,IFERROR(W642,0)))))))</f>
        <v/>
      </c>
      <c r="X642">
        <f>((F642)+(G642)*(W642))*(W642)</f>
        <v/>
      </c>
      <c r="Y642">
        <f>(((F642)+(G642)*(W642))*(W642))/MAX((F642)+2*(W642)*SQRT(1+(G642)^2),1E-6)</f>
        <v/>
      </c>
      <c r="Z642">
        <f>ABS(K642)/MAX(((F642)+(G642)*(W642))*(W642),1E-6)</f>
        <v/>
      </c>
      <c r="AA642">
        <f>E642+W642</f>
        <v/>
      </c>
      <c r="AB642">
        <f>AA642+((ABS(K642)/MAX(((F642)+(G642)*(W642))*(W642),1E-6))^2)/(2*$I$5)</f>
        <v/>
      </c>
      <c r="AC642">
        <f>((ABS(K642)*$D$6)/(MAX(((F642)+(G642)*(W642))*(W642),1E-6)*MAX(((((F642)+(G642)*(W642))*(W642))/MAX((F642)+2*(W642)*SQRT(1+(G642)^2),1E-6))^(2/3),1E-6)))^2</f>
        <v/>
      </c>
      <c r="AD642">
        <f>ABS(ABS(K642)/MAX(((F642)+(G642)*(W642))*(W642),1E-6))/SQRT($I$5*MAX((((F642)+(G642)*(W642))*(W642))/MAX((F642)+2*(G642)*(W642),1E-6),1E-6))</f>
        <v/>
      </c>
      <c r="AE642">
        <f>((F642)*(W642)^2)/2+(G642)*(W642)^3/3+(ABS(K642)^2)/($I$5*MAX(((F642)+(G642)*(W642))*(W642),1E-6))</f>
        <v/>
      </c>
      <c r="AF642">
        <f>IF($D$20=0,0,IFERROR(AB643+(((AC642+AC643)/2)*J643)+(IF(Z642&gt;Z643,$D$8*((Z642^2-Z643^2)/(2*$I$5)),$D$9*((Z643^2-Z642^2)/(2*$I$5)))+($D$10*(ABS(I643)/90)*(MAX(Z642^2,Z643^2)/(2*$I$5))))-AB642,0))</f>
        <v/>
      </c>
      <c r="AG642">
        <f>IF($D$20=0,1,IFERROR(IF(ROUND(AD642,3)=1,1,IF(AND(ABS(AF642)&lt;$D$19,AD642&lt;1),1,0)),0))</f>
        <v/>
      </c>
      <c r="AH642">
        <f>IFERROR(IF(V32="Supercritical",MAX($D$16,IFERROR(L642,MAX($D$16,POWER((ABS(K642)^2)/($I$5*MAX(F642,0.1)^2),1/3)))),IF(V32="Subcritical",MAX($D$16,IFERROR(W642,MAX($D$16,POWER((ABS(K642)^2)/($I$5*MAX(F642,0.1)^2),1/3)))),IF(AND(IFERROR(V642,0)=1,IFERROR(AG642,0)=1),IF(IFERROR(T642,-1E99)&gt;=IFERROR(AE642,-1E99),MAX($D$16,IFERROR(L642,MAX($D$16,POWER((ABS(K642)^2)/($I$5*MAX(F642,0.1)^2),1/3)))),MAX($D$16,IFERROR(W642,MAX($D$16,POWER((ABS(K642)^2)/($I$5*MAX(F642,0.1)^2),1/3))))),IF(IFERROR(V642,0)=1,MAX($D$16,IFERROR(L642,MAX($D$16,POWER((ABS(K642)^2)/($I$5*MAX(F642,0.1)^2),1/3)))),IF(IFERROR(AG642,0)=1,MAX($D$16,IFERROR(W642,MAX($D$16,POWER((ABS(K642)^2)/($I$5*MAX(F642,0.1)^2),1/3)))),MAX($D$16,POWER((ABS(K642)^2)/($I$5*MAX(F642,0.1)^2),1/3))))))),MAX($D$16,POWER((ABS(K642)^2)/($I$5*MAX(F642,0.1)^2),1/3)))</f>
        <v/>
      </c>
      <c r="AI642">
        <f>E642+AH642</f>
        <v/>
      </c>
      <c r="AJ642">
        <f>AI642+((ABS(K642)/MAX(((F642)+(G642)*(AH642))*(AH642),1E-6))^2)/(2*$I$5)</f>
        <v/>
      </c>
      <c r="AM642" t="n">
        <v>0</v>
      </c>
      <c r="AN642" t="n">
        <v>0</v>
      </c>
      <c r="AO642">
        <f>AM642+AN642</f>
        <v/>
      </c>
      <c r="AP642">
        <f>AP641+AO642</f>
        <v/>
      </c>
      <c r="AQ642">
        <f>ABS(ABS(K642)/MAX(((F642)+(G642)*(AH642))*(AH642),1E-6))/SQRT($I$5*MAX((((F642)+(G642)*(AH642))*(AH642))/MAX((F642)+2*(G642)*(AH642),1E-6),1E-6))</f>
        <v/>
      </c>
      <c r="AR642">
        <f>IF(AQ642&lt;1,"Subcritical","Supercritical")</f>
        <v/>
      </c>
      <c r="AS642">
        <f>((ABS(K642)*$D$6)/(MAX(((F642)+(G642)*(AH642))*(AH642),1E-6)*MAX(((((F642)+(G642)*(AH642))*(AH642))/MAX((F642)+2*(AH642)*SQRT(1+(G642)^2),1E-6))^(2/3),1E-6)))^2</f>
        <v/>
      </c>
    </row>
    <row r="643">
      <c r="A643" t="n">
        <v>494</v>
      </c>
      <c r="B643" t="n">
        <v>492.895</v>
      </c>
      <c r="C643" t="n">
        <v>616207.691</v>
      </c>
      <c r="D643" t="n">
        <v>3097482.897</v>
      </c>
      <c r="E643" t="n">
        <v>632.3155</v>
      </c>
      <c r="F643" t="n">
        <v>5.2</v>
      </c>
      <c r="G643" t="n">
        <v>0</v>
      </c>
      <c r="H643" t="inlineStr">
        <is>
          <t>Normal</t>
        </is>
      </c>
      <c r="I643" t="n">
        <v>0.05</v>
      </c>
      <c r="J643">
        <f>B643-B642</f>
        <v/>
      </c>
      <c r="K643">
        <f>MAX(0,K642-AO642)</f>
        <v/>
      </c>
      <c r="L643">
        <f>IF($D$20=0,IFERROR(L642,MAX($D$16,POWER((ABS(K643)^2)/($I$5*MAX(F643,0.1)^2),1/3))),IF(IFERROR(V642,0)=0,IFERROR(L642,MAX($D$16,POWER((ABS(K643)^2)/($I$5*MAX(F643,0.1)^2),1/3))),IF(OR(IFERROR(L643,0)=0,IFERROR(S642,0)&lt;1,IFERROR(S643,0)&lt;1),MAX($D$16,POWER((ABS(K643)^2)/($I$5*MAX(F643,0.1)^2),1/3)),IF(IFERROR(U643,0)&gt;0,MAX($D$16,IFERROR(L643,0)+((IFERROR(U643,0))*$D$18*IF((IFERROR(S643,0))&lt;1,1,-1))),IF(IFERROR(U643,0)&lt;0,IF(ABS((MAX($D$16,POWER((ABS(K643)^2)/($I$5*MAX(F643,0.1)^2),1/3)))-IFERROR(L643,0))&gt;$D$19,MAX($D$16,IF((MAX($D$16,POWER((ABS(K643)^2)/($I$5*MAX(F643,0.1)^2),1/3)))&gt;IFERROR(L643,0),MIN((MAX($D$16,POWER((ABS(K643)^2)/($I$5*MAX(F643,0.1)^2),1/3))),IFERROR(L643,0)+(MIN(ABS(IFERROR(U643,0))*$D$18,ABS((MAX($D$16,POWER((ABS(K643)^2)/($I$5*MAX(F643,0.1)^2),1/3)))-IFERROR(L643,0))))),MAX((MAX($D$16,POWER((ABS(K643)^2)/($I$5*MAX(F643,0.1)^2),1/3))),IFERROR(L643,0)-(MIN(ABS(IFERROR(U643,0))*$D$18,ABS((MAX($D$16,POWER((ABS(K643)^2)/($I$5*MAX(F643,0.1)^2),1/3)))-IFERROR(L643,0))))))),MAX($D$16,POWER((ABS(K643)^2)/($I$5*MAX(F643,0.1)^2),1/3))),MAX($D$16,IFERROR(L643,0)))))))</f>
        <v/>
      </c>
      <c r="M643">
        <f>((F643)+(G643)*(L643))*(L643)</f>
        <v/>
      </c>
      <c r="N643">
        <f>(((F643)+(G643)*(L643))*(L643))/MAX((F643)+2*(L643)*SQRT(1+(G643)^2),1E-6)</f>
        <v/>
      </c>
      <c r="O643">
        <f>ABS(K643)/MAX(((F643)+(G643)*(L643))*(L643),1E-6)</f>
        <v/>
      </c>
      <c r="P643">
        <f>E643+L643</f>
        <v/>
      </c>
      <c r="Q643">
        <f>P643+((ABS(K643)/MAX(((F643)+(G643)*(L643))*(L643),1E-6))^2)/(2*$I$5)</f>
        <v/>
      </c>
      <c r="R643">
        <f>((ABS(K643)*$D$6)/(MAX(((F643)+(G643)*(L643))*(L643),1E-6)*MAX(((((F643)+(G643)*(L643))*(L643))/MAX((F643)+2*(L643)*SQRT(1+(G643)^2),1E-6))^(2/3),1E-6)))^2</f>
        <v/>
      </c>
      <c r="S643">
        <f>ABS(ABS(K643)/MAX(((F643)+(G643)*(L643))*(L643),1E-6))/SQRT($I$5*MAX((((F643)+(G643)*(L643))*(L643))/MAX((F643)+2*(G643)*(L643),1E-6),1E-6))</f>
        <v/>
      </c>
      <c r="T643">
        <f>((F643)*(L643)^2)/2+(G643)*(L643)^3/3+(ABS(K643)^2)/($I$5*MAX(((F643)+(G643)*(L643))*(L643),1E-6))</f>
        <v/>
      </c>
      <c r="U643">
        <f>IF($D$20=0,0,IFERROR(Q642-(((R642+R643)/2)*J643)-(IF(O642&gt;O643,$D$8*((O642^2-O643^2)/(2*$I$5)),$D$9*((O643^2-O642^2)/(2*$I$5)))+($D$10*(ABS(I643)/90)*(MAX(O642^2,O643^2)/(2*$I$5))))-Q643,0))</f>
        <v/>
      </c>
      <c r="V643">
        <f>IF($D$20=0,1,IFERROR(IF(ROUND(S643,3)=1,1,IF(AND(ABS(U643)&lt;$D$19,S643&gt;1),1,0)),0))</f>
        <v/>
      </c>
      <c r="W643">
        <f>IF($D$20=0,IFERROR(W644,MAX($D$16,POWER((ABS(K643)^2)/($I$5*MAX(F643,0.1)^2),1/3))),IF(IFERROR(AG644,0)=0,IFERROR(W644,MAX($D$16,POWER((ABS(K643)^2)/($I$5*MAX(F643,0.1)^2),1/3))),IF(OR(IFERROR(W643,0)=0,IFERROR(AD644,0)&gt;1),MAX($D$16,POWER((ABS(K643)^2)/($I$5*MAX(F643,0.1)^2),1/3)),IF(IFERROR(AF643,0)&gt;0,MAX($D$16,IFERROR(W643,0)+((IFERROR(AF643,0))*$D$18*IF((IFERROR(AD643,0))&lt;1,1,-1))),IF(IFERROR(AF643,0)&lt;0,IF(ABS((MAX($D$16,POWER((ABS(K643)^2)/($I$5*MAX(F643,0.1)^2),1/3)))-IFERROR(W643,0))&gt;$D$19,MAX($D$16,IF((MAX($D$16,POWER((ABS(K643)^2)/($I$5*MAX(F643,0.1)^2),1/3)))&gt;IFERROR(W643,0),MIN((MAX($D$16,POWER((ABS(K643)^2)/($I$5*MAX(F643,0.1)^2),1/3))),IFERROR(W643,0)+(MIN(ABS(IFERROR(AF643,0))*$D$18,ABS((MAX($D$16,POWER((ABS(K643)^2)/($I$5*MAX(F643,0.1)^2),1/3)))-IFERROR(W643,0))))),MAX((MAX($D$16,POWER((ABS(K643)^2)/($I$5*MAX(F643,0.1)^2),1/3))),IFERROR(W643,0)-(MIN(ABS(IFERROR(AF643,0))*$D$18,ABS((MAX($D$16,POWER((ABS(K643)^2)/($I$5*MAX(F643,0.1)^2),1/3)))-IFERROR(W643,0))))))),MAX($D$16,POWER((ABS(K643)^2)/($I$5*MAX(F643,0.1)^2),1/3))),MAX($D$16,IFERROR(W643,0)))))))</f>
        <v/>
      </c>
      <c r="X643">
        <f>((F643)+(G643)*(W643))*(W643)</f>
        <v/>
      </c>
      <c r="Y643">
        <f>(((F643)+(G643)*(W643))*(W643))/MAX((F643)+2*(W643)*SQRT(1+(G643)^2),1E-6)</f>
        <v/>
      </c>
      <c r="Z643">
        <f>ABS(K643)/MAX(((F643)+(G643)*(W643))*(W643),1E-6)</f>
        <v/>
      </c>
      <c r="AA643">
        <f>E643+W643</f>
        <v/>
      </c>
      <c r="AB643">
        <f>AA643+((ABS(K643)/MAX(((F643)+(G643)*(W643))*(W643),1E-6))^2)/(2*$I$5)</f>
        <v/>
      </c>
      <c r="AC643">
        <f>((ABS(K643)*$D$6)/(MAX(((F643)+(G643)*(W643))*(W643),1E-6)*MAX(((((F643)+(G643)*(W643))*(W643))/MAX((F643)+2*(W643)*SQRT(1+(G643)^2),1E-6))^(2/3),1E-6)))^2</f>
        <v/>
      </c>
      <c r="AD643">
        <f>ABS(ABS(K643)/MAX(((F643)+(G643)*(W643))*(W643),1E-6))/SQRT($I$5*MAX((((F643)+(G643)*(W643))*(W643))/MAX((F643)+2*(G643)*(W643),1E-6),1E-6))</f>
        <v/>
      </c>
      <c r="AE643">
        <f>((F643)*(W643)^2)/2+(G643)*(W643)^3/3+(ABS(K643)^2)/($I$5*MAX(((F643)+(G643)*(W643))*(W643),1E-6))</f>
        <v/>
      </c>
      <c r="AF643">
        <f>IF($D$20=0,0,IFERROR(AB644+(((AC643+AC644)/2)*J644)+(IF(Z643&gt;Z644,$D$8*((Z643^2-Z644^2)/(2*$I$5)),$D$9*((Z644^2-Z643^2)/(2*$I$5)))+($D$10*(ABS(I644)/90)*(MAX(Z643^2,Z644^2)/(2*$I$5))))-AB643,0))</f>
        <v/>
      </c>
      <c r="AG643">
        <f>IF($D$20=0,1,IFERROR(IF(ROUND(AD643,3)=1,1,IF(AND(ABS(AF643)&lt;$D$19,AD643&lt;1),1,0)),0))</f>
        <v/>
      </c>
      <c r="AH643">
        <f>IFERROR(IF(V32="Supercritical",MAX($D$16,IFERROR(L643,MAX($D$16,POWER((ABS(K643)^2)/($I$5*MAX(F643,0.1)^2),1/3)))),IF(V32="Subcritical",MAX($D$16,IFERROR(W643,MAX($D$16,POWER((ABS(K643)^2)/($I$5*MAX(F643,0.1)^2),1/3)))),IF(AND(IFERROR(V643,0)=1,IFERROR(AG643,0)=1),IF(IFERROR(T643,-1E99)&gt;=IFERROR(AE643,-1E99),MAX($D$16,IFERROR(L643,MAX($D$16,POWER((ABS(K643)^2)/($I$5*MAX(F643,0.1)^2),1/3)))),MAX($D$16,IFERROR(W643,MAX($D$16,POWER((ABS(K643)^2)/($I$5*MAX(F643,0.1)^2),1/3))))),IF(IFERROR(V643,0)=1,MAX($D$16,IFERROR(L643,MAX($D$16,POWER((ABS(K643)^2)/($I$5*MAX(F643,0.1)^2),1/3)))),IF(IFERROR(AG643,0)=1,MAX($D$16,IFERROR(W643,MAX($D$16,POWER((ABS(K643)^2)/($I$5*MAX(F643,0.1)^2),1/3)))),MAX($D$16,POWER((ABS(K643)^2)/($I$5*MAX(F643,0.1)^2),1/3))))))),MAX($D$16,POWER((ABS(K643)^2)/($I$5*MAX(F643,0.1)^2),1/3)))</f>
        <v/>
      </c>
      <c r="AI643">
        <f>E643+AH643</f>
        <v/>
      </c>
      <c r="AJ643">
        <f>AI643+((ABS(K643)/MAX(((F643)+(G643)*(AH643))*(AH643),1E-6))^2)/(2*$I$5)</f>
        <v/>
      </c>
      <c r="AM643" t="n">
        <v>0</v>
      </c>
      <c r="AN643" t="n">
        <v>0</v>
      </c>
      <c r="AO643">
        <f>AM643+AN643</f>
        <v/>
      </c>
      <c r="AP643">
        <f>AP642+AO643</f>
        <v/>
      </c>
      <c r="AQ643">
        <f>ABS(ABS(K643)/MAX(((F643)+(G643)*(AH643))*(AH643),1E-6))/SQRT($I$5*MAX((((F643)+(G643)*(AH643))*(AH643))/MAX((F643)+2*(G643)*(AH643),1E-6),1E-6))</f>
        <v/>
      </c>
      <c r="AR643">
        <f>IF(AQ643&lt;1,"Subcritical","Supercritical")</f>
        <v/>
      </c>
      <c r="AS643">
        <f>((ABS(K643)*$D$6)/(MAX(((F643)+(G643)*(AH643))*(AH643),1E-6)*MAX(((((F643)+(G643)*(AH643))*(AH643))/MAX((F643)+2*(AH643)*SQRT(1+(G643)^2),1E-6))^(2/3),1E-6)))^2</f>
        <v/>
      </c>
    </row>
    <row r="644">
      <c r="A644" t="n">
        <v>495</v>
      </c>
      <c r="B644" t="n">
        <v>493.895</v>
      </c>
      <c r="C644" t="n">
        <v>616207.216</v>
      </c>
      <c r="D644" t="n">
        <v>3097482.017</v>
      </c>
      <c r="E644" t="n">
        <v>632.3150000000001</v>
      </c>
      <c r="F644" t="n">
        <v>5.2</v>
      </c>
      <c r="G644" t="n">
        <v>0</v>
      </c>
      <c r="H644" t="inlineStr">
        <is>
          <t>Normal</t>
        </is>
      </c>
      <c r="I644" t="n">
        <v>0.078</v>
      </c>
      <c r="J644">
        <f>B644-B643</f>
        <v/>
      </c>
      <c r="K644">
        <f>MAX(0,K643-AO643)</f>
        <v/>
      </c>
      <c r="L644">
        <f>IF($D$20=0,IFERROR(L643,MAX($D$16,POWER((ABS(K644)^2)/($I$5*MAX(F644,0.1)^2),1/3))),IF(IFERROR(V643,0)=0,IFERROR(L643,MAX($D$16,POWER((ABS(K644)^2)/($I$5*MAX(F644,0.1)^2),1/3))),IF(OR(IFERROR(L644,0)=0,IFERROR(S643,0)&lt;1,IFERROR(S644,0)&lt;1),MAX($D$16,POWER((ABS(K644)^2)/($I$5*MAX(F644,0.1)^2),1/3)),IF(IFERROR(U644,0)&gt;0,MAX($D$16,IFERROR(L644,0)+((IFERROR(U644,0))*$D$18*IF((IFERROR(S644,0))&lt;1,1,-1))),IF(IFERROR(U644,0)&lt;0,IF(ABS((MAX($D$16,POWER((ABS(K644)^2)/($I$5*MAX(F644,0.1)^2),1/3)))-IFERROR(L644,0))&gt;$D$19,MAX($D$16,IF((MAX($D$16,POWER((ABS(K644)^2)/($I$5*MAX(F644,0.1)^2),1/3)))&gt;IFERROR(L644,0),MIN((MAX($D$16,POWER((ABS(K644)^2)/($I$5*MAX(F644,0.1)^2),1/3))),IFERROR(L644,0)+(MIN(ABS(IFERROR(U644,0))*$D$18,ABS((MAX($D$16,POWER((ABS(K644)^2)/($I$5*MAX(F644,0.1)^2),1/3)))-IFERROR(L644,0))))),MAX((MAX($D$16,POWER((ABS(K644)^2)/($I$5*MAX(F644,0.1)^2),1/3))),IFERROR(L644,0)-(MIN(ABS(IFERROR(U644,0))*$D$18,ABS((MAX($D$16,POWER((ABS(K644)^2)/($I$5*MAX(F644,0.1)^2),1/3)))-IFERROR(L644,0))))))),MAX($D$16,POWER((ABS(K644)^2)/($I$5*MAX(F644,0.1)^2),1/3))),MAX($D$16,IFERROR(L644,0)))))))</f>
        <v/>
      </c>
      <c r="M644">
        <f>((F644)+(G644)*(L644))*(L644)</f>
        <v/>
      </c>
      <c r="N644">
        <f>(((F644)+(G644)*(L644))*(L644))/MAX((F644)+2*(L644)*SQRT(1+(G644)^2),1E-6)</f>
        <v/>
      </c>
      <c r="O644">
        <f>ABS(K644)/MAX(((F644)+(G644)*(L644))*(L644),1E-6)</f>
        <v/>
      </c>
      <c r="P644">
        <f>E644+L644</f>
        <v/>
      </c>
      <c r="Q644">
        <f>P644+((ABS(K644)/MAX(((F644)+(G644)*(L644))*(L644),1E-6))^2)/(2*$I$5)</f>
        <v/>
      </c>
      <c r="R644">
        <f>((ABS(K644)*$D$6)/(MAX(((F644)+(G644)*(L644))*(L644),1E-6)*MAX(((((F644)+(G644)*(L644))*(L644))/MAX((F644)+2*(L644)*SQRT(1+(G644)^2),1E-6))^(2/3),1E-6)))^2</f>
        <v/>
      </c>
      <c r="S644">
        <f>ABS(ABS(K644)/MAX(((F644)+(G644)*(L644))*(L644),1E-6))/SQRT($I$5*MAX((((F644)+(G644)*(L644))*(L644))/MAX((F644)+2*(G644)*(L644),1E-6),1E-6))</f>
        <v/>
      </c>
      <c r="T644">
        <f>((F644)*(L644)^2)/2+(G644)*(L644)^3/3+(ABS(K644)^2)/($I$5*MAX(((F644)+(G644)*(L644))*(L644),1E-6))</f>
        <v/>
      </c>
      <c r="U644">
        <f>IF($D$20=0,0,IFERROR(Q643-(((R643+R644)/2)*J644)-(IF(O643&gt;O644,$D$8*((O643^2-O644^2)/(2*$I$5)),$D$9*((O644^2-O643^2)/(2*$I$5)))+($D$10*(ABS(I644)/90)*(MAX(O643^2,O644^2)/(2*$I$5))))-Q644,0))</f>
        <v/>
      </c>
      <c r="V644">
        <f>IF($D$20=0,1,IFERROR(IF(ROUND(S644,3)=1,1,IF(AND(ABS(U644)&lt;$D$19,S644&gt;1),1,0)),0))</f>
        <v/>
      </c>
      <c r="W644">
        <f>IF($D$20=0,IFERROR(W645,MAX($D$16,POWER((ABS(K644)^2)/($I$5*MAX(F644,0.1)^2),1/3))),IF(IFERROR(AG645,0)=0,IFERROR(W645,MAX($D$16,POWER((ABS(K644)^2)/($I$5*MAX(F644,0.1)^2),1/3))),IF(OR(IFERROR(W644,0)=0,IFERROR(AD645,0)&gt;1),MAX($D$16,POWER((ABS(K644)^2)/($I$5*MAX(F644,0.1)^2),1/3)),IF(IFERROR(AF644,0)&gt;0,MAX($D$16,IFERROR(W644,0)+((IFERROR(AF644,0))*$D$18*IF((IFERROR(AD644,0))&lt;1,1,-1))),IF(IFERROR(AF644,0)&lt;0,IF(ABS((MAX($D$16,POWER((ABS(K644)^2)/($I$5*MAX(F644,0.1)^2),1/3)))-IFERROR(W644,0))&gt;$D$19,MAX($D$16,IF((MAX($D$16,POWER((ABS(K644)^2)/($I$5*MAX(F644,0.1)^2),1/3)))&gt;IFERROR(W644,0),MIN((MAX($D$16,POWER((ABS(K644)^2)/($I$5*MAX(F644,0.1)^2),1/3))),IFERROR(W644,0)+(MIN(ABS(IFERROR(AF644,0))*$D$18,ABS((MAX($D$16,POWER((ABS(K644)^2)/($I$5*MAX(F644,0.1)^2),1/3)))-IFERROR(W644,0))))),MAX((MAX($D$16,POWER((ABS(K644)^2)/($I$5*MAX(F644,0.1)^2),1/3))),IFERROR(W644,0)-(MIN(ABS(IFERROR(AF644,0))*$D$18,ABS((MAX($D$16,POWER((ABS(K644)^2)/($I$5*MAX(F644,0.1)^2),1/3)))-IFERROR(W644,0))))))),MAX($D$16,POWER((ABS(K644)^2)/($I$5*MAX(F644,0.1)^2),1/3))),MAX($D$16,IFERROR(W644,0)))))))</f>
        <v/>
      </c>
      <c r="X644">
        <f>((F644)+(G644)*(W644))*(W644)</f>
        <v/>
      </c>
      <c r="Y644">
        <f>(((F644)+(G644)*(W644))*(W644))/MAX((F644)+2*(W644)*SQRT(1+(G644)^2),1E-6)</f>
        <v/>
      </c>
      <c r="Z644">
        <f>ABS(K644)/MAX(((F644)+(G644)*(W644))*(W644),1E-6)</f>
        <v/>
      </c>
      <c r="AA644">
        <f>E644+W644</f>
        <v/>
      </c>
      <c r="AB644">
        <f>AA644+((ABS(K644)/MAX(((F644)+(G644)*(W644))*(W644),1E-6))^2)/(2*$I$5)</f>
        <v/>
      </c>
      <c r="AC644">
        <f>((ABS(K644)*$D$6)/(MAX(((F644)+(G644)*(W644))*(W644),1E-6)*MAX(((((F644)+(G644)*(W644))*(W644))/MAX((F644)+2*(W644)*SQRT(1+(G644)^2),1E-6))^(2/3),1E-6)))^2</f>
        <v/>
      </c>
      <c r="AD644">
        <f>ABS(ABS(K644)/MAX(((F644)+(G644)*(W644))*(W644),1E-6))/SQRT($I$5*MAX((((F644)+(G644)*(W644))*(W644))/MAX((F644)+2*(G644)*(W644),1E-6),1E-6))</f>
        <v/>
      </c>
      <c r="AE644">
        <f>((F644)*(W644)^2)/2+(G644)*(W644)^3/3+(ABS(K644)^2)/($I$5*MAX(((F644)+(G644)*(W644))*(W644),1E-6))</f>
        <v/>
      </c>
      <c r="AF644">
        <f>IF($D$20=0,0,IFERROR(AB645+(((AC644+AC645)/2)*J645)+(IF(Z644&gt;Z645,$D$8*((Z644^2-Z645^2)/(2*$I$5)),$D$9*((Z645^2-Z644^2)/(2*$I$5)))+($D$10*(ABS(I645)/90)*(MAX(Z644^2,Z645^2)/(2*$I$5))))-AB644,0))</f>
        <v/>
      </c>
      <c r="AG644">
        <f>IF($D$20=0,1,IFERROR(IF(ROUND(AD644,3)=1,1,IF(AND(ABS(AF644)&lt;$D$19,AD644&lt;1),1,0)),0))</f>
        <v/>
      </c>
      <c r="AH644">
        <f>IFERROR(IF(V32="Supercritical",MAX($D$16,IFERROR(L644,MAX($D$16,POWER((ABS(K644)^2)/($I$5*MAX(F644,0.1)^2),1/3)))),IF(V32="Subcritical",MAX($D$16,IFERROR(W644,MAX($D$16,POWER((ABS(K644)^2)/($I$5*MAX(F644,0.1)^2),1/3)))),IF(AND(IFERROR(V644,0)=1,IFERROR(AG644,0)=1),IF(IFERROR(T644,-1E99)&gt;=IFERROR(AE644,-1E99),MAX($D$16,IFERROR(L644,MAX($D$16,POWER((ABS(K644)^2)/($I$5*MAX(F644,0.1)^2),1/3)))),MAX($D$16,IFERROR(W644,MAX($D$16,POWER((ABS(K644)^2)/($I$5*MAX(F644,0.1)^2),1/3))))),IF(IFERROR(V644,0)=1,MAX($D$16,IFERROR(L644,MAX($D$16,POWER((ABS(K644)^2)/($I$5*MAX(F644,0.1)^2),1/3)))),IF(IFERROR(AG644,0)=1,MAX($D$16,IFERROR(W644,MAX($D$16,POWER((ABS(K644)^2)/($I$5*MAX(F644,0.1)^2),1/3)))),MAX($D$16,POWER((ABS(K644)^2)/($I$5*MAX(F644,0.1)^2),1/3))))))),MAX($D$16,POWER((ABS(K644)^2)/($I$5*MAX(F644,0.1)^2),1/3)))</f>
        <v/>
      </c>
      <c r="AI644">
        <f>E644+AH644</f>
        <v/>
      </c>
      <c r="AJ644">
        <f>AI644+((ABS(K644)/MAX(((F644)+(G644)*(AH644))*(AH644),1E-6))^2)/(2*$I$5)</f>
        <v/>
      </c>
      <c r="AM644" t="n">
        <v>0</v>
      </c>
      <c r="AN644" t="n">
        <v>0</v>
      </c>
      <c r="AO644">
        <f>AM644+AN644</f>
        <v/>
      </c>
      <c r="AP644">
        <f>AP643+AO644</f>
        <v/>
      </c>
      <c r="AQ644">
        <f>ABS(ABS(K644)/MAX(((F644)+(G644)*(AH644))*(AH644),1E-6))/SQRT($I$5*MAX((((F644)+(G644)*(AH644))*(AH644))/MAX((F644)+2*(G644)*(AH644),1E-6),1E-6))</f>
        <v/>
      </c>
      <c r="AR644">
        <f>IF(AQ644&lt;1,"Subcritical","Supercritical")</f>
        <v/>
      </c>
      <c r="AS644">
        <f>((ABS(K644)*$D$6)/(MAX(((F644)+(G644)*(AH644))*(AH644),1E-6)*MAX(((((F644)+(G644)*(AH644))*(AH644))/MAX((F644)+2*(AH644)*SQRT(1+(G644)^2),1E-6))^(2/3),1E-6)))^2</f>
        <v/>
      </c>
    </row>
    <row r="645">
      <c r="A645" t="n">
        <v>496</v>
      </c>
      <c r="B645" t="n">
        <v>494.896</v>
      </c>
      <c r="C645" t="n">
        <v>616206.742</v>
      </c>
      <c r="D645" t="n">
        <v>3097481.136</v>
      </c>
      <c r="E645" t="n">
        <v>632.3145</v>
      </c>
      <c r="F645" t="n">
        <v>5.2</v>
      </c>
      <c r="G645" t="n">
        <v>0</v>
      </c>
      <c r="H645" t="inlineStr">
        <is>
          <t>Normal</t>
        </is>
      </c>
      <c r="I645" t="n">
        <v>0.027</v>
      </c>
      <c r="J645">
        <f>B645-B644</f>
        <v/>
      </c>
      <c r="K645">
        <f>MAX(0,K644-AO644)</f>
        <v/>
      </c>
      <c r="L645">
        <f>IF($D$20=0,IFERROR(L644,MAX($D$16,POWER((ABS(K645)^2)/($I$5*MAX(F645,0.1)^2),1/3))),IF(IFERROR(V644,0)=0,IFERROR(L644,MAX($D$16,POWER((ABS(K645)^2)/($I$5*MAX(F645,0.1)^2),1/3))),IF(OR(IFERROR(L645,0)=0,IFERROR(S644,0)&lt;1,IFERROR(S645,0)&lt;1),MAX($D$16,POWER((ABS(K645)^2)/($I$5*MAX(F645,0.1)^2),1/3)),IF(IFERROR(U645,0)&gt;0,MAX($D$16,IFERROR(L645,0)+((IFERROR(U645,0))*$D$18*IF((IFERROR(S645,0))&lt;1,1,-1))),IF(IFERROR(U645,0)&lt;0,IF(ABS((MAX($D$16,POWER((ABS(K645)^2)/($I$5*MAX(F645,0.1)^2),1/3)))-IFERROR(L645,0))&gt;$D$19,MAX($D$16,IF((MAX($D$16,POWER((ABS(K645)^2)/($I$5*MAX(F645,0.1)^2),1/3)))&gt;IFERROR(L645,0),MIN((MAX($D$16,POWER((ABS(K645)^2)/($I$5*MAX(F645,0.1)^2),1/3))),IFERROR(L645,0)+(MIN(ABS(IFERROR(U645,0))*$D$18,ABS((MAX($D$16,POWER((ABS(K645)^2)/($I$5*MAX(F645,0.1)^2),1/3)))-IFERROR(L645,0))))),MAX((MAX($D$16,POWER((ABS(K645)^2)/($I$5*MAX(F645,0.1)^2),1/3))),IFERROR(L645,0)-(MIN(ABS(IFERROR(U645,0))*$D$18,ABS((MAX($D$16,POWER((ABS(K645)^2)/($I$5*MAX(F645,0.1)^2),1/3)))-IFERROR(L645,0))))))),MAX($D$16,POWER((ABS(K645)^2)/($I$5*MAX(F645,0.1)^2),1/3))),MAX($D$16,IFERROR(L645,0)))))))</f>
        <v/>
      </c>
      <c r="M645">
        <f>((F645)+(G645)*(L645))*(L645)</f>
        <v/>
      </c>
      <c r="N645">
        <f>(((F645)+(G645)*(L645))*(L645))/MAX((F645)+2*(L645)*SQRT(1+(G645)^2),1E-6)</f>
        <v/>
      </c>
      <c r="O645">
        <f>ABS(K645)/MAX(((F645)+(G645)*(L645))*(L645),1E-6)</f>
        <v/>
      </c>
      <c r="P645">
        <f>E645+L645</f>
        <v/>
      </c>
      <c r="Q645">
        <f>P645+((ABS(K645)/MAX(((F645)+(G645)*(L645))*(L645),1E-6))^2)/(2*$I$5)</f>
        <v/>
      </c>
      <c r="R645">
        <f>((ABS(K645)*$D$6)/(MAX(((F645)+(G645)*(L645))*(L645),1E-6)*MAX(((((F645)+(G645)*(L645))*(L645))/MAX((F645)+2*(L645)*SQRT(1+(G645)^2),1E-6))^(2/3),1E-6)))^2</f>
        <v/>
      </c>
      <c r="S645">
        <f>ABS(ABS(K645)/MAX(((F645)+(G645)*(L645))*(L645),1E-6))/SQRT($I$5*MAX((((F645)+(G645)*(L645))*(L645))/MAX((F645)+2*(G645)*(L645),1E-6),1E-6))</f>
        <v/>
      </c>
      <c r="T645">
        <f>((F645)*(L645)^2)/2+(G645)*(L645)^3/3+(ABS(K645)^2)/($I$5*MAX(((F645)+(G645)*(L645))*(L645),1E-6))</f>
        <v/>
      </c>
      <c r="U645">
        <f>IF($D$20=0,0,IFERROR(Q644-(((R644+R645)/2)*J645)-(IF(O644&gt;O645,$D$8*((O644^2-O645^2)/(2*$I$5)),$D$9*((O645^2-O644^2)/(2*$I$5)))+($D$10*(ABS(I645)/90)*(MAX(O644^2,O645^2)/(2*$I$5))))-Q645,0))</f>
        <v/>
      </c>
      <c r="V645">
        <f>IF($D$20=0,1,IFERROR(IF(ROUND(S645,3)=1,1,IF(AND(ABS(U645)&lt;$D$19,S645&gt;1),1,0)),0))</f>
        <v/>
      </c>
      <c r="W645">
        <f>IF($D$20=0,IFERROR(W646,MAX($D$16,POWER((ABS(K645)^2)/($I$5*MAX(F645,0.1)^2),1/3))),IF(IFERROR(AG646,0)=0,IFERROR(W646,MAX($D$16,POWER((ABS(K645)^2)/($I$5*MAX(F645,0.1)^2),1/3))),IF(OR(IFERROR(W645,0)=0,IFERROR(AD646,0)&gt;1),MAX($D$16,POWER((ABS(K645)^2)/($I$5*MAX(F645,0.1)^2),1/3)),IF(IFERROR(AF645,0)&gt;0,MAX($D$16,IFERROR(W645,0)+((IFERROR(AF645,0))*$D$18*IF((IFERROR(AD645,0))&lt;1,1,-1))),IF(IFERROR(AF645,0)&lt;0,IF(ABS((MAX($D$16,POWER((ABS(K645)^2)/($I$5*MAX(F645,0.1)^2),1/3)))-IFERROR(W645,0))&gt;$D$19,MAX($D$16,IF((MAX($D$16,POWER((ABS(K645)^2)/($I$5*MAX(F645,0.1)^2),1/3)))&gt;IFERROR(W645,0),MIN((MAX($D$16,POWER((ABS(K645)^2)/($I$5*MAX(F645,0.1)^2),1/3))),IFERROR(W645,0)+(MIN(ABS(IFERROR(AF645,0))*$D$18,ABS((MAX($D$16,POWER((ABS(K645)^2)/($I$5*MAX(F645,0.1)^2),1/3)))-IFERROR(W645,0))))),MAX((MAX($D$16,POWER((ABS(K645)^2)/($I$5*MAX(F645,0.1)^2),1/3))),IFERROR(W645,0)-(MIN(ABS(IFERROR(AF645,0))*$D$18,ABS((MAX($D$16,POWER((ABS(K645)^2)/($I$5*MAX(F645,0.1)^2),1/3)))-IFERROR(W645,0))))))),MAX($D$16,POWER((ABS(K645)^2)/($I$5*MAX(F645,0.1)^2),1/3))),MAX($D$16,IFERROR(W645,0)))))))</f>
        <v/>
      </c>
      <c r="X645">
        <f>((F645)+(G645)*(W645))*(W645)</f>
        <v/>
      </c>
      <c r="Y645">
        <f>(((F645)+(G645)*(W645))*(W645))/MAX((F645)+2*(W645)*SQRT(1+(G645)^2),1E-6)</f>
        <v/>
      </c>
      <c r="Z645">
        <f>ABS(K645)/MAX(((F645)+(G645)*(W645))*(W645),1E-6)</f>
        <v/>
      </c>
      <c r="AA645">
        <f>E645+W645</f>
        <v/>
      </c>
      <c r="AB645">
        <f>AA645+((ABS(K645)/MAX(((F645)+(G645)*(W645))*(W645),1E-6))^2)/(2*$I$5)</f>
        <v/>
      </c>
      <c r="AC645">
        <f>((ABS(K645)*$D$6)/(MAX(((F645)+(G645)*(W645))*(W645),1E-6)*MAX(((((F645)+(G645)*(W645))*(W645))/MAX((F645)+2*(W645)*SQRT(1+(G645)^2),1E-6))^(2/3),1E-6)))^2</f>
        <v/>
      </c>
      <c r="AD645">
        <f>ABS(ABS(K645)/MAX(((F645)+(G645)*(W645))*(W645),1E-6))/SQRT($I$5*MAX((((F645)+(G645)*(W645))*(W645))/MAX((F645)+2*(G645)*(W645),1E-6),1E-6))</f>
        <v/>
      </c>
      <c r="AE645">
        <f>((F645)*(W645)^2)/2+(G645)*(W645)^3/3+(ABS(K645)^2)/($I$5*MAX(((F645)+(G645)*(W645))*(W645),1E-6))</f>
        <v/>
      </c>
      <c r="AF645">
        <f>IF($D$20=0,0,IFERROR(AB646+(((AC645+AC646)/2)*J646)+(IF(Z645&gt;Z646,$D$8*((Z645^2-Z646^2)/(2*$I$5)),$D$9*((Z646^2-Z645^2)/(2*$I$5)))+($D$10*(ABS(I646)/90)*(MAX(Z645^2,Z646^2)/(2*$I$5))))-AB645,0))</f>
        <v/>
      </c>
      <c r="AG645">
        <f>IF($D$20=0,1,IFERROR(IF(ROUND(AD645,3)=1,1,IF(AND(ABS(AF645)&lt;$D$19,AD645&lt;1),1,0)),0))</f>
        <v/>
      </c>
      <c r="AH645">
        <f>IFERROR(IF(V32="Supercritical",MAX($D$16,IFERROR(L645,MAX($D$16,POWER((ABS(K645)^2)/($I$5*MAX(F645,0.1)^2),1/3)))),IF(V32="Subcritical",MAX($D$16,IFERROR(W645,MAX($D$16,POWER((ABS(K645)^2)/($I$5*MAX(F645,0.1)^2),1/3)))),IF(AND(IFERROR(V645,0)=1,IFERROR(AG645,0)=1),IF(IFERROR(T645,-1E99)&gt;=IFERROR(AE645,-1E99),MAX($D$16,IFERROR(L645,MAX($D$16,POWER((ABS(K645)^2)/($I$5*MAX(F645,0.1)^2),1/3)))),MAX($D$16,IFERROR(W645,MAX($D$16,POWER((ABS(K645)^2)/($I$5*MAX(F645,0.1)^2),1/3))))),IF(IFERROR(V645,0)=1,MAX($D$16,IFERROR(L645,MAX($D$16,POWER((ABS(K645)^2)/($I$5*MAX(F645,0.1)^2),1/3)))),IF(IFERROR(AG645,0)=1,MAX($D$16,IFERROR(W645,MAX($D$16,POWER((ABS(K645)^2)/($I$5*MAX(F645,0.1)^2),1/3)))),MAX($D$16,POWER((ABS(K645)^2)/($I$5*MAX(F645,0.1)^2),1/3))))))),MAX($D$16,POWER((ABS(K645)^2)/($I$5*MAX(F645,0.1)^2),1/3)))</f>
        <v/>
      </c>
      <c r="AI645">
        <f>E645+AH645</f>
        <v/>
      </c>
      <c r="AJ645">
        <f>AI645+((ABS(K645)/MAX(((F645)+(G645)*(AH645))*(AH645),1E-6))^2)/(2*$I$5)</f>
        <v/>
      </c>
      <c r="AM645" t="n">
        <v>0</v>
      </c>
      <c r="AN645" t="n">
        <v>0</v>
      </c>
      <c r="AO645">
        <f>AM645+AN645</f>
        <v/>
      </c>
      <c r="AP645">
        <f>AP644+AO645</f>
        <v/>
      </c>
      <c r="AQ645">
        <f>ABS(ABS(K645)/MAX(((F645)+(G645)*(AH645))*(AH645),1E-6))/SQRT($I$5*MAX((((F645)+(G645)*(AH645))*(AH645))/MAX((F645)+2*(G645)*(AH645),1E-6),1E-6))</f>
        <v/>
      </c>
      <c r="AR645">
        <f>IF(AQ645&lt;1,"Subcritical","Supercritical")</f>
        <v/>
      </c>
      <c r="AS645">
        <f>((ABS(K645)*$D$6)/(MAX(((F645)+(G645)*(AH645))*(AH645),1E-6)*MAX(((((F645)+(G645)*(AH645))*(AH645))/MAX((F645)+2*(AH645)*SQRT(1+(G645)^2),1E-6))^(2/3),1E-6)))^2</f>
        <v/>
      </c>
    </row>
    <row r="646">
      <c r="A646" t="n">
        <v>497</v>
      </c>
      <c r="B646" t="n">
        <v>495.895</v>
      </c>
      <c r="C646" t="n">
        <v>616206.268</v>
      </c>
      <c r="D646" t="n">
        <v>3097480.256</v>
      </c>
      <c r="E646" t="n">
        <v>632.314</v>
      </c>
      <c r="F646" t="n">
        <v>5.2</v>
      </c>
      <c r="G646" t="n">
        <v>0</v>
      </c>
      <c r="H646" t="inlineStr">
        <is>
          <t>Normal</t>
        </is>
      </c>
      <c r="I646" t="n">
        <v>0.027</v>
      </c>
      <c r="J646">
        <f>B646-B645</f>
        <v/>
      </c>
      <c r="K646">
        <f>MAX(0,K645-AO645)</f>
        <v/>
      </c>
      <c r="L646">
        <f>IF($D$20=0,IFERROR(L645,MAX($D$16,POWER((ABS(K646)^2)/($I$5*MAX(F646,0.1)^2),1/3))),IF(IFERROR(V645,0)=0,IFERROR(L645,MAX($D$16,POWER((ABS(K646)^2)/($I$5*MAX(F646,0.1)^2),1/3))),IF(OR(IFERROR(L646,0)=0,IFERROR(S645,0)&lt;1,IFERROR(S646,0)&lt;1),MAX($D$16,POWER((ABS(K646)^2)/($I$5*MAX(F646,0.1)^2),1/3)),IF(IFERROR(U646,0)&gt;0,MAX($D$16,IFERROR(L646,0)+((IFERROR(U646,0))*$D$18*IF((IFERROR(S646,0))&lt;1,1,-1))),IF(IFERROR(U646,0)&lt;0,IF(ABS((MAX($D$16,POWER((ABS(K646)^2)/($I$5*MAX(F646,0.1)^2),1/3)))-IFERROR(L646,0))&gt;$D$19,MAX($D$16,IF((MAX($D$16,POWER((ABS(K646)^2)/($I$5*MAX(F646,0.1)^2),1/3)))&gt;IFERROR(L646,0),MIN((MAX($D$16,POWER((ABS(K646)^2)/($I$5*MAX(F646,0.1)^2),1/3))),IFERROR(L646,0)+(MIN(ABS(IFERROR(U646,0))*$D$18,ABS((MAX($D$16,POWER((ABS(K646)^2)/($I$5*MAX(F646,0.1)^2),1/3)))-IFERROR(L646,0))))),MAX((MAX($D$16,POWER((ABS(K646)^2)/($I$5*MAX(F646,0.1)^2),1/3))),IFERROR(L646,0)-(MIN(ABS(IFERROR(U646,0))*$D$18,ABS((MAX($D$16,POWER((ABS(K646)^2)/($I$5*MAX(F646,0.1)^2),1/3)))-IFERROR(L646,0))))))),MAX($D$16,POWER((ABS(K646)^2)/($I$5*MAX(F646,0.1)^2),1/3))),MAX($D$16,IFERROR(L646,0)))))))</f>
        <v/>
      </c>
      <c r="M646">
        <f>((F646)+(G646)*(L646))*(L646)</f>
        <v/>
      </c>
      <c r="N646">
        <f>(((F646)+(G646)*(L646))*(L646))/MAX((F646)+2*(L646)*SQRT(1+(G646)^2),1E-6)</f>
        <v/>
      </c>
      <c r="O646">
        <f>ABS(K646)/MAX(((F646)+(G646)*(L646))*(L646),1E-6)</f>
        <v/>
      </c>
      <c r="P646">
        <f>E646+L646</f>
        <v/>
      </c>
      <c r="Q646">
        <f>P646+((ABS(K646)/MAX(((F646)+(G646)*(L646))*(L646),1E-6))^2)/(2*$I$5)</f>
        <v/>
      </c>
      <c r="R646">
        <f>((ABS(K646)*$D$6)/(MAX(((F646)+(G646)*(L646))*(L646),1E-6)*MAX(((((F646)+(G646)*(L646))*(L646))/MAX((F646)+2*(L646)*SQRT(1+(G646)^2),1E-6))^(2/3),1E-6)))^2</f>
        <v/>
      </c>
      <c r="S646">
        <f>ABS(ABS(K646)/MAX(((F646)+(G646)*(L646))*(L646),1E-6))/SQRT($I$5*MAX((((F646)+(G646)*(L646))*(L646))/MAX((F646)+2*(G646)*(L646),1E-6),1E-6))</f>
        <v/>
      </c>
      <c r="T646">
        <f>((F646)*(L646)^2)/2+(G646)*(L646)^3/3+(ABS(K646)^2)/($I$5*MAX(((F646)+(G646)*(L646))*(L646),1E-6))</f>
        <v/>
      </c>
      <c r="U646">
        <f>IF($D$20=0,0,IFERROR(Q645-(((R645+R646)/2)*J646)-(IF(O645&gt;O646,$D$8*((O645^2-O646^2)/(2*$I$5)),$D$9*((O646^2-O645^2)/(2*$I$5)))+($D$10*(ABS(I646)/90)*(MAX(O645^2,O646^2)/(2*$I$5))))-Q646,0))</f>
        <v/>
      </c>
      <c r="V646">
        <f>IF($D$20=0,1,IFERROR(IF(ROUND(S646,3)=1,1,IF(AND(ABS(U646)&lt;$D$19,S646&gt;1),1,0)),0))</f>
        <v/>
      </c>
      <c r="W646">
        <f>IF($D$20=0,IFERROR(W647,MAX($D$16,POWER((ABS(K646)^2)/($I$5*MAX(F646,0.1)^2),1/3))),IF(IFERROR(AG647,0)=0,IFERROR(W647,MAX($D$16,POWER((ABS(K646)^2)/($I$5*MAX(F646,0.1)^2),1/3))),IF(OR(IFERROR(W646,0)=0,IFERROR(AD647,0)&gt;1),MAX($D$16,POWER((ABS(K646)^2)/($I$5*MAX(F646,0.1)^2),1/3)),IF(IFERROR(AF646,0)&gt;0,MAX($D$16,IFERROR(W646,0)+((IFERROR(AF646,0))*$D$18*IF((IFERROR(AD646,0))&lt;1,1,-1))),IF(IFERROR(AF646,0)&lt;0,IF(ABS((MAX($D$16,POWER((ABS(K646)^2)/($I$5*MAX(F646,0.1)^2),1/3)))-IFERROR(W646,0))&gt;$D$19,MAX($D$16,IF((MAX($D$16,POWER((ABS(K646)^2)/($I$5*MAX(F646,0.1)^2),1/3)))&gt;IFERROR(W646,0),MIN((MAX($D$16,POWER((ABS(K646)^2)/($I$5*MAX(F646,0.1)^2),1/3))),IFERROR(W646,0)+(MIN(ABS(IFERROR(AF646,0))*$D$18,ABS((MAX($D$16,POWER((ABS(K646)^2)/($I$5*MAX(F646,0.1)^2),1/3)))-IFERROR(W646,0))))),MAX((MAX($D$16,POWER((ABS(K646)^2)/($I$5*MAX(F646,0.1)^2),1/3))),IFERROR(W646,0)-(MIN(ABS(IFERROR(AF646,0))*$D$18,ABS((MAX($D$16,POWER((ABS(K646)^2)/($I$5*MAX(F646,0.1)^2),1/3)))-IFERROR(W646,0))))))),MAX($D$16,POWER((ABS(K646)^2)/($I$5*MAX(F646,0.1)^2),1/3))),MAX($D$16,IFERROR(W646,0)))))))</f>
        <v/>
      </c>
      <c r="X646">
        <f>((F646)+(G646)*(W646))*(W646)</f>
        <v/>
      </c>
      <c r="Y646">
        <f>(((F646)+(G646)*(W646))*(W646))/MAX((F646)+2*(W646)*SQRT(1+(G646)^2),1E-6)</f>
        <v/>
      </c>
      <c r="Z646">
        <f>ABS(K646)/MAX(((F646)+(G646)*(W646))*(W646),1E-6)</f>
        <v/>
      </c>
      <c r="AA646">
        <f>E646+W646</f>
        <v/>
      </c>
      <c r="AB646">
        <f>AA646+((ABS(K646)/MAX(((F646)+(G646)*(W646))*(W646),1E-6))^2)/(2*$I$5)</f>
        <v/>
      </c>
      <c r="AC646">
        <f>((ABS(K646)*$D$6)/(MAX(((F646)+(G646)*(W646))*(W646),1E-6)*MAX(((((F646)+(G646)*(W646))*(W646))/MAX((F646)+2*(W646)*SQRT(1+(G646)^2),1E-6))^(2/3),1E-6)))^2</f>
        <v/>
      </c>
      <c r="AD646">
        <f>ABS(ABS(K646)/MAX(((F646)+(G646)*(W646))*(W646),1E-6))/SQRT($I$5*MAX((((F646)+(G646)*(W646))*(W646))/MAX((F646)+2*(G646)*(W646),1E-6),1E-6))</f>
        <v/>
      </c>
      <c r="AE646">
        <f>((F646)*(W646)^2)/2+(G646)*(W646)^3/3+(ABS(K646)^2)/($I$5*MAX(((F646)+(G646)*(W646))*(W646),1E-6))</f>
        <v/>
      </c>
      <c r="AF646">
        <f>IF($D$20=0,0,IFERROR(AB647+(((AC646+AC647)/2)*J647)+(IF(Z646&gt;Z647,$D$8*((Z646^2-Z647^2)/(2*$I$5)),$D$9*((Z647^2-Z646^2)/(2*$I$5)))+($D$10*(ABS(I647)/90)*(MAX(Z646^2,Z647^2)/(2*$I$5))))-AB646,0))</f>
        <v/>
      </c>
      <c r="AG646">
        <f>IF($D$20=0,1,IFERROR(IF(ROUND(AD646,3)=1,1,IF(AND(ABS(AF646)&lt;$D$19,AD646&lt;1),1,0)),0))</f>
        <v/>
      </c>
      <c r="AH646">
        <f>IFERROR(IF(V32="Supercritical",MAX($D$16,IFERROR(L646,MAX($D$16,POWER((ABS(K646)^2)/($I$5*MAX(F646,0.1)^2),1/3)))),IF(V32="Subcritical",MAX($D$16,IFERROR(W646,MAX($D$16,POWER((ABS(K646)^2)/($I$5*MAX(F646,0.1)^2),1/3)))),IF(AND(IFERROR(V646,0)=1,IFERROR(AG646,0)=1),IF(IFERROR(T646,-1E99)&gt;=IFERROR(AE646,-1E99),MAX($D$16,IFERROR(L646,MAX($D$16,POWER((ABS(K646)^2)/($I$5*MAX(F646,0.1)^2),1/3)))),MAX($D$16,IFERROR(W646,MAX($D$16,POWER((ABS(K646)^2)/($I$5*MAX(F646,0.1)^2),1/3))))),IF(IFERROR(V646,0)=1,MAX($D$16,IFERROR(L646,MAX($D$16,POWER((ABS(K646)^2)/($I$5*MAX(F646,0.1)^2),1/3)))),IF(IFERROR(AG646,0)=1,MAX($D$16,IFERROR(W646,MAX($D$16,POWER((ABS(K646)^2)/($I$5*MAX(F646,0.1)^2),1/3)))),MAX($D$16,POWER((ABS(K646)^2)/($I$5*MAX(F646,0.1)^2),1/3))))))),MAX($D$16,POWER((ABS(K646)^2)/($I$5*MAX(F646,0.1)^2),1/3)))</f>
        <v/>
      </c>
      <c r="AI646">
        <f>E646+AH646</f>
        <v/>
      </c>
      <c r="AJ646">
        <f>AI646+((ABS(K646)/MAX(((F646)+(G646)*(AH646))*(AH646),1E-6))^2)/(2*$I$5)</f>
        <v/>
      </c>
      <c r="AM646" t="n">
        <v>0</v>
      </c>
      <c r="AN646" t="n">
        <v>0</v>
      </c>
      <c r="AO646">
        <f>AM646+AN646</f>
        <v/>
      </c>
      <c r="AP646">
        <f>AP645+AO646</f>
        <v/>
      </c>
      <c r="AQ646">
        <f>ABS(ABS(K646)/MAX(((F646)+(G646)*(AH646))*(AH646),1E-6))/SQRT($I$5*MAX((((F646)+(G646)*(AH646))*(AH646))/MAX((F646)+2*(G646)*(AH646),1E-6),1E-6))</f>
        <v/>
      </c>
      <c r="AR646">
        <f>IF(AQ646&lt;1,"Subcritical","Supercritical")</f>
        <v/>
      </c>
      <c r="AS646">
        <f>((ABS(K646)*$D$6)/(MAX(((F646)+(G646)*(AH646))*(AH646),1E-6)*MAX(((((F646)+(G646)*(AH646))*(AH646))/MAX((F646)+2*(AH646)*SQRT(1+(G646)^2),1E-6))^(2/3),1E-6)))^2</f>
        <v/>
      </c>
    </row>
    <row r="647">
      <c r="A647" t="n">
        <v>498</v>
      </c>
      <c r="B647" t="n">
        <v>496.896</v>
      </c>
      <c r="C647" t="n">
        <v>616205.794</v>
      </c>
      <c r="D647" t="n">
        <v>3097479.375</v>
      </c>
      <c r="E647" t="n">
        <v>632.3135</v>
      </c>
      <c r="F647" t="n">
        <v>5.2</v>
      </c>
      <c r="G647" t="n">
        <v>0</v>
      </c>
      <c r="H647" t="inlineStr">
        <is>
          <t>Normal</t>
        </is>
      </c>
      <c r="I647" t="n">
        <v>0.027</v>
      </c>
      <c r="J647">
        <f>B647-B646</f>
        <v/>
      </c>
      <c r="K647">
        <f>MAX(0,K646-AO646)</f>
        <v/>
      </c>
      <c r="L647">
        <f>IF($D$20=0,IFERROR(L646,MAX($D$16,POWER((ABS(K647)^2)/($I$5*MAX(F647,0.1)^2),1/3))),IF(IFERROR(V646,0)=0,IFERROR(L646,MAX($D$16,POWER((ABS(K647)^2)/($I$5*MAX(F647,0.1)^2),1/3))),IF(OR(IFERROR(L647,0)=0,IFERROR(S646,0)&lt;1,IFERROR(S647,0)&lt;1),MAX($D$16,POWER((ABS(K647)^2)/($I$5*MAX(F647,0.1)^2),1/3)),IF(IFERROR(U647,0)&gt;0,MAX($D$16,IFERROR(L647,0)+((IFERROR(U647,0))*$D$18*IF((IFERROR(S647,0))&lt;1,1,-1))),IF(IFERROR(U647,0)&lt;0,IF(ABS((MAX($D$16,POWER((ABS(K647)^2)/($I$5*MAX(F647,0.1)^2),1/3)))-IFERROR(L647,0))&gt;$D$19,MAX($D$16,IF((MAX($D$16,POWER((ABS(K647)^2)/($I$5*MAX(F647,0.1)^2),1/3)))&gt;IFERROR(L647,0),MIN((MAX($D$16,POWER((ABS(K647)^2)/($I$5*MAX(F647,0.1)^2),1/3))),IFERROR(L647,0)+(MIN(ABS(IFERROR(U647,0))*$D$18,ABS((MAX($D$16,POWER((ABS(K647)^2)/($I$5*MAX(F647,0.1)^2),1/3)))-IFERROR(L647,0))))),MAX((MAX($D$16,POWER((ABS(K647)^2)/($I$5*MAX(F647,0.1)^2),1/3))),IFERROR(L647,0)-(MIN(ABS(IFERROR(U647,0))*$D$18,ABS((MAX($D$16,POWER((ABS(K647)^2)/($I$5*MAX(F647,0.1)^2),1/3)))-IFERROR(L647,0))))))),MAX($D$16,POWER((ABS(K647)^2)/($I$5*MAX(F647,0.1)^2),1/3))),MAX($D$16,IFERROR(L647,0)))))))</f>
        <v/>
      </c>
      <c r="M647">
        <f>((F647)+(G647)*(L647))*(L647)</f>
        <v/>
      </c>
      <c r="N647">
        <f>(((F647)+(G647)*(L647))*(L647))/MAX((F647)+2*(L647)*SQRT(1+(G647)^2),1E-6)</f>
        <v/>
      </c>
      <c r="O647">
        <f>ABS(K647)/MAX(((F647)+(G647)*(L647))*(L647),1E-6)</f>
        <v/>
      </c>
      <c r="P647">
        <f>E647+L647</f>
        <v/>
      </c>
      <c r="Q647">
        <f>P647+((ABS(K647)/MAX(((F647)+(G647)*(L647))*(L647),1E-6))^2)/(2*$I$5)</f>
        <v/>
      </c>
      <c r="R647">
        <f>((ABS(K647)*$D$6)/(MAX(((F647)+(G647)*(L647))*(L647),1E-6)*MAX(((((F647)+(G647)*(L647))*(L647))/MAX((F647)+2*(L647)*SQRT(1+(G647)^2),1E-6))^(2/3),1E-6)))^2</f>
        <v/>
      </c>
      <c r="S647">
        <f>ABS(ABS(K647)/MAX(((F647)+(G647)*(L647))*(L647),1E-6))/SQRT($I$5*MAX((((F647)+(G647)*(L647))*(L647))/MAX((F647)+2*(G647)*(L647),1E-6),1E-6))</f>
        <v/>
      </c>
      <c r="T647">
        <f>((F647)*(L647)^2)/2+(G647)*(L647)^3/3+(ABS(K647)^2)/($I$5*MAX(((F647)+(G647)*(L647))*(L647),1E-6))</f>
        <v/>
      </c>
      <c r="U647">
        <f>IF($D$20=0,0,IFERROR(Q646-(((R646+R647)/2)*J647)-(IF(O646&gt;O647,$D$8*((O646^2-O647^2)/(2*$I$5)),$D$9*((O647^2-O646^2)/(2*$I$5)))+($D$10*(ABS(I647)/90)*(MAX(O646^2,O647^2)/(2*$I$5))))-Q647,0))</f>
        <v/>
      </c>
      <c r="V647">
        <f>IF($D$20=0,1,IFERROR(IF(ROUND(S647,3)=1,1,IF(AND(ABS(U647)&lt;$D$19,S647&gt;1),1,0)),0))</f>
        <v/>
      </c>
      <c r="W647">
        <f>IF($D$20=0,IFERROR(W648,MAX($D$16,POWER((ABS(K647)^2)/($I$5*MAX(F647,0.1)^2),1/3))),IF(IFERROR(AG648,0)=0,IFERROR(W648,MAX($D$16,POWER((ABS(K647)^2)/($I$5*MAX(F647,0.1)^2),1/3))),IF(OR(IFERROR(W647,0)=0,IFERROR(AD648,0)&gt;1),MAX($D$16,POWER((ABS(K647)^2)/($I$5*MAX(F647,0.1)^2),1/3)),IF(IFERROR(AF647,0)&gt;0,MAX($D$16,IFERROR(W647,0)+((IFERROR(AF647,0))*$D$18*IF((IFERROR(AD647,0))&lt;1,1,-1))),IF(IFERROR(AF647,0)&lt;0,IF(ABS((MAX($D$16,POWER((ABS(K647)^2)/($I$5*MAX(F647,0.1)^2),1/3)))-IFERROR(W647,0))&gt;$D$19,MAX($D$16,IF((MAX($D$16,POWER((ABS(K647)^2)/($I$5*MAX(F647,0.1)^2),1/3)))&gt;IFERROR(W647,0),MIN((MAX($D$16,POWER((ABS(K647)^2)/($I$5*MAX(F647,0.1)^2),1/3))),IFERROR(W647,0)+(MIN(ABS(IFERROR(AF647,0))*$D$18,ABS((MAX($D$16,POWER((ABS(K647)^2)/($I$5*MAX(F647,0.1)^2),1/3)))-IFERROR(W647,0))))),MAX((MAX($D$16,POWER((ABS(K647)^2)/($I$5*MAX(F647,0.1)^2),1/3))),IFERROR(W647,0)-(MIN(ABS(IFERROR(AF647,0))*$D$18,ABS((MAX($D$16,POWER((ABS(K647)^2)/($I$5*MAX(F647,0.1)^2),1/3)))-IFERROR(W647,0))))))),MAX($D$16,POWER((ABS(K647)^2)/($I$5*MAX(F647,0.1)^2),1/3))),MAX($D$16,IFERROR(W647,0)))))))</f>
        <v/>
      </c>
      <c r="X647">
        <f>((F647)+(G647)*(W647))*(W647)</f>
        <v/>
      </c>
      <c r="Y647">
        <f>(((F647)+(G647)*(W647))*(W647))/MAX((F647)+2*(W647)*SQRT(1+(G647)^2),1E-6)</f>
        <v/>
      </c>
      <c r="Z647">
        <f>ABS(K647)/MAX(((F647)+(G647)*(W647))*(W647),1E-6)</f>
        <v/>
      </c>
      <c r="AA647">
        <f>E647+W647</f>
        <v/>
      </c>
      <c r="AB647">
        <f>AA647+((ABS(K647)/MAX(((F647)+(G647)*(W647))*(W647),1E-6))^2)/(2*$I$5)</f>
        <v/>
      </c>
      <c r="AC647">
        <f>((ABS(K647)*$D$6)/(MAX(((F647)+(G647)*(W647))*(W647),1E-6)*MAX(((((F647)+(G647)*(W647))*(W647))/MAX((F647)+2*(W647)*SQRT(1+(G647)^2),1E-6))^(2/3),1E-6)))^2</f>
        <v/>
      </c>
      <c r="AD647">
        <f>ABS(ABS(K647)/MAX(((F647)+(G647)*(W647))*(W647),1E-6))/SQRT($I$5*MAX((((F647)+(G647)*(W647))*(W647))/MAX((F647)+2*(G647)*(W647),1E-6),1E-6))</f>
        <v/>
      </c>
      <c r="AE647">
        <f>((F647)*(W647)^2)/2+(G647)*(W647)^3/3+(ABS(K647)^2)/($I$5*MAX(((F647)+(G647)*(W647))*(W647),1E-6))</f>
        <v/>
      </c>
      <c r="AF647">
        <f>IF($D$20=0,0,IFERROR(AB648+(((AC647+AC648)/2)*J648)+(IF(Z647&gt;Z648,$D$8*((Z647^2-Z648^2)/(2*$I$5)),$D$9*((Z648^2-Z647^2)/(2*$I$5)))+($D$10*(ABS(I648)/90)*(MAX(Z647^2,Z648^2)/(2*$I$5))))-AB647,0))</f>
        <v/>
      </c>
      <c r="AG647">
        <f>IF($D$20=0,1,IFERROR(IF(ROUND(AD647,3)=1,1,IF(AND(ABS(AF647)&lt;$D$19,AD647&lt;1),1,0)),0))</f>
        <v/>
      </c>
      <c r="AH647">
        <f>IFERROR(IF(V32="Supercritical",MAX($D$16,IFERROR(L647,MAX($D$16,POWER((ABS(K647)^2)/($I$5*MAX(F647,0.1)^2),1/3)))),IF(V32="Subcritical",MAX($D$16,IFERROR(W647,MAX($D$16,POWER((ABS(K647)^2)/($I$5*MAX(F647,0.1)^2),1/3)))),IF(AND(IFERROR(V647,0)=1,IFERROR(AG647,0)=1),IF(IFERROR(T647,-1E99)&gt;=IFERROR(AE647,-1E99),MAX($D$16,IFERROR(L647,MAX($D$16,POWER((ABS(K647)^2)/($I$5*MAX(F647,0.1)^2),1/3)))),MAX($D$16,IFERROR(W647,MAX($D$16,POWER((ABS(K647)^2)/($I$5*MAX(F647,0.1)^2),1/3))))),IF(IFERROR(V647,0)=1,MAX($D$16,IFERROR(L647,MAX($D$16,POWER((ABS(K647)^2)/($I$5*MAX(F647,0.1)^2),1/3)))),IF(IFERROR(AG647,0)=1,MAX($D$16,IFERROR(W647,MAX($D$16,POWER((ABS(K647)^2)/($I$5*MAX(F647,0.1)^2),1/3)))),MAX($D$16,POWER((ABS(K647)^2)/($I$5*MAX(F647,0.1)^2),1/3))))))),MAX($D$16,POWER((ABS(K647)^2)/($I$5*MAX(F647,0.1)^2),1/3)))</f>
        <v/>
      </c>
      <c r="AI647">
        <f>E647+AH647</f>
        <v/>
      </c>
      <c r="AJ647">
        <f>AI647+((ABS(K647)/MAX(((F647)+(G647)*(AH647))*(AH647),1E-6))^2)/(2*$I$5)</f>
        <v/>
      </c>
      <c r="AM647" t="n">
        <v>0</v>
      </c>
      <c r="AN647" t="n">
        <v>0</v>
      </c>
      <c r="AO647">
        <f>AM647+AN647</f>
        <v/>
      </c>
      <c r="AP647">
        <f>AP646+AO647</f>
        <v/>
      </c>
      <c r="AQ647">
        <f>ABS(ABS(K647)/MAX(((F647)+(G647)*(AH647))*(AH647),1E-6))/SQRT($I$5*MAX((((F647)+(G647)*(AH647))*(AH647))/MAX((F647)+2*(G647)*(AH647),1E-6),1E-6))</f>
        <v/>
      </c>
      <c r="AR647">
        <f>IF(AQ647&lt;1,"Subcritical","Supercritical")</f>
        <v/>
      </c>
      <c r="AS647">
        <f>((ABS(K647)*$D$6)/(MAX(((F647)+(G647)*(AH647))*(AH647),1E-6)*MAX(((((F647)+(G647)*(AH647))*(AH647))/MAX((F647)+2*(AH647)*SQRT(1+(G647)^2),1E-6))^(2/3),1E-6)))^2</f>
        <v/>
      </c>
    </row>
    <row r="648">
      <c r="A648" t="n">
        <v>499</v>
      </c>
      <c r="B648" t="n">
        <v>497.895</v>
      </c>
      <c r="C648" t="n">
        <v>616205.3199999999</v>
      </c>
      <c r="D648" t="n">
        <v>3097478.495</v>
      </c>
      <c r="E648" t="n">
        <v>632.313</v>
      </c>
      <c r="F648" t="n">
        <v>5.2</v>
      </c>
      <c r="G648" t="n">
        <v>0</v>
      </c>
      <c r="H648" t="inlineStr">
        <is>
          <t>Normal</t>
        </is>
      </c>
      <c r="I648" t="n">
        <v>0.05</v>
      </c>
      <c r="J648">
        <f>B648-B647</f>
        <v/>
      </c>
      <c r="K648">
        <f>MAX(0,K647-AO647)</f>
        <v/>
      </c>
      <c r="L648">
        <f>IF($D$20=0,IFERROR(L647,MAX($D$16,POWER((ABS(K648)^2)/($I$5*MAX(F648,0.1)^2),1/3))),IF(IFERROR(V647,0)=0,IFERROR(L647,MAX($D$16,POWER((ABS(K648)^2)/($I$5*MAX(F648,0.1)^2),1/3))),IF(OR(IFERROR(L648,0)=0,IFERROR(S647,0)&lt;1,IFERROR(S648,0)&lt;1),MAX($D$16,POWER((ABS(K648)^2)/($I$5*MAX(F648,0.1)^2),1/3)),IF(IFERROR(U648,0)&gt;0,MAX($D$16,IFERROR(L648,0)+((IFERROR(U648,0))*$D$18*IF((IFERROR(S648,0))&lt;1,1,-1))),IF(IFERROR(U648,0)&lt;0,IF(ABS((MAX($D$16,POWER((ABS(K648)^2)/($I$5*MAX(F648,0.1)^2),1/3)))-IFERROR(L648,0))&gt;$D$19,MAX($D$16,IF((MAX($D$16,POWER((ABS(K648)^2)/($I$5*MAX(F648,0.1)^2),1/3)))&gt;IFERROR(L648,0),MIN((MAX($D$16,POWER((ABS(K648)^2)/($I$5*MAX(F648,0.1)^2),1/3))),IFERROR(L648,0)+(MIN(ABS(IFERROR(U648,0))*$D$18,ABS((MAX($D$16,POWER((ABS(K648)^2)/($I$5*MAX(F648,0.1)^2),1/3)))-IFERROR(L648,0))))),MAX((MAX($D$16,POWER((ABS(K648)^2)/($I$5*MAX(F648,0.1)^2),1/3))),IFERROR(L648,0)-(MIN(ABS(IFERROR(U648,0))*$D$18,ABS((MAX($D$16,POWER((ABS(K648)^2)/($I$5*MAX(F648,0.1)^2),1/3)))-IFERROR(L648,0))))))),MAX($D$16,POWER((ABS(K648)^2)/($I$5*MAX(F648,0.1)^2),1/3))),MAX($D$16,IFERROR(L648,0)))))))</f>
        <v/>
      </c>
      <c r="M648">
        <f>((F648)+(G648)*(L648))*(L648)</f>
        <v/>
      </c>
      <c r="N648">
        <f>(((F648)+(G648)*(L648))*(L648))/MAX((F648)+2*(L648)*SQRT(1+(G648)^2),1E-6)</f>
        <v/>
      </c>
      <c r="O648">
        <f>ABS(K648)/MAX(((F648)+(G648)*(L648))*(L648),1E-6)</f>
        <v/>
      </c>
      <c r="P648">
        <f>E648+L648</f>
        <v/>
      </c>
      <c r="Q648">
        <f>P648+((ABS(K648)/MAX(((F648)+(G648)*(L648))*(L648),1E-6))^2)/(2*$I$5)</f>
        <v/>
      </c>
      <c r="R648">
        <f>((ABS(K648)*$D$6)/(MAX(((F648)+(G648)*(L648))*(L648),1E-6)*MAX(((((F648)+(G648)*(L648))*(L648))/MAX((F648)+2*(L648)*SQRT(1+(G648)^2),1E-6))^(2/3),1E-6)))^2</f>
        <v/>
      </c>
      <c r="S648">
        <f>ABS(ABS(K648)/MAX(((F648)+(G648)*(L648))*(L648),1E-6))/SQRT($I$5*MAX((((F648)+(G648)*(L648))*(L648))/MAX((F648)+2*(G648)*(L648),1E-6),1E-6))</f>
        <v/>
      </c>
      <c r="T648">
        <f>((F648)*(L648)^2)/2+(G648)*(L648)^3/3+(ABS(K648)^2)/($I$5*MAX(((F648)+(G648)*(L648))*(L648),1E-6))</f>
        <v/>
      </c>
      <c r="U648">
        <f>IF($D$20=0,0,IFERROR(Q647-(((R647+R648)/2)*J648)-(IF(O647&gt;O648,$D$8*((O647^2-O648^2)/(2*$I$5)),$D$9*((O648^2-O647^2)/(2*$I$5)))+($D$10*(ABS(I648)/90)*(MAX(O647^2,O648^2)/(2*$I$5))))-Q648,0))</f>
        <v/>
      </c>
      <c r="V648">
        <f>IF($D$20=0,1,IFERROR(IF(ROUND(S648,3)=1,1,IF(AND(ABS(U648)&lt;$D$19,S648&gt;1),1,0)),0))</f>
        <v/>
      </c>
      <c r="W648">
        <f>IF($D$20=0,IFERROR(W649,MAX($D$16,POWER((ABS(K648)^2)/($I$5*MAX(F648,0.1)^2),1/3))),IF(IFERROR(AG649,0)=0,IFERROR(W649,MAX($D$16,POWER((ABS(K648)^2)/($I$5*MAX(F648,0.1)^2),1/3))),IF(OR(IFERROR(W648,0)=0,IFERROR(AD649,0)&gt;1),MAX($D$16,POWER((ABS(K648)^2)/($I$5*MAX(F648,0.1)^2),1/3)),IF(IFERROR(AF648,0)&gt;0,MAX($D$16,IFERROR(W648,0)+((IFERROR(AF648,0))*$D$18*IF((IFERROR(AD648,0))&lt;1,1,-1))),IF(IFERROR(AF648,0)&lt;0,IF(ABS((MAX($D$16,POWER((ABS(K648)^2)/($I$5*MAX(F648,0.1)^2),1/3)))-IFERROR(W648,0))&gt;$D$19,MAX($D$16,IF((MAX($D$16,POWER((ABS(K648)^2)/($I$5*MAX(F648,0.1)^2),1/3)))&gt;IFERROR(W648,0),MIN((MAX($D$16,POWER((ABS(K648)^2)/($I$5*MAX(F648,0.1)^2),1/3))),IFERROR(W648,0)+(MIN(ABS(IFERROR(AF648,0))*$D$18,ABS((MAX($D$16,POWER((ABS(K648)^2)/($I$5*MAX(F648,0.1)^2),1/3)))-IFERROR(W648,0))))),MAX((MAX($D$16,POWER((ABS(K648)^2)/($I$5*MAX(F648,0.1)^2),1/3))),IFERROR(W648,0)-(MIN(ABS(IFERROR(AF648,0))*$D$18,ABS((MAX($D$16,POWER((ABS(K648)^2)/($I$5*MAX(F648,0.1)^2),1/3)))-IFERROR(W648,0))))))),MAX($D$16,POWER((ABS(K648)^2)/($I$5*MAX(F648,0.1)^2),1/3))),MAX($D$16,IFERROR(W648,0)))))))</f>
        <v/>
      </c>
      <c r="X648">
        <f>((F648)+(G648)*(W648))*(W648)</f>
        <v/>
      </c>
      <c r="Y648">
        <f>(((F648)+(G648)*(W648))*(W648))/MAX((F648)+2*(W648)*SQRT(1+(G648)^2),1E-6)</f>
        <v/>
      </c>
      <c r="Z648">
        <f>ABS(K648)/MAX(((F648)+(G648)*(W648))*(W648),1E-6)</f>
        <v/>
      </c>
      <c r="AA648">
        <f>E648+W648</f>
        <v/>
      </c>
      <c r="AB648">
        <f>AA648+((ABS(K648)/MAX(((F648)+(G648)*(W648))*(W648),1E-6))^2)/(2*$I$5)</f>
        <v/>
      </c>
      <c r="AC648">
        <f>((ABS(K648)*$D$6)/(MAX(((F648)+(G648)*(W648))*(W648),1E-6)*MAX(((((F648)+(G648)*(W648))*(W648))/MAX((F648)+2*(W648)*SQRT(1+(G648)^2),1E-6))^(2/3),1E-6)))^2</f>
        <v/>
      </c>
      <c r="AD648">
        <f>ABS(ABS(K648)/MAX(((F648)+(G648)*(W648))*(W648),1E-6))/SQRT($I$5*MAX((((F648)+(G648)*(W648))*(W648))/MAX((F648)+2*(G648)*(W648),1E-6),1E-6))</f>
        <v/>
      </c>
      <c r="AE648">
        <f>((F648)*(W648)^2)/2+(G648)*(W648)^3/3+(ABS(K648)^2)/($I$5*MAX(((F648)+(G648)*(W648))*(W648),1E-6))</f>
        <v/>
      </c>
      <c r="AF648">
        <f>IF($D$20=0,0,IFERROR(AB649+(((AC648+AC649)/2)*J649)+(IF(Z648&gt;Z649,$D$8*((Z648^2-Z649^2)/(2*$I$5)),$D$9*((Z649^2-Z648^2)/(2*$I$5)))+($D$10*(ABS(I649)/90)*(MAX(Z648^2,Z649^2)/(2*$I$5))))-AB648,0))</f>
        <v/>
      </c>
      <c r="AG648">
        <f>IF($D$20=0,1,IFERROR(IF(ROUND(AD648,3)=1,1,IF(AND(ABS(AF648)&lt;$D$19,AD648&lt;1),1,0)),0))</f>
        <v/>
      </c>
      <c r="AH648">
        <f>IFERROR(IF(V32="Supercritical",MAX($D$16,IFERROR(L648,MAX($D$16,POWER((ABS(K648)^2)/($I$5*MAX(F648,0.1)^2),1/3)))),IF(V32="Subcritical",MAX($D$16,IFERROR(W648,MAX($D$16,POWER((ABS(K648)^2)/($I$5*MAX(F648,0.1)^2),1/3)))),IF(AND(IFERROR(V648,0)=1,IFERROR(AG648,0)=1),IF(IFERROR(T648,-1E99)&gt;=IFERROR(AE648,-1E99),MAX($D$16,IFERROR(L648,MAX($D$16,POWER((ABS(K648)^2)/($I$5*MAX(F648,0.1)^2),1/3)))),MAX($D$16,IFERROR(W648,MAX($D$16,POWER((ABS(K648)^2)/($I$5*MAX(F648,0.1)^2),1/3))))),IF(IFERROR(V648,0)=1,MAX($D$16,IFERROR(L648,MAX($D$16,POWER((ABS(K648)^2)/($I$5*MAX(F648,0.1)^2),1/3)))),IF(IFERROR(AG648,0)=1,MAX($D$16,IFERROR(W648,MAX($D$16,POWER((ABS(K648)^2)/($I$5*MAX(F648,0.1)^2),1/3)))),MAX($D$16,POWER((ABS(K648)^2)/($I$5*MAX(F648,0.1)^2),1/3))))))),MAX($D$16,POWER((ABS(K648)^2)/($I$5*MAX(F648,0.1)^2),1/3)))</f>
        <v/>
      </c>
      <c r="AI648">
        <f>E648+AH648</f>
        <v/>
      </c>
      <c r="AJ648">
        <f>AI648+((ABS(K648)/MAX(((F648)+(G648)*(AH648))*(AH648),1E-6))^2)/(2*$I$5)</f>
        <v/>
      </c>
      <c r="AM648" t="n">
        <v>0</v>
      </c>
      <c r="AN648" t="n">
        <v>0</v>
      </c>
      <c r="AO648">
        <f>AM648+AN648</f>
        <v/>
      </c>
      <c r="AP648">
        <f>AP647+AO648</f>
        <v/>
      </c>
      <c r="AQ648">
        <f>ABS(ABS(K648)/MAX(((F648)+(G648)*(AH648))*(AH648),1E-6))/SQRT($I$5*MAX((((F648)+(G648)*(AH648))*(AH648))/MAX((F648)+2*(G648)*(AH648),1E-6),1E-6))</f>
        <v/>
      </c>
      <c r="AR648">
        <f>IF(AQ648&lt;1,"Subcritical","Supercritical")</f>
        <v/>
      </c>
      <c r="AS648">
        <f>((ABS(K648)*$D$6)/(MAX(((F648)+(G648)*(AH648))*(AH648),1E-6)*MAX(((((F648)+(G648)*(AH648))*(AH648))/MAX((F648)+2*(AH648)*SQRT(1+(G648)^2),1E-6))^(2/3),1E-6)))^2</f>
        <v/>
      </c>
    </row>
    <row r="649">
      <c r="A649" t="n">
        <v>500</v>
      </c>
      <c r="B649" t="n">
        <v>498.895</v>
      </c>
      <c r="C649" t="n">
        <v>616204.845</v>
      </c>
      <c r="D649" t="n">
        <v>3097477.615</v>
      </c>
      <c r="E649" t="n">
        <v>632.3125</v>
      </c>
      <c r="F649" t="n">
        <v>5.2</v>
      </c>
      <c r="G649" t="n">
        <v>0</v>
      </c>
      <c r="H649" t="inlineStr">
        <is>
          <t>Normal</t>
        </is>
      </c>
      <c r="I649" t="n">
        <v>0.078</v>
      </c>
      <c r="J649">
        <f>B649-B648</f>
        <v/>
      </c>
      <c r="K649">
        <f>MAX(0,K648-AO648)</f>
        <v/>
      </c>
      <c r="L649">
        <f>IF($D$20=0,IFERROR(L648,MAX($D$16,POWER((ABS(K649)^2)/($I$5*MAX(F649,0.1)^2),1/3))),IF(IFERROR(V648,0)=0,IFERROR(L648,MAX($D$16,POWER((ABS(K649)^2)/($I$5*MAX(F649,0.1)^2),1/3))),IF(OR(IFERROR(L649,0)=0,IFERROR(S648,0)&lt;1,IFERROR(S649,0)&lt;1),MAX($D$16,POWER((ABS(K649)^2)/($I$5*MAX(F649,0.1)^2),1/3)),IF(IFERROR(U649,0)&gt;0,MAX($D$16,IFERROR(L649,0)+((IFERROR(U649,0))*$D$18*IF((IFERROR(S649,0))&lt;1,1,-1))),IF(IFERROR(U649,0)&lt;0,IF(ABS((MAX($D$16,POWER((ABS(K649)^2)/($I$5*MAX(F649,0.1)^2),1/3)))-IFERROR(L649,0))&gt;$D$19,MAX($D$16,IF((MAX($D$16,POWER((ABS(K649)^2)/($I$5*MAX(F649,0.1)^2),1/3)))&gt;IFERROR(L649,0),MIN((MAX($D$16,POWER((ABS(K649)^2)/($I$5*MAX(F649,0.1)^2),1/3))),IFERROR(L649,0)+(MIN(ABS(IFERROR(U649,0))*$D$18,ABS((MAX($D$16,POWER((ABS(K649)^2)/($I$5*MAX(F649,0.1)^2),1/3)))-IFERROR(L649,0))))),MAX((MAX($D$16,POWER((ABS(K649)^2)/($I$5*MAX(F649,0.1)^2),1/3))),IFERROR(L649,0)-(MIN(ABS(IFERROR(U649,0))*$D$18,ABS((MAX($D$16,POWER((ABS(K649)^2)/($I$5*MAX(F649,0.1)^2),1/3)))-IFERROR(L649,0))))))),MAX($D$16,POWER((ABS(K649)^2)/($I$5*MAX(F649,0.1)^2),1/3))),MAX($D$16,IFERROR(L649,0)))))))</f>
        <v/>
      </c>
      <c r="M649">
        <f>((F649)+(G649)*(L649))*(L649)</f>
        <v/>
      </c>
      <c r="N649">
        <f>(((F649)+(G649)*(L649))*(L649))/MAX((F649)+2*(L649)*SQRT(1+(G649)^2),1E-6)</f>
        <v/>
      </c>
      <c r="O649">
        <f>ABS(K649)/MAX(((F649)+(G649)*(L649))*(L649),1E-6)</f>
        <v/>
      </c>
      <c r="P649">
        <f>E649+L649</f>
        <v/>
      </c>
      <c r="Q649">
        <f>P649+((ABS(K649)/MAX(((F649)+(G649)*(L649))*(L649),1E-6))^2)/(2*$I$5)</f>
        <v/>
      </c>
      <c r="R649">
        <f>((ABS(K649)*$D$6)/(MAX(((F649)+(G649)*(L649))*(L649),1E-6)*MAX(((((F649)+(G649)*(L649))*(L649))/MAX((F649)+2*(L649)*SQRT(1+(G649)^2),1E-6))^(2/3),1E-6)))^2</f>
        <v/>
      </c>
      <c r="S649">
        <f>ABS(ABS(K649)/MAX(((F649)+(G649)*(L649))*(L649),1E-6))/SQRT($I$5*MAX((((F649)+(G649)*(L649))*(L649))/MAX((F649)+2*(G649)*(L649),1E-6),1E-6))</f>
        <v/>
      </c>
      <c r="T649">
        <f>((F649)*(L649)^2)/2+(G649)*(L649)^3/3+(ABS(K649)^2)/($I$5*MAX(((F649)+(G649)*(L649))*(L649),1E-6))</f>
        <v/>
      </c>
      <c r="U649">
        <f>IF($D$20=0,0,IFERROR(Q648-(((R648+R649)/2)*J649)-(IF(O648&gt;O649,$D$8*((O648^2-O649^2)/(2*$I$5)),$D$9*((O649^2-O648^2)/(2*$I$5)))+($D$10*(ABS(I649)/90)*(MAX(O648^2,O649^2)/(2*$I$5))))-Q649,0))</f>
        <v/>
      </c>
      <c r="V649">
        <f>IF($D$20=0,1,IFERROR(IF(ROUND(S649,3)=1,1,IF(AND(ABS(U649)&lt;$D$19,S649&gt;1),1,0)),0))</f>
        <v/>
      </c>
      <c r="W649">
        <f>IF($D$20=0,IFERROR(W650,MAX($D$16,POWER((ABS(K649)^2)/($I$5*MAX(F649,0.1)^2),1/3))),IF(IFERROR(AG650,0)=0,IFERROR(W650,MAX($D$16,POWER((ABS(K649)^2)/($I$5*MAX(F649,0.1)^2),1/3))),IF(OR(IFERROR(W649,0)=0,IFERROR(AD650,0)&gt;1),MAX($D$16,POWER((ABS(K649)^2)/($I$5*MAX(F649,0.1)^2),1/3)),IF(IFERROR(AF649,0)&gt;0,MAX($D$16,IFERROR(W649,0)+((IFERROR(AF649,0))*$D$18*IF((IFERROR(AD649,0))&lt;1,1,-1))),IF(IFERROR(AF649,0)&lt;0,IF(ABS((MAX($D$16,POWER((ABS(K649)^2)/($I$5*MAX(F649,0.1)^2),1/3)))-IFERROR(W649,0))&gt;$D$19,MAX($D$16,IF((MAX($D$16,POWER((ABS(K649)^2)/($I$5*MAX(F649,0.1)^2),1/3)))&gt;IFERROR(W649,0),MIN((MAX($D$16,POWER((ABS(K649)^2)/($I$5*MAX(F649,0.1)^2),1/3))),IFERROR(W649,0)+(MIN(ABS(IFERROR(AF649,0))*$D$18,ABS((MAX($D$16,POWER((ABS(K649)^2)/($I$5*MAX(F649,0.1)^2),1/3)))-IFERROR(W649,0))))),MAX((MAX($D$16,POWER((ABS(K649)^2)/($I$5*MAX(F649,0.1)^2),1/3))),IFERROR(W649,0)-(MIN(ABS(IFERROR(AF649,0))*$D$18,ABS((MAX($D$16,POWER((ABS(K649)^2)/($I$5*MAX(F649,0.1)^2),1/3)))-IFERROR(W649,0))))))),MAX($D$16,POWER((ABS(K649)^2)/($I$5*MAX(F649,0.1)^2),1/3))),MAX($D$16,IFERROR(W649,0)))))))</f>
        <v/>
      </c>
      <c r="X649">
        <f>((F649)+(G649)*(W649))*(W649)</f>
        <v/>
      </c>
      <c r="Y649">
        <f>(((F649)+(G649)*(W649))*(W649))/MAX((F649)+2*(W649)*SQRT(1+(G649)^2),1E-6)</f>
        <v/>
      </c>
      <c r="Z649">
        <f>ABS(K649)/MAX(((F649)+(G649)*(W649))*(W649),1E-6)</f>
        <v/>
      </c>
      <c r="AA649">
        <f>E649+W649</f>
        <v/>
      </c>
      <c r="AB649">
        <f>AA649+((ABS(K649)/MAX(((F649)+(G649)*(W649))*(W649),1E-6))^2)/(2*$I$5)</f>
        <v/>
      </c>
      <c r="AC649">
        <f>((ABS(K649)*$D$6)/(MAX(((F649)+(G649)*(W649))*(W649),1E-6)*MAX(((((F649)+(G649)*(W649))*(W649))/MAX((F649)+2*(W649)*SQRT(1+(G649)^2),1E-6))^(2/3),1E-6)))^2</f>
        <v/>
      </c>
      <c r="AD649">
        <f>ABS(ABS(K649)/MAX(((F649)+(G649)*(W649))*(W649),1E-6))/SQRT($I$5*MAX((((F649)+(G649)*(W649))*(W649))/MAX((F649)+2*(G649)*(W649),1E-6),1E-6))</f>
        <v/>
      </c>
      <c r="AE649">
        <f>((F649)*(W649)^2)/2+(G649)*(W649)^3/3+(ABS(K649)^2)/($I$5*MAX(((F649)+(G649)*(W649))*(W649),1E-6))</f>
        <v/>
      </c>
      <c r="AF649">
        <f>IF($D$20=0,0,IFERROR(AB650+(((AC649+AC650)/2)*J650)+(IF(Z649&gt;Z650,$D$8*((Z649^2-Z650^2)/(2*$I$5)),$D$9*((Z650^2-Z649^2)/(2*$I$5)))+($D$10*(ABS(I650)/90)*(MAX(Z649^2,Z650^2)/(2*$I$5))))-AB649,0))</f>
        <v/>
      </c>
      <c r="AG649">
        <f>IF($D$20=0,1,IFERROR(IF(ROUND(AD649,3)=1,1,IF(AND(ABS(AF649)&lt;$D$19,AD649&lt;1),1,0)),0))</f>
        <v/>
      </c>
      <c r="AH649">
        <f>IFERROR(IF(V32="Supercritical",MAX($D$16,IFERROR(L649,MAX($D$16,POWER((ABS(K649)^2)/($I$5*MAX(F649,0.1)^2),1/3)))),IF(V32="Subcritical",MAX($D$16,IFERROR(W649,MAX($D$16,POWER((ABS(K649)^2)/($I$5*MAX(F649,0.1)^2),1/3)))),IF(AND(IFERROR(V649,0)=1,IFERROR(AG649,0)=1),IF(IFERROR(T649,-1E99)&gt;=IFERROR(AE649,-1E99),MAX($D$16,IFERROR(L649,MAX($D$16,POWER((ABS(K649)^2)/($I$5*MAX(F649,0.1)^2),1/3)))),MAX($D$16,IFERROR(W649,MAX($D$16,POWER((ABS(K649)^2)/($I$5*MAX(F649,0.1)^2),1/3))))),IF(IFERROR(V649,0)=1,MAX($D$16,IFERROR(L649,MAX($D$16,POWER((ABS(K649)^2)/($I$5*MAX(F649,0.1)^2),1/3)))),IF(IFERROR(AG649,0)=1,MAX($D$16,IFERROR(W649,MAX($D$16,POWER((ABS(K649)^2)/($I$5*MAX(F649,0.1)^2),1/3)))),MAX($D$16,POWER((ABS(K649)^2)/($I$5*MAX(F649,0.1)^2),1/3))))))),MAX($D$16,POWER((ABS(K649)^2)/($I$5*MAX(F649,0.1)^2),1/3)))</f>
        <v/>
      </c>
      <c r="AI649">
        <f>E649+AH649</f>
        <v/>
      </c>
      <c r="AJ649">
        <f>AI649+((ABS(K649)/MAX(((F649)+(G649)*(AH649))*(AH649),1E-6))^2)/(2*$I$5)</f>
        <v/>
      </c>
      <c r="AM649" t="n">
        <v>0</v>
      </c>
      <c r="AN649" t="n">
        <v>0</v>
      </c>
      <c r="AO649">
        <f>AM649+AN649</f>
        <v/>
      </c>
      <c r="AP649">
        <f>AP648+AO649</f>
        <v/>
      </c>
      <c r="AQ649">
        <f>ABS(ABS(K649)/MAX(((F649)+(G649)*(AH649))*(AH649),1E-6))/SQRT($I$5*MAX((((F649)+(G649)*(AH649))*(AH649))/MAX((F649)+2*(G649)*(AH649),1E-6),1E-6))</f>
        <v/>
      </c>
      <c r="AR649">
        <f>IF(AQ649&lt;1,"Subcritical","Supercritical")</f>
        <v/>
      </c>
      <c r="AS649">
        <f>((ABS(K649)*$D$6)/(MAX(((F649)+(G649)*(AH649))*(AH649),1E-6)*MAX(((((F649)+(G649)*(AH649))*(AH649))/MAX((F649)+2*(AH649)*SQRT(1+(G649)^2),1E-6))^(2/3),1E-6)))^2</f>
        <v/>
      </c>
    </row>
    <row r="650">
      <c r="A650" t="n">
        <v>501</v>
      </c>
      <c r="B650" t="n">
        <v>499.896</v>
      </c>
      <c r="C650" t="n">
        <v>616204.371</v>
      </c>
      <c r="D650" t="n">
        <v>3097476.734</v>
      </c>
      <c r="E650" t="n">
        <v>632.312</v>
      </c>
      <c r="F650" t="n">
        <v>5.2</v>
      </c>
      <c r="G650" t="n">
        <v>0</v>
      </c>
      <c r="H650" t="inlineStr">
        <is>
          <t>Normal</t>
        </is>
      </c>
      <c r="I650" t="n">
        <v>0.027</v>
      </c>
      <c r="J650">
        <f>B650-B649</f>
        <v/>
      </c>
      <c r="K650">
        <f>MAX(0,K649-AO649)</f>
        <v/>
      </c>
      <c r="L650">
        <f>IF($D$20=0,IFERROR(L649,MAX($D$16,POWER((ABS(K650)^2)/($I$5*MAX(F650,0.1)^2),1/3))),IF(IFERROR(V649,0)=0,IFERROR(L649,MAX($D$16,POWER((ABS(K650)^2)/($I$5*MAX(F650,0.1)^2),1/3))),IF(OR(IFERROR(L650,0)=0,IFERROR(S649,0)&lt;1,IFERROR(S650,0)&lt;1),MAX($D$16,POWER((ABS(K650)^2)/($I$5*MAX(F650,0.1)^2),1/3)),IF(IFERROR(U650,0)&gt;0,MAX($D$16,IFERROR(L650,0)+((IFERROR(U650,0))*$D$18*IF((IFERROR(S650,0))&lt;1,1,-1))),IF(IFERROR(U650,0)&lt;0,IF(ABS((MAX($D$16,POWER((ABS(K650)^2)/($I$5*MAX(F650,0.1)^2),1/3)))-IFERROR(L650,0))&gt;$D$19,MAX($D$16,IF((MAX($D$16,POWER((ABS(K650)^2)/($I$5*MAX(F650,0.1)^2),1/3)))&gt;IFERROR(L650,0),MIN((MAX($D$16,POWER((ABS(K650)^2)/($I$5*MAX(F650,0.1)^2),1/3))),IFERROR(L650,0)+(MIN(ABS(IFERROR(U650,0))*$D$18,ABS((MAX($D$16,POWER((ABS(K650)^2)/($I$5*MAX(F650,0.1)^2),1/3)))-IFERROR(L650,0))))),MAX((MAX($D$16,POWER((ABS(K650)^2)/($I$5*MAX(F650,0.1)^2),1/3))),IFERROR(L650,0)-(MIN(ABS(IFERROR(U650,0))*$D$18,ABS((MAX($D$16,POWER((ABS(K650)^2)/($I$5*MAX(F650,0.1)^2),1/3)))-IFERROR(L650,0))))))),MAX($D$16,POWER((ABS(K650)^2)/($I$5*MAX(F650,0.1)^2),1/3))),MAX($D$16,IFERROR(L650,0)))))))</f>
        <v/>
      </c>
      <c r="M650">
        <f>((F650)+(G650)*(L650))*(L650)</f>
        <v/>
      </c>
      <c r="N650">
        <f>(((F650)+(G650)*(L650))*(L650))/MAX((F650)+2*(L650)*SQRT(1+(G650)^2),1E-6)</f>
        <v/>
      </c>
      <c r="O650">
        <f>ABS(K650)/MAX(((F650)+(G650)*(L650))*(L650),1E-6)</f>
        <v/>
      </c>
      <c r="P650">
        <f>E650+L650</f>
        <v/>
      </c>
      <c r="Q650">
        <f>P650+((ABS(K650)/MAX(((F650)+(G650)*(L650))*(L650),1E-6))^2)/(2*$I$5)</f>
        <v/>
      </c>
      <c r="R650">
        <f>((ABS(K650)*$D$6)/(MAX(((F650)+(G650)*(L650))*(L650),1E-6)*MAX(((((F650)+(G650)*(L650))*(L650))/MAX((F650)+2*(L650)*SQRT(1+(G650)^2),1E-6))^(2/3),1E-6)))^2</f>
        <v/>
      </c>
      <c r="S650">
        <f>ABS(ABS(K650)/MAX(((F650)+(G650)*(L650))*(L650),1E-6))/SQRT($I$5*MAX((((F650)+(G650)*(L650))*(L650))/MAX((F650)+2*(G650)*(L650),1E-6),1E-6))</f>
        <v/>
      </c>
      <c r="T650">
        <f>((F650)*(L650)^2)/2+(G650)*(L650)^3/3+(ABS(K650)^2)/($I$5*MAX(((F650)+(G650)*(L650))*(L650),1E-6))</f>
        <v/>
      </c>
      <c r="U650">
        <f>IF($D$20=0,0,IFERROR(Q649-(((R649+R650)/2)*J650)-(IF(O649&gt;O650,$D$8*((O649^2-O650^2)/(2*$I$5)),$D$9*((O650^2-O649^2)/(2*$I$5)))+($D$10*(ABS(I650)/90)*(MAX(O649^2,O650^2)/(2*$I$5))))-Q650,0))</f>
        <v/>
      </c>
      <c r="V650">
        <f>IF($D$20=0,1,IFERROR(IF(ROUND(S650,3)=1,1,IF(AND(ABS(U650)&lt;$D$19,S650&gt;1),1,0)),0))</f>
        <v/>
      </c>
      <c r="W650">
        <f>IF($D$20=0,IFERROR(W651,MAX($D$16,POWER((ABS(K650)^2)/($I$5*MAX(F650,0.1)^2),1/3))),IF(IFERROR(AG651,0)=0,IFERROR(W651,MAX($D$16,POWER((ABS(K650)^2)/($I$5*MAX(F650,0.1)^2),1/3))),IF(OR(IFERROR(W650,0)=0,IFERROR(AD651,0)&gt;1),MAX($D$16,POWER((ABS(K650)^2)/($I$5*MAX(F650,0.1)^2),1/3)),IF(IFERROR(AF650,0)&gt;0,MAX($D$16,IFERROR(W650,0)+((IFERROR(AF650,0))*$D$18*IF((IFERROR(AD650,0))&lt;1,1,-1))),IF(IFERROR(AF650,0)&lt;0,IF(ABS((MAX($D$16,POWER((ABS(K650)^2)/($I$5*MAX(F650,0.1)^2),1/3)))-IFERROR(W650,0))&gt;$D$19,MAX($D$16,IF((MAX($D$16,POWER((ABS(K650)^2)/($I$5*MAX(F650,0.1)^2),1/3)))&gt;IFERROR(W650,0),MIN((MAX($D$16,POWER((ABS(K650)^2)/($I$5*MAX(F650,0.1)^2),1/3))),IFERROR(W650,0)+(MIN(ABS(IFERROR(AF650,0))*$D$18,ABS((MAX($D$16,POWER((ABS(K650)^2)/($I$5*MAX(F650,0.1)^2),1/3)))-IFERROR(W650,0))))),MAX((MAX($D$16,POWER((ABS(K650)^2)/($I$5*MAX(F650,0.1)^2),1/3))),IFERROR(W650,0)-(MIN(ABS(IFERROR(AF650,0))*$D$18,ABS((MAX($D$16,POWER((ABS(K650)^2)/($I$5*MAX(F650,0.1)^2),1/3)))-IFERROR(W650,0))))))),MAX($D$16,POWER((ABS(K650)^2)/($I$5*MAX(F650,0.1)^2),1/3))),MAX($D$16,IFERROR(W650,0)))))))</f>
        <v/>
      </c>
      <c r="X650">
        <f>((F650)+(G650)*(W650))*(W650)</f>
        <v/>
      </c>
      <c r="Y650">
        <f>(((F650)+(G650)*(W650))*(W650))/MAX((F650)+2*(W650)*SQRT(1+(G650)^2),1E-6)</f>
        <v/>
      </c>
      <c r="Z650">
        <f>ABS(K650)/MAX(((F650)+(G650)*(W650))*(W650),1E-6)</f>
        <v/>
      </c>
      <c r="AA650">
        <f>E650+W650</f>
        <v/>
      </c>
      <c r="AB650">
        <f>AA650+((ABS(K650)/MAX(((F650)+(G650)*(W650))*(W650),1E-6))^2)/(2*$I$5)</f>
        <v/>
      </c>
      <c r="AC650">
        <f>((ABS(K650)*$D$6)/(MAX(((F650)+(G650)*(W650))*(W650),1E-6)*MAX(((((F650)+(G650)*(W650))*(W650))/MAX((F650)+2*(W650)*SQRT(1+(G650)^2),1E-6))^(2/3),1E-6)))^2</f>
        <v/>
      </c>
      <c r="AD650">
        <f>ABS(ABS(K650)/MAX(((F650)+(G650)*(W650))*(W650),1E-6))/SQRT($I$5*MAX((((F650)+(G650)*(W650))*(W650))/MAX((F650)+2*(G650)*(W650),1E-6),1E-6))</f>
        <v/>
      </c>
      <c r="AE650">
        <f>((F650)*(W650)^2)/2+(G650)*(W650)^3/3+(ABS(K650)^2)/($I$5*MAX(((F650)+(G650)*(W650))*(W650),1E-6))</f>
        <v/>
      </c>
      <c r="AF650">
        <f>IF($D$20=0,0,IFERROR(AB651+(((AC650+AC651)/2)*J651)+(IF(Z650&gt;Z651,$D$8*((Z650^2-Z651^2)/(2*$I$5)),$D$9*((Z651^2-Z650^2)/(2*$I$5)))+($D$10*(ABS(I651)/90)*(MAX(Z650^2,Z651^2)/(2*$I$5))))-AB650,0))</f>
        <v/>
      </c>
      <c r="AG650">
        <f>IF($D$20=0,1,IFERROR(IF(ROUND(AD650,3)=1,1,IF(AND(ABS(AF650)&lt;$D$19,AD650&lt;1),1,0)),0))</f>
        <v/>
      </c>
      <c r="AH650">
        <f>IFERROR(IF(V32="Supercritical",MAX($D$16,IFERROR(L650,MAX($D$16,POWER((ABS(K650)^2)/($I$5*MAX(F650,0.1)^2),1/3)))),IF(V32="Subcritical",MAX($D$16,IFERROR(W650,MAX($D$16,POWER((ABS(K650)^2)/($I$5*MAX(F650,0.1)^2),1/3)))),IF(AND(IFERROR(V650,0)=1,IFERROR(AG650,0)=1),IF(IFERROR(T650,-1E99)&gt;=IFERROR(AE650,-1E99),MAX($D$16,IFERROR(L650,MAX($D$16,POWER((ABS(K650)^2)/($I$5*MAX(F650,0.1)^2),1/3)))),MAX($D$16,IFERROR(W650,MAX($D$16,POWER((ABS(K650)^2)/($I$5*MAX(F650,0.1)^2),1/3))))),IF(IFERROR(V650,0)=1,MAX($D$16,IFERROR(L650,MAX($D$16,POWER((ABS(K650)^2)/($I$5*MAX(F650,0.1)^2),1/3)))),IF(IFERROR(AG650,0)=1,MAX($D$16,IFERROR(W650,MAX($D$16,POWER((ABS(K650)^2)/($I$5*MAX(F650,0.1)^2),1/3)))),MAX($D$16,POWER((ABS(K650)^2)/($I$5*MAX(F650,0.1)^2),1/3))))))),MAX($D$16,POWER((ABS(K650)^2)/($I$5*MAX(F650,0.1)^2),1/3)))</f>
        <v/>
      </c>
      <c r="AI650">
        <f>E650+AH650</f>
        <v/>
      </c>
      <c r="AJ650">
        <f>AI650+((ABS(K650)/MAX(((F650)+(G650)*(AH650))*(AH650),1E-6))^2)/(2*$I$5)</f>
        <v/>
      </c>
      <c r="AM650" t="n">
        <v>0</v>
      </c>
      <c r="AN650" t="n">
        <v>0</v>
      </c>
      <c r="AO650">
        <f>AM650+AN650</f>
        <v/>
      </c>
      <c r="AP650">
        <f>AP649+AO650</f>
        <v/>
      </c>
      <c r="AQ650">
        <f>ABS(ABS(K650)/MAX(((F650)+(G650)*(AH650))*(AH650),1E-6))/SQRT($I$5*MAX((((F650)+(G650)*(AH650))*(AH650))/MAX((F650)+2*(G650)*(AH650),1E-6),1E-6))</f>
        <v/>
      </c>
      <c r="AR650">
        <f>IF(AQ650&lt;1,"Subcritical","Supercritical")</f>
        <v/>
      </c>
      <c r="AS650">
        <f>((ABS(K650)*$D$6)/(MAX(((F650)+(G650)*(AH650))*(AH650),1E-6)*MAX(((((F650)+(G650)*(AH650))*(AH650))/MAX((F650)+2*(AH650)*SQRT(1+(G650)^2),1E-6))^(2/3),1E-6)))^2</f>
        <v/>
      </c>
    </row>
    <row r="651">
      <c r="A651" t="n">
        <v>502</v>
      </c>
      <c r="B651" t="n">
        <v>500.895</v>
      </c>
      <c r="C651" t="n">
        <v>616203.897</v>
      </c>
      <c r="D651" t="n">
        <v>3097475.854</v>
      </c>
      <c r="E651" t="n">
        <v>632.3115</v>
      </c>
      <c r="F651" t="n">
        <v>5.2</v>
      </c>
      <c r="G651" t="n">
        <v>0</v>
      </c>
      <c r="H651" t="inlineStr">
        <is>
          <t>Normal</t>
        </is>
      </c>
      <c r="I651" t="n">
        <v>0.027</v>
      </c>
      <c r="J651">
        <f>B651-B650</f>
        <v/>
      </c>
      <c r="K651">
        <f>MAX(0,K650-AO650)</f>
        <v/>
      </c>
      <c r="L651">
        <f>IF($D$20=0,IFERROR(L650,MAX($D$16,POWER((ABS(K651)^2)/($I$5*MAX(F651,0.1)^2),1/3))),IF(IFERROR(V650,0)=0,IFERROR(L650,MAX($D$16,POWER((ABS(K651)^2)/($I$5*MAX(F651,0.1)^2),1/3))),IF(OR(IFERROR(L651,0)=0,IFERROR(S650,0)&lt;1,IFERROR(S651,0)&lt;1),MAX($D$16,POWER((ABS(K651)^2)/($I$5*MAX(F651,0.1)^2),1/3)),IF(IFERROR(U651,0)&gt;0,MAX($D$16,IFERROR(L651,0)+((IFERROR(U651,0))*$D$18*IF((IFERROR(S651,0))&lt;1,1,-1))),IF(IFERROR(U651,0)&lt;0,IF(ABS((MAX($D$16,POWER((ABS(K651)^2)/($I$5*MAX(F651,0.1)^2),1/3)))-IFERROR(L651,0))&gt;$D$19,MAX($D$16,IF((MAX($D$16,POWER((ABS(K651)^2)/($I$5*MAX(F651,0.1)^2),1/3)))&gt;IFERROR(L651,0),MIN((MAX($D$16,POWER((ABS(K651)^2)/($I$5*MAX(F651,0.1)^2),1/3))),IFERROR(L651,0)+(MIN(ABS(IFERROR(U651,0))*$D$18,ABS((MAX($D$16,POWER((ABS(K651)^2)/($I$5*MAX(F651,0.1)^2),1/3)))-IFERROR(L651,0))))),MAX((MAX($D$16,POWER((ABS(K651)^2)/($I$5*MAX(F651,0.1)^2),1/3))),IFERROR(L651,0)-(MIN(ABS(IFERROR(U651,0))*$D$18,ABS((MAX($D$16,POWER((ABS(K651)^2)/($I$5*MAX(F651,0.1)^2),1/3)))-IFERROR(L651,0))))))),MAX($D$16,POWER((ABS(K651)^2)/($I$5*MAX(F651,0.1)^2),1/3))),MAX($D$16,IFERROR(L651,0)))))))</f>
        <v/>
      </c>
      <c r="M651">
        <f>((F651)+(G651)*(L651))*(L651)</f>
        <v/>
      </c>
      <c r="N651">
        <f>(((F651)+(G651)*(L651))*(L651))/MAX((F651)+2*(L651)*SQRT(1+(G651)^2),1E-6)</f>
        <v/>
      </c>
      <c r="O651">
        <f>ABS(K651)/MAX(((F651)+(G651)*(L651))*(L651),1E-6)</f>
        <v/>
      </c>
      <c r="P651">
        <f>E651+L651</f>
        <v/>
      </c>
      <c r="Q651">
        <f>P651+((ABS(K651)/MAX(((F651)+(G651)*(L651))*(L651),1E-6))^2)/(2*$I$5)</f>
        <v/>
      </c>
      <c r="R651">
        <f>((ABS(K651)*$D$6)/(MAX(((F651)+(G651)*(L651))*(L651),1E-6)*MAX(((((F651)+(G651)*(L651))*(L651))/MAX((F651)+2*(L651)*SQRT(1+(G651)^2),1E-6))^(2/3),1E-6)))^2</f>
        <v/>
      </c>
      <c r="S651">
        <f>ABS(ABS(K651)/MAX(((F651)+(G651)*(L651))*(L651),1E-6))/SQRT($I$5*MAX((((F651)+(G651)*(L651))*(L651))/MAX((F651)+2*(G651)*(L651),1E-6),1E-6))</f>
        <v/>
      </c>
      <c r="T651">
        <f>((F651)*(L651)^2)/2+(G651)*(L651)^3/3+(ABS(K651)^2)/($I$5*MAX(((F651)+(G651)*(L651))*(L651),1E-6))</f>
        <v/>
      </c>
      <c r="U651">
        <f>IF($D$20=0,0,IFERROR(Q650-(((R650+R651)/2)*J651)-(IF(O650&gt;O651,$D$8*((O650^2-O651^2)/(2*$I$5)),$D$9*((O651^2-O650^2)/(2*$I$5)))+($D$10*(ABS(I651)/90)*(MAX(O650^2,O651^2)/(2*$I$5))))-Q651,0))</f>
        <v/>
      </c>
      <c r="V651">
        <f>IF($D$20=0,1,IFERROR(IF(ROUND(S651,3)=1,1,IF(AND(ABS(U651)&lt;$D$19,S651&gt;1),1,0)),0))</f>
        <v/>
      </c>
      <c r="W651">
        <f>IF($D$20=0,IFERROR(W652,MAX($D$16,POWER((ABS(K651)^2)/($I$5*MAX(F651,0.1)^2),1/3))),IF(IFERROR(AG652,0)=0,IFERROR(W652,MAX($D$16,POWER((ABS(K651)^2)/($I$5*MAX(F651,0.1)^2),1/3))),IF(OR(IFERROR(W651,0)=0,IFERROR(AD652,0)&gt;1),MAX($D$16,POWER((ABS(K651)^2)/($I$5*MAX(F651,0.1)^2),1/3)),IF(IFERROR(AF651,0)&gt;0,MAX($D$16,IFERROR(W651,0)+((IFERROR(AF651,0))*$D$18*IF((IFERROR(AD651,0))&lt;1,1,-1))),IF(IFERROR(AF651,0)&lt;0,IF(ABS((MAX($D$16,POWER((ABS(K651)^2)/($I$5*MAX(F651,0.1)^2),1/3)))-IFERROR(W651,0))&gt;$D$19,MAX($D$16,IF((MAX($D$16,POWER((ABS(K651)^2)/($I$5*MAX(F651,0.1)^2),1/3)))&gt;IFERROR(W651,0),MIN((MAX($D$16,POWER((ABS(K651)^2)/($I$5*MAX(F651,0.1)^2),1/3))),IFERROR(W651,0)+(MIN(ABS(IFERROR(AF651,0))*$D$18,ABS((MAX($D$16,POWER((ABS(K651)^2)/($I$5*MAX(F651,0.1)^2),1/3)))-IFERROR(W651,0))))),MAX((MAX($D$16,POWER((ABS(K651)^2)/($I$5*MAX(F651,0.1)^2),1/3))),IFERROR(W651,0)-(MIN(ABS(IFERROR(AF651,0))*$D$18,ABS((MAX($D$16,POWER((ABS(K651)^2)/($I$5*MAX(F651,0.1)^2),1/3)))-IFERROR(W651,0))))))),MAX($D$16,POWER((ABS(K651)^2)/($I$5*MAX(F651,0.1)^2),1/3))),MAX($D$16,IFERROR(W651,0)))))))</f>
        <v/>
      </c>
      <c r="X651">
        <f>((F651)+(G651)*(W651))*(W651)</f>
        <v/>
      </c>
      <c r="Y651">
        <f>(((F651)+(G651)*(W651))*(W651))/MAX((F651)+2*(W651)*SQRT(1+(G651)^2),1E-6)</f>
        <v/>
      </c>
      <c r="Z651">
        <f>ABS(K651)/MAX(((F651)+(G651)*(W651))*(W651),1E-6)</f>
        <v/>
      </c>
      <c r="AA651">
        <f>E651+W651</f>
        <v/>
      </c>
      <c r="AB651">
        <f>AA651+((ABS(K651)/MAX(((F651)+(G651)*(W651))*(W651),1E-6))^2)/(2*$I$5)</f>
        <v/>
      </c>
      <c r="AC651">
        <f>((ABS(K651)*$D$6)/(MAX(((F651)+(G651)*(W651))*(W651),1E-6)*MAX(((((F651)+(G651)*(W651))*(W651))/MAX((F651)+2*(W651)*SQRT(1+(G651)^2),1E-6))^(2/3),1E-6)))^2</f>
        <v/>
      </c>
      <c r="AD651">
        <f>ABS(ABS(K651)/MAX(((F651)+(G651)*(W651))*(W651),1E-6))/SQRT($I$5*MAX((((F651)+(G651)*(W651))*(W651))/MAX((F651)+2*(G651)*(W651),1E-6),1E-6))</f>
        <v/>
      </c>
      <c r="AE651">
        <f>((F651)*(W651)^2)/2+(G651)*(W651)^3/3+(ABS(K651)^2)/($I$5*MAX(((F651)+(G651)*(W651))*(W651),1E-6))</f>
        <v/>
      </c>
      <c r="AF651">
        <f>IF($D$20=0,0,IFERROR(AB652+(((AC651+AC652)/2)*J652)+(IF(Z651&gt;Z652,$D$8*((Z651^2-Z652^2)/(2*$I$5)),$D$9*((Z652^2-Z651^2)/(2*$I$5)))+($D$10*(ABS(I652)/90)*(MAX(Z651^2,Z652^2)/(2*$I$5))))-AB651,0))</f>
        <v/>
      </c>
      <c r="AG651">
        <f>IF($D$20=0,1,IFERROR(IF(ROUND(AD651,3)=1,1,IF(AND(ABS(AF651)&lt;$D$19,AD651&lt;1),1,0)),0))</f>
        <v/>
      </c>
      <c r="AH651">
        <f>IFERROR(IF(V32="Supercritical",MAX($D$16,IFERROR(L651,MAX($D$16,POWER((ABS(K651)^2)/($I$5*MAX(F651,0.1)^2),1/3)))),IF(V32="Subcritical",MAX($D$16,IFERROR(W651,MAX($D$16,POWER((ABS(K651)^2)/($I$5*MAX(F651,0.1)^2),1/3)))),IF(AND(IFERROR(V651,0)=1,IFERROR(AG651,0)=1),IF(IFERROR(T651,-1E99)&gt;=IFERROR(AE651,-1E99),MAX($D$16,IFERROR(L651,MAX($D$16,POWER((ABS(K651)^2)/($I$5*MAX(F651,0.1)^2),1/3)))),MAX($D$16,IFERROR(W651,MAX($D$16,POWER((ABS(K651)^2)/($I$5*MAX(F651,0.1)^2),1/3))))),IF(IFERROR(V651,0)=1,MAX($D$16,IFERROR(L651,MAX($D$16,POWER((ABS(K651)^2)/($I$5*MAX(F651,0.1)^2),1/3)))),IF(IFERROR(AG651,0)=1,MAX($D$16,IFERROR(W651,MAX($D$16,POWER((ABS(K651)^2)/($I$5*MAX(F651,0.1)^2),1/3)))),MAX($D$16,POWER((ABS(K651)^2)/($I$5*MAX(F651,0.1)^2),1/3))))))),MAX($D$16,POWER((ABS(K651)^2)/($I$5*MAX(F651,0.1)^2),1/3)))</f>
        <v/>
      </c>
      <c r="AI651">
        <f>E651+AH651</f>
        <v/>
      </c>
      <c r="AJ651">
        <f>AI651+((ABS(K651)/MAX(((F651)+(G651)*(AH651))*(AH651),1E-6))^2)/(2*$I$5)</f>
        <v/>
      </c>
      <c r="AM651" t="n">
        <v>0</v>
      </c>
      <c r="AN651" t="n">
        <v>0</v>
      </c>
      <c r="AO651">
        <f>AM651+AN651</f>
        <v/>
      </c>
      <c r="AP651">
        <f>AP650+AO651</f>
        <v/>
      </c>
      <c r="AQ651">
        <f>ABS(ABS(K651)/MAX(((F651)+(G651)*(AH651))*(AH651),1E-6))/SQRT($I$5*MAX((((F651)+(G651)*(AH651))*(AH651))/MAX((F651)+2*(G651)*(AH651),1E-6),1E-6))</f>
        <v/>
      </c>
      <c r="AR651">
        <f>IF(AQ651&lt;1,"Subcritical","Supercritical")</f>
        <v/>
      </c>
      <c r="AS651">
        <f>((ABS(K651)*$D$6)/(MAX(((F651)+(G651)*(AH651))*(AH651),1E-6)*MAX(((((F651)+(G651)*(AH651))*(AH651))/MAX((F651)+2*(AH651)*SQRT(1+(G651)^2),1E-6))^(2/3),1E-6)))^2</f>
        <v/>
      </c>
    </row>
    <row r="652">
      <c r="A652" t="n">
        <v>503</v>
      </c>
      <c r="B652" t="n">
        <v>501.896</v>
      </c>
      <c r="C652" t="n">
        <v>616203.423</v>
      </c>
      <c r="D652" t="n">
        <v>3097474.973</v>
      </c>
      <c r="E652" t="n">
        <v>632.311</v>
      </c>
      <c r="F652" t="n">
        <v>5.2</v>
      </c>
      <c r="G652" t="n">
        <v>0</v>
      </c>
      <c r="H652" t="inlineStr">
        <is>
          <t>Normal</t>
        </is>
      </c>
      <c r="I652" t="n">
        <v>0.078</v>
      </c>
      <c r="J652">
        <f>B652-B651</f>
        <v/>
      </c>
      <c r="K652">
        <f>MAX(0,K651-AO651)</f>
        <v/>
      </c>
      <c r="L652">
        <f>IF($D$20=0,IFERROR(L651,MAX($D$16,POWER((ABS(K652)^2)/($I$5*MAX(F652,0.1)^2),1/3))),IF(IFERROR(V651,0)=0,IFERROR(L651,MAX($D$16,POWER((ABS(K652)^2)/($I$5*MAX(F652,0.1)^2),1/3))),IF(OR(IFERROR(L652,0)=0,IFERROR(S651,0)&lt;1,IFERROR(S652,0)&lt;1),MAX($D$16,POWER((ABS(K652)^2)/($I$5*MAX(F652,0.1)^2),1/3)),IF(IFERROR(U652,0)&gt;0,MAX($D$16,IFERROR(L652,0)+((IFERROR(U652,0))*$D$18*IF((IFERROR(S652,0))&lt;1,1,-1))),IF(IFERROR(U652,0)&lt;0,IF(ABS((MAX($D$16,POWER((ABS(K652)^2)/($I$5*MAX(F652,0.1)^2),1/3)))-IFERROR(L652,0))&gt;$D$19,MAX($D$16,IF((MAX($D$16,POWER((ABS(K652)^2)/($I$5*MAX(F652,0.1)^2),1/3)))&gt;IFERROR(L652,0),MIN((MAX($D$16,POWER((ABS(K652)^2)/($I$5*MAX(F652,0.1)^2),1/3))),IFERROR(L652,0)+(MIN(ABS(IFERROR(U652,0))*$D$18,ABS((MAX($D$16,POWER((ABS(K652)^2)/($I$5*MAX(F652,0.1)^2),1/3)))-IFERROR(L652,0))))),MAX((MAX($D$16,POWER((ABS(K652)^2)/($I$5*MAX(F652,0.1)^2),1/3))),IFERROR(L652,0)-(MIN(ABS(IFERROR(U652,0))*$D$18,ABS((MAX($D$16,POWER((ABS(K652)^2)/($I$5*MAX(F652,0.1)^2),1/3)))-IFERROR(L652,0))))))),MAX($D$16,POWER((ABS(K652)^2)/($I$5*MAX(F652,0.1)^2),1/3))),MAX($D$16,IFERROR(L652,0)))))))</f>
        <v/>
      </c>
      <c r="M652">
        <f>((F652)+(G652)*(L652))*(L652)</f>
        <v/>
      </c>
      <c r="N652">
        <f>(((F652)+(G652)*(L652))*(L652))/MAX((F652)+2*(L652)*SQRT(1+(G652)^2),1E-6)</f>
        <v/>
      </c>
      <c r="O652">
        <f>ABS(K652)/MAX(((F652)+(G652)*(L652))*(L652),1E-6)</f>
        <v/>
      </c>
      <c r="P652">
        <f>E652+L652</f>
        <v/>
      </c>
      <c r="Q652">
        <f>P652+((ABS(K652)/MAX(((F652)+(G652)*(L652))*(L652),1E-6))^2)/(2*$I$5)</f>
        <v/>
      </c>
      <c r="R652">
        <f>((ABS(K652)*$D$6)/(MAX(((F652)+(G652)*(L652))*(L652),1E-6)*MAX(((((F652)+(G652)*(L652))*(L652))/MAX((F652)+2*(L652)*SQRT(1+(G652)^2),1E-6))^(2/3),1E-6)))^2</f>
        <v/>
      </c>
      <c r="S652">
        <f>ABS(ABS(K652)/MAX(((F652)+(G652)*(L652))*(L652),1E-6))/SQRT($I$5*MAX((((F652)+(G652)*(L652))*(L652))/MAX((F652)+2*(G652)*(L652),1E-6),1E-6))</f>
        <v/>
      </c>
      <c r="T652">
        <f>((F652)*(L652)^2)/2+(G652)*(L652)^3/3+(ABS(K652)^2)/($I$5*MAX(((F652)+(G652)*(L652))*(L652),1E-6))</f>
        <v/>
      </c>
      <c r="U652">
        <f>IF($D$20=0,0,IFERROR(Q651-(((R651+R652)/2)*J652)-(IF(O651&gt;O652,$D$8*((O651^2-O652^2)/(2*$I$5)),$D$9*((O652^2-O651^2)/(2*$I$5)))+($D$10*(ABS(I652)/90)*(MAX(O651^2,O652^2)/(2*$I$5))))-Q652,0))</f>
        <v/>
      </c>
      <c r="V652">
        <f>IF($D$20=0,1,IFERROR(IF(ROUND(S652,3)=1,1,IF(AND(ABS(U652)&lt;$D$19,S652&gt;1),1,0)),0))</f>
        <v/>
      </c>
      <c r="W652">
        <f>IF($D$20=0,IFERROR(W653,MAX($D$16,POWER((ABS(K652)^2)/($I$5*MAX(F652,0.1)^2),1/3))),IF(IFERROR(AG653,0)=0,IFERROR(W653,MAX($D$16,POWER((ABS(K652)^2)/($I$5*MAX(F652,0.1)^2),1/3))),IF(OR(IFERROR(W652,0)=0,IFERROR(AD653,0)&gt;1),MAX($D$16,POWER((ABS(K652)^2)/($I$5*MAX(F652,0.1)^2),1/3)),IF(IFERROR(AF652,0)&gt;0,MAX($D$16,IFERROR(W652,0)+((IFERROR(AF652,0))*$D$18*IF((IFERROR(AD652,0))&lt;1,1,-1))),IF(IFERROR(AF652,0)&lt;0,IF(ABS((MAX($D$16,POWER((ABS(K652)^2)/($I$5*MAX(F652,0.1)^2),1/3)))-IFERROR(W652,0))&gt;$D$19,MAX($D$16,IF((MAX($D$16,POWER((ABS(K652)^2)/($I$5*MAX(F652,0.1)^2),1/3)))&gt;IFERROR(W652,0),MIN((MAX($D$16,POWER((ABS(K652)^2)/($I$5*MAX(F652,0.1)^2),1/3))),IFERROR(W652,0)+(MIN(ABS(IFERROR(AF652,0))*$D$18,ABS((MAX($D$16,POWER((ABS(K652)^2)/($I$5*MAX(F652,0.1)^2),1/3)))-IFERROR(W652,0))))),MAX((MAX($D$16,POWER((ABS(K652)^2)/($I$5*MAX(F652,0.1)^2),1/3))),IFERROR(W652,0)-(MIN(ABS(IFERROR(AF652,0))*$D$18,ABS((MAX($D$16,POWER((ABS(K652)^2)/($I$5*MAX(F652,0.1)^2),1/3)))-IFERROR(W652,0))))))),MAX($D$16,POWER((ABS(K652)^2)/($I$5*MAX(F652,0.1)^2),1/3))),MAX($D$16,IFERROR(W652,0)))))))</f>
        <v/>
      </c>
      <c r="X652">
        <f>((F652)+(G652)*(W652))*(W652)</f>
        <v/>
      </c>
      <c r="Y652">
        <f>(((F652)+(G652)*(W652))*(W652))/MAX((F652)+2*(W652)*SQRT(1+(G652)^2),1E-6)</f>
        <v/>
      </c>
      <c r="Z652">
        <f>ABS(K652)/MAX(((F652)+(G652)*(W652))*(W652),1E-6)</f>
        <v/>
      </c>
      <c r="AA652">
        <f>E652+W652</f>
        <v/>
      </c>
      <c r="AB652">
        <f>AA652+((ABS(K652)/MAX(((F652)+(G652)*(W652))*(W652),1E-6))^2)/(2*$I$5)</f>
        <v/>
      </c>
      <c r="AC652">
        <f>((ABS(K652)*$D$6)/(MAX(((F652)+(G652)*(W652))*(W652),1E-6)*MAX(((((F652)+(G652)*(W652))*(W652))/MAX((F652)+2*(W652)*SQRT(1+(G652)^2),1E-6))^(2/3),1E-6)))^2</f>
        <v/>
      </c>
      <c r="AD652">
        <f>ABS(ABS(K652)/MAX(((F652)+(G652)*(W652))*(W652),1E-6))/SQRT($I$5*MAX((((F652)+(G652)*(W652))*(W652))/MAX((F652)+2*(G652)*(W652),1E-6),1E-6))</f>
        <v/>
      </c>
      <c r="AE652">
        <f>((F652)*(W652)^2)/2+(G652)*(W652)^3/3+(ABS(K652)^2)/($I$5*MAX(((F652)+(G652)*(W652))*(W652),1E-6))</f>
        <v/>
      </c>
      <c r="AF652">
        <f>IF($D$20=0,0,IFERROR(AB653+(((AC652+AC653)/2)*J653)+(IF(Z652&gt;Z653,$D$8*((Z652^2-Z653^2)/(2*$I$5)),$D$9*((Z653^2-Z652^2)/(2*$I$5)))+($D$10*(ABS(I653)/90)*(MAX(Z652^2,Z653^2)/(2*$I$5))))-AB652,0))</f>
        <v/>
      </c>
      <c r="AG652">
        <f>IF($D$20=0,1,IFERROR(IF(ROUND(AD652,3)=1,1,IF(AND(ABS(AF652)&lt;$D$19,AD652&lt;1),1,0)),0))</f>
        <v/>
      </c>
      <c r="AH652">
        <f>IFERROR(IF(V32="Supercritical",MAX($D$16,IFERROR(L652,MAX($D$16,POWER((ABS(K652)^2)/($I$5*MAX(F652,0.1)^2),1/3)))),IF(V32="Subcritical",MAX($D$16,IFERROR(W652,MAX($D$16,POWER((ABS(K652)^2)/($I$5*MAX(F652,0.1)^2),1/3)))),IF(AND(IFERROR(V652,0)=1,IFERROR(AG652,0)=1),IF(IFERROR(T652,-1E99)&gt;=IFERROR(AE652,-1E99),MAX($D$16,IFERROR(L652,MAX($D$16,POWER((ABS(K652)^2)/($I$5*MAX(F652,0.1)^2),1/3)))),MAX($D$16,IFERROR(W652,MAX($D$16,POWER((ABS(K652)^2)/($I$5*MAX(F652,0.1)^2),1/3))))),IF(IFERROR(V652,0)=1,MAX($D$16,IFERROR(L652,MAX($D$16,POWER((ABS(K652)^2)/($I$5*MAX(F652,0.1)^2),1/3)))),IF(IFERROR(AG652,0)=1,MAX($D$16,IFERROR(W652,MAX($D$16,POWER((ABS(K652)^2)/($I$5*MAX(F652,0.1)^2),1/3)))),MAX($D$16,POWER((ABS(K652)^2)/($I$5*MAX(F652,0.1)^2),1/3))))))),MAX($D$16,POWER((ABS(K652)^2)/($I$5*MAX(F652,0.1)^2),1/3)))</f>
        <v/>
      </c>
      <c r="AI652">
        <f>E652+AH652</f>
        <v/>
      </c>
      <c r="AJ652">
        <f>AI652+((ABS(K652)/MAX(((F652)+(G652)*(AH652))*(AH652),1E-6))^2)/(2*$I$5)</f>
        <v/>
      </c>
      <c r="AM652" t="n">
        <v>0</v>
      </c>
      <c r="AN652" t="n">
        <v>0</v>
      </c>
      <c r="AO652">
        <f>AM652+AN652</f>
        <v/>
      </c>
      <c r="AP652">
        <f>AP651+AO652</f>
        <v/>
      </c>
      <c r="AQ652">
        <f>ABS(ABS(K652)/MAX(((F652)+(G652)*(AH652))*(AH652),1E-6))/SQRT($I$5*MAX((((F652)+(G652)*(AH652))*(AH652))/MAX((F652)+2*(G652)*(AH652),1E-6),1E-6))</f>
        <v/>
      </c>
      <c r="AR652">
        <f>IF(AQ652&lt;1,"Subcritical","Supercritical")</f>
        <v/>
      </c>
      <c r="AS652">
        <f>((ABS(K652)*$D$6)/(MAX(((F652)+(G652)*(AH652))*(AH652),1E-6)*MAX(((((F652)+(G652)*(AH652))*(AH652))/MAX((F652)+2*(AH652)*SQRT(1+(G652)^2),1E-6))^(2/3),1E-6)))^2</f>
        <v/>
      </c>
    </row>
    <row r="653">
      <c r="A653" t="n">
        <v>504</v>
      </c>
      <c r="B653" t="n">
        <v>502.896</v>
      </c>
      <c r="C653" t="n">
        <v>616202.948</v>
      </c>
      <c r="D653" t="n">
        <v>3097474.093</v>
      </c>
      <c r="E653" t="n">
        <v>632.3105</v>
      </c>
      <c r="F653" t="n">
        <v>5.2</v>
      </c>
      <c r="G653" t="n">
        <v>0</v>
      </c>
      <c r="H653" t="inlineStr">
        <is>
          <t>Normal</t>
        </is>
      </c>
      <c r="I653" t="n">
        <v>0.05</v>
      </c>
      <c r="J653">
        <f>B653-B652</f>
        <v/>
      </c>
      <c r="K653">
        <f>MAX(0,K652-AO652)</f>
        <v/>
      </c>
      <c r="L653">
        <f>IF($D$20=0,IFERROR(L652,MAX($D$16,POWER((ABS(K653)^2)/($I$5*MAX(F653,0.1)^2),1/3))),IF(IFERROR(V652,0)=0,IFERROR(L652,MAX($D$16,POWER((ABS(K653)^2)/($I$5*MAX(F653,0.1)^2),1/3))),IF(OR(IFERROR(L653,0)=0,IFERROR(S652,0)&lt;1,IFERROR(S653,0)&lt;1),MAX($D$16,POWER((ABS(K653)^2)/($I$5*MAX(F653,0.1)^2),1/3)),IF(IFERROR(U653,0)&gt;0,MAX($D$16,IFERROR(L653,0)+((IFERROR(U653,0))*$D$18*IF((IFERROR(S653,0))&lt;1,1,-1))),IF(IFERROR(U653,0)&lt;0,IF(ABS((MAX($D$16,POWER((ABS(K653)^2)/($I$5*MAX(F653,0.1)^2),1/3)))-IFERROR(L653,0))&gt;$D$19,MAX($D$16,IF((MAX($D$16,POWER((ABS(K653)^2)/($I$5*MAX(F653,0.1)^2),1/3)))&gt;IFERROR(L653,0),MIN((MAX($D$16,POWER((ABS(K653)^2)/($I$5*MAX(F653,0.1)^2),1/3))),IFERROR(L653,0)+(MIN(ABS(IFERROR(U653,0))*$D$18,ABS((MAX($D$16,POWER((ABS(K653)^2)/($I$5*MAX(F653,0.1)^2),1/3)))-IFERROR(L653,0))))),MAX((MAX($D$16,POWER((ABS(K653)^2)/($I$5*MAX(F653,0.1)^2),1/3))),IFERROR(L653,0)-(MIN(ABS(IFERROR(U653,0))*$D$18,ABS((MAX($D$16,POWER((ABS(K653)^2)/($I$5*MAX(F653,0.1)^2),1/3)))-IFERROR(L653,0))))))),MAX($D$16,POWER((ABS(K653)^2)/($I$5*MAX(F653,0.1)^2),1/3))),MAX($D$16,IFERROR(L653,0)))))))</f>
        <v/>
      </c>
      <c r="M653">
        <f>((F653)+(G653)*(L653))*(L653)</f>
        <v/>
      </c>
      <c r="N653">
        <f>(((F653)+(G653)*(L653))*(L653))/MAX((F653)+2*(L653)*SQRT(1+(G653)^2),1E-6)</f>
        <v/>
      </c>
      <c r="O653">
        <f>ABS(K653)/MAX(((F653)+(G653)*(L653))*(L653),1E-6)</f>
        <v/>
      </c>
      <c r="P653">
        <f>E653+L653</f>
        <v/>
      </c>
      <c r="Q653">
        <f>P653+((ABS(K653)/MAX(((F653)+(G653)*(L653))*(L653),1E-6))^2)/(2*$I$5)</f>
        <v/>
      </c>
      <c r="R653">
        <f>((ABS(K653)*$D$6)/(MAX(((F653)+(G653)*(L653))*(L653),1E-6)*MAX(((((F653)+(G653)*(L653))*(L653))/MAX((F653)+2*(L653)*SQRT(1+(G653)^2),1E-6))^(2/3),1E-6)))^2</f>
        <v/>
      </c>
      <c r="S653">
        <f>ABS(ABS(K653)/MAX(((F653)+(G653)*(L653))*(L653),1E-6))/SQRT($I$5*MAX((((F653)+(G653)*(L653))*(L653))/MAX((F653)+2*(G653)*(L653),1E-6),1E-6))</f>
        <v/>
      </c>
      <c r="T653">
        <f>((F653)*(L653)^2)/2+(G653)*(L653)^3/3+(ABS(K653)^2)/($I$5*MAX(((F653)+(G653)*(L653))*(L653),1E-6))</f>
        <v/>
      </c>
      <c r="U653">
        <f>IF($D$20=0,0,IFERROR(Q652-(((R652+R653)/2)*J653)-(IF(O652&gt;O653,$D$8*((O652^2-O653^2)/(2*$I$5)),$D$9*((O653^2-O652^2)/(2*$I$5)))+($D$10*(ABS(I653)/90)*(MAX(O652^2,O653^2)/(2*$I$5))))-Q653,0))</f>
        <v/>
      </c>
      <c r="V653">
        <f>IF($D$20=0,1,IFERROR(IF(ROUND(S653,3)=1,1,IF(AND(ABS(U653)&lt;$D$19,S653&gt;1),1,0)),0))</f>
        <v/>
      </c>
      <c r="W653">
        <f>IF($D$20=0,IFERROR(W654,MAX($D$16,POWER((ABS(K653)^2)/($I$5*MAX(F653,0.1)^2),1/3))),IF(IFERROR(AG654,0)=0,IFERROR(W654,MAX($D$16,POWER((ABS(K653)^2)/($I$5*MAX(F653,0.1)^2),1/3))),IF(OR(IFERROR(W653,0)=0,IFERROR(AD654,0)&gt;1),MAX($D$16,POWER((ABS(K653)^2)/($I$5*MAX(F653,0.1)^2),1/3)),IF(IFERROR(AF653,0)&gt;0,MAX($D$16,IFERROR(W653,0)+((IFERROR(AF653,0))*$D$18*IF((IFERROR(AD653,0))&lt;1,1,-1))),IF(IFERROR(AF653,0)&lt;0,IF(ABS((MAX($D$16,POWER((ABS(K653)^2)/($I$5*MAX(F653,0.1)^2),1/3)))-IFERROR(W653,0))&gt;$D$19,MAX($D$16,IF((MAX($D$16,POWER((ABS(K653)^2)/($I$5*MAX(F653,0.1)^2),1/3)))&gt;IFERROR(W653,0),MIN((MAX($D$16,POWER((ABS(K653)^2)/($I$5*MAX(F653,0.1)^2),1/3))),IFERROR(W653,0)+(MIN(ABS(IFERROR(AF653,0))*$D$18,ABS((MAX($D$16,POWER((ABS(K653)^2)/($I$5*MAX(F653,0.1)^2),1/3)))-IFERROR(W653,0))))),MAX((MAX($D$16,POWER((ABS(K653)^2)/($I$5*MAX(F653,0.1)^2),1/3))),IFERROR(W653,0)-(MIN(ABS(IFERROR(AF653,0))*$D$18,ABS((MAX($D$16,POWER((ABS(K653)^2)/($I$5*MAX(F653,0.1)^2),1/3)))-IFERROR(W653,0))))))),MAX($D$16,POWER((ABS(K653)^2)/($I$5*MAX(F653,0.1)^2),1/3))),MAX($D$16,IFERROR(W653,0)))))))</f>
        <v/>
      </c>
      <c r="X653">
        <f>((F653)+(G653)*(W653))*(W653)</f>
        <v/>
      </c>
      <c r="Y653">
        <f>(((F653)+(G653)*(W653))*(W653))/MAX((F653)+2*(W653)*SQRT(1+(G653)^2),1E-6)</f>
        <v/>
      </c>
      <c r="Z653">
        <f>ABS(K653)/MAX(((F653)+(G653)*(W653))*(W653),1E-6)</f>
        <v/>
      </c>
      <c r="AA653">
        <f>E653+W653</f>
        <v/>
      </c>
      <c r="AB653">
        <f>AA653+((ABS(K653)/MAX(((F653)+(G653)*(W653))*(W653),1E-6))^2)/(2*$I$5)</f>
        <v/>
      </c>
      <c r="AC653">
        <f>((ABS(K653)*$D$6)/(MAX(((F653)+(G653)*(W653))*(W653),1E-6)*MAX(((((F653)+(G653)*(W653))*(W653))/MAX((F653)+2*(W653)*SQRT(1+(G653)^2),1E-6))^(2/3),1E-6)))^2</f>
        <v/>
      </c>
      <c r="AD653">
        <f>ABS(ABS(K653)/MAX(((F653)+(G653)*(W653))*(W653),1E-6))/SQRT($I$5*MAX((((F653)+(G653)*(W653))*(W653))/MAX((F653)+2*(G653)*(W653),1E-6),1E-6))</f>
        <v/>
      </c>
      <c r="AE653">
        <f>((F653)*(W653)^2)/2+(G653)*(W653)^3/3+(ABS(K653)^2)/($I$5*MAX(((F653)+(G653)*(W653))*(W653),1E-6))</f>
        <v/>
      </c>
      <c r="AF653">
        <f>IF($D$20=0,0,IFERROR(AB654+(((AC653+AC654)/2)*J654)+(IF(Z653&gt;Z654,$D$8*((Z653^2-Z654^2)/(2*$I$5)),$D$9*((Z654^2-Z653^2)/(2*$I$5)))+($D$10*(ABS(I654)/90)*(MAX(Z653^2,Z654^2)/(2*$I$5))))-AB653,0))</f>
        <v/>
      </c>
      <c r="AG653">
        <f>IF($D$20=0,1,IFERROR(IF(ROUND(AD653,3)=1,1,IF(AND(ABS(AF653)&lt;$D$19,AD653&lt;1),1,0)),0))</f>
        <v/>
      </c>
      <c r="AH653">
        <f>IFERROR(IF(V32="Supercritical",MAX($D$16,IFERROR(L653,MAX($D$16,POWER((ABS(K653)^2)/($I$5*MAX(F653,0.1)^2),1/3)))),IF(V32="Subcritical",MAX($D$16,IFERROR(W653,MAX($D$16,POWER((ABS(K653)^2)/($I$5*MAX(F653,0.1)^2),1/3)))),IF(AND(IFERROR(V653,0)=1,IFERROR(AG653,0)=1),IF(IFERROR(T653,-1E99)&gt;=IFERROR(AE653,-1E99),MAX($D$16,IFERROR(L653,MAX($D$16,POWER((ABS(K653)^2)/($I$5*MAX(F653,0.1)^2),1/3)))),MAX($D$16,IFERROR(W653,MAX($D$16,POWER((ABS(K653)^2)/($I$5*MAX(F653,0.1)^2),1/3))))),IF(IFERROR(V653,0)=1,MAX($D$16,IFERROR(L653,MAX($D$16,POWER((ABS(K653)^2)/($I$5*MAX(F653,0.1)^2),1/3)))),IF(IFERROR(AG653,0)=1,MAX($D$16,IFERROR(W653,MAX($D$16,POWER((ABS(K653)^2)/($I$5*MAX(F653,0.1)^2),1/3)))),MAX($D$16,POWER((ABS(K653)^2)/($I$5*MAX(F653,0.1)^2),1/3))))))),MAX($D$16,POWER((ABS(K653)^2)/($I$5*MAX(F653,0.1)^2),1/3)))</f>
        <v/>
      </c>
      <c r="AI653">
        <f>E653+AH653</f>
        <v/>
      </c>
      <c r="AJ653">
        <f>AI653+((ABS(K653)/MAX(((F653)+(G653)*(AH653))*(AH653),1E-6))^2)/(2*$I$5)</f>
        <v/>
      </c>
      <c r="AM653" t="n">
        <v>0</v>
      </c>
      <c r="AN653" t="n">
        <v>0</v>
      </c>
      <c r="AO653">
        <f>AM653+AN653</f>
        <v/>
      </c>
      <c r="AP653">
        <f>AP652+AO653</f>
        <v/>
      </c>
      <c r="AQ653">
        <f>ABS(ABS(K653)/MAX(((F653)+(G653)*(AH653))*(AH653),1E-6))/SQRT($I$5*MAX((((F653)+(G653)*(AH653))*(AH653))/MAX((F653)+2*(G653)*(AH653),1E-6),1E-6))</f>
        <v/>
      </c>
      <c r="AR653">
        <f>IF(AQ653&lt;1,"Subcritical","Supercritical")</f>
        <v/>
      </c>
      <c r="AS653">
        <f>((ABS(K653)*$D$6)/(MAX(((F653)+(G653)*(AH653))*(AH653),1E-6)*MAX(((((F653)+(G653)*(AH653))*(AH653))/MAX((F653)+2*(AH653)*SQRT(1+(G653)^2),1E-6))^(2/3),1E-6)))^2</f>
        <v/>
      </c>
    </row>
    <row r="654">
      <c r="A654" t="n">
        <v>505</v>
      </c>
      <c r="B654" t="n">
        <v>503.895</v>
      </c>
      <c r="C654" t="n">
        <v>616202.474</v>
      </c>
      <c r="D654" t="n">
        <v>3097473.213</v>
      </c>
      <c r="E654" t="n">
        <v>632.3099999999999</v>
      </c>
      <c r="F654" t="n">
        <v>5.2</v>
      </c>
      <c r="G654" t="n">
        <v>0</v>
      </c>
      <c r="H654" t="inlineStr">
        <is>
          <t>Normal</t>
        </is>
      </c>
      <c r="I654" t="n">
        <v>0.027</v>
      </c>
      <c r="J654">
        <f>B654-B653</f>
        <v/>
      </c>
      <c r="K654">
        <f>MAX(0,K653-AO653)</f>
        <v/>
      </c>
      <c r="L654">
        <f>IF($D$20=0,IFERROR(L653,MAX($D$16,POWER((ABS(K654)^2)/($I$5*MAX(F654,0.1)^2),1/3))),IF(IFERROR(V653,0)=0,IFERROR(L653,MAX($D$16,POWER((ABS(K654)^2)/($I$5*MAX(F654,0.1)^2),1/3))),IF(OR(IFERROR(L654,0)=0,IFERROR(S653,0)&lt;1,IFERROR(S654,0)&lt;1),MAX($D$16,POWER((ABS(K654)^2)/($I$5*MAX(F654,0.1)^2),1/3)),IF(IFERROR(U654,0)&gt;0,MAX($D$16,IFERROR(L654,0)+((IFERROR(U654,0))*$D$18*IF((IFERROR(S654,0))&lt;1,1,-1))),IF(IFERROR(U654,0)&lt;0,IF(ABS((MAX($D$16,POWER((ABS(K654)^2)/($I$5*MAX(F654,0.1)^2),1/3)))-IFERROR(L654,0))&gt;$D$19,MAX($D$16,IF((MAX($D$16,POWER((ABS(K654)^2)/($I$5*MAX(F654,0.1)^2),1/3)))&gt;IFERROR(L654,0),MIN((MAX($D$16,POWER((ABS(K654)^2)/($I$5*MAX(F654,0.1)^2),1/3))),IFERROR(L654,0)+(MIN(ABS(IFERROR(U654,0))*$D$18,ABS((MAX($D$16,POWER((ABS(K654)^2)/($I$5*MAX(F654,0.1)^2),1/3)))-IFERROR(L654,0))))),MAX((MAX($D$16,POWER((ABS(K654)^2)/($I$5*MAX(F654,0.1)^2),1/3))),IFERROR(L654,0)-(MIN(ABS(IFERROR(U654,0))*$D$18,ABS((MAX($D$16,POWER((ABS(K654)^2)/($I$5*MAX(F654,0.1)^2),1/3)))-IFERROR(L654,0))))))),MAX($D$16,POWER((ABS(K654)^2)/($I$5*MAX(F654,0.1)^2),1/3))),MAX($D$16,IFERROR(L654,0)))))))</f>
        <v/>
      </c>
      <c r="M654">
        <f>((F654)+(G654)*(L654))*(L654)</f>
        <v/>
      </c>
      <c r="N654">
        <f>(((F654)+(G654)*(L654))*(L654))/MAX((F654)+2*(L654)*SQRT(1+(G654)^2),1E-6)</f>
        <v/>
      </c>
      <c r="O654">
        <f>ABS(K654)/MAX(((F654)+(G654)*(L654))*(L654),1E-6)</f>
        <v/>
      </c>
      <c r="P654">
        <f>E654+L654</f>
        <v/>
      </c>
      <c r="Q654">
        <f>P654+((ABS(K654)/MAX(((F654)+(G654)*(L654))*(L654),1E-6))^2)/(2*$I$5)</f>
        <v/>
      </c>
      <c r="R654">
        <f>((ABS(K654)*$D$6)/(MAX(((F654)+(G654)*(L654))*(L654),1E-6)*MAX(((((F654)+(G654)*(L654))*(L654))/MAX((F654)+2*(L654)*SQRT(1+(G654)^2),1E-6))^(2/3),1E-6)))^2</f>
        <v/>
      </c>
      <c r="S654">
        <f>ABS(ABS(K654)/MAX(((F654)+(G654)*(L654))*(L654),1E-6))/SQRT($I$5*MAX((((F654)+(G654)*(L654))*(L654))/MAX((F654)+2*(G654)*(L654),1E-6),1E-6))</f>
        <v/>
      </c>
      <c r="T654">
        <f>((F654)*(L654)^2)/2+(G654)*(L654)^3/3+(ABS(K654)^2)/($I$5*MAX(((F654)+(G654)*(L654))*(L654),1E-6))</f>
        <v/>
      </c>
      <c r="U654">
        <f>IF($D$20=0,0,IFERROR(Q653-(((R653+R654)/2)*J654)-(IF(O653&gt;O654,$D$8*((O653^2-O654^2)/(2*$I$5)),$D$9*((O654^2-O653^2)/(2*$I$5)))+($D$10*(ABS(I654)/90)*(MAX(O653^2,O654^2)/(2*$I$5))))-Q654,0))</f>
        <v/>
      </c>
      <c r="V654">
        <f>IF($D$20=0,1,IFERROR(IF(ROUND(S654,3)=1,1,IF(AND(ABS(U654)&lt;$D$19,S654&gt;1),1,0)),0))</f>
        <v/>
      </c>
      <c r="W654">
        <f>IF($D$20=0,IFERROR(W655,MAX($D$16,POWER((ABS(K654)^2)/($I$5*MAX(F654,0.1)^2),1/3))),IF(IFERROR(AG655,0)=0,IFERROR(W655,MAX($D$16,POWER((ABS(K654)^2)/($I$5*MAX(F654,0.1)^2),1/3))),IF(OR(IFERROR(W654,0)=0,IFERROR(AD655,0)&gt;1),MAX($D$16,POWER((ABS(K654)^2)/($I$5*MAX(F654,0.1)^2),1/3)),IF(IFERROR(AF654,0)&gt;0,MAX($D$16,IFERROR(W654,0)+((IFERROR(AF654,0))*$D$18*IF((IFERROR(AD654,0))&lt;1,1,-1))),IF(IFERROR(AF654,0)&lt;0,IF(ABS((MAX($D$16,POWER((ABS(K654)^2)/($I$5*MAX(F654,0.1)^2),1/3)))-IFERROR(W654,0))&gt;$D$19,MAX($D$16,IF((MAX($D$16,POWER((ABS(K654)^2)/($I$5*MAX(F654,0.1)^2),1/3)))&gt;IFERROR(W654,0),MIN((MAX($D$16,POWER((ABS(K654)^2)/($I$5*MAX(F654,0.1)^2),1/3))),IFERROR(W654,0)+(MIN(ABS(IFERROR(AF654,0))*$D$18,ABS((MAX($D$16,POWER((ABS(K654)^2)/($I$5*MAX(F654,0.1)^2),1/3)))-IFERROR(W654,0))))),MAX((MAX($D$16,POWER((ABS(K654)^2)/($I$5*MAX(F654,0.1)^2),1/3))),IFERROR(W654,0)-(MIN(ABS(IFERROR(AF654,0))*$D$18,ABS((MAX($D$16,POWER((ABS(K654)^2)/($I$5*MAX(F654,0.1)^2),1/3)))-IFERROR(W654,0))))))),MAX($D$16,POWER((ABS(K654)^2)/($I$5*MAX(F654,0.1)^2),1/3))),MAX($D$16,IFERROR(W654,0)))))))</f>
        <v/>
      </c>
      <c r="X654">
        <f>((F654)+(G654)*(W654))*(W654)</f>
        <v/>
      </c>
      <c r="Y654">
        <f>(((F654)+(G654)*(W654))*(W654))/MAX((F654)+2*(W654)*SQRT(1+(G654)^2),1E-6)</f>
        <v/>
      </c>
      <c r="Z654">
        <f>ABS(K654)/MAX(((F654)+(G654)*(W654))*(W654),1E-6)</f>
        <v/>
      </c>
      <c r="AA654">
        <f>E654+W654</f>
        <v/>
      </c>
      <c r="AB654">
        <f>AA654+((ABS(K654)/MAX(((F654)+(G654)*(W654))*(W654),1E-6))^2)/(2*$I$5)</f>
        <v/>
      </c>
      <c r="AC654">
        <f>((ABS(K654)*$D$6)/(MAX(((F654)+(G654)*(W654))*(W654),1E-6)*MAX(((((F654)+(G654)*(W654))*(W654))/MAX((F654)+2*(W654)*SQRT(1+(G654)^2),1E-6))^(2/3),1E-6)))^2</f>
        <v/>
      </c>
      <c r="AD654">
        <f>ABS(ABS(K654)/MAX(((F654)+(G654)*(W654))*(W654),1E-6))/SQRT($I$5*MAX((((F654)+(G654)*(W654))*(W654))/MAX((F654)+2*(G654)*(W654),1E-6),1E-6))</f>
        <v/>
      </c>
      <c r="AE654">
        <f>((F654)*(W654)^2)/2+(G654)*(W654)^3/3+(ABS(K654)^2)/($I$5*MAX(((F654)+(G654)*(W654))*(W654),1E-6))</f>
        <v/>
      </c>
      <c r="AF654">
        <f>IF($D$20=0,0,IFERROR(AB655+(((AC654+AC655)/2)*J655)+(IF(Z654&gt;Z655,$D$8*((Z654^2-Z655^2)/(2*$I$5)),$D$9*((Z655^2-Z654^2)/(2*$I$5)))+($D$10*(ABS(I655)/90)*(MAX(Z654^2,Z655^2)/(2*$I$5))))-AB654,0))</f>
        <v/>
      </c>
      <c r="AG654">
        <f>IF($D$20=0,1,IFERROR(IF(ROUND(AD654,3)=1,1,IF(AND(ABS(AF654)&lt;$D$19,AD654&lt;1),1,0)),0))</f>
        <v/>
      </c>
      <c r="AH654">
        <f>IFERROR(IF(V32="Supercritical",MAX($D$16,IFERROR(L654,MAX($D$16,POWER((ABS(K654)^2)/($I$5*MAX(F654,0.1)^2),1/3)))),IF(V32="Subcritical",MAX($D$16,IFERROR(W654,MAX($D$16,POWER((ABS(K654)^2)/($I$5*MAX(F654,0.1)^2),1/3)))),IF(AND(IFERROR(V654,0)=1,IFERROR(AG654,0)=1),IF(IFERROR(T654,-1E99)&gt;=IFERROR(AE654,-1E99),MAX($D$16,IFERROR(L654,MAX($D$16,POWER((ABS(K654)^2)/($I$5*MAX(F654,0.1)^2),1/3)))),MAX($D$16,IFERROR(W654,MAX($D$16,POWER((ABS(K654)^2)/($I$5*MAX(F654,0.1)^2),1/3))))),IF(IFERROR(V654,0)=1,MAX($D$16,IFERROR(L654,MAX($D$16,POWER((ABS(K654)^2)/($I$5*MAX(F654,0.1)^2),1/3)))),IF(IFERROR(AG654,0)=1,MAX($D$16,IFERROR(W654,MAX($D$16,POWER((ABS(K654)^2)/($I$5*MAX(F654,0.1)^2),1/3)))),MAX($D$16,POWER((ABS(K654)^2)/($I$5*MAX(F654,0.1)^2),1/3))))))),MAX($D$16,POWER((ABS(K654)^2)/($I$5*MAX(F654,0.1)^2),1/3)))</f>
        <v/>
      </c>
      <c r="AI654">
        <f>E654+AH654</f>
        <v/>
      </c>
      <c r="AJ654">
        <f>AI654+((ABS(K654)/MAX(((F654)+(G654)*(AH654))*(AH654),1E-6))^2)/(2*$I$5)</f>
        <v/>
      </c>
      <c r="AM654" t="n">
        <v>0</v>
      </c>
      <c r="AN654" t="n">
        <v>0</v>
      </c>
      <c r="AO654">
        <f>AM654+AN654</f>
        <v/>
      </c>
      <c r="AP654">
        <f>AP653+AO654</f>
        <v/>
      </c>
      <c r="AQ654">
        <f>ABS(ABS(K654)/MAX(((F654)+(G654)*(AH654))*(AH654),1E-6))/SQRT($I$5*MAX((((F654)+(G654)*(AH654))*(AH654))/MAX((F654)+2*(G654)*(AH654),1E-6),1E-6))</f>
        <v/>
      </c>
      <c r="AR654">
        <f>IF(AQ654&lt;1,"Subcritical","Supercritical")</f>
        <v/>
      </c>
      <c r="AS654">
        <f>((ABS(K654)*$D$6)/(MAX(((F654)+(G654)*(AH654))*(AH654),1E-6)*MAX(((((F654)+(G654)*(AH654))*(AH654))/MAX((F654)+2*(AH654)*SQRT(1+(G654)^2),1E-6))^(2/3),1E-6)))^2</f>
        <v/>
      </c>
    </row>
    <row r="655">
      <c r="A655" t="n">
        <v>506</v>
      </c>
      <c r="B655" t="n">
        <v>504.895</v>
      </c>
      <c r="C655" t="n">
        <v>616202</v>
      </c>
      <c r="D655" t="n">
        <v>3097472.332</v>
      </c>
      <c r="E655" t="n">
        <v>632.3095</v>
      </c>
      <c r="F655" t="n">
        <v>5.2</v>
      </c>
      <c r="G655" t="n">
        <v>0</v>
      </c>
      <c r="H655" t="inlineStr">
        <is>
          <t>Normal</t>
        </is>
      </c>
      <c r="I655" t="n">
        <v>0.027</v>
      </c>
      <c r="J655">
        <f>B655-B654</f>
        <v/>
      </c>
      <c r="K655">
        <f>MAX(0,K654-AO654)</f>
        <v/>
      </c>
      <c r="L655">
        <f>IF($D$20=0,IFERROR(L654,MAX($D$16,POWER((ABS(K655)^2)/($I$5*MAX(F655,0.1)^2),1/3))),IF(IFERROR(V654,0)=0,IFERROR(L654,MAX($D$16,POWER((ABS(K655)^2)/($I$5*MAX(F655,0.1)^2),1/3))),IF(OR(IFERROR(L655,0)=0,IFERROR(S654,0)&lt;1,IFERROR(S655,0)&lt;1),MAX($D$16,POWER((ABS(K655)^2)/($I$5*MAX(F655,0.1)^2),1/3)),IF(IFERROR(U655,0)&gt;0,MAX($D$16,IFERROR(L655,0)+((IFERROR(U655,0))*$D$18*IF((IFERROR(S655,0))&lt;1,1,-1))),IF(IFERROR(U655,0)&lt;0,IF(ABS((MAX($D$16,POWER((ABS(K655)^2)/($I$5*MAX(F655,0.1)^2),1/3)))-IFERROR(L655,0))&gt;$D$19,MAX($D$16,IF((MAX($D$16,POWER((ABS(K655)^2)/($I$5*MAX(F655,0.1)^2),1/3)))&gt;IFERROR(L655,0),MIN((MAX($D$16,POWER((ABS(K655)^2)/($I$5*MAX(F655,0.1)^2),1/3))),IFERROR(L655,0)+(MIN(ABS(IFERROR(U655,0))*$D$18,ABS((MAX($D$16,POWER((ABS(K655)^2)/($I$5*MAX(F655,0.1)^2),1/3)))-IFERROR(L655,0))))),MAX((MAX($D$16,POWER((ABS(K655)^2)/($I$5*MAX(F655,0.1)^2),1/3))),IFERROR(L655,0)-(MIN(ABS(IFERROR(U655,0))*$D$18,ABS((MAX($D$16,POWER((ABS(K655)^2)/($I$5*MAX(F655,0.1)^2),1/3)))-IFERROR(L655,0))))))),MAX($D$16,POWER((ABS(K655)^2)/($I$5*MAX(F655,0.1)^2),1/3))),MAX($D$16,IFERROR(L655,0)))))))</f>
        <v/>
      </c>
      <c r="M655">
        <f>((F655)+(G655)*(L655))*(L655)</f>
        <v/>
      </c>
      <c r="N655">
        <f>(((F655)+(G655)*(L655))*(L655))/MAX((F655)+2*(L655)*SQRT(1+(G655)^2),1E-6)</f>
        <v/>
      </c>
      <c r="O655">
        <f>ABS(K655)/MAX(((F655)+(G655)*(L655))*(L655),1E-6)</f>
        <v/>
      </c>
      <c r="P655">
        <f>E655+L655</f>
        <v/>
      </c>
      <c r="Q655">
        <f>P655+((ABS(K655)/MAX(((F655)+(G655)*(L655))*(L655),1E-6))^2)/(2*$I$5)</f>
        <v/>
      </c>
      <c r="R655">
        <f>((ABS(K655)*$D$6)/(MAX(((F655)+(G655)*(L655))*(L655),1E-6)*MAX(((((F655)+(G655)*(L655))*(L655))/MAX((F655)+2*(L655)*SQRT(1+(G655)^2),1E-6))^(2/3),1E-6)))^2</f>
        <v/>
      </c>
      <c r="S655">
        <f>ABS(ABS(K655)/MAX(((F655)+(G655)*(L655))*(L655),1E-6))/SQRT($I$5*MAX((((F655)+(G655)*(L655))*(L655))/MAX((F655)+2*(G655)*(L655),1E-6),1E-6))</f>
        <v/>
      </c>
      <c r="T655">
        <f>((F655)*(L655)^2)/2+(G655)*(L655)^3/3+(ABS(K655)^2)/($I$5*MAX(((F655)+(G655)*(L655))*(L655),1E-6))</f>
        <v/>
      </c>
      <c r="U655">
        <f>IF($D$20=0,0,IFERROR(Q654-(((R654+R655)/2)*J655)-(IF(O654&gt;O655,$D$8*((O654^2-O655^2)/(2*$I$5)),$D$9*((O655^2-O654^2)/(2*$I$5)))+($D$10*(ABS(I655)/90)*(MAX(O654^2,O655^2)/(2*$I$5))))-Q655,0))</f>
        <v/>
      </c>
      <c r="V655">
        <f>IF($D$20=0,1,IFERROR(IF(ROUND(S655,3)=1,1,IF(AND(ABS(U655)&lt;$D$19,S655&gt;1),1,0)),0))</f>
        <v/>
      </c>
      <c r="W655">
        <f>IF($D$20=0,IFERROR(W656,MAX($D$16,POWER((ABS(K655)^2)/($I$5*MAX(F655,0.1)^2),1/3))),IF(IFERROR(AG656,0)=0,IFERROR(W656,MAX($D$16,POWER((ABS(K655)^2)/($I$5*MAX(F655,0.1)^2),1/3))),IF(OR(IFERROR(W655,0)=0,IFERROR(AD656,0)&gt;1),MAX($D$16,POWER((ABS(K655)^2)/($I$5*MAX(F655,0.1)^2),1/3)),IF(IFERROR(AF655,0)&gt;0,MAX($D$16,IFERROR(W655,0)+((IFERROR(AF655,0))*$D$18*IF((IFERROR(AD655,0))&lt;1,1,-1))),IF(IFERROR(AF655,0)&lt;0,IF(ABS((MAX($D$16,POWER((ABS(K655)^2)/($I$5*MAX(F655,0.1)^2),1/3)))-IFERROR(W655,0))&gt;$D$19,MAX($D$16,IF((MAX($D$16,POWER((ABS(K655)^2)/($I$5*MAX(F655,0.1)^2),1/3)))&gt;IFERROR(W655,0),MIN((MAX($D$16,POWER((ABS(K655)^2)/($I$5*MAX(F655,0.1)^2),1/3))),IFERROR(W655,0)+(MIN(ABS(IFERROR(AF655,0))*$D$18,ABS((MAX($D$16,POWER((ABS(K655)^2)/($I$5*MAX(F655,0.1)^2),1/3)))-IFERROR(W655,0))))),MAX((MAX($D$16,POWER((ABS(K655)^2)/($I$5*MAX(F655,0.1)^2),1/3))),IFERROR(W655,0)-(MIN(ABS(IFERROR(AF655,0))*$D$18,ABS((MAX($D$16,POWER((ABS(K655)^2)/($I$5*MAX(F655,0.1)^2),1/3)))-IFERROR(W655,0))))))),MAX($D$16,POWER((ABS(K655)^2)/($I$5*MAX(F655,0.1)^2),1/3))),MAX($D$16,IFERROR(W655,0)))))))</f>
        <v/>
      </c>
      <c r="X655">
        <f>((F655)+(G655)*(W655))*(W655)</f>
        <v/>
      </c>
      <c r="Y655">
        <f>(((F655)+(G655)*(W655))*(W655))/MAX((F655)+2*(W655)*SQRT(1+(G655)^2),1E-6)</f>
        <v/>
      </c>
      <c r="Z655">
        <f>ABS(K655)/MAX(((F655)+(G655)*(W655))*(W655),1E-6)</f>
        <v/>
      </c>
      <c r="AA655">
        <f>E655+W655</f>
        <v/>
      </c>
      <c r="AB655">
        <f>AA655+((ABS(K655)/MAX(((F655)+(G655)*(W655))*(W655),1E-6))^2)/(2*$I$5)</f>
        <v/>
      </c>
      <c r="AC655">
        <f>((ABS(K655)*$D$6)/(MAX(((F655)+(G655)*(W655))*(W655),1E-6)*MAX(((((F655)+(G655)*(W655))*(W655))/MAX((F655)+2*(W655)*SQRT(1+(G655)^2),1E-6))^(2/3),1E-6)))^2</f>
        <v/>
      </c>
      <c r="AD655">
        <f>ABS(ABS(K655)/MAX(((F655)+(G655)*(W655))*(W655),1E-6))/SQRT($I$5*MAX((((F655)+(G655)*(W655))*(W655))/MAX((F655)+2*(G655)*(W655),1E-6),1E-6))</f>
        <v/>
      </c>
      <c r="AE655">
        <f>((F655)*(W655)^2)/2+(G655)*(W655)^3/3+(ABS(K655)^2)/($I$5*MAX(((F655)+(G655)*(W655))*(W655),1E-6))</f>
        <v/>
      </c>
      <c r="AF655">
        <f>IF($D$20=0,0,IFERROR(AB656+(((AC655+AC656)/2)*J656)+(IF(Z655&gt;Z656,$D$8*((Z655^2-Z656^2)/(2*$I$5)),$D$9*((Z656^2-Z655^2)/(2*$I$5)))+($D$10*(ABS(I656)/90)*(MAX(Z655^2,Z656^2)/(2*$I$5))))-AB655,0))</f>
        <v/>
      </c>
      <c r="AG655">
        <f>IF($D$20=0,1,IFERROR(IF(ROUND(AD655,3)=1,1,IF(AND(ABS(AF655)&lt;$D$19,AD655&lt;1),1,0)),0))</f>
        <v/>
      </c>
      <c r="AH655">
        <f>IFERROR(IF(V32="Supercritical",MAX($D$16,IFERROR(L655,MAX($D$16,POWER((ABS(K655)^2)/($I$5*MAX(F655,0.1)^2),1/3)))),IF(V32="Subcritical",MAX($D$16,IFERROR(W655,MAX($D$16,POWER((ABS(K655)^2)/($I$5*MAX(F655,0.1)^2),1/3)))),IF(AND(IFERROR(V655,0)=1,IFERROR(AG655,0)=1),IF(IFERROR(T655,-1E99)&gt;=IFERROR(AE655,-1E99),MAX($D$16,IFERROR(L655,MAX($D$16,POWER((ABS(K655)^2)/($I$5*MAX(F655,0.1)^2),1/3)))),MAX($D$16,IFERROR(W655,MAX($D$16,POWER((ABS(K655)^2)/($I$5*MAX(F655,0.1)^2),1/3))))),IF(IFERROR(V655,0)=1,MAX($D$16,IFERROR(L655,MAX($D$16,POWER((ABS(K655)^2)/($I$5*MAX(F655,0.1)^2),1/3)))),IF(IFERROR(AG655,0)=1,MAX($D$16,IFERROR(W655,MAX($D$16,POWER((ABS(K655)^2)/($I$5*MAX(F655,0.1)^2),1/3)))),MAX($D$16,POWER((ABS(K655)^2)/($I$5*MAX(F655,0.1)^2),1/3))))))),MAX($D$16,POWER((ABS(K655)^2)/($I$5*MAX(F655,0.1)^2),1/3)))</f>
        <v/>
      </c>
      <c r="AI655">
        <f>E655+AH655</f>
        <v/>
      </c>
      <c r="AJ655">
        <f>AI655+((ABS(K655)/MAX(((F655)+(G655)*(AH655))*(AH655),1E-6))^2)/(2*$I$5)</f>
        <v/>
      </c>
      <c r="AM655" t="n">
        <v>0</v>
      </c>
      <c r="AN655" t="n">
        <v>0</v>
      </c>
      <c r="AO655">
        <f>AM655+AN655</f>
        <v/>
      </c>
      <c r="AP655">
        <f>AP654+AO655</f>
        <v/>
      </c>
      <c r="AQ655">
        <f>ABS(ABS(K655)/MAX(((F655)+(G655)*(AH655))*(AH655),1E-6))/SQRT($I$5*MAX((((F655)+(G655)*(AH655))*(AH655))/MAX((F655)+2*(G655)*(AH655),1E-6),1E-6))</f>
        <v/>
      </c>
      <c r="AR655">
        <f>IF(AQ655&lt;1,"Subcritical","Supercritical")</f>
        <v/>
      </c>
      <c r="AS655">
        <f>((ABS(K655)*$D$6)/(MAX(((F655)+(G655)*(AH655))*(AH655),1E-6)*MAX(((((F655)+(G655)*(AH655))*(AH655))/MAX((F655)+2*(AH655)*SQRT(1+(G655)^2),1E-6))^(2/3),1E-6)))^2</f>
        <v/>
      </c>
    </row>
    <row r="656">
      <c r="A656" t="n">
        <v>507</v>
      </c>
      <c r="B656" t="n">
        <v>505.895</v>
      </c>
      <c r="C656" t="n">
        <v>616201.526</v>
      </c>
      <c r="D656" t="n">
        <v>3097471.452</v>
      </c>
      <c r="E656" t="n">
        <v>632.309</v>
      </c>
      <c r="F656" t="n">
        <v>5.2</v>
      </c>
      <c r="G656" t="n">
        <v>0</v>
      </c>
      <c r="H656" t="inlineStr">
        <is>
          <t>Normal</t>
        </is>
      </c>
      <c r="I656" t="n">
        <v>0.023</v>
      </c>
      <c r="J656">
        <f>B656-B655</f>
        <v/>
      </c>
      <c r="K656">
        <f>MAX(0,K655-AO655)</f>
        <v/>
      </c>
      <c r="L656">
        <f>IF($D$20=0,IFERROR(L655,MAX($D$16,POWER((ABS(K656)^2)/($I$5*MAX(F656,0.1)^2),1/3))),IF(IFERROR(V655,0)=0,IFERROR(L655,MAX($D$16,POWER((ABS(K656)^2)/($I$5*MAX(F656,0.1)^2),1/3))),IF(OR(IFERROR(L656,0)=0,IFERROR(S655,0)&lt;1,IFERROR(S656,0)&lt;1),MAX($D$16,POWER((ABS(K656)^2)/($I$5*MAX(F656,0.1)^2),1/3)),IF(IFERROR(U656,0)&gt;0,MAX($D$16,IFERROR(L656,0)+((IFERROR(U656,0))*$D$18*IF((IFERROR(S656,0))&lt;1,1,-1))),IF(IFERROR(U656,0)&lt;0,IF(ABS((MAX($D$16,POWER((ABS(K656)^2)/($I$5*MAX(F656,0.1)^2),1/3)))-IFERROR(L656,0))&gt;$D$19,MAX($D$16,IF((MAX($D$16,POWER((ABS(K656)^2)/($I$5*MAX(F656,0.1)^2),1/3)))&gt;IFERROR(L656,0),MIN((MAX($D$16,POWER((ABS(K656)^2)/($I$5*MAX(F656,0.1)^2),1/3))),IFERROR(L656,0)+(MIN(ABS(IFERROR(U656,0))*$D$18,ABS((MAX($D$16,POWER((ABS(K656)^2)/($I$5*MAX(F656,0.1)^2),1/3)))-IFERROR(L656,0))))),MAX((MAX($D$16,POWER((ABS(K656)^2)/($I$5*MAX(F656,0.1)^2),1/3))),IFERROR(L656,0)-(MIN(ABS(IFERROR(U656,0))*$D$18,ABS((MAX($D$16,POWER((ABS(K656)^2)/($I$5*MAX(F656,0.1)^2),1/3)))-IFERROR(L656,0))))))),MAX($D$16,POWER((ABS(K656)^2)/($I$5*MAX(F656,0.1)^2),1/3))),MAX($D$16,IFERROR(L656,0)))))))</f>
        <v/>
      </c>
      <c r="M656">
        <f>((F656)+(G656)*(L656))*(L656)</f>
        <v/>
      </c>
      <c r="N656">
        <f>(((F656)+(G656)*(L656))*(L656))/MAX((F656)+2*(L656)*SQRT(1+(G656)^2),1E-6)</f>
        <v/>
      </c>
      <c r="O656">
        <f>ABS(K656)/MAX(((F656)+(G656)*(L656))*(L656),1E-6)</f>
        <v/>
      </c>
      <c r="P656">
        <f>E656+L656</f>
        <v/>
      </c>
      <c r="Q656">
        <f>P656+((ABS(K656)/MAX(((F656)+(G656)*(L656))*(L656),1E-6))^2)/(2*$I$5)</f>
        <v/>
      </c>
      <c r="R656">
        <f>((ABS(K656)*$D$6)/(MAX(((F656)+(G656)*(L656))*(L656),1E-6)*MAX(((((F656)+(G656)*(L656))*(L656))/MAX((F656)+2*(L656)*SQRT(1+(G656)^2),1E-6))^(2/3),1E-6)))^2</f>
        <v/>
      </c>
      <c r="S656">
        <f>ABS(ABS(K656)/MAX(((F656)+(G656)*(L656))*(L656),1E-6))/SQRT($I$5*MAX((((F656)+(G656)*(L656))*(L656))/MAX((F656)+2*(G656)*(L656),1E-6),1E-6))</f>
        <v/>
      </c>
      <c r="T656">
        <f>((F656)*(L656)^2)/2+(G656)*(L656)^3/3+(ABS(K656)^2)/($I$5*MAX(((F656)+(G656)*(L656))*(L656),1E-6))</f>
        <v/>
      </c>
      <c r="U656">
        <f>IF($D$20=0,0,IFERROR(Q655-(((R655+R656)/2)*J656)-(IF(O655&gt;O656,$D$8*((O655^2-O656^2)/(2*$I$5)),$D$9*((O656^2-O655^2)/(2*$I$5)))+($D$10*(ABS(I656)/90)*(MAX(O655^2,O656^2)/(2*$I$5))))-Q656,0))</f>
        <v/>
      </c>
      <c r="V656">
        <f>IF($D$20=0,1,IFERROR(IF(ROUND(S656,3)=1,1,IF(AND(ABS(U656)&lt;$D$19,S656&gt;1),1,0)),0))</f>
        <v/>
      </c>
      <c r="W656">
        <f>IF($D$20=0,IFERROR(W657,MAX($D$16,POWER((ABS(K656)^2)/($I$5*MAX(F656,0.1)^2),1/3))),IF(IFERROR(AG657,0)=0,IFERROR(W657,MAX($D$16,POWER((ABS(K656)^2)/($I$5*MAX(F656,0.1)^2),1/3))),IF(OR(IFERROR(W656,0)=0,IFERROR(AD657,0)&gt;1),MAX($D$16,POWER((ABS(K656)^2)/($I$5*MAX(F656,0.1)^2),1/3)),IF(IFERROR(AF656,0)&gt;0,MAX($D$16,IFERROR(W656,0)+((IFERROR(AF656,0))*$D$18*IF((IFERROR(AD656,0))&lt;1,1,-1))),IF(IFERROR(AF656,0)&lt;0,IF(ABS((MAX($D$16,POWER((ABS(K656)^2)/($I$5*MAX(F656,0.1)^2),1/3)))-IFERROR(W656,0))&gt;$D$19,MAX($D$16,IF((MAX($D$16,POWER((ABS(K656)^2)/($I$5*MAX(F656,0.1)^2),1/3)))&gt;IFERROR(W656,0),MIN((MAX($D$16,POWER((ABS(K656)^2)/($I$5*MAX(F656,0.1)^2),1/3))),IFERROR(W656,0)+(MIN(ABS(IFERROR(AF656,0))*$D$18,ABS((MAX($D$16,POWER((ABS(K656)^2)/($I$5*MAX(F656,0.1)^2),1/3)))-IFERROR(W656,0))))),MAX((MAX($D$16,POWER((ABS(K656)^2)/($I$5*MAX(F656,0.1)^2),1/3))),IFERROR(W656,0)-(MIN(ABS(IFERROR(AF656,0))*$D$18,ABS((MAX($D$16,POWER((ABS(K656)^2)/($I$5*MAX(F656,0.1)^2),1/3)))-IFERROR(W656,0))))))),MAX($D$16,POWER((ABS(K656)^2)/($I$5*MAX(F656,0.1)^2),1/3))),MAX($D$16,IFERROR(W656,0)))))))</f>
        <v/>
      </c>
      <c r="X656">
        <f>((F656)+(G656)*(W656))*(W656)</f>
        <v/>
      </c>
      <c r="Y656">
        <f>(((F656)+(G656)*(W656))*(W656))/MAX((F656)+2*(W656)*SQRT(1+(G656)^2),1E-6)</f>
        <v/>
      </c>
      <c r="Z656">
        <f>ABS(K656)/MAX(((F656)+(G656)*(W656))*(W656),1E-6)</f>
        <v/>
      </c>
      <c r="AA656">
        <f>E656+W656</f>
        <v/>
      </c>
      <c r="AB656">
        <f>AA656+((ABS(K656)/MAX(((F656)+(G656)*(W656))*(W656),1E-6))^2)/(2*$I$5)</f>
        <v/>
      </c>
      <c r="AC656">
        <f>((ABS(K656)*$D$6)/(MAX(((F656)+(G656)*(W656))*(W656),1E-6)*MAX(((((F656)+(G656)*(W656))*(W656))/MAX((F656)+2*(W656)*SQRT(1+(G656)^2),1E-6))^(2/3),1E-6)))^2</f>
        <v/>
      </c>
      <c r="AD656">
        <f>ABS(ABS(K656)/MAX(((F656)+(G656)*(W656))*(W656),1E-6))/SQRT($I$5*MAX((((F656)+(G656)*(W656))*(W656))/MAX((F656)+2*(G656)*(W656),1E-6),1E-6))</f>
        <v/>
      </c>
      <c r="AE656">
        <f>((F656)*(W656)^2)/2+(G656)*(W656)^3/3+(ABS(K656)^2)/($I$5*MAX(((F656)+(G656)*(W656))*(W656),1E-6))</f>
        <v/>
      </c>
      <c r="AF656">
        <f>IF($D$20=0,0,IFERROR(AB657+(((AC656+AC657)/2)*J657)+(IF(Z656&gt;Z657,$D$8*((Z656^2-Z657^2)/(2*$I$5)),$D$9*((Z657^2-Z656^2)/(2*$I$5)))+($D$10*(ABS(I657)/90)*(MAX(Z656^2,Z657^2)/(2*$I$5))))-AB656,0))</f>
        <v/>
      </c>
      <c r="AG656">
        <f>IF($D$20=0,1,IFERROR(IF(ROUND(AD656,3)=1,1,IF(AND(ABS(AF656)&lt;$D$19,AD656&lt;1),1,0)),0))</f>
        <v/>
      </c>
      <c r="AH656">
        <f>IFERROR(IF(V32="Supercritical",MAX($D$16,IFERROR(L656,MAX($D$16,POWER((ABS(K656)^2)/($I$5*MAX(F656,0.1)^2),1/3)))),IF(V32="Subcritical",MAX($D$16,IFERROR(W656,MAX($D$16,POWER((ABS(K656)^2)/($I$5*MAX(F656,0.1)^2),1/3)))),IF(AND(IFERROR(V656,0)=1,IFERROR(AG656,0)=1),IF(IFERROR(T656,-1E99)&gt;=IFERROR(AE656,-1E99),MAX($D$16,IFERROR(L656,MAX($D$16,POWER((ABS(K656)^2)/($I$5*MAX(F656,0.1)^2),1/3)))),MAX($D$16,IFERROR(W656,MAX($D$16,POWER((ABS(K656)^2)/($I$5*MAX(F656,0.1)^2),1/3))))),IF(IFERROR(V656,0)=1,MAX($D$16,IFERROR(L656,MAX($D$16,POWER((ABS(K656)^2)/($I$5*MAX(F656,0.1)^2),1/3)))),IF(IFERROR(AG656,0)=1,MAX($D$16,IFERROR(W656,MAX($D$16,POWER((ABS(K656)^2)/($I$5*MAX(F656,0.1)^2),1/3)))),MAX($D$16,POWER((ABS(K656)^2)/($I$5*MAX(F656,0.1)^2),1/3))))))),MAX($D$16,POWER((ABS(K656)^2)/($I$5*MAX(F656,0.1)^2),1/3)))</f>
        <v/>
      </c>
      <c r="AI656">
        <f>E656+AH656</f>
        <v/>
      </c>
      <c r="AJ656">
        <f>AI656+((ABS(K656)/MAX(((F656)+(G656)*(AH656))*(AH656),1E-6))^2)/(2*$I$5)</f>
        <v/>
      </c>
      <c r="AM656" t="n">
        <v>0</v>
      </c>
      <c r="AN656" t="n">
        <v>0</v>
      </c>
      <c r="AO656">
        <f>AM656+AN656</f>
        <v/>
      </c>
      <c r="AP656">
        <f>AP655+AO656</f>
        <v/>
      </c>
      <c r="AQ656">
        <f>ABS(ABS(K656)/MAX(((F656)+(G656)*(AH656))*(AH656),1E-6))/SQRT($I$5*MAX((((F656)+(G656)*(AH656))*(AH656))/MAX((F656)+2*(G656)*(AH656),1E-6),1E-6))</f>
        <v/>
      </c>
      <c r="AR656">
        <f>IF(AQ656&lt;1,"Subcritical","Supercritical")</f>
        <v/>
      </c>
      <c r="AS656">
        <f>((ABS(K656)*$D$6)/(MAX(((F656)+(G656)*(AH656))*(AH656),1E-6)*MAX(((((F656)+(G656)*(AH656))*(AH656))/MAX((F656)+2*(AH656)*SQRT(1+(G656)^2),1E-6))^(2/3),1E-6)))^2</f>
        <v/>
      </c>
    </row>
    <row r="657">
      <c r="A657" t="n">
        <v>508</v>
      </c>
      <c r="B657" t="n">
        <v>506.896</v>
      </c>
      <c r="C657" t="n">
        <v>616201.051</v>
      </c>
      <c r="D657" t="n">
        <v>3097470.571</v>
      </c>
      <c r="E657" t="n">
        <v>632.3085</v>
      </c>
      <c r="F657" t="n">
        <v>5.2</v>
      </c>
      <c r="G657" t="n">
        <v>0</v>
      </c>
      <c r="H657" t="inlineStr">
        <is>
          <t>Normal</t>
        </is>
      </c>
      <c r="I657" t="n">
        <v>0.023</v>
      </c>
      <c r="J657">
        <f>B657-B656</f>
        <v/>
      </c>
      <c r="K657">
        <f>MAX(0,K656-AO656)</f>
        <v/>
      </c>
      <c r="L657">
        <f>IF($D$20=0,IFERROR(L656,MAX($D$16,POWER((ABS(K657)^2)/($I$5*MAX(F657,0.1)^2),1/3))),IF(IFERROR(V656,0)=0,IFERROR(L656,MAX($D$16,POWER((ABS(K657)^2)/($I$5*MAX(F657,0.1)^2),1/3))),IF(OR(IFERROR(L657,0)=0,IFERROR(S656,0)&lt;1,IFERROR(S657,0)&lt;1),MAX($D$16,POWER((ABS(K657)^2)/($I$5*MAX(F657,0.1)^2),1/3)),IF(IFERROR(U657,0)&gt;0,MAX($D$16,IFERROR(L657,0)+((IFERROR(U657,0))*$D$18*IF((IFERROR(S657,0))&lt;1,1,-1))),IF(IFERROR(U657,0)&lt;0,IF(ABS((MAX($D$16,POWER((ABS(K657)^2)/($I$5*MAX(F657,0.1)^2),1/3)))-IFERROR(L657,0))&gt;$D$19,MAX($D$16,IF((MAX($D$16,POWER((ABS(K657)^2)/($I$5*MAX(F657,0.1)^2),1/3)))&gt;IFERROR(L657,0),MIN((MAX($D$16,POWER((ABS(K657)^2)/($I$5*MAX(F657,0.1)^2),1/3))),IFERROR(L657,0)+(MIN(ABS(IFERROR(U657,0))*$D$18,ABS((MAX($D$16,POWER((ABS(K657)^2)/($I$5*MAX(F657,0.1)^2),1/3)))-IFERROR(L657,0))))),MAX((MAX($D$16,POWER((ABS(K657)^2)/($I$5*MAX(F657,0.1)^2),1/3))),IFERROR(L657,0)-(MIN(ABS(IFERROR(U657,0))*$D$18,ABS((MAX($D$16,POWER((ABS(K657)^2)/($I$5*MAX(F657,0.1)^2),1/3)))-IFERROR(L657,0))))))),MAX($D$16,POWER((ABS(K657)^2)/($I$5*MAX(F657,0.1)^2),1/3))),MAX($D$16,IFERROR(L657,0)))))))</f>
        <v/>
      </c>
      <c r="M657">
        <f>((F657)+(G657)*(L657))*(L657)</f>
        <v/>
      </c>
      <c r="N657">
        <f>(((F657)+(G657)*(L657))*(L657))/MAX((F657)+2*(L657)*SQRT(1+(G657)^2),1E-6)</f>
        <v/>
      </c>
      <c r="O657">
        <f>ABS(K657)/MAX(((F657)+(G657)*(L657))*(L657),1E-6)</f>
        <v/>
      </c>
      <c r="P657">
        <f>E657+L657</f>
        <v/>
      </c>
      <c r="Q657">
        <f>P657+((ABS(K657)/MAX(((F657)+(G657)*(L657))*(L657),1E-6))^2)/(2*$I$5)</f>
        <v/>
      </c>
      <c r="R657">
        <f>((ABS(K657)*$D$6)/(MAX(((F657)+(G657)*(L657))*(L657),1E-6)*MAX(((((F657)+(G657)*(L657))*(L657))/MAX((F657)+2*(L657)*SQRT(1+(G657)^2),1E-6))^(2/3),1E-6)))^2</f>
        <v/>
      </c>
      <c r="S657">
        <f>ABS(ABS(K657)/MAX(((F657)+(G657)*(L657))*(L657),1E-6))/SQRT($I$5*MAX((((F657)+(G657)*(L657))*(L657))/MAX((F657)+2*(G657)*(L657),1E-6),1E-6))</f>
        <v/>
      </c>
      <c r="T657">
        <f>((F657)*(L657)^2)/2+(G657)*(L657)^3/3+(ABS(K657)^2)/($I$5*MAX(((F657)+(G657)*(L657))*(L657),1E-6))</f>
        <v/>
      </c>
      <c r="U657">
        <f>IF($D$20=0,0,IFERROR(Q656-(((R656+R657)/2)*J657)-(IF(O656&gt;O657,$D$8*((O656^2-O657^2)/(2*$I$5)),$D$9*((O657^2-O656^2)/(2*$I$5)))+($D$10*(ABS(I657)/90)*(MAX(O656^2,O657^2)/(2*$I$5))))-Q657,0))</f>
        <v/>
      </c>
      <c r="V657">
        <f>IF($D$20=0,1,IFERROR(IF(ROUND(S657,3)=1,1,IF(AND(ABS(U657)&lt;$D$19,S657&gt;1),1,0)),0))</f>
        <v/>
      </c>
      <c r="W657">
        <f>IF($D$20=0,IFERROR(W658,MAX($D$16,POWER((ABS(K657)^2)/($I$5*MAX(F657,0.1)^2),1/3))),IF(IFERROR(AG658,0)=0,IFERROR(W658,MAX($D$16,POWER((ABS(K657)^2)/($I$5*MAX(F657,0.1)^2),1/3))),IF(OR(IFERROR(W657,0)=0,IFERROR(AD658,0)&gt;1),MAX($D$16,POWER((ABS(K657)^2)/($I$5*MAX(F657,0.1)^2),1/3)),IF(IFERROR(AF657,0)&gt;0,MAX($D$16,IFERROR(W657,0)+((IFERROR(AF657,0))*$D$18*IF((IFERROR(AD657,0))&lt;1,1,-1))),IF(IFERROR(AF657,0)&lt;0,IF(ABS((MAX($D$16,POWER((ABS(K657)^2)/($I$5*MAX(F657,0.1)^2),1/3)))-IFERROR(W657,0))&gt;$D$19,MAX($D$16,IF((MAX($D$16,POWER((ABS(K657)^2)/($I$5*MAX(F657,0.1)^2),1/3)))&gt;IFERROR(W657,0),MIN((MAX($D$16,POWER((ABS(K657)^2)/($I$5*MAX(F657,0.1)^2),1/3))),IFERROR(W657,0)+(MIN(ABS(IFERROR(AF657,0))*$D$18,ABS((MAX($D$16,POWER((ABS(K657)^2)/($I$5*MAX(F657,0.1)^2),1/3)))-IFERROR(W657,0))))),MAX((MAX($D$16,POWER((ABS(K657)^2)/($I$5*MAX(F657,0.1)^2),1/3))),IFERROR(W657,0)-(MIN(ABS(IFERROR(AF657,0))*$D$18,ABS((MAX($D$16,POWER((ABS(K657)^2)/($I$5*MAX(F657,0.1)^2),1/3)))-IFERROR(W657,0))))))),MAX($D$16,POWER((ABS(K657)^2)/($I$5*MAX(F657,0.1)^2),1/3))),MAX($D$16,IFERROR(W657,0)))))))</f>
        <v/>
      </c>
      <c r="X657">
        <f>((F657)+(G657)*(W657))*(W657)</f>
        <v/>
      </c>
      <c r="Y657">
        <f>(((F657)+(G657)*(W657))*(W657))/MAX((F657)+2*(W657)*SQRT(1+(G657)^2),1E-6)</f>
        <v/>
      </c>
      <c r="Z657">
        <f>ABS(K657)/MAX(((F657)+(G657)*(W657))*(W657),1E-6)</f>
        <v/>
      </c>
      <c r="AA657">
        <f>E657+W657</f>
        <v/>
      </c>
      <c r="AB657">
        <f>AA657+((ABS(K657)/MAX(((F657)+(G657)*(W657))*(W657),1E-6))^2)/(2*$I$5)</f>
        <v/>
      </c>
      <c r="AC657">
        <f>((ABS(K657)*$D$6)/(MAX(((F657)+(G657)*(W657))*(W657),1E-6)*MAX(((((F657)+(G657)*(W657))*(W657))/MAX((F657)+2*(W657)*SQRT(1+(G657)^2),1E-6))^(2/3),1E-6)))^2</f>
        <v/>
      </c>
      <c r="AD657">
        <f>ABS(ABS(K657)/MAX(((F657)+(G657)*(W657))*(W657),1E-6))/SQRT($I$5*MAX((((F657)+(G657)*(W657))*(W657))/MAX((F657)+2*(G657)*(W657),1E-6),1E-6))</f>
        <v/>
      </c>
      <c r="AE657">
        <f>((F657)*(W657)^2)/2+(G657)*(W657)^3/3+(ABS(K657)^2)/($I$5*MAX(((F657)+(G657)*(W657))*(W657),1E-6))</f>
        <v/>
      </c>
      <c r="AF657">
        <f>IF($D$20=0,0,IFERROR(AB658+(((AC657+AC658)/2)*J658)+(IF(Z657&gt;Z658,$D$8*((Z657^2-Z658^2)/(2*$I$5)),$D$9*((Z658^2-Z657^2)/(2*$I$5)))+($D$10*(ABS(I658)/90)*(MAX(Z657^2,Z658^2)/(2*$I$5))))-AB657,0))</f>
        <v/>
      </c>
      <c r="AG657">
        <f>IF($D$20=0,1,IFERROR(IF(ROUND(AD657,3)=1,1,IF(AND(ABS(AF657)&lt;$D$19,AD657&lt;1),1,0)),0))</f>
        <v/>
      </c>
      <c r="AH657">
        <f>IFERROR(IF(V32="Supercritical",MAX($D$16,IFERROR(L657,MAX($D$16,POWER((ABS(K657)^2)/($I$5*MAX(F657,0.1)^2),1/3)))),IF(V32="Subcritical",MAX($D$16,IFERROR(W657,MAX($D$16,POWER((ABS(K657)^2)/($I$5*MAX(F657,0.1)^2),1/3)))),IF(AND(IFERROR(V657,0)=1,IFERROR(AG657,0)=1),IF(IFERROR(T657,-1E99)&gt;=IFERROR(AE657,-1E99),MAX($D$16,IFERROR(L657,MAX($D$16,POWER((ABS(K657)^2)/($I$5*MAX(F657,0.1)^2),1/3)))),MAX($D$16,IFERROR(W657,MAX($D$16,POWER((ABS(K657)^2)/($I$5*MAX(F657,0.1)^2),1/3))))),IF(IFERROR(V657,0)=1,MAX($D$16,IFERROR(L657,MAX($D$16,POWER((ABS(K657)^2)/($I$5*MAX(F657,0.1)^2),1/3)))),IF(IFERROR(AG657,0)=1,MAX($D$16,IFERROR(W657,MAX($D$16,POWER((ABS(K657)^2)/($I$5*MAX(F657,0.1)^2),1/3)))),MAX($D$16,POWER((ABS(K657)^2)/($I$5*MAX(F657,0.1)^2),1/3))))))),MAX($D$16,POWER((ABS(K657)^2)/($I$5*MAX(F657,0.1)^2),1/3)))</f>
        <v/>
      </c>
      <c r="AI657">
        <f>E657+AH657</f>
        <v/>
      </c>
      <c r="AJ657">
        <f>AI657+((ABS(K657)/MAX(((F657)+(G657)*(AH657))*(AH657),1E-6))^2)/(2*$I$5)</f>
        <v/>
      </c>
      <c r="AM657" t="n">
        <v>0</v>
      </c>
      <c r="AN657" t="n">
        <v>0</v>
      </c>
      <c r="AO657">
        <f>AM657+AN657</f>
        <v/>
      </c>
      <c r="AP657">
        <f>AP656+AO657</f>
        <v/>
      </c>
      <c r="AQ657">
        <f>ABS(ABS(K657)/MAX(((F657)+(G657)*(AH657))*(AH657),1E-6))/SQRT($I$5*MAX((((F657)+(G657)*(AH657))*(AH657))/MAX((F657)+2*(G657)*(AH657),1E-6),1E-6))</f>
        <v/>
      </c>
      <c r="AR657">
        <f>IF(AQ657&lt;1,"Subcritical","Supercritical")</f>
        <v/>
      </c>
      <c r="AS657">
        <f>((ABS(K657)*$D$6)/(MAX(((F657)+(G657)*(AH657))*(AH657),1E-6)*MAX(((((F657)+(G657)*(AH657))*(AH657))/MAX((F657)+2*(AH657)*SQRT(1+(G657)^2),1E-6))^(2/3),1E-6)))^2</f>
        <v/>
      </c>
    </row>
    <row r="658">
      <c r="A658" t="n">
        <v>509</v>
      </c>
      <c r="B658" t="n">
        <v>507.895</v>
      </c>
      <c r="C658" t="n">
        <v>616200.577</v>
      </c>
      <c r="D658" t="n">
        <v>3097469.691</v>
      </c>
      <c r="E658" t="n">
        <v>632.308</v>
      </c>
      <c r="F658" t="n">
        <v>5.2</v>
      </c>
      <c r="G658" t="n">
        <v>0</v>
      </c>
      <c r="H658" t="inlineStr">
        <is>
          <t>Normal</t>
        </is>
      </c>
      <c r="I658" t="n">
        <v>0</v>
      </c>
      <c r="J658">
        <f>B658-B657</f>
        <v/>
      </c>
      <c r="K658">
        <f>MAX(0,K657-AO657)</f>
        <v/>
      </c>
      <c r="L658">
        <f>IF($D$20=0,IFERROR(L657,MAX($D$16,POWER((ABS(K658)^2)/($I$5*MAX(F658,0.1)^2),1/3))),IF(IFERROR(V657,0)=0,IFERROR(L657,MAX($D$16,POWER((ABS(K658)^2)/($I$5*MAX(F658,0.1)^2),1/3))),IF(OR(IFERROR(L658,0)=0,IFERROR(S657,0)&lt;1,IFERROR(S658,0)&lt;1),MAX($D$16,POWER((ABS(K658)^2)/($I$5*MAX(F658,0.1)^2),1/3)),IF(IFERROR(U658,0)&gt;0,MAX($D$16,IFERROR(L658,0)+((IFERROR(U658,0))*$D$18*IF((IFERROR(S658,0))&lt;1,1,-1))),IF(IFERROR(U658,0)&lt;0,IF(ABS((MAX($D$16,POWER((ABS(K658)^2)/($I$5*MAX(F658,0.1)^2),1/3)))-IFERROR(L658,0))&gt;$D$19,MAX($D$16,IF((MAX($D$16,POWER((ABS(K658)^2)/($I$5*MAX(F658,0.1)^2),1/3)))&gt;IFERROR(L658,0),MIN((MAX($D$16,POWER((ABS(K658)^2)/($I$5*MAX(F658,0.1)^2),1/3))),IFERROR(L658,0)+(MIN(ABS(IFERROR(U658,0))*$D$18,ABS((MAX($D$16,POWER((ABS(K658)^2)/($I$5*MAX(F658,0.1)^2),1/3)))-IFERROR(L658,0))))),MAX((MAX($D$16,POWER((ABS(K658)^2)/($I$5*MAX(F658,0.1)^2),1/3))),IFERROR(L658,0)-(MIN(ABS(IFERROR(U658,0))*$D$18,ABS((MAX($D$16,POWER((ABS(K658)^2)/($I$5*MAX(F658,0.1)^2),1/3)))-IFERROR(L658,0))))))),MAX($D$16,POWER((ABS(K658)^2)/($I$5*MAX(F658,0.1)^2),1/3))),MAX($D$16,IFERROR(L658,0)))))))</f>
        <v/>
      </c>
      <c r="M658">
        <f>((F658)+(G658)*(L658))*(L658)</f>
        <v/>
      </c>
      <c r="N658">
        <f>(((F658)+(G658)*(L658))*(L658))/MAX((F658)+2*(L658)*SQRT(1+(G658)^2),1E-6)</f>
        <v/>
      </c>
      <c r="O658">
        <f>ABS(K658)/MAX(((F658)+(G658)*(L658))*(L658),1E-6)</f>
        <v/>
      </c>
      <c r="P658">
        <f>E658+L658</f>
        <v/>
      </c>
      <c r="Q658">
        <f>P658+((ABS(K658)/MAX(((F658)+(G658)*(L658))*(L658),1E-6))^2)/(2*$I$5)</f>
        <v/>
      </c>
      <c r="R658">
        <f>((ABS(K658)*$D$6)/(MAX(((F658)+(G658)*(L658))*(L658),1E-6)*MAX(((((F658)+(G658)*(L658))*(L658))/MAX((F658)+2*(L658)*SQRT(1+(G658)^2),1E-6))^(2/3),1E-6)))^2</f>
        <v/>
      </c>
      <c r="S658">
        <f>ABS(ABS(K658)/MAX(((F658)+(G658)*(L658))*(L658),1E-6))/SQRT($I$5*MAX((((F658)+(G658)*(L658))*(L658))/MAX((F658)+2*(G658)*(L658),1E-6),1E-6))</f>
        <v/>
      </c>
      <c r="T658">
        <f>((F658)*(L658)^2)/2+(G658)*(L658)^3/3+(ABS(K658)^2)/($I$5*MAX(((F658)+(G658)*(L658))*(L658),1E-6))</f>
        <v/>
      </c>
      <c r="U658">
        <f>IF($D$20=0,0,IFERROR(Q657-(((R657+R658)/2)*J658)-(IF(O657&gt;O658,$D$8*((O657^2-O658^2)/(2*$I$5)),$D$9*((O658^2-O657^2)/(2*$I$5)))+($D$10*(ABS(I658)/90)*(MAX(O657^2,O658^2)/(2*$I$5))))-Q658,0))</f>
        <v/>
      </c>
      <c r="V658">
        <f>IF($D$20=0,1,IFERROR(IF(ROUND(S658,3)=1,1,IF(AND(ABS(U658)&lt;$D$19,S658&gt;1),1,0)),0))</f>
        <v/>
      </c>
      <c r="W658">
        <f>IF($D$20=0,IFERROR(W659,MAX($D$16,POWER((ABS(K658)^2)/($I$5*MAX(F658,0.1)^2),1/3))),IF(IFERROR(AG659,0)=0,IFERROR(W659,MAX($D$16,POWER((ABS(K658)^2)/($I$5*MAX(F658,0.1)^2),1/3))),IF(OR(IFERROR(W658,0)=0,IFERROR(AD659,0)&gt;1),MAX($D$16,POWER((ABS(K658)^2)/($I$5*MAX(F658,0.1)^2),1/3)),IF(IFERROR(AF658,0)&gt;0,MAX($D$16,IFERROR(W658,0)+((IFERROR(AF658,0))*$D$18*IF((IFERROR(AD658,0))&lt;1,1,-1))),IF(IFERROR(AF658,0)&lt;0,IF(ABS((MAX($D$16,POWER((ABS(K658)^2)/($I$5*MAX(F658,0.1)^2),1/3)))-IFERROR(W658,0))&gt;$D$19,MAX($D$16,IF((MAX($D$16,POWER((ABS(K658)^2)/($I$5*MAX(F658,0.1)^2),1/3)))&gt;IFERROR(W658,0),MIN((MAX($D$16,POWER((ABS(K658)^2)/($I$5*MAX(F658,0.1)^2),1/3))),IFERROR(W658,0)+(MIN(ABS(IFERROR(AF658,0))*$D$18,ABS((MAX($D$16,POWER((ABS(K658)^2)/($I$5*MAX(F658,0.1)^2),1/3)))-IFERROR(W658,0))))),MAX((MAX($D$16,POWER((ABS(K658)^2)/($I$5*MAX(F658,0.1)^2),1/3))),IFERROR(W658,0)-(MIN(ABS(IFERROR(AF658,0))*$D$18,ABS((MAX($D$16,POWER((ABS(K658)^2)/($I$5*MAX(F658,0.1)^2),1/3)))-IFERROR(W658,0))))))),MAX($D$16,POWER((ABS(K658)^2)/($I$5*MAX(F658,0.1)^2),1/3))),MAX($D$16,IFERROR(W658,0)))))))</f>
        <v/>
      </c>
      <c r="X658">
        <f>((F658)+(G658)*(W658))*(W658)</f>
        <v/>
      </c>
      <c r="Y658">
        <f>(((F658)+(G658)*(W658))*(W658))/MAX((F658)+2*(W658)*SQRT(1+(G658)^2),1E-6)</f>
        <v/>
      </c>
      <c r="Z658">
        <f>ABS(K658)/MAX(((F658)+(G658)*(W658))*(W658),1E-6)</f>
        <v/>
      </c>
      <c r="AA658">
        <f>E658+W658</f>
        <v/>
      </c>
      <c r="AB658">
        <f>AA658+((ABS(K658)/MAX(((F658)+(G658)*(W658))*(W658),1E-6))^2)/(2*$I$5)</f>
        <v/>
      </c>
      <c r="AC658">
        <f>((ABS(K658)*$D$6)/(MAX(((F658)+(G658)*(W658))*(W658),1E-6)*MAX(((((F658)+(G658)*(W658))*(W658))/MAX((F658)+2*(W658)*SQRT(1+(G658)^2),1E-6))^(2/3),1E-6)))^2</f>
        <v/>
      </c>
      <c r="AD658">
        <f>ABS(ABS(K658)/MAX(((F658)+(G658)*(W658))*(W658),1E-6))/SQRT($I$5*MAX((((F658)+(G658)*(W658))*(W658))/MAX((F658)+2*(G658)*(W658),1E-6),1E-6))</f>
        <v/>
      </c>
      <c r="AE658">
        <f>((F658)*(W658)^2)/2+(G658)*(W658)^3/3+(ABS(K658)^2)/($I$5*MAX(((F658)+(G658)*(W658))*(W658),1E-6))</f>
        <v/>
      </c>
      <c r="AF658">
        <f>IF($D$20=0,0,IFERROR(AB659+(((AC658+AC659)/2)*J659)+(IF(Z658&gt;Z659,$D$8*((Z658^2-Z659^2)/(2*$I$5)),$D$9*((Z659^2-Z658^2)/(2*$I$5)))+($D$10*(ABS(I659)/90)*(MAX(Z658^2,Z659^2)/(2*$I$5))))-AB658,0))</f>
        <v/>
      </c>
      <c r="AG658">
        <f>IF($D$20=0,1,IFERROR(IF(ROUND(AD658,3)=1,1,IF(AND(ABS(AF658)&lt;$D$19,AD658&lt;1),1,0)),0))</f>
        <v/>
      </c>
      <c r="AH658">
        <f>IFERROR(IF(V32="Supercritical",MAX($D$16,IFERROR(L658,MAX($D$16,POWER((ABS(K658)^2)/($I$5*MAX(F658,0.1)^2),1/3)))),IF(V32="Subcritical",MAX($D$16,IFERROR(W658,MAX($D$16,POWER((ABS(K658)^2)/($I$5*MAX(F658,0.1)^2),1/3)))),IF(AND(IFERROR(V658,0)=1,IFERROR(AG658,0)=1),IF(IFERROR(T658,-1E99)&gt;=IFERROR(AE658,-1E99),MAX($D$16,IFERROR(L658,MAX($D$16,POWER((ABS(K658)^2)/($I$5*MAX(F658,0.1)^2),1/3)))),MAX($D$16,IFERROR(W658,MAX($D$16,POWER((ABS(K658)^2)/($I$5*MAX(F658,0.1)^2),1/3))))),IF(IFERROR(V658,0)=1,MAX($D$16,IFERROR(L658,MAX($D$16,POWER((ABS(K658)^2)/($I$5*MAX(F658,0.1)^2),1/3)))),IF(IFERROR(AG658,0)=1,MAX($D$16,IFERROR(W658,MAX($D$16,POWER((ABS(K658)^2)/($I$5*MAX(F658,0.1)^2),1/3)))),MAX($D$16,POWER((ABS(K658)^2)/($I$5*MAX(F658,0.1)^2),1/3))))))),MAX($D$16,POWER((ABS(K658)^2)/($I$5*MAX(F658,0.1)^2),1/3)))</f>
        <v/>
      </c>
      <c r="AI658">
        <f>E658+AH658</f>
        <v/>
      </c>
      <c r="AJ658">
        <f>AI658+((ABS(K658)/MAX(((F658)+(G658)*(AH658))*(AH658),1E-6))^2)/(2*$I$5)</f>
        <v/>
      </c>
      <c r="AM658" t="n">
        <v>0</v>
      </c>
      <c r="AN658" t="n">
        <v>0</v>
      </c>
      <c r="AO658">
        <f>AM658+AN658</f>
        <v/>
      </c>
      <c r="AP658">
        <f>AP657+AO658</f>
        <v/>
      </c>
      <c r="AQ658">
        <f>ABS(ABS(K658)/MAX(((F658)+(G658)*(AH658))*(AH658),1E-6))/SQRT($I$5*MAX((((F658)+(G658)*(AH658))*(AH658))/MAX((F658)+2*(G658)*(AH658),1E-6),1E-6))</f>
        <v/>
      </c>
      <c r="AR658">
        <f>IF(AQ658&lt;1,"Subcritical","Supercritical")</f>
        <v/>
      </c>
      <c r="AS658">
        <f>((ABS(K658)*$D$6)/(MAX(((F658)+(G658)*(AH658))*(AH658),1E-6)*MAX(((((F658)+(G658)*(AH658))*(AH658))/MAX((F658)+2*(AH658)*SQRT(1+(G658)^2),1E-6))^(2/3),1E-6)))^2</f>
        <v/>
      </c>
    </row>
    <row r="659">
      <c r="A659" t="n">
        <v>510</v>
      </c>
      <c r="B659" t="n">
        <v>508.895</v>
      </c>
      <c r="C659" t="n">
        <v>616200.103</v>
      </c>
      <c r="D659" t="n">
        <v>3097468.811</v>
      </c>
      <c r="E659" t="n">
        <v>632.3075</v>
      </c>
      <c r="F659" t="n">
        <v>5.2</v>
      </c>
      <c r="G659" t="n">
        <v>0</v>
      </c>
      <c r="H659" t="inlineStr">
        <is>
          <t>Normal</t>
        </is>
      </c>
      <c r="I659" t="n">
        <v>0.027</v>
      </c>
      <c r="J659">
        <f>B659-B658</f>
        <v/>
      </c>
      <c r="K659">
        <f>MAX(0,K658-AO658)</f>
        <v/>
      </c>
      <c r="L659">
        <f>IF($D$20=0,IFERROR(L658,MAX($D$16,POWER((ABS(K659)^2)/($I$5*MAX(F659,0.1)^2),1/3))),IF(IFERROR(V658,0)=0,IFERROR(L658,MAX($D$16,POWER((ABS(K659)^2)/($I$5*MAX(F659,0.1)^2),1/3))),IF(OR(IFERROR(L659,0)=0,IFERROR(S658,0)&lt;1,IFERROR(S659,0)&lt;1),MAX($D$16,POWER((ABS(K659)^2)/($I$5*MAX(F659,0.1)^2),1/3)),IF(IFERROR(U659,0)&gt;0,MAX($D$16,IFERROR(L659,0)+((IFERROR(U659,0))*$D$18*IF((IFERROR(S659,0))&lt;1,1,-1))),IF(IFERROR(U659,0)&lt;0,IF(ABS((MAX($D$16,POWER((ABS(K659)^2)/($I$5*MAX(F659,0.1)^2),1/3)))-IFERROR(L659,0))&gt;$D$19,MAX($D$16,IF((MAX($D$16,POWER((ABS(K659)^2)/($I$5*MAX(F659,0.1)^2),1/3)))&gt;IFERROR(L659,0),MIN((MAX($D$16,POWER((ABS(K659)^2)/($I$5*MAX(F659,0.1)^2),1/3))),IFERROR(L659,0)+(MIN(ABS(IFERROR(U659,0))*$D$18,ABS((MAX($D$16,POWER((ABS(K659)^2)/($I$5*MAX(F659,0.1)^2),1/3)))-IFERROR(L659,0))))),MAX((MAX($D$16,POWER((ABS(K659)^2)/($I$5*MAX(F659,0.1)^2),1/3))),IFERROR(L659,0)-(MIN(ABS(IFERROR(U659,0))*$D$18,ABS((MAX($D$16,POWER((ABS(K659)^2)/($I$5*MAX(F659,0.1)^2),1/3)))-IFERROR(L659,0))))))),MAX($D$16,POWER((ABS(K659)^2)/($I$5*MAX(F659,0.1)^2),1/3))),MAX($D$16,IFERROR(L659,0)))))))</f>
        <v/>
      </c>
      <c r="M659">
        <f>((F659)+(G659)*(L659))*(L659)</f>
        <v/>
      </c>
      <c r="N659">
        <f>(((F659)+(G659)*(L659))*(L659))/MAX((F659)+2*(L659)*SQRT(1+(G659)^2),1E-6)</f>
        <v/>
      </c>
      <c r="O659">
        <f>ABS(K659)/MAX(((F659)+(G659)*(L659))*(L659),1E-6)</f>
        <v/>
      </c>
      <c r="P659">
        <f>E659+L659</f>
        <v/>
      </c>
      <c r="Q659">
        <f>P659+((ABS(K659)/MAX(((F659)+(G659)*(L659))*(L659),1E-6))^2)/(2*$I$5)</f>
        <v/>
      </c>
      <c r="R659">
        <f>((ABS(K659)*$D$6)/(MAX(((F659)+(G659)*(L659))*(L659),1E-6)*MAX(((((F659)+(G659)*(L659))*(L659))/MAX((F659)+2*(L659)*SQRT(1+(G659)^2),1E-6))^(2/3),1E-6)))^2</f>
        <v/>
      </c>
      <c r="S659">
        <f>ABS(ABS(K659)/MAX(((F659)+(G659)*(L659))*(L659),1E-6))/SQRT($I$5*MAX((((F659)+(G659)*(L659))*(L659))/MAX((F659)+2*(G659)*(L659),1E-6),1E-6))</f>
        <v/>
      </c>
      <c r="T659">
        <f>((F659)*(L659)^2)/2+(G659)*(L659)^3/3+(ABS(K659)^2)/($I$5*MAX(((F659)+(G659)*(L659))*(L659),1E-6))</f>
        <v/>
      </c>
      <c r="U659">
        <f>IF($D$20=0,0,IFERROR(Q658-(((R658+R659)/2)*J659)-(IF(O658&gt;O659,$D$8*((O658^2-O659^2)/(2*$I$5)),$D$9*((O659^2-O658^2)/(2*$I$5)))+($D$10*(ABS(I659)/90)*(MAX(O658^2,O659^2)/(2*$I$5))))-Q659,0))</f>
        <v/>
      </c>
      <c r="V659">
        <f>IF($D$20=0,1,IFERROR(IF(ROUND(S659,3)=1,1,IF(AND(ABS(U659)&lt;$D$19,S659&gt;1),1,0)),0))</f>
        <v/>
      </c>
      <c r="W659">
        <f>IF($D$20=0,IFERROR(W660,MAX($D$16,POWER((ABS(K659)^2)/($I$5*MAX(F659,0.1)^2),1/3))),IF(IFERROR(AG660,0)=0,IFERROR(W660,MAX($D$16,POWER((ABS(K659)^2)/($I$5*MAX(F659,0.1)^2),1/3))),IF(OR(IFERROR(W659,0)=0,IFERROR(AD660,0)&gt;1),MAX($D$16,POWER((ABS(K659)^2)/($I$5*MAX(F659,0.1)^2),1/3)),IF(IFERROR(AF659,0)&gt;0,MAX($D$16,IFERROR(W659,0)+((IFERROR(AF659,0))*$D$18*IF((IFERROR(AD659,0))&lt;1,1,-1))),IF(IFERROR(AF659,0)&lt;0,IF(ABS((MAX($D$16,POWER((ABS(K659)^2)/($I$5*MAX(F659,0.1)^2),1/3)))-IFERROR(W659,0))&gt;$D$19,MAX($D$16,IF((MAX($D$16,POWER((ABS(K659)^2)/($I$5*MAX(F659,0.1)^2),1/3)))&gt;IFERROR(W659,0),MIN((MAX($D$16,POWER((ABS(K659)^2)/($I$5*MAX(F659,0.1)^2),1/3))),IFERROR(W659,0)+(MIN(ABS(IFERROR(AF659,0))*$D$18,ABS((MAX($D$16,POWER((ABS(K659)^2)/($I$5*MAX(F659,0.1)^2),1/3)))-IFERROR(W659,0))))),MAX((MAX($D$16,POWER((ABS(K659)^2)/($I$5*MAX(F659,0.1)^2),1/3))),IFERROR(W659,0)-(MIN(ABS(IFERROR(AF659,0))*$D$18,ABS((MAX($D$16,POWER((ABS(K659)^2)/($I$5*MAX(F659,0.1)^2),1/3)))-IFERROR(W659,0))))))),MAX($D$16,POWER((ABS(K659)^2)/($I$5*MAX(F659,0.1)^2),1/3))),MAX($D$16,IFERROR(W659,0)))))))</f>
        <v/>
      </c>
      <c r="X659">
        <f>((F659)+(G659)*(W659))*(W659)</f>
        <v/>
      </c>
      <c r="Y659">
        <f>(((F659)+(G659)*(W659))*(W659))/MAX((F659)+2*(W659)*SQRT(1+(G659)^2),1E-6)</f>
        <v/>
      </c>
      <c r="Z659">
        <f>ABS(K659)/MAX(((F659)+(G659)*(W659))*(W659),1E-6)</f>
        <v/>
      </c>
      <c r="AA659">
        <f>E659+W659</f>
        <v/>
      </c>
      <c r="AB659">
        <f>AA659+((ABS(K659)/MAX(((F659)+(G659)*(W659))*(W659),1E-6))^2)/(2*$I$5)</f>
        <v/>
      </c>
      <c r="AC659">
        <f>((ABS(K659)*$D$6)/(MAX(((F659)+(G659)*(W659))*(W659),1E-6)*MAX(((((F659)+(G659)*(W659))*(W659))/MAX((F659)+2*(W659)*SQRT(1+(G659)^2),1E-6))^(2/3),1E-6)))^2</f>
        <v/>
      </c>
      <c r="AD659">
        <f>ABS(ABS(K659)/MAX(((F659)+(G659)*(W659))*(W659),1E-6))/SQRT($I$5*MAX((((F659)+(G659)*(W659))*(W659))/MAX((F659)+2*(G659)*(W659),1E-6),1E-6))</f>
        <v/>
      </c>
      <c r="AE659">
        <f>((F659)*(W659)^2)/2+(G659)*(W659)^3/3+(ABS(K659)^2)/($I$5*MAX(((F659)+(G659)*(W659))*(W659),1E-6))</f>
        <v/>
      </c>
      <c r="AF659">
        <f>IF($D$20=0,0,IFERROR(AB660+(((AC659+AC660)/2)*J660)+(IF(Z659&gt;Z660,$D$8*((Z659^2-Z660^2)/(2*$I$5)),$D$9*((Z660^2-Z659^2)/(2*$I$5)))+($D$10*(ABS(I660)/90)*(MAX(Z659^2,Z660^2)/(2*$I$5))))-AB659,0))</f>
        <v/>
      </c>
      <c r="AG659">
        <f>IF($D$20=0,1,IFERROR(IF(ROUND(AD659,3)=1,1,IF(AND(ABS(AF659)&lt;$D$19,AD659&lt;1),1,0)),0))</f>
        <v/>
      </c>
      <c r="AH659">
        <f>IFERROR(IF(V32="Supercritical",MAX($D$16,IFERROR(L659,MAX($D$16,POWER((ABS(K659)^2)/($I$5*MAX(F659,0.1)^2),1/3)))),IF(V32="Subcritical",MAX($D$16,IFERROR(W659,MAX($D$16,POWER((ABS(K659)^2)/($I$5*MAX(F659,0.1)^2),1/3)))),IF(AND(IFERROR(V659,0)=1,IFERROR(AG659,0)=1),IF(IFERROR(T659,-1E99)&gt;=IFERROR(AE659,-1E99),MAX($D$16,IFERROR(L659,MAX($D$16,POWER((ABS(K659)^2)/($I$5*MAX(F659,0.1)^2),1/3)))),MAX($D$16,IFERROR(W659,MAX($D$16,POWER((ABS(K659)^2)/($I$5*MAX(F659,0.1)^2),1/3))))),IF(IFERROR(V659,0)=1,MAX($D$16,IFERROR(L659,MAX($D$16,POWER((ABS(K659)^2)/($I$5*MAX(F659,0.1)^2),1/3)))),IF(IFERROR(AG659,0)=1,MAX($D$16,IFERROR(W659,MAX($D$16,POWER((ABS(K659)^2)/($I$5*MAX(F659,0.1)^2),1/3)))),MAX($D$16,POWER((ABS(K659)^2)/($I$5*MAX(F659,0.1)^2),1/3))))))),MAX($D$16,POWER((ABS(K659)^2)/($I$5*MAX(F659,0.1)^2),1/3)))</f>
        <v/>
      </c>
      <c r="AI659">
        <f>E659+AH659</f>
        <v/>
      </c>
      <c r="AJ659">
        <f>AI659+((ABS(K659)/MAX(((F659)+(G659)*(AH659))*(AH659),1E-6))^2)/(2*$I$5)</f>
        <v/>
      </c>
      <c r="AM659" t="n">
        <v>0</v>
      </c>
      <c r="AN659" t="n">
        <v>0</v>
      </c>
      <c r="AO659">
        <f>AM659+AN659</f>
        <v/>
      </c>
      <c r="AP659">
        <f>AP658+AO659</f>
        <v/>
      </c>
      <c r="AQ659">
        <f>ABS(ABS(K659)/MAX(((F659)+(G659)*(AH659))*(AH659),1E-6))/SQRT($I$5*MAX((((F659)+(G659)*(AH659))*(AH659))/MAX((F659)+2*(G659)*(AH659),1E-6),1E-6))</f>
        <v/>
      </c>
      <c r="AR659">
        <f>IF(AQ659&lt;1,"Subcritical","Supercritical")</f>
        <v/>
      </c>
      <c r="AS659">
        <f>((ABS(K659)*$D$6)/(MAX(((F659)+(G659)*(AH659))*(AH659),1E-6)*MAX(((((F659)+(G659)*(AH659))*(AH659))/MAX((F659)+2*(AH659)*SQRT(1+(G659)^2),1E-6))^(2/3),1E-6)))^2</f>
        <v/>
      </c>
    </row>
    <row r="660">
      <c r="A660" t="n">
        <v>511</v>
      </c>
      <c r="B660" t="n">
        <v>509.895</v>
      </c>
      <c r="C660" t="n">
        <v>616199.629</v>
      </c>
      <c r="D660" t="n">
        <v>3097467.93</v>
      </c>
      <c r="E660" t="n">
        <v>632.307</v>
      </c>
      <c r="F660" t="n">
        <v>5.2</v>
      </c>
      <c r="G660" t="n">
        <v>0</v>
      </c>
      <c r="H660" t="inlineStr">
        <is>
          <t>Normal</t>
        </is>
      </c>
      <c r="I660" t="n">
        <v>0.027</v>
      </c>
      <c r="J660">
        <f>B660-B659</f>
        <v/>
      </c>
      <c r="K660">
        <f>MAX(0,K659-AO659)</f>
        <v/>
      </c>
      <c r="L660">
        <f>IF($D$20=0,IFERROR(L659,MAX($D$16,POWER((ABS(K660)^2)/($I$5*MAX(F660,0.1)^2),1/3))),IF(IFERROR(V659,0)=0,IFERROR(L659,MAX($D$16,POWER((ABS(K660)^2)/($I$5*MAX(F660,0.1)^2),1/3))),IF(OR(IFERROR(L660,0)=0,IFERROR(S659,0)&lt;1,IFERROR(S660,0)&lt;1),MAX($D$16,POWER((ABS(K660)^2)/($I$5*MAX(F660,0.1)^2),1/3)),IF(IFERROR(U660,0)&gt;0,MAX($D$16,IFERROR(L660,0)+((IFERROR(U660,0))*$D$18*IF((IFERROR(S660,0))&lt;1,1,-1))),IF(IFERROR(U660,0)&lt;0,IF(ABS((MAX($D$16,POWER((ABS(K660)^2)/($I$5*MAX(F660,0.1)^2),1/3)))-IFERROR(L660,0))&gt;$D$19,MAX($D$16,IF((MAX($D$16,POWER((ABS(K660)^2)/($I$5*MAX(F660,0.1)^2),1/3)))&gt;IFERROR(L660,0),MIN((MAX($D$16,POWER((ABS(K660)^2)/($I$5*MAX(F660,0.1)^2),1/3))),IFERROR(L660,0)+(MIN(ABS(IFERROR(U660,0))*$D$18,ABS((MAX($D$16,POWER((ABS(K660)^2)/($I$5*MAX(F660,0.1)^2),1/3)))-IFERROR(L660,0))))),MAX((MAX($D$16,POWER((ABS(K660)^2)/($I$5*MAX(F660,0.1)^2),1/3))),IFERROR(L660,0)-(MIN(ABS(IFERROR(U660,0))*$D$18,ABS((MAX($D$16,POWER((ABS(K660)^2)/($I$5*MAX(F660,0.1)^2),1/3)))-IFERROR(L660,0))))))),MAX($D$16,POWER((ABS(K660)^2)/($I$5*MAX(F660,0.1)^2),1/3))),MAX($D$16,IFERROR(L660,0)))))))</f>
        <v/>
      </c>
      <c r="M660">
        <f>((F660)+(G660)*(L660))*(L660)</f>
        <v/>
      </c>
      <c r="N660">
        <f>(((F660)+(G660)*(L660))*(L660))/MAX((F660)+2*(L660)*SQRT(1+(G660)^2),1E-6)</f>
        <v/>
      </c>
      <c r="O660">
        <f>ABS(K660)/MAX(((F660)+(G660)*(L660))*(L660),1E-6)</f>
        <v/>
      </c>
      <c r="P660">
        <f>E660+L660</f>
        <v/>
      </c>
      <c r="Q660">
        <f>P660+((ABS(K660)/MAX(((F660)+(G660)*(L660))*(L660),1E-6))^2)/(2*$I$5)</f>
        <v/>
      </c>
      <c r="R660">
        <f>((ABS(K660)*$D$6)/(MAX(((F660)+(G660)*(L660))*(L660),1E-6)*MAX(((((F660)+(G660)*(L660))*(L660))/MAX((F660)+2*(L660)*SQRT(1+(G660)^2),1E-6))^(2/3),1E-6)))^2</f>
        <v/>
      </c>
      <c r="S660">
        <f>ABS(ABS(K660)/MAX(((F660)+(G660)*(L660))*(L660),1E-6))/SQRT($I$5*MAX((((F660)+(G660)*(L660))*(L660))/MAX((F660)+2*(G660)*(L660),1E-6),1E-6))</f>
        <v/>
      </c>
      <c r="T660">
        <f>((F660)*(L660)^2)/2+(G660)*(L660)^3/3+(ABS(K660)^2)/($I$5*MAX(((F660)+(G660)*(L660))*(L660),1E-6))</f>
        <v/>
      </c>
      <c r="U660">
        <f>IF($D$20=0,0,IFERROR(Q659-(((R659+R660)/2)*J660)-(IF(O659&gt;O660,$D$8*((O659^2-O660^2)/(2*$I$5)),$D$9*((O660^2-O659^2)/(2*$I$5)))+($D$10*(ABS(I660)/90)*(MAX(O659^2,O660^2)/(2*$I$5))))-Q660,0))</f>
        <v/>
      </c>
      <c r="V660">
        <f>IF($D$20=0,1,IFERROR(IF(ROUND(S660,3)=1,1,IF(AND(ABS(U660)&lt;$D$19,S660&gt;1),1,0)),0))</f>
        <v/>
      </c>
      <c r="W660">
        <f>IF($D$20=0,IFERROR(W661,MAX($D$16,POWER((ABS(K660)^2)/($I$5*MAX(F660,0.1)^2),1/3))),IF(IFERROR(AG661,0)=0,IFERROR(W661,MAX($D$16,POWER((ABS(K660)^2)/($I$5*MAX(F660,0.1)^2),1/3))),IF(OR(IFERROR(W660,0)=0,IFERROR(AD661,0)&gt;1),MAX($D$16,POWER((ABS(K660)^2)/($I$5*MAX(F660,0.1)^2),1/3)),IF(IFERROR(AF660,0)&gt;0,MAX($D$16,IFERROR(W660,0)+((IFERROR(AF660,0))*$D$18*IF((IFERROR(AD660,0))&lt;1,1,-1))),IF(IFERROR(AF660,0)&lt;0,IF(ABS((MAX($D$16,POWER((ABS(K660)^2)/($I$5*MAX(F660,0.1)^2),1/3)))-IFERROR(W660,0))&gt;$D$19,MAX($D$16,IF((MAX($D$16,POWER((ABS(K660)^2)/($I$5*MAX(F660,0.1)^2),1/3)))&gt;IFERROR(W660,0),MIN((MAX($D$16,POWER((ABS(K660)^2)/($I$5*MAX(F660,0.1)^2),1/3))),IFERROR(W660,0)+(MIN(ABS(IFERROR(AF660,0))*$D$18,ABS((MAX($D$16,POWER((ABS(K660)^2)/($I$5*MAX(F660,0.1)^2),1/3)))-IFERROR(W660,0))))),MAX((MAX($D$16,POWER((ABS(K660)^2)/($I$5*MAX(F660,0.1)^2),1/3))),IFERROR(W660,0)-(MIN(ABS(IFERROR(AF660,0))*$D$18,ABS((MAX($D$16,POWER((ABS(K660)^2)/($I$5*MAX(F660,0.1)^2),1/3)))-IFERROR(W660,0))))))),MAX($D$16,POWER((ABS(K660)^2)/($I$5*MAX(F660,0.1)^2),1/3))),MAX($D$16,IFERROR(W660,0)))))))</f>
        <v/>
      </c>
      <c r="X660">
        <f>((F660)+(G660)*(W660))*(W660)</f>
        <v/>
      </c>
      <c r="Y660">
        <f>(((F660)+(G660)*(W660))*(W660))/MAX((F660)+2*(W660)*SQRT(1+(G660)^2),1E-6)</f>
        <v/>
      </c>
      <c r="Z660">
        <f>ABS(K660)/MAX(((F660)+(G660)*(W660))*(W660),1E-6)</f>
        <v/>
      </c>
      <c r="AA660">
        <f>E660+W660</f>
        <v/>
      </c>
      <c r="AB660">
        <f>AA660+((ABS(K660)/MAX(((F660)+(G660)*(W660))*(W660),1E-6))^2)/(2*$I$5)</f>
        <v/>
      </c>
      <c r="AC660">
        <f>((ABS(K660)*$D$6)/(MAX(((F660)+(G660)*(W660))*(W660),1E-6)*MAX(((((F660)+(G660)*(W660))*(W660))/MAX((F660)+2*(W660)*SQRT(1+(G660)^2),1E-6))^(2/3),1E-6)))^2</f>
        <v/>
      </c>
      <c r="AD660">
        <f>ABS(ABS(K660)/MAX(((F660)+(G660)*(W660))*(W660),1E-6))/SQRT($I$5*MAX((((F660)+(G660)*(W660))*(W660))/MAX((F660)+2*(G660)*(W660),1E-6),1E-6))</f>
        <v/>
      </c>
      <c r="AE660">
        <f>((F660)*(W660)^2)/2+(G660)*(W660)^3/3+(ABS(K660)^2)/($I$5*MAX(((F660)+(G660)*(W660))*(W660),1E-6))</f>
        <v/>
      </c>
      <c r="AF660">
        <f>IF($D$20=0,0,IFERROR(AB661+(((AC660+AC661)/2)*J661)+(IF(Z660&gt;Z661,$D$8*((Z660^2-Z661^2)/(2*$I$5)),$D$9*((Z661^2-Z660^2)/(2*$I$5)))+($D$10*(ABS(I661)/90)*(MAX(Z660^2,Z661^2)/(2*$I$5))))-AB660,0))</f>
        <v/>
      </c>
      <c r="AG660">
        <f>IF($D$20=0,1,IFERROR(IF(ROUND(AD660,3)=1,1,IF(AND(ABS(AF660)&lt;$D$19,AD660&lt;1),1,0)),0))</f>
        <v/>
      </c>
      <c r="AH660">
        <f>IFERROR(IF(V32="Supercritical",MAX($D$16,IFERROR(L660,MAX($D$16,POWER((ABS(K660)^2)/($I$5*MAX(F660,0.1)^2),1/3)))),IF(V32="Subcritical",MAX($D$16,IFERROR(W660,MAX($D$16,POWER((ABS(K660)^2)/($I$5*MAX(F660,0.1)^2),1/3)))),IF(AND(IFERROR(V660,0)=1,IFERROR(AG660,0)=1),IF(IFERROR(T660,-1E99)&gt;=IFERROR(AE660,-1E99),MAX($D$16,IFERROR(L660,MAX($D$16,POWER((ABS(K660)^2)/($I$5*MAX(F660,0.1)^2),1/3)))),MAX($D$16,IFERROR(W660,MAX($D$16,POWER((ABS(K660)^2)/($I$5*MAX(F660,0.1)^2),1/3))))),IF(IFERROR(V660,0)=1,MAX($D$16,IFERROR(L660,MAX($D$16,POWER((ABS(K660)^2)/($I$5*MAX(F660,0.1)^2),1/3)))),IF(IFERROR(AG660,0)=1,MAX($D$16,IFERROR(W660,MAX($D$16,POWER((ABS(K660)^2)/($I$5*MAX(F660,0.1)^2),1/3)))),MAX($D$16,POWER((ABS(K660)^2)/($I$5*MAX(F660,0.1)^2),1/3))))))),MAX($D$16,POWER((ABS(K660)^2)/($I$5*MAX(F660,0.1)^2),1/3)))</f>
        <v/>
      </c>
      <c r="AI660">
        <f>E660+AH660</f>
        <v/>
      </c>
      <c r="AJ660">
        <f>AI660+((ABS(K660)/MAX(((F660)+(G660)*(AH660))*(AH660),1E-6))^2)/(2*$I$5)</f>
        <v/>
      </c>
      <c r="AM660" t="n">
        <v>0</v>
      </c>
      <c r="AN660" t="n">
        <v>0</v>
      </c>
      <c r="AO660">
        <f>AM660+AN660</f>
        <v/>
      </c>
      <c r="AP660">
        <f>AP659+AO660</f>
        <v/>
      </c>
      <c r="AQ660">
        <f>ABS(ABS(K660)/MAX(((F660)+(G660)*(AH660))*(AH660),1E-6))/SQRT($I$5*MAX((((F660)+(G660)*(AH660))*(AH660))/MAX((F660)+2*(G660)*(AH660),1E-6),1E-6))</f>
        <v/>
      </c>
      <c r="AR660">
        <f>IF(AQ660&lt;1,"Subcritical","Supercritical")</f>
        <v/>
      </c>
      <c r="AS660">
        <f>((ABS(K660)*$D$6)/(MAX(((F660)+(G660)*(AH660))*(AH660),1E-6)*MAX(((((F660)+(G660)*(AH660))*(AH660))/MAX((F660)+2*(AH660)*SQRT(1+(G660)^2),1E-6))^(2/3),1E-6)))^2</f>
        <v/>
      </c>
    </row>
    <row r="661">
      <c r="A661" t="n">
        <v>512</v>
      </c>
      <c r="B661" t="n">
        <v>510.895</v>
      </c>
      <c r="C661" t="n">
        <v>616199.155</v>
      </c>
      <c r="D661" t="n">
        <v>3097467.05</v>
      </c>
      <c r="E661" t="n">
        <v>632.3065</v>
      </c>
      <c r="F661" t="n">
        <v>5.2</v>
      </c>
      <c r="G661" t="n">
        <v>0</v>
      </c>
      <c r="H661" t="inlineStr">
        <is>
          <t>Normal</t>
        </is>
      </c>
      <c r="I661" t="n">
        <v>0.023</v>
      </c>
      <c r="J661">
        <f>B661-B660</f>
        <v/>
      </c>
      <c r="K661">
        <f>MAX(0,K660-AO660)</f>
        <v/>
      </c>
      <c r="L661">
        <f>IF($D$20=0,IFERROR(L660,MAX($D$16,POWER((ABS(K661)^2)/($I$5*MAX(F661,0.1)^2),1/3))),IF(IFERROR(V660,0)=0,IFERROR(L660,MAX($D$16,POWER((ABS(K661)^2)/($I$5*MAX(F661,0.1)^2),1/3))),IF(OR(IFERROR(L661,0)=0,IFERROR(S660,0)&lt;1,IFERROR(S661,0)&lt;1),MAX($D$16,POWER((ABS(K661)^2)/($I$5*MAX(F661,0.1)^2),1/3)),IF(IFERROR(U661,0)&gt;0,MAX($D$16,IFERROR(L661,0)+((IFERROR(U661,0))*$D$18*IF((IFERROR(S661,0))&lt;1,1,-1))),IF(IFERROR(U661,0)&lt;0,IF(ABS((MAX($D$16,POWER((ABS(K661)^2)/($I$5*MAX(F661,0.1)^2),1/3)))-IFERROR(L661,0))&gt;$D$19,MAX($D$16,IF((MAX($D$16,POWER((ABS(K661)^2)/($I$5*MAX(F661,0.1)^2),1/3)))&gt;IFERROR(L661,0),MIN((MAX($D$16,POWER((ABS(K661)^2)/($I$5*MAX(F661,0.1)^2),1/3))),IFERROR(L661,0)+(MIN(ABS(IFERROR(U661,0))*$D$18,ABS((MAX($D$16,POWER((ABS(K661)^2)/($I$5*MAX(F661,0.1)^2),1/3)))-IFERROR(L661,0))))),MAX((MAX($D$16,POWER((ABS(K661)^2)/($I$5*MAX(F661,0.1)^2),1/3))),IFERROR(L661,0)-(MIN(ABS(IFERROR(U661,0))*$D$18,ABS((MAX($D$16,POWER((ABS(K661)^2)/($I$5*MAX(F661,0.1)^2),1/3)))-IFERROR(L661,0))))))),MAX($D$16,POWER((ABS(K661)^2)/($I$5*MAX(F661,0.1)^2),1/3))),MAX($D$16,IFERROR(L661,0)))))))</f>
        <v/>
      </c>
      <c r="M661">
        <f>((F661)+(G661)*(L661))*(L661)</f>
        <v/>
      </c>
      <c r="N661">
        <f>(((F661)+(G661)*(L661))*(L661))/MAX((F661)+2*(L661)*SQRT(1+(G661)^2),1E-6)</f>
        <v/>
      </c>
      <c r="O661">
        <f>ABS(K661)/MAX(((F661)+(G661)*(L661))*(L661),1E-6)</f>
        <v/>
      </c>
      <c r="P661">
        <f>E661+L661</f>
        <v/>
      </c>
      <c r="Q661">
        <f>P661+((ABS(K661)/MAX(((F661)+(G661)*(L661))*(L661),1E-6))^2)/(2*$I$5)</f>
        <v/>
      </c>
      <c r="R661">
        <f>((ABS(K661)*$D$6)/(MAX(((F661)+(G661)*(L661))*(L661),1E-6)*MAX(((((F661)+(G661)*(L661))*(L661))/MAX((F661)+2*(L661)*SQRT(1+(G661)^2),1E-6))^(2/3),1E-6)))^2</f>
        <v/>
      </c>
      <c r="S661">
        <f>ABS(ABS(K661)/MAX(((F661)+(G661)*(L661))*(L661),1E-6))/SQRT($I$5*MAX((((F661)+(G661)*(L661))*(L661))/MAX((F661)+2*(G661)*(L661),1E-6),1E-6))</f>
        <v/>
      </c>
      <c r="T661">
        <f>((F661)*(L661)^2)/2+(G661)*(L661)^3/3+(ABS(K661)^2)/($I$5*MAX(((F661)+(G661)*(L661))*(L661),1E-6))</f>
        <v/>
      </c>
      <c r="U661">
        <f>IF($D$20=0,0,IFERROR(Q660-(((R660+R661)/2)*J661)-(IF(O660&gt;O661,$D$8*((O660^2-O661^2)/(2*$I$5)),$D$9*((O661^2-O660^2)/(2*$I$5)))+($D$10*(ABS(I661)/90)*(MAX(O660^2,O661^2)/(2*$I$5))))-Q661,0))</f>
        <v/>
      </c>
      <c r="V661">
        <f>IF($D$20=0,1,IFERROR(IF(ROUND(S661,3)=1,1,IF(AND(ABS(U661)&lt;$D$19,S661&gt;1),1,0)),0))</f>
        <v/>
      </c>
      <c r="W661">
        <f>IF($D$20=0,IFERROR(W662,MAX($D$16,POWER((ABS(K661)^2)/($I$5*MAX(F661,0.1)^2),1/3))),IF(IFERROR(AG662,0)=0,IFERROR(W662,MAX($D$16,POWER((ABS(K661)^2)/($I$5*MAX(F661,0.1)^2),1/3))),IF(OR(IFERROR(W661,0)=0,IFERROR(AD662,0)&gt;1),MAX($D$16,POWER((ABS(K661)^2)/($I$5*MAX(F661,0.1)^2),1/3)),IF(IFERROR(AF661,0)&gt;0,MAX($D$16,IFERROR(W661,0)+((IFERROR(AF661,0))*$D$18*IF((IFERROR(AD661,0))&lt;1,1,-1))),IF(IFERROR(AF661,0)&lt;0,IF(ABS((MAX($D$16,POWER((ABS(K661)^2)/($I$5*MAX(F661,0.1)^2),1/3)))-IFERROR(W661,0))&gt;$D$19,MAX($D$16,IF((MAX($D$16,POWER((ABS(K661)^2)/($I$5*MAX(F661,0.1)^2),1/3)))&gt;IFERROR(W661,0),MIN((MAX($D$16,POWER((ABS(K661)^2)/($I$5*MAX(F661,0.1)^2),1/3))),IFERROR(W661,0)+(MIN(ABS(IFERROR(AF661,0))*$D$18,ABS((MAX($D$16,POWER((ABS(K661)^2)/($I$5*MAX(F661,0.1)^2),1/3)))-IFERROR(W661,0))))),MAX((MAX($D$16,POWER((ABS(K661)^2)/($I$5*MAX(F661,0.1)^2),1/3))),IFERROR(W661,0)-(MIN(ABS(IFERROR(AF661,0))*$D$18,ABS((MAX($D$16,POWER((ABS(K661)^2)/($I$5*MAX(F661,0.1)^2),1/3)))-IFERROR(W661,0))))))),MAX($D$16,POWER((ABS(K661)^2)/($I$5*MAX(F661,0.1)^2),1/3))),MAX($D$16,IFERROR(W661,0)))))))</f>
        <v/>
      </c>
      <c r="X661">
        <f>((F661)+(G661)*(W661))*(W661)</f>
        <v/>
      </c>
      <c r="Y661">
        <f>(((F661)+(G661)*(W661))*(W661))/MAX((F661)+2*(W661)*SQRT(1+(G661)^2),1E-6)</f>
        <v/>
      </c>
      <c r="Z661">
        <f>ABS(K661)/MAX(((F661)+(G661)*(W661))*(W661),1E-6)</f>
        <v/>
      </c>
      <c r="AA661">
        <f>E661+W661</f>
        <v/>
      </c>
      <c r="AB661">
        <f>AA661+((ABS(K661)/MAX(((F661)+(G661)*(W661))*(W661),1E-6))^2)/(2*$I$5)</f>
        <v/>
      </c>
      <c r="AC661">
        <f>((ABS(K661)*$D$6)/(MAX(((F661)+(G661)*(W661))*(W661),1E-6)*MAX(((((F661)+(G661)*(W661))*(W661))/MAX((F661)+2*(W661)*SQRT(1+(G661)^2),1E-6))^(2/3),1E-6)))^2</f>
        <v/>
      </c>
      <c r="AD661">
        <f>ABS(ABS(K661)/MAX(((F661)+(G661)*(W661))*(W661),1E-6))/SQRT($I$5*MAX((((F661)+(G661)*(W661))*(W661))/MAX((F661)+2*(G661)*(W661),1E-6),1E-6))</f>
        <v/>
      </c>
      <c r="AE661">
        <f>((F661)*(W661)^2)/2+(G661)*(W661)^3/3+(ABS(K661)^2)/($I$5*MAX(((F661)+(G661)*(W661))*(W661),1E-6))</f>
        <v/>
      </c>
      <c r="AF661">
        <f>IF($D$20=0,0,IFERROR(AB662+(((AC661+AC662)/2)*J662)+(IF(Z661&gt;Z662,$D$8*((Z661^2-Z662^2)/(2*$I$5)),$D$9*((Z662^2-Z661^2)/(2*$I$5)))+($D$10*(ABS(I662)/90)*(MAX(Z661^2,Z662^2)/(2*$I$5))))-AB661,0))</f>
        <v/>
      </c>
      <c r="AG661">
        <f>IF($D$20=0,1,IFERROR(IF(ROUND(AD661,3)=1,1,IF(AND(ABS(AF661)&lt;$D$19,AD661&lt;1),1,0)),0))</f>
        <v/>
      </c>
      <c r="AH661">
        <f>IFERROR(IF(V32="Supercritical",MAX($D$16,IFERROR(L661,MAX($D$16,POWER((ABS(K661)^2)/($I$5*MAX(F661,0.1)^2),1/3)))),IF(V32="Subcritical",MAX($D$16,IFERROR(W661,MAX($D$16,POWER((ABS(K661)^2)/($I$5*MAX(F661,0.1)^2),1/3)))),IF(AND(IFERROR(V661,0)=1,IFERROR(AG661,0)=1),IF(IFERROR(T661,-1E99)&gt;=IFERROR(AE661,-1E99),MAX($D$16,IFERROR(L661,MAX($D$16,POWER((ABS(K661)^2)/($I$5*MAX(F661,0.1)^2),1/3)))),MAX($D$16,IFERROR(W661,MAX($D$16,POWER((ABS(K661)^2)/($I$5*MAX(F661,0.1)^2),1/3))))),IF(IFERROR(V661,0)=1,MAX($D$16,IFERROR(L661,MAX($D$16,POWER((ABS(K661)^2)/($I$5*MAX(F661,0.1)^2),1/3)))),IF(IFERROR(AG661,0)=1,MAX($D$16,IFERROR(W661,MAX($D$16,POWER((ABS(K661)^2)/($I$5*MAX(F661,0.1)^2),1/3)))),MAX($D$16,POWER((ABS(K661)^2)/($I$5*MAX(F661,0.1)^2),1/3))))))),MAX($D$16,POWER((ABS(K661)^2)/($I$5*MAX(F661,0.1)^2),1/3)))</f>
        <v/>
      </c>
      <c r="AI661">
        <f>E661+AH661</f>
        <v/>
      </c>
      <c r="AJ661">
        <f>AI661+((ABS(K661)/MAX(((F661)+(G661)*(AH661))*(AH661),1E-6))^2)/(2*$I$5)</f>
        <v/>
      </c>
      <c r="AM661" t="n">
        <v>0</v>
      </c>
      <c r="AN661" t="n">
        <v>0</v>
      </c>
      <c r="AO661">
        <f>AM661+AN661</f>
        <v/>
      </c>
      <c r="AP661">
        <f>AP660+AO661</f>
        <v/>
      </c>
      <c r="AQ661">
        <f>ABS(ABS(K661)/MAX(((F661)+(G661)*(AH661))*(AH661),1E-6))/SQRT($I$5*MAX((((F661)+(G661)*(AH661))*(AH661))/MAX((F661)+2*(G661)*(AH661),1E-6),1E-6))</f>
        <v/>
      </c>
      <c r="AR661">
        <f>IF(AQ661&lt;1,"Subcritical","Supercritical")</f>
        <v/>
      </c>
      <c r="AS661">
        <f>((ABS(K661)*$D$6)/(MAX(((F661)+(G661)*(AH661))*(AH661),1E-6)*MAX(((((F661)+(G661)*(AH661))*(AH661))/MAX((F661)+2*(AH661)*SQRT(1+(G661)^2),1E-6))^(2/3),1E-6)))^2</f>
        <v/>
      </c>
    </row>
    <row r="662">
      <c r="A662" t="n">
        <v>513</v>
      </c>
      <c r="B662" t="n">
        <v>511.896</v>
      </c>
      <c r="C662" t="n">
        <v>616198.6800000001</v>
      </c>
      <c r="D662" t="n">
        <v>3097466.169</v>
      </c>
      <c r="E662" t="n">
        <v>632.306</v>
      </c>
      <c r="F662" t="n">
        <v>5.2</v>
      </c>
      <c r="G662" t="n">
        <v>0</v>
      </c>
      <c r="H662" t="inlineStr">
        <is>
          <t>Normal</t>
        </is>
      </c>
      <c r="I662" t="n">
        <v>0.023</v>
      </c>
      <c r="J662">
        <f>B662-B661</f>
        <v/>
      </c>
      <c r="K662">
        <f>MAX(0,K661-AO661)</f>
        <v/>
      </c>
      <c r="L662">
        <f>IF($D$20=0,IFERROR(L661,MAX($D$16,POWER((ABS(K662)^2)/($I$5*MAX(F662,0.1)^2),1/3))),IF(IFERROR(V661,0)=0,IFERROR(L661,MAX($D$16,POWER((ABS(K662)^2)/($I$5*MAX(F662,0.1)^2),1/3))),IF(OR(IFERROR(L662,0)=0,IFERROR(S661,0)&lt;1,IFERROR(S662,0)&lt;1),MAX($D$16,POWER((ABS(K662)^2)/($I$5*MAX(F662,0.1)^2),1/3)),IF(IFERROR(U662,0)&gt;0,MAX($D$16,IFERROR(L662,0)+((IFERROR(U662,0))*$D$18*IF((IFERROR(S662,0))&lt;1,1,-1))),IF(IFERROR(U662,0)&lt;0,IF(ABS((MAX($D$16,POWER((ABS(K662)^2)/($I$5*MAX(F662,0.1)^2),1/3)))-IFERROR(L662,0))&gt;$D$19,MAX($D$16,IF((MAX($D$16,POWER((ABS(K662)^2)/($I$5*MAX(F662,0.1)^2),1/3)))&gt;IFERROR(L662,0),MIN((MAX($D$16,POWER((ABS(K662)^2)/($I$5*MAX(F662,0.1)^2),1/3))),IFERROR(L662,0)+(MIN(ABS(IFERROR(U662,0))*$D$18,ABS((MAX($D$16,POWER((ABS(K662)^2)/($I$5*MAX(F662,0.1)^2),1/3)))-IFERROR(L662,0))))),MAX((MAX($D$16,POWER((ABS(K662)^2)/($I$5*MAX(F662,0.1)^2),1/3))),IFERROR(L662,0)-(MIN(ABS(IFERROR(U662,0))*$D$18,ABS((MAX($D$16,POWER((ABS(K662)^2)/($I$5*MAX(F662,0.1)^2),1/3)))-IFERROR(L662,0))))))),MAX($D$16,POWER((ABS(K662)^2)/($I$5*MAX(F662,0.1)^2),1/3))),MAX($D$16,IFERROR(L662,0)))))))</f>
        <v/>
      </c>
      <c r="M662">
        <f>((F662)+(G662)*(L662))*(L662)</f>
        <v/>
      </c>
      <c r="N662">
        <f>(((F662)+(G662)*(L662))*(L662))/MAX((F662)+2*(L662)*SQRT(1+(G662)^2),1E-6)</f>
        <v/>
      </c>
      <c r="O662">
        <f>ABS(K662)/MAX(((F662)+(G662)*(L662))*(L662),1E-6)</f>
        <v/>
      </c>
      <c r="P662">
        <f>E662+L662</f>
        <v/>
      </c>
      <c r="Q662">
        <f>P662+((ABS(K662)/MAX(((F662)+(G662)*(L662))*(L662),1E-6))^2)/(2*$I$5)</f>
        <v/>
      </c>
      <c r="R662">
        <f>((ABS(K662)*$D$6)/(MAX(((F662)+(G662)*(L662))*(L662),1E-6)*MAX(((((F662)+(G662)*(L662))*(L662))/MAX((F662)+2*(L662)*SQRT(1+(G662)^2),1E-6))^(2/3),1E-6)))^2</f>
        <v/>
      </c>
      <c r="S662">
        <f>ABS(ABS(K662)/MAX(((F662)+(G662)*(L662))*(L662),1E-6))/SQRT($I$5*MAX((((F662)+(G662)*(L662))*(L662))/MAX((F662)+2*(G662)*(L662),1E-6),1E-6))</f>
        <v/>
      </c>
      <c r="T662">
        <f>((F662)*(L662)^2)/2+(G662)*(L662)^3/3+(ABS(K662)^2)/($I$5*MAX(((F662)+(G662)*(L662))*(L662),1E-6))</f>
        <v/>
      </c>
      <c r="U662">
        <f>IF($D$20=0,0,IFERROR(Q661-(((R661+R662)/2)*J662)-(IF(O661&gt;O662,$D$8*((O661^2-O662^2)/(2*$I$5)),$D$9*((O662^2-O661^2)/(2*$I$5)))+($D$10*(ABS(I662)/90)*(MAX(O661^2,O662^2)/(2*$I$5))))-Q662,0))</f>
        <v/>
      </c>
      <c r="V662">
        <f>IF($D$20=0,1,IFERROR(IF(ROUND(S662,3)=1,1,IF(AND(ABS(U662)&lt;$D$19,S662&gt;1),1,0)),0))</f>
        <v/>
      </c>
      <c r="W662">
        <f>IF($D$20=0,IFERROR(W663,MAX($D$16,POWER((ABS(K662)^2)/($I$5*MAX(F662,0.1)^2),1/3))),IF(IFERROR(AG663,0)=0,IFERROR(W663,MAX($D$16,POWER((ABS(K662)^2)/($I$5*MAX(F662,0.1)^2),1/3))),IF(OR(IFERROR(W662,0)=0,IFERROR(AD663,0)&gt;1),MAX($D$16,POWER((ABS(K662)^2)/($I$5*MAX(F662,0.1)^2),1/3)),IF(IFERROR(AF662,0)&gt;0,MAX($D$16,IFERROR(W662,0)+((IFERROR(AF662,0))*$D$18*IF((IFERROR(AD662,0))&lt;1,1,-1))),IF(IFERROR(AF662,0)&lt;0,IF(ABS((MAX($D$16,POWER((ABS(K662)^2)/($I$5*MAX(F662,0.1)^2),1/3)))-IFERROR(W662,0))&gt;$D$19,MAX($D$16,IF((MAX($D$16,POWER((ABS(K662)^2)/($I$5*MAX(F662,0.1)^2),1/3)))&gt;IFERROR(W662,0),MIN((MAX($D$16,POWER((ABS(K662)^2)/($I$5*MAX(F662,0.1)^2),1/3))),IFERROR(W662,0)+(MIN(ABS(IFERROR(AF662,0))*$D$18,ABS((MAX($D$16,POWER((ABS(K662)^2)/($I$5*MAX(F662,0.1)^2),1/3)))-IFERROR(W662,0))))),MAX((MAX($D$16,POWER((ABS(K662)^2)/($I$5*MAX(F662,0.1)^2),1/3))),IFERROR(W662,0)-(MIN(ABS(IFERROR(AF662,0))*$D$18,ABS((MAX($D$16,POWER((ABS(K662)^2)/($I$5*MAX(F662,0.1)^2),1/3)))-IFERROR(W662,0))))))),MAX($D$16,POWER((ABS(K662)^2)/($I$5*MAX(F662,0.1)^2),1/3))),MAX($D$16,IFERROR(W662,0)))))))</f>
        <v/>
      </c>
      <c r="X662">
        <f>((F662)+(G662)*(W662))*(W662)</f>
        <v/>
      </c>
      <c r="Y662">
        <f>(((F662)+(G662)*(W662))*(W662))/MAX((F662)+2*(W662)*SQRT(1+(G662)^2),1E-6)</f>
        <v/>
      </c>
      <c r="Z662">
        <f>ABS(K662)/MAX(((F662)+(G662)*(W662))*(W662),1E-6)</f>
        <v/>
      </c>
      <c r="AA662">
        <f>E662+W662</f>
        <v/>
      </c>
      <c r="AB662">
        <f>AA662+((ABS(K662)/MAX(((F662)+(G662)*(W662))*(W662),1E-6))^2)/(2*$I$5)</f>
        <v/>
      </c>
      <c r="AC662">
        <f>((ABS(K662)*$D$6)/(MAX(((F662)+(G662)*(W662))*(W662),1E-6)*MAX(((((F662)+(G662)*(W662))*(W662))/MAX((F662)+2*(W662)*SQRT(1+(G662)^2),1E-6))^(2/3),1E-6)))^2</f>
        <v/>
      </c>
      <c r="AD662">
        <f>ABS(ABS(K662)/MAX(((F662)+(G662)*(W662))*(W662),1E-6))/SQRT($I$5*MAX((((F662)+(G662)*(W662))*(W662))/MAX((F662)+2*(G662)*(W662),1E-6),1E-6))</f>
        <v/>
      </c>
      <c r="AE662">
        <f>((F662)*(W662)^2)/2+(G662)*(W662)^3/3+(ABS(K662)^2)/($I$5*MAX(((F662)+(G662)*(W662))*(W662),1E-6))</f>
        <v/>
      </c>
      <c r="AF662">
        <f>IF($D$20=0,0,IFERROR(AB663+(((AC662+AC663)/2)*J663)+(IF(Z662&gt;Z663,$D$8*((Z662^2-Z663^2)/(2*$I$5)),$D$9*((Z663^2-Z662^2)/(2*$I$5)))+($D$10*(ABS(I663)/90)*(MAX(Z662^2,Z663^2)/(2*$I$5))))-AB662,0))</f>
        <v/>
      </c>
      <c r="AG662">
        <f>IF($D$20=0,1,IFERROR(IF(ROUND(AD662,3)=1,1,IF(AND(ABS(AF662)&lt;$D$19,AD662&lt;1),1,0)),0))</f>
        <v/>
      </c>
      <c r="AH662">
        <f>IFERROR(IF(V32="Supercritical",MAX($D$16,IFERROR(L662,MAX($D$16,POWER((ABS(K662)^2)/($I$5*MAX(F662,0.1)^2),1/3)))),IF(V32="Subcritical",MAX($D$16,IFERROR(W662,MAX($D$16,POWER((ABS(K662)^2)/($I$5*MAX(F662,0.1)^2),1/3)))),IF(AND(IFERROR(V662,0)=1,IFERROR(AG662,0)=1),IF(IFERROR(T662,-1E99)&gt;=IFERROR(AE662,-1E99),MAX($D$16,IFERROR(L662,MAX($D$16,POWER((ABS(K662)^2)/($I$5*MAX(F662,0.1)^2),1/3)))),MAX($D$16,IFERROR(W662,MAX($D$16,POWER((ABS(K662)^2)/($I$5*MAX(F662,0.1)^2),1/3))))),IF(IFERROR(V662,0)=1,MAX($D$16,IFERROR(L662,MAX($D$16,POWER((ABS(K662)^2)/($I$5*MAX(F662,0.1)^2),1/3)))),IF(IFERROR(AG662,0)=1,MAX($D$16,IFERROR(W662,MAX($D$16,POWER((ABS(K662)^2)/($I$5*MAX(F662,0.1)^2),1/3)))),MAX($D$16,POWER((ABS(K662)^2)/($I$5*MAX(F662,0.1)^2),1/3))))))),MAX($D$16,POWER((ABS(K662)^2)/($I$5*MAX(F662,0.1)^2),1/3)))</f>
        <v/>
      </c>
      <c r="AI662">
        <f>E662+AH662</f>
        <v/>
      </c>
      <c r="AJ662">
        <f>AI662+((ABS(K662)/MAX(((F662)+(G662)*(AH662))*(AH662),1E-6))^2)/(2*$I$5)</f>
        <v/>
      </c>
      <c r="AM662" t="n">
        <v>0</v>
      </c>
      <c r="AN662" t="n">
        <v>0</v>
      </c>
      <c r="AO662">
        <f>AM662+AN662</f>
        <v/>
      </c>
      <c r="AP662">
        <f>AP661+AO662</f>
        <v/>
      </c>
      <c r="AQ662">
        <f>ABS(ABS(K662)/MAX(((F662)+(G662)*(AH662))*(AH662),1E-6))/SQRT($I$5*MAX((((F662)+(G662)*(AH662))*(AH662))/MAX((F662)+2*(G662)*(AH662),1E-6),1E-6))</f>
        <v/>
      </c>
      <c r="AR662">
        <f>IF(AQ662&lt;1,"Subcritical","Supercritical")</f>
        <v/>
      </c>
      <c r="AS662">
        <f>((ABS(K662)*$D$6)/(MAX(((F662)+(G662)*(AH662))*(AH662),1E-6)*MAX(((((F662)+(G662)*(AH662))*(AH662))/MAX((F662)+2*(AH662)*SQRT(1+(G662)^2),1E-6))^(2/3),1E-6)))^2</f>
        <v/>
      </c>
    </row>
    <row r="663">
      <c r="A663" t="n">
        <v>514</v>
      </c>
      <c r="B663" t="n">
        <v>512.895</v>
      </c>
      <c r="C663" t="n">
        <v>616198.206</v>
      </c>
      <c r="D663" t="n">
        <v>3097465.289</v>
      </c>
      <c r="E663" t="n">
        <v>632.3055000000001</v>
      </c>
      <c r="F663" t="n">
        <v>5.2</v>
      </c>
      <c r="G663" t="n">
        <v>0</v>
      </c>
      <c r="H663" t="inlineStr">
        <is>
          <t>Normal</t>
        </is>
      </c>
      <c r="I663" t="n">
        <v>0</v>
      </c>
      <c r="J663">
        <f>B663-B662</f>
        <v/>
      </c>
      <c r="K663">
        <f>MAX(0,K662-AO662)</f>
        <v/>
      </c>
      <c r="L663">
        <f>IF($D$20=0,IFERROR(L662,MAX($D$16,POWER((ABS(K663)^2)/($I$5*MAX(F663,0.1)^2),1/3))),IF(IFERROR(V662,0)=0,IFERROR(L662,MAX($D$16,POWER((ABS(K663)^2)/($I$5*MAX(F663,0.1)^2),1/3))),IF(OR(IFERROR(L663,0)=0,IFERROR(S662,0)&lt;1,IFERROR(S663,0)&lt;1),MAX($D$16,POWER((ABS(K663)^2)/($I$5*MAX(F663,0.1)^2),1/3)),IF(IFERROR(U663,0)&gt;0,MAX($D$16,IFERROR(L663,0)+((IFERROR(U663,0))*$D$18*IF((IFERROR(S663,0))&lt;1,1,-1))),IF(IFERROR(U663,0)&lt;0,IF(ABS((MAX($D$16,POWER((ABS(K663)^2)/($I$5*MAX(F663,0.1)^2),1/3)))-IFERROR(L663,0))&gt;$D$19,MAX($D$16,IF((MAX($D$16,POWER((ABS(K663)^2)/($I$5*MAX(F663,0.1)^2),1/3)))&gt;IFERROR(L663,0),MIN((MAX($D$16,POWER((ABS(K663)^2)/($I$5*MAX(F663,0.1)^2),1/3))),IFERROR(L663,0)+(MIN(ABS(IFERROR(U663,0))*$D$18,ABS((MAX($D$16,POWER((ABS(K663)^2)/($I$5*MAX(F663,0.1)^2),1/3)))-IFERROR(L663,0))))),MAX((MAX($D$16,POWER((ABS(K663)^2)/($I$5*MAX(F663,0.1)^2),1/3))),IFERROR(L663,0)-(MIN(ABS(IFERROR(U663,0))*$D$18,ABS((MAX($D$16,POWER((ABS(K663)^2)/($I$5*MAX(F663,0.1)^2),1/3)))-IFERROR(L663,0))))))),MAX($D$16,POWER((ABS(K663)^2)/($I$5*MAX(F663,0.1)^2),1/3))),MAX($D$16,IFERROR(L663,0)))))))</f>
        <v/>
      </c>
      <c r="M663">
        <f>((F663)+(G663)*(L663))*(L663)</f>
        <v/>
      </c>
      <c r="N663">
        <f>(((F663)+(G663)*(L663))*(L663))/MAX((F663)+2*(L663)*SQRT(1+(G663)^2),1E-6)</f>
        <v/>
      </c>
      <c r="O663">
        <f>ABS(K663)/MAX(((F663)+(G663)*(L663))*(L663),1E-6)</f>
        <v/>
      </c>
      <c r="P663">
        <f>E663+L663</f>
        <v/>
      </c>
      <c r="Q663">
        <f>P663+((ABS(K663)/MAX(((F663)+(G663)*(L663))*(L663),1E-6))^2)/(2*$I$5)</f>
        <v/>
      </c>
      <c r="R663">
        <f>((ABS(K663)*$D$6)/(MAX(((F663)+(G663)*(L663))*(L663),1E-6)*MAX(((((F663)+(G663)*(L663))*(L663))/MAX((F663)+2*(L663)*SQRT(1+(G663)^2),1E-6))^(2/3),1E-6)))^2</f>
        <v/>
      </c>
      <c r="S663">
        <f>ABS(ABS(K663)/MAX(((F663)+(G663)*(L663))*(L663),1E-6))/SQRT($I$5*MAX((((F663)+(G663)*(L663))*(L663))/MAX((F663)+2*(G663)*(L663),1E-6),1E-6))</f>
        <v/>
      </c>
      <c r="T663">
        <f>((F663)*(L663)^2)/2+(G663)*(L663)^3/3+(ABS(K663)^2)/($I$5*MAX(((F663)+(G663)*(L663))*(L663),1E-6))</f>
        <v/>
      </c>
      <c r="U663">
        <f>IF($D$20=0,0,IFERROR(Q662-(((R662+R663)/2)*J663)-(IF(O662&gt;O663,$D$8*((O662^2-O663^2)/(2*$I$5)),$D$9*((O663^2-O662^2)/(2*$I$5)))+($D$10*(ABS(I663)/90)*(MAX(O662^2,O663^2)/(2*$I$5))))-Q663,0))</f>
        <v/>
      </c>
      <c r="V663">
        <f>IF($D$20=0,1,IFERROR(IF(ROUND(S663,3)=1,1,IF(AND(ABS(U663)&lt;$D$19,S663&gt;1),1,0)),0))</f>
        <v/>
      </c>
      <c r="W663">
        <f>IF($D$20=0,IFERROR(W664,MAX($D$16,POWER((ABS(K663)^2)/($I$5*MAX(F663,0.1)^2),1/3))),IF(IFERROR(AG664,0)=0,IFERROR(W664,MAX($D$16,POWER((ABS(K663)^2)/($I$5*MAX(F663,0.1)^2),1/3))),IF(OR(IFERROR(W663,0)=0,IFERROR(AD664,0)&gt;1),MAX($D$16,POWER((ABS(K663)^2)/($I$5*MAX(F663,0.1)^2),1/3)),IF(IFERROR(AF663,0)&gt;0,MAX($D$16,IFERROR(W663,0)+((IFERROR(AF663,0))*$D$18*IF((IFERROR(AD663,0))&lt;1,1,-1))),IF(IFERROR(AF663,0)&lt;0,IF(ABS((MAX($D$16,POWER((ABS(K663)^2)/($I$5*MAX(F663,0.1)^2),1/3)))-IFERROR(W663,0))&gt;$D$19,MAX($D$16,IF((MAX($D$16,POWER((ABS(K663)^2)/($I$5*MAX(F663,0.1)^2),1/3)))&gt;IFERROR(W663,0),MIN((MAX($D$16,POWER((ABS(K663)^2)/($I$5*MAX(F663,0.1)^2),1/3))),IFERROR(W663,0)+(MIN(ABS(IFERROR(AF663,0))*$D$18,ABS((MAX($D$16,POWER((ABS(K663)^2)/($I$5*MAX(F663,0.1)^2),1/3)))-IFERROR(W663,0))))),MAX((MAX($D$16,POWER((ABS(K663)^2)/($I$5*MAX(F663,0.1)^2),1/3))),IFERROR(W663,0)-(MIN(ABS(IFERROR(AF663,0))*$D$18,ABS((MAX($D$16,POWER((ABS(K663)^2)/($I$5*MAX(F663,0.1)^2),1/3)))-IFERROR(W663,0))))))),MAX($D$16,POWER((ABS(K663)^2)/($I$5*MAX(F663,0.1)^2),1/3))),MAX($D$16,IFERROR(W663,0)))))))</f>
        <v/>
      </c>
      <c r="X663">
        <f>((F663)+(G663)*(W663))*(W663)</f>
        <v/>
      </c>
      <c r="Y663">
        <f>(((F663)+(G663)*(W663))*(W663))/MAX((F663)+2*(W663)*SQRT(1+(G663)^2),1E-6)</f>
        <v/>
      </c>
      <c r="Z663">
        <f>ABS(K663)/MAX(((F663)+(G663)*(W663))*(W663),1E-6)</f>
        <v/>
      </c>
      <c r="AA663">
        <f>E663+W663</f>
        <v/>
      </c>
      <c r="AB663">
        <f>AA663+((ABS(K663)/MAX(((F663)+(G663)*(W663))*(W663),1E-6))^2)/(2*$I$5)</f>
        <v/>
      </c>
      <c r="AC663">
        <f>((ABS(K663)*$D$6)/(MAX(((F663)+(G663)*(W663))*(W663),1E-6)*MAX(((((F663)+(G663)*(W663))*(W663))/MAX((F663)+2*(W663)*SQRT(1+(G663)^2),1E-6))^(2/3),1E-6)))^2</f>
        <v/>
      </c>
      <c r="AD663">
        <f>ABS(ABS(K663)/MAX(((F663)+(G663)*(W663))*(W663),1E-6))/SQRT($I$5*MAX((((F663)+(G663)*(W663))*(W663))/MAX((F663)+2*(G663)*(W663),1E-6),1E-6))</f>
        <v/>
      </c>
      <c r="AE663">
        <f>((F663)*(W663)^2)/2+(G663)*(W663)^3/3+(ABS(K663)^2)/($I$5*MAX(((F663)+(G663)*(W663))*(W663),1E-6))</f>
        <v/>
      </c>
      <c r="AF663">
        <f>IF($D$20=0,0,IFERROR(AB664+(((AC663+AC664)/2)*J664)+(IF(Z663&gt;Z664,$D$8*((Z663^2-Z664^2)/(2*$I$5)),$D$9*((Z664^2-Z663^2)/(2*$I$5)))+($D$10*(ABS(I664)/90)*(MAX(Z663^2,Z664^2)/(2*$I$5))))-AB663,0))</f>
        <v/>
      </c>
      <c r="AG663">
        <f>IF($D$20=0,1,IFERROR(IF(ROUND(AD663,3)=1,1,IF(AND(ABS(AF663)&lt;$D$19,AD663&lt;1),1,0)),0))</f>
        <v/>
      </c>
      <c r="AH663">
        <f>IFERROR(IF(V32="Supercritical",MAX($D$16,IFERROR(L663,MAX($D$16,POWER((ABS(K663)^2)/($I$5*MAX(F663,0.1)^2),1/3)))),IF(V32="Subcritical",MAX($D$16,IFERROR(W663,MAX($D$16,POWER((ABS(K663)^2)/($I$5*MAX(F663,0.1)^2),1/3)))),IF(AND(IFERROR(V663,0)=1,IFERROR(AG663,0)=1),IF(IFERROR(T663,-1E99)&gt;=IFERROR(AE663,-1E99),MAX($D$16,IFERROR(L663,MAX($D$16,POWER((ABS(K663)^2)/($I$5*MAX(F663,0.1)^2),1/3)))),MAX($D$16,IFERROR(W663,MAX($D$16,POWER((ABS(K663)^2)/($I$5*MAX(F663,0.1)^2),1/3))))),IF(IFERROR(V663,0)=1,MAX($D$16,IFERROR(L663,MAX($D$16,POWER((ABS(K663)^2)/($I$5*MAX(F663,0.1)^2),1/3)))),IF(IFERROR(AG663,0)=1,MAX($D$16,IFERROR(W663,MAX($D$16,POWER((ABS(K663)^2)/($I$5*MAX(F663,0.1)^2),1/3)))),MAX($D$16,POWER((ABS(K663)^2)/($I$5*MAX(F663,0.1)^2),1/3))))))),MAX($D$16,POWER((ABS(K663)^2)/($I$5*MAX(F663,0.1)^2),1/3)))</f>
        <v/>
      </c>
      <c r="AI663">
        <f>E663+AH663</f>
        <v/>
      </c>
      <c r="AJ663">
        <f>AI663+((ABS(K663)/MAX(((F663)+(G663)*(AH663))*(AH663),1E-6))^2)/(2*$I$5)</f>
        <v/>
      </c>
      <c r="AM663" t="n">
        <v>0</v>
      </c>
      <c r="AN663" t="n">
        <v>0</v>
      </c>
      <c r="AO663">
        <f>AM663+AN663</f>
        <v/>
      </c>
      <c r="AP663">
        <f>AP662+AO663</f>
        <v/>
      </c>
      <c r="AQ663">
        <f>ABS(ABS(K663)/MAX(((F663)+(G663)*(AH663))*(AH663),1E-6))/SQRT($I$5*MAX((((F663)+(G663)*(AH663))*(AH663))/MAX((F663)+2*(G663)*(AH663),1E-6),1E-6))</f>
        <v/>
      </c>
      <c r="AR663">
        <f>IF(AQ663&lt;1,"Subcritical","Supercritical")</f>
        <v/>
      </c>
      <c r="AS663">
        <f>((ABS(K663)*$D$6)/(MAX(((F663)+(G663)*(AH663))*(AH663),1E-6)*MAX(((((F663)+(G663)*(AH663))*(AH663))/MAX((F663)+2*(AH663)*SQRT(1+(G663)^2),1E-6))^(2/3),1E-6)))^2</f>
        <v/>
      </c>
    </row>
    <row r="664">
      <c r="A664" t="n">
        <v>515</v>
      </c>
      <c r="B664" t="n">
        <v>513.895</v>
      </c>
      <c r="C664" t="n">
        <v>616197.732</v>
      </c>
      <c r="D664" t="n">
        <v>3097464.409</v>
      </c>
      <c r="E664" t="n">
        <v>632.3049999999999</v>
      </c>
      <c r="F664" t="n">
        <v>5.2</v>
      </c>
      <c r="G664" t="n">
        <v>0</v>
      </c>
      <c r="H664" t="inlineStr">
        <is>
          <t>Normal</t>
        </is>
      </c>
      <c r="I664" t="n">
        <v>0.027</v>
      </c>
      <c r="J664">
        <f>B664-B663</f>
        <v/>
      </c>
      <c r="K664">
        <f>MAX(0,K663-AO663)</f>
        <v/>
      </c>
      <c r="L664">
        <f>IF($D$20=0,IFERROR(L663,MAX($D$16,POWER((ABS(K664)^2)/($I$5*MAX(F664,0.1)^2),1/3))),IF(IFERROR(V663,0)=0,IFERROR(L663,MAX($D$16,POWER((ABS(K664)^2)/($I$5*MAX(F664,0.1)^2),1/3))),IF(OR(IFERROR(L664,0)=0,IFERROR(S663,0)&lt;1,IFERROR(S664,0)&lt;1),MAX($D$16,POWER((ABS(K664)^2)/($I$5*MAX(F664,0.1)^2),1/3)),IF(IFERROR(U664,0)&gt;0,MAX($D$16,IFERROR(L664,0)+((IFERROR(U664,0))*$D$18*IF((IFERROR(S664,0))&lt;1,1,-1))),IF(IFERROR(U664,0)&lt;0,IF(ABS((MAX($D$16,POWER((ABS(K664)^2)/($I$5*MAX(F664,0.1)^2),1/3)))-IFERROR(L664,0))&gt;$D$19,MAX($D$16,IF((MAX($D$16,POWER((ABS(K664)^2)/($I$5*MAX(F664,0.1)^2),1/3)))&gt;IFERROR(L664,0),MIN((MAX($D$16,POWER((ABS(K664)^2)/($I$5*MAX(F664,0.1)^2),1/3))),IFERROR(L664,0)+(MIN(ABS(IFERROR(U664,0))*$D$18,ABS((MAX($D$16,POWER((ABS(K664)^2)/($I$5*MAX(F664,0.1)^2),1/3)))-IFERROR(L664,0))))),MAX((MAX($D$16,POWER((ABS(K664)^2)/($I$5*MAX(F664,0.1)^2),1/3))),IFERROR(L664,0)-(MIN(ABS(IFERROR(U664,0))*$D$18,ABS((MAX($D$16,POWER((ABS(K664)^2)/($I$5*MAX(F664,0.1)^2),1/3)))-IFERROR(L664,0))))))),MAX($D$16,POWER((ABS(K664)^2)/($I$5*MAX(F664,0.1)^2),1/3))),MAX($D$16,IFERROR(L664,0)))))))</f>
        <v/>
      </c>
      <c r="M664">
        <f>((F664)+(G664)*(L664))*(L664)</f>
        <v/>
      </c>
      <c r="N664">
        <f>(((F664)+(G664)*(L664))*(L664))/MAX((F664)+2*(L664)*SQRT(1+(G664)^2),1E-6)</f>
        <v/>
      </c>
      <c r="O664">
        <f>ABS(K664)/MAX(((F664)+(G664)*(L664))*(L664),1E-6)</f>
        <v/>
      </c>
      <c r="P664">
        <f>E664+L664</f>
        <v/>
      </c>
      <c r="Q664">
        <f>P664+((ABS(K664)/MAX(((F664)+(G664)*(L664))*(L664),1E-6))^2)/(2*$I$5)</f>
        <v/>
      </c>
      <c r="R664">
        <f>((ABS(K664)*$D$6)/(MAX(((F664)+(G664)*(L664))*(L664),1E-6)*MAX(((((F664)+(G664)*(L664))*(L664))/MAX((F664)+2*(L664)*SQRT(1+(G664)^2),1E-6))^(2/3),1E-6)))^2</f>
        <v/>
      </c>
      <c r="S664">
        <f>ABS(ABS(K664)/MAX(((F664)+(G664)*(L664))*(L664),1E-6))/SQRT($I$5*MAX((((F664)+(G664)*(L664))*(L664))/MAX((F664)+2*(G664)*(L664),1E-6),1E-6))</f>
        <v/>
      </c>
      <c r="T664">
        <f>((F664)*(L664)^2)/2+(G664)*(L664)^3/3+(ABS(K664)^2)/($I$5*MAX(((F664)+(G664)*(L664))*(L664),1E-6))</f>
        <v/>
      </c>
      <c r="U664">
        <f>IF($D$20=0,0,IFERROR(Q663-(((R663+R664)/2)*J664)-(IF(O663&gt;O664,$D$8*((O663^2-O664^2)/(2*$I$5)),$D$9*((O664^2-O663^2)/(2*$I$5)))+($D$10*(ABS(I664)/90)*(MAX(O663^2,O664^2)/(2*$I$5))))-Q664,0))</f>
        <v/>
      </c>
      <c r="V664">
        <f>IF($D$20=0,1,IFERROR(IF(ROUND(S664,3)=1,1,IF(AND(ABS(U664)&lt;$D$19,S664&gt;1),1,0)),0))</f>
        <v/>
      </c>
      <c r="W664">
        <f>IF($D$20=0,IFERROR(W665,MAX($D$16,POWER((ABS(K664)^2)/($I$5*MAX(F664,0.1)^2),1/3))),IF(IFERROR(AG665,0)=0,IFERROR(W665,MAX($D$16,POWER((ABS(K664)^2)/($I$5*MAX(F664,0.1)^2),1/3))),IF(OR(IFERROR(W664,0)=0,IFERROR(AD665,0)&gt;1),MAX($D$16,POWER((ABS(K664)^2)/($I$5*MAX(F664,0.1)^2),1/3)),IF(IFERROR(AF664,0)&gt;0,MAX($D$16,IFERROR(W664,0)+((IFERROR(AF664,0))*$D$18*IF((IFERROR(AD664,0))&lt;1,1,-1))),IF(IFERROR(AF664,0)&lt;0,IF(ABS((MAX($D$16,POWER((ABS(K664)^2)/($I$5*MAX(F664,0.1)^2),1/3)))-IFERROR(W664,0))&gt;$D$19,MAX($D$16,IF((MAX($D$16,POWER((ABS(K664)^2)/($I$5*MAX(F664,0.1)^2),1/3)))&gt;IFERROR(W664,0),MIN((MAX($D$16,POWER((ABS(K664)^2)/($I$5*MAX(F664,0.1)^2),1/3))),IFERROR(W664,0)+(MIN(ABS(IFERROR(AF664,0))*$D$18,ABS((MAX($D$16,POWER((ABS(K664)^2)/($I$5*MAX(F664,0.1)^2),1/3)))-IFERROR(W664,0))))),MAX((MAX($D$16,POWER((ABS(K664)^2)/($I$5*MAX(F664,0.1)^2),1/3))),IFERROR(W664,0)-(MIN(ABS(IFERROR(AF664,0))*$D$18,ABS((MAX($D$16,POWER((ABS(K664)^2)/($I$5*MAX(F664,0.1)^2),1/3)))-IFERROR(W664,0))))))),MAX($D$16,POWER((ABS(K664)^2)/($I$5*MAX(F664,0.1)^2),1/3))),MAX($D$16,IFERROR(W664,0)))))))</f>
        <v/>
      </c>
      <c r="X664">
        <f>((F664)+(G664)*(W664))*(W664)</f>
        <v/>
      </c>
      <c r="Y664">
        <f>(((F664)+(G664)*(W664))*(W664))/MAX((F664)+2*(W664)*SQRT(1+(G664)^2),1E-6)</f>
        <v/>
      </c>
      <c r="Z664">
        <f>ABS(K664)/MAX(((F664)+(G664)*(W664))*(W664),1E-6)</f>
        <v/>
      </c>
      <c r="AA664">
        <f>E664+W664</f>
        <v/>
      </c>
      <c r="AB664">
        <f>AA664+((ABS(K664)/MAX(((F664)+(G664)*(W664))*(W664),1E-6))^2)/(2*$I$5)</f>
        <v/>
      </c>
      <c r="AC664">
        <f>((ABS(K664)*$D$6)/(MAX(((F664)+(G664)*(W664))*(W664),1E-6)*MAX(((((F664)+(G664)*(W664))*(W664))/MAX((F664)+2*(W664)*SQRT(1+(G664)^2),1E-6))^(2/3),1E-6)))^2</f>
        <v/>
      </c>
      <c r="AD664">
        <f>ABS(ABS(K664)/MAX(((F664)+(G664)*(W664))*(W664),1E-6))/SQRT($I$5*MAX((((F664)+(G664)*(W664))*(W664))/MAX((F664)+2*(G664)*(W664),1E-6),1E-6))</f>
        <v/>
      </c>
      <c r="AE664">
        <f>((F664)*(W664)^2)/2+(G664)*(W664)^3/3+(ABS(K664)^2)/($I$5*MAX(((F664)+(G664)*(W664))*(W664),1E-6))</f>
        <v/>
      </c>
      <c r="AF664">
        <f>IF($D$20=0,0,IFERROR(AB665+(((AC664+AC665)/2)*J665)+(IF(Z664&gt;Z665,$D$8*((Z664^2-Z665^2)/(2*$I$5)),$D$9*((Z665^2-Z664^2)/(2*$I$5)))+($D$10*(ABS(I665)/90)*(MAX(Z664^2,Z665^2)/(2*$I$5))))-AB664,0))</f>
        <v/>
      </c>
      <c r="AG664">
        <f>IF($D$20=0,1,IFERROR(IF(ROUND(AD664,3)=1,1,IF(AND(ABS(AF664)&lt;$D$19,AD664&lt;1),1,0)),0))</f>
        <v/>
      </c>
      <c r="AH664">
        <f>IFERROR(IF(V32="Supercritical",MAX($D$16,IFERROR(L664,MAX($D$16,POWER((ABS(K664)^2)/($I$5*MAX(F664,0.1)^2),1/3)))),IF(V32="Subcritical",MAX($D$16,IFERROR(W664,MAX($D$16,POWER((ABS(K664)^2)/($I$5*MAX(F664,0.1)^2),1/3)))),IF(AND(IFERROR(V664,0)=1,IFERROR(AG664,0)=1),IF(IFERROR(T664,-1E99)&gt;=IFERROR(AE664,-1E99),MAX($D$16,IFERROR(L664,MAX($D$16,POWER((ABS(K664)^2)/($I$5*MAX(F664,0.1)^2),1/3)))),MAX($D$16,IFERROR(W664,MAX($D$16,POWER((ABS(K664)^2)/($I$5*MAX(F664,0.1)^2),1/3))))),IF(IFERROR(V664,0)=1,MAX($D$16,IFERROR(L664,MAX($D$16,POWER((ABS(K664)^2)/($I$5*MAX(F664,0.1)^2),1/3)))),IF(IFERROR(AG664,0)=1,MAX($D$16,IFERROR(W664,MAX($D$16,POWER((ABS(K664)^2)/($I$5*MAX(F664,0.1)^2),1/3)))),MAX($D$16,POWER((ABS(K664)^2)/($I$5*MAX(F664,0.1)^2),1/3))))))),MAX($D$16,POWER((ABS(K664)^2)/($I$5*MAX(F664,0.1)^2),1/3)))</f>
        <v/>
      </c>
      <c r="AI664">
        <f>E664+AH664</f>
        <v/>
      </c>
      <c r="AJ664">
        <f>AI664+((ABS(K664)/MAX(((F664)+(G664)*(AH664))*(AH664),1E-6))^2)/(2*$I$5)</f>
        <v/>
      </c>
      <c r="AM664" t="n">
        <v>0</v>
      </c>
      <c r="AN664" t="n">
        <v>0</v>
      </c>
      <c r="AO664">
        <f>AM664+AN664</f>
        <v/>
      </c>
      <c r="AP664">
        <f>AP663+AO664</f>
        <v/>
      </c>
      <c r="AQ664">
        <f>ABS(ABS(K664)/MAX(((F664)+(G664)*(AH664))*(AH664),1E-6))/SQRT($I$5*MAX((((F664)+(G664)*(AH664))*(AH664))/MAX((F664)+2*(G664)*(AH664),1E-6),1E-6))</f>
        <v/>
      </c>
      <c r="AR664">
        <f>IF(AQ664&lt;1,"Subcritical","Supercritical")</f>
        <v/>
      </c>
      <c r="AS664">
        <f>((ABS(K664)*$D$6)/(MAX(((F664)+(G664)*(AH664))*(AH664),1E-6)*MAX(((((F664)+(G664)*(AH664))*(AH664))/MAX((F664)+2*(AH664)*SQRT(1+(G664)^2),1E-6))^(2/3),1E-6)))^2</f>
        <v/>
      </c>
    </row>
    <row r="665">
      <c r="A665" t="n">
        <v>516</v>
      </c>
      <c r="B665" t="n">
        <v>514.895</v>
      </c>
      <c r="C665" t="n">
        <v>616197.258</v>
      </c>
      <c r="D665" t="n">
        <v>3097463.528</v>
      </c>
      <c r="E665" t="n">
        <v>632.3045</v>
      </c>
      <c r="F665" t="n">
        <v>5.2</v>
      </c>
      <c r="G665" t="n">
        <v>0</v>
      </c>
      <c r="H665" t="inlineStr">
        <is>
          <t>Normal</t>
        </is>
      </c>
      <c r="I665" t="n">
        <v>0.078</v>
      </c>
      <c r="J665">
        <f>B665-B664</f>
        <v/>
      </c>
      <c r="K665">
        <f>MAX(0,K664-AO664)</f>
        <v/>
      </c>
      <c r="L665">
        <f>IF($D$20=0,IFERROR(L664,MAX($D$16,POWER((ABS(K665)^2)/($I$5*MAX(F665,0.1)^2),1/3))),IF(IFERROR(V664,0)=0,IFERROR(L664,MAX($D$16,POWER((ABS(K665)^2)/($I$5*MAX(F665,0.1)^2),1/3))),IF(OR(IFERROR(L665,0)=0,IFERROR(S664,0)&lt;1,IFERROR(S665,0)&lt;1),MAX($D$16,POWER((ABS(K665)^2)/($I$5*MAX(F665,0.1)^2),1/3)),IF(IFERROR(U665,0)&gt;0,MAX($D$16,IFERROR(L665,0)+((IFERROR(U665,0))*$D$18*IF((IFERROR(S665,0))&lt;1,1,-1))),IF(IFERROR(U665,0)&lt;0,IF(ABS((MAX($D$16,POWER((ABS(K665)^2)/($I$5*MAX(F665,0.1)^2),1/3)))-IFERROR(L665,0))&gt;$D$19,MAX($D$16,IF((MAX($D$16,POWER((ABS(K665)^2)/($I$5*MAX(F665,0.1)^2),1/3)))&gt;IFERROR(L665,0),MIN((MAX($D$16,POWER((ABS(K665)^2)/($I$5*MAX(F665,0.1)^2),1/3))),IFERROR(L665,0)+(MIN(ABS(IFERROR(U665,0))*$D$18,ABS((MAX($D$16,POWER((ABS(K665)^2)/($I$5*MAX(F665,0.1)^2),1/3)))-IFERROR(L665,0))))),MAX((MAX($D$16,POWER((ABS(K665)^2)/($I$5*MAX(F665,0.1)^2),1/3))),IFERROR(L665,0)-(MIN(ABS(IFERROR(U665,0))*$D$18,ABS((MAX($D$16,POWER((ABS(K665)^2)/($I$5*MAX(F665,0.1)^2),1/3)))-IFERROR(L665,0))))))),MAX($D$16,POWER((ABS(K665)^2)/($I$5*MAX(F665,0.1)^2),1/3))),MAX($D$16,IFERROR(L665,0)))))))</f>
        <v/>
      </c>
      <c r="M665">
        <f>((F665)+(G665)*(L665))*(L665)</f>
        <v/>
      </c>
      <c r="N665">
        <f>(((F665)+(G665)*(L665))*(L665))/MAX((F665)+2*(L665)*SQRT(1+(G665)^2),1E-6)</f>
        <v/>
      </c>
      <c r="O665">
        <f>ABS(K665)/MAX(((F665)+(G665)*(L665))*(L665),1E-6)</f>
        <v/>
      </c>
      <c r="P665">
        <f>E665+L665</f>
        <v/>
      </c>
      <c r="Q665">
        <f>P665+((ABS(K665)/MAX(((F665)+(G665)*(L665))*(L665),1E-6))^2)/(2*$I$5)</f>
        <v/>
      </c>
      <c r="R665">
        <f>((ABS(K665)*$D$6)/(MAX(((F665)+(G665)*(L665))*(L665),1E-6)*MAX(((((F665)+(G665)*(L665))*(L665))/MAX((F665)+2*(L665)*SQRT(1+(G665)^2),1E-6))^(2/3),1E-6)))^2</f>
        <v/>
      </c>
      <c r="S665">
        <f>ABS(ABS(K665)/MAX(((F665)+(G665)*(L665))*(L665),1E-6))/SQRT($I$5*MAX((((F665)+(G665)*(L665))*(L665))/MAX((F665)+2*(G665)*(L665),1E-6),1E-6))</f>
        <v/>
      </c>
      <c r="T665">
        <f>((F665)*(L665)^2)/2+(G665)*(L665)^3/3+(ABS(K665)^2)/($I$5*MAX(((F665)+(G665)*(L665))*(L665),1E-6))</f>
        <v/>
      </c>
      <c r="U665">
        <f>IF($D$20=0,0,IFERROR(Q664-(((R664+R665)/2)*J665)-(IF(O664&gt;O665,$D$8*((O664^2-O665^2)/(2*$I$5)),$D$9*((O665^2-O664^2)/(2*$I$5)))+($D$10*(ABS(I665)/90)*(MAX(O664^2,O665^2)/(2*$I$5))))-Q665,0))</f>
        <v/>
      </c>
      <c r="V665">
        <f>IF($D$20=0,1,IFERROR(IF(ROUND(S665,3)=1,1,IF(AND(ABS(U665)&lt;$D$19,S665&gt;1),1,0)),0))</f>
        <v/>
      </c>
      <c r="W665">
        <f>IF($D$20=0,IFERROR(W666,MAX($D$16,POWER((ABS(K665)^2)/($I$5*MAX(F665,0.1)^2),1/3))),IF(IFERROR(AG666,0)=0,IFERROR(W666,MAX($D$16,POWER((ABS(K665)^2)/($I$5*MAX(F665,0.1)^2),1/3))),IF(OR(IFERROR(W665,0)=0,IFERROR(AD666,0)&gt;1),MAX($D$16,POWER((ABS(K665)^2)/($I$5*MAX(F665,0.1)^2),1/3)),IF(IFERROR(AF665,0)&gt;0,MAX($D$16,IFERROR(W665,0)+((IFERROR(AF665,0))*$D$18*IF((IFERROR(AD665,0))&lt;1,1,-1))),IF(IFERROR(AF665,0)&lt;0,IF(ABS((MAX($D$16,POWER((ABS(K665)^2)/($I$5*MAX(F665,0.1)^2),1/3)))-IFERROR(W665,0))&gt;$D$19,MAX($D$16,IF((MAX($D$16,POWER((ABS(K665)^2)/($I$5*MAX(F665,0.1)^2),1/3)))&gt;IFERROR(W665,0),MIN((MAX($D$16,POWER((ABS(K665)^2)/($I$5*MAX(F665,0.1)^2),1/3))),IFERROR(W665,0)+(MIN(ABS(IFERROR(AF665,0))*$D$18,ABS((MAX($D$16,POWER((ABS(K665)^2)/($I$5*MAX(F665,0.1)^2),1/3)))-IFERROR(W665,0))))),MAX((MAX($D$16,POWER((ABS(K665)^2)/($I$5*MAX(F665,0.1)^2),1/3))),IFERROR(W665,0)-(MIN(ABS(IFERROR(AF665,0))*$D$18,ABS((MAX($D$16,POWER((ABS(K665)^2)/($I$5*MAX(F665,0.1)^2),1/3)))-IFERROR(W665,0))))))),MAX($D$16,POWER((ABS(K665)^2)/($I$5*MAX(F665,0.1)^2),1/3))),MAX($D$16,IFERROR(W665,0)))))))</f>
        <v/>
      </c>
      <c r="X665">
        <f>((F665)+(G665)*(W665))*(W665)</f>
        <v/>
      </c>
      <c r="Y665">
        <f>(((F665)+(G665)*(W665))*(W665))/MAX((F665)+2*(W665)*SQRT(1+(G665)^2),1E-6)</f>
        <v/>
      </c>
      <c r="Z665">
        <f>ABS(K665)/MAX(((F665)+(G665)*(W665))*(W665),1E-6)</f>
        <v/>
      </c>
      <c r="AA665">
        <f>E665+W665</f>
        <v/>
      </c>
      <c r="AB665">
        <f>AA665+((ABS(K665)/MAX(((F665)+(G665)*(W665))*(W665),1E-6))^2)/(2*$I$5)</f>
        <v/>
      </c>
      <c r="AC665">
        <f>((ABS(K665)*$D$6)/(MAX(((F665)+(G665)*(W665))*(W665),1E-6)*MAX(((((F665)+(G665)*(W665))*(W665))/MAX((F665)+2*(W665)*SQRT(1+(G665)^2),1E-6))^(2/3),1E-6)))^2</f>
        <v/>
      </c>
      <c r="AD665">
        <f>ABS(ABS(K665)/MAX(((F665)+(G665)*(W665))*(W665),1E-6))/SQRT($I$5*MAX((((F665)+(G665)*(W665))*(W665))/MAX((F665)+2*(G665)*(W665),1E-6),1E-6))</f>
        <v/>
      </c>
      <c r="AE665">
        <f>((F665)*(W665)^2)/2+(G665)*(W665)^3/3+(ABS(K665)^2)/($I$5*MAX(((F665)+(G665)*(W665))*(W665),1E-6))</f>
        <v/>
      </c>
      <c r="AF665">
        <f>IF($D$20=0,0,IFERROR(AB666+(((AC665+AC666)/2)*J666)+(IF(Z665&gt;Z666,$D$8*((Z665^2-Z666^2)/(2*$I$5)),$D$9*((Z666^2-Z665^2)/(2*$I$5)))+($D$10*(ABS(I666)/90)*(MAX(Z665^2,Z666^2)/(2*$I$5))))-AB665,0))</f>
        <v/>
      </c>
      <c r="AG665">
        <f>IF($D$20=0,1,IFERROR(IF(ROUND(AD665,3)=1,1,IF(AND(ABS(AF665)&lt;$D$19,AD665&lt;1),1,0)),0))</f>
        <v/>
      </c>
      <c r="AH665">
        <f>IFERROR(IF(V32="Supercritical",MAX($D$16,IFERROR(L665,MAX($D$16,POWER((ABS(K665)^2)/($I$5*MAX(F665,0.1)^2),1/3)))),IF(V32="Subcritical",MAX($D$16,IFERROR(W665,MAX($D$16,POWER((ABS(K665)^2)/($I$5*MAX(F665,0.1)^2),1/3)))),IF(AND(IFERROR(V665,0)=1,IFERROR(AG665,0)=1),IF(IFERROR(T665,-1E99)&gt;=IFERROR(AE665,-1E99),MAX($D$16,IFERROR(L665,MAX($D$16,POWER((ABS(K665)^2)/($I$5*MAX(F665,0.1)^2),1/3)))),MAX($D$16,IFERROR(W665,MAX($D$16,POWER((ABS(K665)^2)/($I$5*MAX(F665,0.1)^2),1/3))))),IF(IFERROR(V665,0)=1,MAX($D$16,IFERROR(L665,MAX($D$16,POWER((ABS(K665)^2)/($I$5*MAX(F665,0.1)^2),1/3)))),IF(IFERROR(AG665,0)=1,MAX($D$16,IFERROR(W665,MAX($D$16,POWER((ABS(K665)^2)/($I$5*MAX(F665,0.1)^2),1/3)))),MAX($D$16,POWER((ABS(K665)^2)/($I$5*MAX(F665,0.1)^2),1/3))))))),MAX($D$16,POWER((ABS(K665)^2)/($I$5*MAX(F665,0.1)^2),1/3)))</f>
        <v/>
      </c>
      <c r="AI665">
        <f>E665+AH665</f>
        <v/>
      </c>
      <c r="AJ665">
        <f>AI665+((ABS(K665)/MAX(((F665)+(G665)*(AH665))*(AH665),1E-6))^2)/(2*$I$5)</f>
        <v/>
      </c>
      <c r="AM665" t="n">
        <v>0</v>
      </c>
      <c r="AN665" t="n">
        <v>0</v>
      </c>
      <c r="AO665">
        <f>AM665+AN665</f>
        <v/>
      </c>
      <c r="AP665">
        <f>AP664+AO665</f>
        <v/>
      </c>
      <c r="AQ665">
        <f>ABS(ABS(K665)/MAX(((F665)+(G665)*(AH665))*(AH665),1E-6))/SQRT($I$5*MAX((((F665)+(G665)*(AH665))*(AH665))/MAX((F665)+2*(G665)*(AH665),1E-6),1E-6))</f>
        <v/>
      </c>
      <c r="AR665">
        <f>IF(AQ665&lt;1,"Subcritical","Supercritical")</f>
        <v/>
      </c>
      <c r="AS665">
        <f>((ABS(K665)*$D$6)/(MAX(((F665)+(G665)*(AH665))*(AH665),1E-6)*MAX(((((F665)+(G665)*(AH665))*(AH665))/MAX((F665)+2*(AH665)*SQRT(1+(G665)^2),1E-6))^(2/3),1E-6)))^2</f>
        <v/>
      </c>
    </row>
    <row r="666">
      <c r="A666" t="n">
        <v>517</v>
      </c>
      <c r="B666" t="n">
        <v>515.895</v>
      </c>
      <c r="C666" t="n">
        <v>616196.7830000001</v>
      </c>
      <c r="D666" t="n">
        <v>3097462.648</v>
      </c>
      <c r="E666" t="n">
        <v>632.304</v>
      </c>
      <c r="F666" t="n">
        <v>5.2</v>
      </c>
      <c r="G666" t="n">
        <v>0</v>
      </c>
      <c r="H666" t="inlineStr">
        <is>
          <t>Normal</t>
        </is>
      </c>
      <c r="I666" t="n">
        <v>0.078</v>
      </c>
      <c r="J666">
        <f>B666-B665</f>
        <v/>
      </c>
      <c r="K666">
        <f>MAX(0,K665-AO665)</f>
        <v/>
      </c>
      <c r="L666">
        <f>IF($D$20=0,IFERROR(L665,MAX($D$16,POWER((ABS(K666)^2)/($I$5*MAX(F666,0.1)^2),1/3))),IF(IFERROR(V665,0)=0,IFERROR(L665,MAX($D$16,POWER((ABS(K666)^2)/($I$5*MAX(F666,0.1)^2),1/3))),IF(OR(IFERROR(L666,0)=0,IFERROR(S665,0)&lt;1,IFERROR(S666,0)&lt;1),MAX($D$16,POWER((ABS(K666)^2)/($I$5*MAX(F666,0.1)^2),1/3)),IF(IFERROR(U666,0)&gt;0,MAX($D$16,IFERROR(L666,0)+((IFERROR(U666,0))*$D$18*IF((IFERROR(S666,0))&lt;1,1,-1))),IF(IFERROR(U666,0)&lt;0,IF(ABS((MAX($D$16,POWER((ABS(K666)^2)/($I$5*MAX(F666,0.1)^2),1/3)))-IFERROR(L666,0))&gt;$D$19,MAX($D$16,IF((MAX($D$16,POWER((ABS(K666)^2)/($I$5*MAX(F666,0.1)^2),1/3)))&gt;IFERROR(L666,0),MIN((MAX($D$16,POWER((ABS(K666)^2)/($I$5*MAX(F666,0.1)^2),1/3))),IFERROR(L666,0)+(MIN(ABS(IFERROR(U666,0))*$D$18,ABS((MAX($D$16,POWER((ABS(K666)^2)/($I$5*MAX(F666,0.1)^2),1/3)))-IFERROR(L666,0))))),MAX((MAX($D$16,POWER((ABS(K666)^2)/($I$5*MAX(F666,0.1)^2),1/3))),IFERROR(L666,0)-(MIN(ABS(IFERROR(U666,0))*$D$18,ABS((MAX($D$16,POWER((ABS(K666)^2)/($I$5*MAX(F666,0.1)^2),1/3)))-IFERROR(L666,0))))))),MAX($D$16,POWER((ABS(K666)^2)/($I$5*MAX(F666,0.1)^2),1/3))),MAX($D$16,IFERROR(L666,0)))))))</f>
        <v/>
      </c>
      <c r="M666">
        <f>((F666)+(G666)*(L666))*(L666)</f>
        <v/>
      </c>
      <c r="N666">
        <f>(((F666)+(G666)*(L666))*(L666))/MAX((F666)+2*(L666)*SQRT(1+(G666)^2),1E-6)</f>
        <v/>
      </c>
      <c r="O666">
        <f>ABS(K666)/MAX(((F666)+(G666)*(L666))*(L666),1E-6)</f>
        <v/>
      </c>
      <c r="P666">
        <f>E666+L666</f>
        <v/>
      </c>
      <c r="Q666">
        <f>P666+((ABS(K666)/MAX(((F666)+(G666)*(L666))*(L666),1E-6))^2)/(2*$I$5)</f>
        <v/>
      </c>
      <c r="R666">
        <f>((ABS(K666)*$D$6)/(MAX(((F666)+(G666)*(L666))*(L666),1E-6)*MAX(((((F666)+(G666)*(L666))*(L666))/MAX((F666)+2*(L666)*SQRT(1+(G666)^2),1E-6))^(2/3),1E-6)))^2</f>
        <v/>
      </c>
      <c r="S666">
        <f>ABS(ABS(K666)/MAX(((F666)+(G666)*(L666))*(L666),1E-6))/SQRT($I$5*MAX((((F666)+(G666)*(L666))*(L666))/MAX((F666)+2*(G666)*(L666),1E-6),1E-6))</f>
        <v/>
      </c>
      <c r="T666">
        <f>((F666)*(L666)^2)/2+(G666)*(L666)^3/3+(ABS(K666)^2)/($I$5*MAX(((F666)+(G666)*(L666))*(L666),1E-6))</f>
        <v/>
      </c>
      <c r="U666">
        <f>IF($D$20=0,0,IFERROR(Q665-(((R665+R666)/2)*J666)-(IF(O665&gt;O666,$D$8*((O665^2-O666^2)/(2*$I$5)),$D$9*((O666^2-O665^2)/(2*$I$5)))+($D$10*(ABS(I666)/90)*(MAX(O665^2,O666^2)/(2*$I$5))))-Q666,0))</f>
        <v/>
      </c>
      <c r="V666">
        <f>IF($D$20=0,1,IFERROR(IF(ROUND(S666,3)=1,1,IF(AND(ABS(U666)&lt;$D$19,S666&gt;1),1,0)),0))</f>
        <v/>
      </c>
      <c r="W666">
        <f>IF($D$20=0,IFERROR(W667,MAX($D$16,POWER((ABS(K666)^2)/($I$5*MAX(F666,0.1)^2),1/3))),IF(IFERROR(AG667,0)=0,IFERROR(W667,MAX($D$16,POWER((ABS(K666)^2)/($I$5*MAX(F666,0.1)^2),1/3))),IF(OR(IFERROR(W666,0)=0,IFERROR(AD667,0)&gt;1),MAX($D$16,POWER((ABS(K666)^2)/($I$5*MAX(F666,0.1)^2),1/3)),IF(IFERROR(AF666,0)&gt;0,MAX($D$16,IFERROR(W666,0)+((IFERROR(AF666,0))*$D$18*IF((IFERROR(AD666,0))&lt;1,1,-1))),IF(IFERROR(AF666,0)&lt;0,IF(ABS((MAX($D$16,POWER((ABS(K666)^2)/($I$5*MAX(F666,0.1)^2),1/3)))-IFERROR(W666,0))&gt;$D$19,MAX($D$16,IF((MAX($D$16,POWER((ABS(K666)^2)/($I$5*MAX(F666,0.1)^2),1/3)))&gt;IFERROR(W666,0),MIN((MAX($D$16,POWER((ABS(K666)^2)/($I$5*MAX(F666,0.1)^2),1/3))),IFERROR(W666,0)+(MIN(ABS(IFERROR(AF666,0))*$D$18,ABS((MAX($D$16,POWER((ABS(K666)^2)/($I$5*MAX(F666,0.1)^2),1/3)))-IFERROR(W666,0))))),MAX((MAX($D$16,POWER((ABS(K666)^2)/($I$5*MAX(F666,0.1)^2),1/3))),IFERROR(W666,0)-(MIN(ABS(IFERROR(AF666,0))*$D$18,ABS((MAX($D$16,POWER((ABS(K666)^2)/($I$5*MAX(F666,0.1)^2),1/3)))-IFERROR(W666,0))))))),MAX($D$16,POWER((ABS(K666)^2)/($I$5*MAX(F666,0.1)^2),1/3))),MAX($D$16,IFERROR(W666,0)))))))</f>
        <v/>
      </c>
      <c r="X666">
        <f>((F666)+(G666)*(W666))*(W666)</f>
        <v/>
      </c>
      <c r="Y666">
        <f>(((F666)+(G666)*(W666))*(W666))/MAX((F666)+2*(W666)*SQRT(1+(G666)^2),1E-6)</f>
        <v/>
      </c>
      <c r="Z666">
        <f>ABS(K666)/MAX(((F666)+(G666)*(W666))*(W666),1E-6)</f>
        <v/>
      </c>
      <c r="AA666">
        <f>E666+W666</f>
        <v/>
      </c>
      <c r="AB666">
        <f>AA666+((ABS(K666)/MAX(((F666)+(G666)*(W666))*(W666),1E-6))^2)/(2*$I$5)</f>
        <v/>
      </c>
      <c r="AC666">
        <f>((ABS(K666)*$D$6)/(MAX(((F666)+(G666)*(W666))*(W666),1E-6)*MAX(((((F666)+(G666)*(W666))*(W666))/MAX((F666)+2*(W666)*SQRT(1+(G666)^2),1E-6))^(2/3),1E-6)))^2</f>
        <v/>
      </c>
      <c r="AD666">
        <f>ABS(ABS(K666)/MAX(((F666)+(G666)*(W666))*(W666),1E-6))/SQRT($I$5*MAX((((F666)+(G666)*(W666))*(W666))/MAX((F666)+2*(G666)*(W666),1E-6),1E-6))</f>
        <v/>
      </c>
      <c r="AE666">
        <f>((F666)*(W666)^2)/2+(G666)*(W666)^3/3+(ABS(K666)^2)/($I$5*MAX(((F666)+(G666)*(W666))*(W666),1E-6))</f>
        <v/>
      </c>
      <c r="AF666">
        <f>IF($D$20=0,0,IFERROR(AB667+(((AC666+AC667)/2)*J667)+(IF(Z666&gt;Z667,$D$8*((Z666^2-Z667^2)/(2*$I$5)),$D$9*((Z667^2-Z666^2)/(2*$I$5)))+($D$10*(ABS(I667)/90)*(MAX(Z666^2,Z667^2)/(2*$I$5))))-AB666,0))</f>
        <v/>
      </c>
      <c r="AG666">
        <f>IF($D$20=0,1,IFERROR(IF(ROUND(AD666,3)=1,1,IF(AND(ABS(AF666)&lt;$D$19,AD666&lt;1),1,0)),0))</f>
        <v/>
      </c>
      <c r="AH666">
        <f>IFERROR(IF(V32="Supercritical",MAX($D$16,IFERROR(L666,MAX($D$16,POWER((ABS(K666)^2)/($I$5*MAX(F666,0.1)^2),1/3)))),IF(V32="Subcritical",MAX($D$16,IFERROR(W666,MAX($D$16,POWER((ABS(K666)^2)/($I$5*MAX(F666,0.1)^2),1/3)))),IF(AND(IFERROR(V666,0)=1,IFERROR(AG666,0)=1),IF(IFERROR(T666,-1E99)&gt;=IFERROR(AE666,-1E99),MAX($D$16,IFERROR(L666,MAX($D$16,POWER((ABS(K666)^2)/($I$5*MAX(F666,0.1)^2),1/3)))),MAX($D$16,IFERROR(W666,MAX($D$16,POWER((ABS(K666)^2)/($I$5*MAX(F666,0.1)^2),1/3))))),IF(IFERROR(V666,0)=1,MAX($D$16,IFERROR(L666,MAX($D$16,POWER((ABS(K666)^2)/($I$5*MAX(F666,0.1)^2),1/3)))),IF(IFERROR(AG666,0)=1,MAX($D$16,IFERROR(W666,MAX($D$16,POWER((ABS(K666)^2)/($I$5*MAX(F666,0.1)^2),1/3)))),MAX($D$16,POWER((ABS(K666)^2)/($I$5*MAX(F666,0.1)^2),1/3))))))),MAX($D$16,POWER((ABS(K666)^2)/($I$5*MAX(F666,0.1)^2),1/3)))</f>
        <v/>
      </c>
      <c r="AI666">
        <f>E666+AH666</f>
        <v/>
      </c>
      <c r="AJ666">
        <f>AI666+((ABS(K666)/MAX(((F666)+(G666)*(AH666))*(AH666),1E-6))^2)/(2*$I$5)</f>
        <v/>
      </c>
      <c r="AM666" t="n">
        <v>0</v>
      </c>
      <c r="AN666" t="n">
        <v>0</v>
      </c>
      <c r="AO666">
        <f>AM666+AN666</f>
        <v/>
      </c>
      <c r="AP666">
        <f>AP665+AO666</f>
        <v/>
      </c>
      <c r="AQ666">
        <f>ABS(ABS(K666)/MAX(((F666)+(G666)*(AH666))*(AH666),1E-6))/SQRT($I$5*MAX((((F666)+(G666)*(AH666))*(AH666))/MAX((F666)+2*(G666)*(AH666),1E-6),1E-6))</f>
        <v/>
      </c>
      <c r="AR666">
        <f>IF(AQ666&lt;1,"Subcritical","Supercritical")</f>
        <v/>
      </c>
      <c r="AS666">
        <f>((ABS(K666)*$D$6)/(MAX(((F666)+(G666)*(AH666))*(AH666),1E-6)*MAX(((((F666)+(G666)*(AH666))*(AH666))/MAX((F666)+2*(AH666)*SQRT(1+(G666)^2),1E-6))^(2/3),1E-6)))^2</f>
        <v/>
      </c>
    </row>
    <row r="667">
      <c r="A667" t="n">
        <v>518</v>
      </c>
      <c r="B667" t="n">
        <v>516.896</v>
      </c>
      <c r="C667" t="n">
        <v>616196.309</v>
      </c>
      <c r="D667" t="n">
        <v>3097461.767</v>
      </c>
      <c r="E667" t="n">
        <v>632.3035</v>
      </c>
      <c r="F667" t="n">
        <v>5.2</v>
      </c>
      <c r="G667" t="n">
        <v>0</v>
      </c>
      <c r="H667" t="inlineStr">
        <is>
          <t>Normal</t>
        </is>
      </c>
      <c r="I667" t="n">
        <v>0.027</v>
      </c>
      <c r="J667">
        <f>B667-B666</f>
        <v/>
      </c>
      <c r="K667">
        <f>MAX(0,K666-AO666)</f>
        <v/>
      </c>
      <c r="L667">
        <f>IF($D$20=0,IFERROR(L666,MAX($D$16,POWER((ABS(K667)^2)/($I$5*MAX(F667,0.1)^2),1/3))),IF(IFERROR(V666,0)=0,IFERROR(L666,MAX($D$16,POWER((ABS(K667)^2)/($I$5*MAX(F667,0.1)^2),1/3))),IF(OR(IFERROR(L667,0)=0,IFERROR(S666,0)&lt;1,IFERROR(S667,0)&lt;1),MAX($D$16,POWER((ABS(K667)^2)/($I$5*MAX(F667,0.1)^2),1/3)),IF(IFERROR(U667,0)&gt;0,MAX($D$16,IFERROR(L667,0)+((IFERROR(U667,0))*$D$18*IF((IFERROR(S667,0))&lt;1,1,-1))),IF(IFERROR(U667,0)&lt;0,IF(ABS((MAX($D$16,POWER((ABS(K667)^2)/($I$5*MAX(F667,0.1)^2),1/3)))-IFERROR(L667,0))&gt;$D$19,MAX($D$16,IF((MAX($D$16,POWER((ABS(K667)^2)/($I$5*MAX(F667,0.1)^2),1/3)))&gt;IFERROR(L667,0),MIN((MAX($D$16,POWER((ABS(K667)^2)/($I$5*MAX(F667,0.1)^2),1/3))),IFERROR(L667,0)+(MIN(ABS(IFERROR(U667,0))*$D$18,ABS((MAX($D$16,POWER((ABS(K667)^2)/($I$5*MAX(F667,0.1)^2),1/3)))-IFERROR(L667,0))))),MAX((MAX($D$16,POWER((ABS(K667)^2)/($I$5*MAX(F667,0.1)^2),1/3))),IFERROR(L667,0)-(MIN(ABS(IFERROR(U667,0))*$D$18,ABS((MAX($D$16,POWER((ABS(K667)^2)/($I$5*MAX(F667,0.1)^2),1/3)))-IFERROR(L667,0))))))),MAX($D$16,POWER((ABS(K667)^2)/($I$5*MAX(F667,0.1)^2),1/3))),MAX($D$16,IFERROR(L667,0)))))))</f>
        <v/>
      </c>
      <c r="M667">
        <f>((F667)+(G667)*(L667))*(L667)</f>
        <v/>
      </c>
      <c r="N667">
        <f>(((F667)+(G667)*(L667))*(L667))/MAX((F667)+2*(L667)*SQRT(1+(G667)^2),1E-6)</f>
        <v/>
      </c>
      <c r="O667">
        <f>ABS(K667)/MAX(((F667)+(G667)*(L667))*(L667),1E-6)</f>
        <v/>
      </c>
      <c r="P667">
        <f>E667+L667</f>
        <v/>
      </c>
      <c r="Q667">
        <f>P667+((ABS(K667)/MAX(((F667)+(G667)*(L667))*(L667),1E-6))^2)/(2*$I$5)</f>
        <v/>
      </c>
      <c r="R667">
        <f>((ABS(K667)*$D$6)/(MAX(((F667)+(G667)*(L667))*(L667),1E-6)*MAX(((((F667)+(G667)*(L667))*(L667))/MAX((F667)+2*(L667)*SQRT(1+(G667)^2),1E-6))^(2/3),1E-6)))^2</f>
        <v/>
      </c>
      <c r="S667">
        <f>ABS(ABS(K667)/MAX(((F667)+(G667)*(L667))*(L667),1E-6))/SQRT($I$5*MAX((((F667)+(G667)*(L667))*(L667))/MAX((F667)+2*(G667)*(L667),1E-6),1E-6))</f>
        <v/>
      </c>
      <c r="T667">
        <f>((F667)*(L667)^2)/2+(G667)*(L667)^3/3+(ABS(K667)^2)/($I$5*MAX(((F667)+(G667)*(L667))*(L667),1E-6))</f>
        <v/>
      </c>
      <c r="U667">
        <f>IF($D$20=0,0,IFERROR(Q666-(((R666+R667)/2)*J667)-(IF(O666&gt;O667,$D$8*((O666^2-O667^2)/(2*$I$5)),$D$9*((O667^2-O666^2)/(2*$I$5)))+($D$10*(ABS(I667)/90)*(MAX(O666^2,O667^2)/(2*$I$5))))-Q667,0))</f>
        <v/>
      </c>
      <c r="V667">
        <f>IF($D$20=0,1,IFERROR(IF(ROUND(S667,3)=1,1,IF(AND(ABS(U667)&lt;$D$19,S667&gt;1),1,0)),0))</f>
        <v/>
      </c>
      <c r="W667">
        <f>IF($D$20=0,IFERROR(W668,MAX($D$16,POWER((ABS(K667)^2)/($I$5*MAX(F667,0.1)^2),1/3))),IF(IFERROR(AG668,0)=0,IFERROR(W668,MAX($D$16,POWER((ABS(K667)^2)/($I$5*MAX(F667,0.1)^2),1/3))),IF(OR(IFERROR(W667,0)=0,IFERROR(AD668,0)&gt;1),MAX($D$16,POWER((ABS(K667)^2)/($I$5*MAX(F667,0.1)^2),1/3)),IF(IFERROR(AF667,0)&gt;0,MAX($D$16,IFERROR(W667,0)+((IFERROR(AF667,0))*$D$18*IF((IFERROR(AD667,0))&lt;1,1,-1))),IF(IFERROR(AF667,0)&lt;0,IF(ABS((MAX($D$16,POWER((ABS(K667)^2)/($I$5*MAX(F667,0.1)^2),1/3)))-IFERROR(W667,0))&gt;$D$19,MAX($D$16,IF((MAX($D$16,POWER((ABS(K667)^2)/($I$5*MAX(F667,0.1)^2),1/3)))&gt;IFERROR(W667,0),MIN((MAX($D$16,POWER((ABS(K667)^2)/($I$5*MAX(F667,0.1)^2),1/3))),IFERROR(W667,0)+(MIN(ABS(IFERROR(AF667,0))*$D$18,ABS((MAX($D$16,POWER((ABS(K667)^2)/($I$5*MAX(F667,0.1)^2),1/3)))-IFERROR(W667,0))))),MAX((MAX($D$16,POWER((ABS(K667)^2)/($I$5*MAX(F667,0.1)^2),1/3))),IFERROR(W667,0)-(MIN(ABS(IFERROR(AF667,0))*$D$18,ABS((MAX($D$16,POWER((ABS(K667)^2)/($I$5*MAX(F667,0.1)^2),1/3)))-IFERROR(W667,0))))))),MAX($D$16,POWER((ABS(K667)^2)/($I$5*MAX(F667,0.1)^2),1/3))),MAX($D$16,IFERROR(W667,0)))))))</f>
        <v/>
      </c>
      <c r="X667">
        <f>((F667)+(G667)*(W667))*(W667)</f>
        <v/>
      </c>
      <c r="Y667">
        <f>(((F667)+(G667)*(W667))*(W667))/MAX((F667)+2*(W667)*SQRT(1+(G667)^2),1E-6)</f>
        <v/>
      </c>
      <c r="Z667">
        <f>ABS(K667)/MAX(((F667)+(G667)*(W667))*(W667),1E-6)</f>
        <v/>
      </c>
      <c r="AA667">
        <f>E667+W667</f>
        <v/>
      </c>
      <c r="AB667">
        <f>AA667+((ABS(K667)/MAX(((F667)+(G667)*(W667))*(W667),1E-6))^2)/(2*$I$5)</f>
        <v/>
      </c>
      <c r="AC667">
        <f>((ABS(K667)*$D$6)/(MAX(((F667)+(G667)*(W667))*(W667),1E-6)*MAX(((((F667)+(G667)*(W667))*(W667))/MAX((F667)+2*(W667)*SQRT(1+(G667)^2),1E-6))^(2/3),1E-6)))^2</f>
        <v/>
      </c>
      <c r="AD667">
        <f>ABS(ABS(K667)/MAX(((F667)+(G667)*(W667))*(W667),1E-6))/SQRT($I$5*MAX((((F667)+(G667)*(W667))*(W667))/MAX((F667)+2*(G667)*(W667),1E-6),1E-6))</f>
        <v/>
      </c>
      <c r="AE667">
        <f>((F667)*(W667)^2)/2+(G667)*(W667)^3/3+(ABS(K667)^2)/($I$5*MAX(((F667)+(G667)*(W667))*(W667),1E-6))</f>
        <v/>
      </c>
      <c r="AF667">
        <f>IF($D$20=0,0,IFERROR(AB668+(((AC667+AC668)/2)*J668)+(IF(Z667&gt;Z668,$D$8*((Z667^2-Z668^2)/(2*$I$5)),$D$9*((Z668^2-Z667^2)/(2*$I$5)))+($D$10*(ABS(I668)/90)*(MAX(Z667^2,Z668^2)/(2*$I$5))))-AB667,0))</f>
        <v/>
      </c>
      <c r="AG667">
        <f>IF($D$20=0,1,IFERROR(IF(ROUND(AD667,3)=1,1,IF(AND(ABS(AF667)&lt;$D$19,AD667&lt;1),1,0)),0))</f>
        <v/>
      </c>
      <c r="AH667">
        <f>IFERROR(IF(V32="Supercritical",MAX($D$16,IFERROR(L667,MAX($D$16,POWER((ABS(K667)^2)/($I$5*MAX(F667,0.1)^2),1/3)))),IF(V32="Subcritical",MAX($D$16,IFERROR(W667,MAX($D$16,POWER((ABS(K667)^2)/($I$5*MAX(F667,0.1)^2),1/3)))),IF(AND(IFERROR(V667,0)=1,IFERROR(AG667,0)=1),IF(IFERROR(T667,-1E99)&gt;=IFERROR(AE667,-1E99),MAX($D$16,IFERROR(L667,MAX($D$16,POWER((ABS(K667)^2)/($I$5*MAX(F667,0.1)^2),1/3)))),MAX($D$16,IFERROR(W667,MAX($D$16,POWER((ABS(K667)^2)/($I$5*MAX(F667,0.1)^2),1/3))))),IF(IFERROR(V667,0)=1,MAX($D$16,IFERROR(L667,MAX($D$16,POWER((ABS(K667)^2)/($I$5*MAX(F667,0.1)^2),1/3)))),IF(IFERROR(AG667,0)=1,MAX($D$16,IFERROR(W667,MAX($D$16,POWER((ABS(K667)^2)/($I$5*MAX(F667,0.1)^2),1/3)))),MAX($D$16,POWER((ABS(K667)^2)/($I$5*MAX(F667,0.1)^2),1/3))))))),MAX($D$16,POWER((ABS(K667)^2)/($I$5*MAX(F667,0.1)^2),1/3)))</f>
        <v/>
      </c>
      <c r="AI667">
        <f>E667+AH667</f>
        <v/>
      </c>
      <c r="AJ667">
        <f>AI667+((ABS(K667)/MAX(((F667)+(G667)*(AH667))*(AH667),1E-6))^2)/(2*$I$5)</f>
        <v/>
      </c>
      <c r="AM667" t="n">
        <v>0</v>
      </c>
      <c r="AN667" t="n">
        <v>0</v>
      </c>
      <c r="AO667">
        <f>AM667+AN667</f>
        <v/>
      </c>
      <c r="AP667">
        <f>AP666+AO667</f>
        <v/>
      </c>
      <c r="AQ667">
        <f>ABS(ABS(K667)/MAX(((F667)+(G667)*(AH667))*(AH667),1E-6))/SQRT($I$5*MAX((((F667)+(G667)*(AH667))*(AH667))/MAX((F667)+2*(G667)*(AH667),1E-6),1E-6))</f>
        <v/>
      </c>
      <c r="AR667">
        <f>IF(AQ667&lt;1,"Subcritical","Supercritical")</f>
        <v/>
      </c>
      <c r="AS667">
        <f>((ABS(K667)*$D$6)/(MAX(((F667)+(G667)*(AH667))*(AH667),1E-6)*MAX(((((F667)+(G667)*(AH667))*(AH667))/MAX((F667)+2*(AH667)*SQRT(1+(G667)^2),1E-6))^(2/3),1E-6)))^2</f>
        <v/>
      </c>
    </row>
    <row r="668">
      <c r="A668" t="n">
        <v>519</v>
      </c>
      <c r="B668" t="n">
        <v>517.895</v>
      </c>
      <c r="C668" t="n">
        <v>616195.835</v>
      </c>
      <c r="D668" t="n">
        <v>3097460.887</v>
      </c>
      <c r="E668" t="n">
        <v>632.303</v>
      </c>
      <c r="F668" t="n">
        <v>5.2</v>
      </c>
      <c r="G668" t="n">
        <v>0</v>
      </c>
      <c r="H668" t="inlineStr">
        <is>
          <t>Normal</t>
        </is>
      </c>
      <c r="I668" t="n">
        <v>0</v>
      </c>
      <c r="J668">
        <f>B668-B667</f>
        <v/>
      </c>
      <c r="K668">
        <f>MAX(0,K667-AO667)</f>
        <v/>
      </c>
      <c r="L668">
        <f>IF($D$20=0,IFERROR(L667,MAX($D$16,POWER((ABS(K668)^2)/($I$5*MAX(F668,0.1)^2),1/3))),IF(IFERROR(V667,0)=0,IFERROR(L667,MAX($D$16,POWER((ABS(K668)^2)/($I$5*MAX(F668,0.1)^2),1/3))),IF(OR(IFERROR(L668,0)=0,IFERROR(S667,0)&lt;1,IFERROR(S668,0)&lt;1),MAX($D$16,POWER((ABS(K668)^2)/($I$5*MAX(F668,0.1)^2),1/3)),IF(IFERROR(U668,0)&gt;0,MAX($D$16,IFERROR(L668,0)+((IFERROR(U668,0))*$D$18*IF((IFERROR(S668,0))&lt;1,1,-1))),IF(IFERROR(U668,0)&lt;0,IF(ABS((MAX($D$16,POWER((ABS(K668)^2)/($I$5*MAX(F668,0.1)^2),1/3)))-IFERROR(L668,0))&gt;$D$19,MAX($D$16,IF((MAX($D$16,POWER((ABS(K668)^2)/($I$5*MAX(F668,0.1)^2),1/3)))&gt;IFERROR(L668,0),MIN((MAX($D$16,POWER((ABS(K668)^2)/($I$5*MAX(F668,0.1)^2),1/3))),IFERROR(L668,0)+(MIN(ABS(IFERROR(U668,0))*$D$18,ABS((MAX($D$16,POWER((ABS(K668)^2)/($I$5*MAX(F668,0.1)^2),1/3)))-IFERROR(L668,0))))),MAX((MAX($D$16,POWER((ABS(K668)^2)/($I$5*MAX(F668,0.1)^2),1/3))),IFERROR(L668,0)-(MIN(ABS(IFERROR(U668,0))*$D$18,ABS((MAX($D$16,POWER((ABS(K668)^2)/($I$5*MAX(F668,0.1)^2),1/3)))-IFERROR(L668,0))))))),MAX($D$16,POWER((ABS(K668)^2)/($I$5*MAX(F668,0.1)^2),1/3))),MAX($D$16,IFERROR(L668,0)))))))</f>
        <v/>
      </c>
      <c r="M668">
        <f>((F668)+(G668)*(L668))*(L668)</f>
        <v/>
      </c>
      <c r="N668">
        <f>(((F668)+(G668)*(L668))*(L668))/MAX((F668)+2*(L668)*SQRT(1+(G668)^2),1E-6)</f>
        <v/>
      </c>
      <c r="O668">
        <f>ABS(K668)/MAX(((F668)+(G668)*(L668))*(L668),1E-6)</f>
        <v/>
      </c>
      <c r="P668">
        <f>E668+L668</f>
        <v/>
      </c>
      <c r="Q668">
        <f>P668+((ABS(K668)/MAX(((F668)+(G668)*(L668))*(L668),1E-6))^2)/(2*$I$5)</f>
        <v/>
      </c>
      <c r="R668">
        <f>((ABS(K668)*$D$6)/(MAX(((F668)+(G668)*(L668))*(L668),1E-6)*MAX(((((F668)+(G668)*(L668))*(L668))/MAX((F668)+2*(L668)*SQRT(1+(G668)^2),1E-6))^(2/3),1E-6)))^2</f>
        <v/>
      </c>
      <c r="S668">
        <f>ABS(ABS(K668)/MAX(((F668)+(G668)*(L668))*(L668),1E-6))/SQRT($I$5*MAX((((F668)+(G668)*(L668))*(L668))/MAX((F668)+2*(G668)*(L668),1E-6),1E-6))</f>
        <v/>
      </c>
      <c r="T668">
        <f>((F668)*(L668)^2)/2+(G668)*(L668)^3/3+(ABS(K668)^2)/($I$5*MAX(((F668)+(G668)*(L668))*(L668),1E-6))</f>
        <v/>
      </c>
      <c r="U668">
        <f>IF($D$20=0,0,IFERROR(Q667-(((R667+R668)/2)*J668)-(IF(O667&gt;O668,$D$8*((O667^2-O668^2)/(2*$I$5)),$D$9*((O668^2-O667^2)/(2*$I$5)))+($D$10*(ABS(I668)/90)*(MAX(O667^2,O668^2)/(2*$I$5))))-Q668,0))</f>
        <v/>
      </c>
      <c r="V668">
        <f>IF($D$20=0,1,IFERROR(IF(ROUND(S668,3)=1,1,IF(AND(ABS(U668)&lt;$D$19,S668&gt;1),1,0)),0))</f>
        <v/>
      </c>
      <c r="W668">
        <f>IF($D$20=0,IFERROR(W669,MAX($D$16,POWER((ABS(K668)^2)/($I$5*MAX(F668,0.1)^2),1/3))),IF(IFERROR(AG669,0)=0,IFERROR(W669,MAX($D$16,POWER((ABS(K668)^2)/($I$5*MAX(F668,0.1)^2),1/3))),IF(OR(IFERROR(W668,0)=0,IFERROR(AD669,0)&gt;1),MAX($D$16,POWER((ABS(K668)^2)/($I$5*MAX(F668,0.1)^2),1/3)),IF(IFERROR(AF668,0)&gt;0,MAX($D$16,IFERROR(W668,0)+((IFERROR(AF668,0))*$D$18*IF((IFERROR(AD668,0))&lt;1,1,-1))),IF(IFERROR(AF668,0)&lt;0,IF(ABS((MAX($D$16,POWER((ABS(K668)^2)/($I$5*MAX(F668,0.1)^2),1/3)))-IFERROR(W668,0))&gt;$D$19,MAX($D$16,IF((MAX($D$16,POWER((ABS(K668)^2)/($I$5*MAX(F668,0.1)^2),1/3)))&gt;IFERROR(W668,0),MIN((MAX($D$16,POWER((ABS(K668)^2)/($I$5*MAX(F668,0.1)^2),1/3))),IFERROR(W668,0)+(MIN(ABS(IFERROR(AF668,0))*$D$18,ABS((MAX($D$16,POWER((ABS(K668)^2)/($I$5*MAX(F668,0.1)^2),1/3)))-IFERROR(W668,0))))),MAX((MAX($D$16,POWER((ABS(K668)^2)/($I$5*MAX(F668,0.1)^2),1/3))),IFERROR(W668,0)-(MIN(ABS(IFERROR(AF668,0))*$D$18,ABS((MAX($D$16,POWER((ABS(K668)^2)/($I$5*MAX(F668,0.1)^2),1/3)))-IFERROR(W668,0))))))),MAX($D$16,POWER((ABS(K668)^2)/($I$5*MAX(F668,0.1)^2),1/3))),MAX($D$16,IFERROR(W668,0)))))))</f>
        <v/>
      </c>
      <c r="X668">
        <f>((F668)+(G668)*(W668))*(W668)</f>
        <v/>
      </c>
      <c r="Y668">
        <f>(((F668)+(G668)*(W668))*(W668))/MAX((F668)+2*(W668)*SQRT(1+(G668)^2),1E-6)</f>
        <v/>
      </c>
      <c r="Z668">
        <f>ABS(K668)/MAX(((F668)+(G668)*(W668))*(W668),1E-6)</f>
        <v/>
      </c>
      <c r="AA668">
        <f>E668+W668</f>
        <v/>
      </c>
      <c r="AB668">
        <f>AA668+((ABS(K668)/MAX(((F668)+(G668)*(W668))*(W668),1E-6))^2)/(2*$I$5)</f>
        <v/>
      </c>
      <c r="AC668">
        <f>((ABS(K668)*$D$6)/(MAX(((F668)+(G668)*(W668))*(W668),1E-6)*MAX(((((F668)+(G668)*(W668))*(W668))/MAX((F668)+2*(W668)*SQRT(1+(G668)^2),1E-6))^(2/3),1E-6)))^2</f>
        <v/>
      </c>
      <c r="AD668">
        <f>ABS(ABS(K668)/MAX(((F668)+(G668)*(W668))*(W668),1E-6))/SQRT($I$5*MAX((((F668)+(G668)*(W668))*(W668))/MAX((F668)+2*(G668)*(W668),1E-6),1E-6))</f>
        <v/>
      </c>
      <c r="AE668">
        <f>((F668)*(W668)^2)/2+(G668)*(W668)^3/3+(ABS(K668)^2)/($I$5*MAX(((F668)+(G668)*(W668))*(W668),1E-6))</f>
        <v/>
      </c>
      <c r="AF668">
        <f>IF($D$20=0,0,IFERROR(AB669+(((AC668+AC669)/2)*J669)+(IF(Z668&gt;Z669,$D$8*((Z668^2-Z669^2)/(2*$I$5)),$D$9*((Z669^2-Z668^2)/(2*$I$5)))+($D$10*(ABS(I669)/90)*(MAX(Z668^2,Z669^2)/(2*$I$5))))-AB668,0))</f>
        <v/>
      </c>
      <c r="AG668">
        <f>IF($D$20=0,1,IFERROR(IF(ROUND(AD668,3)=1,1,IF(AND(ABS(AF668)&lt;$D$19,AD668&lt;1),1,0)),0))</f>
        <v/>
      </c>
      <c r="AH668">
        <f>IFERROR(IF(V32="Supercritical",MAX($D$16,IFERROR(L668,MAX($D$16,POWER((ABS(K668)^2)/($I$5*MAX(F668,0.1)^2),1/3)))),IF(V32="Subcritical",MAX($D$16,IFERROR(W668,MAX($D$16,POWER((ABS(K668)^2)/($I$5*MAX(F668,0.1)^2),1/3)))),IF(AND(IFERROR(V668,0)=1,IFERROR(AG668,0)=1),IF(IFERROR(T668,-1E99)&gt;=IFERROR(AE668,-1E99),MAX($D$16,IFERROR(L668,MAX($D$16,POWER((ABS(K668)^2)/($I$5*MAX(F668,0.1)^2),1/3)))),MAX($D$16,IFERROR(W668,MAX($D$16,POWER((ABS(K668)^2)/($I$5*MAX(F668,0.1)^2),1/3))))),IF(IFERROR(V668,0)=1,MAX($D$16,IFERROR(L668,MAX($D$16,POWER((ABS(K668)^2)/($I$5*MAX(F668,0.1)^2),1/3)))),IF(IFERROR(AG668,0)=1,MAX($D$16,IFERROR(W668,MAX($D$16,POWER((ABS(K668)^2)/($I$5*MAX(F668,0.1)^2),1/3)))),MAX($D$16,POWER((ABS(K668)^2)/($I$5*MAX(F668,0.1)^2),1/3))))))),MAX($D$16,POWER((ABS(K668)^2)/($I$5*MAX(F668,0.1)^2),1/3)))</f>
        <v/>
      </c>
      <c r="AI668">
        <f>E668+AH668</f>
        <v/>
      </c>
      <c r="AJ668">
        <f>AI668+((ABS(K668)/MAX(((F668)+(G668)*(AH668))*(AH668),1E-6))^2)/(2*$I$5)</f>
        <v/>
      </c>
      <c r="AM668" t="n">
        <v>0</v>
      </c>
      <c r="AN668" t="n">
        <v>0</v>
      </c>
      <c r="AO668">
        <f>AM668+AN668</f>
        <v/>
      </c>
      <c r="AP668">
        <f>AP667+AO668</f>
        <v/>
      </c>
      <c r="AQ668">
        <f>ABS(ABS(K668)/MAX(((F668)+(G668)*(AH668))*(AH668),1E-6))/SQRT($I$5*MAX((((F668)+(G668)*(AH668))*(AH668))/MAX((F668)+2*(G668)*(AH668),1E-6),1E-6))</f>
        <v/>
      </c>
      <c r="AR668">
        <f>IF(AQ668&lt;1,"Subcritical","Supercritical")</f>
        <v/>
      </c>
      <c r="AS668">
        <f>((ABS(K668)*$D$6)/(MAX(((F668)+(G668)*(AH668))*(AH668),1E-6)*MAX(((((F668)+(G668)*(AH668))*(AH668))/MAX((F668)+2*(AH668)*SQRT(1+(G668)^2),1E-6))^(2/3),1E-6)))^2</f>
        <v/>
      </c>
    </row>
    <row r="669">
      <c r="A669" t="n">
        <v>520</v>
      </c>
      <c r="B669" t="n">
        <v>518.895</v>
      </c>
      <c r="C669" t="n">
        <v>616195.361</v>
      </c>
      <c r="D669" t="n">
        <v>3097460.007</v>
      </c>
      <c r="E669" t="n">
        <v>632.3025</v>
      </c>
      <c r="F669" t="n">
        <v>5.2</v>
      </c>
      <c r="G669" t="n">
        <v>0</v>
      </c>
      <c r="H669" t="inlineStr">
        <is>
          <t>Normal</t>
        </is>
      </c>
      <c r="I669" t="n">
        <v>0.023</v>
      </c>
      <c r="J669">
        <f>B669-B668</f>
        <v/>
      </c>
      <c r="K669">
        <f>MAX(0,K668-AO668)</f>
        <v/>
      </c>
      <c r="L669">
        <f>IF($D$20=0,IFERROR(L668,MAX($D$16,POWER((ABS(K669)^2)/($I$5*MAX(F669,0.1)^2),1/3))),IF(IFERROR(V668,0)=0,IFERROR(L668,MAX($D$16,POWER((ABS(K669)^2)/($I$5*MAX(F669,0.1)^2),1/3))),IF(OR(IFERROR(L669,0)=0,IFERROR(S668,0)&lt;1,IFERROR(S669,0)&lt;1),MAX($D$16,POWER((ABS(K669)^2)/($I$5*MAX(F669,0.1)^2),1/3)),IF(IFERROR(U669,0)&gt;0,MAX($D$16,IFERROR(L669,0)+((IFERROR(U669,0))*$D$18*IF((IFERROR(S669,0))&lt;1,1,-1))),IF(IFERROR(U669,0)&lt;0,IF(ABS((MAX($D$16,POWER((ABS(K669)^2)/($I$5*MAX(F669,0.1)^2),1/3)))-IFERROR(L669,0))&gt;$D$19,MAX($D$16,IF((MAX($D$16,POWER((ABS(K669)^2)/($I$5*MAX(F669,0.1)^2),1/3)))&gt;IFERROR(L669,0),MIN((MAX($D$16,POWER((ABS(K669)^2)/($I$5*MAX(F669,0.1)^2),1/3))),IFERROR(L669,0)+(MIN(ABS(IFERROR(U669,0))*$D$18,ABS((MAX($D$16,POWER((ABS(K669)^2)/($I$5*MAX(F669,0.1)^2),1/3)))-IFERROR(L669,0))))),MAX((MAX($D$16,POWER((ABS(K669)^2)/($I$5*MAX(F669,0.1)^2),1/3))),IFERROR(L669,0)-(MIN(ABS(IFERROR(U669,0))*$D$18,ABS((MAX($D$16,POWER((ABS(K669)^2)/($I$5*MAX(F669,0.1)^2),1/3)))-IFERROR(L669,0))))))),MAX($D$16,POWER((ABS(K669)^2)/($I$5*MAX(F669,0.1)^2),1/3))),MAX($D$16,IFERROR(L669,0)))))))</f>
        <v/>
      </c>
      <c r="M669">
        <f>((F669)+(G669)*(L669))*(L669)</f>
        <v/>
      </c>
      <c r="N669">
        <f>(((F669)+(G669)*(L669))*(L669))/MAX((F669)+2*(L669)*SQRT(1+(G669)^2),1E-6)</f>
        <v/>
      </c>
      <c r="O669">
        <f>ABS(K669)/MAX(((F669)+(G669)*(L669))*(L669),1E-6)</f>
        <v/>
      </c>
      <c r="P669">
        <f>E669+L669</f>
        <v/>
      </c>
      <c r="Q669">
        <f>P669+((ABS(K669)/MAX(((F669)+(G669)*(L669))*(L669),1E-6))^2)/(2*$I$5)</f>
        <v/>
      </c>
      <c r="R669">
        <f>((ABS(K669)*$D$6)/(MAX(((F669)+(G669)*(L669))*(L669),1E-6)*MAX(((((F669)+(G669)*(L669))*(L669))/MAX((F669)+2*(L669)*SQRT(1+(G669)^2),1E-6))^(2/3),1E-6)))^2</f>
        <v/>
      </c>
      <c r="S669">
        <f>ABS(ABS(K669)/MAX(((F669)+(G669)*(L669))*(L669),1E-6))/SQRT($I$5*MAX((((F669)+(G669)*(L669))*(L669))/MAX((F669)+2*(G669)*(L669),1E-6),1E-6))</f>
        <v/>
      </c>
      <c r="T669">
        <f>((F669)*(L669)^2)/2+(G669)*(L669)^3/3+(ABS(K669)^2)/($I$5*MAX(((F669)+(G669)*(L669))*(L669),1E-6))</f>
        <v/>
      </c>
      <c r="U669">
        <f>IF($D$20=0,0,IFERROR(Q668-(((R668+R669)/2)*J669)-(IF(O668&gt;O669,$D$8*((O668^2-O669^2)/(2*$I$5)),$D$9*((O669^2-O668^2)/(2*$I$5)))+($D$10*(ABS(I669)/90)*(MAX(O668^2,O669^2)/(2*$I$5))))-Q669,0))</f>
        <v/>
      </c>
      <c r="V669">
        <f>IF($D$20=0,1,IFERROR(IF(ROUND(S669,3)=1,1,IF(AND(ABS(U669)&lt;$D$19,S669&gt;1),1,0)),0))</f>
        <v/>
      </c>
      <c r="W669">
        <f>IF($D$20=0,IFERROR(W670,MAX($D$16,POWER((ABS(K669)^2)/($I$5*MAX(F669,0.1)^2),1/3))),IF(IFERROR(AG670,0)=0,IFERROR(W670,MAX($D$16,POWER((ABS(K669)^2)/($I$5*MAX(F669,0.1)^2),1/3))),IF(OR(IFERROR(W669,0)=0,IFERROR(AD670,0)&gt;1),MAX($D$16,POWER((ABS(K669)^2)/($I$5*MAX(F669,0.1)^2),1/3)),IF(IFERROR(AF669,0)&gt;0,MAX($D$16,IFERROR(W669,0)+((IFERROR(AF669,0))*$D$18*IF((IFERROR(AD669,0))&lt;1,1,-1))),IF(IFERROR(AF669,0)&lt;0,IF(ABS((MAX($D$16,POWER((ABS(K669)^2)/($I$5*MAX(F669,0.1)^2),1/3)))-IFERROR(W669,0))&gt;$D$19,MAX($D$16,IF((MAX($D$16,POWER((ABS(K669)^2)/($I$5*MAX(F669,0.1)^2),1/3)))&gt;IFERROR(W669,0),MIN((MAX($D$16,POWER((ABS(K669)^2)/($I$5*MAX(F669,0.1)^2),1/3))),IFERROR(W669,0)+(MIN(ABS(IFERROR(AF669,0))*$D$18,ABS((MAX($D$16,POWER((ABS(K669)^2)/($I$5*MAX(F669,0.1)^2),1/3)))-IFERROR(W669,0))))),MAX((MAX($D$16,POWER((ABS(K669)^2)/($I$5*MAX(F669,0.1)^2),1/3))),IFERROR(W669,0)-(MIN(ABS(IFERROR(AF669,0))*$D$18,ABS((MAX($D$16,POWER((ABS(K669)^2)/($I$5*MAX(F669,0.1)^2),1/3)))-IFERROR(W669,0))))))),MAX($D$16,POWER((ABS(K669)^2)/($I$5*MAX(F669,0.1)^2),1/3))),MAX($D$16,IFERROR(W669,0)))))))</f>
        <v/>
      </c>
      <c r="X669">
        <f>((F669)+(G669)*(W669))*(W669)</f>
        <v/>
      </c>
      <c r="Y669">
        <f>(((F669)+(G669)*(W669))*(W669))/MAX((F669)+2*(W669)*SQRT(1+(G669)^2),1E-6)</f>
        <v/>
      </c>
      <c r="Z669">
        <f>ABS(K669)/MAX(((F669)+(G669)*(W669))*(W669),1E-6)</f>
        <v/>
      </c>
      <c r="AA669">
        <f>E669+W669</f>
        <v/>
      </c>
      <c r="AB669">
        <f>AA669+((ABS(K669)/MAX(((F669)+(G669)*(W669))*(W669),1E-6))^2)/(2*$I$5)</f>
        <v/>
      </c>
      <c r="AC669">
        <f>((ABS(K669)*$D$6)/(MAX(((F669)+(G669)*(W669))*(W669),1E-6)*MAX(((((F669)+(G669)*(W669))*(W669))/MAX((F669)+2*(W669)*SQRT(1+(G669)^2),1E-6))^(2/3),1E-6)))^2</f>
        <v/>
      </c>
      <c r="AD669">
        <f>ABS(ABS(K669)/MAX(((F669)+(G669)*(W669))*(W669),1E-6))/SQRT($I$5*MAX((((F669)+(G669)*(W669))*(W669))/MAX((F669)+2*(G669)*(W669),1E-6),1E-6))</f>
        <v/>
      </c>
      <c r="AE669">
        <f>((F669)*(W669)^2)/2+(G669)*(W669)^3/3+(ABS(K669)^2)/($I$5*MAX(((F669)+(G669)*(W669))*(W669),1E-6))</f>
        <v/>
      </c>
      <c r="AF669">
        <f>IF($D$20=0,0,IFERROR(AB670+(((AC669+AC670)/2)*J670)+(IF(Z669&gt;Z670,$D$8*((Z669^2-Z670^2)/(2*$I$5)),$D$9*((Z670^2-Z669^2)/(2*$I$5)))+($D$10*(ABS(I670)/90)*(MAX(Z669^2,Z670^2)/(2*$I$5))))-AB669,0))</f>
        <v/>
      </c>
      <c r="AG669">
        <f>IF($D$20=0,1,IFERROR(IF(ROUND(AD669,3)=1,1,IF(AND(ABS(AF669)&lt;$D$19,AD669&lt;1),1,0)),0))</f>
        <v/>
      </c>
      <c r="AH669">
        <f>IFERROR(IF(V32="Supercritical",MAX($D$16,IFERROR(L669,MAX($D$16,POWER((ABS(K669)^2)/($I$5*MAX(F669,0.1)^2),1/3)))),IF(V32="Subcritical",MAX($D$16,IFERROR(W669,MAX($D$16,POWER((ABS(K669)^2)/($I$5*MAX(F669,0.1)^2),1/3)))),IF(AND(IFERROR(V669,0)=1,IFERROR(AG669,0)=1),IF(IFERROR(T669,-1E99)&gt;=IFERROR(AE669,-1E99),MAX($D$16,IFERROR(L669,MAX($D$16,POWER((ABS(K669)^2)/($I$5*MAX(F669,0.1)^2),1/3)))),MAX($D$16,IFERROR(W669,MAX($D$16,POWER((ABS(K669)^2)/($I$5*MAX(F669,0.1)^2),1/3))))),IF(IFERROR(V669,0)=1,MAX($D$16,IFERROR(L669,MAX($D$16,POWER((ABS(K669)^2)/($I$5*MAX(F669,0.1)^2),1/3)))),IF(IFERROR(AG669,0)=1,MAX($D$16,IFERROR(W669,MAX($D$16,POWER((ABS(K669)^2)/($I$5*MAX(F669,0.1)^2),1/3)))),MAX($D$16,POWER((ABS(K669)^2)/($I$5*MAX(F669,0.1)^2),1/3))))))),MAX($D$16,POWER((ABS(K669)^2)/($I$5*MAX(F669,0.1)^2),1/3)))</f>
        <v/>
      </c>
      <c r="AI669">
        <f>E669+AH669</f>
        <v/>
      </c>
      <c r="AJ669">
        <f>AI669+((ABS(K669)/MAX(((F669)+(G669)*(AH669))*(AH669),1E-6))^2)/(2*$I$5)</f>
        <v/>
      </c>
      <c r="AM669" t="n">
        <v>0</v>
      </c>
      <c r="AN669" t="n">
        <v>0</v>
      </c>
      <c r="AO669">
        <f>AM669+AN669</f>
        <v/>
      </c>
      <c r="AP669">
        <f>AP668+AO669</f>
        <v/>
      </c>
      <c r="AQ669">
        <f>ABS(ABS(K669)/MAX(((F669)+(G669)*(AH669))*(AH669),1E-6))/SQRT($I$5*MAX((((F669)+(G669)*(AH669))*(AH669))/MAX((F669)+2*(G669)*(AH669),1E-6),1E-6))</f>
        <v/>
      </c>
      <c r="AR669">
        <f>IF(AQ669&lt;1,"Subcritical","Supercritical")</f>
        <v/>
      </c>
      <c r="AS669">
        <f>((ABS(K669)*$D$6)/(MAX(((F669)+(G669)*(AH669))*(AH669),1E-6)*MAX(((((F669)+(G669)*(AH669))*(AH669))/MAX((F669)+2*(AH669)*SQRT(1+(G669)^2),1E-6))^(2/3),1E-6)))^2</f>
        <v/>
      </c>
    </row>
    <row r="670">
      <c r="A670" t="n">
        <v>521</v>
      </c>
      <c r="B670" t="n">
        <v>519.896</v>
      </c>
      <c r="C670" t="n">
        <v>616194.8860000001</v>
      </c>
      <c r="D670" t="n">
        <v>3097459.126</v>
      </c>
      <c r="E670" t="n">
        <v>632.302</v>
      </c>
      <c r="F670" t="n">
        <v>5.2</v>
      </c>
      <c r="G670" t="n">
        <v>0</v>
      </c>
      <c r="H670" t="inlineStr">
        <is>
          <t>Normal</t>
        </is>
      </c>
      <c r="I670" t="n">
        <v>0.023</v>
      </c>
      <c r="J670">
        <f>B670-B669</f>
        <v/>
      </c>
      <c r="K670">
        <f>MAX(0,K669-AO669)</f>
        <v/>
      </c>
      <c r="L670">
        <f>IF($D$20=0,IFERROR(L669,MAX($D$16,POWER((ABS(K670)^2)/($I$5*MAX(F670,0.1)^2),1/3))),IF(IFERROR(V669,0)=0,IFERROR(L669,MAX($D$16,POWER((ABS(K670)^2)/($I$5*MAX(F670,0.1)^2),1/3))),IF(OR(IFERROR(L670,0)=0,IFERROR(S669,0)&lt;1,IFERROR(S670,0)&lt;1),MAX($D$16,POWER((ABS(K670)^2)/($I$5*MAX(F670,0.1)^2),1/3)),IF(IFERROR(U670,0)&gt;0,MAX($D$16,IFERROR(L670,0)+((IFERROR(U670,0))*$D$18*IF((IFERROR(S670,0))&lt;1,1,-1))),IF(IFERROR(U670,0)&lt;0,IF(ABS((MAX($D$16,POWER((ABS(K670)^2)/($I$5*MAX(F670,0.1)^2),1/3)))-IFERROR(L670,0))&gt;$D$19,MAX($D$16,IF((MAX($D$16,POWER((ABS(K670)^2)/($I$5*MAX(F670,0.1)^2),1/3)))&gt;IFERROR(L670,0),MIN((MAX($D$16,POWER((ABS(K670)^2)/($I$5*MAX(F670,0.1)^2),1/3))),IFERROR(L670,0)+(MIN(ABS(IFERROR(U670,0))*$D$18,ABS((MAX($D$16,POWER((ABS(K670)^2)/($I$5*MAX(F670,0.1)^2),1/3)))-IFERROR(L670,0))))),MAX((MAX($D$16,POWER((ABS(K670)^2)/($I$5*MAX(F670,0.1)^2),1/3))),IFERROR(L670,0)-(MIN(ABS(IFERROR(U670,0))*$D$18,ABS((MAX($D$16,POWER((ABS(K670)^2)/($I$5*MAX(F670,0.1)^2),1/3)))-IFERROR(L670,0))))))),MAX($D$16,POWER((ABS(K670)^2)/($I$5*MAX(F670,0.1)^2),1/3))),MAX($D$16,IFERROR(L670,0)))))))</f>
        <v/>
      </c>
      <c r="M670">
        <f>((F670)+(G670)*(L670))*(L670)</f>
        <v/>
      </c>
      <c r="N670">
        <f>(((F670)+(G670)*(L670))*(L670))/MAX((F670)+2*(L670)*SQRT(1+(G670)^2),1E-6)</f>
        <v/>
      </c>
      <c r="O670">
        <f>ABS(K670)/MAX(((F670)+(G670)*(L670))*(L670),1E-6)</f>
        <v/>
      </c>
      <c r="P670">
        <f>E670+L670</f>
        <v/>
      </c>
      <c r="Q670">
        <f>P670+((ABS(K670)/MAX(((F670)+(G670)*(L670))*(L670),1E-6))^2)/(2*$I$5)</f>
        <v/>
      </c>
      <c r="R670">
        <f>((ABS(K670)*$D$6)/(MAX(((F670)+(G670)*(L670))*(L670),1E-6)*MAX(((((F670)+(G670)*(L670))*(L670))/MAX((F670)+2*(L670)*SQRT(1+(G670)^2),1E-6))^(2/3),1E-6)))^2</f>
        <v/>
      </c>
      <c r="S670">
        <f>ABS(ABS(K670)/MAX(((F670)+(G670)*(L670))*(L670),1E-6))/SQRT($I$5*MAX((((F670)+(G670)*(L670))*(L670))/MAX((F670)+2*(G670)*(L670),1E-6),1E-6))</f>
        <v/>
      </c>
      <c r="T670">
        <f>((F670)*(L670)^2)/2+(G670)*(L670)^3/3+(ABS(K670)^2)/($I$5*MAX(((F670)+(G670)*(L670))*(L670),1E-6))</f>
        <v/>
      </c>
      <c r="U670">
        <f>IF($D$20=0,0,IFERROR(Q669-(((R669+R670)/2)*J670)-(IF(O669&gt;O670,$D$8*((O669^2-O670^2)/(2*$I$5)),$D$9*((O670^2-O669^2)/(2*$I$5)))+($D$10*(ABS(I670)/90)*(MAX(O669^2,O670^2)/(2*$I$5))))-Q670,0))</f>
        <v/>
      </c>
      <c r="V670">
        <f>IF($D$20=0,1,IFERROR(IF(ROUND(S670,3)=1,1,IF(AND(ABS(U670)&lt;$D$19,S670&gt;1),1,0)),0))</f>
        <v/>
      </c>
      <c r="W670">
        <f>IF($D$20=0,IFERROR(W671,MAX($D$16,POWER((ABS(K670)^2)/($I$5*MAX(F670,0.1)^2),1/3))),IF(IFERROR(AG671,0)=0,IFERROR(W671,MAX($D$16,POWER((ABS(K670)^2)/($I$5*MAX(F670,0.1)^2),1/3))),IF(OR(IFERROR(W670,0)=0,IFERROR(AD671,0)&gt;1),MAX($D$16,POWER((ABS(K670)^2)/($I$5*MAX(F670,0.1)^2),1/3)),IF(IFERROR(AF670,0)&gt;0,MAX($D$16,IFERROR(W670,0)+((IFERROR(AF670,0))*$D$18*IF((IFERROR(AD670,0))&lt;1,1,-1))),IF(IFERROR(AF670,0)&lt;0,IF(ABS((MAX($D$16,POWER((ABS(K670)^2)/($I$5*MAX(F670,0.1)^2),1/3)))-IFERROR(W670,0))&gt;$D$19,MAX($D$16,IF((MAX($D$16,POWER((ABS(K670)^2)/($I$5*MAX(F670,0.1)^2),1/3)))&gt;IFERROR(W670,0),MIN((MAX($D$16,POWER((ABS(K670)^2)/($I$5*MAX(F670,0.1)^2),1/3))),IFERROR(W670,0)+(MIN(ABS(IFERROR(AF670,0))*$D$18,ABS((MAX($D$16,POWER((ABS(K670)^2)/($I$5*MAX(F670,0.1)^2),1/3)))-IFERROR(W670,0))))),MAX((MAX($D$16,POWER((ABS(K670)^2)/($I$5*MAX(F670,0.1)^2),1/3))),IFERROR(W670,0)-(MIN(ABS(IFERROR(AF670,0))*$D$18,ABS((MAX($D$16,POWER((ABS(K670)^2)/($I$5*MAX(F670,0.1)^2),1/3)))-IFERROR(W670,0))))))),MAX($D$16,POWER((ABS(K670)^2)/($I$5*MAX(F670,0.1)^2),1/3))),MAX($D$16,IFERROR(W670,0)))))))</f>
        <v/>
      </c>
      <c r="X670">
        <f>((F670)+(G670)*(W670))*(W670)</f>
        <v/>
      </c>
      <c r="Y670">
        <f>(((F670)+(G670)*(W670))*(W670))/MAX((F670)+2*(W670)*SQRT(1+(G670)^2),1E-6)</f>
        <v/>
      </c>
      <c r="Z670">
        <f>ABS(K670)/MAX(((F670)+(G670)*(W670))*(W670),1E-6)</f>
        <v/>
      </c>
      <c r="AA670">
        <f>E670+W670</f>
        <v/>
      </c>
      <c r="AB670">
        <f>AA670+((ABS(K670)/MAX(((F670)+(G670)*(W670))*(W670),1E-6))^2)/(2*$I$5)</f>
        <v/>
      </c>
      <c r="AC670">
        <f>((ABS(K670)*$D$6)/(MAX(((F670)+(G670)*(W670))*(W670),1E-6)*MAX(((((F670)+(G670)*(W670))*(W670))/MAX((F670)+2*(W670)*SQRT(1+(G670)^2),1E-6))^(2/3),1E-6)))^2</f>
        <v/>
      </c>
      <c r="AD670">
        <f>ABS(ABS(K670)/MAX(((F670)+(G670)*(W670))*(W670),1E-6))/SQRT($I$5*MAX((((F670)+(G670)*(W670))*(W670))/MAX((F670)+2*(G670)*(W670),1E-6),1E-6))</f>
        <v/>
      </c>
      <c r="AE670">
        <f>((F670)*(W670)^2)/2+(G670)*(W670)^3/3+(ABS(K670)^2)/($I$5*MAX(((F670)+(G670)*(W670))*(W670),1E-6))</f>
        <v/>
      </c>
      <c r="AF670">
        <f>IF($D$20=0,0,IFERROR(AB671+(((AC670+AC671)/2)*J671)+(IF(Z670&gt;Z671,$D$8*((Z670^2-Z671^2)/(2*$I$5)),$D$9*((Z671^2-Z670^2)/(2*$I$5)))+($D$10*(ABS(I671)/90)*(MAX(Z670^2,Z671^2)/(2*$I$5))))-AB670,0))</f>
        <v/>
      </c>
      <c r="AG670">
        <f>IF($D$20=0,1,IFERROR(IF(ROUND(AD670,3)=1,1,IF(AND(ABS(AF670)&lt;$D$19,AD670&lt;1),1,0)),0))</f>
        <v/>
      </c>
      <c r="AH670">
        <f>IFERROR(IF(V32="Supercritical",MAX($D$16,IFERROR(L670,MAX($D$16,POWER((ABS(K670)^2)/($I$5*MAX(F670,0.1)^2),1/3)))),IF(V32="Subcritical",MAX($D$16,IFERROR(W670,MAX($D$16,POWER((ABS(K670)^2)/($I$5*MAX(F670,0.1)^2),1/3)))),IF(AND(IFERROR(V670,0)=1,IFERROR(AG670,0)=1),IF(IFERROR(T670,-1E99)&gt;=IFERROR(AE670,-1E99),MAX($D$16,IFERROR(L670,MAX($D$16,POWER((ABS(K670)^2)/($I$5*MAX(F670,0.1)^2),1/3)))),MAX($D$16,IFERROR(W670,MAX($D$16,POWER((ABS(K670)^2)/($I$5*MAX(F670,0.1)^2),1/3))))),IF(IFERROR(V670,0)=1,MAX($D$16,IFERROR(L670,MAX($D$16,POWER((ABS(K670)^2)/($I$5*MAX(F670,0.1)^2),1/3)))),IF(IFERROR(AG670,0)=1,MAX($D$16,IFERROR(W670,MAX($D$16,POWER((ABS(K670)^2)/($I$5*MAX(F670,0.1)^2),1/3)))),MAX($D$16,POWER((ABS(K670)^2)/($I$5*MAX(F670,0.1)^2),1/3))))))),MAX($D$16,POWER((ABS(K670)^2)/($I$5*MAX(F670,0.1)^2),1/3)))</f>
        <v/>
      </c>
      <c r="AI670">
        <f>E670+AH670</f>
        <v/>
      </c>
      <c r="AJ670">
        <f>AI670+((ABS(K670)/MAX(((F670)+(G670)*(AH670))*(AH670),1E-6))^2)/(2*$I$5)</f>
        <v/>
      </c>
      <c r="AM670" t="n">
        <v>0</v>
      </c>
      <c r="AN670" t="n">
        <v>0</v>
      </c>
      <c r="AO670">
        <f>AM670+AN670</f>
        <v/>
      </c>
      <c r="AP670">
        <f>AP669+AO670</f>
        <v/>
      </c>
      <c r="AQ670">
        <f>ABS(ABS(K670)/MAX(((F670)+(G670)*(AH670))*(AH670),1E-6))/SQRT($I$5*MAX((((F670)+(G670)*(AH670))*(AH670))/MAX((F670)+2*(G670)*(AH670),1E-6),1E-6))</f>
        <v/>
      </c>
      <c r="AR670">
        <f>IF(AQ670&lt;1,"Subcritical","Supercritical")</f>
        <v/>
      </c>
      <c r="AS670">
        <f>((ABS(K670)*$D$6)/(MAX(((F670)+(G670)*(AH670))*(AH670),1E-6)*MAX(((((F670)+(G670)*(AH670))*(AH670))/MAX((F670)+2*(AH670)*SQRT(1+(G670)^2),1E-6))^(2/3),1E-6)))^2</f>
        <v/>
      </c>
    </row>
    <row r="671">
      <c r="A671" t="n">
        <v>522</v>
      </c>
      <c r="B671" t="n">
        <v>520.895</v>
      </c>
      <c r="C671" t="n">
        <v>616194.412</v>
      </c>
      <c r="D671" t="n">
        <v>3097458.246</v>
      </c>
      <c r="E671" t="n">
        <v>632.3015</v>
      </c>
      <c r="F671" t="n">
        <v>5.2</v>
      </c>
      <c r="G671" t="n">
        <v>0</v>
      </c>
      <c r="H671" t="inlineStr">
        <is>
          <t>Normal</t>
        </is>
      </c>
      <c r="I671" t="n">
        <v>0.027</v>
      </c>
      <c r="J671">
        <f>B671-B670</f>
        <v/>
      </c>
      <c r="K671">
        <f>MAX(0,K670-AO670)</f>
        <v/>
      </c>
      <c r="L671">
        <f>IF($D$20=0,IFERROR(L670,MAX($D$16,POWER((ABS(K671)^2)/($I$5*MAX(F671,0.1)^2),1/3))),IF(IFERROR(V670,0)=0,IFERROR(L670,MAX($D$16,POWER((ABS(K671)^2)/($I$5*MAX(F671,0.1)^2),1/3))),IF(OR(IFERROR(L671,0)=0,IFERROR(S670,0)&lt;1,IFERROR(S671,0)&lt;1),MAX($D$16,POWER((ABS(K671)^2)/($I$5*MAX(F671,0.1)^2),1/3)),IF(IFERROR(U671,0)&gt;0,MAX($D$16,IFERROR(L671,0)+((IFERROR(U671,0))*$D$18*IF((IFERROR(S671,0))&lt;1,1,-1))),IF(IFERROR(U671,0)&lt;0,IF(ABS((MAX($D$16,POWER((ABS(K671)^2)/($I$5*MAX(F671,0.1)^2),1/3)))-IFERROR(L671,0))&gt;$D$19,MAX($D$16,IF((MAX($D$16,POWER((ABS(K671)^2)/($I$5*MAX(F671,0.1)^2),1/3)))&gt;IFERROR(L671,0),MIN((MAX($D$16,POWER((ABS(K671)^2)/($I$5*MAX(F671,0.1)^2),1/3))),IFERROR(L671,0)+(MIN(ABS(IFERROR(U671,0))*$D$18,ABS((MAX($D$16,POWER((ABS(K671)^2)/($I$5*MAX(F671,0.1)^2),1/3)))-IFERROR(L671,0))))),MAX((MAX($D$16,POWER((ABS(K671)^2)/($I$5*MAX(F671,0.1)^2),1/3))),IFERROR(L671,0)-(MIN(ABS(IFERROR(U671,0))*$D$18,ABS((MAX($D$16,POWER((ABS(K671)^2)/($I$5*MAX(F671,0.1)^2),1/3)))-IFERROR(L671,0))))))),MAX($D$16,POWER((ABS(K671)^2)/($I$5*MAX(F671,0.1)^2),1/3))),MAX($D$16,IFERROR(L671,0)))))))</f>
        <v/>
      </c>
      <c r="M671">
        <f>((F671)+(G671)*(L671))*(L671)</f>
        <v/>
      </c>
      <c r="N671">
        <f>(((F671)+(G671)*(L671))*(L671))/MAX((F671)+2*(L671)*SQRT(1+(G671)^2),1E-6)</f>
        <v/>
      </c>
      <c r="O671">
        <f>ABS(K671)/MAX(((F671)+(G671)*(L671))*(L671),1E-6)</f>
        <v/>
      </c>
      <c r="P671">
        <f>E671+L671</f>
        <v/>
      </c>
      <c r="Q671">
        <f>P671+((ABS(K671)/MAX(((F671)+(G671)*(L671))*(L671),1E-6))^2)/(2*$I$5)</f>
        <v/>
      </c>
      <c r="R671">
        <f>((ABS(K671)*$D$6)/(MAX(((F671)+(G671)*(L671))*(L671),1E-6)*MAX(((((F671)+(G671)*(L671))*(L671))/MAX((F671)+2*(L671)*SQRT(1+(G671)^2),1E-6))^(2/3),1E-6)))^2</f>
        <v/>
      </c>
      <c r="S671">
        <f>ABS(ABS(K671)/MAX(((F671)+(G671)*(L671))*(L671),1E-6))/SQRT($I$5*MAX((((F671)+(G671)*(L671))*(L671))/MAX((F671)+2*(G671)*(L671),1E-6),1E-6))</f>
        <v/>
      </c>
      <c r="T671">
        <f>((F671)*(L671)^2)/2+(G671)*(L671)^3/3+(ABS(K671)^2)/($I$5*MAX(((F671)+(G671)*(L671))*(L671),1E-6))</f>
        <v/>
      </c>
      <c r="U671">
        <f>IF($D$20=0,0,IFERROR(Q670-(((R670+R671)/2)*J671)-(IF(O670&gt;O671,$D$8*((O670^2-O671^2)/(2*$I$5)),$D$9*((O671^2-O670^2)/(2*$I$5)))+($D$10*(ABS(I671)/90)*(MAX(O670^2,O671^2)/(2*$I$5))))-Q671,0))</f>
        <v/>
      </c>
      <c r="V671">
        <f>IF($D$20=0,1,IFERROR(IF(ROUND(S671,3)=1,1,IF(AND(ABS(U671)&lt;$D$19,S671&gt;1),1,0)),0))</f>
        <v/>
      </c>
      <c r="W671">
        <f>IF($D$20=0,IFERROR(W672,MAX($D$16,POWER((ABS(K671)^2)/($I$5*MAX(F671,0.1)^2),1/3))),IF(IFERROR(AG672,0)=0,IFERROR(W672,MAX($D$16,POWER((ABS(K671)^2)/($I$5*MAX(F671,0.1)^2),1/3))),IF(OR(IFERROR(W671,0)=0,IFERROR(AD672,0)&gt;1),MAX($D$16,POWER((ABS(K671)^2)/($I$5*MAX(F671,0.1)^2),1/3)),IF(IFERROR(AF671,0)&gt;0,MAX($D$16,IFERROR(W671,0)+((IFERROR(AF671,0))*$D$18*IF((IFERROR(AD671,0))&lt;1,1,-1))),IF(IFERROR(AF671,0)&lt;0,IF(ABS((MAX($D$16,POWER((ABS(K671)^2)/($I$5*MAX(F671,0.1)^2),1/3)))-IFERROR(W671,0))&gt;$D$19,MAX($D$16,IF((MAX($D$16,POWER((ABS(K671)^2)/($I$5*MAX(F671,0.1)^2),1/3)))&gt;IFERROR(W671,0),MIN((MAX($D$16,POWER((ABS(K671)^2)/($I$5*MAX(F671,0.1)^2),1/3))),IFERROR(W671,0)+(MIN(ABS(IFERROR(AF671,0))*$D$18,ABS((MAX($D$16,POWER((ABS(K671)^2)/($I$5*MAX(F671,0.1)^2),1/3)))-IFERROR(W671,0))))),MAX((MAX($D$16,POWER((ABS(K671)^2)/($I$5*MAX(F671,0.1)^2),1/3))),IFERROR(W671,0)-(MIN(ABS(IFERROR(AF671,0))*$D$18,ABS((MAX($D$16,POWER((ABS(K671)^2)/($I$5*MAX(F671,0.1)^2),1/3)))-IFERROR(W671,0))))))),MAX($D$16,POWER((ABS(K671)^2)/($I$5*MAX(F671,0.1)^2),1/3))),MAX($D$16,IFERROR(W671,0)))))))</f>
        <v/>
      </c>
      <c r="X671">
        <f>((F671)+(G671)*(W671))*(W671)</f>
        <v/>
      </c>
      <c r="Y671">
        <f>(((F671)+(G671)*(W671))*(W671))/MAX((F671)+2*(W671)*SQRT(1+(G671)^2),1E-6)</f>
        <v/>
      </c>
      <c r="Z671">
        <f>ABS(K671)/MAX(((F671)+(G671)*(W671))*(W671),1E-6)</f>
        <v/>
      </c>
      <c r="AA671">
        <f>E671+W671</f>
        <v/>
      </c>
      <c r="AB671">
        <f>AA671+((ABS(K671)/MAX(((F671)+(G671)*(W671))*(W671),1E-6))^2)/(2*$I$5)</f>
        <v/>
      </c>
      <c r="AC671">
        <f>((ABS(K671)*$D$6)/(MAX(((F671)+(G671)*(W671))*(W671),1E-6)*MAX(((((F671)+(G671)*(W671))*(W671))/MAX((F671)+2*(W671)*SQRT(1+(G671)^2),1E-6))^(2/3),1E-6)))^2</f>
        <v/>
      </c>
      <c r="AD671">
        <f>ABS(ABS(K671)/MAX(((F671)+(G671)*(W671))*(W671),1E-6))/SQRT($I$5*MAX((((F671)+(G671)*(W671))*(W671))/MAX((F671)+2*(G671)*(W671),1E-6),1E-6))</f>
        <v/>
      </c>
      <c r="AE671">
        <f>((F671)*(W671)^2)/2+(G671)*(W671)^3/3+(ABS(K671)^2)/($I$5*MAX(((F671)+(G671)*(W671))*(W671),1E-6))</f>
        <v/>
      </c>
      <c r="AF671">
        <f>IF($D$20=0,0,IFERROR(AB672+(((AC671+AC672)/2)*J672)+(IF(Z671&gt;Z672,$D$8*((Z671^2-Z672^2)/(2*$I$5)),$D$9*((Z672^2-Z671^2)/(2*$I$5)))+($D$10*(ABS(I672)/90)*(MAX(Z671^2,Z672^2)/(2*$I$5))))-AB671,0))</f>
        <v/>
      </c>
      <c r="AG671">
        <f>IF($D$20=0,1,IFERROR(IF(ROUND(AD671,3)=1,1,IF(AND(ABS(AF671)&lt;$D$19,AD671&lt;1),1,0)),0))</f>
        <v/>
      </c>
      <c r="AH671">
        <f>IFERROR(IF(V32="Supercritical",MAX($D$16,IFERROR(L671,MAX($D$16,POWER((ABS(K671)^2)/($I$5*MAX(F671,0.1)^2),1/3)))),IF(V32="Subcritical",MAX($D$16,IFERROR(W671,MAX($D$16,POWER((ABS(K671)^2)/($I$5*MAX(F671,0.1)^2),1/3)))),IF(AND(IFERROR(V671,0)=1,IFERROR(AG671,0)=1),IF(IFERROR(T671,-1E99)&gt;=IFERROR(AE671,-1E99),MAX($D$16,IFERROR(L671,MAX($D$16,POWER((ABS(K671)^2)/($I$5*MAX(F671,0.1)^2),1/3)))),MAX($D$16,IFERROR(W671,MAX($D$16,POWER((ABS(K671)^2)/($I$5*MAX(F671,0.1)^2),1/3))))),IF(IFERROR(V671,0)=1,MAX($D$16,IFERROR(L671,MAX($D$16,POWER((ABS(K671)^2)/($I$5*MAX(F671,0.1)^2),1/3)))),IF(IFERROR(AG671,0)=1,MAX($D$16,IFERROR(W671,MAX($D$16,POWER((ABS(K671)^2)/($I$5*MAX(F671,0.1)^2),1/3)))),MAX($D$16,POWER((ABS(K671)^2)/($I$5*MAX(F671,0.1)^2),1/3))))))),MAX($D$16,POWER((ABS(K671)^2)/($I$5*MAX(F671,0.1)^2),1/3)))</f>
        <v/>
      </c>
      <c r="AI671">
        <f>E671+AH671</f>
        <v/>
      </c>
      <c r="AJ671">
        <f>AI671+((ABS(K671)/MAX(((F671)+(G671)*(AH671))*(AH671),1E-6))^2)/(2*$I$5)</f>
        <v/>
      </c>
      <c r="AM671" t="n">
        <v>0</v>
      </c>
      <c r="AN671" t="n">
        <v>0</v>
      </c>
      <c r="AO671">
        <f>AM671+AN671</f>
        <v/>
      </c>
      <c r="AP671">
        <f>AP670+AO671</f>
        <v/>
      </c>
      <c r="AQ671">
        <f>ABS(ABS(K671)/MAX(((F671)+(G671)*(AH671))*(AH671),1E-6))/SQRT($I$5*MAX((((F671)+(G671)*(AH671))*(AH671))/MAX((F671)+2*(G671)*(AH671),1E-6),1E-6))</f>
        <v/>
      </c>
      <c r="AR671">
        <f>IF(AQ671&lt;1,"Subcritical","Supercritical")</f>
        <v/>
      </c>
      <c r="AS671">
        <f>((ABS(K671)*$D$6)/(MAX(((F671)+(G671)*(AH671))*(AH671),1E-6)*MAX(((((F671)+(G671)*(AH671))*(AH671))/MAX((F671)+2*(AH671)*SQRT(1+(G671)^2),1E-6))^(2/3),1E-6)))^2</f>
        <v/>
      </c>
    </row>
    <row r="672">
      <c r="A672" t="n">
        <v>523</v>
      </c>
      <c r="B672" t="n">
        <v>521.896</v>
      </c>
      <c r="C672" t="n">
        <v>616193.938</v>
      </c>
      <c r="D672" t="n">
        <v>3097457.365</v>
      </c>
      <c r="E672" t="n">
        <v>632.301</v>
      </c>
      <c r="F672" t="n">
        <v>5.2</v>
      </c>
      <c r="G672" t="n">
        <v>0</v>
      </c>
      <c r="H672" t="inlineStr">
        <is>
          <t>Normal</t>
        </is>
      </c>
      <c r="I672" t="n">
        <v>0.027</v>
      </c>
      <c r="J672">
        <f>B672-B671</f>
        <v/>
      </c>
      <c r="K672">
        <f>MAX(0,K671-AO671)</f>
        <v/>
      </c>
      <c r="L672">
        <f>IF($D$20=0,IFERROR(L671,MAX($D$16,POWER((ABS(K672)^2)/($I$5*MAX(F672,0.1)^2),1/3))),IF(IFERROR(V671,0)=0,IFERROR(L671,MAX($D$16,POWER((ABS(K672)^2)/($I$5*MAX(F672,0.1)^2),1/3))),IF(OR(IFERROR(L672,0)=0,IFERROR(S671,0)&lt;1,IFERROR(S672,0)&lt;1),MAX($D$16,POWER((ABS(K672)^2)/($I$5*MAX(F672,0.1)^2),1/3)),IF(IFERROR(U672,0)&gt;0,MAX($D$16,IFERROR(L672,0)+((IFERROR(U672,0))*$D$18*IF((IFERROR(S672,0))&lt;1,1,-1))),IF(IFERROR(U672,0)&lt;0,IF(ABS((MAX($D$16,POWER((ABS(K672)^2)/($I$5*MAX(F672,0.1)^2),1/3)))-IFERROR(L672,0))&gt;$D$19,MAX($D$16,IF((MAX($D$16,POWER((ABS(K672)^2)/($I$5*MAX(F672,0.1)^2),1/3)))&gt;IFERROR(L672,0),MIN((MAX($D$16,POWER((ABS(K672)^2)/($I$5*MAX(F672,0.1)^2),1/3))),IFERROR(L672,0)+(MIN(ABS(IFERROR(U672,0))*$D$18,ABS((MAX($D$16,POWER((ABS(K672)^2)/($I$5*MAX(F672,0.1)^2),1/3)))-IFERROR(L672,0))))),MAX((MAX($D$16,POWER((ABS(K672)^2)/($I$5*MAX(F672,0.1)^2),1/3))),IFERROR(L672,0)-(MIN(ABS(IFERROR(U672,0))*$D$18,ABS((MAX($D$16,POWER((ABS(K672)^2)/($I$5*MAX(F672,0.1)^2),1/3)))-IFERROR(L672,0))))))),MAX($D$16,POWER((ABS(K672)^2)/($I$5*MAX(F672,0.1)^2),1/3))),MAX($D$16,IFERROR(L672,0)))))))</f>
        <v/>
      </c>
      <c r="M672">
        <f>((F672)+(G672)*(L672))*(L672)</f>
        <v/>
      </c>
      <c r="N672">
        <f>(((F672)+(G672)*(L672))*(L672))/MAX((F672)+2*(L672)*SQRT(1+(G672)^2),1E-6)</f>
        <v/>
      </c>
      <c r="O672">
        <f>ABS(K672)/MAX(((F672)+(G672)*(L672))*(L672),1E-6)</f>
        <v/>
      </c>
      <c r="P672">
        <f>E672+L672</f>
        <v/>
      </c>
      <c r="Q672">
        <f>P672+((ABS(K672)/MAX(((F672)+(G672)*(L672))*(L672),1E-6))^2)/(2*$I$5)</f>
        <v/>
      </c>
      <c r="R672">
        <f>((ABS(K672)*$D$6)/(MAX(((F672)+(G672)*(L672))*(L672),1E-6)*MAX(((((F672)+(G672)*(L672))*(L672))/MAX((F672)+2*(L672)*SQRT(1+(G672)^2),1E-6))^(2/3),1E-6)))^2</f>
        <v/>
      </c>
      <c r="S672">
        <f>ABS(ABS(K672)/MAX(((F672)+(G672)*(L672))*(L672),1E-6))/SQRT($I$5*MAX((((F672)+(G672)*(L672))*(L672))/MAX((F672)+2*(G672)*(L672),1E-6),1E-6))</f>
        <v/>
      </c>
      <c r="T672">
        <f>((F672)*(L672)^2)/2+(G672)*(L672)^3/3+(ABS(K672)^2)/($I$5*MAX(((F672)+(G672)*(L672))*(L672),1E-6))</f>
        <v/>
      </c>
      <c r="U672">
        <f>IF($D$20=0,0,IFERROR(Q671-(((R671+R672)/2)*J672)-(IF(O671&gt;O672,$D$8*((O671^2-O672^2)/(2*$I$5)),$D$9*((O672^2-O671^2)/(2*$I$5)))+($D$10*(ABS(I672)/90)*(MAX(O671^2,O672^2)/(2*$I$5))))-Q672,0))</f>
        <v/>
      </c>
      <c r="V672">
        <f>IF($D$20=0,1,IFERROR(IF(ROUND(S672,3)=1,1,IF(AND(ABS(U672)&lt;$D$19,S672&gt;1),1,0)),0))</f>
        <v/>
      </c>
      <c r="W672">
        <f>IF($D$20=0,IFERROR(W673,MAX($D$16,POWER((ABS(K672)^2)/($I$5*MAX(F672,0.1)^2),1/3))),IF(IFERROR(AG673,0)=0,IFERROR(W673,MAX($D$16,POWER((ABS(K672)^2)/($I$5*MAX(F672,0.1)^2),1/3))),IF(OR(IFERROR(W672,0)=0,IFERROR(AD673,0)&gt;1),MAX($D$16,POWER((ABS(K672)^2)/($I$5*MAX(F672,0.1)^2),1/3)),IF(IFERROR(AF672,0)&gt;0,MAX($D$16,IFERROR(W672,0)+((IFERROR(AF672,0))*$D$18*IF((IFERROR(AD672,0))&lt;1,1,-1))),IF(IFERROR(AF672,0)&lt;0,IF(ABS((MAX($D$16,POWER((ABS(K672)^2)/($I$5*MAX(F672,0.1)^2),1/3)))-IFERROR(W672,0))&gt;$D$19,MAX($D$16,IF((MAX($D$16,POWER((ABS(K672)^2)/($I$5*MAX(F672,0.1)^2),1/3)))&gt;IFERROR(W672,0),MIN((MAX($D$16,POWER((ABS(K672)^2)/($I$5*MAX(F672,0.1)^2),1/3))),IFERROR(W672,0)+(MIN(ABS(IFERROR(AF672,0))*$D$18,ABS((MAX($D$16,POWER((ABS(K672)^2)/($I$5*MAX(F672,0.1)^2),1/3)))-IFERROR(W672,0))))),MAX((MAX($D$16,POWER((ABS(K672)^2)/($I$5*MAX(F672,0.1)^2),1/3))),IFERROR(W672,0)-(MIN(ABS(IFERROR(AF672,0))*$D$18,ABS((MAX($D$16,POWER((ABS(K672)^2)/($I$5*MAX(F672,0.1)^2),1/3)))-IFERROR(W672,0))))))),MAX($D$16,POWER((ABS(K672)^2)/($I$5*MAX(F672,0.1)^2),1/3))),MAX($D$16,IFERROR(W672,0)))))))</f>
        <v/>
      </c>
      <c r="X672">
        <f>((F672)+(G672)*(W672))*(W672)</f>
        <v/>
      </c>
      <c r="Y672">
        <f>(((F672)+(G672)*(W672))*(W672))/MAX((F672)+2*(W672)*SQRT(1+(G672)^2),1E-6)</f>
        <v/>
      </c>
      <c r="Z672">
        <f>ABS(K672)/MAX(((F672)+(G672)*(W672))*(W672),1E-6)</f>
        <v/>
      </c>
      <c r="AA672">
        <f>E672+W672</f>
        <v/>
      </c>
      <c r="AB672">
        <f>AA672+((ABS(K672)/MAX(((F672)+(G672)*(W672))*(W672),1E-6))^2)/(2*$I$5)</f>
        <v/>
      </c>
      <c r="AC672">
        <f>((ABS(K672)*$D$6)/(MAX(((F672)+(G672)*(W672))*(W672),1E-6)*MAX(((((F672)+(G672)*(W672))*(W672))/MAX((F672)+2*(W672)*SQRT(1+(G672)^2),1E-6))^(2/3),1E-6)))^2</f>
        <v/>
      </c>
      <c r="AD672">
        <f>ABS(ABS(K672)/MAX(((F672)+(G672)*(W672))*(W672),1E-6))/SQRT($I$5*MAX((((F672)+(G672)*(W672))*(W672))/MAX((F672)+2*(G672)*(W672),1E-6),1E-6))</f>
        <v/>
      </c>
      <c r="AE672">
        <f>((F672)*(W672)^2)/2+(G672)*(W672)^3/3+(ABS(K672)^2)/($I$5*MAX(((F672)+(G672)*(W672))*(W672),1E-6))</f>
        <v/>
      </c>
      <c r="AF672">
        <f>IF($D$20=0,0,IFERROR(AB673+(((AC672+AC673)/2)*J673)+(IF(Z672&gt;Z673,$D$8*((Z672^2-Z673^2)/(2*$I$5)),$D$9*((Z673^2-Z672^2)/(2*$I$5)))+($D$10*(ABS(I673)/90)*(MAX(Z672^2,Z673^2)/(2*$I$5))))-AB672,0))</f>
        <v/>
      </c>
      <c r="AG672">
        <f>IF($D$20=0,1,IFERROR(IF(ROUND(AD672,3)=1,1,IF(AND(ABS(AF672)&lt;$D$19,AD672&lt;1),1,0)),0))</f>
        <v/>
      </c>
      <c r="AH672">
        <f>IFERROR(IF(V32="Supercritical",MAX($D$16,IFERROR(L672,MAX($D$16,POWER((ABS(K672)^2)/($I$5*MAX(F672,0.1)^2),1/3)))),IF(V32="Subcritical",MAX($D$16,IFERROR(W672,MAX($D$16,POWER((ABS(K672)^2)/($I$5*MAX(F672,0.1)^2),1/3)))),IF(AND(IFERROR(V672,0)=1,IFERROR(AG672,0)=1),IF(IFERROR(T672,-1E99)&gt;=IFERROR(AE672,-1E99),MAX($D$16,IFERROR(L672,MAX($D$16,POWER((ABS(K672)^2)/($I$5*MAX(F672,0.1)^2),1/3)))),MAX($D$16,IFERROR(W672,MAX($D$16,POWER((ABS(K672)^2)/($I$5*MAX(F672,0.1)^2),1/3))))),IF(IFERROR(V672,0)=1,MAX($D$16,IFERROR(L672,MAX($D$16,POWER((ABS(K672)^2)/($I$5*MAX(F672,0.1)^2),1/3)))),IF(IFERROR(AG672,0)=1,MAX($D$16,IFERROR(W672,MAX($D$16,POWER((ABS(K672)^2)/($I$5*MAX(F672,0.1)^2),1/3)))),MAX($D$16,POWER((ABS(K672)^2)/($I$5*MAX(F672,0.1)^2),1/3))))))),MAX($D$16,POWER((ABS(K672)^2)/($I$5*MAX(F672,0.1)^2),1/3)))</f>
        <v/>
      </c>
      <c r="AI672">
        <f>E672+AH672</f>
        <v/>
      </c>
      <c r="AJ672">
        <f>AI672+((ABS(K672)/MAX(((F672)+(G672)*(AH672))*(AH672),1E-6))^2)/(2*$I$5)</f>
        <v/>
      </c>
      <c r="AM672" t="n">
        <v>0</v>
      </c>
      <c r="AN672" t="n">
        <v>0</v>
      </c>
      <c r="AO672">
        <f>AM672+AN672</f>
        <v/>
      </c>
      <c r="AP672">
        <f>AP671+AO672</f>
        <v/>
      </c>
      <c r="AQ672">
        <f>ABS(ABS(K672)/MAX(((F672)+(G672)*(AH672))*(AH672),1E-6))/SQRT($I$5*MAX((((F672)+(G672)*(AH672))*(AH672))/MAX((F672)+2*(G672)*(AH672),1E-6),1E-6))</f>
        <v/>
      </c>
      <c r="AR672">
        <f>IF(AQ672&lt;1,"Subcritical","Supercritical")</f>
        <v/>
      </c>
      <c r="AS672">
        <f>((ABS(K672)*$D$6)/(MAX(((F672)+(G672)*(AH672))*(AH672),1E-6)*MAX(((((F672)+(G672)*(AH672))*(AH672))/MAX((F672)+2*(AH672)*SQRT(1+(G672)^2),1E-6))^(2/3),1E-6)))^2</f>
        <v/>
      </c>
    </row>
    <row r="673">
      <c r="A673" t="n">
        <v>524</v>
      </c>
      <c r="B673" t="n">
        <v>522.895</v>
      </c>
      <c r="C673" t="n">
        <v>616193.464</v>
      </c>
      <c r="D673" t="n">
        <v>3097456.485</v>
      </c>
      <c r="E673" t="n">
        <v>632.3005000000001</v>
      </c>
      <c r="F673" t="n">
        <v>5.2</v>
      </c>
      <c r="G673" t="n">
        <v>0</v>
      </c>
      <c r="H673" t="inlineStr">
        <is>
          <t>Normal</t>
        </is>
      </c>
      <c r="I673" t="n">
        <v>0</v>
      </c>
      <c r="J673">
        <f>B673-B672</f>
        <v/>
      </c>
      <c r="K673">
        <f>MAX(0,K672-AO672)</f>
        <v/>
      </c>
      <c r="L673">
        <f>IF($D$20=0,IFERROR(L672,MAX($D$16,POWER((ABS(K673)^2)/($I$5*MAX(F673,0.1)^2),1/3))),IF(IFERROR(V672,0)=0,IFERROR(L672,MAX($D$16,POWER((ABS(K673)^2)/($I$5*MAX(F673,0.1)^2),1/3))),IF(OR(IFERROR(L673,0)=0,IFERROR(S672,0)&lt;1,IFERROR(S673,0)&lt;1),MAX($D$16,POWER((ABS(K673)^2)/($I$5*MAX(F673,0.1)^2),1/3)),IF(IFERROR(U673,0)&gt;0,MAX($D$16,IFERROR(L673,0)+((IFERROR(U673,0))*$D$18*IF((IFERROR(S673,0))&lt;1,1,-1))),IF(IFERROR(U673,0)&lt;0,IF(ABS((MAX($D$16,POWER((ABS(K673)^2)/($I$5*MAX(F673,0.1)^2),1/3)))-IFERROR(L673,0))&gt;$D$19,MAX($D$16,IF((MAX($D$16,POWER((ABS(K673)^2)/($I$5*MAX(F673,0.1)^2),1/3)))&gt;IFERROR(L673,0),MIN((MAX($D$16,POWER((ABS(K673)^2)/($I$5*MAX(F673,0.1)^2),1/3))),IFERROR(L673,0)+(MIN(ABS(IFERROR(U673,0))*$D$18,ABS((MAX($D$16,POWER((ABS(K673)^2)/($I$5*MAX(F673,0.1)^2),1/3)))-IFERROR(L673,0))))),MAX((MAX($D$16,POWER((ABS(K673)^2)/($I$5*MAX(F673,0.1)^2),1/3))),IFERROR(L673,0)-(MIN(ABS(IFERROR(U673,0))*$D$18,ABS((MAX($D$16,POWER((ABS(K673)^2)/($I$5*MAX(F673,0.1)^2),1/3)))-IFERROR(L673,0))))))),MAX($D$16,POWER((ABS(K673)^2)/($I$5*MAX(F673,0.1)^2),1/3))),MAX($D$16,IFERROR(L673,0)))))))</f>
        <v/>
      </c>
      <c r="M673">
        <f>((F673)+(G673)*(L673))*(L673)</f>
        <v/>
      </c>
      <c r="N673">
        <f>(((F673)+(G673)*(L673))*(L673))/MAX((F673)+2*(L673)*SQRT(1+(G673)^2),1E-6)</f>
        <v/>
      </c>
      <c r="O673">
        <f>ABS(K673)/MAX(((F673)+(G673)*(L673))*(L673),1E-6)</f>
        <v/>
      </c>
      <c r="P673">
        <f>E673+L673</f>
        <v/>
      </c>
      <c r="Q673">
        <f>P673+((ABS(K673)/MAX(((F673)+(G673)*(L673))*(L673),1E-6))^2)/(2*$I$5)</f>
        <v/>
      </c>
      <c r="R673">
        <f>((ABS(K673)*$D$6)/(MAX(((F673)+(G673)*(L673))*(L673),1E-6)*MAX(((((F673)+(G673)*(L673))*(L673))/MAX((F673)+2*(L673)*SQRT(1+(G673)^2),1E-6))^(2/3),1E-6)))^2</f>
        <v/>
      </c>
      <c r="S673">
        <f>ABS(ABS(K673)/MAX(((F673)+(G673)*(L673))*(L673),1E-6))/SQRT($I$5*MAX((((F673)+(G673)*(L673))*(L673))/MAX((F673)+2*(G673)*(L673),1E-6),1E-6))</f>
        <v/>
      </c>
      <c r="T673">
        <f>((F673)*(L673)^2)/2+(G673)*(L673)^3/3+(ABS(K673)^2)/($I$5*MAX(((F673)+(G673)*(L673))*(L673),1E-6))</f>
        <v/>
      </c>
      <c r="U673">
        <f>IF($D$20=0,0,IFERROR(Q672-(((R672+R673)/2)*J673)-(IF(O672&gt;O673,$D$8*((O672^2-O673^2)/(2*$I$5)),$D$9*((O673^2-O672^2)/(2*$I$5)))+($D$10*(ABS(I673)/90)*(MAX(O672^2,O673^2)/(2*$I$5))))-Q673,0))</f>
        <v/>
      </c>
      <c r="V673">
        <f>IF($D$20=0,1,IFERROR(IF(ROUND(S673,3)=1,1,IF(AND(ABS(U673)&lt;$D$19,S673&gt;1),1,0)),0))</f>
        <v/>
      </c>
      <c r="W673">
        <f>IF($D$20=0,IFERROR(W674,MAX($D$16,POWER((ABS(K673)^2)/($I$5*MAX(F673,0.1)^2),1/3))),IF(IFERROR(AG674,0)=0,IFERROR(W674,MAX($D$16,POWER((ABS(K673)^2)/($I$5*MAX(F673,0.1)^2),1/3))),IF(OR(IFERROR(W673,0)=0,IFERROR(AD674,0)&gt;1),MAX($D$16,POWER((ABS(K673)^2)/($I$5*MAX(F673,0.1)^2),1/3)),IF(IFERROR(AF673,0)&gt;0,MAX($D$16,IFERROR(W673,0)+((IFERROR(AF673,0))*$D$18*IF((IFERROR(AD673,0))&lt;1,1,-1))),IF(IFERROR(AF673,0)&lt;0,IF(ABS((MAX($D$16,POWER((ABS(K673)^2)/($I$5*MAX(F673,0.1)^2),1/3)))-IFERROR(W673,0))&gt;$D$19,MAX($D$16,IF((MAX($D$16,POWER((ABS(K673)^2)/($I$5*MAX(F673,0.1)^2),1/3)))&gt;IFERROR(W673,0),MIN((MAX($D$16,POWER((ABS(K673)^2)/($I$5*MAX(F673,0.1)^2),1/3))),IFERROR(W673,0)+(MIN(ABS(IFERROR(AF673,0))*$D$18,ABS((MAX($D$16,POWER((ABS(K673)^2)/($I$5*MAX(F673,0.1)^2),1/3)))-IFERROR(W673,0))))),MAX((MAX($D$16,POWER((ABS(K673)^2)/($I$5*MAX(F673,0.1)^2),1/3))),IFERROR(W673,0)-(MIN(ABS(IFERROR(AF673,0))*$D$18,ABS((MAX($D$16,POWER((ABS(K673)^2)/($I$5*MAX(F673,0.1)^2),1/3)))-IFERROR(W673,0))))))),MAX($D$16,POWER((ABS(K673)^2)/($I$5*MAX(F673,0.1)^2),1/3))),MAX($D$16,IFERROR(W673,0)))))))</f>
        <v/>
      </c>
      <c r="X673">
        <f>((F673)+(G673)*(W673))*(W673)</f>
        <v/>
      </c>
      <c r="Y673">
        <f>(((F673)+(G673)*(W673))*(W673))/MAX((F673)+2*(W673)*SQRT(1+(G673)^2),1E-6)</f>
        <v/>
      </c>
      <c r="Z673">
        <f>ABS(K673)/MAX(((F673)+(G673)*(W673))*(W673),1E-6)</f>
        <v/>
      </c>
      <c r="AA673">
        <f>E673+W673</f>
        <v/>
      </c>
      <c r="AB673">
        <f>AA673+((ABS(K673)/MAX(((F673)+(G673)*(W673))*(W673),1E-6))^2)/(2*$I$5)</f>
        <v/>
      </c>
      <c r="AC673">
        <f>((ABS(K673)*$D$6)/(MAX(((F673)+(G673)*(W673))*(W673),1E-6)*MAX(((((F673)+(G673)*(W673))*(W673))/MAX((F673)+2*(W673)*SQRT(1+(G673)^2),1E-6))^(2/3),1E-6)))^2</f>
        <v/>
      </c>
      <c r="AD673">
        <f>ABS(ABS(K673)/MAX(((F673)+(G673)*(W673))*(W673),1E-6))/SQRT($I$5*MAX((((F673)+(G673)*(W673))*(W673))/MAX((F673)+2*(G673)*(W673),1E-6),1E-6))</f>
        <v/>
      </c>
      <c r="AE673">
        <f>((F673)*(W673)^2)/2+(G673)*(W673)^3/3+(ABS(K673)^2)/($I$5*MAX(((F673)+(G673)*(W673))*(W673),1E-6))</f>
        <v/>
      </c>
      <c r="AF673">
        <f>IF($D$20=0,0,IFERROR(AB674+(((AC673+AC674)/2)*J674)+(IF(Z673&gt;Z674,$D$8*((Z673^2-Z674^2)/(2*$I$5)),$D$9*((Z674^2-Z673^2)/(2*$I$5)))+($D$10*(ABS(I674)/90)*(MAX(Z673^2,Z674^2)/(2*$I$5))))-AB673,0))</f>
        <v/>
      </c>
      <c r="AG673">
        <f>IF($D$20=0,1,IFERROR(IF(ROUND(AD673,3)=1,1,IF(AND(ABS(AF673)&lt;$D$19,AD673&lt;1),1,0)),0))</f>
        <v/>
      </c>
      <c r="AH673">
        <f>IFERROR(IF(V32="Supercritical",MAX($D$16,IFERROR(L673,MAX($D$16,POWER((ABS(K673)^2)/($I$5*MAX(F673,0.1)^2),1/3)))),IF(V32="Subcritical",MAX($D$16,IFERROR(W673,MAX($D$16,POWER((ABS(K673)^2)/($I$5*MAX(F673,0.1)^2),1/3)))),IF(AND(IFERROR(V673,0)=1,IFERROR(AG673,0)=1),IF(IFERROR(T673,-1E99)&gt;=IFERROR(AE673,-1E99),MAX($D$16,IFERROR(L673,MAX($D$16,POWER((ABS(K673)^2)/($I$5*MAX(F673,0.1)^2),1/3)))),MAX($D$16,IFERROR(W673,MAX($D$16,POWER((ABS(K673)^2)/($I$5*MAX(F673,0.1)^2),1/3))))),IF(IFERROR(V673,0)=1,MAX($D$16,IFERROR(L673,MAX($D$16,POWER((ABS(K673)^2)/($I$5*MAX(F673,0.1)^2),1/3)))),IF(IFERROR(AG673,0)=1,MAX($D$16,IFERROR(W673,MAX($D$16,POWER((ABS(K673)^2)/($I$5*MAX(F673,0.1)^2),1/3)))),MAX($D$16,POWER((ABS(K673)^2)/($I$5*MAX(F673,0.1)^2),1/3))))))),MAX($D$16,POWER((ABS(K673)^2)/($I$5*MAX(F673,0.1)^2),1/3)))</f>
        <v/>
      </c>
      <c r="AI673">
        <f>E673+AH673</f>
        <v/>
      </c>
      <c r="AJ673">
        <f>AI673+((ABS(K673)/MAX(((F673)+(G673)*(AH673))*(AH673),1E-6))^2)/(2*$I$5)</f>
        <v/>
      </c>
      <c r="AM673" t="n">
        <v>0</v>
      </c>
      <c r="AN673" t="n">
        <v>0</v>
      </c>
      <c r="AO673">
        <f>AM673+AN673</f>
        <v/>
      </c>
      <c r="AP673">
        <f>AP672+AO673</f>
        <v/>
      </c>
      <c r="AQ673">
        <f>ABS(ABS(K673)/MAX(((F673)+(G673)*(AH673))*(AH673),1E-6))/SQRT($I$5*MAX((((F673)+(G673)*(AH673))*(AH673))/MAX((F673)+2*(G673)*(AH673),1E-6),1E-6))</f>
        <v/>
      </c>
      <c r="AR673">
        <f>IF(AQ673&lt;1,"Subcritical","Supercritical")</f>
        <v/>
      </c>
      <c r="AS673">
        <f>((ABS(K673)*$D$6)/(MAX(((F673)+(G673)*(AH673))*(AH673),1E-6)*MAX(((((F673)+(G673)*(AH673))*(AH673))/MAX((F673)+2*(AH673)*SQRT(1+(G673)^2),1E-6))^(2/3),1E-6)))^2</f>
        <v/>
      </c>
    </row>
    <row r="674">
      <c r="A674" t="n">
        <v>525</v>
      </c>
      <c r="B674" t="n">
        <v>523.895</v>
      </c>
      <c r="C674" t="n">
        <v>616192.99</v>
      </c>
      <c r="D674" t="n">
        <v>3097455.605</v>
      </c>
      <c r="E674" t="n">
        <v>632.3</v>
      </c>
      <c r="F674" t="n">
        <v>5.2</v>
      </c>
      <c r="G674" t="n">
        <v>0</v>
      </c>
      <c r="H674" t="inlineStr">
        <is>
          <t>Normal</t>
        </is>
      </c>
      <c r="I674" t="n">
        <v>0.023</v>
      </c>
      <c r="J674">
        <f>B674-B673</f>
        <v/>
      </c>
      <c r="K674">
        <f>MAX(0,K673-AO673)</f>
        <v/>
      </c>
      <c r="L674">
        <f>IF($D$20=0,IFERROR(L673,MAX($D$16,POWER((ABS(K674)^2)/($I$5*MAX(F674,0.1)^2),1/3))),IF(IFERROR(V673,0)=0,IFERROR(L673,MAX($D$16,POWER((ABS(K674)^2)/($I$5*MAX(F674,0.1)^2),1/3))),IF(OR(IFERROR(L674,0)=0,IFERROR(S673,0)&lt;1,IFERROR(S674,0)&lt;1),MAX($D$16,POWER((ABS(K674)^2)/($I$5*MAX(F674,0.1)^2),1/3)),IF(IFERROR(U674,0)&gt;0,MAX($D$16,IFERROR(L674,0)+((IFERROR(U674,0))*$D$18*IF((IFERROR(S674,0))&lt;1,1,-1))),IF(IFERROR(U674,0)&lt;0,IF(ABS((MAX($D$16,POWER((ABS(K674)^2)/($I$5*MAX(F674,0.1)^2),1/3)))-IFERROR(L674,0))&gt;$D$19,MAX($D$16,IF((MAX($D$16,POWER((ABS(K674)^2)/($I$5*MAX(F674,0.1)^2),1/3)))&gt;IFERROR(L674,0),MIN((MAX($D$16,POWER((ABS(K674)^2)/($I$5*MAX(F674,0.1)^2),1/3))),IFERROR(L674,0)+(MIN(ABS(IFERROR(U674,0))*$D$18,ABS((MAX($D$16,POWER((ABS(K674)^2)/($I$5*MAX(F674,0.1)^2),1/3)))-IFERROR(L674,0))))),MAX((MAX($D$16,POWER((ABS(K674)^2)/($I$5*MAX(F674,0.1)^2),1/3))),IFERROR(L674,0)-(MIN(ABS(IFERROR(U674,0))*$D$18,ABS((MAX($D$16,POWER((ABS(K674)^2)/($I$5*MAX(F674,0.1)^2),1/3)))-IFERROR(L674,0))))))),MAX($D$16,POWER((ABS(K674)^2)/($I$5*MAX(F674,0.1)^2),1/3))),MAX($D$16,IFERROR(L674,0)))))))</f>
        <v/>
      </c>
      <c r="M674">
        <f>((F674)+(G674)*(L674))*(L674)</f>
        <v/>
      </c>
      <c r="N674">
        <f>(((F674)+(G674)*(L674))*(L674))/MAX((F674)+2*(L674)*SQRT(1+(G674)^2),1E-6)</f>
        <v/>
      </c>
      <c r="O674">
        <f>ABS(K674)/MAX(((F674)+(G674)*(L674))*(L674),1E-6)</f>
        <v/>
      </c>
      <c r="P674">
        <f>E674+L674</f>
        <v/>
      </c>
      <c r="Q674">
        <f>P674+((ABS(K674)/MAX(((F674)+(G674)*(L674))*(L674),1E-6))^2)/(2*$I$5)</f>
        <v/>
      </c>
      <c r="R674">
        <f>((ABS(K674)*$D$6)/(MAX(((F674)+(G674)*(L674))*(L674),1E-6)*MAX(((((F674)+(G674)*(L674))*(L674))/MAX((F674)+2*(L674)*SQRT(1+(G674)^2),1E-6))^(2/3),1E-6)))^2</f>
        <v/>
      </c>
      <c r="S674">
        <f>ABS(ABS(K674)/MAX(((F674)+(G674)*(L674))*(L674),1E-6))/SQRT($I$5*MAX((((F674)+(G674)*(L674))*(L674))/MAX((F674)+2*(G674)*(L674),1E-6),1E-6))</f>
        <v/>
      </c>
      <c r="T674">
        <f>((F674)*(L674)^2)/2+(G674)*(L674)^3/3+(ABS(K674)^2)/($I$5*MAX(((F674)+(G674)*(L674))*(L674),1E-6))</f>
        <v/>
      </c>
      <c r="U674">
        <f>IF($D$20=0,0,IFERROR(Q673-(((R673+R674)/2)*J674)-(IF(O673&gt;O674,$D$8*((O673^2-O674^2)/(2*$I$5)),$D$9*((O674^2-O673^2)/(2*$I$5)))+($D$10*(ABS(I674)/90)*(MAX(O673^2,O674^2)/(2*$I$5))))-Q674,0))</f>
        <v/>
      </c>
      <c r="V674">
        <f>IF($D$20=0,1,IFERROR(IF(ROUND(S674,3)=1,1,IF(AND(ABS(U674)&lt;$D$19,S674&gt;1),1,0)),0))</f>
        <v/>
      </c>
      <c r="W674">
        <f>IF($D$20=0,IFERROR(W675,MAX($D$16,POWER((ABS(K674)^2)/($I$5*MAX(F674,0.1)^2),1/3))),IF(IFERROR(AG675,0)=0,IFERROR(W675,MAX($D$16,POWER((ABS(K674)^2)/($I$5*MAX(F674,0.1)^2),1/3))),IF(OR(IFERROR(W674,0)=0,IFERROR(AD675,0)&gt;1),MAX($D$16,POWER((ABS(K674)^2)/($I$5*MAX(F674,0.1)^2),1/3)),IF(IFERROR(AF674,0)&gt;0,MAX($D$16,IFERROR(W674,0)+((IFERROR(AF674,0))*$D$18*IF((IFERROR(AD674,0))&lt;1,1,-1))),IF(IFERROR(AF674,0)&lt;0,IF(ABS((MAX($D$16,POWER((ABS(K674)^2)/($I$5*MAX(F674,0.1)^2),1/3)))-IFERROR(W674,0))&gt;$D$19,MAX($D$16,IF((MAX($D$16,POWER((ABS(K674)^2)/($I$5*MAX(F674,0.1)^2),1/3)))&gt;IFERROR(W674,0),MIN((MAX($D$16,POWER((ABS(K674)^2)/($I$5*MAX(F674,0.1)^2),1/3))),IFERROR(W674,0)+(MIN(ABS(IFERROR(AF674,0))*$D$18,ABS((MAX($D$16,POWER((ABS(K674)^2)/($I$5*MAX(F674,0.1)^2),1/3)))-IFERROR(W674,0))))),MAX((MAX($D$16,POWER((ABS(K674)^2)/($I$5*MAX(F674,0.1)^2),1/3))),IFERROR(W674,0)-(MIN(ABS(IFERROR(AF674,0))*$D$18,ABS((MAX($D$16,POWER((ABS(K674)^2)/($I$5*MAX(F674,0.1)^2),1/3)))-IFERROR(W674,0))))))),MAX($D$16,POWER((ABS(K674)^2)/($I$5*MAX(F674,0.1)^2),1/3))),MAX($D$16,IFERROR(W674,0)))))))</f>
        <v/>
      </c>
      <c r="X674">
        <f>((F674)+(G674)*(W674))*(W674)</f>
        <v/>
      </c>
      <c r="Y674">
        <f>(((F674)+(G674)*(W674))*(W674))/MAX((F674)+2*(W674)*SQRT(1+(G674)^2),1E-6)</f>
        <v/>
      </c>
      <c r="Z674">
        <f>ABS(K674)/MAX(((F674)+(G674)*(W674))*(W674),1E-6)</f>
        <v/>
      </c>
      <c r="AA674">
        <f>E674+W674</f>
        <v/>
      </c>
      <c r="AB674">
        <f>AA674+((ABS(K674)/MAX(((F674)+(G674)*(W674))*(W674),1E-6))^2)/(2*$I$5)</f>
        <v/>
      </c>
      <c r="AC674">
        <f>((ABS(K674)*$D$6)/(MAX(((F674)+(G674)*(W674))*(W674),1E-6)*MAX(((((F674)+(G674)*(W674))*(W674))/MAX((F674)+2*(W674)*SQRT(1+(G674)^2),1E-6))^(2/3),1E-6)))^2</f>
        <v/>
      </c>
      <c r="AD674">
        <f>ABS(ABS(K674)/MAX(((F674)+(G674)*(W674))*(W674),1E-6))/SQRT($I$5*MAX((((F674)+(G674)*(W674))*(W674))/MAX((F674)+2*(G674)*(W674),1E-6),1E-6))</f>
        <v/>
      </c>
      <c r="AE674">
        <f>((F674)*(W674)^2)/2+(G674)*(W674)^3/3+(ABS(K674)^2)/($I$5*MAX(((F674)+(G674)*(W674))*(W674),1E-6))</f>
        <v/>
      </c>
      <c r="AF674">
        <f>IF($D$20=0,0,IFERROR(AB675+(((AC674+AC675)/2)*J675)+(IF(Z674&gt;Z675,$D$8*((Z674^2-Z675^2)/(2*$I$5)),$D$9*((Z675^2-Z674^2)/(2*$I$5)))+($D$10*(ABS(I675)/90)*(MAX(Z674^2,Z675^2)/(2*$I$5))))-AB674,0))</f>
        <v/>
      </c>
      <c r="AG674">
        <f>IF($D$20=0,1,IFERROR(IF(ROUND(AD674,3)=1,1,IF(AND(ABS(AF674)&lt;$D$19,AD674&lt;1),1,0)),0))</f>
        <v/>
      </c>
      <c r="AH674">
        <f>IFERROR(IF(V32="Supercritical",MAX($D$16,IFERROR(L674,MAX($D$16,POWER((ABS(K674)^2)/($I$5*MAX(F674,0.1)^2),1/3)))),IF(V32="Subcritical",MAX($D$16,IFERROR(W674,MAX($D$16,POWER((ABS(K674)^2)/($I$5*MAX(F674,0.1)^2),1/3)))),IF(AND(IFERROR(V674,0)=1,IFERROR(AG674,0)=1),IF(IFERROR(T674,-1E99)&gt;=IFERROR(AE674,-1E99),MAX($D$16,IFERROR(L674,MAX($D$16,POWER((ABS(K674)^2)/($I$5*MAX(F674,0.1)^2),1/3)))),MAX($D$16,IFERROR(W674,MAX($D$16,POWER((ABS(K674)^2)/($I$5*MAX(F674,0.1)^2),1/3))))),IF(IFERROR(V674,0)=1,MAX($D$16,IFERROR(L674,MAX($D$16,POWER((ABS(K674)^2)/($I$5*MAX(F674,0.1)^2),1/3)))),IF(IFERROR(AG674,0)=1,MAX($D$16,IFERROR(W674,MAX($D$16,POWER((ABS(K674)^2)/($I$5*MAX(F674,0.1)^2),1/3)))),MAX($D$16,POWER((ABS(K674)^2)/($I$5*MAX(F674,0.1)^2),1/3))))))),MAX($D$16,POWER((ABS(K674)^2)/($I$5*MAX(F674,0.1)^2),1/3)))</f>
        <v/>
      </c>
      <c r="AI674">
        <f>E674+AH674</f>
        <v/>
      </c>
      <c r="AJ674">
        <f>AI674+((ABS(K674)/MAX(((F674)+(G674)*(AH674))*(AH674),1E-6))^2)/(2*$I$5)</f>
        <v/>
      </c>
      <c r="AM674" t="n">
        <v>0</v>
      </c>
      <c r="AN674" t="n">
        <v>0</v>
      </c>
      <c r="AO674">
        <f>AM674+AN674</f>
        <v/>
      </c>
      <c r="AP674">
        <f>AP673+AO674</f>
        <v/>
      </c>
      <c r="AQ674">
        <f>ABS(ABS(K674)/MAX(((F674)+(G674)*(AH674))*(AH674),1E-6))/SQRT($I$5*MAX((((F674)+(G674)*(AH674))*(AH674))/MAX((F674)+2*(G674)*(AH674),1E-6),1E-6))</f>
        <v/>
      </c>
      <c r="AR674">
        <f>IF(AQ674&lt;1,"Subcritical","Supercritical")</f>
        <v/>
      </c>
      <c r="AS674">
        <f>((ABS(K674)*$D$6)/(MAX(((F674)+(G674)*(AH674))*(AH674),1E-6)*MAX(((((F674)+(G674)*(AH674))*(AH674))/MAX((F674)+2*(AH674)*SQRT(1+(G674)^2),1E-6))^(2/3),1E-6)))^2</f>
        <v/>
      </c>
    </row>
    <row r="675">
      <c r="A675" t="n">
        <v>526</v>
      </c>
      <c r="B675" t="n">
        <v>524.896</v>
      </c>
      <c r="C675" t="n">
        <v>616192.515</v>
      </c>
      <c r="D675" t="n">
        <v>3097454.724</v>
      </c>
      <c r="E675" t="n">
        <v>632.2995</v>
      </c>
      <c r="F675" t="n">
        <v>5.2</v>
      </c>
      <c r="G675" t="n">
        <v>0</v>
      </c>
      <c r="H675" t="inlineStr">
        <is>
          <t>Normal</t>
        </is>
      </c>
      <c r="I675" t="n">
        <v>0.023</v>
      </c>
      <c r="J675">
        <f>B675-B674</f>
        <v/>
      </c>
      <c r="K675">
        <f>MAX(0,K674-AO674)</f>
        <v/>
      </c>
      <c r="L675">
        <f>IF($D$20=0,IFERROR(L674,MAX($D$16,POWER((ABS(K675)^2)/($I$5*MAX(F675,0.1)^2),1/3))),IF(IFERROR(V674,0)=0,IFERROR(L674,MAX($D$16,POWER((ABS(K675)^2)/($I$5*MAX(F675,0.1)^2),1/3))),IF(OR(IFERROR(L675,0)=0,IFERROR(S674,0)&lt;1,IFERROR(S675,0)&lt;1),MAX($D$16,POWER((ABS(K675)^2)/($I$5*MAX(F675,0.1)^2),1/3)),IF(IFERROR(U675,0)&gt;0,MAX($D$16,IFERROR(L675,0)+((IFERROR(U675,0))*$D$18*IF((IFERROR(S675,0))&lt;1,1,-1))),IF(IFERROR(U675,0)&lt;0,IF(ABS((MAX($D$16,POWER((ABS(K675)^2)/($I$5*MAX(F675,0.1)^2),1/3)))-IFERROR(L675,0))&gt;$D$19,MAX($D$16,IF((MAX($D$16,POWER((ABS(K675)^2)/($I$5*MAX(F675,0.1)^2),1/3)))&gt;IFERROR(L675,0),MIN((MAX($D$16,POWER((ABS(K675)^2)/($I$5*MAX(F675,0.1)^2),1/3))),IFERROR(L675,0)+(MIN(ABS(IFERROR(U675,0))*$D$18,ABS((MAX($D$16,POWER((ABS(K675)^2)/($I$5*MAX(F675,0.1)^2),1/3)))-IFERROR(L675,0))))),MAX((MAX($D$16,POWER((ABS(K675)^2)/($I$5*MAX(F675,0.1)^2),1/3))),IFERROR(L675,0)-(MIN(ABS(IFERROR(U675,0))*$D$18,ABS((MAX($D$16,POWER((ABS(K675)^2)/($I$5*MAX(F675,0.1)^2),1/3)))-IFERROR(L675,0))))))),MAX($D$16,POWER((ABS(K675)^2)/($I$5*MAX(F675,0.1)^2),1/3))),MAX($D$16,IFERROR(L675,0)))))))</f>
        <v/>
      </c>
      <c r="M675">
        <f>((F675)+(G675)*(L675))*(L675)</f>
        <v/>
      </c>
      <c r="N675">
        <f>(((F675)+(G675)*(L675))*(L675))/MAX((F675)+2*(L675)*SQRT(1+(G675)^2),1E-6)</f>
        <v/>
      </c>
      <c r="O675">
        <f>ABS(K675)/MAX(((F675)+(G675)*(L675))*(L675),1E-6)</f>
        <v/>
      </c>
      <c r="P675">
        <f>E675+L675</f>
        <v/>
      </c>
      <c r="Q675">
        <f>P675+((ABS(K675)/MAX(((F675)+(G675)*(L675))*(L675),1E-6))^2)/(2*$I$5)</f>
        <v/>
      </c>
      <c r="R675">
        <f>((ABS(K675)*$D$6)/(MAX(((F675)+(G675)*(L675))*(L675),1E-6)*MAX(((((F675)+(G675)*(L675))*(L675))/MAX((F675)+2*(L675)*SQRT(1+(G675)^2),1E-6))^(2/3),1E-6)))^2</f>
        <v/>
      </c>
      <c r="S675">
        <f>ABS(ABS(K675)/MAX(((F675)+(G675)*(L675))*(L675),1E-6))/SQRT($I$5*MAX((((F675)+(G675)*(L675))*(L675))/MAX((F675)+2*(G675)*(L675),1E-6),1E-6))</f>
        <v/>
      </c>
      <c r="T675">
        <f>((F675)*(L675)^2)/2+(G675)*(L675)^3/3+(ABS(K675)^2)/($I$5*MAX(((F675)+(G675)*(L675))*(L675),1E-6))</f>
        <v/>
      </c>
      <c r="U675">
        <f>IF($D$20=0,0,IFERROR(Q674-(((R674+R675)/2)*J675)-(IF(O674&gt;O675,$D$8*((O674^2-O675^2)/(2*$I$5)),$D$9*((O675^2-O674^2)/(2*$I$5)))+($D$10*(ABS(I675)/90)*(MAX(O674^2,O675^2)/(2*$I$5))))-Q675,0))</f>
        <v/>
      </c>
      <c r="V675">
        <f>IF($D$20=0,1,IFERROR(IF(ROUND(S675,3)=1,1,IF(AND(ABS(U675)&lt;$D$19,S675&gt;1),1,0)),0))</f>
        <v/>
      </c>
      <c r="W675">
        <f>IF($D$20=0,IFERROR(W676,MAX($D$16,POWER((ABS(K675)^2)/($I$5*MAX(F675,0.1)^2),1/3))),IF(IFERROR(AG676,0)=0,IFERROR(W676,MAX($D$16,POWER((ABS(K675)^2)/($I$5*MAX(F675,0.1)^2),1/3))),IF(OR(IFERROR(W675,0)=0,IFERROR(AD676,0)&gt;1),MAX($D$16,POWER((ABS(K675)^2)/($I$5*MAX(F675,0.1)^2),1/3)),IF(IFERROR(AF675,0)&gt;0,MAX($D$16,IFERROR(W675,0)+((IFERROR(AF675,0))*$D$18*IF((IFERROR(AD675,0))&lt;1,1,-1))),IF(IFERROR(AF675,0)&lt;0,IF(ABS((MAX($D$16,POWER((ABS(K675)^2)/($I$5*MAX(F675,0.1)^2),1/3)))-IFERROR(W675,0))&gt;$D$19,MAX($D$16,IF((MAX($D$16,POWER((ABS(K675)^2)/($I$5*MAX(F675,0.1)^2),1/3)))&gt;IFERROR(W675,0),MIN((MAX($D$16,POWER((ABS(K675)^2)/($I$5*MAX(F675,0.1)^2),1/3))),IFERROR(W675,0)+(MIN(ABS(IFERROR(AF675,0))*$D$18,ABS((MAX($D$16,POWER((ABS(K675)^2)/($I$5*MAX(F675,0.1)^2),1/3)))-IFERROR(W675,0))))),MAX((MAX($D$16,POWER((ABS(K675)^2)/($I$5*MAX(F675,0.1)^2),1/3))),IFERROR(W675,0)-(MIN(ABS(IFERROR(AF675,0))*$D$18,ABS((MAX($D$16,POWER((ABS(K675)^2)/($I$5*MAX(F675,0.1)^2),1/3)))-IFERROR(W675,0))))))),MAX($D$16,POWER((ABS(K675)^2)/($I$5*MAX(F675,0.1)^2),1/3))),MAX($D$16,IFERROR(W675,0)))))))</f>
        <v/>
      </c>
      <c r="X675">
        <f>((F675)+(G675)*(W675))*(W675)</f>
        <v/>
      </c>
      <c r="Y675">
        <f>(((F675)+(G675)*(W675))*(W675))/MAX((F675)+2*(W675)*SQRT(1+(G675)^2),1E-6)</f>
        <v/>
      </c>
      <c r="Z675">
        <f>ABS(K675)/MAX(((F675)+(G675)*(W675))*(W675),1E-6)</f>
        <v/>
      </c>
      <c r="AA675">
        <f>E675+W675</f>
        <v/>
      </c>
      <c r="AB675">
        <f>AA675+((ABS(K675)/MAX(((F675)+(G675)*(W675))*(W675),1E-6))^2)/(2*$I$5)</f>
        <v/>
      </c>
      <c r="AC675">
        <f>((ABS(K675)*$D$6)/(MAX(((F675)+(G675)*(W675))*(W675),1E-6)*MAX(((((F675)+(G675)*(W675))*(W675))/MAX((F675)+2*(W675)*SQRT(1+(G675)^2),1E-6))^(2/3),1E-6)))^2</f>
        <v/>
      </c>
      <c r="AD675">
        <f>ABS(ABS(K675)/MAX(((F675)+(G675)*(W675))*(W675),1E-6))/SQRT($I$5*MAX((((F675)+(G675)*(W675))*(W675))/MAX((F675)+2*(G675)*(W675),1E-6),1E-6))</f>
        <v/>
      </c>
      <c r="AE675">
        <f>((F675)*(W675)^2)/2+(G675)*(W675)^3/3+(ABS(K675)^2)/($I$5*MAX(((F675)+(G675)*(W675))*(W675),1E-6))</f>
        <v/>
      </c>
      <c r="AF675">
        <f>IF($D$20=0,0,IFERROR(AB676+(((AC675+AC676)/2)*J676)+(IF(Z675&gt;Z676,$D$8*((Z675^2-Z676^2)/(2*$I$5)),$D$9*((Z676^2-Z675^2)/(2*$I$5)))+($D$10*(ABS(I676)/90)*(MAX(Z675^2,Z676^2)/(2*$I$5))))-AB675,0))</f>
        <v/>
      </c>
      <c r="AG675">
        <f>IF($D$20=0,1,IFERROR(IF(ROUND(AD675,3)=1,1,IF(AND(ABS(AF675)&lt;$D$19,AD675&lt;1),1,0)),0))</f>
        <v/>
      </c>
      <c r="AH675">
        <f>IFERROR(IF(V32="Supercritical",MAX($D$16,IFERROR(L675,MAX($D$16,POWER((ABS(K675)^2)/($I$5*MAX(F675,0.1)^2),1/3)))),IF(V32="Subcritical",MAX($D$16,IFERROR(W675,MAX($D$16,POWER((ABS(K675)^2)/($I$5*MAX(F675,0.1)^2),1/3)))),IF(AND(IFERROR(V675,0)=1,IFERROR(AG675,0)=1),IF(IFERROR(T675,-1E99)&gt;=IFERROR(AE675,-1E99),MAX($D$16,IFERROR(L675,MAX($D$16,POWER((ABS(K675)^2)/($I$5*MAX(F675,0.1)^2),1/3)))),MAX($D$16,IFERROR(W675,MAX($D$16,POWER((ABS(K675)^2)/($I$5*MAX(F675,0.1)^2),1/3))))),IF(IFERROR(V675,0)=1,MAX($D$16,IFERROR(L675,MAX($D$16,POWER((ABS(K675)^2)/($I$5*MAX(F675,0.1)^2),1/3)))),IF(IFERROR(AG675,0)=1,MAX($D$16,IFERROR(W675,MAX($D$16,POWER((ABS(K675)^2)/($I$5*MAX(F675,0.1)^2),1/3)))),MAX($D$16,POWER((ABS(K675)^2)/($I$5*MAX(F675,0.1)^2),1/3))))))),MAX($D$16,POWER((ABS(K675)^2)/($I$5*MAX(F675,0.1)^2),1/3)))</f>
        <v/>
      </c>
      <c r="AI675">
        <f>E675+AH675</f>
        <v/>
      </c>
      <c r="AJ675">
        <f>AI675+((ABS(K675)/MAX(((F675)+(G675)*(AH675))*(AH675),1E-6))^2)/(2*$I$5)</f>
        <v/>
      </c>
      <c r="AM675" t="n">
        <v>0</v>
      </c>
      <c r="AN675" t="n">
        <v>0</v>
      </c>
      <c r="AO675">
        <f>AM675+AN675</f>
        <v/>
      </c>
      <c r="AP675">
        <f>AP674+AO675</f>
        <v/>
      </c>
      <c r="AQ675">
        <f>ABS(ABS(K675)/MAX(((F675)+(G675)*(AH675))*(AH675),1E-6))/SQRT($I$5*MAX((((F675)+(G675)*(AH675))*(AH675))/MAX((F675)+2*(G675)*(AH675),1E-6),1E-6))</f>
        <v/>
      </c>
      <c r="AR675">
        <f>IF(AQ675&lt;1,"Subcritical","Supercritical")</f>
        <v/>
      </c>
      <c r="AS675">
        <f>((ABS(K675)*$D$6)/(MAX(((F675)+(G675)*(AH675))*(AH675),1E-6)*MAX(((((F675)+(G675)*(AH675))*(AH675))/MAX((F675)+2*(AH675)*SQRT(1+(G675)^2),1E-6))^(2/3),1E-6)))^2</f>
        <v/>
      </c>
    </row>
    <row r="676">
      <c r="A676" t="n">
        <v>527</v>
      </c>
      <c r="B676" t="n">
        <v>525.895</v>
      </c>
      <c r="C676" t="n">
        <v>616192.041</v>
      </c>
      <c r="D676" t="n">
        <v>3097453.844</v>
      </c>
      <c r="E676" t="n">
        <v>632.299</v>
      </c>
      <c r="F676" t="n">
        <v>5.2</v>
      </c>
      <c r="G676" t="n">
        <v>0</v>
      </c>
      <c r="H676" t="inlineStr">
        <is>
          <t>Normal</t>
        </is>
      </c>
      <c r="I676" t="n">
        <v>0.027</v>
      </c>
      <c r="J676">
        <f>B676-B675</f>
        <v/>
      </c>
      <c r="K676">
        <f>MAX(0,K675-AO675)</f>
        <v/>
      </c>
      <c r="L676">
        <f>IF($D$20=0,IFERROR(L675,MAX($D$16,POWER((ABS(K676)^2)/($I$5*MAX(F676,0.1)^2),1/3))),IF(IFERROR(V675,0)=0,IFERROR(L675,MAX($D$16,POWER((ABS(K676)^2)/($I$5*MAX(F676,0.1)^2),1/3))),IF(OR(IFERROR(L676,0)=0,IFERROR(S675,0)&lt;1,IFERROR(S676,0)&lt;1),MAX($D$16,POWER((ABS(K676)^2)/($I$5*MAX(F676,0.1)^2),1/3)),IF(IFERROR(U676,0)&gt;0,MAX($D$16,IFERROR(L676,0)+((IFERROR(U676,0))*$D$18*IF((IFERROR(S676,0))&lt;1,1,-1))),IF(IFERROR(U676,0)&lt;0,IF(ABS((MAX($D$16,POWER((ABS(K676)^2)/($I$5*MAX(F676,0.1)^2),1/3)))-IFERROR(L676,0))&gt;$D$19,MAX($D$16,IF((MAX($D$16,POWER((ABS(K676)^2)/($I$5*MAX(F676,0.1)^2),1/3)))&gt;IFERROR(L676,0),MIN((MAX($D$16,POWER((ABS(K676)^2)/($I$5*MAX(F676,0.1)^2),1/3))),IFERROR(L676,0)+(MIN(ABS(IFERROR(U676,0))*$D$18,ABS((MAX($D$16,POWER((ABS(K676)^2)/($I$5*MAX(F676,0.1)^2),1/3)))-IFERROR(L676,0))))),MAX((MAX($D$16,POWER((ABS(K676)^2)/($I$5*MAX(F676,0.1)^2),1/3))),IFERROR(L676,0)-(MIN(ABS(IFERROR(U676,0))*$D$18,ABS((MAX($D$16,POWER((ABS(K676)^2)/($I$5*MAX(F676,0.1)^2),1/3)))-IFERROR(L676,0))))))),MAX($D$16,POWER((ABS(K676)^2)/($I$5*MAX(F676,0.1)^2),1/3))),MAX($D$16,IFERROR(L676,0)))))))</f>
        <v/>
      </c>
      <c r="M676">
        <f>((F676)+(G676)*(L676))*(L676)</f>
        <v/>
      </c>
      <c r="N676">
        <f>(((F676)+(G676)*(L676))*(L676))/MAX((F676)+2*(L676)*SQRT(1+(G676)^2),1E-6)</f>
        <v/>
      </c>
      <c r="O676">
        <f>ABS(K676)/MAX(((F676)+(G676)*(L676))*(L676),1E-6)</f>
        <v/>
      </c>
      <c r="P676">
        <f>E676+L676</f>
        <v/>
      </c>
      <c r="Q676">
        <f>P676+((ABS(K676)/MAX(((F676)+(G676)*(L676))*(L676),1E-6))^2)/(2*$I$5)</f>
        <v/>
      </c>
      <c r="R676">
        <f>((ABS(K676)*$D$6)/(MAX(((F676)+(G676)*(L676))*(L676),1E-6)*MAX(((((F676)+(G676)*(L676))*(L676))/MAX((F676)+2*(L676)*SQRT(1+(G676)^2),1E-6))^(2/3),1E-6)))^2</f>
        <v/>
      </c>
      <c r="S676">
        <f>ABS(ABS(K676)/MAX(((F676)+(G676)*(L676))*(L676),1E-6))/SQRT($I$5*MAX((((F676)+(G676)*(L676))*(L676))/MAX((F676)+2*(G676)*(L676),1E-6),1E-6))</f>
        <v/>
      </c>
      <c r="T676">
        <f>((F676)*(L676)^2)/2+(G676)*(L676)^3/3+(ABS(K676)^2)/($I$5*MAX(((F676)+(G676)*(L676))*(L676),1E-6))</f>
        <v/>
      </c>
      <c r="U676">
        <f>IF($D$20=0,0,IFERROR(Q675-(((R675+R676)/2)*J676)-(IF(O675&gt;O676,$D$8*((O675^2-O676^2)/(2*$I$5)),$D$9*((O676^2-O675^2)/(2*$I$5)))+($D$10*(ABS(I676)/90)*(MAX(O675^2,O676^2)/(2*$I$5))))-Q676,0))</f>
        <v/>
      </c>
      <c r="V676">
        <f>IF($D$20=0,1,IFERROR(IF(ROUND(S676,3)=1,1,IF(AND(ABS(U676)&lt;$D$19,S676&gt;1),1,0)),0))</f>
        <v/>
      </c>
      <c r="W676">
        <f>IF($D$20=0,IFERROR(W677,MAX($D$16,POWER((ABS(K676)^2)/($I$5*MAX(F676,0.1)^2),1/3))),IF(IFERROR(AG677,0)=0,IFERROR(W677,MAX($D$16,POWER((ABS(K676)^2)/($I$5*MAX(F676,0.1)^2),1/3))),IF(OR(IFERROR(W676,0)=0,IFERROR(AD677,0)&gt;1),MAX($D$16,POWER((ABS(K676)^2)/($I$5*MAX(F676,0.1)^2),1/3)),IF(IFERROR(AF676,0)&gt;0,MAX($D$16,IFERROR(W676,0)+((IFERROR(AF676,0))*$D$18*IF((IFERROR(AD676,0))&lt;1,1,-1))),IF(IFERROR(AF676,0)&lt;0,IF(ABS((MAX($D$16,POWER((ABS(K676)^2)/($I$5*MAX(F676,0.1)^2),1/3)))-IFERROR(W676,0))&gt;$D$19,MAX($D$16,IF((MAX($D$16,POWER((ABS(K676)^2)/($I$5*MAX(F676,0.1)^2),1/3)))&gt;IFERROR(W676,0),MIN((MAX($D$16,POWER((ABS(K676)^2)/($I$5*MAX(F676,0.1)^2),1/3))),IFERROR(W676,0)+(MIN(ABS(IFERROR(AF676,0))*$D$18,ABS((MAX($D$16,POWER((ABS(K676)^2)/($I$5*MAX(F676,0.1)^2),1/3)))-IFERROR(W676,0))))),MAX((MAX($D$16,POWER((ABS(K676)^2)/($I$5*MAX(F676,0.1)^2),1/3))),IFERROR(W676,0)-(MIN(ABS(IFERROR(AF676,0))*$D$18,ABS((MAX($D$16,POWER((ABS(K676)^2)/($I$5*MAX(F676,0.1)^2),1/3)))-IFERROR(W676,0))))))),MAX($D$16,POWER((ABS(K676)^2)/($I$5*MAX(F676,0.1)^2),1/3))),MAX($D$16,IFERROR(W676,0)))))))</f>
        <v/>
      </c>
      <c r="X676">
        <f>((F676)+(G676)*(W676))*(W676)</f>
        <v/>
      </c>
      <c r="Y676">
        <f>(((F676)+(G676)*(W676))*(W676))/MAX((F676)+2*(W676)*SQRT(1+(G676)^2),1E-6)</f>
        <v/>
      </c>
      <c r="Z676">
        <f>ABS(K676)/MAX(((F676)+(G676)*(W676))*(W676),1E-6)</f>
        <v/>
      </c>
      <c r="AA676">
        <f>E676+W676</f>
        <v/>
      </c>
      <c r="AB676">
        <f>AA676+((ABS(K676)/MAX(((F676)+(G676)*(W676))*(W676),1E-6))^2)/(2*$I$5)</f>
        <v/>
      </c>
      <c r="AC676">
        <f>((ABS(K676)*$D$6)/(MAX(((F676)+(G676)*(W676))*(W676),1E-6)*MAX(((((F676)+(G676)*(W676))*(W676))/MAX((F676)+2*(W676)*SQRT(1+(G676)^2),1E-6))^(2/3),1E-6)))^2</f>
        <v/>
      </c>
      <c r="AD676">
        <f>ABS(ABS(K676)/MAX(((F676)+(G676)*(W676))*(W676),1E-6))/SQRT($I$5*MAX((((F676)+(G676)*(W676))*(W676))/MAX((F676)+2*(G676)*(W676),1E-6),1E-6))</f>
        <v/>
      </c>
      <c r="AE676">
        <f>((F676)*(W676)^2)/2+(G676)*(W676)^3/3+(ABS(K676)^2)/($I$5*MAX(((F676)+(G676)*(W676))*(W676),1E-6))</f>
        <v/>
      </c>
      <c r="AF676">
        <f>IF($D$20=0,0,IFERROR(AB677+(((AC676+AC677)/2)*J677)+(IF(Z676&gt;Z677,$D$8*((Z676^2-Z677^2)/(2*$I$5)),$D$9*((Z677^2-Z676^2)/(2*$I$5)))+($D$10*(ABS(I677)/90)*(MAX(Z676^2,Z677^2)/(2*$I$5))))-AB676,0))</f>
        <v/>
      </c>
      <c r="AG676">
        <f>IF($D$20=0,1,IFERROR(IF(ROUND(AD676,3)=1,1,IF(AND(ABS(AF676)&lt;$D$19,AD676&lt;1),1,0)),0))</f>
        <v/>
      </c>
      <c r="AH676">
        <f>IFERROR(IF(V32="Supercritical",MAX($D$16,IFERROR(L676,MAX($D$16,POWER((ABS(K676)^2)/($I$5*MAX(F676,0.1)^2),1/3)))),IF(V32="Subcritical",MAX($D$16,IFERROR(W676,MAX($D$16,POWER((ABS(K676)^2)/($I$5*MAX(F676,0.1)^2),1/3)))),IF(AND(IFERROR(V676,0)=1,IFERROR(AG676,0)=1),IF(IFERROR(T676,-1E99)&gt;=IFERROR(AE676,-1E99),MAX($D$16,IFERROR(L676,MAX($D$16,POWER((ABS(K676)^2)/($I$5*MAX(F676,0.1)^2),1/3)))),MAX($D$16,IFERROR(W676,MAX($D$16,POWER((ABS(K676)^2)/($I$5*MAX(F676,0.1)^2),1/3))))),IF(IFERROR(V676,0)=1,MAX($D$16,IFERROR(L676,MAX($D$16,POWER((ABS(K676)^2)/($I$5*MAX(F676,0.1)^2),1/3)))),IF(IFERROR(AG676,0)=1,MAX($D$16,IFERROR(W676,MAX($D$16,POWER((ABS(K676)^2)/($I$5*MAX(F676,0.1)^2),1/3)))),MAX($D$16,POWER((ABS(K676)^2)/($I$5*MAX(F676,0.1)^2),1/3))))))),MAX($D$16,POWER((ABS(K676)^2)/($I$5*MAX(F676,0.1)^2),1/3)))</f>
        <v/>
      </c>
      <c r="AI676">
        <f>E676+AH676</f>
        <v/>
      </c>
      <c r="AJ676">
        <f>AI676+((ABS(K676)/MAX(((F676)+(G676)*(AH676))*(AH676),1E-6))^2)/(2*$I$5)</f>
        <v/>
      </c>
      <c r="AM676" t="n">
        <v>0</v>
      </c>
      <c r="AN676" t="n">
        <v>0</v>
      </c>
      <c r="AO676">
        <f>AM676+AN676</f>
        <v/>
      </c>
      <c r="AP676">
        <f>AP675+AO676</f>
        <v/>
      </c>
      <c r="AQ676">
        <f>ABS(ABS(K676)/MAX(((F676)+(G676)*(AH676))*(AH676),1E-6))/SQRT($I$5*MAX((((F676)+(G676)*(AH676))*(AH676))/MAX((F676)+2*(G676)*(AH676),1E-6),1E-6))</f>
        <v/>
      </c>
      <c r="AR676">
        <f>IF(AQ676&lt;1,"Subcritical","Supercritical")</f>
        <v/>
      </c>
      <c r="AS676">
        <f>((ABS(K676)*$D$6)/(MAX(((F676)+(G676)*(AH676))*(AH676),1E-6)*MAX(((((F676)+(G676)*(AH676))*(AH676))/MAX((F676)+2*(AH676)*SQRT(1+(G676)^2),1E-6))^(2/3),1E-6)))^2</f>
        <v/>
      </c>
    </row>
    <row r="677">
      <c r="A677" t="n">
        <v>528</v>
      </c>
      <c r="B677" t="n">
        <v>526.896</v>
      </c>
      <c r="C677" t="n">
        <v>616191.567</v>
      </c>
      <c r="D677" t="n">
        <v>3097452.963</v>
      </c>
      <c r="E677" t="n">
        <v>632.2985</v>
      </c>
      <c r="F677" t="n">
        <v>5.2</v>
      </c>
      <c r="G677" t="n">
        <v>0</v>
      </c>
      <c r="H677" t="inlineStr">
        <is>
          <t>Normal</t>
        </is>
      </c>
      <c r="I677" t="n">
        <v>0.027</v>
      </c>
      <c r="J677">
        <f>B677-B676</f>
        <v/>
      </c>
      <c r="K677">
        <f>MAX(0,K676-AO676)</f>
        <v/>
      </c>
      <c r="L677">
        <f>IF($D$20=0,IFERROR(L676,MAX($D$16,POWER((ABS(K677)^2)/($I$5*MAX(F677,0.1)^2),1/3))),IF(IFERROR(V676,0)=0,IFERROR(L676,MAX($D$16,POWER((ABS(K677)^2)/($I$5*MAX(F677,0.1)^2),1/3))),IF(OR(IFERROR(L677,0)=0,IFERROR(S676,0)&lt;1,IFERROR(S677,0)&lt;1),MAX($D$16,POWER((ABS(K677)^2)/($I$5*MAX(F677,0.1)^2),1/3)),IF(IFERROR(U677,0)&gt;0,MAX($D$16,IFERROR(L677,0)+((IFERROR(U677,0))*$D$18*IF((IFERROR(S677,0))&lt;1,1,-1))),IF(IFERROR(U677,0)&lt;0,IF(ABS((MAX($D$16,POWER((ABS(K677)^2)/($I$5*MAX(F677,0.1)^2),1/3)))-IFERROR(L677,0))&gt;$D$19,MAX($D$16,IF((MAX($D$16,POWER((ABS(K677)^2)/($I$5*MAX(F677,0.1)^2),1/3)))&gt;IFERROR(L677,0),MIN((MAX($D$16,POWER((ABS(K677)^2)/($I$5*MAX(F677,0.1)^2),1/3))),IFERROR(L677,0)+(MIN(ABS(IFERROR(U677,0))*$D$18,ABS((MAX($D$16,POWER((ABS(K677)^2)/($I$5*MAX(F677,0.1)^2),1/3)))-IFERROR(L677,0))))),MAX((MAX($D$16,POWER((ABS(K677)^2)/($I$5*MAX(F677,0.1)^2),1/3))),IFERROR(L677,0)-(MIN(ABS(IFERROR(U677,0))*$D$18,ABS((MAX($D$16,POWER((ABS(K677)^2)/($I$5*MAX(F677,0.1)^2),1/3)))-IFERROR(L677,0))))))),MAX($D$16,POWER((ABS(K677)^2)/($I$5*MAX(F677,0.1)^2),1/3))),MAX($D$16,IFERROR(L677,0)))))))</f>
        <v/>
      </c>
      <c r="M677">
        <f>((F677)+(G677)*(L677))*(L677)</f>
        <v/>
      </c>
      <c r="N677">
        <f>(((F677)+(G677)*(L677))*(L677))/MAX((F677)+2*(L677)*SQRT(1+(G677)^2),1E-6)</f>
        <v/>
      </c>
      <c r="O677">
        <f>ABS(K677)/MAX(((F677)+(G677)*(L677))*(L677),1E-6)</f>
        <v/>
      </c>
      <c r="P677">
        <f>E677+L677</f>
        <v/>
      </c>
      <c r="Q677">
        <f>P677+((ABS(K677)/MAX(((F677)+(G677)*(L677))*(L677),1E-6))^2)/(2*$I$5)</f>
        <v/>
      </c>
      <c r="R677">
        <f>((ABS(K677)*$D$6)/(MAX(((F677)+(G677)*(L677))*(L677),1E-6)*MAX(((((F677)+(G677)*(L677))*(L677))/MAX((F677)+2*(L677)*SQRT(1+(G677)^2),1E-6))^(2/3),1E-6)))^2</f>
        <v/>
      </c>
      <c r="S677">
        <f>ABS(ABS(K677)/MAX(((F677)+(G677)*(L677))*(L677),1E-6))/SQRT($I$5*MAX((((F677)+(G677)*(L677))*(L677))/MAX((F677)+2*(G677)*(L677),1E-6),1E-6))</f>
        <v/>
      </c>
      <c r="T677">
        <f>((F677)*(L677)^2)/2+(G677)*(L677)^3/3+(ABS(K677)^2)/($I$5*MAX(((F677)+(G677)*(L677))*(L677),1E-6))</f>
        <v/>
      </c>
      <c r="U677">
        <f>IF($D$20=0,0,IFERROR(Q676-(((R676+R677)/2)*J677)-(IF(O676&gt;O677,$D$8*((O676^2-O677^2)/(2*$I$5)),$D$9*((O677^2-O676^2)/(2*$I$5)))+($D$10*(ABS(I677)/90)*(MAX(O676^2,O677^2)/(2*$I$5))))-Q677,0))</f>
        <v/>
      </c>
      <c r="V677">
        <f>IF($D$20=0,1,IFERROR(IF(ROUND(S677,3)=1,1,IF(AND(ABS(U677)&lt;$D$19,S677&gt;1),1,0)),0))</f>
        <v/>
      </c>
      <c r="W677">
        <f>IF($D$20=0,IFERROR(W678,MAX($D$16,POWER((ABS(K677)^2)/($I$5*MAX(F677,0.1)^2),1/3))),IF(IFERROR(AG678,0)=0,IFERROR(W678,MAX($D$16,POWER((ABS(K677)^2)/($I$5*MAX(F677,0.1)^2),1/3))),IF(OR(IFERROR(W677,0)=0,IFERROR(AD678,0)&gt;1),MAX($D$16,POWER((ABS(K677)^2)/($I$5*MAX(F677,0.1)^2),1/3)),IF(IFERROR(AF677,0)&gt;0,MAX($D$16,IFERROR(W677,0)+((IFERROR(AF677,0))*$D$18*IF((IFERROR(AD677,0))&lt;1,1,-1))),IF(IFERROR(AF677,0)&lt;0,IF(ABS((MAX($D$16,POWER((ABS(K677)^2)/($I$5*MAX(F677,0.1)^2),1/3)))-IFERROR(W677,0))&gt;$D$19,MAX($D$16,IF((MAX($D$16,POWER((ABS(K677)^2)/($I$5*MAX(F677,0.1)^2),1/3)))&gt;IFERROR(W677,0),MIN((MAX($D$16,POWER((ABS(K677)^2)/($I$5*MAX(F677,0.1)^2),1/3))),IFERROR(W677,0)+(MIN(ABS(IFERROR(AF677,0))*$D$18,ABS((MAX($D$16,POWER((ABS(K677)^2)/($I$5*MAX(F677,0.1)^2),1/3)))-IFERROR(W677,0))))),MAX((MAX($D$16,POWER((ABS(K677)^2)/($I$5*MAX(F677,0.1)^2),1/3))),IFERROR(W677,0)-(MIN(ABS(IFERROR(AF677,0))*$D$18,ABS((MAX($D$16,POWER((ABS(K677)^2)/($I$5*MAX(F677,0.1)^2),1/3)))-IFERROR(W677,0))))))),MAX($D$16,POWER((ABS(K677)^2)/($I$5*MAX(F677,0.1)^2),1/3))),MAX($D$16,IFERROR(W677,0)))))))</f>
        <v/>
      </c>
      <c r="X677">
        <f>((F677)+(G677)*(W677))*(W677)</f>
        <v/>
      </c>
      <c r="Y677">
        <f>(((F677)+(G677)*(W677))*(W677))/MAX((F677)+2*(W677)*SQRT(1+(G677)^2),1E-6)</f>
        <v/>
      </c>
      <c r="Z677">
        <f>ABS(K677)/MAX(((F677)+(G677)*(W677))*(W677),1E-6)</f>
        <v/>
      </c>
      <c r="AA677">
        <f>E677+W677</f>
        <v/>
      </c>
      <c r="AB677">
        <f>AA677+((ABS(K677)/MAX(((F677)+(G677)*(W677))*(W677),1E-6))^2)/(2*$I$5)</f>
        <v/>
      </c>
      <c r="AC677">
        <f>((ABS(K677)*$D$6)/(MAX(((F677)+(G677)*(W677))*(W677),1E-6)*MAX(((((F677)+(G677)*(W677))*(W677))/MAX((F677)+2*(W677)*SQRT(1+(G677)^2),1E-6))^(2/3),1E-6)))^2</f>
        <v/>
      </c>
      <c r="AD677">
        <f>ABS(ABS(K677)/MAX(((F677)+(G677)*(W677))*(W677),1E-6))/SQRT($I$5*MAX((((F677)+(G677)*(W677))*(W677))/MAX((F677)+2*(G677)*(W677),1E-6),1E-6))</f>
        <v/>
      </c>
      <c r="AE677">
        <f>((F677)*(W677)^2)/2+(G677)*(W677)^3/3+(ABS(K677)^2)/($I$5*MAX(((F677)+(G677)*(W677))*(W677),1E-6))</f>
        <v/>
      </c>
      <c r="AF677">
        <f>IF($D$20=0,0,IFERROR(AB678+(((AC677+AC678)/2)*J678)+(IF(Z677&gt;Z678,$D$8*((Z677^2-Z678^2)/(2*$I$5)),$D$9*((Z678^2-Z677^2)/(2*$I$5)))+($D$10*(ABS(I678)/90)*(MAX(Z677^2,Z678^2)/(2*$I$5))))-AB677,0))</f>
        <v/>
      </c>
      <c r="AG677">
        <f>IF($D$20=0,1,IFERROR(IF(ROUND(AD677,3)=1,1,IF(AND(ABS(AF677)&lt;$D$19,AD677&lt;1),1,0)),0))</f>
        <v/>
      </c>
      <c r="AH677">
        <f>IFERROR(IF(V32="Supercritical",MAX($D$16,IFERROR(L677,MAX($D$16,POWER((ABS(K677)^2)/($I$5*MAX(F677,0.1)^2),1/3)))),IF(V32="Subcritical",MAX($D$16,IFERROR(W677,MAX($D$16,POWER((ABS(K677)^2)/($I$5*MAX(F677,0.1)^2),1/3)))),IF(AND(IFERROR(V677,0)=1,IFERROR(AG677,0)=1),IF(IFERROR(T677,-1E99)&gt;=IFERROR(AE677,-1E99),MAX($D$16,IFERROR(L677,MAX($D$16,POWER((ABS(K677)^2)/($I$5*MAX(F677,0.1)^2),1/3)))),MAX($D$16,IFERROR(W677,MAX($D$16,POWER((ABS(K677)^2)/($I$5*MAX(F677,0.1)^2),1/3))))),IF(IFERROR(V677,0)=1,MAX($D$16,IFERROR(L677,MAX($D$16,POWER((ABS(K677)^2)/($I$5*MAX(F677,0.1)^2),1/3)))),IF(IFERROR(AG677,0)=1,MAX($D$16,IFERROR(W677,MAX($D$16,POWER((ABS(K677)^2)/($I$5*MAX(F677,0.1)^2),1/3)))),MAX($D$16,POWER((ABS(K677)^2)/($I$5*MAX(F677,0.1)^2),1/3))))))),MAX($D$16,POWER((ABS(K677)^2)/($I$5*MAX(F677,0.1)^2),1/3)))</f>
        <v/>
      </c>
      <c r="AI677">
        <f>E677+AH677</f>
        <v/>
      </c>
      <c r="AJ677">
        <f>AI677+((ABS(K677)/MAX(((F677)+(G677)*(AH677))*(AH677),1E-6))^2)/(2*$I$5)</f>
        <v/>
      </c>
      <c r="AM677" t="n">
        <v>0</v>
      </c>
      <c r="AN677" t="n">
        <v>0</v>
      </c>
      <c r="AO677">
        <f>AM677+AN677</f>
        <v/>
      </c>
      <c r="AP677">
        <f>AP676+AO677</f>
        <v/>
      </c>
      <c r="AQ677">
        <f>ABS(ABS(K677)/MAX(((F677)+(G677)*(AH677))*(AH677),1E-6))/SQRT($I$5*MAX((((F677)+(G677)*(AH677))*(AH677))/MAX((F677)+2*(G677)*(AH677),1E-6),1E-6))</f>
        <v/>
      </c>
      <c r="AR677">
        <f>IF(AQ677&lt;1,"Subcritical","Supercritical")</f>
        <v/>
      </c>
      <c r="AS677">
        <f>((ABS(K677)*$D$6)/(MAX(((F677)+(G677)*(AH677))*(AH677),1E-6)*MAX(((((F677)+(G677)*(AH677))*(AH677))/MAX((F677)+2*(AH677)*SQRT(1+(G677)^2),1E-6))^(2/3),1E-6)))^2</f>
        <v/>
      </c>
    </row>
    <row r="678">
      <c r="A678" t="n">
        <v>529</v>
      </c>
      <c r="B678" t="n">
        <v>527.895</v>
      </c>
      <c r="C678" t="n">
        <v>616191.093</v>
      </c>
      <c r="D678" t="n">
        <v>3097452.083</v>
      </c>
      <c r="E678" t="n">
        <v>632.298</v>
      </c>
      <c r="F678" t="n">
        <v>5.2</v>
      </c>
      <c r="G678" t="n">
        <v>0</v>
      </c>
      <c r="H678" t="inlineStr">
        <is>
          <t>Normal</t>
        </is>
      </c>
      <c r="I678" t="n">
        <v>0.05</v>
      </c>
      <c r="J678">
        <f>B678-B677</f>
        <v/>
      </c>
      <c r="K678">
        <f>MAX(0,K677-AO677)</f>
        <v/>
      </c>
      <c r="L678">
        <f>IF($D$20=0,IFERROR(L677,MAX($D$16,POWER((ABS(K678)^2)/($I$5*MAX(F678,0.1)^2),1/3))),IF(IFERROR(V677,0)=0,IFERROR(L677,MAX($D$16,POWER((ABS(K678)^2)/($I$5*MAX(F678,0.1)^2),1/3))),IF(OR(IFERROR(L678,0)=0,IFERROR(S677,0)&lt;1,IFERROR(S678,0)&lt;1),MAX($D$16,POWER((ABS(K678)^2)/($I$5*MAX(F678,0.1)^2),1/3)),IF(IFERROR(U678,0)&gt;0,MAX($D$16,IFERROR(L678,0)+((IFERROR(U678,0))*$D$18*IF((IFERROR(S678,0))&lt;1,1,-1))),IF(IFERROR(U678,0)&lt;0,IF(ABS((MAX($D$16,POWER((ABS(K678)^2)/($I$5*MAX(F678,0.1)^2),1/3)))-IFERROR(L678,0))&gt;$D$19,MAX($D$16,IF((MAX($D$16,POWER((ABS(K678)^2)/($I$5*MAX(F678,0.1)^2),1/3)))&gt;IFERROR(L678,0),MIN((MAX($D$16,POWER((ABS(K678)^2)/($I$5*MAX(F678,0.1)^2),1/3))),IFERROR(L678,0)+(MIN(ABS(IFERROR(U678,0))*$D$18,ABS((MAX($D$16,POWER((ABS(K678)^2)/($I$5*MAX(F678,0.1)^2),1/3)))-IFERROR(L678,0))))),MAX((MAX($D$16,POWER((ABS(K678)^2)/($I$5*MAX(F678,0.1)^2),1/3))),IFERROR(L678,0)-(MIN(ABS(IFERROR(U678,0))*$D$18,ABS((MAX($D$16,POWER((ABS(K678)^2)/($I$5*MAX(F678,0.1)^2),1/3)))-IFERROR(L678,0))))))),MAX($D$16,POWER((ABS(K678)^2)/($I$5*MAX(F678,0.1)^2),1/3))),MAX($D$16,IFERROR(L678,0)))))))</f>
        <v/>
      </c>
      <c r="M678">
        <f>((F678)+(G678)*(L678))*(L678)</f>
        <v/>
      </c>
      <c r="N678">
        <f>(((F678)+(G678)*(L678))*(L678))/MAX((F678)+2*(L678)*SQRT(1+(G678)^2),1E-6)</f>
        <v/>
      </c>
      <c r="O678">
        <f>ABS(K678)/MAX(((F678)+(G678)*(L678))*(L678),1E-6)</f>
        <v/>
      </c>
      <c r="P678">
        <f>E678+L678</f>
        <v/>
      </c>
      <c r="Q678">
        <f>P678+((ABS(K678)/MAX(((F678)+(G678)*(L678))*(L678),1E-6))^2)/(2*$I$5)</f>
        <v/>
      </c>
      <c r="R678">
        <f>((ABS(K678)*$D$6)/(MAX(((F678)+(G678)*(L678))*(L678),1E-6)*MAX(((((F678)+(G678)*(L678))*(L678))/MAX((F678)+2*(L678)*SQRT(1+(G678)^2),1E-6))^(2/3),1E-6)))^2</f>
        <v/>
      </c>
      <c r="S678">
        <f>ABS(ABS(K678)/MAX(((F678)+(G678)*(L678))*(L678),1E-6))/SQRT($I$5*MAX((((F678)+(G678)*(L678))*(L678))/MAX((F678)+2*(G678)*(L678),1E-6),1E-6))</f>
        <v/>
      </c>
      <c r="T678">
        <f>((F678)*(L678)^2)/2+(G678)*(L678)^3/3+(ABS(K678)^2)/($I$5*MAX(((F678)+(G678)*(L678))*(L678),1E-6))</f>
        <v/>
      </c>
      <c r="U678">
        <f>IF($D$20=0,0,IFERROR(Q677-(((R677+R678)/2)*J678)-(IF(O677&gt;O678,$D$8*((O677^2-O678^2)/(2*$I$5)),$D$9*((O678^2-O677^2)/(2*$I$5)))+($D$10*(ABS(I678)/90)*(MAX(O677^2,O678^2)/(2*$I$5))))-Q678,0))</f>
        <v/>
      </c>
      <c r="V678">
        <f>IF($D$20=0,1,IFERROR(IF(ROUND(S678,3)=1,1,IF(AND(ABS(U678)&lt;$D$19,S678&gt;1),1,0)),0))</f>
        <v/>
      </c>
      <c r="W678">
        <f>IF($D$20=0,IFERROR(W679,MAX($D$16,POWER((ABS(K678)^2)/($I$5*MAX(F678,0.1)^2),1/3))),IF(IFERROR(AG679,0)=0,IFERROR(W679,MAX($D$16,POWER((ABS(K678)^2)/($I$5*MAX(F678,0.1)^2),1/3))),IF(OR(IFERROR(W678,0)=0,IFERROR(AD679,0)&gt;1),MAX($D$16,POWER((ABS(K678)^2)/($I$5*MAX(F678,0.1)^2),1/3)),IF(IFERROR(AF678,0)&gt;0,MAX($D$16,IFERROR(W678,0)+((IFERROR(AF678,0))*$D$18*IF((IFERROR(AD678,0))&lt;1,1,-1))),IF(IFERROR(AF678,0)&lt;0,IF(ABS((MAX($D$16,POWER((ABS(K678)^2)/($I$5*MAX(F678,0.1)^2),1/3)))-IFERROR(W678,0))&gt;$D$19,MAX($D$16,IF((MAX($D$16,POWER((ABS(K678)^2)/($I$5*MAX(F678,0.1)^2),1/3)))&gt;IFERROR(W678,0),MIN((MAX($D$16,POWER((ABS(K678)^2)/($I$5*MAX(F678,0.1)^2),1/3))),IFERROR(W678,0)+(MIN(ABS(IFERROR(AF678,0))*$D$18,ABS((MAX($D$16,POWER((ABS(K678)^2)/($I$5*MAX(F678,0.1)^2),1/3)))-IFERROR(W678,0))))),MAX((MAX($D$16,POWER((ABS(K678)^2)/($I$5*MAX(F678,0.1)^2),1/3))),IFERROR(W678,0)-(MIN(ABS(IFERROR(AF678,0))*$D$18,ABS((MAX($D$16,POWER((ABS(K678)^2)/($I$5*MAX(F678,0.1)^2),1/3)))-IFERROR(W678,0))))))),MAX($D$16,POWER((ABS(K678)^2)/($I$5*MAX(F678,0.1)^2),1/3))),MAX($D$16,IFERROR(W678,0)))))))</f>
        <v/>
      </c>
      <c r="X678">
        <f>((F678)+(G678)*(W678))*(W678)</f>
        <v/>
      </c>
      <c r="Y678">
        <f>(((F678)+(G678)*(W678))*(W678))/MAX((F678)+2*(W678)*SQRT(1+(G678)^2),1E-6)</f>
        <v/>
      </c>
      <c r="Z678">
        <f>ABS(K678)/MAX(((F678)+(G678)*(W678))*(W678),1E-6)</f>
        <v/>
      </c>
      <c r="AA678">
        <f>E678+W678</f>
        <v/>
      </c>
      <c r="AB678">
        <f>AA678+((ABS(K678)/MAX(((F678)+(G678)*(W678))*(W678),1E-6))^2)/(2*$I$5)</f>
        <v/>
      </c>
      <c r="AC678">
        <f>((ABS(K678)*$D$6)/(MAX(((F678)+(G678)*(W678))*(W678),1E-6)*MAX(((((F678)+(G678)*(W678))*(W678))/MAX((F678)+2*(W678)*SQRT(1+(G678)^2),1E-6))^(2/3),1E-6)))^2</f>
        <v/>
      </c>
      <c r="AD678">
        <f>ABS(ABS(K678)/MAX(((F678)+(G678)*(W678))*(W678),1E-6))/SQRT($I$5*MAX((((F678)+(G678)*(W678))*(W678))/MAX((F678)+2*(G678)*(W678),1E-6),1E-6))</f>
        <v/>
      </c>
      <c r="AE678">
        <f>((F678)*(W678)^2)/2+(G678)*(W678)^3/3+(ABS(K678)^2)/($I$5*MAX(((F678)+(G678)*(W678))*(W678),1E-6))</f>
        <v/>
      </c>
      <c r="AF678">
        <f>IF($D$20=0,0,IFERROR(AB679+(((AC678+AC679)/2)*J679)+(IF(Z678&gt;Z679,$D$8*((Z678^2-Z679^2)/(2*$I$5)),$D$9*((Z679^2-Z678^2)/(2*$I$5)))+($D$10*(ABS(I679)/90)*(MAX(Z678^2,Z679^2)/(2*$I$5))))-AB678,0))</f>
        <v/>
      </c>
      <c r="AG678">
        <f>IF($D$20=0,1,IFERROR(IF(ROUND(AD678,3)=1,1,IF(AND(ABS(AF678)&lt;$D$19,AD678&lt;1),1,0)),0))</f>
        <v/>
      </c>
      <c r="AH678">
        <f>IFERROR(IF(V32="Supercritical",MAX($D$16,IFERROR(L678,MAX($D$16,POWER((ABS(K678)^2)/($I$5*MAX(F678,0.1)^2),1/3)))),IF(V32="Subcritical",MAX($D$16,IFERROR(W678,MAX($D$16,POWER((ABS(K678)^2)/($I$5*MAX(F678,0.1)^2),1/3)))),IF(AND(IFERROR(V678,0)=1,IFERROR(AG678,0)=1),IF(IFERROR(T678,-1E99)&gt;=IFERROR(AE678,-1E99),MAX($D$16,IFERROR(L678,MAX($D$16,POWER((ABS(K678)^2)/($I$5*MAX(F678,0.1)^2),1/3)))),MAX($D$16,IFERROR(W678,MAX($D$16,POWER((ABS(K678)^2)/($I$5*MAX(F678,0.1)^2),1/3))))),IF(IFERROR(V678,0)=1,MAX($D$16,IFERROR(L678,MAX($D$16,POWER((ABS(K678)^2)/($I$5*MAX(F678,0.1)^2),1/3)))),IF(IFERROR(AG678,0)=1,MAX($D$16,IFERROR(W678,MAX($D$16,POWER((ABS(K678)^2)/($I$5*MAX(F678,0.1)^2),1/3)))),MAX($D$16,POWER((ABS(K678)^2)/($I$5*MAX(F678,0.1)^2),1/3))))))),MAX($D$16,POWER((ABS(K678)^2)/($I$5*MAX(F678,0.1)^2),1/3)))</f>
        <v/>
      </c>
      <c r="AI678">
        <f>E678+AH678</f>
        <v/>
      </c>
      <c r="AJ678">
        <f>AI678+((ABS(K678)/MAX(((F678)+(G678)*(AH678))*(AH678),1E-6))^2)/(2*$I$5)</f>
        <v/>
      </c>
      <c r="AM678" t="n">
        <v>0</v>
      </c>
      <c r="AN678" t="n">
        <v>0</v>
      </c>
      <c r="AO678">
        <f>AM678+AN678</f>
        <v/>
      </c>
      <c r="AP678">
        <f>AP677+AO678</f>
        <v/>
      </c>
      <c r="AQ678">
        <f>ABS(ABS(K678)/MAX(((F678)+(G678)*(AH678))*(AH678),1E-6))/SQRT($I$5*MAX((((F678)+(G678)*(AH678))*(AH678))/MAX((F678)+2*(G678)*(AH678),1E-6),1E-6))</f>
        <v/>
      </c>
      <c r="AR678">
        <f>IF(AQ678&lt;1,"Subcritical","Supercritical")</f>
        <v/>
      </c>
      <c r="AS678">
        <f>((ABS(K678)*$D$6)/(MAX(((F678)+(G678)*(AH678))*(AH678),1E-6)*MAX(((((F678)+(G678)*(AH678))*(AH678))/MAX((F678)+2*(AH678)*SQRT(1+(G678)^2),1E-6))^(2/3),1E-6)))^2</f>
        <v/>
      </c>
    </row>
    <row r="679">
      <c r="A679" t="n">
        <v>530</v>
      </c>
      <c r="B679" t="n">
        <v>528.895</v>
      </c>
      <c r="C679" t="n">
        <v>616190.618</v>
      </c>
      <c r="D679" t="n">
        <v>3097451.203</v>
      </c>
      <c r="E679" t="n">
        <v>632.2975</v>
      </c>
      <c r="F679" t="n">
        <v>5.2</v>
      </c>
      <c r="G679" t="n">
        <v>0</v>
      </c>
      <c r="H679" t="inlineStr">
        <is>
          <t>Normal</t>
        </is>
      </c>
      <c r="I679" t="n">
        <v>0.078</v>
      </c>
      <c r="J679">
        <f>B679-B678</f>
        <v/>
      </c>
      <c r="K679">
        <f>MAX(0,K678-AO678)</f>
        <v/>
      </c>
      <c r="L679">
        <f>IF($D$20=0,IFERROR(L678,MAX($D$16,POWER((ABS(K679)^2)/($I$5*MAX(F679,0.1)^2),1/3))),IF(IFERROR(V678,0)=0,IFERROR(L678,MAX($D$16,POWER((ABS(K679)^2)/($I$5*MAX(F679,0.1)^2),1/3))),IF(OR(IFERROR(L679,0)=0,IFERROR(S678,0)&lt;1,IFERROR(S679,0)&lt;1),MAX($D$16,POWER((ABS(K679)^2)/($I$5*MAX(F679,0.1)^2),1/3)),IF(IFERROR(U679,0)&gt;0,MAX($D$16,IFERROR(L679,0)+((IFERROR(U679,0))*$D$18*IF((IFERROR(S679,0))&lt;1,1,-1))),IF(IFERROR(U679,0)&lt;0,IF(ABS((MAX($D$16,POWER((ABS(K679)^2)/($I$5*MAX(F679,0.1)^2),1/3)))-IFERROR(L679,0))&gt;$D$19,MAX($D$16,IF((MAX($D$16,POWER((ABS(K679)^2)/($I$5*MAX(F679,0.1)^2),1/3)))&gt;IFERROR(L679,0),MIN((MAX($D$16,POWER((ABS(K679)^2)/($I$5*MAX(F679,0.1)^2),1/3))),IFERROR(L679,0)+(MIN(ABS(IFERROR(U679,0))*$D$18,ABS((MAX($D$16,POWER((ABS(K679)^2)/($I$5*MAX(F679,0.1)^2),1/3)))-IFERROR(L679,0))))),MAX((MAX($D$16,POWER((ABS(K679)^2)/($I$5*MAX(F679,0.1)^2),1/3))),IFERROR(L679,0)-(MIN(ABS(IFERROR(U679,0))*$D$18,ABS((MAX($D$16,POWER((ABS(K679)^2)/($I$5*MAX(F679,0.1)^2),1/3)))-IFERROR(L679,0))))))),MAX($D$16,POWER((ABS(K679)^2)/($I$5*MAX(F679,0.1)^2),1/3))),MAX($D$16,IFERROR(L679,0)))))))</f>
        <v/>
      </c>
      <c r="M679">
        <f>((F679)+(G679)*(L679))*(L679)</f>
        <v/>
      </c>
      <c r="N679">
        <f>(((F679)+(G679)*(L679))*(L679))/MAX((F679)+2*(L679)*SQRT(1+(G679)^2),1E-6)</f>
        <v/>
      </c>
      <c r="O679">
        <f>ABS(K679)/MAX(((F679)+(G679)*(L679))*(L679),1E-6)</f>
        <v/>
      </c>
      <c r="P679">
        <f>E679+L679</f>
        <v/>
      </c>
      <c r="Q679">
        <f>P679+((ABS(K679)/MAX(((F679)+(G679)*(L679))*(L679),1E-6))^2)/(2*$I$5)</f>
        <v/>
      </c>
      <c r="R679">
        <f>((ABS(K679)*$D$6)/(MAX(((F679)+(G679)*(L679))*(L679),1E-6)*MAX(((((F679)+(G679)*(L679))*(L679))/MAX((F679)+2*(L679)*SQRT(1+(G679)^2),1E-6))^(2/3),1E-6)))^2</f>
        <v/>
      </c>
      <c r="S679">
        <f>ABS(ABS(K679)/MAX(((F679)+(G679)*(L679))*(L679),1E-6))/SQRT($I$5*MAX((((F679)+(G679)*(L679))*(L679))/MAX((F679)+2*(G679)*(L679),1E-6),1E-6))</f>
        <v/>
      </c>
      <c r="T679">
        <f>((F679)*(L679)^2)/2+(G679)*(L679)^3/3+(ABS(K679)^2)/($I$5*MAX(((F679)+(G679)*(L679))*(L679),1E-6))</f>
        <v/>
      </c>
      <c r="U679">
        <f>IF($D$20=0,0,IFERROR(Q678-(((R678+R679)/2)*J679)-(IF(O678&gt;O679,$D$8*((O678^2-O679^2)/(2*$I$5)),$D$9*((O679^2-O678^2)/(2*$I$5)))+($D$10*(ABS(I679)/90)*(MAX(O678^2,O679^2)/(2*$I$5))))-Q679,0))</f>
        <v/>
      </c>
      <c r="V679">
        <f>IF($D$20=0,1,IFERROR(IF(ROUND(S679,3)=1,1,IF(AND(ABS(U679)&lt;$D$19,S679&gt;1),1,0)),0))</f>
        <v/>
      </c>
      <c r="W679">
        <f>IF($D$20=0,IFERROR(W680,MAX($D$16,POWER((ABS(K679)^2)/($I$5*MAX(F679,0.1)^2),1/3))),IF(IFERROR(AG680,0)=0,IFERROR(W680,MAX($D$16,POWER((ABS(K679)^2)/($I$5*MAX(F679,0.1)^2),1/3))),IF(OR(IFERROR(W679,0)=0,IFERROR(AD680,0)&gt;1),MAX($D$16,POWER((ABS(K679)^2)/($I$5*MAX(F679,0.1)^2),1/3)),IF(IFERROR(AF679,0)&gt;0,MAX($D$16,IFERROR(W679,0)+((IFERROR(AF679,0))*$D$18*IF((IFERROR(AD679,0))&lt;1,1,-1))),IF(IFERROR(AF679,0)&lt;0,IF(ABS((MAX($D$16,POWER((ABS(K679)^2)/($I$5*MAX(F679,0.1)^2),1/3)))-IFERROR(W679,0))&gt;$D$19,MAX($D$16,IF((MAX($D$16,POWER((ABS(K679)^2)/($I$5*MAX(F679,0.1)^2),1/3)))&gt;IFERROR(W679,0),MIN((MAX($D$16,POWER((ABS(K679)^2)/($I$5*MAX(F679,0.1)^2),1/3))),IFERROR(W679,0)+(MIN(ABS(IFERROR(AF679,0))*$D$18,ABS((MAX($D$16,POWER((ABS(K679)^2)/($I$5*MAX(F679,0.1)^2),1/3)))-IFERROR(W679,0))))),MAX((MAX($D$16,POWER((ABS(K679)^2)/($I$5*MAX(F679,0.1)^2),1/3))),IFERROR(W679,0)-(MIN(ABS(IFERROR(AF679,0))*$D$18,ABS((MAX($D$16,POWER((ABS(K679)^2)/($I$5*MAX(F679,0.1)^2),1/3)))-IFERROR(W679,0))))))),MAX($D$16,POWER((ABS(K679)^2)/($I$5*MAX(F679,0.1)^2),1/3))),MAX($D$16,IFERROR(W679,0)))))))</f>
        <v/>
      </c>
      <c r="X679">
        <f>((F679)+(G679)*(W679))*(W679)</f>
        <v/>
      </c>
      <c r="Y679">
        <f>(((F679)+(G679)*(W679))*(W679))/MAX((F679)+2*(W679)*SQRT(1+(G679)^2),1E-6)</f>
        <v/>
      </c>
      <c r="Z679">
        <f>ABS(K679)/MAX(((F679)+(G679)*(W679))*(W679),1E-6)</f>
        <v/>
      </c>
      <c r="AA679">
        <f>E679+W679</f>
        <v/>
      </c>
      <c r="AB679">
        <f>AA679+((ABS(K679)/MAX(((F679)+(G679)*(W679))*(W679),1E-6))^2)/(2*$I$5)</f>
        <v/>
      </c>
      <c r="AC679">
        <f>((ABS(K679)*$D$6)/(MAX(((F679)+(G679)*(W679))*(W679),1E-6)*MAX(((((F679)+(G679)*(W679))*(W679))/MAX((F679)+2*(W679)*SQRT(1+(G679)^2),1E-6))^(2/3),1E-6)))^2</f>
        <v/>
      </c>
      <c r="AD679">
        <f>ABS(ABS(K679)/MAX(((F679)+(G679)*(W679))*(W679),1E-6))/SQRT($I$5*MAX((((F679)+(G679)*(W679))*(W679))/MAX((F679)+2*(G679)*(W679),1E-6),1E-6))</f>
        <v/>
      </c>
      <c r="AE679">
        <f>((F679)*(W679)^2)/2+(G679)*(W679)^3/3+(ABS(K679)^2)/($I$5*MAX(((F679)+(G679)*(W679))*(W679),1E-6))</f>
        <v/>
      </c>
      <c r="AF679">
        <f>IF($D$20=0,0,IFERROR(AB680+(((AC679+AC680)/2)*J680)+(IF(Z679&gt;Z680,$D$8*((Z679^2-Z680^2)/(2*$I$5)),$D$9*((Z680^2-Z679^2)/(2*$I$5)))+($D$10*(ABS(I680)/90)*(MAX(Z679^2,Z680^2)/(2*$I$5))))-AB679,0))</f>
        <v/>
      </c>
      <c r="AG679">
        <f>IF($D$20=0,1,IFERROR(IF(ROUND(AD679,3)=1,1,IF(AND(ABS(AF679)&lt;$D$19,AD679&lt;1),1,0)),0))</f>
        <v/>
      </c>
      <c r="AH679">
        <f>IFERROR(IF(V32="Supercritical",MAX($D$16,IFERROR(L679,MAX($D$16,POWER((ABS(K679)^2)/($I$5*MAX(F679,0.1)^2),1/3)))),IF(V32="Subcritical",MAX($D$16,IFERROR(W679,MAX($D$16,POWER((ABS(K679)^2)/($I$5*MAX(F679,0.1)^2),1/3)))),IF(AND(IFERROR(V679,0)=1,IFERROR(AG679,0)=1),IF(IFERROR(T679,-1E99)&gt;=IFERROR(AE679,-1E99),MAX($D$16,IFERROR(L679,MAX($D$16,POWER((ABS(K679)^2)/($I$5*MAX(F679,0.1)^2),1/3)))),MAX($D$16,IFERROR(W679,MAX($D$16,POWER((ABS(K679)^2)/($I$5*MAX(F679,0.1)^2),1/3))))),IF(IFERROR(V679,0)=1,MAX($D$16,IFERROR(L679,MAX($D$16,POWER((ABS(K679)^2)/($I$5*MAX(F679,0.1)^2),1/3)))),IF(IFERROR(AG679,0)=1,MAX($D$16,IFERROR(W679,MAX($D$16,POWER((ABS(K679)^2)/($I$5*MAX(F679,0.1)^2),1/3)))),MAX($D$16,POWER((ABS(K679)^2)/($I$5*MAX(F679,0.1)^2),1/3))))))),MAX($D$16,POWER((ABS(K679)^2)/($I$5*MAX(F679,0.1)^2),1/3)))</f>
        <v/>
      </c>
      <c r="AI679">
        <f>E679+AH679</f>
        <v/>
      </c>
      <c r="AJ679">
        <f>AI679+((ABS(K679)/MAX(((F679)+(G679)*(AH679))*(AH679),1E-6))^2)/(2*$I$5)</f>
        <v/>
      </c>
      <c r="AM679" t="n">
        <v>0</v>
      </c>
      <c r="AN679" t="n">
        <v>0</v>
      </c>
      <c r="AO679">
        <f>AM679+AN679</f>
        <v/>
      </c>
      <c r="AP679">
        <f>AP678+AO679</f>
        <v/>
      </c>
      <c r="AQ679">
        <f>ABS(ABS(K679)/MAX(((F679)+(G679)*(AH679))*(AH679),1E-6))/SQRT($I$5*MAX((((F679)+(G679)*(AH679))*(AH679))/MAX((F679)+2*(G679)*(AH679),1E-6),1E-6))</f>
        <v/>
      </c>
      <c r="AR679">
        <f>IF(AQ679&lt;1,"Subcritical","Supercritical")</f>
        <v/>
      </c>
      <c r="AS679">
        <f>((ABS(K679)*$D$6)/(MAX(((F679)+(G679)*(AH679))*(AH679),1E-6)*MAX(((((F679)+(G679)*(AH679))*(AH679))/MAX((F679)+2*(AH679)*SQRT(1+(G679)^2),1E-6))^(2/3),1E-6)))^2</f>
        <v/>
      </c>
    </row>
    <row r="680">
      <c r="A680" t="n">
        <v>531</v>
      </c>
      <c r="B680" t="n">
        <v>529.896</v>
      </c>
      <c r="C680" t="n">
        <v>616190.144</v>
      </c>
      <c r="D680" t="n">
        <v>3097450.322</v>
      </c>
      <c r="E680" t="n">
        <v>632.297</v>
      </c>
      <c r="F680" t="n">
        <v>5.2</v>
      </c>
      <c r="G680" t="n">
        <v>0</v>
      </c>
      <c r="H680" t="inlineStr">
        <is>
          <t>Normal</t>
        </is>
      </c>
      <c r="I680" t="n">
        <v>0.027</v>
      </c>
      <c r="J680">
        <f>B680-B679</f>
        <v/>
      </c>
      <c r="K680">
        <f>MAX(0,K679-AO679)</f>
        <v/>
      </c>
      <c r="L680">
        <f>IF($D$20=0,IFERROR(L679,MAX($D$16,POWER((ABS(K680)^2)/($I$5*MAX(F680,0.1)^2),1/3))),IF(IFERROR(V679,0)=0,IFERROR(L679,MAX($D$16,POWER((ABS(K680)^2)/($I$5*MAX(F680,0.1)^2),1/3))),IF(OR(IFERROR(L680,0)=0,IFERROR(S679,0)&lt;1,IFERROR(S680,0)&lt;1),MAX($D$16,POWER((ABS(K680)^2)/($I$5*MAX(F680,0.1)^2),1/3)),IF(IFERROR(U680,0)&gt;0,MAX($D$16,IFERROR(L680,0)+((IFERROR(U680,0))*$D$18*IF((IFERROR(S680,0))&lt;1,1,-1))),IF(IFERROR(U680,0)&lt;0,IF(ABS((MAX($D$16,POWER((ABS(K680)^2)/($I$5*MAX(F680,0.1)^2),1/3)))-IFERROR(L680,0))&gt;$D$19,MAX($D$16,IF((MAX($D$16,POWER((ABS(K680)^2)/($I$5*MAX(F680,0.1)^2),1/3)))&gt;IFERROR(L680,0),MIN((MAX($D$16,POWER((ABS(K680)^2)/($I$5*MAX(F680,0.1)^2),1/3))),IFERROR(L680,0)+(MIN(ABS(IFERROR(U680,0))*$D$18,ABS((MAX($D$16,POWER((ABS(K680)^2)/($I$5*MAX(F680,0.1)^2),1/3)))-IFERROR(L680,0))))),MAX((MAX($D$16,POWER((ABS(K680)^2)/($I$5*MAX(F680,0.1)^2),1/3))),IFERROR(L680,0)-(MIN(ABS(IFERROR(U680,0))*$D$18,ABS((MAX($D$16,POWER((ABS(K680)^2)/($I$5*MAX(F680,0.1)^2),1/3)))-IFERROR(L680,0))))))),MAX($D$16,POWER((ABS(K680)^2)/($I$5*MAX(F680,0.1)^2),1/3))),MAX($D$16,IFERROR(L680,0)))))))</f>
        <v/>
      </c>
      <c r="M680">
        <f>((F680)+(G680)*(L680))*(L680)</f>
        <v/>
      </c>
      <c r="N680">
        <f>(((F680)+(G680)*(L680))*(L680))/MAX((F680)+2*(L680)*SQRT(1+(G680)^2),1E-6)</f>
        <v/>
      </c>
      <c r="O680">
        <f>ABS(K680)/MAX(((F680)+(G680)*(L680))*(L680),1E-6)</f>
        <v/>
      </c>
      <c r="P680">
        <f>E680+L680</f>
        <v/>
      </c>
      <c r="Q680">
        <f>P680+((ABS(K680)/MAX(((F680)+(G680)*(L680))*(L680),1E-6))^2)/(2*$I$5)</f>
        <v/>
      </c>
      <c r="R680">
        <f>((ABS(K680)*$D$6)/(MAX(((F680)+(G680)*(L680))*(L680),1E-6)*MAX(((((F680)+(G680)*(L680))*(L680))/MAX((F680)+2*(L680)*SQRT(1+(G680)^2),1E-6))^(2/3),1E-6)))^2</f>
        <v/>
      </c>
      <c r="S680">
        <f>ABS(ABS(K680)/MAX(((F680)+(G680)*(L680))*(L680),1E-6))/SQRT($I$5*MAX((((F680)+(G680)*(L680))*(L680))/MAX((F680)+2*(G680)*(L680),1E-6),1E-6))</f>
        <v/>
      </c>
      <c r="T680">
        <f>((F680)*(L680)^2)/2+(G680)*(L680)^3/3+(ABS(K680)^2)/($I$5*MAX(((F680)+(G680)*(L680))*(L680),1E-6))</f>
        <v/>
      </c>
      <c r="U680">
        <f>IF($D$20=0,0,IFERROR(Q679-(((R679+R680)/2)*J680)-(IF(O679&gt;O680,$D$8*((O679^2-O680^2)/(2*$I$5)),$D$9*((O680^2-O679^2)/(2*$I$5)))+($D$10*(ABS(I680)/90)*(MAX(O679^2,O680^2)/(2*$I$5))))-Q680,0))</f>
        <v/>
      </c>
      <c r="V680">
        <f>IF($D$20=0,1,IFERROR(IF(ROUND(S680,3)=1,1,IF(AND(ABS(U680)&lt;$D$19,S680&gt;1),1,0)),0))</f>
        <v/>
      </c>
      <c r="W680">
        <f>IF($D$20=0,IFERROR(W681,MAX($D$16,POWER((ABS(K680)^2)/($I$5*MAX(F680,0.1)^2),1/3))),IF(IFERROR(AG681,0)=0,IFERROR(W681,MAX($D$16,POWER((ABS(K680)^2)/($I$5*MAX(F680,0.1)^2),1/3))),IF(OR(IFERROR(W680,0)=0,IFERROR(AD681,0)&gt;1),MAX($D$16,POWER((ABS(K680)^2)/($I$5*MAX(F680,0.1)^2),1/3)),IF(IFERROR(AF680,0)&gt;0,MAX($D$16,IFERROR(W680,0)+((IFERROR(AF680,0))*$D$18*IF((IFERROR(AD680,0))&lt;1,1,-1))),IF(IFERROR(AF680,0)&lt;0,IF(ABS((MAX($D$16,POWER((ABS(K680)^2)/($I$5*MAX(F680,0.1)^2),1/3)))-IFERROR(W680,0))&gt;$D$19,MAX($D$16,IF((MAX($D$16,POWER((ABS(K680)^2)/($I$5*MAX(F680,0.1)^2),1/3)))&gt;IFERROR(W680,0),MIN((MAX($D$16,POWER((ABS(K680)^2)/($I$5*MAX(F680,0.1)^2),1/3))),IFERROR(W680,0)+(MIN(ABS(IFERROR(AF680,0))*$D$18,ABS((MAX($D$16,POWER((ABS(K680)^2)/($I$5*MAX(F680,0.1)^2),1/3)))-IFERROR(W680,0))))),MAX((MAX($D$16,POWER((ABS(K680)^2)/($I$5*MAX(F680,0.1)^2),1/3))),IFERROR(W680,0)-(MIN(ABS(IFERROR(AF680,0))*$D$18,ABS((MAX($D$16,POWER((ABS(K680)^2)/($I$5*MAX(F680,0.1)^2),1/3)))-IFERROR(W680,0))))))),MAX($D$16,POWER((ABS(K680)^2)/($I$5*MAX(F680,0.1)^2),1/3))),MAX($D$16,IFERROR(W680,0)))))))</f>
        <v/>
      </c>
      <c r="X680">
        <f>((F680)+(G680)*(W680))*(W680)</f>
        <v/>
      </c>
      <c r="Y680">
        <f>(((F680)+(G680)*(W680))*(W680))/MAX((F680)+2*(W680)*SQRT(1+(G680)^2),1E-6)</f>
        <v/>
      </c>
      <c r="Z680">
        <f>ABS(K680)/MAX(((F680)+(G680)*(W680))*(W680),1E-6)</f>
        <v/>
      </c>
      <c r="AA680">
        <f>E680+W680</f>
        <v/>
      </c>
      <c r="AB680">
        <f>AA680+((ABS(K680)/MAX(((F680)+(G680)*(W680))*(W680),1E-6))^2)/(2*$I$5)</f>
        <v/>
      </c>
      <c r="AC680">
        <f>((ABS(K680)*$D$6)/(MAX(((F680)+(G680)*(W680))*(W680),1E-6)*MAX(((((F680)+(G680)*(W680))*(W680))/MAX((F680)+2*(W680)*SQRT(1+(G680)^2),1E-6))^(2/3),1E-6)))^2</f>
        <v/>
      </c>
      <c r="AD680">
        <f>ABS(ABS(K680)/MAX(((F680)+(G680)*(W680))*(W680),1E-6))/SQRT($I$5*MAX((((F680)+(G680)*(W680))*(W680))/MAX((F680)+2*(G680)*(W680),1E-6),1E-6))</f>
        <v/>
      </c>
      <c r="AE680">
        <f>((F680)*(W680)^2)/2+(G680)*(W680)^3/3+(ABS(K680)^2)/($I$5*MAX(((F680)+(G680)*(W680))*(W680),1E-6))</f>
        <v/>
      </c>
      <c r="AF680">
        <f>IF($D$20=0,0,IFERROR(AB681+(((AC680+AC681)/2)*J681)+(IF(Z680&gt;Z681,$D$8*((Z680^2-Z681^2)/(2*$I$5)),$D$9*((Z681^2-Z680^2)/(2*$I$5)))+($D$10*(ABS(I681)/90)*(MAX(Z680^2,Z681^2)/(2*$I$5))))-AB680,0))</f>
        <v/>
      </c>
      <c r="AG680">
        <f>IF($D$20=0,1,IFERROR(IF(ROUND(AD680,3)=1,1,IF(AND(ABS(AF680)&lt;$D$19,AD680&lt;1),1,0)),0))</f>
        <v/>
      </c>
      <c r="AH680">
        <f>IFERROR(IF(V32="Supercritical",MAX($D$16,IFERROR(L680,MAX($D$16,POWER((ABS(K680)^2)/($I$5*MAX(F680,0.1)^2),1/3)))),IF(V32="Subcritical",MAX($D$16,IFERROR(W680,MAX($D$16,POWER((ABS(K680)^2)/($I$5*MAX(F680,0.1)^2),1/3)))),IF(AND(IFERROR(V680,0)=1,IFERROR(AG680,0)=1),IF(IFERROR(T680,-1E99)&gt;=IFERROR(AE680,-1E99),MAX($D$16,IFERROR(L680,MAX($D$16,POWER((ABS(K680)^2)/($I$5*MAX(F680,0.1)^2),1/3)))),MAX($D$16,IFERROR(W680,MAX($D$16,POWER((ABS(K680)^2)/($I$5*MAX(F680,0.1)^2),1/3))))),IF(IFERROR(V680,0)=1,MAX($D$16,IFERROR(L680,MAX($D$16,POWER((ABS(K680)^2)/($I$5*MAX(F680,0.1)^2),1/3)))),IF(IFERROR(AG680,0)=1,MAX($D$16,IFERROR(W680,MAX($D$16,POWER((ABS(K680)^2)/($I$5*MAX(F680,0.1)^2),1/3)))),MAX($D$16,POWER((ABS(K680)^2)/($I$5*MAX(F680,0.1)^2),1/3))))))),MAX($D$16,POWER((ABS(K680)^2)/($I$5*MAX(F680,0.1)^2),1/3)))</f>
        <v/>
      </c>
      <c r="AI680">
        <f>E680+AH680</f>
        <v/>
      </c>
      <c r="AJ680">
        <f>AI680+((ABS(K680)/MAX(((F680)+(G680)*(AH680))*(AH680),1E-6))^2)/(2*$I$5)</f>
        <v/>
      </c>
      <c r="AM680" t="n">
        <v>0</v>
      </c>
      <c r="AN680" t="n">
        <v>0</v>
      </c>
      <c r="AO680">
        <f>AM680+AN680</f>
        <v/>
      </c>
      <c r="AP680">
        <f>AP679+AO680</f>
        <v/>
      </c>
      <c r="AQ680">
        <f>ABS(ABS(K680)/MAX(((F680)+(G680)*(AH680))*(AH680),1E-6))/SQRT($I$5*MAX((((F680)+(G680)*(AH680))*(AH680))/MAX((F680)+2*(G680)*(AH680),1E-6),1E-6))</f>
        <v/>
      </c>
      <c r="AR680">
        <f>IF(AQ680&lt;1,"Subcritical","Supercritical")</f>
        <v/>
      </c>
      <c r="AS680">
        <f>((ABS(K680)*$D$6)/(MAX(((F680)+(G680)*(AH680))*(AH680),1E-6)*MAX(((((F680)+(G680)*(AH680))*(AH680))/MAX((F680)+2*(AH680)*SQRT(1+(G680)^2),1E-6))^(2/3),1E-6)))^2</f>
        <v/>
      </c>
    </row>
    <row r="681">
      <c r="A681" t="n">
        <v>532</v>
      </c>
      <c r="B681" t="n">
        <v>530.895</v>
      </c>
      <c r="C681" t="n">
        <v>616189.67</v>
      </c>
      <c r="D681" t="n">
        <v>3097449.442</v>
      </c>
      <c r="E681" t="n">
        <v>632.2965</v>
      </c>
      <c r="F681" t="n">
        <v>5.2</v>
      </c>
      <c r="G681" t="n">
        <v>0</v>
      </c>
      <c r="H681" t="inlineStr">
        <is>
          <t>Normal</t>
        </is>
      </c>
      <c r="I681" t="n">
        <v>0.027</v>
      </c>
      <c r="J681">
        <f>B681-B680</f>
        <v/>
      </c>
      <c r="K681">
        <f>MAX(0,K680-AO680)</f>
        <v/>
      </c>
      <c r="L681">
        <f>IF($D$20=0,IFERROR(L680,MAX($D$16,POWER((ABS(K681)^2)/($I$5*MAX(F681,0.1)^2),1/3))),IF(IFERROR(V680,0)=0,IFERROR(L680,MAX($D$16,POWER((ABS(K681)^2)/($I$5*MAX(F681,0.1)^2),1/3))),IF(OR(IFERROR(L681,0)=0,IFERROR(S680,0)&lt;1,IFERROR(S681,0)&lt;1),MAX($D$16,POWER((ABS(K681)^2)/($I$5*MAX(F681,0.1)^2),1/3)),IF(IFERROR(U681,0)&gt;0,MAX($D$16,IFERROR(L681,0)+((IFERROR(U681,0))*$D$18*IF((IFERROR(S681,0))&lt;1,1,-1))),IF(IFERROR(U681,0)&lt;0,IF(ABS((MAX($D$16,POWER((ABS(K681)^2)/($I$5*MAX(F681,0.1)^2),1/3)))-IFERROR(L681,0))&gt;$D$19,MAX($D$16,IF((MAX($D$16,POWER((ABS(K681)^2)/($I$5*MAX(F681,0.1)^2),1/3)))&gt;IFERROR(L681,0),MIN((MAX($D$16,POWER((ABS(K681)^2)/($I$5*MAX(F681,0.1)^2),1/3))),IFERROR(L681,0)+(MIN(ABS(IFERROR(U681,0))*$D$18,ABS((MAX($D$16,POWER((ABS(K681)^2)/($I$5*MAX(F681,0.1)^2),1/3)))-IFERROR(L681,0))))),MAX((MAX($D$16,POWER((ABS(K681)^2)/($I$5*MAX(F681,0.1)^2),1/3))),IFERROR(L681,0)-(MIN(ABS(IFERROR(U681,0))*$D$18,ABS((MAX($D$16,POWER((ABS(K681)^2)/($I$5*MAX(F681,0.1)^2),1/3)))-IFERROR(L681,0))))))),MAX($D$16,POWER((ABS(K681)^2)/($I$5*MAX(F681,0.1)^2),1/3))),MAX($D$16,IFERROR(L681,0)))))))</f>
        <v/>
      </c>
      <c r="M681">
        <f>((F681)+(G681)*(L681))*(L681)</f>
        <v/>
      </c>
      <c r="N681">
        <f>(((F681)+(G681)*(L681))*(L681))/MAX((F681)+2*(L681)*SQRT(1+(G681)^2),1E-6)</f>
        <v/>
      </c>
      <c r="O681">
        <f>ABS(K681)/MAX(((F681)+(G681)*(L681))*(L681),1E-6)</f>
        <v/>
      </c>
      <c r="P681">
        <f>E681+L681</f>
        <v/>
      </c>
      <c r="Q681">
        <f>P681+((ABS(K681)/MAX(((F681)+(G681)*(L681))*(L681),1E-6))^2)/(2*$I$5)</f>
        <v/>
      </c>
      <c r="R681">
        <f>((ABS(K681)*$D$6)/(MAX(((F681)+(G681)*(L681))*(L681),1E-6)*MAX(((((F681)+(G681)*(L681))*(L681))/MAX((F681)+2*(L681)*SQRT(1+(G681)^2),1E-6))^(2/3),1E-6)))^2</f>
        <v/>
      </c>
      <c r="S681">
        <f>ABS(ABS(K681)/MAX(((F681)+(G681)*(L681))*(L681),1E-6))/SQRT($I$5*MAX((((F681)+(G681)*(L681))*(L681))/MAX((F681)+2*(G681)*(L681),1E-6),1E-6))</f>
        <v/>
      </c>
      <c r="T681">
        <f>((F681)*(L681)^2)/2+(G681)*(L681)^3/3+(ABS(K681)^2)/($I$5*MAX(((F681)+(G681)*(L681))*(L681),1E-6))</f>
        <v/>
      </c>
      <c r="U681">
        <f>IF($D$20=0,0,IFERROR(Q680-(((R680+R681)/2)*J681)-(IF(O680&gt;O681,$D$8*((O680^2-O681^2)/(2*$I$5)),$D$9*((O681^2-O680^2)/(2*$I$5)))+($D$10*(ABS(I681)/90)*(MAX(O680^2,O681^2)/(2*$I$5))))-Q681,0))</f>
        <v/>
      </c>
      <c r="V681">
        <f>IF($D$20=0,1,IFERROR(IF(ROUND(S681,3)=1,1,IF(AND(ABS(U681)&lt;$D$19,S681&gt;1),1,0)),0))</f>
        <v/>
      </c>
      <c r="W681">
        <f>IF($D$20=0,IFERROR(W682,MAX($D$16,POWER((ABS(K681)^2)/($I$5*MAX(F681,0.1)^2),1/3))),IF(IFERROR(AG682,0)=0,IFERROR(W682,MAX($D$16,POWER((ABS(K681)^2)/($I$5*MAX(F681,0.1)^2),1/3))),IF(OR(IFERROR(W681,0)=0,IFERROR(AD682,0)&gt;1),MAX($D$16,POWER((ABS(K681)^2)/($I$5*MAX(F681,0.1)^2),1/3)),IF(IFERROR(AF681,0)&gt;0,MAX($D$16,IFERROR(W681,0)+((IFERROR(AF681,0))*$D$18*IF((IFERROR(AD681,0))&lt;1,1,-1))),IF(IFERROR(AF681,0)&lt;0,IF(ABS((MAX($D$16,POWER((ABS(K681)^2)/($I$5*MAX(F681,0.1)^2),1/3)))-IFERROR(W681,0))&gt;$D$19,MAX($D$16,IF((MAX($D$16,POWER((ABS(K681)^2)/($I$5*MAX(F681,0.1)^2),1/3)))&gt;IFERROR(W681,0),MIN((MAX($D$16,POWER((ABS(K681)^2)/($I$5*MAX(F681,0.1)^2),1/3))),IFERROR(W681,0)+(MIN(ABS(IFERROR(AF681,0))*$D$18,ABS((MAX($D$16,POWER((ABS(K681)^2)/($I$5*MAX(F681,0.1)^2),1/3)))-IFERROR(W681,0))))),MAX((MAX($D$16,POWER((ABS(K681)^2)/($I$5*MAX(F681,0.1)^2),1/3))),IFERROR(W681,0)-(MIN(ABS(IFERROR(AF681,0))*$D$18,ABS((MAX($D$16,POWER((ABS(K681)^2)/($I$5*MAX(F681,0.1)^2),1/3)))-IFERROR(W681,0))))))),MAX($D$16,POWER((ABS(K681)^2)/($I$5*MAX(F681,0.1)^2),1/3))),MAX($D$16,IFERROR(W681,0)))))))</f>
        <v/>
      </c>
      <c r="X681">
        <f>((F681)+(G681)*(W681))*(W681)</f>
        <v/>
      </c>
      <c r="Y681">
        <f>(((F681)+(G681)*(W681))*(W681))/MAX((F681)+2*(W681)*SQRT(1+(G681)^2),1E-6)</f>
        <v/>
      </c>
      <c r="Z681">
        <f>ABS(K681)/MAX(((F681)+(G681)*(W681))*(W681),1E-6)</f>
        <v/>
      </c>
      <c r="AA681">
        <f>E681+W681</f>
        <v/>
      </c>
      <c r="AB681">
        <f>AA681+((ABS(K681)/MAX(((F681)+(G681)*(W681))*(W681),1E-6))^2)/(2*$I$5)</f>
        <v/>
      </c>
      <c r="AC681">
        <f>((ABS(K681)*$D$6)/(MAX(((F681)+(G681)*(W681))*(W681),1E-6)*MAX(((((F681)+(G681)*(W681))*(W681))/MAX((F681)+2*(W681)*SQRT(1+(G681)^2),1E-6))^(2/3),1E-6)))^2</f>
        <v/>
      </c>
      <c r="AD681">
        <f>ABS(ABS(K681)/MAX(((F681)+(G681)*(W681))*(W681),1E-6))/SQRT($I$5*MAX((((F681)+(G681)*(W681))*(W681))/MAX((F681)+2*(G681)*(W681),1E-6),1E-6))</f>
        <v/>
      </c>
      <c r="AE681">
        <f>((F681)*(W681)^2)/2+(G681)*(W681)^3/3+(ABS(K681)^2)/($I$5*MAX(((F681)+(G681)*(W681))*(W681),1E-6))</f>
        <v/>
      </c>
      <c r="AF681">
        <f>IF($D$20=0,0,IFERROR(AB682+(((AC681+AC682)/2)*J682)+(IF(Z681&gt;Z682,$D$8*((Z681^2-Z682^2)/(2*$I$5)),$D$9*((Z682^2-Z681^2)/(2*$I$5)))+($D$10*(ABS(I682)/90)*(MAX(Z681^2,Z682^2)/(2*$I$5))))-AB681,0))</f>
        <v/>
      </c>
      <c r="AG681">
        <f>IF($D$20=0,1,IFERROR(IF(ROUND(AD681,3)=1,1,IF(AND(ABS(AF681)&lt;$D$19,AD681&lt;1),1,0)),0))</f>
        <v/>
      </c>
      <c r="AH681">
        <f>IFERROR(IF(V32="Supercritical",MAX($D$16,IFERROR(L681,MAX($D$16,POWER((ABS(K681)^2)/($I$5*MAX(F681,0.1)^2),1/3)))),IF(V32="Subcritical",MAX($D$16,IFERROR(W681,MAX($D$16,POWER((ABS(K681)^2)/($I$5*MAX(F681,0.1)^2),1/3)))),IF(AND(IFERROR(V681,0)=1,IFERROR(AG681,0)=1),IF(IFERROR(T681,-1E99)&gt;=IFERROR(AE681,-1E99),MAX($D$16,IFERROR(L681,MAX($D$16,POWER((ABS(K681)^2)/($I$5*MAX(F681,0.1)^2),1/3)))),MAX($D$16,IFERROR(W681,MAX($D$16,POWER((ABS(K681)^2)/($I$5*MAX(F681,0.1)^2),1/3))))),IF(IFERROR(V681,0)=1,MAX($D$16,IFERROR(L681,MAX($D$16,POWER((ABS(K681)^2)/($I$5*MAX(F681,0.1)^2),1/3)))),IF(IFERROR(AG681,0)=1,MAX($D$16,IFERROR(W681,MAX($D$16,POWER((ABS(K681)^2)/($I$5*MAX(F681,0.1)^2),1/3)))),MAX($D$16,POWER((ABS(K681)^2)/($I$5*MAX(F681,0.1)^2),1/3))))))),MAX($D$16,POWER((ABS(K681)^2)/($I$5*MAX(F681,0.1)^2),1/3)))</f>
        <v/>
      </c>
      <c r="AI681">
        <f>E681+AH681</f>
        <v/>
      </c>
      <c r="AJ681">
        <f>AI681+((ABS(K681)/MAX(((F681)+(G681)*(AH681))*(AH681),1E-6))^2)/(2*$I$5)</f>
        <v/>
      </c>
      <c r="AM681" t="n">
        <v>0</v>
      </c>
      <c r="AN681" t="n">
        <v>0</v>
      </c>
      <c r="AO681">
        <f>AM681+AN681</f>
        <v/>
      </c>
      <c r="AP681">
        <f>AP680+AO681</f>
        <v/>
      </c>
      <c r="AQ681">
        <f>ABS(ABS(K681)/MAX(((F681)+(G681)*(AH681))*(AH681),1E-6))/SQRT($I$5*MAX((((F681)+(G681)*(AH681))*(AH681))/MAX((F681)+2*(G681)*(AH681),1E-6),1E-6))</f>
        <v/>
      </c>
      <c r="AR681">
        <f>IF(AQ681&lt;1,"Subcritical","Supercritical")</f>
        <v/>
      </c>
      <c r="AS681">
        <f>((ABS(K681)*$D$6)/(MAX(((F681)+(G681)*(AH681))*(AH681),1E-6)*MAX(((((F681)+(G681)*(AH681))*(AH681))/MAX((F681)+2*(AH681)*SQRT(1+(G681)^2),1E-6))^(2/3),1E-6)))^2</f>
        <v/>
      </c>
    </row>
    <row r="682">
      <c r="A682" t="n">
        <v>533</v>
      </c>
      <c r="B682" t="n">
        <v>531.896</v>
      </c>
      <c r="C682" t="n">
        <v>616189.196</v>
      </c>
      <c r="D682" t="n">
        <v>3097448.561</v>
      </c>
      <c r="E682" t="n">
        <v>632.296</v>
      </c>
      <c r="F682" t="n">
        <v>5.2</v>
      </c>
      <c r="G682" t="n">
        <v>0</v>
      </c>
      <c r="H682" t="inlineStr">
        <is>
          <t>Normal</t>
        </is>
      </c>
      <c r="I682" t="n">
        <v>0.078</v>
      </c>
      <c r="J682">
        <f>B682-B681</f>
        <v/>
      </c>
      <c r="K682">
        <f>MAX(0,K681-AO681)</f>
        <v/>
      </c>
      <c r="L682">
        <f>IF($D$20=0,IFERROR(L681,MAX($D$16,POWER((ABS(K682)^2)/($I$5*MAX(F682,0.1)^2),1/3))),IF(IFERROR(V681,0)=0,IFERROR(L681,MAX($D$16,POWER((ABS(K682)^2)/($I$5*MAX(F682,0.1)^2),1/3))),IF(OR(IFERROR(L682,0)=0,IFERROR(S681,0)&lt;1,IFERROR(S682,0)&lt;1),MAX($D$16,POWER((ABS(K682)^2)/($I$5*MAX(F682,0.1)^2),1/3)),IF(IFERROR(U682,0)&gt;0,MAX($D$16,IFERROR(L682,0)+((IFERROR(U682,0))*$D$18*IF((IFERROR(S682,0))&lt;1,1,-1))),IF(IFERROR(U682,0)&lt;0,IF(ABS((MAX($D$16,POWER((ABS(K682)^2)/($I$5*MAX(F682,0.1)^2),1/3)))-IFERROR(L682,0))&gt;$D$19,MAX($D$16,IF((MAX($D$16,POWER((ABS(K682)^2)/($I$5*MAX(F682,0.1)^2),1/3)))&gt;IFERROR(L682,0),MIN((MAX($D$16,POWER((ABS(K682)^2)/($I$5*MAX(F682,0.1)^2),1/3))),IFERROR(L682,0)+(MIN(ABS(IFERROR(U682,0))*$D$18,ABS((MAX($D$16,POWER((ABS(K682)^2)/($I$5*MAX(F682,0.1)^2),1/3)))-IFERROR(L682,0))))),MAX((MAX($D$16,POWER((ABS(K682)^2)/($I$5*MAX(F682,0.1)^2),1/3))),IFERROR(L682,0)-(MIN(ABS(IFERROR(U682,0))*$D$18,ABS((MAX($D$16,POWER((ABS(K682)^2)/($I$5*MAX(F682,0.1)^2),1/3)))-IFERROR(L682,0))))))),MAX($D$16,POWER((ABS(K682)^2)/($I$5*MAX(F682,0.1)^2),1/3))),MAX($D$16,IFERROR(L682,0)))))))</f>
        <v/>
      </c>
      <c r="M682">
        <f>((F682)+(G682)*(L682))*(L682)</f>
        <v/>
      </c>
      <c r="N682">
        <f>(((F682)+(G682)*(L682))*(L682))/MAX((F682)+2*(L682)*SQRT(1+(G682)^2),1E-6)</f>
        <v/>
      </c>
      <c r="O682">
        <f>ABS(K682)/MAX(((F682)+(G682)*(L682))*(L682),1E-6)</f>
        <v/>
      </c>
      <c r="P682">
        <f>E682+L682</f>
        <v/>
      </c>
      <c r="Q682">
        <f>P682+((ABS(K682)/MAX(((F682)+(G682)*(L682))*(L682),1E-6))^2)/(2*$I$5)</f>
        <v/>
      </c>
      <c r="R682">
        <f>((ABS(K682)*$D$6)/(MAX(((F682)+(G682)*(L682))*(L682),1E-6)*MAX(((((F682)+(G682)*(L682))*(L682))/MAX((F682)+2*(L682)*SQRT(1+(G682)^2),1E-6))^(2/3),1E-6)))^2</f>
        <v/>
      </c>
      <c r="S682">
        <f>ABS(ABS(K682)/MAX(((F682)+(G682)*(L682))*(L682),1E-6))/SQRT($I$5*MAX((((F682)+(G682)*(L682))*(L682))/MAX((F682)+2*(G682)*(L682),1E-6),1E-6))</f>
        <v/>
      </c>
      <c r="T682">
        <f>((F682)*(L682)^2)/2+(G682)*(L682)^3/3+(ABS(K682)^2)/($I$5*MAX(((F682)+(G682)*(L682))*(L682),1E-6))</f>
        <v/>
      </c>
      <c r="U682">
        <f>IF($D$20=0,0,IFERROR(Q681-(((R681+R682)/2)*J682)-(IF(O681&gt;O682,$D$8*((O681^2-O682^2)/(2*$I$5)),$D$9*((O682^2-O681^2)/(2*$I$5)))+($D$10*(ABS(I682)/90)*(MAX(O681^2,O682^2)/(2*$I$5))))-Q682,0))</f>
        <v/>
      </c>
      <c r="V682">
        <f>IF($D$20=0,1,IFERROR(IF(ROUND(S682,3)=1,1,IF(AND(ABS(U682)&lt;$D$19,S682&gt;1),1,0)),0))</f>
        <v/>
      </c>
      <c r="W682">
        <f>IF($D$20=0,IFERROR(W683,MAX($D$16,POWER((ABS(K682)^2)/($I$5*MAX(F682,0.1)^2),1/3))),IF(IFERROR(AG683,0)=0,IFERROR(W683,MAX($D$16,POWER((ABS(K682)^2)/($I$5*MAX(F682,0.1)^2),1/3))),IF(OR(IFERROR(W682,0)=0,IFERROR(AD683,0)&gt;1),MAX($D$16,POWER((ABS(K682)^2)/($I$5*MAX(F682,0.1)^2),1/3)),IF(IFERROR(AF682,0)&gt;0,MAX($D$16,IFERROR(W682,0)+((IFERROR(AF682,0))*$D$18*IF((IFERROR(AD682,0))&lt;1,1,-1))),IF(IFERROR(AF682,0)&lt;0,IF(ABS((MAX($D$16,POWER((ABS(K682)^2)/($I$5*MAX(F682,0.1)^2),1/3)))-IFERROR(W682,0))&gt;$D$19,MAX($D$16,IF((MAX($D$16,POWER((ABS(K682)^2)/($I$5*MAX(F682,0.1)^2),1/3)))&gt;IFERROR(W682,0),MIN((MAX($D$16,POWER((ABS(K682)^2)/($I$5*MAX(F682,0.1)^2),1/3))),IFERROR(W682,0)+(MIN(ABS(IFERROR(AF682,0))*$D$18,ABS((MAX($D$16,POWER((ABS(K682)^2)/($I$5*MAX(F682,0.1)^2),1/3)))-IFERROR(W682,0))))),MAX((MAX($D$16,POWER((ABS(K682)^2)/($I$5*MAX(F682,0.1)^2),1/3))),IFERROR(W682,0)-(MIN(ABS(IFERROR(AF682,0))*$D$18,ABS((MAX($D$16,POWER((ABS(K682)^2)/($I$5*MAX(F682,0.1)^2),1/3)))-IFERROR(W682,0))))))),MAX($D$16,POWER((ABS(K682)^2)/($I$5*MAX(F682,0.1)^2),1/3))),MAX($D$16,IFERROR(W682,0)))))))</f>
        <v/>
      </c>
      <c r="X682">
        <f>((F682)+(G682)*(W682))*(W682)</f>
        <v/>
      </c>
      <c r="Y682">
        <f>(((F682)+(G682)*(W682))*(W682))/MAX((F682)+2*(W682)*SQRT(1+(G682)^2),1E-6)</f>
        <v/>
      </c>
      <c r="Z682">
        <f>ABS(K682)/MAX(((F682)+(G682)*(W682))*(W682),1E-6)</f>
        <v/>
      </c>
      <c r="AA682">
        <f>E682+W682</f>
        <v/>
      </c>
      <c r="AB682">
        <f>AA682+((ABS(K682)/MAX(((F682)+(G682)*(W682))*(W682),1E-6))^2)/(2*$I$5)</f>
        <v/>
      </c>
      <c r="AC682">
        <f>((ABS(K682)*$D$6)/(MAX(((F682)+(G682)*(W682))*(W682),1E-6)*MAX(((((F682)+(G682)*(W682))*(W682))/MAX((F682)+2*(W682)*SQRT(1+(G682)^2),1E-6))^(2/3),1E-6)))^2</f>
        <v/>
      </c>
      <c r="AD682">
        <f>ABS(ABS(K682)/MAX(((F682)+(G682)*(W682))*(W682),1E-6))/SQRT($I$5*MAX((((F682)+(G682)*(W682))*(W682))/MAX((F682)+2*(G682)*(W682),1E-6),1E-6))</f>
        <v/>
      </c>
      <c r="AE682">
        <f>((F682)*(W682)^2)/2+(G682)*(W682)^3/3+(ABS(K682)^2)/($I$5*MAX(((F682)+(G682)*(W682))*(W682),1E-6))</f>
        <v/>
      </c>
      <c r="AF682">
        <f>IF($D$20=0,0,IFERROR(AB683+(((AC682+AC683)/2)*J683)+(IF(Z682&gt;Z683,$D$8*((Z682^2-Z683^2)/(2*$I$5)),$D$9*((Z683^2-Z682^2)/(2*$I$5)))+($D$10*(ABS(I683)/90)*(MAX(Z682^2,Z683^2)/(2*$I$5))))-AB682,0))</f>
        <v/>
      </c>
      <c r="AG682">
        <f>IF($D$20=0,1,IFERROR(IF(ROUND(AD682,3)=1,1,IF(AND(ABS(AF682)&lt;$D$19,AD682&lt;1),1,0)),0))</f>
        <v/>
      </c>
      <c r="AH682">
        <f>IFERROR(IF(V32="Supercritical",MAX($D$16,IFERROR(L682,MAX($D$16,POWER((ABS(K682)^2)/($I$5*MAX(F682,0.1)^2),1/3)))),IF(V32="Subcritical",MAX($D$16,IFERROR(W682,MAX($D$16,POWER((ABS(K682)^2)/($I$5*MAX(F682,0.1)^2),1/3)))),IF(AND(IFERROR(V682,0)=1,IFERROR(AG682,0)=1),IF(IFERROR(T682,-1E99)&gt;=IFERROR(AE682,-1E99),MAX($D$16,IFERROR(L682,MAX($D$16,POWER((ABS(K682)^2)/($I$5*MAX(F682,0.1)^2),1/3)))),MAX($D$16,IFERROR(W682,MAX($D$16,POWER((ABS(K682)^2)/($I$5*MAX(F682,0.1)^2),1/3))))),IF(IFERROR(V682,0)=1,MAX($D$16,IFERROR(L682,MAX($D$16,POWER((ABS(K682)^2)/($I$5*MAX(F682,0.1)^2),1/3)))),IF(IFERROR(AG682,0)=1,MAX($D$16,IFERROR(W682,MAX($D$16,POWER((ABS(K682)^2)/($I$5*MAX(F682,0.1)^2),1/3)))),MAX($D$16,POWER((ABS(K682)^2)/($I$5*MAX(F682,0.1)^2),1/3))))))),MAX($D$16,POWER((ABS(K682)^2)/($I$5*MAX(F682,0.1)^2),1/3)))</f>
        <v/>
      </c>
      <c r="AI682">
        <f>E682+AH682</f>
        <v/>
      </c>
      <c r="AJ682">
        <f>AI682+((ABS(K682)/MAX(((F682)+(G682)*(AH682))*(AH682),1E-6))^2)/(2*$I$5)</f>
        <v/>
      </c>
      <c r="AM682" t="n">
        <v>0</v>
      </c>
      <c r="AN682" t="n">
        <v>0</v>
      </c>
      <c r="AO682">
        <f>AM682+AN682</f>
        <v/>
      </c>
      <c r="AP682">
        <f>AP681+AO682</f>
        <v/>
      </c>
      <c r="AQ682">
        <f>ABS(ABS(K682)/MAX(((F682)+(G682)*(AH682))*(AH682),1E-6))/SQRT($I$5*MAX((((F682)+(G682)*(AH682))*(AH682))/MAX((F682)+2*(G682)*(AH682),1E-6),1E-6))</f>
        <v/>
      </c>
      <c r="AR682">
        <f>IF(AQ682&lt;1,"Subcritical","Supercritical")</f>
        <v/>
      </c>
      <c r="AS682">
        <f>((ABS(K682)*$D$6)/(MAX(((F682)+(G682)*(AH682))*(AH682),1E-6)*MAX(((((F682)+(G682)*(AH682))*(AH682))/MAX((F682)+2*(AH682)*SQRT(1+(G682)^2),1E-6))^(2/3),1E-6)))^2</f>
        <v/>
      </c>
    </row>
    <row r="683">
      <c r="A683" t="n">
        <v>534</v>
      </c>
      <c r="B683" t="n">
        <v>532.896</v>
      </c>
      <c r="C683" t="n">
        <v>616188.721</v>
      </c>
      <c r="D683" t="n">
        <v>3097447.681</v>
      </c>
      <c r="E683" t="n">
        <v>632.2954999999999</v>
      </c>
      <c r="F683" t="n">
        <v>5.2</v>
      </c>
      <c r="G683" t="n">
        <v>0</v>
      </c>
      <c r="H683" t="inlineStr">
        <is>
          <t>Normal</t>
        </is>
      </c>
      <c r="I683" t="n">
        <v>0.05</v>
      </c>
      <c r="J683">
        <f>B683-B682</f>
        <v/>
      </c>
      <c r="K683">
        <f>MAX(0,K682-AO682)</f>
        <v/>
      </c>
      <c r="L683">
        <f>IF($D$20=0,IFERROR(L682,MAX($D$16,POWER((ABS(K683)^2)/($I$5*MAX(F683,0.1)^2),1/3))),IF(IFERROR(V682,0)=0,IFERROR(L682,MAX($D$16,POWER((ABS(K683)^2)/($I$5*MAX(F683,0.1)^2),1/3))),IF(OR(IFERROR(L683,0)=0,IFERROR(S682,0)&lt;1,IFERROR(S683,0)&lt;1),MAX($D$16,POWER((ABS(K683)^2)/($I$5*MAX(F683,0.1)^2),1/3)),IF(IFERROR(U683,0)&gt;0,MAX($D$16,IFERROR(L683,0)+((IFERROR(U683,0))*$D$18*IF((IFERROR(S683,0))&lt;1,1,-1))),IF(IFERROR(U683,0)&lt;0,IF(ABS((MAX($D$16,POWER((ABS(K683)^2)/($I$5*MAX(F683,0.1)^2),1/3)))-IFERROR(L683,0))&gt;$D$19,MAX($D$16,IF((MAX($D$16,POWER((ABS(K683)^2)/($I$5*MAX(F683,0.1)^2),1/3)))&gt;IFERROR(L683,0),MIN((MAX($D$16,POWER((ABS(K683)^2)/($I$5*MAX(F683,0.1)^2),1/3))),IFERROR(L683,0)+(MIN(ABS(IFERROR(U683,0))*$D$18,ABS((MAX($D$16,POWER((ABS(K683)^2)/($I$5*MAX(F683,0.1)^2),1/3)))-IFERROR(L683,0))))),MAX((MAX($D$16,POWER((ABS(K683)^2)/($I$5*MAX(F683,0.1)^2),1/3))),IFERROR(L683,0)-(MIN(ABS(IFERROR(U683,0))*$D$18,ABS((MAX($D$16,POWER((ABS(K683)^2)/($I$5*MAX(F683,0.1)^2),1/3)))-IFERROR(L683,0))))))),MAX($D$16,POWER((ABS(K683)^2)/($I$5*MAX(F683,0.1)^2),1/3))),MAX($D$16,IFERROR(L683,0)))))))</f>
        <v/>
      </c>
      <c r="M683">
        <f>((F683)+(G683)*(L683))*(L683)</f>
        <v/>
      </c>
      <c r="N683">
        <f>(((F683)+(G683)*(L683))*(L683))/MAX((F683)+2*(L683)*SQRT(1+(G683)^2),1E-6)</f>
        <v/>
      </c>
      <c r="O683">
        <f>ABS(K683)/MAX(((F683)+(G683)*(L683))*(L683),1E-6)</f>
        <v/>
      </c>
      <c r="P683">
        <f>E683+L683</f>
        <v/>
      </c>
      <c r="Q683">
        <f>P683+((ABS(K683)/MAX(((F683)+(G683)*(L683))*(L683),1E-6))^2)/(2*$I$5)</f>
        <v/>
      </c>
      <c r="R683">
        <f>((ABS(K683)*$D$6)/(MAX(((F683)+(G683)*(L683))*(L683),1E-6)*MAX(((((F683)+(G683)*(L683))*(L683))/MAX((F683)+2*(L683)*SQRT(1+(G683)^2),1E-6))^(2/3),1E-6)))^2</f>
        <v/>
      </c>
      <c r="S683">
        <f>ABS(ABS(K683)/MAX(((F683)+(G683)*(L683))*(L683),1E-6))/SQRT($I$5*MAX((((F683)+(G683)*(L683))*(L683))/MAX((F683)+2*(G683)*(L683),1E-6),1E-6))</f>
        <v/>
      </c>
      <c r="T683">
        <f>((F683)*(L683)^2)/2+(G683)*(L683)^3/3+(ABS(K683)^2)/($I$5*MAX(((F683)+(G683)*(L683))*(L683),1E-6))</f>
        <v/>
      </c>
      <c r="U683">
        <f>IF($D$20=0,0,IFERROR(Q682-(((R682+R683)/2)*J683)-(IF(O682&gt;O683,$D$8*((O682^2-O683^2)/(2*$I$5)),$D$9*((O683^2-O682^2)/(2*$I$5)))+($D$10*(ABS(I683)/90)*(MAX(O682^2,O683^2)/(2*$I$5))))-Q683,0))</f>
        <v/>
      </c>
      <c r="V683">
        <f>IF($D$20=0,1,IFERROR(IF(ROUND(S683,3)=1,1,IF(AND(ABS(U683)&lt;$D$19,S683&gt;1),1,0)),0))</f>
        <v/>
      </c>
      <c r="W683">
        <f>IF($D$20=0,IFERROR(W684,MAX($D$16,POWER((ABS(K683)^2)/($I$5*MAX(F683,0.1)^2),1/3))),IF(IFERROR(AG684,0)=0,IFERROR(W684,MAX($D$16,POWER((ABS(K683)^2)/($I$5*MAX(F683,0.1)^2),1/3))),IF(OR(IFERROR(W683,0)=0,IFERROR(AD684,0)&gt;1),MAX($D$16,POWER((ABS(K683)^2)/($I$5*MAX(F683,0.1)^2),1/3)),IF(IFERROR(AF683,0)&gt;0,MAX($D$16,IFERROR(W683,0)+((IFERROR(AF683,0))*$D$18*IF((IFERROR(AD683,0))&lt;1,1,-1))),IF(IFERROR(AF683,0)&lt;0,IF(ABS((MAX($D$16,POWER((ABS(K683)^2)/($I$5*MAX(F683,0.1)^2),1/3)))-IFERROR(W683,0))&gt;$D$19,MAX($D$16,IF((MAX($D$16,POWER((ABS(K683)^2)/($I$5*MAX(F683,0.1)^2),1/3)))&gt;IFERROR(W683,0),MIN((MAX($D$16,POWER((ABS(K683)^2)/($I$5*MAX(F683,0.1)^2),1/3))),IFERROR(W683,0)+(MIN(ABS(IFERROR(AF683,0))*$D$18,ABS((MAX($D$16,POWER((ABS(K683)^2)/($I$5*MAX(F683,0.1)^2),1/3)))-IFERROR(W683,0))))),MAX((MAX($D$16,POWER((ABS(K683)^2)/($I$5*MAX(F683,0.1)^2),1/3))),IFERROR(W683,0)-(MIN(ABS(IFERROR(AF683,0))*$D$18,ABS((MAX($D$16,POWER((ABS(K683)^2)/($I$5*MAX(F683,0.1)^2),1/3)))-IFERROR(W683,0))))))),MAX($D$16,POWER((ABS(K683)^2)/($I$5*MAX(F683,0.1)^2),1/3))),MAX($D$16,IFERROR(W683,0)))))))</f>
        <v/>
      </c>
      <c r="X683">
        <f>((F683)+(G683)*(W683))*(W683)</f>
        <v/>
      </c>
      <c r="Y683">
        <f>(((F683)+(G683)*(W683))*(W683))/MAX((F683)+2*(W683)*SQRT(1+(G683)^2),1E-6)</f>
        <v/>
      </c>
      <c r="Z683">
        <f>ABS(K683)/MAX(((F683)+(G683)*(W683))*(W683),1E-6)</f>
        <v/>
      </c>
      <c r="AA683">
        <f>E683+W683</f>
        <v/>
      </c>
      <c r="AB683">
        <f>AA683+((ABS(K683)/MAX(((F683)+(G683)*(W683))*(W683),1E-6))^2)/(2*$I$5)</f>
        <v/>
      </c>
      <c r="AC683">
        <f>((ABS(K683)*$D$6)/(MAX(((F683)+(G683)*(W683))*(W683),1E-6)*MAX(((((F683)+(G683)*(W683))*(W683))/MAX((F683)+2*(W683)*SQRT(1+(G683)^2),1E-6))^(2/3),1E-6)))^2</f>
        <v/>
      </c>
      <c r="AD683">
        <f>ABS(ABS(K683)/MAX(((F683)+(G683)*(W683))*(W683),1E-6))/SQRT($I$5*MAX((((F683)+(G683)*(W683))*(W683))/MAX((F683)+2*(G683)*(W683),1E-6),1E-6))</f>
        <v/>
      </c>
      <c r="AE683">
        <f>((F683)*(W683)^2)/2+(G683)*(W683)^3/3+(ABS(K683)^2)/($I$5*MAX(((F683)+(G683)*(W683))*(W683),1E-6))</f>
        <v/>
      </c>
      <c r="AF683">
        <f>IF($D$20=0,0,IFERROR(AB684+(((AC683+AC684)/2)*J684)+(IF(Z683&gt;Z684,$D$8*((Z683^2-Z684^2)/(2*$I$5)),$D$9*((Z684^2-Z683^2)/(2*$I$5)))+($D$10*(ABS(I684)/90)*(MAX(Z683^2,Z684^2)/(2*$I$5))))-AB683,0))</f>
        <v/>
      </c>
      <c r="AG683">
        <f>IF($D$20=0,1,IFERROR(IF(ROUND(AD683,3)=1,1,IF(AND(ABS(AF683)&lt;$D$19,AD683&lt;1),1,0)),0))</f>
        <v/>
      </c>
      <c r="AH683">
        <f>IFERROR(IF(V32="Supercritical",MAX($D$16,IFERROR(L683,MAX($D$16,POWER((ABS(K683)^2)/($I$5*MAX(F683,0.1)^2),1/3)))),IF(V32="Subcritical",MAX($D$16,IFERROR(W683,MAX($D$16,POWER((ABS(K683)^2)/($I$5*MAX(F683,0.1)^2),1/3)))),IF(AND(IFERROR(V683,0)=1,IFERROR(AG683,0)=1),IF(IFERROR(T683,-1E99)&gt;=IFERROR(AE683,-1E99),MAX($D$16,IFERROR(L683,MAX($D$16,POWER((ABS(K683)^2)/($I$5*MAX(F683,0.1)^2),1/3)))),MAX($D$16,IFERROR(W683,MAX($D$16,POWER((ABS(K683)^2)/($I$5*MAX(F683,0.1)^2),1/3))))),IF(IFERROR(V683,0)=1,MAX($D$16,IFERROR(L683,MAX($D$16,POWER((ABS(K683)^2)/($I$5*MAX(F683,0.1)^2),1/3)))),IF(IFERROR(AG683,0)=1,MAX($D$16,IFERROR(W683,MAX($D$16,POWER((ABS(K683)^2)/($I$5*MAX(F683,0.1)^2),1/3)))),MAX($D$16,POWER((ABS(K683)^2)/($I$5*MAX(F683,0.1)^2),1/3))))))),MAX($D$16,POWER((ABS(K683)^2)/($I$5*MAX(F683,0.1)^2),1/3)))</f>
        <v/>
      </c>
      <c r="AI683">
        <f>E683+AH683</f>
        <v/>
      </c>
      <c r="AJ683">
        <f>AI683+((ABS(K683)/MAX(((F683)+(G683)*(AH683))*(AH683),1E-6))^2)/(2*$I$5)</f>
        <v/>
      </c>
      <c r="AM683" t="n">
        <v>0</v>
      </c>
      <c r="AN683" t="n">
        <v>0</v>
      </c>
      <c r="AO683">
        <f>AM683+AN683</f>
        <v/>
      </c>
      <c r="AP683">
        <f>AP682+AO683</f>
        <v/>
      </c>
      <c r="AQ683">
        <f>ABS(ABS(K683)/MAX(((F683)+(G683)*(AH683))*(AH683),1E-6))/SQRT($I$5*MAX((((F683)+(G683)*(AH683))*(AH683))/MAX((F683)+2*(G683)*(AH683),1E-6),1E-6))</f>
        <v/>
      </c>
      <c r="AR683">
        <f>IF(AQ683&lt;1,"Subcritical","Supercritical")</f>
        <v/>
      </c>
      <c r="AS683">
        <f>((ABS(K683)*$D$6)/(MAX(((F683)+(G683)*(AH683))*(AH683),1E-6)*MAX(((((F683)+(G683)*(AH683))*(AH683))/MAX((F683)+2*(AH683)*SQRT(1+(G683)^2),1E-6))^(2/3),1E-6)))^2</f>
        <v/>
      </c>
    </row>
    <row r="684">
      <c r="A684" t="n">
        <v>535</v>
      </c>
      <c r="B684" t="n">
        <v>533.895</v>
      </c>
      <c r="C684" t="n">
        <v>616188.247</v>
      </c>
      <c r="D684" t="n">
        <v>3097446.801</v>
      </c>
      <c r="E684" t="n">
        <v>632.295</v>
      </c>
      <c r="F684" t="n">
        <v>5.2</v>
      </c>
      <c r="G684" t="n">
        <v>0</v>
      </c>
      <c r="H684" t="inlineStr">
        <is>
          <t>Normal</t>
        </is>
      </c>
      <c r="I684" t="n">
        <v>0.027</v>
      </c>
      <c r="J684">
        <f>B684-B683</f>
        <v/>
      </c>
      <c r="K684">
        <f>MAX(0,K683-AO683)</f>
        <v/>
      </c>
      <c r="L684">
        <f>IF($D$20=0,IFERROR(L683,MAX($D$16,POWER((ABS(K684)^2)/($I$5*MAX(F684,0.1)^2),1/3))),IF(IFERROR(V683,0)=0,IFERROR(L683,MAX($D$16,POWER((ABS(K684)^2)/($I$5*MAX(F684,0.1)^2),1/3))),IF(OR(IFERROR(L684,0)=0,IFERROR(S683,0)&lt;1,IFERROR(S684,0)&lt;1),MAX($D$16,POWER((ABS(K684)^2)/($I$5*MAX(F684,0.1)^2),1/3)),IF(IFERROR(U684,0)&gt;0,MAX($D$16,IFERROR(L684,0)+((IFERROR(U684,0))*$D$18*IF((IFERROR(S684,0))&lt;1,1,-1))),IF(IFERROR(U684,0)&lt;0,IF(ABS((MAX($D$16,POWER((ABS(K684)^2)/($I$5*MAX(F684,0.1)^2),1/3)))-IFERROR(L684,0))&gt;$D$19,MAX($D$16,IF((MAX($D$16,POWER((ABS(K684)^2)/($I$5*MAX(F684,0.1)^2),1/3)))&gt;IFERROR(L684,0),MIN((MAX($D$16,POWER((ABS(K684)^2)/($I$5*MAX(F684,0.1)^2),1/3))),IFERROR(L684,0)+(MIN(ABS(IFERROR(U684,0))*$D$18,ABS((MAX($D$16,POWER((ABS(K684)^2)/($I$5*MAX(F684,0.1)^2),1/3)))-IFERROR(L684,0))))),MAX((MAX($D$16,POWER((ABS(K684)^2)/($I$5*MAX(F684,0.1)^2),1/3))),IFERROR(L684,0)-(MIN(ABS(IFERROR(U684,0))*$D$18,ABS((MAX($D$16,POWER((ABS(K684)^2)/($I$5*MAX(F684,0.1)^2),1/3)))-IFERROR(L684,0))))))),MAX($D$16,POWER((ABS(K684)^2)/($I$5*MAX(F684,0.1)^2),1/3))),MAX($D$16,IFERROR(L684,0)))))))</f>
        <v/>
      </c>
      <c r="M684">
        <f>((F684)+(G684)*(L684))*(L684)</f>
        <v/>
      </c>
      <c r="N684">
        <f>(((F684)+(G684)*(L684))*(L684))/MAX((F684)+2*(L684)*SQRT(1+(G684)^2),1E-6)</f>
        <v/>
      </c>
      <c r="O684">
        <f>ABS(K684)/MAX(((F684)+(G684)*(L684))*(L684),1E-6)</f>
        <v/>
      </c>
      <c r="P684">
        <f>E684+L684</f>
        <v/>
      </c>
      <c r="Q684">
        <f>P684+((ABS(K684)/MAX(((F684)+(G684)*(L684))*(L684),1E-6))^2)/(2*$I$5)</f>
        <v/>
      </c>
      <c r="R684">
        <f>((ABS(K684)*$D$6)/(MAX(((F684)+(G684)*(L684))*(L684),1E-6)*MAX(((((F684)+(G684)*(L684))*(L684))/MAX((F684)+2*(L684)*SQRT(1+(G684)^2),1E-6))^(2/3),1E-6)))^2</f>
        <v/>
      </c>
      <c r="S684">
        <f>ABS(ABS(K684)/MAX(((F684)+(G684)*(L684))*(L684),1E-6))/SQRT($I$5*MAX((((F684)+(G684)*(L684))*(L684))/MAX((F684)+2*(G684)*(L684),1E-6),1E-6))</f>
        <v/>
      </c>
      <c r="T684">
        <f>((F684)*(L684)^2)/2+(G684)*(L684)^3/3+(ABS(K684)^2)/($I$5*MAX(((F684)+(G684)*(L684))*(L684),1E-6))</f>
        <v/>
      </c>
      <c r="U684">
        <f>IF($D$20=0,0,IFERROR(Q683-(((R683+R684)/2)*J684)-(IF(O683&gt;O684,$D$8*((O683^2-O684^2)/(2*$I$5)),$D$9*((O684^2-O683^2)/(2*$I$5)))+($D$10*(ABS(I684)/90)*(MAX(O683^2,O684^2)/(2*$I$5))))-Q684,0))</f>
        <v/>
      </c>
      <c r="V684">
        <f>IF($D$20=0,1,IFERROR(IF(ROUND(S684,3)=1,1,IF(AND(ABS(U684)&lt;$D$19,S684&gt;1),1,0)),0))</f>
        <v/>
      </c>
      <c r="W684">
        <f>IF($D$20=0,IFERROR(W685,MAX($D$16,POWER((ABS(K684)^2)/($I$5*MAX(F684,0.1)^2),1/3))),IF(IFERROR(AG685,0)=0,IFERROR(W685,MAX($D$16,POWER((ABS(K684)^2)/($I$5*MAX(F684,0.1)^2),1/3))),IF(OR(IFERROR(W684,0)=0,IFERROR(AD685,0)&gt;1),MAX($D$16,POWER((ABS(K684)^2)/($I$5*MAX(F684,0.1)^2),1/3)),IF(IFERROR(AF684,0)&gt;0,MAX($D$16,IFERROR(W684,0)+((IFERROR(AF684,0))*$D$18*IF((IFERROR(AD684,0))&lt;1,1,-1))),IF(IFERROR(AF684,0)&lt;0,IF(ABS((MAX($D$16,POWER((ABS(K684)^2)/($I$5*MAX(F684,0.1)^2),1/3)))-IFERROR(W684,0))&gt;$D$19,MAX($D$16,IF((MAX($D$16,POWER((ABS(K684)^2)/($I$5*MAX(F684,0.1)^2),1/3)))&gt;IFERROR(W684,0),MIN((MAX($D$16,POWER((ABS(K684)^2)/($I$5*MAX(F684,0.1)^2),1/3))),IFERROR(W684,0)+(MIN(ABS(IFERROR(AF684,0))*$D$18,ABS((MAX($D$16,POWER((ABS(K684)^2)/($I$5*MAX(F684,0.1)^2),1/3)))-IFERROR(W684,0))))),MAX((MAX($D$16,POWER((ABS(K684)^2)/($I$5*MAX(F684,0.1)^2),1/3))),IFERROR(W684,0)-(MIN(ABS(IFERROR(AF684,0))*$D$18,ABS((MAX($D$16,POWER((ABS(K684)^2)/($I$5*MAX(F684,0.1)^2),1/3)))-IFERROR(W684,0))))))),MAX($D$16,POWER((ABS(K684)^2)/($I$5*MAX(F684,0.1)^2),1/3))),MAX($D$16,IFERROR(W684,0)))))))</f>
        <v/>
      </c>
      <c r="X684">
        <f>((F684)+(G684)*(W684))*(W684)</f>
        <v/>
      </c>
      <c r="Y684">
        <f>(((F684)+(G684)*(W684))*(W684))/MAX((F684)+2*(W684)*SQRT(1+(G684)^2),1E-6)</f>
        <v/>
      </c>
      <c r="Z684">
        <f>ABS(K684)/MAX(((F684)+(G684)*(W684))*(W684),1E-6)</f>
        <v/>
      </c>
      <c r="AA684">
        <f>E684+W684</f>
        <v/>
      </c>
      <c r="AB684">
        <f>AA684+((ABS(K684)/MAX(((F684)+(G684)*(W684))*(W684),1E-6))^2)/(2*$I$5)</f>
        <v/>
      </c>
      <c r="AC684">
        <f>((ABS(K684)*$D$6)/(MAX(((F684)+(G684)*(W684))*(W684),1E-6)*MAX(((((F684)+(G684)*(W684))*(W684))/MAX((F684)+2*(W684)*SQRT(1+(G684)^2),1E-6))^(2/3),1E-6)))^2</f>
        <v/>
      </c>
      <c r="AD684">
        <f>ABS(ABS(K684)/MAX(((F684)+(G684)*(W684))*(W684),1E-6))/SQRT($I$5*MAX((((F684)+(G684)*(W684))*(W684))/MAX((F684)+2*(G684)*(W684),1E-6),1E-6))</f>
        <v/>
      </c>
      <c r="AE684">
        <f>((F684)*(W684)^2)/2+(G684)*(W684)^3/3+(ABS(K684)^2)/($I$5*MAX(((F684)+(G684)*(W684))*(W684),1E-6))</f>
        <v/>
      </c>
      <c r="AF684">
        <f>IF($D$20=0,0,IFERROR(AB685+(((AC684+AC685)/2)*J685)+(IF(Z684&gt;Z685,$D$8*((Z684^2-Z685^2)/(2*$I$5)),$D$9*((Z685^2-Z684^2)/(2*$I$5)))+($D$10*(ABS(I685)/90)*(MAX(Z684^2,Z685^2)/(2*$I$5))))-AB684,0))</f>
        <v/>
      </c>
      <c r="AG684">
        <f>IF($D$20=0,1,IFERROR(IF(ROUND(AD684,3)=1,1,IF(AND(ABS(AF684)&lt;$D$19,AD684&lt;1),1,0)),0))</f>
        <v/>
      </c>
      <c r="AH684">
        <f>IFERROR(IF(V32="Supercritical",MAX($D$16,IFERROR(L684,MAX($D$16,POWER((ABS(K684)^2)/($I$5*MAX(F684,0.1)^2),1/3)))),IF(V32="Subcritical",MAX($D$16,IFERROR(W684,MAX($D$16,POWER((ABS(K684)^2)/($I$5*MAX(F684,0.1)^2),1/3)))),IF(AND(IFERROR(V684,0)=1,IFERROR(AG684,0)=1),IF(IFERROR(T684,-1E99)&gt;=IFERROR(AE684,-1E99),MAX($D$16,IFERROR(L684,MAX($D$16,POWER((ABS(K684)^2)/($I$5*MAX(F684,0.1)^2),1/3)))),MAX($D$16,IFERROR(W684,MAX($D$16,POWER((ABS(K684)^2)/($I$5*MAX(F684,0.1)^2),1/3))))),IF(IFERROR(V684,0)=1,MAX($D$16,IFERROR(L684,MAX($D$16,POWER((ABS(K684)^2)/($I$5*MAX(F684,0.1)^2),1/3)))),IF(IFERROR(AG684,0)=1,MAX($D$16,IFERROR(W684,MAX($D$16,POWER((ABS(K684)^2)/($I$5*MAX(F684,0.1)^2),1/3)))),MAX($D$16,POWER((ABS(K684)^2)/($I$5*MAX(F684,0.1)^2),1/3))))))),MAX($D$16,POWER((ABS(K684)^2)/($I$5*MAX(F684,0.1)^2),1/3)))</f>
        <v/>
      </c>
      <c r="AI684">
        <f>E684+AH684</f>
        <v/>
      </c>
      <c r="AJ684">
        <f>AI684+((ABS(K684)/MAX(((F684)+(G684)*(AH684))*(AH684),1E-6))^2)/(2*$I$5)</f>
        <v/>
      </c>
      <c r="AM684" t="n">
        <v>0</v>
      </c>
      <c r="AN684" t="n">
        <v>0</v>
      </c>
      <c r="AO684">
        <f>AM684+AN684</f>
        <v/>
      </c>
      <c r="AP684">
        <f>AP683+AO684</f>
        <v/>
      </c>
      <c r="AQ684">
        <f>ABS(ABS(K684)/MAX(((F684)+(G684)*(AH684))*(AH684),1E-6))/SQRT($I$5*MAX((((F684)+(G684)*(AH684))*(AH684))/MAX((F684)+2*(G684)*(AH684),1E-6),1E-6))</f>
        <v/>
      </c>
      <c r="AR684">
        <f>IF(AQ684&lt;1,"Subcritical","Supercritical")</f>
        <v/>
      </c>
      <c r="AS684">
        <f>((ABS(K684)*$D$6)/(MAX(((F684)+(G684)*(AH684))*(AH684),1E-6)*MAX(((((F684)+(G684)*(AH684))*(AH684))/MAX((F684)+2*(AH684)*SQRT(1+(G684)^2),1E-6))^(2/3),1E-6)))^2</f>
        <v/>
      </c>
    </row>
    <row r="685">
      <c r="A685" t="n">
        <v>536</v>
      </c>
      <c r="B685" t="n">
        <v>534.895</v>
      </c>
      <c r="C685" t="n">
        <v>616187.773</v>
      </c>
      <c r="D685" t="n">
        <v>3097445.92</v>
      </c>
      <c r="E685" t="n">
        <v>632.2945</v>
      </c>
      <c r="F685" t="n">
        <v>5.2</v>
      </c>
      <c r="G685" t="n">
        <v>0</v>
      </c>
      <c r="H685" t="inlineStr">
        <is>
          <t>Normal</t>
        </is>
      </c>
      <c r="I685" t="n">
        <v>0.027</v>
      </c>
      <c r="J685">
        <f>B685-B684</f>
        <v/>
      </c>
      <c r="K685">
        <f>MAX(0,K684-AO684)</f>
        <v/>
      </c>
      <c r="L685">
        <f>IF($D$20=0,IFERROR(L684,MAX($D$16,POWER((ABS(K685)^2)/($I$5*MAX(F685,0.1)^2),1/3))),IF(IFERROR(V684,0)=0,IFERROR(L684,MAX($D$16,POWER((ABS(K685)^2)/($I$5*MAX(F685,0.1)^2),1/3))),IF(OR(IFERROR(L685,0)=0,IFERROR(S684,0)&lt;1,IFERROR(S685,0)&lt;1),MAX($D$16,POWER((ABS(K685)^2)/($I$5*MAX(F685,0.1)^2),1/3)),IF(IFERROR(U685,0)&gt;0,MAX($D$16,IFERROR(L685,0)+((IFERROR(U685,0))*$D$18*IF((IFERROR(S685,0))&lt;1,1,-1))),IF(IFERROR(U685,0)&lt;0,IF(ABS((MAX($D$16,POWER((ABS(K685)^2)/($I$5*MAX(F685,0.1)^2),1/3)))-IFERROR(L685,0))&gt;$D$19,MAX($D$16,IF((MAX($D$16,POWER((ABS(K685)^2)/($I$5*MAX(F685,0.1)^2),1/3)))&gt;IFERROR(L685,0),MIN((MAX($D$16,POWER((ABS(K685)^2)/($I$5*MAX(F685,0.1)^2),1/3))),IFERROR(L685,0)+(MIN(ABS(IFERROR(U685,0))*$D$18,ABS((MAX($D$16,POWER((ABS(K685)^2)/($I$5*MAX(F685,0.1)^2),1/3)))-IFERROR(L685,0))))),MAX((MAX($D$16,POWER((ABS(K685)^2)/($I$5*MAX(F685,0.1)^2),1/3))),IFERROR(L685,0)-(MIN(ABS(IFERROR(U685,0))*$D$18,ABS((MAX($D$16,POWER((ABS(K685)^2)/($I$5*MAX(F685,0.1)^2),1/3)))-IFERROR(L685,0))))))),MAX($D$16,POWER((ABS(K685)^2)/($I$5*MAX(F685,0.1)^2),1/3))),MAX($D$16,IFERROR(L685,0)))))))</f>
        <v/>
      </c>
      <c r="M685">
        <f>((F685)+(G685)*(L685))*(L685)</f>
        <v/>
      </c>
      <c r="N685">
        <f>(((F685)+(G685)*(L685))*(L685))/MAX((F685)+2*(L685)*SQRT(1+(G685)^2),1E-6)</f>
        <v/>
      </c>
      <c r="O685">
        <f>ABS(K685)/MAX(((F685)+(G685)*(L685))*(L685),1E-6)</f>
        <v/>
      </c>
      <c r="P685">
        <f>E685+L685</f>
        <v/>
      </c>
      <c r="Q685">
        <f>P685+((ABS(K685)/MAX(((F685)+(G685)*(L685))*(L685),1E-6))^2)/(2*$I$5)</f>
        <v/>
      </c>
      <c r="R685">
        <f>((ABS(K685)*$D$6)/(MAX(((F685)+(G685)*(L685))*(L685),1E-6)*MAX(((((F685)+(G685)*(L685))*(L685))/MAX((F685)+2*(L685)*SQRT(1+(G685)^2),1E-6))^(2/3),1E-6)))^2</f>
        <v/>
      </c>
      <c r="S685">
        <f>ABS(ABS(K685)/MAX(((F685)+(G685)*(L685))*(L685),1E-6))/SQRT($I$5*MAX((((F685)+(G685)*(L685))*(L685))/MAX((F685)+2*(G685)*(L685),1E-6),1E-6))</f>
        <v/>
      </c>
      <c r="T685">
        <f>((F685)*(L685)^2)/2+(G685)*(L685)^3/3+(ABS(K685)^2)/($I$5*MAX(((F685)+(G685)*(L685))*(L685),1E-6))</f>
        <v/>
      </c>
      <c r="U685">
        <f>IF($D$20=0,0,IFERROR(Q684-(((R684+R685)/2)*J685)-(IF(O684&gt;O685,$D$8*((O684^2-O685^2)/(2*$I$5)),$D$9*((O685^2-O684^2)/(2*$I$5)))+($D$10*(ABS(I685)/90)*(MAX(O684^2,O685^2)/(2*$I$5))))-Q685,0))</f>
        <v/>
      </c>
      <c r="V685">
        <f>IF($D$20=0,1,IFERROR(IF(ROUND(S685,3)=1,1,IF(AND(ABS(U685)&lt;$D$19,S685&gt;1),1,0)),0))</f>
        <v/>
      </c>
      <c r="W685">
        <f>IF($D$20=0,IFERROR(W686,MAX($D$16,POWER((ABS(K685)^2)/($I$5*MAX(F685,0.1)^2),1/3))),IF(IFERROR(AG686,0)=0,IFERROR(W686,MAX($D$16,POWER((ABS(K685)^2)/($I$5*MAX(F685,0.1)^2),1/3))),IF(OR(IFERROR(W685,0)=0,IFERROR(AD686,0)&gt;1),MAX($D$16,POWER((ABS(K685)^2)/($I$5*MAX(F685,0.1)^2),1/3)),IF(IFERROR(AF685,0)&gt;0,MAX($D$16,IFERROR(W685,0)+((IFERROR(AF685,0))*$D$18*IF((IFERROR(AD685,0))&lt;1,1,-1))),IF(IFERROR(AF685,0)&lt;0,IF(ABS((MAX($D$16,POWER((ABS(K685)^2)/($I$5*MAX(F685,0.1)^2),1/3)))-IFERROR(W685,0))&gt;$D$19,MAX($D$16,IF((MAX($D$16,POWER((ABS(K685)^2)/($I$5*MAX(F685,0.1)^2),1/3)))&gt;IFERROR(W685,0),MIN((MAX($D$16,POWER((ABS(K685)^2)/($I$5*MAX(F685,0.1)^2),1/3))),IFERROR(W685,0)+(MIN(ABS(IFERROR(AF685,0))*$D$18,ABS((MAX($D$16,POWER((ABS(K685)^2)/($I$5*MAX(F685,0.1)^2),1/3)))-IFERROR(W685,0))))),MAX((MAX($D$16,POWER((ABS(K685)^2)/($I$5*MAX(F685,0.1)^2),1/3))),IFERROR(W685,0)-(MIN(ABS(IFERROR(AF685,0))*$D$18,ABS((MAX($D$16,POWER((ABS(K685)^2)/($I$5*MAX(F685,0.1)^2),1/3)))-IFERROR(W685,0))))))),MAX($D$16,POWER((ABS(K685)^2)/($I$5*MAX(F685,0.1)^2),1/3))),MAX($D$16,IFERROR(W685,0)))))))</f>
        <v/>
      </c>
      <c r="X685">
        <f>((F685)+(G685)*(W685))*(W685)</f>
        <v/>
      </c>
      <c r="Y685">
        <f>(((F685)+(G685)*(W685))*(W685))/MAX((F685)+2*(W685)*SQRT(1+(G685)^2),1E-6)</f>
        <v/>
      </c>
      <c r="Z685">
        <f>ABS(K685)/MAX(((F685)+(G685)*(W685))*(W685),1E-6)</f>
        <v/>
      </c>
      <c r="AA685">
        <f>E685+W685</f>
        <v/>
      </c>
      <c r="AB685">
        <f>AA685+((ABS(K685)/MAX(((F685)+(G685)*(W685))*(W685),1E-6))^2)/(2*$I$5)</f>
        <v/>
      </c>
      <c r="AC685">
        <f>((ABS(K685)*$D$6)/(MAX(((F685)+(G685)*(W685))*(W685),1E-6)*MAX(((((F685)+(G685)*(W685))*(W685))/MAX((F685)+2*(W685)*SQRT(1+(G685)^2),1E-6))^(2/3),1E-6)))^2</f>
        <v/>
      </c>
      <c r="AD685">
        <f>ABS(ABS(K685)/MAX(((F685)+(G685)*(W685))*(W685),1E-6))/SQRT($I$5*MAX((((F685)+(G685)*(W685))*(W685))/MAX((F685)+2*(G685)*(W685),1E-6),1E-6))</f>
        <v/>
      </c>
      <c r="AE685">
        <f>((F685)*(W685)^2)/2+(G685)*(W685)^3/3+(ABS(K685)^2)/($I$5*MAX(((F685)+(G685)*(W685))*(W685),1E-6))</f>
        <v/>
      </c>
      <c r="AF685">
        <f>IF($D$20=0,0,IFERROR(AB686+(((AC685+AC686)/2)*J686)+(IF(Z685&gt;Z686,$D$8*((Z685^2-Z686^2)/(2*$I$5)),$D$9*((Z686^2-Z685^2)/(2*$I$5)))+($D$10*(ABS(I686)/90)*(MAX(Z685^2,Z686^2)/(2*$I$5))))-AB685,0))</f>
        <v/>
      </c>
      <c r="AG685">
        <f>IF($D$20=0,1,IFERROR(IF(ROUND(AD685,3)=1,1,IF(AND(ABS(AF685)&lt;$D$19,AD685&lt;1),1,0)),0))</f>
        <v/>
      </c>
      <c r="AH685">
        <f>IFERROR(IF(V32="Supercritical",MAX($D$16,IFERROR(L685,MAX($D$16,POWER((ABS(K685)^2)/($I$5*MAX(F685,0.1)^2),1/3)))),IF(V32="Subcritical",MAX($D$16,IFERROR(W685,MAX($D$16,POWER((ABS(K685)^2)/($I$5*MAX(F685,0.1)^2),1/3)))),IF(AND(IFERROR(V685,0)=1,IFERROR(AG685,0)=1),IF(IFERROR(T685,-1E99)&gt;=IFERROR(AE685,-1E99),MAX($D$16,IFERROR(L685,MAX($D$16,POWER((ABS(K685)^2)/($I$5*MAX(F685,0.1)^2),1/3)))),MAX($D$16,IFERROR(W685,MAX($D$16,POWER((ABS(K685)^2)/($I$5*MAX(F685,0.1)^2),1/3))))),IF(IFERROR(V685,0)=1,MAX($D$16,IFERROR(L685,MAX($D$16,POWER((ABS(K685)^2)/($I$5*MAX(F685,0.1)^2),1/3)))),IF(IFERROR(AG685,0)=1,MAX($D$16,IFERROR(W685,MAX($D$16,POWER((ABS(K685)^2)/($I$5*MAX(F685,0.1)^2),1/3)))),MAX($D$16,POWER((ABS(K685)^2)/($I$5*MAX(F685,0.1)^2),1/3))))))),MAX($D$16,POWER((ABS(K685)^2)/($I$5*MAX(F685,0.1)^2),1/3)))</f>
        <v/>
      </c>
      <c r="AI685">
        <f>E685+AH685</f>
        <v/>
      </c>
      <c r="AJ685">
        <f>AI685+((ABS(K685)/MAX(((F685)+(G685)*(AH685))*(AH685),1E-6))^2)/(2*$I$5)</f>
        <v/>
      </c>
      <c r="AM685" t="n">
        <v>0</v>
      </c>
      <c r="AN685" t="n">
        <v>0</v>
      </c>
      <c r="AO685">
        <f>AM685+AN685</f>
        <v/>
      </c>
      <c r="AP685">
        <f>AP684+AO685</f>
        <v/>
      </c>
      <c r="AQ685">
        <f>ABS(ABS(K685)/MAX(((F685)+(G685)*(AH685))*(AH685),1E-6))/SQRT($I$5*MAX((((F685)+(G685)*(AH685))*(AH685))/MAX((F685)+2*(G685)*(AH685),1E-6),1E-6))</f>
        <v/>
      </c>
      <c r="AR685">
        <f>IF(AQ685&lt;1,"Subcritical","Supercritical")</f>
        <v/>
      </c>
      <c r="AS685">
        <f>((ABS(K685)*$D$6)/(MAX(((F685)+(G685)*(AH685))*(AH685),1E-6)*MAX(((((F685)+(G685)*(AH685))*(AH685))/MAX((F685)+2*(AH685)*SQRT(1+(G685)^2),1E-6))^(2/3),1E-6)))^2</f>
        <v/>
      </c>
    </row>
    <row r="686">
      <c r="A686" t="n">
        <v>537</v>
      </c>
      <c r="B686" t="n">
        <v>535.895</v>
      </c>
      <c r="C686" t="n">
        <v>616187.299</v>
      </c>
      <c r="D686" t="n">
        <v>3097445.04</v>
      </c>
      <c r="E686" t="n">
        <v>632.294</v>
      </c>
      <c r="F686" t="n">
        <v>5.2</v>
      </c>
      <c r="G686" t="n">
        <v>0</v>
      </c>
      <c r="H686" t="inlineStr">
        <is>
          <t>Normal</t>
        </is>
      </c>
      <c r="I686" t="n">
        <v>0.027</v>
      </c>
      <c r="J686">
        <f>B686-B685</f>
        <v/>
      </c>
      <c r="K686">
        <f>MAX(0,K685-AO685)</f>
        <v/>
      </c>
      <c r="L686">
        <f>IF($D$20=0,IFERROR(L685,MAX($D$16,POWER((ABS(K686)^2)/($I$5*MAX(F686,0.1)^2),1/3))),IF(IFERROR(V685,0)=0,IFERROR(L685,MAX($D$16,POWER((ABS(K686)^2)/($I$5*MAX(F686,0.1)^2),1/3))),IF(OR(IFERROR(L686,0)=0,IFERROR(S685,0)&lt;1,IFERROR(S686,0)&lt;1),MAX($D$16,POWER((ABS(K686)^2)/($I$5*MAX(F686,0.1)^2),1/3)),IF(IFERROR(U686,0)&gt;0,MAX($D$16,IFERROR(L686,0)+((IFERROR(U686,0))*$D$18*IF((IFERROR(S686,0))&lt;1,1,-1))),IF(IFERROR(U686,0)&lt;0,IF(ABS((MAX($D$16,POWER((ABS(K686)^2)/($I$5*MAX(F686,0.1)^2),1/3)))-IFERROR(L686,0))&gt;$D$19,MAX($D$16,IF((MAX($D$16,POWER((ABS(K686)^2)/($I$5*MAX(F686,0.1)^2),1/3)))&gt;IFERROR(L686,0),MIN((MAX($D$16,POWER((ABS(K686)^2)/($I$5*MAX(F686,0.1)^2),1/3))),IFERROR(L686,0)+(MIN(ABS(IFERROR(U686,0))*$D$18,ABS((MAX($D$16,POWER((ABS(K686)^2)/($I$5*MAX(F686,0.1)^2),1/3)))-IFERROR(L686,0))))),MAX((MAX($D$16,POWER((ABS(K686)^2)/($I$5*MAX(F686,0.1)^2),1/3))),IFERROR(L686,0)-(MIN(ABS(IFERROR(U686,0))*$D$18,ABS((MAX($D$16,POWER((ABS(K686)^2)/($I$5*MAX(F686,0.1)^2),1/3)))-IFERROR(L686,0))))))),MAX($D$16,POWER((ABS(K686)^2)/($I$5*MAX(F686,0.1)^2),1/3))),MAX($D$16,IFERROR(L686,0)))))))</f>
        <v/>
      </c>
      <c r="M686">
        <f>((F686)+(G686)*(L686))*(L686)</f>
        <v/>
      </c>
      <c r="N686">
        <f>(((F686)+(G686)*(L686))*(L686))/MAX((F686)+2*(L686)*SQRT(1+(G686)^2),1E-6)</f>
        <v/>
      </c>
      <c r="O686">
        <f>ABS(K686)/MAX(((F686)+(G686)*(L686))*(L686),1E-6)</f>
        <v/>
      </c>
      <c r="P686">
        <f>E686+L686</f>
        <v/>
      </c>
      <c r="Q686">
        <f>P686+((ABS(K686)/MAX(((F686)+(G686)*(L686))*(L686),1E-6))^2)/(2*$I$5)</f>
        <v/>
      </c>
      <c r="R686">
        <f>((ABS(K686)*$D$6)/(MAX(((F686)+(G686)*(L686))*(L686),1E-6)*MAX(((((F686)+(G686)*(L686))*(L686))/MAX((F686)+2*(L686)*SQRT(1+(G686)^2),1E-6))^(2/3),1E-6)))^2</f>
        <v/>
      </c>
      <c r="S686">
        <f>ABS(ABS(K686)/MAX(((F686)+(G686)*(L686))*(L686),1E-6))/SQRT($I$5*MAX((((F686)+(G686)*(L686))*(L686))/MAX((F686)+2*(G686)*(L686),1E-6),1E-6))</f>
        <v/>
      </c>
      <c r="T686">
        <f>((F686)*(L686)^2)/2+(G686)*(L686)^3/3+(ABS(K686)^2)/($I$5*MAX(((F686)+(G686)*(L686))*(L686),1E-6))</f>
        <v/>
      </c>
      <c r="U686">
        <f>IF($D$20=0,0,IFERROR(Q685-(((R685+R686)/2)*J686)-(IF(O685&gt;O686,$D$8*((O685^2-O686^2)/(2*$I$5)),$D$9*((O686^2-O685^2)/(2*$I$5)))+($D$10*(ABS(I686)/90)*(MAX(O685^2,O686^2)/(2*$I$5))))-Q686,0))</f>
        <v/>
      </c>
      <c r="V686">
        <f>IF($D$20=0,1,IFERROR(IF(ROUND(S686,3)=1,1,IF(AND(ABS(U686)&lt;$D$19,S686&gt;1),1,0)),0))</f>
        <v/>
      </c>
      <c r="W686">
        <f>IF($D$20=0,IFERROR(W687,MAX($D$16,POWER((ABS(K686)^2)/($I$5*MAX(F686,0.1)^2),1/3))),IF(IFERROR(AG687,0)=0,IFERROR(W687,MAX($D$16,POWER((ABS(K686)^2)/($I$5*MAX(F686,0.1)^2),1/3))),IF(OR(IFERROR(W686,0)=0,IFERROR(AD687,0)&gt;1),MAX($D$16,POWER((ABS(K686)^2)/($I$5*MAX(F686,0.1)^2),1/3)),IF(IFERROR(AF686,0)&gt;0,MAX($D$16,IFERROR(W686,0)+((IFERROR(AF686,0))*$D$18*IF((IFERROR(AD686,0))&lt;1,1,-1))),IF(IFERROR(AF686,0)&lt;0,IF(ABS((MAX($D$16,POWER((ABS(K686)^2)/($I$5*MAX(F686,0.1)^2),1/3)))-IFERROR(W686,0))&gt;$D$19,MAX($D$16,IF((MAX($D$16,POWER((ABS(K686)^2)/($I$5*MAX(F686,0.1)^2),1/3)))&gt;IFERROR(W686,0),MIN((MAX($D$16,POWER((ABS(K686)^2)/($I$5*MAX(F686,0.1)^2),1/3))),IFERROR(W686,0)+(MIN(ABS(IFERROR(AF686,0))*$D$18,ABS((MAX($D$16,POWER((ABS(K686)^2)/($I$5*MAX(F686,0.1)^2),1/3)))-IFERROR(W686,0))))),MAX((MAX($D$16,POWER((ABS(K686)^2)/($I$5*MAX(F686,0.1)^2),1/3))),IFERROR(W686,0)-(MIN(ABS(IFERROR(AF686,0))*$D$18,ABS((MAX($D$16,POWER((ABS(K686)^2)/($I$5*MAX(F686,0.1)^2),1/3)))-IFERROR(W686,0))))))),MAX($D$16,POWER((ABS(K686)^2)/($I$5*MAX(F686,0.1)^2),1/3))),MAX($D$16,IFERROR(W686,0)))))))</f>
        <v/>
      </c>
      <c r="X686">
        <f>((F686)+(G686)*(W686))*(W686)</f>
        <v/>
      </c>
      <c r="Y686">
        <f>(((F686)+(G686)*(W686))*(W686))/MAX((F686)+2*(W686)*SQRT(1+(G686)^2),1E-6)</f>
        <v/>
      </c>
      <c r="Z686">
        <f>ABS(K686)/MAX(((F686)+(G686)*(W686))*(W686),1E-6)</f>
        <v/>
      </c>
      <c r="AA686">
        <f>E686+W686</f>
        <v/>
      </c>
      <c r="AB686">
        <f>AA686+((ABS(K686)/MAX(((F686)+(G686)*(W686))*(W686),1E-6))^2)/(2*$I$5)</f>
        <v/>
      </c>
      <c r="AC686">
        <f>((ABS(K686)*$D$6)/(MAX(((F686)+(G686)*(W686))*(W686),1E-6)*MAX(((((F686)+(G686)*(W686))*(W686))/MAX((F686)+2*(W686)*SQRT(1+(G686)^2),1E-6))^(2/3),1E-6)))^2</f>
        <v/>
      </c>
      <c r="AD686">
        <f>ABS(ABS(K686)/MAX(((F686)+(G686)*(W686))*(W686),1E-6))/SQRT($I$5*MAX((((F686)+(G686)*(W686))*(W686))/MAX((F686)+2*(G686)*(W686),1E-6),1E-6))</f>
        <v/>
      </c>
      <c r="AE686">
        <f>((F686)*(W686)^2)/2+(G686)*(W686)^3/3+(ABS(K686)^2)/($I$5*MAX(((F686)+(G686)*(W686))*(W686),1E-6))</f>
        <v/>
      </c>
      <c r="AF686">
        <f>IF($D$20=0,0,IFERROR(AB687+(((AC686+AC687)/2)*J687)+(IF(Z686&gt;Z687,$D$8*((Z686^2-Z687^2)/(2*$I$5)),$D$9*((Z687^2-Z686^2)/(2*$I$5)))+($D$10*(ABS(I687)/90)*(MAX(Z686^2,Z687^2)/(2*$I$5))))-AB686,0))</f>
        <v/>
      </c>
      <c r="AG686">
        <f>IF($D$20=0,1,IFERROR(IF(ROUND(AD686,3)=1,1,IF(AND(ABS(AF686)&lt;$D$19,AD686&lt;1),1,0)),0))</f>
        <v/>
      </c>
      <c r="AH686">
        <f>IFERROR(IF(V32="Supercritical",MAX($D$16,IFERROR(L686,MAX($D$16,POWER((ABS(K686)^2)/($I$5*MAX(F686,0.1)^2),1/3)))),IF(V32="Subcritical",MAX($D$16,IFERROR(W686,MAX($D$16,POWER((ABS(K686)^2)/($I$5*MAX(F686,0.1)^2),1/3)))),IF(AND(IFERROR(V686,0)=1,IFERROR(AG686,0)=1),IF(IFERROR(T686,-1E99)&gt;=IFERROR(AE686,-1E99),MAX($D$16,IFERROR(L686,MAX($D$16,POWER((ABS(K686)^2)/($I$5*MAX(F686,0.1)^2),1/3)))),MAX($D$16,IFERROR(W686,MAX($D$16,POWER((ABS(K686)^2)/($I$5*MAX(F686,0.1)^2),1/3))))),IF(IFERROR(V686,0)=1,MAX($D$16,IFERROR(L686,MAX($D$16,POWER((ABS(K686)^2)/($I$5*MAX(F686,0.1)^2),1/3)))),IF(IFERROR(AG686,0)=1,MAX($D$16,IFERROR(W686,MAX($D$16,POWER((ABS(K686)^2)/($I$5*MAX(F686,0.1)^2),1/3)))),MAX($D$16,POWER((ABS(K686)^2)/($I$5*MAX(F686,0.1)^2),1/3))))))),MAX($D$16,POWER((ABS(K686)^2)/($I$5*MAX(F686,0.1)^2),1/3)))</f>
        <v/>
      </c>
      <c r="AI686">
        <f>E686+AH686</f>
        <v/>
      </c>
      <c r="AJ686">
        <f>AI686+((ABS(K686)/MAX(((F686)+(G686)*(AH686))*(AH686),1E-6))^2)/(2*$I$5)</f>
        <v/>
      </c>
      <c r="AM686" t="n">
        <v>0</v>
      </c>
      <c r="AN686" t="n">
        <v>0</v>
      </c>
      <c r="AO686">
        <f>AM686+AN686</f>
        <v/>
      </c>
      <c r="AP686">
        <f>AP685+AO686</f>
        <v/>
      </c>
      <c r="AQ686">
        <f>ABS(ABS(K686)/MAX(((F686)+(G686)*(AH686))*(AH686),1E-6))/SQRT($I$5*MAX((((F686)+(G686)*(AH686))*(AH686))/MAX((F686)+2*(G686)*(AH686),1E-6),1E-6))</f>
        <v/>
      </c>
      <c r="AR686">
        <f>IF(AQ686&lt;1,"Subcritical","Supercritical")</f>
        <v/>
      </c>
      <c r="AS686">
        <f>((ABS(K686)*$D$6)/(MAX(((F686)+(G686)*(AH686))*(AH686),1E-6)*MAX(((((F686)+(G686)*(AH686))*(AH686))/MAX((F686)+2*(AH686)*SQRT(1+(G686)^2),1E-6))^(2/3),1E-6)))^2</f>
        <v/>
      </c>
    </row>
    <row r="687">
      <c r="A687" t="n">
        <v>538</v>
      </c>
      <c r="B687" t="n">
        <v>536.895</v>
      </c>
      <c r="C687" t="n">
        <v>616186.825</v>
      </c>
      <c r="D687" t="n">
        <v>3097444.159</v>
      </c>
      <c r="E687" t="n">
        <v>632.2935</v>
      </c>
      <c r="F687" t="n">
        <v>5.2</v>
      </c>
      <c r="G687" t="n">
        <v>0</v>
      </c>
      <c r="H687" t="inlineStr">
        <is>
          <t>Normal</t>
        </is>
      </c>
      <c r="I687" t="n">
        <v>0.078</v>
      </c>
      <c r="J687">
        <f>B687-B686</f>
        <v/>
      </c>
      <c r="K687">
        <f>MAX(0,K686-AO686)</f>
        <v/>
      </c>
      <c r="L687">
        <f>IF($D$20=0,IFERROR(L686,MAX($D$16,POWER((ABS(K687)^2)/($I$5*MAX(F687,0.1)^2),1/3))),IF(IFERROR(V686,0)=0,IFERROR(L686,MAX($D$16,POWER((ABS(K687)^2)/($I$5*MAX(F687,0.1)^2),1/3))),IF(OR(IFERROR(L687,0)=0,IFERROR(S686,0)&lt;1,IFERROR(S687,0)&lt;1),MAX($D$16,POWER((ABS(K687)^2)/($I$5*MAX(F687,0.1)^2),1/3)),IF(IFERROR(U687,0)&gt;0,MAX($D$16,IFERROR(L687,0)+((IFERROR(U687,0))*$D$18*IF((IFERROR(S687,0))&lt;1,1,-1))),IF(IFERROR(U687,0)&lt;0,IF(ABS((MAX($D$16,POWER((ABS(K687)^2)/($I$5*MAX(F687,0.1)^2),1/3)))-IFERROR(L687,0))&gt;$D$19,MAX($D$16,IF((MAX($D$16,POWER((ABS(K687)^2)/($I$5*MAX(F687,0.1)^2),1/3)))&gt;IFERROR(L687,0),MIN((MAX($D$16,POWER((ABS(K687)^2)/($I$5*MAX(F687,0.1)^2),1/3))),IFERROR(L687,0)+(MIN(ABS(IFERROR(U687,0))*$D$18,ABS((MAX($D$16,POWER((ABS(K687)^2)/($I$5*MAX(F687,0.1)^2),1/3)))-IFERROR(L687,0))))),MAX((MAX($D$16,POWER((ABS(K687)^2)/($I$5*MAX(F687,0.1)^2),1/3))),IFERROR(L687,0)-(MIN(ABS(IFERROR(U687,0))*$D$18,ABS((MAX($D$16,POWER((ABS(K687)^2)/($I$5*MAX(F687,0.1)^2),1/3)))-IFERROR(L687,0))))))),MAX($D$16,POWER((ABS(K687)^2)/($I$5*MAX(F687,0.1)^2),1/3))),MAX($D$16,IFERROR(L687,0)))))))</f>
        <v/>
      </c>
      <c r="M687">
        <f>((F687)+(G687)*(L687))*(L687)</f>
        <v/>
      </c>
      <c r="N687">
        <f>(((F687)+(G687)*(L687))*(L687))/MAX((F687)+2*(L687)*SQRT(1+(G687)^2),1E-6)</f>
        <v/>
      </c>
      <c r="O687">
        <f>ABS(K687)/MAX(((F687)+(G687)*(L687))*(L687),1E-6)</f>
        <v/>
      </c>
      <c r="P687">
        <f>E687+L687</f>
        <v/>
      </c>
      <c r="Q687">
        <f>P687+((ABS(K687)/MAX(((F687)+(G687)*(L687))*(L687),1E-6))^2)/(2*$I$5)</f>
        <v/>
      </c>
      <c r="R687">
        <f>((ABS(K687)*$D$6)/(MAX(((F687)+(G687)*(L687))*(L687),1E-6)*MAX(((((F687)+(G687)*(L687))*(L687))/MAX((F687)+2*(L687)*SQRT(1+(G687)^2),1E-6))^(2/3),1E-6)))^2</f>
        <v/>
      </c>
      <c r="S687">
        <f>ABS(ABS(K687)/MAX(((F687)+(G687)*(L687))*(L687),1E-6))/SQRT($I$5*MAX((((F687)+(G687)*(L687))*(L687))/MAX((F687)+2*(G687)*(L687),1E-6),1E-6))</f>
        <v/>
      </c>
      <c r="T687">
        <f>((F687)*(L687)^2)/2+(G687)*(L687)^3/3+(ABS(K687)^2)/($I$5*MAX(((F687)+(G687)*(L687))*(L687),1E-6))</f>
        <v/>
      </c>
      <c r="U687">
        <f>IF($D$20=0,0,IFERROR(Q686-(((R686+R687)/2)*J687)-(IF(O686&gt;O687,$D$8*((O686^2-O687^2)/(2*$I$5)),$D$9*((O687^2-O686^2)/(2*$I$5)))+($D$10*(ABS(I687)/90)*(MAX(O686^2,O687^2)/(2*$I$5))))-Q687,0))</f>
        <v/>
      </c>
      <c r="V687">
        <f>IF($D$20=0,1,IFERROR(IF(ROUND(S687,3)=1,1,IF(AND(ABS(U687)&lt;$D$19,S687&gt;1),1,0)),0))</f>
        <v/>
      </c>
      <c r="W687">
        <f>IF($D$20=0,IFERROR(W688,MAX($D$16,POWER((ABS(K687)^2)/($I$5*MAX(F687,0.1)^2),1/3))),IF(IFERROR(AG688,0)=0,IFERROR(W688,MAX($D$16,POWER((ABS(K687)^2)/($I$5*MAX(F687,0.1)^2),1/3))),IF(OR(IFERROR(W687,0)=0,IFERROR(AD688,0)&gt;1),MAX($D$16,POWER((ABS(K687)^2)/($I$5*MAX(F687,0.1)^2),1/3)),IF(IFERROR(AF687,0)&gt;0,MAX($D$16,IFERROR(W687,0)+((IFERROR(AF687,0))*$D$18*IF((IFERROR(AD687,0))&lt;1,1,-1))),IF(IFERROR(AF687,0)&lt;0,IF(ABS((MAX($D$16,POWER((ABS(K687)^2)/($I$5*MAX(F687,0.1)^2),1/3)))-IFERROR(W687,0))&gt;$D$19,MAX($D$16,IF((MAX($D$16,POWER((ABS(K687)^2)/($I$5*MAX(F687,0.1)^2),1/3)))&gt;IFERROR(W687,0),MIN((MAX($D$16,POWER((ABS(K687)^2)/($I$5*MAX(F687,0.1)^2),1/3))),IFERROR(W687,0)+(MIN(ABS(IFERROR(AF687,0))*$D$18,ABS((MAX($D$16,POWER((ABS(K687)^2)/($I$5*MAX(F687,0.1)^2),1/3)))-IFERROR(W687,0))))),MAX((MAX($D$16,POWER((ABS(K687)^2)/($I$5*MAX(F687,0.1)^2),1/3))),IFERROR(W687,0)-(MIN(ABS(IFERROR(AF687,0))*$D$18,ABS((MAX($D$16,POWER((ABS(K687)^2)/($I$5*MAX(F687,0.1)^2),1/3)))-IFERROR(W687,0))))))),MAX($D$16,POWER((ABS(K687)^2)/($I$5*MAX(F687,0.1)^2),1/3))),MAX($D$16,IFERROR(W687,0)))))))</f>
        <v/>
      </c>
      <c r="X687">
        <f>((F687)+(G687)*(W687))*(W687)</f>
        <v/>
      </c>
      <c r="Y687">
        <f>(((F687)+(G687)*(W687))*(W687))/MAX((F687)+2*(W687)*SQRT(1+(G687)^2),1E-6)</f>
        <v/>
      </c>
      <c r="Z687">
        <f>ABS(K687)/MAX(((F687)+(G687)*(W687))*(W687),1E-6)</f>
        <v/>
      </c>
      <c r="AA687">
        <f>E687+W687</f>
        <v/>
      </c>
      <c r="AB687">
        <f>AA687+((ABS(K687)/MAX(((F687)+(G687)*(W687))*(W687),1E-6))^2)/(2*$I$5)</f>
        <v/>
      </c>
      <c r="AC687">
        <f>((ABS(K687)*$D$6)/(MAX(((F687)+(G687)*(W687))*(W687),1E-6)*MAX(((((F687)+(G687)*(W687))*(W687))/MAX((F687)+2*(W687)*SQRT(1+(G687)^2),1E-6))^(2/3),1E-6)))^2</f>
        <v/>
      </c>
      <c r="AD687">
        <f>ABS(ABS(K687)/MAX(((F687)+(G687)*(W687))*(W687),1E-6))/SQRT($I$5*MAX((((F687)+(G687)*(W687))*(W687))/MAX((F687)+2*(G687)*(W687),1E-6),1E-6))</f>
        <v/>
      </c>
      <c r="AE687">
        <f>((F687)*(W687)^2)/2+(G687)*(W687)^3/3+(ABS(K687)^2)/($I$5*MAX(((F687)+(G687)*(W687))*(W687),1E-6))</f>
        <v/>
      </c>
      <c r="AF687">
        <f>IF($D$20=0,0,IFERROR(AB688+(((AC687+AC688)/2)*J688)+(IF(Z687&gt;Z688,$D$8*((Z687^2-Z688^2)/(2*$I$5)),$D$9*((Z688^2-Z687^2)/(2*$I$5)))+($D$10*(ABS(I688)/90)*(MAX(Z687^2,Z688^2)/(2*$I$5))))-AB687,0))</f>
        <v/>
      </c>
      <c r="AG687">
        <f>IF($D$20=0,1,IFERROR(IF(ROUND(AD687,3)=1,1,IF(AND(ABS(AF687)&lt;$D$19,AD687&lt;1),1,0)),0))</f>
        <v/>
      </c>
      <c r="AH687">
        <f>IFERROR(IF(V32="Supercritical",MAX($D$16,IFERROR(L687,MAX($D$16,POWER((ABS(K687)^2)/($I$5*MAX(F687,0.1)^2),1/3)))),IF(V32="Subcritical",MAX($D$16,IFERROR(W687,MAX($D$16,POWER((ABS(K687)^2)/($I$5*MAX(F687,0.1)^2),1/3)))),IF(AND(IFERROR(V687,0)=1,IFERROR(AG687,0)=1),IF(IFERROR(T687,-1E99)&gt;=IFERROR(AE687,-1E99),MAX($D$16,IFERROR(L687,MAX($D$16,POWER((ABS(K687)^2)/($I$5*MAX(F687,0.1)^2),1/3)))),MAX($D$16,IFERROR(W687,MAX($D$16,POWER((ABS(K687)^2)/($I$5*MAX(F687,0.1)^2),1/3))))),IF(IFERROR(V687,0)=1,MAX($D$16,IFERROR(L687,MAX($D$16,POWER((ABS(K687)^2)/($I$5*MAX(F687,0.1)^2),1/3)))),IF(IFERROR(AG687,0)=1,MAX($D$16,IFERROR(W687,MAX($D$16,POWER((ABS(K687)^2)/($I$5*MAX(F687,0.1)^2),1/3)))),MAX($D$16,POWER((ABS(K687)^2)/($I$5*MAX(F687,0.1)^2),1/3))))))),MAX($D$16,POWER((ABS(K687)^2)/($I$5*MAX(F687,0.1)^2),1/3)))</f>
        <v/>
      </c>
      <c r="AI687">
        <f>E687+AH687</f>
        <v/>
      </c>
      <c r="AJ687">
        <f>AI687+((ABS(K687)/MAX(((F687)+(G687)*(AH687))*(AH687),1E-6))^2)/(2*$I$5)</f>
        <v/>
      </c>
      <c r="AM687" t="n">
        <v>0</v>
      </c>
      <c r="AN687" t="n">
        <v>0</v>
      </c>
      <c r="AO687">
        <f>AM687+AN687</f>
        <v/>
      </c>
      <c r="AP687">
        <f>AP686+AO687</f>
        <v/>
      </c>
      <c r="AQ687">
        <f>ABS(ABS(K687)/MAX(((F687)+(G687)*(AH687))*(AH687),1E-6))/SQRT($I$5*MAX((((F687)+(G687)*(AH687))*(AH687))/MAX((F687)+2*(G687)*(AH687),1E-6),1E-6))</f>
        <v/>
      </c>
      <c r="AR687">
        <f>IF(AQ687&lt;1,"Subcritical","Supercritical")</f>
        <v/>
      </c>
      <c r="AS687">
        <f>((ABS(K687)*$D$6)/(MAX(((F687)+(G687)*(AH687))*(AH687),1E-6)*MAX(((((F687)+(G687)*(AH687))*(AH687))/MAX((F687)+2*(AH687)*SQRT(1+(G687)^2),1E-6))^(2/3),1E-6)))^2</f>
        <v/>
      </c>
    </row>
    <row r="688">
      <c r="A688" t="n">
        <v>539</v>
      </c>
      <c r="B688" t="n">
        <v>537.895</v>
      </c>
      <c r="C688" t="n">
        <v>616186.35</v>
      </c>
      <c r="D688" t="n">
        <v>3097443.279</v>
      </c>
      <c r="E688" t="n">
        <v>632.293</v>
      </c>
      <c r="F688" t="n">
        <v>5.2</v>
      </c>
      <c r="G688" t="n">
        <v>0</v>
      </c>
      <c r="H688" t="inlineStr">
        <is>
          <t>Normal</t>
        </is>
      </c>
      <c r="I688" t="n">
        <v>0.05</v>
      </c>
      <c r="J688">
        <f>B688-B687</f>
        <v/>
      </c>
      <c r="K688">
        <f>MAX(0,K687-AO687)</f>
        <v/>
      </c>
      <c r="L688">
        <f>IF($D$20=0,IFERROR(L687,MAX($D$16,POWER((ABS(K688)^2)/($I$5*MAX(F688,0.1)^2),1/3))),IF(IFERROR(V687,0)=0,IFERROR(L687,MAX($D$16,POWER((ABS(K688)^2)/($I$5*MAX(F688,0.1)^2),1/3))),IF(OR(IFERROR(L688,0)=0,IFERROR(S687,0)&lt;1,IFERROR(S688,0)&lt;1),MAX($D$16,POWER((ABS(K688)^2)/($I$5*MAX(F688,0.1)^2),1/3)),IF(IFERROR(U688,0)&gt;0,MAX($D$16,IFERROR(L688,0)+((IFERROR(U688,0))*$D$18*IF((IFERROR(S688,0))&lt;1,1,-1))),IF(IFERROR(U688,0)&lt;0,IF(ABS((MAX($D$16,POWER((ABS(K688)^2)/($I$5*MAX(F688,0.1)^2),1/3)))-IFERROR(L688,0))&gt;$D$19,MAX($D$16,IF((MAX($D$16,POWER((ABS(K688)^2)/($I$5*MAX(F688,0.1)^2),1/3)))&gt;IFERROR(L688,0),MIN((MAX($D$16,POWER((ABS(K688)^2)/($I$5*MAX(F688,0.1)^2),1/3))),IFERROR(L688,0)+(MIN(ABS(IFERROR(U688,0))*$D$18,ABS((MAX($D$16,POWER((ABS(K688)^2)/($I$5*MAX(F688,0.1)^2),1/3)))-IFERROR(L688,0))))),MAX((MAX($D$16,POWER((ABS(K688)^2)/($I$5*MAX(F688,0.1)^2),1/3))),IFERROR(L688,0)-(MIN(ABS(IFERROR(U688,0))*$D$18,ABS((MAX($D$16,POWER((ABS(K688)^2)/($I$5*MAX(F688,0.1)^2),1/3)))-IFERROR(L688,0))))))),MAX($D$16,POWER((ABS(K688)^2)/($I$5*MAX(F688,0.1)^2),1/3))),MAX($D$16,IFERROR(L688,0)))))))</f>
        <v/>
      </c>
      <c r="M688">
        <f>((F688)+(G688)*(L688))*(L688)</f>
        <v/>
      </c>
      <c r="N688">
        <f>(((F688)+(G688)*(L688))*(L688))/MAX((F688)+2*(L688)*SQRT(1+(G688)^2),1E-6)</f>
        <v/>
      </c>
      <c r="O688">
        <f>ABS(K688)/MAX(((F688)+(G688)*(L688))*(L688),1E-6)</f>
        <v/>
      </c>
      <c r="P688">
        <f>E688+L688</f>
        <v/>
      </c>
      <c r="Q688">
        <f>P688+((ABS(K688)/MAX(((F688)+(G688)*(L688))*(L688),1E-6))^2)/(2*$I$5)</f>
        <v/>
      </c>
      <c r="R688">
        <f>((ABS(K688)*$D$6)/(MAX(((F688)+(G688)*(L688))*(L688),1E-6)*MAX(((((F688)+(G688)*(L688))*(L688))/MAX((F688)+2*(L688)*SQRT(1+(G688)^2),1E-6))^(2/3),1E-6)))^2</f>
        <v/>
      </c>
      <c r="S688">
        <f>ABS(ABS(K688)/MAX(((F688)+(G688)*(L688))*(L688),1E-6))/SQRT($I$5*MAX((((F688)+(G688)*(L688))*(L688))/MAX((F688)+2*(G688)*(L688),1E-6),1E-6))</f>
        <v/>
      </c>
      <c r="T688">
        <f>((F688)*(L688)^2)/2+(G688)*(L688)^3/3+(ABS(K688)^2)/($I$5*MAX(((F688)+(G688)*(L688))*(L688),1E-6))</f>
        <v/>
      </c>
      <c r="U688">
        <f>IF($D$20=0,0,IFERROR(Q687-(((R687+R688)/2)*J688)-(IF(O687&gt;O688,$D$8*((O687^2-O688^2)/(2*$I$5)),$D$9*((O688^2-O687^2)/(2*$I$5)))+($D$10*(ABS(I688)/90)*(MAX(O687^2,O688^2)/(2*$I$5))))-Q688,0))</f>
        <v/>
      </c>
      <c r="V688">
        <f>IF($D$20=0,1,IFERROR(IF(ROUND(S688,3)=1,1,IF(AND(ABS(U688)&lt;$D$19,S688&gt;1),1,0)),0))</f>
        <v/>
      </c>
      <c r="W688">
        <f>IF($D$20=0,IFERROR(W689,MAX($D$16,POWER((ABS(K688)^2)/($I$5*MAX(F688,0.1)^2),1/3))),IF(IFERROR(AG689,0)=0,IFERROR(W689,MAX($D$16,POWER((ABS(K688)^2)/($I$5*MAX(F688,0.1)^2),1/3))),IF(OR(IFERROR(W688,0)=0,IFERROR(AD689,0)&gt;1),MAX($D$16,POWER((ABS(K688)^2)/($I$5*MAX(F688,0.1)^2),1/3)),IF(IFERROR(AF688,0)&gt;0,MAX($D$16,IFERROR(W688,0)+((IFERROR(AF688,0))*$D$18*IF((IFERROR(AD688,0))&lt;1,1,-1))),IF(IFERROR(AF688,0)&lt;0,IF(ABS((MAX($D$16,POWER((ABS(K688)^2)/($I$5*MAX(F688,0.1)^2),1/3)))-IFERROR(W688,0))&gt;$D$19,MAX($D$16,IF((MAX($D$16,POWER((ABS(K688)^2)/($I$5*MAX(F688,0.1)^2),1/3)))&gt;IFERROR(W688,0),MIN((MAX($D$16,POWER((ABS(K688)^2)/($I$5*MAX(F688,0.1)^2),1/3))),IFERROR(W688,0)+(MIN(ABS(IFERROR(AF688,0))*$D$18,ABS((MAX($D$16,POWER((ABS(K688)^2)/($I$5*MAX(F688,0.1)^2),1/3)))-IFERROR(W688,0))))),MAX((MAX($D$16,POWER((ABS(K688)^2)/($I$5*MAX(F688,0.1)^2),1/3))),IFERROR(W688,0)-(MIN(ABS(IFERROR(AF688,0))*$D$18,ABS((MAX($D$16,POWER((ABS(K688)^2)/($I$5*MAX(F688,0.1)^2),1/3)))-IFERROR(W688,0))))))),MAX($D$16,POWER((ABS(K688)^2)/($I$5*MAX(F688,0.1)^2),1/3))),MAX($D$16,IFERROR(W688,0)))))))</f>
        <v/>
      </c>
      <c r="X688">
        <f>((F688)+(G688)*(W688))*(W688)</f>
        <v/>
      </c>
      <c r="Y688">
        <f>(((F688)+(G688)*(W688))*(W688))/MAX((F688)+2*(W688)*SQRT(1+(G688)^2),1E-6)</f>
        <v/>
      </c>
      <c r="Z688">
        <f>ABS(K688)/MAX(((F688)+(G688)*(W688))*(W688),1E-6)</f>
        <v/>
      </c>
      <c r="AA688">
        <f>E688+W688</f>
        <v/>
      </c>
      <c r="AB688">
        <f>AA688+((ABS(K688)/MAX(((F688)+(G688)*(W688))*(W688),1E-6))^2)/(2*$I$5)</f>
        <v/>
      </c>
      <c r="AC688">
        <f>((ABS(K688)*$D$6)/(MAX(((F688)+(G688)*(W688))*(W688),1E-6)*MAX(((((F688)+(G688)*(W688))*(W688))/MAX((F688)+2*(W688)*SQRT(1+(G688)^2),1E-6))^(2/3),1E-6)))^2</f>
        <v/>
      </c>
      <c r="AD688">
        <f>ABS(ABS(K688)/MAX(((F688)+(G688)*(W688))*(W688),1E-6))/SQRT($I$5*MAX((((F688)+(G688)*(W688))*(W688))/MAX((F688)+2*(G688)*(W688),1E-6),1E-6))</f>
        <v/>
      </c>
      <c r="AE688">
        <f>((F688)*(W688)^2)/2+(G688)*(W688)^3/3+(ABS(K688)^2)/($I$5*MAX(((F688)+(G688)*(W688))*(W688),1E-6))</f>
        <v/>
      </c>
      <c r="AF688">
        <f>IF($D$20=0,0,IFERROR(AB689+(((AC688+AC689)/2)*J689)+(IF(Z688&gt;Z689,$D$8*((Z688^2-Z689^2)/(2*$I$5)),$D$9*((Z689^2-Z688^2)/(2*$I$5)))+($D$10*(ABS(I689)/90)*(MAX(Z688^2,Z689^2)/(2*$I$5))))-AB688,0))</f>
        <v/>
      </c>
      <c r="AG688">
        <f>IF($D$20=0,1,IFERROR(IF(ROUND(AD688,3)=1,1,IF(AND(ABS(AF688)&lt;$D$19,AD688&lt;1),1,0)),0))</f>
        <v/>
      </c>
      <c r="AH688">
        <f>IFERROR(IF(V32="Supercritical",MAX($D$16,IFERROR(L688,MAX($D$16,POWER((ABS(K688)^2)/($I$5*MAX(F688,0.1)^2),1/3)))),IF(V32="Subcritical",MAX($D$16,IFERROR(W688,MAX($D$16,POWER((ABS(K688)^2)/($I$5*MAX(F688,0.1)^2),1/3)))),IF(AND(IFERROR(V688,0)=1,IFERROR(AG688,0)=1),IF(IFERROR(T688,-1E99)&gt;=IFERROR(AE688,-1E99),MAX($D$16,IFERROR(L688,MAX($D$16,POWER((ABS(K688)^2)/($I$5*MAX(F688,0.1)^2),1/3)))),MAX($D$16,IFERROR(W688,MAX($D$16,POWER((ABS(K688)^2)/($I$5*MAX(F688,0.1)^2),1/3))))),IF(IFERROR(V688,0)=1,MAX($D$16,IFERROR(L688,MAX($D$16,POWER((ABS(K688)^2)/($I$5*MAX(F688,0.1)^2),1/3)))),IF(IFERROR(AG688,0)=1,MAX($D$16,IFERROR(W688,MAX($D$16,POWER((ABS(K688)^2)/($I$5*MAX(F688,0.1)^2),1/3)))),MAX($D$16,POWER((ABS(K688)^2)/($I$5*MAX(F688,0.1)^2),1/3))))))),MAX($D$16,POWER((ABS(K688)^2)/($I$5*MAX(F688,0.1)^2),1/3)))</f>
        <v/>
      </c>
      <c r="AI688">
        <f>E688+AH688</f>
        <v/>
      </c>
      <c r="AJ688">
        <f>AI688+((ABS(K688)/MAX(((F688)+(G688)*(AH688))*(AH688),1E-6))^2)/(2*$I$5)</f>
        <v/>
      </c>
      <c r="AM688" t="n">
        <v>0</v>
      </c>
      <c r="AN688" t="n">
        <v>0</v>
      </c>
      <c r="AO688">
        <f>AM688+AN688</f>
        <v/>
      </c>
      <c r="AP688">
        <f>AP687+AO688</f>
        <v/>
      </c>
      <c r="AQ688">
        <f>ABS(ABS(K688)/MAX(((F688)+(G688)*(AH688))*(AH688),1E-6))/SQRT($I$5*MAX((((F688)+(G688)*(AH688))*(AH688))/MAX((F688)+2*(G688)*(AH688),1E-6),1E-6))</f>
        <v/>
      </c>
      <c r="AR688">
        <f>IF(AQ688&lt;1,"Subcritical","Supercritical")</f>
        <v/>
      </c>
      <c r="AS688">
        <f>((ABS(K688)*$D$6)/(MAX(((F688)+(G688)*(AH688))*(AH688),1E-6)*MAX(((((F688)+(G688)*(AH688))*(AH688))/MAX((F688)+2*(AH688)*SQRT(1+(G688)^2),1E-6))^(2/3),1E-6)))^2</f>
        <v/>
      </c>
    </row>
    <row r="689">
      <c r="A689" t="n">
        <v>540</v>
      </c>
      <c r="B689" t="n">
        <v>538.895</v>
      </c>
      <c r="C689" t="n">
        <v>616185.876</v>
      </c>
      <c r="D689" t="n">
        <v>3097442.399</v>
      </c>
      <c r="E689" t="n">
        <v>632.2925</v>
      </c>
      <c r="F689" t="n">
        <v>5.2</v>
      </c>
      <c r="G689" t="n">
        <v>0</v>
      </c>
      <c r="H689" t="inlineStr">
        <is>
          <t>Normal</t>
        </is>
      </c>
      <c r="I689" t="n">
        <v>0.027</v>
      </c>
      <c r="J689">
        <f>B689-B688</f>
        <v/>
      </c>
      <c r="K689">
        <f>MAX(0,K688-AO688)</f>
        <v/>
      </c>
      <c r="L689">
        <f>IF($D$20=0,IFERROR(L688,MAX($D$16,POWER((ABS(K689)^2)/($I$5*MAX(F689,0.1)^2),1/3))),IF(IFERROR(V688,0)=0,IFERROR(L688,MAX($D$16,POWER((ABS(K689)^2)/($I$5*MAX(F689,0.1)^2),1/3))),IF(OR(IFERROR(L689,0)=0,IFERROR(S688,0)&lt;1,IFERROR(S689,0)&lt;1),MAX($D$16,POWER((ABS(K689)^2)/($I$5*MAX(F689,0.1)^2),1/3)),IF(IFERROR(U689,0)&gt;0,MAX($D$16,IFERROR(L689,0)+((IFERROR(U689,0))*$D$18*IF((IFERROR(S689,0))&lt;1,1,-1))),IF(IFERROR(U689,0)&lt;0,IF(ABS((MAX($D$16,POWER((ABS(K689)^2)/($I$5*MAX(F689,0.1)^2),1/3)))-IFERROR(L689,0))&gt;$D$19,MAX($D$16,IF((MAX($D$16,POWER((ABS(K689)^2)/($I$5*MAX(F689,0.1)^2),1/3)))&gt;IFERROR(L689,0),MIN((MAX($D$16,POWER((ABS(K689)^2)/($I$5*MAX(F689,0.1)^2),1/3))),IFERROR(L689,0)+(MIN(ABS(IFERROR(U689,0))*$D$18,ABS((MAX($D$16,POWER((ABS(K689)^2)/($I$5*MAX(F689,0.1)^2),1/3)))-IFERROR(L689,0))))),MAX((MAX($D$16,POWER((ABS(K689)^2)/($I$5*MAX(F689,0.1)^2),1/3))),IFERROR(L689,0)-(MIN(ABS(IFERROR(U689,0))*$D$18,ABS((MAX($D$16,POWER((ABS(K689)^2)/($I$5*MAX(F689,0.1)^2),1/3)))-IFERROR(L689,0))))))),MAX($D$16,POWER((ABS(K689)^2)/($I$5*MAX(F689,0.1)^2),1/3))),MAX($D$16,IFERROR(L689,0)))))))</f>
        <v/>
      </c>
      <c r="M689">
        <f>((F689)+(G689)*(L689))*(L689)</f>
        <v/>
      </c>
      <c r="N689">
        <f>(((F689)+(G689)*(L689))*(L689))/MAX((F689)+2*(L689)*SQRT(1+(G689)^2),1E-6)</f>
        <v/>
      </c>
      <c r="O689">
        <f>ABS(K689)/MAX(((F689)+(G689)*(L689))*(L689),1E-6)</f>
        <v/>
      </c>
      <c r="P689">
        <f>E689+L689</f>
        <v/>
      </c>
      <c r="Q689">
        <f>P689+((ABS(K689)/MAX(((F689)+(G689)*(L689))*(L689),1E-6))^2)/(2*$I$5)</f>
        <v/>
      </c>
      <c r="R689">
        <f>((ABS(K689)*$D$6)/(MAX(((F689)+(G689)*(L689))*(L689),1E-6)*MAX(((((F689)+(G689)*(L689))*(L689))/MAX((F689)+2*(L689)*SQRT(1+(G689)^2),1E-6))^(2/3),1E-6)))^2</f>
        <v/>
      </c>
      <c r="S689">
        <f>ABS(ABS(K689)/MAX(((F689)+(G689)*(L689))*(L689),1E-6))/SQRT($I$5*MAX((((F689)+(G689)*(L689))*(L689))/MAX((F689)+2*(G689)*(L689),1E-6),1E-6))</f>
        <v/>
      </c>
      <c r="T689">
        <f>((F689)*(L689)^2)/2+(G689)*(L689)^3/3+(ABS(K689)^2)/($I$5*MAX(((F689)+(G689)*(L689))*(L689),1E-6))</f>
        <v/>
      </c>
      <c r="U689">
        <f>IF($D$20=0,0,IFERROR(Q688-(((R688+R689)/2)*J689)-(IF(O688&gt;O689,$D$8*((O688^2-O689^2)/(2*$I$5)),$D$9*((O689^2-O688^2)/(2*$I$5)))+($D$10*(ABS(I689)/90)*(MAX(O688^2,O689^2)/(2*$I$5))))-Q689,0))</f>
        <v/>
      </c>
      <c r="V689">
        <f>IF($D$20=0,1,IFERROR(IF(ROUND(S689,3)=1,1,IF(AND(ABS(U689)&lt;$D$19,S689&gt;1),1,0)),0))</f>
        <v/>
      </c>
      <c r="W689">
        <f>IF($D$20=0,IFERROR(W690,MAX($D$16,POWER((ABS(K689)^2)/($I$5*MAX(F689,0.1)^2),1/3))),IF(IFERROR(AG690,0)=0,IFERROR(W690,MAX($D$16,POWER((ABS(K689)^2)/($I$5*MAX(F689,0.1)^2),1/3))),IF(OR(IFERROR(W689,0)=0,IFERROR(AD690,0)&gt;1),MAX($D$16,POWER((ABS(K689)^2)/($I$5*MAX(F689,0.1)^2),1/3)),IF(IFERROR(AF689,0)&gt;0,MAX($D$16,IFERROR(W689,0)+((IFERROR(AF689,0))*$D$18*IF((IFERROR(AD689,0))&lt;1,1,-1))),IF(IFERROR(AF689,0)&lt;0,IF(ABS((MAX($D$16,POWER((ABS(K689)^2)/($I$5*MAX(F689,0.1)^2),1/3)))-IFERROR(W689,0))&gt;$D$19,MAX($D$16,IF((MAX($D$16,POWER((ABS(K689)^2)/($I$5*MAX(F689,0.1)^2),1/3)))&gt;IFERROR(W689,0),MIN((MAX($D$16,POWER((ABS(K689)^2)/($I$5*MAX(F689,0.1)^2),1/3))),IFERROR(W689,0)+(MIN(ABS(IFERROR(AF689,0))*$D$18,ABS((MAX($D$16,POWER((ABS(K689)^2)/($I$5*MAX(F689,0.1)^2),1/3)))-IFERROR(W689,0))))),MAX((MAX($D$16,POWER((ABS(K689)^2)/($I$5*MAX(F689,0.1)^2),1/3))),IFERROR(W689,0)-(MIN(ABS(IFERROR(AF689,0))*$D$18,ABS((MAX($D$16,POWER((ABS(K689)^2)/($I$5*MAX(F689,0.1)^2),1/3)))-IFERROR(W689,0))))))),MAX($D$16,POWER((ABS(K689)^2)/($I$5*MAX(F689,0.1)^2),1/3))),MAX($D$16,IFERROR(W689,0)))))))</f>
        <v/>
      </c>
      <c r="X689">
        <f>((F689)+(G689)*(W689))*(W689)</f>
        <v/>
      </c>
      <c r="Y689">
        <f>(((F689)+(G689)*(W689))*(W689))/MAX((F689)+2*(W689)*SQRT(1+(G689)^2),1E-6)</f>
        <v/>
      </c>
      <c r="Z689">
        <f>ABS(K689)/MAX(((F689)+(G689)*(W689))*(W689),1E-6)</f>
        <v/>
      </c>
      <c r="AA689">
        <f>E689+W689</f>
        <v/>
      </c>
      <c r="AB689">
        <f>AA689+((ABS(K689)/MAX(((F689)+(G689)*(W689))*(W689),1E-6))^2)/(2*$I$5)</f>
        <v/>
      </c>
      <c r="AC689">
        <f>((ABS(K689)*$D$6)/(MAX(((F689)+(G689)*(W689))*(W689),1E-6)*MAX(((((F689)+(G689)*(W689))*(W689))/MAX((F689)+2*(W689)*SQRT(1+(G689)^2),1E-6))^(2/3),1E-6)))^2</f>
        <v/>
      </c>
      <c r="AD689">
        <f>ABS(ABS(K689)/MAX(((F689)+(G689)*(W689))*(W689),1E-6))/SQRT($I$5*MAX((((F689)+(G689)*(W689))*(W689))/MAX((F689)+2*(G689)*(W689),1E-6),1E-6))</f>
        <v/>
      </c>
      <c r="AE689">
        <f>((F689)*(W689)^2)/2+(G689)*(W689)^3/3+(ABS(K689)^2)/($I$5*MAX(((F689)+(G689)*(W689))*(W689),1E-6))</f>
        <v/>
      </c>
      <c r="AF689">
        <f>IF($D$20=0,0,IFERROR(AB690+(((AC689+AC690)/2)*J690)+(IF(Z689&gt;Z690,$D$8*((Z689^2-Z690^2)/(2*$I$5)),$D$9*((Z690^2-Z689^2)/(2*$I$5)))+($D$10*(ABS(I690)/90)*(MAX(Z689^2,Z690^2)/(2*$I$5))))-AB689,0))</f>
        <v/>
      </c>
      <c r="AG689">
        <f>IF($D$20=0,1,IFERROR(IF(ROUND(AD689,3)=1,1,IF(AND(ABS(AF689)&lt;$D$19,AD689&lt;1),1,0)),0))</f>
        <v/>
      </c>
      <c r="AH689">
        <f>IFERROR(IF(V32="Supercritical",MAX($D$16,IFERROR(L689,MAX($D$16,POWER((ABS(K689)^2)/($I$5*MAX(F689,0.1)^2),1/3)))),IF(V32="Subcritical",MAX($D$16,IFERROR(W689,MAX($D$16,POWER((ABS(K689)^2)/($I$5*MAX(F689,0.1)^2),1/3)))),IF(AND(IFERROR(V689,0)=1,IFERROR(AG689,0)=1),IF(IFERROR(T689,-1E99)&gt;=IFERROR(AE689,-1E99),MAX($D$16,IFERROR(L689,MAX($D$16,POWER((ABS(K689)^2)/($I$5*MAX(F689,0.1)^2),1/3)))),MAX($D$16,IFERROR(W689,MAX($D$16,POWER((ABS(K689)^2)/($I$5*MAX(F689,0.1)^2),1/3))))),IF(IFERROR(V689,0)=1,MAX($D$16,IFERROR(L689,MAX($D$16,POWER((ABS(K689)^2)/($I$5*MAX(F689,0.1)^2),1/3)))),IF(IFERROR(AG689,0)=1,MAX($D$16,IFERROR(W689,MAX($D$16,POWER((ABS(K689)^2)/($I$5*MAX(F689,0.1)^2),1/3)))),MAX($D$16,POWER((ABS(K689)^2)/($I$5*MAX(F689,0.1)^2),1/3))))))),MAX($D$16,POWER((ABS(K689)^2)/($I$5*MAX(F689,0.1)^2),1/3)))</f>
        <v/>
      </c>
      <c r="AI689">
        <f>E689+AH689</f>
        <v/>
      </c>
      <c r="AJ689">
        <f>AI689+((ABS(K689)/MAX(((F689)+(G689)*(AH689))*(AH689),1E-6))^2)/(2*$I$5)</f>
        <v/>
      </c>
      <c r="AM689" t="n">
        <v>0</v>
      </c>
      <c r="AN689" t="n">
        <v>0</v>
      </c>
      <c r="AO689">
        <f>AM689+AN689</f>
        <v/>
      </c>
      <c r="AP689">
        <f>AP688+AO689</f>
        <v/>
      </c>
      <c r="AQ689">
        <f>ABS(ABS(K689)/MAX(((F689)+(G689)*(AH689))*(AH689),1E-6))/SQRT($I$5*MAX((((F689)+(G689)*(AH689))*(AH689))/MAX((F689)+2*(G689)*(AH689),1E-6),1E-6))</f>
        <v/>
      </c>
      <c r="AR689">
        <f>IF(AQ689&lt;1,"Subcritical","Supercritical")</f>
        <v/>
      </c>
      <c r="AS689">
        <f>((ABS(K689)*$D$6)/(MAX(((F689)+(G689)*(AH689))*(AH689),1E-6)*MAX(((((F689)+(G689)*(AH689))*(AH689))/MAX((F689)+2*(AH689)*SQRT(1+(G689)^2),1E-6))^(2/3),1E-6)))^2</f>
        <v/>
      </c>
    </row>
    <row r="690">
      <c r="A690" t="n">
        <v>541</v>
      </c>
      <c r="B690" t="n">
        <v>539.895</v>
      </c>
      <c r="C690" t="n">
        <v>616185.402</v>
      </c>
      <c r="D690" t="n">
        <v>3097441.518</v>
      </c>
      <c r="E690" t="n">
        <v>632.292</v>
      </c>
      <c r="F690" t="n">
        <v>5.2</v>
      </c>
      <c r="G690" t="n">
        <v>0</v>
      </c>
      <c r="H690" t="inlineStr">
        <is>
          <t>Normal</t>
        </is>
      </c>
      <c r="I690" t="n">
        <v>0.027</v>
      </c>
      <c r="J690">
        <f>B690-B689</f>
        <v/>
      </c>
      <c r="K690">
        <f>MAX(0,K689-AO689)</f>
        <v/>
      </c>
      <c r="L690">
        <f>IF($D$20=0,IFERROR(L689,MAX($D$16,POWER((ABS(K690)^2)/($I$5*MAX(F690,0.1)^2),1/3))),IF(IFERROR(V689,0)=0,IFERROR(L689,MAX($D$16,POWER((ABS(K690)^2)/($I$5*MAX(F690,0.1)^2),1/3))),IF(OR(IFERROR(L690,0)=0,IFERROR(S689,0)&lt;1,IFERROR(S690,0)&lt;1),MAX($D$16,POWER((ABS(K690)^2)/($I$5*MAX(F690,0.1)^2),1/3)),IF(IFERROR(U690,0)&gt;0,MAX($D$16,IFERROR(L690,0)+((IFERROR(U690,0))*$D$18*IF((IFERROR(S690,0))&lt;1,1,-1))),IF(IFERROR(U690,0)&lt;0,IF(ABS((MAX($D$16,POWER((ABS(K690)^2)/($I$5*MAX(F690,0.1)^2),1/3)))-IFERROR(L690,0))&gt;$D$19,MAX($D$16,IF((MAX($D$16,POWER((ABS(K690)^2)/($I$5*MAX(F690,0.1)^2),1/3)))&gt;IFERROR(L690,0),MIN((MAX($D$16,POWER((ABS(K690)^2)/($I$5*MAX(F690,0.1)^2),1/3))),IFERROR(L690,0)+(MIN(ABS(IFERROR(U690,0))*$D$18,ABS((MAX($D$16,POWER((ABS(K690)^2)/($I$5*MAX(F690,0.1)^2),1/3)))-IFERROR(L690,0))))),MAX((MAX($D$16,POWER((ABS(K690)^2)/($I$5*MAX(F690,0.1)^2),1/3))),IFERROR(L690,0)-(MIN(ABS(IFERROR(U690,0))*$D$18,ABS((MAX($D$16,POWER((ABS(K690)^2)/($I$5*MAX(F690,0.1)^2),1/3)))-IFERROR(L690,0))))))),MAX($D$16,POWER((ABS(K690)^2)/($I$5*MAX(F690,0.1)^2),1/3))),MAX($D$16,IFERROR(L690,0)))))))</f>
        <v/>
      </c>
      <c r="M690">
        <f>((F690)+(G690)*(L690))*(L690)</f>
        <v/>
      </c>
      <c r="N690">
        <f>(((F690)+(G690)*(L690))*(L690))/MAX((F690)+2*(L690)*SQRT(1+(G690)^2),1E-6)</f>
        <v/>
      </c>
      <c r="O690">
        <f>ABS(K690)/MAX(((F690)+(G690)*(L690))*(L690),1E-6)</f>
        <v/>
      </c>
      <c r="P690">
        <f>E690+L690</f>
        <v/>
      </c>
      <c r="Q690">
        <f>P690+((ABS(K690)/MAX(((F690)+(G690)*(L690))*(L690),1E-6))^2)/(2*$I$5)</f>
        <v/>
      </c>
      <c r="R690">
        <f>((ABS(K690)*$D$6)/(MAX(((F690)+(G690)*(L690))*(L690),1E-6)*MAX(((((F690)+(G690)*(L690))*(L690))/MAX((F690)+2*(L690)*SQRT(1+(G690)^2),1E-6))^(2/3),1E-6)))^2</f>
        <v/>
      </c>
      <c r="S690">
        <f>ABS(ABS(K690)/MAX(((F690)+(G690)*(L690))*(L690),1E-6))/SQRT($I$5*MAX((((F690)+(G690)*(L690))*(L690))/MAX((F690)+2*(G690)*(L690),1E-6),1E-6))</f>
        <v/>
      </c>
      <c r="T690">
        <f>((F690)*(L690)^2)/2+(G690)*(L690)^3/3+(ABS(K690)^2)/($I$5*MAX(((F690)+(G690)*(L690))*(L690),1E-6))</f>
        <v/>
      </c>
      <c r="U690">
        <f>IF($D$20=0,0,IFERROR(Q689-(((R689+R690)/2)*J690)-(IF(O689&gt;O690,$D$8*((O689^2-O690^2)/(2*$I$5)),$D$9*((O690^2-O689^2)/(2*$I$5)))+($D$10*(ABS(I690)/90)*(MAX(O689^2,O690^2)/(2*$I$5))))-Q690,0))</f>
        <v/>
      </c>
      <c r="V690">
        <f>IF($D$20=0,1,IFERROR(IF(ROUND(S690,3)=1,1,IF(AND(ABS(U690)&lt;$D$19,S690&gt;1),1,0)),0))</f>
        <v/>
      </c>
      <c r="W690">
        <f>IF($D$20=0,IFERROR(W691,MAX($D$16,POWER((ABS(K690)^2)/($I$5*MAX(F690,0.1)^2),1/3))),IF(IFERROR(AG691,0)=0,IFERROR(W691,MAX($D$16,POWER((ABS(K690)^2)/($I$5*MAX(F690,0.1)^2),1/3))),IF(OR(IFERROR(W690,0)=0,IFERROR(AD691,0)&gt;1),MAX($D$16,POWER((ABS(K690)^2)/($I$5*MAX(F690,0.1)^2),1/3)),IF(IFERROR(AF690,0)&gt;0,MAX($D$16,IFERROR(W690,0)+((IFERROR(AF690,0))*$D$18*IF((IFERROR(AD690,0))&lt;1,1,-1))),IF(IFERROR(AF690,0)&lt;0,IF(ABS((MAX($D$16,POWER((ABS(K690)^2)/($I$5*MAX(F690,0.1)^2),1/3)))-IFERROR(W690,0))&gt;$D$19,MAX($D$16,IF((MAX($D$16,POWER((ABS(K690)^2)/($I$5*MAX(F690,0.1)^2),1/3)))&gt;IFERROR(W690,0),MIN((MAX($D$16,POWER((ABS(K690)^2)/($I$5*MAX(F690,0.1)^2),1/3))),IFERROR(W690,0)+(MIN(ABS(IFERROR(AF690,0))*$D$18,ABS((MAX($D$16,POWER((ABS(K690)^2)/($I$5*MAX(F690,0.1)^2),1/3)))-IFERROR(W690,0))))),MAX((MAX($D$16,POWER((ABS(K690)^2)/($I$5*MAX(F690,0.1)^2),1/3))),IFERROR(W690,0)-(MIN(ABS(IFERROR(AF690,0))*$D$18,ABS((MAX($D$16,POWER((ABS(K690)^2)/($I$5*MAX(F690,0.1)^2),1/3)))-IFERROR(W690,0))))))),MAX($D$16,POWER((ABS(K690)^2)/($I$5*MAX(F690,0.1)^2),1/3))),MAX($D$16,IFERROR(W690,0)))))))</f>
        <v/>
      </c>
      <c r="X690">
        <f>((F690)+(G690)*(W690))*(W690)</f>
        <v/>
      </c>
      <c r="Y690">
        <f>(((F690)+(G690)*(W690))*(W690))/MAX((F690)+2*(W690)*SQRT(1+(G690)^2),1E-6)</f>
        <v/>
      </c>
      <c r="Z690">
        <f>ABS(K690)/MAX(((F690)+(G690)*(W690))*(W690),1E-6)</f>
        <v/>
      </c>
      <c r="AA690">
        <f>E690+W690</f>
        <v/>
      </c>
      <c r="AB690">
        <f>AA690+((ABS(K690)/MAX(((F690)+(G690)*(W690))*(W690),1E-6))^2)/(2*$I$5)</f>
        <v/>
      </c>
      <c r="AC690">
        <f>((ABS(K690)*$D$6)/(MAX(((F690)+(G690)*(W690))*(W690),1E-6)*MAX(((((F690)+(G690)*(W690))*(W690))/MAX((F690)+2*(W690)*SQRT(1+(G690)^2),1E-6))^(2/3),1E-6)))^2</f>
        <v/>
      </c>
      <c r="AD690">
        <f>ABS(ABS(K690)/MAX(((F690)+(G690)*(W690))*(W690),1E-6))/SQRT($I$5*MAX((((F690)+(G690)*(W690))*(W690))/MAX((F690)+2*(G690)*(W690),1E-6),1E-6))</f>
        <v/>
      </c>
      <c r="AE690">
        <f>((F690)*(W690)^2)/2+(G690)*(W690)^3/3+(ABS(K690)^2)/($I$5*MAX(((F690)+(G690)*(W690))*(W690),1E-6))</f>
        <v/>
      </c>
      <c r="AF690">
        <f>IF($D$20=0,0,IFERROR(AB691+(((AC690+AC691)/2)*J691)+(IF(Z690&gt;Z691,$D$8*((Z690^2-Z691^2)/(2*$I$5)),$D$9*((Z691^2-Z690^2)/(2*$I$5)))+($D$10*(ABS(I691)/90)*(MAX(Z690^2,Z691^2)/(2*$I$5))))-AB690,0))</f>
        <v/>
      </c>
      <c r="AG690">
        <f>IF($D$20=0,1,IFERROR(IF(ROUND(AD690,3)=1,1,IF(AND(ABS(AF690)&lt;$D$19,AD690&lt;1),1,0)),0))</f>
        <v/>
      </c>
      <c r="AH690">
        <f>IFERROR(IF(V32="Supercritical",MAX($D$16,IFERROR(L690,MAX($D$16,POWER((ABS(K690)^2)/($I$5*MAX(F690,0.1)^2),1/3)))),IF(V32="Subcritical",MAX($D$16,IFERROR(W690,MAX($D$16,POWER((ABS(K690)^2)/($I$5*MAX(F690,0.1)^2),1/3)))),IF(AND(IFERROR(V690,0)=1,IFERROR(AG690,0)=1),IF(IFERROR(T690,-1E99)&gt;=IFERROR(AE690,-1E99),MAX($D$16,IFERROR(L690,MAX($D$16,POWER((ABS(K690)^2)/($I$5*MAX(F690,0.1)^2),1/3)))),MAX($D$16,IFERROR(W690,MAX($D$16,POWER((ABS(K690)^2)/($I$5*MAX(F690,0.1)^2),1/3))))),IF(IFERROR(V690,0)=1,MAX($D$16,IFERROR(L690,MAX($D$16,POWER((ABS(K690)^2)/($I$5*MAX(F690,0.1)^2),1/3)))),IF(IFERROR(AG690,0)=1,MAX($D$16,IFERROR(W690,MAX($D$16,POWER((ABS(K690)^2)/($I$5*MAX(F690,0.1)^2),1/3)))),MAX($D$16,POWER((ABS(K690)^2)/($I$5*MAX(F690,0.1)^2),1/3))))))),MAX($D$16,POWER((ABS(K690)^2)/($I$5*MAX(F690,0.1)^2),1/3)))</f>
        <v/>
      </c>
      <c r="AI690">
        <f>E690+AH690</f>
        <v/>
      </c>
      <c r="AJ690">
        <f>AI690+((ABS(K690)/MAX(((F690)+(G690)*(AH690))*(AH690),1E-6))^2)/(2*$I$5)</f>
        <v/>
      </c>
      <c r="AM690" t="n">
        <v>0</v>
      </c>
      <c r="AN690" t="n">
        <v>0</v>
      </c>
      <c r="AO690">
        <f>AM690+AN690</f>
        <v/>
      </c>
      <c r="AP690">
        <f>AP689+AO690</f>
        <v/>
      </c>
      <c r="AQ690">
        <f>ABS(ABS(K690)/MAX(((F690)+(G690)*(AH690))*(AH690),1E-6))/SQRT($I$5*MAX((((F690)+(G690)*(AH690))*(AH690))/MAX((F690)+2*(G690)*(AH690),1E-6),1E-6))</f>
        <v/>
      </c>
      <c r="AR690">
        <f>IF(AQ690&lt;1,"Subcritical","Supercritical")</f>
        <v/>
      </c>
      <c r="AS690">
        <f>((ABS(K690)*$D$6)/(MAX(((F690)+(G690)*(AH690))*(AH690),1E-6)*MAX(((((F690)+(G690)*(AH690))*(AH690))/MAX((F690)+2*(AH690)*SQRT(1+(G690)^2),1E-6))^(2/3),1E-6)))^2</f>
        <v/>
      </c>
    </row>
    <row r="691">
      <c r="A691" t="n">
        <v>542</v>
      </c>
      <c r="B691" t="n">
        <v>540.895</v>
      </c>
      <c r="C691" t="n">
        <v>616184.928</v>
      </c>
      <c r="D691" t="n">
        <v>3097440.638</v>
      </c>
      <c r="E691" t="n">
        <v>632.2915</v>
      </c>
      <c r="F691" t="n">
        <v>5.2</v>
      </c>
      <c r="G691" t="n">
        <v>0</v>
      </c>
      <c r="H691" t="inlineStr">
        <is>
          <t>Normal</t>
        </is>
      </c>
      <c r="I691" t="n">
        <v>0.023</v>
      </c>
      <c r="J691">
        <f>B691-B690</f>
        <v/>
      </c>
      <c r="K691">
        <f>MAX(0,K690-AO690)</f>
        <v/>
      </c>
      <c r="L691">
        <f>IF($D$20=0,IFERROR(L690,MAX($D$16,POWER((ABS(K691)^2)/($I$5*MAX(F691,0.1)^2),1/3))),IF(IFERROR(V690,0)=0,IFERROR(L690,MAX($D$16,POWER((ABS(K691)^2)/($I$5*MAX(F691,0.1)^2),1/3))),IF(OR(IFERROR(L691,0)=0,IFERROR(S690,0)&lt;1,IFERROR(S691,0)&lt;1),MAX($D$16,POWER((ABS(K691)^2)/($I$5*MAX(F691,0.1)^2),1/3)),IF(IFERROR(U691,0)&gt;0,MAX($D$16,IFERROR(L691,0)+((IFERROR(U691,0))*$D$18*IF((IFERROR(S691,0))&lt;1,1,-1))),IF(IFERROR(U691,0)&lt;0,IF(ABS((MAX($D$16,POWER((ABS(K691)^2)/($I$5*MAX(F691,0.1)^2),1/3)))-IFERROR(L691,0))&gt;$D$19,MAX($D$16,IF((MAX($D$16,POWER((ABS(K691)^2)/($I$5*MAX(F691,0.1)^2),1/3)))&gt;IFERROR(L691,0),MIN((MAX($D$16,POWER((ABS(K691)^2)/($I$5*MAX(F691,0.1)^2),1/3))),IFERROR(L691,0)+(MIN(ABS(IFERROR(U691,0))*$D$18,ABS((MAX($D$16,POWER((ABS(K691)^2)/($I$5*MAX(F691,0.1)^2),1/3)))-IFERROR(L691,0))))),MAX((MAX($D$16,POWER((ABS(K691)^2)/($I$5*MAX(F691,0.1)^2),1/3))),IFERROR(L691,0)-(MIN(ABS(IFERROR(U691,0))*$D$18,ABS((MAX($D$16,POWER((ABS(K691)^2)/($I$5*MAX(F691,0.1)^2),1/3)))-IFERROR(L691,0))))))),MAX($D$16,POWER((ABS(K691)^2)/($I$5*MAX(F691,0.1)^2),1/3))),MAX($D$16,IFERROR(L691,0)))))))</f>
        <v/>
      </c>
      <c r="M691">
        <f>((F691)+(G691)*(L691))*(L691)</f>
        <v/>
      </c>
      <c r="N691">
        <f>(((F691)+(G691)*(L691))*(L691))/MAX((F691)+2*(L691)*SQRT(1+(G691)^2),1E-6)</f>
        <v/>
      </c>
      <c r="O691">
        <f>ABS(K691)/MAX(((F691)+(G691)*(L691))*(L691),1E-6)</f>
        <v/>
      </c>
      <c r="P691">
        <f>E691+L691</f>
        <v/>
      </c>
      <c r="Q691">
        <f>P691+((ABS(K691)/MAX(((F691)+(G691)*(L691))*(L691),1E-6))^2)/(2*$I$5)</f>
        <v/>
      </c>
      <c r="R691">
        <f>((ABS(K691)*$D$6)/(MAX(((F691)+(G691)*(L691))*(L691),1E-6)*MAX(((((F691)+(G691)*(L691))*(L691))/MAX((F691)+2*(L691)*SQRT(1+(G691)^2),1E-6))^(2/3),1E-6)))^2</f>
        <v/>
      </c>
      <c r="S691">
        <f>ABS(ABS(K691)/MAX(((F691)+(G691)*(L691))*(L691),1E-6))/SQRT($I$5*MAX((((F691)+(G691)*(L691))*(L691))/MAX((F691)+2*(G691)*(L691),1E-6),1E-6))</f>
        <v/>
      </c>
      <c r="T691">
        <f>((F691)*(L691)^2)/2+(G691)*(L691)^3/3+(ABS(K691)^2)/($I$5*MAX(((F691)+(G691)*(L691))*(L691),1E-6))</f>
        <v/>
      </c>
      <c r="U691">
        <f>IF($D$20=0,0,IFERROR(Q690-(((R690+R691)/2)*J691)-(IF(O690&gt;O691,$D$8*((O690^2-O691^2)/(2*$I$5)),$D$9*((O691^2-O690^2)/(2*$I$5)))+($D$10*(ABS(I691)/90)*(MAX(O690^2,O691^2)/(2*$I$5))))-Q691,0))</f>
        <v/>
      </c>
      <c r="V691">
        <f>IF($D$20=0,1,IFERROR(IF(ROUND(S691,3)=1,1,IF(AND(ABS(U691)&lt;$D$19,S691&gt;1),1,0)),0))</f>
        <v/>
      </c>
      <c r="W691">
        <f>IF($D$20=0,IFERROR(W692,MAX($D$16,POWER((ABS(K691)^2)/($I$5*MAX(F691,0.1)^2),1/3))),IF(IFERROR(AG692,0)=0,IFERROR(W692,MAX($D$16,POWER((ABS(K691)^2)/($I$5*MAX(F691,0.1)^2),1/3))),IF(OR(IFERROR(W691,0)=0,IFERROR(AD692,0)&gt;1),MAX($D$16,POWER((ABS(K691)^2)/($I$5*MAX(F691,0.1)^2),1/3)),IF(IFERROR(AF691,0)&gt;0,MAX($D$16,IFERROR(W691,0)+((IFERROR(AF691,0))*$D$18*IF((IFERROR(AD691,0))&lt;1,1,-1))),IF(IFERROR(AF691,0)&lt;0,IF(ABS((MAX($D$16,POWER((ABS(K691)^2)/($I$5*MAX(F691,0.1)^2),1/3)))-IFERROR(W691,0))&gt;$D$19,MAX($D$16,IF((MAX($D$16,POWER((ABS(K691)^2)/($I$5*MAX(F691,0.1)^2),1/3)))&gt;IFERROR(W691,0),MIN((MAX($D$16,POWER((ABS(K691)^2)/($I$5*MAX(F691,0.1)^2),1/3))),IFERROR(W691,0)+(MIN(ABS(IFERROR(AF691,0))*$D$18,ABS((MAX($D$16,POWER((ABS(K691)^2)/($I$5*MAX(F691,0.1)^2),1/3)))-IFERROR(W691,0))))),MAX((MAX($D$16,POWER((ABS(K691)^2)/($I$5*MAX(F691,0.1)^2),1/3))),IFERROR(W691,0)-(MIN(ABS(IFERROR(AF691,0))*$D$18,ABS((MAX($D$16,POWER((ABS(K691)^2)/($I$5*MAX(F691,0.1)^2),1/3)))-IFERROR(W691,0))))))),MAX($D$16,POWER((ABS(K691)^2)/($I$5*MAX(F691,0.1)^2),1/3))),MAX($D$16,IFERROR(W691,0)))))))</f>
        <v/>
      </c>
      <c r="X691">
        <f>((F691)+(G691)*(W691))*(W691)</f>
        <v/>
      </c>
      <c r="Y691">
        <f>(((F691)+(G691)*(W691))*(W691))/MAX((F691)+2*(W691)*SQRT(1+(G691)^2),1E-6)</f>
        <v/>
      </c>
      <c r="Z691">
        <f>ABS(K691)/MAX(((F691)+(G691)*(W691))*(W691),1E-6)</f>
        <v/>
      </c>
      <c r="AA691">
        <f>E691+W691</f>
        <v/>
      </c>
      <c r="AB691">
        <f>AA691+((ABS(K691)/MAX(((F691)+(G691)*(W691))*(W691),1E-6))^2)/(2*$I$5)</f>
        <v/>
      </c>
      <c r="AC691">
        <f>((ABS(K691)*$D$6)/(MAX(((F691)+(G691)*(W691))*(W691),1E-6)*MAX(((((F691)+(G691)*(W691))*(W691))/MAX((F691)+2*(W691)*SQRT(1+(G691)^2),1E-6))^(2/3),1E-6)))^2</f>
        <v/>
      </c>
      <c r="AD691">
        <f>ABS(ABS(K691)/MAX(((F691)+(G691)*(W691))*(W691),1E-6))/SQRT($I$5*MAX((((F691)+(G691)*(W691))*(W691))/MAX((F691)+2*(G691)*(W691),1E-6),1E-6))</f>
        <v/>
      </c>
      <c r="AE691">
        <f>((F691)*(W691)^2)/2+(G691)*(W691)^3/3+(ABS(K691)^2)/($I$5*MAX(((F691)+(G691)*(W691))*(W691),1E-6))</f>
        <v/>
      </c>
      <c r="AF691">
        <f>IF($D$20=0,0,IFERROR(AB692+(((AC691+AC692)/2)*J692)+(IF(Z691&gt;Z692,$D$8*((Z691^2-Z692^2)/(2*$I$5)),$D$9*((Z692^2-Z691^2)/(2*$I$5)))+($D$10*(ABS(I692)/90)*(MAX(Z691^2,Z692^2)/(2*$I$5))))-AB691,0))</f>
        <v/>
      </c>
      <c r="AG691">
        <f>IF($D$20=0,1,IFERROR(IF(ROUND(AD691,3)=1,1,IF(AND(ABS(AF691)&lt;$D$19,AD691&lt;1),1,0)),0))</f>
        <v/>
      </c>
      <c r="AH691">
        <f>IFERROR(IF(V32="Supercritical",MAX($D$16,IFERROR(L691,MAX($D$16,POWER((ABS(K691)^2)/($I$5*MAX(F691,0.1)^2),1/3)))),IF(V32="Subcritical",MAX($D$16,IFERROR(W691,MAX($D$16,POWER((ABS(K691)^2)/($I$5*MAX(F691,0.1)^2),1/3)))),IF(AND(IFERROR(V691,0)=1,IFERROR(AG691,0)=1),IF(IFERROR(T691,-1E99)&gt;=IFERROR(AE691,-1E99),MAX($D$16,IFERROR(L691,MAX($D$16,POWER((ABS(K691)^2)/($I$5*MAX(F691,0.1)^2),1/3)))),MAX($D$16,IFERROR(W691,MAX($D$16,POWER((ABS(K691)^2)/($I$5*MAX(F691,0.1)^2),1/3))))),IF(IFERROR(V691,0)=1,MAX($D$16,IFERROR(L691,MAX($D$16,POWER((ABS(K691)^2)/($I$5*MAX(F691,0.1)^2),1/3)))),IF(IFERROR(AG691,0)=1,MAX($D$16,IFERROR(W691,MAX($D$16,POWER((ABS(K691)^2)/($I$5*MAX(F691,0.1)^2),1/3)))),MAX($D$16,POWER((ABS(K691)^2)/($I$5*MAX(F691,0.1)^2),1/3))))))),MAX($D$16,POWER((ABS(K691)^2)/($I$5*MAX(F691,0.1)^2),1/3)))</f>
        <v/>
      </c>
      <c r="AI691">
        <f>E691+AH691</f>
        <v/>
      </c>
      <c r="AJ691">
        <f>AI691+((ABS(K691)/MAX(((F691)+(G691)*(AH691))*(AH691),1E-6))^2)/(2*$I$5)</f>
        <v/>
      </c>
      <c r="AM691" t="n">
        <v>0</v>
      </c>
      <c r="AN691" t="n">
        <v>0</v>
      </c>
      <c r="AO691">
        <f>AM691+AN691</f>
        <v/>
      </c>
      <c r="AP691">
        <f>AP690+AO691</f>
        <v/>
      </c>
      <c r="AQ691">
        <f>ABS(ABS(K691)/MAX(((F691)+(G691)*(AH691))*(AH691),1E-6))/SQRT($I$5*MAX((((F691)+(G691)*(AH691))*(AH691))/MAX((F691)+2*(G691)*(AH691),1E-6),1E-6))</f>
        <v/>
      </c>
      <c r="AR691">
        <f>IF(AQ691&lt;1,"Subcritical","Supercritical")</f>
        <v/>
      </c>
      <c r="AS691">
        <f>((ABS(K691)*$D$6)/(MAX(((F691)+(G691)*(AH691))*(AH691),1E-6)*MAX(((((F691)+(G691)*(AH691))*(AH691))/MAX((F691)+2*(AH691)*SQRT(1+(G691)^2),1E-6))^(2/3),1E-6)))^2</f>
        <v/>
      </c>
    </row>
    <row r="692">
      <c r="A692" t="n">
        <v>543</v>
      </c>
      <c r="B692" t="n">
        <v>541.896</v>
      </c>
      <c r="C692" t="n">
        <v>616184.453</v>
      </c>
      <c r="D692" t="n">
        <v>3097439.757</v>
      </c>
      <c r="E692" t="n">
        <v>632.2910000000001</v>
      </c>
      <c r="F692" t="n">
        <v>5.2</v>
      </c>
      <c r="G692" t="n">
        <v>0</v>
      </c>
      <c r="H692" t="inlineStr">
        <is>
          <t>Normal</t>
        </is>
      </c>
      <c r="I692" t="n">
        <v>0.023</v>
      </c>
      <c r="J692">
        <f>B692-B691</f>
        <v/>
      </c>
      <c r="K692">
        <f>MAX(0,K691-AO691)</f>
        <v/>
      </c>
      <c r="L692">
        <f>IF($D$20=0,IFERROR(L691,MAX($D$16,POWER((ABS(K692)^2)/($I$5*MAX(F692,0.1)^2),1/3))),IF(IFERROR(V691,0)=0,IFERROR(L691,MAX($D$16,POWER((ABS(K692)^2)/($I$5*MAX(F692,0.1)^2),1/3))),IF(OR(IFERROR(L692,0)=0,IFERROR(S691,0)&lt;1,IFERROR(S692,0)&lt;1),MAX($D$16,POWER((ABS(K692)^2)/($I$5*MAX(F692,0.1)^2),1/3)),IF(IFERROR(U692,0)&gt;0,MAX($D$16,IFERROR(L692,0)+((IFERROR(U692,0))*$D$18*IF((IFERROR(S692,0))&lt;1,1,-1))),IF(IFERROR(U692,0)&lt;0,IF(ABS((MAX($D$16,POWER((ABS(K692)^2)/($I$5*MAX(F692,0.1)^2),1/3)))-IFERROR(L692,0))&gt;$D$19,MAX($D$16,IF((MAX($D$16,POWER((ABS(K692)^2)/($I$5*MAX(F692,0.1)^2),1/3)))&gt;IFERROR(L692,0),MIN((MAX($D$16,POWER((ABS(K692)^2)/($I$5*MAX(F692,0.1)^2),1/3))),IFERROR(L692,0)+(MIN(ABS(IFERROR(U692,0))*$D$18,ABS((MAX($D$16,POWER((ABS(K692)^2)/($I$5*MAX(F692,0.1)^2),1/3)))-IFERROR(L692,0))))),MAX((MAX($D$16,POWER((ABS(K692)^2)/($I$5*MAX(F692,0.1)^2),1/3))),IFERROR(L692,0)-(MIN(ABS(IFERROR(U692,0))*$D$18,ABS((MAX($D$16,POWER((ABS(K692)^2)/($I$5*MAX(F692,0.1)^2),1/3)))-IFERROR(L692,0))))))),MAX($D$16,POWER((ABS(K692)^2)/($I$5*MAX(F692,0.1)^2),1/3))),MAX($D$16,IFERROR(L692,0)))))))</f>
        <v/>
      </c>
      <c r="M692">
        <f>((F692)+(G692)*(L692))*(L692)</f>
        <v/>
      </c>
      <c r="N692">
        <f>(((F692)+(G692)*(L692))*(L692))/MAX((F692)+2*(L692)*SQRT(1+(G692)^2),1E-6)</f>
        <v/>
      </c>
      <c r="O692">
        <f>ABS(K692)/MAX(((F692)+(G692)*(L692))*(L692),1E-6)</f>
        <v/>
      </c>
      <c r="P692">
        <f>E692+L692</f>
        <v/>
      </c>
      <c r="Q692">
        <f>P692+((ABS(K692)/MAX(((F692)+(G692)*(L692))*(L692),1E-6))^2)/(2*$I$5)</f>
        <v/>
      </c>
      <c r="R692">
        <f>((ABS(K692)*$D$6)/(MAX(((F692)+(G692)*(L692))*(L692),1E-6)*MAX(((((F692)+(G692)*(L692))*(L692))/MAX((F692)+2*(L692)*SQRT(1+(G692)^2),1E-6))^(2/3),1E-6)))^2</f>
        <v/>
      </c>
      <c r="S692">
        <f>ABS(ABS(K692)/MAX(((F692)+(G692)*(L692))*(L692),1E-6))/SQRT($I$5*MAX((((F692)+(G692)*(L692))*(L692))/MAX((F692)+2*(G692)*(L692),1E-6),1E-6))</f>
        <v/>
      </c>
      <c r="T692">
        <f>((F692)*(L692)^2)/2+(G692)*(L692)^3/3+(ABS(K692)^2)/($I$5*MAX(((F692)+(G692)*(L692))*(L692),1E-6))</f>
        <v/>
      </c>
      <c r="U692">
        <f>IF($D$20=0,0,IFERROR(Q691-(((R691+R692)/2)*J692)-(IF(O691&gt;O692,$D$8*((O691^2-O692^2)/(2*$I$5)),$D$9*((O692^2-O691^2)/(2*$I$5)))+($D$10*(ABS(I692)/90)*(MAX(O691^2,O692^2)/(2*$I$5))))-Q692,0))</f>
        <v/>
      </c>
      <c r="V692">
        <f>IF($D$20=0,1,IFERROR(IF(ROUND(S692,3)=1,1,IF(AND(ABS(U692)&lt;$D$19,S692&gt;1),1,0)),0))</f>
        <v/>
      </c>
      <c r="W692">
        <f>IF($D$20=0,IFERROR(W693,MAX($D$16,POWER((ABS(K692)^2)/($I$5*MAX(F692,0.1)^2),1/3))),IF(IFERROR(AG693,0)=0,IFERROR(W693,MAX($D$16,POWER((ABS(K692)^2)/($I$5*MAX(F692,0.1)^2),1/3))),IF(OR(IFERROR(W692,0)=0,IFERROR(AD693,0)&gt;1),MAX($D$16,POWER((ABS(K692)^2)/($I$5*MAX(F692,0.1)^2),1/3)),IF(IFERROR(AF692,0)&gt;0,MAX($D$16,IFERROR(W692,0)+((IFERROR(AF692,0))*$D$18*IF((IFERROR(AD692,0))&lt;1,1,-1))),IF(IFERROR(AF692,0)&lt;0,IF(ABS((MAX($D$16,POWER((ABS(K692)^2)/($I$5*MAX(F692,0.1)^2),1/3)))-IFERROR(W692,0))&gt;$D$19,MAX($D$16,IF((MAX($D$16,POWER((ABS(K692)^2)/($I$5*MAX(F692,0.1)^2),1/3)))&gt;IFERROR(W692,0),MIN((MAX($D$16,POWER((ABS(K692)^2)/($I$5*MAX(F692,0.1)^2),1/3))),IFERROR(W692,0)+(MIN(ABS(IFERROR(AF692,0))*$D$18,ABS((MAX($D$16,POWER((ABS(K692)^2)/($I$5*MAX(F692,0.1)^2),1/3)))-IFERROR(W692,0))))),MAX((MAX($D$16,POWER((ABS(K692)^2)/($I$5*MAX(F692,0.1)^2),1/3))),IFERROR(W692,0)-(MIN(ABS(IFERROR(AF692,0))*$D$18,ABS((MAX($D$16,POWER((ABS(K692)^2)/($I$5*MAX(F692,0.1)^2),1/3)))-IFERROR(W692,0))))))),MAX($D$16,POWER((ABS(K692)^2)/($I$5*MAX(F692,0.1)^2),1/3))),MAX($D$16,IFERROR(W692,0)))))))</f>
        <v/>
      </c>
      <c r="X692">
        <f>((F692)+(G692)*(W692))*(W692)</f>
        <v/>
      </c>
      <c r="Y692">
        <f>(((F692)+(G692)*(W692))*(W692))/MAX((F692)+2*(W692)*SQRT(1+(G692)^2),1E-6)</f>
        <v/>
      </c>
      <c r="Z692">
        <f>ABS(K692)/MAX(((F692)+(G692)*(W692))*(W692),1E-6)</f>
        <v/>
      </c>
      <c r="AA692">
        <f>E692+W692</f>
        <v/>
      </c>
      <c r="AB692">
        <f>AA692+((ABS(K692)/MAX(((F692)+(G692)*(W692))*(W692),1E-6))^2)/(2*$I$5)</f>
        <v/>
      </c>
      <c r="AC692">
        <f>((ABS(K692)*$D$6)/(MAX(((F692)+(G692)*(W692))*(W692),1E-6)*MAX(((((F692)+(G692)*(W692))*(W692))/MAX((F692)+2*(W692)*SQRT(1+(G692)^2),1E-6))^(2/3),1E-6)))^2</f>
        <v/>
      </c>
      <c r="AD692">
        <f>ABS(ABS(K692)/MAX(((F692)+(G692)*(W692))*(W692),1E-6))/SQRT($I$5*MAX((((F692)+(G692)*(W692))*(W692))/MAX((F692)+2*(G692)*(W692),1E-6),1E-6))</f>
        <v/>
      </c>
      <c r="AE692">
        <f>((F692)*(W692)^2)/2+(G692)*(W692)^3/3+(ABS(K692)^2)/($I$5*MAX(((F692)+(G692)*(W692))*(W692),1E-6))</f>
        <v/>
      </c>
      <c r="AF692">
        <f>IF($D$20=0,0,IFERROR(AB693+(((AC692+AC693)/2)*J693)+(IF(Z692&gt;Z693,$D$8*((Z692^2-Z693^2)/(2*$I$5)),$D$9*((Z693^2-Z692^2)/(2*$I$5)))+($D$10*(ABS(I693)/90)*(MAX(Z692^2,Z693^2)/(2*$I$5))))-AB692,0))</f>
        <v/>
      </c>
      <c r="AG692">
        <f>IF($D$20=0,1,IFERROR(IF(ROUND(AD692,3)=1,1,IF(AND(ABS(AF692)&lt;$D$19,AD692&lt;1),1,0)),0))</f>
        <v/>
      </c>
      <c r="AH692">
        <f>IFERROR(IF(V32="Supercritical",MAX($D$16,IFERROR(L692,MAX($D$16,POWER((ABS(K692)^2)/($I$5*MAX(F692,0.1)^2),1/3)))),IF(V32="Subcritical",MAX($D$16,IFERROR(W692,MAX($D$16,POWER((ABS(K692)^2)/($I$5*MAX(F692,0.1)^2),1/3)))),IF(AND(IFERROR(V692,0)=1,IFERROR(AG692,0)=1),IF(IFERROR(T692,-1E99)&gt;=IFERROR(AE692,-1E99),MAX($D$16,IFERROR(L692,MAX($D$16,POWER((ABS(K692)^2)/($I$5*MAX(F692,0.1)^2),1/3)))),MAX($D$16,IFERROR(W692,MAX($D$16,POWER((ABS(K692)^2)/($I$5*MAX(F692,0.1)^2),1/3))))),IF(IFERROR(V692,0)=1,MAX($D$16,IFERROR(L692,MAX($D$16,POWER((ABS(K692)^2)/($I$5*MAX(F692,0.1)^2),1/3)))),IF(IFERROR(AG692,0)=1,MAX($D$16,IFERROR(W692,MAX($D$16,POWER((ABS(K692)^2)/($I$5*MAX(F692,0.1)^2),1/3)))),MAX($D$16,POWER((ABS(K692)^2)/($I$5*MAX(F692,0.1)^2),1/3))))))),MAX($D$16,POWER((ABS(K692)^2)/($I$5*MAX(F692,0.1)^2),1/3)))</f>
        <v/>
      </c>
      <c r="AI692">
        <f>E692+AH692</f>
        <v/>
      </c>
      <c r="AJ692">
        <f>AI692+((ABS(K692)/MAX(((F692)+(G692)*(AH692))*(AH692),1E-6))^2)/(2*$I$5)</f>
        <v/>
      </c>
      <c r="AM692" t="n">
        <v>0</v>
      </c>
      <c r="AN692" t="n">
        <v>0</v>
      </c>
      <c r="AO692">
        <f>AM692+AN692</f>
        <v/>
      </c>
      <c r="AP692">
        <f>AP691+AO692</f>
        <v/>
      </c>
      <c r="AQ692">
        <f>ABS(ABS(K692)/MAX(((F692)+(G692)*(AH692))*(AH692),1E-6))/SQRT($I$5*MAX((((F692)+(G692)*(AH692))*(AH692))/MAX((F692)+2*(G692)*(AH692),1E-6),1E-6))</f>
        <v/>
      </c>
      <c r="AR692">
        <f>IF(AQ692&lt;1,"Subcritical","Supercritical")</f>
        <v/>
      </c>
      <c r="AS692">
        <f>((ABS(K692)*$D$6)/(MAX(((F692)+(G692)*(AH692))*(AH692),1E-6)*MAX(((((F692)+(G692)*(AH692))*(AH692))/MAX((F692)+2*(AH692)*SQRT(1+(G692)^2),1E-6))^(2/3),1E-6)))^2</f>
        <v/>
      </c>
    </row>
    <row r="693">
      <c r="A693" t="n">
        <v>544</v>
      </c>
      <c r="B693" t="n">
        <v>542.895</v>
      </c>
      <c r="C693" t="n">
        <v>616183.9790000001</v>
      </c>
      <c r="D693" t="n">
        <v>3097438.877</v>
      </c>
      <c r="E693" t="n">
        <v>632.2905</v>
      </c>
      <c r="F693" t="n">
        <v>5.2</v>
      </c>
      <c r="G693" t="n">
        <v>0</v>
      </c>
      <c r="H693" t="inlineStr">
        <is>
          <t>Normal</t>
        </is>
      </c>
      <c r="I693" t="n">
        <v>0</v>
      </c>
      <c r="J693">
        <f>B693-B692</f>
        <v/>
      </c>
      <c r="K693">
        <f>MAX(0,K692-AO692)</f>
        <v/>
      </c>
      <c r="L693">
        <f>IF($D$20=0,IFERROR(L692,MAX($D$16,POWER((ABS(K693)^2)/($I$5*MAX(F693,0.1)^2),1/3))),IF(IFERROR(V692,0)=0,IFERROR(L692,MAX($D$16,POWER((ABS(K693)^2)/($I$5*MAX(F693,0.1)^2),1/3))),IF(OR(IFERROR(L693,0)=0,IFERROR(S692,0)&lt;1,IFERROR(S693,0)&lt;1),MAX($D$16,POWER((ABS(K693)^2)/($I$5*MAX(F693,0.1)^2),1/3)),IF(IFERROR(U693,0)&gt;0,MAX($D$16,IFERROR(L693,0)+((IFERROR(U693,0))*$D$18*IF((IFERROR(S693,0))&lt;1,1,-1))),IF(IFERROR(U693,0)&lt;0,IF(ABS((MAX($D$16,POWER((ABS(K693)^2)/($I$5*MAX(F693,0.1)^2),1/3)))-IFERROR(L693,0))&gt;$D$19,MAX($D$16,IF((MAX($D$16,POWER((ABS(K693)^2)/($I$5*MAX(F693,0.1)^2),1/3)))&gt;IFERROR(L693,0),MIN((MAX($D$16,POWER((ABS(K693)^2)/($I$5*MAX(F693,0.1)^2),1/3))),IFERROR(L693,0)+(MIN(ABS(IFERROR(U693,0))*$D$18,ABS((MAX($D$16,POWER((ABS(K693)^2)/($I$5*MAX(F693,0.1)^2),1/3)))-IFERROR(L693,0))))),MAX((MAX($D$16,POWER((ABS(K693)^2)/($I$5*MAX(F693,0.1)^2),1/3))),IFERROR(L693,0)-(MIN(ABS(IFERROR(U693,0))*$D$18,ABS((MAX($D$16,POWER((ABS(K693)^2)/($I$5*MAX(F693,0.1)^2),1/3)))-IFERROR(L693,0))))))),MAX($D$16,POWER((ABS(K693)^2)/($I$5*MAX(F693,0.1)^2),1/3))),MAX($D$16,IFERROR(L693,0)))))))</f>
        <v/>
      </c>
      <c r="M693">
        <f>((F693)+(G693)*(L693))*(L693)</f>
        <v/>
      </c>
      <c r="N693">
        <f>(((F693)+(G693)*(L693))*(L693))/MAX((F693)+2*(L693)*SQRT(1+(G693)^2),1E-6)</f>
        <v/>
      </c>
      <c r="O693">
        <f>ABS(K693)/MAX(((F693)+(G693)*(L693))*(L693),1E-6)</f>
        <v/>
      </c>
      <c r="P693">
        <f>E693+L693</f>
        <v/>
      </c>
      <c r="Q693">
        <f>P693+((ABS(K693)/MAX(((F693)+(G693)*(L693))*(L693),1E-6))^2)/(2*$I$5)</f>
        <v/>
      </c>
      <c r="R693">
        <f>((ABS(K693)*$D$6)/(MAX(((F693)+(G693)*(L693))*(L693),1E-6)*MAX(((((F693)+(G693)*(L693))*(L693))/MAX((F693)+2*(L693)*SQRT(1+(G693)^2),1E-6))^(2/3),1E-6)))^2</f>
        <v/>
      </c>
      <c r="S693">
        <f>ABS(ABS(K693)/MAX(((F693)+(G693)*(L693))*(L693),1E-6))/SQRT($I$5*MAX((((F693)+(G693)*(L693))*(L693))/MAX((F693)+2*(G693)*(L693),1E-6),1E-6))</f>
        <v/>
      </c>
      <c r="T693">
        <f>((F693)*(L693)^2)/2+(G693)*(L693)^3/3+(ABS(K693)^2)/($I$5*MAX(((F693)+(G693)*(L693))*(L693),1E-6))</f>
        <v/>
      </c>
      <c r="U693">
        <f>IF($D$20=0,0,IFERROR(Q692-(((R692+R693)/2)*J693)-(IF(O692&gt;O693,$D$8*((O692^2-O693^2)/(2*$I$5)),$D$9*((O693^2-O692^2)/(2*$I$5)))+($D$10*(ABS(I693)/90)*(MAX(O692^2,O693^2)/(2*$I$5))))-Q693,0))</f>
        <v/>
      </c>
      <c r="V693">
        <f>IF($D$20=0,1,IFERROR(IF(ROUND(S693,3)=1,1,IF(AND(ABS(U693)&lt;$D$19,S693&gt;1),1,0)),0))</f>
        <v/>
      </c>
      <c r="W693">
        <f>IF($D$20=0,IFERROR(W694,MAX($D$16,POWER((ABS(K693)^2)/($I$5*MAX(F693,0.1)^2),1/3))),IF(IFERROR(AG694,0)=0,IFERROR(W694,MAX($D$16,POWER((ABS(K693)^2)/($I$5*MAX(F693,0.1)^2),1/3))),IF(OR(IFERROR(W693,0)=0,IFERROR(AD694,0)&gt;1),MAX($D$16,POWER((ABS(K693)^2)/($I$5*MAX(F693,0.1)^2),1/3)),IF(IFERROR(AF693,0)&gt;0,MAX($D$16,IFERROR(W693,0)+((IFERROR(AF693,0))*$D$18*IF((IFERROR(AD693,0))&lt;1,1,-1))),IF(IFERROR(AF693,0)&lt;0,IF(ABS((MAX($D$16,POWER((ABS(K693)^2)/($I$5*MAX(F693,0.1)^2),1/3)))-IFERROR(W693,0))&gt;$D$19,MAX($D$16,IF((MAX($D$16,POWER((ABS(K693)^2)/($I$5*MAX(F693,0.1)^2),1/3)))&gt;IFERROR(W693,0),MIN((MAX($D$16,POWER((ABS(K693)^2)/($I$5*MAX(F693,0.1)^2),1/3))),IFERROR(W693,0)+(MIN(ABS(IFERROR(AF693,0))*$D$18,ABS((MAX($D$16,POWER((ABS(K693)^2)/($I$5*MAX(F693,0.1)^2),1/3)))-IFERROR(W693,0))))),MAX((MAX($D$16,POWER((ABS(K693)^2)/($I$5*MAX(F693,0.1)^2),1/3))),IFERROR(W693,0)-(MIN(ABS(IFERROR(AF693,0))*$D$18,ABS((MAX($D$16,POWER((ABS(K693)^2)/($I$5*MAX(F693,0.1)^2),1/3)))-IFERROR(W693,0))))))),MAX($D$16,POWER((ABS(K693)^2)/($I$5*MAX(F693,0.1)^2),1/3))),MAX($D$16,IFERROR(W693,0)))))))</f>
        <v/>
      </c>
      <c r="X693">
        <f>((F693)+(G693)*(W693))*(W693)</f>
        <v/>
      </c>
      <c r="Y693">
        <f>(((F693)+(G693)*(W693))*(W693))/MAX((F693)+2*(W693)*SQRT(1+(G693)^2),1E-6)</f>
        <v/>
      </c>
      <c r="Z693">
        <f>ABS(K693)/MAX(((F693)+(G693)*(W693))*(W693),1E-6)</f>
        <v/>
      </c>
      <c r="AA693">
        <f>E693+W693</f>
        <v/>
      </c>
      <c r="AB693">
        <f>AA693+((ABS(K693)/MAX(((F693)+(G693)*(W693))*(W693),1E-6))^2)/(2*$I$5)</f>
        <v/>
      </c>
      <c r="AC693">
        <f>((ABS(K693)*$D$6)/(MAX(((F693)+(G693)*(W693))*(W693),1E-6)*MAX(((((F693)+(G693)*(W693))*(W693))/MAX((F693)+2*(W693)*SQRT(1+(G693)^2),1E-6))^(2/3),1E-6)))^2</f>
        <v/>
      </c>
      <c r="AD693">
        <f>ABS(ABS(K693)/MAX(((F693)+(G693)*(W693))*(W693),1E-6))/SQRT($I$5*MAX((((F693)+(G693)*(W693))*(W693))/MAX((F693)+2*(G693)*(W693),1E-6),1E-6))</f>
        <v/>
      </c>
      <c r="AE693">
        <f>((F693)*(W693)^2)/2+(G693)*(W693)^3/3+(ABS(K693)^2)/($I$5*MAX(((F693)+(G693)*(W693))*(W693),1E-6))</f>
        <v/>
      </c>
      <c r="AF693">
        <f>IF($D$20=0,0,IFERROR(AB694+(((AC693+AC694)/2)*J694)+(IF(Z693&gt;Z694,$D$8*((Z693^2-Z694^2)/(2*$I$5)),$D$9*((Z694^2-Z693^2)/(2*$I$5)))+($D$10*(ABS(I694)/90)*(MAX(Z693^2,Z694^2)/(2*$I$5))))-AB693,0))</f>
        <v/>
      </c>
      <c r="AG693">
        <f>IF($D$20=0,1,IFERROR(IF(ROUND(AD693,3)=1,1,IF(AND(ABS(AF693)&lt;$D$19,AD693&lt;1),1,0)),0))</f>
        <v/>
      </c>
      <c r="AH693">
        <f>IFERROR(IF(V32="Supercritical",MAX($D$16,IFERROR(L693,MAX($D$16,POWER((ABS(K693)^2)/($I$5*MAX(F693,0.1)^2),1/3)))),IF(V32="Subcritical",MAX($D$16,IFERROR(W693,MAX($D$16,POWER((ABS(K693)^2)/($I$5*MAX(F693,0.1)^2),1/3)))),IF(AND(IFERROR(V693,0)=1,IFERROR(AG693,0)=1),IF(IFERROR(T693,-1E99)&gt;=IFERROR(AE693,-1E99),MAX($D$16,IFERROR(L693,MAX($D$16,POWER((ABS(K693)^2)/($I$5*MAX(F693,0.1)^2),1/3)))),MAX($D$16,IFERROR(W693,MAX($D$16,POWER((ABS(K693)^2)/($I$5*MAX(F693,0.1)^2),1/3))))),IF(IFERROR(V693,0)=1,MAX($D$16,IFERROR(L693,MAX($D$16,POWER((ABS(K693)^2)/($I$5*MAX(F693,0.1)^2),1/3)))),IF(IFERROR(AG693,0)=1,MAX($D$16,IFERROR(W693,MAX($D$16,POWER((ABS(K693)^2)/($I$5*MAX(F693,0.1)^2),1/3)))),MAX($D$16,POWER((ABS(K693)^2)/($I$5*MAX(F693,0.1)^2),1/3))))))),MAX($D$16,POWER((ABS(K693)^2)/($I$5*MAX(F693,0.1)^2),1/3)))</f>
        <v/>
      </c>
      <c r="AI693">
        <f>E693+AH693</f>
        <v/>
      </c>
      <c r="AJ693">
        <f>AI693+((ABS(K693)/MAX(((F693)+(G693)*(AH693))*(AH693),1E-6))^2)/(2*$I$5)</f>
        <v/>
      </c>
      <c r="AM693" t="n">
        <v>0</v>
      </c>
      <c r="AN693" t="n">
        <v>0</v>
      </c>
      <c r="AO693">
        <f>AM693+AN693</f>
        <v/>
      </c>
      <c r="AP693">
        <f>AP692+AO693</f>
        <v/>
      </c>
      <c r="AQ693">
        <f>ABS(ABS(K693)/MAX(((F693)+(G693)*(AH693))*(AH693),1E-6))/SQRT($I$5*MAX((((F693)+(G693)*(AH693))*(AH693))/MAX((F693)+2*(G693)*(AH693),1E-6),1E-6))</f>
        <v/>
      </c>
      <c r="AR693">
        <f>IF(AQ693&lt;1,"Subcritical","Supercritical")</f>
        <v/>
      </c>
      <c r="AS693">
        <f>((ABS(K693)*$D$6)/(MAX(((F693)+(G693)*(AH693))*(AH693),1E-6)*MAX(((((F693)+(G693)*(AH693))*(AH693))/MAX((F693)+2*(AH693)*SQRT(1+(G693)^2),1E-6))^(2/3),1E-6)))^2</f>
        <v/>
      </c>
    </row>
    <row r="694">
      <c r="A694" t="n">
        <v>545</v>
      </c>
      <c r="B694" t="n">
        <v>543.895</v>
      </c>
      <c r="C694" t="n">
        <v>616183.505</v>
      </c>
      <c r="D694" t="n">
        <v>3097437.997</v>
      </c>
      <c r="E694" t="n">
        <v>632.29</v>
      </c>
      <c r="F694" t="n">
        <v>5.2</v>
      </c>
      <c r="G694" t="n">
        <v>0</v>
      </c>
      <c r="H694" t="inlineStr">
        <is>
          <t>Normal</t>
        </is>
      </c>
      <c r="I694" t="n">
        <v>0.027</v>
      </c>
      <c r="J694">
        <f>B694-B693</f>
        <v/>
      </c>
      <c r="K694">
        <f>MAX(0,K693-AO693)</f>
        <v/>
      </c>
      <c r="L694">
        <f>IF($D$20=0,IFERROR(L693,MAX($D$16,POWER((ABS(K694)^2)/($I$5*MAX(F694,0.1)^2),1/3))),IF(IFERROR(V693,0)=0,IFERROR(L693,MAX($D$16,POWER((ABS(K694)^2)/($I$5*MAX(F694,0.1)^2),1/3))),IF(OR(IFERROR(L694,0)=0,IFERROR(S693,0)&lt;1,IFERROR(S694,0)&lt;1),MAX($D$16,POWER((ABS(K694)^2)/($I$5*MAX(F694,0.1)^2),1/3)),IF(IFERROR(U694,0)&gt;0,MAX($D$16,IFERROR(L694,0)+((IFERROR(U694,0))*$D$18*IF((IFERROR(S694,0))&lt;1,1,-1))),IF(IFERROR(U694,0)&lt;0,IF(ABS((MAX($D$16,POWER((ABS(K694)^2)/($I$5*MAX(F694,0.1)^2),1/3)))-IFERROR(L694,0))&gt;$D$19,MAX($D$16,IF((MAX($D$16,POWER((ABS(K694)^2)/($I$5*MAX(F694,0.1)^2),1/3)))&gt;IFERROR(L694,0),MIN((MAX($D$16,POWER((ABS(K694)^2)/($I$5*MAX(F694,0.1)^2),1/3))),IFERROR(L694,0)+(MIN(ABS(IFERROR(U694,0))*$D$18,ABS((MAX($D$16,POWER((ABS(K694)^2)/($I$5*MAX(F694,0.1)^2),1/3)))-IFERROR(L694,0))))),MAX((MAX($D$16,POWER((ABS(K694)^2)/($I$5*MAX(F694,0.1)^2),1/3))),IFERROR(L694,0)-(MIN(ABS(IFERROR(U694,0))*$D$18,ABS((MAX($D$16,POWER((ABS(K694)^2)/($I$5*MAX(F694,0.1)^2),1/3)))-IFERROR(L694,0))))))),MAX($D$16,POWER((ABS(K694)^2)/($I$5*MAX(F694,0.1)^2),1/3))),MAX($D$16,IFERROR(L694,0)))))))</f>
        <v/>
      </c>
      <c r="M694">
        <f>((F694)+(G694)*(L694))*(L694)</f>
        <v/>
      </c>
      <c r="N694">
        <f>(((F694)+(G694)*(L694))*(L694))/MAX((F694)+2*(L694)*SQRT(1+(G694)^2),1E-6)</f>
        <v/>
      </c>
      <c r="O694">
        <f>ABS(K694)/MAX(((F694)+(G694)*(L694))*(L694),1E-6)</f>
        <v/>
      </c>
      <c r="P694">
        <f>E694+L694</f>
        <v/>
      </c>
      <c r="Q694">
        <f>P694+((ABS(K694)/MAX(((F694)+(G694)*(L694))*(L694),1E-6))^2)/(2*$I$5)</f>
        <v/>
      </c>
      <c r="R694">
        <f>((ABS(K694)*$D$6)/(MAX(((F694)+(G694)*(L694))*(L694),1E-6)*MAX(((((F694)+(G694)*(L694))*(L694))/MAX((F694)+2*(L694)*SQRT(1+(G694)^2),1E-6))^(2/3),1E-6)))^2</f>
        <v/>
      </c>
      <c r="S694">
        <f>ABS(ABS(K694)/MAX(((F694)+(G694)*(L694))*(L694),1E-6))/SQRT($I$5*MAX((((F694)+(G694)*(L694))*(L694))/MAX((F694)+2*(G694)*(L694),1E-6),1E-6))</f>
        <v/>
      </c>
      <c r="T694">
        <f>((F694)*(L694)^2)/2+(G694)*(L694)^3/3+(ABS(K694)^2)/($I$5*MAX(((F694)+(G694)*(L694))*(L694),1E-6))</f>
        <v/>
      </c>
      <c r="U694">
        <f>IF($D$20=0,0,IFERROR(Q693-(((R693+R694)/2)*J694)-(IF(O693&gt;O694,$D$8*((O693^2-O694^2)/(2*$I$5)),$D$9*((O694^2-O693^2)/(2*$I$5)))+($D$10*(ABS(I694)/90)*(MAX(O693^2,O694^2)/(2*$I$5))))-Q694,0))</f>
        <v/>
      </c>
      <c r="V694">
        <f>IF($D$20=0,1,IFERROR(IF(ROUND(S694,3)=1,1,IF(AND(ABS(U694)&lt;$D$19,S694&gt;1),1,0)),0))</f>
        <v/>
      </c>
      <c r="W694">
        <f>IF($D$20=0,IFERROR(W695,MAX($D$16,POWER((ABS(K694)^2)/($I$5*MAX(F694,0.1)^2),1/3))),IF(IFERROR(AG695,0)=0,IFERROR(W695,MAX($D$16,POWER((ABS(K694)^2)/($I$5*MAX(F694,0.1)^2),1/3))),IF(OR(IFERROR(W694,0)=0,IFERROR(AD695,0)&gt;1),MAX($D$16,POWER((ABS(K694)^2)/($I$5*MAX(F694,0.1)^2),1/3)),IF(IFERROR(AF694,0)&gt;0,MAX($D$16,IFERROR(W694,0)+((IFERROR(AF694,0))*$D$18*IF((IFERROR(AD694,0))&lt;1,1,-1))),IF(IFERROR(AF694,0)&lt;0,IF(ABS((MAX($D$16,POWER((ABS(K694)^2)/($I$5*MAX(F694,0.1)^2),1/3)))-IFERROR(W694,0))&gt;$D$19,MAX($D$16,IF((MAX($D$16,POWER((ABS(K694)^2)/($I$5*MAX(F694,0.1)^2),1/3)))&gt;IFERROR(W694,0),MIN((MAX($D$16,POWER((ABS(K694)^2)/($I$5*MAX(F694,0.1)^2),1/3))),IFERROR(W694,0)+(MIN(ABS(IFERROR(AF694,0))*$D$18,ABS((MAX($D$16,POWER((ABS(K694)^2)/($I$5*MAX(F694,0.1)^2),1/3)))-IFERROR(W694,0))))),MAX((MAX($D$16,POWER((ABS(K694)^2)/($I$5*MAX(F694,0.1)^2),1/3))),IFERROR(W694,0)-(MIN(ABS(IFERROR(AF694,0))*$D$18,ABS((MAX($D$16,POWER((ABS(K694)^2)/($I$5*MAX(F694,0.1)^2),1/3)))-IFERROR(W694,0))))))),MAX($D$16,POWER((ABS(K694)^2)/($I$5*MAX(F694,0.1)^2),1/3))),MAX($D$16,IFERROR(W694,0)))))))</f>
        <v/>
      </c>
      <c r="X694">
        <f>((F694)+(G694)*(W694))*(W694)</f>
        <v/>
      </c>
      <c r="Y694">
        <f>(((F694)+(G694)*(W694))*(W694))/MAX((F694)+2*(W694)*SQRT(1+(G694)^2),1E-6)</f>
        <v/>
      </c>
      <c r="Z694">
        <f>ABS(K694)/MAX(((F694)+(G694)*(W694))*(W694),1E-6)</f>
        <v/>
      </c>
      <c r="AA694">
        <f>E694+W694</f>
        <v/>
      </c>
      <c r="AB694">
        <f>AA694+((ABS(K694)/MAX(((F694)+(G694)*(W694))*(W694),1E-6))^2)/(2*$I$5)</f>
        <v/>
      </c>
      <c r="AC694">
        <f>((ABS(K694)*$D$6)/(MAX(((F694)+(G694)*(W694))*(W694),1E-6)*MAX(((((F694)+(G694)*(W694))*(W694))/MAX((F694)+2*(W694)*SQRT(1+(G694)^2),1E-6))^(2/3),1E-6)))^2</f>
        <v/>
      </c>
      <c r="AD694">
        <f>ABS(ABS(K694)/MAX(((F694)+(G694)*(W694))*(W694),1E-6))/SQRT($I$5*MAX((((F694)+(G694)*(W694))*(W694))/MAX((F694)+2*(G694)*(W694),1E-6),1E-6))</f>
        <v/>
      </c>
      <c r="AE694">
        <f>((F694)*(W694)^2)/2+(G694)*(W694)^3/3+(ABS(K694)^2)/($I$5*MAX(((F694)+(G694)*(W694))*(W694),1E-6))</f>
        <v/>
      </c>
      <c r="AF694">
        <f>IF($D$20=0,0,IFERROR(AB695+(((AC694+AC695)/2)*J695)+(IF(Z694&gt;Z695,$D$8*((Z694^2-Z695^2)/(2*$I$5)),$D$9*((Z695^2-Z694^2)/(2*$I$5)))+($D$10*(ABS(I695)/90)*(MAX(Z694^2,Z695^2)/(2*$I$5))))-AB694,0))</f>
        <v/>
      </c>
      <c r="AG694">
        <f>IF($D$20=0,1,IFERROR(IF(ROUND(AD694,3)=1,1,IF(AND(ABS(AF694)&lt;$D$19,AD694&lt;1),1,0)),0))</f>
        <v/>
      </c>
      <c r="AH694">
        <f>IFERROR(IF(V32="Supercritical",MAX($D$16,IFERROR(L694,MAX($D$16,POWER((ABS(K694)^2)/($I$5*MAX(F694,0.1)^2),1/3)))),IF(V32="Subcritical",MAX($D$16,IFERROR(W694,MAX($D$16,POWER((ABS(K694)^2)/($I$5*MAX(F694,0.1)^2),1/3)))),IF(AND(IFERROR(V694,0)=1,IFERROR(AG694,0)=1),IF(IFERROR(T694,-1E99)&gt;=IFERROR(AE694,-1E99),MAX($D$16,IFERROR(L694,MAX($D$16,POWER((ABS(K694)^2)/($I$5*MAX(F694,0.1)^2),1/3)))),MAX($D$16,IFERROR(W694,MAX($D$16,POWER((ABS(K694)^2)/($I$5*MAX(F694,0.1)^2),1/3))))),IF(IFERROR(V694,0)=1,MAX($D$16,IFERROR(L694,MAX($D$16,POWER((ABS(K694)^2)/($I$5*MAX(F694,0.1)^2),1/3)))),IF(IFERROR(AG694,0)=1,MAX($D$16,IFERROR(W694,MAX($D$16,POWER((ABS(K694)^2)/($I$5*MAX(F694,0.1)^2),1/3)))),MAX($D$16,POWER((ABS(K694)^2)/($I$5*MAX(F694,0.1)^2),1/3))))))),MAX($D$16,POWER((ABS(K694)^2)/($I$5*MAX(F694,0.1)^2),1/3)))</f>
        <v/>
      </c>
      <c r="AI694">
        <f>E694+AH694</f>
        <v/>
      </c>
      <c r="AJ694">
        <f>AI694+((ABS(K694)/MAX(((F694)+(G694)*(AH694))*(AH694),1E-6))^2)/(2*$I$5)</f>
        <v/>
      </c>
      <c r="AM694" t="n">
        <v>0</v>
      </c>
      <c r="AN694" t="n">
        <v>0</v>
      </c>
      <c r="AO694">
        <f>AM694+AN694</f>
        <v/>
      </c>
      <c r="AP694">
        <f>AP693+AO694</f>
        <v/>
      </c>
      <c r="AQ694">
        <f>ABS(ABS(K694)/MAX(((F694)+(G694)*(AH694))*(AH694),1E-6))/SQRT($I$5*MAX((((F694)+(G694)*(AH694))*(AH694))/MAX((F694)+2*(G694)*(AH694),1E-6),1E-6))</f>
        <v/>
      </c>
      <c r="AR694">
        <f>IF(AQ694&lt;1,"Subcritical","Supercritical")</f>
        <v/>
      </c>
      <c r="AS694">
        <f>((ABS(K694)*$D$6)/(MAX(((F694)+(G694)*(AH694))*(AH694),1E-6)*MAX(((((F694)+(G694)*(AH694))*(AH694))/MAX((F694)+2*(AH694)*SQRT(1+(G694)^2),1E-6))^(2/3),1E-6)))^2</f>
        <v/>
      </c>
    </row>
    <row r="695">
      <c r="A695" t="n">
        <v>546</v>
      </c>
      <c r="B695" t="n">
        <v>544.895</v>
      </c>
      <c r="C695" t="n">
        <v>616183.031</v>
      </c>
      <c r="D695" t="n">
        <v>3097437.116</v>
      </c>
      <c r="E695" t="n">
        <v>632.2895</v>
      </c>
      <c r="F695" t="n">
        <v>5.2</v>
      </c>
      <c r="G695" t="n">
        <v>0</v>
      </c>
      <c r="H695" t="inlineStr">
        <is>
          <t>Normal</t>
        </is>
      </c>
      <c r="I695" t="n">
        <v>0.078</v>
      </c>
      <c r="J695">
        <f>B695-B694</f>
        <v/>
      </c>
      <c r="K695">
        <f>MAX(0,K694-AO694)</f>
        <v/>
      </c>
      <c r="L695">
        <f>IF($D$20=0,IFERROR(L694,MAX($D$16,POWER((ABS(K695)^2)/($I$5*MAX(F695,0.1)^2),1/3))),IF(IFERROR(V694,0)=0,IFERROR(L694,MAX($D$16,POWER((ABS(K695)^2)/($I$5*MAX(F695,0.1)^2),1/3))),IF(OR(IFERROR(L695,0)=0,IFERROR(S694,0)&lt;1,IFERROR(S695,0)&lt;1),MAX($D$16,POWER((ABS(K695)^2)/($I$5*MAX(F695,0.1)^2),1/3)),IF(IFERROR(U695,0)&gt;0,MAX($D$16,IFERROR(L695,0)+((IFERROR(U695,0))*$D$18*IF((IFERROR(S695,0))&lt;1,1,-1))),IF(IFERROR(U695,0)&lt;0,IF(ABS((MAX($D$16,POWER((ABS(K695)^2)/($I$5*MAX(F695,0.1)^2),1/3)))-IFERROR(L695,0))&gt;$D$19,MAX($D$16,IF((MAX($D$16,POWER((ABS(K695)^2)/($I$5*MAX(F695,0.1)^2),1/3)))&gt;IFERROR(L695,0),MIN((MAX($D$16,POWER((ABS(K695)^2)/($I$5*MAX(F695,0.1)^2),1/3))),IFERROR(L695,0)+(MIN(ABS(IFERROR(U695,0))*$D$18,ABS((MAX($D$16,POWER((ABS(K695)^2)/($I$5*MAX(F695,0.1)^2),1/3)))-IFERROR(L695,0))))),MAX((MAX($D$16,POWER((ABS(K695)^2)/($I$5*MAX(F695,0.1)^2),1/3))),IFERROR(L695,0)-(MIN(ABS(IFERROR(U695,0))*$D$18,ABS((MAX($D$16,POWER((ABS(K695)^2)/($I$5*MAX(F695,0.1)^2),1/3)))-IFERROR(L695,0))))))),MAX($D$16,POWER((ABS(K695)^2)/($I$5*MAX(F695,0.1)^2),1/3))),MAX($D$16,IFERROR(L695,0)))))))</f>
        <v/>
      </c>
      <c r="M695">
        <f>((F695)+(G695)*(L695))*(L695)</f>
        <v/>
      </c>
      <c r="N695">
        <f>(((F695)+(G695)*(L695))*(L695))/MAX((F695)+2*(L695)*SQRT(1+(G695)^2),1E-6)</f>
        <v/>
      </c>
      <c r="O695">
        <f>ABS(K695)/MAX(((F695)+(G695)*(L695))*(L695),1E-6)</f>
        <v/>
      </c>
      <c r="P695">
        <f>E695+L695</f>
        <v/>
      </c>
      <c r="Q695">
        <f>P695+((ABS(K695)/MAX(((F695)+(G695)*(L695))*(L695),1E-6))^2)/(2*$I$5)</f>
        <v/>
      </c>
      <c r="R695">
        <f>((ABS(K695)*$D$6)/(MAX(((F695)+(G695)*(L695))*(L695),1E-6)*MAX(((((F695)+(G695)*(L695))*(L695))/MAX((F695)+2*(L695)*SQRT(1+(G695)^2),1E-6))^(2/3),1E-6)))^2</f>
        <v/>
      </c>
      <c r="S695">
        <f>ABS(ABS(K695)/MAX(((F695)+(G695)*(L695))*(L695),1E-6))/SQRT($I$5*MAX((((F695)+(G695)*(L695))*(L695))/MAX((F695)+2*(G695)*(L695),1E-6),1E-6))</f>
        <v/>
      </c>
      <c r="T695">
        <f>((F695)*(L695)^2)/2+(G695)*(L695)^3/3+(ABS(K695)^2)/($I$5*MAX(((F695)+(G695)*(L695))*(L695),1E-6))</f>
        <v/>
      </c>
      <c r="U695">
        <f>IF($D$20=0,0,IFERROR(Q694-(((R694+R695)/2)*J695)-(IF(O694&gt;O695,$D$8*((O694^2-O695^2)/(2*$I$5)),$D$9*((O695^2-O694^2)/(2*$I$5)))+($D$10*(ABS(I695)/90)*(MAX(O694^2,O695^2)/(2*$I$5))))-Q695,0))</f>
        <v/>
      </c>
      <c r="V695">
        <f>IF($D$20=0,1,IFERROR(IF(ROUND(S695,3)=1,1,IF(AND(ABS(U695)&lt;$D$19,S695&gt;1),1,0)),0))</f>
        <v/>
      </c>
      <c r="W695">
        <f>IF($D$20=0,IFERROR(W696,MAX($D$16,POWER((ABS(K695)^2)/($I$5*MAX(F695,0.1)^2),1/3))),IF(IFERROR(AG696,0)=0,IFERROR(W696,MAX($D$16,POWER((ABS(K695)^2)/($I$5*MAX(F695,0.1)^2),1/3))),IF(OR(IFERROR(W695,0)=0,IFERROR(AD696,0)&gt;1),MAX($D$16,POWER((ABS(K695)^2)/($I$5*MAX(F695,0.1)^2),1/3)),IF(IFERROR(AF695,0)&gt;0,MAX($D$16,IFERROR(W695,0)+((IFERROR(AF695,0))*$D$18*IF((IFERROR(AD695,0))&lt;1,1,-1))),IF(IFERROR(AF695,0)&lt;0,IF(ABS((MAX($D$16,POWER((ABS(K695)^2)/($I$5*MAX(F695,0.1)^2),1/3)))-IFERROR(W695,0))&gt;$D$19,MAX($D$16,IF((MAX($D$16,POWER((ABS(K695)^2)/($I$5*MAX(F695,0.1)^2),1/3)))&gt;IFERROR(W695,0),MIN((MAX($D$16,POWER((ABS(K695)^2)/($I$5*MAX(F695,0.1)^2),1/3))),IFERROR(W695,0)+(MIN(ABS(IFERROR(AF695,0))*$D$18,ABS((MAX($D$16,POWER((ABS(K695)^2)/($I$5*MAX(F695,0.1)^2),1/3)))-IFERROR(W695,0))))),MAX((MAX($D$16,POWER((ABS(K695)^2)/($I$5*MAX(F695,0.1)^2),1/3))),IFERROR(W695,0)-(MIN(ABS(IFERROR(AF695,0))*$D$18,ABS((MAX($D$16,POWER((ABS(K695)^2)/($I$5*MAX(F695,0.1)^2),1/3)))-IFERROR(W695,0))))))),MAX($D$16,POWER((ABS(K695)^2)/($I$5*MAX(F695,0.1)^2),1/3))),MAX($D$16,IFERROR(W695,0)))))))</f>
        <v/>
      </c>
      <c r="X695">
        <f>((F695)+(G695)*(W695))*(W695)</f>
        <v/>
      </c>
      <c r="Y695">
        <f>(((F695)+(G695)*(W695))*(W695))/MAX((F695)+2*(W695)*SQRT(1+(G695)^2),1E-6)</f>
        <v/>
      </c>
      <c r="Z695">
        <f>ABS(K695)/MAX(((F695)+(G695)*(W695))*(W695),1E-6)</f>
        <v/>
      </c>
      <c r="AA695">
        <f>E695+W695</f>
        <v/>
      </c>
      <c r="AB695">
        <f>AA695+((ABS(K695)/MAX(((F695)+(G695)*(W695))*(W695),1E-6))^2)/(2*$I$5)</f>
        <v/>
      </c>
      <c r="AC695">
        <f>((ABS(K695)*$D$6)/(MAX(((F695)+(G695)*(W695))*(W695),1E-6)*MAX(((((F695)+(G695)*(W695))*(W695))/MAX((F695)+2*(W695)*SQRT(1+(G695)^2),1E-6))^(2/3),1E-6)))^2</f>
        <v/>
      </c>
      <c r="AD695">
        <f>ABS(ABS(K695)/MAX(((F695)+(G695)*(W695))*(W695),1E-6))/SQRT($I$5*MAX((((F695)+(G695)*(W695))*(W695))/MAX((F695)+2*(G695)*(W695),1E-6),1E-6))</f>
        <v/>
      </c>
      <c r="AE695">
        <f>((F695)*(W695)^2)/2+(G695)*(W695)^3/3+(ABS(K695)^2)/($I$5*MAX(((F695)+(G695)*(W695))*(W695),1E-6))</f>
        <v/>
      </c>
      <c r="AF695">
        <f>IF($D$20=0,0,IFERROR(AB696+(((AC695+AC696)/2)*J696)+(IF(Z695&gt;Z696,$D$8*((Z695^2-Z696^2)/(2*$I$5)),$D$9*((Z696^2-Z695^2)/(2*$I$5)))+($D$10*(ABS(I696)/90)*(MAX(Z695^2,Z696^2)/(2*$I$5))))-AB695,0))</f>
        <v/>
      </c>
      <c r="AG695">
        <f>IF($D$20=0,1,IFERROR(IF(ROUND(AD695,3)=1,1,IF(AND(ABS(AF695)&lt;$D$19,AD695&lt;1),1,0)),0))</f>
        <v/>
      </c>
      <c r="AH695">
        <f>IFERROR(IF(V32="Supercritical",MAX($D$16,IFERROR(L695,MAX($D$16,POWER((ABS(K695)^2)/($I$5*MAX(F695,0.1)^2),1/3)))),IF(V32="Subcritical",MAX($D$16,IFERROR(W695,MAX($D$16,POWER((ABS(K695)^2)/($I$5*MAX(F695,0.1)^2),1/3)))),IF(AND(IFERROR(V695,0)=1,IFERROR(AG695,0)=1),IF(IFERROR(T695,-1E99)&gt;=IFERROR(AE695,-1E99),MAX($D$16,IFERROR(L695,MAX($D$16,POWER((ABS(K695)^2)/($I$5*MAX(F695,0.1)^2),1/3)))),MAX($D$16,IFERROR(W695,MAX($D$16,POWER((ABS(K695)^2)/($I$5*MAX(F695,0.1)^2),1/3))))),IF(IFERROR(V695,0)=1,MAX($D$16,IFERROR(L695,MAX($D$16,POWER((ABS(K695)^2)/($I$5*MAX(F695,0.1)^2),1/3)))),IF(IFERROR(AG695,0)=1,MAX($D$16,IFERROR(W695,MAX($D$16,POWER((ABS(K695)^2)/($I$5*MAX(F695,0.1)^2),1/3)))),MAX($D$16,POWER((ABS(K695)^2)/($I$5*MAX(F695,0.1)^2),1/3))))))),MAX($D$16,POWER((ABS(K695)^2)/($I$5*MAX(F695,0.1)^2),1/3)))</f>
        <v/>
      </c>
      <c r="AI695">
        <f>E695+AH695</f>
        <v/>
      </c>
      <c r="AJ695">
        <f>AI695+((ABS(K695)/MAX(((F695)+(G695)*(AH695))*(AH695),1E-6))^2)/(2*$I$5)</f>
        <v/>
      </c>
      <c r="AM695" t="n">
        <v>0</v>
      </c>
      <c r="AN695" t="n">
        <v>0</v>
      </c>
      <c r="AO695">
        <f>AM695+AN695</f>
        <v/>
      </c>
      <c r="AP695">
        <f>AP694+AO695</f>
        <v/>
      </c>
      <c r="AQ695">
        <f>ABS(ABS(K695)/MAX(((F695)+(G695)*(AH695))*(AH695),1E-6))/SQRT($I$5*MAX((((F695)+(G695)*(AH695))*(AH695))/MAX((F695)+2*(G695)*(AH695),1E-6),1E-6))</f>
        <v/>
      </c>
      <c r="AR695">
        <f>IF(AQ695&lt;1,"Subcritical","Supercritical")</f>
        <v/>
      </c>
      <c r="AS695">
        <f>((ABS(K695)*$D$6)/(MAX(((F695)+(G695)*(AH695))*(AH695),1E-6)*MAX(((((F695)+(G695)*(AH695))*(AH695))/MAX((F695)+2*(AH695)*SQRT(1+(G695)^2),1E-6))^(2/3),1E-6)))^2</f>
        <v/>
      </c>
    </row>
    <row r="696">
      <c r="A696" t="n">
        <v>547</v>
      </c>
      <c r="B696" t="n">
        <v>545.895</v>
      </c>
      <c r="C696" t="n">
        <v>616182.556</v>
      </c>
      <c r="D696" t="n">
        <v>3097436.236</v>
      </c>
      <c r="E696" t="n">
        <v>632.289</v>
      </c>
      <c r="F696" t="n">
        <v>5.2</v>
      </c>
      <c r="G696" t="n">
        <v>0</v>
      </c>
      <c r="H696" t="inlineStr">
        <is>
          <t>Normal</t>
        </is>
      </c>
      <c r="I696" t="n">
        <v>0.078</v>
      </c>
      <c r="J696">
        <f>B696-B695</f>
        <v/>
      </c>
      <c r="K696">
        <f>MAX(0,K695-AO695)</f>
        <v/>
      </c>
      <c r="L696">
        <f>IF($D$20=0,IFERROR(L695,MAX($D$16,POWER((ABS(K696)^2)/($I$5*MAX(F696,0.1)^2),1/3))),IF(IFERROR(V695,0)=0,IFERROR(L695,MAX($D$16,POWER((ABS(K696)^2)/($I$5*MAX(F696,0.1)^2),1/3))),IF(OR(IFERROR(L696,0)=0,IFERROR(S695,0)&lt;1,IFERROR(S696,0)&lt;1),MAX($D$16,POWER((ABS(K696)^2)/($I$5*MAX(F696,0.1)^2),1/3)),IF(IFERROR(U696,0)&gt;0,MAX($D$16,IFERROR(L696,0)+((IFERROR(U696,0))*$D$18*IF((IFERROR(S696,0))&lt;1,1,-1))),IF(IFERROR(U696,0)&lt;0,IF(ABS((MAX($D$16,POWER((ABS(K696)^2)/($I$5*MAX(F696,0.1)^2),1/3)))-IFERROR(L696,0))&gt;$D$19,MAX($D$16,IF((MAX($D$16,POWER((ABS(K696)^2)/($I$5*MAX(F696,0.1)^2),1/3)))&gt;IFERROR(L696,0),MIN((MAX($D$16,POWER((ABS(K696)^2)/($I$5*MAX(F696,0.1)^2),1/3))),IFERROR(L696,0)+(MIN(ABS(IFERROR(U696,0))*$D$18,ABS((MAX($D$16,POWER((ABS(K696)^2)/($I$5*MAX(F696,0.1)^2),1/3)))-IFERROR(L696,0))))),MAX((MAX($D$16,POWER((ABS(K696)^2)/($I$5*MAX(F696,0.1)^2),1/3))),IFERROR(L696,0)-(MIN(ABS(IFERROR(U696,0))*$D$18,ABS((MAX($D$16,POWER((ABS(K696)^2)/($I$5*MAX(F696,0.1)^2),1/3)))-IFERROR(L696,0))))))),MAX($D$16,POWER((ABS(K696)^2)/($I$5*MAX(F696,0.1)^2),1/3))),MAX($D$16,IFERROR(L696,0)))))))</f>
        <v/>
      </c>
      <c r="M696">
        <f>((F696)+(G696)*(L696))*(L696)</f>
        <v/>
      </c>
      <c r="N696">
        <f>(((F696)+(G696)*(L696))*(L696))/MAX((F696)+2*(L696)*SQRT(1+(G696)^2),1E-6)</f>
        <v/>
      </c>
      <c r="O696">
        <f>ABS(K696)/MAX(((F696)+(G696)*(L696))*(L696),1E-6)</f>
        <v/>
      </c>
      <c r="P696">
        <f>E696+L696</f>
        <v/>
      </c>
      <c r="Q696">
        <f>P696+((ABS(K696)/MAX(((F696)+(G696)*(L696))*(L696),1E-6))^2)/(2*$I$5)</f>
        <v/>
      </c>
      <c r="R696">
        <f>((ABS(K696)*$D$6)/(MAX(((F696)+(G696)*(L696))*(L696),1E-6)*MAX(((((F696)+(G696)*(L696))*(L696))/MAX((F696)+2*(L696)*SQRT(1+(G696)^2),1E-6))^(2/3),1E-6)))^2</f>
        <v/>
      </c>
      <c r="S696">
        <f>ABS(ABS(K696)/MAX(((F696)+(G696)*(L696))*(L696),1E-6))/SQRT($I$5*MAX((((F696)+(G696)*(L696))*(L696))/MAX((F696)+2*(G696)*(L696),1E-6),1E-6))</f>
        <v/>
      </c>
      <c r="T696">
        <f>((F696)*(L696)^2)/2+(G696)*(L696)^3/3+(ABS(K696)^2)/($I$5*MAX(((F696)+(G696)*(L696))*(L696),1E-6))</f>
        <v/>
      </c>
      <c r="U696">
        <f>IF($D$20=0,0,IFERROR(Q695-(((R695+R696)/2)*J696)-(IF(O695&gt;O696,$D$8*((O695^2-O696^2)/(2*$I$5)),$D$9*((O696^2-O695^2)/(2*$I$5)))+($D$10*(ABS(I696)/90)*(MAX(O695^2,O696^2)/(2*$I$5))))-Q696,0))</f>
        <v/>
      </c>
      <c r="V696">
        <f>IF($D$20=0,1,IFERROR(IF(ROUND(S696,3)=1,1,IF(AND(ABS(U696)&lt;$D$19,S696&gt;1),1,0)),0))</f>
        <v/>
      </c>
      <c r="W696">
        <f>IF($D$20=0,IFERROR(W697,MAX($D$16,POWER((ABS(K696)^2)/($I$5*MAX(F696,0.1)^2),1/3))),IF(IFERROR(AG697,0)=0,IFERROR(W697,MAX($D$16,POWER((ABS(K696)^2)/($I$5*MAX(F696,0.1)^2),1/3))),IF(OR(IFERROR(W696,0)=0,IFERROR(AD697,0)&gt;1),MAX($D$16,POWER((ABS(K696)^2)/($I$5*MAX(F696,0.1)^2),1/3)),IF(IFERROR(AF696,0)&gt;0,MAX($D$16,IFERROR(W696,0)+((IFERROR(AF696,0))*$D$18*IF((IFERROR(AD696,0))&lt;1,1,-1))),IF(IFERROR(AF696,0)&lt;0,IF(ABS((MAX($D$16,POWER((ABS(K696)^2)/($I$5*MAX(F696,0.1)^2),1/3)))-IFERROR(W696,0))&gt;$D$19,MAX($D$16,IF((MAX($D$16,POWER((ABS(K696)^2)/($I$5*MAX(F696,0.1)^2),1/3)))&gt;IFERROR(W696,0),MIN((MAX($D$16,POWER((ABS(K696)^2)/($I$5*MAX(F696,0.1)^2),1/3))),IFERROR(W696,0)+(MIN(ABS(IFERROR(AF696,0))*$D$18,ABS((MAX($D$16,POWER((ABS(K696)^2)/($I$5*MAX(F696,0.1)^2),1/3)))-IFERROR(W696,0))))),MAX((MAX($D$16,POWER((ABS(K696)^2)/($I$5*MAX(F696,0.1)^2),1/3))),IFERROR(W696,0)-(MIN(ABS(IFERROR(AF696,0))*$D$18,ABS((MAX($D$16,POWER((ABS(K696)^2)/($I$5*MAX(F696,0.1)^2),1/3)))-IFERROR(W696,0))))))),MAX($D$16,POWER((ABS(K696)^2)/($I$5*MAX(F696,0.1)^2),1/3))),MAX($D$16,IFERROR(W696,0)))))))</f>
        <v/>
      </c>
      <c r="X696">
        <f>((F696)+(G696)*(W696))*(W696)</f>
        <v/>
      </c>
      <c r="Y696">
        <f>(((F696)+(G696)*(W696))*(W696))/MAX((F696)+2*(W696)*SQRT(1+(G696)^2),1E-6)</f>
        <v/>
      </c>
      <c r="Z696">
        <f>ABS(K696)/MAX(((F696)+(G696)*(W696))*(W696),1E-6)</f>
        <v/>
      </c>
      <c r="AA696">
        <f>E696+W696</f>
        <v/>
      </c>
      <c r="AB696">
        <f>AA696+((ABS(K696)/MAX(((F696)+(G696)*(W696))*(W696),1E-6))^2)/(2*$I$5)</f>
        <v/>
      </c>
      <c r="AC696">
        <f>((ABS(K696)*$D$6)/(MAX(((F696)+(G696)*(W696))*(W696),1E-6)*MAX(((((F696)+(G696)*(W696))*(W696))/MAX((F696)+2*(W696)*SQRT(1+(G696)^2),1E-6))^(2/3),1E-6)))^2</f>
        <v/>
      </c>
      <c r="AD696">
        <f>ABS(ABS(K696)/MAX(((F696)+(G696)*(W696))*(W696),1E-6))/SQRT($I$5*MAX((((F696)+(G696)*(W696))*(W696))/MAX((F696)+2*(G696)*(W696),1E-6),1E-6))</f>
        <v/>
      </c>
      <c r="AE696">
        <f>((F696)*(W696)^2)/2+(G696)*(W696)^3/3+(ABS(K696)^2)/($I$5*MAX(((F696)+(G696)*(W696))*(W696),1E-6))</f>
        <v/>
      </c>
      <c r="AF696">
        <f>IF($D$20=0,0,IFERROR(AB697+(((AC696+AC697)/2)*J697)+(IF(Z696&gt;Z697,$D$8*((Z696^2-Z697^2)/(2*$I$5)),$D$9*((Z697^2-Z696^2)/(2*$I$5)))+($D$10*(ABS(I697)/90)*(MAX(Z696^2,Z697^2)/(2*$I$5))))-AB696,0))</f>
        <v/>
      </c>
      <c r="AG696">
        <f>IF($D$20=0,1,IFERROR(IF(ROUND(AD696,3)=1,1,IF(AND(ABS(AF696)&lt;$D$19,AD696&lt;1),1,0)),0))</f>
        <v/>
      </c>
      <c r="AH696">
        <f>IFERROR(IF(V32="Supercritical",MAX($D$16,IFERROR(L696,MAX($D$16,POWER((ABS(K696)^2)/($I$5*MAX(F696,0.1)^2),1/3)))),IF(V32="Subcritical",MAX($D$16,IFERROR(W696,MAX($D$16,POWER((ABS(K696)^2)/($I$5*MAX(F696,0.1)^2),1/3)))),IF(AND(IFERROR(V696,0)=1,IFERROR(AG696,0)=1),IF(IFERROR(T696,-1E99)&gt;=IFERROR(AE696,-1E99),MAX($D$16,IFERROR(L696,MAX($D$16,POWER((ABS(K696)^2)/($I$5*MAX(F696,0.1)^2),1/3)))),MAX($D$16,IFERROR(W696,MAX($D$16,POWER((ABS(K696)^2)/($I$5*MAX(F696,0.1)^2),1/3))))),IF(IFERROR(V696,0)=1,MAX($D$16,IFERROR(L696,MAX($D$16,POWER((ABS(K696)^2)/($I$5*MAX(F696,0.1)^2),1/3)))),IF(IFERROR(AG696,0)=1,MAX($D$16,IFERROR(W696,MAX($D$16,POWER((ABS(K696)^2)/($I$5*MAX(F696,0.1)^2),1/3)))),MAX($D$16,POWER((ABS(K696)^2)/($I$5*MAX(F696,0.1)^2),1/3))))))),MAX($D$16,POWER((ABS(K696)^2)/($I$5*MAX(F696,0.1)^2),1/3)))</f>
        <v/>
      </c>
      <c r="AI696">
        <f>E696+AH696</f>
        <v/>
      </c>
      <c r="AJ696">
        <f>AI696+((ABS(K696)/MAX(((F696)+(G696)*(AH696))*(AH696),1E-6))^2)/(2*$I$5)</f>
        <v/>
      </c>
      <c r="AM696" t="n">
        <v>0</v>
      </c>
      <c r="AN696" t="n">
        <v>0</v>
      </c>
      <c r="AO696">
        <f>AM696+AN696</f>
        <v/>
      </c>
      <c r="AP696">
        <f>AP695+AO696</f>
        <v/>
      </c>
      <c r="AQ696">
        <f>ABS(ABS(K696)/MAX(((F696)+(G696)*(AH696))*(AH696),1E-6))/SQRT($I$5*MAX((((F696)+(G696)*(AH696))*(AH696))/MAX((F696)+2*(G696)*(AH696),1E-6),1E-6))</f>
        <v/>
      </c>
      <c r="AR696">
        <f>IF(AQ696&lt;1,"Subcritical","Supercritical")</f>
        <v/>
      </c>
      <c r="AS696">
        <f>((ABS(K696)*$D$6)/(MAX(((F696)+(G696)*(AH696))*(AH696),1E-6)*MAX(((((F696)+(G696)*(AH696))*(AH696))/MAX((F696)+2*(AH696)*SQRT(1+(G696)^2),1E-6))^(2/3),1E-6)))^2</f>
        <v/>
      </c>
    </row>
    <row r="697">
      <c r="A697" t="n">
        <v>548</v>
      </c>
      <c r="B697" t="n">
        <v>546.896</v>
      </c>
      <c r="C697" t="n">
        <v>616182.0820000001</v>
      </c>
      <c r="D697" t="n">
        <v>3097435.355</v>
      </c>
      <c r="E697" t="n">
        <v>632.2885</v>
      </c>
      <c r="F697" t="n">
        <v>5.2</v>
      </c>
      <c r="G697" t="n">
        <v>0</v>
      </c>
      <c r="H697" t="inlineStr">
        <is>
          <t>Normal</t>
        </is>
      </c>
      <c r="I697" t="n">
        <v>0.027</v>
      </c>
      <c r="J697">
        <f>B697-B696</f>
        <v/>
      </c>
      <c r="K697">
        <f>MAX(0,K696-AO696)</f>
        <v/>
      </c>
      <c r="L697">
        <f>IF($D$20=0,IFERROR(L696,MAX($D$16,POWER((ABS(K697)^2)/($I$5*MAX(F697,0.1)^2),1/3))),IF(IFERROR(V696,0)=0,IFERROR(L696,MAX($D$16,POWER((ABS(K697)^2)/($I$5*MAX(F697,0.1)^2),1/3))),IF(OR(IFERROR(L697,0)=0,IFERROR(S696,0)&lt;1,IFERROR(S697,0)&lt;1),MAX($D$16,POWER((ABS(K697)^2)/($I$5*MAX(F697,0.1)^2),1/3)),IF(IFERROR(U697,0)&gt;0,MAX($D$16,IFERROR(L697,0)+((IFERROR(U697,0))*$D$18*IF((IFERROR(S697,0))&lt;1,1,-1))),IF(IFERROR(U697,0)&lt;0,IF(ABS((MAX($D$16,POWER((ABS(K697)^2)/($I$5*MAX(F697,0.1)^2),1/3)))-IFERROR(L697,0))&gt;$D$19,MAX($D$16,IF((MAX($D$16,POWER((ABS(K697)^2)/($I$5*MAX(F697,0.1)^2),1/3)))&gt;IFERROR(L697,0),MIN((MAX($D$16,POWER((ABS(K697)^2)/($I$5*MAX(F697,0.1)^2),1/3))),IFERROR(L697,0)+(MIN(ABS(IFERROR(U697,0))*$D$18,ABS((MAX($D$16,POWER((ABS(K697)^2)/($I$5*MAX(F697,0.1)^2),1/3)))-IFERROR(L697,0))))),MAX((MAX($D$16,POWER((ABS(K697)^2)/($I$5*MAX(F697,0.1)^2),1/3))),IFERROR(L697,0)-(MIN(ABS(IFERROR(U697,0))*$D$18,ABS((MAX($D$16,POWER((ABS(K697)^2)/($I$5*MAX(F697,0.1)^2),1/3)))-IFERROR(L697,0))))))),MAX($D$16,POWER((ABS(K697)^2)/($I$5*MAX(F697,0.1)^2),1/3))),MAX($D$16,IFERROR(L697,0)))))))</f>
        <v/>
      </c>
      <c r="M697">
        <f>((F697)+(G697)*(L697))*(L697)</f>
        <v/>
      </c>
      <c r="N697">
        <f>(((F697)+(G697)*(L697))*(L697))/MAX((F697)+2*(L697)*SQRT(1+(G697)^2),1E-6)</f>
        <v/>
      </c>
      <c r="O697">
        <f>ABS(K697)/MAX(((F697)+(G697)*(L697))*(L697),1E-6)</f>
        <v/>
      </c>
      <c r="P697">
        <f>E697+L697</f>
        <v/>
      </c>
      <c r="Q697">
        <f>P697+((ABS(K697)/MAX(((F697)+(G697)*(L697))*(L697),1E-6))^2)/(2*$I$5)</f>
        <v/>
      </c>
      <c r="R697">
        <f>((ABS(K697)*$D$6)/(MAX(((F697)+(G697)*(L697))*(L697),1E-6)*MAX(((((F697)+(G697)*(L697))*(L697))/MAX((F697)+2*(L697)*SQRT(1+(G697)^2),1E-6))^(2/3),1E-6)))^2</f>
        <v/>
      </c>
      <c r="S697">
        <f>ABS(ABS(K697)/MAX(((F697)+(G697)*(L697))*(L697),1E-6))/SQRT($I$5*MAX((((F697)+(G697)*(L697))*(L697))/MAX((F697)+2*(G697)*(L697),1E-6),1E-6))</f>
        <v/>
      </c>
      <c r="T697">
        <f>((F697)*(L697)^2)/2+(G697)*(L697)^3/3+(ABS(K697)^2)/($I$5*MAX(((F697)+(G697)*(L697))*(L697),1E-6))</f>
        <v/>
      </c>
      <c r="U697">
        <f>IF($D$20=0,0,IFERROR(Q696-(((R696+R697)/2)*J697)-(IF(O696&gt;O697,$D$8*((O696^2-O697^2)/(2*$I$5)),$D$9*((O697^2-O696^2)/(2*$I$5)))+($D$10*(ABS(I697)/90)*(MAX(O696^2,O697^2)/(2*$I$5))))-Q697,0))</f>
        <v/>
      </c>
      <c r="V697">
        <f>IF($D$20=0,1,IFERROR(IF(ROUND(S697,3)=1,1,IF(AND(ABS(U697)&lt;$D$19,S697&gt;1),1,0)),0))</f>
        <v/>
      </c>
      <c r="W697">
        <f>IF($D$20=0,IFERROR(W698,MAX($D$16,POWER((ABS(K697)^2)/($I$5*MAX(F697,0.1)^2),1/3))),IF(IFERROR(AG698,0)=0,IFERROR(W698,MAX($D$16,POWER((ABS(K697)^2)/($I$5*MAX(F697,0.1)^2),1/3))),IF(OR(IFERROR(W697,0)=0,IFERROR(AD698,0)&gt;1),MAX($D$16,POWER((ABS(K697)^2)/($I$5*MAX(F697,0.1)^2),1/3)),IF(IFERROR(AF697,0)&gt;0,MAX($D$16,IFERROR(W697,0)+((IFERROR(AF697,0))*$D$18*IF((IFERROR(AD697,0))&lt;1,1,-1))),IF(IFERROR(AF697,0)&lt;0,IF(ABS((MAX($D$16,POWER((ABS(K697)^2)/($I$5*MAX(F697,0.1)^2),1/3)))-IFERROR(W697,0))&gt;$D$19,MAX($D$16,IF((MAX($D$16,POWER((ABS(K697)^2)/($I$5*MAX(F697,0.1)^2),1/3)))&gt;IFERROR(W697,0),MIN((MAX($D$16,POWER((ABS(K697)^2)/($I$5*MAX(F697,0.1)^2),1/3))),IFERROR(W697,0)+(MIN(ABS(IFERROR(AF697,0))*$D$18,ABS((MAX($D$16,POWER((ABS(K697)^2)/($I$5*MAX(F697,0.1)^2),1/3)))-IFERROR(W697,0))))),MAX((MAX($D$16,POWER((ABS(K697)^2)/($I$5*MAX(F697,0.1)^2),1/3))),IFERROR(W697,0)-(MIN(ABS(IFERROR(AF697,0))*$D$18,ABS((MAX($D$16,POWER((ABS(K697)^2)/($I$5*MAX(F697,0.1)^2),1/3)))-IFERROR(W697,0))))))),MAX($D$16,POWER((ABS(K697)^2)/($I$5*MAX(F697,0.1)^2),1/3))),MAX($D$16,IFERROR(W697,0)))))))</f>
        <v/>
      </c>
      <c r="X697">
        <f>((F697)+(G697)*(W697))*(W697)</f>
        <v/>
      </c>
      <c r="Y697">
        <f>(((F697)+(G697)*(W697))*(W697))/MAX((F697)+2*(W697)*SQRT(1+(G697)^2),1E-6)</f>
        <v/>
      </c>
      <c r="Z697">
        <f>ABS(K697)/MAX(((F697)+(G697)*(W697))*(W697),1E-6)</f>
        <v/>
      </c>
      <c r="AA697">
        <f>E697+W697</f>
        <v/>
      </c>
      <c r="AB697">
        <f>AA697+((ABS(K697)/MAX(((F697)+(G697)*(W697))*(W697),1E-6))^2)/(2*$I$5)</f>
        <v/>
      </c>
      <c r="AC697">
        <f>((ABS(K697)*$D$6)/(MAX(((F697)+(G697)*(W697))*(W697),1E-6)*MAX(((((F697)+(G697)*(W697))*(W697))/MAX((F697)+2*(W697)*SQRT(1+(G697)^2),1E-6))^(2/3),1E-6)))^2</f>
        <v/>
      </c>
      <c r="AD697">
        <f>ABS(ABS(K697)/MAX(((F697)+(G697)*(W697))*(W697),1E-6))/SQRT($I$5*MAX((((F697)+(G697)*(W697))*(W697))/MAX((F697)+2*(G697)*(W697),1E-6),1E-6))</f>
        <v/>
      </c>
      <c r="AE697">
        <f>((F697)*(W697)^2)/2+(G697)*(W697)^3/3+(ABS(K697)^2)/($I$5*MAX(((F697)+(G697)*(W697))*(W697),1E-6))</f>
        <v/>
      </c>
      <c r="AF697">
        <f>IF($D$20=0,0,IFERROR(AB698+(((AC697+AC698)/2)*J698)+(IF(Z697&gt;Z698,$D$8*((Z697^2-Z698^2)/(2*$I$5)),$D$9*((Z698^2-Z697^2)/(2*$I$5)))+($D$10*(ABS(I698)/90)*(MAX(Z697^2,Z698^2)/(2*$I$5))))-AB697,0))</f>
        <v/>
      </c>
      <c r="AG697">
        <f>IF($D$20=0,1,IFERROR(IF(ROUND(AD697,3)=1,1,IF(AND(ABS(AF697)&lt;$D$19,AD697&lt;1),1,0)),0))</f>
        <v/>
      </c>
      <c r="AH697">
        <f>IFERROR(IF(V32="Supercritical",MAX($D$16,IFERROR(L697,MAX($D$16,POWER((ABS(K697)^2)/($I$5*MAX(F697,0.1)^2),1/3)))),IF(V32="Subcritical",MAX($D$16,IFERROR(W697,MAX($D$16,POWER((ABS(K697)^2)/($I$5*MAX(F697,0.1)^2),1/3)))),IF(AND(IFERROR(V697,0)=1,IFERROR(AG697,0)=1),IF(IFERROR(T697,-1E99)&gt;=IFERROR(AE697,-1E99),MAX($D$16,IFERROR(L697,MAX($D$16,POWER((ABS(K697)^2)/($I$5*MAX(F697,0.1)^2),1/3)))),MAX($D$16,IFERROR(W697,MAX($D$16,POWER((ABS(K697)^2)/($I$5*MAX(F697,0.1)^2),1/3))))),IF(IFERROR(V697,0)=1,MAX($D$16,IFERROR(L697,MAX($D$16,POWER((ABS(K697)^2)/($I$5*MAX(F697,0.1)^2),1/3)))),IF(IFERROR(AG697,0)=1,MAX($D$16,IFERROR(W697,MAX($D$16,POWER((ABS(K697)^2)/($I$5*MAX(F697,0.1)^2),1/3)))),MAX($D$16,POWER((ABS(K697)^2)/($I$5*MAX(F697,0.1)^2),1/3))))))),MAX($D$16,POWER((ABS(K697)^2)/($I$5*MAX(F697,0.1)^2),1/3)))</f>
        <v/>
      </c>
      <c r="AI697">
        <f>E697+AH697</f>
        <v/>
      </c>
      <c r="AJ697">
        <f>AI697+((ABS(K697)/MAX(((F697)+(G697)*(AH697))*(AH697),1E-6))^2)/(2*$I$5)</f>
        <v/>
      </c>
      <c r="AM697" t="n">
        <v>0</v>
      </c>
      <c r="AN697" t="n">
        <v>0</v>
      </c>
      <c r="AO697">
        <f>AM697+AN697</f>
        <v/>
      </c>
      <c r="AP697">
        <f>AP696+AO697</f>
        <v/>
      </c>
      <c r="AQ697">
        <f>ABS(ABS(K697)/MAX(((F697)+(G697)*(AH697))*(AH697),1E-6))/SQRT($I$5*MAX((((F697)+(G697)*(AH697))*(AH697))/MAX((F697)+2*(G697)*(AH697),1E-6),1E-6))</f>
        <v/>
      </c>
      <c r="AR697">
        <f>IF(AQ697&lt;1,"Subcritical","Supercritical")</f>
        <v/>
      </c>
      <c r="AS697">
        <f>((ABS(K697)*$D$6)/(MAX(((F697)+(G697)*(AH697))*(AH697),1E-6)*MAX(((((F697)+(G697)*(AH697))*(AH697))/MAX((F697)+2*(AH697)*SQRT(1+(G697)^2),1E-6))^(2/3),1E-6)))^2</f>
        <v/>
      </c>
    </row>
    <row r="698">
      <c r="A698" t="n">
        <v>549</v>
      </c>
      <c r="B698" t="n">
        <v>547.895</v>
      </c>
      <c r="C698" t="n">
        <v>616181.608</v>
      </c>
      <c r="D698" t="n">
        <v>3097434.475</v>
      </c>
      <c r="E698" t="n">
        <v>632.288</v>
      </c>
      <c r="F698" t="n">
        <v>5.2</v>
      </c>
      <c r="G698" t="n">
        <v>0</v>
      </c>
      <c r="H698" t="inlineStr">
        <is>
          <t>Normal</t>
        </is>
      </c>
      <c r="I698" t="n">
        <v>0</v>
      </c>
      <c r="J698">
        <f>B698-B697</f>
        <v/>
      </c>
      <c r="K698">
        <f>MAX(0,K697-AO697)</f>
        <v/>
      </c>
      <c r="L698">
        <f>IF($D$20=0,IFERROR(L697,MAX($D$16,POWER((ABS(K698)^2)/($I$5*MAX(F698,0.1)^2),1/3))),IF(IFERROR(V697,0)=0,IFERROR(L697,MAX($D$16,POWER((ABS(K698)^2)/($I$5*MAX(F698,0.1)^2),1/3))),IF(OR(IFERROR(L698,0)=0,IFERROR(S697,0)&lt;1,IFERROR(S698,0)&lt;1),MAX($D$16,POWER((ABS(K698)^2)/($I$5*MAX(F698,0.1)^2),1/3)),IF(IFERROR(U698,0)&gt;0,MAX($D$16,IFERROR(L698,0)+((IFERROR(U698,0))*$D$18*IF((IFERROR(S698,0))&lt;1,1,-1))),IF(IFERROR(U698,0)&lt;0,IF(ABS((MAX($D$16,POWER((ABS(K698)^2)/($I$5*MAX(F698,0.1)^2),1/3)))-IFERROR(L698,0))&gt;$D$19,MAX($D$16,IF((MAX($D$16,POWER((ABS(K698)^2)/($I$5*MAX(F698,0.1)^2),1/3)))&gt;IFERROR(L698,0),MIN((MAX($D$16,POWER((ABS(K698)^2)/($I$5*MAX(F698,0.1)^2),1/3))),IFERROR(L698,0)+(MIN(ABS(IFERROR(U698,0))*$D$18,ABS((MAX($D$16,POWER((ABS(K698)^2)/($I$5*MAX(F698,0.1)^2),1/3)))-IFERROR(L698,0))))),MAX((MAX($D$16,POWER((ABS(K698)^2)/($I$5*MAX(F698,0.1)^2),1/3))),IFERROR(L698,0)-(MIN(ABS(IFERROR(U698,0))*$D$18,ABS((MAX($D$16,POWER((ABS(K698)^2)/($I$5*MAX(F698,0.1)^2),1/3)))-IFERROR(L698,0))))))),MAX($D$16,POWER((ABS(K698)^2)/($I$5*MAX(F698,0.1)^2),1/3))),MAX($D$16,IFERROR(L698,0)))))))</f>
        <v/>
      </c>
      <c r="M698">
        <f>((F698)+(G698)*(L698))*(L698)</f>
        <v/>
      </c>
      <c r="N698">
        <f>(((F698)+(G698)*(L698))*(L698))/MAX((F698)+2*(L698)*SQRT(1+(G698)^2),1E-6)</f>
        <v/>
      </c>
      <c r="O698">
        <f>ABS(K698)/MAX(((F698)+(G698)*(L698))*(L698),1E-6)</f>
        <v/>
      </c>
      <c r="P698">
        <f>E698+L698</f>
        <v/>
      </c>
      <c r="Q698">
        <f>P698+((ABS(K698)/MAX(((F698)+(G698)*(L698))*(L698),1E-6))^2)/(2*$I$5)</f>
        <v/>
      </c>
      <c r="R698">
        <f>((ABS(K698)*$D$6)/(MAX(((F698)+(G698)*(L698))*(L698),1E-6)*MAX(((((F698)+(G698)*(L698))*(L698))/MAX((F698)+2*(L698)*SQRT(1+(G698)^2),1E-6))^(2/3),1E-6)))^2</f>
        <v/>
      </c>
      <c r="S698">
        <f>ABS(ABS(K698)/MAX(((F698)+(G698)*(L698))*(L698),1E-6))/SQRT($I$5*MAX((((F698)+(G698)*(L698))*(L698))/MAX((F698)+2*(G698)*(L698),1E-6),1E-6))</f>
        <v/>
      </c>
      <c r="T698">
        <f>((F698)*(L698)^2)/2+(G698)*(L698)^3/3+(ABS(K698)^2)/($I$5*MAX(((F698)+(G698)*(L698))*(L698),1E-6))</f>
        <v/>
      </c>
      <c r="U698">
        <f>IF($D$20=0,0,IFERROR(Q697-(((R697+R698)/2)*J698)-(IF(O697&gt;O698,$D$8*((O697^2-O698^2)/(2*$I$5)),$D$9*((O698^2-O697^2)/(2*$I$5)))+($D$10*(ABS(I698)/90)*(MAX(O697^2,O698^2)/(2*$I$5))))-Q698,0))</f>
        <v/>
      </c>
      <c r="V698">
        <f>IF($D$20=0,1,IFERROR(IF(ROUND(S698,3)=1,1,IF(AND(ABS(U698)&lt;$D$19,S698&gt;1),1,0)),0))</f>
        <v/>
      </c>
      <c r="W698">
        <f>IF($D$20=0,IFERROR(W699,MAX($D$16,POWER((ABS(K698)^2)/($I$5*MAX(F698,0.1)^2),1/3))),IF(IFERROR(AG699,0)=0,IFERROR(W699,MAX($D$16,POWER((ABS(K698)^2)/($I$5*MAX(F698,0.1)^2),1/3))),IF(OR(IFERROR(W698,0)=0,IFERROR(AD699,0)&gt;1),MAX($D$16,POWER((ABS(K698)^2)/($I$5*MAX(F698,0.1)^2),1/3)),IF(IFERROR(AF698,0)&gt;0,MAX($D$16,IFERROR(W698,0)+((IFERROR(AF698,0))*$D$18*IF((IFERROR(AD698,0))&lt;1,1,-1))),IF(IFERROR(AF698,0)&lt;0,IF(ABS((MAX($D$16,POWER((ABS(K698)^2)/($I$5*MAX(F698,0.1)^2),1/3)))-IFERROR(W698,0))&gt;$D$19,MAX($D$16,IF((MAX($D$16,POWER((ABS(K698)^2)/($I$5*MAX(F698,0.1)^2),1/3)))&gt;IFERROR(W698,0),MIN((MAX($D$16,POWER((ABS(K698)^2)/($I$5*MAX(F698,0.1)^2),1/3))),IFERROR(W698,0)+(MIN(ABS(IFERROR(AF698,0))*$D$18,ABS((MAX($D$16,POWER((ABS(K698)^2)/($I$5*MAX(F698,0.1)^2),1/3)))-IFERROR(W698,0))))),MAX((MAX($D$16,POWER((ABS(K698)^2)/($I$5*MAX(F698,0.1)^2),1/3))),IFERROR(W698,0)-(MIN(ABS(IFERROR(AF698,0))*$D$18,ABS((MAX($D$16,POWER((ABS(K698)^2)/($I$5*MAX(F698,0.1)^2),1/3)))-IFERROR(W698,0))))))),MAX($D$16,POWER((ABS(K698)^2)/($I$5*MAX(F698,0.1)^2),1/3))),MAX($D$16,IFERROR(W698,0)))))))</f>
        <v/>
      </c>
      <c r="X698">
        <f>((F698)+(G698)*(W698))*(W698)</f>
        <v/>
      </c>
      <c r="Y698">
        <f>(((F698)+(G698)*(W698))*(W698))/MAX((F698)+2*(W698)*SQRT(1+(G698)^2),1E-6)</f>
        <v/>
      </c>
      <c r="Z698">
        <f>ABS(K698)/MAX(((F698)+(G698)*(W698))*(W698),1E-6)</f>
        <v/>
      </c>
      <c r="AA698">
        <f>E698+W698</f>
        <v/>
      </c>
      <c r="AB698">
        <f>AA698+((ABS(K698)/MAX(((F698)+(G698)*(W698))*(W698),1E-6))^2)/(2*$I$5)</f>
        <v/>
      </c>
      <c r="AC698">
        <f>((ABS(K698)*$D$6)/(MAX(((F698)+(G698)*(W698))*(W698),1E-6)*MAX(((((F698)+(G698)*(W698))*(W698))/MAX((F698)+2*(W698)*SQRT(1+(G698)^2),1E-6))^(2/3),1E-6)))^2</f>
        <v/>
      </c>
      <c r="AD698">
        <f>ABS(ABS(K698)/MAX(((F698)+(G698)*(W698))*(W698),1E-6))/SQRT($I$5*MAX((((F698)+(G698)*(W698))*(W698))/MAX((F698)+2*(G698)*(W698),1E-6),1E-6))</f>
        <v/>
      </c>
      <c r="AE698">
        <f>((F698)*(W698)^2)/2+(G698)*(W698)^3/3+(ABS(K698)^2)/($I$5*MAX(((F698)+(G698)*(W698))*(W698),1E-6))</f>
        <v/>
      </c>
      <c r="AF698">
        <f>IF($D$20=0,0,IFERROR(AB699+(((AC698+AC699)/2)*J699)+(IF(Z698&gt;Z699,$D$8*((Z698^2-Z699^2)/(2*$I$5)),$D$9*((Z699^2-Z698^2)/(2*$I$5)))+($D$10*(ABS(I699)/90)*(MAX(Z698^2,Z699^2)/(2*$I$5))))-AB698,0))</f>
        <v/>
      </c>
      <c r="AG698">
        <f>IF($D$20=0,1,IFERROR(IF(ROUND(AD698,3)=1,1,IF(AND(ABS(AF698)&lt;$D$19,AD698&lt;1),1,0)),0))</f>
        <v/>
      </c>
      <c r="AH698">
        <f>IFERROR(IF(V32="Supercritical",MAX($D$16,IFERROR(L698,MAX($D$16,POWER((ABS(K698)^2)/($I$5*MAX(F698,0.1)^2),1/3)))),IF(V32="Subcritical",MAX($D$16,IFERROR(W698,MAX($D$16,POWER((ABS(K698)^2)/($I$5*MAX(F698,0.1)^2),1/3)))),IF(AND(IFERROR(V698,0)=1,IFERROR(AG698,0)=1),IF(IFERROR(T698,-1E99)&gt;=IFERROR(AE698,-1E99),MAX($D$16,IFERROR(L698,MAX($D$16,POWER((ABS(K698)^2)/($I$5*MAX(F698,0.1)^2),1/3)))),MAX($D$16,IFERROR(W698,MAX($D$16,POWER((ABS(K698)^2)/($I$5*MAX(F698,0.1)^2),1/3))))),IF(IFERROR(V698,0)=1,MAX($D$16,IFERROR(L698,MAX($D$16,POWER((ABS(K698)^2)/($I$5*MAX(F698,0.1)^2),1/3)))),IF(IFERROR(AG698,0)=1,MAX($D$16,IFERROR(W698,MAX($D$16,POWER((ABS(K698)^2)/($I$5*MAX(F698,0.1)^2),1/3)))),MAX($D$16,POWER((ABS(K698)^2)/($I$5*MAX(F698,0.1)^2),1/3))))))),MAX($D$16,POWER((ABS(K698)^2)/($I$5*MAX(F698,0.1)^2),1/3)))</f>
        <v/>
      </c>
      <c r="AI698">
        <f>E698+AH698</f>
        <v/>
      </c>
      <c r="AJ698">
        <f>AI698+((ABS(K698)/MAX(((F698)+(G698)*(AH698))*(AH698),1E-6))^2)/(2*$I$5)</f>
        <v/>
      </c>
      <c r="AM698" t="n">
        <v>0</v>
      </c>
      <c r="AN698" t="n">
        <v>0</v>
      </c>
      <c r="AO698">
        <f>AM698+AN698</f>
        <v/>
      </c>
      <c r="AP698">
        <f>AP697+AO698</f>
        <v/>
      </c>
      <c r="AQ698">
        <f>ABS(ABS(K698)/MAX(((F698)+(G698)*(AH698))*(AH698),1E-6))/SQRT($I$5*MAX((((F698)+(G698)*(AH698))*(AH698))/MAX((F698)+2*(G698)*(AH698),1E-6),1E-6))</f>
        <v/>
      </c>
      <c r="AR698">
        <f>IF(AQ698&lt;1,"Subcritical","Supercritical")</f>
        <v/>
      </c>
      <c r="AS698">
        <f>((ABS(K698)*$D$6)/(MAX(((F698)+(G698)*(AH698))*(AH698),1E-6)*MAX(((((F698)+(G698)*(AH698))*(AH698))/MAX((F698)+2*(AH698)*SQRT(1+(G698)^2),1E-6))^(2/3),1E-6)))^2</f>
        <v/>
      </c>
    </row>
    <row r="699">
      <c r="A699" t="n">
        <v>550</v>
      </c>
      <c r="B699" t="n">
        <v>548.895</v>
      </c>
      <c r="C699" t="n">
        <v>616181.134</v>
      </c>
      <c r="D699" t="n">
        <v>3097433.595</v>
      </c>
      <c r="E699" t="n">
        <v>632.2875</v>
      </c>
      <c r="F699" t="n">
        <v>5.2</v>
      </c>
      <c r="G699" t="n">
        <v>0</v>
      </c>
      <c r="H699" t="inlineStr">
        <is>
          <t>Normal</t>
        </is>
      </c>
      <c r="I699" t="n">
        <v>0.027</v>
      </c>
      <c r="J699">
        <f>B699-B698</f>
        <v/>
      </c>
      <c r="K699">
        <f>MAX(0,K698-AO698)</f>
        <v/>
      </c>
      <c r="L699">
        <f>IF($D$20=0,IFERROR(L698,MAX($D$16,POWER((ABS(K699)^2)/($I$5*MAX(F699,0.1)^2),1/3))),IF(IFERROR(V698,0)=0,IFERROR(L698,MAX($D$16,POWER((ABS(K699)^2)/($I$5*MAX(F699,0.1)^2),1/3))),IF(OR(IFERROR(L699,0)=0,IFERROR(S698,0)&lt;1,IFERROR(S699,0)&lt;1),MAX($D$16,POWER((ABS(K699)^2)/($I$5*MAX(F699,0.1)^2),1/3)),IF(IFERROR(U699,0)&gt;0,MAX($D$16,IFERROR(L699,0)+((IFERROR(U699,0))*$D$18*IF((IFERROR(S699,0))&lt;1,1,-1))),IF(IFERROR(U699,0)&lt;0,IF(ABS((MAX($D$16,POWER((ABS(K699)^2)/($I$5*MAX(F699,0.1)^2),1/3)))-IFERROR(L699,0))&gt;$D$19,MAX($D$16,IF((MAX($D$16,POWER((ABS(K699)^2)/($I$5*MAX(F699,0.1)^2),1/3)))&gt;IFERROR(L699,0),MIN((MAX($D$16,POWER((ABS(K699)^2)/($I$5*MAX(F699,0.1)^2),1/3))),IFERROR(L699,0)+(MIN(ABS(IFERROR(U699,0))*$D$18,ABS((MAX($D$16,POWER((ABS(K699)^2)/($I$5*MAX(F699,0.1)^2),1/3)))-IFERROR(L699,0))))),MAX((MAX($D$16,POWER((ABS(K699)^2)/($I$5*MAX(F699,0.1)^2),1/3))),IFERROR(L699,0)-(MIN(ABS(IFERROR(U699,0))*$D$18,ABS((MAX($D$16,POWER((ABS(K699)^2)/($I$5*MAX(F699,0.1)^2),1/3)))-IFERROR(L699,0))))))),MAX($D$16,POWER((ABS(K699)^2)/($I$5*MAX(F699,0.1)^2),1/3))),MAX($D$16,IFERROR(L699,0)))))))</f>
        <v/>
      </c>
      <c r="M699">
        <f>((F699)+(G699)*(L699))*(L699)</f>
        <v/>
      </c>
      <c r="N699">
        <f>(((F699)+(G699)*(L699))*(L699))/MAX((F699)+2*(L699)*SQRT(1+(G699)^2),1E-6)</f>
        <v/>
      </c>
      <c r="O699">
        <f>ABS(K699)/MAX(((F699)+(G699)*(L699))*(L699),1E-6)</f>
        <v/>
      </c>
      <c r="P699">
        <f>E699+L699</f>
        <v/>
      </c>
      <c r="Q699">
        <f>P699+((ABS(K699)/MAX(((F699)+(G699)*(L699))*(L699),1E-6))^2)/(2*$I$5)</f>
        <v/>
      </c>
      <c r="R699">
        <f>((ABS(K699)*$D$6)/(MAX(((F699)+(G699)*(L699))*(L699),1E-6)*MAX(((((F699)+(G699)*(L699))*(L699))/MAX((F699)+2*(L699)*SQRT(1+(G699)^2),1E-6))^(2/3),1E-6)))^2</f>
        <v/>
      </c>
      <c r="S699">
        <f>ABS(ABS(K699)/MAX(((F699)+(G699)*(L699))*(L699),1E-6))/SQRT($I$5*MAX((((F699)+(G699)*(L699))*(L699))/MAX((F699)+2*(G699)*(L699),1E-6),1E-6))</f>
        <v/>
      </c>
      <c r="T699">
        <f>((F699)*(L699)^2)/2+(G699)*(L699)^3/3+(ABS(K699)^2)/($I$5*MAX(((F699)+(G699)*(L699))*(L699),1E-6))</f>
        <v/>
      </c>
      <c r="U699">
        <f>IF($D$20=0,0,IFERROR(Q698-(((R698+R699)/2)*J699)-(IF(O698&gt;O699,$D$8*((O698^2-O699^2)/(2*$I$5)),$D$9*((O699^2-O698^2)/(2*$I$5)))+($D$10*(ABS(I699)/90)*(MAX(O698^2,O699^2)/(2*$I$5))))-Q699,0))</f>
        <v/>
      </c>
      <c r="V699">
        <f>IF($D$20=0,1,IFERROR(IF(ROUND(S699,3)=1,1,IF(AND(ABS(U699)&lt;$D$19,S699&gt;1),1,0)),0))</f>
        <v/>
      </c>
      <c r="W699">
        <f>IF($D$20=0,IFERROR(W700,MAX($D$16,POWER((ABS(K699)^2)/($I$5*MAX(F699,0.1)^2),1/3))),IF(IFERROR(AG700,0)=0,IFERROR(W700,MAX($D$16,POWER((ABS(K699)^2)/($I$5*MAX(F699,0.1)^2),1/3))),IF(OR(IFERROR(W699,0)=0,IFERROR(AD700,0)&gt;1),MAX($D$16,POWER((ABS(K699)^2)/($I$5*MAX(F699,0.1)^2),1/3)),IF(IFERROR(AF699,0)&gt;0,MAX($D$16,IFERROR(W699,0)+((IFERROR(AF699,0))*$D$18*IF((IFERROR(AD699,0))&lt;1,1,-1))),IF(IFERROR(AF699,0)&lt;0,IF(ABS((MAX($D$16,POWER((ABS(K699)^2)/($I$5*MAX(F699,0.1)^2),1/3)))-IFERROR(W699,0))&gt;$D$19,MAX($D$16,IF((MAX($D$16,POWER((ABS(K699)^2)/($I$5*MAX(F699,0.1)^2),1/3)))&gt;IFERROR(W699,0),MIN((MAX($D$16,POWER((ABS(K699)^2)/($I$5*MAX(F699,0.1)^2),1/3))),IFERROR(W699,0)+(MIN(ABS(IFERROR(AF699,0))*$D$18,ABS((MAX($D$16,POWER((ABS(K699)^2)/($I$5*MAX(F699,0.1)^2),1/3)))-IFERROR(W699,0))))),MAX((MAX($D$16,POWER((ABS(K699)^2)/($I$5*MAX(F699,0.1)^2),1/3))),IFERROR(W699,0)-(MIN(ABS(IFERROR(AF699,0))*$D$18,ABS((MAX($D$16,POWER((ABS(K699)^2)/($I$5*MAX(F699,0.1)^2),1/3)))-IFERROR(W699,0))))))),MAX($D$16,POWER((ABS(K699)^2)/($I$5*MAX(F699,0.1)^2),1/3))),MAX($D$16,IFERROR(W699,0)))))))</f>
        <v/>
      </c>
      <c r="X699">
        <f>((F699)+(G699)*(W699))*(W699)</f>
        <v/>
      </c>
      <c r="Y699">
        <f>(((F699)+(G699)*(W699))*(W699))/MAX((F699)+2*(W699)*SQRT(1+(G699)^2),1E-6)</f>
        <v/>
      </c>
      <c r="Z699">
        <f>ABS(K699)/MAX(((F699)+(G699)*(W699))*(W699),1E-6)</f>
        <v/>
      </c>
      <c r="AA699">
        <f>E699+W699</f>
        <v/>
      </c>
      <c r="AB699">
        <f>AA699+((ABS(K699)/MAX(((F699)+(G699)*(W699))*(W699),1E-6))^2)/(2*$I$5)</f>
        <v/>
      </c>
      <c r="AC699">
        <f>((ABS(K699)*$D$6)/(MAX(((F699)+(G699)*(W699))*(W699),1E-6)*MAX(((((F699)+(G699)*(W699))*(W699))/MAX((F699)+2*(W699)*SQRT(1+(G699)^2),1E-6))^(2/3),1E-6)))^2</f>
        <v/>
      </c>
      <c r="AD699">
        <f>ABS(ABS(K699)/MAX(((F699)+(G699)*(W699))*(W699),1E-6))/SQRT($I$5*MAX((((F699)+(G699)*(W699))*(W699))/MAX((F699)+2*(G699)*(W699),1E-6),1E-6))</f>
        <v/>
      </c>
      <c r="AE699">
        <f>((F699)*(W699)^2)/2+(G699)*(W699)^3/3+(ABS(K699)^2)/($I$5*MAX(((F699)+(G699)*(W699))*(W699),1E-6))</f>
        <v/>
      </c>
      <c r="AF699">
        <f>IF($D$20=0,0,IFERROR(AB700+(((AC699+AC700)/2)*J700)+(IF(Z699&gt;Z700,$D$8*((Z699^2-Z700^2)/(2*$I$5)),$D$9*((Z700^2-Z699^2)/(2*$I$5)))+($D$10*(ABS(I700)/90)*(MAX(Z699^2,Z700^2)/(2*$I$5))))-AB699,0))</f>
        <v/>
      </c>
      <c r="AG699">
        <f>IF($D$20=0,1,IFERROR(IF(ROUND(AD699,3)=1,1,IF(AND(ABS(AF699)&lt;$D$19,AD699&lt;1),1,0)),0))</f>
        <v/>
      </c>
      <c r="AH699">
        <f>IFERROR(IF(V32="Supercritical",MAX($D$16,IFERROR(L699,MAX($D$16,POWER((ABS(K699)^2)/($I$5*MAX(F699,0.1)^2),1/3)))),IF(V32="Subcritical",MAX($D$16,IFERROR(W699,MAX($D$16,POWER((ABS(K699)^2)/($I$5*MAX(F699,0.1)^2),1/3)))),IF(AND(IFERROR(V699,0)=1,IFERROR(AG699,0)=1),IF(IFERROR(T699,-1E99)&gt;=IFERROR(AE699,-1E99),MAX($D$16,IFERROR(L699,MAX($D$16,POWER((ABS(K699)^2)/($I$5*MAX(F699,0.1)^2),1/3)))),MAX($D$16,IFERROR(W699,MAX($D$16,POWER((ABS(K699)^2)/($I$5*MAX(F699,0.1)^2),1/3))))),IF(IFERROR(V699,0)=1,MAX($D$16,IFERROR(L699,MAX($D$16,POWER((ABS(K699)^2)/($I$5*MAX(F699,0.1)^2),1/3)))),IF(IFERROR(AG699,0)=1,MAX($D$16,IFERROR(W699,MAX($D$16,POWER((ABS(K699)^2)/($I$5*MAX(F699,0.1)^2),1/3)))),MAX($D$16,POWER((ABS(K699)^2)/($I$5*MAX(F699,0.1)^2),1/3))))))),MAX($D$16,POWER((ABS(K699)^2)/($I$5*MAX(F699,0.1)^2),1/3)))</f>
        <v/>
      </c>
      <c r="AI699">
        <f>E699+AH699</f>
        <v/>
      </c>
      <c r="AJ699">
        <f>AI699+((ABS(K699)/MAX(((F699)+(G699)*(AH699))*(AH699),1E-6))^2)/(2*$I$5)</f>
        <v/>
      </c>
      <c r="AM699" t="n">
        <v>0</v>
      </c>
      <c r="AN699" t="n">
        <v>0</v>
      </c>
      <c r="AO699">
        <f>AM699+AN699</f>
        <v/>
      </c>
      <c r="AP699">
        <f>AP698+AO699</f>
        <v/>
      </c>
      <c r="AQ699">
        <f>ABS(ABS(K699)/MAX(((F699)+(G699)*(AH699))*(AH699),1E-6))/SQRT($I$5*MAX((((F699)+(G699)*(AH699))*(AH699))/MAX((F699)+2*(G699)*(AH699),1E-6),1E-6))</f>
        <v/>
      </c>
      <c r="AR699">
        <f>IF(AQ699&lt;1,"Subcritical","Supercritical")</f>
        <v/>
      </c>
      <c r="AS699">
        <f>((ABS(K699)*$D$6)/(MAX(((F699)+(G699)*(AH699))*(AH699),1E-6)*MAX(((((F699)+(G699)*(AH699))*(AH699))/MAX((F699)+2*(AH699)*SQRT(1+(G699)^2),1E-6))^(2/3),1E-6)))^2</f>
        <v/>
      </c>
    </row>
    <row r="700">
      <c r="A700" t="n">
        <v>551</v>
      </c>
      <c r="B700" t="n">
        <v>549.895</v>
      </c>
      <c r="C700" t="n">
        <v>616180.66</v>
      </c>
      <c r="D700" t="n">
        <v>3097432.714</v>
      </c>
      <c r="E700" t="n">
        <v>632.287</v>
      </c>
      <c r="F700" t="n">
        <v>5.2</v>
      </c>
      <c r="G700" t="n">
        <v>0</v>
      </c>
      <c r="H700" t="inlineStr">
        <is>
          <t>Normal</t>
        </is>
      </c>
      <c r="I700" t="n">
        <v>0.078</v>
      </c>
      <c r="J700">
        <f>B700-B699</f>
        <v/>
      </c>
      <c r="K700">
        <f>MAX(0,K699-AO699)</f>
        <v/>
      </c>
      <c r="L700">
        <f>IF($D$20=0,IFERROR(L699,MAX($D$16,POWER((ABS(K700)^2)/($I$5*MAX(F700,0.1)^2),1/3))),IF(IFERROR(V699,0)=0,IFERROR(L699,MAX($D$16,POWER((ABS(K700)^2)/($I$5*MAX(F700,0.1)^2),1/3))),IF(OR(IFERROR(L700,0)=0,IFERROR(S699,0)&lt;1,IFERROR(S700,0)&lt;1),MAX($D$16,POWER((ABS(K700)^2)/($I$5*MAX(F700,0.1)^2),1/3)),IF(IFERROR(U700,0)&gt;0,MAX($D$16,IFERROR(L700,0)+((IFERROR(U700,0))*$D$18*IF((IFERROR(S700,0))&lt;1,1,-1))),IF(IFERROR(U700,0)&lt;0,IF(ABS((MAX($D$16,POWER((ABS(K700)^2)/($I$5*MAX(F700,0.1)^2),1/3)))-IFERROR(L700,0))&gt;$D$19,MAX($D$16,IF((MAX($D$16,POWER((ABS(K700)^2)/($I$5*MAX(F700,0.1)^2),1/3)))&gt;IFERROR(L700,0),MIN((MAX($D$16,POWER((ABS(K700)^2)/($I$5*MAX(F700,0.1)^2),1/3))),IFERROR(L700,0)+(MIN(ABS(IFERROR(U700,0))*$D$18,ABS((MAX($D$16,POWER((ABS(K700)^2)/($I$5*MAX(F700,0.1)^2),1/3)))-IFERROR(L700,0))))),MAX((MAX($D$16,POWER((ABS(K700)^2)/($I$5*MAX(F700,0.1)^2),1/3))),IFERROR(L700,0)-(MIN(ABS(IFERROR(U700,0))*$D$18,ABS((MAX($D$16,POWER((ABS(K700)^2)/($I$5*MAX(F700,0.1)^2),1/3)))-IFERROR(L700,0))))))),MAX($D$16,POWER((ABS(K700)^2)/($I$5*MAX(F700,0.1)^2),1/3))),MAX($D$16,IFERROR(L700,0)))))))</f>
        <v/>
      </c>
      <c r="M700">
        <f>((F700)+(G700)*(L700))*(L700)</f>
        <v/>
      </c>
      <c r="N700">
        <f>(((F700)+(G700)*(L700))*(L700))/MAX((F700)+2*(L700)*SQRT(1+(G700)^2),1E-6)</f>
        <v/>
      </c>
      <c r="O700">
        <f>ABS(K700)/MAX(((F700)+(G700)*(L700))*(L700),1E-6)</f>
        <v/>
      </c>
      <c r="P700">
        <f>E700+L700</f>
        <v/>
      </c>
      <c r="Q700">
        <f>P700+((ABS(K700)/MAX(((F700)+(G700)*(L700))*(L700),1E-6))^2)/(2*$I$5)</f>
        <v/>
      </c>
      <c r="R700">
        <f>((ABS(K700)*$D$6)/(MAX(((F700)+(G700)*(L700))*(L700),1E-6)*MAX(((((F700)+(G700)*(L700))*(L700))/MAX((F700)+2*(L700)*SQRT(1+(G700)^2),1E-6))^(2/3),1E-6)))^2</f>
        <v/>
      </c>
      <c r="S700">
        <f>ABS(ABS(K700)/MAX(((F700)+(G700)*(L700))*(L700),1E-6))/SQRT($I$5*MAX((((F700)+(G700)*(L700))*(L700))/MAX((F700)+2*(G700)*(L700),1E-6),1E-6))</f>
        <v/>
      </c>
      <c r="T700">
        <f>((F700)*(L700)^2)/2+(G700)*(L700)^3/3+(ABS(K700)^2)/($I$5*MAX(((F700)+(G700)*(L700))*(L700),1E-6))</f>
        <v/>
      </c>
      <c r="U700">
        <f>IF($D$20=0,0,IFERROR(Q699-(((R699+R700)/2)*J700)-(IF(O699&gt;O700,$D$8*((O699^2-O700^2)/(2*$I$5)),$D$9*((O700^2-O699^2)/(2*$I$5)))+($D$10*(ABS(I700)/90)*(MAX(O699^2,O700^2)/(2*$I$5))))-Q700,0))</f>
        <v/>
      </c>
      <c r="V700">
        <f>IF($D$20=0,1,IFERROR(IF(ROUND(S700,3)=1,1,IF(AND(ABS(U700)&lt;$D$19,S700&gt;1),1,0)),0))</f>
        <v/>
      </c>
      <c r="W700">
        <f>IF($D$20=0,IFERROR(W701,MAX($D$16,POWER((ABS(K700)^2)/($I$5*MAX(F700,0.1)^2),1/3))),IF(IFERROR(AG701,0)=0,IFERROR(W701,MAX($D$16,POWER((ABS(K700)^2)/($I$5*MAX(F700,0.1)^2),1/3))),IF(OR(IFERROR(W700,0)=0,IFERROR(AD701,0)&gt;1),MAX($D$16,POWER((ABS(K700)^2)/($I$5*MAX(F700,0.1)^2),1/3)),IF(IFERROR(AF700,0)&gt;0,MAX($D$16,IFERROR(W700,0)+((IFERROR(AF700,0))*$D$18*IF((IFERROR(AD700,0))&lt;1,1,-1))),IF(IFERROR(AF700,0)&lt;0,IF(ABS((MAX($D$16,POWER((ABS(K700)^2)/($I$5*MAX(F700,0.1)^2),1/3)))-IFERROR(W700,0))&gt;$D$19,MAX($D$16,IF((MAX($D$16,POWER((ABS(K700)^2)/($I$5*MAX(F700,0.1)^2),1/3)))&gt;IFERROR(W700,0),MIN((MAX($D$16,POWER((ABS(K700)^2)/($I$5*MAX(F700,0.1)^2),1/3))),IFERROR(W700,0)+(MIN(ABS(IFERROR(AF700,0))*$D$18,ABS((MAX($D$16,POWER((ABS(K700)^2)/($I$5*MAX(F700,0.1)^2),1/3)))-IFERROR(W700,0))))),MAX((MAX($D$16,POWER((ABS(K700)^2)/($I$5*MAX(F700,0.1)^2),1/3))),IFERROR(W700,0)-(MIN(ABS(IFERROR(AF700,0))*$D$18,ABS((MAX($D$16,POWER((ABS(K700)^2)/($I$5*MAX(F700,0.1)^2),1/3)))-IFERROR(W700,0))))))),MAX($D$16,POWER((ABS(K700)^2)/($I$5*MAX(F700,0.1)^2),1/3))),MAX($D$16,IFERROR(W700,0)))))))</f>
        <v/>
      </c>
      <c r="X700">
        <f>((F700)+(G700)*(W700))*(W700)</f>
        <v/>
      </c>
      <c r="Y700">
        <f>(((F700)+(G700)*(W700))*(W700))/MAX((F700)+2*(W700)*SQRT(1+(G700)^2),1E-6)</f>
        <v/>
      </c>
      <c r="Z700">
        <f>ABS(K700)/MAX(((F700)+(G700)*(W700))*(W700),1E-6)</f>
        <v/>
      </c>
      <c r="AA700">
        <f>E700+W700</f>
        <v/>
      </c>
      <c r="AB700">
        <f>AA700+((ABS(K700)/MAX(((F700)+(G700)*(W700))*(W700),1E-6))^2)/(2*$I$5)</f>
        <v/>
      </c>
      <c r="AC700">
        <f>((ABS(K700)*$D$6)/(MAX(((F700)+(G700)*(W700))*(W700),1E-6)*MAX(((((F700)+(G700)*(W700))*(W700))/MAX((F700)+2*(W700)*SQRT(1+(G700)^2),1E-6))^(2/3),1E-6)))^2</f>
        <v/>
      </c>
      <c r="AD700">
        <f>ABS(ABS(K700)/MAX(((F700)+(G700)*(W700))*(W700),1E-6))/SQRT($I$5*MAX((((F700)+(G700)*(W700))*(W700))/MAX((F700)+2*(G700)*(W700),1E-6),1E-6))</f>
        <v/>
      </c>
      <c r="AE700">
        <f>((F700)*(W700)^2)/2+(G700)*(W700)^3/3+(ABS(K700)^2)/($I$5*MAX(((F700)+(G700)*(W700))*(W700),1E-6))</f>
        <v/>
      </c>
      <c r="AF700">
        <f>IF($D$20=0,0,IFERROR(AB701+(((AC700+AC701)/2)*J701)+(IF(Z700&gt;Z701,$D$8*((Z700^2-Z701^2)/(2*$I$5)),$D$9*((Z701^2-Z700^2)/(2*$I$5)))+($D$10*(ABS(I701)/90)*(MAX(Z700^2,Z701^2)/(2*$I$5))))-AB700,0))</f>
        <v/>
      </c>
      <c r="AG700">
        <f>IF($D$20=0,1,IFERROR(IF(ROUND(AD700,3)=1,1,IF(AND(ABS(AF700)&lt;$D$19,AD700&lt;1),1,0)),0))</f>
        <v/>
      </c>
      <c r="AH700">
        <f>IFERROR(IF(V32="Supercritical",MAX($D$16,IFERROR(L700,MAX($D$16,POWER((ABS(K700)^2)/($I$5*MAX(F700,0.1)^2),1/3)))),IF(V32="Subcritical",MAX($D$16,IFERROR(W700,MAX($D$16,POWER((ABS(K700)^2)/($I$5*MAX(F700,0.1)^2),1/3)))),IF(AND(IFERROR(V700,0)=1,IFERROR(AG700,0)=1),IF(IFERROR(T700,-1E99)&gt;=IFERROR(AE700,-1E99),MAX($D$16,IFERROR(L700,MAX($D$16,POWER((ABS(K700)^2)/($I$5*MAX(F700,0.1)^2),1/3)))),MAX($D$16,IFERROR(W700,MAX($D$16,POWER((ABS(K700)^2)/($I$5*MAX(F700,0.1)^2),1/3))))),IF(IFERROR(V700,0)=1,MAX($D$16,IFERROR(L700,MAX($D$16,POWER((ABS(K700)^2)/($I$5*MAX(F700,0.1)^2),1/3)))),IF(IFERROR(AG700,0)=1,MAX($D$16,IFERROR(W700,MAX($D$16,POWER((ABS(K700)^2)/($I$5*MAX(F700,0.1)^2),1/3)))),MAX($D$16,POWER((ABS(K700)^2)/($I$5*MAX(F700,0.1)^2),1/3))))))),MAX($D$16,POWER((ABS(K700)^2)/($I$5*MAX(F700,0.1)^2),1/3)))</f>
        <v/>
      </c>
      <c r="AI700">
        <f>E700+AH700</f>
        <v/>
      </c>
      <c r="AJ700">
        <f>AI700+((ABS(K700)/MAX(((F700)+(G700)*(AH700))*(AH700),1E-6))^2)/(2*$I$5)</f>
        <v/>
      </c>
      <c r="AM700" t="n">
        <v>0</v>
      </c>
      <c r="AN700" t="n">
        <v>0</v>
      </c>
      <c r="AO700">
        <f>AM700+AN700</f>
        <v/>
      </c>
      <c r="AP700">
        <f>AP699+AO700</f>
        <v/>
      </c>
      <c r="AQ700">
        <f>ABS(ABS(K700)/MAX(((F700)+(G700)*(AH700))*(AH700),1E-6))/SQRT($I$5*MAX((((F700)+(G700)*(AH700))*(AH700))/MAX((F700)+2*(G700)*(AH700),1E-6),1E-6))</f>
        <v/>
      </c>
      <c r="AR700">
        <f>IF(AQ700&lt;1,"Subcritical","Supercritical")</f>
        <v/>
      </c>
      <c r="AS700">
        <f>((ABS(K700)*$D$6)/(MAX(((F700)+(G700)*(AH700))*(AH700),1E-6)*MAX(((((F700)+(G700)*(AH700))*(AH700))/MAX((F700)+2*(AH700)*SQRT(1+(G700)^2),1E-6))^(2/3),1E-6)))^2</f>
        <v/>
      </c>
    </row>
    <row r="701">
      <c r="A701" t="n">
        <v>552</v>
      </c>
      <c r="B701" t="n">
        <v>550.895</v>
      </c>
      <c r="C701" t="n">
        <v>616180.1850000001</v>
      </c>
      <c r="D701" t="n">
        <v>3097431.834</v>
      </c>
      <c r="E701" t="n">
        <v>632.2865</v>
      </c>
      <c r="F701" t="n">
        <v>5.2</v>
      </c>
      <c r="G701" t="n">
        <v>0</v>
      </c>
      <c r="H701" t="inlineStr">
        <is>
          <t>Normal</t>
        </is>
      </c>
      <c r="I701" t="n">
        <v>0.078</v>
      </c>
      <c r="J701">
        <f>B701-B700</f>
        <v/>
      </c>
      <c r="K701">
        <f>MAX(0,K700-AO700)</f>
        <v/>
      </c>
      <c r="L701">
        <f>IF($D$20=0,IFERROR(L700,MAX($D$16,POWER((ABS(K701)^2)/($I$5*MAX(F701,0.1)^2),1/3))),IF(IFERROR(V700,0)=0,IFERROR(L700,MAX($D$16,POWER((ABS(K701)^2)/($I$5*MAX(F701,0.1)^2),1/3))),IF(OR(IFERROR(L701,0)=0,IFERROR(S700,0)&lt;1,IFERROR(S701,0)&lt;1),MAX($D$16,POWER((ABS(K701)^2)/($I$5*MAX(F701,0.1)^2),1/3)),IF(IFERROR(U701,0)&gt;0,MAX($D$16,IFERROR(L701,0)+((IFERROR(U701,0))*$D$18*IF((IFERROR(S701,0))&lt;1,1,-1))),IF(IFERROR(U701,0)&lt;0,IF(ABS((MAX($D$16,POWER((ABS(K701)^2)/($I$5*MAX(F701,0.1)^2),1/3)))-IFERROR(L701,0))&gt;$D$19,MAX($D$16,IF((MAX($D$16,POWER((ABS(K701)^2)/($I$5*MAX(F701,0.1)^2),1/3)))&gt;IFERROR(L701,0),MIN((MAX($D$16,POWER((ABS(K701)^2)/($I$5*MAX(F701,0.1)^2),1/3))),IFERROR(L701,0)+(MIN(ABS(IFERROR(U701,0))*$D$18,ABS((MAX($D$16,POWER((ABS(K701)^2)/($I$5*MAX(F701,0.1)^2),1/3)))-IFERROR(L701,0))))),MAX((MAX($D$16,POWER((ABS(K701)^2)/($I$5*MAX(F701,0.1)^2),1/3))),IFERROR(L701,0)-(MIN(ABS(IFERROR(U701,0))*$D$18,ABS((MAX($D$16,POWER((ABS(K701)^2)/($I$5*MAX(F701,0.1)^2),1/3)))-IFERROR(L701,0))))))),MAX($D$16,POWER((ABS(K701)^2)/($I$5*MAX(F701,0.1)^2),1/3))),MAX($D$16,IFERROR(L701,0)))))))</f>
        <v/>
      </c>
      <c r="M701">
        <f>((F701)+(G701)*(L701))*(L701)</f>
        <v/>
      </c>
      <c r="N701">
        <f>(((F701)+(G701)*(L701))*(L701))/MAX((F701)+2*(L701)*SQRT(1+(G701)^2),1E-6)</f>
        <v/>
      </c>
      <c r="O701">
        <f>ABS(K701)/MAX(((F701)+(G701)*(L701))*(L701),1E-6)</f>
        <v/>
      </c>
      <c r="P701">
        <f>E701+L701</f>
        <v/>
      </c>
      <c r="Q701">
        <f>P701+((ABS(K701)/MAX(((F701)+(G701)*(L701))*(L701),1E-6))^2)/(2*$I$5)</f>
        <v/>
      </c>
      <c r="R701">
        <f>((ABS(K701)*$D$6)/(MAX(((F701)+(G701)*(L701))*(L701),1E-6)*MAX(((((F701)+(G701)*(L701))*(L701))/MAX((F701)+2*(L701)*SQRT(1+(G701)^2),1E-6))^(2/3),1E-6)))^2</f>
        <v/>
      </c>
      <c r="S701">
        <f>ABS(ABS(K701)/MAX(((F701)+(G701)*(L701))*(L701),1E-6))/SQRT($I$5*MAX((((F701)+(G701)*(L701))*(L701))/MAX((F701)+2*(G701)*(L701),1E-6),1E-6))</f>
        <v/>
      </c>
      <c r="T701">
        <f>((F701)*(L701)^2)/2+(G701)*(L701)^3/3+(ABS(K701)^2)/($I$5*MAX(((F701)+(G701)*(L701))*(L701),1E-6))</f>
        <v/>
      </c>
      <c r="U701">
        <f>IF($D$20=0,0,IFERROR(Q700-(((R700+R701)/2)*J701)-(IF(O700&gt;O701,$D$8*((O700^2-O701^2)/(2*$I$5)),$D$9*((O701^2-O700^2)/(2*$I$5)))+($D$10*(ABS(I701)/90)*(MAX(O700^2,O701^2)/(2*$I$5))))-Q701,0))</f>
        <v/>
      </c>
      <c r="V701">
        <f>IF($D$20=0,1,IFERROR(IF(ROUND(S701,3)=1,1,IF(AND(ABS(U701)&lt;$D$19,S701&gt;1),1,0)),0))</f>
        <v/>
      </c>
      <c r="W701">
        <f>IF($D$20=0,IFERROR(W702,MAX($D$16,POWER((ABS(K701)^2)/($I$5*MAX(F701,0.1)^2),1/3))),IF(IFERROR(AG702,0)=0,IFERROR(W702,MAX($D$16,POWER((ABS(K701)^2)/($I$5*MAX(F701,0.1)^2),1/3))),IF(OR(IFERROR(W701,0)=0,IFERROR(AD702,0)&gt;1),MAX($D$16,POWER((ABS(K701)^2)/($I$5*MAX(F701,0.1)^2),1/3)),IF(IFERROR(AF701,0)&gt;0,MAX($D$16,IFERROR(W701,0)+((IFERROR(AF701,0))*$D$18*IF((IFERROR(AD701,0))&lt;1,1,-1))),IF(IFERROR(AF701,0)&lt;0,IF(ABS((MAX($D$16,POWER((ABS(K701)^2)/($I$5*MAX(F701,0.1)^2),1/3)))-IFERROR(W701,0))&gt;$D$19,MAX($D$16,IF((MAX($D$16,POWER((ABS(K701)^2)/($I$5*MAX(F701,0.1)^2),1/3)))&gt;IFERROR(W701,0),MIN((MAX($D$16,POWER((ABS(K701)^2)/($I$5*MAX(F701,0.1)^2),1/3))),IFERROR(W701,0)+(MIN(ABS(IFERROR(AF701,0))*$D$18,ABS((MAX($D$16,POWER((ABS(K701)^2)/($I$5*MAX(F701,0.1)^2),1/3)))-IFERROR(W701,0))))),MAX((MAX($D$16,POWER((ABS(K701)^2)/($I$5*MAX(F701,0.1)^2),1/3))),IFERROR(W701,0)-(MIN(ABS(IFERROR(AF701,0))*$D$18,ABS((MAX($D$16,POWER((ABS(K701)^2)/($I$5*MAX(F701,0.1)^2),1/3)))-IFERROR(W701,0))))))),MAX($D$16,POWER((ABS(K701)^2)/($I$5*MAX(F701,0.1)^2),1/3))),MAX($D$16,IFERROR(W701,0)))))))</f>
        <v/>
      </c>
      <c r="X701">
        <f>((F701)+(G701)*(W701))*(W701)</f>
        <v/>
      </c>
      <c r="Y701">
        <f>(((F701)+(G701)*(W701))*(W701))/MAX((F701)+2*(W701)*SQRT(1+(G701)^2),1E-6)</f>
        <v/>
      </c>
      <c r="Z701">
        <f>ABS(K701)/MAX(((F701)+(G701)*(W701))*(W701),1E-6)</f>
        <v/>
      </c>
      <c r="AA701">
        <f>E701+W701</f>
        <v/>
      </c>
      <c r="AB701">
        <f>AA701+((ABS(K701)/MAX(((F701)+(G701)*(W701))*(W701),1E-6))^2)/(2*$I$5)</f>
        <v/>
      </c>
      <c r="AC701">
        <f>((ABS(K701)*$D$6)/(MAX(((F701)+(G701)*(W701))*(W701),1E-6)*MAX(((((F701)+(G701)*(W701))*(W701))/MAX((F701)+2*(W701)*SQRT(1+(G701)^2),1E-6))^(2/3),1E-6)))^2</f>
        <v/>
      </c>
      <c r="AD701">
        <f>ABS(ABS(K701)/MAX(((F701)+(G701)*(W701))*(W701),1E-6))/SQRT($I$5*MAX((((F701)+(G701)*(W701))*(W701))/MAX((F701)+2*(G701)*(W701),1E-6),1E-6))</f>
        <v/>
      </c>
      <c r="AE701">
        <f>((F701)*(W701)^2)/2+(G701)*(W701)^3/3+(ABS(K701)^2)/($I$5*MAX(((F701)+(G701)*(W701))*(W701),1E-6))</f>
        <v/>
      </c>
      <c r="AF701">
        <f>IF($D$20=0,0,IFERROR(AB702+(((AC701+AC702)/2)*J702)+(IF(Z701&gt;Z702,$D$8*((Z701^2-Z702^2)/(2*$I$5)),$D$9*((Z702^2-Z701^2)/(2*$I$5)))+($D$10*(ABS(I702)/90)*(MAX(Z701^2,Z702^2)/(2*$I$5))))-AB701,0))</f>
        <v/>
      </c>
      <c r="AG701">
        <f>IF($D$20=0,1,IFERROR(IF(ROUND(AD701,3)=1,1,IF(AND(ABS(AF701)&lt;$D$19,AD701&lt;1),1,0)),0))</f>
        <v/>
      </c>
      <c r="AH701">
        <f>IFERROR(IF(V32="Supercritical",MAX($D$16,IFERROR(L701,MAX($D$16,POWER((ABS(K701)^2)/($I$5*MAX(F701,0.1)^2),1/3)))),IF(V32="Subcritical",MAX($D$16,IFERROR(W701,MAX($D$16,POWER((ABS(K701)^2)/($I$5*MAX(F701,0.1)^2),1/3)))),IF(AND(IFERROR(V701,0)=1,IFERROR(AG701,0)=1),IF(IFERROR(T701,-1E99)&gt;=IFERROR(AE701,-1E99),MAX($D$16,IFERROR(L701,MAX($D$16,POWER((ABS(K701)^2)/($I$5*MAX(F701,0.1)^2),1/3)))),MAX($D$16,IFERROR(W701,MAX($D$16,POWER((ABS(K701)^2)/($I$5*MAX(F701,0.1)^2),1/3))))),IF(IFERROR(V701,0)=1,MAX($D$16,IFERROR(L701,MAX($D$16,POWER((ABS(K701)^2)/($I$5*MAX(F701,0.1)^2),1/3)))),IF(IFERROR(AG701,0)=1,MAX($D$16,IFERROR(W701,MAX($D$16,POWER((ABS(K701)^2)/($I$5*MAX(F701,0.1)^2),1/3)))),MAX($D$16,POWER((ABS(K701)^2)/($I$5*MAX(F701,0.1)^2),1/3))))))),MAX($D$16,POWER((ABS(K701)^2)/($I$5*MAX(F701,0.1)^2),1/3)))</f>
        <v/>
      </c>
      <c r="AI701">
        <f>E701+AH701</f>
        <v/>
      </c>
      <c r="AJ701">
        <f>AI701+((ABS(K701)/MAX(((F701)+(G701)*(AH701))*(AH701),1E-6))^2)/(2*$I$5)</f>
        <v/>
      </c>
      <c r="AM701" t="n">
        <v>0</v>
      </c>
      <c r="AN701" t="n">
        <v>0</v>
      </c>
      <c r="AO701">
        <f>AM701+AN701</f>
        <v/>
      </c>
      <c r="AP701">
        <f>AP700+AO701</f>
        <v/>
      </c>
      <c r="AQ701">
        <f>ABS(ABS(K701)/MAX(((F701)+(G701)*(AH701))*(AH701),1E-6))/SQRT($I$5*MAX((((F701)+(G701)*(AH701))*(AH701))/MAX((F701)+2*(G701)*(AH701),1E-6),1E-6))</f>
        <v/>
      </c>
      <c r="AR701">
        <f>IF(AQ701&lt;1,"Subcritical","Supercritical")</f>
        <v/>
      </c>
      <c r="AS701">
        <f>((ABS(K701)*$D$6)/(MAX(((F701)+(G701)*(AH701))*(AH701),1E-6)*MAX(((((F701)+(G701)*(AH701))*(AH701))/MAX((F701)+2*(AH701)*SQRT(1+(G701)^2),1E-6))^(2/3),1E-6)))^2</f>
        <v/>
      </c>
    </row>
    <row r="702">
      <c r="A702" t="n">
        <v>553</v>
      </c>
      <c r="B702" t="n">
        <v>551.896</v>
      </c>
      <c r="C702" t="n">
        <v>616179.711</v>
      </c>
      <c r="D702" t="n">
        <v>3097430.953</v>
      </c>
      <c r="E702" t="n">
        <v>632.2859999999999</v>
      </c>
      <c r="F702" t="n">
        <v>5.2</v>
      </c>
      <c r="G702" t="n">
        <v>0</v>
      </c>
      <c r="H702" t="inlineStr">
        <is>
          <t>Normal</t>
        </is>
      </c>
      <c r="I702" t="n">
        <v>0.027</v>
      </c>
      <c r="J702">
        <f>B702-B701</f>
        <v/>
      </c>
      <c r="K702">
        <f>MAX(0,K701-AO701)</f>
        <v/>
      </c>
      <c r="L702">
        <f>IF($D$20=0,IFERROR(L701,MAX($D$16,POWER((ABS(K702)^2)/($I$5*MAX(F702,0.1)^2),1/3))),IF(IFERROR(V701,0)=0,IFERROR(L701,MAX($D$16,POWER((ABS(K702)^2)/($I$5*MAX(F702,0.1)^2),1/3))),IF(OR(IFERROR(L702,0)=0,IFERROR(S701,0)&lt;1,IFERROR(S702,0)&lt;1),MAX($D$16,POWER((ABS(K702)^2)/($I$5*MAX(F702,0.1)^2),1/3)),IF(IFERROR(U702,0)&gt;0,MAX($D$16,IFERROR(L702,0)+((IFERROR(U702,0))*$D$18*IF((IFERROR(S702,0))&lt;1,1,-1))),IF(IFERROR(U702,0)&lt;0,IF(ABS((MAX($D$16,POWER((ABS(K702)^2)/($I$5*MAX(F702,0.1)^2),1/3)))-IFERROR(L702,0))&gt;$D$19,MAX($D$16,IF((MAX($D$16,POWER((ABS(K702)^2)/($I$5*MAX(F702,0.1)^2),1/3)))&gt;IFERROR(L702,0),MIN((MAX($D$16,POWER((ABS(K702)^2)/($I$5*MAX(F702,0.1)^2),1/3))),IFERROR(L702,0)+(MIN(ABS(IFERROR(U702,0))*$D$18,ABS((MAX($D$16,POWER((ABS(K702)^2)/($I$5*MAX(F702,0.1)^2),1/3)))-IFERROR(L702,0))))),MAX((MAX($D$16,POWER((ABS(K702)^2)/($I$5*MAX(F702,0.1)^2),1/3))),IFERROR(L702,0)-(MIN(ABS(IFERROR(U702,0))*$D$18,ABS((MAX($D$16,POWER((ABS(K702)^2)/($I$5*MAX(F702,0.1)^2),1/3)))-IFERROR(L702,0))))))),MAX($D$16,POWER((ABS(K702)^2)/($I$5*MAX(F702,0.1)^2),1/3))),MAX($D$16,IFERROR(L702,0)))))))</f>
        <v/>
      </c>
      <c r="M702">
        <f>((F702)+(G702)*(L702))*(L702)</f>
        <v/>
      </c>
      <c r="N702">
        <f>(((F702)+(G702)*(L702))*(L702))/MAX((F702)+2*(L702)*SQRT(1+(G702)^2),1E-6)</f>
        <v/>
      </c>
      <c r="O702">
        <f>ABS(K702)/MAX(((F702)+(G702)*(L702))*(L702),1E-6)</f>
        <v/>
      </c>
      <c r="P702">
        <f>E702+L702</f>
        <v/>
      </c>
      <c r="Q702">
        <f>P702+((ABS(K702)/MAX(((F702)+(G702)*(L702))*(L702),1E-6))^2)/(2*$I$5)</f>
        <v/>
      </c>
      <c r="R702">
        <f>((ABS(K702)*$D$6)/(MAX(((F702)+(G702)*(L702))*(L702),1E-6)*MAX(((((F702)+(G702)*(L702))*(L702))/MAX((F702)+2*(L702)*SQRT(1+(G702)^2),1E-6))^(2/3),1E-6)))^2</f>
        <v/>
      </c>
      <c r="S702">
        <f>ABS(ABS(K702)/MAX(((F702)+(G702)*(L702))*(L702),1E-6))/SQRT($I$5*MAX((((F702)+(G702)*(L702))*(L702))/MAX((F702)+2*(G702)*(L702),1E-6),1E-6))</f>
        <v/>
      </c>
      <c r="T702">
        <f>((F702)*(L702)^2)/2+(G702)*(L702)^3/3+(ABS(K702)^2)/($I$5*MAX(((F702)+(G702)*(L702))*(L702),1E-6))</f>
        <v/>
      </c>
      <c r="U702">
        <f>IF($D$20=0,0,IFERROR(Q701-(((R701+R702)/2)*J702)-(IF(O701&gt;O702,$D$8*((O701^2-O702^2)/(2*$I$5)),$D$9*((O702^2-O701^2)/(2*$I$5)))+($D$10*(ABS(I702)/90)*(MAX(O701^2,O702^2)/(2*$I$5))))-Q702,0))</f>
        <v/>
      </c>
      <c r="V702">
        <f>IF($D$20=0,1,IFERROR(IF(ROUND(S702,3)=1,1,IF(AND(ABS(U702)&lt;$D$19,S702&gt;1),1,0)),0))</f>
        <v/>
      </c>
      <c r="W702">
        <f>IF($D$20=0,IFERROR(W703,MAX($D$16,POWER((ABS(K702)^2)/($I$5*MAX(F702,0.1)^2),1/3))),IF(IFERROR(AG703,0)=0,IFERROR(W703,MAX($D$16,POWER((ABS(K702)^2)/($I$5*MAX(F702,0.1)^2),1/3))),IF(OR(IFERROR(W702,0)=0,IFERROR(AD703,0)&gt;1),MAX($D$16,POWER((ABS(K702)^2)/($I$5*MAX(F702,0.1)^2),1/3)),IF(IFERROR(AF702,0)&gt;0,MAX($D$16,IFERROR(W702,0)+((IFERROR(AF702,0))*$D$18*IF((IFERROR(AD702,0))&lt;1,1,-1))),IF(IFERROR(AF702,0)&lt;0,IF(ABS((MAX($D$16,POWER((ABS(K702)^2)/($I$5*MAX(F702,0.1)^2),1/3)))-IFERROR(W702,0))&gt;$D$19,MAX($D$16,IF((MAX($D$16,POWER((ABS(K702)^2)/($I$5*MAX(F702,0.1)^2),1/3)))&gt;IFERROR(W702,0),MIN((MAX($D$16,POWER((ABS(K702)^2)/($I$5*MAX(F702,0.1)^2),1/3))),IFERROR(W702,0)+(MIN(ABS(IFERROR(AF702,0))*$D$18,ABS((MAX($D$16,POWER((ABS(K702)^2)/($I$5*MAX(F702,0.1)^2),1/3)))-IFERROR(W702,0))))),MAX((MAX($D$16,POWER((ABS(K702)^2)/($I$5*MAX(F702,0.1)^2),1/3))),IFERROR(W702,0)-(MIN(ABS(IFERROR(AF702,0))*$D$18,ABS((MAX($D$16,POWER((ABS(K702)^2)/($I$5*MAX(F702,0.1)^2),1/3)))-IFERROR(W702,0))))))),MAX($D$16,POWER((ABS(K702)^2)/($I$5*MAX(F702,0.1)^2),1/3))),MAX($D$16,IFERROR(W702,0)))))))</f>
        <v/>
      </c>
      <c r="X702">
        <f>((F702)+(G702)*(W702))*(W702)</f>
        <v/>
      </c>
      <c r="Y702">
        <f>(((F702)+(G702)*(W702))*(W702))/MAX((F702)+2*(W702)*SQRT(1+(G702)^2),1E-6)</f>
        <v/>
      </c>
      <c r="Z702">
        <f>ABS(K702)/MAX(((F702)+(G702)*(W702))*(W702),1E-6)</f>
        <v/>
      </c>
      <c r="AA702">
        <f>E702+W702</f>
        <v/>
      </c>
      <c r="AB702">
        <f>AA702+((ABS(K702)/MAX(((F702)+(G702)*(W702))*(W702),1E-6))^2)/(2*$I$5)</f>
        <v/>
      </c>
      <c r="AC702">
        <f>((ABS(K702)*$D$6)/(MAX(((F702)+(G702)*(W702))*(W702),1E-6)*MAX(((((F702)+(G702)*(W702))*(W702))/MAX((F702)+2*(W702)*SQRT(1+(G702)^2),1E-6))^(2/3),1E-6)))^2</f>
        <v/>
      </c>
      <c r="AD702">
        <f>ABS(ABS(K702)/MAX(((F702)+(G702)*(W702))*(W702),1E-6))/SQRT($I$5*MAX((((F702)+(G702)*(W702))*(W702))/MAX((F702)+2*(G702)*(W702),1E-6),1E-6))</f>
        <v/>
      </c>
      <c r="AE702">
        <f>((F702)*(W702)^2)/2+(G702)*(W702)^3/3+(ABS(K702)^2)/($I$5*MAX(((F702)+(G702)*(W702))*(W702),1E-6))</f>
        <v/>
      </c>
      <c r="AF702">
        <f>IF($D$20=0,0,IFERROR(AB703+(((AC702+AC703)/2)*J703)+(IF(Z702&gt;Z703,$D$8*((Z702^2-Z703^2)/(2*$I$5)),$D$9*((Z703^2-Z702^2)/(2*$I$5)))+($D$10*(ABS(I703)/90)*(MAX(Z702^2,Z703^2)/(2*$I$5))))-AB702,0))</f>
        <v/>
      </c>
      <c r="AG702">
        <f>IF($D$20=0,1,IFERROR(IF(ROUND(AD702,3)=1,1,IF(AND(ABS(AF702)&lt;$D$19,AD702&lt;1),1,0)),0))</f>
        <v/>
      </c>
      <c r="AH702">
        <f>IFERROR(IF(V32="Supercritical",MAX($D$16,IFERROR(L702,MAX($D$16,POWER((ABS(K702)^2)/($I$5*MAX(F702,0.1)^2),1/3)))),IF(V32="Subcritical",MAX($D$16,IFERROR(W702,MAX($D$16,POWER((ABS(K702)^2)/($I$5*MAX(F702,0.1)^2),1/3)))),IF(AND(IFERROR(V702,0)=1,IFERROR(AG702,0)=1),IF(IFERROR(T702,-1E99)&gt;=IFERROR(AE702,-1E99),MAX($D$16,IFERROR(L702,MAX($D$16,POWER((ABS(K702)^2)/($I$5*MAX(F702,0.1)^2),1/3)))),MAX($D$16,IFERROR(W702,MAX($D$16,POWER((ABS(K702)^2)/($I$5*MAX(F702,0.1)^2),1/3))))),IF(IFERROR(V702,0)=1,MAX($D$16,IFERROR(L702,MAX($D$16,POWER((ABS(K702)^2)/($I$5*MAX(F702,0.1)^2),1/3)))),IF(IFERROR(AG702,0)=1,MAX($D$16,IFERROR(W702,MAX($D$16,POWER((ABS(K702)^2)/($I$5*MAX(F702,0.1)^2),1/3)))),MAX($D$16,POWER((ABS(K702)^2)/($I$5*MAX(F702,0.1)^2),1/3))))))),MAX($D$16,POWER((ABS(K702)^2)/($I$5*MAX(F702,0.1)^2),1/3)))</f>
        <v/>
      </c>
      <c r="AI702">
        <f>E702+AH702</f>
        <v/>
      </c>
      <c r="AJ702">
        <f>AI702+((ABS(K702)/MAX(((F702)+(G702)*(AH702))*(AH702),1E-6))^2)/(2*$I$5)</f>
        <v/>
      </c>
      <c r="AM702" t="n">
        <v>0</v>
      </c>
      <c r="AN702" t="n">
        <v>0</v>
      </c>
      <c r="AO702">
        <f>AM702+AN702</f>
        <v/>
      </c>
      <c r="AP702">
        <f>AP701+AO702</f>
        <v/>
      </c>
      <c r="AQ702">
        <f>ABS(ABS(K702)/MAX(((F702)+(G702)*(AH702))*(AH702),1E-6))/SQRT($I$5*MAX((((F702)+(G702)*(AH702))*(AH702))/MAX((F702)+2*(G702)*(AH702),1E-6),1E-6))</f>
        <v/>
      </c>
      <c r="AR702">
        <f>IF(AQ702&lt;1,"Subcritical","Supercritical")</f>
        <v/>
      </c>
      <c r="AS702">
        <f>((ABS(K702)*$D$6)/(MAX(((F702)+(G702)*(AH702))*(AH702),1E-6)*MAX(((((F702)+(G702)*(AH702))*(AH702))/MAX((F702)+2*(AH702)*SQRT(1+(G702)^2),1E-6))^(2/3),1E-6)))^2</f>
        <v/>
      </c>
    </row>
    <row r="703">
      <c r="A703" t="n">
        <v>554</v>
      </c>
      <c r="B703" t="n">
        <v>552.895</v>
      </c>
      <c r="C703" t="n">
        <v>616179.237</v>
      </c>
      <c r="D703" t="n">
        <v>3097430.073</v>
      </c>
      <c r="E703" t="n">
        <v>632.2855</v>
      </c>
      <c r="F703" t="n">
        <v>5.2</v>
      </c>
      <c r="G703" t="n">
        <v>0</v>
      </c>
      <c r="H703" t="inlineStr">
        <is>
          <t>Normal</t>
        </is>
      </c>
      <c r="I703" t="n">
        <v>0</v>
      </c>
      <c r="J703">
        <f>B703-B702</f>
        <v/>
      </c>
      <c r="K703">
        <f>MAX(0,K702-AO702)</f>
        <v/>
      </c>
      <c r="L703">
        <f>IF($D$20=0,IFERROR(L702,MAX($D$16,POWER((ABS(K703)^2)/($I$5*MAX(F703,0.1)^2),1/3))),IF(IFERROR(V702,0)=0,IFERROR(L702,MAX($D$16,POWER((ABS(K703)^2)/($I$5*MAX(F703,0.1)^2),1/3))),IF(OR(IFERROR(L703,0)=0,IFERROR(S702,0)&lt;1,IFERROR(S703,0)&lt;1),MAX($D$16,POWER((ABS(K703)^2)/($I$5*MAX(F703,0.1)^2),1/3)),IF(IFERROR(U703,0)&gt;0,MAX($D$16,IFERROR(L703,0)+((IFERROR(U703,0))*$D$18*IF((IFERROR(S703,0))&lt;1,1,-1))),IF(IFERROR(U703,0)&lt;0,IF(ABS((MAX($D$16,POWER((ABS(K703)^2)/($I$5*MAX(F703,0.1)^2),1/3)))-IFERROR(L703,0))&gt;$D$19,MAX($D$16,IF((MAX($D$16,POWER((ABS(K703)^2)/($I$5*MAX(F703,0.1)^2),1/3)))&gt;IFERROR(L703,0),MIN((MAX($D$16,POWER((ABS(K703)^2)/($I$5*MAX(F703,0.1)^2),1/3))),IFERROR(L703,0)+(MIN(ABS(IFERROR(U703,0))*$D$18,ABS((MAX($D$16,POWER((ABS(K703)^2)/($I$5*MAX(F703,0.1)^2),1/3)))-IFERROR(L703,0))))),MAX((MAX($D$16,POWER((ABS(K703)^2)/($I$5*MAX(F703,0.1)^2),1/3))),IFERROR(L703,0)-(MIN(ABS(IFERROR(U703,0))*$D$18,ABS((MAX($D$16,POWER((ABS(K703)^2)/($I$5*MAX(F703,0.1)^2),1/3)))-IFERROR(L703,0))))))),MAX($D$16,POWER((ABS(K703)^2)/($I$5*MAX(F703,0.1)^2),1/3))),MAX($D$16,IFERROR(L703,0)))))))</f>
        <v/>
      </c>
      <c r="M703">
        <f>((F703)+(G703)*(L703))*(L703)</f>
        <v/>
      </c>
      <c r="N703">
        <f>(((F703)+(G703)*(L703))*(L703))/MAX((F703)+2*(L703)*SQRT(1+(G703)^2),1E-6)</f>
        <v/>
      </c>
      <c r="O703">
        <f>ABS(K703)/MAX(((F703)+(G703)*(L703))*(L703),1E-6)</f>
        <v/>
      </c>
      <c r="P703">
        <f>E703+L703</f>
        <v/>
      </c>
      <c r="Q703">
        <f>P703+((ABS(K703)/MAX(((F703)+(G703)*(L703))*(L703),1E-6))^2)/(2*$I$5)</f>
        <v/>
      </c>
      <c r="R703">
        <f>((ABS(K703)*$D$6)/(MAX(((F703)+(G703)*(L703))*(L703),1E-6)*MAX(((((F703)+(G703)*(L703))*(L703))/MAX((F703)+2*(L703)*SQRT(1+(G703)^2),1E-6))^(2/3),1E-6)))^2</f>
        <v/>
      </c>
      <c r="S703">
        <f>ABS(ABS(K703)/MAX(((F703)+(G703)*(L703))*(L703),1E-6))/SQRT($I$5*MAX((((F703)+(G703)*(L703))*(L703))/MAX((F703)+2*(G703)*(L703),1E-6),1E-6))</f>
        <v/>
      </c>
      <c r="T703">
        <f>((F703)*(L703)^2)/2+(G703)*(L703)^3/3+(ABS(K703)^2)/($I$5*MAX(((F703)+(G703)*(L703))*(L703),1E-6))</f>
        <v/>
      </c>
      <c r="U703">
        <f>IF($D$20=0,0,IFERROR(Q702-(((R702+R703)/2)*J703)-(IF(O702&gt;O703,$D$8*((O702^2-O703^2)/(2*$I$5)),$D$9*((O703^2-O702^2)/(2*$I$5)))+($D$10*(ABS(I703)/90)*(MAX(O702^2,O703^2)/(2*$I$5))))-Q703,0))</f>
        <v/>
      </c>
      <c r="V703">
        <f>IF($D$20=0,1,IFERROR(IF(ROUND(S703,3)=1,1,IF(AND(ABS(U703)&lt;$D$19,S703&gt;1),1,0)),0))</f>
        <v/>
      </c>
      <c r="W703">
        <f>IF($D$20=0,IFERROR(W704,MAX($D$16,POWER((ABS(K703)^2)/($I$5*MAX(F703,0.1)^2),1/3))),IF(IFERROR(AG704,0)=0,IFERROR(W704,MAX($D$16,POWER((ABS(K703)^2)/($I$5*MAX(F703,0.1)^2),1/3))),IF(OR(IFERROR(W703,0)=0,IFERROR(AD704,0)&gt;1),MAX($D$16,POWER((ABS(K703)^2)/($I$5*MAX(F703,0.1)^2),1/3)),IF(IFERROR(AF703,0)&gt;0,MAX($D$16,IFERROR(W703,0)+((IFERROR(AF703,0))*$D$18*IF((IFERROR(AD703,0))&lt;1,1,-1))),IF(IFERROR(AF703,0)&lt;0,IF(ABS((MAX($D$16,POWER((ABS(K703)^2)/($I$5*MAX(F703,0.1)^2),1/3)))-IFERROR(W703,0))&gt;$D$19,MAX($D$16,IF((MAX($D$16,POWER((ABS(K703)^2)/($I$5*MAX(F703,0.1)^2),1/3)))&gt;IFERROR(W703,0),MIN((MAX($D$16,POWER((ABS(K703)^2)/($I$5*MAX(F703,0.1)^2),1/3))),IFERROR(W703,0)+(MIN(ABS(IFERROR(AF703,0))*$D$18,ABS((MAX($D$16,POWER((ABS(K703)^2)/($I$5*MAX(F703,0.1)^2),1/3)))-IFERROR(W703,0))))),MAX((MAX($D$16,POWER((ABS(K703)^2)/($I$5*MAX(F703,0.1)^2),1/3))),IFERROR(W703,0)-(MIN(ABS(IFERROR(AF703,0))*$D$18,ABS((MAX($D$16,POWER((ABS(K703)^2)/($I$5*MAX(F703,0.1)^2),1/3)))-IFERROR(W703,0))))))),MAX($D$16,POWER((ABS(K703)^2)/($I$5*MAX(F703,0.1)^2),1/3))),MAX($D$16,IFERROR(W703,0)))))))</f>
        <v/>
      </c>
      <c r="X703">
        <f>((F703)+(G703)*(W703))*(W703)</f>
        <v/>
      </c>
      <c r="Y703">
        <f>(((F703)+(G703)*(W703))*(W703))/MAX((F703)+2*(W703)*SQRT(1+(G703)^2),1E-6)</f>
        <v/>
      </c>
      <c r="Z703">
        <f>ABS(K703)/MAX(((F703)+(G703)*(W703))*(W703),1E-6)</f>
        <v/>
      </c>
      <c r="AA703">
        <f>E703+W703</f>
        <v/>
      </c>
      <c r="AB703">
        <f>AA703+((ABS(K703)/MAX(((F703)+(G703)*(W703))*(W703),1E-6))^2)/(2*$I$5)</f>
        <v/>
      </c>
      <c r="AC703">
        <f>((ABS(K703)*$D$6)/(MAX(((F703)+(G703)*(W703))*(W703),1E-6)*MAX(((((F703)+(G703)*(W703))*(W703))/MAX((F703)+2*(W703)*SQRT(1+(G703)^2),1E-6))^(2/3),1E-6)))^2</f>
        <v/>
      </c>
      <c r="AD703">
        <f>ABS(ABS(K703)/MAX(((F703)+(G703)*(W703))*(W703),1E-6))/SQRT($I$5*MAX((((F703)+(G703)*(W703))*(W703))/MAX((F703)+2*(G703)*(W703),1E-6),1E-6))</f>
        <v/>
      </c>
      <c r="AE703">
        <f>((F703)*(W703)^2)/2+(G703)*(W703)^3/3+(ABS(K703)^2)/($I$5*MAX(((F703)+(G703)*(W703))*(W703),1E-6))</f>
        <v/>
      </c>
      <c r="AF703">
        <f>IF($D$20=0,0,IFERROR(AB704+(((AC703+AC704)/2)*J704)+(IF(Z703&gt;Z704,$D$8*((Z703^2-Z704^2)/(2*$I$5)),$D$9*((Z704^2-Z703^2)/(2*$I$5)))+($D$10*(ABS(I704)/90)*(MAX(Z703^2,Z704^2)/(2*$I$5))))-AB703,0))</f>
        <v/>
      </c>
      <c r="AG703">
        <f>IF($D$20=0,1,IFERROR(IF(ROUND(AD703,3)=1,1,IF(AND(ABS(AF703)&lt;$D$19,AD703&lt;1),1,0)),0))</f>
        <v/>
      </c>
      <c r="AH703">
        <f>IFERROR(IF(V32="Supercritical",MAX($D$16,IFERROR(L703,MAX($D$16,POWER((ABS(K703)^2)/($I$5*MAX(F703,0.1)^2),1/3)))),IF(V32="Subcritical",MAX($D$16,IFERROR(W703,MAX($D$16,POWER((ABS(K703)^2)/($I$5*MAX(F703,0.1)^2),1/3)))),IF(AND(IFERROR(V703,0)=1,IFERROR(AG703,0)=1),IF(IFERROR(T703,-1E99)&gt;=IFERROR(AE703,-1E99),MAX($D$16,IFERROR(L703,MAX($D$16,POWER((ABS(K703)^2)/($I$5*MAX(F703,0.1)^2),1/3)))),MAX($D$16,IFERROR(W703,MAX($D$16,POWER((ABS(K703)^2)/($I$5*MAX(F703,0.1)^2),1/3))))),IF(IFERROR(V703,0)=1,MAX($D$16,IFERROR(L703,MAX($D$16,POWER((ABS(K703)^2)/($I$5*MAX(F703,0.1)^2),1/3)))),IF(IFERROR(AG703,0)=1,MAX($D$16,IFERROR(W703,MAX($D$16,POWER((ABS(K703)^2)/($I$5*MAX(F703,0.1)^2),1/3)))),MAX($D$16,POWER((ABS(K703)^2)/($I$5*MAX(F703,0.1)^2),1/3))))))),MAX($D$16,POWER((ABS(K703)^2)/($I$5*MAX(F703,0.1)^2),1/3)))</f>
        <v/>
      </c>
      <c r="AI703">
        <f>E703+AH703</f>
        <v/>
      </c>
      <c r="AJ703">
        <f>AI703+((ABS(K703)/MAX(((F703)+(G703)*(AH703))*(AH703),1E-6))^2)/(2*$I$5)</f>
        <v/>
      </c>
      <c r="AM703" t="n">
        <v>0</v>
      </c>
      <c r="AN703" t="n">
        <v>0</v>
      </c>
      <c r="AO703">
        <f>AM703+AN703</f>
        <v/>
      </c>
      <c r="AP703">
        <f>AP702+AO703</f>
        <v/>
      </c>
      <c r="AQ703">
        <f>ABS(ABS(K703)/MAX(((F703)+(G703)*(AH703))*(AH703),1E-6))/SQRT($I$5*MAX((((F703)+(G703)*(AH703))*(AH703))/MAX((F703)+2*(G703)*(AH703),1E-6),1E-6))</f>
        <v/>
      </c>
      <c r="AR703">
        <f>IF(AQ703&lt;1,"Subcritical","Supercritical")</f>
        <v/>
      </c>
      <c r="AS703">
        <f>((ABS(K703)*$D$6)/(MAX(((F703)+(G703)*(AH703))*(AH703),1E-6)*MAX(((((F703)+(G703)*(AH703))*(AH703))/MAX((F703)+2*(AH703)*SQRT(1+(G703)^2),1E-6))^(2/3),1E-6)))^2</f>
        <v/>
      </c>
    </row>
    <row r="704">
      <c r="A704" t="n">
        <v>555</v>
      </c>
      <c r="B704" t="n">
        <v>553.895</v>
      </c>
      <c r="C704" t="n">
        <v>616178.763</v>
      </c>
      <c r="D704" t="n">
        <v>3097429.193</v>
      </c>
      <c r="E704" t="n">
        <v>632.285</v>
      </c>
      <c r="F704" t="n">
        <v>5.2</v>
      </c>
      <c r="G704" t="n">
        <v>0</v>
      </c>
      <c r="H704" t="inlineStr">
        <is>
          <t>Normal</t>
        </is>
      </c>
      <c r="I704" t="n">
        <v>0.023</v>
      </c>
      <c r="J704">
        <f>B704-B703</f>
        <v/>
      </c>
      <c r="K704">
        <f>MAX(0,K703-AO703)</f>
        <v/>
      </c>
      <c r="L704">
        <f>IF($D$20=0,IFERROR(L703,MAX($D$16,POWER((ABS(K704)^2)/($I$5*MAX(F704,0.1)^2),1/3))),IF(IFERROR(V703,0)=0,IFERROR(L703,MAX($D$16,POWER((ABS(K704)^2)/($I$5*MAX(F704,0.1)^2),1/3))),IF(OR(IFERROR(L704,0)=0,IFERROR(S703,0)&lt;1,IFERROR(S704,0)&lt;1),MAX($D$16,POWER((ABS(K704)^2)/($I$5*MAX(F704,0.1)^2),1/3)),IF(IFERROR(U704,0)&gt;0,MAX($D$16,IFERROR(L704,0)+((IFERROR(U704,0))*$D$18*IF((IFERROR(S704,0))&lt;1,1,-1))),IF(IFERROR(U704,0)&lt;0,IF(ABS((MAX($D$16,POWER((ABS(K704)^2)/($I$5*MAX(F704,0.1)^2),1/3)))-IFERROR(L704,0))&gt;$D$19,MAX($D$16,IF((MAX($D$16,POWER((ABS(K704)^2)/($I$5*MAX(F704,0.1)^2),1/3)))&gt;IFERROR(L704,0),MIN((MAX($D$16,POWER((ABS(K704)^2)/($I$5*MAX(F704,0.1)^2),1/3))),IFERROR(L704,0)+(MIN(ABS(IFERROR(U704,0))*$D$18,ABS((MAX($D$16,POWER((ABS(K704)^2)/($I$5*MAX(F704,0.1)^2),1/3)))-IFERROR(L704,0))))),MAX((MAX($D$16,POWER((ABS(K704)^2)/($I$5*MAX(F704,0.1)^2),1/3))),IFERROR(L704,0)-(MIN(ABS(IFERROR(U704,0))*$D$18,ABS((MAX($D$16,POWER((ABS(K704)^2)/($I$5*MAX(F704,0.1)^2),1/3)))-IFERROR(L704,0))))))),MAX($D$16,POWER((ABS(K704)^2)/($I$5*MAX(F704,0.1)^2),1/3))),MAX($D$16,IFERROR(L704,0)))))))</f>
        <v/>
      </c>
      <c r="M704">
        <f>((F704)+(G704)*(L704))*(L704)</f>
        <v/>
      </c>
      <c r="N704">
        <f>(((F704)+(G704)*(L704))*(L704))/MAX((F704)+2*(L704)*SQRT(1+(G704)^2),1E-6)</f>
        <v/>
      </c>
      <c r="O704">
        <f>ABS(K704)/MAX(((F704)+(G704)*(L704))*(L704),1E-6)</f>
        <v/>
      </c>
      <c r="P704">
        <f>E704+L704</f>
        <v/>
      </c>
      <c r="Q704">
        <f>P704+((ABS(K704)/MAX(((F704)+(G704)*(L704))*(L704),1E-6))^2)/(2*$I$5)</f>
        <v/>
      </c>
      <c r="R704">
        <f>((ABS(K704)*$D$6)/(MAX(((F704)+(G704)*(L704))*(L704),1E-6)*MAX(((((F704)+(G704)*(L704))*(L704))/MAX((F704)+2*(L704)*SQRT(1+(G704)^2),1E-6))^(2/3),1E-6)))^2</f>
        <v/>
      </c>
      <c r="S704">
        <f>ABS(ABS(K704)/MAX(((F704)+(G704)*(L704))*(L704),1E-6))/SQRT($I$5*MAX((((F704)+(G704)*(L704))*(L704))/MAX((F704)+2*(G704)*(L704),1E-6),1E-6))</f>
        <v/>
      </c>
      <c r="T704">
        <f>((F704)*(L704)^2)/2+(G704)*(L704)^3/3+(ABS(K704)^2)/($I$5*MAX(((F704)+(G704)*(L704))*(L704),1E-6))</f>
        <v/>
      </c>
      <c r="U704">
        <f>IF($D$20=0,0,IFERROR(Q703-(((R703+R704)/2)*J704)-(IF(O703&gt;O704,$D$8*((O703^2-O704^2)/(2*$I$5)),$D$9*((O704^2-O703^2)/(2*$I$5)))+($D$10*(ABS(I704)/90)*(MAX(O703^2,O704^2)/(2*$I$5))))-Q704,0))</f>
        <v/>
      </c>
      <c r="V704">
        <f>IF($D$20=0,1,IFERROR(IF(ROUND(S704,3)=1,1,IF(AND(ABS(U704)&lt;$D$19,S704&gt;1),1,0)),0))</f>
        <v/>
      </c>
      <c r="W704">
        <f>IF($D$20=0,IFERROR(W705,MAX($D$16,POWER((ABS(K704)^2)/($I$5*MAX(F704,0.1)^2),1/3))),IF(IFERROR(AG705,0)=0,IFERROR(W705,MAX($D$16,POWER((ABS(K704)^2)/($I$5*MAX(F704,0.1)^2),1/3))),IF(OR(IFERROR(W704,0)=0,IFERROR(AD705,0)&gt;1),MAX($D$16,POWER((ABS(K704)^2)/($I$5*MAX(F704,0.1)^2),1/3)),IF(IFERROR(AF704,0)&gt;0,MAX($D$16,IFERROR(W704,0)+((IFERROR(AF704,0))*$D$18*IF((IFERROR(AD704,0))&lt;1,1,-1))),IF(IFERROR(AF704,0)&lt;0,IF(ABS((MAX($D$16,POWER((ABS(K704)^2)/($I$5*MAX(F704,0.1)^2),1/3)))-IFERROR(W704,0))&gt;$D$19,MAX($D$16,IF((MAX($D$16,POWER((ABS(K704)^2)/($I$5*MAX(F704,0.1)^2),1/3)))&gt;IFERROR(W704,0),MIN((MAX($D$16,POWER((ABS(K704)^2)/($I$5*MAX(F704,0.1)^2),1/3))),IFERROR(W704,0)+(MIN(ABS(IFERROR(AF704,0))*$D$18,ABS((MAX($D$16,POWER((ABS(K704)^2)/($I$5*MAX(F704,0.1)^2),1/3)))-IFERROR(W704,0))))),MAX((MAX($D$16,POWER((ABS(K704)^2)/($I$5*MAX(F704,0.1)^2),1/3))),IFERROR(W704,0)-(MIN(ABS(IFERROR(AF704,0))*$D$18,ABS((MAX($D$16,POWER((ABS(K704)^2)/($I$5*MAX(F704,0.1)^2),1/3)))-IFERROR(W704,0))))))),MAX($D$16,POWER((ABS(K704)^2)/($I$5*MAX(F704,0.1)^2),1/3))),MAX($D$16,IFERROR(W704,0)))))))</f>
        <v/>
      </c>
      <c r="X704">
        <f>((F704)+(G704)*(W704))*(W704)</f>
        <v/>
      </c>
      <c r="Y704">
        <f>(((F704)+(G704)*(W704))*(W704))/MAX((F704)+2*(W704)*SQRT(1+(G704)^2),1E-6)</f>
        <v/>
      </c>
      <c r="Z704">
        <f>ABS(K704)/MAX(((F704)+(G704)*(W704))*(W704),1E-6)</f>
        <v/>
      </c>
      <c r="AA704">
        <f>E704+W704</f>
        <v/>
      </c>
      <c r="AB704">
        <f>AA704+((ABS(K704)/MAX(((F704)+(G704)*(W704))*(W704),1E-6))^2)/(2*$I$5)</f>
        <v/>
      </c>
      <c r="AC704">
        <f>((ABS(K704)*$D$6)/(MAX(((F704)+(G704)*(W704))*(W704),1E-6)*MAX(((((F704)+(G704)*(W704))*(W704))/MAX((F704)+2*(W704)*SQRT(1+(G704)^2),1E-6))^(2/3),1E-6)))^2</f>
        <v/>
      </c>
      <c r="AD704">
        <f>ABS(ABS(K704)/MAX(((F704)+(G704)*(W704))*(W704),1E-6))/SQRT($I$5*MAX((((F704)+(G704)*(W704))*(W704))/MAX((F704)+2*(G704)*(W704),1E-6),1E-6))</f>
        <v/>
      </c>
      <c r="AE704">
        <f>((F704)*(W704)^2)/2+(G704)*(W704)^3/3+(ABS(K704)^2)/($I$5*MAX(((F704)+(G704)*(W704))*(W704),1E-6))</f>
        <v/>
      </c>
      <c r="AF704">
        <f>IF($D$20=0,0,IFERROR(AB705+(((AC704+AC705)/2)*J705)+(IF(Z704&gt;Z705,$D$8*((Z704^2-Z705^2)/(2*$I$5)),$D$9*((Z705^2-Z704^2)/(2*$I$5)))+($D$10*(ABS(I705)/90)*(MAX(Z704^2,Z705^2)/(2*$I$5))))-AB704,0))</f>
        <v/>
      </c>
      <c r="AG704">
        <f>IF($D$20=0,1,IFERROR(IF(ROUND(AD704,3)=1,1,IF(AND(ABS(AF704)&lt;$D$19,AD704&lt;1),1,0)),0))</f>
        <v/>
      </c>
      <c r="AH704">
        <f>IFERROR(IF(V32="Supercritical",MAX($D$16,IFERROR(L704,MAX($D$16,POWER((ABS(K704)^2)/($I$5*MAX(F704,0.1)^2),1/3)))),IF(V32="Subcritical",MAX($D$16,IFERROR(W704,MAX($D$16,POWER((ABS(K704)^2)/($I$5*MAX(F704,0.1)^2),1/3)))),IF(AND(IFERROR(V704,0)=1,IFERROR(AG704,0)=1),IF(IFERROR(T704,-1E99)&gt;=IFERROR(AE704,-1E99),MAX($D$16,IFERROR(L704,MAX($D$16,POWER((ABS(K704)^2)/($I$5*MAX(F704,0.1)^2),1/3)))),MAX($D$16,IFERROR(W704,MAX($D$16,POWER((ABS(K704)^2)/($I$5*MAX(F704,0.1)^2),1/3))))),IF(IFERROR(V704,0)=1,MAX($D$16,IFERROR(L704,MAX($D$16,POWER((ABS(K704)^2)/($I$5*MAX(F704,0.1)^2),1/3)))),IF(IFERROR(AG704,0)=1,MAX($D$16,IFERROR(W704,MAX($D$16,POWER((ABS(K704)^2)/($I$5*MAX(F704,0.1)^2),1/3)))),MAX($D$16,POWER((ABS(K704)^2)/($I$5*MAX(F704,0.1)^2),1/3))))))),MAX($D$16,POWER((ABS(K704)^2)/($I$5*MAX(F704,0.1)^2),1/3)))</f>
        <v/>
      </c>
      <c r="AI704">
        <f>E704+AH704</f>
        <v/>
      </c>
      <c r="AJ704">
        <f>AI704+((ABS(K704)/MAX(((F704)+(G704)*(AH704))*(AH704),1E-6))^2)/(2*$I$5)</f>
        <v/>
      </c>
      <c r="AM704" t="n">
        <v>0</v>
      </c>
      <c r="AN704" t="n">
        <v>0</v>
      </c>
      <c r="AO704">
        <f>AM704+AN704</f>
        <v/>
      </c>
      <c r="AP704">
        <f>AP703+AO704</f>
        <v/>
      </c>
      <c r="AQ704">
        <f>ABS(ABS(K704)/MAX(((F704)+(G704)*(AH704))*(AH704),1E-6))/SQRT($I$5*MAX((((F704)+(G704)*(AH704))*(AH704))/MAX((F704)+2*(G704)*(AH704),1E-6),1E-6))</f>
        <v/>
      </c>
      <c r="AR704">
        <f>IF(AQ704&lt;1,"Subcritical","Supercritical")</f>
        <v/>
      </c>
      <c r="AS704">
        <f>((ABS(K704)*$D$6)/(MAX(((F704)+(G704)*(AH704))*(AH704),1E-6)*MAX(((((F704)+(G704)*(AH704))*(AH704))/MAX((F704)+2*(AH704)*SQRT(1+(G704)^2),1E-6))^(2/3),1E-6)))^2</f>
        <v/>
      </c>
    </row>
    <row r="705">
      <c r="A705" t="n">
        <v>556</v>
      </c>
      <c r="B705" t="n">
        <v>554.896</v>
      </c>
      <c r="C705" t="n">
        <v>616178.2879999999</v>
      </c>
      <c r="D705" t="n">
        <v>3097428.312</v>
      </c>
      <c r="E705" t="n">
        <v>632.2845</v>
      </c>
      <c r="F705" t="n">
        <v>5.2</v>
      </c>
      <c r="G705" t="n">
        <v>0</v>
      </c>
      <c r="H705" t="inlineStr">
        <is>
          <t>Normal</t>
        </is>
      </c>
      <c r="I705" t="n">
        <v>0.023</v>
      </c>
      <c r="J705">
        <f>B705-B704</f>
        <v/>
      </c>
      <c r="K705">
        <f>MAX(0,K704-AO704)</f>
        <v/>
      </c>
      <c r="L705">
        <f>IF($D$20=0,IFERROR(L704,MAX($D$16,POWER((ABS(K705)^2)/($I$5*MAX(F705,0.1)^2),1/3))),IF(IFERROR(V704,0)=0,IFERROR(L704,MAX($D$16,POWER((ABS(K705)^2)/($I$5*MAX(F705,0.1)^2),1/3))),IF(OR(IFERROR(L705,0)=0,IFERROR(S704,0)&lt;1,IFERROR(S705,0)&lt;1),MAX($D$16,POWER((ABS(K705)^2)/($I$5*MAX(F705,0.1)^2),1/3)),IF(IFERROR(U705,0)&gt;0,MAX($D$16,IFERROR(L705,0)+((IFERROR(U705,0))*$D$18*IF((IFERROR(S705,0))&lt;1,1,-1))),IF(IFERROR(U705,0)&lt;0,IF(ABS((MAX($D$16,POWER((ABS(K705)^2)/($I$5*MAX(F705,0.1)^2),1/3)))-IFERROR(L705,0))&gt;$D$19,MAX($D$16,IF((MAX($D$16,POWER((ABS(K705)^2)/($I$5*MAX(F705,0.1)^2),1/3)))&gt;IFERROR(L705,0),MIN((MAX($D$16,POWER((ABS(K705)^2)/($I$5*MAX(F705,0.1)^2),1/3))),IFERROR(L705,0)+(MIN(ABS(IFERROR(U705,0))*$D$18,ABS((MAX($D$16,POWER((ABS(K705)^2)/($I$5*MAX(F705,0.1)^2),1/3)))-IFERROR(L705,0))))),MAX((MAX($D$16,POWER((ABS(K705)^2)/($I$5*MAX(F705,0.1)^2),1/3))),IFERROR(L705,0)-(MIN(ABS(IFERROR(U705,0))*$D$18,ABS((MAX($D$16,POWER((ABS(K705)^2)/($I$5*MAX(F705,0.1)^2),1/3)))-IFERROR(L705,0))))))),MAX($D$16,POWER((ABS(K705)^2)/($I$5*MAX(F705,0.1)^2),1/3))),MAX($D$16,IFERROR(L705,0)))))))</f>
        <v/>
      </c>
      <c r="M705">
        <f>((F705)+(G705)*(L705))*(L705)</f>
        <v/>
      </c>
      <c r="N705">
        <f>(((F705)+(G705)*(L705))*(L705))/MAX((F705)+2*(L705)*SQRT(1+(G705)^2),1E-6)</f>
        <v/>
      </c>
      <c r="O705">
        <f>ABS(K705)/MAX(((F705)+(G705)*(L705))*(L705),1E-6)</f>
        <v/>
      </c>
      <c r="P705">
        <f>E705+L705</f>
        <v/>
      </c>
      <c r="Q705">
        <f>P705+((ABS(K705)/MAX(((F705)+(G705)*(L705))*(L705),1E-6))^2)/(2*$I$5)</f>
        <v/>
      </c>
      <c r="R705">
        <f>((ABS(K705)*$D$6)/(MAX(((F705)+(G705)*(L705))*(L705),1E-6)*MAX(((((F705)+(G705)*(L705))*(L705))/MAX((F705)+2*(L705)*SQRT(1+(G705)^2),1E-6))^(2/3),1E-6)))^2</f>
        <v/>
      </c>
      <c r="S705">
        <f>ABS(ABS(K705)/MAX(((F705)+(G705)*(L705))*(L705),1E-6))/SQRT($I$5*MAX((((F705)+(G705)*(L705))*(L705))/MAX((F705)+2*(G705)*(L705),1E-6),1E-6))</f>
        <v/>
      </c>
      <c r="T705">
        <f>((F705)*(L705)^2)/2+(G705)*(L705)^3/3+(ABS(K705)^2)/($I$5*MAX(((F705)+(G705)*(L705))*(L705),1E-6))</f>
        <v/>
      </c>
      <c r="U705">
        <f>IF($D$20=0,0,IFERROR(Q704-(((R704+R705)/2)*J705)-(IF(O704&gt;O705,$D$8*((O704^2-O705^2)/(2*$I$5)),$D$9*((O705^2-O704^2)/(2*$I$5)))+($D$10*(ABS(I705)/90)*(MAX(O704^2,O705^2)/(2*$I$5))))-Q705,0))</f>
        <v/>
      </c>
      <c r="V705">
        <f>IF($D$20=0,1,IFERROR(IF(ROUND(S705,3)=1,1,IF(AND(ABS(U705)&lt;$D$19,S705&gt;1),1,0)),0))</f>
        <v/>
      </c>
      <c r="W705">
        <f>IF($D$20=0,IFERROR(W706,MAX($D$16,POWER((ABS(K705)^2)/($I$5*MAX(F705,0.1)^2),1/3))),IF(IFERROR(AG706,0)=0,IFERROR(W706,MAX($D$16,POWER((ABS(K705)^2)/($I$5*MAX(F705,0.1)^2),1/3))),IF(OR(IFERROR(W705,0)=0,IFERROR(AD706,0)&gt;1),MAX($D$16,POWER((ABS(K705)^2)/($I$5*MAX(F705,0.1)^2),1/3)),IF(IFERROR(AF705,0)&gt;0,MAX($D$16,IFERROR(W705,0)+((IFERROR(AF705,0))*$D$18*IF((IFERROR(AD705,0))&lt;1,1,-1))),IF(IFERROR(AF705,0)&lt;0,IF(ABS((MAX($D$16,POWER((ABS(K705)^2)/($I$5*MAX(F705,0.1)^2),1/3)))-IFERROR(W705,0))&gt;$D$19,MAX($D$16,IF((MAX($D$16,POWER((ABS(K705)^2)/($I$5*MAX(F705,0.1)^2),1/3)))&gt;IFERROR(W705,0),MIN((MAX($D$16,POWER((ABS(K705)^2)/($I$5*MAX(F705,0.1)^2),1/3))),IFERROR(W705,0)+(MIN(ABS(IFERROR(AF705,0))*$D$18,ABS((MAX($D$16,POWER((ABS(K705)^2)/($I$5*MAX(F705,0.1)^2),1/3)))-IFERROR(W705,0))))),MAX((MAX($D$16,POWER((ABS(K705)^2)/($I$5*MAX(F705,0.1)^2),1/3))),IFERROR(W705,0)-(MIN(ABS(IFERROR(AF705,0))*$D$18,ABS((MAX($D$16,POWER((ABS(K705)^2)/($I$5*MAX(F705,0.1)^2),1/3)))-IFERROR(W705,0))))))),MAX($D$16,POWER((ABS(K705)^2)/($I$5*MAX(F705,0.1)^2),1/3))),MAX($D$16,IFERROR(W705,0)))))))</f>
        <v/>
      </c>
      <c r="X705">
        <f>((F705)+(G705)*(W705))*(W705)</f>
        <v/>
      </c>
      <c r="Y705">
        <f>(((F705)+(G705)*(W705))*(W705))/MAX((F705)+2*(W705)*SQRT(1+(G705)^2),1E-6)</f>
        <v/>
      </c>
      <c r="Z705">
        <f>ABS(K705)/MAX(((F705)+(G705)*(W705))*(W705),1E-6)</f>
        <v/>
      </c>
      <c r="AA705">
        <f>E705+W705</f>
        <v/>
      </c>
      <c r="AB705">
        <f>AA705+((ABS(K705)/MAX(((F705)+(G705)*(W705))*(W705),1E-6))^2)/(2*$I$5)</f>
        <v/>
      </c>
      <c r="AC705">
        <f>((ABS(K705)*$D$6)/(MAX(((F705)+(G705)*(W705))*(W705),1E-6)*MAX(((((F705)+(G705)*(W705))*(W705))/MAX((F705)+2*(W705)*SQRT(1+(G705)^2),1E-6))^(2/3),1E-6)))^2</f>
        <v/>
      </c>
      <c r="AD705">
        <f>ABS(ABS(K705)/MAX(((F705)+(G705)*(W705))*(W705),1E-6))/SQRT($I$5*MAX((((F705)+(G705)*(W705))*(W705))/MAX((F705)+2*(G705)*(W705),1E-6),1E-6))</f>
        <v/>
      </c>
      <c r="AE705">
        <f>((F705)*(W705)^2)/2+(G705)*(W705)^3/3+(ABS(K705)^2)/($I$5*MAX(((F705)+(G705)*(W705))*(W705),1E-6))</f>
        <v/>
      </c>
      <c r="AF705">
        <f>IF($D$20=0,0,IFERROR(AB706+(((AC705+AC706)/2)*J706)+(IF(Z705&gt;Z706,$D$8*((Z705^2-Z706^2)/(2*$I$5)),$D$9*((Z706^2-Z705^2)/(2*$I$5)))+($D$10*(ABS(I706)/90)*(MAX(Z705^2,Z706^2)/(2*$I$5))))-AB705,0))</f>
        <v/>
      </c>
      <c r="AG705">
        <f>IF($D$20=0,1,IFERROR(IF(ROUND(AD705,3)=1,1,IF(AND(ABS(AF705)&lt;$D$19,AD705&lt;1),1,0)),0))</f>
        <v/>
      </c>
      <c r="AH705">
        <f>IFERROR(IF(V32="Supercritical",MAX($D$16,IFERROR(L705,MAX($D$16,POWER((ABS(K705)^2)/($I$5*MAX(F705,0.1)^2),1/3)))),IF(V32="Subcritical",MAX($D$16,IFERROR(W705,MAX($D$16,POWER((ABS(K705)^2)/($I$5*MAX(F705,0.1)^2),1/3)))),IF(AND(IFERROR(V705,0)=1,IFERROR(AG705,0)=1),IF(IFERROR(T705,-1E99)&gt;=IFERROR(AE705,-1E99),MAX($D$16,IFERROR(L705,MAX($D$16,POWER((ABS(K705)^2)/($I$5*MAX(F705,0.1)^2),1/3)))),MAX($D$16,IFERROR(W705,MAX($D$16,POWER((ABS(K705)^2)/($I$5*MAX(F705,0.1)^2),1/3))))),IF(IFERROR(V705,0)=1,MAX($D$16,IFERROR(L705,MAX($D$16,POWER((ABS(K705)^2)/($I$5*MAX(F705,0.1)^2),1/3)))),IF(IFERROR(AG705,0)=1,MAX($D$16,IFERROR(W705,MAX($D$16,POWER((ABS(K705)^2)/($I$5*MAX(F705,0.1)^2),1/3)))),MAX($D$16,POWER((ABS(K705)^2)/($I$5*MAX(F705,0.1)^2),1/3))))))),MAX($D$16,POWER((ABS(K705)^2)/($I$5*MAX(F705,0.1)^2),1/3)))</f>
        <v/>
      </c>
      <c r="AI705">
        <f>E705+AH705</f>
        <v/>
      </c>
      <c r="AJ705">
        <f>AI705+((ABS(K705)/MAX(((F705)+(G705)*(AH705))*(AH705),1E-6))^2)/(2*$I$5)</f>
        <v/>
      </c>
      <c r="AM705" t="n">
        <v>0</v>
      </c>
      <c r="AN705" t="n">
        <v>0</v>
      </c>
      <c r="AO705">
        <f>AM705+AN705</f>
        <v/>
      </c>
      <c r="AP705">
        <f>AP704+AO705</f>
        <v/>
      </c>
      <c r="AQ705">
        <f>ABS(ABS(K705)/MAX(((F705)+(G705)*(AH705))*(AH705),1E-6))/SQRT($I$5*MAX((((F705)+(G705)*(AH705))*(AH705))/MAX((F705)+2*(G705)*(AH705),1E-6),1E-6))</f>
        <v/>
      </c>
      <c r="AR705">
        <f>IF(AQ705&lt;1,"Subcritical","Supercritical")</f>
        <v/>
      </c>
      <c r="AS705">
        <f>((ABS(K705)*$D$6)/(MAX(((F705)+(G705)*(AH705))*(AH705),1E-6)*MAX(((((F705)+(G705)*(AH705))*(AH705))/MAX((F705)+2*(AH705)*SQRT(1+(G705)^2),1E-6))^(2/3),1E-6)))^2</f>
        <v/>
      </c>
    </row>
    <row r="706">
      <c r="A706" t="n">
        <v>557</v>
      </c>
      <c r="B706" t="n">
        <v>555.895</v>
      </c>
      <c r="C706" t="n">
        <v>616177.814</v>
      </c>
      <c r="D706" t="n">
        <v>3097427.432</v>
      </c>
      <c r="E706" t="n">
        <v>632.284</v>
      </c>
      <c r="F706" t="n">
        <v>5.2</v>
      </c>
      <c r="G706" t="n">
        <v>0</v>
      </c>
      <c r="H706" t="inlineStr">
        <is>
          <t>Normal</t>
        </is>
      </c>
      <c r="I706" t="n">
        <v>0.027</v>
      </c>
      <c r="J706">
        <f>B706-B705</f>
        <v/>
      </c>
      <c r="K706">
        <f>MAX(0,K705-AO705)</f>
        <v/>
      </c>
      <c r="L706">
        <f>IF($D$20=0,IFERROR(L705,MAX($D$16,POWER((ABS(K706)^2)/($I$5*MAX(F706,0.1)^2),1/3))),IF(IFERROR(V705,0)=0,IFERROR(L705,MAX($D$16,POWER((ABS(K706)^2)/($I$5*MAX(F706,0.1)^2),1/3))),IF(OR(IFERROR(L706,0)=0,IFERROR(S705,0)&lt;1,IFERROR(S706,0)&lt;1),MAX($D$16,POWER((ABS(K706)^2)/($I$5*MAX(F706,0.1)^2),1/3)),IF(IFERROR(U706,0)&gt;0,MAX($D$16,IFERROR(L706,0)+((IFERROR(U706,0))*$D$18*IF((IFERROR(S706,0))&lt;1,1,-1))),IF(IFERROR(U706,0)&lt;0,IF(ABS((MAX($D$16,POWER((ABS(K706)^2)/($I$5*MAX(F706,0.1)^2),1/3)))-IFERROR(L706,0))&gt;$D$19,MAX($D$16,IF((MAX($D$16,POWER((ABS(K706)^2)/($I$5*MAX(F706,0.1)^2),1/3)))&gt;IFERROR(L706,0),MIN((MAX($D$16,POWER((ABS(K706)^2)/($I$5*MAX(F706,0.1)^2),1/3))),IFERROR(L706,0)+(MIN(ABS(IFERROR(U706,0))*$D$18,ABS((MAX($D$16,POWER((ABS(K706)^2)/($I$5*MAX(F706,0.1)^2),1/3)))-IFERROR(L706,0))))),MAX((MAX($D$16,POWER((ABS(K706)^2)/($I$5*MAX(F706,0.1)^2),1/3))),IFERROR(L706,0)-(MIN(ABS(IFERROR(U706,0))*$D$18,ABS((MAX($D$16,POWER((ABS(K706)^2)/($I$5*MAX(F706,0.1)^2),1/3)))-IFERROR(L706,0))))))),MAX($D$16,POWER((ABS(K706)^2)/($I$5*MAX(F706,0.1)^2),1/3))),MAX($D$16,IFERROR(L706,0)))))))</f>
        <v/>
      </c>
      <c r="M706">
        <f>((F706)+(G706)*(L706))*(L706)</f>
        <v/>
      </c>
      <c r="N706">
        <f>(((F706)+(G706)*(L706))*(L706))/MAX((F706)+2*(L706)*SQRT(1+(G706)^2),1E-6)</f>
        <v/>
      </c>
      <c r="O706">
        <f>ABS(K706)/MAX(((F706)+(G706)*(L706))*(L706),1E-6)</f>
        <v/>
      </c>
      <c r="P706">
        <f>E706+L706</f>
        <v/>
      </c>
      <c r="Q706">
        <f>P706+((ABS(K706)/MAX(((F706)+(G706)*(L706))*(L706),1E-6))^2)/(2*$I$5)</f>
        <v/>
      </c>
      <c r="R706">
        <f>((ABS(K706)*$D$6)/(MAX(((F706)+(G706)*(L706))*(L706),1E-6)*MAX(((((F706)+(G706)*(L706))*(L706))/MAX((F706)+2*(L706)*SQRT(1+(G706)^2),1E-6))^(2/3),1E-6)))^2</f>
        <v/>
      </c>
      <c r="S706">
        <f>ABS(ABS(K706)/MAX(((F706)+(G706)*(L706))*(L706),1E-6))/SQRT($I$5*MAX((((F706)+(G706)*(L706))*(L706))/MAX((F706)+2*(G706)*(L706),1E-6),1E-6))</f>
        <v/>
      </c>
      <c r="T706">
        <f>((F706)*(L706)^2)/2+(G706)*(L706)^3/3+(ABS(K706)^2)/($I$5*MAX(((F706)+(G706)*(L706))*(L706),1E-6))</f>
        <v/>
      </c>
      <c r="U706">
        <f>IF($D$20=0,0,IFERROR(Q705-(((R705+R706)/2)*J706)-(IF(O705&gt;O706,$D$8*((O705^2-O706^2)/(2*$I$5)),$D$9*((O706^2-O705^2)/(2*$I$5)))+($D$10*(ABS(I706)/90)*(MAX(O705^2,O706^2)/(2*$I$5))))-Q706,0))</f>
        <v/>
      </c>
      <c r="V706">
        <f>IF($D$20=0,1,IFERROR(IF(ROUND(S706,3)=1,1,IF(AND(ABS(U706)&lt;$D$19,S706&gt;1),1,0)),0))</f>
        <v/>
      </c>
      <c r="W706">
        <f>IF($D$20=0,IFERROR(W707,MAX($D$16,POWER((ABS(K706)^2)/($I$5*MAX(F706,0.1)^2),1/3))),IF(IFERROR(AG707,0)=0,IFERROR(W707,MAX($D$16,POWER((ABS(K706)^2)/($I$5*MAX(F706,0.1)^2),1/3))),IF(OR(IFERROR(W706,0)=0,IFERROR(AD707,0)&gt;1),MAX($D$16,POWER((ABS(K706)^2)/($I$5*MAX(F706,0.1)^2),1/3)),IF(IFERROR(AF706,0)&gt;0,MAX($D$16,IFERROR(W706,0)+((IFERROR(AF706,0))*$D$18*IF((IFERROR(AD706,0))&lt;1,1,-1))),IF(IFERROR(AF706,0)&lt;0,IF(ABS((MAX($D$16,POWER((ABS(K706)^2)/($I$5*MAX(F706,0.1)^2),1/3)))-IFERROR(W706,0))&gt;$D$19,MAX($D$16,IF((MAX($D$16,POWER((ABS(K706)^2)/($I$5*MAX(F706,0.1)^2),1/3)))&gt;IFERROR(W706,0),MIN((MAX($D$16,POWER((ABS(K706)^2)/($I$5*MAX(F706,0.1)^2),1/3))),IFERROR(W706,0)+(MIN(ABS(IFERROR(AF706,0))*$D$18,ABS((MAX($D$16,POWER((ABS(K706)^2)/($I$5*MAX(F706,0.1)^2),1/3)))-IFERROR(W706,0))))),MAX((MAX($D$16,POWER((ABS(K706)^2)/($I$5*MAX(F706,0.1)^2),1/3))),IFERROR(W706,0)-(MIN(ABS(IFERROR(AF706,0))*$D$18,ABS((MAX($D$16,POWER((ABS(K706)^2)/($I$5*MAX(F706,0.1)^2),1/3)))-IFERROR(W706,0))))))),MAX($D$16,POWER((ABS(K706)^2)/($I$5*MAX(F706,0.1)^2),1/3))),MAX($D$16,IFERROR(W706,0)))))))</f>
        <v/>
      </c>
      <c r="X706">
        <f>((F706)+(G706)*(W706))*(W706)</f>
        <v/>
      </c>
      <c r="Y706">
        <f>(((F706)+(G706)*(W706))*(W706))/MAX((F706)+2*(W706)*SQRT(1+(G706)^2),1E-6)</f>
        <v/>
      </c>
      <c r="Z706">
        <f>ABS(K706)/MAX(((F706)+(G706)*(W706))*(W706),1E-6)</f>
        <v/>
      </c>
      <c r="AA706">
        <f>E706+W706</f>
        <v/>
      </c>
      <c r="AB706">
        <f>AA706+((ABS(K706)/MAX(((F706)+(G706)*(W706))*(W706),1E-6))^2)/(2*$I$5)</f>
        <v/>
      </c>
      <c r="AC706">
        <f>((ABS(K706)*$D$6)/(MAX(((F706)+(G706)*(W706))*(W706),1E-6)*MAX(((((F706)+(G706)*(W706))*(W706))/MAX((F706)+2*(W706)*SQRT(1+(G706)^2),1E-6))^(2/3),1E-6)))^2</f>
        <v/>
      </c>
      <c r="AD706">
        <f>ABS(ABS(K706)/MAX(((F706)+(G706)*(W706))*(W706),1E-6))/SQRT($I$5*MAX((((F706)+(G706)*(W706))*(W706))/MAX((F706)+2*(G706)*(W706),1E-6),1E-6))</f>
        <v/>
      </c>
      <c r="AE706">
        <f>((F706)*(W706)^2)/2+(G706)*(W706)^3/3+(ABS(K706)^2)/($I$5*MAX(((F706)+(G706)*(W706))*(W706),1E-6))</f>
        <v/>
      </c>
      <c r="AF706">
        <f>IF($D$20=0,0,IFERROR(AB707+(((AC706+AC707)/2)*J707)+(IF(Z706&gt;Z707,$D$8*((Z706^2-Z707^2)/(2*$I$5)),$D$9*((Z707^2-Z706^2)/(2*$I$5)))+($D$10*(ABS(I707)/90)*(MAX(Z706^2,Z707^2)/(2*$I$5))))-AB706,0))</f>
        <v/>
      </c>
      <c r="AG706">
        <f>IF($D$20=0,1,IFERROR(IF(ROUND(AD706,3)=1,1,IF(AND(ABS(AF706)&lt;$D$19,AD706&lt;1),1,0)),0))</f>
        <v/>
      </c>
      <c r="AH706">
        <f>IFERROR(IF(V32="Supercritical",MAX($D$16,IFERROR(L706,MAX($D$16,POWER((ABS(K706)^2)/($I$5*MAX(F706,0.1)^2),1/3)))),IF(V32="Subcritical",MAX($D$16,IFERROR(W706,MAX($D$16,POWER((ABS(K706)^2)/($I$5*MAX(F706,0.1)^2),1/3)))),IF(AND(IFERROR(V706,0)=1,IFERROR(AG706,0)=1),IF(IFERROR(T706,-1E99)&gt;=IFERROR(AE706,-1E99),MAX($D$16,IFERROR(L706,MAX($D$16,POWER((ABS(K706)^2)/($I$5*MAX(F706,0.1)^2),1/3)))),MAX($D$16,IFERROR(W706,MAX($D$16,POWER((ABS(K706)^2)/($I$5*MAX(F706,0.1)^2),1/3))))),IF(IFERROR(V706,0)=1,MAX($D$16,IFERROR(L706,MAX($D$16,POWER((ABS(K706)^2)/($I$5*MAX(F706,0.1)^2),1/3)))),IF(IFERROR(AG706,0)=1,MAX($D$16,IFERROR(W706,MAX($D$16,POWER((ABS(K706)^2)/($I$5*MAX(F706,0.1)^2),1/3)))),MAX($D$16,POWER((ABS(K706)^2)/($I$5*MAX(F706,0.1)^2),1/3))))))),MAX($D$16,POWER((ABS(K706)^2)/($I$5*MAX(F706,0.1)^2),1/3)))</f>
        <v/>
      </c>
      <c r="AI706">
        <f>E706+AH706</f>
        <v/>
      </c>
      <c r="AJ706">
        <f>AI706+((ABS(K706)/MAX(((F706)+(G706)*(AH706))*(AH706),1E-6))^2)/(2*$I$5)</f>
        <v/>
      </c>
      <c r="AM706" t="n">
        <v>0</v>
      </c>
      <c r="AN706" t="n">
        <v>0</v>
      </c>
      <c r="AO706">
        <f>AM706+AN706</f>
        <v/>
      </c>
      <c r="AP706">
        <f>AP705+AO706</f>
        <v/>
      </c>
      <c r="AQ706">
        <f>ABS(ABS(K706)/MAX(((F706)+(G706)*(AH706))*(AH706),1E-6))/SQRT($I$5*MAX((((F706)+(G706)*(AH706))*(AH706))/MAX((F706)+2*(G706)*(AH706),1E-6),1E-6))</f>
        <v/>
      </c>
      <c r="AR706">
        <f>IF(AQ706&lt;1,"Subcritical","Supercritical")</f>
        <v/>
      </c>
      <c r="AS706">
        <f>((ABS(K706)*$D$6)/(MAX(((F706)+(G706)*(AH706))*(AH706),1E-6)*MAX(((((F706)+(G706)*(AH706))*(AH706))/MAX((F706)+2*(AH706)*SQRT(1+(G706)^2),1E-6))^(2/3),1E-6)))^2</f>
        <v/>
      </c>
    </row>
    <row r="707">
      <c r="A707" t="n">
        <v>558</v>
      </c>
      <c r="B707" t="n">
        <v>556.896</v>
      </c>
      <c r="C707" t="n">
        <v>616177.34</v>
      </c>
      <c r="D707" t="n">
        <v>3097426.551</v>
      </c>
      <c r="E707" t="n">
        <v>632.2835</v>
      </c>
      <c r="F707" t="n">
        <v>5.2</v>
      </c>
      <c r="G707" t="n">
        <v>0</v>
      </c>
      <c r="H707" t="inlineStr">
        <is>
          <t>Normal</t>
        </is>
      </c>
      <c r="I707" t="n">
        <v>0.027</v>
      </c>
      <c r="J707">
        <f>B707-B706</f>
        <v/>
      </c>
      <c r="K707">
        <f>MAX(0,K706-AO706)</f>
        <v/>
      </c>
      <c r="L707">
        <f>IF($D$20=0,IFERROR(L706,MAX($D$16,POWER((ABS(K707)^2)/($I$5*MAX(F707,0.1)^2),1/3))),IF(IFERROR(V706,0)=0,IFERROR(L706,MAX($D$16,POWER((ABS(K707)^2)/($I$5*MAX(F707,0.1)^2),1/3))),IF(OR(IFERROR(L707,0)=0,IFERROR(S706,0)&lt;1,IFERROR(S707,0)&lt;1),MAX($D$16,POWER((ABS(K707)^2)/($I$5*MAX(F707,0.1)^2),1/3)),IF(IFERROR(U707,0)&gt;0,MAX($D$16,IFERROR(L707,0)+((IFERROR(U707,0))*$D$18*IF((IFERROR(S707,0))&lt;1,1,-1))),IF(IFERROR(U707,0)&lt;0,IF(ABS((MAX($D$16,POWER((ABS(K707)^2)/($I$5*MAX(F707,0.1)^2),1/3)))-IFERROR(L707,0))&gt;$D$19,MAX($D$16,IF((MAX($D$16,POWER((ABS(K707)^2)/($I$5*MAX(F707,0.1)^2),1/3)))&gt;IFERROR(L707,0),MIN((MAX($D$16,POWER((ABS(K707)^2)/($I$5*MAX(F707,0.1)^2),1/3))),IFERROR(L707,0)+(MIN(ABS(IFERROR(U707,0))*$D$18,ABS((MAX($D$16,POWER((ABS(K707)^2)/($I$5*MAX(F707,0.1)^2),1/3)))-IFERROR(L707,0))))),MAX((MAX($D$16,POWER((ABS(K707)^2)/($I$5*MAX(F707,0.1)^2),1/3))),IFERROR(L707,0)-(MIN(ABS(IFERROR(U707,0))*$D$18,ABS((MAX($D$16,POWER((ABS(K707)^2)/($I$5*MAX(F707,0.1)^2),1/3)))-IFERROR(L707,0))))))),MAX($D$16,POWER((ABS(K707)^2)/($I$5*MAX(F707,0.1)^2),1/3))),MAX($D$16,IFERROR(L707,0)))))))</f>
        <v/>
      </c>
      <c r="M707">
        <f>((F707)+(G707)*(L707))*(L707)</f>
        <v/>
      </c>
      <c r="N707">
        <f>(((F707)+(G707)*(L707))*(L707))/MAX((F707)+2*(L707)*SQRT(1+(G707)^2),1E-6)</f>
        <v/>
      </c>
      <c r="O707">
        <f>ABS(K707)/MAX(((F707)+(G707)*(L707))*(L707),1E-6)</f>
        <v/>
      </c>
      <c r="P707">
        <f>E707+L707</f>
        <v/>
      </c>
      <c r="Q707">
        <f>P707+((ABS(K707)/MAX(((F707)+(G707)*(L707))*(L707),1E-6))^2)/(2*$I$5)</f>
        <v/>
      </c>
      <c r="R707">
        <f>((ABS(K707)*$D$6)/(MAX(((F707)+(G707)*(L707))*(L707),1E-6)*MAX(((((F707)+(G707)*(L707))*(L707))/MAX((F707)+2*(L707)*SQRT(1+(G707)^2),1E-6))^(2/3),1E-6)))^2</f>
        <v/>
      </c>
      <c r="S707">
        <f>ABS(ABS(K707)/MAX(((F707)+(G707)*(L707))*(L707),1E-6))/SQRT($I$5*MAX((((F707)+(G707)*(L707))*(L707))/MAX((F707)+2*(G707)*(L707),1E-6),1E-6))</f>
        <v/>
      </c>
      <c r="T707">
        <f>((F707)*(L707)^2)/2+(G707)*(L707)^3/3+(ABS(K707)^2)/($I$5*MAX(((F707)+(G707)*(L707))*(L707),1E-6))</f>
        <v/>
      </c>
      <c r="U707">
        <f>IF($D$20=0,0,IFERROR(Q706-(((R706+R707)/2)*J707)-(IF(O706&gt;O707,$D$8*((O706^2-O707^2)/(2*$I$5)),$D$9*((O707^2-O706^2)/(2*$I$5)))+($D$10*(ABS(I707)/90)*(MAX(O706^2,O707^2)/(2*$I$5))))-Q707,0))</f>
        <v/>
      </c>
      <c r="V707">
        <f>IF($D$20=0,1,IFERROR(IF(ROUND(S707,3)=1,1,IF(AND(ABS(U707)&lt;$D$19,S707&gt;1),1,0)),0))</f>
        <v/>
      </c>
      <c r="W707">
        <f>IF($D$20=0,IFERROR(W708,MAX($D$16,POWER((ABS(K707)^2)/($I$5*MAX(F707,0.1)^2),1/3))),IF(IFERROR(AG708,0)=0,IFERROR(W708,MAX($D$16,POWER((ABS(K707)^2)/($I$5*MAX(F707,0.1)^2),1/3))),IF(OR(IFERROR(W707,0)=0,IFERROR(AD708,0)&gt;1),MAX($D$16,POWER((ABS(K707)^2)/($I$5*MAX(F707,0.1)^2),1/3)),IF(IFERROR(AF707,0)&gt;0,MAX($D$16,IFERROR(W707,0)+((IFERROR(AF707,0))*$D$18*IF((IFERROR(AD707,0))&lt;1,1,-1))),IF(IFERROR(AF707,0)&lt;0,IF(ABS((MAX($D$16,POWER((ABS(K707)^2)/($I$5*MAX(F707,0.1)^2),1/3)))-IFERROR(W707,0))&gt;$D$19,MAX($D$16,IF((MAX($D$16,POWER((ABS(K707)^2)/($I$5*MAX(F707,0.1)^2),1/3)))&gt;IFERROR(W707,0),MIN((MAX($D$16,POWER((ABS(K707)^2)/($I$5*MAX(F707,0.1)^2),1/3))),IFERROR(W707,0)+(MIN(ABS(IFERROR(AF707,0))*$D$18,ABS((MAX($D$16,POWER((ABS(K707)^2)/($I$5*MAX(F707,0.1)^2),1/3)))-IFERROR(W707,0))))),MAX((MAX($D$16,POWER((ABS(K707)^2)/($I$5*MAX(F707,0.1)^2),1/3))),IFERROR(W707,0)-(MIN(ABS(IFERROR(AF707,0))*$D$18,ABS((MAX($D$16,POWER((ABS(K707)^2)/($I$5*MAX(F707,0.1)^2),1/3)))-IFERROR(W707,0))))))),MAX($D$16,POWER((ABS(K707)^2)/($I$5*MAX(F707,0.1)^2),1/3))),MAX($D$16,IFERROR(W707,0)))))))</f>
        <v/>
      </c>
      <c r="X707">
        <f>((F707)+(G707)*(W707))*(W707)</f>
        <v/>
      </c>
      <c r="Y707">
        <f>(((F707)+(G707)*(W707))*(W707))/MAX((F707)+2*(W707)*SQRT(1+(G707)^2),1E-6)</f>
        <v/>
      </c>
      <c r="Z707">
        <f>ABS(K707)/MAX(((F707)+(G707)*(W707))*(W707),1E-6)</f>
        <v/>
      </c>
      <c r="AA707">
        <f>E707+W707</f>
        <v/>
      </c>
      <c r="AB707">
        <f>AA707+((ABS(K707)/MAX(((F707)+(G707)*(W707))*(W707),1E-6))^2)/(2*$I$5)</f>
        <v/>
      </c>
      <c r="AC707">
        <f>((ABS(K707)*$D$6)/(MAX(((F707)+(G707)*(W707))*(W707),1E-6)*MAX(((((F707)+(G707)*(W707))*(W707))/MAX((F707)+2*(W707)*SQRT(1+(G707)^2),1E-6))^(2/3),1E-6)))^2</f>
        <v/>
      </c>
      <c r="AD707">
        <f>ABS(ABS(K707)/MAX(((F707)+(G707)*(W707))*(W707),1E-6))/SQRT($I$5*MAX((((F707)+(G707)*(W707))*(W707))/MAX((F707)+2*(G707)*(W707),1E-6),1E-6))</f>
        <v/>
      </c>
      <c r="AE707">
        <f>((F707)*(W707)^2)/2+(G707)*(W707)^3/3+(ABS(K707)^2)/($I$5*MAX(((F707)+(G707)*(W707))*(W707),1E-6))</f>
        <v/>
      </c>
      <c r="AF707">
        <f>IF($D$20=0,0,IFERROR(AB708+(((AC707+AC708)/2)*J708)+(IF(Z707&gt;Z708,$D$8*((Z707^2-Z708^2)/(2*$I$5)),$D$9*((Z708^2-Z707^2)/(2*$I$5)))+($D$10*(ABS(I708)/90)*(MAX(Z707^2,Z708^2)/(2*$I$5))))-AB707,0))</f>
        <v/>
      </c>
      <c r="AG707">
        <f>IF($D$20=0,1,IFERROR(IF(ROUND(AD707,3)=1,1,IF(AND(ABS(AF707)&lt;$D$19,AD707&lt;1),1,0)),0))</f>
        <v/>
      </c>
      <c r="AH707">
        <f>IFERROR(IF(V32="Supercritical",MAX($D$16,IFERROR(L707,MAX($D$16,POWER((ABS(K707)^2)/($I$5*MAX(F707,0.1)^2),1/3)))),IF(V32="Subcritical",MAX($D$16,IFERROR(W707,MAX($D$16,POWER((ABS(K707)^2)/($I$5*MAX(F707,0.1)^2),1/3)))),IF(AND(IFERROR(V707,0)=1,IFERROR(AG707,0)=1),IF(IFERROR(T707,-1E99)&gt;=IFERROR(AE707,-1E99),MAX($D$16,IFERROR(L707,MAX($D$16,POWER((ABS(K707)^2)/($I$5*MAX(F707,0.1)^2),1/3)))),MAX($D$16,IFERROR(W707,MAX($D$16,POWER((ABS(K707)^2)/($I$5*MAX(F707,0.1)^2),1/3))))),IF(IFERROR(V707,0)=1,MAX($D$16,IFERROR(L707,MAX($D$16,POWER((ABS(K707)^2)/($I$5*MAX(F707,0.1)^2),1/3)))),IF(IFERROR(AG707,0)=1,MAX($D$16,IFERROR(W707,MAX($D$16,POWER((ABS(K707)^2)/($I$5*MAX(F707,0.1)^2),1/3)))),MAX($D$16,POWER((ABS(K707)^2)/($I$5*MAX(F707,0.1)^2),1/3))))))),MAX($D$16,POWER((ABS(K707)^2)/($I$5*MAX(F707,0.1)^2),1/3)))</f>
        <v/>
      </c>
      <c r="AI707">
        <f>E707+AH707</f>
        <v/>
      </c>
      <c r="AJ707">
        <f>AI707+((ABS(K707)/MAX(((F707)+(G707)*(AH707))*(AH707),1E-6))^2)/(2*$I$5)</f>
        <v/>
      </c>
      <c r="AM707" t="n">
        <v>0</v>
      </c>
      <c r="AN707" t="n">
        <v>0</v>
      </c>
      <c r="AO707">
        <f>AM707+AN707</f>
        <v/>
      </c>
      <c r="AP707">
        <f>AP706+AO707</f>
        <v/>
      </c>
      <c r="AQ707">
        <f>ABS(ABS(K707)/MAX(((F707)+(G707)*(AH707))*(AH707),1E-6))/SQRT($I$5*MAX((((F707)+(G707)*(AH707))*(AH707))/MAX((F707)+2*(G707)*(AH707),1E-6),1E-6))</f>
        <v/>
      </c>
      <c r="AR707">
        <f>IF(AQ707&lt;1,"Subcritical","Supercritical")</f>
        <v/>
      </c>
      <c r="AS707">
        <f>((ABS(K707)*$D$6)/(MAX(((F707)+(G707)*(AH707))*(AH707),1E-6)*MAX(((((F707)+(G707)*(AH707))*(AH707))/MAX((F707)+2*(AH707)*SQRT(1+(G707)^2),1E-6))^(2/3),1E-6)))^2</f>
        <v/>
      </c>
    </row>
    <row r="708">
      <c r="A708" t="n">
        <v>559</v>
      </c>
      <c r="B708" t="n">
        <v>557.895</v>
      </c>
      <c r="C708" t="n">
        <v>616176.866</v>
      </c>
      <c r="D708" t="n">
        <v>3097425.671</v>
      </c>
      <c r="E708" t="n">
        <v>632.283</v>
      </c>
      <c r="F708" t="n">
        <v>5.2</v>
      </c>
      <c r="G708" t="n">
        <v>0</v>
      </c>
      <c r="H708" t="inlineStr">
        <is>
          <t>Normal</t>
        </is>
      </c>
      <c r="I708" t="n">
        <v>0.05</v>
      </c>
      <c r="J708">
        <f>B708-B707</f>
        <v/>
      </c>
      <c r="K708">
        <f>MAX(0,K707-AO707)</f>
        <v/>
      </c>
      <c r="L708">
        <f>IF($D$20=0,IFERROR(L707,MAX($D$16,POWER((ABS(K708)^2)/($I$5*MAX(F708,0.1)^2),1/3))),IF(IFERROR(V707,0)=0,IFERROR(L707,MAX($D$16,POWER((ABS(K708)^2)/($I$5*MAX(F708,0.1)^2),1/3))),IF(OR(IFERROR(L708,0)=0,IFERROR(S707,0)&lt;1,IFERROR(S708,0)&lt;1),MAX($D$16,POWER((ABS(K708)^2)/($I$5*MAX(F708,0.1)^2),1/3)),IF(IFERROR(U708,0)&gt;0,MAX($D$16,IFERROR(L708,0)+((IFERROR(U708,0))*$D$18*IF((IFERROR(S708,0))&lt;1,1,-1))),IF(IFERROR(U708,0)&lt;0,IF(ABS((MAX($D$16,POWER((ABS(K708)^2)/($I$5*MAX(F708,0.1)^2),1/3)))-IFERROR(L708,0))&gt;$D$19,MAX($D$16,IF((MAX($D$16,POWER((ABS(K708)^2)/($I$5*MAX(F708,0.1)^2),1/3)))&gt;IFERROR(L708,0),MIN((MAX($D$16,POWER((ABS(K708)^2)/($I$5*MAX(F708,0.1)^2),1/3))),IFERROR(L708,0)+(MIN(ABS(IFERROR(U708,0))*$D$18,ABS((MAX($D$16,POWER((ABS(K708)^2)/($I$5*MAX(F708,0.1)^2),1/3)))-IFERROR(L708,0))))),MAX((MAX($D$16,POWER((ABS(K708)^2)/($I$5*MAX(F708,0.1)^2),1/3))),IFERROR(L708,0)-(MIN(ABS(IFERROR(U708,0))*$D$18,ABS((MAX($D$16,POWER((ABS(K708)^2)/($I$5*MAX(F708,0.1)^2),1/3)))-IFERROR(L708,0))))))),MAX($D$16,POWER((ABS(K708)^2)/($I$5*MAX(F708,0.1)^2),1/3))),MAX($D$16,IFERROR(L708,0)))))))</f>
        <v/>
      </c>
      <c r="M708">
        <f>((F708)+(G708)*(L708))*(L708)</f>
        <v/>
      </c>
      <c r="N708">
        <f>(((F708)+(G708)*(L708))*(L708))/MAX((F708)+2*(L708)*SQRT(1+(G708)^2),1E-6)</f>
        <v/>
      </c>
      <c r="O708">
        <f>ABS(K708)/MAX(((F708)+(G708)*(L708))*(L708),1E-6)</f>
        <v/>
      </c>
      <c r="P708">
        <f>E708+L708</f>
        <v/>
      </c>
      <c r="Q708">
        <f>P708+((ABS(K708)/MAX(((F708)+(G708)*(L708))*(L708),1E-6))^2)/(2*$I$5)</f>
        <v/>
      </c>
      <c r="R708">
        <f>((ABS(K708)*$D$6)/(MAX(((F708)+(G708)*(L708))*(L708),1E-6)*MAX(((((F708)+(G708)*(L708))*(L708))/MAX((F708)+2*(L708)*SQRT(1+(G708)^2),1E-6))^(2/3),1E-6)))^2</f>
        <v/>
      </c>
      <c r="S708">
        <f>ABS(ABS(K708)/MAX(((F708)+(G708)*(L708))*(L708),1E-6))/SQRT($I$5*MAX((((F708)+(G708)*(L708))*(L708))/MAX((F708)+2*(G708)*(L708),1E-6),1E-6))</f>
        <v/>
      </c>
      <c r="T708">
        <f>((F708)*(L708)^2)/2+(G708)*(L708)^3/3+(ABS(K708)^2)/($I$5*MAX(((F708)+(G708)*(L708))*(L708),1E-6))</f>
        <v/>
      </c>
      <c r="U708">
        <f>IF($D$20=0,0,IFERROR(Q707-(((R707+R708)/2)*J708)-(IF(O707&gt;O708,$D$8*((O707^2-O708^2)/(2*$I$5)),$D$9*((O708^2-O707^2)/(2*$I$5)))+($D$10*(ABS(I708)/90)*(MAX(O707^2,O708^2)/(2*$I$5))))-Q708,0))</f>
        <v/>
      </c>
      <c r="V708">
        <f>IF($D$20=0,1,IFERROR(IF(ROUND(S708,3)=1,1,IF(AND(ABS(U708)&lt;$D$19,S708&gt;1),1,0)),0))</f>
        <v/>
      </c>
      <c r="W708">
        <f>IF($D$20=0,IFERROR(W709,MAX($D$16,POWER((ABS(K708)^2)/($I$5*MAX(F708,0.1)^2),1/3))),IF(IFERROR(AG709,0)=0,IFERROR(W709,MAX($D$16,POWER((ABS(K708)^2)/($I$5*MAX(F708,0.1)^2),1/3))),IF(OR(IFERROR(W708,0)=0,IFERROR(AD709,0)&gt;1),MAX($D$16,POWER((ABS(K708)^2)/($I$5*MAX(F708,0.1)^2),1/3)),IF(IFERROR(AF708,0)&gt;0,MAX($D$16,IFERROR(W708,0)+((IFERROR(AF708,0))*$D$18*IF((IFERROR(AD708,0))&lt;1,1,-1))),IF(IFERROR(AF708,0)&lt;0,IF(ABS((MAX($D$16,POWER((ABS(K708)^2)/($I$5*MAX(F708,0.1)^2),1/3)))-IFERROR(W708,0))&gt;$D$19,MAX($D$16,IF((MAX($D$16,POWER((ABS(K708)^2)/($I$5*MAX(F708,0.1)^2),1/3)))&gt;IFERROR(W708,0),MIN((MAX($D$16,POWER((ABS(K708)^2)/($I$5*MAX(F708,0.1)^2),1/3))),IFERROR(W708,0)+(MIN(ABS(IFERROR(AF708,0))*$D$18,ABS((MAX($D$16,POWER((ABS(K708)^2)/($I$5*MAX(F708,0.1)^2),1/3)))-IFERROR(W708,0))))),MAX((MAX($D$16,POWER((ABS(K708)^2)/($I$5*MAX(F708,0.1)^2),1/3))),IFERROR(W708,0)-(MIN(ABS(IFERROR(AF708,0))*$D$18,ABS((MAX($D$16,POWER((ABS(K708)^2)/($I$5*MAX(F708,0.1)^2),1/3)))-IFERROR(W708,0))))))),MAX($D$16,POWER((ABS(K708)^2)/($I$5*MAX(F708,0.1)^2),1/3))),MAX($D$16,IFERROR(W708,0)))))))</f>
        <v/>
      </c>
      <c r="X708">
        <f>((F708)+(G708)*(W708))*(W708)</f>
        <v/>
      </c>
      <c r="Y708">
        <f>(((F708)+(G708)*(W708))*(W708))/MAX((F708)+2*(W708)*SQRT(1+(G708)^2),1E-6)</f>
        <v/>
      </c>
      <c r="Z708">
        <f>ABS(K708)/MAX(((F708)+(G708)*(W708))*(W708),1E-6)</f>
        <v/>
      </c>
      <c r="AA708">
        <f>E708+W708</f>
        <v/>
      </c>
      <c r="AB708">
        <f>AA708+((ABS(K708)/MAX(((F708)+(G708)*(W708))*(W708),1E-6))^2)/(2*$I$5)</f>
        <v/>
      </c>
      <c r="AC708">
        <f>((ABS(K708)*$D$6)/(MAX(((F708)+(G708)*(W708))*(W708),1E-6)*MAX(((((F708)+(G708)*(W708))*(W708))/MAX((F708)+2*(W708)*SQRT(1+(G708)^2),1E-6))^(2/3),1E-6)))^2</f>
        <v/>
      </c>
      <c r="AD708">
        <f>ABS(ABS(K708)/MAX(((F708)+(G708)*(W708))*(W708),1E-6))/SQRT($I$5*MAX((((F708)+(G708)*(W708))*(W708))/MAX((F708)+2*(G708)*(W708),1E-6),1E-6))</f>
        <v/>
      </c>
      <c r="AE708">
        <f>((F708)*(W708)^2)/2+(G708)*(W708)^3/3+(ABS(K708)^2)/($I$5*MAX(((F708)+(G708)*(W708))*(W708),1E-6))</f>
        <v/>
      </c>
      <c r="AF708">
        <f>IF($D$20=0,0,IFERROR(AB709+(((AC708+AC709)/2)*J709)+(IF(Z708&gt;Z709,$D$8*((Z708^2-Z709^2)/(2*$I$5)),$D$9*((Z709^2-Z708^2)/(2*$I$5)))+($D$10*(ABS(I709)/90)*(MAX(Z708^2,Z709^2)/(2*$I$5))))-AB708,0))</f>
        <v/>
      </c>
      <c r="AG708">
        <f>IF($D$20=0,1,IFERROR(IF(ROUND(AD708,3)=1,1,IF(AND(ABS(AF708)&lt;$D$19,AD708&lt;1),1,0)),0))</f>
        <v/>
      </c>
      <c r="AH708">
        <f>IFERROR(IF(V32="Supercritical",MAX($D$16,IFERROR(L708,MAX($D$16,POWER((ABS(K708)^2)/($I$5*MAX(F708,0.1)^2),1/3)))),IF(V32="Subcritical",MAX($D$16,IFERROR(W708,MAX($D$16,POWER((ABS(K708)^2)/($I$5*MAX(F708,0.1)^2),1/3)))),IF(AND(IFERROR(V708,0)=1,IFERROR(AG708,0)=1),IF(IFERROR(T708,-1E99)&gt;=IFERROR(AE708,-1E99),MAX($D$16,IFERROR(L708,MAX($D$16,POWER((ABS(K708)^2)/($I$5*MAX(F708,0.1)^2),1/3)))),MAX($D$16,IFERROR(W708,MAX($D$16,POWER((ABS(K708)^2)/($I$5*MAX(F708,0.1)^2),1/3))))),IF(IFERROR(V708,0)=1,MAX($D$16,IFERROR(L708,MAX($D$16,POWER((ABS(K708)^2)/($I$5*MAX(F708,0.1)^2),1/3)))),IF(IFERROR(AG708,0)=1,MAX($D$16,IFERROR(W708,MAX($D$16,POWER((ABS(K708)^2)/($I$5*MAX(F708,0.1)^2),1/3)))),MAX($D$16,POWER((ABS(K708)^2)/($I$5*MAX(F708,0.1)^2),1/3))))))),MAX($D$16,POWER((ABS(K708)^2)/($I$5*MAX(F708,0.1)^2),1/3)))</f>
        <v/>
      </c>
      <c r="AI708">
        <f>E708+AH708</f>
        <v/>
      </c>
      <c r="AJ708">
        <f>AI708+((ABS(K708)/MAX(((F708)+(G708)*(AH708))*(AH708),1E-6))^2)/(2*$I$5)</f>
        <v/>
      </c>
      <c r="AM708" t="n">
        <v>0</v>
      </c>
      <c r="AN708" t="n">
        <v>0</v>
      </c>
      <c r="AO708">
        <f>AM708+AN708</f>
        <v/>
      </c>
      <c r="AP708">
        <f>AP707+AO708</f>
        <v/>
      </c>
      <c r="AQ708">
        <f>ABS(ABS(K708)/MAX(((F708)+(G708)*(AH708))*(AH708),1E-6))/SQRT($I$5*MAX((((F708)+(G708)*(AH708))*(AH708))/MAX((F708)+2*(G708)*(AH708),1E-6),1E-6))</f>
        <v/>
      </c>
      <c r="AR708">
        <f>IF(AQ708&lt;1,"Subcritical","Supercritical")</f>
        <v/>
      </c>
      <c r="AS708">
        <f>((ABS(K708)*$D$6)/(MAX(((F708)+(G708)*(AH708))*(AH708),1E-6)*MAX(((((F708)+(G708)*(AH708))*(AH708))/MAX((F708)+2*(AH708)*SQRT(1+(G708)^2),1E-6))^(2/3),1E-6)))^2</f>
        <v/>
      </c>
    </row>
    <row r="709">
      <c r="A709" t="n">
        <v>560</v>
      </c>
      <c r="B709" t="n">
        <v>558.895</v>
      </c>
      <c r="C709" t="n">
        <v>616176.3909999999</v>
      </c>
      <c r="D709" t="n">
        <v>3097424.791</v>
      </c>
      <c r="E709" t="n">
        <v>632.2825</v>
      </c>
      <c r="F709" t="n">
        <v>5.2</v>
      </c>
      <c r="G709" t="n">
        <v>0</v>
      </c>
      <c r="H709" t="inlineStr">
        <is>
          <t>Normal</t>
        </is>
      </c>
      <c r="I709" t="n">
        <v>0.078</v>
      </c>
      <c r="J709">
        <f>B709-B708</f>
        <v/>
      </c>
      <c r="K709">
        <f>MAX(0,K708-AO708)</f>
        <v/>
      </c>
      <c r="L709">
        <f>IF($D$20=0,IFERROR(L708,MAX($D$16,POWER((ABS(K709)^2)/($I$5*MAX(F709,0.1)^2),1/3))),IF(IFERROR(V708,0)=0,IFERROR(L708,MAX($D$16,POWER((ABS(K709)^2)/($I$5*MAX(F709,0.1)^2),1/3))),IF(OR(IFERROR(L709,0)=0,IFERROR(S708,0)&lt;1,IFERROR(S709,0)&lt;1),MAX($D$16,POWER((ABS(K709)^2)/($I$5*MAX(F709,0.1)^2),1/3)),IF(IFERROR(U709,0)&gt;0,MAX($D$16,IFERROR(L709,0)+((IFERROR(U709,0))*$D$18*IF((IFERROR(S709,0))&lt;1,1,-1))),IF(IFERROR(U709,0)&lt;0,IF(ABS((MAX($D$16,POWER((ABS(K709)^2)/($I$5*MAX(F709,0.1)^2),1/3)))-IFERROR(L709,0))&gt;$D$19,MAX($D$16,IF((MAX($D$16,POWER((ABS(K709)^2)/($I$5*MAX(F709,0.1)^2),1/3)))&gt;IFERROR(L709,0),MIN((MAX($D$16,POWER((ABS(K709)^2)/($I$5*MAX(F709,0.1)^2),1/3))),IFERROR(L709,0)+(MIN(ABS(IFERROR(U709,0))*$D$18,ABS((MAX($D$16,POWER((ABS(K709)^2)/($I$5*MAX(F709,0.1)^2),1/3)))-IFERROR(L709,0))))),MAX((MAX($D$16,POWER((ABS(K709)^2)/($I$5*MAX(F709,0.1)^2),1/3))),IFERROR(L709,0)-(MIN(ABS(IFERROR(U709,0))*$D$18,ABS((MAX($D$16,POWER((ABS(K709)^2)/($I$5*MAX(F709,0.1)^2),1/3)))-IFERROR(L709,0))))))),MAX($D$16,POWER((ABS(K709)^2)/($I$5*MAX(F709,0.1)^2),1/3))),MAX($D$16,IFERROR(L709,0)))))))</f>
        <v/>
      </c>
      <c r="M709">
        <f>((F709)+(G709)*(L709))*(L709)</f>
        <v/>
      </c>
      <c r="N709">
        <f>(((F709)+(G709)*(L709))*(L709))/MAX((F709)+2*(L709)*SQRT(1+(G709)^2),1E-6)</f>
        <v/>
      </c>
      <c r="O709">
        <f>ABS(K709)/MAX(((F709)+(G709)*(L709))*(L709),1E-6)</f>
        <v/>
      </c>
      <c r="P709">
        <f>E709+L709</f>
        <v/>
      </c>
      <c r="Q709">
        <f>P709+((ABS(K709)/MAX(((F709)+(G709)*(L709))*(L709),1E-6))^2)/(2*$I$5)</f>
        <v/>
      </c>
      <c r="R709">
        <f>((ABS(K709)*$D$6)/(MAX(((F709)+(G709)*(L709))*(L709),1E-6)*MAX(((((F709)+(G709)*(L709))*(L709))/MAX((F709)+2*(L709)*SQRT(1+(G709)^2),1E-6))^(2/3),1E-6)))^2</f>
        <v/>
      </c>
      <c r="S709">
        <f>ABS(ABS(K709)/MAX(((F709)+(G709)*(L709))*(L709),1E-6))/SQRT($I$5*MAX((((F709)+(G709)*(L709))*(L709))/MAX((F709)+2*(G709)*(L709),1E-6),1E-6))</f>
        <v/>
      </c>
      <c r="T709">
        <f>((F709)*(L709)^2)/2+(G709)*(L709)^3/3+(ABS(K709)^2)/($I$5*MAX(((F709)+(G709)*(L709))*(L709),1E-6))</f>
        <v/>
      </c>
      <c r="U709">
        <f>IF($D$20=0,0,IFERROR(Q708-(((R708+R709)/2)*J709)-(IF(O708&gt;O709,$D$8*((O708^2-O709^2)/(2*$I$5)),$D$9*((O709^2-O708^2)/(2*$I$5)))+($D$10*(ABS(I709)/90)*(MAX(O708^2,O709^2)/(2*$I$5))))-Q709,0))</f>
        <v/>
      </c>
      <c r="V709">
        <f>IF($D$20=0,1,IFERROR(IF(ROUND(S709,3)=1,1,IF(AND(ABS(U709)&lt;$D$19,S709&gt;1),1,0)),0))</f>
        <v/>
      </c>
      <c r="W709">
        <f>IF($D$20=0,IFERROR(W710,MAX($D$16,POWER((ABS(K709)^2)/($I$5*MAX(F709,0.1)^2),1/3))),IF(IFERROR(AG710,0)=0,IFERROR(W710,MAX($D$16,POWER((ABS(K709)^2)/($I$5*MAX(F709,0.1)^2),1/3))),IF(OR(IFERROR(W709,0)=0,IFERROR(AD710,0)&gt;1),MAX($D$16,POWER((ABS(K709)^2)/($I$5*MAX(F709,0.1)^2),1/3)),IF(IFERROR(AF709,0)&gt;0,MAX($D$16,IFERROR(W709,0)+((IFERROR(AF709,0))*$D$18*IF((IFERROR(AD709,0))&lt;1,1,-1))),IF(IFERROR(AF709,0)&lt;0,IF(ABS((MAX($D$16,POWER((ABS(K709)^2)/($I$5*MAX(F709,0.1)^2),1/3)))-IFERROR(W709,0))&gt;$D$19,MAX($D$16,IF((MAX($D$16,POWER((ABS(K709)^2)/($I$5*MAX(F709,0.1)^2),1/3)))&gt;IFERROR(W709,0),MIN((MAX($D$16,POWER((ABS(K709)^2)/($I$5*MAX(F709,0.1)^2),1/3))),IFERROR(W709,0)+(MIN(ABS(IFERROR(AF709,0))*$D$18,ABS((MAX($D$16,POWER((ABS(K709)^2)/($I$5*MAX(F709,0.1)^2),1/3)))-IFERROR(W709,0))))),MAX((MAX($D$16,POWER((ABS(K709)^2)/($I$5*MAX(F709,0.1)^2),1/3))),IFERROR(W709,0)-(MIN(ABS(IFERROR(AF709,0))*$D$18,ABS((MAX($D$16,POWER((ABS(K709)^2)/($I$5*MAX(F709,0.1)^2),1/3)))-IFERROR(W709,0))))))),MAX($D$16,POWER((ABS(K709)^2)/($I$5*MAX(F709,0.1)^2),1/3))),MAX($D$16,IFERROR(W709,0)))))))</f>
        <v/>
      </c>
      <c r="X709">
        <f>((F709)+(G709)*(W709))*(W709)</f>
        <v/>
      </c>
      <c r="Y709">
        <f>(((F709)+(G709)*(W709))*(W709))/MAX((F709)+2*(W709)*SQRT(1+(G709)^2),1E-6)</f>
        <v/>
      </c>
      <c r="Z709">
        <f>ABS(K709)/MAX(((F709)+(G709)*(W709))*(W709),1E-6)</f>
        <v/>
      </c>
      <c r="AA709">
        <f>E709+W709</f>
        <v/>
      </c>
      <c r="AB709">
        <f>AA709+((ABS(K709)/MAX(((F709)+(G709)*(W709))*(W709),1E-6))^2)/(2*$I$5)</f>
        <v/>
      </c>
      <c r="AC709">
        <f>((ABS(K709)*$D$6)/(MAX(((F709)+(G709)*(W709))*(W709),1E-6)*MAX(((((F709)+(G709)*(W709))*(W709))/MAX((F709)+2*(W709)*SQRT(1+(G709)^2),1E-6))^(2/3),1E-6)))^2</f>
        <v/>
      </c>
      <c r="AD709">
        <f>ABS(ABS(K709)/MAX(((F709)+(G709)*(W709))*(W709),1E-6))/SQRT($I$5*MAX((((F709)+(G709)*(W709))*(W709))/MAX((F709)+2*(G709)*(W709),1E-6),1E-6))</f>
        <v/>
      </c>
      <c r="AE709">
        <f>((F709)*(W709)^2)/2+(G709)*(W709)^3/3+(ABS(K709)^2)/($I$5*MAX(((F709)+(G709)*(W709))*(W709),1E-6))</f>
        <v/>
      </c>
      <c r="AF709">
        <f>IF($D$20=0,0,IFERROR(AB710+(((AC709+AC710)/2)*J710)+(IF(Z709&gt;Z710,$D$8*((Z709^2-Z710^2)/(2*$I$5)),$D$9*((Z710^2-Z709^2)/(2*$I$5)))+($D$10*(ABS(I710)/90)*(MAX(Z709^2,Z710^2)/(2*$I$5))))-AB709,0))</f>
        <v/>
      </c>
      <c r="AG709">
        <f>IF($D$20=0,1,IFERROR(IF(ROUND(AD709,3)=1,1,IF(AND(ABS(AF709)&lt;$D$19,AD709&lt;1),1,0)),0))</f>
        <v/>
      </c>
      <c r="AH709">
        <f>IFERROR(IF(V32="Supercritical",MAX($D$16,IFERROR(L709,MAX($D$16,POWER((ABS(K709)^2)/($I$5*MAX(F709,0.1)^2),1/3)))),IF(V32="Subcritical",MAX($D$16,IFERROR(W709,MAX($D$16,POWER((ABS(K709)^2)/($I$5*MAX(F709,0.1)^2),1/3)))),IF(AND(IFERROR(V709,0)=1,IFERROR(AG709,0)=1),IF(IFERROR(T709,-1E99)&gt;=IFERROR(AE709,-1E99),MAX($D$16,IFERROR(L709,MAX($D$16,POWER((ABS(K709)^2)/($I$5*MAX(F709,0.1)^2),1/3)))),MAX($D$16,IFERROR(W709,MAX($D$16,POWER((ABS(K709)^2)/($I$5*MAX(F709,0.1)^2),1/3))))),IF(IFERROR(V709,0)=1,MAX($D$16,IFERROR(L709,MAX($D$16,POWER((ABS(K709)^2)/($I$5*MAX(F709,0.1)^2),1/3)))),IF(IFERROR(AG709,0)=1,MAX($D$16,IFERROR(W709,MAX($D$16,POWER((ABS(K709)^2)/($I$5*MAX(F709,0.1)^2),1/3)))),MAX($D$16,POWER((ABS(K709)^2)/($I$5*MAX(F709,0.1)^2),1/3))))))),MAX($D$16,POWER((ABS(K709)^2)/($I$5*MAX(F709,0.1)^2),1/3)))</f>
        <v/>
      </c>
      <c r="AI709">
        <f>E709+AH709</f>
        <v/>
      </c>
      <c r="AJ709">
        <f>AI709+((ABS(K709)/MAX(((F709)+(G709)*(AH709))*(AH709),1E-6))^2)/(2*$I$5)</f>
        <v/>
      </c>
      <c r="AM709" t="n">
        <v>0</v>
      </c>
      <c r="AN709" t="n">
        <v>0</v>
      </c>
      <c r="AO709">
        <f>AM709+AN709</f>
        <v/>
      </c>
      <c r="AP709">
        <f>AP708+AO709</f>
        <v/>
      </c>
      <c r="AQ709">
        <f>ABS(ABS(K709)/MAX(((F709)+(G709)*(AH709))*(AH709),1E-6))/SQRT($I$5*MAX((((F709)+(G709)*(AH709))*(AH709))/MAX((F709)+2*(G709)*(AH709),1E-6),1E-6))</f>
        <v/>
      </c>
      <c r="AR709">
        <f>IF(AQ709&lt;1,"Subcritical","Supercritical")</f>
        <v/>
      </c>
      <c r="AS709">
        <f>((ABS(K709)*$D$6)/(MAX(((F709)+(G709)*(AH709))*(AH709),1E-6)*MAX(((((F709)+(G709)*(AH709))*(AH709))/MAX((F709)+2*(AH709)*SQRT(1+(G709)^2),1E-6))^(2/3),1E-6)))^2</f>
        <v/>
      </c>
    </row>
    <row r="710">
      <c r="A710" t="n">
        <v>561</v>
      </c>
      <c r="B710" t="n">
        <v>559.896</v>
      </c>
      <c r="C710" t="n">
        <v>616175.917</v>
      </c>
      <c r="D710" t="n">
        <v>3097423.91</v>
      </c>
      <c r="E710" t="n">
        <v>632.282</v>
      </c>
      <c r="F710" t="n">
        <v>5.2</v>
      </c>
      <c r="G710" t="n">
        <v>0</v>
      </c>
      <c r="H710" t="inlineStr">
        <is>
          <t>Normal</t>
        </is>
      </c>
      <c r="I710" t="n">
        <v>0.027</v>
      </c>
      <c r="J710">
        <f>B710-B709</f>
        <v/>
      </c>
      <c r="K710">
        <f>MAX(0,K709-AO709)</f>
        <v/>
      </c>
      <c r="L710">
        <f>IF($D$20=0,IFERROR(L709,MAX($D$16,POWER((ABS(K710)^2)/($I$5*MAX(F710,0.1)^2),1/3))),IF(IFERROR(V709,0)=0,IFERROR(L709,MAX($D$16,POWER((ABS(K710)^2)/($I$5*MAX(F710,0.1)^2),1/3))),IF(OR(IFERROR(L710,0)=0,IFERROR(S709,0)&lt;1,IFERROR(S710,0)&lt;1),MAX($D$16,POWER((ABS(K710)^2)/($I$5*MAX(F710,0.1)^2),1/3)),IF(IFERROR(U710,0)&gt;0,MAX($D$16,IFERROR(L710,0)+((IFERROR(U710,0))*$D$18*IF((IFERROR(S710,0))&lt;1,1,-1))),IF(IFERROR(U710,0)&lt;0,IF(ABS((MAX($D$16,POWER((ABS(K710)^2)/($I$5*MAX(F710,0.1)^2),1/3)))-IFERROR(L710,0))&gt;$D$19,MAX($D$16,IF((MAX($D$16,POWER((ABS(K710)^2)/($I$5*MAX(F710,0.1)^2),1/3)))&gt;IFERROR(L710,0),MIN((MAX($D$16,POWER((ABS(K710)^2)/($I$5*MAX(F710,0.1)^2),1/3))),IFERROR(L710,0)+(MIN(ABS(IFERROR(U710,0))*$D$18,ABS((MAX($D$16,POWER((ABS(K710)^2)/($I$5*MAX(F710,0.1)^2),1/3)))-IFERROR(L710,0))))),MAX((MAX($D$16,POWER((ABS(K710)^2)/($I$5*MAX(F710,0.1)^2),1/3))),IFERROR(L710,0)-(MIN(ABS(IFERROR(U710,0))*$D$18,ABS((MAX($D$16,POWER((ABS(K710)^2)/($I$5*MAX(F710,0.1)^2),1/3)))-IFERROR(L710,0))))))),MAX($D$16,POWER((ABS(K710)^2)/($I$5*MAX(F710,0.1)^2),1/3))),MAX($D$16,IFERROR(L710,0)))))))</f>
        <v/>
      </c>
      <c r="M710">
        <f>((F710)+(G710)*(L710))*(L710)</f>
        <v/>
      </c>
      <c r="N710">
        <f>(((F710)+(G710)*(L710))*(L710))/MAX((F710)+2*(L710)*SQRT(1+(G710)^2),1E-6)</f>
        <v/>
      </c>
      <c r="O710">
        <f>ABS(K710)/MAX(((F710)+(G710)*(L710))*(L710),1E-6)</f>
        <v/>
      </c>
      <c r="P710">
        <f>E710+L710</f>
        <v/>
      </c>
      <c r="Q710">
        <f>P710+((ABS(K710)/MAX(((F710)+(G710)*(L710))*(L710),1E-6))^2)/(2*$I$5)</f>
        <v/>
      </c>
      <c r="R710">
        <f>((ABS(K710)*$D$6)/(MAX(((F710)+(G710)*(L710))*(L710),1E-6)*MAX(((((F710)+(G710)*(L710))*(L710))/MAX((F710)+2*(L710)*SQRT(1+(G710)^2),1E-6))^(2/3),1E-6)))^2</f>
        <v/>
      </c>
      <c r="S710">
        <f>ABS(ABS(K710)/MAX(((F710)+(G710)*(L710))*(L710),1E-6))/SQRT($I$5*MAX((((F710)+(G710)*(L710))*(L710))/MAX((F710)+2*(G710)*(L710),1E-6),1E-6))</f>
        <v/>
      </c>
      <c r="T710">
        <f>((F710)*(L710)^2)/2+(G710)*(L710)^3/3+(ABS(K710)^2)/($I$5*MAX(((F710)+(G710)*(L710))*(L710),1E-6))</f>
        <v/>
      </c>
      <c r="U710">
        <f>IF($D$20=0,0,IFERROR(Q709-(((R709+R710)/2)*J710)-(IF(O709&gt;O710,$D$8*((O709^2-O710^2)/(2*$I$5)),$D$9*((O710^2-O709^2)/(2*$I$5)))+($D$10*(ABS(I710)/90)*(MAX(O709^2,O710^2)/(2*$I$5))))-Q710,0))</f>
        <v/>
      </c>
      <c r="V710">
        <f>IF($D$20=0,1,IFERROR(IF(ROUND(S710,3)=1,1,IF(AND(ABS(U710)&lt;$D$19,S710&gt;1),1,0)),0))</f>
        <v/>
      </c>
      <c r="W710">
        <f>IF($D$20=0,IFERROR(W711,MAX($D$16,POWER((ABS(K710)^2)/($I$5*MAX(F710,0.1)^2),1/3))),IF(IFERROR(AG711,0)=0,IFERROR(W711,MAX($D$16,POWER((ABS(K710)^2)/($I$5*MAX(F710,0.1)^2),1/3))),IF(OR(IFERROR(W710,0)=0,IFERROR(AD711,0)&gt;1),MAX($D$16,POWER((ABS(K710)^2)/($I$5*MAX(F710,0.1)^2),1/3)),IF(IFERROR(AF710,0)&gt;0,MAX($D$16,IFERROR(W710,0)+((IFERROR(AF710,0))*$D$18*IF((IFERROR(AD710,0))&lt;1,1,-1))),IF(IFERROR(AF710,0)&lt;0,IF(ABS((MAX($D$16,POWER((ABS(K710)^2)/($I$5*MAX(F710,0.1)^2),1/3)))-IFERROR(W710,0))&gt;$D$19,MAX($D$16,IF((MAX($D$16,POWER((ABS(K710)^2)/($I$5*MAX(F710,0.1)^2),1/3)))&gt;IFERROR(W710,0),MIN((MAX($D$16,POWER((ABS(K710)^2)/($I$5*MAX(F710,0.1)^2),1/3))),IFERROR(W710,0)+(MIN(ABS(IFERROR(AF710,0))*$D$18,ABS((MAX($D$16,POWER((ABS(K710)^2)/($I$5*MAX(F710,0.1)^2),1/3)))-IFERROR(W710,0))))),MAX((MAX($D$16,POWER((ABS(K710)^2)/($I$5*MAX(F710,0.1)^2),1/3))),IFERROR(W710,0)-(MIN(ABS(IFERROR(AF710,0))*$D$18,ABS((MAX($D$16,POWER((ABS(K710)^2)/($I$5*MAX(F710,0.1)^2),1/3)))-IFERROR(W710,0))))))),MAX($D$16,POWER((ABS(K710)^2)/($I$5*MAX(F710,0.1)^2),1/3))),MAX($D$16,IFERROR(W710,0)))))))</f>
        <v/>
      </c>
      <c r="X710">
        <f>((F710)+(G710)*(W710))*(W710)</f>
        <v/>
      </c>
      <c r="Y710">
        <f>(((F710)+(G710)*(W710))*(W710))/MAX((F710)+2*(W710)*SQRT(1+(G710)^2),1E-6)</f>
        <v/>
      </c>
      <c r="Z710">
        <f>ABS(K710)/MAX(((F710)+(G710)*(W710))*(W710),1E-6)</f>
        <v/>
      </c>
      <c r="AA710">
        <f>E710+W710</f>
        <v/>
      </c>
      <c r="AB710">
        <f>AA710+((ABS(K710)/MAX(((F710)+(G710)*(W710))*(W710),1E-6))^2)/(2*$I$5)</f>
        <v/>
      </c>
      <c r="AC710">
        <f>((ABS(K710)*$D$6)/(MAX(((F710)+(G710)*(W710))*(W710),1E-6)*MAX(((((F710)+(G710)*(W710))*(W710))/MAX((F710)+2*(W710)*SQRT(1+(G710)^2),1E-6))^(2/3),1E-6)))^2</f>
        <v/>
      </c>
      <c r="AD710">
        <f>ABS(ABS(K710)/MAX(((F710)+(G710)*(W710))*(W710),1E-6))/SQRT($I$5*MAX((((F710)+(G710)*(W710))*(W710))/MAX((F710)+2*(G710)*(W710),1E-6),1E-6))</f>
        <v/>
      </c>
      <c r="AE710">
        <f>((F710)*(W710)^2)/2+(G710)*(W710)^3/3+(ABS(K710)^2)/($I$5*MAX(((F710)+(G710)*(W710))*(W710),1E-6))</f>
        <v/>
      </c>
      <c r="AF710">
        <f>IF($D$20=0,0,IFERROR(AB711+(((AC710+AC711)/2)*J711)+(IF(Z710&gt;Z711,$D$8*((Z710^2-Z711^2)/(2*$I$5)),$D$9*((Z711^2-Z710^2)/(2*$I$5)))+($D$10*(ABS(I711)/90)*(MAX(Z710^2,Z711^2)/(2*$I$5))))-AB710,0))</f>
        <v/>
      </c>
      <c r="AG710">
        <f>IF($D$20=0,1,IFERROR(IF(ROUND(AD710,3)=1,1,IF(AND(ABS(AF710)&lt;$D$19,AD710&lt;1),1,0)),0))</f>
        <v/>
      </c>
      <c r="AH710">
        <f>IFERROR(IF(V32="Supercritical",MAX($D$16,IFERROR(L710,MAX($D$16,POWER((ABS(K710)^2)/($I$5*MAX(F710,0.1)^2),1/3)))),IF(V32="Subcritical",MAX($D$16,IFERROR(W710,MAX($D$16,POWER((ABS(K710)^2)/($I$5*MAX(F710,0.1)^2),1/3)))),IF(AND(IFERROR(V710,0)=1,IFERROR(AG710,0)=1),IF(IFERROR(T710,-1E99)&gt;=IFERROR(AE710,-1E99),MAX($D$16,IFERROR(L710,MAX($D$16,POWER((ABS(K710)^2)/($I$5*MAX(F710,0.1)^2),1/3)))),MAX($D$16,IFERROR(W710,MAX($D$16,POWER((ABS(K710)^2)/($I$5*MAX(F710,0.1)^2),1/3))))),IF(IFERROR(V710,0)=1,MAX($D$16,IFERROR(L710,MAX($D$16,POWER((ABS(K710)^2)/($I$5*MAX(F710,0.1)^2),1/3)))),IF(IFERROR(AG710,0)=1,MAX($D$16,IFERROR(W710,MAX($D$16,POWER((ABS(K710)^2)/($I$5*MAX(F710,0.1)^2),1/3)))),MAX($D$16,POWER((ABS(K710)^2)/($I$5*MAX(F710,0.1)^2),1/3))))))),MAX($D$16,POWER((ABS(K710)^2)/($I$5*MAX(F710,0.1)^2),1/3)))</f>
        <v/>
      </c>
      <c r="AI710">
        <f>E710+AH710</f>
        <v/>
      </c>
      <c r="AJ710">
        <f>AI710+((ABS(K710)/MAX(((F710)+(G710)*(AH710))*(AH710),1E-6))^2)/(2*$I$5)</f>
        <v/>
      </c>
      <c r="AM710" t="n">
        <v>0</v>
      </c>
      <c r="AN710" t="n">
        <v>0</v>
      </c>
      <c r="AO710">
        <f>AM710+AN710</f>
        <v/>
      </c>
      <c r="AP710">
        <f>AP709+AO710</f>
        <v/>
      </c>
      <c r="AQ710">
        <f>ABS(ABS(K710)/MAX(((F710)+(G710)*(AH710))*(AH710),1E-6))/SQRT($I$5*MAX((((F710)+(G710)*(AH710))*(AH710))/MAX((F710)+2*(G710)*(AH710),1E-6),1E-6))</f>
        <v/>
      </c>
      <c r="AR710">
        <f>IF(AQ710&lt;1,"Subcritical","Supercritical")</f>
        <v/>
      </c>
      <c r="AS710">
        <f>((ABS(K710)*$D$6)/(MAX(((F710)+(G710)*(AH710))*(AH710),1E-6)*MAX(((((F710)+(G710)*(AH710))*(AH710))/MAX((F710)+2*(AH710)*SQRT(1+(G710)^2),1E-6))^(2/3),1E-6)))^2</f>
        <v/>
      </c>
    </row>
    <row r="711">
      <c r="A711" t="n">
        <v>562</v>
      </c>
      <c r="B711" t="n">
        <v>560.895</v>
      </c>
      <c r="C711" t="n">
        <v>616175.443</v>
      </c>
      <c r="D711" t="n">
        <v>3097423.03</v>
      </c>
      <c r="E711" t="n">
        <v>632.2815000000001</v>
      </c>
      <c r="F711" t="n">
        <v>5.2</v>
      </c>
      <c r="G711" t="n">
        <v>0</v>
      </c>
      <c r="H711" t="inlineStr">
        <is>
          <t>Normal</t>
        </is>
      </c>
      <c r="I711" t="n">
        <v>0.027</v>
      </c>
      <c r="J711">
        <f>B711-B710</f>
        <v/>
      </c>
      <c r="K711">
        <f>MAX(0,K710-AO710)</f>
        <v/>
      </c>
      <c r="L711">
        <f>IF($D$20=0,IFERROR(L710,MAX($D$16,POWER((ABS(K711)^2)/($I$5*MAX(F711,0.1)^2),1/3))),IF(IFERROR(V710,0)=0,IFERROR(L710,MAX($D$16,POWER((ABS(K711)^2)/($I$5*MAX(F711,0.1)^2),1/3))),IF(OR(IFERROR(L711,0)=0,IFERROR(S710,0)&lt;1,IFERROR(S711,0)&lt;1),MAX($D$16,POWER((ABS(K711)^2)/($I$5*MAX(F711,0.1)^2),1/3)),IF(IFERROR(U711,0)&gt;0,MAX($D$16,IFERROR(L711,0)+((IFERROR(U711,0))*$D$18*IF((IFERROR(S711,0))&lt;1,1,-1))),IF(IFERROR(U711,0)&lt;0,IF(ABS((MAX($D$16,POWER((ABS(K711)^2)/($I$5*MAX(F711,0.1)^2),1/3)))-IFERROR(L711,0))&gt;$D$19,MAX($D$16,IF((MAX($D$16,POWER((ABS(K711)^2)/($I$5*MAX(F711,0.1)^2),1/3)))&gt;IFERROR(L711,0),MIN((MAX($D$16,POWER((ABS(K711)^2)/($I$5*MAX(F711,0.1)^2),1/3))),IFERROR(L711,0)+(MIN(ABS(IFERROR(U711,0))*$D$18,ABS((MAX($D$16,POWER((ABS(K711)^2)/($I$5*MAX(F711,0.1)^2),1/3)))-IFERROR(L711,0))))),MAX((MAX($D$16,POWER((ABS(K711)^2)/($I$5*MAX(F711,0.1)^2),1/3))),IFERROR(L711,0)-(MIN(ABS(IFERROR(U711,0))*$D$18,ABS((MAX($D$16,POWER((ABS(K711)^2)/($I$5*MAX(F711,0.1)^2),1/3)))-IFERROR(L711,0))))))),MAX($D$16,POWER((ABS(K711)^2)/($I$5*MAX(F711,0.1)^2),1/3))),MAX($D$16,IFERROR(L711,0)))))))</f>
        <v/>
      </c>
      <c r="M711">
        <f>((F711)+(G711)*(L711))*(L711)</f>
        <v/>
      </c>
      <c r="N711">
        <f>(((F711)+(G711)*(L711))*(L711))/MAX((F711)+2*(L711)*SQRT(1+(G711)^2),1E-6)</f>
        <v/>
      </c>
      <c r="O711">
        <f>ABS(K711)/MAX(((F711)+(G711)*(L711))*(L711),1E-6)</f>
        <v/>
      </c>
      <c r="P711">
        <f>E711+L711</f>
        <v/>
      </c>
      <c r="Q711">
        <f>P711+((ABS(K711)/MAX(((F711)+(G711)*(L711))*(L711),1E-6))^2)/(2*$I$5)</f>
        <v/>
      </c>
      <c r="R711">
        <f>((ABS(K711)*$D$6)/(MAX(((F711)+(G711)*(L711))*(L711),1E-6)*MAX(((((F711)+(G711)*(L711))*(L711))/MAX((F711)+2*(L711)*SQRT(1+(G711)^2),1E-6))^(2/3),1E-6)))^2</f>
        <v/>
      </c>
      <c r="S711">
        <f>ABS(ABS(K711)/MAX(((F711)+(G711)*(L711))*(L711),1E-6))/SQRT($I$5*MAX((((F711)+(G711)*(L711))*(L711))/MAX((F711)+2*(G711)*(L711),1E-6),1E-6))</f>
        <v/>
      </c>
      <c r="T711">
        <f>((F711)*(L711)^2)/2+(G711)*(L711)^3/3+(ABS(K711)^2)/($I$5*MAX(((F711)+(G711)*(L711))*(L711),1E-6))</f>
        <v/>
      </c>
      <c r="U711">
        <f>IF($D$20=0,0,IFERROR(Q710-(((R710+R711)/2)*J711)-(IF(O710&gt;O711,$D$8*((O710^2-O711^2)/(2*$I$5)),$D$9*((O711^2-O710^2)/(2*$I$5)))+($D$10*(ABS(I711)/90)*(MAX(O710^2,O711^2)/(2*$I$5))))-Q711,0))</f>
        <v/>
      </c>
      <c r="V711">
        <f>IF($D$20=0,1,IFERROR(IF(ROUND(S711,3)=1,1,IF(AND(ABS(U711)&lt;$D$19,S711&gt;1),1,0)),0))</f>
        <v/>
      </c>
      <c r="W711">
        <f>IF($D$20=0,IFERROR(W712,MAX($D$16,POWER((ABS(K711)^2)/($I$5*MAX(F711,0.1)^2),1/3))),IF(IFERROR(AG712,0)=0,IFERROR(W712,MAX($D$16,POWER((ABS(K711)^2)/($I$5*MAX(F711,0.1)^2),1/3))),IF(OR(IFERROR(W711,0)=0,IFERROR(AD712,0)&gt;1),MAX($D$16,POWER((ABS(K711)^2)/($I$5*MAX(F711,0.1)^2),1/3)),IF(IFERROR(AF711,0)&gt;0,MAX($D$16,IFERROR(W711,0)+((IFERROR(AF711,0))*$D$18*IF((IFERROR(AD711,0))&lt;1,1,-1))),IF(IFERROR(AF711,0)&lt;0,IF(ABS((MAX($D$16,POWER((ABS(K711)^2)/($I$5*MAX(F711,0.1)^2),1/3)))-IFERROR(W711,0))&gt;$D$19,MAX($D$16,IF((MAX($D$16,POWER((ABS(K711)^2)/($I$5*MAX(F711,0.1)^2),1/3)))&gt;IFERROR(W711,0),MIN((MAX($D$16,POWER((ABS(K711)^2)/($I$5*MAX(F711,0.1)^2),1/3))),IFERROR(W711,0)+(MIN(ABS(IFERROR(AF711,0))*$D$18,ABS((MAX($D$16,POWER((ABS(K711)^2)/($I$5*MAX(F711,0.1)^2),1/3)))-IFERROR(W711,0))))),MAX((MAX($D$16,POWER((ABS(K711)^2)/($I$5*MAX(F711,0.1)^2),1/3))),IFERROR(W711,0)-(MIN(ABS(IFERROR(AF711,0))*$D$18,ABS((MAX($D$16,POWER((ABS(K711)^2)/($I$5*MAX(F711,0.1)^2),1/3)))-IFERROR(W711,0))))))),MAX($D$16,POWER((ABS(K711)^2)/($I$5*MAX(F711,0.1)^2),1/3))),MAX($D$16,IFERROR(W711,0)))))))</f>
        <v/>
      </c>
      <c r="X711">
        <f>((F711)+(G711)*(W711))*(W711)</f>
        <v/>
      </c>
      <c r="Y711">
        <f>(((F711)+(G711)*(W711))*(W711))/MAX((F711)+2*(W711)*SQRT(1+(G711)^2),1E-6)</f>
        <v/>
      </c>
      <c r="Z711">
        <f>ABS(K711)/MAX(((F711)+(G711)*(W711))*(W711),1E-6)</f>
        <v/>
      </c>
      <c r="AA711">
        <f>E711+W711</f>
        <v/>
      </c>
      <c r="AB711">
        <f>AA711+((ABS(K711)/MAX(((F711)+(G711)*(W711))*(W711),1E-6))^2)/(2*$I$5)</f>
        <v/>
      </c>
      <c r="AC711">
        <f>((ABS(K711)*$D$6)/(MAX(((F711)+(G711)*(W711))*(W711),1E-6)*MAX(((((F711)+(G711)*(W711))*(W711))/MAX((F711)+2*(W711)*SQRT(1+(G711)^2),1E-6))^(2/3),1E-6)))^2</f>
        <v/>
      </c>
      <c r="AD711">
        <f>ABS(ABS(K711)/MAX(((F711)+(G711)*(W711))*(W711),1E-6))/SQRT($I$5*MAX((((F711)+(G711)*(W711))*(W711))/MAX((F711)+2*(G711)*(W711),1E-6),1E-6))</f>
        <v/>
      </c>
      <c r="AE711">
        <f>((F711)*(W711)^2)/2+(G711)*(W711)^3/3+(ABS(K711)^2)/($I$5*MAX(((F711)+(G711)*(W711))*(W711),1E-6))</f>
        <v/>
      </c>
      <c r="AF711">
        <f>IF($D$20=0,0,IFERROR(AB712+(((AC711+AC712)/2)*J712)+(IF(Z711&gt;Z712,$D$8*((Z711^2-Z712^2)/(2*$I$5)),$D$9*((Z712^2-Z711^2)/(2*$I$5)))+($D$10*(ABS(I712)/90)*(MAX(Z711^2,Z712^2)/(2*$I$5))))-AB711,0))</f>
        <v/>
      </c>
      <c r="AG711">
        <f>IF($D$20=0,1,IFERROR(IF(ROUND(AD711,3)=1,1,IF(AND(ABS(AF711)&lt;$D$19,AD711&lt;1),1,0)),0))</f>
        <v/>
      </c>
      <c r="AH711">
        <f>IFERROR(IF(V32="Supercritical",MAX($D$16,IFERROR(L711,MAX($D$16,POWER((ABS(K711)^2)/($I$5*MAX(F711,0.1)^2),1/3)))),IF(V32="Subcritical",MAX($D$16,IFERROR(W711,MAX($D$16,POWER((ABS(K711)^2)/($I$5*MAX(F711,0.1)^2),1/3)))),IF(AND(IFERROR(V711,0)=1,IFERROR(AG711,0)=1),IF(IFERROR(T711,-1E99)&gt;=IFERROR(AE711,-1E99),MAX($D$16,IFERROR(L711,MAX($D$16,POWER((ABS(K711)^2)/($I$5*MAX(F711,0.1)^2),1/3)))),MAX($D$16,IFERROR(W711,MAX($D$16,POWER((ABS(K711)^2)/($I$5*MAX(F711,0.1)^2),1/3))))),IF(IFERROR(V711,0)=1,MAX($D$16,IFERROR(L711,MAX($D$16,POWER((ABS(K711)^2)/($I$5*MAX(F711,0.1)^2),1/3)))),IF(IFERROR(AG711,0)=1,MAX($D$16,IFERROR(W711,MAX($D$16,POWER((ABS(K711)^2)/($I$5*MAX(F711,0.1)^2),1/3)))),MAX($D$16,POWER((ABS(K711)^2)/($I$5*MAX(F711,0.1)^2),1/3))))))),MAX($D$16,POWER((ABS(K711)^2)/($I$5*MAX(F711,0.1)^2),1/3)))</f>
        <v/>
      </c>
      <c r="AI711">
        <f>E711+AH711</f>
        <v/>
      </c>
      <c r="AJ711">
        <f>AI711+((ABS(K711)/MAX(((F711)+(G711)*(AH711))*(AH711),1E-6))^2)/(2*$I$5)</f>
        <v/>
      </c>
      <c r="AM711" t="n">
        <v>0</v>
      </c>
      <c r="AN711" t="n">
        <v>0</v>
      </c>
      <c r="AO711">
        <f>AM711+AN711</f>
        <v/>
      </c>
      <c r="AP711">
        <f>AP710+AO711</f>
        <v/>
      </c>
      <c r="AQ711">
        <f>ABS(ABS(K711)/MAX(((F711)+(G711)*(AH711))*(AH711),1E-6))/SQRT($I$5*MAX((((F711)+(G711)*(AH711))*(AH711))/MAX((F711)+2*(G711)*(AH711),1E-6),1E-6))</f>
        <v/>
      </c>
      <c r="AR711">
        <f>IF(AQ711&lt;1,"Subcritical","Supercritical")</f>
        <v/>
      </c>
      <c r="AS711">
        <f>((ABS(K711)*$D$6)/(MAX(((F711)+(G711)*(AH711))*(AH711),1E-6)*MAX(((((F711)+(G711)*(AH711))*(AH711))/MAX((F711)+2*(AH711)*SQRT(1+(G711)^2),1E-6))^(2/3),1E-6)))^2</f>
        <v/>
      </c>
    </row>
    <row r="712">
      <c r="A712" t="n">
        <v>563</v>
      </c>
      <c r="B712" t="n">
        <v>561.896</v>
      </c>
      <c r="C712" t="n">
        <v>616174.969</v>
      </c>
      <c r="D712" t="n">
        <v>3097422.149</v>
      </c>
      <c r="E712" t="n">
        <v>632.2809999999999</v>
      </c>
      <c r="F712" t="n">
        <v>5.2</v>
      </c>
      <c r="G712" t="n">
        <v>0</v>
      </c>
      <c r="H712" t="inlineStr">
        <is>
          <t>Normal</t>
        </is>
      </c>
      <c r="I712" t="n">
        <v>0.027</v>
      </c>
      <c r="J712">
        <f>B712-B711</f>
        <v/>
      </c>
      <c r="K712">
        <f>MAX(0,K711-AO711)</f>
        <v/>
      </c>
      <c r="L712">
        <f>IF($D$20=0,IFERROR(L711,MAX($D$16,POWER((ABS(K712)^2)/($I$5*MAX(F712,0.1)^2),1/3))),IF(IFERROR(V711,0)=0,IFERROR(L711,MAX($D$16,POWER((ABS(K712)^2)/($I$5*MAX(F712,0.1)^2),1/3))),IF(OR(IFERROR(L712,0)=0,IFERROR(S711,0)&lt;1,IFERROR(S712,0)&lt;1),MAX($D$16,POWER((ABS(K712)^2)/($I$5*MAX(F712,0.1)^2),1/3)),IF(IFERROR(U712,0)&gt;0,MAX($D$16,IFERROR(L712,0)+((IFERROR(U712,0))*$D$18*IF((IFERROR(S712,0))&lt;1,1,-1))),IF(IFERROR(U712,0)&lt;0,IF(ABS((MAX($D$16,POWER((ABS(K712)^2)/($I$5*MAX(F712,0.1)^2),1/3)))-IFERROR(L712,0))&gt;$D$19,MAX($D$16,IF((MAX($D$16,POWER((ABS(K712)^2)/($I$5*MAX(F712,0.1)^2),1/3)))&gt;IFERROR(L712,0),MIN((MAX($D$16,POWER((ABS(K712)^2)/($I$5*MAX(F712,0.1)^2),1/3))),IFERROR(L712,0)+(MIN(ABS(IFERROR(U712,0))*$D$18,ABS((MAX($D$16,POWER((ABS(K712)^2)/($I$5*MAX(F712,0.1)^2),1/3)))-IFERROR(L712,0))))),MAX((MAX($D$16,POWER((ABS(K712)^2)/($I$5*MAX(F712,0.1)^2),1/3))),IFERROR(L712,0)-(MIN(ABS(IFERROR(U712,0))*$D$18,ABS((MAX($D$16,POWER((ABS(K712)^2)/($I$5*MAX(F712,0.1)^2),1/3)))-IFERROR(L712,0))))))),MAX($D$16,POWER((ABS(K712)^2)/($I$5*MAX(F712,0.1)^2),1/3))),MAX($D$16,IFERROR(L712,0)))))))</f>
        <v/>
      </c>
      <c r="M712">
        <f>((F712)+(G712)*(L712))*(L712)</f>
        <v/>
      </c>
      <c r="N712">
        <f>(((F712)+(G712)*(L712))*(L712))/MAX((F712)+2*(L712)*SQRT(1+(G712)^2),1E-6)</f>
        <v/>
      </c>
      <c r="O712">
        <f>ABS(K712)/MAX(((F712)+(G712)*(L712))*(L712),1E-6)</f>
        <v/>
      </c>
      <c r="P712">
        <f>E712+L712</f>
        <v/>
      </c>
      <c r="Q712">
        <f>P712+((ABS(K712)/MAX(((F712)+(G712)*(L712))*(L712),1E-6))^2)/(2*$I$5)</f>
        <v/>
      </c>
      <c r="R712">
        <f>((ABS(K712)*$D$6)/(MAX(((F712)+(G712)*(L712))*(L712),1E-6)*MAX(((((F712)+(G712)*(L712))*(L712))/MAX((F712)+2*(L712)*SQRT(1+(G712)^2),1E-6))^(2/3),1E-6)))^2</f>
        <v/>
      </c>
      <c r="S712">
        <f>ABS(ABS(K712)/MAX(((F712)+(G712)*(L712))*(L712),1E-6))/SQRT($I$5*MAX((((F712)+(G712)*(L712))*(L712))/MAX((F712)+2*(G712)*(L712),1E-6),1E-6))</f>
        <v/>
      </c>
      <c r="T712">
        <f>((F712)*(L712)^2)/2+(G712)*(L712)^3/3+(ABS(K712)^2)/($I$5*MAX(((F712)+(G712)*(L712))*(L712),1E-6))</f>
        <v/>
      </c>
      <c r="U712">
        <f>IF($D$20=0,0,IFERROR(Q711-(((R711+R712)/2)*J712)-(IF(O711&gt;O712,$D$8*((O711^2-O712^2)/(2*$I$5)),$D$9*((O712^2-O711^2)/(2*$I$5)))+($D$10*(ABS(I712)/90)*(MAX(O711^2,O712^2)/(2*$I$5))))-Q712,0))</f>
        <v/>
      </c>
      <c r="V712">
        <f>IF($D$20=0,1,IFERROR(IF(ROUND(S712,3)=1,1,IF(AND(ABS(U712)&lt;$D$19,S712&gt;1),1,0)),0))</f>
        <v/>
      </c>
      <c r="W712">
        <f>IF($D$20=0,IFERROR(W713,MAX($D$16,POWER((ABS(K712)^2)/($I$5*MAX(F712,0.1)^2),1/3))),IF(IFERROR(AG713,0)=0,IFERROR(W713,MAX($D$16,POWER((ABS(K712)^2)/($I$5*MAX(F712,0.1)^2),1/3))),IF(OR(IFERROR(W712,0)=0,IFERROR(AD713,0)&gt;1),MAX($D$16,POWER((ABS(K712)^2)/($I$5*MAX(F712,0.1)^2),1/3)),IF(IFERROR(AF712,0)&gt;0,MAX($D$16,IFERROR(W712,0)+((IFERROR(AF712,0))*$D$18*IF((IFERROR(AD712,0))&lt;1,1,-1))),IF(IFERROR(AF712,0)&lt;0,IF(ABS((MAX($D$16,POWER((ABS(K712)^2)/($I$5*MAX(F712,0.1)^2),1/3)))-IFERROR(W712,0))&gt;$D$19,MAX($D$16,IF((MAX($D$16,POWER((ABS(K712)^2)/($I$5*MAX(F712,0.1)^2),1/3)))&gt;IFERROR(W712,0),MIN((MAX($D$16,POWER((ABS(K712)^2)/($I$5*MAX(F712,0.1)^2),1/3))),IFERROR(W712,0)+(MIN(ABS(IFERROR(AF712,0))*$D$18,ABS((MAX($D$16,POWER((ABS(K712)^2)/($I$5*MAX(F712,0.1)^2),1/3)))-IFERROR(W712,0))))),MAX((MAX($D$16,POWER((ABS(K712)^2)/($I$5*MAX(F712,0.1)^2),1/3))),IFERROR(W712,0)-(MIN(ABS(IFERROR(AF712,0))*$D$18,ABS((MAX($D$16,POWER((ABS(K712)^2)/($I$5*MAX(F712,0.1)^2),1/3)))-IFERROR(W712,0))))))),MAX($D$16,POWER((ABS(K712)^2)/($I$5*MAX(F712,0.1)^2),1/3))),MAX($D$16,IFERROR(W712,0)))))))</f>
        <v/>
      </c>
      <c r="X712">
        <f>((F712)+(G712)*(W712))*(W712)</f>
        <v/>
      </c>
      <c r="Y712">
        <f>(((F712)+(G712)*(W712))*(W712))/MAX((F712)+2*(W712)*SQRT(1+(G712)^2),1E-6)</f>
        <v/>
      </c>
      <c r="Z712">
        <f>ABS(K712)/MAX(((F712)+(G712)*(W712))*(W712),1E-6)</f>
        <v/>
      </c>
      <c r="AA712">
        <f>E712+W712</f>
        <v/>
      </c>
      <c r="AB712">
        <f>AA712+((ABS(K712)/MAX(((F712)+(G712)*(W712))*(W712),1E-6))^2)/(2*$I$5)</f>
        <v/>
      </c>
      <c r="AC712">
        <f>((ABS(K712)*$D$6)/(MAX(((F712)+(G712)*(W712))*(W712),1E-6)*MAX(((((F712)+(G712)*(W712))*(W712))/MAX((F712)+2*(W712)*SQRT(1+(G712)^2),1E-6))^(2/3),1E-6)))^2</f>
        <v/>
      </c>
      <c r="AD712">
        <f>ABS(ABS(K712)/MAX(((F712)+(G712)*(W712))*(W712),1E-6))/SQRT($I$5*MAX((((F712)+(G712)*(W712))*(W712))/MAX((F712)+2*(G712)*(W712),1E-6),1E-6))</f>
        <v/>
      </c>
      <c r="AE712">
        <f>((F712)*(W712)^2)/2+(G712)*(W712)^3/3+(ABS(K712)^2)/($I$5*MAX(((F712)+(G712)*(W712))*(W712),1E-6))</f>
        <v/>
      </c>
      <c r="AF712">
        <f>IF($D$20=0,0,IFERROR(AB713+(((AC712+AC713)/2)*J713)+(IF(Z712&gt;Z713,$D$8*((Z712^2-Z713^2)/(2*$I$5)),$D$9*((Z713^2-Z712^2)/(2*$I$5)))+($D$10*(ABS(I713)/90)*(MAX(Z712^2,Z713^2)/(2*$I$5))))-AB712,0))</f>
        <v/>
      </c>
      <c r="AG712">
        <f>IF($D$20=0,1,IFERROR(IF(ROUND(AD712,3)=1,1,IF(AND(ABS(AF712)&lt;$D$19,AD712&lt;1),1,0)),0))</f>
        <v/>
      </c>
      <c r="AH712">
        <f>IFERROR(IF(V32="Supercritical",MAX($D$16,IFERROR(L712,MAX($D$16,POWER((ABS(K712)^2)/($I$5*MAX(F712,0.1)^2),1/3)))),IF(V32="Subcritical",MAX($D$16,IFERROR(W712,MAX($D$16,POWER((ABS(K712)^2)/($I$5*MAX(F712,0.1)^2),1/3)))),IF(AND(IFERROR(V712,0)=1,IFERROR(AG712,0)=1),IF(IFERROR(T712,-1E99)&gt;=IFERROR(AE712,-1E99),MAX($D$16,IFERROR(L712,MAX($D$16,POWER((ABS(K712)^2)/($I$5*MAX(F712,0.1)^2),1/3)))),MAX($D$16,IFERROR(W712,MAX($D$16,POWER((ABS(K712)^2)/($I$5*MAX(F712,0.1)^2),1/3))))),IF(IFERROR(V712,0)=1,MAX($D$16,IFERROR(L712,MAX($D$16,POWER((ABS(K712)^2)/($I$5*MAX(F712,0.1)^2),1/3)))),IF(IFERROR(AG712,0)=1,MAX($D$16,IFERROR(W712,MAX($D$16,POWER((ABS(K712)^2)/($I$5*MAX(F712,0.1)^2),1/3)))),MAX($D$16,POWER((ABS(K712)^2)/($I$5*MAX(F712,0.1)^2),1/3))))))),MAX($D$16,POWER((ABS(K712)^2)/($I$5*MAX(F712,0.1)^2),1/3)))</f>
        <v/>
      </c>
      <c r="AI712">
        <f>E712+AH712</f>
        <v/>
      </c>
      <c r="AJ712">
        <f>AI712+((ABS(K712)/MAX(((F712)+(G712)*(AH712))*(AH712),1E-6))^2)/(2*$I$5)</f>
        <v/>
      </c>
      <c r="AM712" t="n">
        <v>0</v>
      </c>
      <c r="AN712" t="n">
        <v>0</v>
      </c>
      <c r="AO712">
        <f>AM712+AN712</f>
        <v/>
      </c>
      <c r="AP712">
        <f>AP711+AO712</f>
        <v/>
      </c>
      <c r="AQ712">
        <f>ABS(ABS(K712)/MAX(((F712)+(G712)*(AH712))*(AH712),1E-6))/SQRT($I$5*MAX((((F712)+(G712)*(AH712))*(AH712))/MAX((F712)+2*(G712)*(AH712),1E-6),1E-6))</f>
        <v/>
      </c>
      <c r="AR712">
        <f>IF(AQ712&lt;1,"Subcritical","Supercritical")</f>
        <v/>
      </c>
      <c r="AS712">
        <f>((ABS(K712)*$D$6)/(MAX(((F712)+(G712)*(AH712))*(AH712),1E-6)*MAX(((((F712)+(G712)*(AH712))*(AH712))/MAX((F712)+2*(AH712)*SQRT(1+(G712)^2),1E-6))^(2/3),1E-6)))^2</f>
        <v/>
      </c>
    </row>
    <row r="713">
      <c r="A713" t="n">
        <v>564</v>
      </c>
      <c r="B713" t="n">
        <v>562.895</v>
      </c>
      <c r="C713" t="n">
        <v>616174.495</v>
      </c>
      <c r="D713" t="n">
        <v>3097421.269</v>
      </c>
      <c r="E713" t="n">
        <v>632.2805</v>
      </c>
      <c r="F713" t="n">
        <v>5.2</v>
      </c>
      <c r="G713" t="n">
        <v>0</v>
      </c>
      <c r="H713" t="inlineStr">
        <is>
          <t>Normal</t>
        </is>
      </c>
      <c r="I713" t="n">
        <v>0.05</v>
      </c>
      <c r="J713">
        <f>B713-B712</f>
        <v/>
      </c>
      <c r="K713">
        <f>MAX(0,K712-AO712)</f>
        <v/>
      </c>
      <c r="L713">
        <f>IF($D$20=0,IFERROR(L712,MAX($D$16,POWER((ABS(K713)^2)/($I$5*MAX(F713,0.1)^2),1/3))),IF(IFERROR(V712,0)=0,IFERROR(L712,MAX($D$16,POWER((ABS(K713)^2)/($I$5*MAX(F713,0.1)^2),1/3))),IF(OR(IFERROR(L713,0)=0,IFERROR(S712,0)&lt;1,IFERROR(S713,0)&lt;1),MAX($D$16,POWER((ABS(K713)^2)/($I$5*MAX(F713,0.1)^2),1/3)),IF(IFERROR(U713,0)&gt;0,MAX($D$16,IFERROR(L713,0)+((IFERROR(U713,0))*$D$18*IF((IFERROR(S713,0))&lt;1,1,-1))),IF(IFERROR(U713,0)&lt;0,IF(ABS((MAX($D$16,POWER((ABS(K713)^2)/($I$5*MAX(F713,0.1)^2),1/3)))-IFERROR(L713,0))&gt;$D$19,MAX($D$16,IF((MAX($D$16,POWER((ABS(K713)^2)/($I$5*MAX(F713,0.1)^2),1/3)))&gt;IFERROR(L713,0),MIN((MAX($D$16,POWER((ABS(K713)^2)/($I$5*MAX(F713,0.1)^2),1/3))),IFERROR(L713,0)+(MIN(ABS(IFERROR(U713,0))*$D$18,ABS((MAX($D$16,POWER((ABS(K713)^2)/($I$5*MAX(F713,0.1)^2),1/3)))-IFERROR(L713,0))))),MAX((MAX($D$16,POWER((ABS(K713)^2)/($I$5*MAX(F713,0.1)^2),1/3))),IFERROR(L713,0)-(MIN(ABS(IFERROR(U713,0))*$D$18,ABS((MAX($D$16,POWER((ABS(K713)^2)/($I$5*MAX(F713,0.1)^2),1/3)))-IFERROR(L713,0))))))),MAX($D$16,POWER((ABS(K713)^2)/($I$5*MAX(F713,0.1)^2),1/3))),MAX($D$16,IFERROR(L713,0)))))))</f>
        <v/>
      </c>
      <c r="M713">
        <f>((F713)+(G713)*(L713))*(L713)</f>
        <v/>
      </c>
      <c r="N713">
        <f>(((F713)+(G713)*(L713))*(L713))/MAX((F713)+2*(L713)*SQRT(1+(G713)^2),1E-6)</f>
        <v/>
      </c>
      <c r="O713">
        <f>ABS(K713)/MAX(((F713)+(G713)*(L713))*(L713),1E-6)</f>
        <v/>
      </c>
      <c r="P713">
        <f>E713+L713</f>
        <v/>
      </c>
      <c r="Q713">
        <f>P713+((ABS(K713)/MAX(((F713)+(G713)*(L713))*(L713),1E-6))^2)/(2*$I$5)</f>
        <v/>
      </c>
      <c r="R713">
        <f>((ABS(K713)*$D$6)/(MAX(((F713)+(G713)*(L713))*(L713),1E-6)*MAX(((((F713)+(G713)*(L713))*(L713))/MAX((F713)+2*(L713)*SQRT(1+(G713)^2),1E-6))^(2/3),1E-6)))^2</f>
        <v/>
      </c>
      <c r="S713">
        <f>ABS(ABS(K713)/MAX(((F713)+(G713)*(L713))*(L713),1E-6))/SQRT($I$5*MAX((((F713)+(G713)*(L713))*(L713))/MAX((F713)+2*(G713)*(L713),1E-6),1E-6))</f>
        <v/>
      </c>
      <c r="T713">
        <f>((F713)*(L713)^2)/2+(G713)*(L713)^3/3+(ABS(K713)^2)/($I$5*MAX(((F713)+(G713)*(L713))*(L713),1E-6))</f>
        <v/>
      </c>
      <c r="U713">
        <f>IF($D$20=0,0,IFERROR(Q712-(((R712+R713)/2)*J713)-(IF(O712&gt;O713,$D$8*((O712^2-O713^2)/(2*$I$5)),$D$9*((O713^2-O712^2)/(2*$I$5)))+($D$10*(ABS(I713)/90)*(MAX(O712^2,O713^2)/(2*$I$5))))-Q713,0))</f>
        <v/>
      </c>
      <c r="V713">
        <f>IF($D$20=0,1,IFERROR(IF(ROUND(S713,3)=1,1,IF(AND(ABS(U713)&lt;$D$19,S713&gt;1),1,0)),0))</f>
        <v/>
      </c>
      <c r="W713">
        <f>IF($D$20=0,IFERROR(W714,MAX($D$16,POWER((ABS(K713)^2)/($I$5*MAX(F713,0.1)^2),1/3))),IF(IFERROR(AG714,0)=0,IFERROR(W714,MAX($D$16,POWER((ABS(K713)^2)/($I$5*MAX(F713,0.1)^2),1/3))),IF(OR(IFERROR(W713,0)=0,IFERROR(AD714,0)&gt;1),MAX($D$16,POWER((ABS(K713)^2)/($I$5*MAX(F713,0.1)^2),1/3)),IF(IFERROR(AF713,0)&gt;0,MAX($D$16,IFERROR(W713,0)+((IFERROR(AF713,0))*$D$18*IF((IFERROR(AD713,0))&lt;1,1,-1))),IF(IFERROR(AF713,0)&lt;0,IF(ABS((MAX($D$16,POWER((ABS(K713)^2)/($I$5*MAX(F713,0.1)^2),1/3)))-IFERROR(W713,0))&gt;$D$19,MAX($D$16,IF((MAX($D$16,POWER((ABS(K713)^2)/($I$5*MAX(F713,0.1)^2),1/3)))&gt;IFERROR(W713,0),MIN((MAX($D$16,POWER((ABS(K713)^2)/($I$5*MAX(F713,0.1)^2),1/3))),IFERROR(W713,0)+(MIN(ABS(IFERROR(AF713,0))*$D$18,ABS((MAX($D$16,POWER((ABS(K713)^2)/($I$5*MAX(F713,0.1)^2),1/3)))-IFERROR(W713,0))))),MAX((MAX($D$16,POWER((ABS(K713)^2)/($I$5*MAX(F713,0.1)^2),1/3))),IFERROR(W713,0)-(MIN(ABS(IFERROR(AF713,0))*$D$18,ABS((MAX($D$16,POWER((ABS(K713)^2)/($I$5*MAX(F713,0.1)^2),1/3)))-IFERROR(W713,0))))))),MAX($D$16,POWER((ABS(K713)^2)/($I$5*MAX(F713,0.1)^2),1/3))),MAX($D$16,IFERROR(W713,0)))))))</f>
        <v/>
      </c>
      <c r="X713">
        <f>((F713)+(G713)*(W713))*(W713)</f>
        <v/>
      </c>
      <c r="Y713">
        <f>(((F713)+(G713)*(W713))*(W713))/MAX((F713)+2*(W713)*SQRT(1+(G713)^2),1E-6)</f>
        <v/>
      </c>
      <c r="Z713">
        <f>ABS(K713)/MAX(((F713)+(G713)*(W713))*(W713),1E-6)</f>
        <v/>
      </c>
      <c r="AA713">
        <f>E713+W713</f>
        <v/>
      </c>
      <c r="AB713">
        <f>AA713+((ABS(K713)/MAX(((F713)+(G713)*(W713))*(W713),1E-6))^2)/(2*$I$5)</f>
        <v/>
      </c>
      <c r="AC713">
        <f>((ABS(K713)*$D$6)/(MAX(((F713)+(G713)*(W713))*(W713),1E-6)*MAX(((((F713)+(G713)*(W713))*(W713))/MAX((F713)+2*(W713)*SQRT(1+(G713)^2),1E-6))^(2/3),1E-6)))^2</f>
        <v/>
      </c>
      <c r="AD713">
        <f>ABS(ABS(K713)/MAX(((F713)+(G713)*(W713))*(W713),1E-6))/SQRT($I$5*MAX((((F713)+(G713)*(W713))*(W713))/MAX((F713)+2*(G713)*(W713),1E-6),1E-6))</f>
        <v/>
      </c>
      <c r="AE713">
        <f>((F713)*(W713)^2)/2+(G713)*(W713)^3/3+(ABS(K713)^2)/($I$5*MAX(((F713)+(G713)*(W713))*(W713),1E-6))</f>
        <v/>
      </c>
      <c r="AF713">
        <f>IF($D$20=0,0,IFERROR(AB714+(((AC713+AC714)/2)*J714)+(IF(Z713&gt;Z714,$D$8*((Z713^2-Z714^2)/(2*$I$5)),$D$9*((Z714^2-Z713^2)/(2*$I$5)))+($D$10*(ABS(I714)/90)*(MAX(Z713^2,Z714^2)/(2*$I$5))))-AB713,0))</f>
        <v/>
      </c>
      <c r="AG713">
        <f>IF($D$20=0,1,IFERROR(IF(ROUND(AD713,3)=1,1,IF(AND(ABS(AF713)&lt;$D$19,AD713&lt;1),1,0)),0))</f>
        <v/>
      </c>
      <c r="AH713">
        <f>IFERROR(IF(V32="Supercritical",MAX($D$16,IFERROR(L713,MAX($D$16,POWER((ABS(K713)^2)/($I$5*MAX(F713,0.1)^2),1/3)))),IF(V32="Subcritical",MAX($D$16,IFERROR(W713,MAX($D$16,POWER((ABS(K713)^2)/($I$5*MAX(F713,0.1)^2),1/3)))),IF(AND(IFERROR(V713,0)=1,IFERROR(AG713,0)=1),IF(IFERROR(T713,-1E99)&gt;=IFERROR(AE713,-1E99),MAX($D$16,IFERROR(L713,MAX($D$16,POWER((ABS(K713)^2)/($I$5*MAX(F713,0.1)^2),1/3)))),MAX($D$16,IFERROR(W713,MAX($D$16,POWER((ABS(K713)^2)/($I$5*MAX(F713,0.1)^2),1/3))))),IF(IFERROR(V713,0)=1,MAX($D$16,IFERROR(L713,MAX($D$16,POWER((ABS(K713)^2)/($I$5*MAX(F713,0.1)^2),1/3)))),IF(IFERROR(AG713,0)=1,MAX($D$16,IFERROR(W713,MAX($D$16,POWER((ABS(K713)^2)/($I$5*MAX(F713,0.1)^2),1/3)))),MAX($D$16,POWER((ABS(K713)^2)/($I$5*MAX(F713,0.1)^2),1/3))))))),MAX($D$16,POWER((ABS(K713)^2)/($I$5*MAX(F713,0.1)^2),1/3)))</f>
        <v/>
      </c>
      <c r="AI713">
        <f>E713+AH713</f>
        <v/>
      </c>
      <c r="AJ713">
        <f>AI713+((ABS(K713)/MAX(((F713)+(G713)*(AH713))*(AH713),1E-6))^2)/(2*$I$5)</f>
        <v/>
      </c>
      <c r="AM713" t="n">
        <v>0</v>
      </c>
      <c r="AN713" t="n">
        <v>0</v>
      </c>
      <c r="AO713">
        <f>AM713+AN713</f>
        <v/>
      </c>
      <c r="AP713">
        <f>AP712+AO713</f>
        <v/>
      </c>
      <c r="AQ713">
        <f>ABS(ABS(K713)/MAX(((F713)+(G713)*(AH713))*(AH713),1E-6))/SQRT($I$5*MAX((((F713)+(G713)*(AH713))*(AH713))/MAX((F713)+2*(G713)*(AH713),1E-6),1E-6))</f>
        <v/>
      </c>
      <c r="AR713">
        <f>IF(AQ713&lt;1,"Subcritical","Supercritical")</f>
        <v/>
      </c>
      <c r="AS713">
        <f>((ABS(K713)*$D$6)/(MAX(((F713)+(G713)*(AH713))*(AH713),1E-6)*MAX(((((F713)+(G713)*(AH713))*(AH713))/MAX((F713)+2*(AH713)*SQRT(1+(G713)^2),1E-6))^(2/3),1E-6)))^2</f>
        <v/>
      </c>
    </row>
    <row r="714">
      <c r="A714" t="n">
        <v>565</v>
      </c>
      <c r="B714" t="n">
        <v>563.895</v>
      </c>
      <c r="C714" t="n">
        <v>616174.02</v>
      </c>
      <c r="D714" t="n">
        <v>3097420.389</v>
      </c>
      <c r="E714" t="n">
        <v>632.28</v>
      </c>
      <c r="F714" t="n">
        <v>5.2</v>
      </c>
      <c r="G714" t="n">
        <v>0</v>
      </c>
      <c r="H714" t="inlineStr">
        <is>
          <t>Normal</t>
        </is>
      </c>
      <c r="I714" t="n">
        <v>0.078</v>
      </c>
      <c r="J714">
        <f>B714-B713</f>
        <v/>
      </c>
      <c r="K714">
        <f>MAX(0,K713-AO713)</f>
        <v/>
      </c>
      <c r="L714">
        <f>IF($D$20=0,IFERROR(L713,MAX($D$16,POWER((ABS(K714)^2)/($I$5*MAX(F714,0.1)^2),1/3))),IF(IFERROR(V713,0)=0,IFERROR(L713,MAX($D$16,POWER((ABS(K714)^2)/($I$5*MAX(F714,0.1)^2),1/3))),IF(OR(IFERROR(L714,0)=0,IFERROR(S713,0)&lt;1,IFERROR(S714,0)&lt;1),MAX($D$16,POWER((ABS(K714)^2)/($I$5*MAX(F714,0.1)^2),1/3)),IF(IFERROR(U714,0)&gt;0,MAX($D$16,IFERROR(L714,0)+((IFERROR(U714,0))*$D$18*IF((IFERROR(S714,0))&lt;1,1,-1))),IF(IFERROR(U714,0)&lt;0,IF(ABS((MAX($D$16,POWER((ABS(K714)^2)/($I$5*MAX(F714,0.1)^2),1/3)))-IFERROR(L714,0))&gt;$D$19,MAX($D$16,IF((MAX($D$16,POWER((ABS(K714)^2)/($I$5*MAX(F714,0.1)^2),1/3)))&gt;IFERROR(L714,0),MIN((MAX($D$16,POWER((ABS(K714)^2)/($I$5*MAX(F714,0.1)^2),1/3))),IFERROR(L714,0)+(MIN(ABS(IFERROR(U714,0))*$D$18,ABS((MAX($D$16,POWER((ABS(K714)^2)/($I$5*MAX(F714,0.1)^2),1/3)))-IFERROR(L714,0))))),MAX((MAX($D$16,POWER((ABS(K714)^2)/($I$5*MAX(F714,0.1)^2),1/3))),IFERROR(L714,0)-(MIN(ABS(IFERROR(U714,0))*$D$18,ABS((MAX($D$16,POWER((ABS(K714)^2)/($I$5*MAX(F714,0.1)^2),1/3)))-IFERROR(L714,0))))))),MAX($D$16,POWER((ABS(K714)^2)/($I$5*MAX(F714,0.1)^2),1/3))),MAX($D$16,IFERROR(L714,0)))))))</f>
        <v/>
      </c>
      <c r="M714">
        <f>((F714)+(G714)*(L714))*(L714)</f>
        <v/>
      </c>
      <c r="N714">
        <f>(((F714)+(G714)*(L714))*(L714))/MAX((F714)+2*(L714)*SQRT(1+(G714)^2),1E-6)</f>
        <v/>
      </c>
      <c r="O714">
        <f>ABS(K714)/MAX(((F714)+(G714)*(L714))*(L714),1E-6)</f>
        <v/>
      </c>
      <c r="P714">
        <f>E714+L714</f>
        <v/>
      </c>
      <c r="Q714">
        <f>P714+((ABS(K714)/MAX(((F714)+(G714)*(L714))*(L714),1E-6))^2)/(2*$I$5)</f>
        <v/>
      </c>
      <c r="R714">
        <f>((ABS(K714)*$D$6)/(MAX(((F714)+(G714)*(L714))*(L714),1E-6)*MAX(((((F714)+(G714)*(L714))*(L714))/MAX((F714)+2*(L714)*SQRT(1+(G714)^2),1E-6))^(2/3),1E-6)))^2</f>
        <v/>
      </c>
      <c r="S714">
        <f>ABS(ABS(K714)/MAX(((F714)+(G714)*(L714))*(L714),1E-6))/SQRT($I$5*MAX((((F714)+(G714)*(L714))*(L714))/MAX((F714)+2*(G714)*(L714),1E-6),1E-6))</f>
        <v/>
      </c>
      <c r="T714">
        <f>((F714)*(L714)^2)/2+(G714)*(L714)^3/3+(ABS(K714)^2)/($I$5*MAX(((F714)+(G714)*(L714))*(L714),1E-6))</f>
        <v/>
      </c>
      <c r="U714">
        <f>IF($D$20=0,0,IFERROR(Q713-(((R713+R714)/2)*J714)-(IF(O713&gt;O714,$D$8*((O713^2-O714^2)/(2*$I$5)),$D$9*((O714^2-O713^2)/(2*$I$5)))+($D$10*(ABS(I714)/90)*(MAX(O713^2,O714^2)/(2*$I$5))))-Q714,0))</f>
        <v/>
      </c>
      <c r="V714">
        <f>IF($D$20=0,1,IFERROR(IF(ROUND(S714,3)=1,1,IF(AND(ABS(U714)&lt;$D$19,S714&gt;1),1,0)),0))</f>
        <v/>
      </c>
      <c r="W714">
        <f>IF($D$20=0,IFERROR(W715,MAX($D$16,POWER((ABS(K714)^2)/($I$5*MAX(F714,0.1)^2),1/3))),IF(IFERROR(AG715,0)=0,IFERROR(W715,MAX($D$16,POWER((ABS(K714)^2)/($I$5*MAX(F714,0.1)^2),1/3))),IF(OR(IFERROR(W714,0)=0,IFERROR(AD715,0)&gt;1),MAX($D$16,POWER((ABS(K714)^2)/($I$5*MAX(F714,0.1)^2),1/3)),IF(IFERROR(AF714,0)&gt;0,MAX($D$16,IFERROR(W714,0)+((IFERROR(AF714,0))*$D$18*IF((IFERROR(AD714,0))&lt;1,1,-1))),IF(IFERROR(AF714,0)&lt;0,IF(ABS((MAX($D$16,POWER((ABS(K714)^2)/($I$5*MAX(F714,0.1)^2),1/3)))-IFERROR(W714,0))&gt;$D$19,MAX($D$16,IF((MAX($D$16,POWER((ABS(K714)^2)/($I$5*MAX(F714,0.1)^2),1/3)))&gt;IFERROR(W714,0),MIN((MAX($D$16,POWER((ABS(K714)^2)/($I$5*MAX(F714,0.1)^2),1/3))),IFERROR(W714,0)+(MIN(ABS(IFERROR(AF714,0))*$D$18,ABS((MAX($D$16,POWER((ABS(K714)^2)/($I$5*MAX(F714,0.1)^2),1/3)))-IFERROR(W714,0))))),MAX((MAX($D$16,POWER((ABS(K714)^2)/($I$5*MAX(F714,0.1)^2),1/3))),IFERROR(W714,0)-(MIN(ABS(IFERROR(AF714,0))*$D$18,ABS((MAX($D$16,POWER((ABS(K714)^2)/($I$5*MAX(F714,0.1)^2),1/3)))-IFERROR(W714,0))))))),MAX($D$16,POWER((ABS(K714)^2)/($I$5*MAX(F714,0.1)^2),1/3))),MAX($D$16,IFERROR(W714,0)))))))</f>
        <v/>
      </c>
      <c r="X714">
        <f>((F714)+(G714)*(W714))*(W714)</f>
        <v/>
      </c>
      <c r="Y714">
        <f>(((F714)+(G714)*(W714))*(W714))/MAX((F714)+2*(W714)*SQRT(1+(G714)^2),1E-6)</f>
        <v/>
      </c>
      <c r="Z714">
        <f>ABS(K714)/MAX(((F714)+(G714)*(W714))*(W714),1E-6)</f>
        <v/>
      </c>
      <c r="AA714">
        <f>E714+W714</f>
        <v/>
      </c>
      <c r="AB714">
        <f>AA714+((ABS(K714)/MAX(((F714)+(G714)*(W714))*(W714),1E-6))^2)/(2*$I$5)</f>
        <v/>
      </c>
      <c r="AC714">
        <f>((ABS(K714)*$D$6)/(MAX(((F714)+(G714)*(W714))*(W714),1E-6)*MAX(((((F714)+(G714)*(W714))*(W714))/MAX((F714)+2*(W714)*SQRT(1+(G714)^2),1E-6))^(2/3),1E-6)))^2</f>
        <v/>
      </c>
      <c r="AD714">
        <f>ABS(ABS(K714)/MAX(((F714)+(G714)*(W714))*(W714),1E-6))/SQRT($I$5*MAX((((F714)+(G714)*(W714))*(W714))/MAX((F714)+2*(G714)*(W714),1E-6),1E-6))</f>
        <v/>
      </c>
      <c r="AE714">
        <f>((F714)*(W714)^2)/2+(G714)*(W714)^3/3+(ABS(K714)^2)/($I$5*MAX(((F714)+(G714)*(W714))*(W714),1E-6))</f>
        <v/>
      </c>
      <c r="AF714">
        <f>IF($D$20=0,0,IFERROR(AB715+(((AC714+AC715)/2)*J715)+(IF(Z714&gt;Z715,$D$8*((Z714^2-Z715^2)/(2*$I$5)),$D$9*((Z715^2-Z714^2)/(2*$I$5)))+($D$10*(ABS(I715)/90)*(MAX(Z714^2,Z715^2)/(2*$I$5))))-AB714,0))</f>
        <v/>
      </c>
      <c r="AG714">
        <f>IF($D$20=0,1,IFERROR(IF(ROUND(AD714,3)=1,1,IF(AND(ABS(AF714)&lt;$D$19,AD714&lt;1),1,0)),0))</f>
        <v/>
      </c>
      <c r="AH714">
        <f>IFERROR(IF(V32="Supercritical",MAX($D$16,IFERROR(L714,MAX($D$16,POWER((ABS(K714)^2)/($I$5*MAX(F714,0.1)^2),1/3)))),IF(V32="Subcritical",MAX($D$16,IFERROR(W714,MAX($D$16,POWER((ABS(K714)^2)/($I$5*MAX(F714,0.1)^2),1/3)))),IF(AND(IFERROR(V714,0)=1,IFERROR(AG714,0)=1),IF(IFERROR(T714,-1E99)&gt;=IFERROR(AE714,-1E99),MAX($D$16,IFERROR(L714,MAX($D$16,POWER((ABS(K714)^2)/($I$5*MAX(F714,0.1)^2),1/3)))),MAX($D$16,IFERROR(W714,MAX($D$16,POWER((ABS(K714)^2)/($I$5*MAX(F714,0.1)^2),1/3))))),IF(IFERROR(V714,0)=1,MAX($D$16,IFERROR(L714,MAX($D$16,POWER((ABS(K714)^2)/($I$5*MAX(F714,0.1)^2),1/3)))),IF(IFERROR(AG714,0)=1,MAX($D$16,IFERROR(W714,MAX($D$16,POWER((ABS(K714)^2)/($I$5*MAX(F714,0.1)^2),1/3)))),MAX($D$16,POWER((ABS(K714)^2)/($I$5*MAX(F714,0.1)^2),1/3))))))),MAX($D$16,POWER((ABS(K714)^2)/($I$5*MAX(F714,0.1)^2),1/3)))</f>
        <v/>
      </c>
      <c r="AI714">
        <f>E714+AH714</f>
        <v/>
      </c>
      <c r="AJ714">
        <f>AI714+((ABS(K714)/MAX(((F714)+(G714)*(AH714))*(AH714),1E-6))^2)/(2*$I$5)</f>
        <v/>
      </c>
      <c r="AM714" t="n">
        <v>0</v>
      </c>
      <c r="AN714" t="n">
        <v>0</v>
      </c>
      <c r="AO714">
        <f>AM714+AN714</f>
        <v/>
      </c>
      <c r="AP714">
        <f>AP713+AO714</f>
        <v/>
      </c>
      <c r="AQ714">
        <f>ABS(ABS(K714)/MAX(((F714)+(G714)*(AH714))*(AH714),1E-6))/SQRT($I$5*MAX((((F714)+(G714)*(AH714))*(AH714))/MAX((F714)+2*(G714)*(AH714),1E-6),1E-6))</f>
        <v/>
      </c>
      <c r="AR714">
        <f>IF(AQ714&lt;1,"Subcritical","Supercritical")</f>
        <v/>
      </c>
      <c r="AS714">
        <f>((ABS(K714)*$D$6)/(MAX(((F714)+(G714)*(AH714))*(AH714),1E-6)*MAX(((((F714)+(G714)*(AH714))*(AH714))/MAX((F714)+2*(AH714)*SQRT(1+(G714)^2),1E-6))^(2/3),1E-6)))^2</f>
        <v/>
      </c>
    </row>
    <row r="715">
      <c r="A715" t="n">
        <v>566</v>
      </c>
      <c r="B715" t="n">
        <v>564.896</v>
      </c>
      <c r="C715" t="n">
        <v>616173.546</v>
      </c>
      <c r="D715" t="n">
        <v>3097419.508</v>
      </c>
      <c r="E715" t="n">
        <v>632.2795</v>
      </c>
      <c r="F715" t="n">
        <v>5.2</v>
      </c>
      <c r="G715" t="n">
        <v>0</v>
      </c>
      <c r="H715" t="inlineStr">
        <is>
          <t>Normal</t>
        </is>
      </c>
      <c r="I715" t="n">
        <v>0.027</v>
      </c>
      <c r="J715">
        <f>B715-B714</f>
        <v/>
      </c>
      <c r="K715">
        <f>MAX(0,K714-AO714)</f>
        <v/>
      </c>
      <c r="L715">
        <f>IF($D$20=0,IFERROR(L714,MAX($D$16,POWER((ABS(K715)^2)/($I$5*MAX(F715,0.1)^2),1/3))),IF(IFERROR(V714,0)=0,IFERROR(L714,MAX($D$16,POWER((ABS(K715)^2)/($I$5*MAX(F715,0.1)^2),1/3))),IF(OR(IFERROR(L715,0)=0,IFERROR(S714,0)&lt;1,IFERROR(S715,0)&lt;1),MAX($D$16,POWER((ABS(K715)^2)/($I$5*MAX(F715,0.1)^2),1/3)),IF(IFERROR(U715,0)&gt;0,MAX($D$16,IFERROR(L715,0)+((IFERROR(U715,0))*$D$18*IF((IFERROR(S715,0))&lt;1,1,-1))),IF(IFERROR(U715,0)&lt;0,IF(ABS((MAX($D$16,POWER((ABS(K715)^2)/($I$5*MAX(F715,0.1)^2),1/3)))-IFERROR(L715,0))&gt;$D$19,MAX($D$16,IF((MAX($D$16,POWER((ABS(K715)^2)/($I$5*MAX(F715,0.1)^2),1/3)))&gt;IFERROR(L715,0),MIN((MAX($D$16,POWER((ABS(K715)^2)/($I$5*MAX(F715,0.1)^2),1/3))),IFERROR(L715,0)+(MIN(ABS(IFERROR(U715,0))*$D$18,ABS((MAX($D$16,POWER((ABS(K715)^2)/($I$5*MAX(F715,0.1)^2),1/3)))-IFERROR(L715,0))))),MAX((MAX($D$16,POWER((ABS(K715)^2)/($I$5*MAX(F715,0.1)^2),1/3))),IFERROR(L715,0)-(MIN(ABS(IFERROR(U715,0))*$D$18,ABS((MAX($D$16,POWER((ABS(K715)^2)/($I$5*MAX(F715,0.1)^2),1/3)))-IFERROR(L715,0))))))),MAX($D$16,POWER((ABS(K715)^2)/($I$5*MAX(F715,0.1)^2),1/3))),MAX($D$16,IFERROR(L715,0)))))))</f>
        <v/>
      </c>
      <c r="M715">
        <f>((F715)+(G715)*(L715))*(L715)</f>
        <v/>
      </c>
      <c r="N715">
        <f>(((F715)+(G715)*(L715))*(L715))/MAX((F715)+2*(L715)*SQRT(1+(G715)^2),1E-6)</f>
        <v/>
      </c>
      <c r="O715">
        <f>ABS(K715)/MAX(((F715)+(G715)*(L715))*(L715),1E-6)</f>
        <v/>
      </c>
      <c r="P715">
        <f>E715+L715</f>
        <v/>
      </c>
      <c r="Q715">
        <f>P715+((ABS(K715)/MAX(((F715)+(G715)*(L715))*(L715),1E-6))^2)/(2*$I$5)</f>
        <v/>
      </c>
      <c r="R715">
        <f>((ABS(K715)*$D$6)/(MAX(((F715)+(G715)*(L715))*(L715),1E-6)*MAX(((((F715)+(G715)*(L715))*(L715))/MAX((F715)+2*(L715)*SQRT(1+(G715)^2),1E-6))^(2/3),1E-6)))^2</f>
        <v/>
      </c>
      <c r="S715">
        <f>ABS(ABS(K715)/MAX(((F715)+(G715)*(L715))*(L715),1E-6))/SQRT($I$5*MAX((((F715)+(G715)*(L715))*(L715))/MAX((F715)+2*(G715)*(L715),1E-6),1E-6))</f>
        <v/>
      </c>
      <c r="T715">
        <f>((F715)*(L715)^2)/2+(G715)*(L715)^3/3+(ABS(K715)^2)/($I$5*MAX(((F715)+(G715)*(L715))*(L715),1E-6))</f>
        <v/>
      </c>
      <c r="U715">
        <f>IF($D$20=0,0,IFERROR(Q714-(((R714+R715)/2)*J715)-(IF(O714&gt;O715,$D$8*((O714^2-O715^2)/(2*$I$5)),$D$9*((O715^2-O714^2)/(2*$I$5)))+($D$10*(ABS(I715)/90)*(MAX(O714^2,O715^2)/(2*$I$5))))-Q715,0))</f>
        <v/>
      </c>
      <c r="V715">
        <f>IF($D$20=0,1,IFERROR(IF(ROUND(S715,3)=1,1,IF(AND(ABS(U715)&lt;$D$19,S715&gt;1),1,0)),0))</f>
        <v/>
      </c>
      <c r="W715">
        <f>IF($D$20=0,IFERROR(W716,MAX($D$16,POWER((ABS(K715)^2)/($I$5*MAX(F715,0.1)^2),1/3))),IF(IFERROR(AG716,0)=0,IFERROR(W716,MAX($D$16,POWER((ABS(K715)^2)/($I$5*MAX(F715,0.1)^2),1/3))),IF(OR(IFERROR(W715,0)=0,IFERROR(AD716,0)&gt;1),MAX($D$16,POWER((ABS(K715)^2)/($I$5*MAX(F715,0.1)^2),1/3)),IF(IFERROR(AF715,0)&gt;0,MAX($D$16,IFERROR(W715,0)+((IFERROR(AF715,0))*$D$18*IF((IFERROR(AD715,0))&lt;1,1,-1))),IF(IFERROR(AF715,0)&lt;0,IF(ABS((MAX($D$16,POWER((ABS(K715)^2)/($I$5*MAX(F715,0.1)^2),1/3)))-IFERROR(W715,0))&gt;$D$19,MAX($D$16,IF((MAX($D$16,POWER((ABS(K715)^2)/($I$5*MAX(F715,0.1)^2),1/3)))&gt;IFERROR(W715,0),MIN((MAX($D$16,POWER((ABS(K715)^2)/($I$5*MAX(F715,0.1)^2),1/3))),IFERROR(W715,0)+(MIN(ABS(IFERROR(AF715,0))*$D$18,ABS((MAX($D$16,POWER((ABS(K715)^2)/($I$5*MAX(F715,0.1)^2),1/3)))-IFERROR(W715,0))))),MAX((MAX($D$16,POWER((ABS(K715)^2)/($I$5*MAX(F715,0.1)^2),1/3))),IFERROR(W715,0)-(MIN(ABS(IFERROR(AF715,0))*$D$18,ABS((MAX($D$16,POWER((ABS(K715)^2)/($I$5*MAX(F715,0.1)^2),1/3)))-IFERROR(W715,0))))))),MAX($D$16,POWER((ABS(K715)^2)/($I$5*MAX(F715,0.1)^2),1/3))),MAX($D$16,IFERROR(W715,0)))))))</f>
        <v/>
      </c>
      <c r="X715">
        <f>((F715)+(G715)*(W715))*(W715)</f>
        <v/>
      </c>
      <c r="Y715">
        <f>(((F715)+(G715)*(W715))*(W715))/MAX((F715)+2*(W715)*SQRT(1+(G715)^2),1E-6)</f>
        <v/>
      </c>
      <c r="Z715">
        <f>ABS(K715)/MAX(((F715)+(G715)*(W715))*(W715),1E-6)</f>
        <v/>
      </c>
      <c r="AA715">
        <f>E715+W715</f>
        <v/>
      </c>
      <c r="AB715">
        <f>AA715+((ABS(K715)/MAX(((F715)+(G715)*(W715))*(W715),1E-6))^2)/(2*$I$5)</f>
        <v/>
      </c>
      <c r="AC715">
        <f>((ABS(K715)*$D$6)/(MAX(((F715)+(G715)*(W715))*(W715),1E-6)*MAX(((((F715)+(G715)*(W715))*(W715))/MAX((F715)+2*(W715)*SQRT(1+(G715)^2),1E-6))^(2/3),1E-6)))^2</f>
        <v/>
      </c>
      <c r="AD715">
        <f>ABS(ABS(K715)/MAX(((F715)+(G715)*(W715))*(W715),1E-6))/SQRT($I$5*MAX((((F715)+(G715)*(W715))*(W715))/MAX((F715)+2*(G715)*(W715),1E-6),1E-6))</f>
        <v/>
      </c>
      <c r="AE715">
        <f>((F715)*(W715)^2)/2+(G715)*(W715)^3/3+(ABS(K715)^2)/($I$5*MAX(((F715)+(G715)*(W715))*(W715),1E-6))</f>
        <v/>
      </c>
      <c r="AF715">
        <f>IF($D$20=0,0,IFERROR(AB716+(((AC715+AC716)/2)*J716)+(IF(Z715&gt;Z716,$D$8*((Z715^2-Z716^2)/(2*$I$5)),$D$9*((Z716^2-Z715^2)/(2*$I$5)))+($D$10*(ABS(I716)/90)*(MAX(Z715^2,Z716^2)/(2*$I$5))))-AB715,0))</f>
        <v/>
      </c>
      <c r="AG715">
        <f>IF($D$20=0,1,IFERROR(IF(ROUND(AD715,3)=1,1,IF(AND(ABS(AF715)&lt;$D$19,AD715&lt;1),1,0)),0))</f>
        <v/>
      </c>
      <c r="AH715">
        <f>IFERROR(IF(V32="Supercritical",MAX($D$16,IFERROR(L715,MAX($D$16,POWER((ABS(K715)^2)/($I$5*MAX(F715,0.1)^2),1/3)))),IF(V32="Subcritical",MAX($D$16,IFERROR(W715,MAX($D$16,POWER((ABS(K715)^2)/($I$5*MAX(F715,0.1)^2),1/3)))),IF(AND(IFERROR(V715,0)=1,IFERROR(AG715,0)=1),IF(IFERROR(T715,-1E99)&gt;=IFERROR(AE715,-1E99),MAX($D$16,IFERROR(L715,MAX($D$16,POWER((ABS(K715)^2)/($I$5*MAX(F715,0.1)^2),1/3)))),MAX($D$16,IFERROR(W715,MAX($D$16,POWER((ABS(K715)^2)/($I$5*MAX(F715,0.1)^2),1/3))))),IF(IFERROR(V715,0)=1,MAX($D$16,IFERROR(L715,MAX($D$16,POWER((ABS(K715)^2)/($I$5*MAX(F715,0.1)^2),1/3)))),IF(IFERROR(AG715,0)=1,MAX($D$16,IFERROR(W715,MAX($D$16,POWER((ABS(K715)^2)/($I$5*MAX(F715,0.1)^2),1/3)))),MAX($D$16,POWER((ABS(K715)^2)/($I$5*MAX(F715,0.1)^2),1/3))))))),MAX($D$16,POWER((ABS(K715)^2)/($I$5*MAX(F715,0.1)^2),1/3)))</f>
        <v/>
      </c>
      <c r="AI715">
        <f>E715+AH715</f>
        <v/>
      </c>
      <c r="AJ715">
        <f>AI715+((ABS(K715)/MAX(((F715)+(G715)*(AH715))*(AH715),1E-6))^2)/(2*$I$5)</f>
        <v/>
      </c>
      <c r="AM715" t="n">
        <v>0</v>
      </c>
      <c r="AN715" t="n">
        <v>0</v>
      </c>
      <c r="AO715">
        <f>AM715+AN715</f>
        <v/>
      </c>
      <c r="AP715">
        <f>AP714+AO715</f>
        <v/>
      </c>
      <c r="AQ715">
        <f>ABS(ABS(K715)/MAX(((F715)+(G715)*(AH715))*(AH715),1E-6))/SQRT($I$5*MAX((((F715)+(G715)*(AH715))*(AH715))/MAX((F715)+2*(G715)*(AH715),1E-6),1E-6))</f>
        <v/>
      </c>
      <c r="AR715">
        <f>IF(AQ715&lt;1,"Subcritical","Supercritical")</f>
        <v/>
      </c>
      <c r="AS715">
        <f>((ABS(K715)*$D$6)/(MAX(((F715)+(G715)*(AH715))*(AH715),1E-6)*MAX(((((F715)+(G715)*(AH715))*(AH715))/MAX((F715)+2*(AH715)*SQRT(1+(G715)^2),1E-6))^(2/3),1E-6)))^2</f>
        <v/>
      </c>
    </row>
    <row r="716">
      <c r="A716" t="n">
        <v>567</v>
      </c>
      <c r="B716" t="n">
        <v>565.895</v>
      </c>
      <c r="C716" t="n">
        <v>616173.072</v>
      </c>
      <c r="D716" t="n">
        <v>3097418.628</v>
      </c>
      <c r="E716" t="n">
        <v>632.279</v>
      </c>
      <c r="F716" t="n">
        <v>5.2</v>
      </c>
      <c r="G716" t="n">
        <v>0</v>
      </c>
      <c r="H716" t="inlineStr">
        <is>
          <t>Normal</t>
        </is>
      </c>
      <c r="I716" t="n">
        <v>0.027</v>
      </c>
      <c r="J716">
        <f>B716-B715</f>
        <v/>
      </c>
      <c r="K716">
        <f>MAX(0,K715-AO715)</f>
        <v/>
      </c>
      <c r="L716">
        <f>IF($D$20=0,IFERROR(L715,MAX($D$16,POWER((ABS(K716)^2)/($I$5*MAX(F716,0.1)^2),1/3))),IF(IFERROR(V715,0)=0,IFERROR(L715,MAX($D$16,POWER((ABS(K716)^2)/($I$5*MAX(F716,0.1)^2),1/3))),IF(OR(IFERROR(L716,0)=0,IFERROR(S715,0)&lt;1,IFERROR(S716,0)&lt;1),MAX($D$16,POWER((ABS(K716)^2)/($I$5*MAX(F716,0.1)^2),1/3)),IF(IFERROR(U716,0)&gt;0,MAX($D$16,IFERROR(L716,0)+((IFERROR(U716,0))*$D$18*IF((IFERROR(S716,0))&lt;1,1,-1))),IF(IFERROR(U716,0)&lt;0,IF(ABS((MAX($D$16,POWER((ABS(K716)^2)/($I$5*MAX(F716,0.1)^2),1/3)))-IFERROR(L716,0))&gt;$D$19,MAX($D$16,IF((MAX($D$16,POWER((ABS(K716)^2)/($I$5*MAX(F716,0.1)^2),1/3)))&gt;IFERROR(L716,0),MIN((MAX($D$16,POWER((ABS(K716)^2)/($I$5*MAX(F716,0.1)^2),1/3))),IFERROR(L716,0)+(MIN(ABS(IFERROR(U716,0))*$D$18,ABS((MAX($D$16,POWER((ABS(K716)^2)/($I$5*MAX(F716,0.1)^2),1/3)))-IFERROR(L716,0))))),MAX((MAX($D$16,POWER((ABS(K716)^2)/($I$5*MAX(F716,0.1)^2),1/3))),IFERROR(L716,0)-(MIN(ABS(IFERROR(U716,0))*$D$18,ABS((MAX($D$16,POWER((ABS(K716)^2)/($I$5*MAX(F716,0.1)^2),1/3)))-IFERROR(L716,0))))))),MAX($D$16,POWER((ABS(K716)^2)/($I$5*MAX(F716,0.1)^2),1/3))),MAX($D$16,IFERROR(L716,0)))))))</f>
        <v/>
      </c>
      <c r="M716">
        <f>((F716)+(G716)*(L716))*(L716)</f>
        <v/>
      </c>
      <c r="N716">
        <f>(((F716)+(G716)*(L716))*(L716))/MAX((F716)+2*(L716)*SQRT(1+(G716)^2),1E-6)</f>
        <v/>
      </c>
      <c r="O716">
        <f>ABS(K716)/MAX(((F716)+(G716)*(L716))*(L716),1E-6)</f>
        <v/>
      </c>
      <c r="P716">
        <f>E716+L716</f>
        <v/>
      </c>
      <c r="Q716">
        <f>P716+((ABS(K716)/MAX(((F716)+(G716)*(L716))*(L716),1E-6))^2)/(2*$I$5)</f>
        <v/>
      </c>
      <c r="R716">
        <f>((ABS(K716)*$D$6)/(MAX(((F716)+(G716)*(L716))*(L716),1E-6)*MAX(((((F716)+(G716)*(L716))*(L716))/MAX((F716)+2*(L716)*SQRT(1+(G716)^2),1E-6))^(2/3),1E-6)))^2</f>
        <v/>
      </c>
      <c r="S716">
        <f>ABS(ABS(K716)/MAX(((F716)+(G716)*(L716))*(L716),1E-6))/SQRT($I$5*MAX((((F716)+(G716)*(L716))*(L716))/MAX((F716)+2*(G716)*(L716),1E-6),1E-6))</f>
        <v/>
      </c>
      <c r="T716">
        <f>((F716)*(L716)^2)/2+(G716)*(L716)^3/3+(ABS(K716)^2)/($I$5*MAX(((F716)+(G716)*(L716))*(L716),1E-6))</f>
        <v/>
      </c>
      <c r="U716">
        <f>IF($D$20=0,0,IFERROR(Q715-(((R715+R716)/2)*J716)-(IF(O715&gt;O716,$D$8*((O715^2-O716^2)/(2*$I$5)),$D$9*((O716^2-O715^2)/(2*$I$5)))+($D$10*(ABS(I716)/90)*(MAX(O715^2,O716^2)/(2*$I$5))))-Q716,0))</f>
        <v/>
      </c>
      <c r="V716">
        <f>IF($D$20=0,1,IFERROR(IF(ROUND(S716,3)=1,1,IF(AND(ABS(U716)&lt;$D$19,S716&gt;1),1,0)),0))</f>
        <v/>
      </c>
      <c r="W716">
        <f>IF($D$20=0,IFERROR(W717,MAX($D$16,POWER((ABS(K716)^2)/($I$5*MAX(F716,0.1)^2),1/3))),IF(IFERROR(AG717,0)=0,IFERROR(W717,MAX($D$16,POWER((ABS(K716)^2)/($I$5*MAX(F716,0.1)^2),1/3))),IF(OR(IFERROR(W716,0)=0,IFERROR(AD717,0)&gt;1),MAX($D$16,POWER((ABS(K716)^2)/($I$5*MAX(F716,0.1)^2),1/3)),IF(IFERROR(AF716,0)&gt;0,MAX($D$16,IFERROR(W716,0)+((IFERROR(AF716,0))*$D$18*IF((IFERROR(AD716,0))&lt;1,1,-1))),IF(IFERROR(AF716,0)&lt;0,IF(ABS((MAX($D$16,POWER((ABS(K716)^2)/($I$5*MAX(F716,0.1)^2),1/3)))-IFERROR(W716,0))&gt;$D$19,MAX($D$16,IF((MAX($D$16,POWER((ABS(K716)^2)/($I$5*MAX(F716,0.1)^2),1/3)))&gt;IFERROR(W716,0),MIN((MAX($D$16,POWER((ABS(K716)^2)/($I$5*MAX(F716,0.1)^2),1/3))),IFERROR(W716,0)+(MIN(ABS(IFERROR(AF716,0))*$D$18,ABS((MAX($D$16,POWER((ABS(K716)^2)/($I$5*MAX(F716,0.1)^2),1/3)))-IFERROR(W716,0))))),MAX((MAX($D$16,POWER((ABS(K716)^2)/($I$5*MAX(F716,0.1)^2),1/3))),IFERROR(W716,0)-(MIN(ABS(IFERROR(AF716,0))*$D$18,ABS((MAX($D$16,POWER((ABS(K716)^2)/($I$5*MAX(F716,0.1)^2),1/3)))-IFERROR(W716,0))))))),MAX($D$16,POWER((ABS(K716)^2)/($I$5*MAX(F716,0.1)^2),1/3))),MAX($D$16,IFERROR(W716,0)))))))</f>
        <v/>
      </c>
      <c r="X716">
        <f>((F716)+(G716)*(W716))*(W716)</f>
        <v/>
      </c>
      <c r="Y716">
        <f>(((F716)+(G716)*(W716))*(W716))/MAX((F716)+2*(W716)*SQRT(1+(G716)^2),1E-6)</f>
        <v/>
      </c>
      <c r="Z716">
        <f>ABS(K716)/MAX(((F716)+(G716)*(W716))*(W716),1E-6)</f>
        <v/>
      </c>
      <c r="AA716">
        <f>E716+W716</f>
        <v/>
      </c>
      <c r="AB716">
        <f>AA716+((ABS(K716)/MAX(((F716)+(G716)*(W716))*(W716),1E-6))^2)/(2*$I$5)</f>
        <v/>
      </c>
      <c r="AC716">
        <f>((ABS(K716)*$D$6)/(MAX(((F716)+(G716)*(W716))*(W716),1E-6)*MAX(((((F716)+(G716)*(W716))*(W716))/MAX((F716)+2*(W716)*SQRT(1+(G716)^2),1E-6))^(2/3),1E-6)))^2</f>
        <v/>
      </c>
      <c r="AD716">
        <f>ABS(ABS(K716)/MAX(((F716)+(G716)*(W716))*(W716),1E-6))/SQRT($I$5*MAX((((F716)+(G716)*(W716))*(W716))/MAX((F716)+2*(G716)*(W716),1E-6),1E-6))</f>
        <v/>
      </c>
      <c r="AE716">
        <f>((F716)*(W716)^2)/2+(G716)*(W716)^3/3+(ABS(K716)^2)/($I$5*MAX(((F716)+(G716)*(W716))*(W716),1E-6))</f>
        <v/>
      </c>
      <c r="AF716">
        <f>IF($D$20=0,0,IFERROR(AB717+(((AC716+AC717)/2)*J717)+(IF(Z716&gt;Z717,$D$8*((Z716^2-Z717^2)/(2*$I$5)),$D$9*((Z717^2-Z716^2)/(2*$I$5)))+($D$10*(ABS(I717)/90)*(MAX(Z716^2,Z717^2)/(2*$I$5))))-AB716,0))</f>
        <v/>
      </c>
      <c r="AG716">
        <f>IF($D$20=0,1,IFERROR(IF(ROUND(AD716,3)=1,1,IF(AND(ABS(AF716)&lt;$D$19,AD716&lt;1),1,0)),0))</f>
        <v/>
      </c>
      <c r="AH716">
        <f>IFERROR(IF(V32="Supercritical",MAX($D$16,IFERROR(L716,MAX($D$16,POWER((ABS(K716)^2)/($I$5*MAX(F716,0.1)^2),1/3)))),IF(V32="Subcritical",MAX($D$16,IFERROR(W716,MAX($D$16,POWER((ABS(K716)^2)/($I$5*MAX(F716,0.1)^2),1/3)))),IF(AND(IFERROR(V716,0)=1,IFERROR(AG716,0)=1),IF(IFERROR(T716,-1E99)&gt;=IFERROR(AE716,-1E99),MAX($D$16,IFERROR(L716,MAX($D$16,POWER((ABS(K716)^2)/($I$5*MAX(F716,0.1)^2),1/3)))),MAX($D$16,IFERROR(W716,MAX($D$16,POWER((ABS(K716)^2)/($I$5*MAX(F716,0.1)^2),1/3))))),IF(IFERROR(V716,0)=1,MAX($D$16,IFERROR(L716,MAX($D$16,POWER((ABS(K716)^2)/($I$5*MAX(F716,0.1)^2),1/3)))),IF(IFERROR(AG716,0)=1,MAX($D$16,IFERROR(W716,MAX($D$16,POWER((ABS(K716)^2)/($I$5*MAX(F716,0.1)^2),1/3)))),MAX($D$16,POWER((ABS(K716)^2)/($I$5*MAX(F716,0.1)^2),1/3))))))),MAX($D$16,POWER((ABS(K716)^2)/($I$5*MAX(F716,0.1)^2),1/3)))</f>
        <v/>
      </c>
      <c r="AI716">
        <f>E716+AH716</f>
        <v/>
      </c>
      <c r="AJ716">
        <f>AI716+((ABS(K716)/MAX(((F716)+(G716)*(AH716))*(AH716),1E-6))^2)/(2*$I$5)</f>
        <v/>
      </c>
      <c r="AM716" t="n">
        <v>0</v>
      </c>
      <c r="AN716" t="n">
        <v>0</v>
      </c>
      <c r="AO716">
        <f>AM716+AN716</f>
        <v/>
      </c>
      <c r="AP716">
        <f>AP715+AO716</f>
        <v/>
      </c>
      <c r="AQ716">
        <f>ABS(ABS(K716)/MAX(((F716)+(G716)*(AH716))*(AH716),1E-6))/SQRT($I$5*MAX((((F716)+(G716)*(AH716))*(AH716))/MAX((F716)+2*(G716)*(AH716),1E-6),1E-6))</f>
        <v/>
      </c>
      <c r="AR716">
        <f>IF(AQ716&lt;1,"Subcritical","Supercritical")</f>
        <v/>
      </c>
      <c r="AS716">
        <f>((ABS(K716)*$D$6)/(MAX(((F716)+(G716)*(AH716))*(AH716),1E-6)*MAX(((((F716)+(G716)*(AH716))*(AH716))/MAX((F716)+2*(AH716)*SQRT(1+(G716)^2),1E-6))^(2/3),1E-6)))^2</f>
        <v/>
      </c>
    </row>
    <row r="717">
      <c r="A717" t="n">
        <v>568</v>
      </c>
      <c r="B717" t="n">
        <v>566.895</v>
      </c>
      <c r="C717" t="n">
        <v>616172.598</v>
      </c>
      <c r="D717" t="n">
        <v>3097417.747</v>
      </c>
      <c r="E717" t="n">
        <v>632.2785</v>
      </c>
      <c r="F717" t="n">
        <v>5.2</v>
      </c>
      <c r="G717" t="n">
        <v>0</v>
      </c>
      <c r="H717" t="inlineStr">
        <is>
          <t>Normal</t>
        </is>
      </c>
      <c r="I717" t="n">
        <v>0.078</v>
      </c>
      <c r="J717">
        <f>B717-B716</f>
        <v/>
      </c>
      <c r="K717">
        <f>MAX(0,K716-AO716)</f>
        <v/>
      </c>
      <c r="L717">
        <f>IF($D$20=0,IFERROR(L716,MAX($D$16,POWER((ABS(K717)^2)/($I$5*MAX(F717,0.1)^2),1/3))),IF(IFERROR(V716,0)=0,IFERROR(L716,MAX($D$16,POWER((ABS(K717)^2)/($I$5*MAX(F717,0.1)^2),1/3))),IF(OR(IFERROR(L717,0)=0,IFERROR(S716,0)&lt;1,IFERROR(S717,0)&lt;1),MAX($D$16,POWER((ABS(K717)^2)/($I$5*MAX(F717,0.1)^2),1/3)),IF(IFERROR(U717,0)&gt;0,MAX($D$16,IFERROR(L717,0)+((IFERROR(U717,0))*$D$18*IF((IFERROR(S717,0))&lt;1,1,-1))),IF(IFERROR(U717,0)&lt;0,IF(ABS((MAX($D$16,POWER((ABS(K717)^2)/($I$5*MAX(F717,0.1)^2),1/3)))-IFERROR(L717,0))&gt;$D$19,MAX($D$16,IF((MAX($D$16,POWER((ABS(K717)^2)/($I$5*MAX(F717,0.1)^2),1/3)))&gt;IFERROR(L717,0),MIN((MAX($D$16,POWER((ABS(K717)^2)/($I$5*MAX(F717,0.1)^2),1/3))),IFERROR(L717,0)+(MIN(ABS(IFERROR(U717,0))*$D$18,ABS((MAX($D$16,POWER((ABS(K717)^2)/($I$5*MAX(F717,0.1)^2),1/3)))-IFERROR(L717,0))))),MAX((MAX($D$16,POWER((ABS(K717)^2)/($I$5*MAX(F717,0.1)^2),1/3))),IFERROR(L717,0)-(MIN(ABS(IFERROR(U717,0))*$D$18,ABS((MAX($D$16,POWER((ABS(K717)^2)/($I$5*MAX(F717,0.1)^2),1/3)))-IFERROR(L717,0))))))),MAX($D$16,POWER((ABS(K717)^2)/($I$5*MAX(F717,0.1)^2),1/3))),MAX($D$16,IFERROR(L717,0)))))))</f>
        <v/>
      </c>
      <c r="M717">
        <f>((F717)+(G717)*(L717))*(L717)</f>
        <v/>
      </c>
      <c r="N717">
        <f>(((F717)+(G717)*(L717))*(L717))/MAX((F717)+2*(L717)*SQRT(1+(G717)^2),1E-6)</f>
        <v/>
      </c>
      <c r="O717">
        <f>ABS(K717)/MAX(((F717)+(G717)*(L717))*(L717),1E-6)</f>
        <v/>
      </c>
      <c r="P717">
        <f>E717+L717</f>
        <v/>
      </c>
      <c r="Q717">
        <f>P717+((ABS(K717)/MAX(((F717)+(G717)*(L717))*(L717),1E-6))^2)/(2*$I$5)</f>
        <v/>
      </c>
      <c r="R717">
        <f>((ABS(K717)*$D$6)/(MAX(((F717)+(G717)*(L717))*(L717),1E-6)*MAX(((((F717)+(G717)*(L717))*(L717))/MAX((F717)+2*(L717)*SQRT(1+(G717)^2),1E-6))^(2/3),1E-6)))^2</f>
        <v/>
      </c>
      <c r="S717">
        <f>ABS(ABS(K717)/MAX(((F717)+(G717)*(L717))*(L717),1E-6))/SQRT($I$5*MAX((((F717)+(G717)*(L717))*(L717))/MAX((F717)+2*(G717)*(L717),1E-6),1E-6))</f>
        <v/>
      </c>
      <c r="T717">
        <f>((F717)*(L717)^2)/2+(G717)*(L717)^3/3+(ABS(K717)^2)/($I$5*MAX(((F717)+(G717)*(L717))*(L717),1E-6))</f>
        <v/>
      </c>
      <c r="U717">
        <f>IF($D$20=0,0,IFERROR(Q716-(((R716+R717)/2)*J717)-(IF(O716&gt;O717,$D$8*((O716^2-O717^2)/(2*$I$5)),$D$9*((O717^2-O716^2)/(2*$I$5)))+($D$10*(ABS(I717)/90)*(MAX(O716^2,O717^2)/(2*$I$5))))-Q717,0))</f>
        <v/>
      </c>
      <c r="V717">
        <f>IF($D$20=0,1,IFERROR(IF(ROUND(S717,3)=1,1,IF(AND(ABS(U717)&lt;$D$19,S717&gt;1),1,0)),0))</f>
        <v/>
      </c>
      <c r="W717">
        <f>IF($D$20=0,IFERROR(W718,MAX($D$16,POWER((ABS(K717)^2)/($I$5*MAX(F717,0.1)^2),1/3))),IF(IFERROR(AG718,0)=0,IFERROR(W718,MAX($D$16,POWER((ABS(K717)^2)/($I$5*MAX(F717,0.1)^2),1/3))),IF(OR(IFERROR(W717,0)=0,IFERROR(AD718,0)&gt;1),MAX($D$16,POWER((ABS(K717)^2)/($I$5*MAX(F717,0.1)^2),1/3)),IF(IFERROR(AF717,0)&gt;0,MAX($D$16,IFERROR(W717,0)+((IFERROR(AF717,0))*$D$18*IF((IFERROR(AD717,0))&lt;1,1,-1))),IF(IFERROR(AF717,0)&lt;0,IF(ABS((MAX($D$16,POWER((ABS(K717)^2)/($I$5*MAX(F717,0.1)^2),1/3)))-IFERROR(W717,0))&gt;$D$19,MAX($D$16,IF((MAX($D$16,POWER((ABS(K717)^2)/($I$5*MAX(F717,0.1)^2),1/3)))&gt;IFERROR(W717,0),MIN((MAX($D$16,POWER((ABS(K717)^2)/($I$5*MAX(F717,0.1)^2),1/3))),IFERROR(W717,0)+(MIN(ABS(IFERROR(AF717,0))*$D$18,ABS((MAX($D$16,POWER((ABS(K717)^2)/($I$5*MAX(F717,0.1)^2),1/3)))-IFERROR(W717,0))))),MAX((MAX($D$16,POWER((ABS(K717)^2)/($I$5*MAX(F717,0.1)^2),1/3))),IFERROR(W717,0)-(MIN(ABS(IFERROR(AF717,0))*$D$18,ABS((MAX($D$16,POWER((ABS(K717)^2)/($I$5*MAX(F717,0.1)^2),1/3)))-IFERROR(W717,0))))))),MAX($D$16,POWER((ABS(K717)^2)/($I$5*MAX(F717,0.1)^2),1/3))),MAX($D$16,IFERROR(W717,0)))))))</f>
        <v/>
      </c>
      <c r="X717">
        <f>((F717)+(G717)*(W717))*(W717)</f>
        <v/>
      </c>
      <c r="Y717">
        <f>(((F717)+(G717)*(W717))*(W717))/MAX((F717)+2*(W717)*SQRT(1+(G717)^2),1E-6)</f>
        <v/>
      </c>
      <c r="Z717">
        <f>ABS(K717)/MAX(((F717)+(G717)*(W717))*(W717),1E-6)</f>
        <v/>
      </c>
      <c r="AA717">
        <f>E717+W717</f>
        <v/>
      </c>
      <c r="AB717">
        <f>AA717+((ABS(K717)/MAX(((F717)+(G717)*(W717))*(W717),1E-6))^2)/(2*$I$5)</f>
        <v/>
      </c>
      <c r="AC717">
        <f>((ABS(K717)*$D$6)/(MAX(((F717)+(G717)*(W717))*(W717),1E-6)*MAX(((((F717)+(G717)*(W717))*(W717))/MAX((F717)+2*(W717)*SQRT(1+(G717)^2),1E-6))^(2/3),1E-6)))^2</f>
        <v/>
      </c>
      <c r="AD717">
        <f>ABS(ABS(K717)/MAX(((F717)+(G717)*(W717))*(W717),1E-6))/SQRT($I$5*MAX((((F717)+(G717)*(W717))*(W717))/MAX((F717)+2*(G717)*(W717),1E-6),1E-6))</f>
        <v/>
      </c>
      <c r="AE717">
        <f>((F717)*(W717)^2)/2+(G717)*(W717)^3/3+(ABS(K717)^2)/($I$5*MAX(((F717)+(G717)*(W717))*(W717),1E-6))</f>
        <v/>
      </c>
      <c r="AF717">
        <f>IF($D$20=0,0,IFERROR(AB718+(((AC717+AC718)/2)*J718)+(IF(Z717&gt;Z718,$D$8*((Z717^2-Z718^2)/(2*$I$5)),$D$9*((Z718^2-Z717^2)/(2*$I$5)))+($D$10*(ABS(I718)/90)*(MAX(Z717^2,Z718^2)/(2*$I$5))))-AB717,0))</f>
        <v/>
      </c>
      <c r="AG717">
        <f>IF($D$20=0,1,IFERROR(IF(ROUND(AD717,3)=1,1,IF(AND(ABS(AF717)&lt;$D$19,AD717&lt;1),1,0)),0))</f>
        <v/>
      </c>
      <c r="AH717">
        <f>IFERROR(IF(V32="Supercritical",MAX($D$16,IFERROR(L717,MAX($D$16,POWER((ABS(K717)^2)/($I$5*MAX(F717,0.1)^2),1/3)))),IF(V32="Subcritical",MAX($D$16,IFERROR(W717,MAX($D$16,POWER((ABS(K717)^2)/($I$5*MAX(F717,0.1)^2),1/3)))),IF(AND(IFERROR(V717,0)=1,IFERROR(AG717,0)=1),IF(IFERROR(T717,-1E99)&gt;=IFERROR(AE717,-1E99),MAX($D$16,IFERROR(L717,MAX($D$16,POWER((ABS(K717)^2)/($I$5*MAX(F717,0.1)^2),1/3)))),MAX($D$16,IFERROR(W717,MAX($D$16,POWER((ABS(K717)^2)/($I$5*MAX(F717,0.1)^2),1/3))))),IF(IFERROR(V717,0)=1,MAX($D$16,IFERROR(L717,MAX($D$16,POWER((ABS(K717)^2)/($I$5*MAX(F717,0.1)^2),1/3)))),IF(IFERROR(AG717,0)=1,MAX($D$16,IFERROR(W717,MAX($D$16,POWER((ABS(K717)^2)/($I$5*MAX(F717,0.1)^2),1/3)))),MAX($D$16,POWER((ABS(K717)^2)/($I$5*MAX(F717,0.1)^2),1/3))))))),MAX($D$16,POWER((ABS(K717)^2)/($I$5*MAX(F717,0.1)^2),1/3)))</f>
        <v/>
      </c>
      <c r="AI717">
        <f>E717+AH717</f>
        <v/>
      </c>
      <c r="AJ717">
        <f>AI717+((ABS(K717)/MAX(((F717)+(G717)*(AH717))*(AH717),1E-6))^2)/(2*$I$5)</f>
        <v/>
      </c>
      <c r="AM717" t="n">
        <v>0</v>
      </c>
      <c r="AN717" t="n">
        <v>0</v>
      </c>
      <c r="AO717">
        <f>AM717+AN717</f>
        <v/>
      </c>
      <c r="AP717">
        <f>AP716+AO717</f>
        <v/>
      </c>
      <c r="AQ717">
        <f>ABS(ABS(K717)/MAX(((F717)+(G717)*(AH717))*(AH717),1E-6))/SQRT($I$5*MAX((((F717)+(G717)*(AH717))*(AH717))/MAX((F717)+2*(G717)*(AH717),1E-6),1E-6))</f>
        <v/>
      </c>
      <c r="AR717">
        <f>IF(AQ717&lt;1,"Subcritical","Supercritical")</f>
        <v/>
      </c>
      <c r="AS717">
        <f>((ABS(K717)*$D$6)/(MAX(((F717)+(G717)*(AH717))*(AH717),1E-6)*MAX(((((F717)+(G717)*(AH717))*(AH717))/MAX((F717)+2*(AH717)*SQRT(1+(G717)^2),1E-6))^(2/3),1E-6)))^2</f>
        <v/>
      </c>
    </row>
    <row r="718">
      <c r="A718" t="n">
        <v>569</v>
      </c>
      <c r="B718" t="n">
        <v>567.895</v>
      </c>
      <c r="C718" t="n">
        <v>616172.123</v>
      </c>
      <c r="D718" t="n">
        <v>3097416.867</v>
      </c>
      <c r="E718" t="n">
        <v>632.278</v>
      </c>
      <c r="F718" t="n">
        <v>5.2</v>
      </c>
      <c r="G718" t="n">
        <v>0</v>
      </c>
      <c r="H718" t="inlineStr">
        <is>
          <t>Normal</t>
        </is>
      </c>
      <c r="I718" t="n">
        <v>0.05</v>
      </c>
      <c r="J718">
        <f>B718-B717</f>
        <v/>
      </c>
      <c r="K718">
        <f>MAX(0,K717-AO717)</f>
        <v/>
      </c>
      <c r="L718">
        <f>IF($D$20=0,IFERROR(L717,MAX($D$16,POWER((ABS(K718)^2)/($I$5*MAX(F718,0.1)^2),1/3))),IF(IFERROR(V717,0)=0,IFERROR(L717,MAX($D$16,POWER((ABS(K718)^2)/($I$5*MAX(F718,0.1)^2),1/3))),IF(OR(IFERROR(L718,0)=0,IFERROR(S717,0)&lt;1,IFERROR(S718,0)&lt;1),MAX($D$16,POWER((ABS(K718)^2)/($I$5*MAX(F718,0.1)^2),1/3)),IF(IFERROR(U718,0)&gt;0,MAX($D$16,IFERROR(L718,0)+((IFERROR(U718,0))*$D$18*IF((IFERROR(S718,0))&lt;1,1,-1))),IF(IFERROR(U718,0)&lt;0,IF(ABS((MAX($D$16,POWER((ABS(K718)^2)/($I$5*MAX(F718,0.1)^2),1/3)))-IFERROR(L718,0))&gt;$D$19,MAX($D$16,IF((MAX($D$16,POWER((ABS(K718)^2)/($I$5*MAX(F718,0.1)^2),1/3)))&gt;IFERROR(L718,0),MIN((MAX($D$16,POWER((ABS(K718)^2)/($I$5*MAX(F718,0.1)^2),1/3))),IFERROR(L718,0)+(MIN(ABS(IFERROR(U718,0))*$D$18,ABS((MAX($D$16,POWER((ABS(K718)^2)/($I$5*MAX(F718,0.1)^2),1/3)))-IFERROR(L718,0))))),MAX((MAX($D$16,POWER((ABS(K718)^2)/($I$5*MAX(F718,0.1)^2),1/3))),IFERROR(L718,0)-(MIN(ABS(IFERROR(U718,0))*$D$18,ABS((MAX($D$16,POWER((ABS(K718)^2)/($I$5*MAX(F718,0.1)^2),1/3)))-IFERROR(L718,0))))))),MAX($D$16,POWER((ABS(K718)^2)/($I$5*MAX(F718,0.1)^2),1/3))),MAX($D$16,IFERROR(L718,0)))))))</f>
        <v/>
      </c>
      <c r="M718">
        <f>((F718)+(G718)*(L718))*(L718)</f>
        <v/>
      </c>
      <c r="N718">
        <f>(((F718)+(G718)*(L718))*(L718))/MAX((F718)+2*(L718)*SQRT(1+(G718)^2),1E-6)</f>
        <v/>
      </c>
      <c r="O718">
        <f>ABS(K718)/MAX(((F718)+(G718)*(L718))*(L718),1E-6)</f>
        <v/>
      </c>
      <c r="P718">
        <f>E718+L718</f>
        <v/>
      </c>
      <c r="Q718">
        <f>P718+((ABS(K718)/MAX(((F718)+(G718)*(L718))*(L718),1E-6))^2)/(2*$I$5)</f>
        <v/>
      </c>
      <c r="R718">
        <f>((ABS(K718)*$D$6)/(MAX(((F718)+(G718)*(L718))*(L718),1E-6)*MAX(((((F718)+(G718)*(L718))*(L718))/MAX((F718)+2*(L718)*SQRT(1+(G718)^2),1E-6))^(2/3),1E-6)))^2</f>
        <v/>
      </c>
      <c r="S718">
        <f>ABS(ABS(K718)/MAX(((F718)+(G718)*(L718))*(L718),1E-6))/SQRT($I$5*MAX((((F718)+(G718)*(L718))*(L718))/MAX((F718)+2*(G718)*(L718),1E-6),1E-6))</f>
        <v/>
      </c>
      <c r="T718">
        <f>((F718)*(L718)^2)/2+(G718)*(L718)^3/3+(ABS(K718)^2)/($I$5*MAX(((F718)+(G718)*(L718))*(L718),1E-6))</f>
        <v/>
      </c>
      <c r="U718">
        <f>IF($D$20=0,0,IFERROR(Q717-(((R717+R718)/2)*J718)-(IF(O717&gt;O718,$D$8*((O717^2-O718^2)/(2*$I$5)),$D$9*((O718^2-O717^2)/(2*$I$5)))+($D$10*(ABS(I718)/90)*(MAX(O717^2,O718^2)/(2*$I$5))))-Q718,0))</f>
        <v/>
      </c>
      <c r="V718">
        <f>IF($D$20=0,1,IFERROR(IF(ROUND(S718,3)=1,1,IF(AND(ABS(U718)&lt;$D$19,S718&gt;1),1,0)),0))</f>
        <v/>
      </c>
      <c r="W718">
        <f>IF($D$20=0,IFERROR(W719,MAX($D$16,POWER((ABS(K718)^2)/($I$5*MAX(F718,0.1)^2),1/3))),IF(IFERROR(AG719,0)=0,IFERROR(W719,MAX($D$16,POWER((ABS(K718)^2)/($I$5*MAX(F718,0.1)^2),1/3))),IF(OR(IFERROR(W718,0)=0,IFERROR(AD719,0)&gt;1),MAX($D$16,POWER((ABS(K718)^2)/($I$5*MAX(F718,0.1)^2),1/3)),IF(IFERROR(AF718,0)&gt;0,MAX($D$16,IFERROR(W718,0)+((IFERROR(AF718,0))*$D$18*IF((IFERROR(AD718,0))&lt;1,1,-1))),IF(IFERROR(AF718,0)&lt;0,IF(ABS((MAX($D$16,POWER((ABS(K718)^2)/($I$5*MAX(F718,0.1)^2),1/3)))-IFERROR(W718,0))&gt;$D$19,MAX($D$16,IF((MAX($D$16,POWER((ABS(K718)^2)/($I$5*MAX(F718,0.1)^2),1/3)))&gt;IFERROR(W718,0),MIN((MAX($D$16,POWER((ABS(K718)^2)/($I$5*MAX(F718,0.1)^2),1/3))),IFERROR(W718,0)+(MIN(ABS(IFERROR(AF718,0))*$D$18,ABS((MAX($D$16,POWER((ABS(K718)^2)/($I$5*MAX(F718,0.1)^2),1/3)))-IFERROR(W718,0))))),MAX((MAX($D$16,POWER((ABS(K718)^2)/($I$5*MAX(F718,0.1)^2),1/3))),IFERROR(W718,0)-(MIN(ABS(IFERROR(AF718,0))*$D$18,ABS((MAX($D$16,POWER((ABS(K718)^2)/($I$5*MAX(F718,0.1)^2),1/3)))-IFERROR(W718,0))))))),MAX($D$16,POWER((ABS(K718)^2)/($I$5*MAX(F718,0.1)^2),1/3))),MAX($D$16,IFERROR(W718,0)))))))</f>
        <v/>
      </c>
      <c r="X718">
        <f>((F718)+(G718)*(W718))*(W718)</f>
        <v/>
      </c>
      <c r="Y718">
        <f>(((F718)+(G718)*(W718))*(W718))/MAX((F718)+2*(W718)*SQRT(1+(G718)^2),1E-6)</f>
        <v/>
      </c>
      <c r="Z718">
        <f>ABS(K718)/MAX(((F718)+(G718)*(W718))*(W718),1E-6)</f>
        <v/>
      </c>
      <c r="AA718">
        <f>E718+W718</f>
        <v/>
      </c>
      <c r="AB718">
        <f>AA718+((ABS(K718)/MAX(((F718)+(G718)*(W718))*(W718),1E-6))^2)/(2*$I$5)</f>
        <v/>
      </c>
      <c r="AC718">
        <f>((ABS(K718)*$D$6)/(MAX(((F718)+(G718)*(W718))*(W718),1E-6)*MAX(((((F718)+(G718)*(W718))*(W718))/MAX((F718)+2*(W718)*SQRT(1+(G718)^2),1E-6))^(2/3),1E-6)))^2</f>
        <v/>
      </c>
      <c r="AD718">
        <f>ABS(ABS(K718)/MAX(((F718)+(G718)*(W718))*(W718),1E-6))/SQRT($I$5*MAX((((F718)+(G718)*(W718))*(W718))/MAX((F718)+2*(G718)*(W718),1E-6),1E-6))</f>
        <v/>
      </c>
      <c r="AE718">
        <f>((F718)*(W718)^2)/2+(G718)*(W718)^3/3+(ABS(K718)^2)/($I$5*MAX(((F718)+(G718)*(W718))*(W718),1E-6))</f>
        <v/>
      </c>
      <c r="AF718">
        <f>IF($D$20=0,0,IFERROR(AB719+(((AC718+AC719)/2)*J719)+(IF(Z718&gt;Z719,$D$8*((Z718^2-Z719^2)/(2*$I$5)),$D$9*((Z719^2-Z718^2)/(2*$I$5)))+($D$10*(ABS(I719)/90)*(MAX(Z718^2,Z719^2)/(2*$I$5))))-AB718,0))</f>
        <v/>
      </c>
      <c r="AG718">
        <f>IF($D$20=0,1,IFERROR(IF(ROUND(AD718,3)=1,1,IF(AND(ABS(AF718)&lt;$D$19,AD718&lt;1),1,0)),0))</f>
        <v/>
      </c>
      <c r="AH718">
        <f>IFERROR(IF(V32="Supercritical",MAX($D$16,IFERROR(L718,MAX($D$16,POWER((ABS(K718)^2)/($I$5*MAX(F718,0.1)^2),1/3)))),IF(V32="Subcritical",MAX($D$16,IFERROR(W718,MAX($D$16,POWER((ABS(K718)^2)/($I$5*MAX(F718,0.1)^2),1/3)))),IF(AND(IFERROR(V718,0)=1,IFERROR(AG718,0)=1),IF(IFERROR(T718,-1E99)&gt;=IFERROR(AE718,-1E99),MAX($D$16,IFERROR(L718,MAX($D$16,POWER((ABS(K718)^2)/($I$5*MAX(F718,0.1)^2),1/3)))),MAX($D$16,IFERROR(W718,MAX($D$16,POWER((ABS(K718)^2)/($I$5*MAX(F718,0.1)^2),1/3))))),IF(IFERROR(V718,0)=1,MAX($D$16,IFERROR(L718,MAX($D$16,POWER((ABS(K718)^2)/($I$5*MAX(F718,0.1)^2),1/3)))),IF(IFERROR(AG718,0)=1,MAX($D$16,IFERROR(W718,MAX($D$16,POWER((ABS(K718)^2)/($I$5*MAX(F718,0.1)^2),1/3)))),MAX($D$16,POWER((ABS(K718)^2)/($I$5*MAX(F718,0.1)^2),1/3))))))),MAX($D$16,POWER((ABS(K718)^2)/($I$5*MAX(F718,0.1)^2),1/3)))</f>
        <v/>
      </c>
      <c r="AI718">
        <f>E718+AH718</f>
        <v/>
      </c>
      <c r="AJ718">
        <f>AI718+((ABS(K718)/MAX(((F718)+(G718)*(AH718))*(AH718),1E-6))^2)/(2*$I$5)</f>
        <v/>
      </c>
      <c r="AM718" t="n">
        <v>0</v>
      </c>
      <c r="AN718" t="n">
        <v>0</v>
      </c>
      <c r="AO718">
        <f>AM718+AN718</f>
        <v/>
      </c>
      <c r="AP718">
        <f>AP717+AO718</f>
        <v/>
      </c>
      <c r="AQ718">
        <f>ABS(ABS(K718)/MAX(((F718)+(G718)*(AH718))*(AH718),1E-6))/SQRT($I$5*MAX((((F718)+(G718)*(AH718))*(AH718))/MAX((F718)+2*(G718)*(AH718),1E-6),1E-6))</f>
        <v/>
      </c>
      <c r="AR718">
        <f>IF(AQ718&lt;1,"Subcritical","Supercritical")</f>
        <v/>
      </c>
      <c r="AS718">
        <f>((ABS(K718)*$D$6)/(MAX(((F718)+(G718)*(AH718))*(AH718),1E-6)*MAX(((((F718)+(G718)*(AH718))*(AH718))/MAX((F718)+2*(AH718)*SQRT(1+(G718)^2),1E-6))^(2/3),1E-6)))^2</f>
        <v/>
      </c>
    </row>
    <row r="719">
      <c r="A719" t="n">
        <v>570</v>
      </c>
      <c r="B719" t="n">
        <v>568.895</v>
      </c>
      <c r="C719" t="n">
        <v>616171.649</v>
      </c>
      <c r="D719" t="n">
        <v>3097415.987</v>
      </c>
      <c r="E719" t="n">
        <v>632.2775</v>
      </c>
      <c r="F719" t="n">
        <v>5.2</v>
      </c>
      <c r="G719" t="n">
        <v>0</v>
      </c>
      <c r="H719" t="inlineStr">
        <is>
          <t>Normal</t>
        </is>
      </c>
      <c r="I719" t="n">
        <v>0.027</v>
      </c>
      <c r="J719">
        <f>B719-B718</f>
        <v/>
      </c>
      <c r="K719">
        <f>MAX(0,K718-AO718)</f>
        <v/>
      </c>
      <c r="L719">
        <f>IF($D$20=0,IFERROR(L718,MAX($D$16,POWER((ABS(K719)^2)/($I$5*MAX(F719,0.1)^2),1/3))),IF(IFERROR(V718,0)=0,IFERROR(L718,MAX($D$16,POWER((ABS(K719)^2)/($I$5*MAX(F719,0.1)^2),1/3))),IF(OR(IFERROR(L719,0)=0,IFERROR(S718,0)&lt;1,IFERROR(S719,0)&lt;1),MAX($D$16,POWER((ABS(K719)^2)/($I$5*MAX(F719,0.1)^2),1/3)),IF(IFERROR(U719,0)&gt;0,MAX($D$16,IFERROR(L719,0)+((IFERROR(U719,0))*$D$18*IF((IFERROR(S719,0))&lt;1,1,-1))),IF(IFERROR(U719,0)&lt;0,IF(ABS((MAX($D$16,POWER((ABS(K719)^2)/($I$5*MAX(F719,0.1)^2),1/3)))-IFERROR(L719,0))&gt;$D$19,MAX($D$16,IF((MAX($D$16,POWER((ABS(K719)^2)/($I$5*MAX(F719,0.1)^2),1/3)))&gt;IFERROR(L719,0),MIN((MAX($D$16,POWER((ABS(K719)^2)/($I$5*MAX(F719,0.1)^2),1/3))),IFERROR(L719,0)+(MIN(ABS(IFERROR(U719,0))*$D$18,ABS((MAX($D$16,POWER((ABS(K719)^2)/($I$5*MAX(F719,0.1)^2),1/3)))-IFERROR(L719,0))))),MAX((MAX($D$16,POWER((ABS(K719)^2)/($I$5*MAX(F719,0.1)^2),1/3))),IFERROR(L719,0)-(MIN(ABS(IFERROR(U719,0))*$D$18,ABS((MAX($D$16,POWER((ABS(K719)^2)/($I$5*MAX(F719,0.1)^2),1/3)))-IFERROR(L719,0))))))),MAX($D$16,POWER((ABS(K719)^2)/($I$5*MAX(F719,0.1)^2),1/3))),MAX($D$16,IFERROR(L719,0)))))))</f>
        <v/>
      </c>
      <c r="M719">
        <f>((F719)+(G719)*(L719))*(L719)</f>
        <v/>
      </c>
      <c r="N719">
        <f>(((F719)+(G719)*(L719))*(L719))/MAX((F719)+2*(L719)*SQRT(1+(G719)^2),1E-6)</f>
        <v/>
      </c>
      <c r="O719">
        <f>ABS(K719)/MAX(((F719)+(G719)*(L719))*(L719),1E-6)</f>
        <v/>
      </c>
      <c r="P719">
        <f>E719+L719</f>
        <v/>
      </c>
      <c r="Q719">
        <f>P719+((ABS(K719)/MAX(((F719)+(G719)*(L719))*(L719),1E-6))^2)/(2*$I$5)</f>
        <v/>
      </c>
      <c r="R719">
        <f>((ABS(K719)*$D$6)/(MAX(((F719)+(G719)*(L719))*(L719),1E-6)*MAX(((((F719)+(G719)*(L719))*(L719))/MAX((F719)+2*(L719)*SQRT(1+(G719)^2),1E-6))^(2/3),1E-6)))^2</f>
        <v/>
      </c>
      <c r="S719">
        <f>ABS(ABS(K719)/MAX(((F719)+(G719)*(L719))*(L719),1E-6))/SQRT($I$5*MAX((((F719)+(G719)*(L719))*(L719))/MAX((F719)+2*(G719)*(L719),1E-6),1E-6))</f>
        <v/>
      </c>
      <c r="T719">
        <f>((F719)*(L719)^2)/2+(G719)*(L719)^3/3+(ABS(K719)^2)/($I$5*MAX(((F719)+(G719)*(L719))*(L719),1E-6))</f>
        <v/>
      </c>
      <c r="U719">
        <f>IF($D$20=0,0,IFERROR(Q718-(((R718+R719)/2)*J719)-(IF(O718&gt;O719,$D$8*((O718^2-O719^2)/(2*$I$5)),$D$9*((O719^2-O718^2)/(2*$I$5)))+($D$10*(ABS(I719)/90)*(MAX(O718^2,O719^2)/(2*$I$5))))-Q719,0))</f>
        <v/>
      </c>
      <c r="V719">
        <f>IF($D$20=0,1,IFERROR(IF(ROUND(S719,3)=1,1,IF(AND(ABS(U719)&lt;$D$19,S719&gt;1),1,0)),0))</f>
        <v/>
      </c>
      <c r="W719">
        <f>IF($D$20=0,IFERROR(W720,MAX($D$16,POWER((ABS(K719)^2)/($I$5*MAX(F719,0.1)^2),1/3))),IF(IFERROR(AG720,0)=0,IFERROR(W720,MAX($D$16,POWER((ABS(K719)^2)/($I$5*MAX(F719,0.1)^2),1/3))),IF(OR(IFERROR(W719,0)=0,IFERROR(AD720,0)&gt;1),MAX($D$16,POWER((ABS(K719)^2)/($I$5*MAX(F719,0.1)^2),1/3)),IF(IFERROR(AF719,0)&gt;0,MAX($D$16,IFERROR(W719,0)+((IFERROR(AF719,0))*$D$18*IF((IFERROR(AD719,0))&lt;1,1,-1))),IF(IFERROR(AF719,0)&lt;0,IF(ABS((MAX($D$16,POWER((ABS(K719)^2)/($I$5*MAX(F719,0.1)^2),1/3)))-IFERROR(W719,0))&gt;$D$19,MAX($D$16,IF((MAX($D$16,POWER((ABS(K719)^2)/($I$5*MAX(F719,0.1)^2),1/3)))&gt;IFERROR(W719,0),MIN((MAX($D$16,POWER((ABS(K719)^2)/($I$5*MAX(F719,0.1)^2),1/3))),IFERROR(W719,0)+(MIN(ABS(IFERROR(AF719,0))*$D$18,ABS((MAX($D$16,POWER((ABS(K719)^2)/($I$5*MAX(F719,0.1)^2),1/3)))-IFERROR(W719,0))))),MAX((MAX($D$16,POWER((ABS(K719)^2)/($I$5*MAX(F719,0.1)^2),1/3))),IFERROR(W719,0)-(MIN(ABS(IFERROR(AF719,0))*$D$18,ABS((MAX($D$16,POWER((ABS(K719)^2)/($I$5*MAX(F719,0.1)^2),1/3)))-IFERROR(W719,0))))))),MAX($D$16,POWER((ABS(K719)^2)/($I$5*MAX(F719,0.1)^2),1/3))),MAX($D$16,IFERROR(W719,0)))))))</f>
        <v/>
      </c>
      <c r="X719">
        <f>((F719)+(G719)*(W719))*(W719)</f>
        <v/>
      </c>
      <c r="Y719">
        <f>(((F719)+(G719)*(W719))*(W719))/MAX((F719)+2*(W719)*SQRT(1+(G719)^2),1E-6)</f>
        <v/>
      </c>
      <c r="Z719">
        <f>ABS(K719)/MAX(((F719)+(G719)*(W719))*(W719),1E-6)</f>
        <v/>
      </c>
      <c r="AA719">
        <f>E719+W719</f>
        <v/>
      </c>
      <c r="AB719">
        <f>AA719+((ABS(K719)/MAX(((F719)+(G719)*(W719))*(W719),1E-6))^2)/(2*$I$5)</f>
        <v/>
      </c>
      <c r="AC719">
        <f>((ABS(K719)*$D$6)/(MAX(((F719)+(G719)*(W719))*(W719),1E-6)*MAX(((((F719)+(G719)*(W719))*(W719))/MAX((F719)+2*(W719)*SQRT(1+(G719)^2),1E-6))^(2/3),1E-6)))^2</f>
        <v/>
      </c>
      <c r="AD719">
        <f>ABS(ABS(K719)/MAX(((F719)+(G719)*(W719))*(W719),1E-6))/SQRT($I$5*MAX((((F719)+(G719)*(W719))*(W719))/MAX((F719)+2*(G719)*(W719),1E-6),1E-6))</f>
        <v/>
      </c>
      <c r="AE719">
        <f>((F719)*(W719)^2)/2+(G719)*(W719)^3/3+(ABS(K719)^2)/($I$5*MAX(((F719)+(G719)*(W719))*(W719),1E-6))</f>
        <v/>
      </c>
      <c r="AF719">
        <f>IF($D$20=0,0,IFERROR(AB720+(((AC719+AC720)/2)*J720)+(IF(Z719&gt;Z720,$D$8*((Z719^2-Z720^2)/(2*$I$5)),$D$9*((Z720^2-Z719^2)/(2*$I$5)))+($D$10*(ABS(I720)/90)*(MAX(Z719^2,Z720^2)/(2*$I$5))))-AB719,0))</f>
        <v/>
      </c>
      <c r="AG719">
        <f>IF($D$20=0,1,IFERROR(IF(ROUND(AD719,3)=1,1,IF(AND(ABS(AF719)&lt;$D$19,AD719&lt;1),1,0)),0))</f>
        <v/>
      </c>
      <c r="AH719">
        <f>IFERROR(IF(V32="Supercritical",MAX($D$16,IFERROR(L719,MAX($D$16,POWER((ABS(K719)^2)/($I$5*MAX(F719,0.1)^2),1/3)))),IF(V32="Subcritical",MAX($D$16,IFERROR(W719,MAX($D$16,POWER((ABS(K719)^2)/($I$5*MAX(F719,0.1)^2),1/3)))),IF(AND(IFERROR(V719,0)=1,IFERROR(AG719,0)=1),IF(IFERROR(T719,-1E99)&gt;=IFERROR(AE719,-1E99),MAX($D$16,IFERROR(L719,MAX($D$16,POWER((ABS(K719)^2)/($I$5*MAX(F719,0.1)^2),1/3)))),MAX($D$16,IFERROR(W719,MAX($D$16,POWER((ABS(K719)^2)/($I$5*MAX(F719,0.1)^2),1/3))))),IF(IFERROR(V719,0)=1,MAX($D$16,IFERROR(L719,MAX($D$16,POWER((ABS(K719)^2)/($I$5*MAX(F719,0.1)^2),1/3)))),IF(IFERROR(AG719,0)=1,MAX($D$16,IFERROR(W719,MAX($D$16,POWER((ABS(K719)^2)/($I$5*MAX(F719,0.1)^2),1/3)))),MAX($D$16,POWER((ABS(K719)^2)/($I$5*MAX(F719,0.1)^2),1/3))))))),MAX($D$16,POWER((ABS(K719)^2)/($I$5*MAX(F719,0.1)^2),1/3)))</f>
        <v/>
      </c>
      <c r="AI719">
        <f>E719+AH719</f>
        <v/>
      </c>
      <c r="AJ719">
        <f>AI719+((ABS(K719)/MAX(((F719)+(G719)*(AH719))*(AH719),1E-6))^2)/(2*$I$5)</f>
        <v/>
      </c>
      <c r="AM719" t="n">
        <v>0</v>
      </c>
      <c r="AN719" t="n">
        <v>0</v>
      </c>
      <c r="AO719">
        <f>AM719+AN719</f>
        <v/>
      </c>
      <c r="AP719">
        <f>AP718+AO719</f>
        <v/>
      </c>
      <c r="AQ719">
        <f>ABS(ABS(K719)/MAX(((F719)+(G719)*(AH719))*(AH719),1E-6))/SQRT($I$5*MAX((((F719)+(G719)*(AH719))*(AH719))/MAX((F719)+2*(G719)*(AH719),1E-6),1E-6))</f>
        <v/>
      </c>
      <c r="AR719">
        <f>IF(AQ719&lt;1,"Subcritical","Supercritical")</f>
        <v/>
      </c>
      <c r="AS719">
        <f>((ABS(K719)*$D$6)/(MAX(((F719)+(G719)*(AH719))*(AH719),1E-6)*MAX(((((F719)+(G719)*(AH719))*(AH719))/MAX((F719)+2*(AH719)*SQRT(1+(G719)^2),1E-6))^(2/3),1E-6)))^2</f>
        <v/>
      </c>
    </row>
    <row r="720">
      <c r="A720" t="n">
        <v>571</v>
      </c>
      <c r="B720" t="n">
        <v>569.895</v>
      </c>
      <c r="C720" t="n">
        <v>616171.175</v>
      </c>
      <c r="D720" t="n">
        <v>3097415.106</v>
      </c>
      <c r="E720" t="n">
        <v>632.277</v>
      </c>
      <c r="F720" t="n">
        <v>5.2</v>
      </c>
      <c r="G720" t="n">
        <v>0</v>
      </c>
      <c r="H720" t="inlineStr">
        <is>
          <t>Normal</t>
        </is>
      </c>
      <c r="I720" t="n">
        <v>0.027</v>
      </c>
      <c r="J720">
        <f>B720-B719</f>
        <v/>
      </c>
      <c r="K720">
        <f>MAX(0,K719-AO719)</f>
        <v/>
      </c>
      <c r="L720">
        <f>IF($D$20=0,IFERROR(L719,MAX($D$16,POWER((ABS(K720)^2)/($I$5*MAX(F720,0.1)^2),1/3))),IF(IFERROR(V719,0)=0,IFERROR(L719,MAX($D$16,POWER((ABS(K720)^2)/($I$5*MAX(F720,0.1)^2),1/3))),IF(OR(IFERROR(L720,0)=0,IFERROR(S719,0)&lt;1,IFERROR(S720,0)&lt;1),MAX($D$16,POWER((ABS(K720)^2)/($I$5*MAX(F720,0.1)^2),1/3)),IF(IFERROR(U720,0)&gt;0,MAX($D$16,IFERROR(L720,0)+((IFERROR(U720,0))*$D$18*IF((IFERROR(S720,0))&lt;1,1,-1))),IF(IFERROR(U720,0)&lt;0,IF(ABS((MAX($D$16,POWER((ABS(K720)^2)/($I$5*MAX(F720,0.1)^2),1/3)))-IFERROR(L720,0))&gt;$D$19,MAX($D$16,IF((MAX($D$16,POWER((ABS(K720)^2)/($I$5*MAX(F720,0.1)^2),1/3)))&gt;IFERROR(L720,0),MIN((MAX($D$16,POWER((ABS(K720)^2)/($I$5*MAX(F720,0.1)^2),1/3))),IFERROR(L720,0)+(MIN(ABS(IFERROR(U720,0))*$D$18,ABS((MAX($D$16,POWER((ABS(K720)^2)/($I$5*MAX(F720,0.1)^2),1/3)))-IFERROR(L720,0))))),MAX((MAX($D$16,POWER((ABS(K720)^2)/($I$5*MAX(F720,0.1)^2),1/3))),IFERROR(L720,0)-(MIN(ABS(IFERROR(U720,0))*$D$18,ABS((MAX($D$16,POWER((ABS(K720)^2)/($I$5*MAX(F720,0.1)^2),1/3)))-IFERROR(L720,0))))))),MAX($D$16,POWER((ABS(K720)^2)/($I$5*MAX(F720,0.1)^2),1/3))),MAX($D$16,IFERROR(L720,0)))))))</f>
        <v/>
      </c>
      <c r="M720">
        <f>((F720)+(G720)*(L720))*(L720)</f>
        <v/>
      </c>
      <c r="N720">
        <f>(((F720)+(G720)*(L720))*(L720))/MAX((F720)+2*(L720)*SQRT(1+(G720)^2),1E-6)</f>
        <v/>
      </c>
      <c r="O720">
        <f>ABS(K720)/MAX(((F720)+(G720)*(L720))*(L720),1E-6)</f>
        <v/>
      </c>
      <c r="P720">
        <f>E720+L720</f>
        <v/>
      </c>
      <c r="Q720">
        <f>P720+((ABS(K720)/MAX(((F720)+(G720)*(L720))*(L720),1E-6))^2)/(2*$I$5)</f>
        <v/>
      </c>
      <c r="R720">
        <f>((ABS(K720)*$D$6)/(MAX(((F720)+(G720)*(L720))*(L720),1E-6)*MAX(((((F720)+(G720)*(L720))*(L720))/MAX((F720)+2*(L720)*SQRT(1+(G720)^2),1E-6))^(2/3),1E-6)))^2</f>
        <v/>
      </c>
      <c r="S720">
        <f>ABS(ABS(K720)/MAX(((F720)+(G720)*(L720))*(L720),1E-6))/SQRT($I$5*MAX((((F720)+(G720)*(L720))*(L720))/MAX((F720)+2*(G720)*(L720),1E-6),1E-6))</f>
        <v/>
      </c>
      <c r="T720">
        <f>((F720)*(L720)^2)/2+(G720)*(L720)^3/3+(ABS(K720)^2)/($I$5*MAX(((F720)+(G720)*(L720))*(L720),1E-6))</f>
        <v/>
      </c>
      <c r="U720">
        <f>IF($D$20=0,0,IFERROR(Q719-(((R719+R720)/2)*J720)-(IF(O719&gt;O720,$D$8*((O719^2-O720^2)/(2*$I$5)),$D$9*((O720^2-O719^2)/(2*$I$5)))+($D$10*(ABS(I720)/90)*(MAX(O719^2,O720^2)/(2*$I$5))))-Q720,0))</f>
        <v/>
      </c>
      <c r="V720">
        <f>IF($D$20=0,1,IFERROR(IF(ROUND(S720,3)=1,1,IF(AND(ABS(U720)&lt;$D$19,S720&gt;1),1,0)),0))</f>
        <v/>
      </c>
      <c r="W720">
        <f>IF($D$20=0,IFERROR(W721,MAX($D$16,POWER((ABS(K720)^2)/($I$5*MAX(F720,0.1)^2),1/3))),IF(IFERROR(AG721,0)=0,IFERROR(W721,MAX($D$16,POWER((ABS(K720)^2)/($I$5*MAX(F720,0.1)^2),1/3))),IF(OR(IFERROR(W720,0)=0,IFERROR(AD721,0)&gt;1),MAX($D$16,POWER((ABS(K720)^2)/($I$5*MAX(F720,0.1)^2),1/3)),IF(IFERROR(AF720,0)&gt;0,MAX($D$16,IFERROR(W720,0)+((IFERROR(AF720,0))*$D$18*IF((IFERROR(AD720,0))&lt;1,1,-1))),IF(IFERROR(AF720,0)&lt;0,IF(ABS((MAX($D$16,POWER((ABS(K720)^2)/($I$5*MAX(F720,0.1)^2),1/3)))-IFERROR(W720,0))&gt;$D$19,MAX($D$16,IF((MAX($D$16,POWER((ABS(K720)^2)/($I$5*MAX(F720,0.1)^2),1/3)))&gt;IFERROR(W720,0),MIN((MAX($D$16,POWER((ABS(K720)^2)/($I$5*MAX(F720,0.1)^2),1/3))),IFERROR(W720,0)+(MIN(ABS(IFERROR(AF720,0))*$D$18,ABS((MAX($D$16,POWER((ABS(K720)^2)/($I$5*MAX(F720,0.1)^2),1/3)))-IFERROR(W720,0))))),MAX((MAX($D$16,POWER((ABS(K720)^2)/($I$5*MAX(F720,0.1)^2),1/3))),IFERROR(W720,0)-(MIN(ABS(IFERROR(AF720,0))*$D$18,ABS((MAX($D$16,POWER((ABS(K720)^2)/($I$5*MAX(F720,0.1)^2),1/3)))-IFERROR(W720,0))))))),MAX($D$16,POWER((ABS(K720)^2)/($I$5*MAX(F720,0.1)^2),1/3))),MAX($D$16,IFERROR(W720,0)))))))</f>
        <v/>
      </c>
      <c r="X720">
        <f>((F720)+(G720)*(W720))*(W720)</f>
        <v/>
      </c>
      <c r="Y720">
        <f>(((F720)+(G720)*(W720))*(W720))/MAX((F720)+2*(W720)*SQRT(1+(G720)^2),1E-6)</f>
        <v/>
      </c>
      <c r="Z720">
        <f>ABS(K720)/MAX(((F720)+(G720)*(W720))*(W720),1E-6)</f>
        <v/>
      </c>
      <c r="AA720">
        <f>E720+W720</f>
        <v/>
      </c>
      <c r="AB720">
        <f>AA720+((ABS(K720)/MAX(((F720)+(G720)*(W720))*(W720),1E-6))^2)/(2*$I$5)</f>
        <v/>
      </c>
      <c r="AC720">
        <f>((ABS(K720)*$D$6)/(MAX(((F720)+(G720)*(W720))*(W720),1E-6)*MAX(((((F720)+(G720)*(W720))*(W720))/MAX((F720)+2*(W720)*SQRT(1+(G720)^2),1E-6))^(2/3),1E-6)))^2</f>
        <v/>
      </c>
      <c r="AD720">
        <f>ABS(ABS(K720)/MAX(((F720)+(G720)*(W720))*(W720),1E-6))/SQRT($I$5*MAX((((F720)+(G720)*(W720))*(W720))/MAX((F720)+2*(G720)*(W720),1E-6),1E-6))</f>
        <v/>
      </c>
      <c r="AE720">
        <f>((F720)*(W720)^2)/2+(G720)*(W720)^3/3+(ABS(K720)^2)/($I$5*MAX(((F720)+(G720)*(W720))*(W720),1E-6))</f>
        <v/>
      </c>
      <c r="AF720">
        <f>IF($D$20=0,0,IFERROR(AB721+(((AC720+AC721)/2)*J721)+(IF(Z720&gt;Z721,$D$8*((Z720^2-Z721^2)/(2*$I$5)),$D$9*((Z721^2-Z720^2)/(2*$I$5)))+($D$10*(ABS(I721)/90)*(MAX(Z720^2,Z721^2)/(2*$I$5))))-AB720,0))</f>
        <v/>
      </c>
      <c r="AG720">
        <f>IF($D$20=0,1,IFERROR(IF(ROUND(AD720,3)=1,1,IF(AND(ABS(AF720)&lt;$D$19,AD720&lt;1),1,0)),0))</f>
        <v/>
      </c>
      <c r="AH720">
        <f>IFERROR(IF(V32="Supercritical",MAX($D$16,IFERROR(L720,MAX($D$16,POWER((ABS(K720)^2)/($I$5*MAX(F720,0.1)^2),1/3)))),IF(V32="Subcritical",MAX($D$16,IFERROR(W720,MAX($D$16,POWER((ABS(K720)^2)/($I$5*MAX(F720,0.1)^2),1/3)))),IF(AND(IFERROR(V720,0)=1,IFERROR(AG720,0)=1),IF(IFERROR(T720,-1E99)&gt;=IFERROR(AE720,-1E99),MAX($D$16,IFERROR(L720,MAX($D$16,POWER((ABS(K720)^2)/($I$5*MAX(F720,0.1)^2),1/3)))),MAX($D$16,IFERROR(W720,MAX($D$16,POWER((ABS(K720)^2)/($I$5*MAX(F720,0.1)^2),1/3))))),IF(IFERROR(V720,0)=1,MAX($D$16,IFERROR(L720,MAX($D$16,POWER((ABS(K720)^2)/($I$5*MAX(F720,0.1)^2),1/3)))),IF(IFERROR(AG720,0)=1,MAX($D$16,IFERROR(W720,MAX($D$16,POWER((ABS(K720)^2)/($I$5*MAX(F720,0.1)^2),1/3)))),MAX($D$16,POWER((ABS(K720)^2)/($I$5*MAX(F720,0.1)^2),1/3))))))),MAX($D$16,POWER((ABS(K720)^2)/($I$5*MAX(F720,0.1)^2),1/3)))</f>
        <v/>
      </c>
      <c r="AI720">
        <f>E720+AH720</f>
        <v/>
      </c>
      <c r="AJ720">
        <f>AI720+((ABS(K720)/MAX(((F720)+(G720)*(AH720))*(AH720),1E-6))^2)/(2*$I$5)</f>
        <v/>
      </c>
      <c r="AM720" t="n">
        <v>0</v>
      </c>
      <c r="AN720" t="n">
        <v>0</v>
      </c>
      <c r="AO720">
        <f>AM720+AN720</f>
        <v/>
      </c>
      <c r="AP720">
        <f>AP719+AO720</f>
        <v/>
      </c>
      <c r="AQ720">
        <f>ABS(ABS(K720)/MAX(((F720)+(G720)*(AH720))*(AH720),1E-6))/SQRT($I$5*MAX((((F720)+(G720)*(AH720))*(AH720))/MAX((F720)+2*(G720)*(AH720),1E-6),1E-6))</f>
        <v/>
      </c>
      <c r="AR720">
        <f>IF(AQ720&lt;1,"Subcritical","Supercritical")</f>
        <v/>
      </c>
      <c r="AS720">
        <f>((ABS(K720)*$D$6)/(MAX(((F720)+(G720)*(AH720))*(AH720),1E-6)*MAX(((((F720)+(G720)*(AH720))*(AH720))/MAX((F720)+2*(AH720)*SQRT(1+(G720)^2),1E-6))^(2/3),1E-6)))^2</f>
        <v/>
      </c>
    </row>
    <row r="721">
      <c r="A721" t="n">
        <v>572</v>
      </c>
      <c r="B721" t="n">
        <v>570.895</v>
      </c>
      <c r="C721" t="n">
        <v>616170.701</v>
      </c>
      <c r="D721" t="n">
        <v>3097414.226</v>
      </c>
      <c r="E721" t="n">
        <v>632.2765000000001</v>
      </c>
      <c r="F721" t="n">
        <v>5.2</v>
      </c>
      <c r="G721" t="n">
        <v>0</v>
      </c>
      <c r="H721" t="inlineStr">
        <is>
          <t>Normal</t>
        </is>
      </c>
      <c r="I721" t="n">
        <v>0.023</v>
      </c>
      <c r="J721">
        <f>B721-B720</f>
        <v/>
      </c>
      <c r="K721">
        <f>MAX(0,K720-AO720)</f>
        <v/>
      </c>
      <c r="L721">
        <f>IF($D$20=0,IFERROR(L720,MAX($D$16,POWER((ABS(K721)^2)/($I$5*MAX(F721,0.1)^2),1/3))),IF(IFERROR(V720,0)=0,IFERROR(L720,MAX($D$16,POWER((ABS(K721)^2)/($I$5*MAX(F721,0.1)^2),1/3))),IF(OR(IFERROR(L721,0)=0,IFERROR(S720,0)&lt;1,IFERROR(S721,0)&lt;1),MAX($D$16,POWER((ABS(K721)^2)/($I$5*MAX(F721,0.1)^2),1/3)),IF(IFERROR(U721,0)&gt;0,MAX($D$16,IFERROR(L721,0)+((IFERROR(U721,0))*$D$18*IF((IFERROR(S721,0))&lt;1,1,-1))),IF(IFERROR(U721,0)&lt;0,IF(ABS((MAX($D$16,POWER((ABS(K721)^2)/($I$5*MAX(F721,0.1)^2),1/3)))-IFERROR(L721,0))&gt;$D$19,MAX($D$16,IF((MAX($D$16,POWER((ABS(K721)^2)/($I$5*MAX(F721,0.1)^2),1/3)))&gt;IFERROR(L721,0),MIN((MAX($D$16,POWER((ABS(K721)^2)/($I$5*MAX(F721,0.1)^2),1/3))),IFERROR(L721,0)+(MIN(ABS(IFERROR(U721,0))*$D$18,ABS((MAX($D$16,POWER((ABS(K721)^2)/($I$5*MAX(F721,0.1)^2),1/3)))-IFERROR(L721,0))))),MAX((MAX($D$16,POWER((ABS(K721)^2)/($I$5*MAX(F721,0.1)^2),1/3))),IFERROR(L721,0)-(MIN(ABS(IFERROR(U721,0))*$D$18,ABS((MAX($D$16,POWER((ABS(K721)^2)/($I$5*MAX(F721,0.1)^2),1/3)))-IFERROR(L721,0))))))),MAX($D$16,POWER((ABS(K721)^2)/($I$5*MAX(F721,0.1)^2),1/3))),MAX($D$16,IFERROR(L721,0)))))))</f>
        <v/>
      </c>
      <c r="M721">
        <f>((F721)+(G721)*(L721))*(L721)</f>
        <v/>
      </c>
      <c r="N721">
        <f>(((F721)+(G721)*(L721))*(L721))/MAX((F721)+2*(L721)*SQRT(1+(G721)^2),1E-6)</f>
        <v/>
      </c>
      <c r="O721">
        <f>ABS(K721)/MAX(((F721)+(G721)*(L721))*(L721),1E-6)</f>
        <v/>
      </c>
      <c r="P721">
        <f>E721+L721</f>
        <v/>
      </c>
      <c r="Q721">
        <f>P721+((ABS(K721)/MAX(((F721)+(G721)*(L721))*(L721),1E-6))^2)/(2*$I$5)</f>
        <v/>
      </c>
      <c r="R721">
        <f>((ABS(K721)*$D$6)/(MAX(((F721)+(G721)*(L721))*(L721),1E-6)*MAX(((((F721)+(G721)*(L721))*(L721))/MAX((F721)+2*(L721)*SQRT(1+(G721)^2),1E-6))^(2/3),1E-6)))^2</f>
        <v/>
      </c>
      <c r="S721">
        <f>ABS(ABS(K721)/MAX(((F721)+(G721)*(L721))*(L721),1E-6))/SQRT($I$5*MAX((((F721)+(G721)*(L721))*(L721))/MAX((F721)+2*(G721)*(L721),1E-6),1E-6))</f>
        <v/>
      </c>
      <c r="T721">
        <f>((F721)*(L721)^2)/2+(G721)*(L721)^3/3+(ABS(K721)^2)/($I$5*MAX(((F721)+(G721)*(L721))*(L721),1E-6))</f>
        <v/>
      </c>
      <c r="U721">
        <f>IF($D$20=0,0,IFERROR(Q720-(((R720+R721)/2)*J721)-(IF(O720&gt;O721,$D$8*((O720^2-O721^2)/(2*$I$5)),$D$9*((O721^2-O720^2)/(2*$I$5)))+($D$10*(ABS(I721)/90)*(MAX(O720^2,O721^2)/(2*$I$5))))-Q721,0))</f>
        <v/>
      </c>
      <c r="V721">
        <f>IF($D$20=0,1,IFERROR(IF(ROUND(S721,3)=1,1,IF(AND(ABS(U721)&lt;$D$19,S721&gt;1),1,0)),0))</f>
        <v/>
      </c>
      <c r="W721">
        <f>IF($D$20=0,IFERROR(W722,MAX($D$16,POWER((ABS(K721)^2)/($I$5*MAX(F721,0.1)^2),1/3))),IF(IFERROR(AG722,0)=0,IFERROR(W722,MAX($D$16,POWER((ABS(K721)^2)/($I$5*MAX(F721,0.1)^2),1/3))),IF(OR(IFERROR(W721,0)=0,IFERROR(AD722,0)&gt;1),MAX($D$16,POWER((ABS(K721)^2)/($I$5*MAX(F721,0.1)^2),1/3)),IF(IFERROR(AF721,0)&gt;0,MAX($D$16,IFERROR(W721,0)+((IFERROR(AF721,0))*$D$18*IF((IFERROR(AD721,0))&lt;1,1,-1))),IF(IFERROR(AF721,0)&lt;0,IF(ABS((MAX($D$16,POWER((ABS(K721)^2)/($I$5*MAX(F721,0.1)^2),1/3)))-IFERROR(W721,0))&gt;$D$19,MAX($D$16,IF((MAX($D$16,POWER((ABS(K721)^2)/($I$5*MAX(F721,0.1)^2),1/3)))&gt;IFERROR(W721,0),MIN((MAX($D$16,POWER((ABS(K721)^2)/($I$5*MAX(F721,0.1)^2),1/3))),IFERROR(W721,0)+(MIN(ABS(IFERROR(AF721,0))*$D$18,ABS((MAX($D$16,POWER((ABS(K721)^2)/($I$5*MAX(F721,0.1)^2),1/3)))-IFERROR(W721,0))))),MAX((MAX($D$16,POWER((ABS(K721)^2)/($I$5*MAX(F721,0.1)^2),1/3))),IFERROR(W721,0)-(MIN(ABS(IFERROR(AF721,0))*$D$18,ABS((MAX($D$16,POWER((ABS(K721)^2)/($I$5*MAX(F721,0.1)^2),1/3)))-IFERROR(W721,0))))))),MAX($D$16,POWER((ABS(K721)^2)/($I$5*MAX(F721,0.1)^2),1/3))),MAX($D$16,IFERROR(W721,0)))))))</f>
        <v/>
      </c>
      <c r="X721">
        <f>((F721)+(G721)*(W721))*(W721)</f>
        <v/>
      </c>
      <c r="Y721">
        <f>(((F721)+(G721)*(W721))*(W721))/MAX((F721)+2*(W721)*SQRT(1+(G721)^2),1E-6)</f>
        <v/>
      </c>
      <c r="Z721">
        <f>ABS(K721)/MAX(((F721)+(G721)*(W721))*(W721),1E-6)</f>
        <v/>
      </c>
      <c r="AA721">
        <f>E721+W721</f>
        <v/>
      </c>
      <c r="AB721">
        <f>AA721+((ABS(K721)/MAX(((F721)+(G721)*(W721))*(W721),1E-6))^2)/(2*$I$5)</f>
        <v/>
      </c>
      <c r="AC721">
        <f>((ABS(K721)*$D$6)/(MAX(((F721)+(G721)*(W721))*(W721),1E-6)*MAX(((((F721)+(G721)*(W721))*(W721))/MAX((F721)+2*(W721)*SQRT(1+(G721)^2),1E-6))^(2/3),1E-6)))^2</f>
        <v/>
      </c>
      <c r="AD721">
        <f>ABS(ABS(K721)/MAX(((F721)+(G721)*(W721))*(W721),1E-6))/SQRT($I$5*MAX((((F721)+(G721)*(W721))*(W721))/MAX((F721)+2*(G721)*(W721),1E-6),1E-6))</f>
        <v/>
      </c>
      <c r="AE721">
        <f>((F721)*(W721)^2)/2+(G721)*(W721)^3/3+(ABS(K721)^2)/($I$5*MAX(((F721)+(G721)*(W721))*(W721),1E-6))</f>
        <v/>
      </c>
      <c r="AF721">
        <f>IF($D$20=0,0,IFERROR(AB722+(((AC721+AC722)/2)*J722)+(IF(Z721&gt;Z722,$D$8*((Z721^2-Z722^2)/(2*$I$5)),$D$9*((Z722^2-Z721^2)/(2*$I$5)))+($D$10*(ABS(I722)/90)*(MAX(Z721^2,Z722^2)/(2*$I$5))))-AB721,0))</f>
        <v/>
      </c>
      <c r="AG721">
        <f>IF($D$20=0,1,IFERROR(IF(ROUND(AD721,3)=1,1,IF(AND(ABS(AF721)&lt;$D$19,AD721&lt;1),1,0)),0))</f>
        <v/>
      </c>
      <c r="AH721">
        <f>IFERROR(IF(V32="Supercritical",MAX($D$16,IFERROR(L721,MAX($D$16,POWER((ABS(K721)^2)/($I$5*MAX(F721,0.1)^2),1/3)))),IF(V32="Subcritical",MAX($D$16,IFERROR(W721,MAX($D$16,POWER((ABS(K721)^2)/($I$5*MAX(F721,0.1)^2),1/3)))),IF(AND(IFERROR(V721,0)=1,IFERROR(AG721,0)=1),IF(IFERROR(T721,-1E99)&gt;=IFERROR(AE721,-1E99),MAX($D$16,IFERROR(L721,MAX($D$16,POWER((ABS(K721)^2)/($I$5*MAX(F721,0.1)^2),1/3)))),MAX($D$16,IFERROR(W721,MAX($D$16,POWER((ABS(K721)^2)/($I$5*MAX(F721,0.1)^2),1/3))))),IF(IFERROR(V721,0)=1,MAX($D$16,IFERROR(L721,MAX($D$16,POWER((ABS(K721)^2)/($I$5*MAX(F721,0.1)^2),1/3)))),IF(IFERROR(AG721,0)=1,MAX($D$16,IFERROR(W721,MAX($D$16,POWER((ABS(K721)^2)/($I$5*MAX(F721,0.1)^2),1/3)))),MAX($D$16,POWER((ABS(K721)^2)/($I$5*MAX(F721,0.1)^2),1/3))))))),MAX($D$16,POWER((ABS(K721)^2)/($I$5*MAX(F721,0.1)^2),1/3)))</f>
        <v/>
      </c>
      <c r="AI721">
        <f>E721+AH721</f>
        <v/>
      </c>
      <c r="AJ721">
        <f>AI721+((ABS(K721)/MAX(((F721)+(G721)*(AH721))*(AH721),1E-6))^2)/(2*$I$5)</f>
        <v/>
      </c>
      <c r="AM721" t="n">
        <v>0</v>
      </c>
      <c r="AN721" t="n">
        <v>0</v>
      </c>
      <c r="AO721">
        <f>AM721+AN721</f>
        <v/>
      </c>
      <c r="AP721">
        <f>AP720+AO721</f>
        <v/>
      </c>
      <c r="AQ721">
        <f>ABS(ABS(K721)/MAX(((F721)+(G721)*(AH721))*(AH721),1E-6))/SQRT($I$5*MAX((((F721)+(G721)*(AH721))*(AH721))/MAX((F721)+2*(G721)*(AH721),1E-6),1E-6))</f>
        <v/>
      </c>
      <c r="AR721">
        <f>IF(AQ721&lt;1,"Subcritical","Supercritical")</f>
        <v/>
      </c>
      <c r="AS721">
        <f>((ABS(K721)*$D$6)/(MAX(((F721)+(G721)*(AH721))*(AH721),1E-6)*MAX(((((F721)+(G721)*(AH721))*(AH721))/MAX((F721)+2*(AH721)*SQRT(1+(G721)^2),1E-6))^(2/3),1E-6)))^2</f>
        <v/>
      </c>
    </row>
    <row r="722">
      <c r="A722" t="n">
        <v>573</v>
      </c>
      <c r="B722" t="n">
        <v>571.896</v>
      </c>
      <c r="C722" t="n">
        <v>616170.226</v>
      </c>
      <c r="D722" t="n">
        <v>3097413.345</v>
      </c>
      <c r="E722" t="n">
        <v>632.276</v>
      </c>
      <c r="F722" t="n">
        <v>5.2</v>
      </c>
      <c r="G722" t="n">
        <v>0</v>
      </c>
      <c r="H722" t="inlineStr">
        <is>
          <t>Normal</t>
        </is>
      </c>
      <c r="I722" t="n">
        <v>0.023</v>
      </c>
      <c r="J722">
        <f>B722-B721</f>
        <v/>
      </c>
      <c r="K722">
        <f>MAX(0,K721-AO721)</f>
        <v/>
      </c>
      <c r="L722">
        <f>IF($D$20=0,IFERROR(L721,MAX($D$16,POWER((ABS(K722)^2)/($I$5*MAX(F722,0.1)^2),1/3))),IF(IFERROR(V721,0)=0,IFERROR(L721,MAX($D$16,POWER((ABS(K722)^2)/($I$5*MAX(F722,0.1)^2),1/3))),IF(OR(IFERROR(L722,0)=0,IFERROR(S721,0)&lt;1,IFERROR(S722,0)&lt;1),MAX($D$16,POWER((ABS(K722)^2)/($I$5*MAX(F722,0.1)^2),1/3)),IF(IFERROR(U722,0)&gt;0,MAX($D$16,IFERROR(L722,0)+((IFERROR(U722,0))*$D$18*IF((IFERROR(S722,0))&lt;1,1,-1))),IF(IFERROR(U722,0)&lt;0,IF(ABS((MAX($D$16,POWER((ABS(K722)^2)/($I$5*MAX(F722,0.1)^2),1/3)))-IFERROR(L722,0))&gt;$D$19,MAX($D$16,IF((MAX($D$16,POWER((ABS(K722)^2)/($I$5*MAX(F722,0.1)^2),1/3)))&gt;IFERROR(L722,0),MIN((MAX($D$16,POWER((ABS(K722)^2)/($I$5*MAX(F722,0.1)^2),1/3))),IFERROR(L722,0)+(MIN(ABS(IFERROR(U722,0))*$D$18,ABS((MAX($D$16,POWER((ABS(K722)^2)/($I$5*MAX(F722,0.1)^2),1/3)))-IFERROR(L722,0))))),MAX((MAX($D$16,POWER((ABS(K722)^2)/($I$5*MAX(F722,0.1)^2),1/3))),IFERROR(L722,0)-(MIN(ABS(IFERROR(U722,0))*$D$18,ABS((MAX($D$16,POWER((ABS(K722)^2)/($I$5*MAX(F722,0.1)^2),1/3)))-IFERROR(L722,0))))))),MAX($D$16,POWER((ABS(K722)^2)/($I$5*MAX(F722,0.1)^2),1/3))),MAX($D$16,IFERROR(L722,0)))))))</f>
        <v/>
      </c>
      <c r="M722">
        <f>((F722)+(G722)*(L722))*(L722)</f>
        <v/>
      </c>
      <c r="N722">
        <f>(((F722)+(G722)*(L722))*(L722))/MAX((F722)+2*(L722)*SQRT(1+(G722)^2),1E-6)</f>
        <v/>
      </c>
      <c r="O722">
        <f>ABS(K722)/MAX(((F722)+(G722)*(L722))*(L722),1E-6)</f>
        <v/>
      </c>
      <c r="P722">
        <f>E722+L722</f>
        <v/>
      </c>
      <c r="Q722">
        <f>P722+((ABS(K722)/MAX(((F722)+(G722)*(L722))*(L722),1E-6))^2)/(2*$I$5)</f>
        <v/>
      </c>
      <c r="R722">
        <f>((ABS(K722)*$D$6)/(MAX(((F722)+(G722)*(L722))*(L722),1E-6)*MAX(((((F722)+(G722)*(L722))*(L722))/MAX((F722)+2*(L722)*SQRT(1+(G722)^2),1E-6))^(2/3),1E-6)))^2</f>
        <v/>
      </c>
      <c r="S722">
        <f>ABS(ABS(K722)/MAX(((F722)+(G722)*(L722))*(L722),1E-6))/SQRT($I$5*MAX((((F722)+(G722)*(L722))*(L722))/MAX((F722)+2*(G722)*(L722),1E-6),1E-6))</f>
        <v/>
      </c>
      <c r="T722">
        <f>((F722)*(L722)^2)/2+(G722)*(L722)^3/3+(ABS(K722)^2)/($I$5*MAX(((F722)+(G722)*(L722))*(L722),1E-6))</f>
        <v/>
      </c>
      <c r="U722">
        <f>IF($D$20=0,0,IFERROR(Q721-(((R721+R722)/2)*J722)-(IF(O721&gt;O722,$D$8*((O721^2-O722^2)/(2*$I$5)),$D$9*((O722^2-O721^2)/(2*$I$5)))+($D$10*(ABS(I722)/90)*(MAX(O721^2,O722^2)/(2*$I$5))))-Q722,0))</f>
        <v/>
      </c>
      <c r="V722">
        <f>IF($D$20=0,1,IFERROR(IF(ROUND(S722,3)=1,1,IF(AND(ABS(U722)&lt;$D$19,S722&gt;1),1,0)),0))</f>
        <v/>
      </c>
      <c r="W722">
        <f>IF($D$20=0,IFERROR(W723,MAX($D$16,POWER((ABS(K722)^2)/($I$5*MAX(F722,0.1)^2),1/3))),IF(IFERROR(AG723,0)=0,IFERROR(W723,MAX($D$16,POWER((ABS(K722)^2)/($I$5*MAX(F722,0.1)^2),1/3))),IF(OR(IFERROR(W722,0)=0,IFERROR(AD723,0)&gt;1),MAX($D$16,POWER((ABS(K722)^2)/($I$5*MAX(F722,0.1)^2),1/3)),IF(IFERROR(AF722,0)&gt;0,MAX($D$16,IFERROR(W722,0)+((IFERROR(AF722,0))*$D$18*IF((IFERROR(AD722,0))&lt;1,1,-1))),IF(IFERROR(AF722,0)&lt;0,IF(ABS((MAX($D$16,POWER((ABS(K722)^2)/($I$5*MAX(F722,0.1)^2),1/3)))-IFERROR(W722,0))&gt;$D$19,MAX($D$16,IF((MAX($D$16,POWER((ABS(K722)^2)/($I$5*MAX(F722,0.1)^2),1/3)))&gt;IFERROR(W722,0),MIN((MAX($D$16,POWER((ABS(K722)^2)/($I$5*MAX(F722,0.1)^2),1/3))),IFERROR(W722,0)+(MIN(ABS(IFERROR(AF722,0))*$D$18,ABS((MAX($D$16,POWER((ABS(K722)^2)/($I$5*MAX(F722,0.1)^2),1/3)))-IFERROR(W722,0))))),MAX((MAX($D$16,POWER((ABS(K722)^2)/($I$5*MAX(F722,0.1)^2),1/3))),IFERROR(W722,0)-(MIN(ABS(IFERROR(AF722,0))*$D$18,ABS((MAX($D$16,POWER((ABS(K722)^2)/($I$5*MAX(F722,0.1)^2),1/3)))-IFERROR(W722,0))))))),MAX($D$16,POWER((ABS(K722)^2)/($I$5*MAX(F722,0.1)^2),1/3))),MAX($D$16,IFERROR(W722,0)))))))</f>
        <v/>
      </c>
      <c r="X722">
        <f>((F722)+(G722)*(W722))*(W722)</f>
        <v/>
      </c>
      <c r="Y722">
        <f>(((F722)+(G722)*(W722))*(W722))/MAX((F722)+2*(W722)*SQRT(1+(G722)^2),1E-6)</f>
        <v/>
      </c>
      <c r="Z722">
        <f>ABS(K722)/MAX(((F722)+(G722)*(W722))*(W722),1E-6)</f>
        <v/>
      </c>
      <c r="AA722">
        <f>E722+W722</f>
        <v/>
      </c>
      <c r="AB722">
        <f>AA722+((ABS(K722)/MAX(((F722)+(G722)*(W722))*(W722),1E-6))^2)/(2*$I$5)</f>
        <v/>
      </c>
      <c r="AC722">
        <f>((ABS(K722)*$D$6)/(MAX(((F722)+(G722)*(W722))*(W722),1E-6)*MAX(((((F722)+(G722)*(W722))*(W722))/MAX((F722)+2*(W722)*SQRT(1+(G722)^2),1E-6))^(2/3),1E-6)))^2</f>
        <v/>
      </c>
      <c r="AD722">
        <f>ABS(ABS(K722)/MAX(((F722)+(G722)*(W722))*(W722),1E-6))/SQRT($I$5*MAX((((F722)+(G722)*(W722))*(W722))/MAX((F722)+2*(G722)*(W722),1E-6),1E-6))</f>
        <v/>
      </c>
      <c r="AE722">
        <f>((F722)*(W722)^2)/2+(G722)*(W722)^3/3+(ABS(K722)^2)/($I$5*MAX(((F722)+(G722)*(W722))*(W722),1E-6))</f>
        <v/>
      </c>
      <c r="AF722">
        <f>IF($D$20=0,0,IFERROR(AB723+(((AC722+AC723)/2)*J723)+(IF(Z722&gt;Z723,$D$8*((Z722^2-Z723^2)/(2*$I$5)),$D$9*((Z723^2-Z722^2)/(2*$I$5)))+($D$10*(ABS(I723)/90)*(MAX(Z722^2,Z723^2)/(2*$I$5))))-AB722,0))</f>
        <v/>
      </c>
      <c r="AG722">
        <f>IF($D$20=0,1,IFERROR(IF(ROUND(AD722,3)=1,1,IF(AND(ABS(AF722)&lt;$D$19,AD722&lt;1),1,0)),0))</f>
        <v/>
      </c>
      <c r="AH722">
        <f>IFERROR(IF(V32="Supercritical",MAX($D$16,IFERROR(L722,MAX($D$16,POWER((ABS(K722)^2)/($I$5*MAX(F722,0.1)^2),1/3)))),IF(V32="Subcritical",MAX($D$16,IFERROR(W722,MAX($D$16,POWER((ABS(K722)^2)/($I$5*MAX(F722,0.1)^2),1/3)))),IF(AND(IFERROR(V722,0)=1,IFERROR(AG722,0)=1),IF(IFERROR(T722,-1E99)&gt;=IFERROR(AE722,-1E99),MAX($D$16,IFERROR(L722,MAX($D$16,POWER((ABS(K722)^2)/($I$5*MAX(F722,0.1)^2),1/3)))),MAX($D$16,IFERROR(W722,MAX($D$16,POWER((ABS(K722)^2)/($I$5*MAX(F722,0.1)^2),1/3))))),IF(IFERROR(V722,0)=1,MAX($D$16,IFERROR(L722,MAX($D$16,POWER((ABS(K722)^2)/($I$5*MAX(F722,0.1)^2),1/3)))),IF(IFERROR(AG722,0)=1,MAX($D$16,IFERROR(W722,MAX($D$16,POWER((ABS(K722)^2)/($I$5*MAX(F722,0.1)^2),1/3)))),MAX($D$16,POWER((ABS(K722)^2)/($I$5*MAX(F722,0.1)^2),1/3))))))),MAX($D$16,POWER((ABS(K722)^2)/($I$5*MAX(F722,0.1)^2),1/3)))</f>
        <v/>
      </c>
      <c r="AI722">
        <f>E722+AH722</f>
        <v/>
      </c>
      <c r="AJ722">
        <f>AI722+((ABS(K722)/MAX(((F722)+(G722)*(AH722))*(AH722),1E-6))^2)/(2*$I$5)</f>
        <v/>
      </c>
      <c r="AM722" t="n">
        <v>0</v>
      </c>
      <c r="AN722" t="n">
        <v>0</v>
      </c>
      <c r="AO722">
        <f>AM722+AN722</f>
        <v/>
      </c>
      <c r="AP722">
        <f>AP721+AO722</f>
        <v/>
      </c>
      <c r="AQ722">
        <f>ABS(ABS(K722)/MAX(((F722)+(G722)*(AH722))*(AH722),1E-6))/SQRT($I$5*MAX((((F722)+(G722)*(AH722))*(AH722))/MAX((F722)+2*(G722)*(AH722),1E-6),1E-6))</f>
        <v/>
      </c>
      <c r="AR722">
        <f>IF(AQ722&lt;1,"Subcritical","Supercritical")</f>
        <v/>
      </c>
      <c r="AS722">
        <f>((ABS(K722)*$D$6)/(MAX(((F722)+(G722)*(AH722))*(AH722),1E-6)*MAX(((((F722)+(G722)*(AH722))*(AH722))/MAX((F722)+2*(AH722)*SQRT(1+(G722)^2),1E-6))^(2/3),1E-6)))^2</f>
        <v/>
      </c>
    </row>
    <row r="723">
      <c r="A723" t="n">
        <v>574</v>
      </c>
      <c r="B723" t="n">
        <v>572.895</v>
      </c>
      <c r="C723" t="n">
        <v>616169.752</v>
      </c>
      <c r="D723" t="n">
        <v>3097412.465</v>
      </c>
      <c r="E723" t="n">
        <v>632.2755</v>
      </c>
      <c r="F723" t="n">
        <v>5.2</v>
      </c>
      <c r="G723" t="n">
        <v>0</v>
      </c>
      <c r="H723" t="inlineStr">
        <is>
          <t>Normal</t>
        </is>
      </c>
      <c r="I723" t="n">
        <v>0</v>
      </c>
      <c r="J723">
        <f>B723-B722</f>
        <v/>
      </c>
      <c r="K723">
        <f>MAX(0,K722-AO722)</f>
        <v/>
      </c>
      <c r="L723">
        <f>IF($D$20=0,IFERROR(L722,MAX($D$16,POWER((ABS(K723)^2)/($I$5*MAX(F723,0.1)^2),1/3))),IF(IFERROR(V722,0)=0,IFERROR(L722,MAX($D$16,POWER((ABS(K723)^2)/($I$5*MAX(F723,0.1)^2),1/3))),IF(OR(IFERROR(L723,0)=0,IFERROR(S722,0)&lt;1,IFERROR(S723,0)&lt;1),MAX($D$16,POWER((ABS(K723)^2)/($I$5*MAX(F723,0.1)^2),1/3)),IF(IFERROR(U723,0)&gt;0,MAX($D$16,IFERROR(L723,0)+((IFERROR(U723,0))*$D$18*IF((IFERROR(S723,0))&lt;1,1,-1))),IF(IFERROR(U723,0)&lt;0,IF(ABS((MAX($D$16,POWER((ABS(K723)^2)/($I$5*MAX(F723,0.1)^2),1/3)))-IFERROR(L723,0))&gt;$D$19,MAX($D$16,IF((MAX($D$16,POWER((ABS(K723)^2)/($I$5*MAX(F723,0.1)^2),1/3)))&gt;IFERROR(L723,0),MIN((MAX($D$16,POWER((ABS(K723)^2)/($I$5*MAX(F723,0.1)^2),1/3))),IFERROR(L723,0)+(MIN(ABS(IFERROR(U723,0))*$D$18,ABS((MAX($D$16,POWER((ABS(K723)^2)/($I$5*MAX(F723,0.1)^2),1/3)))-IFERROR(L723,0))))),MAX((MAX($D$16,POWER((ABS(K723)^2)/($I$5*MAX(F723,0.1)^2),1/3))),IFERROR(L723,0)-(MIN(ABS(IFERROR(U723,0))*$D$18,ABS((MAX($D$16,POWER((ABS(K723)^2)/($I$5*MAX(F723,0.1)^2),1/3)))-IFERROR(L723,0))))))),MAX($D$16,POWER((ABS(K723)^2)/($I$5*MAX(F723,0.1)^2),1/3))),MAX($D$16,IFERROR(L723,0)))))))</f>
        <v/>
      </c>
      <c r="M723">
        <f>((F723)+(G723)*(L723))*(L723)</f>
        <v/>
      </c>
      <c r="N723">
        <f>(((F723)+(G723)*(L723))*(L723))/MAX((F723)+2*(L723)*SQRT(1+(G723)^2),1E-6)</f>
        <v/>
      </c>
      <c r="O723">
        <f>ABS(K723)/MAX(((F723)+(G723)*(L723))*(L723),1E-6)</f>
        <v/>
      </c>
      <c r="P723">
        <f>E723+L723</f>
        <v/>
      </c>
      <c r="Q723">
        <f>P723+((ABS(K723)/MAX(((F723)+(G723)*(L723))*(L723),1E-6))^2)/(2*$I$5)</f>
        <v/>
      </c>
      <c r="R723">
        <f>((ABS(K723)*$D$6)/(MAX(((F723)+(G723)*(L723))*(L723),1E-6)*MAX(((((F723)+(G723)*(L723))*(L723))/MAX((F723)+2*(L723)*SQRT(1+(G723)^2),1E-6))^(2/3),1E-6)))^2</f>
        <v/>
      </c>
      <c r="S723">
        <f>ABS(ABS(K723)/MAX(((F723)+(G723)*(L723))*(L723),1E-6))/SQRT($I$5*MAX((((F723)+(G723)*(L723))*(L723))/MAX((F723)+2*(G723)*(L723),1E-6),1E-6))</f>
        <v/>
      </c>
      <c r="T723">
        <f>((F723)*(L723)^2)/2+(G723)*(L723)^3/3+(ABS(K723)^2)/($I$5*MAX(((F723)+(G723)*(L723))*(L723),1E-6))</f>
        <v/>
      </c>
      <c r="U723">
        <f>IF($D$20=0,0,IFERROR(Q722-(((R722+R723)/2)*J723)-(IF(O722&gt;O723,$D$8*((O722^2-O723^2)/(2*$I$5)),$D$9*((O723^2-O722^2)/(2*$I$5)))+($D$10*(ABS(I723)/90)*(MAX(O722^2,O723^2)/(2*$I$5))))-Q723,0))</f>
        <v/>
      </c>
      <c r="V723">
        <f>IF($D$20=0,1,IFERROR(IF(ROUND(S723,3)=1,1,IF(AND(ABS(U723)&lt;$D$19,S723&gt;1),1,0)),0))</f>
        <v/>
      </c>
      <c r="W723">
        <f>IF($D$20=0,IFERROR(W724,MAX($D$16,POWER((ABS(K723)^2)/($I$5*MAX(F723,0.1)^2),1/3))),IF(IFERROR(AG724,0)=0,IFERROR(W724,MAX($D$16,POWER((ABS(K723)^2)/($I$5*MAX(F723,0.1)^2),1/3))),IF(OR(IFERROR(W723,0)=0,IFERROR(AD724,0)&gt;1),MAX($D$16,POWER((ABS(K723)^2)/($I$5*MAX(F723,0.1)^2),1/3)),IF(IFERROR(AF723,0)&gt;0,MAX($D$16,IFERROR(W723,0)+((IFERROR(AF723,0))*$D$18*IF((IFERROR(AD723,0))&lt;1,1,-1))),IF(IFERROR(AF723,0)&lt;0,IF(ABS((MAX($D$16,POWER((ABS(K723)^2)/($I$5*MAX(F723,0.1)^2),1/3)))-IFERROR(W723,0))&gt;$D$19,MAX($D$16,IF((MAX($D$16,POWER((ABS(K723)^2)/($I$5*MAX(F723,0.1)^2),1/3)))&gt;IFERROR(W723,0),MIN((MAX($D$16,POWER((ABS(K723)^2)/($I$5*MAX(F723,0.1)^2),1/3))),IFERROR(W723,0)+(MIN(ABS(IFERROR(AF723,0))*$D$18,ABS((MAX($D$16,POWER((ABS(K723)^2)/($I$5*MAX(F723,0.1)^2),1/3)))-IFERROR(W723,0))))),MAX((MAX($D$16,POWER((ABS(K723)^2)/($I$5*MAX(F723,0.1)^2),1/3))),IFERROR(W723,0)-(MIN(ABS(IFERROR(AF723,0))*$D$18,ABS((MAX($D$16,POWER((ABS(K723)^2)/($I$5*MAX(F723,0.1)^2),1/3)))-IFERROR(W723,0))))))),MAX($D$16,POWER((ABS(K723)^2)/($I$5*MAX(F723,0.1)^2),1/3))),MAX($D$16,IFERROR(W723,0)))))))</f>
        <v/>
      </c>
      <c r="X723">
        <f>((F723)+(G723)*(W723))*(W723)</f>
        <v/>
      </c>
      <c r="Y723">
        <f>(((F723)+(G723)*(W723))*(W723))/MAX((F723)+2*(W723)*SQRT(1+(G723)^2),1E-6)</f>
        <v/>
      </c>
      <c r="Z723">
        <f>ABS(K723)/MAX(((F723)+(G723)*(W723))*(W723),1E-6)</f>
        <v/>
      </c>
      <c r="AA723">
        <f>E723+W723</f>
        <v/>
      </c>
      <c r="AB723">
        <f>AA723+((ABS(K723)/MAX(((F723)+(G723)*(W723))*(W723),1E-6))^2)/(2*$I$5)</f>
        <v/>
      </c>
      <c r="AC723">
        <f>((ABS(K723)*$D$6)/(MAX(((F723)+(G723)*(W723))*(W723),1E-6)*MAX(((((F723)+(G723)*(W723))*(W723))/MAX((F723)+2*(W723)*SQRT(1+(G723)^2),1E-6))^(2/3),1E-6)))^2</f>
        <v/>
      </c>
      <c r="AD723">
        <f>ABS(ABS(K723)/MAX(((F723)+(G723)*(W723))*(W723),1E-6))/SQRT($I$5*MAX((((F723)+(G723)*(W723))*(W723))/MAX((F723)+2*(G723)*(W723),1E-6),1E-6))</f>
        <v/>
      </c>
      <c r="AE723">
        <f>((F723)*(W723)^2)/2+(G723)*(W723)^3/3+(ABS(K723)^2)/($I$5*MAX(((F723)+(G723)*(W723))*(W723),1E-6))</f>
        <v/>
      </c>
      <c r="AF723">
        <f>IF($D$20=0,0,IFERROR(AB724+(((AC723+AC724)/2)*J724)+(IF(Z723&gt;Z724,$D$8*((Z723^2-Z724^2)/(2*$I$5)),$D$9*((Z724^2-Z723^2)/(2*$I$5)))+($D$10*(ABS(I724)/90)*(MAX(Z723^2,Z724^2)/(2*$I$5))))-AB723,0))</f>
        <v/>
      </c>
      <c r="AG723">
        <f>IF($D$20=0,1,IFERROR(IF(ROUND(AD723,3)=1,1,IF(AND(ABS(AF723)&lt;$D$19,AD723&lt;1),1,0)),0))</f>
        <v/>
      </c>
      <c r="AH723">
        <f>IFERROR(IF(V32="Supercritical",MAX($D$16,IFERROR(L723,MAX($D$16,POWER((ABS(K723)^2)/($I$5*MAX(F723,0.1)^2),1/3)))),IF(V32="Subcritical",MAX($D$16,IFERROR(W723,MAX($D$16,POWER((ABS(K723)^2)/($I$5*MAX(F723,0.1)^2),1/3)))),IF(AND(IFERROR(V723,0)=1,IFERROR(AG723,0)=1),IF(IFERROR(T723,-1E99)&gt;=IFERROR(AE723,-1E99),MAX($D$16,IFERROR(L723,MAX($D$16,POWER((ABS(K723)^2)/($I$5*MAX(F723,0.1)^2),1/3)))),MAX($D$16,IFERROR(W723,MAX($D$16,POWER((ABS(K723)^2)/($I$5*MAX(F723,0.1)^2),1/3))))),IF(IFERROR(V723,0)=1,MAX($D$16,IFERROR(L723,MAX($D$16,POWER((ABS(K723)^2)/($I$5*MAX(F723,0.1)^2),1/3)))),IF(IFERROR(AG723,0)=1,MAX($D$16,IFERROR(W723,MAX($D$16,POWER((ABS(K723)^2)/($I$5*MAX(F723,0.1)^2),1/3)))),MAX($D$16,POWER((ABS(K723)^2)/($I$5*MAX(F723,0.1)^2),1/3))))))),MAX($D$16,POWER((ABS(K723)^2)/($I$5*MAX(F723,0.1)^2),1/3)))</f>
        <v/>
      </c>
      <c r="AI723">
        <f>E723+AH723</f>
        <v/>
      </c>
      <c r="AJ723">
        <f>AI723+((ABS(K723)/MAX(((F723)+(G723)*(AH723))*(AH723),1E-6))^2)/(2*$I$5)</f>
        <v/>
      </c>
      <c r="AM723" t="n">
        <v>0</v>
      </c>
      <c r="AN723" t="n">
        <v>0</v>
      </c>
      <c r="AO723">
        <f>AM723+AN723</f>
        <v/>
      </c>
      <c r="AP723">
        <f>AP722+AO723</f>
        <v/>
      </c>
      <c r="AQ723">
        <f>ABS(ABS(K723)/MAX(((F723)+(G723)*(AH723))*(AH723),1E-6))/SQRT($I$5*MAX((((F723)+(G723)*(AH723))*(AH723))/MAX((F723)+2*(G723)*(AH723),1E-6),1E-6))</f>
        <v/>
      </c>
      <c r="AR723">
        <f>IF(AQ723&lt;1,"Subcritical","Supercritical")</f>
        <v/>
      </c>
      <c r="AS723">
        <f>((ABS(K723)*$D$6)/(MAX(((F723)+(G723)*(AH723))*(AH723),1E-6)*MAX(((((F723)+(G723)*(AH723))*(AH723))/MAX((F723)+2*(AH723)*SQRT(1+(G723)^2),1E-6))^(2/3),1E-6)))^2</f>
        <v/>
      </c>
    </row>
    <row r="724">
      <c r="A724" t="n">
        <v>575</v>
      </c>
      <c r="B724" t="n">
        <v>573.895</v>
      </c>
      <c r="C724" t="n">
        <v>616169.278</v>
      </c>
      <c r="D724" t="n">
        <v>3097411.585</v>
      </c>
      <c r="E724" t="n">
        <v>632.275</v>
      </c>
      <c r="F724" t="n">
        <v>5.2</v>
      </c>
      <c r="G724" t="n">
        <v>0</v>
      </c>
      <c r="H724" t="inlineStr">
        <is>
          <t>Normal</t>
        </is>
      </c>
      <c r="I724" t="n">
        <v>0.027</v>
      </c>
      <c r="J724">
        <f>B724-B723</f>
        <v/>
      </c>
      <c r="K724">
        <f>MAX(0,K723-AO723)</f>
        <v/>
      </c>
      <c r="L724">
        <f>IF($D$20=0,IFERROR(L723,MAX($D$16,POWER((ABS(K724)^2)/($I$5*MAX(F724,0.1)^2),1/3))),IF(IFERROR(V723,0)=0,IFERROR(L723,MAX($D$16,POWER((ABS(K724)^2)/($I$5*MAX(F724,0.1)^2),1/3))),IF(OR(IFERROR(L724,0)=0,IFERROR(S723,0)&lt;1,IFERROR(S724,0)&lt;1),MAX($D$16,POWER((ABS(K724)^2)/($I$5*MAX(F724,0.1)^2),1/3)),IF(IFERROR(U724,0)&gt;0,MAX($D$16,IFERROR(L724,0)+((IFERROR(U724,0))*$D$18*IF((IFERROR(S724,0))&lt;1,1,-1))),IF(IFERROR(U724,0)&lt;0,IF(ABS((MAX($D$16,POWER((ABS(K724)^2)/($I$5*MAX(F724,0.1)^2),1/3)))-IFERROR(L724,0))&gt;$D$19,MAX($D$16,IF((MAX($D$16,POWER((ABS(K724)^2)/($I$5*MAX(F724,0.1)^2),1/3)))&gt;IFERROR(L724,0),MIN((MAX($D$16,POWER((ABS(K724)^2)/($I$5*MAX(F724,0.1)^2),1/3))),IFERROR(L724,0)+(MIN(ABS(IFERROR(U724,0))*$D$18,ABS((MAX($D$16,POWER((ABS(K724)^2)/($I$5*MAX(F724,0.1)^2),1/3)))-IFERROR(L724,0))))),MAX((MAX($D$16,POWER((ABS(K724)^2)/($I$5*MAX(F724,0.1)^2),1/3))),IFERROR(L724,0)-(MIN(ABS(IFERROR(U724,0))*$D$18,ABS((MAX($D$16,POWER((ABS(K724)^2)/($I$5*MAX(F724,0.1)^2),1/3)))-IFERROR(L724,0))))))),MAX($D$16,POWER((ABS(K724)^2)/($I$5*MAX(F724,0.1)^2),1/3))),MAX($D$16,IFERROR(L724,0)))))))</f>
        <v/>
      </c>
      <c r="M724">
        <f>((F724)+(G724)*(L724))*(L724)</f>
        <v/>
      </c>
      <c r="N724">
        <f>(((F724)+(G724)*(L724))*(L724))/MAX((F724)+2*(L724)*SQRT(1+(G724)^2),1E-6)</f>
        <v/>
      </c>
      <c r="O724">
        <f>ABS(K724)/MAX(((F724)+(G724)*(L724))*(L724),1E-6)</f>
        <v/>
      </c>
      <c r="P724">
        <f>E724+L724</f>
        <v/>
      </c>
      <c r="Q724">
        <f>P724+((ABS(K724)/MAX(((F724)+(G724)*(L724))*(L724),1E-6))^2)/(2*$I$5)</f>
        <v/>
      </c>
      <c r="R724">
        <f>((ABS(K724)*$D$6)/(MAX(((F724)+(G724)*(L724))*(L724),1E-6)*MAX(((((F724)+(G724)*(L724))*(L724))/MAX((F724)+2*(L724)*SQRT(1+(G724)^2),1E-6))^(2/3),1E-6)))^2</f>
        <v/>
      </c>
      <c r="S724">
        <f>ABS(ABS(K724)/MAX(((F724)+(G724)*(L724))*(L724),1E-6))/SQRT($I$5*MAX((((F724)+(G724)*(L724))*(L724))/MAX((F724)+2*(G724)*(L724),1E-6),1E-6))</f>
        <v/>
      </c>
      <c r="T724">
        <f>((F724)*(L724)^2)/2+(G724)*(L724)^3/3+(ABS(K724)^2)/($I$5*MAX(((F724)+(G724)*(L724))*(L724),1E-6))</f>
        <v/>
      </c>
      <c r="U724">
        <f>IF($D$20=0,0,IFERROR(Q723-(((R723+R724)/2)*J724)-(IF(O723&gt;O724,$D$8*((O723^2-O724^2)/(2*$I$5)),$D$9*((O724^2-O723^2)/(2*$I$5)))+($D$10*(ABS(I724)/90)*(MAX(O723^2,O724^2)/(2*$I$5))))-Q724,0))</f>
        <v/>
      </c>
      <c r="V724">
        <f>IF($D$20=0,1,IFERROR(IF(ROUND(S724,3)=1,1,IF(AND(ABS(U724)&lt;$D$19,S724&gt;1),1,0)),0))</f>
        <v/>
      </c>
      <c r="W724">
        <f>IF($D$20=0,IFERROR(W725,MAX($D$16,POWER((ABS(K724)^2)/($I$5*MAX(F724,0.1)^2),1/3))),IF(IFERROR(AG725,0)=0,IFERROR(W725,MAX($D$16,POWER((ABS(K724)^2)/($I$5*MAX(F724,0.1)^2),1/3))),IF(OR(IFERROR(W724,0)=0,IFERROR(AD725,0)&gt;1),MAX($D$16,POWER((ABS(K724)^2)/($I$5*MAX(F724,0.1)^2),1/3)),IF(IFERROR(AF724,0)&gt;0,MAX($D$16,IFERROR(W724,0)+((IFERROR(AF724,0))*$D$18*IF((IFERROR(AD724,0))&lt;1,1,-1))),IF(IFERROR(AF724,0)&lt;0,IF(ABS((MAX($D$16,POWER((ABS(K724)^2)/($I$5*MAX(F724,0.1)^2),1/3)))-IFERROR(W724,0))&gt;$D$19,MAX($D$16,IF((MAX($D$16,POWER((ABS(K724)^2)/($I$5*MAX(F724,0.1)^2),1/3)))&gt;IFERROR(W724,0),MIN((MAX($D$16,POWER((ABS(K724)^2)/($I$5*MAX(F724,0.1)^2),1/3))),IFERROR(W724,0)+(MIN(ABS(IFERROR(AF724,0))*$D$18,ABS((MAX($D$16,POWER((ABS(K724)^2)/($I$5*MAX(F724,0.1)^2),1/3)))-IFERROR(W724,0))))),MAX((MAX($D$16,POWER((ABS(K724)^2)/($I$5*MAX(F724,0.1)^2),1/3))),IFERROR(W724,0)-(MIN(ABS(IFERROR(AF724,0))*$D$18,ABS((MAX($D$16,POWER((ABS(K724)^2)/($I$5*MAX(F724,0.1)^2),1/3)))-IFERROR(W724,0))))))),MAX($D$16,POWER((ABS(K724)^2)/($I$5*MAX(F724,0.1)^2),1/3))),MAX($D$16,IFERROR(W724,0)))))))</f>
        <v/>
      </c>
      <c r="X724">
        <f>((F724)+(G724)*(W724))*(W724)</f>
        <v/>
      </c>
      <c r="Y724">
        <f>(((F724)+(G724)*(W724))*(W724))/MAX((F724)+2*(W724)*SQRT(1+(G724)^2),1E-6)</f>
        <v/>
      </c>
      <c r="Z724">
        <f>ABS(K724)/MAX(((F724)+(G724)*(W724))*(W724),1E-6)</f>
        <v/>
      </c>
      <c r="AA724">
        <f>E724+W724</f>
        <v/>
      </c>
      <c r="AB724">
        <f>AA724+((ABS(K724)/MAX(((F724)+(G724)*(W724))*(W724),1E-6))^2)/(2*$I$5)</f>
        <v/>
      </c>
      <c r="AC724">
        <f>((ABS(K724)*$D$6)/(MAX(((F724)+(G724)*(W724))*(W724),1E-6)*MAX(((((F724)+(G724)*(W724))*(W724))/MAX((F724)+2*(W724)*SQRT(1+(G724)^2),1E-6))^(2/3),1E-6)))^2</f>
        <v/>
      </c>
      <c r="AD724">
        <f>ABS(ABS(K724)/MAX(((F724)+(G724)*(W724))*(W724),1E-6))/SQRT($I$5*MAX((((F724)+(G724)*(W724))*(W724))/MAX((F724)+2*(G724)*(W724),1E-6),1E-6))</f>
        <v/>
      </c>
      <c r="AE724">
        <f>((F724)*(W724)^2)/2+(G724)*(W724)^3/3+(ABS(K724)^2)/($I$5*MAX(((F724)+(G724)*(W724))*(W724),1E-6))</f>
        <v/>
      </c>
      <c r="AF724">
        <f>IF($D$20=0,0,IFERROR(AB725+(((AC724+AC725)/2)*J725)+(IF(Z724&gt;Z725,$D$8*((Z724^2-Z725^2)/(2*$I$5)),$D$9*((Z725^2-Z724^2)/(2*$I$5)))+($D$10*(ABS(I725)/90)*(MAX(Z724^2,Z725^2)/(2*$I$5))))-AB724,0))</f>
        <v/>
      </c>
      <c r="AG724">
        <f>IF($D$20=0,1,IFERROR(IF(ROUND(AD724,3)=1,1,IF(AND(ABS(AF724)&lt;$D$19,AD724&lt;1),1,0)),0))</f>
        <v/>
      </c>
      <c r="AH724">
        <f>IFERROR(IF(V32="Supercritical",MAX($D$16,IFERROR(L724,MAX($D$16,POWER((ABS(K724)^2)/($I$5*MAX(F724,0.1)^2),1/3)))),IF(V32="Subcritical",MAX($D$16,IFERROR(W724,MAX($D$16,POWER((ABS(K724)^2)/($I$5*MAX(F724,0.1)^2),1/3)))),IF(AND(IFERROR(V724,0)=1,IFERROR(AG724,0)=1),IF(IFERROR(T724,-1E99)&gt;=IFERROR(AE724,-1E99),MAX($D$16,IFERROR(L724,MAX($D$16,POWER((ABS(K724)^2)/($I$5*MAX(F724,0.1)^2),1/3)))),MAX($D$16,IFERROR(W724,MAX($D$16,POWER((ABS(K724)^2)/($I$5*MAX(F724,0.1)^2),1/3))))),IF(IFERROR(V724,0)=1,MAX($D$16,IFERROR(L724,MAX($D$16,POWER((ABS(K724)^2)/($I$5*MAX(F724,0.1)^2),1/3)))),IF(IFERROR(AG724,0)=1,MAX($D$16,IFERROR(W724,MAX($D$16,POWER((ABS(K724)^2)/($I$5*MAX(F724,0.1)^2),1/3)))),MAX($D$16,POWER((ABS(K724)^2)/($I$5*MAX(F724,0.1)^2),1/3))))))),MAX($D$16,POWER((ABS(K724)^2)/($I$5*MAX(F724,0.1)^2),1/3)))</f>
        <v/>
      </c>
      <c r="AI724">
        <f>E724+AH724</f>
        <v/>
      </c>
      <c r="AJ724">
        <f>AI724+((ABS(K724)/MAX(((F724)+(G724)*(AH724))*(AH724),1E-6))^2)/(2*$I$5)</f>
        <v/>
      </c>
      <c r="AM724" t="n">
        <v>0</v>
      </c>
      <c r="AN724" t="n">
        <v>0</v>
      </c>
      <c r="AO724">
        <f>AM724+AN724</f>
        <v/>
      </c>
      <c r="AP724">
        <f>AP723+AO724</f>
        <v/>
      </c>
      <c r="AQ724">
        <f>ABS(ABS(K724)/MAX(((F724)+(G724)*(AH724))*(AH724),1E-6))/SQRT($I$5*MAX((((F724)+(G724)*(AH724))*(AH724))/MAX((F724)+2*(G724)*(AH724),1E-6),1E-6))</f>
        <v/>
      </c>
      <c r="AR724">
        <f>IF(AQ724&lt;1,"Subcritical","Supercritical")</f>
        <v/>
      </c>
      <c r="AS724">
        <f>((ABS(K724)*$D$6)/(MAX(((F724)+(G724)*(AH724))*(AH724),1E-6)*MAX(((((F724)+(G724)*(AH724))*(AH724))/MAX((F724)+2*(AH724)*SQRT(1+(G724)^2),1E-6))^(2/3),1E-6)))^2</f>
        <v/>
      </c>
    </row>
    <row r="725">
      <c r="A725" t="n">
        <v>576</v>
      </c>
      <c r="B725" t="n">
        <v>574.895</v>
      </c>
      <c r="C725" t="n">
        <v>616168.804</v>
      </c>
      <c r="D725" t="n">
        <v>3097410.704</v>
      </c>
      <c r="E725" t="n">
        <v>632.2745</v>
      </c>
      <c r="F725" t="n">
        <v>5.2</v>
      </c>
      <c r="G725" t="n">
        <v>0</v>
      </c>
      <c r="H725" t="inlineStr">
        <is>
          <t>Normal</t>
        </is>
      </c>
      <c r="I725" t="n">
        <v>0.027</v>
      </c>
      <c r="J725">
        <f>B725-B724</f>
        <v/>
      </c>
      <c r="K725">
        <f>MAX(0,K724-AO724)</f>
        <v/>
      </c>
      <c r="L725">
        <f>IF($D$20=0,IFERROR(L724,MAX($D$16,POWER((ABS(K725)^2)/($I$5*MAX(F725,0.1)^2),1/3))),IF(IFERROR(V724,0)=0,IFERROR(L724,MAX($D$16,POWER((ABS(K725)^2)/($I$5*MAX(F725,0.1)^2),1/3))),IF(OR(IFERROR(L725,0)=0,IFERROR(S724,0)&lt;1,IFERROR(S725,0)&lt;1),MAX($D$16,POWER((ABS(K725)^2)/($I$5*MAX(F725,0.1)^2),1/3)),IF(IFERROR(U725,0)&gt;0,MAX($D$16,IFERROR(L725,0)+((IFERROR(U725,0))*$D$18*IF((IFERROR(S725,0))&lt;1,1,-1))),IF(IFERROR(U725,0)&lt;0,IF(ABS((MAX($D$16,POWER((ABS(K725)^2)/($I$5*MAX(F725,0.1)^2),1/3)))-IFERROR(L725,0))&gt;$D$19,MAX($D$16,IF((MAX($D$16,POWER((ABS(K725)^2)/($I$5*MAX(F725,0.1)^2),1/3)))&gt;IFERROR(L725,0),MIN((MAX($D$16,POWER((ABS(K725)^2)/($I$5*MAX(F725,0.1)^2),1/3))),IFERROR(L725,0)+(MIN(ABS(IFERROR(U725,0))*$D$18,ABS((MAX($D$16,POWER((ABS(K725)^2)/($I$5*MAX(F725,0.1)^2),1/3)))-IFERROR(L725,0))))),MAX((MAX($D$16,POWER((ABS(K725)^2)/($I$5*MAX(F725,0.1)^2),1/3))),IFERROR(L725,0)-(MIN(ABS(IFERROR(U725,0))*$D$18,ABS((MAX($D$16,POWER((ABS(K725)^2)/($I$5*MAX(F725,0.1)^2),1/3)))-IFERROR(L725,0))))))),MAX($D$16,POWER((ABS(K725)^2)/($I$5*MAX(F725,0.1)^2),1/3))),MAX($D$16,IFERROR(L725,0)))))))</f>
        <v/>
      </c>
      <c r="M725">
        <f>((F725)+(G725)*(L725))*(L725)</f>
        <v/>
      </c>
      <c r="N725">
        <f>(((F725)+(G725)*(L725))*(L725))/MAX((F725)+2*(L725)*SQRT(1+(G725)^2),1E-6)</f>
        <v/>
      </c>
      <c r="O725">
        <f>ABS(K725)/MAX(((F725)+(G725)*(L725))*(L725),1E-6)</f>
        <v/>
      </c>
      <c r="P725">
        <f>E725+L725</f>
        <v/>
      </c>
      <c r="Q725">
        <f>P725+((ABS(K725)/MAX(((F725)+(G725)*(L725))*(L725),1E-6))^2)/(2*$I$5)</f>
        <v/>
      </c>
      <c r="R725">
        <f>((ABS(K725)*$D$6)/(MAX(((F725)+(G725)*(L725))*(L725),1E-6)*MAX(((((F725)+(G725)*(L725))*(L725))/MAX((F725)+2*(L725)*SQRT(1+(G725)^2),1E-6))^(2/3),1E-6)))^2</f>
        <v/>
      </c>
      <c r="S725">
        <f>ABS(ABS(K725)/MAX(((F725)+(G725)*(L725))*(L725),1E-6))/SQRT($I$5*MAX((((F725)+(G725)*(L725))*(L725))/MAX((F725)+2*(G725)*(L725),1E-6),1E-6))</f>
        <v/>
      </c>
      <c r="T725">
        <f>((F725)*(L725)^2)/2+(G725)*(L725)^3/3+(ABS(K725)^2)/($I$5*MAX(((F725)+(G725)*(L725))*(L725),1E-6))</f>
        <v/>
      </c>
      <c r="U725">
        <f>IF($D$20=0,0,IFERROR(Q724-(((R724+R725)/2)*J725)-(IF(O724&gt;O725,$D$8*((O724^2-O725^2)/(2*$I$5)),$D$9*((O725^2-O724^2)/(2*$I$5)))+($D$10*(ABS(I725)/90)*(MAX(O724^2,O725^2)/(2*$I$5))))-Q725,0))</f>
        <v/>
      </c>
      <c r="V725">
        <f>IF($D$20=0,1,IFERROR(IF(ROUND(S725,3)=1,1,IF(AND(ABS(U725)&lt;$D$19,S725&gt;1),1,0)),0))</f>
        <v/>
      </c>
      <c r="W725">
        <f>IF($D$20=0,IFERROR(W726,MAX($D$16,POWER((ABS(K725)^2)/($I$5*MAX(F725,0.1)^2),1/3))),IF(IFERROR(AG726,0)=0,IFERROR(W726,MAX($D$16,POWER((ABS(K725)^2)/($I$5*MAX(F725,0.1)^2),1/3))),IF(OR(IFERROR(W725,0)=0,IFERROR(AD726,0)&gt;1),MAX($D$16,POWER((ABS(K725)^2)/($I$5*MAX(F725,0.1)^2),1/3)),IF(IFERROR(AF725,0)&gt;0,MAX($D$16,IFERROR(W725,0)+((IFERROR(AF725,0))*$D$18*IF((IFERROR(AD725,0))&lt;1,1,-1))),IF(IFERROR(AF725,0)&lt;0,IF(ABS((MAX($D$16,POWER((ABS(K725)^2)/($I$5*MAX(F725,0.1)^2),1/3)))-IFERROR(W725,0))&gt;$D$19,MAX($D$16,IF((MAX($D$16,POWER((ABS(K725)^2)/($I$5*MAX(F725,0.1)^2),1/3)))&gt;IFERROR(W725,0),MIN((MAX($D$16,POWER((ABS(K725)^2)/($I$5*MAX(F725,0.1)^2),1/3))),IFERROR(W725,0)+(MIN(ABS(IFERROR(AF725,0))*$D$18,ABS((MAX($D$16,POWER((ABS(K725)^2)/($I$5*MAX(F725,0.1)^2),1/3)))-IFERROR(W725,0))))),MAX((MAX($D$16,POWER((ABS(K725)^2)/($I$5*MAX(F725,0.1)^2),1/3))),IFERROR(W725,0)-(MIN(ABS(IFERROR(AF725,0))*$D$18,ABS((MAX($D$16,POWER((ABS(K725)^2)/($I$5*MAX(F725,0.1)^2),1/3)))-IFERROR(W725,0))))))),MAX($D$16,POWER((ABS(K725)^2)/($I$5*MAX(F725,0.1)^2),1/3))),MAX($D$16,IFERROR(W725,0)))))))</f>
        <v/>
      </c>
      <c r="X725">
        <f>((F725)+(G725)*(W725))*(W725)</f>
        <v/>
      </c>
      <c r="Y725">
        <f>(((F725)+(G725)*(W725))*(W725))/MAX((F725)+2*(W725)*SQRT(1+(G725)^2),1E-6)</f>
        <v/>
      </c>
      <c r="Z725">
        <f>ABS(K725)/MAX(((F725)+(G725)*(W725))*(W725),1E-6)</f>
        <v/>
      </c>
      <c r="AA725">
        <f>E725+W725</f>
        <v/>
      </c>
      <c r="AB725">
        <f>AA725+((ABS(K725)/MAX(((F725)+(G725)*(W725))*(W725),1E-6))^2)/(2*$I$5)</f>
        <v/>
      </c>
      <c r="AC725">
        <f>((ABS(K725)*$D$6)/(MAX(((F725)+(G725)*(W725))*(W725),1E-6)*MAX(((((F725)+(G725)*(W725))*(W725))/MAX((F725)+2*(W725)*SQRT(1+(G725)^2),1E-6))^(2/3),1E-6)))^2</f>
        <v/>
      </c>
      <c r="AD725">
        <f>ABS(ABS(K725)/MAX(((F725)+(G725)*(W725))*(W725),1E-6))/SQRT($I$5*MAX((((F725)+(G725)*(W725))*(W725))/MAX((F725)+2*(G725)*(W725),1E-6),1E-6))</f>
        <v/>
      </c>
      <c r="AE725">
        <f>((F725)*(W725)^2)/2+(G725)*(W725)^3/3+(ABS(K725)^2)/($I$5*MAX(((F725)+(G725)*(W725))*(W725),1E-6))</f>
        <v/>
      </c>
      <c r="AF725">
        <f>IF($D$20=0,0,IFERROR(AB726+(((AC725+AC726)/2)*J726)+(IF(Z725&gt;Z726,$D$8*((Z725^2-Z726^2)/(2*$I$5)),$D$9*((Z726^2-Z725^2)/(2*$I$5)))+($D$10*(ABS(I726)/90)*(MAX(Z725^2,Z726^2)/(2*$I$5))))-AB725,0))</f>
        <v/>
      </c>
      <c r="AG725">
        <f>IF($D$20=0,1,IFERROR(IF(ROUND(AD725,3)=1,1,IF(AND(ABS(AF725)&lt;$D$19,AD725&lt;1),1,0)),0))</f>
        <v/>
      </c>
      <c r="AH725">
        <f>IFERROR(IF(V32="Supercritical",MAX($D$16,IFERROR(L725,MAX($D$16,POWER((ABS(K725)^2)/($I$5*MAX(F725,0.1)^2),1/3)))),IF(V32="Subcritical",MAX($D$16,IFERROR(W725,MAX($D$16,POWER((ABS(K725)^2)/($I$5*MAX(F725,0.1)^2),1/3)))),IF(AND(IFERROR(V725,0)=1,IFERROR(AG725,0)=1),IF(IFERROR(T725,-1E99)&gt;=IFERROR(AE725,-1E99),MAX($D$16,IFERROR(L725,MAX($D$16,POWER((ABS(K725)^2)/($I$5*MAX(F725,0.1)^2),1/3)))),MAX($D$16,IFERROR(W725,MAX($D$16,POWER((ABS(K725)^2)/($I$5*MAX(F725,0.1)^2),1/3))))),IF(IFERROR(V725,0)=1,MAX($D$16,IFERROR(L725,MAX($D$16,POWER((ABS(K725)^2)/($I$5*MAX(F725,0.1)^2),1/3)))),IF(IFERROR(AG725,0)=1,MAX($D$16,IFERROR(W725,MAX($D$16,POWER((ABS(K725)^2)/($I$5*MAX(F725,0.1)^2),1/3)))),MAX($D$16,POWER((ABS(K725)^2)/($I$5*MAX(F725,0.1)^2),1/3))))))),MAX($D$16,POWER((ABS(K725)^2)/($I$5*MAX(F725,0.1)^2),1/3)))</f>
        <v/>
      </c>
      <c r="AI725">
        <f>E725+AH725</f>
        <v/>
      </c>
      <c r="AJ725">
        <f>AI725+((ABS(K725)/MAX(((F725)+(G725)*(AH725))*(AH725),1E-6))^2)/(2*$I$5)</f>
        <v/>
      </c>
      <c r="AM725" t="n">
        <v>0</v>
      </c>
      <c r="AN725" t="n">
        <v>0</v>
      </c>
      <c r="AO725">
        <f>AM725+AN725</f>
        <v/>
      </c>
      <c r="AP725">
        <f>AP724+AO725</f>
        <v/>
      </c>
      <c r="AQ725">
        <f>ABS(ABS(K725)/MAX(((F725)+(G725)*(AH725))*(AH725),1E-6))/SQRT($I$5*MAX((((F725)+(G725)*(AH725))*(AH725))/MAX((F725)+2*(G725)*(AH725),1E-6),1E-6))</f>
        <v/>
      </c>
      <c r="AR725">
        <f>IF(AQ725&lt;1,"Subcritical","Supercritical")</f>
        <v/>
      </c>
      <c r="AS725">
        <f>((ABS(K725)*$D$6)/(MAX(((F725)+(G725)*(AH725))*(AH725),1E-6)*MAX(((((F725)+(G725)*(AH725))*(AH725))/MAX((F725)+2*(AH725)*SQRT(1+(G725)^2),1E-6))^(2/3),1E-6)))^2</f>
        <v/>
      </c>
    </row>
    <row r="726">
      <c r="A726" t="n">
        <v>577</v>
      </c>
      <c r="B726" t="n">
        <v>575.895</v>
      </c>
      <c r="C726" t="n">
        <v>616168.33</v>
      </c>
      <c r="D726" t="n">
        <v>3097409.824</v>
      </c>
      <c r="E726" t="n">
        <v>632.274</v>
      </c>
      <c r="F726" t="n">
        <v>5.2</v>
      </c>
      <c r="G726" t="n">
        <v>0</v>
      </c>
      <c r="H726" t="inlineStr">
        <is>
          <t>Normal</t>
        </is>
      </c>
      <c r="I726" t="n">
        <v>0.023</v>
      </c>
      <c r="J726">
        <f>B726-B725</f>
        <v/>
      </c>
      <c r="K726">
        <f>MAX(0,K725-AO725)</f>
        <v/>
      </c>
      <c r="L726">
        <f>IF($D$20=0,IFERROR(L725,MAX($D$16,POWER((ABS(K726)^2)/($I$5*MAX(F726,0.1)^2),1/3))),IF(IFERROR(V725,0)=0,IFERROR(L725,MAX($D$16,POWER((ABS(K726)^2)/($I$5*MAX(F726,0.1)^2),1/3))),IF(OR(IFERROR(L726,0)=0,IFERROR(S725,0)&lt;1,IFERROR(S726,0)&lt;1),MAX($D$16,POWER((ABS(K726)^2)/($I$5*MAX(F726,0.1)^2),1/3)),IF(IFERROR(U726,0)&gt;0,MAX($D$16,IFERROR(L726,0)+((IFERROR(U726,0))*$D$18*IF((IFERROR(S726,0))&lt;1,1,-1))),IF(IFERROR(U726,0)&lt;0,IF(ABS((MAX($D$16,POWER((ABS(K726)^2)/($I$5*MAX(F726,0.1)^2),1/3)))-IFERROR(L726,0))&gt;$D$19,MAX($D$16,IF((MAX($D$16,POWER((ABS(K726)^2)/($I$5*MAX(F726,0.1)^2),1/3)))&gt;IFERROR(L726,0),MIN((MAX($D$16,POWER((ABS(K726)^2)/($I$5*MAX(F726,0.1)^2),1/3))),IFERROR(L726,0)+(MIN(ABS(IFERROR(U726,0))*$D$18,ABS((MAX($D$16,POWER((ABS(K726)^2)/($I$5*MAX(F726,0.1)^2),1/3)))-IFERROR(L726,0))))),MAX((MAX($D$16,POWER((ABS(K726)^2)/($I$5*MAX(F726,0.1)^2),1/3))),IFERROR(L726,0)-(MIN(ABS(IFERROR(U726,0))*$D$18,ABS((MAX($D$16,POWER((ABS(K726)^2)/($I$5*MAX(F726,0.1)^2),1/3)))-IFERROR(L726,0))))))),MAX($D$16,POWER((ABS(K726)^2)/($I$5*MAX(F726,0.1)^2),1/3))),MAX($D$16,IFERROR(L726,0)))))))</f>
        <v/>
      </c>
      <c r="M726">
        <f>((F726)+(G726)*(L726))*(L726)</f>
        <v/>
      </c>
      <c r="N726">
        <f>(((F726)+(G726)*(L726))*(L726))/MAX((F726)+2*(L726)*SQRT(1+(G726)^2),1E-6)</f>
        <v/>
      </c>
      <c r="O726">
        <f>ABS(K726)/MAX(((F726)+(G726)*(L726))*(L726),1E-6)</f>
        <v/>
      </c>
      <c r="P726">
        <f>E726+L726</f>
        <v/>
      </c>
      <c r="Q726">
        <f>P726+((ABS(K726)/MAX(((F726)+(G726)*(L726))*(L726),1E-6))^2)/(2*$I$5)</f>
        <v/>
      </c>
      <c r="R726">
        <f>((ABS(K726)*$D$6)/(MAX(((F726)+(G726)*(L726))*(L726),1E-6)*MAX(((((F726)+(G726)*(L726))*(L726))/MAX((F726)+2*(L726)*SQRT(1+(G726)^2),1E-6))^(2/3),1E-6)))^2</f>
        <v/>
      </c>
      <c r="S726">
        <f>ABS(ABS(K726)/MAX(((F726)+(G726)*(L726))*(L726),1E-6))/SQRT($I$5*MAX((((F726)+(G726)*(L726))*(L726))/MAX((F726)+2*(G726)*(L726),1E-6),1E-6))</f>
        <v/>
      </c>
      <c r="T726">
        <f>((F726)*(L726)^2)/2+(G726)*(L726)^3/3+(ABS(K726)^2)/($I$5*MAX(((F726)+(G726)*(L726))*(L726),1E-6))</f>
        <v/>
      </c>
      <c r="U726">
        <f>IF($D$20=0,0,IFERROR(Q725-(((R725+R726)/2)*J726)-(IF(O725&gt;O726,$D$8*((O725^2-O726^2)/(2*$I$5)),$D$9*((O726^2-O725^2)/(2*$I$5)))+($D$10*(ABS(I726)/90)*(MAX(O725^2,O726^2)/(2*$I$5))))-Q726,0))</f>
        <v/>
      </c>
      <c r="V726">
        <f>IF($D$20=0,1,IFERROR(IF(ROUND(S726,3)=1,1,IF(AND(ABS(U726)&lt;$D$19,S726&gt;1),1,0)),0))</f>
        <v/>
      </c>
      <c r="W726">
        <f>IF($D$20=0,IFERROR(W727,MAX($D$16,POWER((ABS(K726)^2)/($I$5*MAX(F726,0.1)^2),1/3))),IF(IFERROR(AG727,0)=0,IFERROR(W727,MAX($D$16,POWER((ABS(K726)^2)/($I$5*MAX(F726,0.1)^2),1/3))),IF(OR(IFERROR(W726,0)=0,IFERROR(AD727,0)&gt;1),MAX($D$16,POWER((ABS(K726)^2)/($I$5*MAX(F726,0.1)^2),1/3)),IF(IFERROR(AF726,0)&gt;0,MAX($D$16,IFERROR(W726,0)+((IFERROR(AF726,0))*$D$18*IF((IFERROR(AD726,0))&lt;1,1,-1))),IF(IFERROR(AF726,0)&lt;0,IF(ABS((MAX($D$16,POWER((ABS(K726)^2)/($I$5*MAX(F726,0.1)^2),1/3)))-IFERROR(W726,0))&gt;$D$19,MAX($D$16,IF((MAX($D$16,POWER((ABS(K726)^2)/($I$5*MAX(F726,0.1)^2),1/3)))&gt;IFERROR(W726,0),MIN((MAX($D$16,POWER((ABS(K726)^2)/($I$5*MAX(F726,0.1)^2),1/3))),IFERROR(W726,0)+(MIN(ABS(IFERROR(AF726,0))*$D$18,ABS((MAX($D$16,POWER((ABS(K726)^2)/($I$5*MAX(F726,0.1)^2),1/3)))-IFERROR(W726,0))))),MAX((MAX($D$16,POWER((ABS(K726)^2)/($I$5*MAX(F726,0.1)^2),1/3))),IFERROR(W726,0)-(MIN(ABS(IFERROR(AF726,0))*$D$18,ABS((MAX($D$16,POWER((ABS(K726)^2)/($I$5*MAX(F726,0.1)^2),1/3)))-IFERROR(W726,0))))))),MAX($D$16,POWER((ABS(K726)^2)/($I$5*MAX(F726,0.1)^2),1/3))),MAX($D$16,IFERROR(W726,0)))))))</f>
        <v/>
      </c>
      <c r="X726">
        <f>((F726)+(G726)*(W726))*(W726)</f>
        <v/>
      </c>
      <c r="Y726">
        <f>(((F726)+(G726)*(W726))*(W726))/MAX((F726)+2*(W726)*SQRT(1+(G726)^2),1E-6)</f>
        <v/>
      </c>
      <c r="Z726">
        <f>ABS(K726)/MAX(((F726)+(G726)*(W726))*(W726),1E-6)</f>
        <v/>
      </c>
      <c r="AA726">
        <f>E726+W726</f>
        <v/>
      </c>
      <c r="AB726">
        <f>AA726+((ABS(K726)/MAX(((F726)+(G726)*(W726))*(W726),1E-6))^2)/(2*$I$5)</f>
        <v/>
      </c>
      <c r="AC726">
        <f>((ABS(K726)*$D$6)/(MAX(((F726)+(G726)*(W726))*(W726),1E-6)*MAX(((((F726)+(G726)*(W726))*(W726))/MAX((F726)+2*(W726)*SQRT(1+(G726)^2),1E-6))^(2/3),1E-6)))^2</f>
        <v/>
      </c>
      <c r="AD726">
        <f>ABS(ABS(K726)/MAX(((F726)+(G726)*(W726))*(W726),1E-6))/SQRT($I$5*MAX((((F726)+(G726)*(W726))*(W726))/MAX((F726)+2*(G726)*(W726),1E-6),1E-6))</f>
        <v/>
      </c>
      <c r="AE726">
        <f>((F726)*(W726)^2)/2+(G726)*(W726)^3/3+(ABS(K726)^2)/($I$5*MAX(((F726)+(G726)*(W726))*(W726),1E-6))</f>
        <v/>
      </c>
      <c r="AF726">
        <f>IF($D$20=0,0,IFERROR(AB727+(((AC726+AC727)/2)*J727)+(IF(Z726&gt;Z727,$D$8*((Z726^2-Z727^2)/(2*$I$5)),$D$9*((Z727^2-Z726^2)/(2*$I$5)))+($D$10*(ABS(I727)/90)*(MAX(Z726^2,Z727^2)/(2*$I$5))))-AB726,0))</f>
        <v/>
      </c>
      <c r="AG726">
        <f>IF($D$20=0,1,IFERROR(IF(ROUND(AD726,3)=1,1,IF(AND(ABS(AF726)&lt;$D$19,AD726&lt;1),1,0)),0))</f>
        <v/>
      </c>
      <c r="AH726">
        <f>IFERROR(IF(V32="Supercritical",MAX($D$16,IFERROR(L726,MAX($D$16,POWER((ABS(K726)^2)/($I$5*MAX(F726,0.1)^2),1/3)))),IF(V32="Subcritical",MAX($D$16,IFERROR(W726,MAX($D$16,POWER((ABS(K726)^2)/($I$5*MAX(F726,0.1)^2),1/3)))),IF(AND(IFERROR(V726,0)=1,IFERROR(AG726,0)=1),IF(IFERROR(T726,-1E99)&gt;=IFERROR(AE726,-1E99),MAX($D$16,IFERROR(L726,MAX($D$16,POWER((ABS(K726)^2)/($I$5*MAX(F726,0.1)^2),1/3)))),MAX($D$16,IFERROR(W726,MAX($D$16,POWER((ABS(K726)^2)/($I$5*MAX(F726,0.1)^2),1/3))))),IF(IFERROR(V726,0)=1,MAX($D$16,IFERROR(L726,MAX($D$16,POWER((ABS(K726)^2)/($I$5*MAX(F726,0.1)^2),1/3)))),IF(IFERROR(AG726,0)=1,MAX($D$16,IFERROR(W726,MAX($D$16,POWER((ABS(K726)^2)/($I$5*MAX(F726,0.1)^2),1/3)))),MAX($D$16,POWER((ABS(K726)^2)/($I$5*MAX(F726,0.1)^2),1/3))))))),MAX($D$16,POWER((ABS(K726)^2)/($I$5*MAX(F726,0.1)^2),1/3)))</f>
        <v/>
      </c>
      <c r="AI726">
        <f>E726+AH726</f>
        <v/>
      </c>
      <c r="AJ726">
        <f>AI726+((ABS(K726)/MAX(((F726)+(G726)*(AH726))*(AH726),1E-6))^2)/(2*$I$5)</f>
        <v/>
      </c>
      <c r="AM726" t="n">
        <v>0</v>
      </c>
      <c r="AN726" t="n">
        <v>0</v>
      </c>
      <c r="AO726">
        <f>AM726+AN726</f>
        <v/>
      </c>
      <c r="AP726">
        <f>AP725+AO726</f>
        <v/>
      </c>
      <c r="AQ726">
        <f>ABS(ABS(K726)/MAX(((F726)+(G726)*(AH726))*(AH726),1E-6))/SQRT($I$5*MAX((((F726)+(G726)*(AH726))*(AH726))/MAX((F726)+2*(G726)*(AH726),1E-6),1E-6))</f>
        <v/>
      </c>
      <c r="AR726">
        <f>IF(AQ726&lt;1,"Subcritical","Supercritical")</f>
        <v/>
      </c>
      <c r="AS726">
        <f>((ABS(K726)*$D$6)/(MAX(((F726)+(G726)*(AH726))*(AH726),1E-6)*MAX(((((F726)+(G726)*(AH726))*(AH726))/MAX((F726)+2*(AH726)*SQRT(1+(G726)^2),1E-6))^(2/3),1E-6)))^2</f>
        <v/>
      </c>
    </row>
    <row r="727">
      <c r="A727" t="n">
        <v>578</v>
      </c>
      <c r="B727" t="n">
        <v>576.896</v>
      </c>
      <c r="C727" t="n">
        <v>616167.855</v>
      </c>
      <c r="D727" t="n">
        <v>3097408.943</v>
      </c>
      <c r="E727" t="n">
        <v>632.2735</v>
      </c>
      <c r="F727" t="n">
        <v>5.2</v>
      </c>
      <c r="G727" t="n">
        <v>0</v>
      </c>
      <c r="H727" t="inlineStr">
        <is>
          <t>Normal</t>
        </is>
      </c>
      <c r="I727" t="n">
        <v>0.023</v>
      </c>
      <c r="J727">
        <f>B727-B726</f>
        <v/>
      </c>
      <c r="K727">
        <f>MAX(0,K726-AO726)</f>
        <v/>
      </c>
      <c r="L727">
        <f>IF($D$20=0,IFERROR(L726,MAX($D$16,POWER((ABS(K727)^2)/($I$5*MAX(F727,0.1)^2),1/3))),IF(IFERROR(V726,0)=0,IFERROR(L726,MAX($D$16,POWER((ABS(K727)^2)/($I$5*MAX(F727,0.1)^2),1/3))),IF(OR(IFERROR(L727,0)=0,IFERROR(S726,0)&lt;1,IFERROR(S727,0)&lt;1),MAX($D$16,POWER((ABS(K727)^2)/($I$5*MAX(F727,0.1)^2),1/3)),IF(IFERROR(U727,0)&gt;0,MAX($D$16,IFERROR(L727,0)+((IFERROR(U727,0))*$D$18*IF((IFERROR(S727,0))&lt;1,1,-1))),IF(IFERROR(U727,0)&lt;0,IF(ABS((MAX($D$16,POWER((ABS(K727)^2)/($I$5*MAX(F727,0.1)^2),1/3)))-IFERROR(L727,0))&gt;$D$19,MAX($D$16,IF((MAX($D$16,POWER((ABS(K727)^2)/($I$5*MAX(F727,0.1)^2),1/3)))&gt;IFERROR(L727,0),MIN((MAX($D$16,POWER((ABS(K727)^2)/($I$5*MAX(F727,0.1)^2),1/3))),IFERROR(L727,0)+(MIN(ABS(IFERROR(U727,0))*$D$18,ABS((MAX($D$16,POWER((ABS(K727)^2)/($I$5*MAX(F727,0.1)^2),1/3)))-IFERROR(L727,0))))),MAX((MAX($D$16,POWER((ABS(K727)^2)/($I$5*MAX(F727,0.1)^2),1/3))),IFERROR(L727,0)-(MIN(ABS(IFERROR(U727,0))*$D$18,ABS((MAX($D$16,POWER((ABS(K727)^2)/($I$5*MAX(F727,0.1)^2),1/3)))-IFERROR(L727,0))))))),MAX($D$16,POWER((ABS(K727)^2)/($I$5*MAX(F727,0.1)^2),1/3))),MAX($D$16,IFERROR(L727,0)))))))</f>
        <v/>
      </c>
      <c r="M727">
        <f>((F727)+(G727)*(L727))*(L727)</f>
        <v/>
      </c>
      <c r="N727">
        <f>(((F727)+(G727)*(L727))*(L727))/MAX((F727)+2*(L727)*SQRT(1+(G727)^2),1E-6)</f>
        <v/>
      </c>
      <c r="O727">
        <f>ABS(K727)/MAX(((F727)+(G727)*(L727))*(L727),1E-6)</f>
        <v/>
      </c>
      <c r="P727">
        <f>E727+L727</f>
        <v/>
      </c>
      <c r="Q727">
        <f>P727+((ABS(K727)/MAX(((F727)+(G727)*(L727))*(L727),1E-6))^2)/(2*$I$5)</f>
        <v/>
      </c>
      <c r="R727">
        <f>((ABS(K727)*$D$6)/(MAX(((F727)+(G727)*(L727))*(L727),1E-6)*MAX(((((F727)+(G727)*(L727))*(L727))/MAX((F727)+2*(L727)*SQRT(1+(G727)^2),1E-6))^(2/3),1E-6)))^2</f>
        <v/>
      </c>
      <c r="S727">
        <f>ABS(ABS(K727)/MAX(((F727)+(G727)*(L727))*(L727),1E-6))/SQRT($I$5*MAX((((F727)+(G727)*(L727))*(L727))/MAX((F727)+2*(G727)*(L727),1E-6),1E-6))</f>
        <v/>
      </c>
      <c r="T727">
        <f>((F727)*(L727)^2)/2+(G727)*(L727)^3/3+(ABS(K727)^2)/($I$5*MAX(((F727)+(G727)*(L727))*(L727),1E-6))</f>
        <v/>
      </c>
      <c r="U727">
        <f>IF($D$20=0,0,IFERROR(Q726-(((R726+R727)/2)*J727)-(IF(O726&gt;O727,$D$8*((O726^2-O727^2)/(2*$I$5)),$D$9*((O727^2-O726^2)/(2*$I$5)))+($D$10*(ABS(I727)/90)*(MAX(O726^2,O727^2)/(2*$I$5))))-Q727,0))</f>
        <v/>
      </c>
      <c r="V727">
        <f>IF($D$20=0,1,IFERROR(IF(ROUND(S727,3)=1,1,IF(AND(ABS(U727)&lt;$D$19,S727&gt;1),1,0)),0))</f>
        <v/>
      </c>
      <c r="W727">
        <f>IF($D$20=0,IFERROR(W728,MAX($D$16,POWER((ABS(K727)^2)/($I$5*MAX(F727,0.1)^2),1/3))),IF(IFERROR(AG728,0)=0,IFERROR(W728,MAX($D$16,POWER((ABS(K727)^2)/($I$5*MAX(F727,0.1)^2),1/3))),IF(OR(IFERROR(W727,0)=0,IFERROR(AD728,0)&gt;1),MAX($D$16,POWER((ABS(K727)^2)/($I$5*MAX(F727,0.1)^2),1/3)),IF(IFERROR(AF727,0)&gt;0,MAX($D$16,IFERROR(W727,0)+((IFERROR(AF727,0))*$D$18*IF((IFERROR(AD727,0))&lt;1,1,-1))),IF(IFERROR(AF727,0)&lt;0,IF(ABS((MAX($D$16,POWER((ABS(K727)^2)/($I$5*MAX(F727,0.1)^2),1/3)))-IFERROR(W727,0))&gt;$D$19,MAX($D$16,IF((MAX($D$16,POWER((ABS(K727)^2)/($I$5*MAX(F727,0.1)^2),1/3)))&gt;IFERROR(W727,0),MIN((MAX($D$16,POWER((ABS(K727)^2)/($I$5*MAX(F727,0.1)^2),1/3))),IFERROR(W727,0)+(MIN(ABS(IFERROR(AF727,0))*$D$18,ABS((MAX($D$16,POWER((ABS(K727)^2)/($I$5*MAX(F727,0.1)^2),1/3)))-IFERROR(W727,0))))),MAX((MAX($D$16,POWER((ABS(K727)^2)/($I$5*MAX(F727,0.1)^2),1/3))),IFERROR(W727,0)-(MIN(ABS(IFERROR(AF727,0))*$D$18,ABS((MAX($D$16,POWER((ABS(K727)^2)/($I$5*MAX(F727,0.1)^2),1/3)))-IFERROR(W727,0))))))),MAX($D$16,POWER((ABS(K727)^2)/($I$5*MAX(F727,0.1)^2),1/3))),MAX($D$16,IFERROR(W727,0)))))))</f>
        <v/>
      </c>
      <c r="X727">
        <f>((F727)+(G727)*(W727))*(W727)</f>
        <v/>
      </c>
      <c r="Y727">
        <f>(((F727)+(G727)*(W727))*(W727))/MAX((F727)+2*(W727)*SQRT(1+(G727)^2),1E-6)</f>
        <v/>
      </c>
      <c r="Z727">
        <f>ABS(K727)/MAX(((F727)+(G727)*(W727))*(W727),1E-6)</f>
        <v/>
      </c>
      <c r="AA727">
        <f>E727+W727</f>
        <v/>
      </c>
      <c r="AB727">
        <f>AA727+((ABS(K727)/MAX(((F727)+(G727)*(W727))*(W727),1E-6))^2)/(2*$I$5)</f>
        <v/>
      </c>
      <c r="AC727">
        <f>((ABS(K727)*$D$6)/(MAX(((F727)+(G727)*(W727))*(W727),1E-6)*MAX(((((F727)+(G727)*(W727))*(W727))/MAX((F727)+2*(W727)*SQRT(1+(G727)^2),1E-6))^(2/3),1E-6)))^2</f>
        <v/>
      </c>
      <c r="AD727">
        <f>ABS(ABS(K727)/MAX(((F727)+(G727)*(W727))*(W727),1E-6))/SQRT($I$5*MAX((((F727)+(G727)*(W727))*(W727))/MAX((F727)+2*(G727)*(W727),1E-6),1E-6))</f>
        <v/>
      </c>
      <c r="AE727">
        <f>((F727)*(W727)^2)/2+(G727)*(W727)^3/3+(ABS(K727)^2)/($I$5*MAX(((F727)+(G727)*(W727))*(W727),1E-6))</f>
        <v/>
      </c>
      <c r="AF727">
        <f>IF($D$20=0,0,IFERROR(AB728+(((AC727+AC728)/2)*J728)+(IF(Z727&gt;Z728,$D$8*((Z727^2-Z728^2)/(2*$I$5)),$D$9*((Z728^2-Z727^2)/(2*$I$5)))+($D$10*(ABS(I728)/90)*(MAX(Z727^2,Z728^2)/(2*$I$5))))-AB727,0))</f>
        <v/>
      </c>
      <c r="AG727">
        <f>IF($D$20=0,1,IFERROR(IF(ROUND(AD727,3)=1,1,IF(AND(ABS(AF727)&lt;$D$19,AD727&lt;1),1,0)),0))</f>
        <v/>
      </c>
      <c r="AH727">
        <f>IFERROR(IF(V32="Supercritical",MAX($D$16,IFERROR(L727,MAX($D$16,POWER((ABS(K727)^2)/($I$5*MAX(F727,0.1)^2),1/3)))),IF(V32="Subcritical",MAX($D$16,IFERROR(W727,MAX($D$16,POWER((ABS(K727)^2)/($I$5*MAX(F727,0.1)^2),1/3)))),IF(AND(IFERROR(V727,0)=1,IFERROR(AG727,0)=1),IF(IFERROR(T727,-1E99)&gt;=IFERROR(AE727,-1E99),MAX($D$16,IFERROR(L727,MAX($D$16,POWER((ABS(K727)^2)/($I$5*MAX(F727,0.1)^2),1/3)))),MAX($D$16,IFERROR(W727,MAX($D$16,POWER((ABS(K727)^2)/($I$5*MAX(F727,0.1)^2),1/3))))),IF(IFERROR(V727,0)=1,MAX($D$16,IFERROR(L727,MAX($D$16,POWER((ABS(K727)^2)/($I$5*MAX(F727,0.1)^2),1/3)))),IF(IFERROR(AG727,0)=1,MAX($D$16,IFERROR(W727,MAX($D$16,POWER((ABS(K727)^2)/($I$5*MAX(F727,0.1)^2),1/3)))),MAX($D$16,POWER((ABS(K727)^2)/($I$5*MAX(F727,0.1)^2),1/3))))))),MAX($D$16,POWER((ABS(K727)^2)/($I$5*MAX(F727,0.1)^2),1/3)))</f>
        <v/>
      </c>
      <c r="AI727">
        <f>E727+AH727</f>
        <v/>
      </c>
      <c r="AJ727">
        <f>AI727+((ABS(K727)/MAX(((F727)+(G727)*(AH727))*(AH727),1E-6))^2)/(2*$I$5)</f>
        <v/>
      </c>
      <c r="AM727" t="n">
        <v>0</v>
      </c>
      <c r="AN727" t="n">
        <v>0</v>
      </c>
      <c r="AO727">
        <f>AM727+AN727</f>
        <v/>
      </c>
      <c r="AP727">
        <f>AP726+AO727</f>
        <v/>
      </c>
      <c r="AQ727">
        <f>ABS(ABS(K727)/MAX(((F727)+(G727)*(AH727))*(AH727),1E-6))/SQRT($I$5*MAX((((F727)+(G727)*(AH727))*(AH727))/MAX((F727)+2*(G727)*(AH727),1E-6),1E-6))</f>
        <v/>
      </c>
      <c r="AR727">
        <f>IF(AQ727&lt;1,"Subcritical","Supercritical")</f>
        <v/>
      </c>
      <c r="AS727">
        <f>((ABS(K727)*$D$6)/(MAX(((F727)+(G727)*(AH727))*(AH727),1E-6)*MAX(((((F727)+(G727)*(AH727))*(AH727))/MAX((F727)+2*(AH727)*SQRT(1+(G727)^2),1E-6))^(2/3),1E-6)))^2</f>
        <v/>
      </c>
    </row>
    <row r="728">
      <c r="A728" t="n">
        <v>579</v>
      </c>
      <c r="B728" t="n">
        <v>577.895</v>
      </c>
      <c r="C728" t="n">
        <v>616167.3810000001</v>
      </c>
      <c r="D728" t="n">
        <v>3097408.063</v>
      </c>
      <c r="E728" t="n">
        <v>632.273</v>
      </c>
      <c r="F728" t="n">
        <v>5.2</v>
      </c>
      <c r="G728" t="n">
        <v>0</v>
      </c>
      <c r="H728" t="inlineStr">
        <is>
          <t>Normal</t>
        </is>
      </c>
      <c r="I728" t="n">
        <v>0</v>
      </c>
      <c r="J728">
        <f>B728-B727</f>
        <v/>
      </c>
      <c r="K728">
        <f>MAX(0,K727-AO727)</f>
        <v/>
      </c>
      <c r="L728">
        <f>IF($D$20=0,IFERROR(L727,MAX($D$16,POWER((ABS(K728)^2)/($I$5*MAX(F728,0.1)^2),1/3))),IF(IFERROR(V727,0)=0,IFERROR(L727,MAX($D$16,POWER((ABS(K728)^2)/($I$5*MAX(F728,0.1)^2),1/3))),IF(OR(IFERROR(L728,0)=0,IFERROR(S727,0)&lt;1,IFERROR(S728,0)&lt;1),MAX($D$16,POWER((ABS(K728)^2)/($I$5*MAX(F728,0.1)^2),1/3)),IF(IFERROR(U728,0)&gt;0,MAX($D$16,IFERROR(L728,0)+((IFERROR(U728,0))*$D$18*IF((IFERROR(S728,0))&lt;1,1,-1))),IF(IFERROR(U728,0)&lt;0,IF(ABS((MAX($D$16,POWER((ABS(K728)^2)/($I$5*MAX(F728,0.1)^2),1/3)))-IFERROR(L728,0))&gt;$D$19,MAX($D$16,IF((MAX($D$16,POWER((ABS(K728)^2)/($I$5*MAX(F728,0.1)^2),1/3)))&gt;IFERROR(L728,0),MIN((MAX($D$16,POWER((ABS(K728)^2)/($I$5*MAX(F728,0.1)^2),1/3))),IFERROR(L728,0)+(MIN(ABS(IFERROR(U728,0))*$D$18,ABS((MAX($D$16,POWER((ABS(K728)^2)/($I$5*MAX(F728,0.1)^2),1/3)))-IFERROR(L728,0))))),MAX((MAX($D$16,POWER((ABS(K728)^2)/($I$5*MAX(F728,0.1)^2),1/3))),IFERROR(L728,0)-(MIN(ABS(IFERROR(U728,0))*$D$18,ABS((MAX($D$16,POWER((ABS(K728)^2)/($I$5*MAX(F728,0.1)^2),1/3)))-IFERROR(L728,0))))))),MAX($D$16,POWER((ABS(K728)^2)/($I$5*MAX(F728,0.1)^2),1/3))),MAX($D$16,IFERROR(L728,0)))))))</f>
        <v/>
      </c>
      <c r="M728">
        <f>((F728)+(G728)*(L728))*(L728)</f>
        <v/>
      </c>
      <c r="N728">
        <f>(((F728)+(G728)*(L728))*(L728))/MAX((F728)+2*(L728)*SQRT(1+(G728)^2),1E-6)</f>
        <v/>
      </c>
      <c r="O728">
        <f>ABS(K728)/MAX(((F728)+(G728)*(L728))*(L728),1E-6)</f>
        <v/>
      </c>
      <c r="P728">
        <f>E728+L728</f>
        <v/>
      </c>
      <c r="Q728">
        <f>P728+((ABS(K728)/MAX(((F728)+(G728)*(L728))*(L728),1E-6))^2)/(2*$I$5)</f>
        <v/>
      </c>
      <c r="R728">
        <f>((ABS(K728)*$D$6)/(MAX(((F728)+(G728)*(L728))*(L728),1E-6)*MAX(((((F728)+(G728)*(L728))*(L728))/MAX((F728)+2*(L728)*SQRT(1+(G728)^2),1E-6))^(2/3),1E-6)))^2</f>
        <v/>
      </c>
      <c r="S728">
        <f>ABS(ABS(K728)/MAX(((F728)+(G728)*(L728))*(L728),1E-6))/SQRT($I$5*MAX((((F728)+(G728)*(L728))*(L728))/MAX((F728)+2*(G728)*(L728),1E-6),1E-6))</f>
        <v/>
      </c>
      <c r="T728">
        <f>((F728)*(L728)^2)/2+(G728)*(L728)^3/3+(ABS(K728)^2)/($I$5*MAX(((F728)+(G728)*(L728))*(L728),1E-6))</f>
        <v/>
      </c>
      <c r="U728">
        <f>IF($D$20=0,0,IFERROR(Q727-(((R727+R728)/2)*J728)-(IF(O727&gt;O728,$D$8*((O727^2-O728^2)/(2*$I$5)),$D$9*((O728^2-O727^2)/(2*$I$5)))+($D$10*(ABS(I728)/90)*(MAX(O727^2,O728^2)/(2*$I$5))))-Q728,0))</f>
        <v/>
      </c>
      <c r="V728">
        <f>IF($D$20=0,1,IFERROR(IF(ROUND(S728,3)=1,1,IF(AND(ABS(U728)&lt;$D$19,S728&gt;1),1,0)),0))</f>
        <v/>
      </c>
      <c r="W728">
        <f>IF($D$20=0,IFERROR(W729,MAX($D$16,POWER((ABS(K728)^2)/($I$5*MAX(F728,0.1)^2),1/3))),IF(IFERROR(AG729,0)=0,IFERROR(W729,MAX($D$16,POWER((ABS(K728)^2)/($I$5*MAX(F728,0.1)^2),1/3))),IF(OR(IFERROR(W728,0)=0,IFERROR(AD729,0)&gt;1),MAX($D$16,POWER((ABS(K728)^2)/($I$5*MAX(F728,0.1)^2),1/3)),IF(IFERROR(AF728,0)&gt;0,MAX($D$16,IFERROR(W728,0)+((IFERROR(AF728,0))*$D$18*IF((IFERROR(AD728,0))&lt;1,1,-1))),IF(IFERROR(AF728,0)&lt;0,IF(ABS((MAX($D$16,POWER((ABS(K728)^2)/($I$5*MAX(F728,0.1)^2),1/3)))-IFERROR(W728,0))&gt;$D$19,MAX($D$16,IF((MAX($D$16,POWER((ABS(K728)^2)/($I$5*MAX(F728,0.1)^2),1/3)))&gt;IFERROR(W728,0),MIN((MAX($D$16,POWER((ABS(K728)^2)/($I$5*MAX(F728,0.1)^2),1/3))),IFERROR(W728,0)+(MIN(ABS(IFERROR(AF728,0))*$D$18,ABS((MAX($D$16,POWER((ABS(K728)^2)/($I$5*MAX(F728,0.1)^2),1/3)))-IFERROR(W728,0))))),MAX((MAX($D$16,POWER((ABS(K728)^2)/($I$5*MAX(F728,0.1)^2),1/3))),IFERROR(W728,0)-(MIN(ABS(IFERROR(AF728,0))*$D$18,ABS((MAX($D$16,POWER((ABS(K728)^2)/($I$5*MAX(F728,0.1)^2),1/3)))-IFERROR(W728,0))))))),MAX($D$16,POWER((ABS(K728)^2)/($I$5*MAX(F728,0.1)^2),1/3))),MAX($D$16,IFERROR(W728,0)))))))</f>
        <v/>
      </c>
      <c r="X728">
        <f>((F728)+(G728)*(W728))*(W728)</f>
        <v/>
      </c>
      <c r="Y728">
        <f>(((F728)+(G728)*(W728))*(W728))/MAX((F728)+2*(W728)*SQRT(1+(G728)^2),1E-6)</f>
        <v/>
      </c>
      <c r="Z728">
        <f>ABS(K728)/MAX(((F728)+(G728)*(W728))*(W728),1E-6)</f>
        <v/>
      </c>
      <c r="AA728">
        <f>E728+W728</f>
        <v/>
      </c>
      <c r="AB728">
        <f>AA728+((ABS(K728)/MAX(((F728)+(G728)*(W728))*(W728),1E-6))^2)/(2*$I$5)</f>
        <v/>
      </c>
      <c r="AC728">
        <f>((ABS(K728)*$D$6)/(MAX(((F728)+(G728)*(W728))*(W728),1E-6)*MAX(((((F728)+(G728)*(W728))*(W728))/MAX((F728)+2*(W728)*SQRT(1+(G728)^2),1E-6))^(2/3),1E-6)))^2</f>
        <v/>
      </c>
      <c r="AD728">
        <f>ABS(ABS(K728)/MAX(((F728)+(G728)*(W728))*(W728),1E-6))/SQRT($I$5*MAX((((F728)+(G728)*(W728))*(W728))/MAX((F728)+2*(G728)*(W728),1E-6),1E-6))</f>
        <v/>
      </c>
      <c r="AE728">
        <f>((F728)*(W728)^2)/2+(G728)*(W728)^3/3+(ABS(K728)^2)/($I$5*MAX(((F728)+(G728)*(W728))*(W728),1E-6))</f>
        <v/>
      </c>
      <c r="AF728">
        <f>IF($D$20=0,0,IFERROR(AB729+(((AC728+AC729)/2)*J729)+(IF(Z728&gt;Z729,$D$8*((Z728^2-Z729^2)/(2*$I$5)),$D$9*((Z729^2-Z728^2)/(2*$I$5)))+($D$10*(ABS(I729)/90)*(MAX(Z728^2,Z729^2)/(2*$I$5))))-AB728,0))</f>
        <v/>
      </c>
      <c r="AG728">
        <f>IF($D$20=0,1,IFERROR(IF(ROUND(AD728,3)=1,1,IF(AND(ABS(AF728)&lt;$D$19,AD728&lt;1),1,0)),0))</f>
        <v/>
      </c>
      <c r="AH728">
        <f>IFERROR(IF(V32="Supercritical",MAX($D$16,IFERROR(L728,MAX($D$16,POWER((ABS(K728)^2)/($I$5*MAX(F728,0.1)^2),1/3)))),IF(V32="Subcritical",MAX($D$16,IFERROR(W728,MAX($D$16,POWER((ABS(K728)^2)/($I$5*MAX(F728,0.1)^2),1/3)))),IF(AND(IFERROR(V728,0)=1,IFERROR(AG728,0)=1),IF(IFERROR(T728,-1E99)&gt;=IFERROR(AE728,-1E99),MAX($D$16,IFERROR(L728,MAX($D$16,POWER((ABS(K728)^2)/($I$5*MAX(F728,0.1)^2),1/3)))),MAX($D$16,IFERROR(W728,MAX($D$16,POWER((ABS(K728)^2)/($I$5*MAX(F728,0.1)^2),1/3))))),IF(IFERROR(V728,0)=1,MAX($D$16,IFERROR(L728,MAX($D$16,POWER((ABS(K728)^2)/($I$5*MAX(F728,0.1)^2),1/3)))),IF(IFERROR(AG728,0)=1,MAX($D$16,IFERROR(W728,MAX($D$16,POWER((ABS(K728)^2)/($I$5*MAX(F728,0.1)^2),1/3)))),MAX($D$16,POWER((ABS(K728)^2)/($I$5*MAX(F728,0.1)^2),1/3))))))),MAX($D$16,POWER((ABS(K728)^2)/($I$5*MAX(F728,0.1)^2),1/3)))</f>
        <v/>
      </c>
      <c r="AI728">
        <f>E728+AH728</f>
        <v/>
      </c>
      <c r="AJ728">
        <f>AI728+((ABS(K728)/MAX(((F728)+(G728)*(AH728))*(AH728),1E-6))^2)/(2*$I$5)</f>
        <v/>
      </c>
      <c r="AM728" t="n">
        <v>0</v>
      </c>
      <c r="AN728" t="n">
        <v>0</v>
      </c>
      <c r="AO728">
        <f>AM728+AN728</f>
        <v/>
      </c>
      <c r="AP728">
        <f>AP727+AO728</f>
        <v/>
      </c>
      <c r="AQ728">
        <f>ABS(ABS(K728)/MAX(((F728)+(G728)*(AH728))*(AH728),1E-6))/SQRT($I$5*MAX((((F728)+(G728)*(AH728))*(AH728))/MAX((F728)+2*(G728)*(AH728),1E-6),1E-6))</f>
        <v/>
      </c>
      <c r="AR728">
        <f>IF(AQ728&lt;1,"Subcritical","Supercritical")</f>
        <v/>
      </c>
      <c r="AS728">
        <f>((ABS(K728)*$D$6)/(MAX(((F728)+(G728)*(AH728))*(AH728),1E-6)*MAX(((((F728)+(G728)*(AH728))*(AH728))/MAX((F728)+2*(AH728)*SQRT(1+(G728)^2),1E-6))^(2/3),1E-6)))^2</f>
        <v/>
      </c>
    </row>
    <row r="729">
      <c r="A729" t="n">
        <v>580</v>
      </c>
      <c r="B729" t="n">
        <v>578.895</v>
      </c>
      <c r="C729" t="n">
        <v>616166.907</v>
      </c>
      <c r="D729" t="n">
        <v>3097407.183</v>
      </c>
      <c r="E729" t="n">
        <v>632.2725</v>
      </c>
      <c r="F729" t="n">
        <v>5.2</v>
      </c>
      <c r="G729" t="n">
        <v>0</v>
      </c>
      <c r="H729" t="inlineStr">
        <is>
          <t>Normal</t>
        </is>
      </c>
      <c r="I729" t="n">
        <v>0.027</v>
      </c>
      <c r="J729">
        <f>B729-B728</f>
        <v/>
      </c>
      <c r="K729">
        <f>MAX(0,K728-AO728)</f>
        <v/>
      </c>
      <c r="L729">
        <f>IF($D$20=0,IFERROR(L728,MAX($D$16,POWER((ABS(K729)^2)/($I$5*MAX(F729,0.1)^2),1/3))),IF(IFERROR(V728,0)=0,IFERROR(L728,MAX($D$16,POWER((ABS(K729)^2)/($I$5*MAX(F729,0.1)^2),1/3))),IF(OR(IFERROR(L729,0)=0,IFERROR(S728,0)&lt;1,IFERROR(S729,0)&lt;1),MAX($D$16,POWER((ABS(K729)^2)/($I$5*MAX(F729,0.1)^2),1/3)),IF(IFERROR(U729,0)&gt;0,MAX($D$16,IFERROR(L729,0)+((IFERROR(U729,0))*$D$18*IF((IFERROR(S729,0))&lt;1,1,-1))),IF(IFERROR(U729,0)&lt;0,IF(ABS((MAX($D$16,POWER((ABS(K729)^2)/($I$5*MAX(F729,0.1)^2),1/3)))-IFERROR(L729,0))&gt;$D$19,MAX($D$16,IF((MAX($D$16,POWER((ABS(K729)^2)/($I$5*MAX(F729,0.1)^2),1/3)))&gt;IFERROR(L729,0),MIN((MAX($D$16,POWER((ABS(K729)^2)/($I$5*MAX(F729,0.1)^2),1/3))),IFERROR(L729,0)+(MIN(ABS(IFERROR(U729,0))*$D$18,ABS((MAX($D$16,POWER((ABS(K729)^2)/($I$5*MAX(F729,0.1)^2),1/3)))-IFERROR(L729,0))))),MAX((MAX($D$16,POWER((ABS(K729)^2)/($I$5*MAX(F729,0.1)^2),1/3))),IFERROR(L729,0)-(MIN(ABS(IFERROR(U729,0))*$D$18,ABS((MAX($D$16,POWER((ABS(K729)^2)/($I$5*MAX(F729,0.1)^2),1/3)))-IFERROR(L729,0))))))),MAX($D$16,POWER((ABS(K729)^2)/($I$5*MAX(F729,0.1)^2),1/3))),MAX($D$16,IFERROR(L729,0)))))))</f>
        <v/>
      </c>
      <c r="M729">
        <f>((F729)+(G729)*(L729))*(L729)</f>
        <v/>
      </c>
      <c r="N729">
        <f>(((F729)+(G729)*(L729))*(L729))/MAX((F729)+2*(L729)*SQRT(1+(G729)^2),1E-6)</f>
        <v/>
      </c>
      <c r="O729">
        <f>ABS(K729)/MAX(((F729)+(G729)*(L729))*(L729),1E-6)</f>
        <v/>
      </c>
      <c r="P729">
        <f>E729+L729</f>
        <v/>
      </c>
      <c r="Q729">
        <f>P729+((ABS(K729)/MAX(((F729)+(G729)*(L729))*(L729),1E-6))^2)/(2*$I$5)</f>
        <v/>
      </c>
      <c r="R729">
        <f>((ABS(K729)*$D$6)/(MAX(((F729)+(G729)*(L729))*(L729),1E-6)*MAX(((((F729)+(G729)*(L729))*(L729))/MAX((F729)+2*(L729)*SQRT(1+(G729)^2),1E-6))^(2/3),1E-6)))^2</f>
        <v/>
      </c>
      <c r="S729">
        <f>ABS(ABS(K729)/MAX(((F729)+(G729)*(L729))*(L729),1E-6))/SQRT($I$5*MAX((((F729)+(G729)*(L729))*(L729))/MAX((F729)+2*(G729)*(L729),1E-6),1E-6))</f>
        <v/>
      </c>
      <c r="T729">
        <f>((F729)*(L729)^2)/2+(G729)*(L729)^3/3+(ABS(K729)^2)/($I$5*MAX(((F729)+(G729)*(L729))*(L729),1E-6))</f>
        <v/>
      </c>
      <c r="U729">
        <f>IF($D$20=0,0,IFERROR(Q728-(((R728+R729)/2)*J729)-(IF(O728&gt;O729,$D$8*((O728^2-O729^2)/(2*$I$5)),$D$9*((O729^2-O728^2)/(2*$I$5)))+($D$10*(ABS(I729)/90)*(MAX(O728^2,O729^2)/(2*$I$5))))-Q729,0))</f>
        <v/>
      </c>
      <c r="V729">
        <f>IF($D$20=0,1,IFERROR(IF(ROUND(S729,3)=1,1,IF(AND(ABS(U729)&lt;$D$19,S729&gt;1),1,0)),0))</f>
        <v/>
      </c>
      <c r="W729">
        <f>IF($D$20=0,IFERROR(W730,MAX($D$16,POWER((ABS(K729)^2)/($I$5*MAX(F729,0.1)^2),1/3))),IF(IFERROR(AG730,0)=0,IFERROR(W730,MAX($D$16,POWER((ABS(K729)^2)/($I$5*MAX(F729,0.1)^2),1/3))),IF(OR(IFERROR(W729,0)=0,IFERROR(AD730,0)&gt;1),MAX($D$16,POWER((ABS(K729)^2)/($I$5*MAX(F729,0.1)^2),1/3)),IF(IFERROR(AF729,0)&gt;0,MAX($D$16,IFERROR(W729,0)+((IFERROR(AF729,0))*$D$18*IF((IFERROR(AD729,0))&lt;1,1,-1))),IF(IFERROR(AF729,0)&lt;0,IF(ABS((MAX($D$16,POWER((ABS(K729)^2)/($I$5*MAX(F729,0.1)^2),1/3)))-IFERROR(W729,0))&gt;$D$19,MAX($D$16,IF((MAX($D$16,POWER((ABS(K729)^2)/($I$5*MAX(F729,0.1)^2),1/3)))&gt;IFERROR(W729,0),MIN((MAX($D$16,POWER((ABS(K729)^2)/($I$5*MAX(F729,0.1)^2),1/3))),IFERROR(W729,0)+(MIN(ABS(IFERROR(AF729,0))*$D$18,ABS((MAX($D$16,POWER((ABS(K729)^2)/($I$5*MAX(F729,0.1)^2),1/3)))-IFERROR(W729,0))))),MAX((MAX($D$16,POWER((ABS(K729)^2)/($I$5*MAX(F729,0.1)^2),1/3))),IFERROR(W729,0)-(MIN(ABS(IFERROR(AF729,0))*$D$18,ABS((MAX($D$16,POWER((ABS(K729)^2)/($I$5*MAX(F729,0.1)^2),1/3)))-IFERROR(W729,0))))))),MAX($D$16,POWER((ABS(K729)^2)/($I$5*MAX(F729,0.1)^2),1/3))),MAX($D$16,IFERROR(W729,0)))))))</f>
        <v/>
      </c>
      <c r="X729">
        <f>((F729)+(G729)*(W729))*(W729)</f>
        <v/>
      </c>
      <c r="Y729">
        <f>(((F729)+(G729)*(W729))*(W729))/MAX((F729)+2*(W729)*SQRT(1+(G729)^2),1E-6)</f>
        <v/>
      </c>
      <c r="Z729">
        <f>ABS(K729)/MAX(((F729)+(G729)*(W729))*(W729),1E-6)</f>
        <v/>
      </c>
      <c r="AA729">
        <f>E729+W729</f>
        <v/>
      </c>
      <c r="AB729">
        <f>AA729+((ABS(K729)/MAX(((F729)+(G729)*(W729))*(W729),1E-6))^2)/(2*$I$5)</f>
        <v/>
      </c>
      <c r="AC729">
        <f>((ABS(K729)*$D$6)/(MAX(((F729)+(G729)*(W729))*(W729),1E-6)*MAX(((((F729)+(G729)*(W729))*(W729))/MAX((F729)+2*(W729)*SQRT(1+(G729)^2),1E-6))^(2/3),1E-6)))^2</f>
        <v/>
      </c>
      <c r="AD729">
        <f>ABS(ABS(K729)/MAX(((F729)+(G729)*(W729))*(W729),1E-6))/SQRT($I$5*MAX((((F729)+(G729)*(W729))*(W729))/MAX((F729)+2*(G729)*(W729),1E-6),1E-6))</f>
        <v/>
      </c>
      <c r="AE729">
        <f>((F729)*(W729)^2)/2+(G729)*(W729)^3/3+(ABS(K729)^2)/($I$5*MAX(((F729)+(G729)*(W729))*(W729),1E-6))</f>
        <v/>
      </c>
      <c r="AF729">
        <f>IF($D$20=0,0,IFERROR(AB730+(((AC729+AC730)/2)*J730)+(IF(Z729&gt;Z730,$D$8*((Z729^2-Z730^2)/(2*$I$5)),$D$9*((Z730^2-Z729^2)/(2*$I$5)))+($D$10*(ABS(I730)/90)*(MAX(Z729^2,Z730^2)/(2*$I$5))))-AB729,0))</f>
        <v/>
      </c>
      <c r="AG729">
        <f>IF($D$20=0,1,IFERROR(IF(ROUND(AD729,3)=1,1,IF(AND(ABS(AF729)&lt;$D$19,AD729&lt;1),1,0)),0))</f>
        <v/>
      </c>
      <c r="AH729">
        <f>IFERROR(IF(V32="Supercritical",MAX($D$16,IFERROR(L729,MAX($D$16,POWER((ABS(K729)^2)/($I$5*MAX(F729,0.1)^2),1/3)))),IF(V32="Subcritical",MAX($D$16,IFERROR(W729,MAX($D$16,POWER((ABS(K729)^2)/($I$5*MAX(F729,0.1)^2),1/3)))),IF(AND(IFERROR(V729,0)=1,IFERROR(AG729,0)=1),IF(IFERROR(T729,-1E99)&gt;=IFERROR(AE729,-1E99),MAX($D$16,IFERROR(L729,MAX($D$16,POWER((ABS(K729)^2)/($I$5*MAX(F729,0.1)^2),1/3)))),MAX($D$16,IFERROR(W729,MAX($D$16,POWER((ABS(K729)^2)/($I$5*MAX(F729,0.1)^2),1/3))))),IF(IFERROR(V729,0)=1,MAX($D$16,IFERROR(L729,MAX($D$16,POWER((ABS(K729)^2)/($I$5*MAX(F729,0.1)^2),1/3)))),IF(IFERROR(AG729,0)=1,MAX($D$16,IFERROR(W729,MAX($D$16,POWER((ABS(K729)^2)/($I$5*MAX(F729,0.1)^2),1/3)))),MAX($D$16,POWER((ABS(K729)^2)/($I$5*MAX(F729,0.1)^2),1/3))))))),MAX($D$16,POWER((ABS(K729)^2)/($I$5*MAX(F729,0.1)^2),1/3)))</f>
        <v/>
      </c>
      <c r="AI729">
        <f>E729+AH729</f>
        <v/>
      </c>
      <c r="AJ729">
        <f>AI729+((ABS(K729)/MAX(((F729)+(G729)*(AH729))*(AH729),1E-6))^2)/(2*$I$5)</f>
        <v/>
      </c>
      <c r="AM729" t="n">
        <v>0</v>
      </c>
      <c r="AN729" t="n">
        <v>0</v>
      </c>
      <c r="AO729">
        <f>AM729+AN729</f>
        <v/>
      </c>
      <c r="AP729">
        <f>AP728+AO729</f>
        <v/>
      </c>
      <c r="AQ729">
        <f>ABS(ABS(K729)/MAX(((F729)+(G729)*(AH729))*(AH729),1E-6))/SQRT($I$5*MAX((((F729)+(G729)*(AH729))*(AH729))/MAX((F729)+2*(G729)*(AH729),1E-6),1E-6))</f>
        <v/>
      </c>
      <c r="AR729">
        <f>IF(AQ729&lt;1,"Subcritical","Supercritical")</f>
        <v/>
      </c>
      <c r="AS729">
        <f>((ABS(K729)*$D$6)/(MAX(((F729)+(G729)*(AH729))*(AH729),1E-6)*MAX(((((F729)+(G729)*(AH729))*(AH729))/MAX((F729)+2*(AH729)*SQRT(1+(G729)^2),1E-6))^(2/3),1E-6)))^2</f>
        <v/>
      </c>
    </row>
    <row r="730">
      <c r="A730" t="n">
        <v>581</v>
      </c>
      <c r="B730" t="n">
        <v>579.895</v>
      </c>
      <c r="C730" t="n">
        <v>616166.433</v>
      </c>
      <c r="D730" t="n">
        <v>3097406.302</v>
      </c>
      <c r="E730" t="n">
        <v>632.272</v>
      </c>
      <c r="F730" t="n">
        <v>5.2</v>
      </c>
      <c r="G730" t="n">
        <v>0</v>
      </c>
      <c r="H730" t="inlineStr">
        <is>
          <t>Normal</t>
        </is>
      </c>
      <c r="I730" t="n">
        <v>0.078</v>
      </c>
      <c r="J730">
        <f>B730-B729</f>
        <v/>
      </c>
      <c r="K730">
        <f>MAX(0,K729-AO729)</f>
        <v/>
      </c>
      <c r="L730">
        <f>IF($D$20=0,IFERROR(L729,MAX($D$16,POWER((ABS(K730)^2)/($I$5*MAX(F730,0.1)^2),1/3))),IF(IFERROR(V729,0)=0,IFERROR(L729,MAX($D$16,POWER((ABS(K730)^2)/($I$5*MAX(F730,0.1)^2),1/3))),IF(OR(IFERROR(L730,0)=0,IFERROR(S729,0)&lt;1,IFERROR(S730,0)&lt;1),MAX($D$16,POWER((ABS(K730)^2)/($I$5*MAX(F730,0.1)^2),1/3)),IF(IFERROR(U730,0)&gt;0,MAX($D$16,IFERROR(L730,0)+((IFERROR(U730,0))*$D$18*IF((IFERROR(S730,0))&lt;1,1,-1))),IF(IFERROR(U730,0)&lt;0,IF(ABS((MAX($D$16,POWER((ABS(K730)^2)/($I$5*MAX(F730,0.1)^2),1/3)))-IFERROR(L730,0))&gt;$D$19,MAX($D$16,IF((MAX($D$16,POWER((ABS(K730)^2)/($I$5*MAX(F730,0.1)^2),1/3)))&gt;IFERROR(L730,0),MIN((MAX($D$16,POWER((ABS(K730)^2)/($I$5*MAX(F730,0.1)^2),1/3))),IFERROR(L730,0)+(MIN(ABS(IFERROR(U730,0))*$D$18,ABS((MAX($D$16,POWER((ABS(K730)^2)/($I$5*MAX(F730,0.1)^2),1/3)))-IFERROR(L730,0))))),MAX((MAX($D$16,POWER((ABS(K730)^2)/($I$5*MAX(F730,0.1)^2),1/3))),IFERROR(L730,0)-(MIN(ABS(IFERROR(U730,0))*$D$18,ABS((MAX($D$16,POWER((ABS(K730)^2)/($I$5*MAX(F730,0.1)^2),1/3)))-IFERROR(L730,0))))))),MAX($D$16,POWER((ABS(K730)^2)/($I$5*MAX(F730,0.1)^2),1/3))),MAX($D$16,IFERROR(L730,0)))))))</f>
        <v/>
      </c>
      <c r="M730">
        <f>((F730)+(G730)*(L730))*(L730)</f>
        <v/>
      </c>
      <c r="N730">
        <f>(((F730)+(G730)*(L730))*(L730))/MAX((F730)+2*(L730)*SQRT(1+(G730)^2),1E-6)</f>
        <v/>
      </c>
      <c r="O730">
        <f>ABS(K730)/MAX(((F730)+(G730)*(L730))*(L730),1E-6)</f>
        <v/>
      </c>
      <c r="P730">
        <f>E730+L730</f>
        <v/>
      </c>
      <c r="Q730">
        <f>P730+((ABS(K730)/MAX(((F730)+(G730)*(L730))*(L730),1E-6))^2)/(2*$I$5)</f>
        <v/>
      </c>
      <c r="R730">
        <f>((ABS(K730)*$D$6)/(MAX(((F730)+(G730)*(L730))*(L730),1E-6)*MAX(((((F730)+(G730)*(L730))*(L730))/MAX((F730)+2*(L730)*SQRT(1+(G730)^2),1E-6))^(2/3),1E-6)))^2</f>
        <v/>
      </c>
      <c r="S730">
        <f>ABS(ABS(K730)/MAX(((F730)+(G730)*(L730))*(L730),1E-6))/SQRT($I$5*MAX((((F730)+(G730)*(L730))*(L730))/MAX((F730)+2*(G730)*(L730),1E-6),1E-6))</f>
        <v/>
      </c>
      <c r="T730">
        <f>((F730)*(L730)^2)/2+(G730)*(L730)^3/3+(ABS(K730)^2)/($I$5*MAX(((F730)+(G730)*(L730))*(L730),1E-6))</f>
        <v/>
      </c>
      <c r="U730">
        <f>IF($D$20=0,0,IFERROR(Q729-(((R729+R730)/2)*J730)-(IF(O729&gt;O730,$D$8*((O729^2-O730^2)/(2*$I$5)),$D$9*((O730^2-O729^2)/(2*$I$5)))+($D$10*(ABS(I730)/90)*(MAX(O729^2,O730^2)/(2*$I$5))))-Q730,0))</f>
        <v/>
      </c>
      <c r="V730">
        <f>IF($D$20=0,1,IFERROR(IF(ROUND(S730,3)=1,1,IF(AND(ABS(U730)&lt;$D$19,S730&gt;1),1,0)),0))</f>
        <v/>
      </c>
      <c r="W730">
        <f>IF($D$20=0,IFERROR(W731,MAX($D$16,POWER((ABS(K730)^2)/($I$5*MAX(F730,0.1)^2),1/3))),IF(IFERROR(AG731,0)=0,IFERROR(W731,MAX($D$16,POWER((ABS(K730)^2)/($I$5*MAX(F730,0.1)^2),1/3))),IF(OR(IFERROR(W730,0)=0,IFERROR(AD731,0)&gt;1),MAX($D$16,POWER((ABS(K730)^2)/($I$5*MAX(F730,0.1)^2),1/3)),IF(IFERROR(AF730,0)&gt;0,MAX($D$16,IFERROR(W730,0)+((IFERROR(AF730,0))*$D$18*IF((IFERROR(AD730,0))&lt;1,1,-1))),IF(IFERROR(AF730,0)&lt;0,IF(ABS((MAX($D$16,POWER((ABS(K730)^2)/($I$5*MAX(F730,0.1)^2),1/3)))-IFERROR(W730,0))&gt;$D$19,MAX($D$16,IF((MAX($D$16,POWER((ABS(K730)^2)/($I$5*MAX(F730,0.1)^2),1/3)))&gt;IFERROR(W730,0),MIN((MAX($D$16,POWER((ABS(K730)^2)/($I$5*MAX(F730,0.1)^2),1/3))),IFERROR(W730,0)+(MIN(ABS(IFERROR(AF730,0))*$D$18,ABS((MAX($D$16,POWER((ABS(K730)^2)/($I$5*MAX(F730,0.1)^2),1/3)))-IFERROR(W730,0))))),MAX((MAX($D$16,POWER((ABS(K730)^2)/($I$5*MAX(F730,0.1)^2),1/3))),IFERROR(W730,0)-(MIN(ABS(IFERROR(AF730,0))*$D$18,ABS((MAX($D$16,POWER((ABS(K730)^2)/($I$5*MAX(F730,0.1)^2),1/3)))-IFERROR(W730,0))))))),MAX($D$16,POWER((ABS(K730)^2)/($I$5*MAX(F730,0.1)^2),1/3))),MAX($D$16,IFERROR(W730,0)))))))</f>
        <v/>
      </c>
      <c r="X730">
        <f>((F730)+(G730)*(W730))*(W730)</f>
        <v/>
      </c>
      <c r="Y730">
        <f>(((F730)+(G730)*(W730))*(W730))/MAX((F730)+2*(W730)*SQRT(1+(G730)^2),1E-6)</f>
        <v/>
      </c>
      <c r="Z730">
        <f>ABS(K730)/MAX(((F730)+(G730)*(W730))*(W730),1E-6)</f>
        <v/>
      </c>
      <c r="AA730">
        <f>E730+W730</f>
        <v/>
      </c>
      <c r="AB730">
        <f>AA730+((ABS(K730)/MAX(((F730)+(G730)*(W730))*(W730),1E-6))^2)/(2*$I$5)</f>
        <v/>
      </c>
      <c r="AC730">
        <f>((ABS(K730)*$D$6)/(MAX(((F730)+(G730)*(W730))*(W730),1E-6)*MAX(((((F730)+(G730)*(W730))*(W730))/MAX((F730)+2*(W730)*SQRT(1+(G730)^2),1E-6))^(2/3),1E-6)))^2</f>
        <v/>
      </c>
      <c r="AD730">
        <f>ABS(ABS(K730)/MAX(((F730)+(G730)*(W730))*(W730),1E-6))/SQRT($I$5*MAX((((F730)+(G730)*(W730))*(W730))/MAX((F730)+2*(G730)*(W730),1E-6),1E-6))</f>
        <v/>
      </c>
      <c r="AE730">
        <f>((F730)*(W730)^2)/2+(G730)*(W730)^3/3+(ABS(K730)^2)/($I$5*MAX(((F730)+(G730)*(W730))*(W730),1E-6))</f>
        <v/>
      </c>
      <c r="AF730">
        <f>IF($D$20=0,0,IFERROR(AB731+(((AC730+AC731)/2)*J731)+(IF(Z730&gt;Z731,$D$8*((Z730^2-Z731^2)/(2*$I$5)),$D$9*((Z731^2-Z730^2)/(2*$I$5)))+($D$10*(ABS(I731)/90)*(MAX(Z730^2,Z731^2)/(2*$I$5))))-AB730,0))</f>
        <v/>
      </c>
      <c r="AG730">
        <f>IF($D$20=0,1,IFERROR(IF(ROUND(AD730,3)=1,1,IF(AND(ABS(AF730)&lt;$D$19,AD730&lt;1),1,0)),0))</f>
        <v/>
      </c>
      <c r="AH730">
        <f>IFERROR(IF(V32="Supercritical",MAX($D$16,IFERROR(L730,MAX($D$16,POWER((ABS(K730)^2)/($I$5*MAX(F730,0.1)^2),1/3)))),IF(V32="Subcritical",MAX($D$16,IFERROR(W730,MAX($D$16,POWER((ABS(K730)^2)/($I$5*MAX(F730,0.1)^2),1/3)))),IF(AND(IFERROR(V730,0)=1,IFERROR(AG730,0)=1),IF(IFERROR(T730,-1E99)&gt;=IFERROR(AE730,-1E99),MAX($D$16,IFERROR(L730,MAX($D$16,POWER((ABS(K730)^2)/($I$5*MAX(F730,0.1)^2),1/3)))),MAX($D$16,IFERROR(W730,MAX($D$16,POWER((ABS(K730)^2)/($I$5*MAX(F730,0.1)^2),1/3))))),IF(IFERROR(V730,0)=1,MAX($D$16,IFERROR(L730,MAX($D$16,POWER((ABS(K730)^2)/($I$5*MAX(F730,0.1)^2),1/3)))),IF(IFERROR(AG730,0)=1,MAX($D$16,IFERROR(W730,MAX($D$16,POWER((ABS(K730)^2)/($I$5*MAX(F730,0.1)^2),1/3)))),MAX($D$16,POWER((ABS(K730)^2)/($I$5*MAX(F730,0.1)^2),1/3))))))),MAX($D$16,POWER((ABS(K730)^2)/($I$5*MAX(F730,0.1)^2),1/3)))</f>
        <v/>
      </c>
      <c r="AI730">
        <f>E730+AH730</f>
        <v/>
      </c>
      <c r="AJ730">
        <f>AI730+((ABS(K730)/MAX(((F730)+(G730)*(AH730))*(AH730),1E-6))^2)/(2*$I$5)</f>
        <v/>
      </c>
      <c r="AM730" t="n">
        <v>0</v>
      </c>
      <c r="AN730" t="n">
        <v>0</v>
      </c>
      <c r="AO730">
        <f>AM730+AN730</f>
        <v/>
      </c>
      <c r="AP730">
        <f>AP729+AO730</f>
        <v/>
      </c>
      <c r="AQ730">
        <f>ABS(ABS(K730)/MAX(((F730)+(G730)*(AH730))*(AH730),1E-6))/SQRT($I$5*MAX((((F730)+(G730)*(AH730))*(AH730))/MAX((F730)+2*(G730)*(AH730),1E-6),1E-6))</f>
        <v/>
      </c>
      <c r="AR730">
        <f>IF(AQ730&lt;1,"Subcritical","Supercritical")</f>
        <v/>
      </c>
      <c r="AS730">
        <f>((ABS(K730)*$D$6)/(MAX(((F730)+(G730)*(AH730))*(AH730),1E-6)*MAX(((((F730)+(G730)*(AH730))*(AH730))/MAX((F730)+2*(AH730)*SQRT(1+(G730)^2),1E-6))^(2/3),1E-6)))^2</f>
        <v/>
      </c>
    </row>
    <row r="731">
      <c r="A731" t="n">
        <v>582</v>
      </c>
      <c r="B731" t="n">
        <v>580.895</v>
      </c>
      <c r="C731" t="n">
        <v>616165.958</v>
      </c>
      <c r="D731" t="n">
        <v>3097405.422</v>
      </c>
      <c r="E731" t="n">
        <v>632.2714999999999</v>
      </c>
      <c r="F731" t="n">
        <v>5.2</v>
      </c>
      <c r="G731" t="n">
        <v>0</v>
      </c>
      <c r="H731" t="inlineStr">
        <is>
          <t>Normal</t>
        </is>
      </c>
      <c r="I731" t="n">
        <v>0.078</v>
      </c>
      <c r="J731">
        <f>B731-B730</f>
        <v/>
      </c>
      <c r="K731">
        <f>MAX(0,K730-AO730)</f>
        <v/>
      </c>
      <c r="L731">
        <f>IF($D$20=0,IFERROR(L730,MAX($D$16,POWER((ABS(K731)^2)/($I$5*MAX(F731,0.1)^2),1/3))),IF(IFERROR(V730,0)=0,IFERROR(L730,MAX($D$16,POWER((ABS(K731)^2)/($I$5*MAX(F731,0.1)^2),1/3))),IF(OR(IFERROR(L731,0)=0,IFERROR(S730,0)&lt;1,IFERROR(S731,0)&lt;1),MAX($D$16,POWER((ABS(K731)^2)/($I$5*MAX(F731,0.1)^2),1/3)),IF(IFERROR(U731,0)&gt;0,MAX($D$16,IFERROR(L731,0)+((IFERROR(U731,0))*$D$18*IF((IFERROR(S731,0))&lt;1,1,-1))),IF(IFERROR(U731,0)&lt;0,IF(ABS((MAX($D$16,POWER((ABS(K731)^2)/($I$5*MAX(F731,0.1)^2),1/3)))-IFERROR(L731,0))&gt;$D$19,MAX($D$16,IF((MAX($D$16,POWER((ABS(K731)^2)/($I$5*MAX(F731,0.1)^2),1/3)))&gt;IFERROR(L731,0),MIN((MAX($D$16,POWER((ABS(K731)^2)/($I$5*MAX(F731,0.1)^2),1/3))),IFERROR(L731,0)+(MIN(ABS(IFERROR(U731,0))*$D$18,ABS((MAX($D$16,POWER((ABS(K731)^2)/($I$5*MAX(F731,0.1)^2),1/3)))-IFERROR(L731,0))))),MAX((MAX($D$16,POWER((ABS(K731)^2)/($I$5*MAX(F731,0.1)^2),1/3))),IFERROR(L731,0)-(MIN(ABS(IFERROR(U731,0))*$D$18,ABS((MAX($D$16,POWER((ABS(K731)^2)/($I$5*MAX(F731,0.1)^2),1/3)))-IFERROR(L731,0))))))),MAX($D$16,POWER((ABS(K731)^2)/($I$5*MAX(F731,0.1)^2),1/3))),MAX($D$16,IFERROR(L731,0)))))))</f>
        <v/>
      </c>
      <c r="M731">
        <f>((F731)+(G731)*(L731))*(L731)</f>
        <v/>
      </c>
      <c r="N731">
        <f>(((F731)+(G731)*(L731))*(L731))/MAX((F731)+2*(L731)*SQRT(1+(G731)^2),1E-6)</f>
        <v/>
      </c>
      <c r="O731">
        <f>ABS(K731)/MAX(((F731)+(G731)*(L731))*(L731),1E-6)</f>
        <v/>
      </c>
      <c r="P731">
        <f>E731+L731</f>
        <v/>
      </c>
      <c r="Q731">
        <f>P731+((ABS(K731)/MAX(((F731)+(G731)*(L731))*(L731),1E-6))^2)/(2*$I$5)</f>
        <v/>
      </c>
      <c r="R731">
        <f>((ABS(K731)*$D$6)/(MAX(((F731)+(G731)*(L731))*(L731),1E-6)*MAX(((((F731)+(G731)*(L731))*(L731))/MAX((F731)+2*(L731)*SQRT(1+(G731)^2),1E-6))^(2/3),1E-6)))^2</f>
        <v/>
      </c>
      <c r="S731">
        <f>ABS(ABS(K731)/MAX(((F731)+(G731)*(L731))*(L731),1E-6))/SQRT($I$5*MAX((((F731)+(G731)*(L731))*(L731))/MAX((F731)+2*(G731)*(L731),1E-6),1E-6))</f>
        <v/>
      </c>
      <c r="T731">
        <f>((F731)*(L731)^2)/2+(G731)*(L731)^3/3+(ABS(K731)^2)/($I$5*MAX(((F731)+(G731)*(L731))*(L731),1E-6))</f>
        <v/>
      </c>
      <c r="U731">
        <f>IF($D$20=0,0,IFERROR(Q730-(((R730+R731)/2)*J731)-(IF(O730&gt;O731,$D$8*((O730^2-O731^2)/(2*$I$5)),$D$9*((O731^2-O730^2)/(2*$I$5)))+($D$10*(ABS(I731)/90)*(MAX(O730^2,O731^2)/(2*$I$5))))-Q731,0))</f>
        <v/>
      </c>
      <c r="V731">
        <f>IF($D$20=0,1,IFERROR(IF(ROUND(S731,3)=1,1,IF(AND(ABS(U731)&lt;$D$19,S731&gt;1),1,0)),0))</f>
        <v/>
      </c>
      <c r="W731">
        <f>IF($D$20=0,IFERROR(W732,MAX($D$16,POWER((ABS(K731)^2)/($I$5*MAX(F731,0.1)^2),1/3))),IF(IFERROR(AG732,0)=0,IFERROR(W732,MAX($D$16,POWER((ABS(K731)^2)/($I$5*MAX(F731,0.1)^2),1/3))),IF(OR(IFERROR(W731,0)=0,IFERROR(AD732,0)&gt;1),MAX($D$16,POWER((ABS(K731)^2)/($I$5*MAX(F731,0.1)^2),1/3)),IF(IFERROR(AF731,0)&gt;0,MAX($D$16,IFERROR(W731,0)+((IFERROR(AF731,0))*$D$18*IF((IFERROR(AD731,0))&lt;1,1,-1))),IF(IFERROR(AF731,0)&lt;0,IF(ABS((MAX($D$16,POWER((ABS(K731)^2)/($I$5*MAX(F731,0.1)^2),1/3)))-IFERROR(W731,0))&gt;$D$19,MAX($D$16,IF((MAX($D$16,POWER((ABS(K731)^2)/($I$5*MAX(F731,0.1)^2),1/3)))&gt;IFERROR(W731,0),MIN((MAX($D$16,POWER((ABS(K731)^2)/($I$5*MAX(F731,0.1)^2),1/3))),IFERROR(W731,0)+(MIN(ABS(IFERROR(AF731,0))*$D$18,ABS((MAX($D$16,POWER((ABS(K731)^2)/($I$5*MAX(F731,0.1)^2),1/3)))-IFERROR(W731,0))))),MAX((MAX($D$16,POWER((ABS(K731)^2)/($I$5*MAX(F731,0.1)^2),1/3))),IFERROR(W731,0)-(MIN(ABS(IFERROR(AF731,0))*$D$18,ABS((MAX($D$16,POWER((ABS(K731)^2)/($I$5*MAX(F731,0.1)^2),1/3)))-IFERROR(W731,0))))))),MAX($D$16,POWER((ABS(K731)^2)/($I$5*MAX(F731,0.1)^2),1/3))),MAX($D$16,IFERROR(W731,0)))))))</f>
        <v/>
      </c>
      <c r="X731">
        <f>((F731)+(G731)*(W731))*(W731)</f>
        <v/>
      </c>
      <c r="Y731">
        <f>(((F731)+(G731)*(W731))*(W731))/MAX((F731)+2*(W731)*SQRT(1+(G731)^2),1E-6)</f>
        <v/>
      </c>
      <c r="Z731">
        <f>ABS(K731)/MAX(((F731)+(G731)*(W731))*(W731),1E-6)</f>
        <v/>
      </c>
      <c r="AA731">
        <f>E731+W731</f>
        <v/>
      </c>
      <c r="AB731">
        <f>AA731+((ABS(K731)/MAX(((F731)+(G731)*(W731))*(W731),1E-6))^2)/(2*$I$5)</f>
        <v/>
      </c>
      <c r="AC731">
        <f>((ABS(K731)*$D$6)/(MAX(((F731)+(G731)*(W731))*(W731),1E-6)*MAX(((((F731)+(G731)*(W731))*(W731))/MAX((F731)+2*(W731)*SQRT(1+(G731)^2),1E-6))^(2/3),1E-6)))^2</f>
        <v/>
      </c>
      <c r="AD731">
        <f>ABS(ABS(K731)/MAX(((F731)+(G731)*(W731))*(W731),1E-6))/SQRT($I$5*MAX((((F731)+(G731)*(W731))*(W731))/MAX((F731)+2*(G731)*(W731),1E-6),1E-6))</f>
        <v/>
      </c>
      <c r="AE731">
        <f>((F731)*(W731)^2)/2+(G731)*(W731)^3/3+(ABS(K731)^2)/($I$5*MAX(((F731)+(G731)*(W731))*(W731),1E-6))</f>
        <v/>
      </c>
      <c r="AF731">
        <f>IF($D$20=0,0,IFERROR(AB732+(((AC731+AC732)/2)*J732)+(IF(Z731&gt;Z732,$D$8*((Z731^2-Z732^2)/(2*$I$5)),$D$9*((Z732^2-Z731^2)/(2*$I$5)))+($D$10*(ABS(I732)/90)*(MAX(Z731^2,Z732^2)/(2*$I$5))))-AB731,0))</f>
        <v/>
      </c>
      <c r="AG731">
        <f>IF($D$20=0,1,IFERROR(IF(ROUND(AD731,3)=1,1,IF(AND(ABS(AF731)&lt;$D$19,AD731&lt;1),1,0)),0))</f>
        <v/>
      </c>
      <c r="AH731">
        <f>IFERROR(IF(V32="Supercritical",MAX($D$16,IFERROR(L731,MAX($D$16,POWER((ABS(K731)^2)/($I$5*MAX(F731,0.1)^2),1/3)))),IF(V32="Subcritical",MAX($D$16,IFERROR(W731,MAX($D$16,POWER((ABS(K731)^2)/($I$5*MAX(F731,0.1)^2),1/3)))),IF(AND(IFERROR(V731,0)=1,IFERROR(AG731,0)=1),IF(IFERROR(T731,-1E99)&gt;=IFERROR(AE731,-1E99),MAX($D$16,IFERROR(L731,MAX($D$16,POWER((ABS(K731)^2)/($I$5*MAX(F731,0.1)^2),1/3)))),MAX($D$16,IFERROR(W731,MAX($D$16,POWER((ABS(K731)^2)/($I$5*MAX(F731,0.1)^2),1/3))))),IF(IFERROR(V731,0)=1,MAX($D$16,IFERROR(L731,MAX($D$16,POWER((ABS(K731)^2)/($I$5*MAX(F731,0.1)^2),1/3)))),IF(IFERROR(AG731,0)=1,MAX($D$16,IFERROR(W731,MAX($D$16,POWER((ABS(K731)^2)/($I$5*MAX(F731,0.1)^2),1/3)))),MAX($D$16,POWER((ABS(K731)^2)/($I$5*MAX(F731,0.1)^2),1/3))))))),MAX($D$16,POWER((ABS(K731)^2)/($I$5*MAX(F731,0.1)^2),1/3)))</f>
        <v/>
      </c>
      <c r="AI731">
        <f>E731+AH731</f>
        <v/>
      </c>
      <c r="AJ731">
        <f>AI731+((ABS(K731)/MAX(((F731)+(G731)*(AH731))*(AH731),1E-6))^2)/(2*$I$5)</f>
        <v/>
      </c>
      <c r="AM731" t="n">
        <v>0</v>
      </c>
      <c r="AN731" t="n">
        <v>0</v>
      </c>
      <c r="AO731">
        <f>AM731+AN731</f>
        <v/>
      </c>
      <c r="AP731">
        <f>AP730+AO731</f>
        <v/>
      </c>
      <c r="AQ731">
        <f>ABS(ABS(K731)/MAX(((F731)+(G731)*(AH731))*(AH731),1E-6))/SQRT($I$5*MAX((((F731)+(G731)*(AH731))*(AH731))/MAX((F731)+2*(G731)*(AH731),1E-6),1E-6))</f>
        <v/>
      </c>
      <c r="AR731">
        <f>IF(AQ731&lt;1,"Subcritical","Supercritical")</f>
        <v/>
      </c>
      <c r="AS731">
        <f>((ABS(K731)*$D$6)/(MAX(((F731)+(G731)*(AH731))*(AH731),1E-6)*MAX(((((F731)+(G731)*(AH731))*(AH731))/MAX((F731)+2*(AH731)*SQRT(1+(G731)^2),1E-6))^(2/3),1E-6)))^2</f>
        <v/>
      </c>
    </row>
    <row r="732">
      <c r="A732" t="n">
        <v>583</v>
      </c>
      <c r="B732" t="n">
        <v>581.896</v>
      </c>
      <c r="C732" t="n">
        <v>616165.4840000001</v>
      </c>
      <c r="D732" t="n">
        <v>3097404.541</v>
      </c>
      <c r="E732" t="n">
        <v>632.271</v>
      </c>
      <c r="F732" t="n">
        <v>5.2</v>
      </c>
      <c r="G732" t="n">
        <v>0</v>
      </c>
      <c r="H732" t="inlineStr">
        <is>
          <t>Normal</t>
        </is>
      </c>
      <c r="I732" t="n">
        <v>0.027</v>
      </c>
      <c r="J732">
        <f>B732-B731</f>
        <v/>
      </c>
      <c r="K732">
        <f>MAX(0,K731-AO731)</f>
        <v/>
      </c>
      <c r="L732">
        <f>IF($D$20=0,IFERROR(L731,MAX($D$16,POWER((ABS(K732)^2)/($I$5*MAX(F732,0.1)^2),1/3))),IF(IFERROR(V731,0)=0,IFERROR(L731,MAX($D$16,POWER((ABS(K732)^2)/($I$5*MAX(F732,0.1)^2),1/3))),IF(OR(IFERROR(L732,0)=0,IFERROR(S731,0)&lt;1,IFERROR(S732,0)&lt;1),MAX($D$16,POWER((ABS(K732)^2)/($I$5*MAX(F732,0.1)^2),1/3)),IF(IFERROR(U732,0)&gt;0,MAX($D$16,IFERROR(L732,0)+((IFERROR(U732,0))*$D$18*IF((IFERROR(S732,0))&lt;1,1,-1))),IF(IFERROR(U732,0)&lt;0,IF(ABS((MAX($D$16,POWER((ABS(K732)^2)/($I$5*MAX(F732,0.1)^2),1/3)))-IFERROR(L732,0))&gt;$D$19,MAX($D$16,IF((MAX($D$16,POWER((ABS(K732)^2)/($I$5*MAX(F732,0.1)^2),1/3)))&gt;IFERROR(L732,0),MIN((MAX($D$16,POWER((ABS(K732)^2)/($I$5*MAX(F732,0.1)^2),1/3))),IFERROR(L732,0)+(MIN(ABS(IFERROR(U732,0))*$D$18,ABS((MAX($D$16,POWER((ABS(K732)^2)/($I$5*MAX(F732,0.1)^2),1/3)))-IFERROR(L732,0))))),MAX((MAX($D$16,POWER((ABS(K732)^2)/($I$5*MAX(F732,0.1)^2),1/3))),IFERROR(L732,0)-(MIN(ABS(IFERROR(U732,0))*$D$18,ABS((MAX($D$16,POWER((ABS(K732)^2)/($I$5*MAX(F732,0.1)^2),1/3)))-IFERROR(L732,0))))))),MAX($D$16,POWER((ABS(K732)^2)/($I$5*MAX(F732,0.1)^2),1/3))),MAX($D$16,IFERROR(L732,0)))))))</f>
        <v/>
      </c>
      <c r="M732">
        <f>((F732)+(G732)*(L732))*(L732)</f>
        <v/>
      </c>
      <c r="N732">
        <f>(((F732)+(G732)*(L732))*(L732))/MAX((F732)+2*(L732)*SQRT(1+(G732)^2),1E-6)</f>
        <v/>
      </c>
      <c r="O732">
        <f>ABS(K732)/MAX(((F732)+(G732)*(L732))*(L732),1E-6)</f>
        <v/>
      </c>
      <c r="P732">
        <f>E732+L732</f>
        <v/>
      </c>
      <c r="Q732">
        <f>P732+((ABS(K732)/MAX(((F732)+(G732)*(L732))*(L732),1E-6))^2)/(2*$I$5)</f>
        <v/>
      </c>
      <c r="R732">
        <f>((ABS(K732)*$D$6)/(MAX(((F732)+(G732)*(L732))*(L732),1E-6)*MAX(((((F732)+(G732)*(L732))*(L732))/MAX((F732)+2*(L732)*SQRT(1+(G732)^2),1E-6))^(2/3),1E-6)))^2</f>
        <v/>
      </c>
      <c r="S732">
        <f>ABS(ABS(K732)/MAX(((F732)+(G732)*(L732))*(L732),1E-6))/SQRT($I$5*MAX((((F732)+(G732)*(L732))*(L732))/MAX((F732)+2*(G732)*(L732),1E-6),1E-6))</f>
        <v/>
      </c>
      <c r="T732">
        <f>((F732)*(L732)^2)/2+(G732)*(L732)^3/3+(ABS(K732)^2)/($I$5*MAX(((F732)+(G732)*(L732))*(L732),1E-6))</f>
        <v/>
      </c>
      <c r="U732">
        <f>IF($D$20=0,0,IFERROR(Q731-(((R731+R732)/2)*J732)-(IF(O731&gt;O732,$D$8*((O731^2-O732^2)/(2*$I$5)),$D$9*((O732^2-O731^2)/(2*$I$5)))+($D$10*(ABS(I732)/90)*(MAX(O731^2,O732^2)/(2*$I$5))))-Q732,0))</f>
        <v/>
      </c>
      <c r="V732">
        <f>IF($D$20=0,1,IFERROR(IF(ROUND(S732,3)=1,1,IF(AND(ABS(U732)&lt;$D$19,S732&gt;1),1,0)),0))</f>
        <v/>
      </c>
      <c r="W732">
        <f>IF($D$20=0,IFERROR(W733,MAX($D$16,POWER((ABS(K732)^2)/($I$5*MAX(F732,0.1)^2),1/3))),IF(IFERROR(AG733,0)=0,IFERROR(W733,MAX($D$16,POWER((ABS(K732)^2)/($I$5*MAX(F732,0.1)^2),1/3))),IF(OR(IFERROR(W732,0)=0,IFERROR(AD733,0)&gt;1),MAX($D$16,POWER((ABS(K732)^2)/($I$5*MAX(F732,0.1)^2),1/3)),IF(IFERROR(AF732,0)&gt;0,MAX($D$16,IFERROR(W732,0)+((IFERROR(AF732,0))*$D$18*IF((IFERROR(AD732,0))&lt;1,1,-1))),IF(IFERROR(AF732,0)&lt;0,IF(ABS((MAX($D$16,POWER((ABS(K732)^2)/($I$5*MAX(F732,0.1)^2),1/3)))-IFERROR(W732,0))&gt;$D$19,MAX($D$16,IF((MAX($D$16,POWER((ABS(K732)^2)/($I$5*MAX(F732,0.1)^2),1/3)))&gt;IFERROR(W732,0),MIN((MAX($D$16,POWER((ABS(K732)^2)/($I$5*MAX(F732,0.1)^2),1/3))),IFERROR(W732,0)+(MIN(ABS(IFERROR(AF732,0))*$D$18,ABS((MAX($D$16,POWER((ABS(K732)^2)/($I$5*MAX(F732,0.1)^2),1/3)))-IFERROR(W732,0))))),MAX((MAX($D$16,POWER((ABS(K732)^2)/($I$5*MAX(F732,0.1)^2),1/3))),IFERROR(W732,0)-(MIN(ABS(IFERROR(AF732,0))*$D$18,ABS((MAX($D$16,POWER((ABS(K732)^2)/($I$5*MAX(F732,0.1)^2),1/3)))-IFERROR(W732,0))))))),MAX($D$16,POWER((ABS(K732)^2)/($I$5*MAX(F732,0.1)^2),1/3))),MAX($D$16,IFERROR(W732,0)))))))</f>
        <v/>
      </c>
      <c r="X732">
        <f>((F732)+(G732)*(W732))*(W732)</f>
        <v/>
      </c>
      <c r="Y732">
        <f>(((F732)+(G732)*(W732))*(W732))/MAX((F732)+2*(W732)*SQRT(1+(G732)^2),1E-6)</f>
        <v/>
      </c>
      <c r="Z732">
        <f>ABS(K732)/MAX(((F732)+(G732)*(W732))*(W732),1E-6)</f>
        <v/>
      </c>
      <c r="AA732">
        <f>E732+W732</f>
        <v/>
      </c>
      <c r="AB732">
        <f>AA732+((ABS(K732)/MAX(((F732)+(G732)*(W732))*(W732),1E-6))^2)/(2*$I$5)</f>
        <v/>
      </c>
      <c r="AC732">
        <f>((ABS(K732)*$D$6)/(MAX(((F732)+(G732)*(W732))*(W732),1E-6)*MAX(((((F732)+(G732)*(W732))*(W732))/MAX((F732)+2*(W732)*SQRT(1+(G732)^2),1E-6))^(2/3),1E-6)))^2</f>
        <v/>
      </c>
      <c r="AD732">
        <f>ABS(ABS(K732)/MAX(((F732)+(G732)*(W732))*(W732),1E-6))/SQRT($I$5*MAX((((F732)+(G732)*(W732))*(W732))/MAX((F732)+2*(G732)*(W732),1E-6),1E-6))</f>
        <v/>
      </c>
      <c r="AE732">
        <f>((F732)*(W732)^2)/2+(G732)*(W732)^3/3+(ABS(K732)^2)/($I$5*MAX(((F732)+(G732)*(W732))*(W732),1E-6))</f>
        <v/>
      </c>
      <c r="AF732">
        <f>IF($D$20=0,0,IFERROR(AB733+(((AC732+AC733)/2)*J733)+(IF(Z732&gt;Z733,$D$8*((Z732^2-Z733^2)/(2*$I$5)),$D$9*((Z733^2-Z732^2)/(2*$I$5)))+($D$10*(ABS(I733)/90)*(MAX(Z732^2,Z733^2)/(2*$I$5))))-AB732,0))</f>
        <v/>
      </c>
      <c r="AG732">
        <f>IF($D$20=0,1,IFERROR(IF(ROUND(AD732,3)=1,1,IF(AND(ABS(AF732)&lt;$D$19,AD732&lt;1),1,0)),0))</f>
        <v/>
      </c>
      <c r="AH732">
        <f>IFERROR(IF(V32="Supercritical",MAX($D$16,IFERROR(L732,MAX($D$16,POWER((ABS(K732)^2)/($I$5*MAX(F732,0.1)^2),1/3)))),IF(V32="Subcritical",MAX($D$16,IFERROR(W732,MAX($D$16,POWER((ABS(K732)^2)/($I$5*MAX(F732,0.1)^2),1/3)))),IF(AND(IFERROR(V732,0)=1,IFERROR(AG732,0)=1),IF(IFERROR(T732,-1E99)&gt;=IFERROR(AE732,-1E99),MAX($D$16,IFERROR(L732,MAX($D$16,POWER((ABS(K732)^2)/($I$5*MAX(F732,0.1)^2),1/3)))),MAX($D$16,IFERROR(W732,MAX($D$16,POWER((ABS(K732)^2)/($I$5*MAX(F732,0.1)^2),1/3))))),IF(IFERROR(V732,0)=1,MAX($D$16,IFERROR(L732,MAX($D$16,POWER((ABS(K732)^2)/($I$5*MAX(F732,0.1)^2),1/3)))),IF(IFERROR(AG732,0)=1,MAX($D$16,IFERROR(W732,MAX($D$16,POWER((ABS(K732)^2)/($I$5*MAX(F732,0.1)^2),1/3)))),MAX($D$16,POWER((ABS(K732)^2)/($I$5*MAX(F732,0.1)^2),1/3))))))),MAX($D$16,POWER((ABS(K732)^2)/($I$5*MAX(F732,0.1)^2),1/3)))</f>
        <v/>
      </c>
      <c r="AI732">
        <f>E732+AH732</f>
        <v/>
      </c>
      <c r="AJ732">
        <f>AI732+((ABS(K732)/MAX(((F732)+(G732)*(AH732))*(AH732),1E-6))^2)/(2*$I$5)</f>
        <v/>
      </c>
      <c r="AM732" t="n">
        <v>0</v>
      </c>
      <c r="AN732" t="n">
        <v>0</v>
      </c>
      <c r="AO732">
        <f>AM732+AN732</f>
        <v/>
      </c>
      <c r="AP732">
        <f>AP731+AO732</f>
        <v/>
      </c>
      <c r="AQ732">
        <f>ABS(ABS(K732)/MAX(((F732)+(G732)*(AH732))*(AH732),1E-6))/SQRT($I$5*MAX((((F732)+(G732)*(AH732))*(AH732))/MAX((F732)+2*(G732)*(AH732),1E-6),1E-6))</f>
        <v/>
      </c>
      <c r="AR732">
        <f>IF(AQ732&lt;1,"Subcritical","Supercritical")</f>
        <v/>
      </c>
      <c r="AS732">
        <f>((ABS(K732)*$D$6)/(MAX(((F732)+(G732)*(AH732))*(AH732),1E-6)*MAX(((((F732)+(G732)*(AH732))*(AH732))/MAX((F732)+2*(AH732)*SQRT(1+(G732)^2),1E-6))^(2/3),1E-6)))^2</f>
        <v/>
      </c>
    </row>
    <row r="733">
      <c r="A733" t="n">
        <v>584</v>
      </c>
      <c r="B733" t="n">
        <v>582.895</v>
      </c>
      <c r="C733" t="n">
        <v>616165.01</v>
      </c>
      <c r="D733" t="n">
        <v>3097403.661</v>
      </c>
      <c r="E733" t="n">
        <v>632.2705</v>
      </c>
      <c r="F733" t="n">
        <v>5.2</v>
      </c>
      <c r="G733" t="n">
        <v>0</v>
      </c>
      <c r="H733" t="inlineStr">
        <is>
          <t>Normal</t>
        </is>
      </c>
      <c r="I733" t="n">
        <v>0</v>
      </c>
      <c r="J733">
        <f>B733-B732</f>
        <v/>
      </c>
      <c r="K733">
        <f>MAX(0,K732-AO732)</f>
        <v/>
      </c>
      <c r="L733">
        <f>IF($D$20=0,IFERROR(L732,MAX($D$16,POWER((ABS(K733)^2)/($I$5*MAX(F733,0.1)^2),1/3))),IF(IFERROR(V732,0)=0,IFERROR(L732,MAX($D$16,POWER((ABS(K733)^2)/($I$5*MAX(F733,0.1)^2),1/3))),IF(OR(IFERROR(L733,0)=0,IFERROR(S732,0)&lt;1,IFERROR(S733,0)&lt;1),MAX($D$16,POWER((ABS(K733)^2)/($I$5*MAX(F733,0.1)^2),1/3)),IF(IFERROR(U733,0)&gt;0,MAX($D$16,IFERROR(L733,0)+((IFERROR(U733,0))*$D$18*IF((IFERROR(S733,0))&lt;1,1,-1))),IF(IFERROR(U733,0)&lt;0,IF(ABS((MAX($D$16,POWER((ABS(K733)^2)/($I$5*MAX(F733,0.1)^2),1/3)))-IFERROR(L733,0))&gt;$D$19,MAX($D$16,IF((MAX($D$16,POWER((ABS(K733)^2)/($I$5*MAX(F733,0.1)^2),1/3)))&gt;IFERROR(L733,0),MIN((MAX($D$16,POWER((ABS(K733)^2)/($I$5*MAX(F733,0.1)^2),1/3))),IFERROR(L733,0)+(MIN(ABS(IFERROR(U733,0))*$D$18,ABS((MAX($D$16,POWER((ABS(K733)^2)/($I$5*MAX(F733,0.1)^2),1/3)))-IFERROR(L733,0))))),MAX((MAX($D$16,POWER((ABS(K733)^2)/($I$5*MAX(F733,0.1)^2),1/3))),IFERROR(L733,0)-(MIN(ABS(IFERROR(U733,0))*$D$18,ABS((MAX($D$16,POWER((ABS(K733)^2)/($I$5*MAX(F733,0.1)^2),1/3)))-IFERROR(L733,0))))))),MAX($D$16,POWER((ABS(K733)^2)/($I$5*MAX(F733,0.1)^2),1/3))),MAX($D$16,IFERROR(L733,0)))))))</f>
        <v/>
      </c>
      <c r="M733">
        <f>((F733)+(G733)*(L733))*(L733)</f>
        <v/>
      </c>
      <c r="N733">
        <f>(((F733)+(G733)*(L733))*(L733))/MAX((F733)+2*(L733)*SQRT(1+(G733)^2),1E-6)</f>
        <v/>
      </c>
      <c r="O733">
        <f>ABS(K733)/MAX(((F733)+(G733)*(L733))*(L733),1E-6)</f>
        <v/>
      </c>
      <c r="P733">
        <f>E733+L733</f>
        <v/>
      </c>
      <c r="Q733">
        <f>P733+((ABS(K733)/MAX(((F733)+(G733)*(L733))*(L733),1E-6))^2)/(2*$I$5)</f>
        <v/>
      </c>
      <c r="R733">
        <f>((ABS(K733)*$D$6)/(MAX(((F733)+(G733)*(L733))*(L733),1E-6)*MAX(((((F733)+(G733)*(L733))*(L733))/MAX((F733)+2*(L733)*SQRT(1+(G733)^2),1E-6))^(2/3),1E-6)))^2</f>
        <v/>
      </c>
      <c r="S733">
        <f>ABS(ABS(K733)/MAX(((F733)+(G733)*(L733))*(L733),1E-6))/SQRT($I$5*MAX((((F733)+(G733)*(L733))*(L733))/MAX((F733)+2*(G733)*(L733),1E-6),1E-6))</f>
        <v/>
      </c>
      <c r="T733">
        <f>((F733)*(L733)^2)/2+(G733)*(L733)^3/3+(ABS(K733)^2)/($I$5*MAX(((F733)+(G733)*(L733))*(L733),1E-6))</f>
        <v/>
      </c>
      <c r="U733">
        <f>IF($D$20=0,0,IFERROR(Q732-(((R732+R733)/2)*J733)-(IF(O732&gt;O733,$D$8*((O732^2-O733^2)/(2*$I$5)),$D$9*((O733^2-O732^2)/(2*$I$5)))+($D$10*(ABS(I733)/90)*(MAX(O732^2,O733^2)/(2*$I$5))))-Q733,0))</f>
        <v/>
      </c>
      <c r="V733">
        <f>IF($D$20=0,1,IFERROR(IF(ROUND(S733,3)=1,1,IF(AND(ABS(U733)&lt;$D$19,S733&gt;1),1,0)),0))</f>
        <v/>
      </c>
      <c r="W733">
        <f>IF($D$20=0,IFERROR(W734,MAX($D$16,POWER((ABS(K733)^2)/($I$5*MAX(F733,0.1)^2),1/3))),IF(IFERROR(AG734,0)=0,IFERROR(W734,MAX($D$16,POWER((ABS(K733)^2)/($I$5*MAX(F733,0.1)^2),1/3))),IF(OR(IFERROR(W733,0)=0,IFERROR(AD734,0)&gt;1),MAX($D$16,POWER((ABS(K733)^2)/($I$5*MAX(F733,0.1)^2),1/3)),IF(IFERROR(AF733,0)&gt;0,MAX($D$16,IFERROR(W733,0)+((IFERROR(AF733,0))*$D$18*IF((IFERROR(AD733,0))&lt;1,1,-1))),IF(IFERROR(AF733,0)&lt;0,IF(ABS((MAX($D$16,POWER((ABS(K733)^2)/($I$5*MAX(F733,0.1)^2),1/3)))-IFERROR(W733,0))&gt;$D$19,MAX($D$16,IF((MAX($D$16,POWER((ABS(K733)^2)/($I$5*MAX(F733,0.1)^2),1/3)))&gt;IFERROR(W733,0),MIN((MAX($D$16,POWER((ABS(K733)^2)/($I$5*MAX(F733,0.1)^2),1/3))),IFERROR(W733,0)+(MIN(ABS(IFERROR(AF733,0))*$D$18,ABS((MAX($D$16,POWER((ABS(K733)^2)/($I$5*MAX(F733,0.1)^2),1/3)))-IFERROR(W733,0))))),MAX((MAX($D$16,POWER((ABS(K733)^2)/($I$5*MAX(F733,0.1)^2),1/3))),IFERROR(W733,0)-(MIN(ABS(IFERROR(AF733,0))*$D$18,ABS((MAX($D$16,POWER((ABS(K733)^2)/($I$5*MAX(F733,0.1)^2),1/3)))-IFERROR(W733,0))))))),MAX($D$16,POWER((ABS(K733)^2)/($I$5*MAX(F733,0.1)^2),1/3))),MAX($D$16,IFERROR(W733,0)))))))</f>
        <v/>
      </c>
      <c r="X733">
        <f>((F733)+(G733)*(W733))*(W733)</f>
        <v/>
      </c>
      <c r="Y733">
        <f>(((F733)+(G733)*(W733))*(W733))/MAX((F733)+2*(W733)*SQRT(1+(G733)^2),1E-6)</f>
        <v/>
      </c>
      <c r="Z733">
        <f>ABS(K733)/MAX(((F733)+(G733)*(W733))*(W733),1E-6)</f>
        <v/>
      </c>
      <c r="AA733">
        <f>E733+W733</f>
        <v/>
      </c>
      <c r="AB733">
        <f>AA733+((ABS(K733)/MAX(((F733)+(G733)*(W733))*(W733),1E-6))^2)/(2*$I$5)</f>
        <v/>
      </c>
      <c r="AC733">
        <f>((ABS(K733)*$D$6)/(MAX(((F733)+(G733)*(W733))*(W733),1E-6)*MAX(((((F733)+(G733)*(W733))*(W733))/MAX((F733)+2*(W733)*SQRT(1+(G733)^2),1E-6))^(2/3),1E-6)))^2</f>
        <v/>
      </c>
      <c r="AD733">
        <f>ABS(ABS(K733)/MAX(((F733)+(G733)*(W733))*(W733),1E-6))/SQRT($I$5*MAX((((F733)+(G733)*(W733))*(W733))/MAX((F733)+2*(G733)*(W733),1E-6),1E-6))</f>
        <v/>
      </c>
      <c r="AE733">
        <f>((F733)*(W733)^2)/2+(G733)*(W733)^3/3+(ABS(K733)^2)/($I$5*MAX(((F733)+(G733)*(W733))*(W733),1E-6))</f>
        <v/>
      </c>
      <c r="AF733">
        <f>IF($D$20=0,0,IFERROR(AB734+(((AC733+AC734)/2)*J734)+(IF(Z733&gt;Z734,$D$8*((Z733^2-Z734^2)/(2*$I$5)),$D$9*((Z734^2-Z733^2)/(2*$I$5)))+($D$10*(ABS(I734)/90)*(MAX(Z733^2,Z734^2)/(2*$I$5))))-AB733,0))</f>
        <v/>
      </c>
      <c r="AG733">
        <f>IF($D$20=0,1,IFERROR(IF(ROUND(AD733,3)=1,1,IF(AND(ABS(AF733)&lt;$D$19,AD733&lt;1),1,0)),0))</f>
        <v/>
      </c>
      <c r="AH733">
        <f>IFERROR(IF(V32="Supercritical",MAX($D$16,IFERROR(L733,MAX($D$16,POWER((ABS(K733)^2)/($I$5*MAX(F733,0.1)^2),1/3)))),IF(V32="Subcritical",MAX($D$16,IFERROR(W733,MAX($D$16,POWER((ABS(K733)^2)/($I$5*MAX(F733,0.1)^2),1/3)))),IF(AND(IFERROR(V733,0)=1,IFERROR(AG733,0)=1),IF(IFERROR(T733,-1E99)&gt;=IFERROR(AE733,-1E99),MAX($D$16,IFERROR(L733,MAX($D$16,POWER((ABS(K733)^2)/($I$5*MAX(F733,0.1)^2),1/3)))),MAX($D$16,IFERROR(W733,MAX($D$16,POWER((ABS(K733)^2)/($I$5*MAX(F733,0.1)^2),1/3))))),IF(IFERROR(V733,0)=1,MAX($D$16,IFERROR(L733,MAX($D$16,POWER((ABS(K733)^2)/($I$5*MAX(F733,0.1)^2),1/3)))),IF(IFERROR(AG733,0)=1,MAX($D$16,IFERROR(W733,MAX($D$16,POWER((ABS(K733)^2)/($I$5*MAX(F733,0.1)^2),1/3)))),MAX($D$16,POWER((ABS(K733)^2)/($I$5*MAX(F733,0.1)^2),1/3))))))),MAX($D$16,POWER((ABS(K733)^2)/($I$5*MAX(F733,0.1)^2),1/3)))</f>
        <v/>
      </c>
      <c r="AI733">
        <f>E733+AH733</f>
        <v/>
      </c>
      <c r="AJ733">
        <f>AI733+((ABS(K733)/MAX(((F733)+(G733)*(AH733))*(AH733),1E-6))^2)/(2*$I$5)</f>
        <v/>
      </c>
      <c r="AM733" t="n">
        <v>0</v>
      </c>
      <c r="AN733" t="n">
        <v>0</v>
      </c>
      <c r="AO733">
        <f>AM733+AN733</f>
        <v/>
      </c>
      <c r="AP733">
        <f>AP732+AO733</f>
        <v/>
      </c>
      <c r="AQ733">
        <f>ABS(ABS(K733)/MAX(((F733)+(G733)*(AH733))*(AH733),1E-6))/SQRT($I$5*MAX((((F733)+(G733)*(AH733))*(AH733))/MAX((F733)+2*(G733)*(AH733),1E-6),1E-6))</f>
        <v/>
      </c>
      <c r="AR733">
        <f>IF(AQ733&lt;1,"Subcritical","Supercritical")</f>
        <v/>
      </c>
      <c r="AS733">
        <f>((ABS(K733)*$D$6)/(MAX(((F733)+(G733)*(AH733))*(AH733),1E-6)*MAX(((((F733)+(G733)*(AH733))*(AH733))/MAX((F733)+2*(AH733)*SQRT(1+(G733)^2),1E-6))^(2/3),1E-6)))^2</f>
        <v/>
      </c>
    </row>
    <row r="734">
      <c r="A734" t="n">
        <v>585</v>
      </c>
      <c r="B734" t="n">
        <v>583.895</v>
      </c>
      <c r="C734" t="n">
        <v>616164.536</v>
      </c>
      <c r="D734" t="n">
        <v>3097402.781</v>
      </c>
      <c r="E734" t="n">
        <v>632.27</v>
      </c>
      <c r="F734" t="n">
        <v>5.2</v>
      </c>
      <c r="G734" t="n">
        <v>0</v>
      </c>
      <c r="H734" t="inlineStr">
        <is>
          <t>Normal</t>
        </is>
      </c>
      <c r="I734" t="n">
        <v>0.023</v>
      </c>
      <c r="J734">
        <f>B734-B733</f>
        <v/>
      </c>
      <c r="K734">
        <f>MAX(0,K733-AO733)</f>
        <v/>
      </c>
      <c r="L734">
        <f>IF($D$20=0,IFERROR(L733,MAX($D$16,POWER((ABS(K734)^2)/($I$5*MAX(F734,0.1)^2),1/3))),IF(IFERROR(V733,0)=0,IFERROR(L733,MAX($D$16,POWER((ABS(K734)^2)/($I$5*MAX(F734,0.1)^2),1/3))),IF(OR(IFERROR(L734,0)=0,IFERROR(S733,0)&lt;1,IFERROR(S734,0)&lt;1),MAX($D$16,POWER((ABS(K734)^2)/($I$5*MAX(F734,0.1)^2),1/3)),IF(IFERROR(U734,0)&gt;0,MAX($D$16,IFERROR(L734,0)+((IFERROR(U734,0))*$D$18*IF((IFERROR(S734,0))&lt;1,1,-1))),IF(IFERROR(U734,0)&lt;0,IF(ABS((MAX($D$16,POWER((ABS(K734)^2)/($I$5*MAX(F734,0.1)^2),1/3)))-IFERROR(L734,0))&gt;$D$19,MAX($D$16,IF((MAX($D$16,POWER((ABS(K734)^2)/($I$5*MAX(F734,0.1)^2),1/3)))&gt;IFERROR(L734,0),MIN((MAX($D$16,POWER((ABS(K734)^2)/($I$5*MAX(F734,0.1)^2),1/3))),IFERROR(L734,0)+(MIN(ABS(IFERROR(U734,0))*$D$18,ABS((MAX($D$16,POWER((ABS(K734)^2)/($I$5*MAX(F734,0.1)^2),1/3)))-IFERROR(L734,0))))),MAX((MAX($D$16,POWER((ABS(K734)^2)/($I$5*MAX(F734,0.1)^2),1/3))),IFERROR(L734,0)-(MIN(ABS(IFERROR(U734,0))*$D$18,ABS((MAX($D$16,POWER((ABS(K734)^2)/($I$5*MAX(F734,0.1)^2),1/3)))-IFERROR(L734,0))))))),MAX($D$16,POWER((ABS(K734)^2)/($I$5*MAX(F734,0.1)^2),1/3))),MAX($D$16,IFERROR(L734,0)))))))</f>
        <v/>
      </c>
      <c r="M734">
        <f>((F734)+(G734)*(L734))*(L734)</f>
        <v/>
      </c>
      <c r="N734">
        <f>(((F734)+(G734)*(L734))*(L734))/MAX((F734)+2*(L734)*SQRT(1+(G734)^2),1E-6)</f>
        <v/>
      </c>
      <c r="O734">
        <f>ABS(K734)/MAX(((F734)+(G734)*(L734))*(L734),1E-6)</f>
        <v/>
      </c>
      <c r="P734">
        <f>E734+L734</f>
        <v/>
      </c>
      <c r="Q734">
        <f>P734+((ABS(K734)/MAX(((F734)+(G734)*(L734))*(L734),1E-6))^2)/(2*$I$5)</f>
        <v/>
      </c>
      <c r="R734">
        <f>((ABS(K734)*$D$6)/(MAX(((F734)+(G734)*(L734))*(L734),1E-6)*MAX(((((F734)+(G734)*(L734))*(L734))/MAX((F734)+2*(L734)*SQRT(1+(G734)^2),1E-6))^(2/3),1E-6)))^2</f>
        <v/>
      </c>
      <c r="S734">
        <f>ABS(ABS(K734)/MAX(((F734)+(G734)*(L734))*(L734),1E-6))/SQRT($I$5*MAX((((F734)+(G734)*(L734))*(L734))/MAX((F734)+2*(G734)*(L734),1E-6),1E-6))</f>
        <v/>
      </c>
      <c r="T734">
        <f>((F734)*(L734)^2)/2+(G734)*(L734)^3/3+(ABS(K734)^2)/($I$5*MAX(((F734)+(G734)*(L734))*(L734),1E-6))</f>
        <v/>
      </c>
      <c r="U734">
        <f>IF($D$20=0,0,IFERROR(Q733-(((R733+R734)/2)*J734)-(IF(O733&gt;O734,$D$8*((O733^2-O734^2)/(2*$I$5)),$D$9*((O734^2-O733^2)/(2*$I$5)))+($D$10*(ABS(I734)/90)*(MAX(O733^2,O734^2)/(2*$I$5))))-Q734,0))</f>
        <v/>
      </c>
      <c r="V734">
        <f>IF($D$20=0,1,IFERROR(IF(ROUND(S734,3)=1,1,IF(AND(ABS(U734)&lt;$D$19,S734&gt;1),1,0)),0))</f>
        <v/>
      </c>
      <c r="W734">
        <f>IF($D$20=0,IFERROR(W735,MAX($D$16,POWER((ABS(K734)^2)/($I$5*MAX(F734,0.1)^2),1/3))),IF(IFERROR(AG735,0)=0,IFERROR(W735,MAX($D$16,POWER((ABS(K734)^2)/($I$5*MAX(F734,0.1)^2),1/3))),IF(OR(IFERROR(W734,0)=0,IFERROR(AD735,0)&gt;1),MAX($D$16,POWER((ABS(K734)^2)/($I$5*MAX(F734,0.1)^2),1/3)),IF(IFERROR(AF734,0)&gt;0,MAX($D$16,IFERROR(W734,0)+((IFERROR(AF734,0))*$D$18*IF((IFERROR(AD734,0))&lt;1,1,-1))),IF(IFERROR(AF734,0)&lt;0,IF(ABS((MAX($D$16,POWER((ABS(K734)^2)/($I$5*MAX(F734,0.1)^2),1/3)))-IFERROR(W734,0))&gt;$D$19,MAX($D$16,IF((MAX($D$16,POWER((ABS(K734)^2)/($I$5*MAX(F734,0.1)^2),1/3)))&gt;IFERROR(W734,0),MIN((MAX($D$16,POWER((ABS(K734)^2)/($I$5*MAX(F734,0.1)^2),1/3))),IFERROR(W734,0)+(MIN(ABS(IFERROR(AF734,0))*$D$18,ABS((MAX($D$16,POWER((ABS(K734)^2)/($I$5*MAX(F734,0.1)^2),1/3)))-IFERROR(W734,0))))),MAX((MAX($D$16,POWER((ABS(K734)^2)/($I$5*MAX(F734,0.1)^2),1/3))),IFERROR(W734,0)-(MIN(ABS(IFERROR(AF734,0))*$D$18,ABS((MAX($D$16,POWER((ABS(K734)^2)/($I$5*MAX(F734,0.1)^2),1/3)))-IFERROR(W734,0))))))),MAX($D$16,POWER((ABS(K734)^2)/($I$5*MAX(F734,0.1)^2),1/3))),MAX($D$16,IFERROR(W734,0)))))))</f>
        <v/>
      </c>
      <c r="X734">
        <f>((F734)+(G734)*(W734))*(W734)</f>
        <v/>
      </c>
      <c r="Y734">
        <f>(((F734)+(G734)*(W734))*(W734))/MAX((F734)+2*(W734)*SQRT(1+(G734)^2),1E-6)</f>
        <v/>
      </c>
      <c r="Z734">
        <f>ABS(K734)/MAX(((F734)+(G734)*(W734))*(W734),1E-6)</f>
        <v/>
      </c>
      <c r="AA734">
        <f>E734+W734</f>
        <v/>
      </c>
      <c r="AB734">
        <f>AA734+((ABS(K734)/MAX(((F734)+(G734)*(W734))*(W734),1E-6))^2)/(2*$I$5)</f>
        <v/>
      </c>
      <c r="AC734">
        <f>((ABS(K734)*$D$6)/(MAX(((F734)+(G734)*(W734))*(W734),1E-6)*MAX(((((F734)+(G734)*(W734))*(W734))/MAX((F734)+2*(W734)*SQRT(1+(G734)^2),1E-6))^(2/3),1E-6)))^2</f>
        <v/>
      </c>
      <c r="AD734">
        <f>ABS(ABS(K734)/MAX(((F734)+(G734)*(W734))*(W734),1E-6))/SQRT($I$5*MAX((((F734)+(G734)*(W734))*(W734))/MAX((F734)+2*(G734)*(W734),1E-6),1E-6))</f>
        <v/>
      </c>
      <c r="AE734">
        <f>((F734)*(W734)^2)/2+(G734)*(W734)^3/3+(ABS(K734)^2)/($I$5*MAX(((F734)+(G734)*(W734))*(W734),1E-6))</f>
        <v/>
      </c>
      <c r="AF734">
        <f>IF($D$20=0,0,IFERROR(AB735+(((AC734+AC735)/2)*J735)+(IF(Z734&gt;Z735,$D$8*((Z734^2-Z735^2)/(2*$I$5)),$D$9*((Z735^2-Z734^2)/(2*$I$5)))+($D$10*(ABS(I735)/90)*(MAX(Z734^2,Z735^2)/(2*$I$5))))-AB734,0))</f>
        <v/>
      </c>
      <c r="AG734">
        <f>IF($D$20=0,1,IFERROR(IF(ROUND(AD734,3)=1,1,IF(AND(ABS(AF734)&lt;$D$19,AD734&lt;1),1,0)),0))</f>
        <v/>
      </c>
      <c r="AH734">
        <f>IFERROR(IF(V32="Supercritical",MAX($D$16,IFERROR(L734,MAX($D$16,POWER((ABS(K734)^2)/($I$5*MAX(F734,0.1)^2),1/3)))),IF(V32="Subcritical",MAX($D$16,IFERROR(W734,MAX($D$16,POWER((ABS(K734)^2)/($I$5*MAX(F734,0.1)^2),1/3)))),IF(AND(IFERROR(V734,0)=1,IFERROR(AG734,0)=1),IF(IFERROR(T734,-1E99)&gt;=IFERROR(AE734,-1E99),MAX($D$16,IFERROR(L734,MAX($D$16,POWER((ABS(K734)^2)/($I$5*MAX(F734,0.1)^2),1/3)))),MAX($D$16,IFERROR(W734,MAX($D$16,POWER((ABS(K734)^2)/($I$5*MAX(F734,0.1)^2),1/3))))),IF(IFERROR(V734,0)=1,MAX($D$16,IFERROR(L734,MAX($D$16,POWER((ABS(K734)^2)/($I$5*MAX(F734,0.1)^2),1/3)))),IF(IFERROR(AG734,0)=1,MAX($D$16,IFERROR(W734,MAX($D$16,POWER((ABS(K734)^2)/($I$5*MAX(F734,0.1)^2),1/3)))),MAX($D$16,POWER((ABS(K734)^2)/($I$5*MAX(F734,0.1)^2),1/3))))))),MAX($D$16,POWER((ABS(K734)^2)/($I$5*MAX(F734,0.1)^2),1/3)))</f>
        <v/>
      </c>
      <c r="AI734">
        <f>E734+AH734</f>
        <v/>
      </c>
      <c r="AJ734">
        <f>AI734+((ABS(K734)/MAX(((F734)+(G734)*(AH734))*(AH734),1E-6))^2)/(2*$I$5)</f>
        <v/>
      </c>
      <c r="AM734" t="n">
        <v>0</v>
      </c>
      <c r="AN734" t="n">
        <v>0</v>
      </c>
      <c r="AO734">
        <f>AM734+AN734</f>
        <v/>
      </c>
      <c r="AP734">
        <f>AP733+AO734</f>
        <v/>
      </c>
      <c r="AQ734">
        <f>ABS(ABS(K734)/MAX(((F734)+(G734)*(AH734))*(AH734),1E-6))/SQRT($I$5*MAX((((F734)+(G734)*(AH734))*(AH734))/MAX((F734)+2*(G734)*(AH734),1E-6),1E-6))</f>
        <v/>
      </c>
      <c r="AR734">
        <f>IF(AQ734&lt;1,"Subcritical","Supercritical")</f>
        <v/>
      </c>
      <c r="AS734">
        <f>((ABS(K734)*$D$6)/(MAX(((F734)+(G734)*(AH734))*(AH734),1E-6)*MAX(((((F734)+(G734)*(AH734))*(AH734))/MAX((F734)+2*(AH734)*SQRT(1+(G734)^2),1E-6))^(2/3),1E-6)))^2</f>
        <v/>
      </c>
    </row>
    <row r="735">
      <c r="A735" t="n">
        <v>586</v>
      </c>
      <c r="B735" t="n">
        <v>584.896</v>
      </c>
      <c r="C735" t="n">
        <v>616164.061</v>
      </c>
      <c r="D735" t="n">
        <v>3097401.9</v>
      </c>
      <c r="E735" t="n">
        <v>632.2695</v>
      </c>
      <c r="F735" t="n">
        <v>5.2</v>
      </c>
      <c r="G735" t="n">
        <v>0</v>
      </c>
      <c r="H735" t="inlineStr">
        <is>
          <t>Normal</t>
        </is>
      </c>
      <c r="I735" t="n">
        <v>0.023</v>
      </c>
      <c r="J735">
        <f>B735-B734</f>
        <v/>
      </c>
      <c r="K735">
        <f>MAX(0,K734-AO734)</f>
        <v/>
      </c>
      <c r="L735">
        <f>IF($D$20=0,IFERROR(L734,MAX($D$16,POWER((ABS(K735)^2)/($I$5*MAX(F735,0.1)^2),1/3))),IF(IFERROR(V734,0)=0,IFERROR(L734,MAX($D$16,POWER((ABS(K735)^2)/($I$5*MAX(F735,0.1)^2),1/3))),IF(OR(IFERROR(L735,0)=0,IFERROR(S734,0)&lt;1,IFERROR(S735,0)&lt;1),MAX($D$16,POWER((ABS(K735)^2)/($I$5*MAX(F735,0.1)^2),1/3)),IF(IFERROR(U735,0)&gt;0,MAX($D$16,IFERROR(L735,0)+((IFERROR(U735,0))*$D$18*IF((IFERROR(S735,0))&lt;1,1,-1))),IF(IFERROR(U735,0)&lt;0,IF(ABS((MAX($D$16,POWER((ABS(K735)^2)/($I$5*MAX(F735,0.1)^2),1/3)))-IFERROR(L735,0))&gt;$D$19,MAX($D$16,IF((MAX($D$16,POWER((ABS(K735)^2)/($I$5*MAX(F735,0.1)^2),1/3)))&gt;IFERROR(L735,0),MIN((MAX($D$16,POWER((ABS(K735)^2)/($I$5*MAX(F735,0.1)^2),1/3))),IFERROR(L735,0)+(MIN(ABS(IFERROR(U735,0))*$D$18,ABS((MAX($D$16,POWER((ABS(K735)^2)/($I$5*MAX(F735,0.1)^2),1/3)))-IFERROR(L735,0))))),MAX((MAX($D$16,POWER((ABS(K735)^2)/($I$5*MAX(F735,0.1)^2),1/3))),IFERROR(L735,0)-(MIN(ABS(IFERROR(U735,0))*$D$18,ABS((MAX($D$16,POWER((ABS(K735)^2)/($I$5*MAX(F735,0.1)^2),1/3)))-IFERROR(L735,0))))))),MAX($D$16,POWER((ABS(K735)^2)/($I$5*MAX(F735,0.1)^2),1/3))),MAX($D$16,IFERROR(L735,0)))))))</f>
        <v/>
      </c>
      <c r="M735">
        <f>((F735)+(G735)*(L735))*(L735)</f>
        <v/>
      </c>
      <c r="N735">
        <f>(((F735)+(G735)*(L735))*(L735))/MAX((F735)+2*(L735)*SQRT(1+(G735)^2),1E-6)</f>
        <v/>
      </c>
      <c r="O735">
        <f>ABS(K735)/MAX(((F735)+(G735)*(L735))*(L735),1E-6)</f>
        <v/>
      </c>
      <c r="P735">
        <f>E735+L735</f>
        <v/>
      </c>
      <c r="Q735">
        <f>P735+((ABS(K735)/MAX(((F735)+(G735)*(L735))*(L735),1E-6))^2)/(2*$I$5)</f>
        <v/>
      </c>
      <c r="R735">
        <f>((ABS(K735)*$D$6)/(MAX(((F735)+(G735)*(L735))*(L735),1E-6)*MAX(((((F735)+(G735)*(L735))*(L735))/MAX((F735)+2*(L735)*SQRT(1+(G735)^2),1E-6))^(2/3),1E-6)))^2</f>
        <v/>
      </c>
      <c r="S735">
        <f>ABS(ABS(K735)/MAX(((F735)+(G735)*(L735))*(L735),1E-6))/SQRT($I$5*MAX((((F735)+(G735)*(L735))*(L735))/MAX((F735)+2*(G735)*(L735),1E-6),1E-6))</f>
        <v/>
      </c>
      <c r="T735">
        <f>((F735)*(L735)^2)/2+(G735)*(L735)^3/3+(ABS(K735)^2)/($I$5*MAX(((F735)+(G735)*(L735))*(L735),1E-6))</f>
        <v/>
      </c>
      <c r="U735">
        <f>IF($D$20=0,0,IFERROR(Q734-(((R734+R735)/2)*J735)-(IF(O734&gt;O735,$D$8*((O734^2-O735^2)/(2*$I$5)),$D$9*((O735^2-O734^2)/(2*$I$5)))+($D$10*(ABS(I735)/90)*(MAX(O734^2,O735^2)/(2*$I$5))))-Q735,0))</f>
        <v/>
      </c>
      <c r="V735">
        <f>IF($D$20=0,1,IFERROR(IF(ROUND(S735,3)=1,1,IF(AND(ABS(U735)&lt;$D$19,S735&gt;1),1,0)),0))</f>
        <v/>
      </c>
      <c r="W735">
        <f>IF($D$20=0,IFERROR(W736,MAX($D$16,POWER((ABS(K735)^2)/($I$5*MAX(F735,0.1)^2),1/3))),IF(IFERROR(AG736,0)=0,IFERROR(W736,MAX($D$16,POWER((ABS(K735)^2)/($I$5*MAX(F735,0.1)^2),1/3))),IF(OR(IFERROR(W735,0)=0,IFERROR(AD736,0)&gt;1),MAX($D$16,POWER((ABS(K735)^2)/($I$5*MAX(F735,0.1)^2),1/3)),IF(IFERROR(AF735,0)&gt;0,MAX($D$16,IFERROR(W735,0)+((IFERROR(AF735,0))*$D$18*IF((IFERROR(AD735,0))&lt;1,1,-1))),IF(IFERROR(AF735,0)&lt;0,IF(ABS((MAX($D$16,POWER((ABS(K735)^2)/($I$5*MAX(F735,0.1)^2),1/3)))-IFERROR(W735,0))&gt;$D$19,MAX($D$16,IF((MAX($D$16,POWER((ABS(K735)^2)/($I$5*MAX(F735,0.1)^2),1/3)))&gt;IFERROR(W735,0),MIN((MAX($D$16,POWER((ABS(K735)^2)/($I$5*MAX(F735,0.1)^2),1/3))),IFERROR(W735,0)+(MIN(ABS(IFERROR(AF735,0))*$D$18,ABS((MAX($D$16,POWER((ABS(K735)^2)/($I$5*MAX(F735,0.1)^2),1/3)))-IFERROR(W735,0))))),MAX((MAX($D$16,POWER((ABS(K735)^2)/($I$5*MAX(F735,0.1)^2),1/3))),IFERROR(W735,0)-(MIN(ABS(IFERROR(AF735,0))*$D$18,ABS((MAX($D$16,POWER((ABS(K735)^2)/($I$5*MAX(F735,0.1)^2),1/3)))-IFERROR(W735,0))))))),MAX($D$16,POWER((ABS(K735)^2)/($I$5*MAX(F735,0.1)^2),1/3))),MAX($D$16,IFERROR(W735,0)))))))</f>
        <v/>
      </c>
      <c r="X735">
        <f>((F735)+(G735)*(W735))*(W735)</f>
        <v/>
      </c>
      <c r="Y735">
        <f>(((F735)+(G735)*(W735))*(W735))/MAX((F735)+2*(W735)*SQRT(1+(G735)^2),1E-6)</f>
        <v/>
      </c>
      <c r="Z735">
        <f>ABS(K735)/MAX(((F735)+(G735)*(W735))*(W735),1E-6)</f>
        <v/>
      </c>
      <c r="AA735">
        <f>E735+W735</f>
        <v/>
      </c>
      <c r="AB735">
        <f>AA735+((ABS(K735)/MAX(((F735)+(G735)*(W735))*(W735),1E-6))^2)/(2*$I$5)</f>
        <v/>
      </c>
      <c r="AC735">
        <f>((ABS(K735)*$D$6)/(MAX(((F735)+(G735)*(W735))*(W735),1E-6)*MAX(((((F735)+(G735)*(W735))*(W735))/MAX((F735)+2*(W735)*SQRT(1+(G735)^2),1E-6))^(2/3),1E-6)))^2</f>
        <v/>
      </c>
      <c r="AD735">
        <f>ABS(ABS(K735)/MAX(((F735)+(G735)*(W735))*(W735),1E-6))/SQRT($I$5*MAX((((F735)+(G735)*(W735))*(W735))/MAX((F735)+2*(G735)*(W735),1E-6),1E-6))</f>
        <v/>
      </c>
      <c r="AE735">
        <f>((F735)*(W735)^2)/2+(G735)*(W735)^3/3+(ABS(K735)^2)/($I$5*MAX(((F735)+(G735)*(W735))*(W735),1E-6))</f>
        <v/>
      </c>
      <c r="AF735">
        <f>IF($D$20=0,0,IFERROR(AB736+(((AC735+AC736)/2)*J736)+(IF(Z735&gt;Z736,$D$8*((Z735^2-Z736^2)/(2*$I$5)),$D$9*((Z736^2-Z735^2)/(2*$I$5)))+($D$10*(ABS(I736)/90)*(MAX(Z735^2,Z736^2)/(2*$I$5))))-AB735,0))</f>
        <v/>
      </c>
      <c r="AG735">
        <f>IF($D$20=0,1,IFERROR(IF(ROUND(AD735,3)=1,1,IF(AND(ABS(AF735)&lt;$D$19,AD735&lt;1),1,0)),0))</f>
        <v/>
      </c>
      <c r="AH735">
        <f>IFERROR(IF(V32="Supercritical",MAX($D$16,IFERROR(L735,MAX($D$16,POWER((ABS(K735)^2)/($I$5*MAX(F735,0.1)^2),1/3)))),IF(V32="Subcritical",MAX($D$16,IFERROR(W735,MAX($D$16,POWER((ABS(K735)^2)/($I$5*MAX(F735,0.1)^2),1/3)))),IF(AND(IFERROR(V735,0)=1,IFERROR(AG735,0)=1),IF(IFERROR(T735,-1E99)&gt;=IFERROR(AE735,-1E99),MAX($D$16,IFERROR(L735,MAX($D$16,POWER((ABS(K735)^2)/($I$5*MAX(F735,0.1)^2),1/3)))),MAX($D$16,IFERROR(W735,MAX($D$16,POWER((ABS(K735)^2)/($I$5*MAX(F735,0.1)^2),1/3))))),IF(IFERROR(V735,0)=1,MAX($D$16,IFERROR(L735,MAX($D$16,POWER((ABS(K735)^2)/($I$5*MAX(F735,0.1)^2),1/3)))),IF(IFERROR(AG735,0)=1,MAX($D$16,IFERROR(W735,MAX($D$16,POWER((ABS(K735)^2)/($I$5*MAX(F735,0.1)^2),1/3)))),MAX($D$16,POWER((ABS(K735)^2)/($I$5*MAX(F735,0.1)^2),1/3))))))),MAX($D$16,POWER((ABS(K735)^2)/($I$5*MAX(F735,0.1)^2),1/3)))</f>
        <v/>
      </c>
      <c r="AI735">
        <f>E735+AH735</f>
        <v/>
      </c>
      <c r="AJ735">
        <f>AI735+((ABS(K735)/MAX(((F735)+(G735)*(AH735))*(AH735),1E-6))^2)/(2*$I$5)</f>
        <v/>
      </c>
      <c r="AM735" t="n">
        <v>0</v>
      </c>
      <c r="AN735" t="n">
        <v>0</v>
      </c>
      <c r="AO735">
        <f>AM735+AN735</f>
        <v/>
      </c>
      <c r="AP735">
        <f>AP734+AO735</f>
        <v/>
      </c>
      <c r="AQ735">
        <f>ABS(ABS(K735)/MAX(((F735)+(G735)*(AH735))*(AH735),1E-6))/SQRT($I$5*MAX((((F735)+(G735)*(AH735))*(AH735))/MAX((F735)+2*(G735)*(AH735),1E-6),1E-6))</f>
        <v/>
      </c>
      <c r="AR735">
        <f>IF(AQ735&lt;1,"Subcritical","Supercritical")</f>
        <v/>
      </c>
      <c r="AS735">
        <f>((ABS(K735)*$D$6)/(MAX(((F735)+(G735)*(AH735))*(AH735),1E-6)*MAX(((((F735)+(G735)*(AH735))*(AH735))/MAX((F735)+2*(AH735)*SQRT(1+(G735)^2),1E-6))^(2/3),1E-6)))^2</f>
        <v/>
      </c>
    </row>
    <row r="736">
      <c r="A736" t="n">
        <v>587</v>
      </c>
      <c r="B736" t="n">
        <v>585.895</v>
      </c>
      <c r="C736" t="n">
        <v>616163.5870000001</v>
      </c>
      <c r="D736" t="n">
        <v>3097401.02</v>
      </c>
      <c r="E736" t="n">
        <v>632.269</v>
      </c>
      <c r="F736" t="n">
        <v>5.2</v>
      </c>
      <c r="G736" t="n">
        <v>0</v>
      </c>
      <c r="H736" t="inlineStr">
        <is>
          <t>Normal</t>
        </is>
      </c>
      <c r="I736" t="n">
        <v>0.027</v>
      </c>
      <c r="J736">
        <f>B736-B735</f>
        <v/>
      </c>
      <c r="K736">
        <f>MAX(0,K735-AO735)</f>
        <v/>
      </c>
      <c r="L736">
        <f>IF($D$20=0,IFERROR(L735,MAX($D$16,POWER((ABS(K736)^2)/($I$5*MAX(F736,0.1)^2),1/3))),IF(IFERROR(V735,0)=0,IFERROR(L735,MAX($D$16,POWER((ABS(K736)^2)/($I$5*MAX(F736,0.1)^2),1/3))),IF(OR(IFERROR(L736,0)=0,IFERROR(S735,0)&lt;1,IFERROR(S736,0)&lt;1),MAX($D$16,POWER((ABS(K736)^2)/($I$5*MAX(F736,0.1)^2),1/3)),IF(IFERROR(U736,0)&gt;0,MAX($D$16,IFERROR(L736,0)+((IFERROR(U736,0))*$D$18*IF((IFERROR(S736,0))&lt;1,1,-1))),IF(IFERROR(U736,0)&lt;0,IF(ABS((MAX($D$16,POWER((ABS(K736)^2)/($I$5*MAX(F736,0.1)^2),1/3)))-IFERROR(L736,0))&gt;$D$19,MAX($D$16,IF((MAX($D$16,POWER((ABS(K736)^2)/($I$5*MAX(F736,0.1)^2),1/3)))&gt;IFERROR(L736,0),MIN((MAX($D$16,POWER((ABS(K736)^2)/($I$5*MAX(F736,0.1)^2),1/3))),IFERROR(L736,0)+(MIN(ABS(IFERROR(U736,0))*$D$18,ABS((MAX($D$16,POWER((ABS(K736)^2)/($I$5*MAX(F736,0.1)^2),1/3)))-IFERROR(L736,0))))),MAX((MAX($D$16,POWER((ABS(K736)^2)/($I$5*MAX(F736,0.1)^2),1/3))),IFERROR(L736,0)-(MIN(ABS(IFERROR(U736,0))*$D$18,ABS((MAX($D$16,POWER((ABS(K736)^2)/($I$5*MAX(F736,0.1)^2),1/3)))-IFERROR(L736,0))))))),MAX($D$16,POWER((ABS(K736)^2)/($I$5*MAX(F736,0.1)^2),1/3))),MAX($D$16,IFERROR(L736,0)))))))</f>
        <v/>
      </c>
      <c r="M736">
        <f>((F736)+(G736)*(L736))*(L736)</f>
        <v/>
      </c>
      <c r="N736">
        <f>(((F736)+(G736)*(L736))*(L736))/MAX((F736)+2*(L736)*SQRT(1+(G736)^2),1E-6)</f>
        <v/>
      </c>
      <c r="O736">
        <f>ABS(K736)/MAX(((F736)+(G736)*(L736))*(L736),1E-6)</f>
        <v/>
      </c>
      <c r="P736">
        <f>E736+L736</f>
        <v/>
      </c>
      <c r="Q736">
        <f>P736+((ABS(K736)/MAX(((F736)+(G736)*(L736))*(L736),1E-6))^2)/(2*$I$5)</f>
        <v/>
      </c>
      <c r="R736">
        <f>((ABS(K736)*$D$6)/(MAX(((F736)+(G736)*(L736))*(L736),1E-6)*MAX(((((F736)+(G736)*(L736))*(L736))/MAX((F736)+2*(L736)*SQRT(1+(G736)^2),1E-6))^(2/3),1E-6)))^2</f>
        <v/>
      </c>
      <c r="S736">
        <f>ABS(ABS(K736)/MAX(((F736)+(G736)*(L736))*(L736),1E-6))/SQRT($I$5*MAX((((F736)+(G736)*(L736))*(L736))/MAX((F736)+2*(G736)*(L736),1E-6),1E-6))</f>
        <v/>
      </c>
      <c r="T736">
        <f>((F736)*(L736)^2)/2+(G736)*(L736)^3/3+(ABS(K736)^2)/($I$5*MAX(((F736)+(G736)*(L736))*(L736),1E-6))</f>
        <v/>
      </c>
      <c r="U736">
        <f>IF($D$20=0,0,IFERROR(Q735-(((R735+R736)/2)*J736)-(IF(O735&gt;O736,$D$8*((O735^2-O736^2)/(2*$I$5)),$D$9*((O736^2-O735^2)/(2*$I$5)))+($D$10*(ABS(I736)/90)*(MAX(O735^2,O736^2)/(2*$I$5))))-Q736,0))</f>
        <v/>
      </c>
      <c r="V736">
        <f>IF($D$20=0,1,IFERROR(IF(ROUND(S736,3)=1,1,IF(AND(ABS(U736)&lt;$D$19,S736&gt;1),1,0)),0))</f>
        <v/>
      </c>
      <c r="W736">
        <f>IF($D$20=0,IFERROR(W737,MAX($D$16,POWER((ABS(K736)^2)/($I$5*MAX(F736,0.1)^2),1/3))),IF(IFERROR(AG737,0)=0,IFERROR(W737,MAX($D$16,POWER((ABS(K736)^2)/($I$5*MAX(F736,0.1)^2),1/3))),IF(OR(IFERROR(W736,0)=0,IFERROR(AD737,0)&gt;1),MAX($D$16,POWER((ABS(K736)^2)/($I$5*MAX(F736,0.1)^2),1/3)),IF(IFERROR(AF736,0)&gt;0,MAX($D$16,IFERROR(W736,0)+((IFERROR(AF736,0))*$D$18*IF((IFERROR(AD736,0))&lt;1,1,-1))),IF(IFERROR(AF736,0)&lt;0,IF(ABS((MAX($D$16,POWER((ABS(K736)^2)/($I$5*MAX(F736,0.1)^2),1/3)))-IFERROR(W736,0))&gt;$D$19,MAX($D$16,IF((MAX($D$16,POWER((ABS(K736)^2)/($I$5*MAX(F736,0.1)^2),1/3)))&gt;IFERROR(W736,0),MIN((MAX($D$16,POWER((ABS(K736)^2)/($I$5*MAX(F736,0.1)^2),1/3))),IFERROR(W736,0)+(MIN(ABS(IFERROR(AF736,0))*$D$18,ABS((MAX($D$16,POWER((ABS(K736)^2)/($I$5*MAX(F736,0.1)^2),1/3)))-IFERROR(W736,0))))),MAX((MAX($D$16,POWER((ABS(K736)^2)/($I$5*MAX(F736,0.1)^2),1/3))),IFERROR(W736,0)-(MIN(ABS(IFERROR(AF736,0))*$D$18,ABS((MAX($D$16,POWER((ABS(K736)^2)/($I$5*MAX(F736,0.1)^2),1/3)))-IFERROR(W736,0))))))),MAX($D$16,POWER((ABS(K736)^2)/($I$5*MAX(F736,0.1)^2),1/3))),MAX($D$16,IFERROR(W736,0)))))))</f>
        <v/>
      </c>
      <c r="X736">
        <f>((F736)+(G736)*(W736))*(W736)</f>
        <v/>
      </c>
      <c r="Y736">
        <f>(((F736)+(G736)*(W736))*(W736))/MAX((F736)+2*(W736)*SQRT(1+(G736)^2),1E-6)</f>
        <v/>
      </c>
      <c r="Z736">
        <f>ABS(K736)/MAX(((F736)+(G736)*(W736))*(W736),1E-6)</f>
        <v/>
      </c>
      <c r="AA736">
        <f>E736+W736</f>
        <v/>
      </c>
      <c r="AB736">
        <f>AA736+((ABS(K736)/MAX(((F736)+(G736)*(W736))*(W736),1E-6))^2)/(2*$I$5)</f>
        <v/>
      </c>
      <c r="AC736">
        <f>((ABS(K736)*$D$6)/(MAX(((F736)+(G736)*(W736))*(W736),1E-6)*MAX(((((F736)+(G736)*(W736))*(W736))/MAX((F736)+2*(W736)*SQRT(1+(G736)^2),1E-6))^(2/3),1E-6)))^2</f>
        <v/>
      </c>
      <c r="AD736">
        <f>ABS(ABS(K736)/MAX(((F736)+(G736)*(W736))*(W736),1E-6))/SQRT($I$5*MAX((((F736)+(G736)*(W736))*(W736))/MAX((F736)+2*(G736)*(W736),1E-6),1E-6))</f>
        <v/>
      </c>
      <c r="AE736">
        <f>((F736)*(W736)^2)/2+(G736)*(W736)^3/3+(ABS(K736)^2)/($I$5*MAX(((F736)+(G736)*(W736))*(W736),1E-6))</f>
        <v/>
      </c>
      <c r="AF736">
        <f>IF($D$20=0,0,IFERROR(AB737+(((AC736+AC737)/2)*J737)+(IF(Z736&gt;Z737,$D$8*((Z736^2-Z737^2)/(2*$I$5)),$D$9*((Z737^2-Z736^2)/(2*$I$5)))+($D$10*(ABS(I737)/90)*(MAX(Z736^2,Z737^2)/(2*$I$5))))-AB736,0))</f>
        <v/>
      </c>
      <c r="AG736">
        <f>IF($D$20=0,1,IFERROR(IF(ROUND(AD736,3)=1,1,IF(AND(ABS(AF736)&lt;$D$19,AD736&lt;1),1,0)),0))</f>
        <v/>
      </c>
      <c r="AH736">
        <f>IFERROR(IF(V32="Supercritical",MAX($D$16,IFERROR(L736,MAX($D$16,POWER((ABS(K736)^2)/($I$5*MAX(F736,0.1)^2),1/3)))),IF(V32="Subcritical",MAX($D$16,IFERROR(W736,MAX($D$16,POWER((ABS(K736)^2)/($I$5*MAX(F736,0.1)^2),1/3)))),IF(AND(IFERROR(V736,0)=1,IFERROR(AG736,0)=1),IF(IFERROR(T736,-1E99)&gt;=IFERROR(AE736,-1E99),MAX($D$16,IFERROR(L736,MAX($D$16,POWER((ABS(K736)^2)/($I$5*MAX(F736,0.1)^2),1/3)))),MAX($D$16,IFERROR(W736,MAX($D$16,POWER((ABS(K736)^2)/($I$5*MAX(F736,0.1)^2),1/3))))),IF(IFERROR(V736,0)=1,MAX($D$16,IFERROR(L736,MAX($D$16,POWER((ABS(K736)^2)/($I$5*MAX(F736,0.1)^2),1/3)))),IF(IFERROR(AG736,0)=1,MAX($D$16,IFERROR(W736,MAX($D$16,POWER((ABS(K736)^2)/($I$5*MAX(F736,0.1)^2),1/3)))),MAX($D$16,POWER((ABS(K736)^2)/($I$5*MAX(F736,0.1)^2),1/3))))))),MAX($D$16,POWER((ABS(K736)^2)/($I$5*MAX(F736,0.1)^2),1/3)))</f>
        <v/>
      </c>
      <c r="AI736">
        <f>E736+AH736</f>
        <v/>
      </c>
      <c r="AJ736">
        <f>AI736+((ABS(K736)/MAX(((F736)+(G736)*(AH736))*(AH736),1E-6))^2)/(2*$I$5)</f>
        <v/>
      </c>
      <c r="AM736" t="n">
        <v>0</v>
      </c>
      <c r="AN736" t="n">
        <v>0</v>
      </c>
      <c r="AO736">
        <f>AM736+AN736</f>
        <v/>
      </c>
      <c r="AP736">
        <f>AP735+AO736</f>
        <v/>
      </c>
      <c r="AQ736">
        <f>ABS(ABS(K736)/MAX(((F736)+(G736)*(AH736))*(AH736),1E-6))/SQRT($I$5*MAX((((F736)+(G736)*(AH736))*(AH736))/MAX((F736)+2*(G736)*(AH736),1E-6),1E-6))</f>
        <v/>
      </c>
      <c r="AR736">
        <f>IF(AQ736&lt;1,"Subcritical","Supercritical")</f>
        <v/>
      </c>
      <c r="AS736">
        <f>((ABS(K736)*$D$6)/(MAX(((F736)+(G736)*(AH736))*(AH736),1E-6)*MAX(((((F736)+(G736)*(AH736))*(AH736))/MAX((F736)+2*(AH736)*SQRT(1+(G736)^2),1E-6))^(2/3),1E-6)))^2</f>
        <v/>
      </c>
    </row>
    <row r="737">
      <c r="A737" t="n">
        <v>588</v>
      </c>
      <c r="B737" t="n">
        <v>586.896</v>
      </c>
      <c r="C737" t="n">
        <v>616163.113</v>
      </c>
      <c r="D737" t="n">
        <v>3097400.139</v>
      </c>
      <c r="E737" t="n">
        <v>632.2685</v>
      </c>
      <c r="F737" t="n">
        <v>5.2</v>
      </c>
      <c r="G737" t="n">
        <v>0</v>
      </c>
      <c r="H737" t="inlineStr">
        <is>
          <t>Normal</t>
        </is>
      </c>
      <c r="I737" t="n">
        <v>0.027</v>
      </c>
      <c r="J737">
        <f>B737-B736</f>
        <v/>
      </c>
      <c r="K737">
        <f>MAX(0,K736-AO736)</f>
        <v/>
      </c>
      <c r="L737">
        <f>IF($D$20=0,IFERROR(L736,MAX($D$16,POWER((ABS(K737)^2)/($I$5*MAX(F737,0.1)^2),1/3))),IF(IFERROR(V736,0)=0,IFERROR(L736,MAX($D$16,POWER((ABS(K737)^2)/($I$5*MAX(F737,0.1)^2),1/3))),IF(OR(IFERROR(L737,0)=0,IFERROR(S736,0)&lt;1,IFERROR(S737,0)&lt;1),MAX($D$16,POWER((ABS(K737)^2)/($I$5*MAX(F737,0.1)^2),1/3)),IF(IFERROR(U737,0)&gt;0,MAX($D$16,IFERROR(L737,0)+((IFERROR(U737,0))*$D$18*IF((IFERROR(S737,0))&lt;1,1,-1))),IF(IFERROR(U737,0)&lt;0,IF(ABS((MAX($D$16,POWER((ABS(K737)^2)/($I$5*MAX(F737,0.1)^2),1/3)))-IFERROR(L737,0))&gt;$D$19,MAX($D$16,IF((MAX($D$16,POWER((ABS(K737)^2)/($I$5*MAX(F737,0.1)^2),1/3)))&gt;IFERROR(L737,0),MIN((MAX($D$16,POWER((ABS(K737)^2)/($I$5*MAX(F737,0.1)^2),1/3))),IFERROR(L737,0)+(MIN(ABS(IFERROR(U737,0))*$D$18,ABS((MAX($D$16,POWER((ABS(K737)^2)/($I$5*MAX(F737,0.1)^2),1/3)))-IFERROR(L737,0))))),MAX((MAX($D$16,POWER((ABS(K737)^2)/($I$5*MAX(F737,0.1)^2),1/3))),IFERROR(L737,0)-(MIN(ABS(IFERROR(U737,0))*$D$18,ABS((MAX($D$16,POWER((ABS(K737)^2)/($I$5*MAX(F737,0.1)^2),1/3)))-IFERROR(L737,0))))))),MAX($D$16,POWER((ABS(K737)^2)/($I$5*MAX(F737,0.1)^2),1/3))),MAX($D$16,IFERROR(L737,0)))))))</f>
        <v/>
      </c>
      <c r="M737">
        <f>((F737)+(G737)*(L737))*(L737)</f>
        <v/>
      </c>
      <c r="N737">
        <f>(((F737)+(G737)*(L737))*(L737))/MAX((F737)+2*(L737)*SQRT(1+(G737)^2),1E-6)</f>
        <v/>
      </c>
      <c r="O737">
        <f>ABS(K737)/MAX(((F737)+(G737)*(L737))*(L737),1E-6)</f>
        <v/>
      </c>
      <c r="P737">
        <f>E737+L737</f>
        <v/>
      </c>
      <c r="Q737">
        <f>P737+((ABS(K737)/MAX(((F737)+(G737)*(L737))*(L737),1E-6))^2)/(2*$I$5)</f>
        <v/>
      </c>
      <c r="R737">
        <f>((ABS(K737)*$D$6)/(MAX(((F737)+(G737)*(L737))*(L737),1E-6)*MAX(((((F737)+(G737)*(L737))*(L737))/MAX((F737)+2*(L737)*SQRT(1+(G737)^2),1E-6))^(2/3),1E-6)))^2</f>
        <v/>
      </c>
      <c r="S737">
        <f>ABS(ABS(K737)/MAX(((F737)+(G737)*(L737))*(L737),1E-6))/SQRT($I$5*MAX((((F737)+(G737)*(L737))*(L737))/MAX((F737)+2*(G737)*(L737),1E-6),1E-6))</f>
        <v/>
      </c>
      <c r="T737">
        <f>((F737)*(L737)^2)/2+(G737)*(L737)^3/3+(ABS(K737)^2)/($I$5*MAX(((F737)+(G737)*(L737))*(L737),1E-6))</f>
        <v/>
      </c>
      <c r="U737">
        <f>IF($D$20=0,0,IFERROR(Q736-(((R736+R737)/2)*J737)-(IF(O736&gt;O737,$D$8*((O736^2-O737^2)/(2*$I$5)),$D$9*((O737^2-O736^2)/(2*$I$5)))+($D$10*(ABS(I737)/90)*(MAX(O736^2,O737^2)/(2*$I$5))))-Q737,0))</f>
        <v/>
      </c>
      <c r="V737">
        <f>IF($D$20=0,1,IFERROR(IF(ROUND(S737,3)=1,1,IF(AND(ABS(U737)&lt;$D$19,S737&gt;1),1,0)),0))</f>
        <v/>
      </c>
      <c r="W737">
        <f>IF($D$20=0,IFERROR(W738,MAX($D$16,POWER((ABS(K737)^2)/($I$5*MAX(F737,0.1)^2),1/3))),IF(IFERROR(AG738,0)=0,IFERROR(W738,MAX($D$16,POWER((ABS(K737)^2)/($I$5*MAX(F737,0.1)^2),1/3))),IF(OR(IFERROR(W737,0)=0,IFERROR(AD738,0)&gt;1),MAX($D$16,POWER((ABS(K737)^2)/($I$5*MAX(F737,0.1)^2),1/3)),IF(IFERROR(AF737,0)&gt;0,MAX($D$16,IFERROR(W737,0)+((IFERROR(AF737,0))*$D$18*IF((IFERROR(AD737,0))&lt;1,1,-1))),IF(IFERROR(AF737,0)&lt;0,IF(ABS((MAX($D$16,POWER((ABS(K737)^2)/($I$5*MAX(F737,0.1)^2),1/3)))-IFERROR(W737,0))&gt;$D$19,MAX($D$16,IF((MAX($D$16,POWER((ABS(K737)^2)/($I$5*MAX(F737,0.1)^2),1/3)))&gt;IFERROR(W737,0),MIN((MAX($D$16,POWER((ABS(K737)^2)/($I$5*MAX(F737,0.1)^2),1/3))),IFERROR(W737,0)+(MIN(ABS(IFERROR(AF737,0))*$D$18,ABS((MAX($D$16,POWER((ABS(K737)^2)/($I$5*MAX(F737,0.1)^2),1/3)))-IFERROR(W737,0))))),MAX((MAX($D$16,POWER((ABS(K737)^2)/($I$5*MAX(F737,0.1)^2),1/3))),IFERROR(W737,0)-(MIN(ABS(IFERROR(AF737,0))*$D$18,ABS((MAX($D$16,POWER((ABS(K737)^2)/($I$5*MAX(F737,0.1)^2),1/3)))-IFERROR(W737,0))))))),MAX($D$16,POWER((ABS(K737)^2)/($I$5*MAX(F737,0.1)^2),1/3))),MAX($D$16,IFERROR(W737,0)))))))</f>
        <v/>
      </c>
      <c r="X737">
        <f>((F737)+(G737)*(W737))*(W737)</f>
        <v/>
      </c>
      <c r="Y737">
        <f>(((F737)+(G737)*(W737))*(W737))/MAX((F737)+2*(W737)*SQRT(1+(G737)^2),1E-6)</f>
        <v/>
      </c>
      <c r="Z737">
        <f>ABS(K737)/MAX(((F737)+(G737)*(W737))*(W737),1E-6)</f>
        <v/>
      </c>
      <c r="AA737">
        <f>E737+W737</f>
        <v/>
      </c>
      <c r="AB737">
        <f>AA737+((ABS(K737)/MAX(((F737)+(G737)*(W737))*(W737),1E-6))^2)/(2*$I$5)</f>
        <v/>
      </c>
      <c r="AC737">
        <f>((ABS(K737)*$D$6)/(MAX(((F737)+(G737)*(W737))*(W737),1E-6)*MAX(((((F737)+(G737)*(W737))*(W737))/MAX((F737)+2*(W737)*SQRT(1+(G737)^2),1E-6))^(2/3),1E-6)))^2</f>
        <v/>
      </c>
      <c r="AD737">
        <f>ABS(ABS(K737)/MAX(((F737)+(G737)*(W737))*(W737),1E-6))/SQRT($I$5*MAX((((F737)+(G737)*(W737))*(W737))/MAX((F737)+2*(G737)*(W737),1E-6),1E-6))</f>
        <v/>
      </c>
      <c r="AE737">
        <f>((F737)*(W737)^2)/2+(G737)*(W737)^3/3+(ABS(K737)^2)/($I$5*MAX(((F737)+(G737)*(W737))*(W737),1E-6))</f>
        <v/>
      </c>
      <c r="AF737">
        <f>IF($D$20=0,0,IFERROR(AB738+(((AC737+AC738)/2)*J738)+(IF(Z737&gt;Z738,$D$8*((Z737^2-Z738^2)/(2*$I$5)),$D$9*((Z738^2-Z737^2)/(2*$I$5)))+($D$10*(ABS(I738)/90)*(MAX(Z737^2,Z738^2)/(2*$I$5))))-AB737,0))</f>
        <v/>
      </c>
      <c r="AG737">
        <f>IF($D$20=0,1,IFERROR(IF(ROUND(AD737,3)=1,1,IF(AND(ABS(AF737)&lt;$D$19,AD737&lt;1),1,0)),0))</f>
        <v/>
      </c>
      <c r="AH737">
        <f>IFERROR(IF(V32="Supercritical",MAX($D$16,IFERROR(L737,MAX($D$16,POWER((ABS(K737)^2)/($I$5*MAX(F737,0.1)^2),1/3)))),IF(V32="Subcritical",MAX($D$16,IFERROR(W737,MAX($D$16,POWER((ABS(K737)^2)/($I$5*MAX(F737,0.1)^2),1/3)))),IF(AND(IFERROR(V737,0)=1,IFERROR(AG737,0)=1),IF(IFERROR(T737,-1E99)&gt;=IFERROR(AE737,-1E99),MAX($D$16,IFERROR(L737,MAX($D$16,POWER((ABS(K737)^2)/($I$5*MAX(F737,0.1)^2),1/3)))),MAX($D$16,IFERROR(W737,MAX($D$16,POWER((ABS(K737)^2)/($I$5*MAX(F737,0.1)^2),1/3))))),IF(IFERROR(V737,0)=1,MAX($D$16,IFERROR(L737,MAX($D$16,POWER((ABS(K737)^2)/($I$5*MAX(F737,0.1)^2),1/3)))),IF(IFERROR(AG737,0)=1,MAX($D$16,IFERROR(W737,MAX($D$16,POWER((ABS(K737)^2)/($I$5*MAX(F737,0.1)^2),1/3)))),MAX($D$16,POWER((ABS(K737)^2)/($I$5*MAX(F737,0.1)^2),1/3))))))),MAX($D$16,POWER((ABS(K737)^2)/($I$5*MAX(F737,0.1)^2),1/3)))</f>
        <v/>
      </c>
      <c r="AI737">
        <f>E737+AH737</f>
        <v/>
      </c>
      <c r="AJ737">
        <f>AI737+((ABS(K737)/MAX(((F737)+(G737)*(AH737))*(AH737),1E-6))^2)/(2*$I$5)</f>
        <v/>
      </c>
      <c r="AM737" t="n">
        <v>0</v>
      </c>
      <c r="AN737" t="n">
        <v>0</v>
      </c>
      <c r="AO737">
        <f>AM737+AN737</f>
        <v/>
      </c>
      <c r="AP737">
        <f>AP736+AO737</f>
        <v/>
      </c>
      <c r="AQ737">
        <f>ABS(ABS(K737)/MAX(((F737)+(G737)*(AH737))*(AH737),1E-6))/SQRT($I$5*MAX((((F737)+(G737)*(AH737))*(AH737))/MAX((F737)+2*(G737)*(AH737),1E-6),1E-6))</f>
        <v/>
      </c>
      <c r="AR737">
        <f>IF(AQ737&lt;1,"Subcritical","Supercritical")</f>
        <v/>
      </c>
      <c r="AS737">
        <f>((ABS(K737)*$D$6)/(MAX(((F737)+(G737)*(AH737))*(AH737),1E-6)*MAX(((((F737)+(G737)*(AH737))*(AH737))/MAX((F737)+2*(AH737)*SQRT(1+(G737)^2),1E-6))^(2/3),1E-6)))^2</f>
        <v/>
      </c>
    </row>
    <row r="738">
      <c r="A738" t="n">
        <v>589</v>
      </c>
      <c r="B738" t="n">
        <v>587.895</v>
      </c>
      <c r="C738" t="n">
        <v>616162.639</v>
      </c>
      <c r="D738" t="n">
        <v>3097399.259</v>
      </c>
      <c r="E738" t="n">
        <v>632.268</v>
      </c>
      <c r="F738" t="n">
        <v>5.2</v>
      </c>
      <c r="G738" t="n">
        <v>0</v>
      </c>
      <c r="H738" t="inlineStr">
        <is>
          <t>Normal</t>
        </is>
      </c>
      <c r="I738" t="n">
        <v>0</v>
      </c>
      <c r="J738">
        <f>B738-B737</f>
        <v/>
      </c>
      <c r="K738">
        <f>MAX(0,K737-AO737)</f>
        <v/>
      </c>
      <c r="L738">
        <f>IF($D$20=0,IFERROR(L737,MAX($D$16,POWER((ABS(K738)^2)/($I$5*MAX(F738,0.1)^2),1/3))),IF(IFERROR(V737,0)=0,IFERROR(L737,MAX($D$16,POWER((ABS(K738)^2)/($I$5*MAX(F738,0.1)^2),1/3))),IF(OR(IFERROR(L738,0)=0,IFERROR(S737,0)&lt;1,IFERROR(S738,0)&lt;1),MAX($D$16,POWER((ABS(K738)^2)/($I$5*MAX(F738,0.1)^2),1/3)),IF(IFERROR(U738,0)&gt;0,MAX($D$16,IFERROR(L738,0)+((IFERROR(U738,0))*$D$18*IF((IFERROR(S738,0))&lt;1,1,-1))),IF(IFERROR(U738,0)&lt;0,IF(ABS((MAX($D$16,POWER((ABS(K738)^2)/($I$5*MAX(F738,0.1)^2),1/3)))-IFERROR(L738,0))&gt;$D$19,MAX($D$16,IF((MAX($D$16,POWER((ABS(K738)^2)/($I$5*MAX(F738,0.1)^2),1/3)))&gt;IFERROR(L738,0),MIN((MAX($D$16,POWER((ABS(K738)^2)/($I$5*MAX(F738,0.1)^2),1/3))),IFERROR(L738,0)+(MIN(ABS(IFERROR(U738,0))*$D$18,ABS((MAX($D$16,POWER((ABS(K738)^2)/($I$5*MAX(F738,0.1)^2),1/3)))-IFERROR(L738,0))))),MAX((MAX($D$16,POWER((ABS(K738)^2)/($I$5*MAX(F738,0.1)^2),1/3))),IFERROR(L738,0)-(MIN(ABS(IFERROR(U738,0))*$D$18,ABS((MAX($D$16,POWER((ABS(K738)^2)/($I$5*MAX(F738,0.1)^2),1/3)))-IFERROR(L738,0))))))),MAX($D$16,POWER((ABS(K738)^2)/($I$5*MAX(F738,0.1)^2),1/3))),MAX($D$16,IFERROR(L738,0)))))))</f>
        <v/>
      </c>
      <c r="M738">
        <f>((F738)+(G738)*(L738))*(L738)</f>
        <v/>
      </c>
      <c r="N738">
        <f>(((F738)+(G738)*(L738))*(L738))/MAX((F738)+2*(L738)*SQRT(1+(G738)^2),1E-6)</f>
        <v/>
      </c>
      <c r="O738">
        <f>ABS(K738)/MAX(((F738)+(G738)*(L738))*(L738),1E-6)</f>
        <v/>
      </c>
      <c r="P738">
        <f>E738+L738</f>
        <v/>
      </c>
      <c r="Q738">
        <f>P738+((ABS(K738)/MAX(((F738)+(G738)*(L738))*(L738),1E-6))^2)/(2*$I$5)</f>
        <v/>
      </c>
      <c r="R738">
        <f>((ABS(K738)*$D$6)/(MAX(((F738)+(G738)*(L738))*(L738),1E-6)*MAX(((((F738)+(G738)*(L738))*(L738))/MAX((F738)+2*(L738)*SQRT(1+(G738)^2),1E-6))^(2/3),1E-6)))^2</f>
        <v/>
      </c>
      <c r="S738">
        <f>ABS(ABS(K738)/MAX(((F738)+(G738)*(L738))*(L738),1E-6))/SQRT($I$5*MAX((((F738)+(G738)*(L738))*(L738))/MAX((F738)+2*(G738)*(L738),1E-6),1E-6))</f>
        <v/>
      </c>
      <c r="T738">
        <f>((F738)*(L738)^2)/2+(G738)*(L738)^3/3+(ABS(K738)^2)/($I$5*MAX(((F738)+(G738)*(L738))*(L738),1E-6))</f>
        <v/>
      </c>
      <c r="U738">
        <f>IF($D$20=0,0,IFERROR(Q737-(((R737+R738)/2)*J738)-(IF(O737&gt;O738,$D$8*((O737^2-O738^2)/(2*$I$5)),$D$9*((O738^2-O737^2)/(2*$I$5)))+($D$10*(ABS(I738)/90)*(MAX(O737^2,O738^2)/(2*$I$5))))-Q738,0))</f>
        <v/>
      </c>
      <c r="V738">
        <f>IF($D$20=0,1,IFERROR(IF(ROUND(S738,3)=1,1,IF(AND(ABS(U738)&lt;$D$19,S738&gt;1),1,0)),0))</f>
        <v/>
      </c>
      <c r="W738">
        <f>IF($D$20=0,IFERROR(W739,MAX($D$16,POWER((ABS(K738)^2)/($I$5*MAX(F738,0.1)^2),1/3))),IF(IFERROR(AG739,0)=0,IFERROR(W739,MAX($D$16,POWER((ABS(K738)^2)/($I$5*MAX(F738,0.1)^2),1/3))),IF(OR(IFERROR(W738,0)=0,IFERROR(AD739,0)&gt;1),MAX($D$16,POWER((ABS(K738)^2)/($I$5*MAX(F738,0.1)^2),1/3)),IF(IFERROR(AF738,0)&gt;0,MAX($D$16,IFERROR(W738,0)+((IFERROR(AF738,0))*$D$18*IF((IFERROR(AD738,0))&lt;1,1,-1))),IF(IFERROR(AF738,0)&lt;0,IF(ABS((MAX($D$16,POWER((ABS(K738)^2)/($I$5*MAX(F738,0.1)^2),1/3)))-IFERROR(W738,0))&gt;$D$19,MAX($D$16,IF((MAX($D$16,POWER((ABS(K738)^2)/($I$5*MAX(F738,0.1)^2),1/3)))&gt;IFERROR(W738,0),MIN((MAX($D$16,POWER((ABS(K738)^2)/($I$5*MAX(F738,0.1)^2),1/3))),IFERROR(W738,0)+(MIN(ABS(IFERROR(AF738,0))*$D$18,ABS((MAX($D$16,POWER((ABS(K738)^2)/($I$5*MAX(F738,0.1)^2),1/3)))-IFERROR(W738,0))))),MAX((MAX($D$16,POWER((ABS(K738)^2)/($I$5*MAX(F738,0.1)^2),1/3))),IFERROR(W738,0)-(MIN(ABS(IFERROR(AF738,0))*$D$18,ABS((MAX($D$16,POWER((ABS(K738)^2)/($I$5*MAX(F738,0.1)^2),1/3)))-IFERROR(W738,0))))))),MAX($D$16,POWER((ABS(K738)^2)/($I$5*MAX(F738,0.1)^2),1/3))),MAX($D$16,IFERROR(W738,0)))))))</f>
        <v/>
      </c>
      <c r="X738">
        <f>((F738)+(G738)*(W738))*(W738)</f>
        <v/>
      </c>
      <c r="Y738">
        <f>(((F738)+(G738)*(W738))*(W738))/MAX((F738)+2*(W738)*SQRT(1+(G738)^2),1E-6)</f>
        <v/>
      </c>
      <c r="Z738">
        <f>ABS(K738)/MAX(((F738)+(G738)*(W738))*(W738),1E-6)</f>
        <v/>
      </c>
      <c r="AA738">
        <f>E738+W738</f>
        <v/>
      </c>
      <c r="AB738">
        <f>AA738+((ABS(K738)/MAX(((F738)+(G738)*(W738))*(W738),1E-6))^2)/(2*$I$5)</f>
        <v/>
      </c>
      <c r="AC738">
        <f>((ABS(K738)*$D$6)/(MAX(((F738)+(G738)*(W738))*(W738),1E-6)*MAX(((((F738)+(G738)*(W738))*(W738))/MAX((F738)+2*(W738)*SQRT(1+(G738)^2),1E-6))^(2/3),1E-6)))^2</f>
        <v/>
      </c>
      <c r="AD738">
        <f>ABS(ABS(K738)/MAX(((F738)+(G738)*(W738))*(W738),1E-6))/SQRT($I$5*MAX((((F738)+(G738)*(W738))*(W738))/MAX((F738)+2*(G738)*(W738),1E-6),1E-6))</f>
        <v/>
      </c>
      <c r="AE738">
        <f>((F738)*(W738)^2)/2+(G738)*(W738)^3/3+(ABS(K738)^2)/($I$5*MAX(((F738)+(G738)*(W738))*(W738),1E-6))</f>
        <v/>
      </c>
      <c r="AF738">
        <f>IF($D$20=0,0,IFERROR(AB739+(((AC738+AC739)/2)*J739)+(IF(Z738&gt;Z739,$D$8*((Z738^2-Z739^2)/(2*$I$5)),$D$9*((Z739^2-Z738^2)/(2*$I$5)))+($D$10*(ABS(I739)/90)*(MAX(Z738^2,Z739^2)/(2*$I$5))))-AB738,0))</f>
        <v/>
      </c>
      <c r="AG738">
        <f>IF($D$20=0,1,IFERROR(IF(ROUND(AD738,3)=1,1,IF(AND(ABS(AF738)&lt;$D$19,AD738&lt;1),1,0)),0))</f>
        <v/>
      </c>
      <c r="AH738">
        <f>IFERROR(IF(V32="Supercritical",MAX($D$16,IFERROR(L738,MAX($D$16,POWER((ABS(K738)^2)/($I$5*MAX(F738,0.1)^2),1/3)))),IF(V32="Subcritical",MAX($D$16,IFERROR(W738,MAX($D$16,POWER((ABS(K738)^2)/($I$5*MAX(F738,0.1)^2),1/3)))),IF(AND(IFERROR(V738,0)=1,IFERROR(AG738,0)=1),IF(IFERROR(T738,-1E99)&gt;=IFERROR(AE738,-1E99),MAX($D$16,IFERROR(L738,MAX($D$16,POWER((ABS(K738)^2)/($I$5*MAX(F738,0.1)^2),1/3)))),MAX($D$16,IFERROR(W738,MAX($D$16,POWER((ABS(K738)^2)/($I$5*MAX(F738,0.1)^2),1/3))))),IF(IFERROR(V738,0)=1,MAX($D$16,IFERROR(L738,MAX($D$16,POWER((ABS(K738)^2)/($I$5*MAX(F738,0.1)^2),1/3)))),IF(IFERROR(AG738,0)=1,MAX($D$16,IFERROR(W738,MAX($D$16,POWER((ABS(K738)^2)/($I$5*MAX(F738,0.1)^2),1/3)))),MAX($D$16,POWER((ABS(K738)^2)/($I$5*MAX(F738,0.1)^2),1/3))))))),MAX($D$16,POWER((ABS(K738)^2)/($I$5*MAX(F738,0.1)^2),1/3)))</f>
        <v/>
      </c>
      <c r="AI738">
        <f>E738+AH738</f>
        <v/>
      </c>
      <c r="AJ738">
        <f>AI738+((ABS(K738)/MAX(((F738)+(G738)*(AH738))*(AH738),1E-6))^2)/(2*$I$5)</f>
        <v/>
      </c>
      <c r="AM738" t="n">
        <v>0</v>
      </c>
      <c r="AN738" t="n">
        <v>0</v>
      </c>
      <c r="AO738">
        <f>AM738+AN738</f>
        <v/>
      </c>
      <c r="AP738">
        <f>AP737+AO738</f>
        <v/>
      </c>
      <c r="AQ738">
        <f>ABS(ABS(K738)/MAX(((F738)+(G738)*(AH738))*(AH738),1E-6))/SQRT($I$5*MAX((((F738)+(G738)*(AH738))*(AH738))/MAX((F738)+2*(G738)*(AH738),1E-6),1E-6))</f>
        <v/>
      </c>
      <c r="AR738">
        <f>IF(AQ738&lt;1,"Subcritical","Supercritical")</f>
        <v/>
      </c>
      <c r="AS738">
        <f>((ABS(K738)*$D$6)/(MAX(((F738)+(G738)*(AH738))*(AH738),1E-6)*MAX(((((F738)+(G738)*(AH738))*(AH738))/MAX((F738)+2*(AH738)*SQRT(1+(G738)^2),1E-6))^(2/3),1E-6)))^2</f>
        <v/>
      </c>
    </row>
    <row r="739">
      <c r="A739" t="n">
        <v>590</v>
      </c>
      <c r="B739" t="n">
        <v>588.895</v>
      </c>
      <c r="C739" t="n">
        <v>616162.165</v>
      </c>
      <c r="D739" t="n">
        <v>3097398.379</v>
      </c>
      <c r="E739" t="n">
        <v>632.2675</v>
      </c>
      <c r="F739" t="n">
        <v>5.2</v>
      </c>
      <c r="G739" t="n">
        <v>0</v>
      </c>
      <c r="H739" t="inlineStr">
        <is>
          <t>Normal</t>
        </is>
      </c>
      <c r="I739" t="n">
        <v>0.023</v>
      </c>
      <c r="J739">
        <f>B739-B738</f>
        <v/>
      </c>
      <c r="K739">
        <f>MAX(0,K738-AO738)</f>
        <v/>
      </c>
      <c r="L739">
        <f>IF($D$20=0,IFERROR(L738,MAX($D$16,POWER((ABS(K739)^2)/($I$5*MAX(F739,0.1)^2),1/3))),IF(IFERROR(V738,0)=0,IFERROR(L738,MAX($D$16,POWER((ABS(K739)^2)/($I$5*MAX(F739,0.1)^2),1/3))),IF(OR(IFERROR(L739,0)=0,IFERROR(S738,0)&lt;1,IFERROR(S739,0)&lt;1),MAX($D$16,POWER((ABS(K739)^2)/($I$5*MAX(F739,0.1)^2),1/3)),IF(IFERROR(U739,0)&gt;0,MAX($D$16,IFERROR(L739,0)+((IFERROR(U739,0))*$D$18*IF((IFERROR(S739,0))&lt;1,1,-1))),IF(IFERROR(U739,0)&lt;0,IF(ABS((MAX($D$16,POWER((ABS(K739)^2)/($I$5*MAX(F739,0.1)^2),1/3)))-IFERROR(L739,0))&gt;$D$19,MAX($D$16,IF((MAX($D$16,POWER((ABS(K739)^2)/($I$5*MAX(F739,0.1)^2),1/3)))&gt;IFERROR(L739,0),MIN((MAX($D$16,POWER((ABS(K739)^2)/($I$5*MAX(F739,0.1)^2),1/3))),IFERROR(L739,0)+(MIN(ABS(IFERROR(U739,0))*$D$18,ABS((MAX($D$16,POWER((ABS(K739)^2)/($I$5*MAX(F739,0.1)^2),1/3)))-IFERROR(L739,0))))),MAX((MAX($D$16,POWER((ABS(K739)^2)/($I$5*MAX(F739,0.1)^2),1/3))),IFERROR(L739,0)-(MIN(ABS(IFERROR(U739,0))*$D$18,ABS((MAX($D$16,POWER((ABS(K739)^2)/($I$5*MAX(F739,0.1)^2),1/3)))-IFERROR(L739,0))))))),MAX($D$16,POWER((ABS(K739)^2)/($I$5*MAX(F739,0.1)^2),1/3))),MAX($D$16,IFERROR(L739,0)))))))</f>
        <v/>
      </c>
      <c r="M739">
        <f>((F739)+(G739)*(L739))*(L739)</f>
        <v/>
      </c>
      <c r="N739">
        <f>(((F739)+(G739)*(L739))*(L739))/MAX((F739)+2*(L739)*SQRT(1+(G739)^2),1E-6)</f>
        <v/>
      </c>
      <c r="O739">
        <f>ABS(K739)/MAX(((F739)+(G739)*(L739))*(L739),1E-6)</f>
        <v/>
      </c>
      <c r="P739">
        <f>E739+L739</f>
        <v/>
      </c>
      <c r="Q739">
        <f>P739+((ABS(K739)/MAX(((F739)+(G739)*(L739))*(L739),1E-6))^2)/(2*$I$5)</f>
        <v/>
      </c>
      <c r="R739">
        <f>((ABS(K739)*$D$6)/(MAX(((F739)+(G739)*(L739))*(L739),1E-6)*MAX(((((F739)+(G739)*(L739))*(L739))/MAX((F739)+2*(L739)*SQRT(1+(G739)^2),1E-6))^(2/3),1E-6)))^2</f>
        <v/>
      </c>
      <c r="S739">
        <f>ABS(ABS(K739)/MAX(((F739)+(G739)*(L739))*(L739),1E-6))/SQRT($I$5*MAX((((F739)+(G739)*(L739))*(L739))/MAX((F739)+2*(G739)*(L739),1E-6),1E-6))</f>
        <v/>
      </c>
      <c r="T739">
        <f>((F739)*(L739)^2)/2+(G739)*(L739)^3/3+(ABS(K739)^2)/($I$5*MAX(((F739)+(G739)*(L739))*(L739),1E-6))</f>
        <v/>
      </c>
      <c r="U739">
        <f>IF($D$20=0,0,IFERROR(Q738-(((R738+R739)/2)*J739)-(IF(O738&gt;O739,$D$8*((O738^2-O739^2)/(2*$I$5)),$D$9*((O739^2-O738^2)/(2*$I$5)))+($D$10*(ABS(I739)/90)*(MAX(O738^2,O739^2)/(2*$I$5))))-Q739,0))</f>
        <v/>
      </c>
      <c r="V739">
        <f>IF($D$20=0,1,IFERROR(IF(ROUND(S739,3)=1,1,IF(AND(ABS(U739)&lt;$D$19,S739&gt;1),1,0)),0))</f>
        <v/>
      </c>
      <c r="W739">
        <f>IF($D$20=0,IFERROR(W740,MAX($D$16,POWER((ABS(K739)^2)/($I$5*MAX(F739,0.1)^2),1/3))),IF(IFERROR(AG740,0)=0,IFERROR(W740,MAX($D$16,POWER((ABS(K739)^2)/($I$5*MAX(F739,0.1)^2),1/3))),IF(OR(IFERROR(W739,0)=0,IFERROR(AD740,0)&gt;1),MAX($D$16,POWER((ABS(K739)^2)/($I$5*MAX(F739,0.1)^2),1/3)),IF(IFERROR(AF739,0)&gt;0,MAX($D$16,IFERROR(W739,0)+((IFERROR(AF739,0))*$D$18*IF((IFERROR(AD739,0))&lt;1,1,-1))),IF(IFERROR(AF739,0)&lt;0,IF(ABS((MAX($D$16,POWER((ABS(K739)^2)/($I$5*MAX(F739,0.1)^2),1/3)))-IFERROR(W739,0))&gt;$D$19,MAX($D$16,IF((MAX($D$16,POWER((ABS(K739)^2)/($I$5*MAX(F739,0.1)^2),1/3)))&gt;IFERROR(W739,0),MIN((MAX($D$16,POWER((ABS(K739)^2)/($I$5*MAX(F739,0.1)^2),1/3))),IFERROR(W739,0)+(MIN(ABS(IFERROR(AF739,0))*$D$18,ABS((MAX($D$16,POWER((ABS(K739)^2)/($I$5*MAX(F739,0.1)^2),1/3)))-IFERROR(W739,0))))),MAX((MAX($D$16,POWER((ABS(K739)^2)/($I$5*MAX(F739,0.1)^2),1/3))),IFERROR(W739,0)-(MIN(ABS(IFERROR(AF739,0))*$D$18,ABS((MAX($D$16,POWER((ABS(K739)^2)/($I$5*MAX(F739,0.1)^2),1/3)))-IFERROR(W739,0))))))),MAX($D$16,POWER((ABS(K739)^2)/($I$5*MAX(F739,0.1)^2),1/3))),MAX($D$16,IFERROR(W739,0)))))))</f>
        <v/>
      </c>
      <c r="X739">
        <f>((F739)+(G739)*(W739))*(W739)</f>
        <v/>
      </c>
      <c r="Y739">
        <f>(((F739)+(G739)*(W739))*(W739))/MAX((F739)+2*(W739)*SQRT(1+(G739)^2),1E-6)</f>
        <v/>
      </c>
      <c r="Z739">
        <f>ABS(K739)/MAX(((F739)+(G739)*(W739))*(W739),1E-6)</f>
        <v/>
      </c>
      <c r="AA739">
        <f>E739+W739</f>
        <v/>
      </c>
      <c r="AB739">
        <f>AA739+((ABS(K739)/MAX(((F739)+(G739)*(W739))*(W739),1E-6))^2)/(2*$I$5)</f>
        <v/>
      </c>
      <c r="AC739">
        <f>((ABS(K739)*$D$6)/(MAX(((F739)+(G739)*(W739))*(W739),1E-6)*MAX(((((F739)+(G739)*(W739))*(W739))/MAX((F739)+2*(W739)*SQRT(1+(G739)^2),1E-6))^(2/3),1E-6)))^2</f>
        <v/>
      </c>
      <c r="AD739">
        <f>ABS(ABS(K739)/MAX(((F739)+(G739)*(W739))*(W739),1E-6))/SQRT($I$5*MAX((((F739)+(G739)*(W739))*(W739))/MAX((F739)+2*(G739)*(W739),1E-6),1E-6))</f>
        <v/>
      </c>
      <c r="AE739">
        <f>((F739)*(W739)^2)/2+(G739)*(W739)^3/3+(ABS(K739)^2)/($I$5*MAX(((F739)+(G739)*(W739))*(W739),1E-6))</f>
        <v/>
      </c>
      <c r="AF739">
        <f>IF($D$20=0,0,IFERROR(AB740+(((AC739+AC740)/2)*J740)+(IF(Z739&gt;Z740,$D$8*((Z739^2-Z740^2)/(2*$I$5)),$D$9*((Z740^2-Z739^2)/(2*$I$5)))+($D$10*(ABS(I740)/90)*(MAX(Z739^2,Z740^2)/(2*$I$5))))-AB739,0))</f>
        <v/>
      </c>
      <c r="AG739">
        <f>IF($D$20=0,1,IFERROR(IF(ROUND(AD739,3)=1,1,IF(AND(ABS(AF739)&lt;$D$19,AD739&lt;1),1,0)),0))</f>
        <v/>
      </c>
      <c r="AH739">
        <f>IFERROR(IF(V32="Supercritical",MAX($D$16,IFERROR(L739,MAX($D$16,POWER((ABS(K739)^2)/($I$5*MAX(F739,0.1)^2),1/3)))),IF(V32="Subcritical",MAX($D$16,IFERROR(W739,MAX($D$16,POWER((ABS(K739)^2)/($I$5*MAX(F739,0.1)^2),1/3)))),IF(AND(IFERROR(V739,0)=1,IFERROR(AG739,0)=1),IF(IFERROR(T739,-1E99)&gt;=IFERROR(AE739,-1E99),MAX($D$16,IFERROR(L739,MAX($D$16,POWER((ABS(K739)^2)/($I$5*MAX(F739,0.1)^2),1/3)))),MAX($D$16,IFERROR(W739,MAX($D$16,POWER((ABS(K739)^2)/($I$5*MAX(F739,0.1)^2),1/3))))),IF(IFERROR(V739,0)=1,MAX($D$16,IFERROR(L739,MAX($D$16,POWER((ABS(K739)^2)/($I$5*MAX(F739,0.1)^2),1/3)))),IF(IFERROR(AG739,0)=1,MAX($D$16,IFERROR(W739,MAX($D$16,POWER((ABS(K739)^2)/($I$5*MAX(F739,0.1)^2),1/3)))),MAX($D$16,POWER((ABS(K739)^2)/($I$5*MAX(F739,0.1)^2),1/3))))))),MAX($D$16,POWER((ABS(K739)^2)/($I$5*MAX(F739,0.1)^2),1/3)))</f>
        <v/>
      </c>
      <c r="AI739">
        <f>E739+AH739</f>
        <v/>
      </c>
      <c r="AJ739">
        <f>AI739+((ABS(K739)/MAX(((F739)+(G739)*(AH739))*(AH739),1E-6))^2)/(2*$I$5)</f>
        <v/>
      </c>
      <c r="AM739" t="n">
        <v>0</v>
      </c>
      <c r="AN739" t="n">
        <v>0</v>
      </c>
      <c r="AO739">
        <f>AM739+AN739</f>
        <v/>
      </c>
      <c r="AP739">
        <f>AP738+AO739</f>
        <v/>
      </c>
      <c r="AQ739">
        <f>ABS(ABS(K739)/MAX(((F739)+(G739)*(AH739))*(AH739),1E-6))/SQRT($I$5*MAX((((F739)+(G739)*(AH739))*(AH739))/MAX((F739)+2*(G739)*(AH739),1E-6),1E-6))</f>
        <v/>
      </c>
      <c r="AR739">
        <f>IF(AQ739&lt;1,"Subcritical","Supercritical")</f>
        <v/>
      </c>
      <c r="AS739">
        <f>((ABS(K739)*$D$6)/(MAX(((F739)+(G739)*(AH739))*(AH739),1E-6)*MAX(((((F739)+(G739)*(AH739))*(AH739))/MAX((F739)+2*(AH739)*SQRT(1+(G739)^2),1E-6))^(2/3),1E-6)))^2</f>
        <v/>
      </c>
    </row>
    <row r="740">
      <c r="A740" t="n">
        <v>591</v>
      </c>
      <c r="B740" t="n">
        <v>589.896</v>
      </c>
      <c r="C740" t="n">
        <v>616161.6899999999</v>
      </c>
      <c r="D740" t="n">
        <v>3097397.498</v>
      </c>
      <c r="E740" t="n">
        <v>632.2670000000001</v>
      </c>
      <c r="F740" t="n">
        <v>5.2</v>
      </c>
      <c r="G740" t="n">
        <v>0</v>
      </c>
      <c r="H740" t="inlineStr">
        <is>
          <t>Normal</t>
        </is>
      </c>
      <c r="I740" t="n">
        <v>0.023</v>
      </c>
      <c r="J740">
        <f>B740-B739</f>
        <v/>
      </c>
      <c r="K740">
        <f>MAX(0,K739-AO739)</f>
        <v/>
      </c>
      <c r="L740">
        <f>IF($D$20=0,IFERROR(L739,MAX($D$16,POWER((ABS(K740)^2)/($I$5*MAX(F740,0.1)^2),1/3))),IF(IFERROR(V739,0)=0,IFERROR(L739,MAX($D$16,POWER((ABS(K740)^2)/($I$5*MAX(F740,0.1)^2),1/3))),IF(OR(IFERROR(L740,0)=0,IFERROR(S739,0)&lt;1,IFERROR(S740,0)&lt;1),MAX($D$16,POWER((ABS(K740)^2)/($I$5*MAX(F740,0.1)^2),1/3)),IF(IFERROR(U740,0)&gt;0,MAX($D$16,IFERROR(L740,0)+((IFERROR(U740,0))*$D$18*IF((IFERROR(S740,0))&lt;1,1,-1))),IF(IFERROR(U740,0)&lt;0,IF(ABS((MAX($D$16,POWER((ABS(K740)^2)/($I$5*MAX(F740,0.1)^2),1/3)))-IFERROR(L740,0))&gt;$D$19,MAX($D$16,IF((MAX($D$16,POWER((ABS(K740)^2)/($I$5*MAX(F740,0.1)^2),1/3)))&gt;IFERROR(L740,0),MIN((MAX($D$16,POWER((ABS(K740)^2)/($I$5*MAX(F740,0.1)^2),1/3))),IFERROR(L740,0)+(MIN(ABS(IFERROR(U740,0))*$D$18,ABS((MAX($D$16,POWER((ABS(K740)^2)/($I$5*MAX(F740,0.1)^2),1/3)))-IFERROR(L740,0))))),MAX((MAX($D$16,POWER((ABS(K740)^2)/($I$5*MAX(F740,0.1)^2),1/3))),IFERROR(L740,0)-(MIN(ABS(IFERROR(U740,0))*$D$18,ABS((MAX($D$16,POWER((ABS(K740)^2)/($I$5*MAX(F740,0.1)^2),1/3)))-IFERROR(L740,0))))))),MAX($D$16,POWER((ABS(K740)^2)/($I$5*MAX(F740,0.1)^2),1/3))),MAX($D$16,IFERROR(L740,0)))))))</f>
        <v/>
      </c>
      <c r="M740">
        <f>((F740)+(G740)*(L740))*(L740)</f>
        <v/>
      </c>
      <c r="N740">
        <f>(((F740)+(G740)*(L740))*(L740))/MAX((F740)+2*(L740)*SQRT(1+(G740)^2),1E-6)</f>
        <v/>
      </c>
      <c r="O740">
        <f>ABS(K740)/MAX(((F740)+(G740)*(L740))*(L740),1E-6)</f>
        <v/>
      </c>
      <c r="P740">
        <f>E740+L740</f>
        <v/>
      </c>
      <c r="Q740">
        <f>P740+((ABS(K740)/MAX(((F740)+(G740)*(L740))*(L740),1E-6))^2)/(2*$I$5)</f>
        <v/>
      </c>
      <c r="R740">
        <f>((ABS(K740)*$D$6)/(MAX(((F740)+(G740)*(L740))*(L740),1E-6)*MAX(((((F740)+(G740)*(L740))*(L740))/MAX((F740)+2*(L740)*SQRT(1+(G740)^2),1E-6))^(2/3),1E-6)))^2</f>
        <v/>
      </c>
      <c r="S740">
        <f>ABS(ABS(K740)/MAX(((F740)+(G740)*(L740))*(L740),1E-6))/SQRT($I$5*MAX((((F740)+(G740)*(L740))*(L740))/MAX((F740)+2*(G740)*(L740),1E-6),1E-6))</f>
        <v/>
      </c>
      <c r="T740">
        <f>((F740)*(L740)^2)/2+(G740)*(L740)^3/3+(ABS(K740)^2)/($I$5*MAX(((F740)+(G740)*(L740))*(L740),1E-6))</f>
        <v/>
      </c>
      <c r="U740">
        <f>IF($D$20=0,0,IFERROR(Q739-(((R739+R740)/2)*J740)-(IF(O739&gt;O740,$D$8*((O739^2-O740^2)/(2*$I$5)),$D$9*((O740^2-O739^2)/(2*$I$5)))+($D$10*(ABS(I740)/90)*(MAX(O739^2,O740^2)/(2*$I$5))))-Q740,0))</f>
        <v/>
      </c>
      <c r="V740">
        <f>IF($D$20=0,1,IFERROR(IF(ROUND(S740,3)=1,1,IF(AND(ABS(U740)&lt;$D$19,S740&gt;1),1,0)),0))</f>
        <v/>
      </c>
      <c r="W740">
        <f>IF($D$20=0,IFERROR(W741,MAX($D$16,POWER((ABS(K740)^2)/($I$5*MAX(F740,0.1)^2),1/3))),IF(IFERROR(AG741,0)=0,IFERROR(W741,MAX($D$16,POWER((ABS(K740)^2)/($I$5*MAX(F740,0.1)^2),1/3))),IF(OR(IFERROR(W740,0)=0,IFERROR(AD741,0)&gt;1),MAX($D$16,POWER((ABS(K740)^2)/($I$5*MAX(F740,0.1)^2),1/3)),IF(IFERROR(AF740,0)&gt;0,MAX($D$16,IFERROR(W740,0)+((IFERROR(AF740,0))*$D$18*IF((IFERROR(AD740,0))&lt;1,1,-1))),IF(IFERROR(AF740,0)&lt;0,IF(ABS((MAX($D$16,POWER((ABS(K740)^2)/($I$5*MAX(F740,0.1)^2),1/3)))-IFERROR(W740,0))&gt;$D$19,MAX($D$16,IF((MAX($D$16,POWER((ABS(K740)^2)/($I$5*MAX(F740,0.1)^2),1/3)))&gt;IFERROR(W740,0),MIN((MAX($D$16,POWER((ABS(K740)^2)/($I$5*MAX(F740,0.1)^2),1/3))),IFERROR(W740,0)+(MIN(ABS(IFERROR(AF740,0))*$D$18,ABS((MAX($D$16,POWER((ABS(K740)^2)/($I$5*MAX(F740,0.1)^2),1/3)))-IFERROR(W740,0))))),MAX((MAX($D$16,POWER((ABS(K740)^2)/($I$5*MAX(F740,0.1)^2),1/3))),IFERROR(W740,0)-(MIN(ABS(IFERROR(AF740,0))*$D$18,ABS((MAX($D$16,POWER((ABS(K740)^2)/($I$5*MAX(F740,0.1)^2),1/3)))-IFERROR(W740,0))))))),MAX($D$16,POWER((ABS(K740)^2)/($I$5*MAX(F740,0.1)^2),1/3))),MAX($D$16,IFERROR(W740,0)))))))</f>
        <v/>
      </c>
      <c r="X740">
        <f>((F740)+(G740)*(W740))*(W740)</f>
        <v/>
      </c>
      <c r="Y740">
        <f>(((F740)+(G740)*(W740))*(W740))/MAX((F740)+2*(W740)*SQRT(1+(G740)^2),1E-6)</f>
        <v/>
      </c>
      <c r="Z740">
        <f>ABS(K740)/MAX(((F740)+(G740)*(W740))*(W740),1E-6)</f>
        <v/>
      </c>
      <c r="AA740">
        <f>E740+W740</f>
        <v/>
      </c>
      <c r="AB740">
        <f>AA740+((ABS(K740)/MAX(((F740)+(G740)*(W740))*(W740),1E-6))^2)/(2*$I$5)</f>
        <v/>
      </c>
      <c r="AC740">
        <f>((ABS(K740)*$D$6)/(MAX(((F740)+(G740)*(W740))*(W740),1E-6)*MAX(((((F740)+(G740)*(W740))*(W740))/MAX((F740)+2*(W740)*SQRT(1+(G740)^2),1E-6))^(2/3),1E-6)))^2</f>
        <v/>
      </c>
      <c r="AD740">
        <f>ABS(ABS(K740)/MAX(((F740)+(G740)*(W740))*(W740),1E-6))/SQRT($I$5*MAX((((F740)+(G740)*(W740))*(W740))/MAX((F740)+2*(G740)*(W740),1E-6),1E-6))</f>
        <v/>
      </c>
      <c r="AE740">
        <f>((F740)*(W740)^2)/2+(G740)*(W740)^3/3+(ABS(K740)^2)/($I$5*MAX(((F740)+(G740)*(W740))*(W740),1E-6))</f>
        <v/>
      </c>
      <c r="AF740">
        <f>IF($D$20=0,0,IFERROR(AB741+(((AC740+AC741)/2)*J741)+(IF(Z740&gt;Z741,$D$8*((Z740^2-Z741^2)/(2*$I$5)),$D$9*((Z741^2-Z740^2)/(2*$I$5)))+($D$10*(ABS(I741)/90)*(MAX(Z740^2,Z741^2)/(2*$I$5))))-AB740,0))</f>
        <v/>
      </c>
      <c r="AG740">
        <f>IF($D$20=0,1,IFERROR(IF(ROUND(AD740,3)=1,1,IF(AND(ABS(AF740)&lt;$D$19,AD740&lt;1),1,0)),0))</f>
        <v/>
      </c>
      <c r="AH740">
        <f>IFERROR(IF(V32="Supercritical",MAX($D$16,IFERROR(L740,MAX($D$16,POWER((ABS(K740)^2)/($I$5*MAX(F740,0.1)^2),1/3)))),IF(V32="Subcritical",MAX($D$16,IFERROR(W740,MAX($D$16,POWER((ABS(K740)^2)/($I$5*MAX(F740,0.1)^2),1/3)))),IF(AND(IFERROR(V740,0)=1,IFERROR(AG740,0)=1),IF(IFERROR(T740,-1E99)&gt;=IFERROR(AE740,-1E99),MAX($D$16,IFERROR(L740,MAX($D$16,POWER((ABS(K740)^2)/($I$5*MAX(F740,0.1)^2),1/3)))),MAX($D$16,IFERROR(W740,MAX($D$16,POWER((ABS(K740)^2)/($I$5*MAX(F740,0.1)^2),1/3))))),IF(IFERROR(V740,0)=1,MAX($D$16,IFERROR(L740,MAX($D$16,POWER((ABS(K740)^2)/($I$5*MAX(F740,0.1)^2),1/3)))),IF(IFERROR(AG740,0)=1,MAX($D$16,IFERROR(W740,MAX($D$16,POWER((ABS(K740)^2)/($I$5*MAX(F740,0.1)^2),1/3)))),MAX($D$16,POWER((ABS(K740)^2)/($I$5*MAX(F740,0.1)^2),1/3))))))),MAX($D$16,POWER((ABS(K740)^2)/($I$5*MAX(F740,0.1)^2),1/3)))</f>
        <v/>
      </c>
      <c r="AI740">
        <f>E740+AH740</f>
        <v/>
      </c>
      <c r="AJ740">
        <f>AI740+((ABS(K740)/MAX(((F740)+(G740)*(AH740))*(AH740),1E-6))^2)/(2*$I$5)</f>
        <v/>
      </c>
      <c r="AM740" t="n">
        <v>0</v>
      </c>
      <c r="AN740" t="n">
        <v>0</v>
      </c>
      <c r="AO740">
        <f>AM740+AN740</f>
        <v/>
      </c>
      <c r="AP740">
        <f>AP739+AO740</f>
        <v/>
      </c>
      <c r="AQ740">
        <f>ABS(ABS(K740)/MAX(((F740)+(G740)*(AH740))*(AH740),1E-6))/SQRT($I$5*MAX((((F740)+(G740)*(AH740))*(AH740))/MAX((F740)+2*(G740)*(AH740),1E-6),1E-6))</f>
        <v/>
      </c>
      <c r="AR740">
        <f>IF(AQ740&lt;1,"Subcritical","Supercritical")</f>
        <v/>
      </c>
      <c r="AS740">
        <f>((ABS(K740)*$D$6)/(MAX(((F740)+(G740)*(AH740))*(AH740),1E-6)*MAX(((((F740)+(G740)*(AH740))*(AH740))/MAX((F740)+2*(AH740)*SQRT(1+(G740)^2),1E-6))^(2/3),1E-6)))^2</f>
        <v/>
      </c>
    </row>
    <row r="741">
      <c r="A741" t="n">
        <v>592</v>
      </c>
      <c r="B741" t="n">
        <v>590.895</v>
      </c>
      <c r="C741" t="n">
        <v>616161.216</v>
      </c>
      <c r="D741" t="n">
        <v>3097396.618</v>
      </c>
      <c r="E741" t="n">
        <v>632.2665</v>
      </c>
      <c r="F741" t="n">
        <v>5.2</v>
      </c>
      <c r="G741" t="n">
        <v>0</v>
      </c>
      <c r="H741" t="inlineStr">
        <is>
          <t>Normal</t>
        </is>
      </c>
      <c r="I741" t="n">
        <v>0.027</v>
      </c>
      <c r="J741">
        <f>B741-B740</f>
        <v/>
      </c>
      <c r="K741">
        <f>MAX(0,K740-AO740)</f>
        <v/>
      </c>
      <c r="L741">
        <f>IF($D$20=0,IFERROR(L740,MAX($D$16,POWER((ABS(K741)^2)/($I$5*MAX(F741,0.1)^2),1/3))),IF(IFERROR(V740,0)=0,IFERROR(L740,MAX($D$16,POWER((ABS(K741)^2)/($I$5*MAX(F741,0.1)^2),1/3))),IF(OR(IFERROR(L741,0)=0,IFERROR(S740,0)&lt;1,IFERROR(S741,0)&lt;1),MAX($D$16,POWER((ABS(K741)^2)/($I$5*MAX(F741,0.1)^2),1/3)),IF(IFERROR(U741,0)&gt;0,MAX($D$16,IFERROR(L741,0)+((IFERROR(U741,0))*$D$18*IF((IFERROR(S741,0))&lt;1,1,-1))),IF(IFERROR(U741,0)&lt;0,IF(ABS((MAX($D$16,POWER((ABS(K741)^2)/($I$5*MAX(F741,0.1)^2),1/3)))-IFERROR(L741,0))&gt;$D$19,MAX($D$16,IF((MAX($D$16,POWER((ABS(K741)^2)/($I$5*MAX(F741,0.1)^2),1/3)))&gt;IFERROR(L741,0),MIN((MAX($D$16,POWER((ABS(K741)^2)/($I$5*MAX(F741,0.1)^2),1/3))),IFERROR(L741,0)+(MIN(ABS(IFERROR(U741,0))*$D$18,ABS((MAX($D$16,POWER((ABS(K741)^2)/($I$5*MAX(F741,0.1)^2),1/3)))-IFERROR(L741,0))))),MAX((MAX($D$16,POWER((ABS(K741)^2)/($I$5*MAX(F741,0.1)^2),1/3))),IFERROR(L741,0)-(MIN(ABS(IFERROR(U741,0))*$D$18,ABS((MAX($D$16,POWER((ABS(K741)^2)/($I$5*MAX(F741,0.1)^2),1/3)))-IFERROR(L741,0))))))),MAX($D$16,POWER((ABS(K741)^2)/($I$5*MAX(F741,0.1)^2),1/3))),MAX($D$16,IFERROR(L741,0)))))))</f>
        <v/>
      </c>
      <c r="M741">
        <f>((F741)+(G741)*(L741))*(L741)</f>
        <v/>
      </c>
      <c r="N741">
        <f>(((F741)+(G741)*(L741))*(L741))/MAX((F741)+2*(L741)*SQRT(1+(G741)^2),1E-6)</f>
        <v/>
      </c>
      <c r="O741">
        <f>ABS(K741)/MAX(((F741)+(G741)*(L741))*(L741),1E-6)</f>
        <v/>
      </c>
      <c r="P741">
        <f>E741+L741</f>
        <v/>
      </c>
      <c r="Q741">
        <f>P741+((ABS(K741)/MAX(((F741)+(G741)*(L741))*(L741),1E-6))^2)/(2*$I$5)</f>
        <v/>
      </c>
      <c r="R741">
        <f>((ABS(K741)*$D$6)/(MAX(((F741)+(G741)*(L741))*(L741),1E-6)*MAX(((((F741)+(G741)*(L741))*(L741))/MAX((F741)+2*(L741)*SQRT(1+(G741)^2),1E-6))^(2/3),1E-6)))^2</f>
        <v/>
      </c>
      <c r="S741">
        <f>ABS(ABS(K741)/MAX(((F741)+(G741)*(L741))*(L741),1E-6))/SQRT($I$5*MAX((((F741)+(G741)*(L741))*(L741))/MAX((F741)+2*(G741)*(L741),1E-6),1E-6))</f>
        <v/>
      </c>
      <c r="T741">
        <f>((F741)*(L741)^2)/2+(G741)*(L741)^3/3+(ABS(K741)^2)/($I$5*MAX(((F741)+(G741)*(L741))*(L741),1E-6))</f>
        <v/>
      </c>
      <c r="U741">
        <f>IF($D$20=0,0,IFERROR(Q740-(((R740+R741)/2)*J741)-(IF(O740&gt;O741,$D$8*((O740^2-O741^2)/(2*$I$5)),$D$9*((O741^2-O740^2)/(2*$I$5)))+($D$10*(ABS(I741)/90)*(MAX(O740^2,O741^2)/(2*$I$5))))-Q741,0))</f>
        <v/>
      </c>
      <c r="V741">
        <f>IF($D$20=0,1,IFERROR(IF(ROUND(S741,3)=1,1,IF(AND(ABS(U741)&lt;$D$19,S741&gt;1),1,0)),0))</f>
        <v/>
      </c>
      <c r="W741">
        <f>IF($D$20=0,IFERROR(W742,MAX($D$16,POWER((ABS(K741)^2)/($I$5*MAX(F741,0.1)^2),1/3))),IF(IFERROR(AG742,0)=0,IFERROR(W742,MAX($D$16,POWER((ABS(K741)^2)/($I$5*MAX(F741,0.1)^2),1/3))),IF(OR(IFERROR(W741,0)=0,IFERROR(AD742,0)&gt;1),MAX($D$16,POWER((ABS(K741)^2)/($I$5*MAX(F741,0.1)^2),1/3)),IF(IFERROR(AF741,0)&gt;0,MAX($D$16,IFERROR(W741,0)+((IFERROR(AF741,0))*$D$18*IF((IFERROR(AD741,0))&lt;1,1,-1))),IF(IFERROR(AF741,0)&lt;0,IF(ABS((MAX($D$16,POWER((ABS(K741)^2)/($I$5*MAX(F741,0.1)^2),1/3)))-IFERROR(W741,0))&gt;$D$19,MAX($D$16,IF((MAX($D$16,POWER((ABS(K741)^2)/($I$5*MAX(F741,0.1)^2),1/3)))&gt;IFERROR(W741,0),MIN((MAX($D$16,POWER((ABS(K741)^2)/($I$5*MAX(F741,0.1)^2),1/3))),IFERROR(W741,0)+(MIN(ABS(IFERROR(AF741,0))*$D$18,ABS((MAX($D$16,POWER((ABS(K741)^2)/($I$5*MAX(F741,0.1)^2),1/3)))-IFERROR(W741,0))))),MAX((MAX($D$16,POWER((ABS(K741)^2)/($I$5*MAX(F741,0.1)^2),1/3))),IFERROR(W741,0)-(MIN(ABS(IFERROR(AF741,0))*$D$18,ABS((MAX($D$16,POWER((ABS(K741)^2)/($I$5*MAX(F741,0.1)^2),1/3)))-IFERROR(W741,0))))))),MAX($D$16,POWER((ABS(K741)^2)/($I$5*MAX(F741,0.1)^2),1/3))),MAX($D$16,IFERROR(W741,0)))))))</f>
        <v/>
      </c>
      <c r="X741">
        <f>((F741)+(G741)*(W741))*(W741)</f>
        <v/>
      </c>
      <c r="Y741">
        <f>(((F741)+(G741)*(W741))*(W741))/MAX((F741)+2*(W741)*SQRT(1+(G741)^2),1E-6)</f>
        <v/>
      </c>
      <c r="Z741">
        <f>ABS(K741)/MAX(((F741)+(G741)*(W741))*(W741),1E-6)</f>
        <v/>
      </c>
      <c r="AA741">
        <f>E741+W741</f>
        <v/>
      </c>
      <c r="AB741">
        <f>AA741+((ABS(K741)/MAX(((F741)+(G741)*(W741))*(W741),1E-6))^2)/(2*$I$5)</f>
        <v/>
      </c>
      <c r="AC741">
        <f>((ABS(K741)*$D$6)/(MAX(((F741)+(G741)*(W741))*(W741),1E-6)*MAX(((((F741)+(G741)*(W741))*(W741))/MAX((F741)+2*(W741)*SQRT(1+(G741)^2),1E-6))^(2/3),1E-6)))^2</f>
        <v/>
      </c>
      <c r="AD741">
        <f>ABS(ABS(K741)/MAX(((F741)+(G741)*(W741))*(W741),1E-6))/SQRT($I$5*MAX((((F741)+(G741)*(W741))*(W741))/MAX((F741)+2*(G741)*(W741),1E-6),1E-6))</f>
        <v/>
      </c>
      <c r="AE741">
        <f>((F741)*(W741)^2)/2+(G741)*(W741)^3/3+(ABS(K741)^2)/($I$5*MAX(((F741)+(G741)*(W741))*(W741),1E-6))</f>
        <v/>
      </c>
      <c r="AF741">
        <f>IF($D$20=0,0,IFERROR(AB742+(((AC741+AC742)/2)*J742)+(IF(Z741&gt;Z742,$D$8*((Z741^2-Z742^2)/(2*$I$5)),$D$9*((Z742^2-Z741^2)/(2*$I$5)))+($D$10*(ABS(I742)/90)*(MAX(Z741^2,Z742^2)/(2*$I$5))))-AB741,0))</f>
        <v/>
      </c>
      <c r="AG741">
        <f>IF($D$20=0,1,IFERROR(IF(ROUND(AD741,3)=1,1,IF(AND(ABS(AF741)&lt;$D$19,AD741&lt;1),1,0)),0))</f>
        <v/>
      </c>
      <c r="AH741">
        <f>IFERROR(IF(V32="Supercritical",MAX($D$16,IFERROR(L741,MAX($D$16,POWER((ABS(K741)^2)/($I$5*MAX(F741,0.1)^2),1/3)))),IF(V32="Subcritical",MAX($D$16,IFERROR(W741,MAX($D$16,POWER((ABS(K741)^2)/($I$5*MAX(F741,0.1)^2),1/3)))),IF(AND(IFERROR(V741,0)=1,IFERROR(AG741,0)=1),IF(IFERROR(T741,-1E99)&gt;=IFERROR(AE741,-1E99),MAX($D$16,IFERROR(L741,MAX($D$16,POWER((ABS(K741)^2)/($I$5*MAX(F741,0.1)^2),1/3)))),MAX($D$16,IFERROR(W741,MAX($D$16,POWER((ABS(K741)^2)/($I$5*MAX(F741,0.1)^2),1/3))))),IF(IFERROR(V741,0)=1,MAX($D$16,IFERROR(L741,MAX($D$16,POWER((ABS(K741)^2)/($I$5*MAX(F741,0.1)^2),1/3)))),IF(IFERROR(AG741,0)=1,MAX($D$16,IFERROR(W741,MAX($D$16,POWER((ABS(K741)^2)/($I$5*MAX(F741,0.1)^2),1/3)))),MAX($D$16,POWER((ABS(K741)^2)/($I$5*MAX(F741,0.1)^2),1/3))))))),MAX($D$16,POWER((ABS(K741)^2)/($I$5*MAX(F741,0.1)^2),1/3)))</f>
        <v/>
      </c>
      <c r="AI741">
        <f>E741+AH741</f>
        <v/>
      </c>
      <c r="AJ741">
        <f>AI741+((ABS(K741)/MAX(((F741)+(G741)*(AH741))*(AH741),1E-6))^2)/(2*$I$5)</f>
        <v/>
      </c>
      <c r="AM741" t="n">
        <v>0</v>
      </c>
      <c r="AN741" t="n">
        <v>0</v>
      </c>
      <c r="AO741">
        <f>AM741+AN741</f>
        <v/>
      </c>
      <c r="AP741">
        <f>AP740+AO741</f>
        <v/>
      </c>
      <c r="AQ741">
        <f>ABS(ABS(K741)/MAX(((F741)+(G741)*(AH741))*(AH741),1E-6))/SQRT($I$5*MAX((((F741)+(G741)*(AH741))*(AH741))/MAX((F741)+2*(G741)*(AH741),1E-6),1E-6))</f>
        <v/>
      </c>
      <c r="AR741">
        <f>IF(AQ741&lt;1,"Subcritical","Supercritical")</f>
        <v/>
      </c>
      <c r="AS741">
        <f>((ABS(K741)*$D$6)/(MAX(((F741)+(G741)*(AH741))*(AH741),1E-6)*MAX(((((F741)+(G741)*(AH741))*(AH741))/MAX((F741)+2*(AH741)*SQRT(1+(G741)^2),1E-6))^(2/3),1E-6)))^2</f>
        <v/>
      </c>
    </row>
    <row r="742">
      <c r="A742" t="n">
        <v>593</v>
      </c>
      <c r="B742" t="n">
        <v>591.896</v>
      </c>
      <c r="C742" t="n">
        <v>616160.742</v>
      </c>
      <c r="D742" t="n">
        <v>3097395.737</v>
      </c>
      <c r="E742" t="n">
        <v>632.266</v>
      </c>
      <c r="F742" t="n">
        <v>5.2</v>
      </c>
      <c r="G742" t="n">
        <v>0</v>
      </c>
      <c r="H742" t="inlineStr">
        <is>
          <t>Normal</t>
        </is>
      </c>
      <c r="I742" t="n">
        <v>0.027</v>
      </c>
      <c r="J742">
        <f>B742-B741</f>
        <v/>
      </c>
      <c r="K742">
        <f>MAX(0,K741-AO741)</f>
        <v/>
      </c>
      <c r="L742">
        <f>IF($D$20=0,IFERROR(L741,MAX($D$16,POWER((ABS(K742)^2)/($I$5*MAX(F742,0.1)^2),1/3))),IF(IFERROR(V741,0)=0,IFERROR(L741,MAX($D$16,POWER((ABS(K742)^2)/($I$5*MAX(F742,0.1)^2),1/3))),IF(OR(IFERROR(L742,0)=0,IFERROR(S741,0)&lt;1,IFERROR(S742,0)&lt;1),MAX($D$16,POWER((ABS(K742)^2)/($I$5*MAX(F742,0.1)^2),1/3)),IF(IFERROR(U742,0)&gt;0,MAX($D$16,IFERROR(L742,0)+((IFERROR(U742,0))*$D$18*IF((IFERROR(S742,0))&lt;1,1,-1))),IF(IFERROR(U742,0)&lt;0,IF(ABS((MAX($D$16,POWER((ABS(K742)^2)/($I$5*MAX(F742,0.1)^2),1/3)))-IFERROR(L742,0))&gt;$D$19,MAX($D$16,IF((MAX($D$16,POWER((ABS(K742)^2)/($I$5*MAX(F742,0.1)^2),1/3)))&gt;IFERROR(L742,0),MIN((MAX($D$16,POWER((ABS(K742)^2)/($I$5*MAX(F742,0.1)^2),1/3))),IFERROR(L742,0)+(MIN(ABS(IFERROR(U742,0))*$D$18,ABS((MAX($D$16,POWER((ABS(K742)^2)/($I$5*MAX(F742,0.1)^2),1/3)))-IFERROR(L742,0))))),MAX((MAX($D$16,POWER((ABS(K742)^2)/($I$5*MAX(F742,0.1)^2),1/3))),IFERROR(L742,0)-(MIN(ABS(IFERROR(U742,0))*$D$18,ABS((MAX($D$16,POWER((ABS(K742)^2)/($I$5*MAX(F742,0.1)^2),1/3)))-IFERROR(L742,0))))))),MAX($D$16,POWER((ABS(K742)^2)/($I$5*MAX(F742,0.1)^2),1/3))),MAX($D$16,IFERROR(L742,0)))))))</f>
        <v/>
      </c>
      <c r="M742">
        <f>((F742)+(G742)*(L742))*(L742)</f>
        <v/>
      </c>
      <c r="N742">
        <f>(((F742)+(G742)*(L742))*(L742))/MAX((F742)+2*(L742)*SQRT(1+(G742)^2),1E-6)</f>
        <v/>
      </c>
      <c r="O742">
        <f>ABS(K742)/MAX(((F742)+(G742)*(L742))*(L742),1E-6)</f>
        <v/>
      </c>
      <c r="P742">
        <f>E742+L742</f>
        <v/>
      </c>
      <c r="Q742">
        <f>P742+((ABS(K742)/MAX(((F742)+(G742)*(L742))*(L742),1E-6))^2)/(2*$I$5)</f>
        <v/>
      </c>
      <c r="R742">
        <f>((ABS(K742)*$D$6)/(MAX(((F742)+(G742)*(L742))*(L742),1E-6)*MAX(((((F742)+(G742)*(L742))*(L742))/MAX((F742)+2*(L742)*SQRT(1+(G742)^2),1E-6))^(2/3),1E-6)))^2</f>
        <v/>
      </c>
      <c r="S742">
        <f>ABS(ABS(K742)/MAX(((F742)+(G742)*(L742))*(L742),1E-6))/SQRT($I$5*MAX((((F742)+(G742)*(L742))*(L742))/MAX((F742)+2*(G742)*(L742),1E-6),1E-6))</f>
        <v/>
      </c>
      <c r="T742">
        <f>((F742)*(L742)^2)/2+(G742)*(L742)^3/3+(ABS(K742)^2)/($I$5*MAX(((F742)+(G742)*(L742))*(L742),1E-6))</f>
        <v/>
      </c>
      <c r="U742">
        <f>IF($D$20=0,0,IFERROR(Q741-(((R741+R742)/2)*J742)-(IF(O741&gt;O742,$D$8*((O741^2-O742^2)/(2*$I$5)),$D$9*((O742^2-O741^2)/(2*$I$5)))+($D$10*(ABS(I742)/90)*(MAX(O741^2,O742^2)/(2*$I$5))))-Q742,0))</f>
        <v/>
      </c>
      <c r="V742">
        <f>IF($D$20=0,1,IFERROR(IF(ROUND(S742,3)=1,1,IF(AND(ABS(U742)&lt;$D$19,S742&gt;1),1,0)),0))</f>
        <v/>
      </c>
      <c r="W742">
        <f>IF($D$20=0,IFERROR(W743,MAX($D$16,POWER((ABS(K742)^2)/($I$5*MAX(F742,0.1)^2),1/3))),IF(IFERROR(AG743,0)=0,IFERROR(W743,MAX($D$16,POWER((ABS(K742)^2)/($I$5*MAX(F742,0.1)^2),1/3))),IF(OR(IFERROR(W742,0)=0,IFERROR(AD743,0)&gt;1),MAX($D$16,POWER((ABS(K742)^2)/($I$5*MAX(F742,0.1)^2),1/3)),IF(IFERROR(AF742,0)&gt;0,MAX($D$16,IFERROR(W742,0)+((IFERROR(AF742,0))*$D$18*IF((IFERROR(AD742,0))&lt;1,1,-1))),IF(IFERROR(AF742,0)&lt;0,IF(ABS((MAX($D$16,POWER((ABS(K742)^2)/($I$5*MAX(F742,0.1)^2),1/3)))-IFERROR(W742,0))&gt;$D$19,MAX($D$16,IF((MAX($D$16,POWER((ABS(K742)^2)/($I$5*MAX(F742,0.1)^2),1/3)))&gt;IFERROR(W742,0),MIN((MAX($D$16,POWER((ABS(K742)^2)/($I$5*MAX(F742,0.1)^2),1/3))),IFERROR(W742,0)+(MIN(ABS(IFERROR(AF742,0))*$D$18,ABS((MAX($D$16,POWER((ABS(K742)^2)/($I$5*MAX(F742,0.1)^2),1/3)))-IFERROR(W742,0))))),MAX((MAX($D$16,POWER((ABS(K742)^2)/($I$5*MAX(F742,0.1)^2),1/3))),IFERROR(W742,0)-(MIN(ABS(IFERROR(AF742,0))*$D$18,ABS((MAX($D$16,POWER((ABS(K742)^2)/($I$5*MAX(F742,0.1)^2),1/3)))-IFERROR(W742,0))))))),MAX($D$16,POWER((ABS(K742)^2)/($I$5*MAX(F742,0.1)^2),1/3))),MAX($D$16,IFERROR(W742,0)))))))</f>
        <v/>
      </c>
      <c r="X742">
        <f>((F742)+(G742)*(W742))*(W742)</f>
        <v/>
      </c>
      <c r="Y742">
        <f>(((F742)+(G742)*(W742))*(W742))/MAX((F742)+2*(W742)*SQRT(1+(G742)^2),1E-6)</f>
        <v/>
      </c>
      <c r="Z742">
        <f>ABS(K742)/MAX(((F742)+(G742)*(W742))*(W742),1E-6)</f>
        <v/>
      </c>
      <c r="AA742">
        <f>E742+W742</f>
        <v/>
      </c>
      <c r="AB742">
        <f>AA742+((ABS(K742)/MAX(((F742)+(G742)*(W742))*(W742),1E-6))^2)/(2*$I$5)</f>
        <v/>
      </c>
      <c r="AC742">
        <f>((ABS(K742)*$D$6)/(MAX(((F742)+(G742)*(W742))*(W742),1E-6)*MAX(((((F742)+(G742)*(W742))*(W742))/MAX((F742)+2*(W742)*SQRT(1+(G742)^2),1E-6))^(2/3),1E-6)))^2</f>
        <v/>
      </c>
      <c r="AD742">
        <f>ABS(ABS(K742)/MAX(((F742)+(G742)*(W742))*(W742),1E-6))/SQRT($I$5*MAX((((F742)+(G742)*(W742))*(W742))/MAX((F742)+2*(G742)*(W742),1E-6),1E-6))</f>
        <v/>
      </c>
      <c r="AE742">
        <f>((F742)*(W742)^2)/2+(G742)*(W742)^3/3+(ABS(K742)^2)/($I$5*MAX(((F742)+(G742)*(W742))*(W742),1E-6))</f>
        <v/>
      </c>
      <c r="AF742">
        <f>IF($D$20=0,0,IFERROR(AB743+(((AC742+AC743)/2)*J743)+(IF(Z742&gt;Z743,$D$8*((Z742^2-Z743^2)/(2*$I$5)),$D$9*((Z743^2-Z742^2)/(2*$I$5)))+($D$10*(ABS(I743)/90)*(MAX(Z742^2,Z743^2)/(2*$I$5))))-AB742,0))</f>
        <v/>
      </c>
      <c r="AG742">
        <f>IF($D$20=0,1,IFERROR(IF(ROUND(AD742,3)=1,1,IF(AND(ABS(AF742)&lt;$D$19,AD742&lt;1),1,0)),0))</f>
        <v/>
      </c>
      <c r="AH742">
        <f>IFERROR(IF(V32="Supercritical",MAX($D$16,IFERROR(L742,MAX($D$16,POWER((ABS(K742)^2)/($I$5*MAX(F742,0.1)^2),1/3)))),IF(V32="Subcritical",MAX($D$16,IFERROR(W742,MAX($D$16,POWER((ABS(K742)^2)/($I$5*MAX(F742,0.1)^2),1/3)))),IF(AND(IFERROR(V742,0)=1,IFERROR(AG742,0)=1),IF(IFERROR(T742,-1E99)&gt;=IFERROR(AE742,-1E99),MAX($D$16,IFERROR(L742,MAX($D$16,POWER((ABS(K742)^2)/($I$5*MAX(F742,0.1)^2),1/3)))),MAX($D$16,IFERROR(W742,MAX($D$16,POWER((ABS(K742)^2)/($I$5*MAX(F742,0.1)^2),1/3))))),IF(IFERROR(V742,0)=1,MAX($D$16,IFERROR(L742,MAX($D$16,POWER((ABS(K742)^2)/($I$5*MAX(F742,0.1)^2),1/3)))),IF(IFERROR(AG742,0)=1,MAX($D$16,IFERROR(W742,MAX($D$16,POWER((ABS(K742)^2)/($I$5*MAX(F742,0.1)^2),1/3)))),MAX($D$16,POWER((ABS(K742)^2)/($I$5*MAX(F742,0.1)^2),1/3))))))),MAX($D$16,POWER((ABS(K742)^2)/($I$5*MAX(F742,0.1)^2),1/3)))</f>
        <v/>
      </c>
      <c r="AI742">
        <f>E742+AH742</f>
        <v/>
      </c>
      <c r="AJ742">
        <f>AI742+((ABS(K742)/MAX(((F742)+(G742)*(AH742))*(AH742),1E-6))^2)/(2*$I$5)</f>
        <v/>
      </c>
      <c r="AM742" t="n">
        <v>0</v>
      </c>
      <c r="AN742" t="n">
        <v>0</v>
      </c>
      <c r="AO742">
        <f>AM742+AN742</f>
        <v/>
      </c>
      <c r="AP742">
        <f>AP741+AO742</f>
        <v/>
      </c>
      <c r="AQ742">
        <f>ABS(ABS(K742)/MAX(((F742)+(G742)*(AH742))*(AH742),1E-6))/SQRT($I$5*MAX((((F742)+(G742)*(AH742))*(AH742))/MAX((F742)+2*(G742)*(AH742),1E-6),1E-6))</f>
        <v/>
      </c>
      <c r="AR742">
        <f>IF(AQ742&lt;1,"Subcritical","Supercritical")</f>
        <v/>
      </c>
      <c r="AS742">
        <f>((ABS(K742)*$D$6)/(MAX(((F742)+(G742)*(AH742))*(AH742),1E-6)*MAX(((((F742)+(G742)*(AH742))*(AH742))/MAX((F742)+2*(AH742)*SQRT(1+(G742)^2),1E-6))^(2/3),1E-6)))^2</f>
        <v/>
      </c>
    </row>
    <row r="743">
      <c r="A743" t="n">
        <v>594</v>
      </c>
      <c r="B743" t="n">
        <v>592.895</v>
      </c>
      <c r="C743" t="n">
        <v>616160.268</v>
      </c>
      <c r="D743" t="n">
        <v>3097394.857</v>
      </c>
      <c r="E743" t="n">
        <v>632.2655</v>
      </c>
      <c r="F743" t="n">
        <v>5.2</v>
      </c>
      <c r="G743" t="n">
        <v>0</v>
      </c>
      <c r="H743" t="inlineStr">
        <is>
          <t>Normal</t>
        </is>
      </c>
      <c r="I743" t="n">
        <v>0.05</v>
      </c>
      <c r="J743">
        <f>B743-B742</f>
        <v/>
      </c>
      <c r="K743">
        <f>MAX(0,K742-AO742)</f>
        <v/>
      </c>
      <c r="L743">
        <f>IF($D$20=0,IFERROR(L742,MAX($D$16,POWER((ABS(K743)^2)/($I$5*MAX(F743,0.1)^2),1/3))),IF(IFERROR(V742,0)=0,IFERROR(L742,MAX($D$16,POWER((ABS(K743)^2)/($I$5*MAX(F743,0.1)^2),1/3))),IF(OR(IFERROR(L743,0)=0,IFERROR(S742,0)&lt;1,IFERROR(S743,0)&lt;1),MAX($D$16,POWER((ABS(K743)^2)/($I$5*MAX(F743,0.1)^2),1/3)),IF(IFERROR(U743,0)&gt;0,MAX($D$16,IFERROR(L743,0)+((IFERROR(U743,0))*$D$18*IF((IFERROR(S743,0))&lt;1,1,-1))),IF(IFERROR(U743,0)&lt;0,IF(ABS((MAX($D$16,POWER((ABS(K743)^2)/($I$5*MAX(F743,0.1)^2),1/3)))-IFERROR(L743,0))&gt;$D$19,MAX($D$16,IF((MAX($D$16,POWER((ABS(K743)^2)/($I$5*MAX(F743,0.1)^2),1/3)))&gt;IFERROR(L743,0),MIN((MAX($D$16,POWER((ABS(K743)^2)/($I$5*MAX(F743,0.1)^2),1/3))),IFERROR(L743,0)+(MIN(ABS(IFERROR(U743,0))*$D$18,ABS((MAX($D$16,POWER((ABS(K743)^2)/($I$5*MAX(F743,0.1)^2),1/3)))-IFERROR(L743,0))))),MAX((MAX($D$16,POWER((ABS(K743)^2)/($I$5*MAX(F743,0.1)^2),1/3))),IFERROR(L743,0)-(MIN(ABS(IFERROR(U743,0))*$D$18,ABS((MAX($D$16,POWER((ABS(K743)^2)/($I$5*MAX(F743,0.1)^2),1/3)))-IFERROR(L743,0))))))),MAX($D$16,POWER((ABS(K743)^2)/($I$5*MAX(F743,0.1)^2),1/3))),MAX($D$16,IFERROR(L743,0)))))))</f>
        <v/>
      </c>
      <c r="M743">
        <f>((F743)+(G743)*(L743))*(L743)</f>
        <v/>
      </c>
      <c r="N743">
        <f>(((F743)+(G743)*(L743))*(L743))/MAX((F743)+2*(L743)*SQRT(1+(G743)^2),1E-6)</f>
        <v/>
      </c>
      <c r="O743">
        <f>ABS(K743)/MAX(((F743)+(G743)*(L743))*(L743),1E-6)</f>
        <v/>
      </c>
      <c r="P743">
        <f>E743+L743</f>
        <v/>
      </c>
      <c r="Q743">
        <f>P743+((ABS(K743)/MAX(((F743)+(G743)*(L743))*(L743),1E-6))^2)/(2*$I$5)</f>
        <v/>
      </c>
      <c r="R743">
        <f>((ABS(K743)*$D$6)/(MAX(((F743)+(G743)*(L743))*(L743),1E-6)*MAX(((((F743)+(G743)*(L743))*(L743))/MAX((F743)+2*(L743)*SQRT(1+(G743)^2),1E-6))^(2/3),1E-6)))^2</f>
        <v/>
      </c>
      <c r="S743">
        <f>ABS(ABS(K743)/MAX(((F743)+(G743)*(L743))*(L743),1E-6))/SQRT($I$5*MAX((((F743)+(G743)*(L743))*(L743))/MAX((F743)+2*(G743)*(L743),1E-6),1E-6))</f>
        <v/>
      </c>
      <c r="T743">
        <f>((F743)*(L743)^2)/2+(G743)*(L743)^3/3+(ABS(K743)^2)/($I$5*MAX(((F743)+(G743)*(L743))*(L743),1E-6))</f>
        <v/>
      </c>
      <c r="U743">
        <f>IF($D$20=0,0,IFERROR(Q742-(((R742+R743)/2)*J743)-(IF(O742&gt;O743,$D$8*((O742^2-O743^2)/(2*$I$5)),$D$9*((O743^2-O742^2)/(2*$I$5)))+($D$10*(ABS(I743)/90)*(MAX(O742^2,O743^2)/(2*$I$5))))-Q743,0))</f>
        <v/>
      </c>
      <c r="V743">
        <f>IF($D$20=0,1,IFERROR(IF(ROUND(S743,3)=1,1,IF(AND(ABS(U743)&lt;$D$19,S743&gt;1),1,0)),0))</f>
        <v/>
      </c>
      <c r="W743">
        <f>IF($D$20=0,IFERROR(W744,MAX($D$16,POWER((ABS(K743)^2)/($I$5*MAX(F743,0.1)^2),1/3))),IF(IFERROR(AG744,0)=0,IFERROR(W744,MAX($D$16,POWER((ABS(K743)^2)/($I$5*MAX(F743,0.1)^2),1/3))),IF(OR(IFERROR(W743,0)=0,IFERROR(AD744,0)&gt;1),MAX($D$16,POWER((ABS(K743)^2)/($I$5*MAX(F743,0.1)^2),1/3)),IF(IFERROR(AF743,0)&gt;0,MAX($D$16,IFERROR(W743,0)+((IFERROR(AF743,0))*$D$18*IF((IFERROR(AD743,0))&lt;1,1,-1))),IF(IFERROR(AF743,0)&lt;0,IF(ABS((MAX($D$16,POWER((ABS(K743)^2)/($I$5*MAX(F743,0.1)^2),1/3)))-IFERROR(W743,0))&gt;$D$19,MAX($D$16,IF((MAX($D$16,POWER((ABS(K743)^2)/($I$5*MAX(F743,0.1)^2),1/3)))&gt;IFERROR(W743,0),MIN((MAX($D$16,POWER((ABS(K743)^2)/($I$5*MAX(F743,0.1)^2),1/3))),IFERROR(W743,0)+(MIN(ABS(IFERROR(AF743,0))*$D$18,ABS((MAX($D$16,POWER((ABS(K743)^2)/($I$5*MAX(F743,0.1)^2),1/3)))-IFERROR(W743,0))))),MAX((MAX($D$16,POWER((ABS(K743)^2)/($I$5*MAX(F743,0.1)^2),1/3))),IFERROR(W743,0)-(MIN(ABS(IFERROR(AF743,0))*$D$18,ABS((MAX($D$16,POWER((ABS(K743)^2)/($I$5*MAX(F743,0.1)^2),1/3)))-IFERROR(W743,0))))))),MAX($D$16,POWER((ABS(K743)^2)/($I$5*MAX(F743,0.1)^2),1/3))),MAX($D$16,IFERROR(W743,0)))))))</f>
        <v/>
      </c>
      <c r="X743">
        <f>((F743)+(G743)*(W743))*(W743)</f>
        <v/>
      </c>
      <c r="Y743">
        <f>(((F743)+(G743)*(W743))*(W743))/MAX((F743)+2*(W743)*SQRT(1+(G743)^2),1E-6)</f>
        <v/>
      </c>
      <c r="Z743">
        <f>ABS(K743)/MAX(((F743)+(G743)*(W743))*(W743),1E-6)</f>
        <v/>
      </c>
      <c r="AA743">
        <f>E743+W743</f>
        <v/>
      </c>
      <c r="AB743">
        <f>AA743+((ABS(K743)/MAX(((F743)+(G743)*(W743))*(W743),1E-6))^2)/(2*$I$5)</f>
        <v/>
      </c>
      <c r="AC743">
        <f>((ABS(K743)*$D$6)/(MAX(((F743)+(G743)*(W743))*(W743),1E-6)*MAX(((((F743)+(G743)*(W743))*(W743))/MAX((F743)+2*(W743)*SQRT(1+(G743)^2),1E-6))^(2/3),1E-6)))^2</f>
        <v/>
      </c>
      <c r="AD743">
        <f>ABS(ABS(K743)/MAX(((F743)+(G743)*(W743))*(W743),1E-6))/SQRT($I$5*MAX((((F743)+(G743)*(W743))*(W743))/MAX((F743)+2*(G743)*(W743),1E-6),1E-6))</f>
        <v/>
      </c>
      <c r="AE743">
        <f>((F743)*(W743)^2)/2+(G743)*(W743)^3/3+(ABS(K743)^2)/($I$5*MAX(((F743)+(G743)*(W743))*(W743),1E-6))</f>
        <v/>
      </c>
      <c r="AF743">
        <f>IF($D$20=0,0,IFERROR(AB744+(((AC743+AC744)/2)*J744)+(IF(Z743&gt;Z744,$D$8*((Z743^2-Z744^2)/(2*$I$5)),$D$9*((Z744^2-Z743^2)/(2*$I$5)))+($D$10*(ABS(I744)/90)*(MAX(Z743^2,Z744^2)/(2*$I$5))))-AB743,0))</f>
        <v/>
      </c>
      <c r="AG743">
        <f>IF($D$20=0,1,IFERROR(IF(ROUND(AD743,3)=1,1,IF(AND(ABS(AF743)&lt;$D$19,AD743&lt;1),1,0)),0))</f>
        <v/>
      </c>
      <c r="AH743">
        <f>IFERROR(IF(V32="Supercritical",MAX($D$16,IFERROR(L743,MAX($D$16,POWER((ABS(K743)^2)/($I$5*MAX(F743,0.1)^2),1/3)))),IF(V32="Subcritical",MAX($D$16,IFERROR(W743,MAX($D$16,POWER((ABS(K743)^2)/($I$5*MAX(F743,0.1)^2),1/3)))),IF(AND(IFERROR(V743,0)=1,IFERROR(AG743,0)=1),IF(IFERROR(T743,-1E99)&gt;=IFERROR(AE743,-1E99),MAX($D$16,IFERROR(L743,MAX($D$16,POWER((ABS(K743)^2)/($I$5*MAX(F743,0.1)^2),1/3)))),MAX($D$16,IFERROR(W743,MAX($D$16,POWER((ABS(K743)^2)/($I$5*MAX(F743,0.1)^2),1/3))))),IF(IFERROR(V743,0)=1,MAX($D$16,IFERROR(L743,MAX($D$16,POWER((ABS(K743)^2)/($I$5*MAX(F743,0.1)^2),1/3)))),IF(IFERROR(AG743,0)=1,MAX($D$16,IFERROR(W743,MAX($D$16,POWER((ABS(K743)^2)/($I$5*MAX(F743,0.1)^2),1/3)))),MAX($D$16,POWER((ABS(K743)^2)/($I$5*MAX(F743,0.1)^2),1/3))))))),MAX($D$16,POWER((ABS(K743)^2)/($I$5*MAX(F743,0.1)^2),1/3)))</f>
        <v/>
      </c>
      <c r="AI743">
        <f>E743+AH743</f>
        <v/>
      </c>
      <c r="AJ743">
        <f>AI743+((ABS(K743)/MAX(((F743)+(G743)*(AH743))*(AH743),1E-6))^2)/(2*$I$5)</f>
        <v/>
      </c>
      <c r="AM743" t="n">
        <v>0</v>
      </c>
      <c r="AN743" t="n">
        <v>0</v>
      </c>
      <c r="AO743">
        <f>AM743+AN743</f>
        <v/>
      </c>
      <c r="AP743">
        <f>AP742+AO743</f>
        <v/>
      </c>
      <c r="AQ743">
        <f>ABS(ABS(K743)/MAX(((F743)+(G743)*(AH743))*(AH743),1E-6))/SQRT($I$5*MAX((((F743)+(G743)*(AH743))*(AH743))/MAX((F743)+2*(G743)*(AH743),1E-6),1E-6))</f>
        <v/>
      </c>
      <c r="AR743">
        <f>IF(AQ743&lt;1,"Subcritical","Supercritical")</f>
        <v/>
      </c>
      <c r="AS743">
        <f>((ABS(K743)*$D$6)/(MAX(((F743)+(G743)*(AH743))*(AH743),1E-6)*MAX(((((F743)+(G743)*(AH743))*(AH743))/MAX((F743)+2*(AH743)*SQRT(1+(G743)^2),1E-6))^(2/3),1E-6)))^2</f>
        <v/>
      </c>
    </row>
    <row r="744">
      <c r="A744" t="n">
        <v>595</v>
      </c>
      <c r="B744" t="n">
        <v>593.895</v>
      </c>
      <c r="C744" t="n">
        <v>616159.7929999999</v>
      </c>
      <c r="D744" t="n">
        <v>3097393.977</v>
      </c>
      <c r="E744" t="n">
        <v>632.265</v>
      </c>
      <c r="F744" t="n">
        <v>5.2</v>
      </c>
      <c r="G744" t="n">
        <v>0</v>
      </c>
      <c r="H744" t="inlineStr">
        <is>
          <t>Normal</t>
        </is>
      </c>
      <c r="I744" t="n">
        <v>0.078</v>
      </c>
      <c r="J744">
        <f>B744-B743</f>
        <v/>
      </c>
      <c r="K744">
        <f>MAX(0,K743-AO743)</f>
        <v/>
      </c>
      <c r="L744">
        <f>IF($D$20=0,IFERROR(L743,MAX($D$16,POWER((ABS(K744)^2)/($I$5*MAX(F744,0.1)^2),1/3))),IF(IFERROR(V743,0)=0,IFERROR(L743,MAX($D$16,POWER((ABS(K744)^2)/($I$5*MAX(F744,0.1)^2),1/3))),IF(OR(IFERROR(L744,0)=0,IFERROR(S743,0)&lt;1,IFERROR(S744,0)&lt;1),MAX($D$16,POWER((ABS(K744)^2)/($I$5*MAX(F744,0.1)^2),1/3)),IF(IFERROR(U744,0)&gt;0,MAX($D$16,IFERROR(L744,0)+((IFERROR(U744,0))*$D$18*IF((IFERROR(S744,0))&lt;1,1,-1))),IF(IFERROR(U744,0)&lt;0,IF(ABS((MAX($D$16,POWER((ABS(K744)^2)/($I$5*MAX(F744,0.1)^2),1/3)))-IFERROR(L744,0))&gt;$D$19,MAX($D$16,IF((MAX($D$16,POWER((ABS(K744)^2)/($I$5*MAX(F744,0.1)^2),1/3)))&gt;IFERROR(L744,0),MIN((MAX($D$16,POWER((ABS(K744)^2)/($I$5*MAX(F744,0.1)^2),1/3))),IFERROR(L744,0)+(MIN(ABS(IFERROR(U744,0))*$D$18,ABS((MAX($D$16,POWER((ABS(K744)^2)/($I$5*MAX(F744,0.1)^2),1/3)))-IFERROR(L744,0))))),MAX((MAX($D$16,POWER((ABS(K744)^2)/($I$5*MAX(F744,0.1)^2),1/3))),IFERROR(L744,0)-(MIN(ABS(IFERROR(U744,0))*$D$18,ABS((MAX($D$16,POWER((ABS(K744)^2)/($I$5*MAX(F744,0.1)^2),1/3)))-IFERROR(L744,0))))))),MAX($D$16,POWER((ABS(K744)^2)/($I$5*MAX(F744,0.1)^2),1/3))),MAX($D$16,IFERROR(L744,0)))))))</f>
        <v/>
      </c>
      <c r="M744">
        <f>((F744)+(G744)*(L744))*(L744)</f>
        <v/>
      </c>
      <c r="N744">
        <f>(((F744)+(G744)*(L744))*(L744))/MAX((F744)+2*(L744)*SQRT(1+(G744)^2),1E-6)</f>
        <v/>
      </c>
      <c r="O744">
        <f>ABS(K744)/MAX(((F744)+(G744)*(L744))*(L744),1E-6)</f>
        <v/>
      </c>
      <c r="P744">
        <f>E744+L744</f>
        <v/>
      </c>
      <c r="Q744">
        <f>P744+((ABS(K744)/MAX(((F744)+(G744)*(L744))*(L744),1E-6))^2)/(2*$I$5)</f>
        <v/>
      </c>
      <c r="R744">
        <f>((ABS(K744)*$D$6)/(MAX(((F744)+(G744)*(L744))*(L744),1E-6)*MAX(((((F744)+(G744)*(L744))*(L744))/MAX((F744)+2*(L744)*SQRT(1+(G744)^2),1E-6))^(2/3),1E-6)))^2</f>
        <v/>
      </c>
      <c r="S744">
        <f>ABS(ABS(K744)/MAX(((F744)+(G744)*(L744))*(L744),1E-6))/SQRT($I$5*MAX((((F744)+(G744)*(L744))*(L744))/MAX((F744)+2*(G744)*(L744),1E-6),1E-6))</f>
        <v/>
      </c>
      <c r="T744">
        <f>((F744)*(L744)^2)/2+(G744)*(L744)^3/3+(ABS(K744)^2)/($I$5*MAX(((F744)+(G744)*(L744))*(L744),1E-6))</f>
        <v/>
      </c>
      <c r="U744">
        <f>IF($D$20=0,0,IFERROR(Q743-(((R743+R744)/2)*J744)-(IF(O743&gt;O744,$D$8*((O743^2-O744^2)/(2*$I$5)),$D$9*((O744^2-O743^2)/(2*$I$5)))+($D$10*(ABS(I744)/90)*(MAX(O743^2,O744^2)/(2*$I$5))))-Q744,0))</f>
        <v/>
      </c>
      <c r="V744">
        <f>IF($D$20=0,1,IFERROR(IF(ROUND(S744,3)=1,1,IF(AND(ABS(U744)&lt;$D$19,S744&gt;1),1,0)),0))</f>
        <v/>
      </c>
      <c r="W744">
        <f>IF($D$20=0,IFERROR(W745,MAX($D$16,POWER((ABS(K744)^2)/($I$5*MAX(F744,0.1)^2),1/3))),IF(IFERROR(AG745,0)=0,IFERROR(W745,MAX($D$16,POWER((ABS(K744)^2)/($I$5*MAX(F744,0.1)^2),1/3))),IF(OR(IFERROR(W744,0)=0,IFERROR(AD745,0)&gt;1),MAX($D$16,POWER((ABS(K744)^2)/($I$5*MAX(F744,0.1)^2),1/3)),IF(IFERROR(AF744,0)&gt;0,MAX($D$16,IFERROR(W744,0)+((IFERROR(AF744,0))*$D$18*IF((IFERROR(AD744,0))&lt;1,1,-1))),IF(IFERROR(AF744,0)&lt;0,IF(ABS((MAX($D$16,POWER((ABS(K744)^2)/($I$5*MAX(F744,0.1)^2),1/3)))-IFERROR(W744,0))&gt;$D$19,MAX($D$16,IF((MAX($D$16,POWER((ABS(K744)^2)/($I$5*MAX(F744,0.1)^2),1/3)))&gt;IFERROR(W744,0),MIN((MAX($D$16,POWER((ABS(K744)^2)/($I$5*MAX(F744,0.1)^2),1/3))),IFERROR(W744,0)+(MIN(ABS(IFERROR(AF744,0))*$D$18,ABS((MAX($D$16,POWER((ABS(K744)^2)/($I$5*MAX(F744,0.1)^2),1/3)))-IFERROR(W744,0))))),MAX((MAX($D$16,POWER((ABS(K744)^2)/($I$5*MAX(F744,0.1)^2),1/3))),IFERROR(W744,0)-(MIN(ABS(IFERROR(AF744,0))*$D$18,ABS((MAX($D$16,POWER((ABS(K744)^2)/($I$5*MAX(F744,0.1)^2),1/3)))-IFERROR(W744,0))))))),MAX($D$16,POWER((ABS(K744)^2)/($I$5*MAX(F744,0.1)^2),1/3))),MAX($D$16,IFERROR(W744,0)))))))</f>
        <v/>
      </c>
      <c r="X744">
        <f>((F744)+(G744)*(W744))*(W744)</f>
        <v/>
      </c>
      <c r="Y744">
        <f>(((F744)+(G744)*(W744))*(W744))/MAX((F744)+2*(W744)*SQRT(1+(G744)^2),1E-6)</f>
        <v/>
      </c>
      <c r="Z744">
        <f>ABS(K744)/MAX(((F744)+(G744)*(W744))*(W744),1E-6)</f>
        <v/>
      </c>
      <c r="AA744">
        <f>E744+W744</f>
        <v/>
      </c>
      <c r="AB744">
        <f>AA744+((ABS(K744)/MAX(((F744)+(G744)*(W744))*(W744),1E-6))^2)/(2*$I$5)</f>
        <v/>
      </c>
      <c r="AC744">
        <f>((ABS(K744)*$D$6)/(MAX(((F744)+(G744)*(W744))*(W744),1E-6)*MAX(((((F744)+(G744)*(W744))*(W744))/MAX((F744)+2*(W744)*SQRT(1+(G744)^2),1E-6))^(2/3),1E-6)))^2</f>
        <v/>
      </c>
      <c r="AD744">
        <f>ABS(ABS(K744)/MAX(((F744)+(G744)*(W744))*(W744),1E-6))/SQRT($I$5*MAX((((F744)+(G744)*(W744))*(W744))/MAX((F744)+2*(G744)*(W744),1E-6),1E-6))</f>
        <v/>
      </c>
      <c r="AE744">
        <f>((F744)*(W744)^2)/2+(G744)*(W744)^3/3+(ABS(K744)^2)/($I$5*MAX(((F744)+(G744)*(W744))*(W744),1E-6))</f>
        <v/>
      </c>
      <c r="AF744">
        <f>IF($D$20=0,0,IFERROR(AB745+(((AC744+AC745)/2)*J745)+(IF(Z744&gt;Z745,$D$8*((Z744^2-Z745^2)/(2*$I$5)),$D$9*((Z745^2-Z744^2)/(2*$I$5)))+($D$10*(ABS(I745)/90)*(MAX(Z744^2,Z745^2)/(2*$I$5))))-AB744,0))</f>
        <v/>
      </c>
      <c r="AG744">
        <f>IF($D$20=0,1,IFERROR(IF(ROUND(AD744,3)=1,1,IF(AND(ABS(AF744)&lt;$D$19,AD744&lt;1),1,0)),0))</f>
        <v/>
      </c>
      <c r="AH744">
        <f>IFERROR(IF(V32="Supercritical",MAX($D$16,IFERROR(L744,MAX($D$16,POWER((ABS(K744)^2)/($I$5*MAX(F744,0.1)^2),1/3)))),IF(V32="Subcritical",MAX($D$16,IFERROR(W744,MAX($D$16,POWER((ABS(K744)^2)/($I$5*MAX(F744,0.1)^2),1/3)))),IF(AND(IFERROR(V744,0)=1,IFERROR(AG744,0)=1),IF(IFERROR(T744,-1E99)&gt;=IFERROR(AE744,-1E99),MAX($D$16,IFERROR(L744,MAX($D$16,POWER((ABS(K744)^2)/($I$5*MAX(F744,0.1)^2),1/3)))),MAX($D$16,IFERROR(W744,MAX($D$16,POWER((ABS(K744)^2)/($I$5*MAX(F744,0.1)^2),1/3))))),IF(IFERROR(V744,0)=1,MAX($D$16,IFERROR(L744,MAX($D$16,POWER((ABS(K744)^2)/($I$5*MAX(F744,0.1)^2),1/3)))),IF(IFERROR(AG744,0)=1,MAX($D$16,IFERROR(W744,MAX($D$16,POWER((ABS(K744)^2)/($I$5*MAX(F744,0.1)^2),1/3)))),MAX($D$16,POWER((ABS(K744)^2)/($I$5*MAX(F744,0.1)^2),1/3))))))),MAX($D$16,POWER((ABS(K744)^2)/($I$5*MAX(F744,0.1)^2),1/3)))</f>
        <v/>
      </c>
      <c r="AI744">
        <f>E744+AH744</f>
        <v/>
      </c>
      <c r="AJ744">
        <f>AI744+((ABS(K744)/MAX(((F744)+(G744)*(AH744))*(AH744),1E-6))^2)/(2*$I$5)</f>
        <v/>
      </c>
      <c r="AM744" t="n">
        <v>0</v>
      </c>
      <c r="AN744" t="n">
        <v>0</v>
      </c>
      <c r="AO744">
        <f>AM744+AN744</f>
        <v/>
      </c>
      <c r="AP744">
        <f>AP743+AO744</f>
        <v/>
      </c>
      <c r="AQ744">
        <f>ABS(ABS(K744)/MAX(((F744)+(G744)*(AH744))*(AH744),1E-6))/SQRT($I$5*MAX((((F744)+(G744)*(AH744))*(AH744))/MAX((F744)+2*(G744)*(AH744),1E-6),1E-6))</f>
        <v/>
      </c>
      <c r="AR744">
        <f>IF(AQ744&lt;1,"Subcritical","Supercritical")</f>
        <v/>
      </c>
      <c r="AS744">
        <f>((ABS(K744)*$D$6)/(MAX(((F744)+(G744)*(AH744))*(AH744),1E-6)*MAX(((((F744)+(G744)*(AH744))*(AH744))/MAX((F744)+2*(AH744)*SQRT(1+(G744)^2),1E-6))^(2/3),1E-6)))^2</f>
        <v/>
      </c>
    </row>
    <row r="745">
      <c r="A745" t="n">
        <v>596</v>
      </c>
      <c r="B745" t="n">
        <v>594.896</v>
      </c>
      <c r="C745" t="n">
        <v>616159.319</v>
      </c>
      <c r="D745" t="n">
        <v>3097393.096</v>
      </c>
      <c r="E745" t="n">
        <v>632.2645</v>
      </c>
      <c r="F745" t="n">
        <v>5.2</v>
      </c>
      <c r="G745" t="n">
        <v>0</v>
      </c>
      <c r="H745" t="inlineStr">
        <is>
          <t>Normal</t>
        </is>
      </c>
      <c r="I745" t="n">
        <v>0.027</v>
      </c>
      <c r="J745">
        <f>B745-B744</f>
        <v/>
      </c>
      <c r="K745">
        <f>MAX(0,K744-AO744)</f>
        <v/>
      </c>
      <c r="L745">
        <f>IF($D$20=0,IFERROR(L744,MAX($D$16,POWER((ABS(K745)^2)/($I$5*MAX(F745,0.1)^2),1/3))),IF(IFERROR(V744,0)=0,IFERROR(L744,MAX($D$16,POWER((ABS(K745)^2)/($I$5*MAX(F745,0.1)^2),1/3))),IF(OR(IFERROR(L745,0)=0,IFERROR(S744,0)&lt;1,IFERROR(S745,0)&lt;1),MAX($D$16,POWER((ABS(K745)^2)/($I$5*MAX(F745,0.1)^2),1/3)),IF(IFERROR(U745,0)&gt;0,MAX($D$16,IFERROR(L745,0)+((IFERROR(U745,0))*$D$18*IF((IFERROR(S745,0))&lt;1,1,-1))),IF(IFERROR(U745,0)&lt;0,IF(ABS((MAX($D$16,POWER((ABS(K745)^2)/($I$5*MAX(F745,0.1)^2),1/3)))-IFERROR(L745,0))&gt;$D$19,MAX($D$16,IF((MAX($D$16,POWER((ABS(K745)^2)/($I$5*MAX(F745,0.1)^2),1/3)))&gt;IFERROR(L745,0),MIN((MAX($D$16,POWER((ABS(K745)^2)/($I$5*MAX(F745,0.1)^2),1/3))),IFERROR(L745,0)+(MIN(ABS(IFERROR(U745,0))*$D$18,ABS((MAX($D$16,POWER((ABS(K745)^2)/($I$5*MAX(F745,0.1)^2),1/3)))-IFERROR(L745,0))))),MAX((MAX($D$16,POWER((ABS(K745)^2)/($I$5*MAX(F745,0.1)^2),1/3))),IFERROR(L745,0)-(MIN(ABS(IFERROR(U745,0))*$D$18,ABS((MAX($D$16,POWER((ABS(K745)^2)/($I$5*MAX(F745,0.1)^2),1/3)))-IFERROR(L745,0))))))),MAX($D$16,POWER((ABS(K745)^2)/($I$5*MAX(F745,0.1)^2),1/3))),MAX($D$16,IFERROR(L745,0)))))))</f>
        <v/>
      </c>
      <c r="M745">
        <f>((F745)+(G745)*(L745))*(L745)</f>
        <v/>
      </c>
      <c r="N745">
        <f>(((F745)+(G745)*(L745))*(L745))/MAX((F745)+2*(L745)*SQRT(1+(G745)^2),1E-6)</f>
        <v/>
      </c>
      <c r="O745">
        <f>ABS(K745)/MAX(((F745)+(G745)*(L745))*(L745),1E-6)</f>
        <v/>
      </c>
      <c r="P745">
        <f>E745+L745</f>
        <v/>
      </c>
      <c r="Q745">
        <f>P745+((ABS(K745)/MAX(((F745)+(G745)*(L745))*(L745),1E-6))^2)/(2*$I$5)</f>
        <v/>
      </c>
      <c r="R745">
        <f>((ABS(K745)*$D$6)/(MAX(((F745)+(G745)*(L745))*(L745),1E-6)*MAX(((((F745)+(G745)*(L745))*(L745))/MAX((F745)+2*(L745)*SQRT(1+(G745)^2),1E-6))^(2/3),1E-6)))^2</f>
        <v/>
      </c>
      <c r="S745">
        <f>ABS(ABS(K745)/MAX(((F745)+(G745)*(L745))*(L745),1E-6))/SQRT($I$5*MAX((((F745)+(G745)*(L745))*(L745))/MAX((F745)+2*(G745)*(L745),1E-6),1E-6))</f>
        <v/>
      </c>
      <c r="T745">
        <f>((F745)*(L745)^2)/2+(G745)*(L745)^3/3+(ABS(K745)^2)/($I$5*MAX(((F745)+(G745)*(L745))*(L745),1E-6))</f>
        <v/>
      </c>
      <c r="U745">
        <f>IF($D$20=0,0,IFERROR(Q744-(((R744+R745)/2)*J745)-(IF(O744&gt;O745,$D$8*((O744^2-O745^2)/(2*$I$5)),$D$9*((O745^2-O744^2)/(2*$I$5)))+($D$10*(ABS(I745)/90)*(MAX(O744^2,O745^2)/(2*$I$5))))-Q745,0))</f>
        <v/>
      </c>
      <c r="V745">
        <f>IF($D$20=0,1,IFERROR(IF(ROUND(S745,3)=1,1,IF(AND(ABS(U745)&lt;$D$19,S745&gt;1),1,0)),0))</f>
        <v/>
      </c>
      <c r="W745">
        <f>IF($D$20=0,IFERROR(W746,MAX($D$16,POWER((ABS(K745)^2)/($I$5*MAX(F745,0.1)^2),1/3))),IF(IFERROR(AG746,0)=0,IFERROR(W746,MAX($D$16,POWER((ABS(K745)^2)/($I$5*MAX(F745,0.1)^2),1/3))),IF(OR(IFERROR(W745,0)=0,IFERROR(AD746,0)&gt;1),MAX($D$16,POWER((ABS(K745)^2)/($I$5*MAX(F745,0.1)^2),1/3)),IF(IFERROR(AF745,0)&gt;0,MAX($D$16,IFERROR(W745,0)+((IFERROR(AF745,0))*$D$18*IF((IFERROR(AD745,0))&lt;1,1,-1))),IF(IFERROR(AF745,0)&lt;0,IF(ABS((MAX($D$16,POWER((ABS(K745)^2)/($I$5*MAX(F745,0.1)^2),1/3)))-IFERROR(W745,0))&gt;$D$19,MAX($D$16,IF((MAX($D$16,POWER((ABS(K745)^2)/($I$5*MAX(F745,0.1)^2),1/3)))&gt;IFERROR(W745,0),MIN((MAX($D$16,POWER((ABS(K745)^2)/($I$5*MAX(F745,0.1)^2),1/3))),IFERROR(W745,0)+(MIN(ABS(IFERROR(AF745,0))*$D$18,ABS((MAX($D$16,POWER((ABS(K745)^2)/($I$5*MAX(F745,0.1)^2),1/3)))-IFERROR(W745,0))))),MAX((MAX($D$16,POWER((ABS(K745)^2)/($I$5*MAX(F745,0.1)^2),1/3))),IFERROR(W745,0)-(MIN(ABS(IFERROR(AF745,0))*$D$18,ABS((MAX($D$16,POWER((ABS(K745)^2)/($I$5*MAX(F745,0.1)^2),1/3)))-IFERROR(W745,0))))))),MAX($D$16,POWER((ABS(K745)^2)/($I$5*MAX(F745,0.1)^2),1/3))),MAX($D$16,IFERROR(W745,0)))))))</f>
        <v/>
      </c>
      <c r="X745">
        <f>((F745)+(G745)*(W745))*(W745)</f>
        <v/>
      </c>
      <c r="Y745">
        <f>(((F745)+(G745)*(W745))*(W745))/MAX((F745)+2*(W745)*SQRT(1+(G745)^2),1E-6)</f>
        <v/>
      </c>
      <c r="Z745">
        <f>ABS(K745)/MAX(((F745)+(G745)*(W745))*(W745),1E-6)</f>
        <v/>
      </c>
      <c r="AA745">
        <f>E745+W745</f>
        <v/>
      </c>
      <c r="AB745">
        <f>AA745+((ABS(K745)/MAX(((F745)+(G745)*(W745))*(W745),1E-6))^2)/(2*$I$5)</f>
        <v/>
      </c>
      <c r="AC745">
        <f>((ABS(K745)*$D$6)/(MAX(((F745)+(G745)*(W745))*(W745),1E-6)*MAX(((((F745)+(G745)*(W745))*(W745))/MAX((F745)+2*(W745)*SQRT(1+(G745)^2),1E-6))^(2/3),1E-6)))^2</f>
        <v/>
      </c>
      <c r="AD745">
        <f>ABS(ABS(K745)/MAX(((F745)+(G745)*(W745))*(W745),1E-6))/SQRT($I$5*MAX((((F745)+(G745)*(W745))*(W745))/MAX((F745)+2*(G745)*(W745),1E-6),1E-6))</f>
        <v/>
      </c>
      <c r="AE745">
        <f>((F745)*(W745)^2)/2+(G745)*(W745)^3/3+(ABS(K745)^2)/($I$5*MAX(((F745)+(G745)*(W745))*(W745),1E-6))</f>
        <v/>
      </c>
      <c r="AF745">
        <f>IF($D$20=0,0,IFERROR(AB746+(((AC745+AC746)/2)*J746)+(IF(Z745&gt;Z746,$D$8*((Z745^2-Z746^2)/(2*$I$5)),$D$9*((Z746^2-Z745^2)/(2*$I$5)))+($D$10*(ABS(I746)/90)*(MAX(Z745^2,Z746^2)/(2*$I$5))))-AB745,0))</f>
        <v/>
      </c>
      <c r="AG745">
        <f>IF($D$20=0,1,IFERROR(IF(ROUND(AD745,3)=1,1,IF(AND(ABS(AF745)&lt;$D$19,AD745&lt;1),1,0)),0))</f>
        <v/>
      </c>
      <c r="AH745">
        <f>IFERROR(IF(V32="Supercritical",MAX($D$16,IFERROR(L745,MAX($D$16,POWER((ABS(K745)^2)/($I$5*MAX(F745,0.1)^2),1/3)))),IF(V32="Subcritical",MAX($D$16,IFERROR(W745,MAX($D$16,POWER((ABS(K745)^2)/($I$5*MAX(F745,0.1)^2),1/3)))),IF(AND(IFERROR(V745,0)=1,IFERROR(AG745,0)=1),IF(IFERROR(T745,-1E99)&gt;=IFERROR(AE745,-1E99),MAX($D$16,IFERROR(L745,MAX($D$16,POWER((ABS(K745)^2)/($I$5*MAX(F745,0.1)^2),1/3)))),MAX($D$16,IFERROR(W745,MAX($D$16,POWER((ABS(K745)^2)/($I$5*MAX(F745,0.1)^2),1/3))))),IF(IFERROR(V745,0)=1,MAX($D$16,IFERROR(L745,MAX($D$16,POWER((ABS(K745)^2)/($I$5*MAX(F745,0.1)^2),1/3)))),IF(IFERROR(AG745,0)=1,MAX($D$16,IFERROR(W745,MAX($D$16,POWER((ABS(K745)^2)/($I$5*MAX(F745,0.1)^2),1/3)))),MAX($D$16,POWER((ABS(K745)^2)/($I$5*MAX(F745,0.1)^2),1/3))))))),MAX($D$16,POWER((ABS(K745)^2)/($I$5*MAX(F745,0.1)^2),1/3)))</f>
        <v/>
      </c>
      <c r="AI745">
        <f>E745+AH745</f>
        <v/>
      </c>
      <c r="AJ745">
        <f>AI745+((ABS(K745)/MAX(((F745)+(G745)*(AH745))*(AH745),1E-6))^2)/(2*$I$5)</f>
        <v/>
      </c>
      <c r="AM745" t="n">
        <v>0</v>
      </c>
      <c r="AN745" t="n">
        <v>0</v>
      </c>
      <c r="AO745">
        <f>AM745+AN745</f>
        <v/>
      </c>
      <c r="AP745">
        <f>AP744+AO745</f>
        <v/>
      </c>
      <c r="AQ745">
        <f>ABS(ABS(K745)/MAX(((F745)+(G745)*(AH745))*(AH745),1E-6))/SQRT($I$5*MAX((((F745)+(G745)*(AH745))*(AH745))/MAX((F745)+2*(G745)*(AH745),1E-6),1E-6))</f>
        <v/>
      </c>
      <c r="AR745">
        <f>IF(AQ745&lt;1,"Subcritical","Supercritical")</f>
        <v/>
      </c>
      <c r="AS745">
        <f>((ABS(K745)*$D$6)/(MAX(((F745)+(G745)*(AH745))*(AH745),1E-6)*MAX(((((F745)+(G745)*(AH745))*(AH745))/MAX((F745)+2*(AH745)*SQRT(1+(G745)^2),1E-6))^(2/3),1E-6)))^2</f>
        <v/>
      </c>
    </row>
    <row r="746">
      <c r="A746" t="n">
        <v>597</v>
      </c>
      <c r="B746" t="n">
        <v>595.895</v>
      </c>
      <c r="C746" t="n">
        <v>616158.845</v>
      </c>
      <c r="D746" t="n">
        <v>3097392.216</v>
      </c>
      <c r="E746" t="n">
        <v>632.264</v>
      </c>
      <c r="F746" t="n">
        <v>5.2</v>
      </c>
      <c r="G746" t="n">
        <v>0</v>
      </c>
      <c r="H746" t="inlineStr">
        <is>
          <t>Normal</t>
        </is>
      </c>
      <c r="I746" t="n">
        <v>0.027</v>
      </c>
      <c r="J746">
        <f>B746-B745</f>
        <v/>
      </c>
      <c r="K746">
        <f>MAX(0,K745-AO745)</f>
        <v/>
      </c>
      <c r="L746">
        <f>IF($D$20=0,IFERROR(L745,MAX($D$16,POWER((ABS(K746)^2)/($I$5*MAX(F746,0.1)^2),1/3))),IF(IFERROR(V745,0)=0,IFERROR(L745,MAX($D$16,POWER((ABS(K746)^2)/($I$5*MAX(F746,0.1)^2),1/3))),IF(OR(IFERROR(L746,0)=0,IFERROR(S745,0)&lt;1,IFERROR(S746,0)&lt;1),MAX($D$16,POWER((ABS(K746)^2)/($I$5*MAX(F746,0.1)^2),1/3)),IF(IFERROR(U746,0)&gt;0,MAX($D$16,IFERROR(L746,0)+((IFERROR(U746,0))*$D$18*IF((IFERROR(S746,0))&lt;1,1,-1))),IF(IFERROR(U746,0)&lt;0,IF(ABS((MAX($D$16,POWER((ABS(K746)^2)/($I$5*MAX(F746,0.1)^2),1/3)))-IFERROR(L746,0))&gt;$D$19,MAX($D$16,IF((MAX($D$16,POWER((ABS(K746)^2)/($I$5*MAX(F746,0.1)^2),1/3)))&gt;IFERROR(L746,0),MIN((MAX($D$16,POWER((ABS(K746)^2)/($I$5*MAX(F746,0.1)^2),1/3))),IFERROR(L746,0)+(MIN(ABS(IFERROR(U746,0))*$D$18,ABS((MAX($D$16,POWER((ABS(K746)^2)/($I$5*MAX(F746,0.1)^2),1/3)))-IFERROR(L746,0))))),MAX((MAX($D$16,POWER((ABS(K746)^2)/($I$5*MAX(F746,0.1)^2),1/3))),IFERROR(L746,0)-(MIN(ABS(IFERROR(U746,0))*$D$18,ABS((MAX($D$16,POWER((ABS(K746)^2)/($I$5*MAX(F746,0.1)^2),1/3)))-IFERROR(L746,0))))))),MAX($D$16,POWER((ABS(K746)^2)/($I$5*MAX(F746,0.1)^2),1/3))),MAX($D$16,IFERROR(L746,0)))))))</f>
        <v/>
      </c>
      <c r="M746">
        <f>((F746)+(G746)*(L746))*(L746)</f>
        <v/>
      </c>
      <c r="N746">
        <f>(((F746)+(G746)*(L746))*(L746))/MAX((F746)+2*(L746)*SQRT(1+(G746)^2),1E-6)</f>
        <v/>
      </c>
      <c r="O746">
        <f>ABS(K746)/MAX(((F746)+(G746)*(L746))*(L746),1E-6)</f>
        <v/>
      </c>
      <c r="P746">
        <f>E746+L746</f>
        <v/>
      </c>
      <c r="Q746">
        <f>P746+((ABS(K746)/MAX(((F746)+(G746)*(L746))*(L746),1E-6))^2)/(2*$I$5)</f>
        <v/>
      </c>
      <c r="R746">
        <f>((ABS(K746)*$D$6)/(MAX(((F746)+(G746)*(L746))*(L746),1E-6)*MAX(((((F746)+(G746)*(L746))*(L746))/MAX((F746)+2*(L746)*SQRT(1+(G746)^2),1E-6))^(2/3),1E-6)))^2</f>
        <v/>
      </c>
      <c r="S746">
        <f>ABS(ABS(K746)/MAX(((F746)+(G746)*(L746))*(L746),1E-6))/SQRT($I$5*MAX((((F746)+(G746)*(L746))*(L746))/MAX((F746)+2*(G746)*(L746),1E-6),1E-6))</f>
        <v/>
      </c>
      <c r="T746">
        <f>((F746)*(L746)^2)/2+(G746)*(L746)^3/3+(ABS(K746)^2)/($I$5*MAX(((F746)+(G746)*(L746))*(L746),1E-6))</f>
        <v/>
      </c>
      <c r="U746">
        <f>IF($D$20=0,0,IFERROR(Q745-(((R745+R746)/2)*J746)-(IF(O745&gt;O746,$D$8*((O745^2-O746^2)/(2*$I$5)),$D$9*((O746^2-O745^2)/(2*$I$5)))+($D$10*(ABS(I746)/90)*(MAX(O745^2,O746^2)/(2*$I$5))))-Q746,0))</f>
        <v/>
      </c>
      <c r="V746">
        <f>IF($D$20=0,1,IFERROR(IF(ROUND(S746,3)=1,1,IF(AND(ABS(U746)&lt;$D$19,S746&gt;1),1,0)),0))</f>
        <v/>
      </c>
      <c r="W746">
        <f>IF($D$20=0,IFERROR(W747,MAX($D$16,POWER((ABS(K746)^2)/($I$5*MAX(F746,0.1)^2),1/3))),IF(IFERROR(AG747,0)=0,IFERROR(W747,MAX($D$16,POWER((ABS(K746)^2)/($I$5*MAX(F746,0.1)^2),1/3))),IF(OR(IFERROR(W746,0)=0,IFERROR(AD747,0)&gt;1),MAX($D$16,POWER((ABS(K746)^2)/($I$5*MAX(F746,0.1)^2),1/3)),IF(IFERROR(AF746,0)&gt;0,MAX($D$16,IFERROR(W746,0)+((IFERROR(AF746,0))*$D$18*IF((IFERROR(AD746,0))&lt;1,1,-1))),IF(IFERROR(AF746,0)&lt;0,IF(ABS((MAX($D$16,POWER((ABS(K746)^2)/($I$5*MAX(F746,0.1)^2),1/3)))-IFERROR(W746,0))&gt;$D$19,MAX($D$16,IF((MAX($D$16,POWER((ABS(K746)^2)/($I$5*MAX(F746,0.1)^2),1/3)))&gt;IFERROR(W746,0),MIN((MAX($D$16,POWER((ABS(K746)^2)/($I$5*MAX(F746,0.1)^2),1/3))),IFERROR(W746,0)+(MIN(ABS(IFERROR(AF746,0))*$D$18,ABS((MAX($D$16,POWER((ABS(K746)^2)/($I$5*MAX(F746,0.1)^2),1/3)))-IFERROR(W746,0))))),MAX((MAX($D$16,POWER((ABS(K746)^2)/($I$5*MAX(F746,0.1)^2),1/3))),IFERROR(W746,0)-(MIN(ABS(IFERROR(AF746,0))*$D$18,ABS((MAX($D$16,POWER((ABS(K746)^2)/($I$5*MAX(F746,0.1)^2),1/3)))-IFERROR(W746,0))))))),MAX($D$16,POWER((ABS(K746)^2)/($I$5*MAX(F746,0.1)^2),1/3))),MAX($D$16,IFERROR(W746,0)))))))</f>
        <v/>
      </c>
      <c r="X746">
        <f>((F746)+(G746)*(W746))*(W746)</f>
        <v/>
      </c>
      <c r="Y746">
        <f>(((F746)+(G746)*(W746))*(W746))/MAX((F746)+2*(W746)*SQRT(1+(G746)^2),1E-6)</f>
        <v/>
      </c>
      <c r="Z746">
        <f>ABS(K746)/MAX(((F746)+(G746)*(W746))*(W746),1E-6)</f>
        <v/>
      </c>
      <c r="AA746">
        <f>E746+W746</f>
        <v/>
      </c>
      <c r="AB746">
        <f>AA746+((ABS(K746)/MAX(((F746)+(G746)*(W746))*(W746),1E-6))^2)/(2*$I$5)</f>
        <v/>
      </c>
      <c r="AC746">
        <f>((ABS(K746)*$D$6)/(MAX(((F746)+(G746)*(W746))*(W746),1E-6)*MAX(((((F746)+(G746)*(W746))*(W746))/MAX((F746)+2*(W746)*SQRT(1+(G746)^2),1E-6))^(2/3),1E-6)))^2</f>
        <v/>
      </c>
      <c r="AD746">
        <f>ABS(ABS(K746)/MAX(((F746)+(G746)*(W746))*(W746),1E-6))/SQRT($I$5*MAX((((F746)+(G746)*(W746))*(W746))/MAX((F746)+2*(G746)*(W746),1E-6),1E-6))</f>
        <v/>
      </c>
      <c r="AE746">
        <f>((F746)*(W746)^2)/2+(G746)*(W746)^3/3+(ABS(K746)^2)/($I$5*MAX(((F746)+(G746)*(W746))*(W746),1E-6))</f>
        <v/>
      </c>
      <c r="AF746">
        <f>IF($D$20=0,0,IFERROR(AB747+(((AC746+AC747)/2)*J747)+(IF(Z746&gt;Z747,$D$8*((Z746^2-Z747^2)/(2*$I$5)),$D$9*((Z747^2-Z746^2)/(2*$I$5)))+($D$10*(ABS(I747)/90)*(MAX(Z746^2,Z747^2)/(2*$I$5))))-AB746,0))</f>
        <v/>
      </c>
      <c r="AG746">
        <f>IF($D$20=0,1,IFERROR(IF(ROUND(AD746,3)=1,1,IF(AND(ABS(AF746)&lt;$D$19,AD746&lt;1),1,0)),0))</f>
        <v/>
      </c>
      <c r="AH746">
        <f>IFERROR(IF(V32="Supercritical",MAX($D$16,IFERROR(L746,MAX($D$16,POWER((ABS(K746)^2)/($I$5*MAX(F746,0.1)^2),1/3)))),IF(V32="Subcritical",MAX($D$16,IFERROR(W746,MAX($D$16,POWER((ABS(K746)^2)/($I$5*MAX(F746,0.1)^2),1/3)))),IF(AND(IFERROR(V746,0)=1,IFERROR(AG746,0)=1),IF(IFERROR(T746,-1E99)&gt;=IFERROR(AE746,-1E99),MAX($D$16,IFERROR(L746,MAX($D$16,POWER((ABS(K746)^2)/($I$5*MAX(F746,0.1)^2),1/3)))),MAX($D$16,IFERROR(W746,MAX($D$16,POWER((ABS(K746)^2)/($I$5*MAX(F746,0.1)^2),1/3))))),IF(IFERROR(V746,0)=1,MAX($D$16,IFERROR(L746,MAX($D$16,POWER((ABS(K746)^2)/($I$5*MAX(F746,0.1)^2),1/3)))),IF(IFERROR(AG746,0)=1,MAX($D$16,IFERROR(W746,MAX($D$16,POWER((ABS(K746)^2)/($I$5*MAX(F746,0.1)^2),1/3)))),MAX($D$16,POWER((ABS(K746)^2)/($I$5*MAX(F746,0.1)^2),1/3))))))),MAX($D$16,POWER((ABS(K746)^2)/($I$5*MAX(F746,0.1)^2),1/3)))</f>
        <v/>
      </c>
      <c r="AI746">
        <f>E746+AH746</f>
        <v/>
      </c>
      <c r="AJ746">
        <f>AI746+((ABS(K746)/MAX(((F746)+(G746)*(AH746))*(AH746),1E-6))^2)/(2*$I$5)</f>
        <v/>
      </c>
      <c r="AM746" t="n">
        <v>0</v>
      </c>
      <c r="AN746" t="n">
        <v>0</v>
      </c>
      <c r="AO746">
        <f>AM746+AN746</f>
        <v/>
      </c>
      <c r="AP746">
        <f>AP745+AO746</f>
        <v/>
      </c>
      <c r="AQ746">
        <f>ABS(ABS(K746)/MAX(((F746)+(G746)*(AH746))*(AH746),1E-6))/SQRT($I$5*MAX((((F746)+(G746)*(AH746))*(AH746))/MAX((F746)+2*(G746)*(AH746),1E-6),1E-6))</f>
        <v/>
      </c>
      <c r="AR746">
        <f>IF(AQ746&lt;1,"Subcritical","Supercritical")</f>
        <v/>
      </c>
      <c r="AS746">
        <f>((ABS(K746)*$D$6)/(MAX(((F746)+(G746)*(AH746))*(AH746),1E-6)*MAX(((((F746)+(G746)*(AH746))*(AH746))/MAX((F746)+2*(AH746)*SQRT(1+(G746)^2),1E-6))^(2/3),1E-6)))^2</f>
        <v/>
      </c>
    </row>
    <row r="747">
      <c r="A747" t="n">
        <v>598</v>
      </c>
      <c r="B747" t="n">
        <v>596.895</v>
      </c>
      <c r="C747" t="n">
        <v>616158.371</v>
      </c>
      <c r="D747" t="n">
        <v>3097391.335</v>
      </c>
      <c r="E747" t="n">
        <v>632.2635</v>
      </c>
      <c r="F747" t="n">
        <v>5.2</v>
      </c>
      <c r="G747" t="n">
        <v>0</v>
      </c>
      <c r="H747" t="inlineStr">
        <is>
          <t>Normal</t>
        </is>
      </c>
      <c r="I747" t="n">
        <v>0.078</v>
      </c>
      <c r="J747">
        <f>B747-B746</f>
        <v/>
      </c>
      <c r="K747">
        <f>MAX(0,K746-AO746)</f>
        <v/>
      </c>
      <c r="L747">
        <f>IF($D$20=0,IFERROR(L746,MAX($D$16,POWER((ABS(K747)^2)/($I$5*MAX(F747,0.1)^2),1/3))),IF(IFERROR(V746,0)=0,IFERROR(L746,MAX($D$16,POWER((ABS(K747)^2)/($I$5*MAX(F747,0.1)^2),1/3))),IF(OR(IFERROR(L747,0)=0,IFERROR(S746,0)&lt;1,IFERROR(S747,0)&lt;1),MAX($D$16,POWER((ABS(K747)^2)/($I$5*MAX(F747,0.1)^2),1/3)),IF(IFERROR(U747,0)&gt;0,MAX($D$16,IFERROR(L747,0)+((IFERROR(U747,0))*$D$18*IF((IFERROR(S747,0))&lt;1,1,-1))),IF(IFERROR(U747,0)&lt;0,IF(ABS((MAX($D$16,POWER((ABS(K747)^2)/($I$5*MAX(F747,0.1)^2),1/3)))-IFERROR(L747,0))&gt;$D$19,MAX($D$16,IF((MAX($D$16,POWER((ABS(K747)^2)/($I$5*MAX(F747,0.1)^2),1/3)))&gt;IFERROR(L747,0),MIN((MAX($D$16,POWER((ABS(K747)^2)/($I$5*MAX(F747,0.1)^2),1/3))),IFERROR(L747,0)+(MIN(ABS(IFERROR(U747,0))*$D$18,ABS((MAX($D$16,POWER((ABS(K747)^2)/($I$5*MAX(F747,0.1)^2),1/3)))-IFERROR(L747,0))))),MAX((MAX($D$16,POWER((ABS(K747)^2)/($I$5*MAX(F747,0.1)^2),1/3))),IFERROR(L747,0)-(MIN(ABS(IFERROR(U747,0))*$D$18,ABS((MAX($D$16,POWER((ABS(K747)^2)/($I$5*MAX(F747,0.1)^2),1/3)))-IFERROR(L747,0))))))),MAX($D$16,POWER((ABS(K747)^2)/($I$5*MAX(F747,0.1)^2),1/3))),MAX($D$16,IFERROR(L747,0)))))))</f>
        <v/>
      </c>
      <c r="M747">
        <f>((F747)+(G747)*(L747))*(L747)</f>
        <v/>
      </c>
      <c r="N747">
        <f>(((F747)+(G747)*(L747))*(L747))/MAX((F747)+2*(L747)*SQRT(1+(G747)^2),1E-6)</f>
        <v/>
      </c>
      <c r="O747">
        <f>ABS(K747)/MAX(((F747)+(G747)*(L747))*(L747),1E-6)</f>
        <v/>
      </c>
      <c r="P747">
        <f>E747+L747</f>
        <v/>
      </c>
      <c r="Q747">
        <f>P747+((ABS(K747)/MAX(((F747)+(G747)*(L747))*(L747),1E-6))^2)/(2*$I$5)</f>
        <v/>
      </c>
      <c r="R747">
        <f>((ABS(K747)*$D$6)/(MAX(((F747)+(G747)*(L747))*(L747),1E-6)*MAX(((((F747)+(G747)*(L747))*(L747))/MAX((F747)+2*(L747)*SQRT(1+(G747)^2),1E-6))^(2/3),1E-6)))^2</f>
        <v/>
      </c>
      <c r="S747">
        <f>ABS(ABS(K747)/MAX(((F747)+(G747)*(L747))*(L747),1E-6))/SQRT($I$5*MAX((((F747)+(G747)*(L747))*(L747))/MAX((F747)+2*(G747)*(L747),1E-6),1E-6))</f>
        <v/>
      </c>
      <c r="T747">
        <f>((F747)*(L747)^2)/2+(G747)*(L747)^3/3+(ABS(K747)^2)/($I$5*MAX(((F747)+(G747)*(L747))*(L747),1E-6))</f>
        <v/>
      </c>
      <c r="U747">
        <f>IF($D$20=0,0,IFERROR(Q746-(((R746+R747)/2)*J747)-(IF(O746&gt;O747,$D$8*((O746^2-O747^2)/(2*$I$5)),$D$9*((O747^2-O746^2)/(2*$I$5)))+($D$10*(ABS(I747)/90)*(MAX(O746^2,O747^2)/(2*$I$5))))-Q747,0))</f>
        <v/>
      </c>
      <c r="V747">
        <f>IF($D$20=0,1,IFERROR(IF(ROUND(S747,3)=1,1,IF(AND(ABS(U747)&lt;$D$19,S747&gt;1),1,0)),0))</f>
        <v/>
      </c>
      <c r="W747">
        <f>IF($D$20=0,IFERROR(W748,MAX($D$16,POWER((ABS(K747)^2)/($I$5*MAX(F747,0.1)^2),1/3))),IF(IFERROR(AG748,0)=0,IFERROR(W748,MAX($D$16,POWER((ABS(K747)^2)/($I$5*MAX(F747,0.1)^2),1/3))),IF(OR(IFERROR(W747,0)=0,IFERROR(AD748,0)&gt;1),MAX($D$16,POWER((ABS(K747)^2)/($I$5*MAX(F747,0.1)^2),1/3)),IF(IFERROR(AF747,0)&gt;0,MAX($D$16,IFERROR(W747,0)+((IFERROR(AF747,0))*$D$18*IF((IFERROR(AD747,0))&lt;1,1,-1))),IF(IFERROR(AF747,0)&lt;0,IF(ABS((MAX($D$16,POWER((ABS(K747)^2)/($I$5*MAX(F747,0.1)^2),1/3)))-IFERROR(W747,0))&gt;$D$19,MAX($D$16,IF((MAX($D$16,POWER((ABS(K747)^2)/($I$5*MAX(F747,0.1)^2),1/3)))&gt;IFERROR(W747,0),MIN((MAX($D$16,POWER((ABS(K747)^2)/($I$5*MAX(F747,0.1)^2),1/3))),IFERROR(W747,0)+(MIN(ABS(IFERROR(AF747,0))*$D$18,ABS((MAX($D$16,POWER((ABS(K747)^2)/($I$5*MAX(F747,0.1)^2),1/3)))-IFERROR(W747,0))))),MAX((MAX($D$16,POWER((ABS(K747)^2)/($I$5*MAX(F747,0.1)^2),1/3))),IFERROR(W747,0)-(MIN(ABS(IFERROR(AF747,0))*$D$18,ABS((MAX($D$16,POWER((ABS(K747)^2)/($I$5*MAX(F747,0.1)^2),1/3)))-IFERROR(W747,0))))))),MAX($D$16,POWER((ABS(K747)^2)/($I$5*MAX(F747,0.1)^2),1/3))),MAX($D$16,IFERROR(W747,0)))))))</f>
        <v/>
      </c>
      <c r="X747">
        <f>((F747)+(G747)*(W747))*(W747)</f>
        <v/>
      </c>
      <c r="Y747">
        <f>(((F747)+(G747)*(W747))*(W747))/MAX((F747)+2*(W747)*SQRT(1+(G747)^2),1E-6)</f>
        <v/>
      </c>
      <c r="Z747">
        <f>ABS(K747)/MAX(((F747)+(G747)*(W747))*(W747),1E-6)</f>
        <v/>
      </c>
      <c r="AA747">
        <f>E747+W747</f>
        <v/>
      </c>
      <c r="AB747">
        <f>AA747+((ABS(K747)/MAX(((F747)+(G747)*(W747))*(W747),1E-6))^2)/(2*$I$5)</f>
        <v/>
      </c>
      <c r="AC747">
        <f>((ABS(K747)*$D$6)/(MAX(((F747)+(G747)*(W747))*(W747),1E-6)*MAX(((((F747)+(G747)*(W747))*(W747))/MAX((F747)+2*(W747)*SQRT(1+(G747)^2),1E-6))^(2/3),1E-6)))^2</f>
        <v/>
      </c>
      <c r="AD747">
        <f>ABS(ABS(K747)/MAX(((F747)+(G747)*(W747))*(W747),1E-6))/SQRT($I$5*MAX((((F747)+(G747)*(W747))*(W747))/MAX((F747)+2*(G747)*(W747),1E-6),1E-6))</f>
        <v/>
      </c>
      <c r="AE747">
        <f>((F747)*(W747)^2)/2+(G747)*(W747)^3/3+(ABS(K747)^2)/($I$5*MAX(((F747)+(G747)*(W747))*(W747),1E-6))</f>
        <v/>
      </c>
      <c r="AF747">
        <f>IF($D$20=0,0,IFERROR(AB748+(((AC747+AC748)/2)*J748)+(IF(Z747&gt;Z748,$D$8*((Z747^2-Z748^2)/(2*$I$5)),$D$9*((Z748^2-Z747^2)/(2*$I$5)))+($D$10*(ABS(I748)/90)*(MAX(Z747^2,Z748^2)/(2*$I$5))))-AB747,0))</f>
        <v/>
      </c>
      <c r="AG747">
        <f>IF($D$20=0,1,IFERROR(IF(ROUND(AD747,3)=1,1,IF(AND(ABS(AF747)&lt;$D$19,AD747&lt;1),1,0)),0))</f>
        <v/>
      </c>
      <c r="AH747">
        <f>IFERROR(IF(V32="Supercritical",MAX($D$16,IFERROR(L747,MAX($D$16,POWER((ABS(K747)^2)/($I$5*MAX(F747,0.1)^2),1/3)))),IF(V32="Subcritical",MAX($D$16,IFERROR(W747,MAX($D$16,POWER((ABS(K747)^2)/($I$5*MAX(F747,0.1)^2),1/3)))),IF(AND(IFERROR(V747,0)=1,IFERROR(AG747,0)=1),IF(IFERROR(T747,-1E99)&gt;=IFERROR(AE747,-1E99),MAX($D$16,IFERROR(L747,MAX($D$16,POWER((ABS(K747)^2)/($I$5*MAX(F747,0.1)^2),1/3)))),MAX($D$16,IFERROR(W747,MAX($D$16,POWER((ABS(K747)^2)/($I$5*MAX(F747,0.1)^2),1/3))))),IF(IFERROR(V747,0)=1,MAX($D$16,IFERROR(L747,MAX($D$16,POWER((ABS(K747)^2)/($I$5*MAX(F747,0.1)^2),1/3)))),IF(IFERROR(AG747,0)=1,MAX($D$16,IFERROR(W747,MAX($D$16,POWER((ABS(K747)^2)/($I$5*MAX(F747,0.1)^2),1/3)))),MAX($D$16,POWER((ABS(K747)^2)/($I$5*MAX(F747,0.1)^2),1/3))))))),MAX($D$16,POWER((ABS(K747)^2)/($I$5*MAX(F747,0.1)^2),1/3)))</f>
        <v/>
      </c>
      <c r="AI747">
        <f>E747+AH747</f>
        <v/>
      </c>
      <c r="AJ747">
        <f>AI747+((ABS(K747)/MAX(((F747)+(G747)*(AH747))*(AH747),1E-6))^2)/(2*$I$5)</f>
        <v/>
      </c>
      <c r="AM747" t="n">
        <v>0</v>
      </c>
      <c r="AN747" t="n">
        <v>0</v>
      </c>
      <c r="AO747">
        <f>AM747+AN747</f>
        <v/>
      </c>
      <c r="AP747">
        <f>AP746+AO747</f>
        <v/>
      </c>
      <c r="AQ747">
        <f>ABS(ABS(K747)/MAX(((F747)+(G747)*(AH747))*(AH747),1E-6))/SQRT($I$5*MAX((((F747)+(G747)*(AH747))*(AH747))/MAX((F747)+2*(G747)*(AH747),1E-6),1E-6))</f>
        <v/>
      </c>
      <c r="AR747">
        <f>IF(AQ747&lt;1,"Subcritical","Supercritical")</f>
        <v/>
      </c>
      <c r="AS747">
        <f>((ABS(K747)*$D$6)/(MAX(((F747)+(G747)*(AH747))*(AH747),1E-6)*MAX(((((F747)+(G747)*(AH747))*(AH747))/MAX((F747)+2*(AH747)*SQRT(1+(G747)^2),1E-6))^(2/3),1E-6)))^2</f>
        <v/>
      </c>
    </row>
    <row r="748">
      <c r="A748" t="n">
        <v>599</v>
      </c>
      <c r="B748" t="n">
        <v>597.896</v>
      </c>
      <c r="C748" t="n">
        <v>616157.8959999999</v>
      </c>
      <c r="D748" t="n">
        <v>3097390.455</v>
      </c>
      <c r="E748" t="n">
        <v>632.263</v>
      </c>
      <c r="F748" t="n">
        <v>5.2</v>
      </c>
      <c r="G748" t="n">
        <v>0</v>
      </c>
      <c r="H748" t="inlineStr">
        <is>
          <t>Normal</t>
        </is>
      </c>
      <c r="I748" t="n">
        <v>0.05</v>
      </c>
      <c r="J748">
        <f>B748-B747</f>
        <v/>
      </c>
      <c r="K748">
        <f>MAX(0,K747-AO747)</f>
        <v/>
      </c>
      <c r="L748">
        <f>IF($D$20=0,IFERROR(L747,MAX($D$16,POWER((ABS(K748)^2)/($I$5*MAX(F748,0.1)^2),1/3))),IF(IFERROR(V747,0)=0,IFERROR(L747,MAX($D$16,POWER((ABS(K748)^2)/($I$5*MAX(F748,0.1)^2),1/3))),IF(OR(IFERROR(L748,0)=0,IFERROR(S747,0)&lt;1,IFERROR(S748,0)&lt;1),MAX($D$16,POWER((ABS(K748)^2)/($I$5*MAX(F748,0.1)^2),1/3)),IF(IFERROR(U748,0)&gt;0,MAX($D$16,IFERROR(L748,0)+((IFERROR(U748,0))*$D$18*IF((IFERROR(S748,0))&lt;1,1,-1))),IF(IFERROR(U748,0)&lt;0,IF(ABS((MAX($D$16,POWER((ABS(K748)^2)/($I$5*MAX(F748,0.1)^2),1/3)))-IFERROR(L748,0))&gt;$D$19,MAX($D$16,IF((MAX($D$16,POWER((ABS(K748)^2)/($I$5*MAX(F748,0.1)^2),1/3)))&gt;IFERROR(L748,0),MIN((MAX($D$16,POWER((ABS(K748)^2)/($I$5*MAX(F748,0.1)^2),1/3))),IFERROR(L748,0)+(MIN(ABS(IFERROR(U748,0))*$D$18,ABS((MAX($D$16,POWER((ABS(K748)^2)/($I$5*MAX(F748,0.1)^2),1/3)))-IFERROR(L748,0))))),MAX((MAX($D$16,POWER((ABS(K748)^2)/($I$5*MAX(F748,0.1)^2),1/3))),IFERROR(L748,0)-(MIN(ABS(IFERROR(U748,0))*$D$18,ABS((MAX($D$16,POWER((ABS(K748)^2)/($I$5*MAX(F748,0.1)^2),1/3)))-IFERROR(L748,0))))))),MAX($D$16,POWER((ABS(K748)^2)/($I$5*MAX(F748,0.1)^2),1/3))),MAX($D$16,IFERROR(L748,0)))))))</f>
        <v/>
      </c>
      <c r="M748">
        <f>((F748)+(G748)*(L748))*(L748)</f>
        <v/>
      </c>
      <c r="N748">
        <f>(((F748)+(G748)*(L748))*(L748))/MAX((F748)+2*(L748)*SQRT(1+(G748)^2),1E-6)</f>
        <v/>
      </c>
      <c r="O748">
        <f>ABS(K748)/MAX(((F748)+(G748)*(L748))*(L748),1E-6)</f>
        <v/>
      </c>
      <c r="P748">
        <f>E748+L748</f>
        <v/>
      </c>
      <c r="Q748">
        <f>P748+((ABS(K748)/MAX(((F748)+(G748)*(L748))*(L748),1E-6))^2)/(2*$I$5)</f>
        <v/>
      </c>
      <c r="R748">
        <f>((ABS(K748)*$D$6)/(MAX(((F748)+(G748)*(L748))*(L748),1E-6)*MAX(((((F748)+(G748)*(L748))*(L748))/MAX((F748)+2*(L748)*SQRT(1+(G748)^2),1E-6))^(2/3),1E-6)))^2</f>
        <v/>
      </c>
      <c r="S748">
        <f>ABS(ABS(K748)/MAX(((F748)+(G748)*(L748))*(L748),1E-6))/SQRT($I$5*MAX((((F748)+(G748)*(L748))*(L748))/MAX((F748)+2*(G748)*(L748),1E-6),1E-6))</f>
        <v/>
      </c>
      <c r="T748">
        <f>((F748)*(L748)^2)/2+(G748)*(L748)^3/3+(ABS(K748)^2)/($I$5*MAX(((F748)+(G748)*(L748))*(L748),1E-6))</f>
        <v/>
      </c>
      <c r="U748">
        <f>IF($D$20=0,0,IFERROR(Q747-(((R747+R748)/2)*J748)-(IF(O747&gt;O748,$D$8*((O747^2-O748^2)/(2*$I$5)),$D$9*((O748^2-O747^2)/(2*$I$5)))+($D$10*(ABS(I748)/90)*(MAX(O747^2,O748^2)/(2*$I$5))))-Q748,0))</f>
        <v/>
      </c>
      <c r="V748">
        <f>IF($D$20=0,1,IFERROR(IF(ROUND(S748,3)=1,1,IF(AND(ABS(U748)&lt;$D$19,S748&gt;1),1,0)),0))</f>
        <v/>
      </c>
      <c r="W748">
        <f>IF($D$20=0,IFERROR(W749,MAX($D$16,POWER((ABS(K748)^2)/($I$5*MAX(F748,0.1)^2),1/3))),IF(IFERROR(AG749,0)=0,IFERROR(W749,MAX($D$16,POWER((ABS(K748)^2)/($I$5*MAX(F748,0.1)^2),1/3))),IF(OR(IFERROR(W748,0)=0,IFERROR(AD749,0)&gt;1),MAX($D$16,POWER((ABS(K748)^2)/($I$5*MAX(F748,0.1)^2),1/3)),IF(IFERROR(AF748,0)&gt;0,MAX($D$16,IFERROR(W748,0)+((IFERROR(AF748,0))*$D$18*IF((IFERROR(AD748,0))&lt;1,1,-1))),IF(IFERROR(AF748,0)&lt;0,IF(ABS((MAX($D$16,POWER((ABS(K748)^2)/($I$5*MAX(F748,0.1)^2),1/3)))-IFERROR(W748,0))&gt;$D$19,MAX($D$16,IF((MAX($D$16,POWER((ABS(K748)^2)/($I$5*MAX(F748,0.1)^2),1/3)))&gt;IFERROR(W748,0),MIN((MAX($D$16,POWER((ABS(K748)^2)/($I$5*MAX(F748,0.1)^2),1/3))),IFERROR(W748,0)+(MIN(ABS(IFERROR(AF748,0))*$D$18,ABS((MAX($D$16,POWER((ABS(K748)^2)/($I$5*MAX(F748,0.1)^2),1/3)))-IFERROR(W748,0))))),MAX((MAX($D$16,POWER((ABS(K748)^2)/($I$5*MAX(F748,0.1)^2),1/3))),IFERROR(W748,0)-(MIN(ABS(IFERROR(AF748,0))*$D$18,ABS((MAX($D$16,POWER((ABS(K748)^2)/($I$5*MAX(F748,0.1)^2),1/3)))-IFERROR(W748,0))))))),MAX($D$16,POWER((ABS(K748)^2)/($I$5*MAX(F748,0.1)^2),1/3))),MAX($D$16,IFERROR(W748,0)))))))</f>
        <v/>
      </c>
      <c r="X748">
        <f>((F748)+(G748)*(W748))*(W748)</f>
        <v/>
      </c>
      <c r="Y748">
        <f>(((F748)+(G748)*(W748))*(W748))/MAX((F748)+2*(W748)*SQRT(1+(G748)^2),1E-6)</f>
        <v/>
      </c>
      <c r="Z748">
        <f>ABS(K748)/MAX(((F748)+(G748)*(W748))*(W748),1E-6)</f>
        <v/>
      </c>
      <c r="AA748">
        <f>E748+W748</f>
        <v/>
      </c>
      <c r="AB748">
        <f>AA748+((ABS(K748)/MAX(((F748)+(G748)*(W748))*(W748),1E-6))^2)/(2*$I$5)</f>
        <v/>
      </c>
      <c r="AC748">
        <f>((ABS(K748)*$D$6)/(MAX(((F748)+(G748)*(W748))*(W748),1E-6)*MAX(((((F748)+(G748)*(W748))*(W748))/MAX((F748)+2*(W748)*SQRT(1+(G748)^2),1E-6))^(2/3),1E-6)))^2</f>
        <v/>
      </c>
      <c r="AD748">
        <f>ABS(ABS(K748)/MAX(((F748)+(G748)*(W748))*(W748),1E-6))/SQRT($I$5*MAX((((F748)+(G748)*(W748))*(W748))/MAX((F748)+2*(G748)*(W748),1E-6),1E-6))</f>
        <v/>
      </c>
      <c r="AE748">
        <f>((F748)*(W748)^2)/2+(G748)*(W748)^3/3+(ABS(K748)^2)/($I$5*MAX(((F748)+(G748)*(W748))*(W748),1E-6))</f>
        <v/>
      </c>
      <c r="AF748">
        <f>IF($D$20=0,0,IFERROR(AB749+(((AC748+AC749)/2)*J749)+(IF(Z748&gt;Z749,$D$8*((Z748^2-Z749^2)/(2*$I$5)),$D$9*((Z749^2-Z748^2)/(2*$I$5)))+($D$10*(ABS(I749)/90)*(MAX(Z748^2,Z749^2)/(2*$I$5))))-AB748,0))</f>
        <v/>
      </c>
      <c r="AG748">
        <f>IF($D$20=0,1,IFERROR(IF(ROUND(AD748,3)=1,1,IF(AND(ABS(AF748)&lt;$D$19,AD748&lt;1),1,0)),0))</f>
        <v/>
      </c>
      <c r="AH748">
        <f>IFERROR(IF(V32="Supercritical",MAX($D$16,IFERROR(L748,MAX($D$16,POWER((ABS(K748)^2)/($I$5*MAX(F748,0.1)^2),1/3)))),IF(V32="Subcritical",MAX($D$16,IFERROR(W748,MAX($D$16,POWER((ABS(K748)^2)/($I$5*MAX(F748,0.1)^2),1/3)))),IF(AND(IFERROR(V748,0)=1,IFERROR(AG748,0)=1),IF(IFERROR(T748,-1E99)&gt;=IFERROR(AE748,-1E99),MAX($D$16,IFERROR(L748,MAX($D$16,POWER((ABS(K748)^2)/($I$5*MAX(F748,0.1)^2),1/3)))),MAX($D$16,IFERROR(W748,MAX($D$16,POWER((ABS(K748)^2)/($I$5*MAX(F748,0.1)^2),1/3))))),IF(IFERROR(V748,0)=1,MAX($D$16,IFERROR(L748,MAX($D$16,POWER((ABS(K748)^2)/($I$5*MAX(F748,0.1)^2),1/3)))),IF(IFERROR(AG748,0)=1,MAX($D$16,IFERROR(W748,MAX($D$16,POWER((ABS(K748)^2)/($I$5*MAX(F748,0.1)^2),1/3)))),MAX($D$16,POWER((ABS(K748)^2)/($I$5*MAX(F748,0.1)^2),1/3))))))),MAX($D$16,POWER((ABS(K748)^2)/($I$5*MAX(F748,0.1)^2),1/3)))</f>
        <v/>
      </c>
      <c r="AI748">
        <f>E748+AH748</f>
        <v/>
      </c>
      <c r="AJ748">
        <f>AI748+((ABS(K748)/MAX(((F748)+(G748)*(AH748))*(AH748),1E-6))^2)/(2*$I$5)</f>
        <v/>
      </c>
      <c r="AM748" t="n">
        <v>0</v>
      </c>
      <c r="AN748" t="n">
        <v>0</v>
      </c>
      <c r="AO748">
        <f>AM748+AN748</f>
        <v/>
      </c>
      <c r="AP748">
        <f>AP747+AO748</f>
        <v/>
      </c>
      <c r="AQ748">
        <f>ABS(ABS(K748)/MAX(((F748)+(G748)*(AH748))*(AH748),1E-6))/SQRT($I$5*MAX((((F748)+(G748)*(AH748))*(AH748))/MAX((F748)+2*(G748)*(AH748),1E-6),1E-6))</f>
        <v/>
      </c>
      <c r="AR748">
        <f>IF(AQ748&lt;1,"Subcritical","Supercritical")</f>
        <v/>
      </c>
      <c r="AS748">
        <f>((ABS(K748)*$D$6)/(MAX(((F748)+(G748)*(AH748))*(AH748),1E-6)*MAX(((((F748)+(G748)*(AH748))*(AH748))/MAX((F748)+2*(AH748)*SQRT(1+(G748)^2),1E-6))^(2/3),1E-6)))^2</f>
        <v/>
      </c>
    </row>
    <row r="749">
      <c r="A749" t="n">
        <v>600</v>
      </c>
      <c r="B749" t="n">
        <v>598.895</v>
      </c>
      <c r="C749" t="n">
        <v>616157.422</v>
      </c>
      <c r="D749" t="n">
        <v>3097389.575</v>
      </c>
      <c r="E749" t="n">
        <v>632.2625</v>
      </c>
      <c r="F749" t="n">
        <v>5.2</v>
      </c>
      <c r="G749" t="n">
        <v>0</v>
      </c>
      <c r="H749" t="inlineStr">
        <is>
          <t>Normal</t>
        </is>
      </c>
      <c r="I749" t="n">
        <v>0.027</v>
      </c>
      <c r="J749">
        <f>B749-B748</f>
        <v/>
      </c>
      <c r="K749">
        <f>MAX(0,K748-AO748)</f>
        <v/>
      </c>
      <c r="L749">
        <f>IF($D$20=0,IFERROR(L748,MAX($D$16,POWER((ABS(K749)^2)/($I$5*MAX(F749,0.1)^2),1/3))),IF(IFERROR(V748,0)=0,IFERROR(L748,MAX($D$16,POWER((ABS(K749)^2)/($I$5*MAX(F749,0.1)^2),1/3))),IF(OR(IFERROR(L749,0)=0,IFERROR(S748,0)&lt;1,IFERROR(S749,0)&lt;1),MAX($D$16,POWER((ABS(K749)^2)/($I$5*MAX(F749,0.1)^2),1/3)),IF(IFERROR(U749,0)&gt;0,MAX($D$16,IFERROR(L749,0)+((IFERROR(U749,0))*$D$18*IF((IFERROR(S749,0))&lt;1,1,-1))),IF(IFERROR(U749,0)&lt;0,IF(ABS((MAX($D$16,POWER((ABS(K749)^2)/($I$5*MAX(F749,0.1)^2),1/3)))-IFERROR(L749,0))&gt;$D$19,MAX($D$16,IF((MAX($D$16,POWER((ABS(K749)^2)/($I$5*MAX(F749,0.1)^2),1/3)))&gt;IFERROR(L749,0),MIN((MAX($D$16,POWER((ABS(K749)^2)/($I$5*MAX(F749,0.1)^2),1/3))),IFERROR(L749,0)+(MIN(ABS(IFERROR(U749,0))*$D$18,ABS((MAX($D$16,POWER((ABS(K749)^2)/($I$5*MAX(F749,0.1)^2),1/3)))-IFERROR(L749,0))))),MAX((MAX($D$16,POWER((ABS(K749)^2)/($I$5*MAX(F749,0.1)^2),1/3))),IFERROR(L749,0)-(MIN(ABS(IFERROR(U749,0))*$D$18,ABS((MAX($D$16,POWER((ABS(K749)^2)/($I$5*MAX(F749,0.1)^2),1/3)))-IFERROR(L749,0))))))),MAX($D$16,POWER((ABS(K749)^2)/($I$5*MAX(F749,0.1)^2),1/3))),MAX($D$16,IFERROR(L749,0)))))))</f>
        <v/>
      </c>
      <c r="M749">
        <f>((F749)+(G749)*(L749))*(L749)</f>
        <v/>
      </c>
      <c r="N749">
        <f>(((F749)+(G749)*(L749))*(L749))/MAX((F749)+2*(L749)*SQRT(1+(G749)^2),1E-6)</f>
        <v/>
      </c>
      <c r="O749">
        <f>ABS(K749)/MAX(((F749)+(G749)*(L749))*(L749),1E-6)</f>
        <v/>
      </c>
      <c r="P749">
        <f>E749+L749</f>
        <v/>
      </c>
      <c r="Q749">
        <f>P749+((ABS(K749)/MAX(((F749)+(G749)*(L749))*(L749),1E-6))^2)/(2*$I$5)</f>
        <v/>
      </c>
      <c r="R749">
        <f>((ABS(K749)*$D$6)/(MAX(((F749)+(G749)*(L749))*(L749),1E-6)*MAX(((((F749)+(G749)*(L749))*(L749))/MAX((F749)+2*(L749)*SQRT(1+(G749)^2),1E-6))^(2/3),1E-6)))^2</f>
        <v/>
      </c>
      <c r="S749">
        <f>ABS(ABS(K749)/MAX(((F749)+(G749)*(L749))*(L749),1E-6))/SQRT($I$5*MAX((((F749)+(G749)*(L749))*(L749))/MAX((F749)+2*(G749)*(L749),1E-6),1E-6))</f>
        <v/>
      </c>
      <c r="T749">
        <f>((F749)*(L749)^2)/2+(G749)*(L749)^3/3+(ABS(K749)^2)/($I$5*MAX(((F749)+(G749)*(L749))*(L749),1E-6))</f>
        <v/>
      </c>
      <c r="U749">
        <f>IF($D$20=0,0,IFERROR(Q748-(((R748+R749)/2)*J749)-(IF(O748&gt;O749,$D$8*((O748^2-O749^2)/(2*$I$5)),$D$9*((O749^2-O748^2)/(2*$I$5)))+($D$10*(ABS(I749)/90)*(MAX(O748^2,O749^2)/(2*$I$5))))-Q749,0))</f>
        <v/>
      </c>
      <c r="V749">
        <f>IF($D$20=0,1,IFERROR(IF(ROUND(S749,3)=1,1,IF(AND(ABS(U749)&lt;$D$19,S749&gt;1),1,0)),0))</f>
        <v/>
      </c>
      <c r="W749">
        <f>IF($D$20=0,IFERROR(W750,MAX($D$16,POWER((ABS(K749)^2)/($I$5*MAX(F749,0.1)^2),1/3))),IF(IFERROR(AG750,0)=0,IFERROR(W750,MAX($D$16,POWER((ABS(K749)^2)/($I$5*MAX(F749,0.1)^2),1/3))),IF(OR(IFERROR(W749,0)=0,IFERROR(AD750,0)&gt;1),MAX($D$16,POWER((ABS(K749)^2)/($I$5*MAX(F749,0.1)^2),1/3)),IF(IFERROR(AF749,0)&gt;0,MAX($D$16,IFERROR(W749,0)+((IFERROR(AF749,0))*$D$18*IF((IFERROR(AD749,0))&lt;1,1,-1))),IF(IFERROR(AF749,0)&lt;0,IF(ABS((MAX($D$16,POWER((ABS(K749)^2)/($I$5*MAX(F749,0.1)^2),1/3)))-IFERROR(W749,0))&gt;$D$19,MAX($D$16,IF((MAX($D$16,POWER((ABS(K749)^2)/($I$5*MAX(F749,0.1)^2),1/3)))&gt;IFERROR(W749,0),MIN((MAX($D$16,POWER((ABS(K749)^2)/($I$5*MAX(F749,0.1)^2),1/3))),IFERROR(W749,0)+(MIN(ABS(IFERROR(AF749,0))*$D$18,ABS((MAX($D$16,POWER((ABS(K749)^2)/($I$5*MAX(F749,0.1)^2),1/3)))-IFERROR(W749,0))))),MAX((MAX($D$16,POWER((ABS(K749)^2)/($I$5*MAX(F749,0.1)^2),1/3))),IFERROR(W749,0)-(MIN(ABS(IFERROR(AF749,0))*$D$18,ABS((MAX($D$16,POWER((ABS(K749)^2)/($I$5*MAX(F749,0.1)^2),1/3)))-IFERROR(W749,0))))))),MAX($D$16,POWER((ABS(K749)^2)/($I$5*MAX(F749,0.1)^2),1/3))),MAX($D$16,IFERROR(W749,0)))))))</f>
        <v/>
      </c>
      <c r="X749">
        <f>((F749)+(G749)*(W749))*(W749)</f>
        <v/>
      </c>
      <c r="Y749">
        <f>(((F749)+(G749)*(W749))*(W749))/MAX((F749)+2*(W749)*SQRT(1+(G749)^2),1E-6)</f>
        <v/>
      </c>
      <c r="Z749">
        <f>ABS(K749)/MAX(((F749)+(G749)*(W749))*(W749),1E-6)</f>
        <v/>
      </c>
      <c r="AA749">
        <f>E749+W749</f>
        <v/>
      </c>
      <c r="AB749">
        <f>AA749+((ABS(K749)/MAX(((F749)+(G749)*(W749))*(W749),1E-6))^2)/(2*$I$5)</f>
        <v/>
      </c>
      <c r="AC749">
        <f>((ABS(K749)*$D$6)/(MAX(((F749)+(G749)*(W749))*(W749),1E-6)*MAX(((((F749)+(G749)*(W749))*(W749))/MAX((F749)+2*(W749)*SQRT(1+(G749)^2),1E-6))^(2/3),1E-6)))^2</f>
        <v/>
      </c>
      <c r="AD749">
        <f>ABS(ABS(K749)/MAX(((F749)+(G749)*(W749))*(W749),1E-6))/SQRT($I$5*MAX((((F749)+(G749)*(W749))*(W749))/MAX((F749)+2*(G749)*(W749),1E-6),1E-6))</f>
        <v/>
      </c>
      <c r="AE749">
        <f>((F749)*(W749)^2)/2+(G749)*(W749)^3/3+(ABS(K749)^2)/($I$5*MAX(((F749)+(G749)*(W749))*(W749),1E-6))</f>
        <v/>
      </c>
      <c r="AF749">
        <f>IF($D$20=0,0,IFERROR(AB750+(((AC749+AC750)/2)*J750)+(IF(Z749&gt;Z750,$D$8*((Z749^2-Z750^2)/(2*$I$5)),$D$9*((Z750^2-Z749^2)/(2*$I$5)))+($D$10*(ABS(I750)/90)*(MAX(Z749^2,Z750^2)/(2*$I$5))))-AB749,0))</f>
        <v/>
      </c>
      <c r="AG749">
        <f>IF($D$20=0,1,IFERROR(IF(ROUND(AD749,3)=1,1,IF(AND(ABS(AF749)&lt;$D$19,AD749&lt;1),1,0)),0))</f>
        <v/>
      </c>
      <c r="AH749">
        <f>IFERROR(IF(V32="Supercritical",MAX($D$16,IFERROR(L749,MAX($D$16,POWER((ABS(K749)^2)/($I$5*MAX(F749,0.1)^2),1/3)))),IF(V32="Subcritical",MAX($D$16,IFERROR(W749,MAX($D$16,POWER((ABS(K749)^2)/($I$5*MAX(F749,0.1)^2),1/3)))),IF(AND(IFERROR(V749,0)=1,IFERROR(AG749,0)=1),IF(IFERROR(T749,-1E99)&gt;=IFERROR(AE749,-1E99),MAX($D$16,IFERROR(L749,MAX($D$16,POWER((ABS(K749)^2)/($I$5*MAX(F749,0.1)^2),1/3)))),MAX($D$16,IFERROR(W749,MAX($D$16,POWER((ABS(K749)^2)/($I$5*MAX(F749,0.1)^2),1/3))))),IF(IFERROR(V749,0)=1,MAX($D$16,IFERROR(L749,MAX($D$16,POWER((ABS(K749)^2)/($I$5*MAX(F749,0.1)^2),1/3)))),IF(IFERROR(AG749,0)=1,MAX($D$16,IFERROR(W749,MAX($D$16,POWER((ABS(K749)^2)/($I$5*MAX(F749,0.1)^2),1/3)))),MAX($D$16,POWER((ABS(K749)^2)/($I$5*MAX(F749,0.1)^2),1/3))))))),MAX($D$16,POWER((ABS(K749)^2)/($I$5*MAX(F749,0.1)^2),1/3)))</f>
        <v/>
      </c>
      <c r="AI749">
        <f>E749+AH749</f>
        <v/>
      </c>
      <c r="AJ749">
        <f>AI749+((ABS(K749)/MAX(((F749)+(G749)*(AH749))*(AH749),1E-6))^2)/(2*$I$5)</f>
        <v/>
      </c>
      <c r="AM749" t="n">
        <v>0</v>
      </c>
      <c r="AN749" t="n">
        <v>0</v>
      </c>
      <c r="AO749">
        <f>AM749+AN749</f>
        <v/>
      </c>
      <c r="AP749">
        <f>AP748+AO749</f>
        <v/>
      </c>
      <c r="AQ749">
        <f>ABS(ABS(K749)/MAX(((F749)+(G749)*(AH749))*(AH749),1E-6))/SQRT($I$5*MAX((((F749)+(G749)*(AH749))*(AH749))/MAX((F749)+2*(G749)*(AH749),1E-6),1E-6))</f>
        <v/>
      </c>
      <c r="AR749">
        <f>IF(AQ749&lt;1,"Subcritical","Supercritical")</f>
        <v/>
      </c>
      <c r="AS749">
        <f>((ABS(K749)*$D$6)/(MAX(((F749)+(G749)*(AH749))*(AH749),1E-6)*MAX(((((F749)+(G749)*(AH749))*(AH749))/MAX((F749)+2*(AH749)*SQRT(1+(G749)^2),1E-6))^(2/3),1E-6)))^2</f>
        <v/>
      </c>
    </row>
    <row r="750">
      <c r="A750" t="n">
        <v>601</v>
      </c>
      <c r="B750" t="n">
        <v>599.895</v>
      </c>
      <c r="C750" t="n">
        <v>616156.948</v>
      </c>
      <c r="D750" t="n">
        <v>3097388.694</v>
      </c>
      <c r="E750" t="n">
        <v>632.2619999999999</v>
      </c>
      <c r="F750" t="n">
        <v>5.2</v>
      </c>
      <c r="G750" t="n">
        <v>0</v>
      </c>
      <c r="H750" t="inlineStr">
        <is>
          <t>Normal</t>
        </is>
      </c>
      <c r="I750" t="n">
        <v>0.027</v>
      </c>
      <c r="J750">
        <f>B750-B749</f>
        <v/>
      </c>
      <c r="K750">
        <f>MAX(0,K749-AO749)</f>
        <v/>
      </c>
      <c r="L750">
        <f>IF($D$20=0,IFERROR(L749,MAX($D$16,POWER((ABS(K750)^2)/($I$5*MAX(F750,0.1)^2),1/3))),IF(IFERROR(V749,0)=0,IFERROR(L749,MAX($D$16,POWER((ABS(K750)^2)/($I$5*MAX(F750,0.1)^2),1/3))),IF(OR(IFERROR(L750,0)=0,IFERROR(S749,0)&lt;1,IFERROR(S750,0)&lt;1),MAX($D$16,POWER((ABS(K750)^2)/($I$5*MAX(F750,0.1)^2),1/3)),IF(IFERROR(U750,0)&gt;0,MAX($D$16,IFERROR(L750,0)+((IFERROR(U750,0))*$D$18*IF((IFERROR(S750,0))&lt;1,1,-1))),IF(IFERROR(U750,0)&lt;0,IF(ABS((MAX($D$16,POWER((ABS(K750)^2)/($I$5*MAX(F750,0.1)^2),1/3)))-IFERROR(L750,0))&gt;$D$19,MAX($D$16,IF((MAX($D$16,POWER((ABS(K750)^2)/($I$5*MAX(F750,0.1)^2),1/3)))&gt;IFERROR(L750,0),MIN((MAX($D$16,POWER((ABS(K750)^2)/($I$5*MAX(F750,0.1)^2),1/3))),IFERROR(L750,0)+(MIN(ABS(IFERROR(U750,0))*$D$18,ABS((MAX($D$16,POWER((ABS(K750)^2)/($I$5*MAX(F750,0.1)^2),1/3)))-IFERROR(L750,0))))),MAX((MAX($D$16,POWER((ABS(K750)^2)/($I$5*MAX(F750,0.1)^2),1/3))),IFERROR(L750,0)-(MIN(ABS(IFERROR(U750,0))*$D$18,ABS((MAX($D$16,POWER((ABS(K750)^2)/($I$5*MAX(F750,0.1)^2),1/3)))-IFERROR(L750,0))))))),MAX($D$16,POWER((ABS(K750)^2)/($I$5*MAX(F750,0.1)^2),1/3))),MAX($D$16,IFERROR(L750,0)))))))</f>
        <v/>
      </c>
      <c r="M750">
        <f>((F750)+(G750)*(L750))*(L750)</f>
        <v/>
      </c>
      <c r="N750">
        <f>(((F750)+(G750)*(L750))*(L750))/MAX((F750)+2*(L750)*SQRT(1+(G750)^2),1E-6)</f>
        <v/>
      </c>
      <c r="O750">
        <f>ABS(K750)/MAX(((F750)+(G750)*(L750))*(L750),1E-6)</f>
        <v/>
      </c>
      <c r="P750">
        <f>E750+L750</f>
        <v/>
      </c>
      <c r="Q750">
        <f>P750+((ABS(K750)/MAX(((F750)+(G750)*(L750))*(L750),1E-6))^2)/(2*$I$5)</f>
        <v/>
      </c>
      <c r="R750">
        <f>((ABS(K750)*$D$6)/(MAX(((F750)+(G750)*(L750))*(L750),1E-6)*MAX(((((F750)+(G750)*(L750))*(L750))/MAX((F750)+2*(L750)*SQRT(1+(G750)^2),1E-6))^(2/3),1E-6)))^2</f>
        <v/>
      </c>
      <c r="S750">
        <f>ABS(ABS(K750)/MAX(((F750)+(G750)*(L750))*(L750),1E-6))/SQRT($I$5*MAX((((F750)+(G750)*(L750))*(L750))/MAX((F750)+2*(G750)*(L750),1E-6),1E-6))</f>
        <v/>
      </c>
      <c r="T750">
        <f>((F750)*(L750)^2)/2+(G750)*(L750)^3/3+(ABS(K750)^2)/($I$5*MAX(((F750)+(G750)*(L750))*(L750),1E-6))</f>
        <v/>
      </c>
      <c r="U750">
        <f>IF($D$20=0,0,IFERROR(Q749-(((R749+R750)/2)*J750)-(IF(O749&gt;O750,$D$8*((O749^2-O750^2)/(2*$I$5)),$D$9*((O750^2-O749^2)/(2*$I$5)))+($D$10*(ABS(I750)/90)*(MAX(O749^2,O750^2)/(2*$I$5))))-Q750,0))</f>
        <v/>
      </c>
      <c r="V750">
        <f>IF($D$20=0,1,IFERROR(IF(ROUND(S750,3)=1,1,IF(AND(ABS(U750)&lt;$D$19,S750&gt;1),1,0)),0))</f>
        <v/>
      </c>
      <c r="W750">
        <f>IF($D$20=0,IFERROR(W751,MAX($D$16,POWER((ABS(K750)^2)/($I$5*MAX(F750,0.1)^2),1/3))),IF(IFERROR(AG751,0)=0,IFERROR(W751,MAX($D$16,POWER((ABS(K750)^2)/($I$5*MAX(F750,0.1)^2),1/3))),IF(OR(IFERROR(W750,0)=0,IFERROR(AD751,0)&gt;1),MAX($D$16,POWER((ABS(K750)^2)/($I$5*MAX(F750,0.1)^2),1/3)),IF(IFERROR(AF750,0)&gt;0,MAX($D$16,IFERROR(W750,0)+((IFERROR(AF750,0))*$D$18*IF((IFERROR(AD750,0))&lt;1,1,-1))),IF(IFERROR(AF750,0)&lt;0,IF(ABS((MAX($D$16,POWER((ABS(K750)^2)/($I$5*MAX(F750,0.1)^2),1/3)))-IFERROR(W750,0))&gt;$D$19,MAX($D$16,IF((MAX($D$16,POWER((ABS(K750)^2)/($I$5*MAX(F750,0.1)^2),1/3)))&gt;IFERROR(W750,0),MIN((MAX($D$16,POWER((ABS(K750)^2)/($I$5*MAX(F750,0.1)^2),1/3))),IFERROR(W750,0)+(MIN(ABS(IFERROR(AF750,0))*$D$18,ABS((MAX($D$16,POWER((ABS(K750)^2)/($I$5*MAX(F750,0.1)^2),1/3)))-IFERROR(W750,0))))),MAX((MAX($D$16,POWER((ABS(K750)^2)/($I$5*MAX(F750,0.1)^2),1/3))),IFERROR(W750,0)-(MIN(ABS(IFERROR(AF750,0))*$D$18,ABS((MAX($D$16,POWER((ABS(K750)^2)/($I$5*MAX(F750,0.1)^2),1/3)))-IFERROR(W750,0))))))),MAX($D$16,POWER((ABS(K750)^2)/($I$5*MAX(F750,0.1)^2),1/3))),MAX($D$16,IFERROR(W750,0)))))))</f>
        <v/>
      </c>
      <c r="X750">
        <f>((F750)+(G750)*(W750))*(W750)</f>
        <v/>
      </c>
      <c r="Y750">
        <f>(((F750)+(G750)*(W750))*(W750))/MAX((F750)+2*(W750)*SQRT(1+(G750)^2),1E-6)</f>
        <v/>
      </c>
      <c r="Z750">
        <f>ABS(K750)/MAX(((F750)+(G750)*(W750))*(W750),1E-6)</f>
        <v/>
      </c>
      <c r="AA750">
        <f>E750+W750</f>
        <v/>
      </c>
      <c r="AB750">
        <f>AA750+((ABS(K750)/MAX(((F750)+(G750)*(W750))*(W750),1E-6))^2)/(2*$I$5)</f>
        <v/>
      </c>
      <c r="AC750">
        <f>((ABS(K750)*$D$6)/(MAX(((F750)+(G750)*(W750))*(W750),1E-6)*MAX(((((F750)+(G750)*(W750))*(W750))/MAX((F750)+2*(W750)*SQRT(1+(G750)^2),1E-6))^(2/3),1E-6)))^2</f>
        <v/>
      </c>
      <c r="AD750">
        <f>ABS(ABS(K750)/MAX(((F750)+(G750)*(W750))*(W750),1E-6))/SQRT($I$5*MAX((((F750)+(G750)*(W750))*(W750))/MAX((F750)+2*(G750)*(W750),1E-6),1E-6))</f>
        <v/>
      </c>
      <c r="AE750">
        <f>((F750)*(W750)^2)/2+(G750)*(W750)^3/3+(ABS(K750)^2)/($I$5*MAX(((F750)+(G750)*(W750))*(W750),1E-6))</f>
        <v/>
      </c>
      <c r="AF750">
        <f>IF($D$20=0,0,IFERROR(AB751+(((AC750+AC751)/2)*J751)+(IF(Z750&gt;Z751,$D$8*((Z750^2-Z751^2)/(2*$I$5)),$D$9*((Z751^2-Z750^2)/(2*$I$5)))+($D$10*(ABS(I751)/90)*(MAX(Z750^2,Z751^2)/(2*$I$5))))-AB750,0))</f>
        <v/>
      </c>
      <c r="AG750">
        <f>IF($D$20=0,1,IFERROR(IF(ROUND(AD750,3)=1,1,IF(AND(ABS(AF750)&lt;$D$19,AD750&lt;1),1,0)),0))</f>
        <v/>
      </c>
      <c r="AH750">
        <f>IFERROR(IF(V32="Supercritical",MAX($D$16,IFERROR(L750,MAX($D$16,POWER((ABS(K750)^2)/($I$5*MAX(F750,0.1)^2),1/3)))),IF(V32="Subcritical",MAX($D$16,IFERROR(W750,MAX($D$16,POWER((ABS(K750)^2)/($I$5*MAX(F750,0.1)^2),1/3)))),IF(AND(IFERROR(V750,0)=1,IFERROR(AG750,0)=1),IF(IFERROR(T750,-1E99)&gt;=IFERROR(AE750,-1E99),MAX($D$16,IFERROR(L750,MAX($D$16,POWER((ABS(K750)^2)/($I$5*MAX(F750,0.1)^2),1/3)))),MAX($D$16,IFERROR(W750,MAX($D$16,POWER((ABS(K750)^2)/($I$5*MAX(F750,0.1)^2),1/3))))),IF(IFERROR(V750,0)=1,MAX($D$16,IFERROR(L750,MAX($D$16,POWER((ABS(K750)^2)/($I$5*MAX(F750,0.1)^2),1/3)))),IF(IFERROR(AG750,0)=1,MAX($D$16,IFERROR(W750,MAX($D$16,POWER((ABS(K750)^2)/($I$5*MAX(F750,0.1)^2),1/3)))),MAX($D$16,POWER((ABS(K750)^2)/($I$5*MAX(F750,0.1)^2),1/3))))))),MAX($D$16,POWER((ABS(K750)^2)/($I$5*MAX(F750,0.1)^2),1/3)))</f>
        <v/>
      </c>
      <c r="AI750">
        <f>E750+AH750</f>
        <v/>
      </c>
      <c r="AJ750">
        <f>AI750+((ABS(K750)/MAX(((F750)+(G750)*(AH750))*(AH750),1E-6))^2)/(2*$I$5)</f>
        <v/>
      </c>
      <c r="AM750" t="n">
        <v>0</v>
      </c>
      <c r="AN750" t="n">
        <v>0</v>
      </c>
      <c r="AO750">
        <f>AM750+AN750</f>
        <v/>
      </c>
      <c r="AP750">
        <f>AP749+AO750</f>
        <v/>
      </c>
      <c r="AQ750">
        <f>ABS(ABS(K750)/MAX(((F750)+(G750)*(AH750))*(AH750),1E-6))/SQRT($I$5*MAX((((F750)+(G750)*(AH750))*(AH750))/MAX((F750)+2*(G750)*(AH750),1E-6),1E-6))</f>
        <v/>
      </c>
      <c r="AR750">
        <f>IF(AQ750&lt;1,"Subcritical","Supercritical")</f>
        <v/>
      </c>
      <c r="AS750">
        <f>((ABS(K750)*$D$6)/(MAX(((F750)+(G750)*(AH750))*(AH750),1E-6)*MAX(((((F750)+(G750)*(AH750))*(AH750))/MAX((F750)+2*(AH750)*SQRT(1+(G750)^2),1E-6))^(2/3),1E-6)))^2</f>
        <v/>
      </c>
    </row>
    <row r="751">
      <c r="A751" t="n">
        <v>602</v>
      </c>
      <c r="B751" t="n">
        <v>600.895</v>
      </c>
      <c r="C751" t="n">
        <v>616156.474</v>
      </c>
      <c r="D751" t="n">
        <v>3097387.814</v>
      </c>
      <c r="E751" t="n">
        <v>632.2615</v>
      </c>
      <c r="F751" t="n">
        <v>5.2</v>
      </c>
      <c r="G751" t="n">
        <v>0</v>
      </c>
      <c r="H751" t="inlineStr">
        <is>
          <t>Normal</t>
        </is>
      </c>
      <c r="I751" t="n">
        <v>0.027</v>
      </c>
      <c r="J751">
        <f>B751-B750</f>
        <v/>
      </c>
      <c r="K751">
        <f>MAX(0,K750-AO750)</f>
        <v/>
      </c>
      <c r="L751">
        <f>IF($D$20=0,IFERROR(L750,MAX($D$16,POWER((ABS(K751)^2)/($I$5*MAX(F751,0.1)^2),1/3))),IF(IFERROR(V750,0)=0,IFERROR(L750,MAX($D$16,POWER((ABS(K751)^2)/($I$5*MAX(F751,0.1)^2),1/3))),IF(OR(IFERROR(L751,0)=0,IFERROR(S750,0)&lt;1,IFERROR(S751,0)&lt;1),MAX($D$16,POWER((ABS(K751)^2)/($I$5*MAX(F751,0.1)^2),1/3)),IF(IFERROR(U751,0)&gt;0,MAX($D$16,IFERROR(L751,0)+((IFERROR(U751,0))*$D$18*IF((IFERROR(S751,0))&lt;1,1,-1))),IF(IFERROR(U751,0)&lt;0,IF(ABS((MAX($D$16,POWER((ABS(K751)^2)/($I$5*MAX(F751,0.1)^2),1/3)))-IFERROR(L751,0))&gt;$D$19,MAX($D$16,IF((MAX($D$16,POWER((ABS(K751)^2)/($I$5*MAX(F751,0.1)^2),1/3)))&gt;IFERROR(L751,0),MIN((MAX($D$16,POWER((ABS(K751)^2)/($I$5*MAX(F751,0.1)^2),1/3))),IFERROR(L751,0)+(MIN(ABS(IFERROR(U751,0))*$D$18,ABS((MAX($D$16,POWER((ABS(K751)^2)/($I$5*MAX(F751,0.1)^2),1/3)))-IFERROR(L751,0))))),MAX((MAX($D$16,POWER((ABS(K751)^2)/($I$5*MAX(F751,0.1)^2),1/3))),IFERROR(L751,0)-(MIN(ABS(IFERROR(U751,0))*$D$18,ABS((MAX($D$16,POWER((ABS(K751)^2)/($I$5*MAX(F751,0.1)^2),1/3)))-IFERROR(L751,0))))))),MAX($D$16,POWER((ABS(K751)^2)/($I$5*MAX(F751,0.1)^2),1/3))),MAX($D$16,IFERROR(L751,0)))))))</f>
        <v/>
      </c>
      <c r="M751">
        <f>((F751)+(G751)*(L751))*(L751)</f>
        <v/>
      </c>
      <c r="N751">
        <f>(((F751)+(G751)*(L751))*(L751))/MAX((F751)+2*(L751)*SQRT(1+(G751)^2),1E-6)</f>
        <v/>
      </c>
      <c r="O751">
        <f>ABS(K751)/MAX(((F751)+(G751)*(L751))*(L751),1E-6)</f>
        <v/>
      </c>
      <c r="P751">
        <f>E751+L751</f>
        <v/>
      </c>
      <c r="Q751">
        <f>P751+((ABS(K751)/MAX(((F751)+(G751)*(L751))*(L751),1E-6))^2)/(2*$I$5)</f>
        <v/>
      </c>
      <c r="R751">
        <f>((ABS(K751)*$D$6)/(MAX(((F751)+(G751)*(L751))*(L751),1E-6)*MAX(((((F751)+(G751)*(L751))*(L751))/MAX((F751)+2*(L751)*SQRT(1+(G751)^2),1E-6))^(2/3),1E-6)))^2</f>
        <v/>
      </c>
      <c r="S751">
        <f>ABS(ABS(K751)/MAX(((F751)+(G751)*(L751))*(L751),1E-6))/SQRT($I$5*MAX((((F751)+(G751)*(L751))*(L751))/MAX((F751)+2*(G751)*(L751),1E-6),1E-6))</f>
        <v/>
      </c>
      <c r="T751">
        <f>((F751)*(L751)^2)/2+(G751)*(L751)^3/3+(ABS(K751)^2)/($I$5*MAX(((F751)+(G751)*(L751))*(L751),1E-6))</f>
        <v/>
      </c>
      <c r="U751">
        <f>IF($D$20=0,0,IFERROR(Q750-(((R750+R751)/2)*J751)-(IF(O750&gt;O751,$D$8*((O750^2-O751^2)/(2*$I$5)),$D$9*((O751^2-O750^2)/(2*$I$5)))+($D$10*(ABS(I751)/90)*(MAX(O750^2,O751^2)/(2*$I$5))))-Q751,0))</f>
        <v/>
      </c>
      <c r="V751">
        <f>IF($D$20=0,1,IFERROR(IF(ROUND(S751,3)=1,1,IF(AND(ABS(U751)&lt;$D$19,S751&gt;1),1,0)),0))</f>
        <v/>
      </c>
      <c r="W751">
        <f>IF($D$20=0,IFERROR(W752,MAX($D$16,POWER((ABS(K751)^2)/($I$5*MAX(F751,0.1)^2),1/3))),IF(IFERROR(AG752,0)=0,IFERROR(W752,MAX($D$16,POWER((ABS(K751)^2)/($I$5*MAX(F751,0.1)^2),1/3))),IF(OR(IFERROR(W751,0)=0,IFERROR(AD752,0)&gt;1),MAX($D$16,POWER((ABS(K751)^2)/($I$5*MAX(F751,0.1)^2),1/3)),IF(IFERROR(AF751,0)&gt;0,MAX($D$16,IFERROR(W751,0)+((IFERROR(AF751,0))*$D$18*IF((IFERROR(AD751,0))&lt;1,1,-1))),IF(IFERROR(AF751,0)&lt;0,IF(ABS((MAX($D$16,POWER((ABS(K751)^2)/($I$5*MAX(F751,0.1)^2),1/3)))-IFERROR(W751,0))&gt;$D$19,MAX($D$16,IF((MAX($D$16,POWER((ABS(K751)^2)/($I$5*MAX(F751,0.1)^2),1/3)))&gt;IFERROR(W751,0),MIN((MAX($D$16,POWER((ABS(K751)^2)/($I$5*MAX(F751,0.1)^2),1/3))),IFERROR(W751,0)+(MIN(ABS(IFERROR(AF751,0))*$D$18,ABS((MAX($D$16,POWER((ABS(K751)^2)/($I$5*MAX(F751,0.1)^2),1/3)))-IFERROR(W751,0))))),MAX((MAX($D$16,POWER((ABS(K751)^2)/($I$5*MAX(F751,0.1)^2),1/3))),IFERROR(W751,0)-(MIN(ABS(IFERROR(AF751,0))*$D$18,ABS((MAX($D$16,POWER((ABS(K751)^2)/($I$5*MAX(F751,0.1)^2),1/3)))-IFERROR(W751,0))))))),MAX($D$16,POWER((ABS(K751)^2)/($I$5*MAX(F751,0.1)^2),1/3))),MAX($D$16,IFERROR(W751,0)))))))</f>
        <v/>
      </c>
      <c r="X751">
        <f>((F751)+(G751)*(W751))*(W751)</f>
        <v/>
      </c>
      <c r="Y751">
        <f>(((F751)+(G751)*(W751))*(W751))/MAX((F751)+2*(W751)*SQRT(1+(G751)^2),1E-6)</f>
        <v/>
      </c>
      <c r="Z751">
        <f>ABS(K751)/MAX(((F751)+(G751)*(W751))*(W751),1E-6)</f>
        <v/>
      </c>
      <c r="AA751">
        <f>E751+W751</f>
        <v/>
      </c>
      <c r="AB751">
        <f>AA751+((ABS(K751)/MAX(((F751)+(G751)*(W751))*(W751),1E-6))^2)/(2*$I$5)</f>
        <v/>
      </c>
      <c r="AC751">
        <f>((ABS(K751)*$D$6)/(MAX(((F751)+(G751)*(W751))*(W751),1E-6)*MAX(((((F751)+(G751)*(W751))*(W751))/MAX((F751)+2*(W751)*SQRT(1+(G751)^2),1E-6))^(2/3),1E-6)))^2</f>
        <v/>
      </c>
      <c r="AD751">
        <f>ABS(ABS(K751)/MAX(((F751)+(G751)*(W751))*(W751),1E-6))/SQRT($I$5*MAX((((F751)+(G751)*(W751))*(W751))/MAX((F751)+2*(G751)*(W751),1E-6),1E-6))</f>
        <v/>
      </c>
      <c r="AE751">
        <f>((F751)*(W751)^2)/2+(G751)*(W751)^3/3+(ABS(K751)^2)/($I$5*MAX(((F751)+(G751)*(W751))*(W751),1E-6))</f>
        <v/>
      </c>
      <c r="AF751">
        <f>IF($D$20=0,0,IFERROR(AB752+(((AC751+AC752)/2)*J752)+(IF(Z751&gt;Z752,$D$8*((Z751^2-Z752^2)/(2*$I$5)),$D$9*((Z752^2-Z751^2)/(2*$I$5)))+($D$10*(ABS(I752)/90)*(MAX(Z751^2,Z752^2)/(2*$I$5))))-AB751,0))</f>
        <v/>
      </c>
      <c r="AG751">
        <f>IF($D$20=0,1,IFERROR(IF(ROUND(AD751,3)=1,1,IF(AND(ABS(AF751)&lt;$D$19,AD751&lt;1),1,0)),0))</f>
        <v/>
      </c>
      <c r="AH751">
        <f>IFERROR(IF(V32="Supercritical",MAX($D$16,IFERROR(L751,MAX($D$16,POWER((ABS(K751)^2)/($I$5*MAX(F751,0.1)^2),1/3)))),IF(V32="Subcritical",MAX($D$16,IFERROR(W751,MAX($D$16,POWER((ABS(K751)^2)/($I$5*MAX(F751,0.1)^2),1/3)))),IF(AND(IFERROR(V751,0)=1,IFERROR(AG751,0)=1),IF(IFERROR(T751,-1E99)&gt;=IFERROR(AE751,-1E99),MAX($D$16,IFERROR(L751,MAX($D$16,POWER((ABS(K751)^2)/($I$5*MAX(F751,0.1)^2),1/3)))),MAX($D$16,IFERROR(W751,MAX($D$16,POWER((ABS(K751)^2)/($I$5*MAX(F751,0.1)^2),1/3))))),IF(IFERROR(V751,0)=1,MAX($D$16,IFERROR(L751,MAX($D$16,POWER((ABS(K751)^2)/($I$5*MAX(F751,0.1)^2),1/3)))),IF(IFERROR(AG751,0)=1,MAX($D$16,IFERROR(W751,MAX($D$16,POWER((ABS(K751)^2)/($I$5*MAX(F751,0.1)^2),1/3)))),MAX($D$16,POWER((ABS(K751)^2)/($I$5*MAX(F751,0.1)^2),1/3))))))),MAX($D$16,POWER((ABS(K751)^2)/($I$5*MAX(F751,0.1)^2),1/3)))</f>
        <v/>
      </c>
      <c r="AI751">
        <f>E751+AH751</f>
        <v/>
      </c>
      <c r="AJ751">
        <f>AI751+((ABS(K751)/MAX(((F751)+(G751)*(AH751))*(AH751),1E-6))^2)/(2*$I$5)</f>
        <v/>
      </c>
      <c r="AM751" t="n">
        <v>0</v>
      </c>
      <c r="AN751" t="n">
        <v>0</v>
      </c>
      <c r="AO751">
        <f>AM751+AN751</f>
        <v/>
      </c>
      <c r="AP751">
        <f>AP750+AO751</f>
        <v/>
      </c>
      <c r="AQ751">
        <f>ABS(ABS(K751)/MAX(((F751)+(G751)*(AH751))*(AH751),1E-6))/SQRT($I$5*MAX((((F751)+(G751)*(AH751))*(AH751))/MAX((F751)+2*(G751)*(AH751),1E-6),1E-6))</f>
        <v/>
      </c>
      <c r="AR751">
        <f>IF(AQ751&lt;1,"Subcritical","Supercritical")</f>
        <v/>
      </c>
      <c r="AS751">
        <f>((ABS(K751)*$D$6)/(MAX(((F751)+(G751)*(AH751))*(AH751),1E-6)*MAX(((((F751)+(G751)*(AH751))*(AH751))/MAX((F751)+2*(AH751)*SQRT(1+(G751)^2),1E-6))^(2/3),1E-6)))^2</f>
        <v/>
      </c>
    </row>
    <row r="752">
      <c r="A752" t="n">
        <v>603</v>
      </c>
      <c r="B752" t="n">
        <v>601.895</v>
      </c>
      <c r="C752" t="n">
        <v>616156</v>
      </c>
      <c r="D752" t="n">
        <v>3097386.933</v>
      </c>
      <c r="E752" t="n">
        <v>632.261</v>
      </c>
      <c r="F752" t="n">
        <v>5.2</v>
      </c>
      <c r="G752" t="n">
        <v>0</v>
      </c>
      <c r="H752" t="inlineStr">
        <is>
          <t>Normal</t>
        </is>
      </c>
      <c r="I752" t="n">
        <v>0.078</v>
      </c>
      <c r="J752">
        <f>B752-B751</f>
        <v/>
      </c>
      <c r="K752">
        <f>MAX(0,K751-AO751)</f>
        <v/>
      </c>
      <c r="L752">
        <f>IF($D$20=0,IFERROR(L751,MAX($D$16,POWER((ABS(K752)^2)/($I$5*MAX(F752,0.1)^2),1/3))),IF(IFERROR(V751,0)=0,IFERROR(L751,MAX($D$16,POWER((ABS(K752)^2)/($I$5*MAX(F752,0.1)^2),1/3))),IF(OR(IFERROR(L752,0)=0,IFERROR(S751,0)&lt;1,IFERROR(S752,0)&lt;1),MAX($D$16,POWER((ABS(K752)^2)/($I$5*MAX(F752,0.1)^2),1/3)),IF(IFERROR(U752,0)&gt;0,MAX($D$16,IFERROR(L752,0)+((IFERROR(U752,0))*$D$18*IF((IFERROR(S752,0))&lt;1,1,-1))),IF(IFERROR(U752,0)&lt;0,IF(ABS((MAX($D$16,POWER((ABS(K752)^2)/($I$5*MAX(F752,0.1)^2),1/3)))-IFERROR(L752,0))&gt;$D$19,MAX($D$16,IF((MAX($D$16,POWER((ABS(K752)^2)/($I$5*MAX(F752,0.1)^2),1/3)))&gt;IFERROR(L752,0),MIN((MAX($D$16,POWER((ABS(K752)^2)/($I$5*MAX(F752,0.1)^2),1/3))),IFERROR(L752,0)+(MIN(ABS(IFERROR(U752,0))*$D$18,ABS((MAX($D$16,POWER((ABS(K752)^2)/($I$5*MAX(F752,0.1)^2),1/3)))-IFERROR(L752,0))))),MAX((MAX($D$16,POWER((ABS(K752)^2)/($I$5*MAX(F752,0.1)^2),1/3))),IFERROR(L752,0)-(MIN(ABS(IFERROR(U752,0))*$D$18,ABS((MAX($D$16,POWER((ABS(K752)^2)/($I$5*MAX(F752,0.1)^2),1/3)))-IFERROR(L752,0))))))),MAX($D$16,POWER((ABS(K752)^2)/($I$5*MAX(F752,0.1)^2),1/3))),MAX($D$16,IFERROR(L752,0)))))))</f>
        <v/>
      </c>
      <c r="M752">
        <f>((F752)+(G752)*(L752))*(L752)</f>
        <v/>
      </c>
      <c r="N752">
        <f>(((F752)+(G752)*(L752))*(L752))/MAX((F752)+2*(L752)*SQRT(1+(G752)^2),1E-6)</f>
        <v/>
      </c>
      <c r="O752">
        <f>ABS(K752)/MAX(((F752)+(G752)*(L752))*(L752),1E-6)</f>
        <v/>
      </c>
      <c r="P752">
        <f>E752+L752</f>
        <v/>
      </c>
      <c r="Q752">
        <f>P752+((ABS(K752)/MAX(((F752)+(G752)*(L752))*(L752),1E-6))^2)/(2*$I$5)</f>
        <v/>
      </c>
      <c r="R752">
        <f>((ABS(K752)*$D$6)/(MAX(((F752)+(G752)*(L752))*(L752),1E-6)*MAX(((((F752)+(G752)*(L752))*(L752))/MAX((F752)+2*(L752)*SQRT(1+(G752)^2),1E-6))^(2/3),1E-6)))^2</f>
        <v/>
      </c>
      <c r="S752">
        <f>ABS(ABS(K752)/MAX(((F752)+(G752)*(L752))*(L752),1E-6))/SQRT($I$5*MAX((((F752)+(G752)*(L752))*(L752))/MAX((F752)+2*(G752)*(L752),1E-6),1E-6))</f>
        <v/>
      </c>
      <c r="T752">
        <f>((F752)*(L752)^2)/2+(G752)*(L752)^3/3+(ABS(K752)^2)/($I$5*MAX(((F752)+(G752)*(L752))*(L752),1E-6))</f>
        <v/>
      </c>
      <c r="U752">
        <f>IF($D$20=0,0,IFERROR(Q751-(((R751+R752)/2)*J752)-(IF(O751&gt;O752,$D$8*((O751^2-O752^2)/(2*$I$5)),$D$9*((O752^2-O751^2)/(2*$I$5)))+($D$10*(ABS(I752)/90)*(MAX(O751^2,O752^2)/(2*$I$5))))-Q752,0))</f>
        <v/>
      </c>
      <c r="V752">
        <f>IF($D$20=0,1,IFERROR(IF(ROUND(S752,3)=1,1,IF(AND(ABS(U752)&lt;$D$19,S752&gt;1),1,0)),0))</f>
        <v/>
      </c>
      <c r="W752">
        <f>IF($D$20=0,IFERROR(W753,MAX($D$16,POWER((ABS(K752)^2)/($I$5*MAX(F752,0.1)^2),1/3))),IF(IFERROR(AG753,0)=0,IFERROR(W753,MAX($D$16,POWER((ABS(K752)^2)/($I$5*MAX(F752,0.1)^2),1/3))),IF(OR(IFERROR(W752,0)=0,IFERROR(AD753,0)&gt;1),MAX($D$16,POWER((ABS(K752)^2)/($I$5*MAX(F752,0.1)^2),1/3)),IF(IFERROR(AF752,0)&gt;0,MAX($D$16,IFERROR(W752,0)+((IFERROR(AF752,0))*$D$18*IF((IFERROR(AD752,0))&lt;1,1,-1))),IF(IFERROR(AF752,0)&lt;0,IF(ABS((MAX($D$16,POWER((ABS(K752)^2)/($I$5*MAX(F752,0.1)^2),1/3)))-IFERROR(W752,0))&gt;$D$19,MAX($D$16,IF((MAX($D$16,POWER((ABS(K752)^2)/($I$5*MAX(F752,0.1)^2),1/3)))&gt;IFERROR(W752,0),MIN((MAX($D$16,POWER((ABS(K752)^2)/($I$5*MAX(F752,0.1)^2),1/3))),IFERROR(W752,0)+(MIN(ABS(IFERROR(AF752,0))*$D$18,ABS((MAX($D$16,POWER((ABS(K752)^2)/($I$5*MAX(F752,0.1)^2),1/3)))-IFERROR(W752,0))))),MAX((MAX($D$16,POWER((ABS(K752)^2)/($I$5*MAX(F752,0.1)^2),1/3))),IFERROR(W752,0)-(MIN(ABS(IFERROR(AF752,0))*$D$18,ABS((MAX($D$16,POWER((ABS(K752)^2)/($I$5*MAX(F752,0.1)^2),1/3)))-IFERROR(W752,0))))))),MAX($D$16,POWER((ABS(K752)^2)/($I$5*MAX(F752,0.1)^2),1/3))),MAX($D$16,IFERROR(W752,0)))))))</f>
        <v/>
      </c>
      <c r="X752">
        <f>((F752)+(G752)*(W752))*(W752)</f>
        <v/>
      </c>
      <c r="Y752">
        <f>(((F752)+(G752)*(W752))*(W752))/MAX((F752)+2*(W752)*SQRT(1+(G752)^2),1E-6)</f>
        <v/>
      </c>
      <c r="Z752">
        <f>ABS(K752)/MAX(((F752)+(G752)*(W752))*(W752),1E-6)</f>
        <v/>
      </c>
      <c r="AA752">
        <f>E752+W752</f>
        <v/>
      </c>
      <c r="AB752">
        <f>AA752+((ABS(K752)/MAX(((F752)+(G752)*(W752))*(W752),1E-6))^2)/(2*$I$5)</f>
        <v/>
      </c>
      <c r="AC752">
        <f>((ABS(K752)*$D$6)/(MAX(((F752)+(G752)*(W752))*(W752),1E-6)*MAX(((((F752)+(G752)*(W752))*(W752))/MAX((F752)+2*(W752)*SQRT(1+(G752)^2),1E-6))^(2/3),1E-6)))^2</f>
        <v/>
      </c>
      <c r="AD752">
        <f>ABS(ABS(K752)/MAX(((F752)+(G752)*(W752))*(W752),1E-6))/SQRT($I$5*MAX((((F752)+(G752)*(W752))*(W752))/MAX((F752)+2*(G752)*(W752),1E-6),1E-6))</f>
        <v/>
      </c>
      <c r="AE752">
        <f>((F752)*(W752)^2)/2+(G752)*(W752)^3/3+(ABS(K752)^2)/($I$5*MAX(((F752)+(G752)*(W752))*(W752),1E-6))</f>
        <v/>
      </c>
      <c r="AF752">
        <f>IF($D$20=0,0,IFERROR(AB753+(((AC752+AC753)/2)*J753)+(IF(Z752&gt;Z753,$D$8*((Z752^2-Z753^2)/(2*$I$5)),$D$9*((Z753^2-Z752^2)/(2*$I$5)))+($D$10*(ABS(I753)/90)*(MAX(Z752^2,Z753^2)/(2*$I$5))))-AB752,0))</f>
        <v/>
      </c>
      <c r="AG752">
        <f>IF($D$20=0,1,IFERROR(IF(ROUND(AD752,3)=1,1,IF(AND(ABS(AF752)&lt;$D$19,AD752&lt;1),1,0)),0))</f>
        <v/>
      </c>
      <c r="AH752">
        <f>IFERROR(IF(V32="Supercritical",MAX($D$16,IFERROR(L752,MAX($D$16,POWER((ABS(K752)^2)/($I$5*MAX(F752,0.1)^2),1/3)))),IF(V32="Subcritical",MAX($D$16,IFERROR(W752,MAX($D$16,POWER((ABS(K752)^2)/($I$5*MAX(F752,0.1)^2),1/3)))),IF(AND(IFERROR(V752,0)=1,IFERROR(AG752,0)=1),IF(IFERROR(T752,-1E99)&gt;=IFERROR(AE752,-1E99),MAX($D$16,IFERROR(L752,MAX($D$16,POWER((ABS(K752)^2)/($I$5*MAX(F752,0.1)^2),1/3)))),MAX($D$16,IFERROR(W752,MAX($D$16,POWER((ABS(K752)^2)/($I$5*MAX(F752,0.1)^2),1/3))))),IF(IFERROR(V752,0)=1,MAX($D$16,IFERROR(L752,MAX($D$16,POWER((ABS(K752)^2)/($I$5*MAX(F752,0.1)^2),1/3)))),IF(IFERROR(AG752,0)=1,MAX($D$16,IFERROR(W752,MAX($D$16,POWER((ABS(K752)^2)/($I$5*MAX(F752,0.1)^2),1/3)))),MAX($D$16,POWER((ABS(K752)^2)/($I$5*MAX(F752,0.1)^2),1/3))))))),MAX($D$16,POWER((ABS(K752)^2)/($I$5*MAX(F752,0.1)^2),1/3)))</f>
        <v/>
      </c>
      <c r="AI752">
        <f>E752+AH752</f>
        <v/>
      </c>
      <c r="AJ752">
        <f>AI752+((ABS(K752)/MAX(((F752)+(G752)*(AH752))*(AH752),1E-6))^2)/(2*$I$5)</f>
        <v/>
      </c>
      <c r="AM752" t="n">
        <v>0</v>
      </c>
      <c r="AN752" t="n">
        <v>0</v>
      </c>
      <c r="AO752">
        <f>AM752+AN752</f>
        <v/>
      </c>
      <c r="AP752">
        <f>AP751+AO752</f>
        <v/>
      </c>
      <c r="AQ752">
        <f>ABS(ABS(K752)/MAX(((F752)+(G752)*(AH752))*(AH752),1E-6))/SQRT($I$5*MAX((((F752)+(G752)*(AH752))*(AH752))/MAX((F752)+2*(G752)*(AH752),1E-6),1E-6))</f>
        <v/>
      </c>
      <c r="AR752">
        <f>IF(AQ752&lt;1,"Subcritical","Supercritical")</f>
        <v/>
      </c>
      <c r="AS752">
        <f>((ABS(K752)*$D$6)/(MAX(((F752)+(G752)*(AH752))*(AH752),1E-6)*MAX(((((F752)+(G752)*(AH752))*(AH752))/MAX((F752)+2*(AH752)*SQRT(1+(G752)^2),1E-6))^(2/3),1E-6)))^2</f>
        <v/>
      </c>
    </row>
    <row r="753">
      <c r="A753" t="n">
        <v>604</v>
      </c>
      <c r="B753" t="n">
        <v>602.895</v>
      </c>
      <c r="C753" t="n">
        <v>616155.525</v>
      </c>
      <c r="D753" t="n">
        <v>3097386.053</v>
      </c>
      <c r="E753" t="n">
        <v>632.2605</v>
      </c>
      <c r="F753" t="n">
        <v>5.2</v>
      </c>
      <c r="G753" t="n">
        <v>0</v>
      </c>
      <c r="H753" t="inlineStr">
        <is>
          <t>Normal</t>
        </is>
      </c>
      <c r="I753" t="n">
        <v>0.05</v>
      </c>
      <c r="J753">
        <f>B753-B752</f>
        <v/>
      </c>
      <c r="K753">
        <f>MAX(0,K752-AO752)</f>
        <v/>
      </c>
      <c r="L753">
        <f>IF($D$20=0,IFERROR(L752,MAX($D$16,POWER((ABS(K753)^2)/($I$5*MAX(F753,0.1)^2),1/3))),IF(IFERROR(V752,0)=0,IFERROR(L752,MAX($D$16,POWER((ABS(K753)^2)/($I$5*MAX(F753,0.1)^2),1/3))),IF(OR(IFERROR(L753,0)=0,IFERROR(S752,0)&lt;1,IFERROR(S753,0)&lt;1),MAX($D$16,POWER((ABS(K753)^2)/($I$5*MAX(F753,0.1)^2),1/3)),IF(IFERROR(U753,0)&gt;0,MAX($D$16,IFERROR(L753,0)+((IFERROR(U753,0))*$D$18*IF((IFERROR(S753,0))&lt;1,1,-1))),IF(IFERROR(U753,0)&lt;0,IF(ABS((MAX($D$16,POWER((ABS(K753)^2)/($I$5*MAX(F753,0.1)^2),1/3)))-IFERROR(L753,0))&gt;$D$19,MAX($D$16,IF((MAX($D$16,POWER((ABS(K753)^2)/($I$5*MAX(F753,0.1)^2),1/3)))&gt;IFERROR(L753,0),MIN((MAX($D$16,POWER((ABS(K753)^2)/($I$5*MAX(F753,0.1)^2),1/3))),IFERROR(L753,0)+(MIN(ABS(IFERROR(U753,0))*$D$18,ABS((MAX($D$16,POWER((ABS(K753)^2)/($I$5*MAX(F753,0.1)^2),1/3)))-IFERROR(L753,0))))),MAX((MAX($D$16,POWER((ABS(K753)^2)/($I$5*MAX(F753,0.1)^2),1/3))),IFERROR(L753,0)-(MIN(ABS(IFERROR(U753,0))*$D$18,ABS((MAX($D$16,POWER((ABS(K753)^2)/($I$5*MAX(F753,0.1)^2),1/3)))-IFERROR(L753,0))))))),MAX($D$16,POWER((ABS(K753)^2)/($I$5*MAX(F753,0.1)^2),1/3))),MAX($D$16,IFERROR(L753,0)))))))</f>
        <v/>
      </c>
      <c r="M753">
        <f>((F753)+(G753)*(L753))*(L753)</f>
        <v/>
      </c>
      <c r="N753">
        <f>(((F753)+(G753)*(L753))*(L753))/MAX((F753)+2*(L753)*SQRT(1+(G753)^2),1E-6)</f>
        <v/>
      </c>
      <c r="O753">
        <f>ABS(K753)/MAX(((F753)+(G753)*(L753))*(L753),1E-6)</f>
        <v/>
      </c>
      <c r="P753">
        <f>E753+L753</f>
        <v/>
      </c>
      <c r="Q753">
        <f>P753+((ABS(K753)/MAX(((F753)+(G753)*(L753))*(L753),1E-6))^2)/(2*$I$5)</f>
        <v/>
      </c>
      <c r="R753">
        <f>((ABS(K753)*$D$6)/(MAX(((F753)+(G753)*(L753))*(L753),1E-6)*MAX(((((F753)+(G753)*(L753))*(L753))/MAX((F753)+2*(L753)*SQRT(1+(G753)^2),1E-6))^(2/3),1E-6)))^2</f>
        <v/>
      </c>
      <c r="S753">
        <f>ABS(ABS(K753)/MAX(((F753)+(G753)*(L753))*(L753),1E-6))/SQRT($I$5*MAX((((F753)+(G753)*(L753))*(L753))/MAX((F753)+2*(G753)*(L753),1E-6),1E-6))</f>
        <v/>
      </c>
      <c r="T753">
        <f>((F753)*(L753)^2)/2+(G753)*(L753)^3/3+(ABS(K753)^2)/($I$5*MAX(((F753)+(G753)*(L753))*(L753),1E-6))</f>
        <v/>
      </c>
      <c r="U753">
        <f>IF($D$20=0,0,IFERROR(Q752-(((R752+R753)/2)*J753)-(IF(O752&gt;O753,$D$8*((O752^2-O753^2)/(2*$I$5)),$D$9*((O753^2-O752^2)/(2*$I$5)))+($D$10*(ABS(I753)/90)*(MAX(O752^2,O753^2)/(2*$I$5))))-Q753,0))</f>
        <v/>
      </c>
      <c r="V753">
        <f>IF($D$20=0,1,IFERROR(IF(ROUND(S753,3)=1,1,IF(AND(ABS(U753)&lt;$D$19,S753&gt;1),1,0)),0))</f>
        <v/>
      </c>
      <c r="W753">
        <f>IF($D$20=0,IFERROR(W754,MAX($D$16,POWER((ABS(K753)^2)/($I$5*MAX(F753,0.1)^2),1/3))),IF(IFERROR(AG754,0)=0,IFERROR(W754,MAX($D$16,POWER((ABS(K753)^2)/($I$5*MAX(F753,0.1)^2),1/3))),IF(OR(IFERROR(W753,0)=0,IFERROR(AD754,0)&gt;1),MAX($D$16,POWER((ABS(K753)^2)/($I$5*MAX(F753,0.1)^2),1/3)),IF(IFERROR(AF753,0)&gt;0,MAX($D$16,IFERROR(W753,0)+((IFERROR(AF753,0))*$D$18*IF((IFERROR(AD753,0))&lt;1,1,-1))),IF(IFERROR(AF753,0)&lt;0,IF(ABS((MAX($D$16,POWER((ABS(K753)^2)/($I$5*MAX(F753,0.1)^2),1/3)))-IFERROR(W753,0))&gt;$D$19,MAX($D$16,IF((MAX($D$16,POWER((ABS(K753)^2)/($I$5*MAX(F753,0.1)^2),1/3)))&gt;IFERROR(W753,0),MIN((MAX($D$16,POWER((ABS(K753)^2)/($I$5*MAX(F753,0.1)^2),1/3))),IFERROR(W753,0)+(MIN(ABS(IFERROR(AF753,0))*$D$18,ABS((MAX($D$16,POWER((ABS(K753)^2)/($I$5*MAX(F753,0.1)^2),1/3)))-IFERROR(W753,0))))),MAX((MAX($D$16,POWER((ABS(K753)^2)/($I$5*MAX(F753,0.1)^2),1/3))),IFERROR(W753,0)-(MIN(ABS(IFERROR(AF753,0))*$D$18,ABS((MAX($D$16,POWER((ABS(K753)^2)/($I$5*MAX(F753,0.1)^2),1/3)))-IFERROR(W753,0))))))),MAX($D$16,POWER((ABS(K753)^2)/($I$5*MAX(F753,0.1)^2),1/3))),MAX($D$16,IFERROR(W753,0)))))))</f>
        <v/>
      </c>
      <c r="X753">
        <f>((F753)+(G753)*(W753))*(W753)</f>
        <v/>
      </c>
      <c r="Y753">
        <f>(((F753)+(G753)*(W753))*(W753))/MAX((F753)+2*(W753)*SQRT(1+(G753)^2),1E-6)</f>
        <v/>
      </c>
      <c r="Z753">
        <f>ABS(K753)/MAX(((F753)+(G753)*(W753))*(W753),1E-6)</f>
        <v/>
      </c>
      <c r="AA753">
        <f>E753+W753</f>
        <v/>
      </c>
      <c r="AB753">
        <f>AA753+((ABS(K753)/MAX(((F753)+(G753)*(W753))*(W753),1E-6))^2)/(2*$I$5)</f>
        <v/>
      </c>
      <c r="AC753">
        <f>((ABS(K753)*$D$6)/(MAX(((F753)+(G753)*(W753))*(W753),1E-6)*MAX(((((F753)+(G753)*(W753))*(W753))/MAX((F753)+2*(W753)*SQRT(1+(G753)^2),1E-6))^(2/3),1E-6)))^2</f>
        <v/>
      </c>
      <c r="AD753">
        <f>ABS(ABS(K753)/MAX(((F753)+(G753)*(W753))*(W753),1E-6))/SQRT($I$5*MAX((((F753)+(G753)*(W753))*(W753))/MAX((F753)+2*(G753)*(W753),1E-6),1E-6))</f>
        <v/>
      </c>
      <c r="AE753">
        <f>((F753)*(W753)^2)/2+(G753)*(W753)^3/3+(ABS(K753)^2)/($I$5*MAX(((F753)+(G753)*(W753))*(W753),1E-6))</f>
        <v/>
      </c>
      <c r="AF753">
        <f>IF($D$20=0,0,IFERROR(AB754+(((AC753+AC754)/2)*J754)+(IF(Z753&gt;Z754,$D$8*((Z753^2-Z754^2)/(2*$I$5)),$D$9*((Z754^2-Z753^2)/(2*$I$5)))+($D$10*(ABS(I754)/90)*(MAX(Z753^2,Z754^2)/(2*$I$5))))-AB753,0))</f>
        <v/>
      </c>
      <c r="AG753">
        <f>IF($D$20=0,1,IFERROR(IF(ROUND(AD753,3)=1,1,IF(AND(ABS(AF753)&lt;$D$19,AD753&lt;1),1,0)),0))</f>
        <v/>
      </c>
      <c r="AH753">
        <f>IFERROR(IF(V32="Supercritical",MAX($D$16,IFERROR(L753,MAX($D$16,POWER((ABS(K753)^2)/($I$5*MAX(F753,0.1)^2),1/3)))),IF(V32="Subcritical",MAX($D$16,IFERROR(W753,MAX($D$16,POWER((ABS(K753)^2)/($I$5*MAX(F753,0.1)^2),1/3)))),IF(AND(IFERROR(V753,0)=1,IFERROR(AG753,0)=1),IF(IFERROR(T753,-1E99)&gt;=IFERROR(AE753,-1E99),MAX($D$16,IFERROR(L753,MAX($D$16,POWER((ABS(K753)^2)/($I$5*MAX(F753,0.1)^2),1/3)))),MAX($D$16,IFERROR(W753,MAX($D$16,POWER((ABS(K753)^2)/($I$5*MAX(F753,0.1)^2),1/3))))),IF(IFERROR(V753,0)=1,MAX($D$16,IFERROR(L753,MAX($D$16,POWER((ABS(K753)^2)/($I$5*MAX(F753,0.1)^2),1/3)))),IF(IFERROR(AG753,0)=1,MAX($D$16,IFERROR(W753,MAX($D$16,POWER((ABS(K753)^2)/($I$5*MAX(F753,0.1)^2),1/3)))),MAX($D$16,POWER((ABS(K753)^2)/($I$5*MAX(F753,0.1)^2),1/3))))))),MAX($D$16,POWER((ABS(K753)^2)/($I$5*MAX(F753,0.1)^2),1/3)))</f>
        <v/>
      </c>
      <c r="AI753">
        <f>E753+AH753</f>
        <v/>
      </c>
      <c r="AJ753">
        <f>AI753+((ABS(K753)/MAX(((F753)+(G753)*(AH753))*(AH753),1E-6))^2)/(2*$I$5)</f>
        <v/>
      </c>
      <c r="AM753" t="n">
        <v>0</v>
      </c>
      <c r="AN753" t="n">
        <v>0</v>
      </c>
      <c r="AO753">
        <f>AM753+AN753</f>
        <v/>
      </c>
      <c r="AP753">
        <f>AP752+AO753</f>
        <v/>
      </c>
      <c r="AQ753">
        <f>ABS(ABS(K753)/MAX(((F753)+(G753)*(AH753))*(AH753),1E-6))/SQRT($I$5*MAX((((F753)+(G753)*(AH753))*(AH753))/MAX((F753)+2*(G753)*(AH753),1E-6),1E-6))</f>
        <v/>
      </c>
      <c r="AR753">
        <f>IF(AQ753&lt;1,"Subcritical","Supercritical")</f>
        <v/>
      </c>
      <c r="AS753">
        <f>((ABS(K753)*$D$6)/(MAX(((F753)+(G753)*(AH753))*(AH753),1E-6)*MAX(((((F753)+(G753)*(AH753))*(AH753))/MAX((F753)+2*(AH753)*SQRT(1+(G753)^2),1E-6))^(2/3),1E-6)))^2</f>
        <v/>
      </c>
    </row>
    <row r="754">
      <c r="A754" t="n">
        <v>605</v>
      </c>
      <c r="B754" t="n">
        <v>603.895</v>
      </c>
      <c r="C754" t="n">
        <v>616155.051</v>
      </c>
      <c r="D754" t="n">
        <v>3097385.173</v>
      </c>
      <c r="E754" t="n">
        <v>632.26</v>
      </c>
      <c r="F754" t="n">
        <v>5.2</v>
      </c>
      <c r="G754" t="n">
        <v>0</v>
      </c>
      <c r="H754" t="inlineStr">
        <is>
          <t>Normal</t>
        </is>
      </c>
      <c r="I754" t="n">
        <v>0.027</v>
      </c>
      <c r="J754">
        <f>B754-B753</f>
        <v/>
      </c>
      <c r="K754">
        <f>MAX(0,K753-AO753)</f>
        <v/>
      </c>
      <c r="L754">
        <f>IF($D$20=0,IFERROR(L753,MAX($D$16,POWER((ABS(K754)^2)/($I$5*MAX(F754,0.1)^2),1/3))),IF(IFERROR(V753,0)=0,IFERROR(L753,MAX($D$16,POWER((ABS(K754)^2)/($I$5*MAX(F754,0.1)^2),1/3))),IF(OR(IFERROR(L754,0)=0,IFERROR(S753,0)&lt;1,IFERROR(S754,0)&lt;1),MAX($D$16,POWER((ABS(K754)^2)/($I$5*MAX(F754,0.1)^2),1/3)),IF(IFERROR(U754,0)&gt;0,MAX($D$16,IFERROR(L754,0)+((IFERROR(U754,0))*$D$18*IF((IFERROR(S754,0))&lt;1,1,-1))),IF(IFERROR(U754,0)&lt;0,IF(ABS((MAX($D$16,POWER((ABS(K754)^2)/($I$5*MAX(F754,0.1)^2),1/3)))-IFERROR(L754,0))&gt;$D$19,MAX($D$16,IF((MAX($D$16,POWER((ABS(K754)^2)/($I$5*MAX(F754,0.1)^2),1/3)))&gt;IFERROR(L754,0),MIN((MAX($D$16,POWER((ABS(K754)^2)/($I$5*MAX(F754,0.1)^2),1/3))),IFERROR(L754,0)+(MIN(ABS(IFERROR(U754,0))*$D$18,ABS((MAX($D$16,POWER((ABS(K754)^2)/($I$5*MAX(F754,0.1)^2),1/3)))-IFERROR(L754,0))))),MAX((MAX($D$16,POWER((ABS(K754)^2)/($I$5*MAX(F754,0.1)^2),1/3))),IFERROR(L754,0)-(MIN(ABS(IFERROR(U754,0))*$D$18,ABS((MAX($D$16,POWER((ABS(K754)^2)/($I$5*MAX(F754,0.1)^2),1/3)))-IFERROR(L754,0))))))),MAX($D$16,POWER((ABS(K754)^2)/($I$5*MAX(F754,0.1)^2),1/3))),MAX($D$16,IFERROR(L754,0)))))))</f>
        <v/>
      </c>
      <c r="M754">
        <f>((F754)+(G754)*(L754))*(L754)</f>
        <v/>
      </c>
      <c r="N754">
        <f>(((F754)+(G754)*(L754))*(L754))/MAX((F754)+2*(L754)*SQRT(1+(G754)^2),1E-6)</f>
        <v/>
      </c>
      <c r="O754">
        <f>ABS(K754)/MAX(((F754)+(G754)*(L754))*(L754),1E-6)</f>
        <v/>
      </c>
      <c r="P754">
        <f>E754+L754</f>
        <v/>
      </c>
      <c r="Q754">
        <f>P754+((ABS(K754)/MAX(((F754)+(G754)*(L754))*(L754),1E-6))^2)/(2*$I$5)</f>
        <v/>
      </c>
      <c r="R754">
        <f>((ABS(K754)*$D$6)/(MAX(((F754)+(G754)*(L754))*(L754),1E-6)*MAX(((((F754)+(G754)*(L754))*(L754))/MAX((F754)+2*(L754)*SQRT(1+(G754)^2),1E-6))^(2/3),1E-6)))^2</f>
        <v/>
      </c>
      <c r="S754">
        <f>ABS(ABS(K754)/MAX(((F754)+(G754)*(L754))*(L754),1E-6))/SQRT($I$5*MAX((((F754)+(G754)*(L754))*(L754))/MAX((F754)+2*(G754)*(L754),1E-6),1E-6))</f>
        <v/>
      </c>
      <c r="T754">
        <f>((F754)*(L754)^2)/2+(G754)*(L754)^3/3+(ABS(K754)^2)/($I$5*MAX(((F754)+(G754)*(L754))*(L754),1E-6))</f>
        <v/>
      </c>
      <c r="U754">
        <f>IF($D$20=0,0,IFERROR(Q753-(((R753+R754)/2)*J754)-(IF(O753&gt;O754,$D$8*((O753^2-O754^2)/(2*$I$5)),$D$9*((O754^2-O753^2)/(2*$I$5)))+($D$10*(ABS(I754)/90)*(MAX(O753^2,O754^2)/(2*$I$5))))-Q754,0))</f>
        <v/>
      </c>
      <c r="V754">
        <f>IF($D$20=0,1,IFERROR(IF(ROUND(S754,3)=1,1,IF(AND(ABS(U754)&lt;$D$19,S754&gt;1),1,0)),0))</f>
        <v/>
      </c>
      <c r="W754">
        <f>IF($D$20=0,IFERROR(W755,MAX($D$16,POWER((ABS(K754)^2)/($I$5*MAX(F754,0.1)^2),1/3))),IF(IFERROR(AG755,0)=0,IFERROR(W755,MAX($D$16,POWER((ABS(K754)^2)/($I$5*MAX(F754,0.1)^2),1/3))),IF(OR(IFERROR(W754,0)=0,IFERROR(AD755,0)&gt;1),MAX($D$16,POWER((ABS(K754)^2)/($I$5*MAX(F754,0.1)^2),1/3)),IF(IFERROR(AF754,0)&gt;0,MAX($D$16,IFERROR(W754,0)+((IFERROR(AF754,0))*$D$18*IF((IFERROR(AD754,0))&lt;1,1,-1))),IF(IFERROR(AF754,0)&lt;0,IF(ABS((MAX($D$16,POWER((ABS(K754)^2)/($I$5*MAX(F754,0.1)^2),1/3)))-IFERROR(W754,0))&gt;$D$19,MAX($D$16,IF((MAX($D$16,POWER((ABS(K754)^2)/($I$5*MAX(F754,0.1)^2),1/3)))&gt;IFERROR(W754,0),MIN((MAX($D$16,POWER((ABS(K754)^2)/($I$5*MAX(F754,0.1)^2),1/3))),IFERROR(W754,0)+(MIN(ABS(IFERROR(AF754,0))*$D$18,ABS((MAX($D$16,POWER((ABS(K754)^2)/($I$5*MAX(F754,0.1)^2),1/3)))-IFERROR(W754,0))))),MAX((MAX($D$16,POWER((ABS(K754)^2)/($I$5*MAX(F754,0.1)^2),1/3))),IFERROR(W754,0)-(MIN(ABS(IFERROR(AF754,0))*$D$18,ABS((MAX($D$16,POWER((ABS(K754)^2)/($I$5*MAX(F754,0.1)^2),1/3)))-IFERROR(W754,0))))))),MAX($D$16,POWER((ABS(K754)^2)/($I$5*MAX(F754,0.1)^2),1/3))),MAX($D$16,IFERROR(W754,0)))))))</f>
        <v/>
      </c>
      <c r="X754">
        <f>((F754)+(G754)*(W754))*(W754)</f>
        <v/>
      </c>
      <c r="Y754">
        <f>(((F754)+(G754)*(W754))*(W754))/MAX((F754)+2*(W754)*SQRT(1+(G754)^2),1E-6)</f>
        <v/>
      </c>
      <c r="Z754">
        <f>ABS(K754)/MAX(((F754)+(G754)*(W754))*(W754),1E-6)</f>
        <v/>
      </c>
      <c r="AA754">
        <f>E754+W754</f>
        <v/>
      </c>
      <c r="AB754">
        <f>AA754+((ABS(K754)/MAX(((F754)+(G754)*(W754))*(W754),1E-6))^2)/(2*$I$5)</f>
        <v/>
      </c>
      <c r="AC754">
        <f>((ABS(K754)*$D$6)/(MAX(((F754)+(G754)*(W754))*(W754),1E-6)*MAX(((((F754)+(G754)*(W754))*(W754))/MAX((F754)+2*(W754)*SQRT(1+(G754)^2),1E-6))^(2/3),1E-6)))^2</f>
        <v/>
      </c>
      <c r="AD754">
        <f>ABS(ABS(K754)/MAX(((F754)+(G754)*(W754))*(W754),1E-6))/SQRT($I$5*MAX((((F754)+(G754)*(W754))*(W754))/MAX((F754)+2*(G754)*(W754),1E-6),1E-6))</f>
        <v/>
      </c>
      <c r="AE754">
        <f>((F754)*(W754)^2)/2+(G754)*(W754)^3/3+(ABS(K754)^2)/($I$5*MAX(((F754)+(G754)*(W754))*(W754),1E-6))</f>
        <v/>
      </c>
      <c r="AF754">
        <f>IF($D$20=0,0,IFERROR(AB755+(((AC754+AC755)/2)*J755)+(IF(Z754&gt;Z755,$D$8*((Z754^2-Z755^2)/(2*$I$5)),$D$9*((Z755^2-Z754^2)/(2*$I$5)))+($D$10*(ABS(I755)/90)*(MAX(Z754^2,Z755^2)/(2*$I$5))))-AB754,0))</f>
        <v/>
      </c>
      <c r="AG754">
        <f>IF($D$20=0,1,IFERROR(IF(ROUND(AD754,3)=1,1,IF(AND(ABS(AF754)&lt;$D$19,AD754&lt;1),1,0)),0))</f>
        <v/>
      </c>
      <c r="AH754">
        <f>IFERROR(IF(V32="Supercritical",MAX($D$16,IFERROR(L754,MAX($D$16,POWER((ABS(K754)^2)/($I$5*MAX(F754,0.1)^2),1/3)))),IF(V32="Subcritical",MAX($D$16,IFERROR(W754,MAX($D$16,POWER((ABS(K754)^2)/($I$5*MAX(F754,0.1)^2),1/3)))),IF(AND(IFERROR(V754,0)=1,IFERROR(AG754,0)=1),IF(IFERROR(T754,-1E99)&gt;=IFERROR(AE754,-1E99),MAX($D$16,IFERROR(L754,MAX($D$16,POWER((ABS(K754)^2)/($I$5*MAX(F754,0.1)^2),1/3)))),MAX($D$16,IFERROR(W754,MAX($D$16,POWER((ABS(K754)^2)/($I$5*MAX(F754,0.1)^2),1/3))))),IF(IFERROR(V754,0)=1,MAX($D$16,IFERROR(L754,MAX($D$16,POWER((ABS(K754)^2)/($I$5*MAX(F754,0.1)^2),1/3)))),IF(IFERROR(AG754,0)=1,MAX($D$16,IFERROR(W754,MAX($D$16,POWER((ABS(K754)^2)/($I$5*MAX(F754,0.1)^2),1/3)))),MAX($D$16,POWER((ABS(K754)^2)/($I$5*MAX(F754,0.1)^2),1/3))))))),MAX($D$16,POWER((ABS(K754)^2)/($I$5*MAX(F754,0.1)^2),1/3)))</f>
        <v/>
      </c>
      <c r="AI754">
        <f>E754+AH754</f>
        <v/>
      </c>
      <c r="AJ754">
        <f>AI754+((ABS(K754)/MAX(((F754)+(G754)*(AH754))*(AH754),1E-6))^2)/(2*$I$5)</f>
        <v/>
      </c>
      <c r="AM754" t="n">
        <v>0</v>
      </c>
      <c r="AN754" t="n">
        <v>0</v>
      </c>
      <c r="AO754">
        <f>AM754+AN754</f>
        <v/>
      </c>
      <c r="AP754">
        <f>AP753+AO754</f>
        <v/>
      </c>
      <c r="AQ754">
        <f>ABS(ABS(K754)/MAX(((F754)+(G754)*(AH754))*(AH754),1E-6))/SQRT($I$5*MAX((((F754)+(G754)*(AH754))*(AH754))/MAX((F754)+2*(G754)*(AH754),1E-6),1E-6))</f>
        <v/>
      </c>
      <c r="AR754">
        <f>IF(AQ754&lt;1,"Subcritical","Supercritical")</f>
        <v/>
      </c>
      <c r="AS754">
        <f>((ABS(K754)*$D$6)/(MAX(((F754)+(G754)*(AH754))*(AH754),1E-6)*MAX(((((F754)+(G754)*(AH754))*(AH754))/MAX((F754)+2*(AH754)*SQRT(1+(G754)^2),1E-6))^(2/3),1E-6)))^2</f>
        <v/>
      </c>
    </row>
    <row r="755">
      <c r="A755" t="n">
        <v>606</v>
      </c>
      <c r="B755" t="n">
        <v>604.895</v>
      </c>
      <c r="C755" t="n">
        <v>616154.577</v>
      </c>
      <c r="D755" t="n">
        <v>3097384.292</v>
      </c>
      <c r="E755" t="n">
        <v>632.2595</v>
      </c>
      <c r="F755" t="n">
        <v>5.2</v>
      </c>
      <c r="G755" t="n">
        <v>0</v>
      </c>
      <c r="H755" t="inlineStr">
        <is>
          <t>Normal</t>
        </is>
      </c>
      <c r="I755" t="n">
        <v>0.027</v>
      </c>
      <c r="J755">
        <f>B755-B754</f>
        <v/>
      </c>
      <c r="K755">
        <f>MAX(0,K754-AO754)</f>
        <v/>
      </c>
      <c r="L755">
        <f>IF($D$20=0,IFERROR(L754,MAX($D$16,POWER((ABS(K755)^2)/($I$5*MAX(F755,0.1)^2),1/3))),IF(IFERROR(V754,0)=0,IFERROR(L754,MAX($D$16,POWER((ABS(K755)^2)/($I$5*MAX(F755,0.1)^2),1/3))),IF(OR(IFERROR(L755,0)=0,IFERROR(S754,0)&lt;1,IFERROR(S755,0)&lt;1),MAX($D$16,POWER((ABS(K755)^2)/($I$5*MAX(F755,0.1)^2),1/3)),IF(IFERROR(U755,0)&gt;0,MAX($D$16,IFERROR(L755,0)+((IFERROR(U755,0))*$D$18*IF((IFERROR(S755,0))&lt;1,1,-1))),IF(IFERROR(U755,0)&lt;0,IF(ABS((MAX($D$16,POWER((ABS(K755)^2)/($I$5*MAX(F755,0.1)^2),1/3)))-IFERROR(L755,0))&gt;$D$19,MAX($D$16,IF((MAX($D$16,POWER((ABS(K755)^2)/($I$5*MAX(F755,0.1)^2),1/3)))&gt;IFERROR(L755,0),MIN((MAX($D$16,POWER((ABS(K755)^2)/($I$5*MAX(F755,0.1)^2),1/3))),IFERROR(L755,0)+(MIN(ABS(IFERROR(U755,0))*$D$18,ABS((MAX($D$16,POWER((ABS(K755)^2)/($I$5*MAX(F755,0.1)^2),1/3)))-IFERROR(L755,0))))),MAX((MAX($D$16,POWER((ABS(K755)^2)/($I$5*MAX(F755,0.1)^2),1/3))),IFERROR(L755,0)-(MIN(ABS(IFERROR(U755,0))*$D$18,ABS((MAX($D$16,POWER((ABS(K755)^2)/($I$5*MAX(F755,0.1)^2),1/3)))-IFERROR(L755,0))))))),MAX($D$16,POWER((ABS(K755)^2)/($I$5*MAX(F755,0.1)^2),1/3))),MAX($D$16,IFERROR(L755,0)))))))</f>
        <v/>
      </c>
      <c r="M755">
        <f>((F755)+(G755)*(L755))*(L755)</f>
        <v/>
      </c>
      <c r="N755">
        <f>(((F755)+(G755)*(L755))*(L755))/MAX((F755)+2*(L755)*SQRT(1+(G755)^2),1E-6)</f>
        <v/>
      </c>
      <c r="O755">
        <f>ABS(K755)/MAX(((F755)+(G755)*(L755))*(L755),1E-6)</f>
        <v/>
      </c>
      <c r="P755">
        <f>E755+L755</f>
        <v/>
      </c>
      <c r="Q755">
        <f>P755+((ABS(K755)/MAX(((F755)+(G755)*(L755))*(L755),1E-6))^2)/(2*$I$5)</f>
        <v/>
      </c>
      <c r="R755">
        <f>((ABS(K755)*$D$6)/(MAX(((F755)+(G755)*(L755))*(L755),1E-6)*MAX(((((F755)+(G755)*(L755))*(L755))/MAX((F755)+2*(L755)*SQRT(1+(G755)^2),1E-6))^(2/3),1E-6)))^2</f>
        <v/>
      </c>
      <c r="S755">
        <f>ABS(ABS(K755)/MAX(((F755)+(G755)*(L755))*(L755),1E-6))/SQRT($I$5*MAX((((F755)+(G755)*(L755))*(L755))/MAX((F755)+2*(G755)*(L755),1E-6),1E-6))</f>
        <v/>
      </c>
      <c r="T755">
        <f>((F755)*(L755)^2)/2+(G755)*(L755)^3/3+(ABS(K755)^2)/($I$5*MAX(((F755)+(G755)*(L755))*(L755),1E-6))</f>
        <v/>
      </c>
      <c r="U755">
        <f>IF($D$20=0,0,IFERROR(Q754-(((R754+R755)/2)*J755)-(IF(O754&gt;O755,$D$8*((O754^2-O755^2)/(2*$I$5)),$D$9*((O755^2-O754^2)/(2*$I$5)))+($D$10*(ABS(I755)/90)*(MAX(O754^2,O755^2)/(2*$I$5))))-Q755,0))</f>
        <v/>
      </c>
      <c r="V755">
        <f>IF($D$20=0,1,IFERROR(IF(ROUND(S755,3)=1,1,IF(AND(ABS(U755)&lt;$D$19,S755&gt;1),1,0)),0))</f>
        <v/>
      </c>
      <c r="W755">
        <f>IF($D$20=0,IFERROR(W756,MAX($D$16,POWER((ABS(K755)^2)/($I$5*MAX(F755,0.1)^2),1/3))),IF(IFERROR(AG756,0)=0,IFERROR(W756,MAX($D$16,POWER((ABS(K755)^2)/($I$5*MAX(F755,0.1)^2),1/3))),IF(OR(IFERROR(W755,0)=0,IFERROR(AD756,0)&gt;1),MAX($D$16,POWER((ABS(K755)^2)/($I$5*MAX(F755,0.1)^2),1/3)),IF(IFERROR(AF755,0)&gt;0,MAX($D$16,IFERROR(W755,0)+((IFERROR(AF755,0))*$D$18*IF((IFERROR(AD755,0))&lt;1,1,-1))),IF(IFERROR(AF755,0)&lt;0,IF(ABS((MAX($D$16,POWER((ABS(K755)^2)/($I$5*MAX(F755,0.1)^2),1/3)))-IFERROR(W755,0))&gt;$D$19,MAX($D$16,IF((MAX($D$16,POWER((ABS(K755)^2)/($I$5*MAX(F755,0.1)^2),1/3)))&gt;IFERROR(W755,0),MIN((MAX($D$16,POWER((ABS(K755)^2)/($I$5*MAX(F755,0.1)^2),1/3))),IFERROR(W755,0)+(MIN(ABS(IFERROR(AF755,0))*$D$18,ABS((MAX($D$16,POWER((ABS(K755)^2)/($I$5*MAX(F755,0.1)^2),1/3)))-IFERROR(W755,0))))),MAX((MAX($D$16,POWER((ABS(K755)^2)/($I$5*MAX(F755,0.1)^2),1/3))),IFERROR(W755,0)-(MIN(ABS(IFERROR(AF755,0))*$D$18,ABS((MAX($D$16,POWER((ABS(K755)^2)/($I$5*MAX(F755,0.1)^2),1/3)))-IFERROR(W755,0))))))),MAX($D$16,POWER((ABS(K755)^2)/($I$5*MAX(F755,0.1)^2),1/3))),MAX($D$16,IFERROR(W755,0)))))))</f>
        <v/>
      </c>
      <c r="X755">
        <f>((F755)+(G755)*(W755))*(W755)</f>
        <v/>
      </c>
      <c r="Y755">
        <f>(((F755)+(G755)*(W755))*(W755))/MAX((F755)+2*(W755)*SQRT(1+(G755)^2),1E-6)</f>
        <v/>
      </c>
      <c r="Z755">
        <f>ABS(K755)/MAX(((F755)+(G755)*(W755))*(W755),1E-6)</f>
        <v/>
      </c>
      <c r="AA755">
        <f>E755+W755</f>
        <v/>
      </c>
      <c r="AB755">
        <f>AA755+((ABS(K755)/MAX(((F755)+(G755)*(W755))*(W755),1E-6))^2)/(2*$I$5)</f>
        <v/>
      </c>
      <c r="AC755">
        <f>((ABS(K755)*$D$6)/(MAX(((F755)+(G755)*(W755))*(W755),1E-6)*MAX(((((F755)+(G755)*(W755))*(W755))/MAX((F755)+2*(W755)*SQRT(1+(G755)^2),1E-6))^(2/3),1E-6)))^2</f>
        <v/>
      </c>
      <c r="AD755">
        <f>ABS(ABS(K755)/MAX(((F755)+(G755)*(W755))*(W755),1E-6))/SQRT($I$5*MAX((((F755)+(G755)*(W755))*(W755))/MAX((F755)+2*(G755)*(W755),1E-6),1E-6))</f>
        <v/>
      </c>
      <c r="AE755">
        <f>((F755)*(W755)^2)/2+(G755)*(W755)^3/3+(ABS(K755)^2)/($I$5*MAX(((F755)+(G755)*(W755))*(W755),1E-6))</f>
        <v/>
      </c>
      <c r="AF755">
        <f>IF($D$20=0,0,IFERROR(AB756+(((AC755+AC756)/2)*J756)+(IF(Z755&gt;Z756,$D$8*((Z755^2-Z756^2)/(2*$I$5)),$D$9*((Z756^2-Z755^2)/(2*$I$5)))+($D$10*(ABS(I756)/90)*(MAX(Z755^2,Z756^2)/(2*$I$5))))-AB755,0))</f>
        <v/>
      </c>
      <c r="AG755">
        <f>IF($D$20=0,1,IFERROR(IF(ROUND(AD755,3)=1,1,IF(AND(ABS(AF755)&lt;$D$19,AD755&lt;1),1,0)),0))</f>
        <v/>
      </c>
      <c r="AH755">
        <f>IFERROR(IF(V32="Supercritical",MAX($D$16,IFERROR(L755,MAX($D$16,POWER((ABS(K755)^2)/($I$5*MAX(F755,0.1)^2),1/3)))),IF(V32="Subcritical",MAX($D$16,IFERROR(W755,MAX($D$16,POWER((ABS(K755)^2)/($I$5*MAX(F755,0.1)^2),1/3)))),IF(AND(IFERROR(V755,0)=1,IFERROR(AG755,0)=1),IF(IFERROR(T755,-1E99)&gt;=IFERROR(AE755,-1E99),MAX($D$16,IFERROR(L755,MAX($D$16,POWER((ABS(K755)^2)/($I$5*MAX(F755,0.1)^2),1/3)))),MAX($D$16,IFERROR(W755,MAX($D$16,POWER((ABS(K755)^2)/($I$5*MAX(F755,0.1)^2),1/3))))),IF(IFERROR(V755,0)=1,MAX($D$16,IFERROR(L755,MAX($D$16,POWER((ABS(K755)^2)/($I$5*MAX(F755,0.1)^2),1/3)))),IF(IFERROR(AG755,0)=1,MAX($D$16,IFERROR(W755,MAX($D$16,POWER((ABS(K755)^2)/($I$5*MAX(F755,0.1)^2),1/3)))),MAX($D$16,POWER((ABS(K755)^2)/($I$5*MAX(F755,0.1)^2),1/3))))))),MAX($D$16,POWER((ABS(K755)^2)/($I$5*MAX(F755,0.1)^2),1/3)))</f>
        <v/>
      </c>
      <c r="AI755">
        <f>E755+AH755</f>
        <v/>
      </c>
      <c r="AJ755">
        <f>AI755+((ABS(K755)/MAX(((F755)+(G755)*(AH755))*(AH755),1E-6))^2)/(2*$I$5)</f>
        <v/>
      </c>
      <c r="AM755" t="n">
        <v>0</v>
      </c>
      <c r="AN755" t="n">
        <v>0</v>
      </c>
      <c r="AO755">
        <f>AM755+AN755</f>
        <v/>
      </c>
      <c r="AP755">
        <f>AP754+AO755</f>
        <v/>
      </c>
      <c r="AQ755">
        <f>ABS(ABS(K755)/MAX(((F755)+(G755)*(AH755))*(AH755),1E-6))/SQRT($I$5*MAX((((F755)+(G755)*(AH755))*(AH755))/MAX((F755)+2*(G755)*(AH755),1E-6),1E-6))</f>
        <v/>
      </c>
      <c r="AR755">
        <f>IF(AQ755&lt;1,"Subcritical","Supercritical")</f>
        <v/>
      </c>
      <c r="AS755">
        <f>((ABS(K755)*$D$6)/(MAX(((F755)+(G755)*(AH755))*(AH755),1E-6)*MAX(((((F755)+(G755)*(AH755))*(AH755))/MAX((F755)+2*(AH755)*SQRT(1+(G755)^2),1E-6))^(2/3),1E-6)))^2</f>
        <v/>
      </c>
    </row>
    <row r="756">
      <c r="A756" t="n">
        <v>607</v>
      </c>
      <c r="B756" t="n">
        <v>605.895</v>
      </c>
      <c r="C756" t="n">
        <v>616154.103</v>
      </c>
      <c r="D756" t="n">
        <v>3097383.412</v>
      </c>
      <c r="E756" t="n">
        <v>632.259</v>
      </c>
      <c r="F756" t="n">
        <v>5.2</v>
      </c>
      <c r="G756" t="n">
        <v>0</v>
      </c>
      <c r="H756" t="inlineStr">
        <is>
          <t>Normal</t>
        </is>
      </c>
      <c r="I756" t="n">
        <v>0.023</v>
      </c>
      <c r="J756">
        <f>B756-B755</f>
        <v/>
      </c>
      <c r="K756">
        <f>MAX(0,K755-AO755)</f>
        <v/>
      </c>
      <c r="L756">
        <f>IF($D$20=0,IFERROR(L755,MAX($D$16,POWER((ABS(K756)^2)/($I$5*MAX(F756,0.1)^2),1/3))),IF(IFERROR(V755,0)=0,IFERROR(L755,MAX($D$16,POWER((ABS(K756)^2)/($I$5*MAX(F756,0.1)^2),1/3))),IF(OR(IFERROR(L756,0)=0,IFERROR(S755,0)&lt;1,IFERROR(S756,0)&lt;1),MAX($D$16,POWER((ABS(K756)^2)/($I$5*MAX(F756,0.1)^2),1/3)),IF(IFERROR(U756,0)&gt;0,MAX($D$16,IFERROR(L756,0)+((IFERROR(U756,0))*$D$18*IF((IFERROR(S756,0))&lt;1,1,-1))),IF(IFERROR(U756,0)&lt;0,IF(ABS((MAX($D$16,POWER((ABS(K756)^2)/($I$5*MAX(F756,0.1)^2),1/3)))-IFERROR(L756,0))&gt;$D$19,MAX($D$16,IF((MAX($D$16,POWER((ABS(K756)^2)/($I$5*MAX(F756,0.1)^2),1/3)))&gt;IFERROR(L756,0),MIN((MAX($D$16,POWER((ABS(K756)^2)/($I$5*MAX(F756,0.1)^2),1/3))),IFERROR(L756,0)+(MIN(ABS(IFERROR(U756,0))*$D$18,ABS((MAX($D$16,POWER((ABS(K756)^2)/($I$5*MAX(F756,0.1)^2),1/3)))-IFERROR(L756,0))))),MAX((MAX($D$16,POWER((ABS(K756)^2)/($I$5*MAX(F756,0.1)^2),1/3))),IFERROR(L756,0)-(MIN(ABS(IFERROR(U756,0))*$D$18,ABS((MAX($D$16,POWER((ABS(K756)^2)/($I$5*MAX(F756,0.1)^2),1/3)))-IFERROR(L756,0))))))),MAX($D$16,POWER((ABS(K756)^2)/($I$5*MAX(F756,0.1)^2),1/3))),MAX($D$16,IFERROR(L756,0)))))))</f>
        <v/>
      </c>
      <c r="M756">
        <f>((F756)+(G756)*(L756))*(L756)</f>
        <v/>
      </c>
      <c r="N756">
        <f>(((F756)+(G756)*(L756))*(L756))/MAX((F756)+2*(L756)*SQRT(1+(G756)^2),1E-6)</f>
        <v/>
      </c>
      <c r="O756">
        <f>ABS(K756)/MAX(((F756)+(G756)*(L756))*(L756),1E-6)</f>
        <v/>
      </c>
      <c r="P756">
        <f>E756+L756</f>
        <v/>
      </c>
      <c r="Q756">
        <f>P756+((ABS(K756)/MAX(((F756)+(G756)*(L756))*(L756),1E-6))^2)/(2*$I$5)</f>
        <v/>
      </c>
      <c r="R756">
        <f>((ABS(K756)*$D$6)/(MAX(((F756)+(G756)*(L756))*(L756),1E-6)*MAX(((((F756)+(G756)*(L756))*(L756))/MAX((F756)+2*(L756)*SQRT(1+(G756)^2),1E-6))^(2/3),1E-6)))^2</f>
        <v/>
      </c>
      <c r="S756">
        <f>ABS(ABS(K756)/MAX(((F756)+(G756)*(L756))*(L756),1E-6))/SQRT($I$5*MAX((((F756)+(G756)*(L756))*(L756))/MAX((F756)+2*(G756)*(L756),1E-6),1E-6))</f>
        <v/>
      </c>
      <c r="T756">
        <f>((F756)*(L756)^2)/2+(G756)*(L756)^3/3+(ABS(K756)^2)/($I$5*MAX(((F756)+(G756)*(L756))*(L756),1E-6))</f>
        <v/>
      </c>
      <c r="U756">
        <f>IF($D$20=0,0,IFERROR(Q755-(((R755+R756)/2)*J756)-(IF(O755&gt;O756,$D$8*((O755^2-O756^2)/(2*$I$5)),$D$9*((O756^2-O755^2)/(2*$I$5)))+($D$10*(ABS(I756)/90)*(MAX(O755^2,O756^2)/(2*$I$5))))-Q756,0))</f>
        <v/>
      </c>
      <c r="V756">
        <f>IF($D$20=0,1,IFERROR(IF(ROUND(S756,3)=1,1,IF(AND(ABS(U756)&lt;$D$19,S756&gt;1),1,0)),0))</f>
        <v/>
      </c>
      <c r="W756">
        <f>IF($D$20=0,IFERROR(W757,MAX($D$16,POWER((ABS(K756)^2)/($I$5*MAX(F756,0.1)^2),1/3))),IF(IFERROR(AG757,0)=0,IFERROR(W757,MAX($D$16,POWER((ABS(K756)^2)/($I$5*MAX(F756,0.1)^2),1/3))),IF(OR(IFERROR(W756,0)=0,IFERROR(AD757,0)&gt;1),MAX($D$16,POWER((ABS(K756)^2)/($I$5*MAX(F756,0.1)^2),1/3)),IF(IFERROR(AF756,0)&gt;0,MAX($D$16,IFERROR(W756,0)+((IFERROR(AF756,0))*$D$18*IF((IFERROR(AD756,0))&lt;1,1,-1))),IF(IFERROR(AF756,0)&lt;0,IF(ABS((MAX($D$16,POWER((ABS(K756)^2)/($I$5*MAX(F756,0.1)^2),1/3)))-IFERROR(W756,0))&gt;$D$19,MAX($D$16,IF((MAX($D$16,POWER((ABS(K756)^2)/($I$5*MAX(F756,0.1)^2),1/3)))&gt;IFERROR(W756,0),MIN((MAX($D$16,POWER((ABS(K756)^2)/($I$5*MAX(F756,0.1)^2),1/3))),IFERROR(W756,0)+(MIN(ABS(IFERROR(AF756,0))*$D$18,ABS((MAX($D$16,POWER((ABS(K756)^2)/($I$5*MAX(F756,0.1)^2),1/3)))-IFERROR(W756,0))))),MAX((MAX($D$16,POWER((ABS(K756)^2)/($I$5*MAX(F756,0.1)^2),1/3))),IFERROR(W756,0)-(MIN(ABS(IFERROR(AF756,0))*$D$18,ABS((MAX($D$16,POWER((ABS(K756)^2)/($I$5*MAX(F756,0.1)^2),1/3)))-IFERROR(W756,0))))))),MAX($D$16,POWER((ABS(K756)^2)/($I$5*MAX(F756,0.1)^2),1/3))),MAX($D$16,IFERROR(W756,0)))))))</f>
        <v/>
      </c>
      <c r="X756">
        <f>((F756)+(G756)*(W756))*(W756)</f>
        <v/>
      </c>
      <c r="Y756">
        <f>(((F756)+(G756)*(W756))*(W756))/MAX((F756)+2*(W756)*SQRT(1+(G756)^2),1E-6)</f>
        <v/>
      </c>
      <c r="Z756">
        <f>ABS(K756)/MAX(((F756)+(G756)*(W756))*(W756),1E-6)</f>
        <v/>
      </c>
      <c r="AA756">
        <f>E756+W756</f>
        <v/>
      </c>
      <c r="AB756">
        <f>AA756+((ABS(K756)/MAX(((F756)+(G756)*(W756))*(W756),1E-6))^2)/(2*$I$5)</f>
        <v/>
      </c>
      <c r="AC756">
        <f>((ABS(K756)*$D$6)/(MAX(((F756)+(G756)*(W756))*(W756),1E-6)*MAX(((((F756)+(G756)*(W756))*(W756))/MAX((F756)+2*(W756)*SQRT(1+(G756)^2),1E-6))^(2/3),1E-6)))^2</f>
        <v/>
      </c>
      <c r="AD756">
        <f>ABS(ABS(K756)/MAX(((F756)+(G756)*(W756))*(W756),1E-6))/SQRT($I$5*MAX((((F756)+(G756)*(W756))*(W756))/MAX((F756)+2*(G756)*(W756),1E-6),1E-6))</f>
        <v/>
      </c>
      <c r="AE756">
        <f>((F756)*(W756)^2)/2+(G756)*(W756)^3/3+(ABS(K756)^2)/($I$5*MAX(((F756)+(G756)*(W756))*(W756),1E-6))</f>
        <v/>
      </c>
      <c r="AF756">
        <f>IF($D$20=0,0,IFERROR(AB757+(((AC756+AC757)/2)*J757)+(IF(Z756&gt;Z757,$D$8*((Z756^2-Z757^2)/(2*$I$5)),$D$9*((Z757^2-Z756^2)/(2*$I$5)))+($D$10*(ABS(I757)/90)*(MAX(Z756^2,Z757^2)/(2*$I$5))))-AB756,0))</f>
        <v/>
      </c>
      <c r="AG756">
        <f>IF($D$20=0,1,IFERROR(IF(ROUND(AD756,3)=1,1,IF(AND(ABS(AF756)&lt;$D$19,AD756&lt;1),1,0)),0))</f>
        <v/>
      </c>
      <c r="AH756">
        <f>IFERROR(IF(V32="Supercritical",MAX($D$16,IFERROR(L756,MAX($D$16,POWER((ABS(K756)^2)/($I$5*MAX(F756,0.1)^2),1/3)))),IF(V32="Subcritical",MAX($D$16,IFERROR(W756,MAX($D$16,POWER((ABS(K756)^2)/($I$5*MAX(F756,0.1)^2),1/3)))),IF(AND(IFERROR(V756,0)=1,IFERROR(AG756,0)=1),IF(IFERROR(T756,-1E99)&gt;=IFERROR(AE756,-1E99),MAX($D$16,IFERROR(L756,MAX($D$16,POWER((ABS(K756)^2)/($I$5*MAX(F756,0.1)^2),1/3)))),MAX($D$16,IFERROR(W756,MAX($D$16,POWER((ABS(K756)^2)/($I$5*MAX(F756,0.1)^2),1/3))))),IF(IFERROR(V756,0)=1,MAX($D$16,IFERROR(L756,MAX($D$16,POWER((ABS(K756)^2)/($I$5*MAX(F756,0.1)^2),1/3)))),IF(IFERROR(AG756,0)=1,MAX($D$16,IFERROR(W756,MAX($D$16,POWER((ABS(K756)^2)/($I$5*MAX(F756,0.1)^2),1/3)))),MAX($D$16,POWER((ABS(K756)^2)/($I$5*MAX(F756,0.1)^2),1/3))))))),MAX($D$16,POWER((ABS(K756)^2)/($I$5*MAX(F756,0.1)^2),1/3)))</f>
        <v/>
      </c>
      <c r="AI756">
        <f>E756+AH756</f>
        <v/>
      </c>
      <c r="AJ756">
        <f>AI756+((ABS(K756)/MAX(((F756)+(G756)*(AH756))*(AH756),1E-6))^2)/(2*$I$5)</f>
        <v/>
      </c>
      <c r="AM756" t="n">
        <v>0</v>
      </c>
      <c r="AN756" t="n">
        <v>0</v>
      </c>
      <c r="AO756">
        <f>AM756+AN756</f>
        <v/>
      </c>
      <c r="AP756">
        <f>AP755+AO756</f>
        <v/>
      </c>
      <c r="AQ756">
        <f>ABS(ABS(K756)/MAX(((F756)+(G756)*(AH756))*(AH756),1E-6))/SQRT($I$5*MAX((((F756)+(G756)*(AH756))*(AH756))/MAX((F756)+2*(G756)*(AH756),1E-6),1E-6))</f>
        <v/>
      </c>
      <c r="AR756">
        <f>IF(AQ756&lt;1,"Subcritical","Supercritical")</f>
        <v/>
      </c>
      <c r="AS756">
        <f>((ABS(K756)*$D$6)/(MAX(((F756)+(G756)*(AH756))*(AH756),1E-6)*MAX(((((F756)+(G756)*(AH756))*(AH756))/MAX((F756)+2*(AH756)*SQRT(1+(G756)^2),1E-6))^(2/3),1E-6)))^2</f>
        <v/>
      </c>
    </row>
    <row r="757">
      <c r="A757" t="n">
        <v>608</v>
      </c>
      <c r="B757" t="n">
        <v>606.896</v>
      </c>
      <c r="C757" t="n">
        <v>616153.628</v>
      </c>
      <c r="D757" t="n">
        <v>3097382.531</v>
      </c>
      <c r="E757" t="n">
        <v>632.2585</v>
      </c>
      <c r="F757" t="n">
        <v>5.2</v>
      </c>
      <c r="G757" t="n">
        <v>0</v>
      </c>
      <c r="H757" t="inlineStr">
        <is>
          <t>Normal</t>
        </is>
      </c>
      <c r="I757" t="n">
        <v>0.023</v>
      </c>
      <c r="J757">
        <f>B757-B756</f>
        <v/>
      </c>
      <c r="K757">
        <f>MAX(0,K756-AO756)</f>
        <v/>
      </c>
      <c r="L757">
        <f>IF($D$20=0,IFERROR(L756,MAX($D$16,POWER((ABS(K757)^2)/($I$5*MAX(F757,0.1)^2),1/3))),IF(IFERROR(V756,0)=0,IFERROR(L756,MAX($D$16,POWER((ABS(K757)^2)/($I$5*MAX(F757,0.1)^2),1/3))),IF(OR(IFERROR(L757,0)=0,IFERROR(S756,0)&lt;1,IFERROR(S757,0)&lt;1),MAX($D$16,POWER((ABS(K757)^2)/($I$5*MAX(F757,0.1)^2),1/3)),IF(IFERROR(U757,0)&gt;0,MAX($D$16,IFERROR(L757,0)+((IFERROR(U757,0))*$D$18*IF((IFERROR(S757,0))&lt;1,1,-1))),IF(IFERROR(U757,0)&lt;0,IF(ABS((MAX($D$16,POWER((ABS(K757)^2)/($I$5*MAX(F757,0.1)^2),1/3)))-IFERROR(L757,0))&gt;$D$19,MAX($D$16,IF((MAX($D$16,POWER((ABS(K757)^2)/($I$5*MAX(F757,0.1)^2),1/3)))&gt;IFERROR(L757,0),MIN((MAX($D$16,POWER((ABS(K757)^2)/($I$5*MAX(F757,0.1)^2),1/3))),IFERROR(L757,0)+(MIN(ABS(IFERROR(U757,0))*$D$18,ABS((MAX($D$16,POWER((ABS(K757)^2)/($I$5*MAX(F757,0.1)^2),1/3)))-IFERROR(L757,0))))),MAX((MAX($D$16,POWER((ABS(K757)^2)/($I$5*MAX(F757,0.1)^2),1/3))),IFERROR(L757,0)-(MIN(ABS(IFERROR(U757,0))*$D$18,ABS((MAX($D$16,POWER((ABS(K757)^2)/($I$5*MAX(F757,0.1)^2),1/3)))-IFERROR(L757,0))))))),MAX($D$16,POWER((ABS(K757)^2)/($I$5*MAX(F757,0.1)^2),1/3))),MAX($D$16,IFERROR(L757,0)))))))</f>
        <v/>
      </c>
      <c r="M757">
        <f>((F757)+(G757)*(L757))*(L757)</f>
        <v/>
      </c>
      <c r="N757">
        <f>(((F757)+(G757)*(L757))*(L757))/MAX((F757)+2*(L757)*SQRT(1+(G757)^2),1E-6)</f>
        <v/>
      </c>
      <c r="O757">
        <f>ABS(K757)/MAX(((F757)+(G757)*(L757))*(L757),1E-6)</f>
        <v/>
      </c>
      <c r="P757">
        <f>E757+L757</f>
        <v/>
      </c>
      <c r="Q757">
        <f>P757+((ABS(K757)/MAX(((F757)+(G757)*(L757))*(L757),1E-6))^2)/(2*$I$5)</f>
        <v/>
      </c>
      <c r="R757">
        <f>((ABS(K757)*$D$6)/(MAX(((F757)+(G757)*(L757))*(L757),1E-6)*MAX(((((F757)+(G757)*(L757))*(L757))/MAX((F757)+2*(L757)*SQRT(1+(G757)^2),1E-6))^(2/3),1E-6)))^2</f>
        <v/>
      </c>
      <c r="S757">
        <f>ABS(ABS(K757)/MAX(((F757)+(G757)*(L757))*(L757),1E-6))/SQRT($I$5*MAX((((F757)+(G757)*(L757))*(L757))/MAX((F757)+2*(G757)*(L757),1E-6),1E-6))</f>
        <v/>
      </c>
      <c r="T757">
        <f>((F757)*(L757)^2)/2+(G757)*(L757)^3/3+(ABS(K757)^2)/($I$5*MAX(((F757)+(G757)*(L757))*(L757),1E-6))</f>
        <v/>
      </c>
      <c r="U757">
        <f>IF($D$20=0,0,IFERROR(Q756-(((R756+R757)/2)*J757)-(IF(O756&gt;O757,$D$8*((O756^2-O757^2)/(2*$I$5)),$D$9*((O757^2-O756^2)/(2*$I$5)))+($D$10*(ABS(I757)/90)*(MAX(O756^2,O757^2)/(2*$I$5))))-Q757,0))</f>
        <v/>
      </c>
      <c r="V757">
        <f>IF($D$20=0,1,IFERROR(IF(ROUND(S757,3)=1,1,IF(AND(ABS(U757)&lt;$D$19,S757&gt;1),1,0)),0))</f>
        <v/>
      </c>
      <c r="W757">
        <f>IF($D$20=0,IFERROR(W758,MAX($D$16,POWER((ABS(K757)^2)/($I$5*MAX(F757,0.1)^2),1/3))),IF(IFERROR(AG758,0)=0,IFERROR(W758,MAX($D$16,POWER((ABS(K757)^2)/($I$5*MAX(F757,0.1)^2),1/3))),IF(OR(IFERROR(W757,0)=0,IFERROR(AD758,0)&gt;1),MAX($D$16,POWER((ABS(K757)^2)/($I$5*MAX(F757,0.1)^2),1/3)),IF(IFERROR(AF757,0)&gt;0,MAX($D$16,IFERROR(W757,0)+((IFERROR(AF757,0))*$D$18*IF((IFERROR(AD757,0))&lt;1,1,-1))),IF(IFERROR(AF757,0)&lt;0,IF(ABS((MAX($D$16,POWER((ABS(K757)^2)/($I$5*MAX(F757,0.1)^2),1/3)))-IFERROR(W757,0))&gt;$D$19,MAX($D$16,IF((MAX($D$16,POWER((ABS(K757)^2)/($I$5*MAX(F757,0.1)^2),1/3)))&gt;IFERROR(W757,0),MIN((MAX($D$16,POWER((ABS(K757)^2)/($I$5*MAX(F757,0.1)^2),1/3))),IFERROR(W757,0)+(MIN(ABS(IFERROR(AF757,0))*$D$18,ABS((MAX($D$16,POWER((ABS(K757)^2)/($I$5*MAX(F757,0.1)^2),1/3)))-IFERROR(W757,0))))),MAX((MAX($D$16,POWER((ABS(K757)^2)/($I$5*MAX(F757,0.1)^2),1/3))),IFERROR(W757,0)-(MIN(ABS(IFERROR(AF757,0))*$D$18,ABS((MAX($D$16,POWER((ABS(K757)^2)/($I$5*MAX(F757,0.1)^2),1/3)))-IFERROR(W757,0))))))),MAX($D$16,POWER((ABS(K757)^2)/($I$5*MAX(F757,0.1)^2),1/3))),MAX($D$16,IFERROR(W757,0)))))))</f>
        <v/>
      </c>
      <c r="X757">
        <f>((F757)+(G757)*(W757))*(W757)</f>
        <v/>
      </c>
      <c r="Y757">
        <f>(((F757)+(G757)*(W757))*(W757))/MAX((F757)+2*(W757)*SQRT(1+(G757)^2),1E-6)</f>
        <v/>
      </c>
      <c r="Z757">
        <f>ABS(K757)/MAX(((F757)+(G757)*(W757))*(W757),1E-6)</f>
        <v/>
      </c>
      <c r="AA757">
        <f>E757+W757</f>
        <v/>
      </c>
      <c r="AB757">
        <f>AA757+((ABS(K757)/MAX(((F757)+(G757)*(W757))*(W757),1E-6))^2)/(2*$I$5)</f>
        <v/>
      </c>
      <c r="AC757">
        <f>((ABS(K757)*$D$6)/(MAX(((F757)+(G757)*(W757))*(W757),1E-6)*MAX(((((F757)+(G757)*(W757))*(W757))/MAX((F757)+2*(W757)*SQRT(1+(G757)^2),1E-6))^(2/3),1E-6)))^2</f>
        <v/>
      </c>
      <c r="AD757">
        <f>ABS(ABS(K757)/MAX(((F757)+(G757)*(W757))*(W757),1E-6))/SQRT($I$5*MAX((((F757)+(G757)*(W757))*(W757))/MAX((F757)+2*(G757)*(W757),1E-6),1E-6))</f>
        <v/>
      </c>
      <c r="AE757">
        <f>((F757)*(W757)^2)/2+(G757)*(W757)^3/3+(ABS(K757)^2)/($I$5*MAX(((F757)+(G757)*(W757))*(W757),1E-6))</f>
        <v/>
      </c>
      <c r="AF757">
        <f>IF($D$20=0,0,IFERROR(AB758+(((AC757+AC758)/2)*J758)+(IF(Z757&gt;Z758,$D$8*((Z757^2-Z758^2)/(2*$I$5)),$D$9*((Z758^2-Z757^2)/(2*$I$5)))+($D$10*(ABS(I758)/90)*(MAX(Z757^2,Z758^2)/(2*$I$5))))-AB757,0))</f>
        <v/>
      </c>
      <c r="AG757">
        <f>IF($D$20=0,1,IFERROR(IF(ROUND(AD757,3)=1,1,IF(AND(ABS(AF757)&lt;$D$19,AD757&lt;1),1,0)),0))</f>
        <v/>
      </c>
      <c r="AH757">
        <f>IFERROR(IF(V32="Supercritical",MAX($D$16,IFERROR(L757,MAX($D$16,POWER((ABS(K757)^2)/($I$5*MAX(F757,0.1)^2),1/3)))),IF(V32="Subcritical",MAX($D$16,IFERROR(W757,MAX($D$16,POWER((ABS(K757)^2)/($I$5*MAX(F757,0.1)^2),1/3)))),IF(AND(IFERROR(V757,0)=1,IFERROR(AG757,0)=1),IF(IFERROR(T757,-1E99)&gt;=IFERROR(AE757,-1E99),MAX($D$16,IFERROR(L757,MAX($D$16,POWER((ABS(K757)^2)/($I$5*MAX(F757,0.1)^2),1/3)))),MAX($D$16,IFERROR(W757,MAX($D$16,POWER((ABS(K757)^2)/($I$5*MAX(F757,0.1)^2),1/3))))),IF(IFERROR(V757,0)=1,MAX($D$16,IFERROR(L757,MAX($D$16,POWER((ABS(K757)^2)/($I$5*MAX(F757,0.1)^2),1/3)))),IF(IFERROR(AG757,0)=1,MAX($D$16,IFERROR(W757,MAX($D$16,POWER((ABS(K757)^2)/($I$5*MAX(F757,0.1)^2),1/3)))),MAX($D$16,POWER((ABS(K757)^2)/($I$5*MAX(F757,0.1)^2),1/3))))))),MAX($D$16,POWER((ABS(K757)^2)/($I$5*MAX(F757,0.1)^2),1/3)))</f>
        <v/>
      </c>
      <c r="AI757">
        <f>E757+AH757</f>
        <v/>
      </c>
      <c r="AJ757">
        <f>AI757+((ABS(K757)/MAX(((F757)+(G757)*(AH757))*(AH757),1E-6))^2)/(2*$I$5)</f>
        <v/>
      </c>
      <c r="AM757" t="n">
        <v>0</v>
      </c>
      <c r="AN757" t="n">
        <v>0</v>
      </c>
      <c r="AO757">
        <f>AM757+AN757</f>
        <v/>
      </c>
      <c r="AP757">
        <f>AP756+AO757</f>
        <v/>
      </c>
      <c r="AQ757">
        <f>ABS(ABS(K757)/MAX(((F757)+(G757)*(AH757))*(AH757),1E-6))/SQRT($I$5*MAX((((F757)+(G757)*(AH757))*(AH757))/MAX((F757)+2*(G757)*(AH757),1E-6),1E-6))</f>
        <v/>
      </c>
      <c r="AR757">
        <f>IF(AQ757&lt;1,"Subcritical","Supercritical")</f>
        <v/>
      </c>
      <c r="AS757">
        <f>((ABS(K757)*$D$6)/(MAX(((F757)+(G757)*(AH757))*(AH757),1E-6)*MAX(((((F757)+(G757)*(AH757))*(AH757))/MAX((F757)+2*(AH757)*SQRT(1+(G757)^2),1E-6))^(2/3),1E-6)))^2</f>
        <v/>
      </c>
    </row>
    <row r="758">
      <c r="A758" t="n">
        <v>609</v>
      </c>
      <c r="B758" t="n">
        <v>607.895</v>
      </c>
      <c r="C758" t="n">
        <v>616153.154</v>
      </c>
      <c r="D758" t="n">
        <v>3097381.651</v>
      </c>
      <c r="E758" t="n">
        <v>632.258</v>
      </c>
      <c r="F758" t="n">
        <v>5.2</v>
      </c>
      <c r="G758" t="n">
        <v>0</v>
      </c>
      <c r="H758" t="inlineStr">
        <is>
          <t>Normal</t>
        </is>
      </c>
      <c r="I758" t="n">
        <v>0</v>
      </c>
      <c r="J758">
        <f>B758-B757</f>
        <v/>
      </c>
      <c r="K758">
        <f>MAX(0,K757-AO757)</f>
        <v/>
      </c>
      <c r="L758">
        <f>IF($D$20=0,IFERROR(L757,MAX($D$16,POWER((ABS(K758)^2)/($I$5*MAX(F758,0.1)^2),1/3))),IF(IFERROR(V757,0)=0,IFERROR(L757,MAX($D$16,POWER((ABS(K758)^2)/($I$5*MAX(F758,0.1)^2),1/3))),IF(OR(IFERROR(L758,0)=0,IFERROR(S757,0)&lt;1,IFERROR(S758,0)&lt;1),MAX($D$16,POWER((ABS(K758)^2)/($I$5*MAX(F758,0.1)^2),1/3)),IF(IFERROR(U758,0)&gt;0,MAX($D$16,IFERROR(L758,0)+((IFERROR(U758,0))*$D$18*IF((IFERROR(S758,0))&lt;1,1,-1))),IF(IFERROR(U758,0)&lt;0,IF(ABS((MAX($D$16,POWER((ABS(K758)^2)/($I$5*MAX(F758,0.1)^2),1/3)))-IFERROR(L758,0))&gt;$D$19,MAX($D$16,IF((MAX($D$16,POWER((ABS(K758)^2)/($I$5*MAX(F758,0.1)^2),1/3)))&gt;IFERROR(L758,0),MIN((MAX($D$16,POWER((ABS(K758)^2)/($I$5*MAX(F758,0.1)^2),1/3))),IFERROR(L758,0)+(MIN(ABS(IFERROR(U758,0))*$D$18,ABS((MAX($D$16,POWER((ABS(K758)^2)/($I$5*MAX(F758,0.1)^2),1/3)))-IFERROR(L758,0))))),MAX((MAX($D$16,POWER((ABS(K758)^2)/($I$5*MAX(F758,0.1)^2),1/3))),IFERROR(L758,0)-(MIN(ABS(IFERROR(U758,0))*$D$18,ABS((MAX($D$16,POWER((ABS(K758)^2)/($I$5*MAX(F758,0.1)^2),1/3)))-IFERROR(L758,0))))))),MAX($D$16,POWER((ABS(K758)^2)/($I$5*MAX(F758,0.1)^2),1/3))),MAX($D$16,IFERROR(L758,0)))))))</f>
        <v/>
      </c>
      <c r="M758">
        <f>((F758)+(G758)*(L758))*(L758)</f>
        <v/>
      </c>
      <c r="N758">
        <f>(((F758)+(G758)*(L758))*(L758))/MAX((F758)+2*(L758)*SQRT(1+(G758)^2),1E-6)</f>
        <v/>
      </c>
      <c r="O758">
        <f>ABS(K758)/MAX(((F758)+(G758)*(L758))*(L758),1E-6)</f>
        <v/>
      </c>
      <c r="P758">
        <f>E758+L758</f>
        <v/>
      </c>
      <c r="Q758">
        <f>P758+((ABS(K758)/MAX(((F758)+(G758)*(L758))*(L758),1E-6))^2)/(2*$I$5)</f>
        <v/>
      </c>
      <c r="R758">
        <f>((ABS(K758)*$D$6)/(MAX(((F758)+(G758)*(L758))*(L758),1E-6)*MAX(((((F758)+(G758)*(L758))*(L758))/MAX((F758)+2*(L758)*SQRT(1+(G758)^2),1E-6))^(2/3),1E-6)))^2</f>
        <v/>
      </c>
      <c r="S758">
        <f>ABS(ABS(K758)/MAX(((F758)+(G758)*(L758))*(L758),1E-6))/SQRT($I$5*MAX((((F758)+(G758)*(L758))*(L758))/MAX((F758)+2*(G758)*(L758),1E-6),1E-6))</f>
        <v/>
      </c>
      <c r="T758">
        <f>((F758)*(L758)^2)/2+(G758)*(L758)^3/3+(ABS(K758)^2)/($I$5*MAX(((F758)+(G758)*(L758))*(L758),1E-6))</f>
        <v/>
      </c>
      <c r="U758">
        <f>IF($D$20=0,0,IFERROR(Q757-(((R757+R758)/2)*J758)-(IF(O757&gt;O758,$D$8*((O757^2-O758^2)/(2*$I$5)),$D$9*((O758^2-O757^2)/(2*$I$5)))+($D$10*(ABS(I758)/90)*(MAX(O757^2,O758^2)/(2*$I$5))))-Q758,0))</f>
        <v/>
      </c>
      <c r="V758">
        <f>IF($D$20=0,1,IFERROR(IF(ROUND(S758,3)=1,1,IF(AND(ABS(U758)&lt;$D$19,S758&gt;1),1,0)),0))</f>
        <v/>
      </c>
      <c r="W758">
        <f>IF($D$20=0,IFERROR(W759,MAX($D$16,POWER((ABS(K758)^2)/($I$5*MAX(F758,0.1)^2),1/3))),IF(IFERROR(AG759,0)=0,IFERROR(W759,MAX($D$16,POWER((ABS(K758)^2)/($I$5*MAX(F758,0.1)^2),1/3))),IF(OR(IFERROR(W758,0)=0,IFERROR(AD759,0)&gt;1),MAX($D$16,POWER((ABS(K758)^2)/($I$5*MAX(F758,0.1)^2),1/3)),IF(IFERROR(AF758,0)&gt;0,MAX($D$16,IFERROR(W758,0)+((IFERROR(AF758,0))*$D$18*IF((IFERROR(AD758,0))&lt;1,1,-1))),IF(IFERROR(AF758,0)&lt;0,IF(ABS((MAX($D$16,POWER((ABS(K758)^2)/($I$5*MAX(F758,0.1)^2),1/3)))-IFERROR(W758,0))&gt;$D$19,MAX($D$16,IF((MAX($D$16,POWER((ABS(K758)^2)/($I$5*MAX(F758,0.1)^2),1/3)))&gt;IFERROR(W758,0),MIN((MAX($D$16,POWER((ABS(K758)^2)/($I$5*MAX(F758,0.1)^2),1/3))),IFERROR(W758,0)+(MIN(ABS(IFERROR(AF758,0))*$D$18,ABS((MAX($D$16,POWER((ABS(K758)^2)/($I$5*MAX(F758,0.1)^2),1/3)))-IFERROR(W758,0))))),MAX((MAX($D$16,POWER((ABS(K758)^2)/($I$5*MAX(F758,0.1)^2),1/3))),IFERROR(W758,0)-(MIN(ABS(IFERROR(AF758,0))*$D$18,ABS((MAX($D$16,POWER((ABS(K758)^2)/($I$5*MAX(F758,0.1)^2),1/3)))-IFERROR(W758,0))))))),MAX($D$16,POWER((ABS(K758)^2)/($I$5*MAX(F758,0.1)^2),1/3))),MAX($D$16,IFERROR(W758,0)))))))</f>
        <v/>
      </c>
      <c r="X758">
        <f>((F758)+(G758)*(W758))*(W758)</f>
        <v/>
      </c>
      <c r="Y758">
        <f>(((F758)+(G758)*(W758))*(W758))/MAX((F758)+2*(W758)*SQRT(1+(G758)^2),1E-6)</f>
        <v/>
      </c>
      <c r="Z758">
        <f>ABS(K758)/MAX(((F758)+(G758)*(W758))*(W758),1E-6)</f>
        <v/>
      </c>
      <c r="AA758">
        <f>E758+W758</f>
        <v/>
      </c>
      <c r="AB758">
        <f>AA758+((ABS(K758)/MAX(((F758)+(G758)*(W758))*(W758),1E-6))^2)/(2*$I$5)</f>
        <v/>
      </c>
      <c r="AC758">
        <f>((ABS(K758)*$D$6)/(MAX(((F758)+(G758)*(W758))*(W758),1E-6)*MAX(((((F758)+(G758)*(W758))*(W758))/MAX((F758)+2*(W758)*SQRT(1+(G758)^2),1E-6))^(2/3),1E-6)))^2</f>
        <v/>
      </c>
      <c r="AD758">
        <f>ABS(ABS(K758)/MAX(((F758)+(G758)*(W758))*(W758),1E-6))/SQRT($I$5*MAX((((F758)+(G758)*(W758))*(W758))/MAX((F758)+2*(G758)*(W758),1E-6),1E-6))</f>
        <v/>
      </c>
      <c r="AE758">
        <f>((F758)*(W758)^2)/2+(G758)*(W758)^3/3+(ABS(K758)^2)/($I$5*MAX(((F758)+(G758)*(W758))*(W758),1E-6))</f>
        <v/>
      </c>
      <c r="AF758">
        <f>IF($D$20=0,0,IFERROR(AB759+(((AC758+AC759)/2)*J759)+(IF(Z758&gt;Z759,$D$8*((Z758^2-Z759^2)/(2*$I$5)),$D$9*((Z759^2-Z758^2)/(2*$I$5)))+($D$10*(ABS(I759)/90)*(MAX(Z758^2,Z759^2)/(2*$I$5))))-AB758,0))</f>
        <v/>
      </c>
      <c r="AG758">
        <f>IF($D$20=0,1,IFERROR(IF(ROUND(AD758,3)=1,1,IF(AND(ABS(AF758)&lt;$D$19,AD758&lt;1),1,0)),0))</f>
        <v/>
      </c>
      <c r="AH758">
        <f>IFERROR(IF(V32="Supercritical",MAX($D$16,IFERROR(L758,MAX($D$16,POWER((ABS(K758)^2)/($I$5*MAX(F758,0.1)^2),1/3)))),IF(V32="Subcritical",MAX($D$16,IFERROR(W758,MAX($D$16,POWER((ABS(K758)^2)/($I$5*MAX(F758,0.1)^2),1/3)))),IF(AND(IFERROR(V758,0)=1,IFERROR(AG758,0)=1),IF(IFERROR(T758,-1E99)&gt;=IFERROR(AE758,-1E99),MAX($D$16,IFERROR(L758,MAX($D$16,POWER((ABS(K758)^2)/($I$5*MAX(F758,0.1)^2),1/3)))),MAX($D$16,IFERROR(W758,MAX($D$16,POWER((ABS(K758)^2)/($I$5*MAX(F758,0.1)^2),1/3))))),IF(IFERROR(V758,0)=1,MAX($D$16,IFERROR(L758,MAX($D$16,POWER((ABS(K758)^2)/($I$5*MAX(F758,0.1)^2),1/3)))),IF(IFERROR(AG758,0)=1,MAX($D$16,IFERROR(W758,MAX($D$16,POWER((ABS(K758)^2)/($I$5*MAX(F758,0.1)^2),1/3)))),MAX($D$16,POWER((ABS(K758)^2)/($I$5*MAX(F758,0.1)^2),1/3))))))),MAX($D$16,POWER((ABS(K758)^2)/($I$5*MAX(F758,0.1)^2),1/3)))</f>
        <v/>
      </c>
      <c r="AI758">
        <f>E758+AH758</f>
        <v/>
      </c>
      <c r="AJ758">
        <f>AI758+((ABS(K758)/MAX(((F758)+(G758)*(AH758))*(AH758),1E-6))^2)/(2*$I$5)</f>
        <v/>
      </c>
      <c r="AM758" t="n">
        <v>0</v>
      </c>
      <c r="AN758" t="n">
        <v>0</v>
      </c>
      <c r="AO758">
        <f>AM758+AN758</f>
        <v/>
      </c>
      <c r="AP758">
        <f>AP757+AO758</f>
        <v/>
      </c>
      <c r="AQ758">
        <f>ABS(ABS(K758)/MAX(((F758)+(G758)*(AH758))*(AH758),1E-6))/SQRT($I$5*MAX((((F758)+(G758)*(AH758))*(AH758))/MAX((F758)+2*(G758)*(AH758),1E-6),1E-6))</f>
        <v/>
      </c>
      <c r="AR758">
        <f>IF(AQ758&lt;1,"Subcritical","Supercritical")</f>
        <v/>
      </c>
      <c r="AS758">
        <f>((ABS(K758)*$D$6)/(MAX(((F758)+(G758)*(AH758))*(AH758),1E-6)*MAX(((((F758)+(G758)*(AH758))*(AH758))/MAX((F758)+2*(AH758)*SQRT(1+(G758)^2),1E-6))^(2/3),1E-6)))^2</f>
        <v/>
      </c>
    </row>
    <row r="759">
      <c r="A759" t="n">
        <v>610</v>
      </c>
      <c r="B759" t="n">
        <v>608.895</v>
      </c>
      <c r="C759" t="n">
        <v>616152.6800000001</v>
      </c>
      <c r="D759" t="n">
        <v>3097380.771</v>
      </c>
      <c r="E759" t="n">
        <v>632.2575000000001</v>
      </c>
      <c r="F759" t="n">
        <v>5.2</v>
      </c>
      <c r="G759" t="n">
        <v>0</v>
      </c>
      <c r="H759" t="inlineStr">
        <is>
          <t>Normal</t>
        </is>
      </c>
      <c r="I759" t="n">
        <v>0.027</v>
      </c>
      <c r="J759">
        <f>B759-B758</f>
        <v/>
      </c>
      <c r="K759">
        <f>MAX(0,K758-AO758)</f>
        <v/>
      </c>
      <c r="L759">
        <f>IF($D$20=0,IFERROR(L758,MAX($D$16,POWER((ABS(K759)^2)/($I$5*MAX(F759,0.1)^2),1/3))),IF(IFERROR(V758,0)=0,IFERROR(L758,MAX($D$16,POWER((ABS(K759)^2)/($I$5*MAX(F759,0.1)^2),1/3))),IF(OR(IFERROR(L759,0)=0,IFERROR(S758,0)&lt;1,IFERROR(S759,0)&lt;1),MAX($D$16,POWER((ABS(K759)^2)/($I$5*MAX(F759,0.1)^2),1/3)),IF(IFERROR(U759,0)&gt;0,MAX($D$16,IFERROR(L759,0)+((IFERROR(U759,0))*$D$18*IF((IFERROR(S759,0))&lt;1,1,-1))),IF(IFERROR(U759,0)&lt;0,IF(ABS((MAX($D$16,POWER((ABS(K759)^2)/($I$5*MAX(F759,0.1)^2),1/3)))-IFERROR(L759,0))&gt;$D$19,MAX($D$16,IF((MAX($D$16,POWER((ABS(K759)^2)/($I$5*MAX(F759,0.1)^2),1/3)))&gt;IFERROR(L759,0),MIN((MAX($D$16,POWER((ABS(K759)^2)/($I$5*MAX(F759,0.1)^2),1/3))),IFERROR(L759,0)+(MIN(ABS(IFERROR(U759,0))*$D$18,ABS((MAX($D$16,POWER((ABS(K759)^2)/($I$5*MAX(F759,0.1)^2),1/3)))-IFERROR(L759,0))))),MAX((MAX($D$16,POWER((ABS(K759)^2)/($I$5*MAX(F759,0.1)^2),1/3))),IFERROR(L759,0)-(MIN(ABS(IFERROR(U759,0))*$D$18,ABS((MAX($D$16,POWER((ABS(K759)^2)/($I$5*MAX(F759,0.1)^2),1/3)))-IFERROR(L759,0))))))),MAX($D$16,POWER((ABS(K759)^2)/($I$5*MAX(F759,0.1)^2),1/3))),MAX($D$16,IFERROR(L759,0)))))))</f>
        <v/>
      </c>
      <c r="M759">
        <f>((F759)+(G759)*(L759))*(L759)</f>
        <v/>
      </c>
      <c r="N759">
        <f>(((F759)+(G759)*(L759))*(L759))/MAX((F759)+2*(L759)*SQRT(1+(G759)^2),1E-6)</f>
        <v/>
      </c>
      <c r="O759">
        <f>ABS(K759)/MAX(((F759)+(G759)*(L759))*(L759),1E-6)</f>
        <v/>
      </c>
      <c r="P759">
        <f>E759+L759</f>
        <v/>
      </c>
      <c r="Q759">
        <f>P759+((ABS(K759)/MAX(((F759)+(G759)*(L759))*(L759),1E-6))^2)/(2*$I$5)</f>
        <v/>
      </c>
      <c r="R759">
        <f>((ABS(K759)*$D$6)/(MAX(((F759)+(G759)*(L759))*(L759),1E-6)*MAX(((((F759)+(G759)*(L759))*(L759))/MAX((F759)+2*(L759)*SQRT(1+(G759)^2),1E-6))^(2/3),1E-6)))^2</f>
        <v/>
      </c>
      <c r="S759">
        <f>ABS(ABS(K759)/MAX(((F759)+(G759)*(L759))*(L759),1E-6))/SQRT($I$5*MAX((((F759)+(G759)*(L759))*(L759))/MAX((F759)+2*(G759)*(L759),1E-6),1E-6))</f>
        <v/>
      </c>
      <c r="T759">
        <f>((F759)*(L759)^2)/2+(G759)*(L759)^3/3+(ABS(K759)^2)/($I$5*MAX(((F759)+(G759)*(L759))*(L759),1E-6))</f>
        <v/>
      </c>
      <c r="U759">
        <f>IF($D$20=0,0,IFERROR(Q758-(((R758+R759)/2)*J759)-(IF(O758&gt;O759,$D$8*((O758^2-O759^2)/(2*$I$5)),$D$9*((O759^2-O758^2)/(2*$I$5)))+($D$10*(ABS(I759)/90)*(MAX(O758^2,O759^2)/(2*$I$5))))-Q759,0))</f>
        <v/>
      </c>
      <c r="V759">
        <f>IF($D$20=0,1,IFERROR(IF(ROUND(S759,3)=1,1,IF(AND(ABS(U759)&lt;$D$19,S759&gt;1),1,0)),0))</f>
        <v/>
      </c>
      <c r="W759">
        <f>IF($D$20=0,IFERROR(W760,MAX($D$16,POWER((ABS(K759)^2)/($I$5*MAX(F759,0.1)^2),1/3))),IF(IFERROR(AG760,0)=0,IFERROR(W760,MAX($D$16,POWER((ABS(K759)^2)/($I$5*MAX(F759,0.1)^2),1/3))),IF(OR(IFERROR(W759,0)=0,IFERROR(AD760,0)&gt;1),MAX($D$16,POWER((ABS(K759)^2)/($I$5*MAX(F759,0.1)^2),1/3)),IF(IFERROR(AF759,0)&gt;0,MAX($D$16,IFERROR(W759,0)+((IFERROR(AF759,0))*$D$18*IF((IFERROR(AD759,0))&lt;1,1,-1))),IF(IFERROR(AF759,0)&lt;0,IF(ABS((MAX($D$16,POWER((ABS(K759)^2)/($I$5*MAX(F759,0.1)^2),1/3)))-IFERROR(W759,0))&gt;$D$19,MAX($D$16,IF((MAX($D$16,POWER((ABS(K759)^2)/($I$5*MAX(F759,0.1)^2),1/3)))&gt;IFERROR(W759,0),MIN((MAX($D$16,POWER((ABS(K759)^2)/($I$5*MAX(F759,0.1)^2),1/3))),IFERROR(W759,0)+(MIN(ABS(IFERROR(AF759,0))*$D$18,ABS((MAX($D$16,POWER((ABS(K759)^2)/($I$5*MAX(F759,0.1)^2),1/3)))-IFERROR(W759,0))))),MAX((MAX($D$16,POWER((ABS(K759)^2)/($I$5*MAX(F759,0.1)^2),1/3))),IFERROR(W759,0)-(MIN(ABS(IFERROR(AF759,0))*$D$18,ABS((MAX($D$16,POWER((ABS(K759)^2)/($I$5*MAX(F759,0.1)^2),1/3)))-IFERROR(W759,0))))))),MAX($D$16,POWER((ABS(K759)^2)/($I$5*MAX(F759,0.1)^2),1/3))),MAX($D$16,IFERROR(W759,0)))))))</f>
        <v/>
      </c>
      <c r="X759">
        <f>((F759)+(G759)*(W759))*(W759)</f>
        <v/>
      </c>
      <c r="Y759">
        <f>(((F759)+(G759)*(W759))*(W759))/MAX((F759)+2*(W759)*SQRT(1+(G759)^2),1E-6)</f>
        <v/>
      </c>
      <c r="Z759">
        <f>ABS(K759)/MAX(((F759)+(G759)*(W759))*(W759),1E-6)</f>
        <v/>
      </c>
      <c r="AA759">
        <f>E759+W759</f>
        <v/>
      </c>
      <c r="AB759">
        <f>AA759+((ABS(K759)/MAX(((F759)+(G759)*(W759))*(W759),1E-6))^2)/(2*$I$5)</f>
        <v/>
      </c>
      <c r="AC759">
        <f>((ABS(K759)*$D$6)/(MAX(((F759)+(G759)*(W759))*(W759),1E-6)*MAX(((((F759)+(G759)*(W759))*(W759))/MAX((F759)+2*(W759)*SQRT(1+(G759)^2),1E-6))^(2/3),1E-6)))^2</f>
        <v/>
      </c>
      <c r="AD759">
        <f>ABS(ABS(K759)/MAX(((F759)+(G759)*(W759))*(W759),1E-6))/SQRT($I$5*MAX((((F759)+(G759)*(W759))*(W759))/MAX((F759)+2*(G759)*(W759),1E-6),1E-6))</f>
        <v/>
      </c>
      <c r="AE759">
        <f>((F759)*(W759)^2)/2+(G759)*(W759)^3/3+(ABS(K759)^2)/($I$5*MAX(((F759)+(G759)*(W759))*(W759),1E-6))</f>
        <v/>
      </c>
      <c r="AF759">
        <f>IF($D$20=0,0,IFERROR(AB760+(((AC759+AC760)/2)*J760)+(IF(Z759&gt;Z760,$D$8*((Z759^2-Z760^2)/(2*$I$5)),$D$9*((Z760^2-Z759^2)/(2*$I$5)))+($D$10*(ABS(I760)/90)*(MAX(Z759^2,Z760^2)/(2*$I$5))))-AB759,0))</f>
        <v/>
      </c>
      <c r="AG759">
        <f>IF($D$20=0,1,IFERROR(IF(ROUND(AD759,3)=1,1,IF(AND(ABS(AF759)&lt;$D$19,AD759&lt;1),1,0)),0))</f>
        <v/>
      </c>
      <c r="AH759">
        <f>IFERROR(IF(V32="Supercritical",MAX($D$16,IFERROR(L759,MAX($D$16,POWER((ABS(K759)^2)/($I$5*MAX(F759,0.1)^2),1/3)))),IF(V32="Subcritical",MAX($D$16,IFERROR(W759,MAX($D$16,POWER((ABS(K759)^2)/($I$5*MAX(F759,0.1)^2),1/3)))),IF(AND(IFERROR(V759,0)=1,IFERROR(AG759,0)=1),IF(IFERROR(T759,-1E99)&gt;=IFERROR(AE759,-1E99),MAX($D$16,IFERROR(L759,MAX($D$16,POWER((ABS(K759)^2)/($I$5*MAX(F759,0.1)^2),1/3)))),MAX($D$16,IFERROR(W759,MAX($D$16,POWER((ABS(K759)^2)/($I$5*MAX(F759,0.1)^2),1/3))))),IF(IFERROR(V759,0)=1,MAX($D$16,IFERROR(L759,MAX($D$16,POWER((ABS(K759)^2)/($I$5*MAX(F759,0.1)^2),1/3)))),IF(IFERROR(AG759,0)=1,MAX($D$16,IFERROR(W759,MAX($D$16,POWER((ABS(K759)^2)/($I$5*MAX(F759,0.1)^2),1/3)))),MAX($D$16,POWER((ABS(K759)^2)/($I$5*MAX(F759,0.1)^2),1/3))))))),MAX($D$16,POWER((ABS(K759)^2)/($I$5*MAX(F759,0.1)^2),1/3)))</f>
        <v/>
      </c>
      <c r="AI759">
        <f>E759+AH759</f>
        <v/>
      </c>
      <c r="AJ759">
        <f>AI759+((ABS(K759)/MAX(((F759)+(G759)*(AH759))*(AH759),1E-6))^2)/(2*$I$5)</f>
        <v/>
      </c>
      <c r="AM759" t="n">
        <v>0</v>
      </c>
      <c r="AN759" t="n">
        <v>0</v>
      </c>
      <c r="AO759">
        <f>AM759+AN759</f>
        <v/>
      </c>
      <c r="AP759">
        <f>AP758+AO759</f>
        <v/>
      </c>
      <c r="AQ759">
        <f>ABS(ABS(K759)/MAX(((F759)+(G759)*(AH759))*(AH759),1E-6))/SQRT($I$5*MAX((((F759)+(G759)*(AH759))*(AH759))/MAX((F759)+2*(G759)*(AH759),1E-6),1E-6))</f>
        <v/>
      </c>
      <c r="AR759">
        <f>IF(AQ759&lt;1,"Subcritical","Supercritical")</f>
        <v/>
      </c>
      <c r="AS759">
        <f>((ABS(K759)*$D$6)/(MAX(((F759)+(G759)*(AH759))*(AH759),1E-6)*MAX(((((F759)+(G759)*(AH759))*(AH759))/MAX((F759)+2*(AH759)*SQRT(1+(G759)^2),1E-6))^(2/3),1E-6)))^2</f>
        <v/>
      </c>
    </row>
    <row r="760">
      <c r="A760" t="n">
        <v>611</v>
      </c>
      <c r="B760" t="n">
        <v>609.895</v>
      </c>
      <c r="C760" t="n">
        <v>616152.206</v>
      </c>
      <c r="D760" t="n">
        <v>3097379.89</v>
      </c>
      <c r="E760" t="n">
        <v>632.2569999999999</v>
      </c>
      <c r="F760" t="n">
        <v>5.2</v>
      </c>
      <c r="G760" t="n">
        <v>0</v>
      </c>
      <c r="H760" t="inlineStr">
        <is>
          <t>Normal</t>
        </is>
      </c>
      <c r="I760" t="n">
        <v>0.078</v>
      </c>
      <c r="J760">
        <f>B760-B759</f>
        <v/>
      </c>
      <c r="K760">
        <f>MAX(0,K759-AO759)</f>
        <v/>
      </c>
      <c r="L760">
        <f>IF($D$20=0,IFERROR(L759,MAX($D$16,POWER((ABS(K760)^2)/($I$5*MAX(F760,0.1)^2),1/3))),IF(IFERROR(V759,0)=0,IFERROR(L759,MAX($D$16,POWER((ABS(K760)^2)/($I$5*MAX(F760,0.1)^2),1/3))),IF(OR(IFERROR(L760,0)=0,IFERROR(S759,0)&lt;1,IFERROR(S760,0)&lt;1),MAX($D$16,POWER((ABS(K760)^2)/($I$5*MAX(F760,0.1)^2),1/3)),IF(IFERROR(U760,0)&gt;0,MAX($D$16,IFERROR(L760,0)+((IFERROR(U760,0))*$D$18*IF((IFERROR(S760,0))&lt;1,1,-1))),IF(IFERROR(U760,0)&lt;0,IF(ABS((MAX($D$16,POWER((ABS(K760)^2)/($I$5*MAX(F760,0.1)^2),1/3)))-IFERROR(L760,0))&gt;$D$19,MAX($D$16,IF((MAX($D$16,POWER((ABS(K760)^2)/($I$5*MAX(F760,0.1)^2),1/3)))&gt;IFERROR(L760,0),MIN((MAX($D$16,POWER((ABS(K760)^2)/($I$5*MAX(F760,0.1)^2),1/3))),IFERROR(L760,0)+(MIN(ABS(IFERROR(U760,0))*$D$18,ABS((MAX($D$16,POWER((ABS(K760)^2)/($I$5*MAX(F760,0.1)^2),1/3)))-IFERROR(L760,0))))),MAX((MAX($D$16,POWER((ABS(K760)^2)/($I$5*MAX(F760,0.1)^2),1/3))),IFERROR(L760,0)-(MIN(ABS(IFERROR(U760,0))*$D$18,ABS((MAX($D$16,POWER((ABS(K760)^2)/($I$5*MAX(F760,0.1)^2),1/3)))-IFERROR(L760,0))))))),MAX($D$16,POWER((ABS(K760)^2)/($I$5*MAX(F760,0.1)^2),1/3))),MAX($D$16,IFERROR(L760,0)))))))</f>
        <v/>
      </c>
      <c r="M760">
        <f>((F760)+(G760)*(L760))*(L760)</f>
        <v/>
      </c>
      <c r="N760">
        <f>(((F760)+(G760)*(L760))*(L760))/MAX((F760)+2*(L760)*SQRT(1+(G760)^2),1E-6)</f>
        <v/>
      </c>
      <c r="O760">
        <f>ABS(K760)/MAX(((F760)+(G760)*(L760))*(L760),1E-6)</f>
        <v/>
      </c>
      <c r="P760">
        <f>E760+L760</f>
        <v/>
      </c>
      <c r="Q760">
        <f>P760+((ABS(K760)/MAX(((F760)+(G760)*(L760))*(L760),1E-6))^2)/(2*$I$5)</f>
        <v/>
      </c>
      <c r="R760">
        <f>((ABS(K760)*$D$6)/(MAX(((F760)+(G760)*(L760))*(L760),1E-6)*MAX(((((F760)+(G760)*(L760))*(L760))/MAX((F760)+2*(L760)*SQRT(1+(G760)^2),1E-6))^(2/3),1E-6)))^2</f>
        <v/>
      </c>
      <c r="S760">
        <f>ABS(ABS(K760)/MAX(((F760)+(G760)*(L760))*(L760),1E-6))/SQRT($I$5*MAX((((F760)+(G760)*(L760))*(L760))/MAX((F760)+2*(G760)*(L760),1E-6),1E-6))</f>
        <v/>
      </c>
      <c r="T760">
        <f>((F760)*(L760)^2)/2+(G760)*(L760)^3/3+(ABS(K760)^2)/($I$5*MAX(((F760)+(G760)*(L760))*(L760),1E-6))</f>
        <v/>
      </c>
      <c r="U760">
        <f>IF($D$20=0,0,IFERROR(Q759-(((R759+R760)/2)*J760)-(IF(O759&gt;O760,$D$8*((O759^2-O760^2)/(2*$I$5)),$D$9*((O760^2-O759^2)/(2*$I$5)))+($D$10*(ABS(I760)/90)*(MAX(O759^2,O760^2)/(2*$I$5))))-Q760,0))</f>
        <v/>
      </c>
      <c r="V760">
        <f>IF($D$20=0,1,IFERROR(IF(ROUND(S760,3)=1,1,IF(AND(ABS(U760)&lt;$D$19,S760&gt;1),1,0)),0))</f>
        <v/>
      </c>
      <c r="W760">
        <f>IF($D$20=0,IFERROR(W761,MAX($D$16,POWER((ABS(K760)^2)/($I$5*MAX(F760,0.1)^2),1/3))),IF(IFERROR(AG761,0)=0,IFERROR(W761,MAX($D$16,POWER((ABS(K760)^2)/($I$5*MAX(F760,0.1)^2),1/3))),IF(OR(IFERROR(W760,0)=0,IFERROR(AD761,0)&gt;1),MAX($D$16,POWER((ABS(K760)^2)/($I$5*MAX(F760,0.1)^2),1/3)),IF(IFERROR(AF760,0)&gt;0,MAX($D$16,IFERROR(W760,0)+((IFERROR(AF760,0))*$D$18*IF((IFERROR(AD760,0))&lt;1,1,-1))),IF(IFERROR(AF760,0)&lt;0,IF(ABS((MAX($D$16,POWER((ABS(K760)^2)/($I$5*MAX(F760,0.1)^2),1/3)))-IFERROR(W760,0))&gt;$D$19,MAX($D$16,IF((MAX($D$16,POWER((ABS(K760)^2)/($I$5*MAX(F760,0.1)^2),1/3)))&gt;IFERROR(W760,0),MIN((MAX($D$16,POWER((ABS(K760)^2)/($I$5*MAX(F760,0.1)^2),1/3))),IFERROR(W760,0)+(MIN(ABS(IFERROR(AF760,0))*$D$18,ABS((MAX($D$16,POWER((ABS(K760)^2)/($I$5*MAX(F760,0.1)^2),1/3)))-IFERROR(W760,0))))),MAX((MAX($D$16,POWER((ABS(K760)^2)/($I$5*MAX(F760,0.1)^2),1/3))),IFERROR(W760,0)-(MIN(ABS(IFERROR(AF760,0))*$D$18,ABS((MAX($D$16,POWER((ABS(K760)^2)/($I$5*MAX(F760,0.1)^2),1/3)))-IFERROR(W760,0))))))),MAX($D$16,POWER((ABS(K760)^2)/($I$5*MAX(F760,0.1)^2),1/3))),MAX($D$16,IFERROR(W760,0)))))))</f>
        <v/>
      </c>
      <c r="X760">
        <f>((F760)+(G760)*(W760))*(W760)</f>
        <v/>
      </c>
      <c r="Y760">
        <f>(((F760)+(G760)*(W760))*(W760))/MAX((F760)+2*(W760)*SQRT(1+(G760)^2),1E-6)</f>
        <v/>
      </c>
      <c r="Z760">
        <f>ABS(K760)/MAX(((F760)+(G760)*(W760))*(W760),1E-6)</f>
        <v/>
      </c>
      <c r="AA760">
        <f>E760+W760</f>
        <v/>
      </c>
      <c r="AB760">
        <f>AA760+((ABS(K760)/MAX(((F760)+(G760)*(W760))*(W760),1E-6))^2)/(2*$I$5)</f>
        <v/>
      </c>
      <c r="AC760">
        <f>((ABS(K760)*$D$6)/(MAX(((F760)+(G760)*(W760))*(W760),1E-6)*MAX(((((F760)+(G760)*(W760))*(W760))/MAX((F760)+2*(W760)*SQRT(1+(G760)^2),1E-6))^(2/3),1E-6)))^2</f>
        <v/>
      </c>
      <c r="AD760">
        <f>ABS(ABS(K760)/MAX(((F760)+(G760)*(W760))*(W760),1E-6))/SQRT($I$5*MAX((((F760)+(G760)*(W760))*(W760))/MAX((F760)+2*(G760)*(W760),1E-6),1E-6))</f>
        <v/>
      </c>
      <c r="AE760">
        <f>((F760)*(W760)^2)/2+(G760)*(W760)^3/3+(ABS(K760)^2)/($I$5*MAX(((F760)+(G760)*(W760))*(W760),1E-6))</f>
        <v/>
      </c>
      <c r="AF760">
        <f>IF($D$20=0,0,IFERROR(AB761+(((AC760+AC761)/2)*J761)+(IF(Z760&gt;Z761,$D$8*((Z760^2-Z761^2)/(2*$I$5)),$D$9*((Z761^2-Z760^2)/(2*$I$5)))+($D$10*(ABS(I761)/90)*(MAX(Z760^2,Z761^2)/(2*$I$5))))-AB760,0))</f>
        <v/>
      </c>
      <c r="AG760">
        <f>IF($D$20=0,1,IFERROR(IF(ROUND(AD760,3)=1,1,IF(AND(ABS(AF760)&lt;$D$19,AD760&lt;1),1,0)),0))</f>
        <v/>
      </c>
      <c r="AH760">
        <f>IFERROR(IF(V32="Supercritical",MAX($D$16,IFERROR(L760,MAX($D$16,POWER((ABS(K760)^2)/($I$5*MAX(F760,0.1)^2),1/3)))),IF(V32="Subcritical",MAX($D$16,IFERROR(W760,MAX($D$16,POWER((ABS(K760)^2)/($I$5*MAX(F760,0.1)^2),1/3)))),IF(AND(IFERROR(V760,0)=1,IFERROR(AG760,0)=1),IF(IFERROR(T760,-1E99)&gt;=IFERROR(AE760,-1E99),MAX($D$16,IFERROR(L760,MAX($D$16,POWER((ABS(K760)^2)/($I$5*MAX(F760,0.1)^2),1/3)))),MAX($D$16,IFERROR(W760,MAX($D$16,POWER((ABS(K760)^2)/($I$5*MAX(F760,0.1)^2),1/3))))),IF(IFERROR(V760,0)=1,MAX($D$16,IFERROR(L760,MAX($D$16,POWER((ABS(K760)^2)/($I$5*MAX(F760,0.1)^2),1/3)))),IF(IFERROR(AG760,0)=1,MAX($D$16,IFERROR(W760,MAX($D$16,POWER((ABS(K760)^2)/($I$5*MAX(F760,0.1)^2),1/3)))),MAX($D$16,POWER((ABS(K760)^2)/($I$5*MAX(F760,0.1)^2),1/3))))))),MAX($D$16,POWER((ABS(K760)^2)/($I$5*MAX(F760,0.1)^2),1/3)))</f>
        <v/>
      </c>
      <c r="AI760">
        <f>E760+AH760</f>
        <v/>
      </c>
      <c r="AJ760">
        <f>AI760+((ABS(K760)/MAX(((F760)+(G760)*(AH760))*(AH760),1E-6))^2)/(2*$I$5)</f>
        <v/>
      </c>
      <c r="AM760" t="n">
        <v>0</v>
      </c>
      <c r="AN760" t="n">
        <v>0</v>
      </c>
      <c r="AO760">
        <f>AM760+AN760</f>
        <v/>
      </c>
      <c r="AP760">
        <f>AP759+AO760</f>
        <v/>
      </c>
      <c r="AQ760">
        <f>ABS(ABS(K760)/MAX(((F760)+(G760)*(AH760))*(AH760),1E-6))/SQRT($I$5*MAX((((F760)+(G760)*(AH760))*(AH760))/MAX((F760)+2*(G760)*(AH760),1E-6),1E-6))</f>
        <v/>
      </c>
      <c r="AR760">
        <f>IF(AQ760&lt;1,"Subcritical","Supercritical")</f>
        <v/>
      </c>
      <c r="AS760">
        <f>((ABS(K760)*$D$6)/(MAX(((F760)+(G760)*(AH760))*(AH760),1E-6)*MAX(((((F760)+(G760)*(AH760))*(AH760))/MAX((F760)+2*(AH760)*SQRT(1+(G760)^2),1E-6))^(2/3),1E-6)))^2</f>
        <v/>
      </c>
    </row>
    <row r="761">
      <c r="A761" t="n">
        <v>612</v>
      </c>
      <c r="B761" t="n">
        <v>610.895</v>
      </c>
      <c r="C761" t="n">
        <v>616151.731</v>
      </c>
      <c r="D761" t="n">
        <v>3097379.01</v>
      </c>
      <c r="E761" t="n">
        <v>632.2565</v>
      </c>
      <c r="F761" t="n">
        <v>5.2</v>
      </c>
      <c r="G761" t="n">
        <v>0</v>
      </c>
      <c r="H761" t="inlineStr">
        <is>
          <t>Normal</t>
        </is>
      </c>
      <c r="I761" t="n">
        <v>0.078</v>
      </c>
      <c r="J761">
        <f>B761-B760</f>
        <v/>
      </c>
      <c r="K761">
        <f>MAX(0,K760-AO760)</f>
        <v/>
      </c>
      <c r="L761">
        <f>IF($D$20=0,IFERROR(L760,MAX($D$16,POWER((ABS(K761)^2)/($I$5*MAX(F761,0.1)^2),1/3))),IF(IFERROR(V760,0)=0,IFERROR(L760,MAX($D$16,POWER((ABS(K761)^2)/($I$5*MAX(F761,0.1)^2),1/3))),IF(OR(IFERROR(L761,0)=0,IFERROR(S760,0)&lt;1,IFERROR(S761,0)&lt;1),MAX($D$16,POWER((ABS(K761)^2)/($I$5*MAX(F761,0.1)^2),1/3)),IF(IFERROR(U761,0)&gt;0,MAX($D$16,IFERROR(L761,0)+((IFERROR(U761,0))*$D$18*IF((IFERROR(S761,0))&lt;1,1,-1))),IF(IFERROR(U761,0)&lt;0,IF(ABS((MAX($D$16,POWER((ABS(K761)^2)/($I$5*MAX(F761,0.1)^2),1/3)))-IFERROR(L761,0))&gt;$D$19,MAX($D$16,IF((MAX($D$16,POWER((ABS(K761)^2)/($I$5*MAX(F761,0.1)^2),1/3)))&gt;IFERROR(L761,0),MIN((MAX($D$16,POWER((ABS(K761)^2)/($I$5*MAX(F761,0.1)^2),1/3))),IFERROR(L761,0)+(MIN(ABS(IFERROR(U761,0))*$D$18,ABS((MAX($D$16,POWER((ABS(K761)^2)/($I$5*MAX(F761,0.1)^2),1/3)))-IFERROR(L761,0))))),MAX((MAX($D$16,POWER((ABS(K761)^2)/($I$5*MAX(F761,0.1)^2),1/3))),IFERROR(L761,0)-(MIN(ABS(IFERROR(U761,0))*$D$18,ABS((MAX($D$16,POWER((ABS(K761)^2)/($I$5*MAX(F761,0.1)^2),1/3)))-IFERROR(L761,0))))))),MAX($D$16,POWER((ABS(K761)^2)/($I$5*MAX(F761,0.1)^2),1/3))),MAX($D$16,IFERROR(L761,0)))))))</f>
        <v/>
      </c>
      <c r="M761">
        <f>((F761)+(G761)*(L761))*(L761)</f>
        <v/>
      </c>
      <c r="N761">
        <f>(((F761)+(G761)*(L761))*(L761))/MAX((F761)+2*(L761)*SQRT(1+(G761)^2),1E-6)</f>
        <v/>
      </c>
      <c r="O761">
        <f>ABS(K761)/MAX(((F761)+(G761)*(L761))*(L761),1E-6)</f>
        <v/>
      </c>
      <c r="P761">
        <f>E761+L761</f>
        <v/>
      </c>
      <c r="Q761">
        <f>P761+((ABS(K761)/MAX(((F761)+(G761)*(L761))*(L761),1E-6))^2)/(2*$I$5)</f>
        <v/>
      </c>
      <c r="R761">
        <f>((ABS(K761)*$D$6)/(MAX(((F761)+(G761)*(L761))*(L761),1E-6)*MAX(((((F761)+(G761)*(L761))*(L761))/MAX((F761)+2*(L761)*SQRT(1+(G761)^2),1E-6))^(2/3),1E-6)))^2</f>
        <v/>
      </c>
      <c r="S761">
        <f>ABS(ABS(K761)/MAX(((F761)+(G761)*(L761))*(L761),1E-6))/SQRT($I$5*MAX((((F761)+(G761)*(L761))*(L761))/MAX((F761)+2*(G761)*(L761),1E-6),1E-6))</f>
        <v/>
      </c>
      <c r="T761">
        <f>((F761)*(L761)^2)/2+(G761)*(L761)^3/3+(ABS(K761)^2)/($I$5*MAX(((F761)+(G761)*(L761))*(L761),1E-6))</f>
        <v/>
      </c>
      <c r="U761">
        <f>IF($D$20=0,0,IFERROR(Q760-(((R760+R761)/2)*J761)-(IF(O760&gt;O761,$D$8*((O760^2-O761^2)/(2*$I$5)),$D$9*((O761^2-O760^2)/(2*$I$5)))+($D$10*(ABS(I761)/90)*(MAX(O760^2,O761^2)/(2*$I$5))))-Q761,0))</f>
        <v/>
      </c>
      <c r="V761">
        <f>IF($D$20=0,1,IFERROR(IF(ROUND(S761,3)=1,1,IF(AND(ABS(U761)&lt;$D$19,S761&gt;1),1,0)),0))</f>
        <v/>
      </c>
      <c r="W761">
        <f>IF($D$20=0,IFERROR(W762,MAX($D$16,POWER((ABS(K761)^2)/($I$5*MAX(F761,0.1)^2),1/3))),IF(IFERROR(AG762,0)=0,IFERROR(W762,MAX($D$16,POWER((ABS(K761)^2)/($I$5*MAX(F761,0.1)^2),1/3))),IF(OR(IFERROR(W761,0)=0,IFERROR(AD762,0)&gt;1),MAX($D$16,POWER((ABS(K761)^2)/($I$5*MAX(F761,0.1)^2),1/3)),IF(IFERROR(AF761,0)&gt;0,MAX($D$16,IFERROR(W761,0)+((IFERROR(AF761,0))*$D$18*IF((IFERROR(AD761,0))&lt;1,1,-1))),IF(IFERROR(AF761,0)&lt;0,IF(ABS((MAX($D$16,POWER((ABS(K761)^2)/($I$5*MAX(F761,0.1)^2),1/3)))-IFERROR(W761,0))&gt;$D$19,MAX($D$16,IF((MAX($D$16,POWER((ABS(K761)^2)/($I$5*MAX(F761,0.1)^2),1/3)))&gt;IFERROR(W761,0),MIN((MAX($D$16,POWER((ABS(K761)^2)/($I$5*MAX(F761,0.1)^2),1/3))),IFERROR(W761,0)+(MIN(ABS(IFERROR(AF761,0))*$D$18,ABS((MAX($D$16,POWER((ABS(K761)^2)/($I$5*MAX(F761,0.1)^2),1/3)))-IFERROR(W761,0))))),MAX((MAX($D$16,POWER((ABS(K761)^2)/($I$5*MAX(F761,0.1)^2),1/3))),IFERROR(W761,0)-(MIN(ABS(IFERROR(AF761,0))*$D$18,ABS((MAX($D$16,POWER((ABS(K761)^2)/($I$5*MAX(F761,0.1)^2),1/3)))-IFERROR(W761,0))))))),MAX($D$16,POWER((ABS(K761)^2)/($I$5*MAX(F761,0.1)^2),1/3))),MAX($D$16,IFERROR(W761,0)))))))</f>
        <v/>
      </c>
      <c r="X761">
        <f>((F761)+(G761)*(W761))*(W761)</f>
        <v/>
      </c>
      <c r="Y761">
        <f>(((F761)+(G761)*(W761))*(W761))/MAX((F761)+2*(W761)*SQRT(1+(G761)^2),1E-6)</f>
        <v/>
      </c>
      <c r="Z761">
        <f>ABS(K761)/MAX(((F761)+(G761)*(W761))*(W761),1E-6)</f>
        <v/>
      </c>
      <c r="AA761">
        <f>E761+W761</f>
        <v/>
      </c>
      <c r="AB761">
        <f>AA761+((ABS(K761)/MAX(((F761)+(G761)*(W761))*(W761),1E-6))^2)/(2*$I$5)</f>
        <v/>
      </c>
      <c r="AC761">
        <f>((ABS(K761)*$D$6)/(MAX(((F761)+(G761)*(W761))*(W761),1E-6)*MAX(((((F761)+(G761)*(W761))*(W761))/MAX((F761)+2*(W761)*SQRT(1+(G761)^2),1E-6))^(2/3),1E-6)))^2</f>
        <v/>
      </c>
      <c r="AD761">
        <f>ABS(ABS(K761)/MAX(((F761)+(G761)*(W761))*(W761),1E-6))/SQRT($I$5*MAX((((F761)+(G761)*(W761))*(W761))/MAX((F761)+2*(G761)*(W761),1E-6),1E-6))</f>
        <v/>
      </c>
      <c r="AE761">
        <f>((F761)*(W761)^2)/2+(G761)*(W761)^3/3+(ABS(K761)^2)/($I$5*MAX(((F761)+(G761)*(W761))*(W761),1E-6))</f>
        <v/>
      </c>
      <c r="AF761">
        <f>IF($D$20=0,0,IFERROR(AB762+(((AC761+AC762)/2)*J762)+(IF(Z761&gt;Z762,$D$8*((Z761^2-Z762^2)/(2*$I$5)),$D$9*((Z762^2-Z761^2)/(2*$I$5)))+($D$10*(ABS(I762)/90)*(MAX(Z761^2,Z762^2)/(2*$I$5))))-AB761,0))</f>
        <v/>
      </c>
      <c r="AG761">
        <f>IF($D$20=0,1,IFERROR(IF(ROUND(AD761,3)=1,1,IF(AND(ABS(AF761)&lt;$D$19,AD761&lt;1),1,0)),0))</f>
        <v/>
      </c>
      <c r="AH761">
        <f>IFERROR(IF(V32="Supercritical",MAX($D$16,IFERROR(L761,MAX($D$16,POWER((ABS(K761)^2)/($I$5*MAX(F761,0.1)^2),1/3)))),IF(V32="Subcritical",MAX($D$16,IFERROR(W761,MAX($D$16,POWER((ABS(K761)^2)/($I$5*MAX(F761,0.1)^2),1/3)))),IF(AND(IFERROR(V761,0)=1,IFERROR(AG761,0)=1),IF(IFERROR(T761,-1E99)&gt;=IFERROR(AE761,-1E99),MAX($D$16,IFERROR(L761,MAX($D$16,POWER((ABS(K761)^2)/($I$5*MAX(F761,0.1)^2),1/3)))),MAX($D$16,IFERROR(W761,MAX($D$16,POWER((ABS(K761)^2)/($I$5*MAX(F761,0.1)^2),1/3))))),IF(IFERROR(V761,0)=1,MAX($D$16,IFERROR(L761,MAX($D$16,POWER((ABS(K761)^2)/($I$5*MAX(F761,0.1)^2),1/3)))),IF(IFERROR(AG761,0)=1,MAX($D$16,IFERROR(W761,MAX($D$16,POWER((ABS(K761)^2)/($I$5*MAX(F761,0.1)^2),1/3)))),MAX($D$16,POWER((ABS(K761)^2)/($I$5*MAX(F761,0.1)^2),1/3))))))),MAX($D$16,POWER((ABS(K761)^2)/($I$5*MAX(F761,0.1)^2),1/3)))</f>
        <v/>
      </c>
      <c r="AI761">
        <f>E761+AH761</f>
        <v/>
      </c>
      <c r="AJ761">
        <f>AI761+((ABS(K761)/MAX(((F761)+(G761)*(AH761))*(AH761),1E-6))^2)/(2*$I$5)</f>
        <v/>
      </c>
      <c r="AM761" t="n">
        <v>0</v>
      </c>
      <c r="AN761" t="n">
        <v>0</v>
      </c>
      <c r="AO761">
        <f>AM761+AN761</f>
        <v/>
      </c>
      <c r="AP761">
        <f>AP760+AO761</f>
        <v/>
      </c>
      <c r="AQ761">
        <f>ABS(ABS(K761)/MAX(((F761)+(G761)*(AH761))*(AH761),1E-6))/SQRT($I$5*MAX((((F761)+(G761)*(AH761))*(AH761))/MAX((F761)+2*(G761)*(AH761),1E-6),1E-6))</f>
        <v/>
      </c>
      <c r="AR761">
        <f>IF(AQ761&lt;1,"Subcritical","Supercritical")</f>
        <v/>
      </c>
      <c r="AS761">
        <f>((ABS(K761)*$D$6)/(MAX(((F761)+(G761)*(AH761))*(AH761),1E-6)*MAX(((((F761)+(G761)*(AH761))*(AH761))/MAX((F761)+2*(AH761)*SQRT(1+(G761)^2),1E-6))^(2/3),1E-6)))^2</f>
        <v/>
      </c>
    </row>
    <row r="762">
      <c r="A762" t="n">
        <v>613</v>
      </c>
      <c r="B762" t="n">
        <v>611.896</v>
      </c>
      <c r="C762" t="n">
        <v>616151.257</v>
      </c>
      <c r="D762" t="n">
        <v>3097378.129</v>
      </c>
      <c r="E762" t="n">
        <v>632.256</v>
      </c>
      <c r="F762" t="n">
        <v>5.2</v>
      </c>
      <c r="G762" t="n">
        <v>0</v>
      </c>
      <c r="H762" t="inlineStr">
        <is>
          <t>Normal</t>
        </is>
      </c>
      <c r="I762" t="n">
        <v>0.027</v>
      </c>
      <c r="J762">
        <f>B762-B761</f>
        <v/>
      </c>
      <c r="K762">
        <f>MAX(0,K761-AO761)</f>
        <v/>
      </c>
      <c r="L762">
        <f>IF($D$20=0,IFERROR(L761,MAX($D$16,POWER((ABS(K762)^2)/($I$5*MAX(F762,0.1)^2),1/3))),IF(IFERROR(V761,0)=0,IFERROR(L761,MAX($D$16,POWER((ABS(K762)^2)/($I$5*MAX(F762,0.1)^2),1/3))),IF(OR(IFERROR(L762,0)=0,IFERROR(S761,0)&lt;1,IFERROR(S762,0)&lt;1),MAX($D$16,POWER((ABS(K762)^2)/($I$5*MAX(F762,0.1)^2),1/3)),IF(IFERROR(U762,0)&gt;0,MAX($D$16,IFERROR(L762,0)+((IFERROR(U762,0))*$D$18*IF((IFERROR(S762,0))&lt;1,1,-1))),IF(IFERROR(U762,0)&lt;0,IF(ABS((MAX($D$16,POWER((ABS(K762)^2)/($I$5*MAX(F762,0.1)^2),1/3)))-IFERROR(L762,0))&gt;$D$19,MAX($D$16,IF((MAX($D$16,POWER((ABS(K762)^2)/($I$5*MAX(F762,0.1)^2),1/3)))&gt;IFERROR(L762,0),MIN((MAX($D$16,POWER((ABS(K762)^2)/($I$5*MAX(F762,0.1)^2),1/3))),IFERROR(L762,0)+(MIN(ABS(IFERROR(U762,0))*$D$18,ABS((MAX($D$16,POWER((ABS(K762)^2)/($I$5*MAX(F762,0.1)^2),1/3)))-IFERROR(L762,0))))),MAX((MAX($D$16,POWER((ABS(K762)^2)/($I$5*MAX(F762,0.1)^2),1/3))),IFERROR(L762,0)-(MIN(ABS(IFERROR(U762,0))*$D$18,ABS((MAX($D$16,POWER((ABS(K762)^2)/($I$5*MAX(F762,0.1)^2),1/3)))-IFERROR(L762,0))))))),MAX($D$16,POWER((ABS(K762)^2)/($I$5*MAX(F762,0.1)^2),1/3))),MAX($D$16,IFERROR(L762,0)))))))</f>
        <v/>
      </c>
      <c r="M762">
        <f>((F762)+(G762)*(L762))*(L762)</f>
        <v/>
      </c>
      <c r="N762">
        <f>(((F762)+(G762)*(L762))*(L762))/MAX((F762)+2*(L762)*SQRT(1+(G762)^2),1E-6)</f>
        <v/>
      </c>
      <c r="O762">
        <f>ABS(K762)/MAX(((F762)+(G762)*(L762))*(L762),1E-6)</f>
        <v/>
      </c>
      <c r="P762">
        <f>E762+L762</f>
        <v/>
      </c>
      <c r="Q762">
        <f>P762+((ABS(K762)/MAX(((F762)+(G762)*(L762))*(L762),1E-6))^2)/(2*$I$5)</f>
        <v/>
      </c>
      <c r="R762">
        <f>((ABS(K762)*$D$6)/(MAX(((F762)+(G762)*(L762))*(L762),1E-6)*MAX(((((F762)+(G762)*(L762))*(L762))/MAX((F762)+2*(L762)*SQRT(1+(G762)^2),1E-6))^(2/3),1E-6)))^2</f>
        <v/>
      </c>
      <c r="S762">
        <f>ABS(ABS(K762)/MAX(((F762)+(G762)*(L762))*(L762),1E-6))/SQRT($I$5*MAX((((F762)+(G762)*(L762))*(L762))/MAX((F762)+2*(G762)*(L762),1E-6),1E-6))</f>
        <v/>
      </c>
      <c r="T762">
        <f>((F762)*(L762)^2)/2+(G762)*(L762)^3/3+(ABS(K762)^2)/($I$5*MAX(((F762)+(G762)*(L762))*(L762),1E-6))</f>
        <v/>
      </c>
      <c r="U762">
        <f>IF($D$20=0,0,IFERROR(Q761-(((R761+R762)/2)*J762)-(IF(O761&gt;O762,$D$8*((O761^2-O762^2)/(2*$I$5)),$D$9*((O762^2-O761^2)/(2*$I$5)))+($D$10*(ABS(I762)/90)*(MAX(O761^2,O762^2)/(2*$I$5))))-Q762,0))</f>
        <v/>
      </c>
      <c r="V762">
        <f>IF($D$20=0,1,IFERROR(IF(ROUND(S762,3)=1,1,IF(AND(ABS(U762)&lt;$D$19,S762&gt;1),1,0)),0))</f>
        <v/>
      </c>
      <c r="W762">
        <f>IF($D$20=0,IFERROR(W763,MAX($D$16,POWER((ABS(K762)^2)/($I$5*MAX(F762,0.1)^2),1/3))),IF(IFERROR(AG763,0)=0,IFERROR(W763,MAX($D$16,POWER((ABS(K762)^2)/($I$5*MAX(F762,0.1)^2),1/3))),IF(OR(IFERROR(W762,0)=0,IFERROR(AD763,0)&gt;1),MAX($D$16,POWER((ABS(K762)^2)/($I$5*MAX(F762,0.1)^2),1/3)),IF(IFERROR(AF762,0)&gt;0,MAX($D$16,IFERROR(W762,0)+((IFERROR(AF762,0))*$D$18*IF((IFERROR(AD762,0))&lt;1,1,-1))),IF(IFERROR(AF762,0)&lt;0,IF(ABS((MAX($D$16,POWER((ABS(K762)^2)/($I$5*MAX(F762,0.1)^2),1/3)))-IFERROR(W762,0))&gt;$D$19,MAX($D$16,IF((MAX($D$16,POWER((ABS(K762)^2)/($I$5*MAX(F762,0.1)^2),1/3)))&gt;IFERROR(W762,0),MIN((MAX($D$16,POWER((ABS(K762)^2)/($I$5*MAX(F762,0.1)^2),1/3))),IFERROR(W762,0)+(MIN(ABS(IFERROR(AF762,0))*$D$18,ABS((MAX($D$16,POWER((ABS(K762)^2)/($I$5*MAX(F762,0.1)^2),1/3)))-IFERROR(W762,0))))),MAX((MAX($D$16,POWER((ABS(K762)^2)/($I$5*MAX(F762,0.1)^2),1/3))),IFERROR(W762,0)-(MIN(ABS(IFERROR(AF762,0))*$D$18,ABS((MAX($D$16,POWER((ABS(K762)^2)/($I$5*MAX(F762,0.1)^2),1/3)))-IFERROR(W762,0))))))),MAX($D$16,POWER((ABS(K762)^2)/($I$5*MAX(F762,0.1)^2),1/3))),MAX($D$16,IFERROR(W762,0)))))))</f>
        <v/>
      </c>
      <c r="X762">
        <f>((F762)+(G762)*(W762))*(W762)</f>
        <v/>
      </c>
      <c r="Y762">
        <f>(((F762)+(G762)*(W762))*(W762))/MAX((F762)+2*(W762)*SQRT(1+(G762)^2),1E-6)</f>
        <v/>
      </c>
      <c r="Z762">
        <f>ABS(K762)/MAX(((F762)+(G762)*(W762))*(W762),1E-6)</f>
        <v/>
      </c>
      <c r="AA762">
        <f>E762+W762</f>
        <v/>
      </c>
      <c r="AB762">
        <f>AA762+((ABS(K762)/MAX(((F762)+(G762)*(W762))*(W762),1E-6))^2)/(2*$I$5)</f>
        <v/>
      </c>
      <c r="AC762">
        <f>((ABS(K762)*$D$6)/(MAX(((F762)+(G762)*(W762))*(W762),1E-6)*MAX(((((F762)+(G762)*(W762))*(W762))/MAX((F762)+2*(W762)*SQRT(1+(G762)^2),1E-6))^(2/3),1E-6)))^2</f>
        <v/>
      </c>
      <c r="AD762">
        <f>ABS(ABS(K762)/MAX(((F762)+(G762)*(W762))*(W762),1E-6))/SQRT($I$5*MAX((((F762)+(G762)*(W762))*(W762))/MAX((F762)+2*(G762)*(W762),1E-6),1E-6))</f>
        <v/>
      </c>
      <c r="AE762">
        <f>((F762)*(W762)^2)/2+(G762)*(W762)^3/3+(ABS(K762)^2)/($I$5*MAX(((F762)+(G762)*(W762))*(W762),1E-6))</f>
        <v/>
      </c>
      <c r="AF762">
        <f>IF($D$20=0,0,IFERROR(AB763+(((AC762+AC763)/2)*J763)+(IF(Z762&gt;Z763,$D$8*((Z762^2-Z763^2)/(2*$I$5)),$D$9*((Z763^2-Z762^2)/(2*$I$5)))+($D$10*(ABS(I763)/90)*(MAX(Z762^2,Z763^2)/(2*$I$5))))-AB762,0))</f>
        <v/>
      </c>
      <c r="AG762">
        <f>IF($D$20=0,1,IFERROR(IF(ROUND(AD762,3)=1,1,IF(AND(ABS(AF762)&lt;$D$19,AD762&lt;1),1,0)),0))</f>
        <v/>
      </c>
      <c r="AH762">
        <f>IFERROR(IF(V32="Supercritical",MAX($D$16,IFERROR(L762,MAX($D$16,POWER((ABS(K762)^2)/($I$5*MAX(F762,0.1)^2),1/3)))),IF(V32="Subcritical",MAX($D$16,IFERROR(W762,MAX($D$16,POWER((ABS(K762)^2)/($I$5*MAX(F762,0.1)^2),1/3)))),IF(AND(IFERROR(V762,0)=1,IFERROR(AG762,0)=1),IF(IFERROR(T762,-1E99)&gt;=IFERROR(AE762,-1E99),MAX($D$16,IFERROR(L762,MAX($D$16,POWER((ABS(K762)^2)/($I$5*MAX(F762,0.1)^2),1/3)))),MAX($D$16,IFERROR(W762,MAX($D$16,POWER((ABS(K762)^2)/($I$5*MAX(F762,0.1)^2),1/3))))),IF(IFERROR(V762,0)=1,MAX($D$16,IFERROR(L762,MAX($D$16,POWER((ABS(K762)^2)/($I$5*MAX(F762,0.1)^2),1/3)))),IF(IFERROR(AG762,0)=1,MAX($D$16,IFERROR(W762,MAX($D$16,POWER((ABS(K762)^2)/($I$5*MAX(F762,0.1)^2),1/3)))),MAX($D$16,POWER((ABS(K762)^2)/($I$5*MAX(F762,0.1)^2),1/3))))))),MAX($D$16,POWER((ABS(K762)^2)/($I$5*MAX(F762,0.1)^2),1/3)))</f>
        <v/>
      </c>
      <c r="AI762">
        <f>E762+AH762</f>
        <v/>
      </c>
      <c r="AJ762">
        <f>AI762+((ABS(K762)/MAX(((F762)+(G762)*(AH762))*(AH762),1E-6))^2)/(2*$I$5)</f>
        <v/>
      </c>
      <c r="AM762" t="n">
        <v>0</v>
      </c>
      <c r="AN762" t="n">
        <v>0</v>
      </c>
      <c r="AO762">
        <f>AM762+AN762</f>
        <v/>
      </c>
      <c r="AP762">
        <f>AP761+AO762</f>
        <v/>
      </c>
      <c r="AQ762">
        <f>ABS(ABS(K762)/MAX(((F762)+(G762)*(AH762))*(AH762),1E-6))/SQRT($I$5*MAX((((F762)+(G762)*(AH762))*(AH762))/MAX((F762)+2*(G762)*(AH762),1E-6),1E-6))</f>
        <v/>
      </c>
      <c r="AR762">
        <f>IF(AQ762&lt;1,"Subcritical","Supercritical")</f>
        <v/>
      </c>
      <c r="AS762">
        <f>((ABS(K762)*$D$6)/(MAX(((F762)+(G762)*(AH762))*(AH762),1E-6)*MAX(((((F762)+(G762)*(AH762))*(AH762))/MAX((F762)+2*(AH762)*SQRT(1+(G762)^2),1E-6))^(2/3),1E-6)))^2</f>
        <v/>
      </c>
    </row>
    <row r="763">
      <c r="A763" t="n">
        <v>614</v>
      </c>
      <c r="B763" t="n">
        <v>612.895</v>
      </c>
      <c r="C763" t="n">
        <v>616150.7830000001</v>
      </c>
      <c r="D763" t="n">
        <v>3097377.249</v>
      </c>
      <c r="E763" t="n">
        <v>632.2555</v>
      </c>
      <c r="F763" t="n">
        <v>5.2</v>
      </c>
      <c r="G763" t="n">
        <v>0</v>
      </c>
      <c r="H763" t="inlineStr">
        <is>
          <t>Normal</t>
        </is>
      </c>
      <c r="I763" t="n">
        <v>0</v>
      </c>
      <c r="J763">
        <f>B763-B762</f>
        <v/>
      </c>
      <c r="K763">
        <f>MAX(0,K762-AO762)</f>
        <v/>
      </c>
      <c r="L763">
        <f>IF($D$20=0,IFERROR(L762,MAX($D$16,POWER((ABS(K763)^2)/($I$5*MAX(F763,0.1)^2),1/3))),IF(IFERROR(V762,0)=0,IFERROR(L762,MAX($D$16,POWER((ABS(K763)^2)/($I$5*MAX(F763,0.1)^2),1/3))),IF(OR(IFERROR(L763,0)=0,IFERROR(S762,0)&lt;1,IFERROR(S763,0)&lt;1),MAX($D$16,POWER((ABS(K763)^2)/($I$5*MAX(F763,0.1)^2),1/3)),IF(IFERROR(U763,0)&gt;0,MAX($D$16,IFERROR(L763,0)+((IFERROR(U763,0))*$D$18*IF((IFERROR(S763,0))&lt;1,1,-1))),IF(IFERROR(U763,0)&lt;0,IF(ABS((MAX($D$16,POWER((ABS(K763)^2)/($I$5*MAX(F763,0.1)^2),1/3)))-IFERROR(L763,0))&gt;$D$19,MAX($D$16,IF((MAX($D$16,POWER((ABS(K763)^2)/($I$5*MAX(F763,0.1)^2),1/3)))&gt;IFERROR(L763,0),MIN((MAX($D$16,POWER((ABS(K763)^2)/($I$5*MAX(F763,0.1)^2),1/3))),IFERROR(L763,0)+(MIN(ABS(IFERROR(U763,0))*$D$18,ABS((MAX($D$16,POWER((ABS(K763)^2)/($I$5*MAX(F763,0.1)^2),1/3)))-IFERROR(L763,0))))),MAX((MAX($D$16,POWER((ABS(K763)^2)/($I$5*MAX(F763,0.1)^2),1/3))),IFERROR(L763,0)-(MIN(ABS(IFERROR(U763,0))*$D$18,ABS((MAX($D$16,POWER((ABS(K763)^2)/($I$5*MAX(F763,0.1)^2),1/3)))-IFERROR(L763,0))))))),MAX($D$16,POWER((ABS(K763)^2)/($I$5*MAX(F763,0.1)^2),1/3))),MAX($D$16,IFERROR(L763,0)))))))</f>
        <v/>
      </c>
      <c r="M763">
        <f>((F763)+(G763)*(L763))*(L763)</f>
        <v/>
      </c>
      <c r="N763">
        <f>(((F763)+(G763)*(L763))*(L763))/MAX((F763)+2*(L763)*SQRT(1+(G763)^2),1E-6)</f>
        <v/>
      </c>
      <c r="O763">
        <f>ABS(K763)/MAX(((F763)+(G763)*(L763))*(L763),1E-6)</f>
        <v/>
      </c>
      <c r="P763">
        <f>E763+L763</f>
        <v/>
      </c>
      <c r="Q763">
        <f>P763+((ABS(K763)/MAX(((F763)+(G763)*(L763))*(L763),1E-6))^2)/(2*$I$5)</f>
        <v/>
      </c>
      <c r="R763">
        <f>((ABS(K763)*$D$6)/(MAX(((F763)+(G763)*(L763))*(L763),1E-6)*MAX(((((F763)+(G763)*(L763))*(L763))/MAX((F763)+2*(L763)*SQRT(1+(G763)^2),1E-6))^(2/3),1E-6)))^2</f>
        <v/>
      </c>
      <c r="S763">
        <f>ABS(ABS(K763)/MAX(((F763)+(G763)*(L763))*(L763),1E-6))/SQRT($I$5*MAX((((F763)+(G763)*(L763))*(L763))/MAX((F763)+2*(G763)*(L763),1E-6),1E-6))</f>
        <v/>
      </c>
      <c r="T763">
        <f>((F763)*(L763)^2)/2+(G763)*(L763)^3/3+(ABS(K763)^2)/($I$5*MAX(((F763)+(G763)*(L763))*(L763),1E-6))</f>
        <v/>
      </c>
      <c r="U763">
        <f>IF($D$20=0,0,IFERROR(Q762-(((R762+R763)/2)*J763)-(IF(O762&gt;O763,$D$8*((O762^2-O763^2)/(2*$I$5)),$D$9*((O763^2-O762^2)/(2*$I$5)))+($D$10*(ABS(I763)/90)*(MAX(O762^2,O763^2)/(2*$I$5))))-Q763,0))</f>
        <v/>
      </c>
      <c r="V763">
        <f>IF($D$20=0,1,IFERROR(IF(ROUND(S763,3)=1,1,IF(AND(ABS(U763)&lt;$D$19,S763&gt;1),1,0)),0))</f>
        <v/>
      </c>
      <c r="W763">
        <f>IF($D$20=0,IFERROR(W764,MAX($D$16,POWER((ABS(K763)^2)/($I$5*MAX(F763,0.1)^2),1/3))),IF(IFERROR(AG764,0)=0,IFERROR(W764,MAX($D$16,POWER((ABS(K763)^2)/($I$5*MAX(F763,0.1)^2),1/3))),IF(OR(IFERROR(W763,0)=0,IFERROR(AD764,0)&gt;1),MAX($D$16,POWER((ABS(K763)^2)/($I$5*MAX(F763,0.1)^2),1/3)),IF(IFERROR(AF763,0)&gt;0,MAX($D$16,IFERROR(W763,0)+((IFERROR(AF763,0))*$D$18*IF((IFERROR(AD763,0))&lt;1,1,-1))),IF(IFERROR(AF763,0)&lt;0,IF(ABS((MAX($D$16,POWER((ABS(K763)^2)/($I$5*MAX(F763,0.1)^2),1/3)))-IFERROR(W763,0))&gt;$D$19,MAX($D$16,IF((MAX($D$16,POWER((ABS(K763)^2)/($I$5*MAX(F763,0.1)^2),1/3)))&gt;IFERROR(W763,0),MIN((MAX($D$16,POWER((ABS(K763)^2)/($I$5*MAX(F763,0.1)^2),1/3))),IFERROR(W763,0)+(MIN(ABS(IFERROR(AF763,0))*$D$18,ABS((MAX($D$16,POWER((ABS(K763)^2)/($I$5*MAX(F763,0.1)^2),1/3)))-IFERROR(W763,0))))),MAX((MAX($D$16,POWER((ABS(K763)^2)/($I$5*MAX(F763,0.1)^2),1/3))),IFERROR(W763,0)-(MIN(ABS(IFERROR(AF763,0))*$D$18,ABS((MAX($D$16,POWER((ABS(K763)^2)/($I$5*MAX(F763,0.1)^2),1/3)))-IFERROR(W763,0))))))),MAX($D$16,POWER((ABS(K763)^2)/($I$5*MAX(F763,0.1)^2),1/3))),MAX($D$16,IFERROR(W763,0)))))))</f>
        <v/>
      </c>
      <c r="X763">
        <f>((F763)+(G763)*(W763))*(W763)</f>
        <v/>
      </c>
      <c r="Y763">
        <f>(((F763)+(G763)*(W763))*(W763))/MAX((F763)+2*(W763)*SQRT(1+(G763)^2),1E-6)</f>
        <v/>
      </c>
      <c r="Z763">
        <f>ABS(K763)/MAX(((F763)+(G763)*(W763))*(W763),1E-6)</f>
        <v/>
      </c>
      <c r="AA763">
        <f>E763+W763</f>
        <v/>
      </c>
      <c r="AB763">
        <f>AA763+((ABS(K763)/MAX(((F763)+(G763)*(W763))*(W763),1E-6))^2)/(2*$I$5)</f>
        <v/>
      </c>
      <c r="AC763">
        <f>((ABS(K763)*$D$6)/(MAX(((F763)+(G763)*(W763))*(W763),1E-6)*MAX(((((F763)+(G763)*(W763))*(W763))/MAX((F763)+2*(W763)*SQRT(1+(G763)^2),1E-6))^(2/3),1E-6)))^2</f>
        <v/>
      </c>
      <c r="AD763">
        <f>ABS(ABS(K763)/MAX(((F763)+(G763)*(W763))*(W763),1E-6))/SQRT($I$5*MAX((((F763)+(G763)*(W763))*(W763))/MAX((F763)+2*(G763)*(W763),1E-6),1E-6))</f>
        <v/>
      </c>
      <c r="AE763">
        <f>((F763)*(W763)^2)/2+(G763)*(W763)^3/3+(ABS(K763)^2)/($I$5*MAX(((F763)+(G763)*(W763))*(W763),1E-6))</f>
        <v/>
      </c>
      <c r="AF763">
        <f>IF($D$20=0,0,IFERROR(AB764+(((AC763+AC764)/2)*J764)+(IF(Z763&gt;Z764,$D$8*((Z763^2-Z764^2)/(2*$I$5)),$D$9*((Z764^2-Z763^2)/(2*$I$5)))+($D$10*(ABS(I764)/90)*(MAX(Z763^2,Z764^2)/(2*$I$5))))-AB763,0))</f>
        <v/>
      </c>
      <c r="AG763">
        <f>IF($D$20=0,1,IFERROR(IF(ROUND(AD763,3)=1,1,IF(AND(ABS(AF763)&lt;$D$19,AD763&lt;1),1,0)),0))</f>
        <v/>
      </c>
      <c r="AH763">
        <f>IFERROR(IF(V32="Supercritical",MAX($D$16,IFERROR(L763,MAX($D$16,POWER((ABS(K763)^2)/($I$5*MAX(F763,0.1)^2),1/3)))),IF(V32="Subcritical",MAX($D$16,IFERROR(W763,MAX($D$16,POWER((ABS(K763)^2)/($I$5*MAX(F763,0.1)^2),1/3)))),IF(AND(IFERROR(V763,0)=1,IFERROR(AG763,0)=1),IF(IFERROR(T763,-1E99)&gt;=IFERROR(AE763,-1E99),MAX($D$16,IFERROR(L763,MAX($D$16,POWER((ABS(K763)^2)/($I$5*MAX(F763,0.1)^2),1/3)))),MAX($D$16,IFERROR(W763,MAX($D$16,POWER((ABS(K763)^2)/($I$5*MAX(F763,0.1)^2),1/3))))),IF(IFERROR(V763,0)=1,MAX($D$16,IFERROR(L763,MAX($D$16,POWER((ABS(K763)^2)/($I$5*MAX(F763,0.1)^2),1/3)))),IF(IFERROR(AG763,0)=1,MAX($D$16,IFERROR(W763,MAX($D$16,POWER((ABS(K763)^2)/($I$5*MAX(F763,0.1)^2),1/3)))),MAX($D$16,POWER((ABS(K763)^2)/($I$5*MAX(F763,0.1)^2),1/3))))))),MAX($D$16,POWER((ABS(K763)^2)/($I$5*MAX(F763,0.1)^2),1/3)))</f>
        <v/>
      </c>
      <c r="AI763">
        <f>E763+AH763</f>
        <v/>
      </c>
      <c r="AJ763">
        <f>AI763+((ABS(K763)/MAX(((F763)+(G763)*(AH763))*(AH763),1E-6))^2)/(2*$I$5)</f>
        <v/>
      </c>
      <c r="AM763" t="n">
        <v>0</v>
      </c>
      <c r="AN763" t="n">
        <v>0</v>
      </c>
      <c r="AO763">
        <f>AM763+AN763</f>
        <v/>
      </c>
      <c r="AP763">
        <f>AP762+AO763</f>
        <v/>
      </c>
      <c r="AQ763">
        <f>ABS(ABS(K763)/MAX(((F763)+(G763)*(AH763))*(AH763),1E-6))/SQRT($I$5*MAX((((F763)+(G763)*(AH763))*(AH763))/MAX((F763)+2*(G763)*(AH763),1E-6),1E-6))</f>
        <v/>
      </c>
      <c r="AR763">
        <f>IF(AQ763&lt;1,"Subcritical","Supercritical")</f>
        <v/>
      </c>
      <c r="AS763">
        <f>((ABS(K763)*$D$6)/(MAX(((F763)+(G763)*(AH763))*(AH763),1E-6)*MAX(((((F763)+(G763)*(AH763))*(AH763))/MAX((F763)+2*(AH763)*SQRT(1+(G763)^2),1E-6))^(2/3),1E-6)))^2</f>
        <v/>
      </c>
    </row>
    <row r="764">
      <c r="A764" t="n">
        <v>615</v>
      </c>
      <c r="B764" t="n">
        <v>613.895</v>
      </c>
      <c r="C764" t="n">
        <v>616150.309</v>
      </c>
      <c r="D764" t="n">
        <v>3097376.369</v>
      </c>
      <c r="E764" t="n">
        <v>632.255</v>
      </c>
      <c r="F764" t="n">
        <v>5.2</v>
      </c>
      <c r="G764" t="n">
        <v>0</v>
      </c>
      <c r="H764" t="inlineStr">
        <is>
          <t>Normal</t>
        </is>
      </c>
      <c r="I764" t="n">
        <v>0.027</v>
      </c>
      <c r="J764">
        <f>B764-B763</f>
        <v/>
      </c>
      <c r="K764">
        <f>MAX(0,K763-AO763)</f>
        <v/>
      </c>
      <c r="L764">
        <f>IF($D$20=0,IFERROR(L763,MAX($D$16,POWER((ABS(K764)^2)/($I$5*MAX(F764,0.1)^2),1/3))),IF(IFERROR(V763,0)=0,IFERROR(L763,MAX($D$16,POWER((ABS(K764)^2)/($I$5*MAX(F764,0.1)^2),1/3))),IF(OR(IFERROR(L764,0)=0,IFERROR(S763,0)&lt;1,IFERROR(S764,0)&lt;1),MAX($D$16,POWER((ABS(K764)^2)/($I$5*MAX(F764,0.1)^2),1/3)),IF(IFERROR(U764,0)&gt;0,MAX($D$16,IFERROR(L764,0)+((IFERROR(U764,0))*$D$18*IF((IFERROR(S764,0))&lt;1,1,-1))),IF(IFERROR(U764,0)&lt;0,IF(ABS((MAX($D$16,POWER((ABS(K764)^2)/($I$5*MAX(F764,0.1)^2),1/3)))-IFERROR(L764,0))&gt;$D$19,MAX($D$16,IF((MAX($D$16,POWER((ABS(K764)^2)/($I$5*MAX(F764,0.1)^2),1/3)))&gt;IFERROR(L764,0),MIN((MAX($D$16,POWER((ABS(K764)^2)/($I$5*MAX(F764,0.1)^2),1/3))),IFERROR(L764,0)+(MIN(ABS(IFERROR(U764,0))*$D$18,ABS((MAX($D$16,POWER((ABS(K764)^2)/($I$5*MAX(F764,0.1)^2),1/3)))-IFERROR(L764,0))))),MAX((MAX($D$16,POWER((ABS(K764)^2)/($I$5*MAX(F764,0.1)^2),1/3))),IFERROR(L764,0)-(MIN(ABS(IFERROR(U764,0))*$D$18,ABS((MAX($D$16,POWER((ABS(K764)^2)/($I$5*MAX(F764,0.1)^2),1/3)))-IFERROR(L764,0))))))),MAX($D$16,POWER((ABS(K764)^2)/($I$5*MAX(F764,0.1)^2),1/3))),MAX($D$16,IFERROR(L764,0)))))))</f>
        <v/>
      </c>
      <c r="M764">
        <f>((F764)+(G764)*(L764))*(L764)</f>
        <v/>
      </c>
      <c r="N764">
        <f>(((F764)+(G764)*(L764))*(L764))/MAX((F764)+2*(L764)*SQRT(1+(G764)^2),1E-6)</f>
        <v/>
      </c>
      <c r="O764">
        <f>ABS(K764)/MAX(((F764)+(G764)*(L764))*(L764),1E-6)</f>
        <v/>
      </c>
      <c r="P764">
        <f>E764+L764</f>
        <v/>
      </c>
      <c r="Q764">
        <f>P764+((ABS(K764)/MAX(((F764)+(G764)*(L764))*(L764),1E-6))^2)/(2*$I$5)</f>
        <v/>
      </c>
      <c r="R764">
        <f>((ABS(K764)*$D$6)/(MAX(((F764)+(G764)*(L764))*(L764),1E-6)*MAX(((((F764)+(G764)*(L764))*(L764))/MAX((F764)+2*(L764)*SQRT(1+(G764)^2),1E-6))^(2/3),1E-6)))^2</f>
        <v/>
      </c>
      <c r="S764">
        <f>ABS(ABS(K764)/MAX(((F764)+(G764)*(L764))*(L764),1E-6))/SQRT($I$5*MAX((((F764)+(G764)*(L764))*(L764))/MAX((F764)+2*(G764)*(L764),1E-6),1E-6))</f>
        <v/>
      </c>
      <c r="T764">
        <f>((F764)*(L764)^2)/2+(G764)*(L764)^3/3+(ABS(K764)^2)/($I$5*MAX(((F764)+(G764)*(L764))*(L764),1E-6))</f>
        <v/>
      </c>
      <c r="U764">
        <f>IF($D$20=0,0,IFERROR(Q763-(((R763+R764)/2)*J764)-(IF(O763&gt;O764,$D$8*((O763^2-O764^2)/(2*$I$5)),$D$9*((O764^2-O763^2)/(2*$I$5)))+($D$10*(ABS(I764)/90)*(MAX(O763^2,O764^2)/(2*$I$5))))-Q764,0))</f>
        <v/>
      </c>
      <c r="V764">
        <f>IF($D$20=0,1,IFERROR(IF(ROUND(S764,3)=1,1,IF(AND(ABS(U764)&lt;$D$19,S764&gt;1),1,0)),0))</f>
        <v/>
      </c>
      <c r="W764">
        <f>IF($D$20=0,IFERROR(W765,MAX($D$16,POWER((ABS(K764)^2)/($I$5*MAX(F764,0.1)^2),1/3))),IF(IFERROR(AG765,0)=0,IFERROR(W765,MAX($D$16,POWER((ABS(K764)^2)/($I$5*MAX(F764,0.1)^2),1/3))),IF(OR(IFERROR(W764,0)=0,IFERROR(AD765,0)&gt;1),MAX($D$16,POWER((ABS(K764)^2)/($I$5*MAX(F764,0.1)^2),1/3)),IF(IFERROR(AF764,0)&gt;0,MAX($D$16,IFERROR(W764,0)+((IFERROR(AF764,0))*$D$18*IF((IFERROR(AD764,0))&lt;1,1,-1))),IF(IFERROR(AF764,0)&lt;0,IF(ABS((MAX($D$16,POWER((ABS(K764)^2)/($I$5*MAX(F764,0.1)^2),1/3)))-IFERROR(W764,0))&gt;$D$19,MAX($D$16,IF((MAX($D$16,POWER((ABS(K764)^2)/($I$5*MAX(F764,0.1)^2),1/3)))&gt;IFERROR(W764,0),MIN((MAX($D$16,POWER((ABS(K764)^2)/($I$5*MAX(F764,0.1)^2),1/3))),IFERROR(W764,0)+(MIN(ABS(IFERROR(AF764,0))*$D$18,ABS((MAX($D$16,POWER((ABS(K764)^2)/($I$5*MAX(F764,0.1)^2),1/3)))-IFERROR(W764,0))))),MAX((MAX($D$16,POWER((ABS(K764)^2)/($I$5*MAX(F764,0.1)^2),1/3))),IFERROR(W764,0)-(MIN(ABS(IFERROR(AF764,0))*$D$18,ABS((MAX($D$16,POWER((ABS(K764)^2)/($I$5*MAX(F764,0.1)^2),1/3)))-IFERROR(W764,0))))))),MAX($D$16,POWER((ABS(K764)^2)/($I$5*MAX(F764,0.1)^2),1/3))),MAX($D$16,IFERROR(W764,0)))))))</f>
        <v/>
      </c>
      <c r="X764">
        <f>((F764)+(G764)*(W764))*(W764)</f>
        <v/>
      </c>
      <c r="Y764">
        <f>(((F764)+(G764)*(W764))*(W764))/MAX((F764)+2*(W764)*SQRT(1+(G764)^2),1E-6)</f>
        <v/>
      </c>
      <c r="Z764">
        <f>ABS(K764)/MAX(((F764)+(G764)*(W764))*(W764),1E-6)</f>
        <v/>
      </c>
      <c r="AA764">
        <f>E764+W764</f>
        <v/>
      </c>
      <c r="AB764">
        <f>AA764+((ABS(K764)/MAX(((F764)+(G764)*(W764))*(W764),1E-6))^2)/(2*$I$5)</f>
        <v/>
      </c>
      <c r="AC764">
        <f>((ABS(K764)*$D$6)/(MAX(((F764)+(G764)*(W764))*(W764),1E-6)*MAX(((((F764)+(G764)*(W764))*(W764))/MAX((F764)+2*(W764)*SQRT(1+(G764)^2),1E-6))^(2/3),1E-6)))^2</f>
        <v/>
      </c>
      <c r="AD764">
        <f>ABS(ABS(K764)/MAX(((F764)+(G764)*(W764))*(W764),1E-6))/SQRT($I$5*MAX((((F764)+(G764)*(W764))*(W764))/MAX((F764)+2*(G764)*(W764),1E-6),1E-6))</f>
        <v/>
      </c>
      <c r="AE764">
        <f>((F764)*(W764)^2)/2+(G764)*(W764)^3/3+(ABS(K764)^2)/($I$5*MAX(((F764)+(G764)*(W764))*(W764),1E-6))</f>
        <v/>
      </c>
      <c r="AF764">
        <f>IF($D$20=0,0,IFERROR(AB765+(((AC764+AC765)/2)*J765)+(IF(Z764&gt;Z765,$D$8*((Z764^2-Z765^2)/(2*$I$5)),$D$9*((Z765^2-Z764^2)/(2*$I$5)))+($D$10*(ABS(I765)/90)*(MAX(Z764^2,Z765^2)/(2*$I$5))))-AB764,0))</f>
        <v/>
      </c>
      <c r="AG764">
        <f>IF($D$20=0,1,IFERROR(IF(ROUND(AD764,3)=1,1,IF(AND(ABS(AF764)&lt;$D$19,AD764&lt;1),1,0)),0))</f>
        <v/>
      </c>
      <c r="AH764">
        <f>IFERROR(IF(V32="Supercritical",MAX($D$16,IFERROR(L764,MAX($D$16,POWER((ABS(K764)^2)/($I$5*MAX(F764,0.1)^2),1/3)))),IF(V32="Subcritical",MAX($D$16,IFERROR(W764,MAX($D$16,POWER((ABS(K764)^2)/($I$5*MAX(F764,0.1)^2),1/3)))),IF(AND(IFERROR(V764,0)=1,IFERROR(AG764,0)=1),IF(IFERROR(T764,-1E99)&gt;=IFERROR(AE764,-1E99),MAX($D$16,IFERROR(L764,MAX($D$16,POWER((ABS(K764)^2)/($I$5*MAX(F764,0.1)^2),1/3)))),MAX($D$16,IFERROR(W764,MAX($D$16,POWER((ABS(K764)^2)/($I$5*MAX(F764,0.1)^2),1/3))))),IF(IFERROR(V764,0)=1,MAX($D$16,IFERROR(L764,MAX($D$16,POWER((ABS(K764)^2)/($I$5*MAX(F764,0.1)^2),1/3)))),IF(IFERROR(AG764,0)=1,MAX($D$16,IFERROR(W764,MAX($D$16,POWER((ABS(K764)^2)/($I$5*MAX(F764,0.1)^2),1/3)))),MAX($D$16,POWER((ABS(K764)^2)/($I$5*MAX(F764,0.1)^2),1/3))))))),MAX($D$16,POWER((ABS(K764)^2)/($I$5*MAX(F764,0.1)^2),1/3)))</f>
        <v/>
      </c>
      <c r="AI764">
        <f>E764+AH764</f>
        <v/>
      </c>
      <c r="AJ764">
        <f>AI764+((ABS(K764)/MAX(((F764)+(G764)*(AH764))*(AH764),1E-6))^2)/(2*$I$5)</f>
        <v/>
      </c>
      <c r="AM764" t="n">
        <v>0</v>
      </c>
      <c r="AN764" t="n">
        <v>0</v>
      </c>
      <c r="AO764">
        <f>AM764+AN764</f>
        <v/>
      </c>
      <c r="AP764">
        <f>AP763+AO764</f>
        <v/>
      </c>
      <c r="AQ764">
        <f>ABS(ABS(K764)/MAX(((F764)+(G764)*(AH764))*(AH764),1E-6))/SQRT($I$5*MAX((((F764)+(G764)*(AH764))*(AH764))/MAX((F764)+2*(G764)*(AH764),1E-6),1E-6))</f>
        <v/>
      </c>
      <c r="AR764">
        <f>IF(AQ764&lt;1,"Subcritical","Supercritical")</f>
        <v/>
      </c>
      <c r="AS764">
        <f>((ABS(K764)*$D$6)/(MAX(((F764)+(G764)*(AH764))*(AH764),1E-6)*MAX(((((F764)+(G764)*(AH764))*(AH764))/MAX((F764)+2*(AH764)*SQRT(1+(G764)^2),1E-6))^(2/3),1E-6)))^2</f>
        <v/>
      </c>
    </row>
    <row r="765">
      <c r="A765" t="n">
        <v>616</v>
      </c>
      <c r="B765" t="n">
        <v>614.895</v>
      </c>
      <c r="C765" t="n">
        <v>616149.835</v>
      </c>
      <c r="D765" t="n">
        <v>3097375.488</v>
      </c>
      <c r="E765" t="n">
        <v>632.2545</v>
      </c>
      <c r="F765" t="n">
        <v>5.2</v>
      </c>
      <c r="G765" t="n">
        <v>0</v>
      </c>
      <c r="H765" t="inlineStr">
        <is>
          <t>Normal</t>
        </is>
      </c>
      <c r="I765" t="n">
        <v>0.078</v>
      </c>
      <c r="J765">
        <f>B765-B764</f>
        <v/>
      </c>
      <c r="K765">
        <f>MAX(0,K764-AO764)</f>
        <v/>
      </c>
      <c r="L765">
        <f>IF($D$20=0,IFERROR(L764,MAX($D$16,POWER((ABS(K765)^2)/($I$5*MAX(F765,0.1)^2),1/3))),IF(IFERROR(V764,0)=0,IFERROR(L764,MAX($D$16,POWER((ABS(K765)^2)/($I$5*MAX(F765,0.1)^2),1/3))),IF(OR(IFERROR(L765,0)=0,IFERROR(S764,0)&lt;1,IFERROR(S765,0)&lt;1),MAX($D$16,POWER((ABS(K765)^2)/($I$5*MAX(F765,0.1)^2),1/3)),IF(IFERROR(U765,0)&gt;0,MAX($D$16,IFERROR(L765,0)+((IFERROR(U765,0))*$D$18*IF((IFERROR(S765,0))&lt;1,1,-1))),IF(IFERROR(U765,0)&lt;0,IF(ABS((MAX($D$16,POWER((ABS(K765)^2)/($I$5*MAX(F765,0.1)^2),1/3)))-IFERROR(L765,0))&gt;$D$19,MAX($D$16,IF((MAX($D$16,POWER((ABS(K765)^2)/($I$5*MAX(F765,0.1)^2),1/3)))&gt;IFERROR(L765,0),MIN((MAX($D$16,POWER((ABS(K765)^2)/($I$5*MAX(F765,0.1)^2),1/3))),IFERROR(L765,0)+(MIN(ABS(IFERROR(U765,0))*$D$18,ABS((MAX($D$16,POWER((ABS(K765)^2)/($I$5*MAX(F765,0.1)^2),1/3)))-IFERROR(L765,0))))),MAX((MAX($D$16,POWER((ABS(K765)^2)/($I$5*MAX(F765,0.1)^2),1/3))),IFERROR(L765,0)-(MIN(ABS(IFERROR(U765,0))*$D$18,ABS((MAX($D$16,POWER((ABS(K765)^2)/($I$5*MAX(F765,0.1)^2),1/3)))-IFERROR(L765,0))))))),MAX($D$16,POWER((ABS(K765)^2)/($I$5*MAX(F765,0.1)^2),1/3))),MAX($D$16,IFERROR(L765,0)))))))</f>
        <v/>
      </c>
      <c r="M765">
        <f>((F765)+(G765)*(L765))*(L765)</f>
        <v/>
      </c>
      <c r="N765">
        <f>(((F765)+(G765)*(L765))*(L765))/MAX((F765)+2*(L765)*SQRT(1+(G765)^2),1E-6)</f>
        <v/>
      </c>
      <c r="O765">
        <f>ABS(K765)/MAX(((F765)+(G765)*(L765))*(L765),1E-6)</f>
        <v/>
      </c>
      <c r="P765">
        <f>E765+L765</f>
        <v/>
      </c>
      <c r="Q765">
        <f>P765+((ABS(K765)/MAX(((F765)+(G765)*(L765))*(L765),1E-6))^2)/(2*$I$5)</f>
        <v/>
      </c>
      <c r="R765">
        <f>((ABS(K765)*$D$6)/(MAX(((F765)+(G765)*(L765))*(L765),1E-6)*MAX(((((F765)+(G765)*(L765))*(L765))/MAX((F765)+2*(L765)*SQRT(1+(G765)^2),1E-6))^(2/3),1E-6)))^2</f>
        <v/>
      </c>
      <c r="S765">
        <f>ABS(ABS(K765)/MAX(((F765)+(G765)*(L765))*(L765),1E-6))/SQRT($I$5*MAX((((F765)+(G765)*(L765))*(L765))/MAX((F765)+2*(G765)*(L765),1E-6),1E-6))</f>
        <v/>
      </c>
      <c r="T765">
        <f>((F765)*(L765)^2)/2+(G765)*(L765)^3/3+(ABS(K765)^2)/($I$5*MAX(((F765)+(G765)*(L765))*(L765),1E-6))</f>
        <v/>
      </c>
      <c r="U765">
        <f>IF($D$20=0,0,IFERROR(Q764-(((R764+R765)/2)*J765)-(IF(O764&gt;O765,$D$8*((O764^2-O765^2)/(2*$I$5)),$D$9*((O765^2-O764^2)/(2*$I$5)))+($D$10*(ABS(I765)/90)*(MAX(O764^2,O765^2)/(2*$I$5))))-Q765,0))</f>
        <v/>
      </c>
      <c r="V765">
        <f>IF($D$20=0,1,IFERROR(IF(ROUND(S765,3)=1,1,IF(AND(ABS(U765)&lt;$D$19,S765&gt;1),1,0)),0))</f>
        <v/>
      </c>
      <c r="W765">
        <f>IF($D$20=0,IFERROR(W766,MAX($D$16,POWER((ABS(K765)^2)/($I$5*MAX(F765,0.1)^2),1/3))),IF(IFERROR(AG766,0)=0,IFERROR(W766,MAX($D$16,POWER((ABS(K765)^2)/($I$5*MAX(F765,0.1)^2),1/3))),IF(OR(IFERROR(W765,0)=0,IFERROR(AD766,0)&gt;1),MAX($D$16,POWER((ABS(K765)^2)/($I$5*MAX(F765,0.1)^2),1/3)),IF(IFERROR(AF765,0)&gt;0,MAX($D$16,IFERROR(W765,0)+((IFERROR(AF765,0))*$D$18*IF((IFERROR(AD765,0))&lt;1,1,-1))),IF(IFERROR(AF765,0)&lt;0,IF(ABS((MAX($D$16,POWER((ABS(K765)^2)/($I$5*MAX(F765,0.1)^2),1/3)))-IFERROR(W765,0))&gt;$D$19,MAX($D$16,IF((MAX($D$16,POWER((ABS(K765)^2)/($I$5*MAX(F765,0.1)^2),1/3)))&gt;IFERROR(W765,0),MIN((MAX($D$16,POWER((ABS(K765)^2)/($I$5*MAX(F765,0.1)^2),1/3))),IFERROR(W765,0)+(MIN(ABS(IFERROR(AF765,0))*$D$18,ABS((MAX($D$16,POWER((ABS(K765)^2)/($I$5*MAX(F765,0.1)^2),1/3)))-IFERROR(W765,0))))),MAX((MAX($D$16,POWER((ABS(K765)^2)/($I$5*MAX(F765,0.1)^2),1/3))),IFERROR(W765,0)-(MIN(ABS(IFERROR(AF765,0))*$D$18,ABS((MAX($D$16,POWER((ABS(K765)^2)/($I$5*MAX(F765,0.1)^2),1/3)))-IFERROR(W765,0))))))),MAX($D$16,POWER((ABS(K765)^2)/($I$5*MAX(F765,0.1)^2),1/3))),MAX($D$16,IFERROR(W765,0)))))))</f>
        <v/>
      </c>
      <c r="X765">
        <f>((F765)+(G765)*(W765))*(W765)</f>
        <v/>
      </c>
      <c r="Y765">
        <f>(((F765)+(G765)*(W765))*(W765))/MAX((F765)+2*(W765)*SQRT(1+(G765)^2),1E-6)</f>
        <v/>
      </c>
      <c r="Z765">
        <f>ABS(K765)/MAX(((F765)+(G765)*(W765))*(W765),1E-6)</f>
        <v/>
      </c>
      <c r="AA765">
        <f>E765+W765</f>
        <v/>
      </c>
      <c r="AB765">
        <f>AA765+((ABS(K765)/MAX(((F765)+(G765)*(W765))*(W765),1E-6))^2)/(2*$I$5)</f>
        <v/>
      </c>
      <c r="AC765">
        <f>((ABS(K765)*$D$6)/(MAX(((F765)+(G765)*(W765))*(W765),1E-6)*MAX(((((F765)+(G765)*(W765))*(W765))/MAX((F765)+2*(W765)*SQRT(1+(G765)^2),1E-6))^(2/3),1E-6)))^2</f>
        <v/>
      </c>
      <c r="AD765">
        <f>ABS(ABS(K765)/MAX(((F765)+(G765)*(W765))*(W765),1E-6))/SQRT($I$5*MAX((((F765)+(G765)*(W765))*(W765))/MAX((F765)+2*(G765)*(W765),1E-6),1E-6))</f>
        <v/>
      </c>
      <c r="AE765">
        <f>((F765)*(W765)^2)/2+(G765)*(W765)^3/3+(ABS(K765)^2)/($I$5*MAX(((F765)+(G765)*(W765))*(W765),1E-6))</f>
        <v/>
      </c>
      <c r="AF765">
        <f>IF($D$20=0,0,IFERROR(AB766+(((AC765+AC766)/2)*J766)+(IF(Z765&gt;Z766,$D$8*((Z765^2-Z766^2)/(2*$I$5)),$D$9*((Z766^2-Z765^2)/(2*$I$5)))+($D$10*(ABS(I766)/90)*(MAX(Z765^2,Z766^2)/(2*$I$5))))-AB765,0))</f>
        <v/>
      </c>
      <c r="AG765">
        <f>IF($D$20=0,1,IFERROR(IF(ROUND(AD765,3)=1,1,IF(AND(ABS(AF765)&lt;$D$19,AD765&lt;1),1,0)),0))</f>
        <v/>
      </c>
      <c r="AH765">
        <f>IFERROR(IF(V32="Supercritical",MAX($D$16,IFERROR(L765,MAX($D$16,POWER((ABS(K765)^2)/($I$5*MAX(F765,0.1)^2),1/3)))),IF(V32="Subcritical",MAX($D$16,IFERROR(W765,MAX($D$16,POWER((ABS(K765)^2)/($I$5*MAX(F765,0.1)^2),1/3)))),IF(AND(IFERROR(V765,0)=1,IFERROR(AG765,0)=1),IF(IFERROR(T765,-1E99)&gt;=IFERROR(AE765,-1E99),MAX($D$16,IFERROR(L765,MAX($D$16,POWER((ABS(K765)^2)/($I$5*MAX(F765,0.1)^2),1/3)))),MAX($D$16,IFERROR(W765,MAX($D$16,POWER((ABS(K765)^2)/($I$5*MAX(F765,0.1)^2),1/3))))),IF(IFERROR(V765,0)=1,MAX($D$16,IFERROR(L765,MAX($D$16,POWER((ABS(K765)^2)/($I$5*MAX(F765,0.1)^2),1/3)))),IF(IFERROR(AG765,0)=1,MAX($D$16,IFERROR(W765,MAX($D$16,POWER((ABS(K765)^2)/($I$5*MAX(F765,0.1)^2),1/3)))),MAX($D$16,POWER((ABS(K765)^2)/($I$5*MAX(F765,0.1)^2),1/3))))))),MAX($D$16,POWER((ABS(K765)^2)/($I$5*MAX(F765,0.1)^2),1/3)))</f>
        <v/>
      </c>
      <c r="AI765">
        <f>E765+AH765</f>
        <v/>
      </c>
      <c r="AJ765">
        <f>AI765+((ABS(K765)/MAX(((F765)+(G765)*(AH765))*(AH765),1E-6))^2)/(2*$I$5)</f>
        <v/>
      </c>
      <c r="AM765" t="n">
        <v>0</v>
      </c>
      <c r="AN765" t="n">
        <v>0</v>
      </c>
      <c r="AO765">
        <f>AM765+AN765</f>
        <v/>
      </c>
      <c r="AP765">
        <f>AP764+AO765</f>
        <v/>
      </c>
      <c r="AQ765">
        <f>ABS(ABS(K765)/MAX(((F765)+(G765)*(AH765))*(AH765),1E-6))/SQRT($I$5*MAX((((F765)+(G765)*(AH765))*(AH765))/MAX((F765)+2*(G765)*(AH765),1E-6),1E-6))</f>
        <v/>
      </c>
      <c r="AR765">
        <f>IF(AQ765&lt;1,"Subcritical","Supercritical")</f>
        <v/>
      </c>
      <c r="AS765">
        <f>((ABS(K765)*$D$6)/(MAX(((F765)+(G765)*(AH765))*(AH765),1E-6)*MAX(((((F765)+(G765)*(AH765))*(AH765))/MAX((F765)+2*(AH765)*SQRT(1+(G765)^2),1E-6))^(2/3),1E-6)))^2</f>
        <v/>
      </c>
    </row>
    <row r="766">
      <c r="A766" t="n">
        <v>617</v>
      </c>
      <c r="B766" t="n">
        <v>615.895</v>
      </c>
      <c r="C766" t="n">
        <v>616149.36</v>
      </c>
      <c r="D766" t="n">
        <v>3097374.608</v>
      </c>
      <c r="E766" t="n">
        <v>632.254</v>
      </c>
      <c r="F766" t="n">
        <v>5.2</v>
      </c>
      <c r="G766" t="n">
        <v>0</v>
      </c>
      <c r="H766" t="inlineStr">
        <is>
          <t>Normal</t>
        </is>
      </c>
      <c r="I766" t="n">
        <v>0.078</v>
      </c>
      <c r="J766">
        <f>B766-B765</f>
        <v/>
      </c>
      <c r="K766">
        <f>MAX(0,K765-AO765)</f>
        <v/>
      </c>
      <c r="L766">
        <f>IF($D$20=0,IFERROR(L765,MAX($D$16,POWER((ABS(K766)^2)/($I$5*MAX(F766,0.1)^2),1/3))),IF(IFERROR(V765,0)=0,IFERROR(L765,MAX($D$16,POWER((ABS(K766)^2)/($I$5*MAX(F766,0.1)^2),1/3))),IF(OR(IFERROR(L766,0)=0,IFERROR(S765,0)&lt;1,IFERROR(S766,0)&lt;1),MAX($D$16,POWER((ABS(K766)^2)/($I$5*MAX(F766,0.1)^2),1/3)),IF(IFERROR(U766,0)&gt;0,MAX($D$16,IFERROR(L766,0)+((IFERROR(U766,0))*$D$18*IF((IFERROR(S766,0))&lt;1,1,-1))),IF(IFERROR(U766,0)&lt;0,IF(ABS((MAX($D$16,POWER((ABS(K766)^2)/($I$5*MAX(F766,0.1)^2),1/3)))-IFERROR(L766,0))&gt;$D$19,MAX($D$16,IF((MAX($D$16,POWER((ABS(K766)^2)/($I$5*MAX(F766,0.1)^2),1/3)))&gt;IFERROR(L766,0),MIN((MAX($D$16,POWER((ABS(K766)^2)/($I$5*MAX(F766,0.1)^2),1/3))),IFERROR(L766,0)+(MIN(ABS(IFERROR(U766,0))*$D$18,ABS((MAX($D$16,POWER((ABS(K766)^2)/($I$5*MAX(F766,0.1)^2),1/3)))-IFERROR(L766,0))))),MAX((MAX($D$16,POWER((ABS(K766)^2)/($I$5*MAX(F766,0.1)^2),1/3))),IFERROR(L766,0)-(MIN(ABS(IFERROR(U766,0))*$D$18,ABS((MAX($D$16,POWER((ABS(K766)^2)/($I$5*MAX(F766,0.1)^2),1/3)))-IFERROR(L766,0))))))),MAX($D$16,POWER((ABS(K766)^2)/($I$5*MAX(F766,0.1)^2),1/3))),MAX($D$16,IFERROR(L766,0)))))))</f>
        <v/>
      </c>
      <c r="M766">
        <f>((F766)+(G766)*(L766))*(L766)</f>
        <v/>
      </c>
      <c r="N766">
        <f>(((F766)+(G766)*(L766))*(L766))/MAX((F766)+2*(L766)*SQRT(1+(G766)^2),1E-6)</f>
        <v/>
      </c>
      <c r="O766">
        <f>ABS(K766)/MAX(((F766)+(G766)*(L766))*(L766),1E-6)</f>
        <v/>
      </c>
      <c r="P766">
        <f>E766+L766</f>
        <v/>
      </c>
      <c r="Q766">
        <f>P766+((ABS(K766)/MAX(((F766)+(G766)*(L766))*(L766),1E-6))^2)/(2*$I$5)</f>
        <v/>
      </c>
      <c r="R766">
        <f>((ABS(K766)*$D$6)/(MAX(((F766)+(G766)*(L766))*(L766),1E-6)*MAX(((((F766)+(G766)*(L766))*(L766))/MAX((F766)+2*(L766)*SQRT(1+(G766)^2),1E-6))^(2/3),1E-6)))^2</f>
        <v/>
      </c>
      <c r="S766">
        <f>ABS(ABS(K766)/MAX(((F766)+(G766)*(L766))*(L766),1E-6))/SQRT($I$5*MAX((((F766)+(G766)*(L766))*(L766))/MAX((F766)+2*(G766)*(L766),1E-6),1E-6))</f>
        <v/>
      </c>
      <c r="T766">
        <f>((F766)*(L766)^2)/2+(G766)*(L766)^3/3+(ABS(K766)^2)/($I$5*MAX(((F766)+(G766)*(L766))*(L766),1E-6))</f>
        <v/>
      </c>
      <c r="U766">
        <f>IF($D$20=0,0,IFERROR(Q765-(((R765+R766)/2)*J766)-(IF(O765&gt;O766,$D$8*((O765^2-O766^2)/(2*$I$5)),$D$9*((O766^2-O765^2)/(2*$I$5)))+($D$10*(ABS(I766)/90)*(MAX(O765^2,O766^2)/(2*$I$5))))-Q766,0))</f>
        <v/>
      </c>
      <c r="V766">
        <f>IF($D$20=0,1,IFERROR(IF(ROUND(S766,3)=1,1,IF(AND(ABS(U766)&lt;$D$19,S766&gt;1),1,0)),0))</f>
        <v/>
      </c>
      <c r="W766">
        <f>IF($D$20=0,IFERROR(W767,MAX($D$16,POWER((ABS(K766)^2)/($I$5*MAX(F766,0.1)^2),1/3))),IF(IFERROR(AG767,0)=0,IFERROR(W767,MAX($D$16,POWER((ABS(K766)^2)/($I$5*MAX(F766,0.1)^2),1/3))),IF(OR(IFERROR(W766,0)=0,IFERROR(AD767,0)&gt;1),MAX($D$16,POWER((ABS(K766)^2)/($I$5*MAX(F766,0.1)^2),1/3)),IF(IFERROR(AF766,0)&gt;0,MAX($D$16,IFERROR(W766,0)+((IFERROR(AF766,0))*$D$18*IF((IFERROR(AD766,0))&lt;1,1,-1))),IF(IFERROR(AF766,0)&lt;0,IF(ABS((MAX($D$16,POWER((ABS(K766)^2)/($I$5*MAX(F766,0.1)^2),1/3)))-IFERROR(W766,0))&gt;$D$19,MAX($D$16,IF((MAX($D$16,POWER((ABS(K766)^2)/($I$5*MAX(F766,0.1)^2),1/3)))&gt;IFERROR(W766,0),MIN((MAX($D$16,POWER((ABS(K766)^2)/($I$5*MAX(F766,0.1)^2),1/3))),IFERROR(W766,0)+(MIN(ABS(IFERROR(AF766,0))*$D$18,ABS((MAX($D$16,POWER((ABS(K766)^2)/($I$5*MAX(F766,0.1)^2),1/3)))-IFERROR(W766,0))))),MAX((MAX($D$16,POWER((ABS(K766)^2)/($I$5*MAX(F766,0.1)^2),1/3))),IFERROR(W766,0)-(MIN(ABS(IFERROR(AF766,0))*$D$18,ABS((MAX($D$16,POWER((ABS(K766)^2)/($I$5*MAX(F766,0.1)^2),1/3)))-IFERROR(W766,0))))))),MAX($D$16,POWER((ABS(K766)^2)/($I$5*MAX(F766,0.1)^2),1/3))),MAX($D$16,IFERROR(W766,0)))))))</f>
        <v/>
      </c>
      <c r="X766">
        <f>((F766)+(G766)*(W766))*(W766)</f>
        <v/>
      </c>
      <c r="Y766">
        <f>(((F766)+(G766)*(W766))*(W766))/MAX((F766)+2*(W766)*SQRT(1+(G766)^2),1E-6)</f>
        <v/>
      </c>
      <c r="Z766">
        <f>ABS(K766)/MAX(((F766)+(G766)*(W766))*(W766),1E-6)</f>
        <v/>
      </c>
      <c r="AA766">
        <f>E766+W766</f>
        <v/>
      </c>
      <c r="AB766">
        <f>AA766+((ABS(K766)/MAX(((F766)+(G766)*(W766))*(W766),1E-6))^2)/(2*$I$5)</f>
        <v/>
      </c>
      <c r="AC766">
        <f>((ABS(K766)*$D$6)/(MAX(((F766)+(G766)*(W766))*(W766),1E-6)*MAX(((((F766)+(G766)*(W766))*(W766))/MAX((F766)+2*(W766)*SQRT(1+(G766)^2),1E-6))^(2/3),1E-6)))^2</f>
        <v/>
      </c>
      <c r="AD766">
        <f>ABS(ABS(K766)/MAX(((F766)+(G766)*(W766))*(W766),1E-6))/SQRT($I$5*MAX((((F766)+(G766)*(W766))*(W766))/MAX((F766)+2*(G766)*(W766),1E-6),1E-6))</f>
        <v/>
      </c>
      <c r="AE766">
        <f>((F766)*(W766)^2)/2+(G766)*(W766)^3/3+(ABS(K766)^2)/($I$5*MAX(((F766)+(G766)*(W766))*(W766),1E-6))</f>
        <v/>
      </c>
      <c r="AF766">
        <f>IF($D$20=0,0,IFERROR(AB767+(((AC766+AC767)/2)*J767)+(IF(Z766&gt;Z767,$D$8*((Z766^2-Z767^2)/(2*$I$5)),$D$9*((Z767^2-Z766^2)/(2*$I$5)))+($D$10*(ABS(I767)/90)*(MAX(Z766^2,Z767^2)/(2*$I$5))))-AB766,0))</f>
        <v/>
      </c>
      <c r="AG766">
        <f>IF($D$20=0,1,IFERROR(IF(ROUND(AD766,3)=1,1,IF(AND(ABS(AF766)&lt;$D$19,AD766&lt;1),1,0)),0))</f>
        <v/>
      </c>
      <c r="AH766">
        <f>IFERROR(IF(V32="Supercritical",MAX($D$16,IFERROR(L766,MAX($D$16,POWER((ABS(K766)^2)/($I$5*MAX(F766,0.1)^2),1/3)))),IF(V32="Subcritical",MAX($D$16,IFERROR(W766,MAX($D$16,POWER((ABS(K766)^2)/($I$5*MAX(F766,0.1)^2),1/3)))),IF(AND(IFERROR(V766,0)=1,IFERROR(AG766,0)=1),IF(IFERROR(T766,-1E99)&gt;=IFERROR(AE766,-1E99),MAX($D$16,IFERROR(L766,MAX($D$16,POWER((ABS(K766)^2)/($I$5*MAX(F766,0.1)^2),1/3)))),MAX($D$16,IFERROR(W766,MAX($D$16,POWER((ABS(K766)^2)/($I$5*MAX(F766,0.1)^2),1/3))))),IF(IFERROR(V766,0)=1,MAX($D$16,IFERROR(L766,MAX($D$16,POWER((ABS(K766)^2)/($I$5*MAX(F766,0.1)^2),1/3)))),IF(IFERROR(AG766,0)=1,MAX($D$16,IFERROR(W766,MAX($D$16,POWER((ABS(K766)^2)/($I$5*MAX(F766,0.1)^2),1/3)))),MAX($D$16,POWER((ABS(K766)^2)/($I$5*MAX(F766,0.1)^2),1/3))))))),MAX($D$16,POWER((ABS(K766)^2)/($I$5*MAX(F766,0.1)^2),1/3)))</f>
        <v/>
      </c>
      <c r="AI766">
        <f>E766+AH766</f>
        <v/>
      </c>
      <c r="AJ766">
        <f>AI766+((ABS(K766)/MAX(((F766)+(G766)*(AH766))*(AH766),1E-6))^2)/(2*$I$5)</f>
        <v/>
      </c>
      <c r="AM766" t="n">
        <v>0</v>
      </c>
      <c r="AN766" t="n">
        <v>0</v>
      </c>
      <c r="AO766">
        <f>AM766+AN766</f>
        <v/>
      </c>
      <c r="AP766">
        <f>AP765+AO766</f>
        <v/>
      </c>
      <c r="AQ766">
        <f>ABS(ABS(K766)/MAX(((F766)+(G766)*(AH766))*(AH766),1E-6))/SQRT($I$5*MAX((((F766)+(G766)*(AH766))*(AH766))/MAX((F766)+2*(G766)*(AH766),1E-6),1E-6))</f>
        <v/>
      </c>
      <c r="AR766">
        <f>IF(AQ766&lt;1,"Subcritical","Supercritical")</f>
        <v/>
      </c>
      <c r="AS766">
        <f>((ABS(K766)*$D$6)/(MAX(((F766)+(G766)*(AH766))*(AH766),1E-6)*MAX(((((F766)+(G766)*(AH766))*(AH766))/MAX((F766)+2*(AH766)*SQRT(1+(G766)^2),1E-6))^(2/3),1E-6)))^2</f>
        <v/>
      </c>
    </row>
    <row r="767">
      <c r="A767" t="n">
        <v>618</v>
      </c>
      <c r="B767" t="n">
        <v>616.896</v>
      </c>
      <c r="C767" t="n">
        <v>616148.8860000001</v>
      </c>
      <c r="D767" t="n">
        <v>3097373.727</v>
      </c>
      <c r="E767" t="n">
        <v>632.2535</v>
      </c>
      <c r="F767" t="n">
        <v>5.2</v>
      </c>
      <c r="G767" t="n">
        <v>0</v>
      </c>
      <c r="H767" t="inlineStr">
        <is>
          <t>Normal</t>
        </is>
      </c>
      <c r="I767" t="n">
        <v>0.027</v>
      </c>
      <c r="J767">
        <f>B767-B766</f>
        <v/>
      </c>
      <c r="K767">
        <f>MAX(0,K766-AO766)</f>
        <v/>
      </c>
      <c r="L767">
        <f>IF($D$20=0,IFERROR(L766,MAX($D$16,POWER((ABS(K767)^2)/($I$5*MAX(F767,0.1)^2),1/3))),IF(IFERROR(V766,0)=0,IFERROR(L766,MAX($D$16,POWER((ABS(K767)^2)/($I$5*MAX(F767,0.1)^2),1/3))),IF(OR(IFERROR(L767,0)=0,IFERROR(S766,0)&lt;1,IFERROR(S767,0)&lt;1),MAX($D$16,POWER((ABS(K767)^2)/($I$5*MAX(F767,0.1)^2),1/3)),IF(IFERROR(U767,0)&gt;0,MAX($D$16,IFERROR(L767,0)+((IFERROR(U767,0))*$D$18*IF((IFERROR(S767,0))&lt;1,1,-1))),IF(IFERROR(U767,0)&lt;0,IF(ABS((MAX($D$16,POWER((ABS(K767)^2)/($I$5*MAX(F767,0.1)^2),1/3)))-IFERROR(L767,0))&gt;$D$19,MAX($D$16,IF((MAX($D$16,POWER((ABS(K767)^2)/($I$5*MAX(F767,0.1)^2),1/3)))&gt;IFERROR(L767,0),MIN((MAX($D$16,POWER((ABS(K767)^2)/($I$5*MAX(F767,0.1)^2),1/3))),IFERROR(L767,0)+(MIN(ABS(IFERROR(U767,0))*$D$18,ABS((MAX($D$16,POWER((ABS(K767)^2)/($I$5*MAX(F767,0.1)^2),1/3)))-IFERROR(L767,0))))),MAX((MAX($D$16,POWER((ABS(K767)^2)/($I$5*MAX(F767,0.1)^2),1/3))),IFERROR(L767,0)-(MIN(ABS(IFERROR(U767,0))*$D$18,ABS((MAX($D$16,POWER((ABS(K767)^2)/($I$5*MAX(F767,0.1)^2),1/3)))-IFERROR(L767,0))))))),MAX($D$16,POWER((ABS(K767)^2)/($I$5*MAX(F767,0.1)^2),1/3))),MAX($D$16,IFERROR(L767,0)))))))</f>
        <v/>
      </c>
      <c r="M767">
        <f>((F767)+(G767)*(L767))*(L767)</f>
        <v/>
      </c>
      <c r="N767">
        <f>(((F767)+(G767)*(L767))*(L767))/MAX((F767)+2*(L767)*SQRT(1+(G767)^2),1E-6)</f>
        <v/>
      </c>
      <c r="O767">
        <f>ABS(K767)/MAX(((F767)+(G767)*(L767))*(L767),1E-6)</f>
        <v/>
      </c>
      <c r="P767">
        <f>E767+L767</f>
        <v/>
      </c>
      <c r="Q767">
        <f>P767+((ABS(K767)/MAX(((F767)+(G767)*(L767))*(L767),1E-6))^2)/(2*$I$5)</f>
        <v/>
      </c>
      <c r="R767">
        <f>((ABS(K767)*$D$6)/(MAX(((F767)+(G767)*(L767))*(L767),1E-6)*MAX(((((F767)+(G767)*(L767))*(L767))/MAX((F767)+2*(L767)*SQRT(1+(G767)^2),1E-6))^(2/3),1E-6)))^2</f>
        <v/>
      </c>
      <c r="S767">
        <f>ABS(ABS(K767)/MAX(((F767)+(G767)*(L767))*(L767),1E-6))/SQRT($I$5*MAX((((F767)+(G767)*(L767))*(L767))/MAX((F767)+2*(G767)*(L767),1E-6),1E-6))</f>
        <v/>
      </c>
      <c r="T767">
        <f>((F767)*(L767)^2)/2+(G767)*(L767)^3/3+(ABS(K767)^2)/($I$5*MAX(((F767)+(G767)*(L767))*(L767),1E-6))</f>
        <v/>
      </c>
      <c r="U767">
        <f>IF($D$20=0,0,IFERROR(Q766-(((R766+R767)/2)*J767)-(IF(O766&gt;O767,$D$8*((O766^2-O767^2)/(2*$I$5)),$D$9*((O767^2-O766^2)/(2*$I$5)))+($D$10*(ABS(I767)/90)*(MAX(O766^2,O767^2)/(2*$I$5))))-Q767,0))</f>
        <v/>
      </c>
      <c r="V767">
        <f>IF($D$20=0,1,IFERROR(IF(ROUND(S767,3)=1,1,IF(AND(ABS(U767)&lt;$D$19,S767&gt;1),1,0)),0))</f>
        <v/>
      </c>
      <c r="W767">
        <f>IF($D$20=0,IFERROR(W768,MAX($D$16,POWER((ABS(K767)^2)/($I$5*MAX(F767,0.1)^2),1/3))),IF(IFERROR(AG768,0)=0,IFERROR(W768,MAX($D$16,POWER((ABS(K767)^2)/($I$5*MAX(F767,0.1)^2),1/3))),IF(OR(IFERROR(W767,0)=0,IFERROR(AD768,0)&gt;1),MAX($D$16,POWER((ABS(K767)^2)/($I$5*MAX(F767,0.1)^2),1/3)),IF(IFERROR(AF767,0)&gt;0,MAX($D$16,IFERROR(W767,0)+((IFERROR(AF767,0))*$D$18*IF((IFERROR(AD767,0))&lt;1,1,-1))),IF(IFERROR(AF767,0)&lt;0,IF(ABS((MAX($D$16,POWER((ABS(K767)^2)/($I$5*MAX(F767,0.1)^2),1/3)))-IFERROR(W767,0))&gt;$D$19,MAX($D$16,IF((MAX($D$16,POWER((ABS(K767)^2)/($I$5*MAX(F767,0.1)^2),1/3)))&gt;IFERROR(W767,0),MIN((MAX($D$16,POWER((ABS(K767)^2)/($I$5*MAX(F767,0.1)^2),1/3))),IFERROR(W767,0)+(MIN(ABS(IFERROR(AF767,0))*$D$18,ABS((MAX($D$16,POWER((ABS(K767)^2)/($I$5*MAX(F767,0.1)^2),1/3)))-IFERROR(W767,0))))),MAX((MAX($D$16,POWER((ABS(K767)^2)/($I$5*MAX(F767,0.1)^2),1/3))),IFERROR(W767,0)-(MIN(ABS(IFERROR(AF767,0))*$D$18,ABS((MAX($D$16,POWER((ABS(K767)^2)/($I$5*MAX(F767,0.1)^2),1/3)))-IFERROR(W767,0))))))),MAX($D$16,POWER((ABS(K767)^2)/($I$5*MAX(F767,0.1)^2),1/3))),MAX($D$16,IFERROR(W767,0)))))))</f>
        <v/>
      </c>
      <c r="X767">
        <f>((F767)+(G767)*(W767))*(W767)</f>
        <v/>
      </c>
      <c r="Y767">
        <f>(((F767)+(G767)*(W767))*(W767))/MAX((F767)+2*(W767)*SQRT(1+(G767)^2),1E-6)</f>
        <v/>
      </c>
      <c r="Z767">
        <f>ABS(K767)/MAX(((F767)+(G767)*(W767))*(W767),1E-6)</f>
        <v/>
      </c>
      <c r="AA767">
        <f>E767+W767</f>
        <v/>
      </c>
      <c r="AB767">
        <f>AA767+((ABS(K767)/MAX(((F767)+(G767)*(W767))*(W767),1E-6))^2)/(2*$I$5)</f>
        <v/>
      </c>
      <c r="AC767">
        <f>((ABS(K767)*$D$6)/(MAX(((F767)+(G767)*(W767))*(W767),1E-6)*MAX(((((F767)+(G767)*(W767))*(W767))/MAX((F767)+2*(W767)*SQRT(1+(G767)^2),1E-6))^(2/3),1E-6)))^2</f>
        <v/>
      </c>
      <c r="AD767">
        <f>ABS(ABS(K767)/MAX(((F767)+(G767)*(W767))*(W767),1E-6))/SQRT($I$5*MAX((((F767)+(G767)*(W767))*(W767))/MAX((F767)+2*(G767)*(W767),1E-6),1E-6))</f>
        <v/>
      </c>
      <c r="AE767">
        <f>((F767)*(W767)^2)/2+(G767)*(W767)^3/3+(ABS(K767)^2)/($I$5*MAX(((F767)+(G767)*(W767))*(W767),1E-6))</f>
        <v/>
      </c>
      <c r="AF767">
        <f>IF($D$20=0,0,IFERROR(AB768+(((AC767+AC768)/2)*J768)+(IF(Z767&gt;Z768,$D$8*((Z767^2-Z768^2)/(2*$I$5)),$D$9*((Z768^2-Z767^2)/(2*$I$5)))+($D$10*(ABS(I768)/90)*(MAX(Z767^2,Z768^2)/(2*$I$5))))-AB767,0))</f>
        <v/>
      </c>
      <c r="AG767">
        <f>IF($D$20=0,1,IFERROR(IF(ROUND(AD767,3)=1,1,IF(AND(ABS(AF767)&lt;$D$19,AD767&lt;1),1,0)),0))</f>
        <v/>
      </c>
      <c r="AH767">
        <f>IFERROR(IF(V32="Supercritical",MAX($D$16,IFERROR(L767,MAX($D$16,POWER((ABS(K767)^2)/($I$5*MAX(F767,0.1)^2),1/3)))),IF(V32="Subcritical",MAX($D$16,IFERROR(W767,MAX($D$16,POWER((ABS(K767)^2)/($I$5*MAX(F767,0.1)^2),1/3)))),IF(AND(IFERROR(V767,0)=1,IFERROR(AG767,0)=1),IF(IFERROR(T767,-1E99)&gt;=IFERROR(AE767,-1E99),MAX($D$16,IFERROR(L767,MAX($D$16,POWER((ABS(K767)^2)/($I$5*MAX(F767,0.1)^2),1/3)))),MAX($D$16,IFERROR(W767,MAX($D$16,POWER((ABS(K767)^2)/($I$5*MAX(F767,0.1)^2),1/3))))),IF(IFERROR(V767,0)=1,MAX($D$16,IFERROR(L767,MAX($D$16,POWER((ABS(K767)^2)/($I$5*MAX(F767,0.1)^2),1/3)))),IF(IFERROR(AG767,0)=1,MAX($D$16,IFERROR(W767,MAX($D$16,POWER((ABS(K767)^2)/($I$5*MAX(F767,0.1)^2),1/3)))),MAX($D$16,POWER((ABS(K767)^2)/($I$5*MAX(F767,0.1)^2),1/3))))))),MAX($D$16,POWER((ABS(K767)^2)/($I$5*MAX(F767,0.1)^2),1/3)))</f>
        <v/>
      </c>
      <c r="AI767">
        <f>E767+AH767</f>
        <v/>
      </c>
      <c r="AJ767">
        <f>AI767+((ABS(K767)/MAX(((F767)+(G767)*(AH767))*(AH767),1E-6))^2)/(2*$I$5)</f>
        <v/>
      </c>
      <c r="AM767" t="n">
        <v>0</v>
      </c>
      <c r="AN767" t="n">
        <v>0</v>
      </c>
      <c r="AO767">
        <f>AM767+AN767</f>
        <v/>
      </c>
      <c r="AP767">
        <f>AP766+AO767</f>
        <v/>
      </c>
      <c r="AQ767">
        <f>ABS(ABS(K767)/MAX(((F767)+(G767)*(AH767))*(AH767),1E-6))/SQRT($I$5*MAX((((F767)+(G767)*(AH767))*(AH767))/MAX((F767)+2*(G767)*(AH767),1E-6),1E-6))</f>
        <v/>
      </c>
      <c r="AR767">
        <f>IF(AQ767&lt;1,"Subcritical","Supercritical")</f>
        <v/>
      </c>
      <c r="AS767">
        <f>((ABS(K767)*$D$6)/(MAX(((F767)+(G767)*(AH767))*(AH767),1E-6)*MAX(((((F767)+(G767)*(AH767))*(AH767))/MAX((F767)+2*(AH767)*SQRT(1+(G767)^2),1E-6))^(2/3),1E-6)))^2</f>
        <v/>
      </c>
    </row>
    <row r="768">
      <c r="A768" t="n">
        <v>619</v>
      </c>
      <c r="B768" t="n">
        <v>617.895</v>
      </c>
      <c r="C768" t="n">
        <v>616148.412</v>
      </c>
      <c r="D768" t="n">
        <v>3097372.847</v>
      </c>
      <c r="E768" t="n">
        <v>632.253</v>
      </c>
      <c r="F768" t="n">
        <v>5.2</v>
      </c>
      <c r="G768" t="n">
        <v>0</v>
      </c>
      <c r="H768" t="inlineStr">
        <is>
          <t>Normal</t>
        </is>
      </c>
      <c r="I768" t="n">
        <v>0</v>
      </c>
      <c r="J768">
        <f>B768-B767</f>
        <v/>
      </c>
      <c r="K768">
        <f>MAX(0,K767-AO767)</f>
        <v/>
      </c>
      <c r="L768">
        <f>IF($D$20=0,IFERROR(L767,MAX($D$16,POWER((ABS(K768)^2)/($I$5*MAX(F768,0.1)^2),1/3))),IF(IFERROR(V767,0)=0,IFERROR(L767,MAX($D$16,POWER((ABS(K768)^2)/($I$5*MAX(F768,0.1)^2),1/3))),IF(OR(IFERROR(L768,0)=0,IFERROR(S767,0)&lt;1,IFERROR(S768,0)&lt;1),MAX($D$16,POWER((ABS(K768)^2)/($I$5*MAX(F768,0.1)^2),1/3)),IF(IFERROR(U768,0)&gt;0,MAX($D$16,IFERROR(L768,0)+((IFERROR(U768,0))*$D$18*IF((IFERROR(S768,0))&lt;1,1,-1))),IF(IFERROR(U768,0)&lt;0,IF(ABS((MAX($D$16,POWER((ABS(K768)^2)/($I$5*MAX(F768,0.1)^2),1/3)))-IFERROR(L768,0))&gt;$D$19,MAX($D$16,IF((MAX($D$16,POWER((ABS(K768)^2)/($I$5*MAX(F768,0.1)^2),1/3)))&gt;IFERROR(L768,0),MIN((MAX($D$16,POWER((ABS(K768)^2)/($I$5*MAX(F768,0.1)^2),1/3))),IFERROR(L768,0)+(MIN(ABS(IFERROR(U768,0))*$D$18,ABS((MAX($D$16,POWER((ABS(K768)^2)/($I$5*MAX(F768,0.1)^2),1/3)))-IFERROR(L768,0))))),MAX((MAX($D$16,POWER((ABS(K768)^2)/($I$5*MAX(F768,0.1)^2),1/3))),IFERROR(L768,0)-(MIN(ABS(IFERROR(U768,0))*$D$18,ABS((MAX($D$16,POWER((ABS(K768)^2)/($I$5*MAX(F768,0.1)^2),1/3)))-IFERROR(L768,0))))))),MAX($D$16,POWER((ABS(K768)^2)/($I$5*MAX(F768,0.1)^2),1/3))),MAX($D$16,IFERROR(L768,0)))))))</f>
        <v/>
      </c>
      <c r="M768">
        <f>((F768)+(G768)*(L768))*(L768)</f>
        <v/>
      </c>
      <c r="N768">
        <f>(((F768)+(G768)*(L768))*(L768))/MAX((F768)+2*(L768)*SQRT(1+(G768)^2),1E-6)</f>
        <v/>
      </c>
      <c r="O768">
        <f>ABS(K768)/MAX(((F768)+(G768)*(L768))*(L768),1E-6)</f>
        <v/>
      </c>
      <c r="P768">
        <f>E768+L768</f>
        <v/>
      </c>
      <c r="Q768">
        <f>P768+((ABS(K768)/MAX(((F768)+(G768)*(L768))*(L768),1E-6))^2)/(2*$I$5)</f>
        <v/>
      </c>
      <c r="R768">
        <f>((ABS(K768)*$D$6)/(MAX(((F768)+(G768)*(L768))*(L768),1E-6)*MAX(((((F768)+(G768)*(L768))*(L768))/MAX((F768)+2*(L768)*SQRT(1+(G768)^2),1E-6))^(2/3),1E-6)))^2</f>
        <v/>
      </c>
      <c r="S768">
        <f>ABS(ABS(K768)/MAX(((F768)+(G768)*(L768))*(L768),1E-6))/SQRT($I$5*MAX((((F768)+(G768)*(L768))*(L768))/MAX((F768)+2*(G768)*(L768),1E-6),1E-6))</f>
        <v/>
      </c>
      <c r="T768">
        <f>((F768)*(L768)^2)/2+(G768)*(L768)^3/3+(ABS(K768)^2)/($I$5*MAX(((F768)+(G768)*(L768))*(L768),1E-6))</f>
        <v/>
      </c>
      <c r="U768">
        <f>IF($D$20=0,0,IFERROR(Q767-(((R767+R768)/2)*J768)-(IF(O767&gt;O768,$D$8*((O767^2-O768^2)/(2*$I$5)),$D$9*((O768^2-O767^2)/(2*$I$5)))+($D$10*(ABS(I768)/90)*(MAX(O767^2,O768^2)/(2*$I$5))))-Q768,0))</f>
        <v/>
      </c>
      <c r="V768">
        <f>IF($D$20=0,1,IFERROR(IF(ROUND(S768,3)=1,1,IF(AND(ABS(U768)&lt;$D$19,S768&gt;1),1,0)),0))</f>
        <v/>
      </c>
      <c r="W768">
        <f>IF($D$20=0,IFERROR(W769,MAX($D$16,POWER((ABS(K768)^2)/($I$5*MAX(F768,0.1)^2),1/3))),IF(IFERROR(AG769,0)=0,IFERROR(W769,MAX($D$16,POWER((ABS(K768)^2)/($I$5*MAX(F768,0.1)^2),1/3))),IF(OR(IFERROR(W768,0)=0,IFERROR(AD769,0)&gt;1),MAX($D$16,POWER((ABS(K768)^2)/($I$5*MAX(F768,0.1)^2),1/3)),IF(IFERROR(AF768,0)&gt;0,MAX($D$16,IFERROR(W768,0)+((IFERROR(AF768,0))*$D$18*IF((IFERROR(AD768,0))&lt;1,1,-1))),IF(IFERROR(AF768,0)&lt;0,IF(ABS((MAX($D$16,POWER((ABS(K768)^2)/($I$5*MAX(F768,0.1)^2),1/3)))-IFERROR(W768,0))&gt;$D$19,MAX($D$16,IF((MAX($D$16,POWER((ABS(K768)^2)/($I$5*MAX(F768,0.1)^2),1/3)))&gt;IFERROR(W768,0),MIN((MAX($D$16,POWER((ABS(K768)^2)/($I$5*MAX(F768,0.1)^2),1/3))),IFERROR(W768,0)+(MIN(ABS(IFERROR(AF768,0))*$D$18,ABS((MAX($D$16,POWER((ABS(K768)^2)/($I$5*MAX(F768,0.1)^2),1/3)))-IFERROR(W768,0))))),MAX((MAX($D$16,POWER((ABS(K768)^2)/($I$5*MAX(F768,0.1)^2),1/3))),IFERROR(W768,0)-(MIN(ABS(IFERROR(AF768,0))*$D$18,ABS((MAX($D$16,POWER((ABS(K768)^2)/($I$5*MAX(F768,0.1)^2),1/3)))-IFERROR(W768,0))))))),MAX($D$16,POWER((ABS(K768)^2)/($I$5*MAX(F768,0.1)^2),1/3))),MAX($D$16,IFERROR(W768,0)))))))</f>
        <v/>
      </c>
      <c r="X768">
        <f>((F768)+(G768)*(W768))*(W768)</f>
        <v/>
      </c>
      <c r="Y768">
        <f>(((F768)+(G768)*(W768))*(W768))/MAX((F768)+2*(W768)*SQRT(1+(G768)^2),1E-6)</f>
        <v/>
      </c>
      <c r="Z768">
        <f>ABS(K768)/MAX(((F768)+(G768)*(W768))*(W768),1E-6)</f>
        <v/>
      </c>
      <c r="AA768">
        <f>E768+W768</f>
        <v/>
      </c>
      <c r="AB768">
        <f>AA768+((ABS(K768)/MAX(((F768)+(G768)*(W768))*(W768),1E-6))^2)/(2*$I$5)</f>
        <v/>
      </c>
      <c r="AC768">
        <f>((ABS(K768)*$D$6)/(MAX(((F768)+(G768)*(W768))*(W768),1E-6)*MAX(((((F768)+(G768)*(W768))*(W768))/MAX((F768)+2*(W768)*SQRT(1+(G768)^2),1E-6))^(2/3),1E-6)))^2</f>
        <v/>
      </c>
      <c r="AD768">
        <f>ABS(ABS(K768)/MAX(((F768)+(G768)*(W768))*(W768),1E-6))/SQRT($I$5*MAX((((F768)+(G768)*(W768))*(W768))/MAX((F768)+2*(G768)*(W768),1E-6),1E-6))</f>
        <v/>
      </c>
      <c r="AE768">
        <f>((F768)*(W768)^2)/2+(G768)*(W768)^3/3+(ABS(K768)^2)/($I$5*MAX(((F768)+(G768)*(W768))*(W768),1E-6))</f>
        <v/>
      </c>
      <c r="AF768">
        <f>IF($D$20=0,0,IFERROR(AB769+(((AC768+AC769)/2)*J769)+(IF(Z768&gt;Z769,$D$8*((Z768^2-Z769^2)/(2*$I$5)),$D$9*((Z769^2-Z768^2)/(2*$I$5)))+($D$10*(ABS(I769)/90)*(MAX(Z768^2,Z769^2)/(2*$I$5))))-AB768,0))</f>
        <v/>
      </c>
      <c r="AG768">
        <f>IF($D$20=0,1,IFERROR(IF(ROUND(AD768,3)=1,1,IF(AND(ABS(AF768)&lt;$D$19,AD768&lt;1),1,0)),0))</f>
        <v/>
      </c>
      <c r="AH768">
        <f>IFERROR(IF(V32="Supercritical",MAX($D$16,IFERROR(L768,MAX($D$16,POWER((ABS(K768)^2)/($I$5*MAX(F768,0.1)^2),1/3)))),IF(V32="Subcritical",MAX($D$16,IFERROR(W768,MAX($D$16,POWER((ABS(K768)^2)/($I$5*MAX(F768,0.1)^2),1/3)))),IF(AND(IFERROR(V768,0)=1,IFERROR(AG768,0)=1),IF(IFERROR(T768,-1E99)&gt;=IFERROR(AE768,-1E99),MAX($D$16,IFERROR(L768,MAX($D$16,POWER((ABS(K768)^2)/($I$5*MAX(F768,0.1)^2),1/3)))),MAX($D$16,IFERROR(W768,MAX($D$16,POWER((ABS(K768)^2)/($I$5*MAX(F768,0.1)^2),1/3))))),IF(IFERROR(V768,0)=1,MAX($D$16,IFERROR(L768,MAX($D$16,POWER((ABS(K768)^2)/($I$5*MAX(F768,0.1)^2),1/3)))),IF(IFERROR(AG768,0)=1,MAX($D$16,IFERROR(W768,MAX($D$16,POWER((ABS(K768)^2)/($I$5*MAX(F768,0.1)^2),1/3)))),MAX($D$16,POWER((ABS(K768)^2)/($I$5*MAX(F768,0.1)^2),1/3))))))),MAX($D$16,POWER((ABS(K768)^2)/($I$5*MAX(F768,0.1)^2),1/3)))</f>
        <v/>
      </c>
      <c r="AI768">
        <f>E768+AH768</f>
        <v/>
      </c>
      <c r="AJ768">
        <f>AI768+((ABS(K768)/MAX(((F768)+(G768)*(AH768))*(AH768),1E-6))^2)/(2*$I$5)</f>
        <v/>
      </c>
      <c r="AM768" t="n">
        <v>0</v>
      </c>
      <c r="AN768" t="n">
        <v>0</v>
      </c>
      <c r="AO768">
        <f>AM768+AN768</f>
        <v/>
      </c>
      <c r="AP768">
        <f>AP767+AO768</f>
        <v/>
      </c>
      <c r="AQ768">
        <f>ABS(ABS(K768)/MAX(((F768)+(G768)*(AH768))*(AH768),1E-6))/SQRT($I$5*MAX((((F768)+(G768)*(AH768))*(AH768))/MAX((F768)+2*(G768)*(AH768),1E-6),1E-6))</f>
        <v/>
      </c>
      <c r="AR768">
        <f>IF(AQ768&lt;1,"Subcritical","Supercritical")</f>
        <v/>
      </c>
      <c r="AS768">
        <f>((ABS(K768)*$D$6)/(MAX(((F768)+(G768)*(AH768))*(AH768),1E-6)*MAX(((((F768)+(G768)*(AH768))*(AH768))/MAX((F768)+2*(AH768)*SQRT(1+(G768)^2),1E-6))^(2/3),1E-6)))^2</f>
        <v/>
      </c>
    </row>
    <row r="769">
      <c r="A769" t="n">
        <v>620</v>
      </c>
      <c r="B769" t="n">
        <v>618.895</v>
      </c>
      <c r="C769" t="n">
        <v>616147.938</v>
      </c>
      <c r="D769" t="n">
        <v>3097371.967</v>
      </c>
      <c r="E769" t="n">
        <v>632.2525000000001</v>
      </c>
      <c r="F769" t="n">
        <v>5.2</v>
      </c>
      <c r="G769" t="n">
        <v>0</v>
      </c>
      <c r="H769" t="inlineStr">
        <is>
          <t>Normal</t>
        </is>
      </c>
      <c r="I769" t="n">
        <v>0.023</v>
      </c>
      <c r="J769">
        <f>B769-B768</f>
        <v/>
      </c>
      <c r="K769">
        <f>MAX(0,K768-AO768)</f>
        <v/>
      </c>
      <c r="L769">
        <f>IF($D$20=0,IFERROR(L768,MAX($D$16,POWER((ABS(K769)^2)/($I$5*MAX(F769,0.1)^2),1/3))),IF(IFERROR(V768,0)=0,IFERROR(L768,MAX($D$16,POWER((ABS(K769)^2)/($I$5*MAX(F769,0.1)^2),1/3))),IF(OR(IFERROR(L769,0)=0,IFERROR(S768,0)&lt;1,IFERROR(S769,0)&lt;1),MAX($D$16,POWER((ABS(K769)^2)/($I$5*MAX(F769,0.1)^2),1/3)),IF(IFERROR(U769,0)&gt;0,MAX($D$16,IFERROR(L769,0)+((IFERROR(U769,0))*$D$18*IF((IFERROR(S769,0))&lt;1,1,-1))),IF(IFERROR(U769,0)&lt;0,IF(ABS((MAX($D$16,POWER((ABS(K769)^2)/($I$5*MAX(F769,0.1)^2),1/3)))-IFERROR(L769,0))&gt;$D$19,MAX($D$16,IF((MAX($D$16,POWER((ABS(K769)^2)/($I$5*MAX(F769,0.1)^2),1/3)))&gt;IFERROR(L769,0),MIN((MAX($D$16,POWER((ABS(K769)^2)/($I$5*MAX(F769,0.1)^2),1/3))),IFERROR(L769,0)+(MIN(ABS(IFERROR(U769,0))*$D$18,ABS((MAX($D$16,POWER((ABS(K769)^2)/($I$5*MAX(F769,0.1)^2),1/3)))-IFERROR(L769,0))))),MAX((MAX($D$16,POWER((ABS(K769)^2)/($I$5*MAX(F769,0.1)^2),1/3))),IFERROR(L769,0)-(MIN(ABS(IFERROR(U769,0))*$D$18,ABS((MAX($D$16,POWER((ABS(K769)^2)/($I$5*MAX(F769,0.1)^2),1/3)))-IFERROR(L769,0))))))),MAX($D$16,POWER((ABS(K769)^2)/($I$5*MAX(F769,0.1)^2),1/3))),MAX($D$16,IFERROR(L769,0)))))))</f>
        <v/>
      </c>
      <c r="M769">
        <f>((F769)+(G769)*(L769))*(L769)</f>
        <v/>
      </c>
      <c r="N769">
        <f>(((F769)+(G769)*(L769))*(L769))/MAX((F769)+2*(L769)*SQRT(1+(G769)^2),1E-6)</f>
        <v/>
      </c>
      <c r="O769">
        <f>ABS(K769)/MAX(((F769)+(G769)*(L769))*(L769),1E-6)</f>
        <v/>
      </c>
      <c r="P769">
        <f>E769+L769</f>
        <v/>
      </c>
      <c r="Q769">
        <f>P769+((ABS(K769)/MAX(((F769)+(G769)*(L769))*(L769),1E-6))^2)/(2*$I$5)</f>
        <v/>
      </c>
      <c r="R769">
        <f>((ABS(K769)*$D$6)/(MAX(((F769)+(G769)*(L769))*(L769),1E-6)*MAX(((((F769)+(G769)*(L769))*(L769))/MAX((F769)+2*(L769)*SQRT(1+(G769)^2),1E-6))^(2/3),1E-6)))^2</f>
        <v/>
      </c>
      <c r="S769">
        <f>ABS(ABS(K769)/MAX(((F769)+(G769)*(L769))*(L769),1E-6))/SQRT($I$5*MAX((((F769)+(G769)*(L769))*(L769))/MAX((F769)+2*(G769)*(L769),1E-6),1E-6))</f>
        <v/>
      </c>
      <c r="T769">
        <f>((F769)*(L769)^2)/2+(G769)*(L769)^3/3+(ABS(K769)^2)/($I$5*MAX(((F769)+(G769)*(L769))*(L769),1E-6))</f>
        <v/>
      </c>
      <c r="U769">
        <f>IF($D$20=0,0,IFERROR(Q768-(((R768+R769)/2)*J769)-(IF(O768&gt;O769,$D$8*((O768^2-O769^2)/(2*$I$5)),$D$9*((O769^2-O768^2)/(2*$I$5)))+($D$10*(ABS(I769)/90)*(MAX(O768^2,O769^2)/(2*$I$5))))-Q769,0))</f>
        <v/>
      </c>
      <c r="V769">
        <f>IF($D$20=0,1,IFERROR(IF(ROUND(S769,3)=1,1,IF(AND(ABS(U769)&lt;$D$19,S769&gt;1),1,0)),0))</f>
        <v/>
      </c>
      <c r="W769">
        <f>IF($D$20=0,IFERROR(W770,MAX($D$16,POWER((ABS(K769)^2)/($I$5*MAX(F769,0.1)^2),1/3))),IF(IFERROR(AG770,0)=0,IFERROR(W770,MAX($D$16,POWER((ABS(K769)^2)/($I$5*MAX(F769,0.1)^2),1/3))),IF(OR(IFERROR(W769,0)=0,IFERROR(AD770,0)&gt;1),MAX($D$16,POWER((ABS(K769)^2)/($I$5*MAX(F769,0.1)^2),1/3)),IF(IFERROR(AF769,0)&gt;0,MAX($D$16,IFERROR(W769,0)+((IFERROR(AF769,0))*$D$18*IF((IFERROR(AD769,0))&lt;1,1,-1))),IF(IFERROR(AF769,0)&lt;0,IF(ABS((MAX($D$16,POWER((ABS(K769)^2)/($I$5*MAX(F769,0.1)^2),1/3)))-IFERROR(W769,0))&gt;$D$19,MAX($D$16,IF((MAX($D$16,POWER((ABS(K769)^2)/($I$5*MAX(F769,0.1)^2),1/3)))&gt;IFERROR(W769,0),MIN((MAX($D$16,POWER((ABS(K769)^2)/($I$5*MAX(F769,0.1)^2),1/3))),IFERROR(W769,0)+(MIN(ABS(IFERROR(AF769,0))*$D$18,ABS((MAX($D$16,POWER((ABS(K769)^2)/($I$5*MAX(F769,0.1)^2),1/3)))-IFERROR(W769,0))))),MAX((MAX($D$16,POWER((ABS(K769)^2)/($I$5*MAX(F769,0.1)^2),1/3))),IFERROR(W769,0)-(MIN(ABS(IFERROR(AF769,0))*$D$18,ABS((MAX($D$16,POWER((ABS(K769)^2)/($I$5*MAX(F769,0.1)^2),1/3)))-IFERROR(W769,0))))))),MAX($D$16,POWER((ABS(K769)^2)/($I$5*MAX(F769,0.1)^2),1/3))),MAX($D$16,IFERROR(W769,0)))))))</f>
        <v/>
      </c>
      <c r="X769">
        <f>((F769)+(G769)*(W769))*(W769)</f>
        <v/>
      </c>
      <c r="Y769">
        <f>(((F769)+(G769)*(W769))*(W769))/MAX((F769)+2*(W769)*SQRT(1+(G769)^2),1E-6)</f>
        <v/>
      </c>
      <c r="Z769">
        <f>ABS(K769)/MAX(((F769)+(G769)*(W769))*(W769),1E-6)</f>
        <v/>
      </c>
      <c r="AA769">
        <f>E769+W769</f>
        <v/>
      </c>
      <c r="AB769">
        <f>AA769+((ABS(K769)/MAX(((F769)+(G769)*(W769))*(W769),1E-6))^2)/(2*$I$5)</f>
        <v/>
      </c>
      <c r="AC769">
        <f>((ABS(K769)*$D$6)/(MAX(((F769)+(G769)*(W769))*(W769),1E-6)*MAX(((((F769)+(G769)*(W769))*(W769))/MAX((F769)+2*(W769)*SQRT(1+(G769)^2),1E-6))^(2/3),1E-6)))^2</f>
        <v/>
      </c>
      <c r="AD769">
        <f>ABS(ABS(K769)/MAX(((F769)+(G769)*(W769))*(W769),1E-6))/SQRT($I$5*MAX((((F769)+(G769)*(W769))*(W769))/MAX((F769)+2*(G769)*(W769),1E-6),1E-6))</f>
        <v/>
      </c>
      <c r="AE769">
        <f>((F769)*(W769)^2)/2+(G769)*(W769)^3/3+(ABS(K769)^2)/($I$5*MAX(((F769)+(G769)*(W769))*(W769),1E-6))</f>
        <v/>
      </c>
      <c r="AF769">
        <f>IF($D$20=0,0,IFERROR(AB770+(((AC769+AC770)/2)*J770)+(IF(Z769&gt;Z770,$D$8*((Z769^2-Z770^2)/(2*$I$5)),$D$9*((Z770^2-Z769^2)/(2*$I$5)))+($D$10*(ABS(I770)/90)*(MAX(Z769^2,Z770^2)/(2*$I$5))))-AB769,0))</f>
        <v/>
      </c>
      <c r="AG769">
        <f>IF($D$20=0,1,IFERROR(IF(ROUND(AD769,3)=1,1,IF(AND(ABS(AF769)&lt;$D$19,AD769&lt;1),1,0)),0))</f>
        <v/>
      </c>
      <c r="AH769">
        <f>IFERROR(IF(V32="Supercritical",MAX($D$16,IFERROR(L769,MAX($D$16,POWER((ABS(K769)^2)/($I$5*MAX(F769,0.1)^2),1/3)))),IF(V32="Subcritical",MAX($D$16,IFERROR(W769,MAX($D$16,POWER((ABS(K769)^2)/($I$5*MAX(F769,0.1)^2),1/3)))),IF(AND(IFERROR(V769,0)=1,IFERROR(AG769,0)=1),IF(IFERROR(T769,-1E99)&gt;=IFERROR(AE769,-1E99),MAX($D$16,IFERROR(L769,MAX($D$16,POWER((ABS(K769)^2)/($I$5*MAX(F769,0.1)^2),1/3)))),MAX($D$16,IFERROR(W769,MAX($D$16,POWER((ABS(K769)^2)/($I$5*MAX(F769,0.1)^2),1/3))))),IF(IFERROR(V769,0)=1,MAX($D$16,IFERROR(L769,MAX($D$16,POWER((ABS(K769)^2)/($I$5*MAX(F769,0.1)^2),1/3)))),IF(IFERROR(AG769,0)=1,MAX($D$16,IFERROR(W769,MAX($D$16,POWER((ABS(K769)^2)/($I$5*MAX(F769,0.1)^2),1/3)))),MAX($D$16,POWER((ABS(K769)^2)/($I$5*MAX(F769,0.1)^2),1/3))))))),MAX($D$16,POWER((ABS(K769)^2)/($I$5*MAX(F769,0.1)^2),1/3)))</f>
        <v/>
      </c>
      <c r="AI769">
        <f>E769+AH769</f>
        <v/>
      </c>
      <c r="AJ769">
        <f>AI769+((ABS(K769)/MAX(((F769)+(G769)*(AH769))*(AH769),1E-6))^2)/(2*$I$5)</f>
        <v/>
      </c>
      <c r="AM769" t="n">
        <v>0</v>
      </c>
      <c r="AN769" t="n">
        <v>0</v>
      </c>
      <c r="AO769">
        <f>AM769+AN769</f>
        <v/>
      </c>
      <c r="AP769">
        <f>AP768+AO769</f>
        <v/>
      </c>
      <c r="AQ769">
        <f>ABS(ABS(K769)/MAX(((F769)+(G769)*(AH769))*(AH769),1E-6))/SQRT($I$5*MAX((((F769)+(G769)*(AH769))*(AH769))/MAX((F769)+2*(G769)*(AH769),1E-6),1E-6))</f>
        <v/>
      </c>
      <c r="AR769">
        <f>IF(AQ769&lt;1,"Subcritical","Supercritical")</f>
        <v/>
      </c>
      <c r="AS769">
        <f>((ABS(K769)*$D$6)/(MAX(((F769)+(G769)*(AH769))*(AH769),1E-6)*MAX(((((F769)+(G769)*(AH769))*(AH769))/MAX((F769)+2*(AH769)*SQRT(1+(G769)^2),1E-6))^(2/3),1E-6)))^2</f>
        <v/>
      </c>
    </row>
    <row r="770">
      <c r="A770" t="n">
        <v>621</v>
      </c>
      <c r="B770" t="n">
        <v>619.896</v>
      </c>
      <c r="C770" t="n">
        <v>616147.463</v>
      </c>
      <c r="D770" t="n">
        <v>3097371.086</v>
      </c>
      <c r="E770" t="n">
        <v>632.252</v>
      </c>
      <c r="F770" t="n">
        <v>5.2</v>
      </c>
      <c r="G770" t="n">
        <v>0</v>
      </c>
      <c r="H770" t="inlineStr">
        <is>
          <t>Normal</t>
        </is>
      </c>
      <c r="I770" t="n">
        <v>0.023</v>
      </c>
      <c r="J770">
        <f>B770-B769</f>
        <v/>
      </c>
      <c r="K770">
        <f>MAX(0,K769-AO769)</f>
        <v/>
      </c>
      <c r="L770">
        <f>IF($D$20=0,IFERROR(L769,MAX($D$16,POWER((ABS(K770)^2)/($I$5*MAX(F770,0.1)^2),1/3))),IF(IFERROR(V769,0)=0,IFERROR(L769,MAX($D$16,POWER((ABS(K770)^2)/($I$5*MAX(F770,0.1)^2),1/3))),IF(OR(IFERROR(L770,0)=0,IFERROR(S769,0)&lt;1,IFERROR(S770,0)&lt;1),MAX($D$16,POWER((ABS(K770)^2)/($I$5*MAX(F770,0.1)^2),1/3)),IF(IFERROR(U770,0)&gt;0,MAX($D$16,IFERROR(L770,0)+((IFERROR(U770,0))*$D$18*IF((IFERROR(S770,0))&lt;1,1,-1))),IF(IFERROR(U770,0)&lt;0,IF(ABS((MAX($D$16,POWER((ABS(K770)^2)/($I$5*MAX(F770,0.1)^2),1/3)))-IFERROR(L770,0))&gt;$D$19,MAX($D$16,IF((MAX($D$16,POWER((ABS(K770)^2)/($I$5*MAX(F770,0.1)^2),1/3)))&gt;IFERROR(L770,0),MIN((MAX($D$16,POWER((ABS(K770)^2)/($I$5*MAX(F770,0.1)^2),1/3))),IFERROR(L770,0)+(MIN(ABS(IFERROR(U770,0))*$D$18,ABS((MAX($D$16,POWER((ABS(K770)^2)/($I$5*MAX(F770,0.1)^2),1/3)))-IFERROR(L770,0))))),MAX((MAX($D$16,POWER((ABS(K770)^2)/($I$5*MAX(F770,0.1)^2),1/3))),IFERROR(L770,0)-(MIN(ABS(IFERROR(U770,0))*$D$18,ABS((MAX($D$16,POWER((ABS(K770)^2)/($I$5*MAX(F770,0.1)^2),1/3)))-IFERROR(L770,0))))))),MAX($D$16,POWER((ABS(K770)^2)/($I$5*MAX(F770,0.1)^2),1/3))),MAX($D$16,IFERROR(L770,0)))))))</f>
        <v/>
      </c>
      <c r="M770">
        <f>((F770)+(G770)*(L770))*(L770)</f>
        <v/>
      </c>
      <c r="N770">
        <f>(((F770)+(G770)*(L770))*(L770))/MAX((F770)+2*(L770)*SQRT(1+(G770)^2),1E-6)</f>
        <v/>
      </c>
      <c r="O770">
        <f>ABS(K770)/MAX(((F770)+(G770)*(L770))*(L770),1E-6)</f>
        <v/>
      </c>
      <c r="P770">
        <f>E770+L770</f>
        <v/>
      </c>
      <c r="Q770">
        <f>P770+((ABS(K770)/MAX(((F770)+(G770)*(L770))*(L770),1E-6))^2)/(2*$I$5)</f>
        <v/>
      </c>
      <c r="R770">
        <f>((ABS(K770)*$D$6)/(MAX(((F770)+(G770)*(L770))*(L770),1E-6)*MAX(((((F770)+(G770)*(L770))*(L770))/MAX((F770)+2*(L770)*SQRT(1+(G770)^2),1E-6))^(2/3),1E-6)))^2</f>
        <v/>
      </c>
      <c r="S770">
        <f>ABS(ABS(K770)/MAX(((F770)+(G770)*(L770))*(L770),1E-6))/SQRT($I$5*MAX((((F770)+(G770)*(L770))*(L770))/MAX((F770)+2*(G770)*(L770),1E-6),1E-6))</f>
        <v/>
      </c>
      <c r="T770">
        <f>((F770)*(L770)^2)/2+(G770)*(L770)^3/3+(ABS(K770)^2)/($I$5*MAX(((F770)+(G770)*(L770))*(L770),1E-6))</f>
        <v/>
      </c>
      <c r="U770">
        <f>IF($D$20=0,0,IFERROR(Q769-(((R769+R770)/2)*J770)-(IF(O769&gt;O770,$D$8*((O769^2-O770^2)/(2*$I$5)),$D$9*((O770^2-O769^2)/(2*$I$5)))+($D$10*(ABS(I770)/90)*(MAX(O769^2,O770^2)/(2*$I$5))))-Q770,0))</f>
        <v/>
      </c>
      <c r="V770">
        <f>IF($D$20=0,1,IFERROR(IF(ROUND(S770,3)=1,1,IF(AND(ABS(U770)&lt;$D$19,S770&gt;1),1,0)),0))</f>
        <v/>
      </c>
      <c r="W770">
        <f>IF($D$20=0,IFERROR(W771,MAX($D$16,POWER((ABS(K770)^2)/($I$5*MAX(F770,0.1)^2),1/3))),IF(IFERROR(AG771,0)=0,IFERROR(W771,MAX($D$16,POWER((ABS(K770)^2)/($I$5*MAX(F770,0.1)^2),1/3))),IF(OR(IFERROR(W770,0)=0,IFERROR(AD771,0)&gt;1),MAX($D$16,POWER((ABS(K770)^2)/($I$5*MAX(F770,0.1)^2),1/3)),IF(IFERROR(AF770,0)&gt;0,MAX($D$16,IFERROR(W770,0)+((IFERROR(AF770,0))*$D$18*IF((IFERROR(AD770,0))&lt;1,1,-1))),IF(IFERROR(AF770,0)&lt;0,IF(ABS((MAX($D$16,POWER((ABS(K770)^2)/($I$5*MAX(F770,0.1)^2),1/3)))-IFERROR(W770,0))&gt;$D$19,MAX($D$16,IF((MAX($D$16,POWER((ABS(K770)^2)/($I$5*MAX(F770,0.1)^2),1/3)))&gt;IFERROR(W770,0),MIN((MAX($D$16,POWER((ABS(K770)^2)/($I$5*MAX(F770,0.1)^2),1/3))),IFERROR(W770,0)+(MIN(ABS(IFERROR(AF770,0))*$D$18,ABS((MAX($D$16,POWER((ABS(K770)^2)/($I$5*MAX(F770,0.1)^2),1/3)))-IFERROR(W770,0))))),MAX((MAX($D$16,POWER((ABS(K770)^2)/($I$5*MAX(F770,0.1)^2),1/3))),IFERROR(W770,0)-(MIN(ABS(IFERROR(AF770,0))*$D$18,ABS((MAX($D$16,POWER((ABS(K770)^2)/($I$5*MAX(F770,0.1)^2),1/3)))-IFERROR(W770,0))))))),MAX($D$16,POWER((ABS(K770)^2)/($I$5*MAX(F770,0.1)^2),1/3))),MAX($D$16,IFERROR(W770,0)))))))</f>
        <v/>
      </c>
      <c r="X770">
        <f>((F770)+(G770)*(W770))*(W770)</f>
        <v/>
      </c>
      <c r="Y770">
        <f>(((F770)+(G770)*(W770))*(W770))/MAX((F770)+2*(W770)*SQRT(1+(G770)^2),1E-6)</f>
        <v/>
      </c>
      <c r="Z770">
        <f>ABS(K770)/MAX(((F770)+(G770)*(W770))*(W770),1E-6)</f>
        <v/>
      </c>
      <c r="AA770">
        <f>E770+W770</f>
        <v/>
      </c>
      <c r="AB770">
        <f>AA770+((ABS(K770)/MAX(((F770)+(G770)*(W770))*(W770),1E-6))^2)/(2*$I$5)</f>
        <v/>
      </c>
      <c r="AC770">
        <f>((ABS(K770)*$D$6)/(MAX(((F770)+(G770)*(W770))*(W770),1E-6)*MAX(((((F770)+(G770)*(W770))*(W770))/MAX((F770)+2*(W770)*SQRT(1+(G770)^2),1E-6))^(2/3),1E-6)))^2</f>
        <v/>
      </c>
      <c r="AD770">
        <f>ABS(ABS(K770)/MAX(((F770)+(G770)*(W770))*(W770),1E-6))/SQRT($I$5*MAX((((F770)+(G770)*(W770))*(W770))/MAX((F770)+2*(G770)*(W770),1E-6),1E-6))</f>
        <v/>
      </c>
      <c r="AE770">
        <f>((F770)*(W770)^2)/2+(G770)*(W770)^3/3+(ABS(K770)^2)/($I$5*MAX(((F770)+(G770)*(W770))*(W770),1E-6))</f>
        <v/>
      </c>
      <c r="AF770">
        <f>IF($D$20=0,0,IFERROR(AB771+(((AC770+AC771)/2)*J771)+(IF(Z770&gt;Z771,$D$8*((Z770^2-Z771^2)/(2*$I$5)),$D$9*((Z771^2-Z770^2)/(2*$I$5)))+($D$10*(ABS(I771)/90)*(MAX(Z770^2,Z771^2)/(2*$I$5))))-AB770,0))</f>
        <v/>
      </c>
      <c r="AG770">
        <f>IF($D$20=0,1,IFERROR(IF(ROUND(AD770,3)=1,1,IF(AND(ABS(AF770)&lt;$D$19,AD770&lt;1),1,0)),0))</f>
        <v/>
      </c>
      <c r="AH770">
        <f>IFERROR(IF(V32="Supercritical",MAX($D$16,IFERROR(L770,MAX($D$16,POWER((ABS(K770)^2)/($I$5*MAX(F770,0.1)^2),1/3)))),IF(V32="Subcritical",MAX($D$16,IFERROR(W770,MAX($D$16,POWER((ABS(K770)^2)/($I$5*MAX(F770,0.1)^2),1/3)))),IF(AND(IFERROR(V770,0)=1,IFERROR(AG770,0)=1),IF(IFERROR(T770,-1E99)&gt;=IFERROR(AE770,-1E99),MAX($D$16,IFERROR(L770,MAX($D$16,POWER((ABS(K770)^2)/($I$5*MAX(F770,0.1)^2),1/3)))),MAX($D$16,IFERROR(W770,MAX($D$16,POWER((ABS(K770)^2)/($I$5*MAX(F770,0.1)^2),1/3))))),IF(IFERROR(V770,0)=1,MAX($D$16,IFERROR(L770,MAX($D$16,POWER((ABS(K770)^2)/($I$5*MAX(F770,0.1)^2),1/3)))),IF(IFERROR(AG770,0)=1,MAX($D$16,IFERROR(W770,MAX($D$16,POWER((ABS(K770)^2)/($I$5*MAX(F770,0.1)^2),1/3)))),MAX($D$16,POWER((ABS(K770)^2)/($I$5*MAX(F770,0.1)^2),1/3))))))),MAX($D$16,POWER((ABS(K770)^2)/($I$5*MAX(F770,0.1)^2),1/3)))</f>
        <v/>
      </c>
      <c r="AI770">
        <f>E770+AH770</f>
        <v/>
      </c>
      <c r="AJ770">
        <f>AI770+((ABS(K770)/MAX(((F770)+(G770)*(AH770))*(AH770),1E-6))^2)/(2*$I$5)</f>
        <v/>
      </c>
      <c r="AM770" t="n">
        <v>0</v>
      </c>
      <c r="AN770" t="n">
        <v>0</v>
      </c>
      <c r="AO770">
        <f>AM770+AN770</f>
        <v/>
      </c>
      <c r="AP770">
        <f>AP769+AO770</f>
        <v/>
      </c>
      <c r="AQ770">
        <f>ABS(ABS(K770)/MAX(((F770)+(G770)*(AH770))*(AH770),1E-6))/SQRT($I$5*MAX((((F770)+(G770)*(AH770))*(AH770))/MAX((F770)+2*(G770)*(AH770),1E-6),1E-6))</f>
        <v/>
      </c>
      <c r="AR770">
        <f>IF(AQ770&lt;1,"Subcritical","Supercritical")</f>
        <v/>
      </c>
      <c r="AS770">
        <f>((ABS(K770)*$D$6)/(MAX(((F770)+(G770)*(AH770))*(AH770),1E-6)*MAX(((((F770)+(G770)*(AH770))*(AH770))/MAX((F770)+2*(AH770)*SQRT(1+(G770)^2),1E-6))^(2/3),1E-6)))^2</f>
        <v/>
      </c>
    </row>
    <row r="771">
      <c r="A771" t="n">
        <v>622</v>
      </c>
      <c r="B771" t="n">
        <v>620.895</v>
      </c>
      <c r="C771" t="n">
        <v>616146.9889999999</v>
      </c>
      <c r="D771" t="n">
        <v>3097370.206</v>
      </c>
      <c r="E771" t="n">
        <v>632.2515</v>
      </c>
      <c r="F771" t="n">
        <v>5.2</v>
      </c>
      <c r="G771" t="n">
        <v>0</v>
      </c>
      <c r="H771" t="inlineStr">
        <is>
          <t>Normal</t>
        </is>
      </c>
      <c r="I771" t="n">
        <v>0.027</v>
      </c>
      <c r="J771">
        <f>B771-B770</f>
        <v/>
      </c>
      <c r="K771">
        <f>MAX(0,K770-AO770)</f>
        <v/>
      </c>
      <c r="L771">
        <f>IF($D$20=0,IFERROR(L770,MAX($D$16,POWER((ABS(K771)^2)/($I$5*MAX(F771,0.1)^2),1/3))),IF(IFERROR(V770,0)=0,IFERROR(L770,MAX($D$16,POWER((ABS(K771)^2)/($I$5*MAX(F771,0.1)^2),1/3))),IF(OR(IFERROR(L771,0)=0,IFERROR(S770,0)&lt;1,IFERROR(S771,0)&lt;1),MAX($D$16,POWER((ABS(K771)^2)/($I$5*MAX(F771,0.1)^2),1/3)),IF(IFERROR(U771,0)&gt;0,MAX($D$16,IFERROR(L771,0)+((IFERROR(U771,0))*$D$18*IF((IFERROR(S771,0))&lt;1,1,-1))),IF(IFERROR(U771,0)&lt;0,IF(ABS((MAX($D$16,POWER((ABS(K771)^2)/($I$5*MAX(F771,0.1)^2),1/3)))-IFERROR(L771,0))&gt;$D$19,MAX($D$16,IF((MAX($D$16,POWER((ABS(K771)^2)/($I$5*MAX(F771,0.1)^2),1/3)))&gt;IFERROR(L771,0),MIN((MAX($D$16,POWER((ABS(K771)^2)/($I$5*MAX(F771,0.1)^2),1/3))),IFERROR(L771,0)+(MIN(ABS(IFERROR(U771,0))*$D$18,ABS((MAX($D$16,POWER((ABS(K771)^2)/($I$5*MAX(F771,0.1)^2),1/3)))-IFERROR(L771,0))))),MAX((MAX($D$16,POWER((ABS(K771)^2)/($I$5*MAX(F771,0.1)^2),1/3))),IFERROR(L771,0)-(MIN(ABS(IFERROR(U771,0))*$D$18,ABS((MAX($D$16,POWER((ABS(K771)^2)/($I$5*MAX(F771,0.1)^2),1/3)))-IFERROR(L771,0))))))),MAX($D$16,POWER((ABS(K771)^2)/($I$5*MAX(F771,0.1)^2),1/3))),MAX($D$16,IFERROR(L771,0)))))))</f>
        <v/>
      </c>
      <c r="M771">
        <f>((F771)+(G771)*(L771))*(L771)</f>
        <v/>
      </c>
      <c r="N771">
        <f>(((F771)+(G771)*(L771))*(L771))/MAX((F771)+2*(L771)*SQRT(1+(G771)^2),1E-6)</f>
        <v/>
      </c>
      <c r="O771">
        <f>ABS(K771)/MAX(((F771)+(G771)*(L771))*(L771),1E-6)</f>
        <v/>
      </c>
      <c r="P771">
        <f>E771+L771</f>
        <v/>
      </c>
      <c r="Q771">
        <f>P771+((ABS(K771)/MAX(((F771)+(G771)*(L771))*(L771),1E-6))^2)/(2*$I$5)</f>
        <v/>
      </c>
      <c r="R771">
        <f>((ABS(K771)*$D$6)/(MAX(((F771)+(G771)*(L771))*(L771),1E-6)*MAX(((((F771)+(G771)*(L771))*(L771))/MAX((F771)+2*(L771)*SQRT(1+(G771)^2),1E-6))^(2/3),1E-6)))^2</f>
        <v/>
      </c>
      <c r="S771">
        <f>ABS(ABS(K771)/MAX(((F771)+(G771)*(L771))*(L771),1E-6))/SQRT($I$5*MAX((((F771)+(G771)*(L771))*(L771))/MAX((F771)+2*(G771)*(L771),1E-6),1E-6))</f>
        <v/>
      </c>
      <c r="T771">
        <f>((F771)*(L771)^2)/2+(G771)*(L771)^3/3+(ABS(K771)^2)/($I$5*MAX(((F771)+(G771)*(L771))*(L771),1E-6))</f>
        <v/>
      </c>
      <c r="U771">
        <f>IF($D$20=0,0,IFERROR(Q770-(((R770+R771)/2)*J771)-(IF(O770&gt;O771,$D$8*((O770^2-O771^2)/(2*$I$5)),$D$9*((O771^2-O770^2)/(2*$I$5)))+($D$10*(ABS(I771)/90)*(MAX(O770^2,O771^2)/(2*$I$5))))-Q771,0))</f>
        <v/>
      </c>
      <c r="V771">
        <f>IF($D$20=0,1,IFERROR(IF(ROUND(S771,3)=1,1,IF(AND(ABS(U771)&lt;$D$19,S771&gt;1),1,0)),0))</f>
        <v/>
      </c>
      <c r="W771">
        <f>IF($D$20=0,IFERROR(W772,MAX($D$16,POWER((ABS(K771)^2)/($I$5*MAX(F771,0.1)^2),1/3))),IF(IFERROR(AG772,0)=0,IFERROR(W772,MAX($D$16,POWER((ABS(K771)^2)/($I$5*MAX(F771,0.1)^2),1/3))),IF(OR(IFERROR(W771,0)=0,IFERROR(AD772,0)&gt;1),MAX($D$16,POWER((ABS(K771)^2)/($I$5*MAX(F771,0.1)^2),1/3)),IF(IFERROR(AF771,0)&gt;0,MAX($D$16,IFERROR(W771,0)+((IFERROR(AF771,0))*$D$18*IF((IFERROR(AD771,0))&lt;1,1,-1))),IF(IFERROR(AF771,0)&lt;0,IF(ABS((MAX($D$16,POWER((ABS(K771)^2)/($I$5*MAX(F771,0.1)^2),1/3)))-IFERROR(W771,0))&gt;$D$19,MAX($D$16,IF((MAX($D$16,POWER((ABS(K771)^2)/($I$5*MAX(F771,0.1)^2),1/3)))&gt;IFERROR(W771,0),MIN((MAX($D$16,POWER((ABS(K771)^2)/($I$5*MAX(F771,0.1)^2),1/3))),IFERROR(W771,0)+(MIN(ABS(IFERROR(AF771,0))*$D$18,ABS((MAX($D$16,POWER((ABS(K771)^2)/($I$5*MAX(F771,0.1)^2),1/3)))-IFERROR(W771,0))))),MAX((MAX($D$16,POWER((ABS(K771)^2)/($I$5*MAX(F771,0.1)^2),1/3))),IFERROR(W771,0)-(MIN(ABS(IFERROR(AF771,0))*$D$18,ABS((MAX($D$16,POWER((ABS(K771)^2)/($I$5*MAX(F771,0.1)^2),1/3)))-IFERROR(W771,0))))))),MAX($D$16,POWER((ABS(K771)^2)/($I$5*MAX(F771,0.1)^2),1/3))),MAX($D$16,IFERROR(W771,0)))))))</f>
        <v/>
      </c>
      <c r="X771">
        <f>((F771)+(G771)*(W771))*(W771)</f>
        <v/>
      </c>
      <c r="Y771">
        <f>(((F771)+(G771)*(W771))*(W771))/MAX((F771)+2*(W771)*SQRT(1+(G771)^2),1E-6)</f>
        <v/>
      </c>
      <c r="Z771">
        <f>ABS(K771)/MAX(((F771)+(G771)*(W771))*(W771),1E-6)</f>
        <v/>
      </c>
      <c r="AA771">
        <f>E771+W771</f>
        <v/>
      </c>
      <c r="AB771">
        <f>AA771+((ABS(K771)/MAX(((F771)+(G771)*(W771))*(W771),1E-6))^2)/(2*$I$5)</f>
        <v/>
      </c>
      <c r="AC771">
        <f>((ABS(K771)*$D$6)/(MAX(((F771)+(G771)*(W771))*(W771),1E-6)*MAX(((((F771)+(G771)*(W771))*(W771))/MAX((F771)+2*(W771)*SQRT(1+(G771)^2),1E-6))^(2/3),1E-6)))^2</f>
        <v/>
      </c>
      <c r="AD771">
        <f>ABS(ABS(K771)/MAX(((F771)+(G771)*(W771))*(W771),1E-6))/SQRT($I$5*MAX((((F771)+(G771)*(W771))*(W771))/MAX((F771)+2*(G771)*(W771),1E-6),1E-6))</f>
        <v/>
      </c>
      <c r="AE771">
        <f>((F771)*(W771)^2)/2+(G771)*(W771)^3/3+(ABS(K771)^2)/($I$5*MAX(((F771)+(G771)*(W771))*(W771),1E-6))</f>
        <v/>
      </c>
      <c r="AF771">
        <f>IF($D$20=0,0,IFERROR(AB772+(((AC771+AC772)/2)*J772)+(IF(Z771&gt;Z772,$D$8*((Z771^2-Z772^2)/(2*$I$5)),$D$9*((Z772^2-Z771^2)/(2*$I$5)))+($D$10*(ABS(I772)/90)*(MAX(Z771^2,Z772^2)/(2*$I$5))))-AB771,0))</f>
        <v/>
      </c>
      <c r="AG771">
        <f>IF($D$20=0,1,IFERROR(IF(ROUND(AD771,3)=1,1,IF(AND(ABS(AF771)&lt;$D$19,AD771&lt;1),1,0)),0))</f>
        <v/>
      </c>
      <c r="AH771">
        <f>IFERROR(IF(V32="Supercritical",MAX($D$16,IFERROR(L771,MAX($D$16,POWER((ABS(K771)^2)/($I$5*MAX(F771,0.1)^2),1/3)))),IF(V32="Subcritical",MAX($D$16,IFERROR(W771,MAX($D$16,POWER((ABS(K771)^2)/($I$5*MAX(F771,0.1)^2),1/3)))),IF(AND(IFERROR(V771,0)=1,IFERROR(AG771,0)=1),IF(IFERROR(T771,-1E99)&gt;=IFERROR(AE771,-1E99),MAX($D$16,IFERROR(L771,MAX($D$16,POWER((ABS(K771)^2)/($I$5*MAX(F771,0.1)^2),1/3)))),MAX($D$16,IFERROR(W771,MAX($D$16,POWER((ABS(K771)^2)/($I$5*MAX(F771,0.1)^2),1/3))))),IF(IFERROR(V771,0)=1,MAX($D$16,IFERROR(L771,MAX($D$16,POWER((ABS(K771)^2)/($I$5*MAX(F771,0.1)^2),1/3)))),IF(IFERROR(AG771,0)=1,MAX($D$16,IFERROR(W771,MAX($D$16,POWER((ABS(K771)^2)/($I$5*MAX(F771,0.1)^2),1/3)))),MAX($D$16,POWER((ABS(K771)^2)/($I$5*MAX(F771,0.1)^2),1/3))))))),MAX($D$16,POWER((ABS(K771)^2)/($I$5*MAX(F771,0.1)^2),1/3)))</f>
        <v/>
      </c>
      <c r="AI771">
        <f>E771+AH771</f>
        <v/>
      </c>
      <c r="AJ771">
        <f>AI771+((ABS(K771)/MAX(((F771)+(G771)*(AH771))*(AH771),1E-6))^2)/(2*$I$5)</f>
        <v/>
      </c>
      <c r="AM771" t="n">
        <v>0</v>
      </c>
      <c r="AN771" t="n">
        <v>0</v>
      </c>
      <c r="AO771">
        <f>AM771+AN771</f>
        <v/>
      </c>
      <c r="AP771">
        <f>AP770+AO771</f>
        <v/>
      </c>
      <c r="AQ771">
        <f>ABS(ABS(K771)/MAX(((F771)+(G771)*(AH771))*(AH771),1E-6))/SQRT($I$5*MAX((((F771)+(G771)*(AH771))*(AH771))/MAX((F771)+2*(G771)*(AH771),1E-6),1E-6))</f>
        <v/>
      </c>
      <c r="AR771">
        <f>IF(AQ771&lt;1,"Subcritical","Supercritical")</f>
        <v/>
      </c>
      <c r="AS771">
        <f>((ABS(K771)*$D$6)/(MAX(((F771)+(G771)*(AH771))*(AH771),1E-6)*MAX(((((F771)+(G771)*(AH771))*(AH771))/MAX((F771)+2*(AH771)*SQRT(1+(G771)^2),1E-6))^(2/3),1E-6)))^2</f>
        <v/>
      </c>
    </row>
    <row r="772">
      <c r="A772" t="n">
        <v>623</v>
      </c>
      <c r="B772" t="n">
        <v>621.896</v>
      </c>
      <c r="C772" t="n">
        <v>616146.515</v>
      </c>
      <c r="D772" t="n">
        <v>3097369.325</v>
      </c>
      <c r="E772" t="n">
        <v>632.251</v>
      </c>
      <c r="F772" t="n">
        <v>5.2</v>
      </c>
      <c r="G772" t="n">
        <v>0</v>
      </c>
      <c r="H772" t="inlineStr">
        <is>
          <t>Normal</t>
        </is>
      </c>
      <c r="I772" t="n">
        <v>0.027</v>
      </c>
      <c r="J772">
        <f>B772-B771</f>
        <v/>
      </c>
      <c r="K772">
        <f>MAX(0,K771-AO771)</f>
        <v/>
      </c>
      <c r="L772">
        <f>IF($D$20=0,IFERROR(L771,MAX($D$16,POWER((ABS(K772)^2)/($I$5*MAX(F772,0.1)^2),1/3))),IF(IFERROR(V771,0)=0,IFERROR(L771,MAX($D$16,POWER((ABS(K772)^2)/($I$5*MAX(F772,0.1)^2),1/3))),IF(OR(IFERROR(L772,0)=0,IFERROR(S771,0)&lt;1,IFERROR(S772,0)&lt;1),MAX($D$16,POWER((ABS(K772)^2)/($I$5*MAX(F772,0.1)^2),1/3)),IF(IFERROR(U772,0)&gt;0,MAX($D$16,IFERROR(L772,0)+((IFERROR(U772,0))*$D$18*IF((IFERROR(S772,0))&lt;1,1,-1))),IF(IFERROR(U772,0)&lt;0,IF(ABS((MAX($D$16,POWER((ABS(K772)^2)/($I$5*MAX(F772,0.1)^2),1/3)))-IFERROR(L772,0))&gt;$D$19,MAX($D$16,IF((MAX($D$16,POWER((ABS(K772)^2)/($I$5*MAX(F772,0.1)^2),1/3)))&gt;IFERROR(L772,0),MIN((MAX($D$16,POWER((ABS(K772)^2)/($I$5*MAX(F772,0.1)^2),1/3))),IFERROR(L772,0)+(MIN(ABS(IFERROR(U772,0))*$D$18,ABS((MAX($D$16,POWER((ABS(K772)^2)/($I$5*MAX(F772,0.1)^2),1/3)))-IFERROR(L772,0))))),MAX((MAX($D$16,POWER((ABS(K772)^2)/($I$5*MAX(F772,0.1)^2),1/3))),IFERROR(L772,0)-(MIN(ABS(IFERROR(U772,0))*$D$18,ABS((MAX($D$16,POWER((ABS(K772)^2)/($I$5*MAX(F772,0.1)^2),1/3)))-IFERROR(L772,0))))))),MAX($D$16,POWER((ABS(K772)^2)/($I$5*MAX(F772,0.1)^2),1/3))),MAX($D$16,IFERROR(L772,0)))))))</f>
        <v/>
      </c>
      <c r="M772">
        <f>((F772)+(G772)*(L772))*(L772)</f>
        <v/>
      </c>
      <c r="N772">
        <f>(((F772)+(G772)*(L772))*(L772))/MAX((F772)+2*(L772)*SQRT(1+(G772)^2),1E-6)</f>
        <v/>
      </c>
      <c r="O772">
        <f>ABS(K772)/MAX(((F772)+(G772)*(L772))*(L772),1E-6)</f>
        <v/>
      </c>
      <c r="P772">
        <f>E772+L772</f>
        <v/>
      </c>
      <c r="Q772">
        <f>P772+((ABS(K772)/MAX(((F772)+(G772)*(L772))*(L772),1E-6))^2)/(2*$I$5)</f>
        <v/>
      </c>
      <c r="R772">
        <f>((ABS(K772)*$D$6)/(MAX(((F772)+(G772)*(L772))*(L772),1E-6)*MAX(((((F772)+(G772)*(L772))*(L772))/MAX((F772)+2*(L772)*SQRT(1+(G772)^2),1E-6))^(2/3),1E-6)))^2</f>
        <v/>
      </c>
      <c r="S772">
        <f>ABS(ABS(K772)/MAX(((F772)+(G772)*(L772))*(L772),1E-6))/SQRT($I$5*MAX((((F772)+(G772)*(L772))*(L772))/MAX((F772)+2*(G772)*(L772),1E-6),1E-6))</f>
        <v/>
      </c>
      <c r="T772">
        <f>((F772)*(L772)^2)/2+(G772)*(L772)^3/3+(ABS(K772)^2)/($I$5*MAX(((F772)+(G772)*(L772))*(L772),1E-6))</f>
        <v/>
      </c>
      <c r="U772">
        <f>IF($D$20=0,0,IFERROR(Q771-(((R771+R772)/2)*J772)-(IF(O771&gt;O772,$D$8*((O771^2-O772^2)/(2*$I$5)),$D$9*((O772^2-O771^2)/(2*$I$5)))+($D$10*(ABS(I772)/90)*(MAX(O771^2,O772^2)/(2*$I$5))))-Q772,0))</f>
        <v/>
      </c>
      <c r="V772">
        <f>IF($D$20=0,1,IFERROR(IF(ROUND(S772,3)=1,1,IF(AND(ABS(U772)&lt;$D$19,S772&gt;1),1,0)),0))</f>
        <v/>
      </c>
      <c r="W772">
        <f>IF($D$20=0,IFERROR(W773,MAX($D$16,POWER((ABS(K772)^2)/($I$5*MAX(F772,0.1)^2),1/3))),IF(IFERROR(AG773,0)=0,IFERROR(W773,MAX($D$16,POWER((ABS(K772)^2)/($I$5*MAX(F772,0.1)^2),1/3))),IF(OR(IFERROR(W772,0)=0,IFERROR(AD773,0)&gt;1),MAX($D$16,POWER((ABS(K772)^2)/($I$5*MAX(F772,0.1)^2),1/3)),IF(IFERROR(AF772,0)&gt;0,MAX($D$16,IFERROR(W772,0)+((IFERROR(AF772,0))*$D$18*IF((IFERROR(AD772,0))&lt;1,1,-1))),IF(IFERROR(AF772,0)&lt;0,IF(ABS((MAX($D$16,POWER((ABS(K772)^2)/($I$5*MAX(F772,0.1)^2),1/3)))-IFERROR(W772,0))&gt;$D$19,MAX($D$16,IF((MAX($D$16,POWER((ABS(K772)^2)/($I$5*MAX(F772,0.1)^2),1/3)))&gt;IFERROR(W772,0),MIN((MAX($D$16,POWER((ABS(K772)^2)/($I$5*MAX(F772,0.1)^2),1/3))),IFERROR(W772,0)+(MIN(ABS(IFERROR(AF772,0))*$D$18,ABS((MAX($D$16,POWER((ABS(K772)^2)/($I$5*MAX(F772,0.1)^2),1/3)))-IFERROR(W772,0))))),MAX((MAX($D$16,POWER((ABS(K772)^2)/($I$5*MAX(F772,0.1)^2),1/3))),IFERROR(W772,0)-(MIN(ABS(IFERROR(AF772,0))*$D$18,ABS((MAX($D$16,POWER((ABS(K772)^2)/($I$5*MAX(F772,0.1)^2),1/3)))-IFERROR(W772,0))))))),MAX($D$16,POWER((ABS(K772)^2)/($I$5*MAX(F772,0.1)^2),1/3))),MAX($D$16,IFERROR(W772,0)))))))</f>
        <v/>
      </c>
      <c r="X772">
        <f>((F772)+(G772)*(W772))*(W772)</f>
        <v/>
      </c>
      <c r="Y772">
        <f>(((F772)+(G772)*(W772))*(W772))/MAX((F772)+2*(W772)*SQRT(1+(G772)^2),1E-6)</f>
        <v/>
      </c>
      <c r="Z772">
        <f>ABS(K772)/MAX(((F772)+(G772)*(W772))*(W772),1E-6)</f>
        <v/>
      </c>
      <c r="AA772">
        <f>E772+W772</f>
        <v/>
      </c>
      <c r="AB772">
        <f>AA772+((ABS(K772)/MAX(((F772)+(G772)*(W772))*(W772),1E-6))^2)/(2*$I$5)</f>
        <v/>
      </c>
      <c r="AC772">
        <f>((ABS(K772)*$D$6)/(MAX(((F772)+(G772)*(W772))*(W772),1E-6)*MAX(((((F772)+(G772)*(W772))*(W772))/MAX((F772)+2*(W772)*SQRT(1+(G772)^2),1E-6))^(2/3),1E-6)))^2</f>
        <v/>
      </c>
      <c r="AD772">
        <f>ABS(ABS(K772)/MAX(((F772)+(G772)*(W772))*(W772),1E-6))/SQRT($I$5*MAX((((F772)+(G772)*(W772))*(W772))/MAX((F772)+2*(G772)*(W772),1E-6),1E-6))</f>
        <v/>
      </c>
      <c r="AE772">
        <f>((F772)*(W772)^2)/2+(G772)*(W772)^3/3+(ABS(K772)^2)/($I$5*MAX(((F772)+(G772)*(W772))*(W772),1E-6))</f>
        <v/>
      </c>
      <c r="AF772">
        <f>IF($D$20=0,0,IFERROR(AB773+(((AC772+AC773)/2)*J773)+(IF(Z772&gt;Z773,$D$8*((Z772^2-Z773^2)/(2*$I$5)),$D$9*((Z773^2-Z772^2)/(2*$I$5)))+($D$10*(ABS(I773)/90)*(MAX(Z772^2,Z773^2)/(2*$I$5))))-AB772,0))</f>
        <v/>
      </c>
      <c r="AG772">
        <f>IF($D$20=0,1,IFERROR(IF(ROUND(AD772,3)=1,1,IF(AND(ABS(AF772)&lt;$D$19,AD772&lt;1),1,0)),0))</f>
        <v/>
      </c>
      <c r="AH772">
        <f>IFERROR(IF(V32="Supercritical",MAX($D$16,IFERROR(L772,MAX($D$16,POWER((ABS(K772)^2)/($I$5*MAX(F772,0.1)^2),1/3)))),IF(V32="Subcritical",MAX($D$16,IFERROR(W772,MAX($D$16,POWER((ABS(K772)^2)/($I$5*MAX(F772,0.1)^2),1/3)))),IF(AND(IFERROR(V772,0)=1,IFERROR(AG772,0)=1),IF(IFERROR(T772,-1E99)&gt;=IFERROR(AE772,-1E99),MAX($D$16,IFERROR(L772,MAX($D$16,POWER((ABS(K772)^2)/($I$5*MAX(F772,0.1)^2),1/3)))),MAX($D$16,IFERROR(W772,MAX($D$16,POWER((ABS(K772)^2)/($I$5*MAX(F772,0.1)^2),1/3))))),IF(IFERROR(V772,0)=1,MAX($D$16,IFERROR(L772,MAX($D$16,POWER((ABS(K772)^2)/($I$5*MAX(F772,0.1)^2),1/3)))),IF(IFERROR(AG772,0)=1,MAX($D$16,IFERROR(W772,MAX($D$16,POWER((ABS(K772)^2)/($I$5*MAX(F772,0.1)^2),1/3)))),MAX($D$16,POWER((ABS(K772)^2)/($I$5*MAX(F772,0.1)^2),1/3))))))),MAX($D$16,POWER((ABS(K772)^2)/($I$5*MAX(F772,0.1)^2),1/3)))</f>
        <v/>
      </c>
      <c r="AI772">
        <f>E772+AH772</f>
        <v/>
      </c>
      <c r="AJ772">
        <f>AI772+((ABS(K772)/MAX(((F772)+(G772)*(AH772))*(AH772),1E-6))^2)/(2*$I$5)</f>
        <v/>
      </c>
      <c r="AM772" t="n">
        <v>0</v>
      </c>
      <c r="AN772" t="n">
        <v>0</v>
      </c>
      <c r="AO772">
        <f>AM772+AN772</f>
        <v/>
      </c>
      <c r="AP772">
        <f>AP771+AO772</f>
        <v/>
      </c>
      <c r="AQ772">
        <f>ABS(ABS(K772)/MAX(((F772)+(G772)*(AH772))*(AH772),1E-6))/SQRT($I$5*MAX((((F772)+(G772)*(AH772))*(AH772))/MAX((F772)+2*(G772)*(AH772),1E-6),1E-6))</f>
        <v/>
      </c>
      <c r="AR772">
        <f>IF(AQ772&lt;1,"Subcritical","Supercritical")</f>
        <v/>
      </c>
      <c r="AS772">
        <f>((ABS(K772)*$D$6)/(MAX(((F772)+(G772)*(AH772))*(AH772),1E-6)*MAX(((((F772)+(G772)*(AH772))*(AH772))/MAX((F772)+2*(AH772)*SQRT(1+(G772)^2),1E-6))^(2/3),1E-6)))^2</f>
        <v/>
      </c>
    </row>
    <row r="773">
      <c r="A773" t="n">
        <v>624</v>
      </c>
      <c r="B773" t="n">
        <v>622.895</v>
      </c>
      <c r="C773" t="n">
        <v>616146.041</v>
      </c>
      <c r="D773" t="n">
        <v>3097368.445</v>
      </c>
      <c r="E773" t="n">
        <v>632.2505</v>
      </c>
      <c r="F773" t="n">
        <v>5.2</v>
      </c>
      <c r="G773" t="n">
        <v>0</v>
      </c>
      <c r="H773" t="inlineStr">
        <is>
          <t>Normal</t>
        </is>
      </c>
      <c r="I773" t="n">
        <v>0.05</v>
      </c>
      <c r="J773">
        <f>B773-B772</f>
        <v/>
      </c>
      <c r="K773">
        <f>MAX(0,K772-AO772)</f>
        <v/>
      </c>
      <c r="L773">
        <f>IF($D$20=0,IFERROR(L772,MAX($D$16,POWER((ABS(K773)^2)/($I$5*MAX(F773,0.1)^2),1/3))),IF(IFERROR(V772,0)=0,IFERROR(L772,MAX($D$16,POWER((ABS(K773)^2)/($I$5*MAX(F773,0.1)^2),1/3))),IF(OR(IFERROR(L773,0)=0,IFERROR(S772,0)&lt;1,IFERROR(S773,0)&lt;1),MAX($D$16,POWER((ABS(K773)^2)/($I$5*MAX(F773,0.1)^2),1/3)),IF(IFERROR(U773,0)&gt;0,MAX($D$16,IFERROR(L773,0)+((IFERROR(U773,0))*$D$18*IF((IFERROR(S773,0))&lt;1,1,-1))),IF(IFERROR(U773,0)&lt;0,IF(ABS((MAX($D$16,POWER((ABS(K773)^2)/($I$5*MAX(F773,0.1)^2),1/3)))-IFERROR(L773,0))&gt;$D$19,MAX($D$16,IF((MAX($D$16,POWER((ABS(K773)^2)/($I$5*MAX(F773,0.1)^2),1/3)))&gt;IFERROR(L773,0),MIN((MAX($D$16,POWER((ABS(K773)^2)/($I$5*MAX(F773,0.1)^2),1/3))),IFERROR(L773,0)+(MIN(ABS(IFERROR(U773,0))*$D$18,ABS((MAX($D$16,POWER((ABS(K773)^2)/($I$5*MAX(F773,0.1)^2),1/3)))-IFERROR(L773,0))))),MAX((MAX($D$16,POWER((ABS(K773)^2)/($I$5*MAX(F773,0.1)^2),1/3))),IFERROR(L773,0)-(MIN(ABS(IFERROR(U773,0))*$D$18,ABS((MAX($D$16,POWER((ABS(K773)^2)/($I$5*MAX(F773,0.1)^2),1/3)))-IFERROR(L773,0))))))),MAX($D$16,POWER((ABS(K773)^2)/($I$5*MAX(F773,0.1)^2),1/3))),MAX($D$16,IFERROR(L773,0)))))))</f>
        <v/>
      </c>
      <c r="M773">
        <f>((F773)+(G773)*(L773))*(L773)</f>
        <v/>
      </c>
      <c r="N773">
        <f>(((F773)+(G773)*(L773))*(L773))/MAX((F773)+2*(L773)*SQRT(1+(G773)^2),1E-6)</f>
        <v/>
      </c>
      <c r="O773">
        <f>ABS(K773)/MAX(((F773)+(G773)*(L773))*(L773),1E-6)</f>
        <v/>
      </c>
      <c r="P773">
        <f>E773+L773</f>
        <v/>
      </c>
      <c r="Q773">
        <f>P773+((ABS(K773)/MAX(((F773)+(G773)*(L773))*(L773),1E-6))^2)/(2*$I$5)</f>
        <v/>
      </c>
      <c r="R773">
        <f>((ABS(K773)*$D$6)/(MAX(((F773)+(G773)*(L773))*(L773),1E-6)*MAX(((((F773)+(G773)*(L773))*(L773))/MAX((F773)+2*(L773)*SQRT(1+(G773)^2),1E-6))^(2/3),1E-6)))^2</f>
        <v/>
      </c>
      <c r="S773">
        <f>ABS(ABS(K773)/MAX(((F773)+(G773)*(L773))*(L773),1E-6))/SQRT($I$5*MAX((((F773)+(G773)*(L773))*(L773))/MAX((F773)+2*(G773)*(L773),1E-6),1E-6))</f>
        <v/>
      </c>
      <c r="T773">
        <f>((F773)*(L773)^2)/2+(G773)*(L773)^3/3+(ABS(K773)^2)/($I$5*MAX(((F773)+(G773)*(L773))*(L773),1E-6))</f>
        <v/>
      </c>
      <c r="U773">
        <f>IF($D$20=0,0,IFERROR(Q772-(((R772+R773)/2)*J773)-(IF(O772&gt;O773,$D$8*((O772^2-O773^2)/(2*$I$5)),$D$9*((O773^2-O772^2)/(2*$I$5)))+($D$10*(ABS(I773)/90)*(MAX(O772^2,O773^2)/(2*$I$5))))-Q773,0))</f>
        <v/>
      </c>
      <c r="V773">
        <f>IF($D$20=0,1,IFERROR(IF(ROUND(S773,3)=1,1,IF(AND(ABS(U773)&lt;$D$19,S773&gt;1),1,0)),0))</f>
        <v/>
      </c>
      <c r="W773">
        <f>IF($D$20=0,IFERROR(W774,MAX($D$16,POWER((ABS(K773)^2)/($I$5*MAX(F773,0.1)^2),1/3))),IF(IFERROR(AG774,0)=0,IFERROR(W774,MAX($D$16,POWER((ABS(K773)^2)/($I$5*MAX(F773,0.1)^2),1/3))),IF(OR(IFERROR(W773,0)=0,IFERROR(AD774,0)&gt;1),MAX($D$16,POWER((ABS(K773)^2)/($I$5*MAX(F773,0.1)^2),1/3)),IF(IFERROR(AF773,0)&gt;0,MAX($D$16,IFERROR(W773,0)+((IFERROR(AF773,0))*$D$18*IF((IFERROR(AD773,0))&lt;1,1,-1))),IF(IFERROR(AF773,0)&lt;0,IF(ABS((MAX($D$16,POWER((ABS(K773)^2)/($I$5*MAX(F773,0.1)^2),1/3)))-IFERROR(W773,0))&gt;$D$19,MAX($D$16,IF((MAX($D$16,POWER((ABS(K773)^2)/($I$5*MAX(F773,0.1)^2),1/3)))&gt;IFERROR(W773,0),MIN((MAX($D$16,POWER((ABS(K773)^2)/($I$5*MAX(F773,0.1)^2),1/3))),IFERROR(W773,0)+(MIN(ABS(IFERROR(AF773,0))*$D$18,ABS((MAX($D$16,POWER((ABS(K773)^2)/($I$5*MAX(F773,0.1)^2),1/3)))-IFERROR(W773,0))))),MAX((MAX($D$16,POWER((ABS(K773)^2)/($I$5*MAX(F773,0.1)^2),1/3))),IFERROR(W773,0)-(MIN(ABS(IFERROR(AF773,0))*$D$18,ABS((MAX($D$16,POWER((ABS(K773)^2)/($I$5*MAX(F773,0.1)^2),1/3)))-IFERROR(W773,0))))))),MAX($D$16,POWER((ABS(K773)^2)/($I$5*MAX(F773,0.1)^2),1/3))),MAX($D$16,IFERROR(W773,0)))))))</f>
        <v/>
      </c>
      <c r="X773">
        <f>((F773)+(G773)*(W773))*(W773)</f>
        <v/>
      </c>
      <c r="Y773">
        <f>(((F773)+(G773)*(W773))*(W773))/MAX((F773)+2*(W773)*SQRT(1+(G773)^2),1E-6)</f>
        <v/>
      </c>
      <c r="Z773">
        <f>ABS(K773)/MAX(((F773)+(G773)*(W773))*(W773),1E-6)</f>
        <v/>
      </c>
      <c r="AA773">
        <f>E773+W773</f>
        <v/>
      </c>
      <c r="AB773">
        <f>AA773+((ABS(K773)/MAX(((F773)+(G773)*(W773))*(W773),1E-6))^2)/(2*$I$5)</f>
        <v/>
      </c>
      <c r="AC773">
        <f>((ABS(K773)*$D$6)/(MAX(((F773)+(G773)*(W773))*(W773),1E-6)*MAX(((((F773)+(G773)*(W773))*(W773))/MAX((F773)+2*(W773)*SQRT(1+(G773)^2),1E-6))^(2/3),1E-6)))^2</f>
        <v/>
      </c>
      <c r="AD773">
        <f>ABS(ABS(K773)/MAX(((F773)+(G773)*(W773))*(W773),1E-6))/SQRT($I$5*MAX((((F773)+(G773)*(W773))*(W773))/MAX((F773)+2*(G773)*(W773),1E-6),1E-6))</f>
        <v/>
      </c>
      <c r="AE773">
        <f>((F773)*(W773)^2)/2+(G773)*(W773)^3/3+(ABS(K773)^2)/($I$5*MAX(((F773)+(G773)*(W773))*(W773),1E-6))</f>
        <v/>
      </c>
      <c r="AF773">
        <f>IF($D$20=0,0,IFERROR(AB774+(((AC773+AC774)/2)*J774)+(IF(Z773&gt;Z774,$D$8*((Z773^2-Z774^2)/(2*$I$5)),$D$9*((Z774^2-Z773^2)/(2*$I$5)))+($D$10*(ABS(I774)/90)*(MAX(Z773^2,Z774^2)/(2*$I$5))))-AB773,0))</f>
        <v/>
      </c>
      <c r="AG773">
        <f>IF($D$20=0,1,IFERROR(IF(ROUND(AD773,3)=1,1,IF(AND(ABS(AF773)&lt;$D$19,AD773&lt;1),1,0)),0))</f>
        <v/>
      </c>
      <c r="AH773">
        <f>IFERROR(IF(V32="Supercritical",MAX($D$16,IFERROR(L773,MAX($D$16,POWER((ABS(K773)^2)/($I$5*MAX(F773,0.1)^2),1/3)))),IF(V32="Subcritical",MAX($D$16,IFERROR(W773,MAX($D$16,POWER((ABS(K773)^2)/($I$5*MAX(F773,0.1)^2),1/3)))),IF(AND(IFERROR(V773,0)=1,IFERROR(AG773,0)=1),IF(IFERROR(T773,-1E99)&gt;=IFERROR(AE773,-1E99),MAX($D$16,IFERROR(L773,MAX($D$16,POWER((ABS(K773)^2)/($I$5*MAX(F773,0.1)^2),1/3)))),MAX($D$16,IFERROR(W773,MAX($D$16,POWER((ABS(K773)^2)/($I$5*MAX(F773,0.1)^2),1/3))))),IF(IFERROR(V773,0)=1,MAX($D$16,IFERROR(L773,MAX($D$16,POWER((ABS(K773)^2)/($I$5*MAX(F773,0.1)^2),1/3)))),IF(IFERROR(AG773,0)=1,MAX($D$16,IFERROR(W773,MAX($D$16,POWER((ABS(K773)^2)/($I$5*MAX(F773,0.1)^2),1/3)))),MAX($D$16,POWER((ABS(K773)^2)/($I$5*MAX(F773,0.1)^2),1/3))))))),MAX($D$16,POWER((ABS(K773)^2)/($I$5*MAX(F773,0.1)^2),1/3)))</f>
        <v/>
      </c>
      <c r="AI773">
        <f>E773+AH773</f>
        <v/>
      </c>
      <c r="AJ773">
        <f>AI773+((ABS(K773)/MAX(((F773)+(G773)*(AH773))*(AH773),1E-6))^2)/(2*$I$5)</f>
        <v/>
      </c>
      <c r="AM773" t="n">
        <v>0</v>
      </c>
      <c r="AN773" t="n">
        <v>0</v>
      </c>
      <c r="AO773">
        <f>AM773+AN773</f>
        <v/>
      </c>
      <c r="AP773">
        <f>AP772+AO773</f>
        <v/>
      </c>
      <c r="AQ773">
        <f>ABS(ABS(K773)/MAX(((F773)+(G773)*(AH773))*(AH773),1E-6))/SQRT($I$5*MAX((((F773)+(G773)*(AH773))*(AH773))/MAX((F773)+2*(G773)*(AH773),1E-6),1E-6))</f>
        <v/>
      </c>
      <c r="AR773">
        <f>IF(AQ773&lt;1,"Subcritical","Supercritical")</f>
        <v/>
      </c>
      <c r="AS773">
        <f>((ABS(K773)*$D$6)/(MAX(((F773)+(G773)*(AH773))*(AH773),1E-6)*MAX(((((F773)+(G773)*(AH773))*(AH773))/MAX((F773)+2*(AH773)*SQRT(1+(G773)^2),1E-6))^(2/3),1E-6)))^2</f>
        <v/>
      </c>
    </row>
    <row r="774">
      <c r="A774" t="n">
        <v>625</v>
      </c>
      <c r="B774" t="n">
        <v>623.895</v>
      </c>
      <c r="C774" t="n">
        <v>616145.566</v>
      </c>
      <c r="D774" t="n">
        <v>3097367.565</v>
      </c>
      <c r="E774" t="n">
        <v>632.25</v>
      </c>
      <c r="F774" t="n">
        <v>5.2</v>
      </c>
      <c r="G774" t="n">
        <v>0</v>
      </c>
      <c r="H774" t="inlineStr">
        <is>
          <t>Normal</t>
        </is>
      </c>
      <c r="I774" t="n">
        <v>0.078</v>
      </c>
      <c r="J774">
        <f>B774-B773</f>
        <v/>
      </c>
      <c r="K774">
        <f>MAX(0,K773-AO773)</f>
        <v/>
      </c>
      <c r="L774">
        <f>IF($D$20=0,IFERROR(L773,MAX($D$16,POWER((ABS(K774)^2)/($I$5*MAX(F774,0.1)^2),1/3))),IF(IFERROR(V773,0)=0,IFERROR(L773,MAX($D$16,POWER((ABS(K774)^2)/($I$5*MAX(F774,0.1)^2),1/3))),IF(OR(IFERROR(L774,0)=0,IFERROR(S773,0)&lt;1,IFERROR(S774,0)&lt;1),MAX($D$16,POWER((ABS(K774)^2)/($I$5*MAX(F774,0.1)^2),1/3)),IF(IFERROR(U774,0)&gt;0,MAX($D$16,IFERROR(L774,0)+((IFERROR(U774,0))*$D$18*IF((IFERROR(S774,0))&lt;1,1,-1))),IF(IFERROR(U774,0)&lt;0,IF(ABS((MAX($D$16,POWER((ABS(K774)^2)/($I$5*MAX(F774,0.1)^2),1/3)))-IFERROR(L774,0))&gt;$D$19,MAX($D$16,IF((MAX($D$16,POWER((ABS(K774)^2)/($I$5*MAX(F774,0.1)^2),1/3)))&gt;IFERROR(L774,0),MIN((MAX($D$16,POWER((ABS(K774)^2)/($I$5*MAX(F774,0.1)^2),1/3))),IFERROR(L774,0)+(MIN(ABS(IFERROR(U774,0))*$D$18,ABS((MAX($D$16,POWER((ABS(K774)^2)/($I$5*MAX(F774,0.1)^2),1/3)))-IFERROR(L774,0))))),MAX((MAX($D$16,POWER((ABS(K774)^2)/($I$5*MAX(F774,0.1)^2),1/3))),IFERROR(L774,0)-(MIN(ABS(IFERROR(U774,0))*$D$18,ABS((MAX($D$16,POWER((ABS(K774)^2)/($I$5*MAX(F774,0.1)^2),1/3)))-IFERROR(L774,0))))))),MAX($D$16,POWER((ABS(K774)^2)/($I$5*MAX(F774,0.1)^2),1/3))),MAX($D$16,IFERROR(L774,0)))))))</f>
        <v/>
      </c>
      <c r="M774">
        <f>((F774)+(G774)*(L774))*(L774)</f>
        <v/>
      </c>
      <c r="N774">
        <f>(((F774)+(G774)*(L774))*(L774))/MAX((F774)+2*(L774)*SQRT(1+(G774)^2),1E-6)</f>
        <v/>
      </c>
      <c r="O774">
        <f>ABS(K774)/MAX(((F774)+(G774)*(L774))*(L774),1E-6)</f>
        <v/>
      </c>
      <c r="P774">
        <f>E774+L774</f>
        <v/>
      </c>
      <c r="Q774">
        <f>P774+((ABS(K774)/MAX(((F774)+(G774)*(L774))*(L774),1E-6))^2)/(2*$I$5)</f>
        <v/>
      </c>
      <c r="R774">
        <f>((ABS(K774)*$D$6)/(MAX(((F774)+(G774)*(L774))*(L774),1E-6)*MAX(((((F774)+(G774)*(L774))*(L774))/MAX((F774)+2*(L774)*SQRT(1+(G774)^2),1E-6))^(2/3),1E-6)))^2</f>
        <v/>
      </c>
      <c r="S774">
        <f>ABS(ABS(K774)/MAX(((F774)+(G774)*(L774))*(L774),1E-6))/SQRT($I$5*MAX((((F774)+(G774)*(L774))*(L774))/MAX((F774)+2*(G774)*(L774),1E-6),1E-6))</f>
        <v/>
      </c>
      <c r="T774">
        <f>((F774)*(L774)^2)/2+(G774)*(L774)^3/3+(ABS(K774)^2)/($I$5*MAX(((F774)+(G774)*(L774))*(L774),1E-6))</f>
        <v/>
      </c>
      <c r="U774">
        <f>IF($D$20=0,0,IFERROR(Q773-(((R773+R774)/2)*J774)-(IF(O773&gt;O774,$D$8*((O773^2-O774^2)/(2*$I$5)),$D$9*((O774^2-O773^2)/(2*$I$5)))+($D$10*(ABS(I774)/90)*(MAX(O773^2,O774^2)/(2*$I$5))))-Q774,0))</f>
        <v/>
      </c>
      <c r="V774">
        <f>IF($D$20=0,1,IFERROR(IF(ROUND(S774,3)=1,1,IF(AND(ABS(U774)&lt;$D$19,S774&gt;1),1,0)),0))</f>
        <v/>
      </c>
      <c r="W774">
        <f>IF($D$20=0,IFERROR(W775,MAX($D$16,POWER((ABS(K774)^2)/($I$5*MAX(F774,0.1)^2),1/3))),IF(IFERROR(AG775,0)=0,IFERROR(W775,MAX($D$16,POWER((ABS(K774)^2)/($I$5*MAX(F774,0.1)^2),1/3))),IF(OR(IFERROR(W774,0)=0,IFERROR(AD775,0)&gt;1),MAX($D$16,POWER((ABS(K774)^2)/($I$5*MAX(F774,0.1)^2),1/3)),IF(IFERROR(AF774,0)&gt;0,MAX($D$16,IFERROR(W774,0)+((IFERROR(AF774,0))*$D$18*IF((IFERROR(AD774,0))&lt;1,1,-1))),IF(IFERROR(AF774,0)&lt;0,IF(ABS((MAX($D$16,POWER((ABS(K774)^2)/($I$5*MAX(F774,0.1)^2),1/3)))-IFERROR(W774,0))&gt;$D$19,MAX($D$16,IF((MAX($D$16,POWER((ABS(K774)^2)/($I$5*MAX(F774,0.1)^2),1/3)))&gt;IFERROR(W774,0),MIN((MAX($D$16,POWER((ABS(K774)^2)/($I$5*MAX(F774,0.1)^2),1/3))),IFERROR(W774,0)+(MIN(ABS(IFERROR(AF774,0))*$D$18,ABS((MAX($D$16,POWER((ABS(K774)^2)/($I$5*MAX(F774,0.1)^2),1/3)))-IFERROR(W774,0))))),MAX((MAX($D$16,POWER((ABS(K774)^2)/($I$5*MAX(F774,0.1)^2),1/3))),IFERROR(W774,0)-(MIN(ABS(IFERROR(AF774,0))*$D$18,ABS((MAX($D$16,POWER((ABS(K774)^2)/($I$5*MAX(F774,0.1)^2),1/3)))-IFERROR(W774,0))))))),MAX($D$16,POWER((ABS(K774)^2)/($I$5*MAX(F774,0.1)^2),1/3))),MAX($D$16,IFERROR(W774,0)))))))</f>
        <v/>
      </c>
      <c r="X774">
        <f>((F774)+(G774)*(W774))*(W774)</f>
        <v/>
      </c>
      <c r="Y774">
        <f>(((F774)+(G774)*(W774))*(W774))/MAX((F774)+2*(W774)*SQRT(1+(G774)^2),1E-6)</f>
        <v/>
      </c>
      <c r="Z774">
        <f>ABS(K774)/MAX(((F774)+(G774)*(W774))*(W774),1E-6)</f>
        <v/>
      </c>
      <c r="AA774">
        <f>E774+W774</f>
        <v/>
      </c>
      <c r="AB774">
        <f>AA774+((ABS(K774)/MAX(((F774)+(G774)*(W774))*(W774),1E-6))^2)/(2*$I$5)</f>
        <v/>
      </c>
      <c r="AC774">
        <f>((ABS(K774)*$D$6)/(MAX(((F774)+(G774)*(W774))*(W774),1E-6)*MAX(((((F774)+(G774)*(W774))*(W774))/MAX((F774)+2*(W774)*SQRT(1+(G774)^2),1E-6))^(2/3),1E-6)))^2</f>
        <v/>
      </c>
      <c r="AD774">
        <f>ABS(ABS(K774)/MAX(((F774)+(G774)*(W774))*(W774),1E-6))/SQRT($I$5*MAX((((F774)+(G774)*(W774))*(W774))/MAX((F774)+2*(G774)*(W774),1E-6),1E-6))</f>
        <v/>
      </c>
      <c r="AE774">
        <f>((F774)*(W774)^2)/2+(G774)*(W774)^3/3+(ABS(K774)^2)/($I$5*MAX(((F774)+(G774)*(W774))*(W774),1E-6))</f>
        <v/>
      </c>
      <c r="AF774">
        <f>IF($D$20=0,0,IFERROR(AB775+(((AC774+AC775)/2)*J775)+(IF(Z774&gt;Z775,$D$8*((Z774^2-Z775^2)/(2*$I$5)),$D$9*((Z775^2-Z774^2)/(2*$I$5)))+($D$10*(ABS(I775)/90)*(MAX(Z774^2,Z775^2)/(2*$I$5))))-AB774,0))</f>
        <v/>
      </c>
      <c r="AG774">
        <f>IF($D$20=0,1,IFERROR(IF(ROUND(AD774,3)=1,1,IF(AND(ABS(AF774)&lt;$D$19,AD774&lt;1),1,0)),0))</f>
        <v/>
      </c>
      <c r="AH774">
        <f>IFERROR(IF(V32="Supercritical",MAX($D$16,IFERROR(L774,MAX($D$16,POWER((ABS(K774)^2)/($I$5*MAX(F774,0.1)^2),1/3)))),IF(V32="Subcritical",MAX($D$16,IFERROR(W774,MAX($D$16,POWER((ABS(K774)^2)/($I$5*MAX(F774,0.1)^2),1/3)))),IF(AND(IFERROR(V774,0)=1,IFERROR(AG774,0)=1),IF(IFERROR(T774,-1E99)&gt;=IFERROR(AE774,-1E99),MAX($D$16,IFERROR(L774,MAX($D$16,POWER((ABS(K774)^2)/($I$5*MAX(F774,0.1)^2),1/3)))),MAX($D$16,IFERROR(W774,MAX($D$16,POWER((ABS(K774)^2)/($I$5*MAX(F774,0.1)^2),1/3))))),IF(IFERROR(V774,0)=1,MAX($D$16,IFERROR(L774,MAX($D$16,POWER((ABS(K774)^2)/($I$5*MAX(F774,0.1)^2),1/3)))),IF(IFERROR(AG774,0)=1,MAX($D$16,IFERROR(W774,MAX($D$16,POWER((ABS(K774)^2)/($I$5*MAX(F774,0.1)^2),1/3)))),MAX($D$16,POWER((ABS(K774)^2)/($I$5*MAX(F774,0.1)^2),1/3))))))),MAX($D$16,POWER((ABS(K774)^2)/($I$5*MAX(F774,0.1)^2),1/3)))</f>
        <v/>
      </c>
      <c r="AI774">
        <f>E774+AH774</f>
        <v/>
      </c>
      <c r="AJ774">
        <f>AI774+((ABS(K774)/MAX(((F774)+(G774)*(AH774))*(AH774),1E-6))^2)/(2*$I$5)</f>
        <v/>
      </c>
      <c r="AM774" t="n">
        <v>0</v>
      </c>
      <c r="AN774" t="n">
        <v>0</v>
      </c>
      <c r="AO774">
        <f>AM774+AN774</f>
        <v/>
      </c>
      <c r="AP774">
        <f>AP773+AO774</f>
        <v/>
      </c>
      <c r="AQ774">
        <f>ABS(ABS(K774)/MAX(((F774)+(G774)*(AH774))*(AH774),1E-6))/SQRT($I$5*MAX((((F774)+(G774)*(AH774))*(AH774))/MAX((F774)+2*(G774)*(AH774),1E-6),1E-6))</f>
        <v/>
      </c>
      <c r="AR774">
        <f>IF(AQ774&lt;1,"Subcritical","Supercritical")</f>
        <v/>
      </c>
      <c r="AS774">
        <f>((ABS(K774)*$D$6)/(MAX(((F774)+(G774)*(AH774))*(AH774),1E-6)*MAX(((((F774)+(G774)*(AH774))*(AH774))/MAX((F774)+2*(AH774)*SQRT(1+(G774)^2),1E-6))^(2/3),1E-6)))^2</f>
        <v/>
      </c>
    </row>
    <row r="775">
      <c r="A775" t="n">
        <v>626</v>
      </c>
      <c r="B775" t="n">
        <v>624.896</v>
      </c>
      <c r="C775" t="n">
        <v>616145.0919999999</v>
      </c>
      <c r="D775" t="n">
        <v>3097366.684</v>
      </c>
      <c r="E775" t="n">
        <v>632.2495</v>
      </c>
      <c r="F775" t="n">
        <v>5.2</v>
      </c>
      <c r="G775" t="n">
        <v>0</v>
      </c>
      <c r="H775" t="inlineStr">
        <is>
          <t>Normal</t>
        </is>
      </c>
      <c r="I775" t="n">
        <v>0.027</v>
      </c>
      <c r="J775">
        <f>B775-B774</f>
        <v/>
      </c>
      <c r="K775">
        <f>MAX(0,K774-AO774)</f>
        <v/>
      </c>
      <c r="L775">
        <f>IF($D$20=0,IFERROR(L774,MAX($D$16,POWER((ABS(K775)^2)/($I$5*MAX(F775,0.1)^2),1/3))),IF(IFERROR(V774,0)=0,IFERROR(L774,MAX($D$16,POWER((ABS(K775)^2)/($I$5*MAX(F775,0.1)^2),1/3))),IF(OR(IFERROR(L775,0)=0,IFERROR(S774,0)&lt;1,IFERROR(S775,0)&lt;1),MAX($D$16,POWER((ABS(K775)^2)/($I$5*MAX(F775,0.1)^2),1/3)),IF(IFERROR(U775,0)&gt;0,MAX($D$16,IFERROR(L775,0)+((IFERROR(U775,0))*$D$18*IF((IFERROR(S775,0))&lt;1,1,-1))),IF(IFERROR(U775,0)&lt;0,IF(ABS((MAX($D$16,POWER((ABS(K775)^2)/($I$5*MAX(F775,0.1)^2),1/3)))-IFERROR(L775,0))&gt;$D$19,MAX($D$16,IF((MAX($D$16,POWER((ABS(K775)^2)/($I$5*MAX(F775,0.1)^2),1/3)))&gt;IFERROR(L775,0),MIN((MAX($D$16,POWER((ABS(K775)^2)/($I$5*MAX(F775,0.1)^2),1/3))),IFERROR(L775,0)+(MIN(ABS(IFERROR(U775,0))*$D$18,ABS((MAX($D$16,POWER((ABS(K775)^2)/($I$5*MAX(F775,0.1)^2),1/3)))-IFERROR(L775,0))))),MAX((MAX($D$16,POWER((ABS(K775)^2)/($I$5*MAX(F775,0.1)^2),1/3))),IFERROR(L775,0)-(MIN(ABS(IFERROR(U775,0))*$D$18,ABS((MAX($D$16,POWER((ABS(K775)^2)/($I$5*MAX(F775,0.1)^2),1/3)))-IFERROR(L775,0))))))),MAX($D$16,POWER((ABS(K775)^2)/($I$5*MAX(F775,0.1)^2),1/3))),MAX($D$16,IFERROR(L775,0)))))))</f>
        <v/>
      </c>
      <c r="M775">
        <f>((F775)+(G775)*(L775))*(L775)</f>
        <v/>
      </c>
      <c r="N775">
        <f>(((F775)+(G775)*(L775))*(L775))/MAX((F775)+2*(L775)*SQRT(1+(G775)^2),1E-6)</f>
        <v/>
      </c>
      <c r="O775">
        <f>ABS(K775)/MAX(((F775)+(G775)*(L775))*(L775),1E-6)</f>
        <v/>
      </c>
      <c r="P775">
        <f>E775+L775</f>
        <v/>
      </c>
      <c r="Q775">
        <f>P775+((ABS(K775)/MAX(((F775)+(G775)*(L775))*(L775),1E-6))^2)/(2*$I$5)</f>
        <v/>
      </c>
      <c r="R775">
        <f>((ABS(K775)*$D$6)/(MAX(((F775)+(G775)*(L775))*(L775),1E-6)*MAX(((((F775)+(G775)*(L775))*(L775))/MAX((F775)+2*(L775)*SQRT(1+(G775)^2),1E-6))^(2/3),1E-6)))^2</f>
        <v/>
      </c>
      <c r="S775">
        <f>ABS(ABS(K775)/MAX(((F775)+(G775)*(L775))*(L775),1E-6))/SQRT($I$5*MAX((((F775)+(G775)*(L775))*(L775))/MAX((F775)+2*(G775)*(L775),1E-6),1E-6))</f>
        <v/>
      </c>
      <c r="T775">
        <f>((F775)*(L775)^2)/2+(G775)*(L775)^3/3+(ABS(K775)^2)/($I$5*MAX(((F775)+(G775)*(L775))*(L775),1E-6))</f>
        <v/>
      </c>
      <c r="U775">
        <f>IF($D$20=0,0,IFERROR(Q774-(((R774+R775)/2)*J775)-(IF(O774&gt;O775,$D$8*((O774^2-O775^2)/(2*$I$5)),$D$9*((O775^2-O774^2)/(2*$I$5)))+($D$10*(ABS(I775)/90)*(MAX(O774^2,O775^2)/(2*$I$5))))-Q775,0))</f>
        <v/>
      </c>
      <c r="V775">
        <f>IF($D$20=0,1,IFERROR(IF(ROUND(S775,3)=1,1,IF(AND(ABS(U775)&lt;$D$19,S775&gt;1),1,0)),0))</f>
        <v/>
      </c>
      <c r="W775">
        <f>IF($D$20=0,IFERROR(W776,MAX($D$16,POWER((ABS(K775)^2)/($I$5*MAX(F775,0.1)^2),1/3))),IF(IFERROR(AG776,0)=0,IFERROR(W776,MAX($D$16,POWER((ABS(K775)^2)/($I$5*MAX(F775,0.1)^2),1/3))),IF(OR(IFERROR(W775,0)=0,IFERROR(AD776,0)&gt;1),MAX($D$16,POWER((ABS(K775)^2)/($I$5*MAX(F775,0.1)^2),1/3)),IF(IFERROR(AF775,0)&gt;0,MAX($D$16,IFERROR(W775,0)+((IFERROR(AF775,0))*$D$18*IF((IFERROR(AD775,0))&lt;1,1,-1))),IF(IFERROR(AF775,0)&lt;0,IF(ABS((MAX($D$16,POWER((ABS(K775)^2)/($I$5*MAX(F775,0.1)^2),1/3)))-IFERROR(W775,0))&gt;$D$19,MAX($D$16,IF((MAX($D$16,POWER((ABS(K775)^2)/($I$5*MAX(F775,0.1)^2),1/3)))&gt;IFERROR(W775,0),MIN((MAX($D$16,POWER((ABS(K775)^2)/($I$5*MAX(F775,0.1)^2),1/3))),IFERROR(W775,0)+(MIN(ABS(IFERROR(AF775,0))*$D$18,ABS((MAX($D$16,POWER((ABS(K775)^2)/($I$5*MAX(F775,0.1)^2),1/3)))-IFERROR(W775,0))))),MAX((MAX($D$16,POWER((ABS(K775)^2)/($I$5*MAX(F775,0.1)^2),1/3))),IFERROR(W775,0)-(MIN(ABS(IFERROR(AF775,0))*$D$18,ABS((MAX($D$16,POWER((ABS(K775)^2)/($I$5*MAX(F775,0.1)^2),1/3)))-IFERROR(W775,0))))))),MAX($D$16,POWER((ABS(K775)^2)/($I$5*MAX(F775,0.1)^2),1/3))),MAX($D$16,IFERROR(W775,0)))))))</f>
        <v/>
      </c>
      <c r="X775">
        <f>((F775)+(G775)*(W775))*(W775)</f>
        <v/>
      </c>
      <c r="Y775">
        <f>(((F775)+(G775)*(W775))*(W775))/MAX((F775)+2*(W775)*SQRT(1+(G775)^2),1E-6)</f>
        <v/>
      </c>
      <c r="Z775">
        <f>ABS(K775)/MAX(((F775)+(G775)*(W775))*(W775),1E-6)</f>
        <v/>
      </c>
      <c r="AA775">
        <f>E775+W775</f>
        <v/>
      </c>
      <c r="AB775">
        <f>AA775+((ABS(K775)/MAX(((F775)+(G775)*(W775))*(W775),1E-6))^2)/(2*$I$5)</f>
        <v/>
      </c>
      <c r="AC775">
        <f>((ABS(K775)*$D$6)/(MAX(((F775)+(G775)*(W775))*(W775),1E-6)*MAX(((((F775)+(G775)*(W775))*(W775))/MAX((F775)+2*(W775)*SQRT(1+(G775)^2),1E-6))^(2/3),1E-6)))^2</f>
        <v/>
      </c>
      <c r="AD775">
        <f>ABS(ABS(K775)/MAX(((F775)+(G775)*(W775))*(W775),1E-6))/SQRT($I$5*MAX((((F775)+(G775)*(W775))*(W775))/MAX((F775)+2*(G775)*(W775),1E-6),1E-6))</f>
        <v/>
      </c>
      <c r="AE775">
        <f>((F775)*(W775)^2)/2+(G775)*(W775)^3/3+(ABS(K775)^2)/($I$5*MAX(((F775)+(G775)*(W775))*(W775),1E-6))</f>
        <v/>
      </c>
      <c r="AF775">
        <f>IF($D$20=0,0,IFERROR(AB776+(((AC775+AC776)/2)*J776)+(IF(Z775&gt;Z776,$D$8*((Z775^2-Z776^2)/(2*$I$5)),$D$9*((Z776^2-Z775^2)/(2*$I$5)))+($D$10*(ABS(I776)/90)*(MAX(Z775^2,Z776^2)/(2*$I$5))))-AB775,0))</f>
        <v/>
      </c>
      <c r="AG775">
        <f>IF($D$20=0,1,IFERROR(IF(ROUND(AD775,3)=1,1,IF(AND(ABS(AF775)&lt;$D$19,AD775&lt;1),1,0)),0))</f>
        <v/>
      </c>
      <c r="AH775">
        <f>IFERROR(IF(V32="Supercritical",MAX($D$16,IFERROR(L775,MAX($D$16,POWER((ABS(K775)^2)/($I$5*MAX(F775,0.1)^2),1/3)))),IF(V32="Subcritical",MAX($D$16,IFERROR(W775,MAX($D$16,POWER((ABS(K775)^2)/($I$5*MAX(F775,0.1)^2),1/3)))),IF(AND(IFERROR(V775,0)=1,IFERROR(AG775,0)=1),IF(IFERROR(T775,-1E99)&gt;=IFERROR(AE775,-1E99),MAX($D$16,IFERROR(L775,MAX($D$16,POWER((ABS(K775)^2)/($I$5*MAX(F775,0.1)^2),1/3)))),MAX($D$16,IFERROR(W775,MAX($D$16,POWER((ABS(K775)^2)/($I$5*MAX(F775,0.1)^2),1/3))))),IF(IFERROR(V775,0)=1,MAX($D$16,IFERROR(L775,MAX($D$16,POWER((ABS(K775)^2)/($I$5*MAX(F775,0.1)^2),1/3)))),IF(IFERROR(AG775,0)=1,MAX($D$16,IFERROR(W775,MAX($D$16,POWER((ABS(K775)^2)/($I$5*MAX(F775,0.1)^2),1/3)))),MAX($D$16,POWER((ABS(K775)^2)/($I$5*MAX(F775,0.1)^2),1/3))))))),MAX($D$16,POWER((ABS(K775)^2)/($I$5*MAX(F775,0.1)^2),1/3)))</f>
        <v/>
      </c>
      <c r="AI775">
        <f>E775+AH775</f>
        <v/>
      </c>
      <c r="AJ775">
        <f>AI775+((ABS(K775)/MAX(((F775)+(G775)*(AH775))*(AH775),1E-6))^2)/(2*$I$5)</f>
        <v/>
      </c>
      <c r="AM775" t="n">
        <v>0</v>
      </c>
      <c r="AN775" t="n">
        <v>0</v>
      </c>
      <c r="AO775">
        <f>AM775+AN775</f>
        <v/>
      </c>
      <c r="AP775">
        <f>AP774+AO775</f>
        <v/>
      </c>
      <c r="AQ775">
        <f>ABS(ABS(K775)/MAX(((F775)+(G775)*(AH775))*(AH775),1E-6))/SQRT($I$5*MAX((((F775)+(G775)*(AH775))*(AH775))/MAX((F775)+2*(G775)*(AH775),1E-6),1E-6))</f>
        <v/>
      </c>
      <c r="AR775">
        <f>IF(AQ775&lt;1,"Subcritical","Supercritical")</f>
        <v/>
      </c>
      <c r="AS775">
        <f>((ABS(K775)*$D$6)/(MAX(((F775)+(G775)*(AH775))*(AH775),1E-6)*MAX(((((F775)+(G775)*(AH775))*(AH775))/MAX((F775)+2*(AH775)*SQRT(1+(G775)^2),1E-6))^(2/3),1E-6)))^2</f>
        <v/>
      </c>
    </row>
    <row r="776">
      <c r="A776" t="n">
        <v>627</v>
      </c>
      <c r="B776" t="n">
        <v>625.895</v>
      </c>
      <c r="C776" t="n">
        <v>616144.618</v>
      </c>
      <c r="D776" t="n">
        <v>3097365.804</v>
      </c>
      <c r="E776" t="n">
        <v>632.249</v>
      </c>
      <c r="F776" t="n">
        <v>5.2</v>
      </c>
      <c r="G776" t="n">
        <v>0</v>
      </c>
      <c r="H776" t="inlineStr">
        <is>
          <t>Normal</t>
        </is>
      </c>
      <c r="I776" t="n">
        <v>0.027</v>
      </c>
      <c r="J776">
        <f>B776-B775</f>
        <v/>
      </c>
      <c r="K776">
        <f>MAX(0,K775-AO775)</f>
        <v/>
      </c>
      <c r="L776">
        <f>IF($D$20=0,IFERROR(L775,MAX($D$16,POWER((ABS(K776)^2)/($I$5*MAX(F776,0.1)^2),1/3))),IF(IFERROR(V775,0)=0,IFERROR(L775,MAX($D$16,POWER((ABS(K776)^2)/($I$5*MAX(F776,0.1)^2),1/3))),IF(OR(IFERROR(L776,0)=0,IFERROR(S775,0)&lt;1,IFERROR(S776,0)&lt;1),MAX($D$16,POWER((ABS(K776)^2)/($I$5*MAX(F776,0.1)^2),1/3)),IF(IFERROR(U776,0)&gt;0,MAX($D$16,IFERROR(L776,0)+((IFERROR(U776,0))*$D$18*IF((IFERROR(S776,0))&lt;1,1,-1))),IF(IFERROR(U776,0)&lt;0,IF(ABS((MAX($D$16,POWER((ABS(K776)^2)/($I$5*MAX(F776,0.1)^2),1/3)))-IFERROR(L776,0))&gt;$D$19,MAX($D$16,IF((MAX($D$16,POWER((ABS(K776)^2)/($I$5*MAX(F776,0.1)^2),1/3)))&gt;IFERROR(L776,0),MIN((MAX($D$16,POWER((ABS(K776)^2)/($I$5*MAX(F776,0.1)^2),1/3))),IFERROR(L776,0)+(MIN(ABS(IFERROR(U776,0))*$D$18,ABS((MAX($D$16,POWER((ABS(K776)^2)/($I$5*MAX(F776,0.1)^2),1/3)))-IFERROR(L776,0))))),MAX((MAX($D$16,POWER((ABS(K776)^2)/($I$5*MAX(F776,0.1)^2),1/3))),IFERROR(L776,0)-(MIN(ABS(IFERROR(U776,0))*$D$18,ABS((MAX($D$16,POWER((ABS(K776)^2)/($I$5*MAX(F776,0.1)^2),1/3)))-IFERROR(L776,0))))))),MAX($D$16,POWER((ABS(K776)^2)/($I$5*MAX(F776,0.1)^2),1/3))),MAX($D$16,IFERROR(L776,0)))))))</f>
        <v/>
      </c>
      <c r="M776">
        <f>((F776)+(G776)*(L776))*(L776)</f>
        <v/>
      </c>
      <c r="N776">
        <f>(((F776)+(G776)*(L776))*(L776))/MAX((F776)+2*(L776)*SQRT(1+(G776)^2),1E-6)</f>
        <v/>
      </c>
      <c r="O776">
        <f>ABS(K776)/MAX(((F776)+(G776)*(L776))*(L776),1E-6)</f>
        <v/>
      </c>
      <c r="P776">
        <f>E776+L776</f>
        <v/>
      </c>
      <c r="Q776">
        <f>P776+((ABS(K776)/MAX(((F776)+(G776)*(L776))*(L776),1E-6))^2)/(2*$I$5)</f>
        <v/>
      </c>
      <c r="R776">
        <f>((ABS(K776)*$D$6)/(MAX(((F776)+(G776)*(L776))*(L776),1E-6)*MAX(((((F776)+(G776)*(L776))*(L776))/MAX((F776)+2*(L776)*SQRT(1+(G776)^2),1E-6))^(2/3),1E-6)))^2</f>
        <v/>
      </c>
      <c r="S776">
        <f>ABS(ABS(K776)/MAX(((F776)+(G776)*(L776))*(L776),1E-6))/SQRT($I$5*MAX((((F776)+(G776)*(L776))*(L776))/MAX((F776)+2*(G776)*(L776),1E-6),1E-6))</f>
        <v/>
      </c>
      <c r="T776">
        <f>((F776)*(L776)^2)/2+(G776)*(L776)^3/3+(ABS(K776)^2)/($I$5*MAX(((F776)+(G776)*(L776))*(L776),1E-6))</f>
        <v/>
      </c>
      <c r="U776">
        <f>IF($D$20=0,0,IFERROR(Q775-(((R775+R776)/2)*J776)-(IF(O775&gt;O776,$D$8*((O775^2-O776^2)/(2*$I$5)),$D$9*((O776^2-O775^2)/(2*$I$5)))+($D$10*(ABS(I776)/90)*(MAX(O775^2,O776^2)/(2*$I$5))))-Q776,0))</f>
        <v/>
      </c>
      <c r="V776">
        <f>IF($D$20=0,1,IFERROR(IF(ROUND(S776,3)=1,1,IF(AND(ABS(U776)&lt;$D$19,S776&gt;1),1,0)),0))</f>
        <v/>
      </c>
      <c r="W776">
        <f>IF($D$20=0,IFERROR(W777,MAX($D$16,POWER((ABS(K776)^2)/($I$5*MAX(F776,0.1)^2),1/3))),IF(IFERROR(AG777,0)=0,IFERROR(W777,MAX($D$16,POWER((ABS(K776)^2)/($I$5*MAX(F776,0.1)^2),1/3))),IF(OR(IFERROR(W776,0)=0,IFERROR(AD777,0)&gt;1),MAX($D$16,POWER((ABS(K776)^2)/($I$5*MAX(F776,0.1)^2),1/3)),IF(IFERROR(AF776,0)&gt;0,MAX($D$16,IFERROR(W776,0)+((IFERROR(AF776,0))*$D$18*IF((IFERROR(AD776,0))&lt;1,1,-1))),IF(IFERROR(AF776,0)&lt;0,IF(ABS((MAX($D$16,POWER((ABS(K776)^2)/($I$5*MAX(F776,0.1)^2),1/3)))-IFERROR(W776,0))&gt;$D$19,MAX($D$16,IF((MAX($D$16,POWER((ABS(K776)^2)/($I$5*MAX(F776,0.1)^2),1/3)))&gt;IFERROR(W776,0),MIN((MAX($D$16,POWER((ABS(K776)^2)/($I$5*MAX(F776,0.1)^2),1/3))),IFERROR(W776,0)+(MIN(ABS(IFERROR(AF776,0))*$D$18,ABS((MAX($D$16,POWER((ABS(K776)^2)/($I$5*MAX(F776,0.1)^2),1/3)))-IFERROR(W776,0))))),MAX((MAX($D$16,POWER((ABS(K776)^2)/($I$5*MAX(F776,0.1)^2),1/3))),IFERROR(W776,0)-(MIN(ABS(IFERROR(AF776,0))*$D$18,ABS((MAX($D$16,POWER((ABS(K776)^2)/($I$5*MAX(F776,0.1)^2),1/3)))-IFERROR(W776,0))))))),MAX($D$16,POWER((ABS(K776)^2)/($I$5*MAX(F776,0.1)^2),1/3))),MAX($D$16,IFERROR(W776,0)))))))</f>
        <v/>
      </c>
      <c r="X776">
        <f>((F776)+(G776)*(W776))*(W776)</f>
        <v/>
      </c>
      <c r="Y776">
        <f>(((F776)+(G776)*(W776))*(W776))/MAX((F776)+2*(W776)*SQRT(1+(G776)^2),1E-6)</f>
        <v/>
      </c>
      <c r="Z776">
        <f>ABS(K776)/MAX(((F776)+(G776)*(W776))*(W776),1E-6)</f>
        <v/>
      </c>
      <c r="AA776">
        <f>E776+W776</f>
        <v/>
      </c>
      <c r="AB776">
        <f>AA776+((ABS(K776)/MAX(((F776)+(G776)*(W776))*(W776),1E-6))^2)/(2*$I$5)</f>
        <v/>
      </c>
      <c r="AC776">
        <f>((ABS(K776)*$D$6)/(MAX(((F776)+(G776)*(W776))*(W776),1E-6)*MAX(((((F776)+(G776)*(W776))*(W776))/MAX((F776)+2*(W776)*SQRT(1+(G776)^2),1E-6))^(2/3),1E-6)))^2</f>
        <v/>
      </c>
      <c r="AD776">
        <f>ABS(ABS(K776)/MAX(((F776)+(G776)*(W776))*(W776),1E-6))/SQRT($I$5*MAX((((F776)+(G776)*(W776))*(W776))/MAX((F776)+2*(G776)*(W776),1E-6),1E-6))</f>
        <v/>
      </c>
      <c r="AE776">
        <f>((F776)*(W776)^2)/2+(G776)*(W776)^3/3+(ABS(K776)^2)/($I$5*MAX(((F776)+(G776)*(W776))*(W776),1E-6))</f>
        <v/>
      </c>
      <c r="AF776">
        <f>IF($D$20=0,0,IFERROR(AB777+(((AC776+AC777)/2)*J777)+(IF(Z776&gt;Z777,$D$8*((Z776^2-Z777^2)/(2*$I$5)),$D$9*((Z777^2-Z776^2)/(2*$I$5)))+($D$10*(ABS(I777)/90)*(MAX(Z776^2,Z777^2)/(2*$I$5))))-AB776,0))</f>
        <v/>
      </c>
      <c r="AG776">
        <f>IF($D$20=0,1,IFERROR(IF(ROUND(AD776,3)=1,1,IF(AND(ABS(AF776)&lt;$D$19,AD776&lt;1),1,0)),0))</f>
        <v/>
      </c>
      <c r="AH776">
        <f>IFERROR(IF(V32="Supercritical",MAX($D$16,IFERROR(L776,MAX($D$16,POWER((ABS(K776)^2)/($I$5*MAX(F776,0.1)^2),1/3)))),IF(V32="Subcritical",MAX($D$16,IFERROR(W776,MAX($D$16,POWER((ABS(K776)^2)/($I$5*MAX(F776,0.1)^2),1/3)))),IF(AND(IFERROR(V776,0)=1,IFERROR(AG776,0)=1),IF(IFERROR(T776,-1E99)&gt;=IFERROR(AE776,-1E99),MAX($D$16,IFERROR(L776,MAX($D$16,POWER((ABS(K776)^2)/($I$5*MAX(F776,0.1)^2),1/3)))),MAX($D$16,IFERROR(W776,MAX($D$16,POWER((ABS(K776)^2)/($I$5*MAX(F776,0.1)^2),1/3))))),IF(IFERROR(V776,0)=1,MAX($D$16,IFERROR(L776,MAX($D$16,POWER((ABS(K776)^2)/($I$5*MAX(F776,0.1)^2),1/3)))),IF(IFERROR(AG776,0)=1,MAX($D$16,IFERROR(W776,MAX($D$16,POWER((ABS(K776)^2)/($I$5*MAX(F776,0.1)^2),1/3)))),MAX($D$16,POWER((ABS(K776)^2)/($I$5*MAX(F776,0.1)^2),1/3))))))),MAX($D$16,POWER((ABS(K776)^2)/($I$5*MAX(F776,0.1)^2),1/3)))</f>
        <v/>
      </c>
      <c r="AI776">
        <f>E776+AH776</f>
        <v/>
      </c>
      <c r="AJ776">
        <f>AI776+((ABS(K776)/MAX(((F776)+(G776)*(AH776))*(AH776),1E-6))^2)/(2*$I$5)</f>
        <v/>
      </c>
      <c r="AM776" t="n">
        <v>0</v>
      </c>
      <c r="AN776" t="n">
        <v>0</v>
      </c>
      <c r="AO776">
        <f>AM776+AN776</f>
        <v/>
      </c>
      <c r="AP776">
        <f>AP775+AO776</f>
        <v/>
      </c>
      <c r="AQ776">
        <f>ABS(ABS(K776)/MAX(((F776)+(G776)*(AH776))*(AH776),1E-6))/SQRT($I$5*MAX((((F776)+(G776)*(AH776))*(AH776))/MAX((F776)+2*(G776)*(AH776),1E-6),1E-6))</f>
        <v/>
      </c>
      <c r="AR776">
        <f>IF(AQ776&lt;1,"Subcritical","Supercritical")</f>
        <v/>
      </c>
      <c r="AS776">
        <f>((ABS(K776)*$D$6)/(MAX(((F776)+(G776)*(AH776))*(AH776),1E-6)*MAX(((((F776)+(G776)*(AH776))*(AH776))/MAX((F776)+2*(AH776)*SQRT(1+(G776)^2),1E-6))^(2/3),1E-6)))^2</f>
        <v/>
      </c>
    </row>
    <row r="777">
      <c r="A777" t="n">
        <v>628</v>
      </c>
      <c r="B777" t="n">
        <v>626.896</v>
      </c>
      <c r="C777" t="n">
        <v>616144.144</v>
      </c>
      <c r="D777" t="n">
        <v>3097364.923</v>
      </c>
      <c r="E777" t="n">
        <v>632.2485</v>
      </c>
      <c r="F777" t="n">
        <v>5.2</v>
      </c>
      <c r="G777" t="n">
        <v>0</v>
      </c>
      <c r="H777" t="inlineStr">
        <is>
          <t>Normal</t>
        </is>
      </c>
      <c r="I777" t="n">
        <v>0.027</v>
      </c>
      <c r="J777">
        <f>B777-B776</f>
        <v/>
      </c>
      <c r="K777">
        <f>MAX(0,K776-AO776)</f>
        <v/>
      </c>
      <c r="L777">
        <f>IF($D$20=0,IFERROR(L776,MAX($D$16,POWER((ABS(K777)^2)/($I$5*MAX(F777,0.1)^2),1/3))),IF(IFERROR(V776,0)=0,IFERROR(L776,MAX($D$16,POWER((ABS(K777)^2)/($I$5*MAX(F777,0.1)^2),1/3))),IF(OR(IFERROR(L777,0)=0,IFERROR(S776,0)&lt;1,IFERROR(S777,0)&lt;1),MAX($D$16,POWER((ABS(K777)^2)/($I$5*MAX(F777,0.1)^2),1/3)),IF(IFERROR(U777,0)&gt;0,MAX($D$16,IFERROR(L777,0)+((IFERROR(U777,0))*$D$18*IF((IFERROR(S777,0))&lt;1,1,-1))),IF(IFERROR(U777,0)&lt;0,IF(ABS((MAX($D$16,POWER((ABS(K777)^2)/($I$5*MAX(F777,0.1)^2),1/3)))-IFERROR(L777,0))&gt;$D$19,MAX($D$16,IF((MAX($D$16,POWER((ABS(K777)^2)/($I$5*MAX(F777,0.1)^2),1/3)))&gt;IFERROR(L777,0),MIN((MAX($D$16,POWER((ABS(K777)^2)/($I$5*MAX(F777,0.1)^2),1/3))),IFERROR(L777,0)+(MIN(ABS(IFERROR(U777,0))*$D$18,ABS((MAX($D$16,POWER((ABS(K777)^2)/($I$5*MAX(F777,0.1)^2),1/3)))-IFERROR(L777,0))))),MAX((MAX($D$16,POWER((ABS(K777)^2)/($I$5*MAX(F777,0.1)^2),1/3))),IFERROR(L777,0)-(MIN(ABS(IFERROR(U777,0))*$D$18,ABS((MAX($D$16,POWER((ABS(K777)^2)/($I$5*MAX(F777,0.1)^2),1/3)))-IFERROR(L777,0))))))),MAX($D$16,POWER((ABS(K777)^2)/($I$5*MAX(F777,0.1)^2),1/3))),MAX($D$16,IFERROR(L777,0)))))))</f>
        <v/>
      </c>
      <c r="M777">
        <f>((F777)+(G777)*(L777))*(L777)</f>
        <v/>
      </c>
      <c r="N777">
        <f>(((F777)+(G777)*(L777))*(L777))/MAX((F777)+2*(L777)*SQRT(1+(G777)^2),1E-6)</f>
        <v/>
      </c>
      <c r="O777">
        <f>ABS(K777)/MAX(((F777)+(G777)*(L777))*(L777),1E-6)</f>
        <v/>
      </c>
      <c r="P777">
        <f>E777+L777</f>
        <v/>
      </c>
      <c r="Q777">
        <f>P777+((ABS(K777)/MAX(((F777)+(G777)*(L777))*(L777),1E-6))^2)/(2*$I$5)</f>
        <v/>
      </c>
      <c r="R777">
        <f>((ABS(K777)*$D$6)/(MAX(((F777)+(G777)*(L777))*(L777),1E-6)*MAX(((((F777)+(G777)*(L777))*(L777))/MAX((F777)+2*(L777)*SQRT(1+(G777)^2),1E-6))^(2/3),1E-6)))^2</f>
        <v/>
      </c>
      <c r="S777">
        <f>ABS(ABS(K777)/MAX(((F777)+(G777)*(L777))*(L777),1E-6))/SQRT($I$5*MAX((((F777)+(G777)*(L777))*(L777))/MAX((F777)+2*(G777)*(L777),1E-6),1E-6))</f>
        <v/>
      </c>
      <c r="T777">
        <f>((F777)*(L777)^2)/2+(G777)*(L777)^3/3+(ABS(K777)^2)/($I$5*MAX(((F777)+(G777)*(L777))*(L777),1E-6))</f>
        <v/>
      </c>
      <c r="U777">
        <f>IF($D$20=0,0,IFERROR(Q776-(((R776+R777)/2)*J777)-(IF(O776&gt;O777,$D$8*((O776^2-O777^2)/(2*$I$5)),$D$9*((O777^2-O776^2)/(2*$I$5)))+($D$10*(ABS(I777)/90)*(MAX(O776^2,O777^2)/(2*$I$5))))-Q777,0))</f>
        <v/>
      </c>
      <c r="V777">
        <f>IF($D$20=0,1,IFERROR(IF(ROUND(S777,3)=1,1,IF(AND(ABS(U777)&lt;$D$19,S777&gt;1),1,0)),0))</f>
        <v/>
      </c>
      <c r="W777">
        <f>IF($D$20=0,IFERROR(W778,MAX($D$16,POWER((ABS(K777)^2)/($I$5*MAX(F777,0.1)^2),1/3))),IF(IFERROR(AG778,0)=0,IFERROR(W778,MAX($D$16,POWER((ABS(K777)^2)/($I$5*MAX(F777,0.1)^2),1/3))),IF(OR(IFERROR(W777,0)=0,IFERROR(AD778,0)&gt;1),MAX($D$16,POWER((ABS(K777)^2)/($I$5*MAX(F777,0.1)^2),1/3)),IF(IFERROR(AF777,0)&gt;0,MAX($D$16,IFERROR(W777,0)+((IFERROR(AF777,0))*$D$18*IF((IFERROR(AD777,0))&lt;1,1,-1))),IF(IFERROR(AF777,0)&lt;0,IF(ABS((MAX($D$16,POWER((ABS(K777)^2)/($I$5*MAX(F777,0.1)^2),1/3)))-IFERROR(W777,0))&gt;$D$19,MAX($D$16,IF((MAX($D$16,POWER((ABS(K777)^2)/($I$5*MAX(F777,0.1)^2),1/3)))&gt;IFERROR(W777,0),MIN((MAX($D$16,POWER((ABS(K777)^2)/($I$5*MAX(F777,0.1)^2),1/3))),IFERROR(W777,0)+(MIN(ABS(IFERROR(AF777,0))*$D$18,ABS((MAX($D$16,POWER((ABS(K777)^2)/($I$5*MAX(F777,0.1)^2),1/3)))-IFERROR(W777,0))))),MAX((MAX($D$16,POWER((ABS(K777)^2)/($I$5*MAX(F777,0.1)^2),1/3))),IFERROR(W777,0)-(MIN(ABS(IFERROR(AF777,0))*$D$18,ABS((MAX($D$16,POWER((ABS(K777)^2)/($I$5*MAX(F777,0.1)^2),1/3)))-IFERROR(W777,0))))))),MAX($D$16,POWER((ABS(K777)^2)/($I$5*MAX(F777,0.1)^2),1/3))),MAX($D$16,IFERROR(W777,0)))))))</f>
        <v/>
      </c>
      <c r="X777">
        <f>((F777)+(G777)*(W777))*(W777)</f>
        <v/>
      </c>
      <c r="Y777">
        <f>(((F777)+(G777)*(W777))*(W777))/MAX((F777)+2*(W777)*SQRT(1+(G777)^2),1E-6)</f>
        <v/>
      </c>
      <c r="Z777">
        <f>ABS(K777)/MAX(((F777)+(G777)*(W777))*(W777),1E-6)</f>
        <v/>
      </c>
      <c r="AA777">
        <f>E777+W777</f>
        <v/>
      </c>
      <c r="AB777">
        <f>AA777+((ABS(K777)/MAX(((F777)+(G777)*(W777))*(W777),1E-6))^2)/(2*$I$5)</f>
        <v/>
      </c>
      <c r="AC777">
        <f>((ABS(K777)*$D$6)/(MAX(((F777)+(G777)*(W777))*(W777),1E-6)*MAX(((((F777)+(G777)*(W777))*(W777))/MAX((F777)+2*(W777)*SQRT(1+(G777)^2),1E-6))^(2/3),1E-6)))^2</f>
        <v/>
      </c>
      <c r="AD777">
        <f>ABS(ABS(K777)/MAX(((F777)+(G777)*(W777))*(W777),1E-6))/SQRT($I$5*MAX((((F777)+(G777)*(W777))*(W777))/MAX((F777)+2*(G777)*(W777),1E-6),1E-6))</f>
        <v/>
      </c>
      <c r="AE777">
        <f>((F777)*(W777)^2)/2+(G777)*(W777)^3/3+(ABS(K777)^2)/($I$5*MAX(((F777)+(G777)*(W777))*(W777),1E-6))</f>
        <v/>
      </c>
      <c r="AF777">
        <f>IF($D$20=0,0,IFERROR(AB778+(((AC777+AC778)/2)*J778)+(IF(Z777&gt;Z778,$D$8*((Z777^2-Z778^2)/(2*$I$5)),$D$9*((Z778^2-Z777^2)/(2*$I$5)))+($D$10*(ABS(I778)/90)*(MAX(Z777^2,Z778^2)/(2*$I$5))))-AB777,0))</f>
        <v/>
      </c>
      <c r="AG777">
        <f>IF($D$20=0,1,IFERROR(IF(ROUND(AD777,3)=1,1,IF(AND(ABS(AF777)&lt;$D$19,AD777&lt;1),1,0)),0))</f>
        <v/>
      </c>
      <c r="AH777">
        <f>IFERROR(IF(V32="Supercritical",MAX($D$16,IFERROR(L777,MAX($D$16,POWER((ABS(K777)^2)/($I$5*MAX(F777,0.1)^2),1/3)))),IF(V32="Subcritical",MAX($D$16,IFERROR(W777,MAX($D$16,POWER((ABS(K777)^2)/($I$5*MAX(F777,0.1)^2),1/3)))),IF(AND(IFERROR(V777,0)=1,IFERROR(AG777,0)=1),IF(IFERROR(T777,-1E99)&gt;=IFERROR(AE777,-1E99),MAX($D$16,IFERROR(L777,MAX($D$16,POWER((ABS(K777)^2)/($I$5*MAX(F777,0.1)^2),1/3)))),MAX($D$16,IFERROR(W777,MAX($D$16,POWER((ABS(K777)^2)/($I$5*MAX(F777,0.1)^2),1/3))))),IF(IFERROR(V777,0)=1,MAX($D$16,IFERROR(L777,MAX($D$16,POWER((ABS(K777)^2)/($I$5*MAX(F777,0.1)^2),1/3)))),IF(IFERROR(AG777,0)=1,MAX($D$16,IFERROR(W777,MAX($D$16,POWER((ABS(K777)^2)/($I$5*MAX(F777,0.1)^2),1/3)))),MAX($D$16,POWER((ABS(K777)^2)/($I$5*MAX(F777,0.1)^2),1/3))))))),MAX($D$16,POWER((ABS(K777)^2)/($I$5*MAX(F777,0.1)^2),1/3)))</f>
        <v/>
      </c>
      <c r="AI777">
        <f>E777+AH777</f>
        <v/>
      </c>
      <c r="AJ777">
        <f>AI777+((ABS(K777)/MAX(((F777)+(G777)*(AH777))*(AH777),1E-6))^2)/(2*$I$5)</f>
        <v/>
      </c>
      <c r="AM777" t="n">
        <v>0</v>
      </c>
      <c r="AN777" t="n">
        <v>0</v>
      </c>
      <c r="AO777">
        <f>AM777+AN777</f>
        <v/>
      </c>
      <c r="AP777">
        <f>AP776+AO777</f>
        <v/>
      </c>
      <c r="AQ777">
        <f>ABS(ABS(K777)/MAX(((F777)+(G777)*(AH777))*(AH777),1E-6))/SQRT($I$5*MAX((((F777)+(G777)*(AH777))*(AH777))/MAX((F777)+2*(G777)*(AH777),1E-6),1E-6))</f>
        <v/>
      </c>
      <c r="AR777">
        <f>IF(AQ777&lt;1,"Subcritical","Supercritical")</f>
        <v/>
      </c>
      <c r="AS777">
        <f>((ABS(K777)*$D$6)/(MAX(((F777)+(G777)*(AH777))*(AH777),1E-6)*MAX(((((F777)+(G777)*(AH777))*(AH777))/MAX((F777)+2*(AH777)*SQRT(1+(G777)^2),1E-6))^(2/3),1E-6)))^2</f>
        <v/>
      </c>
    </row>
    <row r="778">
      <c r="A778" t="n">
        <v>629</v>
      </c>
      <c r="B778" t="n">
        <v>627.895</v>
      </c>
      <c r="C778" t="n">
        <v>616143.67</v>
      </c>
      <c r="D778" t="n">
        <v>3097364.043</v>
      </c>
      <c r="E778" t="n">
        <v>632.248</v>
      </c>
      <c r="F778" t="n">
        <v>5.2</v>
      </c>
      <c r="G778" t="n">
        <v>0</v>
      </c>
      <c r="H778" t="inlineStr">
        <is>
          <t>Normal</t>
        </is>
      </c>
      <c r="I778" t="n">
        <v>0.05</v>
      </c>
      <c r="J778">
        <f>B778-B777</f>
        <v/>
      </c>
      <c r="K778">
        <f>MAX(0,K777-AO777)</f>
        <v/>
      </c>
      <c r="L778">
        <f>IF($D$20=0,IFERROR(L777,MAX($D$16,POWER((ABS(K778)^2)/($I$5*MAX(F778,0.1)^2),1/3))),IF(IFERROR(V777,0)=0,IFERROR(L777,MAX($D$16,POWER((ABS(K778)^2)/($I$5*MAX(F778,0.1)^2),1/3))),IF(OR(IFERROR(L778,0)=0,IFERROR(S777,0)&lt;1,IFERROR(S778,0)&lt;1),MAX($D$16,POWER((ABS(K778)^2)/($I$5*MAX(F778,0.1)^2),1/3)),IF(IFERROR(U778,0)&gt;0,MAX($D$16,IFERROR(L778,0)+((IFERROR(U778,0))*$D$18*IF((IFERROR(S778,0))&lt;1,1,-1))),IF(IFERROR(U778,0)&lt;0,IF(ABS((MAX($D$16,POWER((ABS(K778)^2)/($I$5*MAX(F778,0.1)^2),1/3)))-IFERROR(L778,0))&gt;$D$19,MAX($D$16,IF((MAX($D$16,POWER((ABS(K778)^2)/($I$5*MAX(F778,0.1)^2),1/3)))&gt;IFERROR(L778,0),MIN((MAX($D$16,POWER((ABS(K778)^2)/($I$5*MAX(F778,0.1)^2),1/3))),IFERROR(L778,0)+(MIN(ABS(IFERROR(U778,0))*$D$18,ABS((MAX($D$16,POWER((ABS(K778)^2)/($I$5*MAX(F778,0.1)^2),1/3)))-IFERROR(L778,0))))),MAX((MAX($D$16,POWER((ABS(K778)^2)/($I$5*MAX(F778,0.1)^2),1/3))),IFERROR(L778,0)-(MIN(ABS(IFERROR(U778,0))*$D$18,ABS((MAX($D$16,POWER((ABS(K778)^2)/($I$5*MAX(F778,0.1)^2),1/3)))-IFERROR(L778,0))))))),MAX($D$16,POWER((ABS(K778)^2)/($I$5*MAX(F778,0.1)^2),1/3))),MAX($D$16,IFERROR(L778,0)))))))</f>
        <v/>
      </c>
      <c r="M778">
        <f>((F778)+(G778)*(L778))*(L778)</f>
        <v/>
      </c>
      <c r="N778">
        <f>(((F778)+(G778)*(L778))*(L778))/MAX((F778)+2*(L778)*SQRT(1+(G778)^2),1E-6)</f>
        <v/>
      </c>
      <c r="O778">
        <f>ABS(K778)/MAX(((F778)+(G778)*(L778))*(L778),1E-6)</f>
        <v/>
      </c>
      <c r="P778">
        <f>E778+L778</f>
        <v/>
      </c>
      <c r="Q778">
        <f>P778+((ABS(K778)/MAX(((F778)+(G778)*(L778))*(L778),1E-6))^2)/(2*$I$5)</f>
        <v/>
      </c>
      <c r="R778">
        <f>((ABS(K778)*$D$6)/(MAX(((F778)+(G778)*(L778))*(L778),1E-6)*MAX(((((F778)+(G778)*(L778))*(L778))/MAX((F778)+2*(L778)*SQRT(1+(G778)^2),1E-6))^(2/3),1E-6)))^2</f>
        <v/>
      </c>
      <c r="S778">
        <f>ABS(ABS(K778)/MAX(((F778)+(G778)*(L778))*(L778),1E-6))/SQRT($I$5*MAX((((F778)+(G778)*(L778))*(L778))/MAX((F778)+2*(G778)*(L778),1E-6),1E-6))</f>
        <v/>
      </c>
      <c r="T778">
        <f>((F778)*(L778)^2)/2+(G778)*(L778)^3/3+(ABS(K778)^2)/($I$5*MAX(((F778)+(G778)*(L778))*(L778),1E-6))</f>
        <v/>
      </c>
      <c r="U778">
        <f>IF($D$20=0,0,IFERROR(Q777-(((R777+R778)/2)*J778)-(IF(O777&gt;O778,$D$8*((O777^2-O778^2)/(2*$I$5)),$D$9*((O778^2-O777^2)/(2*$I$5)))+($D$10*(ABS(I778)/90)*(MAX(O777^2,O778^2)/(2*$I$5))))-Q778,0))</f>
        <v/>
      </c>
      <c r="V778">
        <f>IF($D$20=0,1,IFERROR(IF(ROUND(S778,3)=1,1,IF(AND(ABS(U778)&lt;$D$19,S778&gt;1),1,0)),0))</f>
        <v/>
      </c>
      <c r="W778">
        <f>IF($D$20=0,IFERROR(W779,MAX($D$16,POWER((ABS(K778)^2)/($I$5*MAX(F778,0.1)^2),1/3))),IF(IFERROR(AG779,0)=0,IFERROR(W779,MAX($D$16,POWER((ABS(K778)^2)/($I$5*MAX(F778,0.1)^2),1/3))),IF(OR(IFERROR(W778,0)=0,IFERROR(AD779,0)&gt;1),MAX($D$16,POWER((ABS(K778)^2)/($I$5*MAX(F778,0.1)^2),1/3)),IF(IFERROR(AF778,0)&gt;0,MAX($D$16,IFERROR(W778,0)+((IFERROR(AF778,0))*$D$18*IF((IFERROR(AD778,0))&lt;1,1,-1))),IF(IFERROR(AF778,0)&lt;0,IF(ABS((MAX($D$16,POWER((ABS(K778)^2)/($I$5*MAX(F778,0.1)^2),1/3)))-IFERROR(W778,0))&gt;$D$19,MAX($D$16,IF((MAX($D$16,POWER((ABS(K778)^2)/($I$5*MAX(F778,0.1)^2),1/3)))&gt;IFERROR(W778,0),MIN((MAX($D$16,POWER((ABS(K778)^2)/($I$5*MAX(F778,0.1)^2),1/3))),IFERROR(W778,0)+(MIN(ABS(IFERROR(AF778,0))*$D$18,ABS((MAX($D$16,POWER((ABS(K778)^2)/($I$5*MAX(F778,0.1)^2),1/3)))-IFERROR(W778,0))))),MAX((MAX($D$16,POWER((ABS(K778)^2)/($I$5*MAX(F778,0.1)^2),1/3))),IFERROR(W778,0)-(MIN(ABS(IFERROR(AF778,0))*$D$18,ABS((MAX($D$16,POWER((ABS(K778)^2)/($I$5*MAX(F778,0.1)^2),1/3)))-IFERROR(W778,0))))))),MAX($D$16,POWER((ABS(K778)^2)/($I$5*MAX(F778,0.1)^2),1/3))),MAX($D$16,IFERROR(W778,0)))))))</f>
        <v/>
      </c>
      <c r="X778">
        <f>((F778)+(G778)*(W778))*(W778)</f>
        <v/>
      </c>
      <c r="Y778">
        <f>(((F778)+(G778)*(W778))*(W778))/MAX((F778)+2*(W778)*SQRT(1+(G778)^2),1E-6)</f>
        <v/>
      </c>
      <c r="Z778">
        <f>ABS(K778)/MAX(((F778)+(G778)*(W778))*(W778),1E-6)</f>
        <v/>
      </c>
      <c r="AA778">
        <f>E778+W778</f>
        <v/>
      </c>
      <c r="AB778">
        <f>AA778+((ABS(K778)/MAX(((F778)+(G778)*(W778))*(W778),1E-6))^2)/(2*$I$5)</f>
        <v/>
      </c>
      <c r="AC778">
        <f>((ABS(K778)*$D$6)/(MAX(((F778)+(G778)*(W778))*(W778),1E-6)*MAX(((((F778)+(G778)*(W778))*(W778))/MAX((F778)+2*(W778)*SQRT(1+(G778)^2),1E-6))^(2/3),1E-6)))^2</f>
        <v/>
      </c>
      <c r="AD778">
        <f>ABS(ABS(K778)/MAX(((F778)+(G778)*(W778))*(W778),1E-6))/SQRT($I$5*MAX((((F778)+(G778)*(W778))*(W778))/MAX((F778)+2*(G778)*(W778),1E-6),1E-6))</f>
        <v/>
      </c>
      <c r="AE778">
        <f>((F778)*(W778)^2)/2+(G778)*(W778)^3/3+(ABS(K778)^2)/($I$5*MAX(((F778)+(G778)*(W778))*(W778),1E-6))</f>
        <v/>
      </c>
      <c r="AF778">
        <f>IF($D$20=0,0,IFERROR(AB779+(((AC778+AC779)/2)*J779)+(IF(Z778&gt;Z779,$D$8*((Z778^2-Z779^2)/(2*$I$5)),$D$9*((Z779^2-Z778^2)/(2*$I$5)))+($D$10*(ABS(I779)/90)*(MAX(Z778^2,Z779^2)/(2*$I$5))))-AB778,0))</f>
        <v/>
      </c>
      <c r="AG778">
        <f>IF($D$20=0,1,IFERROR(IF(ROUND(AD778,3)=1,1,IF(AND(ABS(AF778)&lt;$D$19,AD778&lt;1),1,0)),0))</f>
        <v/>
      </c>
      <c r="AH778">
        <f>IFERROR(IF(V32="Supercritical",MAX($D$16,IFERROR(L778,MAX($D$16,POWER((ABS(K778)^2)/($I$5*MAX(F778,0.1)^2),1/3)))),IF(V32="Subcritical",MAX($D$16,IFERROR(W778,MAX($D$16,POWER((ABS(K778)^2)/($I$5*MAX(F778,0.1)^2),1/3)))),IF(AND(IFERROR(V778,0)=1,IFERROR(AG778,0)=1),IF(IFERROR(T778,-1E99)&gt;=IFERROR(AE778,-1E99),MAX($D$16,IFERROR(L778,MAX($D$16,POWER((ABS(K778)^2)/($I$5*MAX(F778,0.1)^2),1/3)))),MAX($D$16,IFERROR(W778,MAX($D$16,POWER((ABS(K778)^2)/($I$5*MAX(F778,0.1)^2),1/3))))),IF(IFERROR(V778,0)=1,MAX($D$16,IFERROR(L778,MAX($D$16,POWER((ABS(K778)^2)/($I$5*MAX(F778,0.1)^2),1/3)))),IF(IFERROR(AG778,0)=1,MAX($D$16,IFERROR(W778,MAX($D$16,POWER((ABS(K778)^2)/($I$5*MAX(F778,0.1)^2),1/3)))),MAX($D$16,POWER((ABS(K778)^2)/($I$5*MAX(F778,0.1)^2),1/3))))))),MAX($D$16,POWER((ABS(K778)^2)/($I$5*MAX(F778,0.1)^2),1/3)))</f>
        <v/>
      </c>
      <c r="AI778">
        <f>E778+AH778</f>
        <v/>
      </c>
      <c r="AJ778">
        <f>AI778+((ABS(K778)/MAX(((F778)+(G778)*(AH778))*(AH778),1E-6))^2)/(2*$I$5)</f>
        <v/>
      </c>
      <c r="AM778" t="n">
        <v>0</v>
      </c>
      <c r="AN778" t="n">
        <v>0</v>
      </c>
      <c r="AO778">
        <f>AM778+AN778</f>
        <v/>
      </c>
      <c r="AP778">
        <f>AP777+AO778</f>
        <v/>
      </c>
      <c r="AQ778">
        <f>ABS(ABS(K778)/MAX(((F778)+(G778)*(AH778))*(AH778),1E-6))/SQRT($I$5*MAX((((F778)+(G778)*(AH778))*(AH778))/MAX((F778)+2*(G778)*(AH778),1E-6),1E-6))</f>
        <v/>
      </c>
      <c r="AR778">
        <f>IF(AQ778&lt;1,"Subcritical","Supercritical")</f>
        <v/>
      </c>
      <c r="AS778">
        <f>((ABS(K778)*$D$6)/(MAX(((F778)+(G778)*(AH778))*(AH778),1E-6)*MAX(((((F778)+(G778)*(AH778))*(AH778))/MAX((F778)+2*(AH778)*SQRT(1+(G778)^2),1E-6))^(2/3),1E-6)))^2</f>
        <v/>
      </c>
    </row>
    <row r="779">
      <c r="A779" t="n">
        <v>630</v>
      </c>
      <c r="B779" t="n">
        <v>628.895</v>
      </c>
      <c r="C779" t="n">
        <v>616143.1949999999</v>
      </c>
      <c r="D779" t="n">
        <v>3097363.163</v>
      </c>
      <c r="E779" t="n">
        <v>632.2474999999999</v>
      </c>
      <c r="F779" t="n">
        <v>5.2</v>
      </c>
      <c r="G779" t="n">
        <v>0</v>
      </c>
      <c r="H779" t="inlineStr">
        <is>
          <t>Normal</t>
        </is>
      </c>
      <c r="I779" t="n">
        <v>0.078</v>
      </c>
      <c r="J779">
        <f>B779-B778</f>
        <v/>
      </c>
      <c r="K779">
        <f>MAX(0,K778-AO778)</f>
        <v/>
      </c>
      <c r="L779">
        <f>IF($D$20=0,IFERROR(L778,MAX($D$16,POWER((ABS(K779)^2)/($I$5*MAX(F779,0.1)^2),1/3))),IF(IFERROR(V778,0)=0,IFERROR(L778,MAX($D$16,POWER((ABS(K779)^2)/($I$5*MAX(F779,0.1)^2),1/3))),IF(OR(IFERROR(L779,0)=0,IFERROR(S778,0)&lt;1,IFERROR(S779,0)&lt;1),MAX($D$16,POWER((ABS(K779)^2)/($I$5*MAX(F779,0.1)^2),1/3)),IF(IFERROR(U779,0)&gt;0,MAX($D$16,IFERROR(L779,0)+((IFERROR(U779,0))*$D$18*IF((IFERROR(S779,0))&lt;1,1,-1))),IF(IFERROR(U779,0)&lt;0,IF(ABS((MAX($D$16,POWER((ABS(K779)^2)/($I$5*MAX(F779,0.1)^2),1/3)))-IFERROR(L779,0))&gt;$D$19,MAX($D$16,IF((MAX($D$16,POWER((ABS(K779)^2)/($I$5*MAX(F779,0.1)^2),1/3)))&gt;IFERROR(L779,0),MIN((MAX($D$16,POWER((ABS(K779)^2)/($I$5*MAX(F779,0.1)^2),1/3))),IFERROR(L779,0)+(MIN(ABS(IFERROR(U779,0))*$D$18,ABS((MAX($D$16,POWER((ABS(K779)^2)/($I$5*MAX(F779,0.1)^2),1/3)))-IFERROR(L779,0))))),MAX((MAX($D$16,POWER((ABS(K779)^2)/($I$5*MAX(F779,0.1)^2),1/3))),IFERROR(L779,0)-(MIN(ABS(IFERROR(U779,0))*$D$18,ABS((MAX($D$16,POWER((ABS(K779)^2)/($I$5*MAX(F779,0.1)^2),1/3)))-IFERROR(L779,0))))))),MAX($D$16,POWER((ABS(K779)^2)/($I$5*MAX(F779,0.1)^2),1/3))),MAX($D$16,IFERROR(L779,0)))))))</f>
        <v/>
      </c>
      <c r="M779">
        <f>((F779)+(G779)*(L779))*(L779)</f>
        <v/>
      </c>
      <c r="N779">
        <f>(((F779)+(G779)*(L779))*(L779))/MAX((F779)+2*(L779)*SQRT(1+(G779)^2),1E-6)</f>
        <v/>
      </c>
      <c r="O779">
        <f>ABS(K779)/MAX(((F779)+(G779)*(L779))*(L779),1E-6)</f>
        <v/>
      </c>
      <c r="P779">
        <f>E779+L779</f>
        <v/>
      </c>
      <c r="Q779">
        <f>P779+((ABS(K779)/MAX(((F779)+(G779)*(L779))*(L779),1E-6))^2)/(2*$I$5)</f>
        <v/>
      </c>
      <c r="R779">
        <f>((ABS(K779)*$D$6)/(MAX(((F779)+(G779)*(L779))*(L779),1E-6)*MAX(((((F779)+(G779)*(L779))*(L779))/MAX((F779)+2*(L779)*SQRT(1+(G779)^2),1E-6))^(2/3),1E-6)))^2</f>
        <v/>
      </c>
      <c r="S779">
        <f>ABS(ABS(K779)/MAX(((F779)+(G779)*(L779))*(L779),1E-6))/SQRT($I$5*MAX((((F779)+(G779)*(L779))*(L779))/MAX((F779)+2*(G779)*(L779),1E-6),1E-6))</f>
        <v/>
      </c>
      <c r="T779">
        <f>((F779)*(L779)^2)/2+(G779)*(L779)^3/3+(ABS(K779)^2)/($I$5*MAX(((F779)+(G779)*(L779))*(L779),1E-6))</f>
        <v/>
      </c>
      <c r="U779">
        <f>IF($D$20=0,0,IFERROR(Q778-(((R778+R779)/2)*J779)-(IF(O778&gt;O779,$D$8*((O778^2-O779^2)/(2*$I$5)),$D$9*((O779^2-O778^2)/(2*$I$5)))+($D$10*(ABS(I779)/90)*(MAX(O778^2,O779^2)/(2*$I$5))))-Q779,0))</f>
        <v/>
      </c>
      <c r="V779">
        <f>IF($D$20=0,1,IFERROR(IF(ROUND(S779,3)=1,1,IF(AND(ABS(U779)&lt;$D$19,S779&gt;1),1,0)),0))</f>
        <v/>
      </c>
      <c r="W779">
        <f>IF($D$20=0,IFERROR(W780,MAX($D$16,POWER((ABS(K779)^2)/($I$5*MAX(F779,0.1)^2),1/3))),IF(IFERROR(AG780,0)=0,IFERROR(W780,MAX($D$16,POWER((ABS(K779)^2)/($I$5*MAX(F779,0.1)^2),1/3))),IF(OR(IFERROR(W779,0)=0,IFERROR(AD780,0)&gt;1),MAX($D$16,POWER((ABS(K779)^2)/($I$5*MAX(F779,0.1)^2),1/3)),IF(IFERROR(AF779,0)&gt;0,MAX($D$16,IFERROR(W779,0)+((IFERROR(AF779,0))*$D$18*IF((IFERROR(AD779,0))&lt;1,1,-1))),IF(IFERROR(AF779,0)&lt;0,IF(ABS((MAX($D$16,POWER((ABS(K779)^2)/($I$5*MAX(F779,0.1)^2),1/3)))-IFERROR(W779,0))&gt;$D$19,MAX($D$16,IF((MAX($D$16,POWER((ABS(K779)^2)/($I$5*MAX(F779,0.1)^2),1/3)))&gt;IFERROR(W779,0),MIN((MAX($D$16,POWER((ABS(K779)^2)/($I$5*MAX(F779,0.1)^2),1/3))),IFERROR(W779,0)+(MIN(ABS(IFERROR(AF779,0))*$D$18,ABS((MAX($D$16,POWER((ABS(K779)^2)/($I$5*MAX(F779,0.1)^2),1/3)))-IFERROR(W779,0))))),MAX((MAX($D$16,POWER((ABS(K779)^2)/($I$5*MAX(F779,0.1)^2),1/3))),IFERROR(W779,0)-(MIN(ABS(IFERROR(AF779,0))*$D$18,ABS((MAX($D$16,POWER((ABS(K779)^2)/($I$5*MAX(F779,0.1)^2),1/3)))-IFERROR(W779,0))))))),MAX($D$16,POWER((ABS(K779)^2)/($I$5*MAX(F779,0.1)^2),1/3))),MAX($D$16,IFERROR(W779,0)))))))</f>
        <v/>
      </c>
      <c r="X779">
        <f>((F779)+(G779)*(W779))*(W779)</f>
        <v/>
      </c>
      <c r="Y779">
        <f>(((F779)+(G779)*(W779))*(W779))/MAX((F779)+2*(W779)*SQRT(1+(G779)^2),1E-6)</f>
        <v/>
      </c>
      <c r="Z779">
        <f>ABS(K779)/MAX(((F779)+(G779)*(W779))*(W779),1E-6)</f>
        <v/>
      </c>
      <c r="AA779">
        <f>E779+W779</f>
        <v/>
      </c>
      <c r="AB779">
        <f>AA779+((ABS(K779)/MAX(((F779)+(G779)*(W779))*(W779),1E-6))^2)/(2*$I$5)</f>
        <v/>
      </c>
      <c r="AC779">
        <f>((ABS(K779)*$D$6)/(MAX(((F779)+(G779)*(W779))*(W779),1E-6)*MAX(((((F779)+(G779)*(W779))*(W779))/MAX((F779)+2*(W779)*SQRT(1+(G779)^2),1E-6))^(2/3),1E-6)))^2</f>
        <v/>
      </c>
      <c r="AD779">
        <f>ABS(ABS(K779)/MAX(((F779)+(G779)*(W779))*(W779),1E-6))/SQRT($I$5*MAX((((F779)+(G779)*(W779))*(W779))/MAX((F779)+2*(G779)*(W779),1E-6),1E-6))</f>
        <v/>
      </c>
      <c r="AE779">
        <f>((F779)*(W779)^2)/2+(G779)*(W779)^3/3+(ABS(K779)^2)/($I$5*MAX(((F779)+(G779)*(W779))*(W779),1E-6))</f>
        <v/>
      </c>
      <c r="AF779">
        <f>IF($D$20=0,0,IFERROR(AB780+(((AC779+AC780)/2)*J780)+(IF(Z779&gt;Z780,$D$8*((Z779^2-Z780^2)/(2*$I$5)),$D$9*((Z780^2-Z779^2)/(2*$I$5)))+($D$10*(ABS(I780)/90)*(MAX(Z779^2,Z780^2)/(2*$I$5))))-AB779,0))</f>
        <v/>
      </c>
      <c r="AG779">
        <f>IF($D$20=0,1,IFERROR(IF(ROUND(AD779,3)=1,1,IF(AND(ABS(AF779)&lt;$D$19,AD779&lt;1),1,0)),0))</f>
        <v/>
      </c>
      <c r="AH779">
        <f>IFERROR(IF(V32="Supercritical",MAX($D$16,IFERROR(L779,MAX($D$16,POWER((ABS(K779)^2)/($I$5*MAX(F779,0.1)^2),1/3)))),IF(V32="Subcritical",MAX($D$16,IFERROR(W779,MAX($D$16,POWER((ABS(K779)^2)/($I$5*MAX(F779,0.1)^2),1/3)))),IF(AND(IFERROR(V779,0)=1,IFERROR(AG779,0)=1),IF(IFERROR(T779,-1E99)&gt;=IFERROR(AE779,-1E99),MAX($D$16,IFERROR(L779,MAX($D$16,POWER((ABS(K779)^2)/($I$5*MAX(F779,0.1)^2),1/3)))),MAX($D$16,IFERROR(W779,MAX($D$16,POWER((ABS(K779)^2)/($I$5*MAX(F779,0.1)^2),1/3))))),IF(IFERROR(V779,0)=1,MAX($D$16,IFERROR(L779,MAX($D$16,POWER((ABS(K779)^2)/($I$5*MAX(F779,0.1)^2),1/3)))),IF(IFERROR(AG779,0)=1,MAX($D$16,IFERROR(W779,MAX($D$16,POWER((ABS(K779)^2)/($I$5*MAX(F779,0.1)^2),1/3)))),MAX($D$16,POWER((ABS(K779)^2)/($I$5*MAX(F779,0.1)^2),1/3))))))),MAX($D$16,POWER((ABS(K779)^2)/($I$5*MAX(F779,0.1)^2),1/3)))</f>
        <v/>
      </c>
      <c r="AI779">
        <f>E779+AH779</f>
        <v/>
      </c>
      <c r="AJ779">
        <f>AI779+((ABS(K779)/MAX(((F779)+(G779)*(AH779))*(AH779),1E-6))^2)/(2*$I$5)</f>
        <v/>
      </c>
      <c r="AM779" t="n">
        <v>0</v>
      </c>
      <c r="AN779" t="n">
        <v>0</v>
      </c>
      <c r="AO779">
        <f>AM779+AN779</f>
        <v/>
      </c>
      <c r="AP779">
        <f>AP778+AO779</f>
        <v/>
      </c>
      <c r="AQ779">
        <f>ABS(ABS(K779)/MAX(((F779)+(G779)*(AH779))*(AH779),1E-6))/SQRT($I$5*MAX((((F779)+(G779)*(AH779))*(AH779))/MAX((F779)+2*(G779)*(AH779),1E-6),1E-6))</f>
        <v/>
      </c>
      <c r="AR779">
        <f>IF(AQ779&lt;1,"Subcritical","Supercritical")</f>
        <v/>
      </c>
      <c r="AS779">
        <f>((ABS(K779)*$D$6)/(MAX(((F779)+(G779)*(AH779))*(AH779),1E-6)*MAX(((((F779)+(G779)*(AH779))*(AH779))/MAX((F779)+2*(AH779)*SQRT(1+(G779)^2),1E-6))^(2/3),1E-6)))^2</f>
        <v/>
      </c>
    </row>
    <row r="780">
      <c r="A780" t="n">
        <v>631</v>
      </c>
      <c r="B780" t="n">
        <v>629.895</v>
      </c>
      <c r="C780" t="n">
        <v>616142.721</v>
      </c>
      <c r="D780" t="n">
        <v>3097362.282</v>
      </c>
      <c r="E780" t="n">
        <v>632.247</v>
      </c>
      <c r="F780" t="n">
        <v>5.2</v>
      </c>
      <c r="G780" t="n">
        <v>0</v>
      </c>
      <c r="H780" t="inlineStr">
        <is>
          <t>Normal</t>
        </is>
      </c>
      <c r="I780" t="n">
        <v>0.027</v>
      </c>
      <c r="J780">
        <f>B780-B779</f>
        <v/>
      </c>
      <c r="K780">
        <f>MAX(0,K779-AO779)</f>
        <v/>
      </c>
      <c r="L780">
        <f>IF($D$20=0,IFERROR(L779,MAX($D$16,POWER((ABS(K780)^2)/($I$5*MAX(F780,0.1)^2),1/3))),IF(IFERROR(V779,0)=0,IFERROR(L779,MAX($D$16,POWER((ABS(K780)^2)/($I$5*MAX(F780,0.1)^2),1/3))),IF(OR(IFERROR(L780,0)=0,IFERROR(S779,0)&lt;1,IFERROR(S780,0)&lt;1),MAX($D$16,POWER((ABS(K780)^2)/($I$5*MAX(F780,0.1)^2),1/3)),IF(IFERROR(U780,0)&gt;0,MAX($D$16,IFERROR(L780,0)+((IFERROR(U780,0))*$D$18*IF((IFERROR(S780,0))&lt;1,1,-1))),IF(IFERROR(U780,0)&lt;0,IF(ABS((MAX($D$16,POWER((ABS(K780)^2)/($I$5*MAX(F780,0.1)^2),1/3)))-IFERROR(L780,0))&gt;$D$19,MAX($D$16,IF((MAX($D$16,POWER((ABS(K780)^2)/($I$5*MAX(F780,0.1)^2),1/3)))&gt;IFERROR(L780,0),MIN((MAX($D$16,POWER((ABS(K780)^2)/($I$5*MAX(F780,0.1)^2),1/3))),IFERROR(L780,0)+(MIN(ABS(IFERROR(U780,0))*$D$18,ABS((MAX($D$16,POWER((ABS(K780)^2)/($I$5*MAX(F780,0.1)^2),1/3)))-IFERROR(L780,0))))),MAX((MAX($D$16,POWER((ABS(K780)^2)/($I$5*MAX(F780,0.1)^2),1/3))),IFERROR(L780,0)-(MIN(ABS(IFERROR(U780,0))*$D$18,ABS((MAX($D$16,POWER((ABS(K780)^2)/($I$5*MAX(F780,0.1)^2),1/3)))-IFERROR(L780,0))))))),MAX($D$16,POWER((ABS(K780)^2)/($I$5*MAX(F780,0.1)^2),1/3))),MAX($D$16,IFERROR(L780,0)))))))</f>
        <v/>
      </c>
      <c r="M780">
        <f>((F780)+(G780)*(L780))*(L780)</f>
        <v/>
      </c>
      <c r="N780">
        <f>(((F780)+(G780)*(L780))*(L780))/MAX((F780)+2*(L780)*SQRT(1+(G780)^2),1E-6)</f>
        <v/>
      </c>
      <c r="O780">
        <f>ABS(K780)/MAX(((F780)+(G780)*(L780))*(L780),1E-6)</f>
        <v/>
      </c>
      <c r="P780">
        <f>E780+L780</f>
        <v/>
      </c>
      <c r="Q780">
        <f>P780+((ABS(K780)/MAX(((F780)+(G780)*(L780))*(L780),1E-6))^2)/(2*$I$5)</f>
        <v/>
      </c>
      <c r="R780">
        <f>((ABS(K780)*$D$6)/(MAX(((F780)+(G780)*(L780))*(L780),1E-6)*MAX(((((F780)+(G780)*(L780))*(L780))/MAX((F780)+2*(L780)*SQRT(1+(G780)^2),1E-6))^(2/3),1E-6)))^2</f>
        <v/>
      </c>
      <c r="S780">
        <f>ABS(ABS(K780)/MAX(((F780)+(G780)*(L780))*(L780),1E-6))/SQRT($I$5*MAX((((F780)+(G780)*(L780))*(L780))/MAX((F780)+2*(G780)*(L780),1E-6),1E-6))</f>
        <v/>
      </c>
      <c r="T780">
        <f>((F780)*(L780)^2)/2+(G780)*(L780)^3/3+(ABS(K780)^2)/($I$5*MAX(((F780)+(G780)*(L780))*(L780),1E-6))</f>
        <v/>
      </c>
      <c r="U780">
        <f>IF($D$20=0,0,IFERROR(Q779-(((R779+R780)/2)*J780)-(IF(O779&gt;O780,$D$8*((O779^2-O780^2)/(2*$I$5)),$D$9*((O780^2-O779^2)/(2*$I$5)))+($D$10*(ABS(I780)/90)*(MAX(O779^2,O780^2)/(2*$I$5))))-Q780,0))</f>
        <v/>
      </c>
      <c r="V780">
        <f>IF($D$20=0,1,IFERROR(IF(ROUND(S780,3)=1,1,IF(AND(ABS(U780)&lt;$D$19,S780&gt;1),1,0)),0))</f>
        <v/>
      </c>
      <c r="W780">
        <f>IF($D$20=0,IFERROR(W781,MAX($D$16,POWER((ABS(K780)^2)/($I$5*MAX(F780,0.1)^2),1/3))),IF(IFERROR(AG781,0)=0,IFERROR(W781,MAX($D$16,POWER((ABS(K780)^2)/($I$5*MAX(F780,0.1)^2),1/3))),IF(OR(IFERROR(W780,0)=0,IFERROR(AD781,0)&gt;1),MAX($D$16,POWER((ABS(K780)^2)/($I$5*MAX(F780,0.1)^2),1/3)),IF(IFERROR(AF780,0)&gt;0,MAX($D$16,IFERROR(W780,0)+((IFERROR(AF780,0))*$D$18*IF((IFERROR(AD780,0))&lt;1,1,-1))),IF(IFERROR(AF780,0)&lt;0,IF(ABS((MAX($D$16,POWER((ABS(K780)^2)/($I$5*MAX(F780,0.1)^2),1/3)))-IFERROR(W780,0))&gt;$D$19,MAX($D$16,IF((MAX($D$16,POWER((ABS(K780)^2)/($I$5*MAX(F780,0.1)^2),1/3)))&gt;IFERROR(W780,0),MIN((MAX($D$16,POWER((ABS(K780)^2)/($I$5*MAX(F780,0.1)^2),1/3))),IFERROR(W780,0)+(MIN(ABS(IFERROR(AF780,0))*$D$18,ABS((MAX($D$16,POWER((ABS(K780)^2)/($I$5*MAX(F780,0.1)^2),1/3)))-IFERROR(W780,0))))),MAX((MAX($D$16,POWER((ABS(K780)^2)/($I$5*MAX(F780,0.1)^2),1/3))),IFERROR(W780,0)-(MIN(ABS(IFERROR(AF780,0))*$D$18,ABS((MAX($D$16,POWER((ABS(K780)^2)/($I$5*MAX(F780,0.1)^2),1/3)))-IFERROR(W780,0))))))),MAX($D$16,POWER((ABS(K780)^2)/($I$5*MAX(F780,0.1)^2),1/3))),MAX($D$16,IFERROR(W780,0)))))))</f>
        <v/>
      </c>
      <c r="X780">
        <f>((F780)+(G780)*(W780))*(W780)</f>
        <v/>
      </c>
      <c r="Y780">
        <f>(((F780)+(G780)*(W780))*(W780))/MAX((F780)+2*(W780)*SQRT(1+(G780)^2),1E-6)</f>
        <v/>
      </c>
      <c r="Z780">
        <f>ABS(K780)/MAX(((F780)+(G780)*(W780))*(W780),1E-6)</f>
        <v/>
      </c>
      <c r="AA780">
        <f>E780+W780</f>
        <v/>
      </c>
      <c r="AB780">
        <f>AA780+((ABS(K780)/MAX(((F780)+(G780)*(W780))*(W780),1E-6))^2)/(2*$I$5)</f>
        <v/>
      </c>
      <c r="AC780">
        <f>((ABS(K780)*$D$6)/(MAX(((F780)+(G780)*(W780))*(W780),1E-6)*MAX(((((F780)+(G780)*(W780))*(W780))/MAX((F780)+2*(W780)*SQRT(1+(G780)^2),1E-6))^(2/3),1E-6)))^2</f>
        <v/>
      </c>
      <c r="AD780">
        <f>ABS(ABS(K780)/MAX(((F780)+(G780)*(W780))*(W780),1E-6))/SQRT($I$5*MAX((((F780)+(G780)*(W780))*(W780))/MAX((F780)+2*(G780)*(W780),1E-6),1E-6))</f>
        <v/>
      </c>
      <c r="AE780">
        <f>((F780)*(W780)^2)/2+(G780)*(W780)^3/3+(ABS(K780)^2)/($I$5*MAX(((F780)+(G780)*(W780))*(W780),1E-6))</f>
        <v/>
      </c>
      <c r="AF780">
        <f>IF($D$20=0,0,IFERROR(AB781+(((AC780+AC781)/2)*J781)+(IF(Z780&gt;Z781,$D$8*((Z780^2-Z781^2)/(2*$I$5)),$D$9*((Z781^2-Z780^2)/(2*$I$5)))+($D$10*(ABS(I781)/90)*(MAX(Z780^2,Z781^2)/(2*$I$5))))-AB780,0))</f>
        <v/>
      </c>
      <c r="AG780">
        <f>IF($D$20=0,1,IFERROR(IF(ROUND(AD780,3)=1,1,IF(AND(ABS(AF780)&lt;$D$19,AD780&lt;1),1,0)),0))</f>
        <v/>
      </c>
      <c r="AH780">
        <f>IFERROR(IF(V32="Supercritical",MAX($D$16,IFERROR(L780,MAX($D$16,POWER((ABS(K780)^2)/($I$5*MAX(F780,0.1)^2),1/3)))),IF(V32="Subcritical",MAX($D$16,IFERROR(W780,MAX($D$16,POWER((ABS(K780)^2)/($I$5*MAX(F780,0.1)^2),1/3)))),IF(AND(IFERROR(V780,0)=1,IFERROR(AG780,0)=1),IF(IFERROR(T780,-1E99)&gt;=IFERROR(AE780,-1E99),MAX($D$16,IFERROR(L780,MAX($D$16,POWER((ABS(K780)^2)/($I$5*MAX(F780,0.1)^2),1/3)))),MAX($D$16,IFERROR(W780,MAX($D$16,POWER((ABS(K780)^2)/($I$5*MAX(F780,0.1)^2),1/3))))),IF(IFERROR(V780,0)=1,MAX($D$16,IFERROR(L780,MAX($D$16,POWER((ABS(K780)^2)/($I$5*MAX(F780,0.1)^2),1/3)))),IF(IFERROR(AG780,0)=1,MAX($D$16,IFERROR(W780,MAX($D$16,POWER((ABS(K780)^2)/($I$5*MAX(F780,0.1)^2),1/3)))),MAX($D$16,POWER((ABS(K780)^2)/($I$5*MAX(F780,0.1)^2),1/3))))))),MAX($D$16,POWER((ABS(K780)^2)/($I$5*MAX(F780,0.1)^2),1/3)))</f>
        <v/>
      </c>
      <c r="AI780">
        <f>E780+AH780</f>
        <v/>
      </c>
      <c r="AJ780">
        <f>AI780+((ABS(K780)/MAX(((F780)+(G780)*(AH780))*(AH780),1E-6))^2)/(2*$I$5)</f>
        <v/>
      </c>
      <c r="AM780" t="n">
        <v>0</v>
      </c>
      <c r="AN780" t="n">
        <v>0</v>
      </c>
      <c r="AO780">
        <f>AM780+AN780</f>
        <v/>
      </c>
      <c r="AP780">
        <f>AP779+AO780</f>
        <v/>
      </c>
      <c r="AQ780">
        <f>ABS(ABS(K780)/MAX(((F780)+(G780)*(AH780))*(AH780),1E-6))/SQRT($I$5*MAX((((F780)+(G780)*(AH780))*(AH780))/MAX((F780)+2*(G780)*(AH780),1E-6),1E-6))</f>
        <v/>
      </c>
      <c r="AR780">
        <f>IF(AQ780&lt;1,"Subcritical","Supercritical")</f>
        <v/>
      </c>
      <c r="AS780">
        <f>((ABS(K780)*$D$6)/(MAX(((F780)+(G780)*(AH780))*(AH780),1E-6)*MAX(((((F780)+(G780)*(AH780))*(AH780))/MAX((F780)+2*(AH780)*SQRT(1+(G780)^2),1E-6))^(2/3),1E-6)))^2</f>
        <v/>
      </c>
    </row>
    <row r="781">
      <c r="A781" t="n">
        <v>632</v>
      </c>
      <c r="B781" t="n">
        <v>630.895</v>
      </c>
      <c r="C781" t="n">
        <v>616142.247</v>
      </c>
      <c r="D781" t="n">
        <v>3097361.402</v>
      </c>
      <c r="E781" t="n">
        <v>632.2465</v>
      </c>
      <c r="F781" t="n">
        <v>5.2</v>
      </c>
      <c r="G781" t="n">
        <v>0</v>
      </c>
      <c r="H781" t="inlineStr">
        <is>
          <t>Normal</t>
        </is>
      </c>
      <c r="I781" t="n">
        <v>0.027</v>
      </c>
      <c r="J781">
        <f>B781-B780</f>
        <v/>
      </c>
      <c r="K781">
        <f>MAX(0,K780-AO780)</f>
        <v/>
      </c>
      <c r="L781">
        <f>IF($D$20=0,IFERROR(L780,MAX($D$16,POWER((ABS(K781)^2)/($I$5*MAX(F781,0.1)^2),1/3))),IF(IFERROR(V780,0)=0,IFERROR(L780,MAX($D$16,POWER((ABS(K781)^2)/($I$5*MAX(F781,0.1)^2),1/3))),IF(OR(IFERROR(L781,0)=0,IFERROR(S780,0)&lt;1,IFERROR(S781,0)&lt;1),MAX($D$16,POWER((ABS(K781)^2)/($I$5*MAX(F781,0.1)^2),1/3)),IF(IFERROR(U781,0)&gt;0,MAX($D$16,IFERROR(L781,0)+((IFERROR(U781,0))*$D$18*IF((IFERROR(S781,0))&lt;1,1,-1))),IF(IFERROR(U781,0)&lt;0,IF(ABS((MAX($D$16,POWER((ABS(K781)^2)/($I$5*MAX(F781,0.1)^2),1/3)))-IFERROR(L781,0))&gt;$D$19,MAX($D$16,IF((MAX($D$16,POWER((ABS(K781)^2)/($I$5*MAX(F781,0.1)^2),1/3)))&gt;IFERROR(L781,0),MIN((MAX($D$16,POWER((ABS(K781)^2)/($I$5*MAX(F781,0.1)^2),1/3))),IFERROR(L781,0)+(MIN(ABS(IFERROR(U781,0))*$D$18,ABS((MAX($D$16,POWER((ABS(K781)^2)/($I$5*MAX(F781,0.1)^2),1/3)))-IFERROR(L781,0))))),MAX((MAX($D$16,POWER((ABS(K781)^2)/($I$5*MAX(F781,0.1)^2),1/3))),IFERROR(L781,0)-(MIN(ABS(IFERROR(U781,0))*$D$18,ABS((MAX($D$16,POWER((ABS(K781)^2)/($I$5*MAX(F781,0.1)^2),1/3)))-IFERROR(L781,0))))))),MAX($D$16,POWER((ABS(K781)^2)/($I$5*MAX(F781,0.1)^2),1/3))),MAX($D$16,IFERROR(L781,0)))))))</f>
        <v/>
      </c>
      <c r="M781">
        <f>((F781)+(G781)*(L781))*(L781)</f>
        <v/>
      </c>
      <c r="N781">
        <f>(((F781)+(G781)*(L781))*(L781))/MAX((F781)+2*(L781)*SQRT(1+(G781)^2),1E-6)</f>
        <v/>
      </c>
      <c r="O781">
        <f>ABS(K781)/MAX(((F781)+(G781)*(L781))*(L781),1E-6)</f>
        <v/>
      </c>
      <c r="P781">
        <f>E781+L781</f>
        <v/>
      </c>
      <c r="Q781">
        <f>P781+((ABS(K781)/MAX(((F781)+(G781)*(L781))*(L781),1E-6))^2)/(2*$I$5)</f>
        <v/>
      </c>
      <c r="R781">
        <f>((ABS(K781)*$D$6)/(MAX(((F781)+(G781)*(L781))*(L781),1E-6)*MAX(((((F781)+(G781)*(L781))*(L781))/MAX((F781)+2*(L781)*SQRT(1+(G781)^2),1E-6))^(2/3),1E-6)))^2</f>
        <v/>
      </c>
      <c r="S781">
        <f>ABS(ABS(K781)/MAX(((F781)+(G781)*(L781))*(L781),1E-6))/SQRT($I$5*MAX((((F781)+(G781)*(L781))*(L781))/MAX((F781)+2*(G781)*(L781),1E-6),1E-6))</f>
        <v/>
      </c>
      <c r="T781">
        <f>((F781)*(L781)^2)/2+(G781)*(L781)^3/3+(ABS(K781)^2)/($I$5*MAX(((F781)+(G781)*(L781))*(L781),1E-6))</f>
        <v/>
      </c>
      <c r="U781">
        <f>IF($D$20=0,0,IFERROR(Q780-(((R780+R781)/2)*J781)-(IF(O780&gt;O781,$D$8*((O780^2-O781^2)/(2*$I$5)),$D$9*((O781^2-O780^2)/(2*$I$5)))+($D$10*(ABS(I781)/90)*(MAX(O780^2,O781^2)/(2*$I$5))))-Q781,0))</f>
        <v/>
      </c>
      <c r="V781">
        <f>IF($D$20=0,1,IFERROR(IF(ROUND(S781,3)=1,1,IF(AND(ABS(U781)&lt;$D$19,S781&gt;1),1,0)),0))</f>
        <v/>
      </c>
      <c r="W781">
        <f>IF($D$20=0,IFERROR(W782,MAX($D$16,POWER((ABS(K781)^2)/($I$5*MAX(F781,0.1)^2),1/3))),IF(IFERROR(AG782,0)=0,IFERROR(W782,MAX($D$16,POWER((ABS(K781)^2)/($I$5*MAX(F781,0.1)^2),1/3))),IF(OR(IFERROR(W781,0)=0,IFERROR(AD782,0)&gt;1),MAX($D$16,POWER((ABS(K781)^2)/($I$5*MAX(F781,0.1)^2),1/3)),IF(IFERROR(AF781,0)&gt;0,MAX($D$16,IFERROR(W781,0)+((IFERROR(AF781,0))*$D$18*IF((IFERROR(AD781,0))&lt;1,1,-1))),IF(IFERROR(AF781,0)&lt;0,IF(ABS((MAX($D$16,POWER((ABS(K781)^2)/($I$5*MAX(F781,0.1)^2),1/3)))-IFERROR(W781,0))&gt;$D$19,MAX($D$16,IF((MAX($D$16,POWER((ABS(K781)^2)/($I$5*MAX(F781,0.1)^2),1/3)))&gt;IFERROR(W781,0),MIN((MAX($D$16,POWER((ABS(K781)^2)/($I$5*MAX(F781,0.1)^2),1/3))),IFERROR(W781,0)+(MIN(ABS(IFERROR(AF781,0))*$D$18,ABS((MAX($D$16,POWER((ABS(K781)^2)/($I$5*MAX(F781,0.1)^2),1/3)))-IFERROR(W781,0))))),MAX((MAX($D$16,POWER((ABS(K781)^2)/($I$5*MAX(F781,0.1)^2),1/3))),IFERROR(W781,0)-(MIN(ABS(IFERROR(AF781,0))*$D$18,ABS((MAX($D$16,POWER((ABS(K781)^2)/($I$5*MAX(F781,0.1)^2),1/3)))-IFERROR(W781,0))))))),MAX($D$16,POWER((ABS(K781)^2)/($I$5*MAX(F781,0.1)^2),1/3))),MAX($D$16,IFERROR(W781,0)))))))</f>
        <v/>
      </c>
      <c r="X781">
        <f>((F781)+(G781)*(W781))*(W781)</f>
        <v/>
      </c>
      <c r="Y781">
        <f>(((F781)+(G781)*(W781))*(W781))/MAX((F781)+2*(W781)*SQRT(1+(G781)^2),1E-6)</f>
        <v/>
      </c>
      <c r="Z781">
        <f>ABS(K781)/MAX(((F781)+(G781)*(W781))*(W781),1E-6)</f>
        <v/>
      </c>
      <c r="AA781">
        <f>E781+W781</f>
        <v/>
      </c>
      <c r="AB781">
        <f>AA781+((ABS(K781)/MAX(((F781)+(G781)*(W781))*(W781),1E-6))^2)/(2*$I$5)</f>
        <v/>
      </c>
      <c r="AC781">
        <f>((ABS(K781)*$D$6)/(MAX(((F781)+(G781)*(W781))*(W781),1E-6)*MAX(((((F781)+(G781)*(W781))*(W781))/MAX((F781)+2*(W781)*SQRT(1+(G781)^2),1E-6))^(2/3),1E-6)))^2</f>
        <v/>
      </c>
      <c r="AD781">
        <f>ABS(ABS(K781)/MAX(((F781)+(G781)*(W781))*(W781),1E-6))/SQRT($I$5*MAX((((F781)+(G781)*(W781))*(W781))/MAX((F781)+2*(G781)*(W781),1E-6),1E-6))</f>
        <v/>
      </c>
      <c r="AE781">
        <f>((F781)*(W781)^2)/2+(G781)*(W781)^3/3+(ABS(K781)^2)/($I$5*MAX(((F781)+(G781)*(W781))*(W781),1E-6))</f>
        <v/>
      </c>
      <c r="AF781">
        <f>IF($D$20=0,0,IFERROR(AB782+(((AC781+AC782)/2)*J782)+(IF(Z781&gt;Z782,$D$8*((Z781^2-Z782^2)/(2*$I$5)),$D$9*((Z782^2-Z781^2)/(2*$I$5)))+($D$10*(ABS(I782)/90)*(MAX(Z781^2,Z782^2)/(2*$I$5))))-AB781,0))</f>
        <v/>
      </c>
      <c r="AG781">
        <f>IF($D$20=0,1,IFERROR(IF(ROUND(AD781,3)=1,1,IF(AND(ABS(AF781)&lt;$D$19,AD781&lt;1),1,0)),0))</f>
        <v/>
      </c>
      <c r="AH781">
        <f>IFERROR(IF(V32="Supercritical",MAX($D$16,IFERROR(L781,MAX($D$16,POWER((ABS(K781)^2)/($I$5*MAX(F781,0.1)^2),1/3)))),IF(V32="Subcritical",MAX($D$16,IFERROR(W781,MAX($D$16,POWER((ABS(K781)^2)/($I$5*MAX(F781,0.1)^2),1/3)))),IF(AND(IFERROR(V781,0)=1,IFERROR(AG781,0)=1),IF(IFERROR(T781,-1E99)&gt;=IFERROR(AE781,-1E99),MAX($D$16,IFERROR(L781,MAX($D$16,POWER((ABS(K781)^2)/($I$5*MAX(F781,0.1)^2),1/3)))),MAX($D$16,IFERROR(W781,MAX($D$16,POWER((ABS(K781)^2)/($I$5*MAX(F781,0.1)^2),1/3))))),IF(IFERROR(V781,0)=1,MAX($D$16,IFERROR(L781,MAX($D$16,POWER((ABS(K781)^2)/($I$5*MAX(F781,0.1)^2),1/3)))),IF(IFERROR(AG781,0)=1,MAX($D$16,IFERROR(W781,MAX($D$16,POWER((ABS(K781)^2)/($I$5*MAX(F781,0.1)^2),1/3)))),MAX($D$16,POWER((ABS(K781)^2)/($I$5*MAX(F781,0.1)^2),1/3))))))),MAX($D$16,POWER((ABS(K781)^2)/($I$5*MAX(F781,0.1)^2),1/3)))</f>
        <v/>
      </c>
      <c r="AI781">
        <f>E781+AH781</f>
        <v/>
      </c>
      <c r="AJ781">
        <f>AI781+((ABS(K781)/MAX(((F781)+(G781)*(AH781))*(AH781),1E-6))^2)/(2*$I$5)</f>
        <v/>
      </c>
      <c r="AM781" t="n">
        <v>0</v>
      </c>
      <c r="AN781" t="n">
        <v>0</v>
      </c>
      <c r="AO781">
        <f>AM781+AN781</f>
        <v/>
      </c>
      <c r="AP781">
        <f>AP780+AO781</f>
        <v/>
      </c>
      <c r="AQ781">
        <f>ABS(ABS(K781)/MAX(((F781)+(G781)*(AH781))*(AH781),1E-6))/SQRT($I$5*MAX((((F781)+(G781)*(AH781))*(AH781))/MAX((F781)+2*(G781)*(AH781),1E-6),1E-6))</f>
        <v/>
      </c>
      <c r="AR781">
        <f>IF(AQ781&lt;1,"Subcritical","Supercritical")</f>
        <v/>
      </c>
      <c r="AS781">
        <f>((ABS(K781)*$D$6)/(MAX(((F781)+(G781)*(AH781))*(AH781),1E-6)*MAX(((((F781)+(G781)*(AH781))*(AH781))/MAX((F781)+2*(AH781)*SQRT(1+(G781)^2),1E-6))^(2/3),1E-6)))^2</f>
        <v/>
      </c>
    </row>
    <row r="782">
      <c r="A782" t="n">
        <v>633</v>
      </c>
      <c r="B782" t="n">
        <v>631.895</v>
      </c>
      <c r="C782" t="n">
        <v>616141.773</v>
      </c>
      <c r="D782" t="n">
        <v>3097360.521</v>
      </c>
      <c r="E782" t="n">
        <v>632.246</v>
      </c>
      <c r="F782" t="n">
        <v>5.2</v>
      </c>
      <c r="G782" t="n">
        <v>0</v>
      </c>
      <c r="H782" t="inlineStr">
        <is>
          <t>Normal</t>
        </is>
      </c>
      <c r="I782" t="n">
        <v>0.078</v>
      </c>
      <c r="J782">
        <f>B782-B781</f>
        <v/>
      </c>
      <c r="K782">
        <f>MAX(0,K781-AO781)</f>
        <v/>
      </c>
      <c r="L782">
        <f>IF($D$20=0,IFERROR(L781,MAX($D$16,POWER((ABS(K782)^2)/($I$5*MAX(F782,0.1)^2),1/3))),IF(IFERROR(V781,0)=0,IFERROR(L781,MAX($D$16,POWER((ABS(K782)^2)/($I$5*MAX(F782,0.1)^2),1/3))),IF(OR(IFERROR(L782,0)=0,IFERROR(S781,0)&lt;1,IFERROR(S782,0)&lt;1),MAX($D$16,POWER((ABS(K782)^2)/($I$5*MAX(F782,0.1)^2),1/3)),IF(IFERROR(U782,0)&gt;0,MAX($D$16,IFERROR(L782,0)+((IFERROR(U782,0))*$D$18*IF((IFERROR(S782,0))&lt;1,1,-1))),IF(IFERROR(U782,0)&lt;0,IF(ABS((MAX($D$16,POWER((ABS(K782)^2)/($I$5*MAX(F782,0.1)^2),1/3)))-IFERROR(L782,0))&gt;$D$19,MAX($D$16,IF((MAX($D$16,POWER((ABS(K782)^2)/($I$5*MAX(F782,0.1)^2),1/3)))&gt;IFERROR(L782,0),MIN((MAX($D$16,POWER((ABS(K782)^2)/($I$5*MAX(F782,0.1)^2),1/3))),IFERROR(L782,0)+(MIN(ABS(IFERROR(U782,0))*$D$18,ABS((MAX($D$16,POWER((ABS(K782)^2)/($I$5*MAX(F782,0.1)^2),1/3)))-IFERROR(L782,0))))),MAX((MAX($D$16,POWER((ABS(K782)^2)/($I$5*MAX(F782,0.1)^2),1/3))),IFERROR(L782,0)-(MIN(ABS(IFERROR(U782,0))*$D$18,ABS((MAX($D$16,POWER((ABS(K782)^2)/($I$5*MAX(F782,0.1)^2),1/3)))-IFERROR(L782,0))))))),MAX($D$16,POWER((ABS(K782)^2)/($I$5*MAX(F782,0.1)^2),1/3))),MAX($D$16,IFERROR(L782,0)))))))</f>
        <v/>
      </c>
      <c r="M782">
        <f>((F782)+(G782)*(L782))*(L782)</f>
        <v/>
      </c>
      <c r="N782">
        <f>(((F782)+(G782)*(L782))*(L782))/MAX((F782)+2*(L782)*SQRT(1+(G782)^2),1E-6)</f>
        <v/>
      </c>
      <c r="O782">
        <f>ABS(K782)/MAX(((F782)+(G782)*(L782))*(L782),1E-6)</f>
        <v/>
      </c>
      <c r="P782">
        <f>E782+L782</f>
        <v/>
      </c>
      <c r="Q782">
        <f>P782+((ABS(K782)/MAX(((F782)+(G782)*(L782))*(L782),1E-6))^2)/(2*$I$5)</f>
        <v/>
      </c>
      <c r="R782">
        <f>((ABS(K782)*$D$6)/(MAX(((F782)+(G782)*(L782))*(L782),1E-6)*MAX(((((F782)+(G782)*(L782))*(L782))/MAX((F782)+2*(L782)*SQRT(1+(G782)^2),1E-6))^(2/3),1E-6)))^2</f>
        <v/>
      </c>
      <c r="S782">
        <f>ABS(ABS(K782)/MAX(((F782)+(G782)*(L782))*(L782),1E-6))/SQRT($I$5*MAX((((F782)+(G782)*(L782))*(L782))/MAX((F782)+2*(G782)*(L782),1E-6),1E-6))</f>
        <v/>
      </c>
      <c r="T782">
        <f>((F782)*(L782)^2)/2+(G782)*(L782)^3/3+(ABS(K782)^2)/($I$5*MAX(((F782)+(G782)*(L782))*(L782),1E-6))</f>
        <v/>
      </c>
      <c r="U782">
        <f>IF($D$20=0,0,IFERROR(Q781-(((R781+R782)/2)*J782)-(IF(O781&gt;O782,$D$8*((O781^2-O782^2)/(2*$I$5)),$D$9*((O782^2-O781^2)/(2*$I$5)))+($D$10*(ABS(I782)/90)*(MAX(O781^2,O782^2)/(2*$I$5))))-Q782,0))</f>
        <v/>
      </c>
      <c r="V782">
        <f>IF($D$20=0,1,IFERROR(IF(ROUND(S782,3)=1,1,IF(AND(ABS(U782)&lt;$D$19,S782&gt;1),1,0)),0))</f>
        <v/>
      </c>
      <c r="W782">
        <f>IF($D$20=0,IFERROR(W783,MAX($D$16,POWER((ABS(K782)^2)/($I$5*MAX(F782,0.1)^2),1/3))),IF(IFERROR(AG783,0)=0,IFERROR(W783,MAX($D$16,POWER((ABS(K782)^2)/($I$5*MAX(F782,0.1)^2),1/3))),IF(OR(IFERROR(W782,0)=0,IFERROR(AD783,0)&gt;1),MAX($D$16,POWER((ABS(K782)^2)/($I$5*MAX(F782,0.1)^2),1/3)),IF(IFERROR(AF782,0)&gt;0,MAX($D$16,IFERROR(W782,0)+((IFERROR(AF782,0))*$D$18*IF((IFERROR(AD782,0))&lt;1,1,-1))),IF(IFERROR(AF782,0)&lt;0,IF(ABS((MAX($D$16,POWER((ABS(K782)^2)/($I$5*MAX(F782,0.1)^2),1/3)))-IFERROR(W782,0))&gt;$D$19,MAX($D$16,IF((MAX($D$16,POWER((ABS(K782)^2)/($I$5*MAX(F782,0.1)^2),1/3)))&gt;IFERROR(W782,0),MIN((MAX($D$16,POWER((ABS(K782)^2)/($I$5*MAX(F782,0.1)^2),1/3))),IFERROR(W782,0)+(MIN(ABS(IFERROR(AF782,0))*$D$18,ABS((MAX($D$16,POWER((ABS(K782)^2)/($I$5*MAX(F782,0.1)^2),1/3)))-IFERROR(W782,0))))),MAX((MAX($D$16,POWER((ABS(K782)^2)/($I$5*MAX(F782,0.1)^2),1/3))),IFERROR(W782,0)-(MIN(ABS(IFERROR(AF782,0))*$D$18,ABS((MAX($D$16,POWER((ABS(K782)^2)/($I$5*MAX(F782,0.1)^2),1/3)))-IFERROR(W782,0))))))),MAX($D$16,POWER((ABS(K782)^2)/($I$5*MAX(F782,0.1)^2),1/3))),MAX($D$16,IFERROR(W782,0)))))))</f>
        <v/>
      </c>
      <c r="X782">
        <f>((F782)+(G782)*(W782))*(W782)</f>
        <v/>
      </c>
      <c r="Y782">
        <f>(((F782)+(G782)*(W782))*(W782))/MAX((F782)+2*(W782)*SQRT(1+(G782)^2),1E-6)</f>
        <v/>
      </c>
      <c r="Z782">
        <f>ABS(K782)/MAX(((F782)+(G782)*(W782))*(W782),1E-6)</f>
        <v/>
      </c>
      <c r="AA782">
        <f>E782+W782</f>
        <v/>
      </c>
      <c r="AB782">
        <f>AA782+((ABS(K782)/MAX(((F782)+(G782)*(W782))*(W782),1E-6))^2)/(2*$I$5)</f>
        <v/>
      </c>
      <c r="AC782">
        <f>((ABS(K782)*$D$6)/(MAX(((F782)+(G782)*(W782))*(W782),1E-6)*MAX(((((F782)+(G782)*(W782))*(W782))/MAX((F782)+2*(W782)*SQRT(1+(G782)^2),1E-6))^(2/3),1E-6)))^2</f>
        <v/>
      </c>
      <c r="AD782">
        <f>ABS(ABS(K782)/MAX(((F782)+(G782)*(W782))*(W782),1E-6))/SQRT($I$5*MAX((((F782)+(G782)*(W782))*(W782))/MAX((F782)+2*(G782)*(W782),1E-6),1E-6))</f>
        <v/>
      </c>
      <c r="AE782">
        <f>((F782)*(W782)^2)/2+(G782)*(W782)^3/3+(ABS(K782)^2)/($I$5*MAX(((F782)+(G782)*(W782))*(W782),1E-6))</f>
        <v/>
      </c>
      <c r="AF782">
        <f>IF($D$20=0,0,IFERROR(AB783+(((AC782+AC783)/2)*J783)+(IF(Z782&gt;Z783,$D$8*((Z782^2-Z783^2)/(2*$I$5)),$D$9*((Z783^2-Z782^2)/(2*$I$5)))+($D$10*(ABS(I783)/90)*(MAX(Z782^2,Z783^2)/(2*$I$5))))-AB782,0))</f>
        <v/>
      </c>
      <c r="AG782">
        <f>IF($D$20=0,1,IFERROR(IF(ROUND(AD782,3)=1,1,IF(AND(ABS(AF782)&lt;$D$19,AD782&lt;1),1,0)),0))</f>
        <v/>
      </c>
      <c r="AH782">
        <f>IFERROR(IF(V32="Supercritical",MAX($D$16,IFERROR(L782,MAX($D$16,POWER((ABS(K782)^2)/($I$5*MAX(F782,0.1)^2),1/3)))),IF(V32="Subcritical",MAX($D$16,IFERROR(W782,MAX($D$16,POWER((ABS(K782)^2)/($I$5*MAX(F782,0.1)^2),1/3)))),IF(AND(IFERROR(V782,0)=1,IFERROR(AG782,0)=1),IF(IFERROR(T782,-1E99)&gt;=IFERROR(AE782,-1E99),MAX($D$16,IFERROR(L782,MAX($D$16,POWER((ABS(K782)^2)/($I$5*MAX(F782,0.1)^2),1/3)))),MAX($D$16,IFERROR(W782,MAX($D$16,POWER((ABS(K782)^2)/($I$5*MAX(F782,0.1)^2),1/3))))),IF(IFERROR(V782,0)=1,MAX($D$16,IFERROR(L782,MAX($D$16,POWER((ABS(K782)^2)/($I$5*MAX(F782,0.1)^2),1/3)))),IF(IFERROR(AG782,0)=1,MAX($D$16,IFERROR(W782,MAX($D$16,POWER((ABS(K782)^2)/($I$5*MAX(F782,0.1)^2),1/3)))),MAX($D$16,POWER((ABS(K782)^2)/($I$5*MAX(F782,0.1)^2),1/3))))))),MAX($D$16,POWER((ABS(K782)^2)/($I$5*MAX(F782,0.1)^2),1/3)))</f>
        <v/>
      </c>
      <c r="AI782">
        <f>E782+AH782</f>
        <v/>
      </c>
      <c r="AJ782">
        <f>AI782+((ABS(K782)/MAX(((F782)+(G782)*(AH782))*(AH782),1E-6))^2)/(2*$I$5)</f>
        <v/>
      </c>
      <c r="AM782" t="n">
        <v>0</v>
      </c>
      <c r="AN782" t="n">
        <v>0</v>
      </c>
      <c r="AO782">
        <f>AM782+AN782</f>
        <v/>
      </c>
      <c r="AP782">
        <f>AP781+AO782</f>
        <v/>
      </c>
      <c r="AQ782">
        <f>ABS(ABS(K782)/MAX(((F782)+(G782)*(AH782))*(AH782),1E-6))/SQRT($I$5*MAX((((F782)+(G782)*(AH782))*(AH782))/MAX((F782)+2*(G782)*(AH782),1E-6),1E-6))</f>
        <v/>
      </c>
      <c r="AR782">
        <f>IF(AQ782&lt;1,"Subcritical","Supercritical")</f>
        <v/>
      </c>
      <c r="AS782">
        <f>((ABS(K782)*$D$6)/(MAX(((F782)+(G782)*(AH782))*(AH782),1E-6)*MAX(((((F782)+(G782)*(AH782))*(AH782))/MAX((F782)+2*(AH782)*SQRT(1+(G782)^2),1E-6))^(2/3),1E-6)))^2</f>
        <v/>
      </c>
    </row>
    <row r="783">
      <c r="A783" t="n">
        <v>634</v>
      </c>
      <c r="B783" t="n">
        <v>632.895</v>
      </c>
      <c r="C783" t="n">
        <v>616141.298</v>
      </c>
      <c r="D783" t="n">
        <v>3097359.641</v>
      </c>
      <c r="E783" t="n">
        <v>632.2455</v>
      </c>
      <c r="F783" t="n">
        <v>5.2</v>
      </c>
      <c r="G783" t="n">
        <v>0</v>
      </c>
      <c r="H783" t="inlineStr">
        <is>
          <t>Normal</t>
        </is>
      </c>
      <c r="I783" t="n">
        <v>0.05</v>
      </c>
      <c r="J783">
        <f>B783-B782</f>
        <v/>
      </c>
      <c r="K783">
        <f>MAX(0,K782-AO782)</f>
        <v/>
      </c>
      <c r="L783">
        <f>IF($D$20=0,IFERROR(L782,MAX($D$16,POWER((ABS(K783)^2)/($I$5*MAX(F783,0.1)^2),1/3))),IF(IFERROR(V782,0)=0,IFERROR(L782,MAX($D$16,POWER((ABS(K783)^2)/($I$5*MAX(F783,0.1)^2),1/3))),IF(OR(IFERROR(L783,0)=0,IFERROR(S782,0)&lt;1,IFERROR(S783,0)&lt;1),MAX($D$16,POWER((ABS(K783)^2)/($I$5*MAX(F783,0.1)^2),1/3)),IF(IFERROR(U783,0)&gt;0,MAX($D$16,IFERROR(L783,0)+((IFERROR(U783,0))*$D$18*IF((IFERROR(S783,0))&lt;1,1,-1))),IF(IFERROR(U783,0)&lt;0,IF(ABS((MAX($D$16,POWER((ABS(K783)^2)/($I$5*MAX(F783,0.1)^2),1/3)))-IFERROR(L783,0))&gt;$D$19,MAX($D$16,IF((MAX($D$16,POWER((ABS(K783)^2)/($I$5*MAX(F783,0.1)^2),1/3)))&gt;IFERROR(L783,0),MIN((MAX($D$16,POWER((ABS(K783)^2)/($I$5*MAX(F783,0.1)^2),1/3))),IFERROR(L783,0)+(MIN(ABS(IFERROR(U783,0))*$D$18,ABS((MAX($D$16,POWER((ABS(K783)^2)/($I$5*MAX(F783,0.1)^2),1/3)))-IFERROR(L783,0))))),MAX((MAX($D$16,POWER((ABS(K783)^2)/($I$5*MAX(F783,0.1)^2),1/3))),IFERROR(L783,0)-(MIN(ABS(IFERROR(U783,0))*$D$18,ABS((MAX($D$16,POWER((ABS(K783)^2)/($I$5*MAX(F783,0.1)^2),1/3)))-IFERROR(L783,0))))))),MAX($D$16,POWER((ABS(K783)^2)/($I$5*MAX(F783,0.1)^2),1/3))),MAX($D$16,IFERROR(L783,0)))))))</f>
        <v/>
      </c>
      <c r="M783">
        <f>((F783)+(G783)*(L783))*(L783)</f>
        <v/>
      </c>
      <c r="N783">
        <f>(((F783)+(G783)*(L783))*(L783))/MAX((F783)+2*(L783)*SQRT(1+(G783)^2),1E-6)</f>
        <v/>
      </c>
      <c r="O783">
        <f>ABS(K783)/MAX(((F783)+(G783)*(L783))*(L783),1E-6)</f>
        <v/>
      </c>
      <c r="P783">
        <f>E783+L783</f>
        <v/>
      </c>
      <c r="Q783">
        <f>P783+((ABS(K783)/MAX(((F783)+(G783)*(L783))*(L783),1E-6))^2)/(2*$I$5)</f>
        <v/>
      </c>
      <c r="R783">
        <f>((ABS(K783)*$D$6)/(MAX(((F783)+(G783)*(L783))*(L783),1E-6)*MAX(((((F783)+(G783)*(L783))*(L783))/MAX((F783)+2*(L783)*SQRT(1+(G783)^2),1E-6))^(2/3),1E-6)))^2</f>
        <v/>
      </c>
      <c r="S783">
        <f>ABS(ABS(K783)/MAX(((F783)+(G783)*(L783))*(L783),1E-6))/SQRT($I$5*MAX((((F783)+(G783)*(L783))*(L783))/MAX((F783)+2*(G783)*(L783),1E-6),1E-6))</f>
        <v/>
      </c>
      <c r="T783">
        <f>((F783)*(L783)^2)/2+(G783)*(L783)^3/3+(ABS(K783)^2)/($I$5*MAX(((F783)+(G783)*(L783))*(L783),1E-6))</f>
        <v/>
      </c>
      <c r="U783">
        <f>IF($D$20=0,0,IFERROR(Q782-(((R782+R783)/2)*J783)-(IF(O782&gt;O783,$D$8*((O782^2-O783^2)/(2*$I$5)),$D$9*((O783^2-O782^2)/(2*$I$5)))+($D$10*(ABS(I783)/90)*(MAX(O782^2,O783^2)/(2*$I$5))))-Q783,0))</f>
        <v/>
      </c>
      <c r="V783">
        <f>IF($D$20=0,1,IFERROR(IF(ROUND(S783,3)=1,1,IF(AND(ABS(U783)&lt;$D$19,S783&gt;1),1,0)),0))</f>
        <v/>
      </c>
      <c r="W783">
        <f>IF($D$20=0,IFERROR(W784,MAX($D$16,POWER((ABS(K783)^2)/($I$5*MAX(F783,0.1)^2),1/3))),IF(IFERROR(AG784,0)=0,IFERROR(W784,MAX($D$16,POWER((ABS(K783)^2)/($I$5*MAX(F783,0.1)^2),1/3))),IF(OR(IFERROR(W783,0)=0,IFERROR(AD784,0)&gt;1),MAX($D$16,POWER((ABS(K783)^2)/($I$5*MAX(F783,0.1)^2),1/3)),IF(IFERROR(AF783,0)&gt;0,MAX($D$16,IFERROR(W783,0)+((IFERROR(AF783,0))*$D$18*IF((IFERROR(AD783,0))&lt;1,1,-1))),IF(IFERROR(AF783,0)&lt;0,IF(ABS((MAX($D$16,POWER((ABS(K783)^2)/($I$5*MAX(F783,0.1)^2),1/3)))-IFERROR(W783,0))&gt;$D$19,MAX($D$16,IF((MAX($D$16,POWER((ABS(K783)^2)/($I$5*MAX(F783,0.1)^2),1/3)))&gt;IFERROR(W783,0),MIN((MAX($D$16,POWER((ABS(K783)^2)/($I$5*MAX(F783,0.1)^2),1/3))),IFERROR(W783,0)+(MIN(ABS(IFERROR(AF783,0))*$D$18,ABS((MAX($D$16,POWER((ABS(K783)^2)/($I$5*MAX(F783,0.1)^2),1/3)))-IFERROR(W783,0))))),MAX((MAX($D$16,POWER((ABS(K783)^2)/($I$5*MAX(F783,0.1)^2),1/3))),IFERROR(W783,0)-(MIN(ABS(IFERROR(AF783,0))*$D$18,ABS((MAX($D$16,POWER((ABS(K783)^2)/($I$5*MAX(F783,0.1)^2),1/3)))-IFERROR(W783,0))))))),MAX($D$16,POWER((ABS(K783)^2)/($I$5*MAX(F783,0.1)^2),1/3))),MAX($D$16,IFERROR(W783,0)))))))</f>
        <v/>
      </c>
      <c r="X783">
        <f>((F783)+(G783)*(W783))*(W783)</f>
        <v/>
      </c>
      <c r="Y783">
        <f>(((F783)+(G783)*(W783))*(W783))/MAX((F783)+2*(W783)*SQRT(1+(G783)^2),1E-6)</f>
        <v/>
      </c>
      <c r="Z783">
        <f>ABS(K783)/MAX(((F783)+(G783)*(W783))*(W783),1E-6)</f>
        <v/>
      </c>
      <c r="AA783">
        <f>E783+W783</f>
        <v/>
      </c>
      <c r="AB783">
        <f>AA783+((ABS(K783)/MAX(((F783)+(G783)*(W783))*(W783),1E-6))^2)/(2*$I$5)</f>
        <v/>
      </c>
      <c r="AC783">
        <f>((ABS(K783)*$D$6)/(MAX(((F783)+(G783)*(W783))*(W783),1E-6)*MAX(((((F783)+(G783)*(W783))*(W783))/MAX((F783)+2*(W783)*SQRT(1+(G783)^2),1E-6))^(2/3),1E-6)))^2</f>
        <v/>
      </c>
      <c r="AD783">
        <f>ABS(ABS(K783)/MAX(((F783)+(G783)*(W783))*(W783),1E-6))/SQRT($I$5*MAX((((F783)+(G783)*(W783))*(W783))/MAX((F783)+2*(G783)*(W783),1E-6),1E-6))</f>
        <v/>
      </c>
      <c r="AE783">
        <f>((F783)*(W783)^2)/2+(G783)*(W783)^3/3+(ABS(K783)^2)/($I$5*MAX(((F783)+(G783)*(W783))*(W783),1E-6))</f>
        <v/>
      </c>
      <c r="AF783">
        <f>IF($D$20=0,0,IFERROR(AB784+(((AC783+AC784)/2)*J784)+(IF(Z783&gt;Z784,$D$8*((Z783^2-Z784^2)/(2*$I$5)),$D$9*((Z784^2-Z783^2)/(2*$I$5)))+($D$10*(ABS(I784)/90)*(MAX(Z783^2,Z784^2)/(2*$I$5))))-AB783,0))</f>
        <v/>
      </c>
      <c r="AG783">
        <f>IF($D$20=0,1,IFERROR(IF(ROUND(AD783,3)=1,1,IF(AND(ABS(AF783)&lt;$D$19,AD783&lt;1),1,0)),0))</f>
        <v/>
      </c>
      <c r="AH783">
        <f>IFERROR(IF(V32="Supercritical",MAX($D$16,IFERROR(L783,MAX($D$16,POWER((ABS(K783)^2)/($I$5*MAX(F783,0.1)^2),1/3)))),IF(V32="Subcritical",MAX($D$16,IFERROR(W783,MAX($D$16,POWER((ABS(K783)^2)/($I$5*MAX(F783,0.1)^2),1/3)))),IF(AND(IFERROR(V783,0)=1,IFERROR(AG783,0)=1),IF(IFERROR(T783,-1E99)&gt;=IFERROR(AE783,-1E99),MAX($D$16,IFERROR(L783,MAX($D$16,POWER((ABS(K783)^2)/($I$5*MAX(F783,0.1)^2),1/3)))),MAX($D$16,IFERROR(W783,MAX($D$16,POWER((ABS(K783)^2)/($I$5*MAX(F783,0.1)^2),1/3))))),IF(IFERROR(V783,0)=1,MAX($D$16,IFERROR(L783,MAX($D$16,POWER((ABS(K783)^2)/($I$5*MAX(F783,0.1)^2),1/3)))),IF(IFERROR(AG783,0)=1,MAX($D$16,IFERROR(W783,MAX($D$16,POWER((ABS(K783)^2)/($I$5*MAX(F783,0.1)^2),1/3)))),MAX($D$16,POWER((ABS(K783)^2)/($I$5*MAX(F783,0.1)^2),1/3))))))),MAX($D$16,POWER((ABS(K783)^2)/($I$5*MAX(F783,0.1)^2),1/3)))</f>
        <v/>
      </c>
      <c r="AI783">
        <f>E783+AH783</f>
        <v/>
      </c>
      <c r="AJ783">
        <f>AI783+((ABS(K783)/MAX(((F783)+(G783)*(AH783))*(AH783),1E-6))^2)/(2*$I$5)</f>
        <v/>
      </c>
      <c r="AM783" t="n">
        <v>0</v>
      </c>
      <c r="AN783" t="n">
        <v>0</v>
      </c>
      <c r="AO783">
        <f>AM783+AN783</f>
        <v/>
      </c>
      <c r="AP783">
        <f>AP782+AO783</f>
        <v/>
      </c>
      <c r="AQ783">
        <f>ABS(ABS(K783)/MAX(((F783)+(G783)*(AH783))*(AH783),1E-6))/SQRT($I$5*MAX((((F783)+(G783)*(AH783))*(AH783))/MAX((F783)+2*(G783)*(AH783),1E-6),1E-6))</f>
        <v/>
      </c>
      <c r="AR783">
        <f>IF(AQ783&lt;1,"Subcritical","Supercritical")</f>
        <v/>
      </c>
      <c r="AS783">
        <f>((ABS(K783)*$D$6)/(MAX(((F783)+(G783)*(AH783))*(AH783),1E-6)*MAX(((((F783)+(G783)*(AH783))*(AH783))/MAX((F783)+2*(AH783)*SQRT(1+(G783)^2),1E-6))^(2/3),1E-6)))^2</f>
        <v/>
      </c>
    </row>
    <row r="784">
      <c r="A784" t="n">
        <v>635</v>
      </c>
      <c r="B784" t="n">
        <v>633.895</v>
      </c>
      <c r="C784" t="n">
        <v>616140.824</v>
      </c>
      <c r="D784" t="n">
        <v>3097358.761</v>
      </c>
      <c r="E784" t="n">
        <v>632.245</v>
      </c>
      <c r="F784" t="n">
        <v>5.2</v>
      </c>
      <c r="G784" t="n">
        <v>0</v>
      </c>
      <c r="H784" t="inlineStr">
        <is>
          <t>Normal</t>
        </is>
      </c>
      <c r="I784" t="n">
        <v>0.027</v>
      </c>
      <c r="J784">
        <f>B784-B783</f>
        <v/>
      </c>
      <c r="K784">
        <f>MAX(0,K783-AO783)</f>
        <v/>
      </c>
      <c r="L784">
        <f>IF($D$20=0,IFERROR(L783,MAX($D$16,POWER((ABS(K784)^2)/($I$5*MAX(F784,0.1)^2),1/3))),IF(IFERROR(V783,0)=0,IFERROR(L783,MAX($D$16,POWER((ABS(K784)^2)/($I$5*MAX(F784,0.1)^2),1/3))),IF(OR(IFERROR(L784,0)=0,IFERROR(S783,0)&lt;1,IFERROR(S784,0)&lt;1),MAX($D$16,POWER((ABS(K784)^2)/($I$5*MAX(F784,0.1)^2),1/3)),IF(IFERROR(U784,0)&gt;0,MAX($D$16,IFERROR(L784,0)+((IFERROR(U784,0))*$D$18*IF((IFERROR(S784,0))&lt;1,1,-1))),IF(IFERROR(U784,0)&lt;0,IF(ABS((MAX($D$16,POWER((ABS(K784)^2)/($I$5*MAX(F784,0.1)^2),1/3)))-IFERROR(L784,0))&gt;$D$19,MAX($D$16,IF((MAX($D$16,POWER((ABS(K784)^2)/($I$5*MAX(F784,0.1)^2),1/3)))&gt;IFERROR(L784,0),MIN((MAX($D$16,POWER((ABS(K784)^2)/($I$5*MAX(F784,0.1)^2),1/3))),IFERROR(L784,0)+(MIN(ABS(IFERROR(U784,0))*$D$18,ABS((MAX($D$16,POWER((ABS(K784)^2)/($I$5*MAX(F784,0.1)^2),1/3)))-IFERROR(L784,0))))),MAX((MAX($D$16,POWER((ABS(K784)^2)/($I$5*MAX(F784,0.1)^2),1/3))),IFERROR(L784,0)-(MIN(ABS(IFERROR(U784,0))*$D$18,ABS((MAX($D$16,POWER((ABS(K784)^2)/($I$5*MAX(F784,0.1)^2),1/3)))-IFERROR(L784,0))))))),MAX($D$16,POWER((ABS(K784)^2)/($I$5*MAX(F784,0.1)^2),1/3))),MAX($D$16,IFERROR(L784,0)))))))</f>
        <v/>
      </c>
      <c r="M784">
        <f>((F784)+(G784)*(L784))*(L784)</f>
        <v/>
      </c>
      <c r="N784">
        <f>(((F784)+(G784)*(L784))*(L784))/MAX((F784)+2*(L784)*SQRT(1+(G784)^2),1E-6)</f>
        <v/>
      </c>
      <c r="O784">
        <f>ABS(K784)/MAX(((F784)+(G784)*(L784))*(L784),1E-6)</f>
        <v/>
      </c>
      <c r="P784">
        <f>E784+L784</f>
        <v/>
      </c>
      <c r="Q784">
        <f>P784+((ABS(K784)/MAX(((F784)+(G784)*(L784))*(L784),1E-6))^2)/(2*$I$5)</f>
        <v/>
      </c>
      <c r="R784">
        <f>((ABS(K784)*$D$6)/(MAX(((F784)+(G784)*(L784))*(L784),1E-6)*MAX(((((F784)+(G784)*(L784))*(L784))/MAX((F784)+2*(L784)*SQRT(1+(G784)^2),1E-6))^(2/3),1E-6)))^2</f>
        <v/>
      </c>
      <c r="S784">
        <f>ABS(ABS(K784)/MAX(((F784)+(G784)*(L784))*(L784),1E-6))/SQRT($I$5*MAX((((F784)+(G784)*(L784))*(L784))/MAX((F784)+2*(G784)*(L784),1E-6),1E-6))</f>
        <v/>
      </c>
      <c r="T784">
        <f>((F784)*(L784)^2)/2+(G784)*(L784)^3/3+(ABS(K784)^2)/($I$5*MAX(((F784)+(G784)*(L784))*(L784),1E-6))</f>
        <v/>
      </c>
      <c r="U784">
        <f>IF($D$20=0,0,IFERROR(Q783-(((R783+R784)/2)*J784)-(IF(O783&gt;O784,$D$8*((O783^2-O784^2)/(2*$I$5)),$D$9*((O784^2-O783^2)/(2*$I$5)))+($D$10*(ABS(I784)/90)*(MAX(O783^2,O784^2)/(2*$I$5))))-Q784,0))</f>
        <v/>
      </c>
      <c r="V784">
        <f>IF($D$20=0,1,IFERROR(IF(ROUND(S784,3)=1,1,IF(AND(ABS(U784)&lt;$D$19,S784&gt;1),1,0)),0))</f>
        <v/>
      </c>
      <c r="W784">
        <f>IF($D$20=0,IFERROR(W785,MAX($D$16,POWER((ABS(K784)^2)/($I$5*MAX(F784,0.1)^2),1/3))),IF(IFERROR(AG785,0)=0,IFERROR(W785,MAX($D$16,POWER((ABS(K784)^2)/($I$5*MAX(F784,0.1)^2),1/3))),IF(OR(IFERROR(W784,0)=0,IFERROR(AD785,0)&gt;1),MAX($D$16,POWER((ABS(K784)^2)/($I$5*MAX(F784,0.1)^2),1/3)),IF(IFERROR(AF784,0)&gt;0,MAX($D$16,IFERROR(W784,0)+((IFERROR(AF784,0))*$D$18*IF((IFERROR(AD784,0))&lt;1,1,-1))),IF(IFERROR(AF784,0)&lt;0,IF(ABS((MAX($D$16,POWER((ABS(K784)^2)/($I$5*MAX(F784,0.1)^2),1/3)))-IFERROR(W784,0))&gt;$D$19,MAX($D$16,IF((MAX($D$16,POWER((ABS(K784)^2)/($I$5*MAX(F784,0.1)^2),1/3)))&gt;IFERROR(W784,0),MIN((MAX($D$16,POWER((ABS(K784)^2)/($I$5*MAX(F784,0.1)^2),1/3))),IFERROR(W784,0)+(MIN(ABS(IFERROR(AF784,0))*$D$18,ABS((MAX($D$16,POWER((ABS(K784)^2)/($I$5*MAX(F784,0.1)^2),1/3)))-IFERROR(W784,0))))),MAX((MAX($D$16,POWER((ABS(K784)^2)/($I$5*MAX(F784,0.1)^2),1/3))),IFERROR(W784,0)-(MIN(ABS(IFERROR(AF784,0))*$D$18,ABS((MAX($D$16,POWER((ABS(K784)^2)/($I$5*MAX(F784,0.1)^2),1/3)))-IFERROR(W784,0))))))),MAX($D$16,POWER((ABS(K784)^2)/($I$5*MAX(F784,0.1)^2),1/3))),MAX($D$16,IFERROR(W784,0)))))))</f>
        <v/>
      </c>
      <c r="X784">
        <f>((F784)+(G784)*(W784))*(W784)</f>
        <v/>
      </c>
      <c r="Y784">
        <f>(((F784)+(G784)*(W784))*(W784))/MAX((F784)+2*(W784)*SQRT(1+(G784)^2),1E-6)</f>
        <v/>
      </c>
      <c r="Z784">
        <f>ABS(K784)/MAX(((F784)+(G784)*(W784))*(W784),1E-6)</f>
        <v/>
      </c>
      <c r="AA784">
        <f>E784+W784</f>
        <v/>
      </c>
      <c r="AB784">
        <f>AA784+((ABS(K784)/MAX(((F784)+(G784)*(W784))*(W784),1E-6))^2)/(2*$I$5)</f>
        <v/>
      </c>
      <c r="AC784">
        <f>((ABS(K784)*$D$6)/(MAX(((F784)+(G784)*(W784))*(W784),1E-6)*MAX(((((F784)+(G784)*(W784))*(W784))/MAX((F784)+2*(W784)*SQRT(1+(G784)^2),1E-6))^(2/3),1E-6)))^2</f>
        <v/>
      </c>
      <c r="AD784">
        <f>ABS(ABS(K784)/MAX(((F784)+(G784)*(W784))*(W784),1E-6))/SQRT($I$5*MAX((((F784)+(G784)*(W784))*(W784))/MAX((F784)+2*(G784)*(W784),1E-6),1E-6))</f>
        <v/>
      </c>
      <c r="AE784">
        <f>((F784)*(W784)^2)/2+(G784)*(W784)^3/3+(ABS(K784)^2)/($I$5*MAX(((F784)+(G784)*(W784))*(W784),1E-6))</f>
        <v/>
      </c>
      <c r="AF784">
        <f>IF($D$20=0,0,IFERROR(AB785+(((AC784+AC785)/2)*J785)+(IF(Z784&gt;Z785,$D$8*((Z784^2-Z785^2)/(2*$I$5)),$D$9*((Z785^2-Z784^2)/(2*$I$5)))+($D$10*(ABS(I785)/90)*(MAX(Z784^2,Z785^2)/(2*$I$5))))-AB784,0))</f>
        <v/>
      </c>
      <c r="AG784">
        <f>IF($D$20=0,1,IFERROR(IF(ROUND(AD784,3)=1,1,IF(AND(ABS(AF784)&lt;$D$19,AD784&lt;1),1,0)),0))</f>
        <v/>
      </c>
      <c r="AH784">
        <f>IFERROR(IF(V32="Supercritical",MAX($D$16,IFERROR(L784,MAX($D$16,POWER((ABS(K784)^2)/($I$5*MAX(F784,0.1)^2),1/3)))),IF(V32="Subcritical",MAX($D$16,IFERROR(W784,MAX($D$16,POWER((ABS(K784)^2)/($I$5*MAX(F784,0.1)^2),1/3)))),IF(AND(IFERROR(V784,0)=1,IFERROR(AG784,0)=1),IF(IFERROR(T784,-1E99)&gt;=IFERROR(AE784,-1E99),MAX($D$16,IFERROR(L784,MAX($D$16,POWER((ABS(K784)^2)/($I$5*MAX(F784,0.1)^2),1/3)))),MAX($D$16,IFERROR(W784,MAX($D$16,POWER((ABS(K784)^2)/($I$5*MAX(F784,0.1)^2),1/3))))),IF(IFERROR(V784,0)=1,MAX($D$16,IFERROR(L784,MAX($D$16,POWER((ABS(K784)^2)/($I$5*MAX(F784,0.1)^2),1/3)))),IF(IFERROR(AG784,0)=1,MAX($D$16,IFERROR(W784,MAX($D$16,POWER((ABS(K784)^2)/($I$5*MAX(F784,0.1)^2),1/3)))),MAX($D$16,POWER((ABS(K784)^2)/($I$5*MAX(F784,0.1)^2),1/3))))))),MAX($D$16,POWER((ABS(K784)^2)/($I$5*MAX(F784,0.1)^2),1/3)))</f>
        <v/>
      </c>
      <c r="AI784">
        <f>E784+AH784</f>
        <v/>
      </c>
      <c r="AJ784">
        <f>AI784+((ABS(K784)/MAX(((F784)+(G784)*(AH784))*(AH784),1E-6))^2)/(2*$I$5)</f>
        <v/>
      </c>
      <c r="AM784" t="n">
        <v>0</v>
      </c>
      <c r="AN784" t="n">
        <v>0</v>
      </c>
      <c r="AO784">
        <f>AM784+AN784</f>
        <v/>
      </c>
      <c r="AP784">
        <f>AP783+AO784</f>
        <v/>
      </c>
      <c r="AQ784">
        <f>ABS(ABS(K784)/MAX(((F784)+(G784)*(AH784))*(AH784),1E-6))/SQRT($I$5*MAX((((F784)+(G784)*(AH784))*(AH784))/MAX((F784)+2*(G784)*(AH784),1E-6),1E-6))</f>
        <v/>
      </c>
      <c r="AR784">
        <f>IF(AQ784&lt;1,"Subcritical","Supercritical")</f>
        <v/>
      </c>
      <c r="AS784">
        <f>((ABS(K784)*$D$6)/(MAX(((F784)+(G784)*(AH784))*(AH784),1E-6)*MAX(((((F784)+(G784)*(AH784))*(AH784))/MAX((F784)+2*(AH784)*SQRT(1+(G784)^2),1E-6))^(2/3),1E-6)))^2</f>
        <v/>
      </c>
    </row>
    <row r="785">
      <c r="A785" t="n">
        <v>636</v>
      </c>
      <c r="B785" t="n">
        <v>634.895</v>
      </c>
      <c r="C785" t="n">
        <v>616140.35</v>
      </c>
      <c r="D785" t="n">
        <v>3097357.88</v>
      </c>
      <c r="E785" t="n">
        <v>632.2445</v>
      </c>
      <c r="F785" t="n">
        <v>5.2</v>
      </c>
      <c r="G785" t="n">
        <v>0</v>
      </c>
      <c r="H785" t="inlineStr">
        <is>
          <t>Normal</t>
        </is>
      </c>
      <c r="I785" t="n">
        <v>0.027</v>
      </c>
      <c r="J785">
        <f>B785-B784</f>
        <v/>
      </c>
      <c r="K785">
        <f>MAX(0,K784-AO784)</f>
        <v/>
      </c>
      <c r="L785">
        <f>IF($D$20=0,IFERROR(L784,MAX($D$16,POWER((ABS(K785)^2)/($I$5*MAX(F785,0.1)^2),1/3))),IF(IFERROR(V784,0)=0,IFERROR(L784,MAX($D$16,POWER((ABS(K785)^2)/($I$5*MAX(F785,0.1)^2),1/3))),IF(OR(IFERROR(L785,0)=0,IFERROR(S784,0)&lt;1,IFERROR(S785,0)&lt;1),MAX($D$16,POWER((ABS(K785)^2)/($I$5*MAX(F785,0.1)^2),1/3)),IF(IFERROR(U785,0)&gt;0,MAX($D$16,IFERROR(L785,0)+((IFERROR(U785,0))*$D$18*IF((IFERROR(S785,0))&lt;1,1,-1))),IF(IFERROR(U785,0)&lt;0,IF(ABS((MAX($D$16,POWER((ABS(K785)^2)/($I$5*MAX(F785,0.1)^2),1/3)))-IFERROR(L785,0))&gt;$D$19,MAX($D$16,IF((MAX($D$16,POWER((ABS(K785)^2)/($I$5*MAX(F785,0.1)^2),1/3)))&gt;IFERROR(L785,0),MIN((MAX($D$16,POWER((ABS(K785)^2)/($I$5*MAX(F785,0.1)^2),1/3))),IFERROR(L785,0)+(MIN(ABS(IFERROR(U785,0))*$D$18,ABS((MAX($D$16,POWER((ABS(K785)^2)/($I$5*MAX(F785,0.1)^2),1/3)))-IFERROR(L785,0))))),MAX((MAX($D$16,POWER((ABS(K785)^2)/($I$5*MAX(F785,0.1)^2),1/3))),IFERROR(L785,0)-(MIN(ABS(IFERROR(U785,0))*$D$18,ABS((MAX($D$16,POWER((ABS(K785)^2)/($I$5*MAX(F785,0.1)^2),1/3)))-IFERROR(L785,0))))))),MAX($D$16,POWER((ABS(K785)^2)/($I$5*MAX(F785,0.1)^2),1/3))),MAX($D$16,IFERROR(L785,0)))))))</f>
        <v/>
      </c>
      <c r="M785">
        <f>((F785)+(G785)*(L785))*(L785)</f>
        <v/>
      </c>
      <c r="N785">
        <f>(((F785)+(G785)*(L785))*(L785))/MAX((F785)+2*(L785)*SQRT(1+(G785)^2),1E-6)</f>
        <v/>
      </c>
      <c r="O785">
        <f>ABS(K785)/MAX(((F785)+(G785)*(L785))*(L785),1E-6)</f>
        <v/>
      </c>
      <c r="P785">
        <f>E785+L785</f>
        <v/>
      </c>
      <c r="Q785">
        <f>P785+((ABS(K785)/MAX(((F785)+(G785)*(L785))*(L785),1E-6))^2)/(2*$I$5)</f>
        <v/>
      </c>
      <c r="R785">
        <f>((ABS(K785)*$D$6)/(MAX(((F785)+(G785)*(L785))*(L785),1E-6)*MAX(((((F785)+(G785)*(L785))*(L785))/MAX((F785)+2*(L785)*SQRT(1+(G785)^2),1E-6))^(2/3),1E-6)))^2</f>
        <v/>
      </c>
      <c r="S785">
        <f>ABS(ABS(K785)/MAX(((F785)+(G785)*(L785))*(L785),1E-6))/SQRT($I$5*MAX((((F785)+(G785)*(L785))*(L785))/MAX((F785)+2*(G785)*(L785),1E-6),1E-6))</f>
        <v/>
      </c>
      <c r="T785">
        <f>((F785)*(L785)^2)/2+(G785)*(L785)^3/3+(ABS(K785)^2)/($I$5*MAX(((F785)+(G785)*(L785))*(L785),1E-6))</f>
        <v/>
      </c>
      <c r="U785">
        <f>IF($D$20=0,0,IFERROR(Q784-(((R784+R785)/2)*J785)-(IF(O784&gt;O785,$D$8*((O784^2-O785^2)/(2*$I$5)),$D$9*((O785^2-O784^2)/(2*$I$5)))+($D$10*(ABS(I785)/90)*(MAX(O784^2,O785^2)/(2*$I$5))))-Q785,0))</f>
        <v/>
      </c>
      <c r="V785">
        <f>IF($D$20=0,1,IFERROR(IF(ROUND(S785,3)=1,1,IF(AND(ABS(U785)&lt;$D$19,S785&gt;1),1,0)),0))</f>
        <v/>
      </c>
      <c r="W785">
        <f>IF($D$20=0,IFERROR(W786,MAX($D$16,POWER((ABS(K785)^2)/($I$5*MAX(F785,0.1)^2),1/3))),IF(IFERROR(AG786,0)=0,IFERROR(W786,MAX($D$16,POWER((ABS(K785)^2)/($I$5*MAX(F785,0.1)^2),1/3))),IF(OR(IFERROR(W785,0)=0,IFERROR(AD786,0)&gt;1),MAX($D$16,POWER((ABS(K785)^2)/($I$5*MAX(F785,0.1)^2),1/3)),IF(IFERROR(AF785,0)&gt;0,MAX($D$16,IFERROR(W785,0)+((IFERROR(AF785,0))*$D$18*IF((IFERROR(AD785,0))&lt;1,1,-1))),IF(IFERROR(AF785,0)&lt;0,IF(ABS((MAX($D$16,POWER((ABS(K785)^2)/($I$5*MAX(F785,0.1)^2),1/3)))-IFERROR(W785,0))&gt;$D$19,MAX($D$16,IF((MAX($D$16,POWER((ABS(K785)^2)/($I$5*MAX(F785,0.1)^2),1/3)))&gt;IFERROR(W785,0),MIN((MAX($D$16,POWER((ABS(K785)^2)/($I$5*MAX(F785,0.1)^2),1/3))),IFERROR(W785,0)+(MIN(ABS(IFERROR(AF785,0))*$D$18,ABS((MAX($D$16,POWER((ABS(K785)^2)/($I$5*MAX(F785,0.1)^2),1/3)))-IFERROR(W785,0))))),MAX((MAX($D$16,POWER((ABS(K785)^2)/($I$5*MAX(F785,0.1)^2),1/3))),IFERROR(W785,0)-(MIN(ABS(IFERROR(AF785,0))*$D$18,ABS((MAX($D$16,POWER((ABS(K785)^2)/($I$5*MAX(F785,0.1)^2),1/3)))-IFERROR(W785,0))))))),MAX($D$16,POWER((ABS(K785)^2)/($I$5*MAX(F785,0.1)^2),1/3))),MAX($D$16,IFERROR(W785,0)))))))</f>
        <v/>
      </c>
      <c r="X785">
        <f>((F785)+(G785)*(W785))*(W785)</f>
        <v/>
      </c>
      <c r="Y785">
        <f>(((F785)+(G785)*(W785))*(W785))/MAX((F785)+2*(W785)*SQRT(1+(G785)^2),1E-6)</f>
        <v/>
      </c>
      <c r="Z785">
        <f>ABS(K785)/MAX(((F785)+(G785)*(W785))*(W785),1E-6)</f>
        <v/>
      </c>
      <c r="AA785">
        <f>E785+W785</f>
        <v/>
      </c>
      <c r="AB785">
        <f>AA785+((ABS(K785)/MAX(((F785)+(G785)*(W785))*(W785),1E-6))^2)/(2*$I$5)</f>
        <v/>
      </c>
      <c r="AC785">
        <f>((ABS(K785)*$D$6)/(MAX(((F785)+(G785)*(W785))*(W785),1E-6)*MAX(((((F785)+(G785)*(W785))*(W785))/MAX((F785)+2*(W785)*SQRT(1+(G785)^2),1E-6))^(2/3),1E-6)))^2</f>
        <v/>
      </c>
      <c r="AD785">
        <f>ABS(ABS(K785)/MAX(((F785)+(G785)*(W785))*(W785),1E-6))/SQRT($I$5*MAX((((F785)+(G785)*(W785))*(W785))/MAX((F785)+2*(G785)*(W785),1E-6),1E-6))</f>
        <v/>
      </c>
      <c r="AE785">
        <f>((F785)*(W785)^2)/2+(G785)*(W785)^3/3+(ABS(K785)^2)/($I$5*MAX(((F785)+(G785)*(W785))*(W785),1E-6))</f>
        <v/>
      </c>
      <c r="AF785">
        <f>IF($D$20=0,0,IFERROR(AB786+(((AC785+AC786)/2)*J786)+(IF(Z785&gt;Z786,$D$8*((Z785^2-Z786^2)/(2*$I$5)),$D$9*((Z786^2-Z785^2)/(2*$I$5)))+($D$10*(ABS(I786)/90)*(MAX(Z785^2,Z786^2)/(2*$I$5))))-AB785,0))</f>
        <v/>
      </c>
      <c r="AG785">
        <f>IF($D$20=0,1,IFERROR(IF(ROUND(AD785,3)=1,1,IF(AND(ABS(AF785)&lt;$D$19,AD785&lt;1),1,0)),0))</f>
        <v/>
      </c>
      <c r="AH785">
        <f>IFERROR(IF(V32="Supercritical",MAX($D$16,IFERROR(L785,MAX($D$16,POWER((ABS(K785)^2)/($I$5*MAX(F785,0.1)^2),1/3)))),IF(V32="Subcritical",MAX($D$16,IFERROR(W785,MAX($D$16,POWER((ABS(K785)^2)/($I$5*MAX(F785,0.1)^2),1/3)))),IF(AND(IFERROR(V785,0)=1,IFERROR(AG785,0)=1),IF(IFERROR(T785,-1E99)&gt;=IFERROR(AE785,-1E99),MAX($D$16,IFERROR(L785,MAX($D$16,POWER((ABS(K785)^2)/($I$5*MAX(F785,0.1)^2),1/3)))),MAX($D$16,IFERROR(W785,MAX($D$16,POWER((ABS(K785)^2)/($I$5*MAX(F785,0.1)^2),1/3))))),IF(IFERROR(V785,0)=1,MAX($D$16,IFERROR(L785,MAX($D$16,POWER((ABS(K785)^2)/($I$5*MAX(F785,0.1)^2),1/3)))),IF(IFERROR(AG785,0)=1,MAX($D$16,IFERROR(W785,MAX($D$16,POWER((ABS(K785)^2)/($I$5*MAX(F785,0.1)^2),1/3)))),MAX($D$16,POWER((ABS(K785)^2)/($I$5*MAX(F785,0.1)^2),1/3))))))),MAX($D$16,POWER((ABS(K785)^2)/($I$5*MAX(F785,0.1)^2),1/3)))</f>
        <v/>
      </c>
      <c r="AI785">
        <f>E785+AH785</f>
        <v/>
      </c>
      <c r="AJ785">
        <f>AI785+((ABS(K785)/MAX(((F785)+(G785)*(AH785))*(AH785),1E-6))^2)/(2*$I$5)</f>
        <v/>
      </c>
      <c r="AM785" t="n">
        <v>0</v>
      </c>
      <c r="AN785" t="n">
        <v>0</v>
      </c>
      <c r="AO785">
        <f>AM785+AN785</f>
        <v/>
      </c>
      <c r="AP785">
        <f>AP784+AO785</f>
        <v/>
      </c>
      <c r="AQ785">
        <f>ABS(ABS(K785)/MAX(((F785)+(G785)*(AH785))*(AH785),1E-6))/SQRT($I$5*MAX((((F785)+(G785)*(AH785))*(AH785))/MAX((F785)+2*(G785)*(AH785),1E-6),1E-6))</f>
        <v/>
      </c>
      <c r="AR785">
        <f>IF(AQ785&lt;1,"Subcritical","Supercritical")</f>
        <v/>
      </c>
      <c r="AS785">
        <f>((ABS(K785)*$D$6)/(MAX(((F785)+(G785)*(AH785))*(AH785),1E-6)*MAX(((((F785)+(G785)*(AH785))*(AH785))/MAX((F785)+2*(AH785)*SQRT(1+(G785)^2),1E-6))^(2/3),1E-6)))^2</f>
        <v/>
      </c>
    </row>
    <row r="786">
      <c r="A786" t="n">
        <v>637</v>
      </c>
      <c r="B786" t="n">
        <v>635.895</v>
      </c>
      <c r="C786" t="n">
        <v>616139.876</v>
      </c>
      <c r="D786" t="n">
        <v>3097357</v>
      </c>
      <c r="E786" t="n">
        <v>632.244</v>
      </c>
      <c r="F786" t="n">
        <v>5.2</v>
      </c>
      <c r="G786" t="n">
        <v>0</v>
      </c>
      <c r="H786" t="inlineStr">
        <is>
          <t>Normal</t>
        </is>
      </c>
      <c r="I786" t="n">
        <v>0.023</v>
      </c>
      <c r="J786">
        <f>B786-B785</f>
        <v/>
      </c>
      <c r="K786">
        <f>MAX(0,K785-AO785)</f>
        <v/>
      </c>
      <c r="L786">
        <f>IF($D$20=0,IFERROR(L785,MAX($D$16,POWER((ABS(K786)^2)/($I$5*MAX(F786,0.1)^2),1/3))),IF(IFERROR(V785,0)=0,IFERROR(L785,MAX($D$16,POWER((ABS(K786)^2)/($I$5*MAX(F786,0.1)^2),1/3))),IF(OR(IFERROR(L786,0)=0,IFERROR(S785,0)&lt;1,IFERROR(S786,0)&lt;1),MAX($D$16,POWER((ABS(K786)^2)/($I$5*MAX(F786,0.1)^2),1/3)),IF(IFERROR(U786,0)&gt;0,MAX($D$16,IFERROR(L786,0)+((IFERROR(U786,0))*$D$18*IF((IFERROR(S786,0))&lt;1,1,-1))),IF(IFERROR(U786,0)&lt;0,IF(ABS((MAX($D$16,POWER((ABS(K786)^2)/($I$5*MAX(F786,0.1)^2),1/3)))-IFERROR(L786,0))&gt;$D$19,MAX($D$16,IF((MAX($D$16,POWER((ABS(K786)^2)/($I$5*MAX(F786,0.1)^2),1/3)))&gt;IFERROR(L786,0),MIN((MAX($D$16,POWER((ABS(K786)^2)/($I$5*MAX(F786,0.1)^2),1/3))),IFERROR(L786,0)+(MIN(ABS(IFERROR(U786,0))*$D$18,ABS((MAX($D$16,POWER((ABS(K786)^2)/($I$5*MAX(F786,0.1)^2),1/3)))-IFERROR(L786,0))))),MAX((MAX($D$16,POWER((ABS(K786)^2)/($I$5*MAX(F786,0.1)^2),1/3))),IFERROR(L786,0)-(MIN(ABS(IFERROR(U786,0))*$D$18,ABS((MAX($D$16,POWER((ABS(K786)^2)/($I$5*MAX(F786,0.1)^2),1/3)))-IFERROR(L786,0))))))),MAX($D$16,POWER((ABS(K786)^2)/($I$5*MAX(F786,0.1)^2),1/3))),MAX($D$16,IFERROR(L786,0)))))))</f>
        <v/>
      </c>
      <c r="M786">
        <f>((F786)+(G786)*(L786))*(L786)</f>
        <v/>
      </c>
      <c r="N786">
        <f>(((F786)+(G786)*(L786))*(L786))/MAX((F786)+2*(L786)*SQRT(1+(G786)^2),1E-6)</f>
        <v/>
      </c>
      <c r="O786">
        <f>ABS(K786)/MAX(((F786)+(G786)*(L786))*(L786),1E-6)</f>
        <v/>
      </c>
      <c r="P786">
        <f>E786+L786</f>
        <v/>
      </c>
      <c r="Q786">
        <f>P786+((ABS(K786)/MAX(((F786)+(G786)*(L786))*(L786),1E-6))^2)/(2*$I$5)</f>
        <v/>
      </c>
      <c r="R786">
        <f>((ABS(K786)*$D$6)/(MAX(((F786)+(G786)*(L786))*(L786),1E-6)*MAX(((((F786)+(G786)*(L786))*(L786))/MAX((F786)+2*(L786)*SQRT(1+(G786)^2),1E-6))^(2/3),1E-6)))^2</f>
        <v/>
      </c>
      <c r="S786">
        <f>ABS(ABS(K786)/MAX(((F786)+(G786)*(L786))*(L786),1E-6))/SQRT($I$5*MAX((((F786)+(G786)*(L786))*(L786))/MAX((F786)+2*(G786)*(L786),1E-6),1E-6))</f>
        <v/>
      </c>
      <c r="T786">
        <f>((F786)*(L786)^2)/2+(G786)*(L786)^3/3+(ABS(K786)^2)/($I$5*MAX(((F786)+(G786)*(L786))*(L786),1E-6))</f>
        <v/>
      </c>
      <c r="U786">
        <f>IF($D$20=0,0,IFERROR(Q785-(((R785+R786)/2)*J786)-(IF(O785&gt;O786,$D$8*((O785^2-O786^2)/(2*$I$5)),$D$9*((O786^2-O785^2)/(2*$I$5)))+($D$10*(ABS(I786)/90)*(MAX(O785^2,O786^2)/(2*$I$5))))-Q786,0))</f>
        <v/>
      </c>
      <c r="V786">
        <f>IF($D$20=0,1,IFERROR(IF(ROUND(S786,3)=1,1,IF(AND(ABS(U786)&lt;$D$19,S786&gt;1),1,0)),0))</f>
        <v/>
      </c>
      <c r="W786">
        <f>IF($D$20=0,IFERROR(W787,MAX($D$16,POWER((ABS(K786)^2)/($I$5*MAX(F786,0.1)^2),1/3))),IF(IFERROR(AG787,0)=0,IFERROR(W787,MAX($D$16,POWER((ABS(K786)^2)/($I$5*MAX(F786,0.1)^2),1/3))),IF(OR(IFERROR(W786,0)=0,IFERROR(AD787,0)&gt;1),MAX($D$16,POWER((ABS(K786)^2)/($I$5*MAX(F786,0.1)^2),1/3)),IF(IFERROR(AF786,0)&gt;0,MAX($D$16,IFERROR(W786,0)+((IFERROR(AF786,0))*$D$18*IF((IFERROR(AD786,0))&lt;1,1,-1))),IF(IFERROR(AF786,0)&lt;0,IF(ABS((MAX($D$16,POWER((ABS(K786)^2)/($I$5*MAX(F786,0.1)^2),1/3)))-IFERROR(W786,0))&gt;$D$19,MAX($D$16,IF((MAX($D$16,POWER((ABS(K786)^2)/($I$5*MAX(F786,0.1)^2),1/3)))&gt;IFERROR(W786,0),MIN((MAX($D$16,POWER((ABS(K786)^2)/($I$5*MAX(F786,0.1)^2),1/3))),IFERROR(W786,0)+(MIN(ABS(IFERROR(AF786,0))*$D$18,ABS((MAX($D$16,POWER((ABS(K786)^2)/($I$5*MAX(F786,0.1)^2),1/3)))-IFERROR(W786,0))))),MAX((MAX($D$16,POWER((ABS(K786)^2)/($I$5*MAX(F786,0.1)^2),1/3))),IFERROR(W786,0)-(MIN(ABS(IFERROR(AF786,0))*$D$18,ABS((MAX($D$16,POWER((ABS(K786)^2)/($I$5*MAX(F786,0.1)^2),1/3)))-IFERROR(W786,0))))))),MAX($D$16,POWER((ABS(K786)^2)/($I$5*MAX(F786,0.1)^2),1/3))),MAX($D$16,IFERROR(W786,0)))))))</f>
        <v/>
      </c>
      <c r="X786">
        <f>((F786)+(G786)*(W786))*(W786)</f>
        <v/>
      </c>
      <c r="Y786">
        <f>(((F786)+(G786)*(W786))*(W786))/MAX((F786)+2*(W786)*SQRT(1+(G786)^2),1E-6)</f>
        <v/>
      </c>
      <c r="Z786">
        <f>ABS(K786)/MAX(((F786)+(G786)*(W786))*(W786),1E-6)</f>
        <v/>
      </c>
      <c r="AA786">
        <f>E786+W786</f>
        <v/>
      </c>
      <c r="AB786">
        <f>AA786+((ABS(K786)/MAX(((F786)+(G786)*(W786))*(W786),1E-6))^2)/(2*$I$5)</f>
        <v/>
      </c>
      <c r="AC786">
        <f>((ABS(K786)*$D$6)/(MAX(((F786)+(G786)*(W786))*(W786),1E-6)*MAX(((((F786)+(G786)*(W786))*(W786))/MAX((F786)+2*(W786)*SQRT(1+(G786)^2),1E-6))^(2/3),1E-6)))^2</f>
        <v/>
      </c>
      <c r="AD786">
        <f>ABS(ABS(K786)/MAX(((F786)+(G786)*(W786))*(W786),1E-6))/SQRT($I$5*MAX((((F786)+(G786)*(W786))*(W786))/MAX((F786)+2*(G786)*(W786),1E-6),1E-6))</f>
        <v/>
      </c>
      <c r="AE786">
        <f>((F786)*(W786)^2)/2+(G786)*(W786)^3/3+(ABS(K786)^2)/($I$5*MAX(((F786)+(G786)*(W786))*(W786),1E-6))</f>
        <v/>
      </c>
      <c r="AF786">
        <f>IF($D$20=0,0,IFERROR(AB787+(((AC786+AC787)/2)*J787)+(IF(Z786&gt;Z787,$D$8*((Z786^2-Z787^2)/(2*$I$5)),$D$9*((Z787^2-Z786^2)/(2*$I$5)))+($D$10*(ABS(I787)/90)*(MAX(Z786^2,Z787^2)/(2*$I$5))))-AB786,0))</f>
        <v/>
      </c>
      <c r="AG786">
        <f>IF($D$20=0,1,IFERROR(IF(ROUND(AD786,3)=1,1,IF(AND(ABS(AF786)&lt;$D$19,AD786&lt;1),1,0)),0))</f>
        <v/>
      </c>
      <c r="AH786">
        <f>IFERROR(IF(V32="Supercritical",MAX($D$16,IFERROR(L786,MAX($D$16,POWER((ABS(K786)^2)/($I$5*MAX(F786,0.1)^2),1/3)))),IF(V32="Subcritical",MAX($D$16,IFERROR(W786,MAX($D$16,POWER((ABS(K786)^2)/($I$5*MAX(F786,0.1)^2),1/3)))),IF(AND(IFERROR(V786,0)=1,IFERROR(AG786,0)=1),IF(IFERROR(T786,-1E99)&gt;=IFERROR(AE786,-1E99),MAX($D$16,IFERROR(L786,MAX($D$16,POWER((ABS(K786)^2)/($I$5*MAX(F786,0.1)^2),1/3)))),MAX($D$16,IFERROR(W786,MAX($D$16,POWER((ABS(K786)^2)/($I$5*MAX(F786,0.1)^2),1/3))))),IF(IFERROR(V786,0)=1,MAX($D$16,IFERROR(L786,MAX($D$16,POWER((ABS(K786)^2)/($I$5*MAX(F786,0.1)^2),1/3)))),IF(IFERROR(AG786,0)=1,MAX($D$16,IFERROR(W786,MAX($D$16,POWER((ABS(K786)^2)/($I$5*MAX(F786,0.1)^2),1/3)))),MAX($D$16,POWER((ABS(K786)^2)/($I$5*MAX(F786,0.1)^2),1/3))))))),MAX($D$16,POWER((ABS(K786)^2)/($I$5*MAX(F786,0.1)^2),1/3)))</f>
        <v/>
      </c>
      <c r="AI786">
        <f>E786+AH786</f>
        <v/>
      </c>
      <c r="AJ786">
        <f>AI786+((ABS(K786)/MAX(((F786)+(G786)*(AH786))*(AH786),1E-6))^2)/(2*$I$5)</f>
        <v/>
      </c>
      <c r="AM786" t="n">
        <v>0</v>
      </c>
      <c r="AN786" t="n">
        <v>0</v>
      </c>
      <c r="AO786">
        <f>AM786+AN786</f>
        <v/>
      </c>
      <c r="AP786">
        <f>AP785+AO786</f>
        <v/>
      </c>
      <c r="AQ786">
        <f>ABS(ABS(K786)/MAX(((F786)+(G786)*(AH786))*(AH786),1E-6))/SQRT($I$5*MAX((((F786)+(G786)*(AH786))*(AH786))/MAX((F786)+2*(G786)*(AH786),1E-6),1E-6))</f>
        <v/>
      </c>
      <c r="AR786">
        <f>IF(AQ786&lt;1,"Subcritical","Supercritical")</f>
        <v/>
      </c>
      <c r="AS786">
        <f>((ABS(K786)*$D$6)/(MAX(((F786)+(G786)*(AH786))*(AH786),1E-6)*MAX(((((F786)+(G786)*(AH786))*(AH786))/MAX((F786)+2*(AH786)*SQRT(1+(G786)^2),1E-6))^(2/3),1E-6)))^2</f>
        <v/>
      </c>
    </row>
    <row r="787">
      <c r="A787" t="n">
        <v>638</v>
      </c>
      <c r="B787" t="n">
        <v>636.896</v>
      </c>
      <c r="C787" t="n">
        <v>616139.401</v>
      </c>
      <c r="D787" t="n">
        <v>3097356.119</v>
      </c>
      <c r="E787" t="n">
        <v>632.2435</v>
      </c>
      <c r="F787" t="n">
        <v>5.2</v>
      </c>
      <c r="G787" t="n">
        <v>0</v>
      </c>
      <c r="H787" t="inlineStr">
        <is>
          <t>Normal</t>
        </is>
      </c>
      <c r="I787" t="n">
        <v>0.023</v>
      </c>
      <c r="J787">
        <f>B787-B786</f>
        <v/>
      </c>
      <c r="K787">
        <f>MAX(0,K786-AO786)</f>
        <v/>
      </c>
      <c r="L787">
        <f>IF($D$20=0,IFERROR(L786,MAX($D$16,POWER((ABS(K787)^2)/($I$5*MAX(F787,0.1)^2),1/3))),IF(IFERROR(V786,0)=0,IFERROR(L786,MAX($D$16,POWER((ABS(K787)^2)/($I$5*MAX(F787,0.1)^2),1/3))),IF(OR(IFERROR(L787,0)=0,IFERROR(S786,0)&lt;1,IFERROR(S787,0)&lt;1),MAX($D$16,POWER((ABS(K787)^2)/($I$5*MAX(F787,0.1)^2),1/3)),IF(IFERROR(U787,0)&gt;0,MAX($D$16,IFERROR(L787,0)+((IFERROR(U787,0))*$D$18*IF((IFERROR(S787,0))&lt;1,1,-1))),IF(IFERROR(U787,0)&lt;0,IF(ABS((MAX($D$16,POWER((ABS(K787)^2)/($I$5*MAX(F787,0.1)^2),1/3)))-IFERROR(L787,0))&gt;$D$19,MAX($D$16,IF((MAX($D$16,POWER((ABS(K787)^2)/($I$5*MAX(F787,0.1)^2),1/3)))&gt;IFERROR(L787,0),MIN((MAX($D$16,POWER((ABS(K787)^2)/($I$5*MAX(F787,0.1)^2),1/3))),IFERROR(L787,0)+(MIN(ABS(IFERROR(U787,0))*$D$18,ABS((MAX($D$16,POWER((ABS(K787)^2)/($I$5*MAX(F787,0.1)^2),1/3)))-IFERROR(L787,0))))),MAX((MAX($D$16,POWER((ABS(K787)^2)/($I$5*MAX(F787,0.1)^2),1/3))),IFERROR(L787,0)-(MIN(ABS(IFERROR(U787,0))*$D$18,ABS((MAX($D$16,POWER((ABS(K787)^2)/($I$5*MAX(F787,0.1)^2),1/3)))-IFERROR(L787,0))))))),MAX($D$16,POWER((ABS(K787)^2)/($I$5*MAX(F787,0.1)^2),1/3))),MAX($D$16,IFERROR(L787,0)))))))</f>
        <v/>
      </c>
      <c r="M787">
        <f>((F787)+(G787)*(L787))*(L787)</f>
        <v/>
      </c>
      <c r="N787">
        <f>(((F787)+(G787)*(L787))*(L787))/MAX((F787)+2*(L787)*SQRT(1+(G787)^2),1E-6)</f>
        <v/>
      </c>
      <c r="O787">
        <f>ABS(K787)/MAX(((F787)+(G787)*(L787))*(L787),1E-6)</f>
        <v/>
      </c>
      <c r="P787">
        <f>E787+L787</f>
        <v/>
      </c>
      <c r="Q787">
        <f>P787+((ABS(K787)/MAX(((F787)+(G787)*(L787))*(L787),1E-6))^2)/(2*$I$5)</f>
        <v/>
      </c>
      <c r="R787">
        <f>((ABS(K787)*$D$6)/(MAX(((F787)+(G787)*(L787))*(L787),1E-6)*MAX(((((F787)+(G787)*(L787))*(L787))/MAX((F787)+2*(L787)*SQRT(1+(G787)^2),1E-6))^(2/3),1E-6)))^2</f>
        <v/>
      </c>
      <c r="S787">
        <f>ABS(ABS(K787)/MAX(((F787)+(G787)*(L787))*(L787),1E-6))/SQRT($I$5*MAX((((F787)+(G787)*(L787))*(L787))/MAX((F787)+2*(G787)*(L787),1E-6),1E-6))</f>
        <v/>
      </c>
      <c r="T787">
        <f>((F787)*(L787)^2)/2+(G787)*(L787)^3/3+(ABS(K787)^2)/($I$5*MAX(((F787)+(G787)*(L787))*(L787),1E-6))</f>
        <v/>
      </c>
      <c r="U787">
        <f>IF($D$20=0,0,IFERROR(Q786-(((R786+R787)/2)*J787)-(IF(O786&gt;O787,$D$8*((O786^2-O787^2)/(2*$I$5)),$D$9*((O787^2-O786^2)/(2*$I$5)))+($D$10*(ABS(I787)/90)*(MAX(O786^2,O787^2)/(2*$I$5))))-Q787,0))</f>
        <v/>
      </c>
      <c r="V787">
        <f>IF($D$20=0,1,IFERROR(IF(ROUND(S787,3)=1,1,IF(AND(ABS(U787)&lt;$D$19,S787&gt;1),1,0)),0))</f>
        <v/>
      </c>
      <c r="W787">
        <f>IF($D$20=0,IFERROR(W788,MAX($D$16,POWER((ABS(K787)^2)/($I$5*MAX(F787,0.1)^2),1/3))),IF(IFERROR(AG788,0)=0,IFERROR(W788,MAX($D$16,POWER((ABS(K787)^2)/($I$5*MAX(F787,0.1)^2),1/3))),IF(OR(IFERROR(W787,0)=0,IFERROR(AD788,0)&gt;1),MAX($D$16,POWER((ABS(K787)^2)/($I$5*MAX(F787,0.1)^2),1/3)),IF(IFERROR(AF787,0)&gt;0,MAX($D$16,IFERROR(W787,0)+((IFERROR(AF787,0))*$D$18*IF((IFERROR(AD787,0))&lt;1,1,-1))),IF(IFERROR(AF787,0)&lt;0,IF(ABS((MAX($D$16,POWER((ABS(K787)^2)/($I$5*MAX(F787,0.1)^2),1/3)))-IFERROR(W787,0))&gt;$D$19,MAX($D$16,IF((MAX($D$16,POWER((ABS(K787)^2)/($I$5*MAX(F787,0.1)^2),1/3)))&gt;IFERROR(W787,0),MIN((MAX($D$16,POWER((ABS(K787)^2)/($I$5*MAX(F787,0.1)^2),1/3))),IFERROR(W787,0)+(MIN(ABS(IFERROR(AF787,0))*$D$18,ABS((MAX($D$16,POWER((ABS(K787)^2)/($I$5*MAX(F787,0.1)^2),1/3)))-IFERROR(W787,0))))),MAX((MAX($D$16,POWER((ABS(K787)^2)/($I$5*MAX(F787,0.1)^2),1/3))),IFERROR(W787,0)-(MIN(ABS(IFERROR(AF787,0))*$D$18,ABS((MAX($D$16,POWER((ABS(K787)^2)/($I$5*MAX(F787,0.1)^2),1/3)))-IFERROR(W787,0))))))),MAX($D$16,POWER((ABS(K787)^2)/($I$5*MAX(F787,0.1)^2),1/3))),MAX($D$16,IFERROR(W787,0)))))))</f>
        <v/>
      </c>
      <c r="X787">
        <f>((F787)+(G787)*(W787))*(W787)</f>
        <v/>
      </c>
      <c r="Y787">
        <f>(((F787)+(G787)*(W787))*(W787))/MAX((F787)+2*(W787)*SQRT(1+(G787)^2),1E-6)</f>
        <v/>
      </c>
      <c r="Z787">
        <f>ABS(K787)/MAX(((F787)+(G787)*(W787))*(W787),1E-6)</f>
        <v/>
      </c>
      <c r="AA787">
        <f>E787+W787</f>
        <v/>
      </c>
      <c r="AB787">
        <f>AA787+((ABS(K787)/MAX(((F787)+(G787)*(W787))*(W787),1E-6))^2)/(2*$I$5)</f>
        <v/>
      </c>
      <c r="AC787">
        <f>((ABS(K787)*$D$6)/(MAX(((F787)+(G787)*(W787))*(W787),1E-6)*MAX(((((F787)+(G787)*(W787))*(W787))/MAX((F787)+2*(W787)*SQRT(1+(G787)^2),1E-6))^(2/3),1E-6)))^2</f>
        <v/>
      </c>
      <c r="AD787">
        <f>ABS(ABS(K787)/MAX(((F787)+(G787)*(W787))*(W787),1E-6))/SQRT($I$5*MAX((((F787)+(G787)*(W787))*(W787))/MAX((F787)+2*(G787)*(W787),1E-6),1E-6))</f>
        <v/>
      </c>
      <c r="AE787">
        <f>((F787)*(W787)^2)/2+(G787)*(W787)^3/3+(ABS(K787)^2)/($I$5*MAX(((F787)+(G787)*(W787))*(W787),1E-6))</f>
        <v/>
      </c>
      <c r="AF787">
        <f>IF($D$20=0,0,IFERROR(AB788+(((AC787+AC788)/2)*J788)+(IF(Z787&gt;Z788,$D$8*((Z787^2-Z788^2)/(2*$I$5)),$D$9*((Z788^2-Z787^2)/(2*$I$5)))+($D$10*(ABS(I788)/90)*(MAX(Z787^2,Z788^2)/(2*$I$5))))-AB787,0))</f>
        <v/>
      </c>
      <c r="AG787">
        <f>IF($D$20=0,1,IFERROR(IF(ROUND(AD787,3)=1,1,IF(AND(ABS(AF787)&lt;$D$19,AD787&lt;1),1,0)),0))</f>
        <v/>
      </c>
      <c r="AH787">
        <f>IFERROR(IF(V32="Supercritical",MAX($D$16,IFERROR(L787,MAX($D$16,POWER((ABS(K787)^2)/($I$5*MAX(F787,0.1)^2),1/3)))),IF(V32="Subcritical",MAX($D$16,IFERROR(W787,MAX($D$16,POWER((ABS(K787)^2)/($I$5*MAX(F787,0.1)^2),1/3)))),IF(AND(IFERROR(V787,0)=1,IFERROR(AG787,0)=1),IF(IFERROR(T787,-1E99)&gt;=IFERROR(AE787,-1E99),MAX($D$16,IFERROR(L787,MAX($D$16,POWER((ABS(K787)^2)/($I$5*MAX(F787,0.1)^2),1/3)))),MAX($D$16,IFERROR(W787,MAX($D$16,POWER((ABS(K787)^2)/($I$5*MAX(F787,0.1)^2),1/3))))),IF(IFERROR(V787,0)=1,MAX($D$16,IFERROR(L787,MAX($D$16,POWER((ABS(K787)^2)/($I$5*MAX(F787,0.1)^2),1/3)))),IF(IFERROR(AG787,0)=1,MAX($D$16,IFERROR(W787,MAX($D$16,POWER((ABS(K787)^2)/($I$5*MAX(F787,0.1)^2),1/3)))),MAX($D$16,POWER((ABS(K787)^2)/($I$5*MAX(F787,0.1)^2),1/3))))))),MAX($D$16,POWER((ABS(K787)^2)/($I$5*MAX(F787,0.1)^2),1/3)))</f>
        <v/>
      </c>
      <c r="AI787">
        <f>E787+AH787</f>
        <v/>
      </c>
      <c r="AJ787">
        <f>AI787+((ABS(K787)/MAX(((F787)+(G787)*(AH787))*(AH787),1E-6))^2)/(2*$I$5)</f>
        <v/>
      </c>
      <c r="AM787" t="n">
        <v>0</v>
      </c>
      <c r="AN787" t="n">
        <v>0</v>
      </c>
      <c r="AO787">
        <f>AM787+AN787</f>
        <v/>
      </c>
      <c r="AP787">
        <f>AP786+AO787</f>
        <v/>
      </c>
      <c r="AQ787">
        <f>ABS(ABS(K787)/MAX(((F787)+(G787)*(AH787))*(AH787),1E-6))/SQRT($I$5*MAX((((F787)+(G787)*(AH787))*(AH787))/MAX((F787)+2*(G787)*(AH787),1E-6),1E-6))</f>
        <v/>
      </c>
      <c r="AR787">
        <f>IF(AQ787&lt;1,"Subcritical","Supercritical")</f>
        <v/>
      </c>
      <c r="AS787">
        <f>((ABS(K787)*$D$6)/(MAX(((F787)+(G787)*(AH787))*(AH787),1E-6)*MAX(((((F787)+(G787)*(AH787))*(AH787))/MAX((F787)+2*(AH787)*SQRT(1+(G787)^2),1E-6))^(2/3),1E-6)))^2</f>
        <v/>
      </c>
    </row>
    <row r="788">
      <c r="A788" t="n">
        <v>639</v>
      </c>
      <c r="B788" t="n">
        <v>637.895</v>
      </c>
      <c r="C788" t="n">
        <v>616138.927</v>
      </c>
      <c r="D788" t="n">
        <v>3097355.239</v>
      </c>
      <c r="E788" t="n">
        <v>632.2430000000001</v>
      </c>
      <c r="F788" t="n">
        <v>5.2</v>
      </c>
      <c r="G788" t="n">
        <v>0</v>
      </c>
      <c r="H788" t="inlineStr">
        <is>
          <t>Normal</t>
        </is>
      </c>
      <c r="I788" t="n">
        <v>0</v>
      </c>
      <c r="J788">
        <f>B788-B787</f>
        <v/>
      </c>
      <c r="K788">
        <f>MAX(0,K787-AO787)</f>
        <v/>
      </c>
      <c r="L788">
        <f>IF($D$20=0,IFERROR(L787,MAX($D$16,POWER((ABS(K788)^2)/($I$5*MAX(F788,0.1)^2),1/3))),IF(IFERROR(V787,0)=0,IFERROR(L787,MAX($D$16,POWER((ABS(K788)^2)/($I$5*MAX(F788,0.1)^2),1/3))),IF(OR(IFERROR(L788,0)=0,IFERROR(S787,0)&lt;1,IFERROR(S788,0)&lt;1),MAX($D$16,POWER((ABS(K788)^2)/($I$5*MAX(F788,0.1)^2),1/3)),IF(IFERROR(U788,0)&gt;0,MAX($D$16,IFERROR(L788,0)+((IFERROR(U788,0))*$D$18*IF((IFERROR(S788,0))&lt;1,1,-1))),IF(IFERROR(U788,0)&lt;0,IF(ABS((MAX($D$16,POWER((ABS(K788)^2)/($I$5*MAX(F788,0.1)^2),1/3)))-IFERROR(L788,0))&gt;$D$19,MAX($D$16,IF((MAX($D$16,POWER((ABS(K788)^2)/($I$5*MAX(F788,0.1)^2),1/3)))&gt;IFERROR(L788,0),MIN((MAX($D$16,POWER((ABS(K788)^2)/($I$5*MAX(F788,0.1)^2),1/3))),IFERROR(L788,0)+(MIN(ABS(IFERROR(U788,0))*$D$18,ABS((MAX($D$16,POWER((ABS(K788)^2)/($I$5*MAX(F788,0.1)^2),1/3)))-IFERROR(L788,0))))),MAX((MAX($D$16,POWER((ABS(K788)^2)/($I$5*MAX(F788,0.1)^2),1/3))),IFERROR(L788,0)-(MIN(ABS(IFERROR(U788,0))*$D$18,ABS((MAX($D$16,POWER((ABS(K788)^2)/($I$5*MAX(F788,0.1)^2),1/3)))-IFERROR(L788,0))))))),MAX($D$16,POWER((ABS(K788)^2)/($I$5*MAX(F788,0.1)^2),1/3))),MAX($D$16,IFERROR(L788,0)))))))</f>
        <v/>
      </c>
      <c r="M788">
        <f>((F788)+(G788)*(L788))*(L788)</f>
        <v/>
      </c>
      <c r="N788">
        <f>(((F788)+(G788)*(L788))*(L788))/MAX((F788)+2*(L788)*SQRT(1+(G788)^2),1E-6)</f>
        <v/>
      </c>
      <c r="O788">
        <f>ABS(K788)/MAX(((F788)+(G788)*(L788))*(L788),1E-6)</f>
        <v/>
      </c>
      <c r="P788">
        <f>E788+L788</f>
        <v/>
      </c>
      <c r="Q788">
        <f>P788+((ABS(K788)/MAX(((F788)+(G788)*(L788))*(L788),1E-6))^2)/(2*$I$5)</f>
        <v/>
      </c>
      <c r="R788">
        <f>((ABS(K788)*$D$6)/(MAX(((F788)+(G788)*(L788))*(L788),1E-6)*MAX(((((F788)+(G788)*(L788))*(L788))/MAX((F788)+2*(L788)*SQRT(1+(G788)^2),1E-6))^(2/3),1E-6)))^2</f>
        <v/>
      </c>
      <c r="S788">
        <f>ABS(ABS(K788)/MAX(((F788)+(G788)*(L788))*(L788),1E-6))/SQRT($I$5*MAX((((F788)+(G788)*(L788))*(L788))/MAX((F788)+2*(G788)*(L788),1E-6),1E-6))</f>
        <v/>
      </c>
      <c r="T788">
        <f>((F788)*(L788)^2)/2+(G788)*(L788)^3/3+(ABS(K788)^2)/($I$5*MAX(((F788)+(G788)*(L788))*(L788),1E-6))</f>
        <v/>
      </c>
      <c r="U788">
        <f>IF($D$20=0,0,IFERROR(Q787-(((R787+R788)/2)*J788)-(IF(O787&gt;O788,$D$8*((O787^2-O788^2)/(2*$I$5)),$D$9*((O788^2-O787^2)/(2*$I$5)))+($D$10*(ABS(I788)/90)*(MAX(O787^2,O788^2)/(2*$I$5))))-Q788,0))</f>
        <v/>
      </c>
      <c r="V788">
        <f>IF($D$20=0,1,IFERROR(IF(ROUND(S788,3)=1,1,IF(AND(ABS(U788)&lt;$D$19,S788&gt;1),1,0)),0))</f>
        <v/>
      </c>
      <c r="W788">
        <f>IF($D$20=0,IFERROR(W789,MAX($D$16,POWER((ABS(K788)^2)/($I$5*MAX(F788,0.1)^2),1/3))),IF(IFERROR(AG789,0)=0,IFERROR(W789,MAX($D$16,POWER((ABS(K788)^2)/($I$5*MAX(F788,0.1)^2),1/3))),IF(OR(IFERROR(W788,0)=0,IFERROR(AD789,0)&gt;1),MAX($D$16,POWER((ABS(K788)^2)/($I$5*MAX(F788,0.1)^2),1/3)),IF(IFERROR(AF788,0)&gt;0,MAX($D$16,IFERROR(W788,0)+((IFERROR(AF788,0))*$D$18*IF((IFERROR(AD788,0))&lt;1,1,-1))),IF(IFERROR(AF788,0)&lt;0,IF(ABS((MAX($D$16,POWER((ABS(K788)^2)/($I$5*MAX(F788,0.1)^2),1/3)))-IFERROR(W788,0))&gt;$D$19,MAX($D$16,IF((MAX($D$16,POWER((ABS(K788)^2)/($I$5*MAX(F788,0.1)^2),1/3)))&gt;IFERROR(W788,0),MIN((MAX($D$16,POWER((ABS(K788)^2)/($I$5*MAX(F788,0.1)^2),1/3))),IFERROR(W788,0)+(MIN(ABS(IFERROR(AF788,0))*$D$18,ABS((MAX($D$16,POWER((ABS(K788)^2)/($I$5*MAX(F788,0.1)^2),1/3)))-IFERROR(W788,0))))),MAX((MAX($D$16,POWER((ABS(K788)^2)/($I$5*MAX(F788,0.1)^2),1/3))),IFERROR(W788,0)-(MIN(ABS(IFERROR(AF788,0))*$D$18,ABS((MAX($D$16,POWER((ABS(K788)^2)/($I$5*MAX(F788,0.1)^2),1/3)))-IFERROR(W788,0))))))),MAX($D$16,POWER((ABS(K788)^2)/($I$5*MAX(F788,0.1)^2),1/3))),MAX($D$16,IFERROR(W788,0)))))))</f>
        <v/>
      </c>
      <c r="X788">
        <f>((F788)+(G788)*(W788))*(W788)</f>
        <v/>
      </c>
      <c r="Y788">
        <f>(((F788)+(G788)*(W788))*(W788))/MAX((F788)+2*(W788)*SQRT(1+(G788)^2),1E-6)</f>
        <v/>
      </c>
      <c r="Z788">
        <f>ABS(K788)/MAX(((F788)+(G788)*(W788))*(W788),1E-6)</f>
        <v/>
      </c>
      <c r="AA788">
        <f>E788+W788</f>
        <v/>
      </c>
      <c r="AB788">
        <f>AA788+((ABS(K788)/MAX(((F788)+(G788)*(W788))*(W788),1E-6))^2)/(2*$I$5)</f>
        <v/>
      </c>
      <c r="AC788">
        <f>((ABS(K788)*$D$6)/(MAX(((F788)+(G788)*(W788))*(W788),1E-6)*MAX(((((F788)+(G788)*(W788))*(W788))/MAX((F788)+2*(W788)*SQRT(1+(G788)^2),1E-6))^(2/3),1E-6)))^2</f>
        <v/>
      </c>
      <c r="AD788">
        <f>ABS(ABS(K788)/MAX(((F788)+(G788)*(W788))*(W788),1E-6))/SQRT($I$5*MAX((((F788)+(G788)*(W788))*(W788))/MAX((F788)+2*(G788)*(W788),1E-6),1E-6))</f>
        <v/>
      </c>
      <c r="AE788">
        <f>((F788)*(W788)^2)/2+(G788)*(W788)^3/3+(ABS(K788)^2)/($I$5*MAX(((F788)+(G788)*(W788))*(W788),1E-6))</f>
        <v/>
      </c>
      <c r="AF788">
        <f>IF($D$20=0,0,IFERROR(AB789+(((AC788+AC789)/2)*J789)+(IF(Z788&gt;Z789,$D$8*((Z788^2-Z789^2)/(2*$I$5)),$D$9*((Z789^2-Z788^2)/(2*$I$5)))+($D$10*(ABS(I789)/90)*(MAX(Z788^2,Z789^2)/(2*$I$5))))-AB788,0))</f>
        <v/>
      </c>
      <c r="AG788">
        <f>IF($D$20=0,1,IFERROR(IF(ROUND(AD788,3)=1,1,IF(AND(ABS(AF788)&lt;$D$19,AD788&lt;1),1,0)),0))</f>
        <v/>
      </c>
      <c r="AH788">
        <f>IFERROR(IF(V32="Supercritical",MAX($D$16,IFERROR(L788,MAX($D$16,POWER((ABS(K788)^2)/($I$5*MAX(F788,0.1)^2),1/3)))),IF(V32="Subcritical",MAX($D$16,IFERROR(W788,MAX($D$16,POWER((ABS(K788)^2)/($I$5*MAX(F788,0.1)^2),1/3)))),IF(AND(IFERROR(V788,0)=1,IFERROR(AG788,0)=1),IF(IFERROR(T788,-1E99)&gt;=IFERROR(AE788,-1E99),MAX($D$16,IFERROR(L788,MAX($D$16,POWER((ABS(K788)^2)/($I$5*MAX(F788,0.1)^2),1/3)))),MAX($D$16,IFERROR(W788,MAX($D$16,POWER((ABS(K788)^2)/($I$5*MAX(F788,0.1)^2),1/3))))),IF(IFERROR(V788,0)=1,MAX($D$16,IFERROR(L788,MAX($D$16,POWER((ABS(K788)^2)/($I$5*MAX(F788,0.1)^2),1/3)))),IF(IFERROR(AG788,0)=1,MAX($D$16,IFERROR(W788,MAX($D$16,POWER((ABS(K788)^2)/($I$5*MAX(F788,0.1)^2),1/3)))),MAX($D$16,POWER((ABS(K788)^2)/($I$5*MAX(F788,0.1)^2),1/3))))))),MAX($D$16,POWER((ABS(K788)^2)/($I$5*MAX(F788,0.1)^2),1/3)))</f>
        <v/>
      </c>
      <c r="AI788">
        <f>E788+AH788</f>
        <v/>
      </c>
      <c r="AJ788">
        <f>AI788+((ABS(K788)/MAX(((F788)+(G788)*(AH788))*(AH788),1E-6))^2)/(2*$I$5)</f>
        <v/>
      </c>
      <c r="AM788" t="n">
        <v>0</v>
      </c>
      <c r="AN788" t="n">
        <v>0</v>
      </c>
      <c r="AO788">
        <f>AM788+AN788</f>
        <v/>
      </c>
      <c r="AP788">
        <f>AP787+AO788</f>
        <v/>
      </c>
      <c r="AQ788">
        <f>ABS(ABS(K788)/MAX(((F788)+(G788)*(AH788))*(AH788),1E-6))/SQRT($I$5*MAX((((F788)+(G788)*(AH788))*(AH788))/MAX((F788)+2*(G788)*(AH788),1E-6),1E-6))</f>
        <v/>
      </c>
      <c r="AR788">
        <f>IF(AQ788&lt;1,"Subcritical","Supercritical")</f>
        <v/>
      </c>
      <c r="AS788">
        <f>((ABS(K788)*$D$6)/(MAX(((F788)+(G788)*(AH788))*(AH788),1E-6)*MAX(((((F788)+(G788)*(AH788))*(AH788))/MAX((F788)+2*(AH788)*SQRT(1+(G788)^2),1E-6))^(2/3),1E-6)))^2</f>
        <v/>
      </c>
    </row>
    <row r="789">
      <c r="A789" t="n">
        <v>640</v>
      </c>
      <c r="B789" t="n">
        <v>638.895</v>
      </c>
      <c r="C789" t="n">
        <v>616138.453</v>
      </c>
      <c r="D789" t="n">
        <v>3097354.359</v>
      </c>
      <c r="E789" t="n">
        <v>632.2424999999999</v>
      </c>
      <c r="F789" t="n">
        <v>5.2</v>
      </c>
      <c r="G789" t="n">
        <v>0</v>
      </c>
      <c r="H789" t="inlineStr">
        <is>
          <t>Normal</t>
        </is>
      </c>
      <c r="I789" t="n">
        <v>0.027</v>
      </c>
      <c r="J789">
        <f>B789-B788</f>
        <v/>
      </c>
      <c r="K789">
        <f>MAX(0,K788-AO788)</f>
        <v/>
      </c>
      <c r="L789">
        <f>IF($D$20=0,IFERROR(L788,MAX($D$16,POWER((ABS(K789)^2)/($I$5*MAX(F789,0.1)^2),1/3))),IF(IFERROR(V788,0)=0,IFERROR(L788,MAX($D$16,POWER((ABS(K789)^2)/($I$5*MAX(F789,0.1)^2),1/3))),IF(OR(IFERROR(L789,0)=0,IFERROR(S788,0)&lt;1,IFERROR(S789,0)&lt;1),MAX($D$16,POWER((ABS(K789)^2)/($I$5*MAX(F789,0.1)^2),1/3)),IF(IFERROR(U789,0)&gt;0,MAX($D$16,IFERROR(L789,0)+((IFERROR(U789,0))*$D$18*IF((IFERROR(S789,0))&lt;1,1,-1))),IF(IFERROR(U789,0)&lt;0,IF(ABS((MAX($D$16,POWER((ABS(K789)^2)/($I$5*MAX(F789,0.1)^2),1/3)))-IFERROR(L789,0))&gt;$D$19,MAX($D$16,IF((MAX($D$16,POWER((ABS(K789)^2)/($I$5*MAX(F789,0.1)^2),1/3)))&gt;IFERROR(L789,0),MIN((MAX($D$16,POWER((ABS(K789)^2)/($I$5*MAX(F789,0.1)^2),1/3))),IFERROR(L789,0)+(MIN(ABS(IFERROR(U789,0))*$D$18,ABS((MAX($D$16,POWER((ABS(K789)^2)/($I$5*MAX(F789,0.1)^2),1/3)))-IFERROR(L789,0))))),MAX((MAX($D$16,POWER((ABS(K789)^2)/($I$5*MAX(F789,0.1)^2),1/3))),IFERROR(L789,0)-(MIN(ABS(IFERROR(U789,0))*$D$18,ABS((MAX($D$16,POWER((ABS(K789)^2)/($I$5*MAX(F789,0.1)^2),1/3)))-IFERROR(L789,0))))))),MAX($D$16,POWER((ABS(K789)^2)/($I$5*MAX(F789,0.1)^2),1/3))),MAX($D$16,IFERROR(L789,0)))))))</f>
        <v/>
      </c>
      <c r="M789">
        <f>((F789)+(G789)*(L789))*(L789)</f>
        <v/>
      </c>
      <c r="N789">
        <f>(((F789)+(G789)*(L789))*(L789))/MAX((F789)+2*(L789)*SQRT(1+(G789)^2),1E-6)</f>
        <v/>
      </c>
      <c r="O789">
        <f>ABS(K789)/MAX(((F789)+(G789)*(L789))*(L789),1E-6)</f>
        <v/>
      </c>
      <c r="P789">
        <f>E789+L789</f>
        <v/>
      </c>
      <c r="Q789">
        <f>P789+((ABS(K789)/MAX(((F789)+(G789)*(L789))*(L789),1E-6))^2)/(2*$I$5)</f>
        <v/>
      </c>
      <c r="R789">
        <f>((ABS(K789)*$D$6)/(MAX(((F789)+(G789)*(L789))*(L789),1E-6)*MAX(((((F789)+(G789)*(L789))*(L789))/MAX((F789)+2*(L789)*SQRT(1+(G789)^2),1E-6))^(2/3),1E-6)))^2</f>
        <v/>
      </c>
      <c r="S789">
        <f>ABS(ABS(K789)/MAX(((F789)+(G789)*(L789))*(L789),1E-6))/SQRT($I$5*MAX((((F789)+(G789)*(L789))*(L789))/MAX((F789)+2*(G789)*(L789),1E-6),1E-6))</f>
        <v/>
      </c>
      <c r="T789">
        <f>((F789)*(L789)^2)/2+(G789)*(L789)^3/3+(ABS(K789)^2)/($I$5*MAX(((F789)+(G789)*(L789))*(L789),1E-6))</f>
        <v/>
      </c>
      <c r="U789">
        <f>IF($D$20=0,0,IFERROR(Q788-(((R788+R789)/2)*J789)-(IF(O788&gt;O789,$D$8*((O788^2-O789^2)/(2*$I$5)),$D$9*((O789^2-O788^2)/(2*$I$5)))+($D$10*(ABS(I789)/90)*(MAX(O788^2,O789^2)/(2*$I$5))))-Q789,0))</f>
        <v/>
      </c>
      <c r="V789">
        <f>IF($D$20=0,1,IFERROR(IF(ROUND(S789,3)=1,1,IF(AND(ABS(U789)&lt;$D$19,S789&gt;1),1,0)),0))</f>
        <v/>
      </c>
      <c r="W789">
        <f>IF($D$20=0,IFERROR(W790,MAX($D$16,POWER((ABS(K789)^2)/($I$5*MAX(F789,0.1)^2),1/3))),IF(IFERROR(AG790,0)=0,IFERROR(W790,MAX($D$16,POWER((ABS(K789)^2)/($I$5*MAX(F789,0.1)^2),1/3))),IF(OR(IFERROR(W789,0)=0,IFERROR(AD790,0)&gt;1),MAX($D$16,POWER((ABS(K789)^2)/($I$5*MAX(F789,0.1)^2),1/3)),IF(IFERROR(AF789,0)&gt;0,MAX($D$16,IFERROR(W789,0)+((IFERROR(AF789,0))*$D$18*IF((IFERROR(AD789,0))&lt;1,1,-1))),IF(IFERROR(AF789,0)&lt;0,IF(ABS((MAX($D$16,POWER((ABS(K789)^2)/($I$5*MAX(F789,0.1)^2),1/3)))-IFERROR(W789,0))&gt;$D$19,MAX($D$16,IF((MAX($D$16,POWER((ABS(K789)^2)/($I$5*MAX(F789,0.1)^2),1/3)))&gt;IFERROR(W789,0),MIN((MAX($D$16,POWER((ABS(K789)^2)/($I$5*MAX(F789,0.1)^2),1/3))),IFERROR(W789,0)+(MIN(ABS(IFERROR(AF789,0))*$D$18,ABS((MAX($D$16,POWER((ABS(K789)^2)/($I$5*MAX(F789,0.1)^2),1/3)))-IFERROR(W789,0))))),MAX((MAX($D$16,POWER((ABS(K789)^2)/($I$5*MAX(F789,0.1)^2),1/3))),IFERROR(W789,0)-(MIN(ABS(IFERROR(AF789,0))*$D$18,ABS((MAX($D$16,POWER((ABS(K789)^2)/($I$5*MAX(F789,0.1)^2),1/3)))-IFERROR(W789,0))))))),MAX($D$16,POWER((ABS(K789)^2)/($I$5*MAX(F789,0.1)^2),1/3))),MAX($D$16,IFERROR(W789,0)))))))</f>
        <v/>
      </c>
      <c r="X789">
        <f>((F789)+(G789)*(W789))*(W789)</f>
        <v/>
      </c>
      <c r="Y789">
        <f>(((F789)+(G789)*(W789))*(W789))/MAX((F789)+2*(W789)*SQRT(1+(G789)^2),1E-6)</f>
        <v/>
      </c>
      <c r="Z789">
        <f>ABS(K789)/MAX(((F789)+(G789)*(W789))*(W789),1E-6)</f>
        <v/>
      </c>
      <c r="AA789">
        <f>E789+W789</f>
        <v/>
      </c>
      <c r="AB789">
        <f>AA789+((ABS(K789)/MAX(((F789)+(G789)*(W789))*(W789),1E-6))^2)/(2*$I$5)</f>
        <v/>
      </c>
      <c r="AC789">
        <f>((ABS(K789)*$D$6)/(MAX(((F789)+(G789)*(W789))*(W789),1E-6)*MAX(((((F789)+(G789)*(W789))*(W789))/MAX((F789)+2*(W789)*SQRT(1+(G789)^2),1E-6))^(2/3),1E-6)))^2</f>
        <v/>
      </c>
      <c r="AD789">
        <f>ABS(ABS(K789)/MAX(((F789)+(G789)*(W789))*(W789),1E-6))/SQRT($I$5*MAX((((F789)+(G789)*(W789))*(W789))/MAX((F789)+2*(G789)*(W789),1E-6),1E-6))</f>
        <v/>
      </c>
      <c r="AE789">
        <f>((F789)*(W789)^2)/2+(G789)*(W789)^3/3+(ABS(K789)^2)/($I$5*MAX(((F789)+(G789)*(W789))*(W789),1E-6))</f>
        <v/>
      </c>
      <c r="AF789">
        <f>IF($D$20=0,0,IFERROR(AB790+(((AC789+AC790)/2)*J790)+(IF(Z789&gt;Z790,$D$8*((Z789^2-Z790^2)/(2*$I$5)),$D$9*((Z790^2-Z789^2)/(2*$I$5)))+($D$10*(ABS(I790)/90)*(MAX(Z789^2,Z790^2)/(2*$I$5))))-AB789,0))</f>
        <v/>
      </c>
      <c r="AG789">
        <f>IF($D$20=0,1,IFERROR(IF(ROUND(AD789,3)=1,1,IF(AND(ABS(AF789)&lt;$D$19,AD789&lt;1),1,0)),0))</f>
        <v/>
      </c>
      <c r="AH789">
        <f>IFERROR(IF(V32="Supercritical",MAX($D$16,IFERROR(L789,MAX($D$16,POWER((ABS(K789)^2)/($I$5*MAX(F789,0.1)^2),1/3)))),IF(V32="Subcritical",MAX($D$16,IFERROR(W789,MAX($D$16,POWER((ABS(K789)^2)/($I$5*MAX(F789,0.1)^2),1/3)))),IF(AND(IFERROR(V789,0)=1,IFERROR(AG789,0)=1),IF(IFERROR(T789,-1E99)&gt;=IFERROR(AE789,-1E99),MAX($D$16,IFERROR(L789,MAX($D$16,POWER((ABS(K789)^2)/($I$5*MAX(F789,0.1)^2),1/3)))),MAX($D$16,IFERROR(W789,MAX($D$16,POWER((ABS(K789)^2)/($I$5*MAX(F789,0.1)^2),1/3))))),IF(IFERROR(V789,0)=1,MAX($D$16,IFERROR(L789,MAX($D$16,POWER((ABS(K789)^2)/($I$5*MAX(F789,0.1)^2),1/3)))),IF(IFERROR(AG789,0)=1,MAX($D$16,IFERROR(W789,MAX($D$16,POWER((ABS(K789)^2)/($I$5*MAX(F789,0.1)^2),1/3)))),MAX($D$16,POWER((ABS(K789)^2)/($I$5*MAX(F789,0.1)^2),1/3))))))),MAX($D$16,POWER((ABS(K789)^2)/($I$5*MAX(F789,0.1)^2),1/3)))</f>
        <v/>
      </c>
      <c r="AI789">
        <f>E789+AH789</f>
        <v/>
      </c>
      <c r="AJ789">
        <f>AI789+((ABS(K789)/MAX(((F789)+(G789)*(AH789))*(AH789),1E-6))^2)/(2*$I$5)</f>
        <v/>
      </c>
      <c r="AM789" t="n">
        <v>0</v>
      </c>
      <c r="AN789" t="n">
        <v>0</v>
      </c>
      <c r="AO789">
        <f>AM789+AN789</f>
        <v/>
      </c>
      <c r="AP789">
        <f>AP788+AO789</f>
        <v/>
      </c>
      <c r="AQ789">
        <f>ABS(ABS(K789)/MAX(((F789)+(G789)*(AH789))*(AH789),1E-6))/SQRT($I$5*MAX((((F789)+(G789)*(AH789))*(AH789))/MAX((F789)+2*(G789)*(AH789),1E-6),1E-6))</f>
        <v/>
      </c>
      <c r="AR789">
        <f>IF(AQ789&lt;1,"Subcritical","Supercritical")</f>
        <v/>
      </c>
      <c r="AS789">
        <f>((ABS(K789)*$D$6)/(MAX(((F789)+(G789)*(AH789))*(AH789),1E-6)*MAX(((((F789)+(G789)*(AH789))*(AH789))/MAX((F789)+2*(AH789)*SQRT(1+(G789)^2),1E-6))^(2/3),1E-6)))^2</f>
        <v/>
      </c>
    </row>
    <row r="790">
      <c r="A790" t="n">
        <v>641</v>
      </c>
      <c r="B790" t="n">
        <v>639.895</v>
      </c>
      <c r="C790" t="n">
        <v>616137.9790000001</v>
      </c>
      <c r="D790" t="n">
        <v>3097353.478</v>
      </c>
      <c r="E790" t="n">
        <v>632.242</v>
      </c>
      <c r="F790" t="n">
        <v>5.2</v>
      </c>
      <c r="G790" t="n">
        <v>0</v>
      </c>
      <c r="H790" t="inlineStr">
        <is>
          <t>Normal</t>
        </is>
      </c>
      <c r="I790" t="n">
        <v>0.027</v>
      </c>
      <c r="J790">
        <f>B790-B789</f>
        <v/>
      </c>
      <c r="K790">
        <f>MAX(0,K789-AO789)</f>
        <v/>
      </c>
      <c r="L790">
        <f>IF($D$20=0,IFERROR(L789,MAX($D$16,POWER((ABS(K790)^2)/($I$5*MAX(F790,0.1)^2),1/3))),IF(IFERROR(V789,0)=0,IFERROR(L789,MAX($D$16,POWER((ABS(K790)^2)/($I$5*MAX(F790,0.1)^2),1/3))),IF(OR(IFERROR(L790,0)=0,IFERROR(S789,0)&lt;1,IFERROR(S790,0)&lt;1),MAX($D$16,POWER((ABS(K790)^2)/($I$5*MAX(F790,0.1)^2),1/3)),IF(IFERROR(U790,0)&gt;0,MAX($D$16,IFERROR(L790,0)+((IFERROR(U790,0))*$D$18*IF((IFERROR(S790,0))&lt;1,1,-1))),IF(IFERROR(U790,0)&lt;0,IF(ABS((MAX($D$16,POWER((ABS(K790)^2)/($I$5*MAX(F790,0.1)^2),1/3)))-IFERROR(L790,0))&gt;$D$19,MAX($D$16,IF((MAX($D$16,POWER((ABS(K790)^2)/($I$5*MAX(F790,0.1)^2),1/3)))&gt;IFERROR(L790,0),MIN((MAX($D$16,POWER((ABS(K790)^2)/($I$5*MAX(F790,0.1)^2),1/3))),IFERROR(L790,0)+(MIN(ABS(IFERROR(U790,0))*$D$18,ABS((MAX($D$16,POWER((ABS(K790)^2)/($I$5*MAX(F790,0.1)^2),1/3)))-IFERROR(L790,0))))),MAX((MAX($D$16,POWER((ABS(K790)^2)/($I$5*MAX(F790,0.1)^2),1/3))),IFERROR(L790,0)-(MIN(ABS(IFERROR(U790,0))*$D$18,ABS((MAX($D$16,POWER((ABS(K790)^2)/($I$5*MAX(F790,0.1)^2),1/3)))-IFERROR(L790,0))))))),MAX($D$16,POWER((ABS(K790)^2)/($I$5*MAX(F790,0.1)^2),1/3))),MAX($D$16,IFERROR(L790,0)))))))</f>
        <v/>
      </c>
      <c r="M790">
        <f>((F790)+(G790)*(L790))*(L790)</f>
        <v/>
      </c>
      <c r="N790">
        <f>(((F790)+(G790)*(L790))*(L790))/MAX((F790)+2*(L790)*SQRT(1+(G790)^2),1E-6)</f>
        <v/>
      </c>
      <c r="O790">
        <f>ABS(K790)/MAX(((F790)+(G790)*(L790))*(L790),1E-6)</f>
        <v/>
      </c>
      <c r="P790">
        <f>E790+L790</f>
        <v/>
      </c>
      <c r="Q790">
        <f>P790+((ABS(K790)/MAX(((F790)+(G790)*(L790))*(L790),1E-6))^2)/(2*$I$5)</f>
        <v/>
      </c>
      <c r="R790">
        <f>((ABS(K790)*$D$6)/(MAX(((F790)+(G790)*(L790))*(L790),1E-6)*MAX(((((F790)+(G790)*(L790))*(L790))/MAX((F790)+2*(L790)*SQRT(1+(G790)^2),1E-6))^(2/3),1E-6)))^2</f>
        <v/>
      </c>
      <c r="S790">
        <f>ABS(ABS(K790)/MAX(((F790)+(G790)*(L790))*(L790),1E-6))/SQRT($I$5*MAX((((F790)+(G790)*(L790))*(L790))/MAX((F790)+2*(G790)*(L790),1E-6),1E-6))</f>
        <v/>
      </c>
      <c r="T790">
        <f>((F790)*(L790)^2)/2+(G790)*(L790)^3/3+(ABS(K790)^2)/($I$5*MAX(((F790)+(G790)*(L790))*(L790),1E-6))</f>
        <v/>
      </c>
      <c r="U790">
        <f>IF($D$20=0,0,IFERROR(Q789-(((R789+R790)/2)*J790)-(IF(O789&gt;O790,$D$8*((O789^2-O790^2)/(2*$I$5)),$D$9*((O790^2-O789^2)/(2*$I$5)))+($D$10*(ABS(I790)/90)*(MAX(O789^2,O790^2)/(2*$I$5))))-Q790,0))</f>
        <v/>
      </c>
      <c r="V790">
        <f>IF($D$20=0,1,IFERROR(IF(ROUND(S790,3)=1,1,IF(AND(ABS(U790)&lt;$D$19,S790&gt;1),1,0)),0))</f>
        <v/>
      </c>
      <c r="W790">
        <f>IF($D$20=0,IFERROR(W791,MAX($D$16,POWER((ABS(K790)^2)/($I$5*MAX(F790,0.1)^2),1/3))),IF(IFERROR(AG791,0)=0,IFERROR(W791,MAX($D$16,POWER((ABS(K790)^2)/($I$5*MAX(F790,0.1)^2),1/3))),IF(OR(IFERROR(W790,0)=0,IFERROR(AD791,0)&gt;1),MAX($D$16,POWER((ABS(K790)^2)/($I$5*MAX(F790,0.1)^2),1/3)),IF(IFERROR(AF790,0)&gt;0,MAX($D$16,IFERROR(W790,0)+((IFERROR(AF790,0))*$D$18*IF((IFERROR(AD790,0))&lt;1,1,-1))),IF(IFERROR(AF790,0)&lt;0,IF(ABS((MAX($D$16,POWER((ABS(K790)^2)/($I$5*MAX(F790,0.1)^2),1/3)))-IFERROR(W790,0))&gt;$D$19,MAX($D$16,IF((MAX($D$16,POWER((ABS(K790)^2)/($I$5*MAX(F790,0.1)^2),1/3)))&gt;IFERROR(W790,0),MIN((MAX($D$16,POWER((ABS(K790)^2)/($I$5*MAX(F790,0.1)^2),1/3))),IFERROR(W790,0)+(MIN(ABS(IFERROR(AF790,0))*$D$18,ABS((MAX($D$16,POWER((ABS(K790)^2)/($I$5*MAX(F790,0.1)^2),1/3)))-IFERROR(W790,0))))),MAX((MAX($D$16,POWER((ABS(K790)^2)/($I$5*MAX(F790,0.1)^2),1/3))),IFERROR(W790,0)-(MIN(ABS(IFERROR(AF790,0))*$D$18,ABS((MAX($D$16,POWER((ABS(K790)^2)/($I$5*MAX(F790,0.1)^2),1/3)))-IFERROR(W790,0))))))),MAX($D$16,POWER((ABS(K790)^2)/($I$5*MAX(F790,0.1)^2),1/3))),MAX($D$16,IFERROR(W790,0)))))))</f>
        <v/>
      </c>
      <c r="X790">
        <f>((F790)+(G790)*(W790))*(W790)</f>
        <v/>
      </c>
      <c r="Y790">
        <f>(((F790)+(G790)*(W790))*(W790))/MAX((F790)+2*(W790)*SQRT(1+(G790)^2),1E-6)</f>
        <v/>
      </c>
      <c r="Z790">
        <f>ABS(K790)/MAX(((F790)+(G790)*(W790))*(W790),1E-6)</f>
        <v/>
      </c>
      <c r="AA790">
        <f>E790+W790</f>
        <v/>
      </c>
      <c r="AB790">
        <f>AA790+((ABS(K790)/MAX(((F790)+(G790)*(W790))*(W790),1E-6))^2)/(2*$I$5)</f>
        <v/>
      </c>
      <c r="AC790">
        <f>((ABS(K790)*$D$6)/(MAX(((F790)+(G790)*(W790))*(W790),1E-6)*MAX(((((F790)+(G790)*(W790))*(W790))/MAX((F790)+2*(W790)*SQRT(1+(G790)^2),1E-6))^(2/3),1E-6)))^2</f>
        <v/>
      </c>
      <c r="AD790">
        <f>ABS(ABS(K790)/MAX(((F790)+(G790)*(W790))*(W790),1E-6))/SQRT($I$5*MAX((((F790)+(G790)*(W790))*(W790))/MAX((F790)+2*(G790)*(W790),1E-6),1E-6))</f>
        <v/>
      </c>
      <c r="AE790">
        <f>((F790)*(W790)^2)/2+(G790)*(W790)^3/3+(ABS(K790)^2)/($I$5*MAX(((F790)+(G790)*(W790))*(W790),1E-6))</f>
        <v/>
      </c>
      <c r="AF790">
        <f>IF($D$20=0,0,IFERROR(AB791+(((AC790+AC791)/2)*J791)+(IF(Z790&gt;Z791,$D$8*((Z790^2-Z791^2)/(2*$I$5)),$D$9*((Z791^2-Z790^2)/(2*$I$5)))+($D$10*(ABS(I791)/90)*(MAX(Z790^2,Z791^2)/(2*$I$5))))-AB790,0))</f>
        <v/>
      </c>
      <c r="AG790">
        <f>IF($D$20=0,1,IFERROR(IF(ROUND(AD790,3)=1,1,IF(AND(ABS(AF790)&lt;$D$19,AD790&lt;1),1,0)),0))</f>
        <v/>
      </c>
      <c r="AH790">
        <f>IFERROR(IF(V32="Supercritical",MAX($D$16,IFERROR(L790,MAX($D$16,POWER((ABS(K790)^2)/($I$5*MAX(F790,0.1)^2),1/3)))),IF(V32="Subcritical",MAX($D$16,IFERROR(W790,MAX($D$16,POWER((ABS(K790)^2)/($I$5*MAX(F790,0.1)^2),1/3)))),IF(AND(IFERROR(V790,0)=1,IFERROR(AG790,0)=1),IF(IFERROR(T790,-1E99)&gt;=IFERROR(AE790,-1E99),MAX($D$16,IFERROR(L790,MAX($D$16,POWER((ABS(K790)^2)/($I$5*MAX(F790,0.1)^2),1/3)))),MAX($D$16,IFERROR(W790,MAX($D$16,POWER((ABS(K790)^2)/($I$5*MAX(F790,0.1)^2),1/3))))),IF(IFERROR(V790,0)=1,MAX($D$16,IFERROR(L790,MAX($D$16,POWER((ABS(K790)^2)/($I$5*MAX(F790,0.1)^2),1/3)))),IF(IFERROR(AG790,0)=1,MAX($D$16,IFERROR(W790,MAX($D$16,POWER((ABS(K790)^2)/($I$5*MAX(F790,0.1)^2),1/3)))),MAX($D$16,POWER((ABS(K790)^2)/($I$5*MAX(F790,0.1)^2),1/3))))))),MAX($D$16,POWER((ABS(K790)^2)/($I$5*MAX(F790,0.1)^2),1/3)))</f>
        <v/>
      </c>
      <c r="AI790">
        <f>E790+AH790</f>
        <v/>
      </c>
      <c r="AJ790">
        <f>AI790+((ABS(K790)/MAX(((F790)+(G790)*(AH790))*(AH790),1E-6))^2)/(2*$I$5)</f>
        <v/>
      </c>
      <c r="AM790" t="n">
        <v>0</v>
      </c>
      <c r="AN790" t="n">
        <v>0</v>
      </c>
      <c r="AO790">
        <f>AM790+AN790</f>
        <v/>
      </c>
      <c r="AP790">
        <f>AP789+AO790</f>
        <v/>
      </c>
      <c r="AQ790">
        <f>ABS(ABS(K790)/MAX(((F790)+(G790)*(AH790))*(AH790),1E-6))/SQRT($I$5*MAX((((F790)+(G790)*(AH790))*(AH790))/MAX((F790)+2*(G790)*(AH790),1E-6),1E-6))</f>
        <v/>
      </c>
      <c r="AR790">
        <f>IF(AQ790&lt;1,"Subcritical","Supercritical")</f>
        <v/>
      </c>
      <c r="AS790">
        <f>((ABS(K790)*$D$6)/(MAX(((F790)+(G790)*(AH790))*(AH790),1E-6)*MAX(((((F790)+(G790)*(AH790))*(AH790))/MAX((F790)+2*(AH790)*SQRT(1+(G790)^2),1E-6))^(2/3),1E-6)))^2</f>
        <v/>
      </c>
    </row>
    <row r="791">
      <c r="A791" t="n">
        <v>642</v>
      </c>
      <c r="B791" t="n">
        <v>640.895</v>
      </c>
      <c r="C791" t="n">
        <v>616137.505</v>
      </c>
      <c r="D791" t="n">
        <v>3097352.598</v>
      </c>
      <c r="E791" t="n">
        <v>632.2415</v>
      </c>
      <c r="F791" t="n">
        <v>5.2</v>
      </c>
      <c r="G791" t="n">
        <v>0</v>
      </c>
      <c r="H791" t="inlineStr">
        <is>
          <t>Normal</t>
        </is>
      </c>
      <c r="I791" t="n">
        <v>0.023</v>
      </c>
      <c r="J791">
        <f>B791-B790</f>
        <v/>
      </c>
      <c r="K791">
        <f>MAX(0,K790-AO790)</f>
        <v/>
      </c>
      <c r="L791">
        <f>IF($D$20=0,IFERROR(L790,MAX($D$16,POWER((ABS(K791)^2)/($I$5*MAX(F791,0.1)^2),1/3))),IF(IFERROR(V790,0)=0,IFERROR(L790,MAX($D$16,POWER((ABS(K791)^2)/($I$5*MAX(F791,0.1)^2),1/3))),IF(OR(IFERROR(L791,0)=0,IFERROR(S790,0)&lt;1,IFERROR(S791,0)&lt;1),MAX($D$16,POWER((ABS(K791)^2)/($I$5*MAX(F791,0.1)^2),1/3)),IF(IFERROR(U791,0)&gt;0,MAX($D$16,IFERROR(L791,0)+((IFERROR(U791,0))*$D$18*IF((IFERROR(S791,0))&lt;1,1,-1))),IF(IFERROR(U791,0)&lt;0,IF(ABS((MAX($D$16,POWER((ABS(K791)^2)/($I$5*MAX(F791,0.1)^2),1/3)))-IFERROR(L791,0))&gt;$D$19,MAX($D$16,IF((MAX($D$16,POWER((ABS(K791)^2)/($I$5*MAX(F791,0.1)^2),1/3)))&gt;IFERROR(L791,0),MIN((MAX($D$16,POWER((ABS(K791)^2)/($I$5*MAX(F791,0.1)^2),1/3))),IFERROR(L791,0)+(MIN(ABS(IFERROR(U791,0))*$D$18,ABS((MAX($D$16,POWER((ABS(K791)^2)/($I$5*MAX(F791,0.1)^2),1/3)))-IFERROR(L791,0))))),MAX((MAX($D$16,POWER((ABS(K791)^2)/($I$5*MAX(F791,0.1)^2),1/3))),IFERROR(L791,0)-(MIN(ABS(IFERROR(U791,0))*$D$18,ABS((MAX($D$16,POWER((ABS(K791)^2)/($I$5*MAX(F791,0.1)^2),1/3)))-IFERROR(L791,0))))))),MAX($D$16,POWER((ABS(K791)^2)/($I$5*MAX(F791,0.1)^2),1/3))),MAX($D$16,IFERROR(L791,0)))))))</f>
        <v/>
      </c>
      <c r="M791">
        <f>((F791)+(G791)*(L791))*(L791)</f>
        <v/>
      </c>
      <c r="N791">
        <f>(((F791)+(G791)*(L791))*(L791))/MAX((F791)+2*(L791)*SQRT(1+(G791)^2),1E-6)</f>
        <v/>
      </c>
      <c r="O791">
        <f>ABS(K791)/MAX(((F791)+(G791)*(L791))*(L791),1E-6)</f>
        <v/>
      </c>
      <c r="P791">
        <f>E791+L791</f>
        <v/>
      </c>
      <c r="Q791">
        <f>P791+((ABS(K791)/MAX(((F791)+(G791)*(L791))*(L791),1E-6))^2)/(2*$I$5)</f>
        <v/>
      </c>
      <c r="R791">
        <f>((ABS(K791)*$D$6)/(MAX(((F791)+(G791)*(L791))*(L791),1E-6)*MAX(((((F791)+(G791)*(L791))*(L791))/MAX((F791)+2*(L791)*SQRT(1+(G791)^2),1E-6))^(2/3),1E-6)))^2</f>
        <v/>
      </c>
      <c r="S791">
        <f>ABS(ABS(K791)/MAX(((F791)+(G791)*(L791))*(L791),1E-6))/SQRT($I$5*MAX((((F791)+(G791)*(L791))*(L791))/MAX((F791)+2*(G791)*(L791),1E-6),1E-6))</f>
        <v/>
      </c>
      <c r="T791">
        <f>((F791)*(L791)^2)/2+(G791)*(L791)^3/3+(ABS(K791)^2)/($I$5*MAX(((F791)+(G791)*(L791))*(L791),1E-6))</f>
        <v/>
      </c>
      <c r="U791">
        <f>IF($D$20=0,0,IFERROR(Q790-(((R790+R791)/2)*J791)-(IF(O790&gt;O791,$D$8*((O790^2-O791^2)/(2*$I$5)),$D$9*((O791^2-O790^2)/(2*$I$5)))+($D$10*(ABS(I791)/90)*(MAX(O790^2,O791^2)/(2*$I$5))))-Q791,0))</f>
        <v/>
      </c>
      <c r="V791">
        <f>IF($D$20=0,1,IFERROR(IF(ROUND(S791,3)=1,1,IF(AND(ABS(U791)&lt;$D$19,S791&gt;1),1,0)),0))</f>
        <v/>
      </c>
      <c r="W791">
        <f>IF($D$20=0,IFERROR(W792,MAX($D$16,POWER((ABS(K791)^2)/($I$5*MAX(F791,0.1)^2),1/3))),IF(IFERROR(AG792,0)=0,IFERROR(W792,MAX($D$16,POWER((ABS(K791)^2)/($I$5*MAX(F791,0.1)^2),1/3))),IF(OR(IFERROR(W791,0)=0,IFERROR(AD792,0)&gt;1),MAX($D$16,POWER((ABS(K791)^2)/($I$5*MAX(F791,0.1)^2),1/3)),IF(IFERROR(AF791,0)&gt;0,MAX($D$16,IFERROR(W791,0)+((IFERROR(AF791,0))*$D$18*IF((IFERROR(AD791,0))&lt;1,1,-1))),IF(IFERROR(AF791,0)&lt;0,IF(ABS((MAX($D$16,POWER((ABS(K791)^2)/($I$5*MAX(F791,0.1)^2),1/3)))-IFERROR(W791,0))&gt;$D$19,MAX($D$16,IF((MAX($D$16,POWER((ABS(K791)^2)/($I$5*MAX(F791,0.1)^2),1/3)))&gt;IFERROR(W791,0),MIN((MAX($D$16,POWER((ABS(K791)^2)/($I$5*MAX(F791,0.1)^2),1/3))),IFERROR(W791,0)+(MIN(ABS(IFERROR(AF791,0))*$D$18,ABS((MAX($D$16,POWER((ABS(K791)^2)/($I$5*MAX(F791,0.1)^2),1/3)))-IFERROR(W791,0))))),MAX((MAX($D$16,POWER((ABS(K791)^2)/($I$5*MAX(F791,0.1)^2),1/3))),IFERROR(W791,0)-(MIN(ABS(IFERROR(AF791,0))*$D$18,ABS((MAX($D$16,POWER((ABS(K791)^2)/($I$5*MAX(F791,0.1)^2),1/3)))-IFERROR(W791,0))))))),MAX($D$16,POWER((ABS(K791)^2)/($I$5*MAX(F791,0.1)^2),1/3))),MAX($D$16,IFERROR(W791,0)))))))</f>
        <v/>
      </c>
      <c r="X791">
        <f>((F791)+(G791)*(W791))*(W791)</f>
        <v/>
      </c>
      <c r="Y791">
        <f>(((F791)+(G791)*(W791))*(W791))/MAX((F791)+2*(W791)*SQRT(1+(G791)^2),1E-6)</f>
        <v/>
      </c>
      <c r="Z791">
        <f>ABS(K791)/MAX(((F791)+(G791)*(W791))*(W791),1E-6)</f>
        <v/>
      </c>
      <c r="AA791">
        <f>E791+W791</f>
        <v/>
      </c>
      <c r="AB791">
        <f>AA791+((ABS(K791)/MAX(((F791)+(G791)*(W791))*(W791),1E-6))^2)/(2*$I$5)</f>
        <v/>
      </c>
      <c r="AC791">
        <f>((ABS(K791)*$D$6)/(MAX(((F791)+(G791)*(W791))*(W791),1E-6)*MAX(((((F791)+(G791)*(W791))*(W791))/MAX((F791)+2*(W791)*SQRT(1+(G791)^2),1E-6))^(2/3),1E-6)))^2</f>
        <v/>
      </c>
      <c r="AD791">
        <f>ABS(ABS(K791)/MAX(((F791)+(G791)*(W791))*(W791),1E-6))/SQRT($I$5*MAX((((F791)+(G791)*(W791))*(W791))/MAX((F791)+2*(G791)*(W791),1E-6),1E-6))</f>
        <v/>
      </c>
      <c r="AE791">
        <f>((F791)*(W791)^2)/2+(G791)*(W791)^3/3+(ABS(K791)^2)/($I$5*MAX(((F791)+(G791)*(W791))*(W791),1E-6))</f>
        <v/>
      </c>
      <c r="AF791">
        <f>IF($D$20=0,0,IFERROR(AB792+(((AC791+AC792)/2)*J792)+(IF(Z791&gt;Z792,$D$8*((Z791^2-Z792^2)/(2*$I$5)),$D$9*((Z792^2-Z791^2)/(2*$I$5)))+($D$10*(ABS(I792)/90)*(MAX(Z791^2,Z792^2)/(2*$I$5))))-AB791,0))</f>
        <v/>
      </c>
      <c r="AG791">
        <f>IF($D$20=0,1,IFERROR(IF(ROUND(AD791,3)=1,1,IF(AND(ABS(AF791)&lt;$D$19,AD791&lt;1),1,0)),0))</f>
        <v/>
      </c>
      <c r="AH791">
        <f>IFERROR(IF(V32="Supercritical",MAX($D$16,IFERROR(L791,MAX($D$16,POWER((ABS(K791)^2)/($I$5*MAX(F791,0.1)^2),1/3)))),IF(V32="Subcritical",MAX($D$16,IFERROR(W791,MAX($D$16,POWER((ABS(K791)^2)/($I$5*MAX(F791,0.1)^2),1/3)))),IF(AND(IFERROR(V791,0)=1,IFERROR(AG791,0)=1),IF(IFERROR(T791,-1E99)&gt;=IFERROR(AE791,-1E99),MAX($D$16,IFERROR(L791,MAX($D$16,POWER((ABS(K791)^2)/($I$5*MAX(F791,0.1)^2),1/3)))),MAX($D$16,IFERROR(W791,MAX($D$16,POWER((ABS(K791)^2)/($I$5*MAX(F791,0.1)^2),1/3))))),IF(IFERROR(V791,0)=1,MAX($D$16,IFERROR(L791,MAX($D$16,POWER((ABS(K791)^2)/($I$5*MAX(F791,0.1)^2),1/3)))),IF(IFERROR(AG791,0)=1,MAX($D$16,IFERROR(W791,MAX($D$16,POWER((ABS(K791)^2)/($I$5*MAX(F791,0.1)^2),1/3)))),MAX($D$16,POWER((ABS(K791)^2)/($I$5*MAX(F791,0.1)^2),1/3))))))),MAX($D$16,POWER((ABS(K791)^2)/($I$5*MAX(F791,0.1)^2),1/3)))</f>
        <v/>
      </c>
      <c r="AI791">
        <f>E791+AH791</f>
        <v/>
      </c>
      <c r="AJ791">
        <f>AI791+((ABS(K791)/MAX(((F791)+(G791)*(AH791))*(AH791),1E-6))^2)/(2*$I$5)</f>
        <v/>
      </c>
      <c r="AM791" t="n">
        <v>0</v>
      </c>
      <c r="AN791" t="n">
        <v>0</v>
      </c>
      <c r="AO791">
        <f>AM791+AN791</f>
        <v/>
      </c>
      <c r="AP791">
        <f>AP790+AO791</f>
        <v/>
      </c>
      <c r="AQ791">
        <f>ABS(ABS(K791)/MAX(((F791)+(G791)*(AH791))*(AH791),1E-6))/SQRT($I$5*MAX((((F791)+(G791)*(AH791))*(AH791))/MAX((F791)+2*(G791)*(AH791),1E-6),1E-6))</f>
        <v/>
      </c>
      <c r="AR791">
        <f>IF(AQ791&lt;1,"Subcritical","Supercritical")</f>
        <v/>
      </c>
      <c r="AS791">
        <f>((ABS(K791)*$D$6)/(MAX(((F791)+(G791)*(AH791))*(AH791),1E-6)*MAX(((((F791)+(G791)*(AH791))*(AH791))/MAX((F791)+2*(AH791)*SQRT(1+(G791)^2),1E-6))^(2/3),1E-6)))^2</f>
        <v/>
      </c>
    </row>
    <row r="792">
      <c r="A792" t="n">
        <v>643</v>
      </c>
      <c r="B792" t="n">
        <v>641.896</v>
      </c>
      <c r="C792" t="n">
        <v>616137.03</v>
      </c>
      <c r="D792" t="n">
        <v>3097351.717</v>
      </c>
      <c r="E792" t="n">
        <v>632.241</v>
      </c>
      <c r="F792" t="n">
        <v>5.2</v>
      </c>
      <c r="G792" t="n">
        <v>0</v>
      </c>
      <c r="H792" t="inlineStr">
        <is>
          <t>Normal</t>
        </is>
      </c>
      <c r="I792" t="n">
        <v>0.023</v>
      </c>
      <c r="J792">
        <f>B792-B791</f>
        <v/>
      </c>
      <c r="K792">
        <f>MAX(0,K791-AO791)</f>
        <v/>
      </c>
      <c r="L792">
        <f>IF($D$20=0,IFERROR(L791,MAX($D$16,POWER((ABS(K792)^2)/($I$5*MAX(F792,0.1)^2),1/3))),IF(IFERROR(V791,0)=0,IFERROR(L791,MAX($D$16,POWER((ABS(K792)^2)/($I$5*MAX(F792,0.1)^2),1/3))),IF(OR(IFERROR(L792,0)=0,IFERROR(S791,0)&lt;1,IFERROR(S792,0)&lt;1),MAX($D$16,POWER((ABS(K792)^2)/($I$5*MAX(F792,0.1)^2),1/3)),IF(IFERROR(U792,0)&gt;0,MAX($D$16,IFERROR(L792,0)+((IFERROR(U792,0))*$D$18*IF((IFERROR(S792,0))&lt;1,1,-1))),IF(IFERROR(U792,0)&lt;0,IF(ABS((MAX($D$16,POWER((ABS(K792)^2)/($I$5*MAX(F792,0.1)^2),1/3)))-IFERROR(L792,0))&gt;$D$19,MAX($D$16,IF((MAX($D$16,POWER((ABS(K792)^2)/($I$5*MAX(F792,0.1)^2),1/3)))&gt;IFERROR(L792,0),MIN((MAX($D$16,POWER((ABS(K792)^2)/($I$5*MAX(F792,0.1)^2),1/3))),IFERROR(L792,0)+(MIN(ABS(IFERROR(U792,0))*$D$18,ABS((MAX($D$16,POWER((ABS(K792)^2)/($I$5*MAX(F792,0.1)^2),1/3)))-IFERROR(L792,0))))),MAX((MAX($D$16,POWER((ABS(K792)^2)/($I$5*MAX(F792,0.1)^2),1/3))),IFERROR(L792,0)-(MIN(ABS(IFERROR(U792,0))*$D$18,ABS((MAX($D$16,POWER((ABS(K792)^2)/($I$5*MAX(F792,0.1)^2),1/3)))-IFERROR(L792,0))))))),MAX($D$16,POWER((ABS(K792)^2)/($I$5*MAX(F792,0.1)^2),1/3))),MAX($D$16,IFERROR(L792,0)))))))</f>
        <v/>
      </c>
      <c r="M792">
        <f>((F792)+(G792)*(L792))*(L792)</f>
        <v/>
      </c>
      <c r="N792">
        <f>(((F792)+(G792)*(L792))*(L792))/MAX((F792)+2*(L792)*SQRT(1+(G792)^2),1E-6)</f>
        <v/>
      </c>
      <c r="O792">
        <f>ABS(K792)/MAX(((F792)+(G792)*(L792))*(L792),1E-6)</f>
        <v/>
      </c>
      <c r="P792">
        <f>E792+L792</f>
        <v/>
      </c>
      <c r="Q792">
        <f>P792+((ABS(K792)/MAX(((F792)+(G792)*(L792))*(L792),1E-6))^2)/(2*$I$5)</f>
        <v/>
      </c>
      <c r="R792">
        <f>((ABS(K792)*$D$6)/(MAX(((F792)+(G792)*(L792))*(L792),1E-6)*MAX(((((F792)+(G792)*(L792))*(L792))/MAX((F792)+2*(L792)*SQRT(1+(G792)^2),1E-6))^(2/3),1E-6)))^2</f>
        <v/>
      </c>
      <c r="S792">
        <f>ABS(ABS(K792)/MAX(((F792)+(G792)*(L792))*(L792),1E-6))/SQRT($I$5*MAX((((F792)+(G792)*(L792))*(L792))/MAX((F792)+2*(G792)*(L792),1E-6),1E-6))</f>
        <v/>
      </c>
      <c r="T792">
        <f>((F792)*(L792)^2)/2+(G792)*(L792)^3/3+(ABS(K792)^2)/($I$5*MAX(((F792)+(G792)*(L792))*(L792),1E-6))</f>
        <v/>
      </c>
      <c r="U792">
        <f>IF($D$20=0,0,IFERROR(Q791-(((R791+R792)/2)*J792)-(IF(O791&gt;O792,$D$8*((O791^2-O792^2)/(2*$I$5)),$D$9*((O792^2-O791^2)/(2*$I$5)))+($D$10*(ABS(I792)/90)*(MAX(O791^2,O792^2)/(2*$I$5))))-Q792,0))</f>
        <v/>
      </c>
      <c r="V792">
        <f>IF($D$20=0,1,IFERROR(IF(ROUND(S792,3)=1,1,IF(AND(ABS(U792)&lt;$D$19,S792&gt;1),1,0)),0))</f>
        <v/>
      </c>
      <c r="W792">
        <f>IF($D$20=0,IFERROR(W793,MAX($D$16,POWER((ABS(K792)^2)/($I$5*MAX(F792,0.1)^2),1/3))),IF(IFERROR(AG793,0)=0,IFERROR(W793,MAX($D$16,POWER((ABS(K792)^2)/($I$5*MAX(F792,0.1)^2),1/3))),IF(OR(IFERROR(W792,0)=0,IFERROR(AD793,0)&gt;1),MAX($D$16,POWER((ABS(K792)^2)/($I$5*MAX(F792,0.1)^2),1/3)),IF(IFERROR(AF792,0)&gt;0,MAX($D$16,IFERROR(W792,0)+((IFERROR(AF792,0))*$D$18*IF((IFERROR(AD792,0))&lt;1,1,-1))),IF(IFERROR(AF792,0)&lt;0,IF(ABS((MAX($D$16,POWER((ABS(K792)^2)/($I$5*MAX(F792,0.1)^2),1/3)))-IFERROR(W792,0))&gt;$D$19,MAX($D$16,IF((MAX($D$16,POWER((ABS(K792)^2)/($I$5*MAX(F792,0.1)^2),1/3)))&gt;IFERROR(W792,0),MIN((MAX($D$16,POWER((ABS(K792)^2)/($I$5*MAX(F792,0.1)^2),1/3))),IFERROR(W792,0)+(MIN(ABS(IFERROR(AF792,0))*$D$18,ABS((MAX($D$16,POWER((ABS(K792)^2)/($I$5*MAX(F792,0.1)^2),1/3)))-IFERROR(W792,0))))),MAX((MAX($D$16,POWER((ABS(K792)^2)/($I$5*MAX(F792,0.1)^2),1/3))),IFERROR(W792,0)-(MIN(ABS(IFERROR(AF792,0))*$D$18,ABS((MAX($D$16,POWER((ABS(K792)^2)/($I$5*MAX(F792,0.1)^2),1/3)))-IFERROR(W792,0))))))),MAX($D$16,POWER((ABS(K792)^2)/($I$5*MAX(F792,0.1)^2),1/3))),MAX($D$16,IFERROR(W792,0)))))))</f>
        <v/>
      </c>
      <c r="X792">
        <f>((F792)+(G792)*(W792))*(W792)</f>
        <v/>
      </c>
      <c r="Y792">
        <f>(((F792)+(G792)*(W792))*(W792))/MAX((F792)+2*(W792)*SQRT(1+(G792)^2),1E-6)</f>
        <v/>
      </c>
      <c r="Z792">
        <f>ABS(K792)/MAX(((F792)+(G792)*(W792))*(W792),1E-6)</f>
        <v/>
      </c>
      <c r="AA792">
        <f>E792+W792</f>
        <v/>
      </c>
      <c r="AB792">
        <f>AA792+((ABS(K792)/MAX(((F792)+(G792)*(W792))*(W792),1E-6))^2)/(2*$I$5)</f>
        <v/>
      </c>
      <c r="AC792">
        <f>((ABS(K792)*$D$6)/(MAX(((F792)+(G792)*(W792))*(W792),1E-6)*MAX(((((F792)+(G792)*(W792))*(W792))/MAX((F792)+2*(W792)*SQRT(1+(G792)^2),1E-6))^(2/3),1E-6)))^2</f>
        <v/>
      </c>
      <c r="AD792">
        <f>ABS(ABS(K792)/MAX(((F792)+(G792)*(W792))*(W792),1E-6))/SQRT($I$5*MAX((((F792)+(G792)*(W792))*(W792))/MAX((F792)+2*(G792)*(W792),1E-6),1E-6))</f>
        <v/>
      </c>
      <c r="AE792">
        <f>((F792)*(W792)^2)/2+(G792)*(W792)^3/3+(ABS(K792)^2)/($I$5*MAX(((F792)+(G792)*(W792))*(W792),1E-6))</f>
        <v/>
      </c>
      <c r="AF792">
        <f>IF($D$20=0,0,IFERROR(AB793+(((AC792+AC793)/2)*J793)+(IF(Z792&gt;Z793,$D$8*((Z792^2-Z793^2)/(2*$I$5)),$D$9*((Z793^2-Z792^2)/(2*$I$5)))+($D$10*(ABS(I793)/90)*(MAX(Z792^2,Z793^2)/(2*$I$5))))-AB792,0))</f>
        <v/>
      </c>
      <c r="AG792">
        <f>IF($D$20=0,1,IFERROR(IF(ROUND(AD792,3)=1,1,IF(AND(ABS(AF792)&lt;$D$19,AD792&lt;1),1,0)),0))</f>
        <v/>
      </c>
      <c r="AH792">
        <f>IFERROR(IF(V32="Supercritical",MAX($D$16,IFERROR(L792,MAX($D$16,POWER((ABS(K792)^2)/($I$5*MAX(F792,0.1)^2),1/3)))),IF(V32="Subcritical",MAX($D$16,IFERROR(W792,MAX($D$16,POWER((ABS(K792)^2)/($I$5*MAX(F792,0.1)^2),1/3)))),IF(AND(IFERROR(V792,0)=1,IFERROR(AG792,0)=1),IF(IFERROR(T792,-1E99)&gt;=IFERROR(AE792,-1E99),MAX($D$16,IFERROR(L792,MAX($D$16,POWER((ABS(K792)^2)/($I$5*MAX(F792,0.1)^2),1/3)))),MAX($D$16,IFERROR(W792,MAX($D$16,POWER((ABS(K792)^2)/($I$5*MAX(F792,0.1)^2),1/3))))),IF(IFERROR(V792,0)=1,MAX($D$16,IFERROR(L792,MAX($D$16,POWER((ABS(K792)^2)/($I$5*MAX(F792,0.1)^2),1/3)))),IF(IFERROR(AG792,0)=1,MAX($D$16,IFERROR(W792,MAX($D$16,POWER((ABS(K792)^2)/($I$5*MAX(F792,0.1)^2),1/3)))),MAX($D$16,POWER((ABS(K792)^2)/($I$5*MAX(F792,0.1)^2),1/3))))))),MAX($D$16,POWER((ABS(K792)^2)/($I$5*MAX(F792,0.1)^2),1/3)))</f>
        <v/>
      </c>
      <c r="AI792">
        <f>E792+AH792</f>
        <v/>
      </c>
      <c r="AJ792">
        <f>AI792+((ABS(K792)/MAX(((F792)+(G792)*(AH792))*(AH792),1E-6))^2)/(2*$I$5)</f>
        <v/>
      </c>
      <c r="AM792" t="n">
        <v>0</v>
      </c>
      <c r="AN792" t="n">
        <v>0</v>
      </c>
      <c r="AO792">
        <f>AM792+AN792</f>
        <v/>
      </c>
      <c r="AP792">
        <f>AP791+AO792</f>
        <v/>
      </c>
      <c r="AQ792">
        <f>ABS(ABS(K792)/MAX(((F792)+(G792)*(AH792))*(AH792),1E-6))/SQRT($I$5*MAX((((F792)+(G792)*(AH792))*(AH792))/MAX((F792)+2*(G792)*(AH792),1E-6),1E-6))</f>
        <v/>
      </c>
      <c r="AR792">
        <f>IF(AQ792&lt;1,"Subcritical","Supercritical")</f>
        <v/>
      </c>
      <c r="AS792">
        <f>((ABS(K792)*$D$6)/(MAX(((F792)+(G792)*(AH792))*(AH792),1E-6)*MAX(((((F792)+(G792)*(AH792))*(AH792))/MAX((F792)+2*(AH792)*SQRT(1+(G792)^2),1E-6))^(2/3),1E-6)))^2</f>
        <v/>
      </c>
    </row>
    <row r="793">
      <c r="A793" t="n">
        <v>644</v>
      </c>
      <c r="B793" t="n">
        <v>642.895</v>
      </c>
      <c r="C793" t="n">
        <v>616136.556</v>
      </c>
      <c r="D793" t="n">
        <v>3097350.837</v>
      </c>
      <c r="E793" t="n">
        <v>632.2405</v>
      </c>
      <c r="F793" t="n">
        <v>5.2</v>
      </c>
      <c r="G793" t="n">
        <v>0</v>
      </c>
      <c r="H793" t="inlineStr">
        <is>
          <t>Normal</t>
        </is>
      </c>
      <c r="I793" t="n">
        <v>0</v>
      </c>
      <c r="J793">
        <f>B793-B792</f>
        <v/>
      </c>
      <c r="K793">
        <f>MAX(0,K792-AO792)</f>
        <v/>
      </c>
      <c r="L793">
        <f>IF($D$20=0,IFERROR(L792,MAX($D$16,POWER((ABS(K793)^2)/($I$5*MAX(F793,0.1)^2),1/3))),IF(IFERROR(V792,0)=0,IFERROR(L792,MAX($D$16,POWER((ABS(K793)^2)/($I$5*MAX(F793,0.1)^2),1/3))),IF(OR(IFERROR(L793,0)=0,IFERROR(S792,0)&lt;1,IFERROR(S793,0)&lt;1),MAX($D$16,POWER((ABS(K793)^2)/($I$5*MAX(F793,0.1)^2),1/3)),IF(IFERROR(U793,0)&gt;0,MAX($D$16,IFERROR(L793,0)+((IFERROR(U793,0))*$D$18*IF((IFERROR(S793,0))&lt;1,1,-1))),IF(IFERROR(U793,0)&lt;0,IF(ABS((MAX($D$16,POWER((ABS(K793)^2)/($I$5*MAX(F793,0.1)^2),1/3)))-IFERROR(L793,0))&gt;$D$19,MAX($D$16,IF((MAX($D$16,POWER((ABS(K793)^2)/($I$5*MAX(F793,0.1)^2),1/3)))&gt;IFERROR(L793,0),MIN((MAX($D$16,POWER((ABS(K793)^2)/($I$5*MAX(F793,0.1)^2),1/3))),IFERROR(L793,0)+(MIN(ABS(IFERROR(U793,0))*$D$18,ABS((MAX($D$16,POWER((ABS(K793)^2)/($I$5*MAX(F793,0.1)^2),1/3)))-IFERROR(L793,0))))),MAX((MAX($D$16,POWER((ABS(K793)^2)/($I$5*MAX(F793,0.1)^2),1/3))),IFERROR(L793,0)-(MIN(ABS(IFERROR(U793,0))*$D$18,ABS((MAX($D$16,POWER((ABS(K793)^2)/($I$5*MAX(F793,0.1)^2),1/3)))-IFERROR(L793,0))))))),MAX($D$16,POWER((ABS(K793)^2)/($I$5*MAX(F793,0.1)^2),1/3))),MAX($D$16,IFERROR(L793,0)))))))</f>
        <v/>
      </c>
      <c r="M793">
        <f>((F793)+(G793)*(L793))*(L793)</f>
        <v/>
      </c>
      <c r="N793">
        <f>(((F793)+(G793)*(L793))*(L793))/MAX((F793)+2*(L793)*SQRT(1+(G793)^2),1E-6)</f>
        <v/>
      </c>
      <c r="O793">
        <f>ABS(K793)/MAX(((F793)+(G793)*(L793))*(L793),1E-6)</f>
        <v/>
      </c>
      <c r="P793">
        <f>E793+L793</f>
        <v/>
      </c>
      <c r="Q793">
        <f>P793+((ABS(K793)/MAX(((F793)+(G793)*(L793))*(L793),1E-6))^2)/(2*$I$5)</f>
        <v/>
      </c>
      <c r="R793">
        <f>((ABS(K793)*$D$6)/(MAX(((F793)+(G793)*(L793))*(L793),1E-6)*MAX(((((F793)+(G793)*(L793))*(L793))/MAX((F793)+2*(L793)*SQRT(1+(G793)^2),1E-6))^(2/3),1E-6)))^2</f>
        <v/>
      </c>
      <c r="S793">
        <f>ABS(ABS(K793)/MAX(((F793)+(G793)*(L793))*(L793),1E-6))/SQRT($I$5*MAX((((F793)+(G793)*(L793))*(L793))/MAX((F793)+2*(G793)*(L793),1E-6),1E-6))</f>
        <v/>
      </c>
      <c r="T793">
        <f>((F793)*(L793)^2)/2+(G793)*(L793)^3/3+(ABS(K793)^2)/($I$5*MAX(((F793)+(G793)*(L793))*(L793),1E-6))</f>
        <v/>
      </c>
      <c r="U793">
        <f>IF($D$20=0,0,IFERROR(Q792-(((R792+R793)/2)*J793)-(IF(O792&gt;O793,$D$8*((O792^2-O793^2)/(2*$I$5)),$D$9*((O793^2-O792^2)/(2*$I$5)))+($D$10*(ABS(I793)/90)*(MAX(O792^2,O793^2)/(2*$I$5))))-Q793,0))</f>
        <v/>
      </c>
      <c r="V793">
        <f>IF($D$20=0,1,IFERROR(IF(ROUND(S793,3)=1,1,IF(AND(ABS(U793)&lt;$D$19,S793&gt;1),1,0)),0))</f>
        <v/>
      </c>
      <c r="W793">
        <f>IF($D$20=0,IFERROR(W794,MAX($D$16,POWER((ABS(K793)^2)/($I$5*MAX(F793,0.1)^2),1/3))),IF(IFERROR(AG794,0)=0,IFERROR(W794,MAX($D$16,POWER((ABS(K793)^2)/($I$5*MAX(F793,0.1)^2),1/3))),IF(OR(IFERROR(W793,0)=0,IFERROR(AD794,0)&gt;1),MAX($D$16,POWER((ABS(K793)^2)/($I$5*MAX(F793,0.1)^2),1/3)),IF(IFERROR(AF793,0)&gt;0,MAX($D$16,IFERROR(W793,0)+((IFERROR(AF793,0))*$D$18*IF((IFERROR(AD793,0))&lt;1,1,-1))),IF(IFERROR(AF793,0)&lt;0,IF(ABS((MAX($D$16,POWER((ABS(K793)^2)/($I$5*MAX(F793,0.1)^2),1/3)))-IFERROR(W793,0))&gt;$D$19,MAX($D$16,IF((MAX($D$16,POWER((ABS(K793)^2)/($I$5*MAX(F793,0.1)^2),1/3)))&gt;IFERROR(W793,0),MIN((MAX($D$16,POWER((ABS(K793)^2)/($I$5*MAX(F793,0.1)^2),1/3))),IFERROR(W793,0)+(MIN(ABS(IFERROR(AF793,0))*$D$18,ABS((MAX($D$16,POWER((ABS(K793)^2)/($I$5*MAX(F793,0.1)^2),1/3)))-IFERROR(W793,0))))),MAX((MAX($D$16,POWER((ABS(K793)^2)/($I$5*MAX(F793,0.1)^2),1/3))),IFERROR(W793,0)-(MIN(ABS(IFERROR(AF793,0))*$D$18,ABS((MAX($D$16,POWER((ABS(K793)^2)/($I$5*MAX(F793,0.1)^2),1/3)))-IFERROR(W793,0))))))),MAX($D$16,POWER((ABS(K793)^2)/($I$5*MAX(F793,0.1)^2),1/3))),MAX($D$16,IFERROR(W793,0)))))))</f>
        <v/>
      </c>
      <c r="X793">
        <f>((F793)+(G793)*(W793))*(W793)</f>
        <v/>
      </c>
      <c r="Y793">
        <f>(((F793)+(G793)*(W793))*(W793))/MAX((F793)+2*(W793)*SQRT(1+(G793)^2),1E-6)</f>
        <v/>
      </c>
      <c r="Z793">
        <f>ABS(K793)/MAX(((F793)+(G793)*(W793))*(W793),1E-6)</f>
        <v/>
      </c>
      <c r="AA793">
        <f>E793+W793</f>
        <v/>
      </c>
      <c r="AB793">
        <f>AA793+((ABS(K793)/MAX(((F793)+(G793)*(W793))*(W793),1E-6))^2)/(2*$I$5)</f>
        <v/>
      </c>
      <c r="AC793">
        <f>((ABS(K793)*$D$6)/(MAX(((F793)+(G793)*(W793))*(W793),1E-6)*MAX(((((F793)+(G793)*(W793))*(W793))/MAX((F793)+2*(W793)*SQRT(1+(G793)^2),1E-6))^(2/3),1E-6)))^2</f>
        <v/>
      </c>
      <c r="AD793">
        <f>ABS(ABS(K793)/MAX(((F793)+(G793)*(W793))*(W793),1E-6))/SQRT($I$5*MAX((((F793)+(G793)*(W793))*(W793))/MAX((F793)+2*(G793)*(W793),1E-6),1E-6))</f>
        <v/>
      </c>
      <c r="AE793">
        <f>((F793)*(W793)^2)/2+(G793)*(W793)^3/3+(ABS(K793)^2)/($I$5*MAX(((F793)+(G793)*(W793))*(W793),1E-6))</f>
        <v/>
      </c>
      <c r="AF793">
        <f>IF($D$20=0,0,IFERROR(AB794+(((AC793+AC794)/2)*J794)+(IF(Z793&gt;Z794,$D$8*((Z793^2-Z794^2)/(2*$I$5)),$D$9*((Z794^2-Z793^2)/(2*$I$5)))+($D$10*(ABS(I794)/90)*(MAX(Z793^2,Z794^2)/(2*$I$5))))-AB793,0))</f>
        <v/>
      </c>
      <c r="AG793">
        <f>IF($D$20=0,1,IFERROR(IF(ROUND(AD793,3)=1,1,IF(AND(ABS(AF793)&lt;$D$19,AD793&lt;1),1,0)),0))</f>
        <v/>
      </c>
      <c r="AH793">
        <f>IFERROR(IF(V32="Supercritical",MAX($D$16,IFERROR(L793,MAX($D$16,POWER((ABS(K793)^2)/($I$5*MAX(F793,0.1)^2),1/3)))),IF(V32="Subcritical",MAX($D$16,IFERROR(W793,MAX($D$16,POWER((ABS(K793)^2)/($I$5*MAX(F793,0.1)^2),1/3)))),IF(AND(IFERROR(V793,0)=1,IFERROR(AG793,0)=1),IF(IFERROR(T793,-1E99)&gt;=IFERROR(AE793,-1E99),MAX($D$16,IFERROR(L793,MAX($D$16,POWER((ABS(K793)^2)/($I$5*MAX(F793,0.1)^2),1/3)))),MAX($D$16,IFERROR(W793,MAX($D$16,POWER((ABS(K793)^2)/($I$5*MAX(F793,0.1)^2),1/3))))),IF(IFERROR(V793,0)=1,MAX($D$16,IFERROR(L793,MAX($D$16,POWER((ABS(K793)^2)/($I$5*MAX(F793,0.1)^2),1/3)))),IF(IFERROR(AG793,0)=1,MAX($D$16,IFERROR(W793,MAX($D$16,POWER((ABS(K793)^2)/($I$5*MAX(F793,0.1)^2),1/3)))),MAX($D$16,POWER((ABS(K793)^2)/($I$5*MAX(F793,0.1)^2),1/3))))))),MAX($D$16,POWER((ABS(K793)^2)/($I$5*MAX(F793,0.1)^2),1/3)))</f>
        <v/>
      </c>
      <c r="AI793">
        <f>E793+AH793</f>
        <v/>
      </c>
      <c r="AJ793">
        <f>AI793+((ABS(K793)/MAX(((F793)+(G793)*(AH793))*(AH793),1E-6))^2)/(2*$I$5)</f>
        <v/>
      </c>
      <c r="AM793" t="n">
        <v>0</v>
      </c>
      <c r="AN793" t="n">
        <v>0</v>
      </c>
      <c r="AO793">
        <f>AM793+AN793</f>
        <v/>
      </c>
      <c r="AP793">
        <f>AP792+AO793</f>
        <v/>
      </c>
      <c r="AQ793">
        <f>ABS(ABS(K793)/MAX(((F793)+(G793)*(AH793))*(AH793),1E-6))/SQRT($I$5*MAX((((F793)+(G793)*(AH793))*(AH793))/MAX((F793)+2*(G793)*(AH793),1E-6),1E-6))</f>
        <v/>
      </c>
      <c r="AR793">
        <f>IF(AQ793&lt;1,"Subcritical","Supercritical")</f>
        <v/>
      </c>
      <c r="AS793">
        <f>((ABS(K793)*$D$6)/(MAX(((F793)+(G793)*(AH793))*(AH793),1E-6)*MAX(((((F793)+(G793)*(AH793))*(AH793))/MAX((F793)+2*(AH793)*SQRT(1+(G793)^2),1E-6))^(2/3),1E-6)))^2</f>
        <v/>
      </c>
    </row>
    <row r="794">
      <c r="A794" t="n">
        <v>645</v>
      </c>
      <c r="B794" t="n">
        <v>643.895</v>
      </c>
      <c r="C794" t="n">
        <v>616136.0820000001</v>
      </c>
      <c r="D794" t="n">
        <v>3097349.957</v>
      </c>
      <c r="E794" t="n">
        <v>632.24</v>
      </c>
      <c r="F794" t="n">
        <v>5.2</v>
      </c>
      <c r="G794" t="n">
        <v>0</v>
      </c>
      <c r="H794" t="inlineStr">
        <is>
          <t>Normal</t>
        </is>
      </c>
      <c r="I794" t="n">
        <v>0.027</v>
      </c>
      <c r="J794">
        <f>B794-B793</f>
        <v/>
      </c>
      <c r="K794">
        <f>MAX(0,K793-AO793)</f>
        <v/>
      </c>
      <c r="L794">
        <f>IF($D$20=0,IFERROR(L793,MAX($D$16,POWER((ABS(K794)^2)/($I$5*MAX(F794,0.1)^2),1/3))),IF(IFERROR(V793,0)=0,IFERROR(L793,MAX($D$16,POWER((ABS(K794)^2)/($I$5*MAX(F794,0.1)^2),1/3))),IF(OR(IFERROR(L794,0)=0,IFERROR(S793,0)&lt;1,IFERROR(S794,0)&lt;1),MAX($D$16,POWER((ABS(K794)^2)/($I$5*MAX(F794,0.1)^2),1/3)),IF(IFERROR(U794,0)&gt;0,MAX($D$16,IFERROR(L794,0)+((IFERROR(U794,0))*$D$18*IF((IFERROR(S794,0))&lt;1,1,-1))),IF(IFERROR(U794,0)&lt;0,IF(ABS((MAX($D$16,POWER((ABS(K794)^2)/($I$5*MAX(F794,0.1)^2),1/3)))-IFERROR(L794,0))&gt;$D$19,MAX($D$16,IF((MAX($D$16,POWER((ABS(K794)^2)/($I$5*MAX(F794,0.1)^2),1/3)))&gt;IFERROR(L794,0),MIN((MAX($D$16,POWER((ABS(K794)^2)/($I$5*MAX(F794,0.1)^2),1/3))),IFERROR(L794,0)+(MIN(ABS(IFERROR(U794,0))*$D$18,ABS((MAX($D$16,POWER((ABS(K794)^2)/($I$5*MAX(F794,0.1)^2),1/3)))-IFERROR(L794,0))))),MAX((MAX($D$16,POWER((ABS(K794)^2)/($I$5*MAX(F794,0.1)^2),1/3))),IFERROR(L794,0)-(MIN(ABS(IFERROR(U794,0))*$D$18,ABS((MAX($D$16,POWER((ABS(K794)^2)/($I$5*MAX(F794,0.1)^2),1/3)))-IFERROR(L794,0))))))),MAX($D$16,POWER((ABS(K794)^2)/($I$5*MAX(F794,0.1)^2),1/3))),MAX($D$16,IFERROR(L794,0)))))))</f>
        <v/>
      </c>
      <c r="M794">
        <f>((F794)+(G794)*(L794))*(L794)</f>
        <v/>
      </c>
      <c r="N794">
        <f>(((F794)+(G794)*(L794))*(L794))/MAX((F794)+2*(L794)*SQRT(1+(G794)^2),1E-6)</f>
        <v/>
      </c>
      <c r="O794">
        <f>ABS(K794)/MAX(((F794)+(G794)*(L794))*(L794),1E-6)</f>
        <v/>
      </c>
      <c r="P794">
        <f>E794+L794</f>
        <v/>
      </c>
      <c r="Q794">
        <f>P794+((ABS(K794)/MAX(((F794)+(G794)*(L794))*(L794),1E-6))^2)/(2*$I$5)</f>
        <v/>
      </c>
      <c r="R794">
        <f>((ABS(K794)*$D$6)/(MAX(((F794)+(G794)*(L794))*(L794),1E-6)*MAX(((((F794)+(G794)*(L794))*(L794))/MAX((F794)+2*(L794)*SQRT(1+(G794)^2),1E-6))^(2/3),1E-6)))^2</f>
        <v/>
      </c>
      <c r="S794">
        <f>ABS(ABS(K794)/MAX(((F794)+(G794)*(L794))*(L794),1E-6))/SQRT($I$5*MAX((((F794)+(G794)*(L794))*(L794))/MAX((F794)+2*(G794)*(L794),1E-6),1E-6))</f>
        <v/>
      </c>
      <c r="T794">
        <f>((F794)*(L794)^2)/2+(G794)*(L794)^3/3+(ABS(K794)^2)/($I$5*MAX(((F794)+(G794)*(L794))*(L794),1E-6))</f>
        <v/>
      </c>
      <c r="U794">
        <f>IF($D$20=0,0,IFERROR(Q793-(((R793+R794)/2)*J794)-(IF(O793&gt;O794,$D$8*((O793^2-O794^2)/(2*$I$5)),$D$9*((O794^2-O793^2)/(2*$I$5)))+($D$10*(ABS(I794)/90)*(MAX(O793^2,O794^2)/(2*$I$5))))-Q794,0))</f>
        <v/>
      </c>
      <c r="V794">
        <f>IF($D$20=0,1,IFERROR(IF(ROUND(S794,3)=1,1,IF(AND(ABS(U794)&lt;$D$19,S794&gt;1),1,0)),0))</f>
        <v/>
      </c>
      <c r="W794">
        <f>IF($D$20=0,IFERROR(W795,MAX($D$16,POWER((ABS(K794)^2)/($I$5*MAX(F794,0.1)^2),1/3))),IF(IFERROR(AG795,0)=0,IFERROR(W795,MAX($D$16,POWER((ABS(K794)^2)/($I$5*MAX(F794,0.1)^2),1/3))),IF(OR(IFERROR(W794,0)=0,IFERROR(AD795,0)&gt;1),MAX($D$16,POWER((ABS(K794)^2)/($I$5*MAX(F794,0.1)^2),1/3)),IF(IFERROR(AF794,0)&gt;0,MAX($D$16,IFERROR(W794,0)+((IFERROR(AF794,0))*$D$18*IF((IFERROR(AD794,0))&lt;1,1,-1))),IF(IFERROR(AF794,0)&lt;0,IF(ABS((MAX($D$16,POWER((ABS(K794)^2)/($I$5*MAX(F794,0.1)^2),1/3)))-IFERROR(W794,0))&gt;$D$19,MAX($D$16,IF((MAX($D$16,POWER((ABS(K794)^2)/($I$5*MAX(F794,0.1)^2),1/3)))&gt;IFERROR(W794,0),MIN((MAX($D$16,POWER((ABS(K794)^2)/($I$5*MAX(F794,0.1)^2),1/3))),IFERROR(W794,0)+(MIN(ABS(IFERROR(AF794,0))*$D$18,ABS((MAX($D$16,POWER((ABS(K794)^2)/($I$5*MAX(F794,0.1)^2),1/3)))-IFERROR(W794,0))))),MAX((MAX($D$16,POWER((ABS(K794)^2)/($I$5*MAX(F794,0.1)^2),1/3))),IFERROR(W794,0)-(MIN(ABS(IFERROR(AF794,0))*$D$18,ABS((MAX($D$16,POWER((ABS(K794)^2)/($I$5*MAX(F794,0.1)^2),1/3)))-IFERROR(W794,0))))))),MAX($D$16,POWER((ABS(K794)^2)/($I$5*MAX(F794,0.1)^2),1/3))),MAX($D$16,IFERROR(W794,0)))))))</f>
        <v/>
      </c>
      <c r="X794">
        <f>((F794)+(G794)*(W794))*(W794)</f>
        <v/>
      </c>
      <c r="Y794">
        <f>(((F794)+(G794)*(W794))*(W794))/MAX((F794)+2*(W794)*SQRT(1+(G794)^2),1E-6)</f>
        <v/>
      </c>
      <c r="Z794">
        <f>ABS(K794)/MAX(((F794)+(G794)*(W794))*(W794),1E-6)</f>
        <v/>
      </c>
      <c r="AA794">
        <f>E794+W794</f>
        <v/>
      </c>
      <c r="AB794">
        <f>AA794+((ABS(K794)/MAX(((F794)+(G794)*(W794))*(W794),1E-6))^2)/(2*$I$5)</f>
        <v/>
      </c>
      <c r="AC794">
        <f>((ABS(K794)*$D$6)/(MAX(((F794)+(G794)*(W794))*(W794),1E-6)*MAX(((((F794)+(G794)*(W794))*(W794))/MAX((F794)+2*(W794)*SQRT(1+(G794)^2),1E-6))^(2/3),1E-6)))^2</f>
        <v/>
      </c>
      <c r="AD794">
        <f>ABS(ABS(K794)/MAX(((F794)+(G794)*(W794))*(W794),1E-6))/SQRT($I$5*MAX((((F794)+(G794)*(W794))*(W794))/MAX((F794)+2*(G794)*(W794),1E-6),1E-6))</f>
        <v/>
      </c>
      <c r="AE794">
        <f>((F794)*(W794)^2)/2+(G794)*(W794)^3/3+(ABS(K794)^2)/($I$5*MAX(((F794)+(G794)*(W794))*(W794),1E-6))</f>
        <v/>
      </c>
      <c r="AF794">
        <f>IF($D$20=0,0,IFERROR(AB795+(((AC794+AC795)/2)*J795)+(IF(Z794&gt;Z795,$D$8*((Z794^2-Z795^2)/(2*$I$5)),$D$9*((Z795^2-Z794^2)/(2*$I$5)))+($D$10*(ABS(I795)/90)*(MAX(Z794^2,Z795^2)/(2*$I$5))))-AB794,0))</f>
        <v/>
      </c>
      <c r="AG794">
        <f>IF($D$20=0,1,IFERROR(IF(ROUND(AD794,3)=1,1,IF(AND(ABS(AF794)&lt;$D$19,AD794&lt;1),1,0)),0))</f>
        <v/>
      </c>
      <c r="AH794">
        <f>IFERROR(IF(V32="Supercritical",MAX($D$16,IFERROR(L794,MAX($D$16,POWER((ABS(K794)^2)/($I$5*MAX(F794,0.1)^2),1/3)))),IF(V32="Subcritical",MAX($D$16,IFERROR(W794,MAX($D$16,POWER((ABS(K794)^2)/($I$5*MAX(F794,0.1)^2),1/3)))),IF(AND(IFERROR(V794,0)=1,IFERROR(AG794,0)=1),IF(IFERROR(T794,-1E99)&gt;=IFERROR(AE794,-1E99),MAX($D$16,IFERROR(L794,MAX($D$16,POWER((ABS(K794)^2)/($I$5*MAX(F794,0.1)^2),1/3)))),MAX($D$16,IFERROR(W794,MAX($D$16,POWER((ABS(K794)^2)/($I$5*MAX(F794,0.1)^2),1/3))))),IF(IFERROR(V794,0)=1,MAX($D$16,IFERROR(L794,MAX($D$16,POWER((ABS(K794)^2)/($I$5*MAX(F794,0.1)^2),1/3)))),IF(IFERROR(AG794,0)=1,MAX($D$16,IFERROR(W794,MAX($D$16,POWER((ABS(K794)^2)/($I$5*MAX(F794,0.1)^2),1/3)))),MAX($D$16,POWER((ABS(K794)^2)/($I$5*MAX(F794,0.1)^2),1/3))))))),MAX($D$16,POWER((ABS(K794)^2)/($I$5*MAX(F794,0.1)^2),1/3)))</f>
        <v/>
      </c>
      <c r="AI794">
        <f>E794+AH794</f>
        <v/>
      </c>
      <c r="AJ794">
        <f>AI794+((ABS(K794)/MAX(((F794)+(G794)*(AH794))*(AH794),1E-6))^2)/(2*$I$5)</f>
        <v/>
      </c>
      <c r="AM794" t="n">
        <v>0</v>
      </c>
      <c r="AN794" t="n">
        <v>0</v>
      </c>
      <c r="AO794">
        <f>AM794+AN794</f>
        <v/>
      </c>
      <c r="AP794">
        <f>AP793+AO794</f>
        <v/>
      </c>
      <c r="AQ794">
        <f>ABS(ABS(K794)/MAX(((F794)+(G794)*(AH794))*(AH794),1E-6))/SQRT($I$5*MAX((((F794)+(G794)*(AH794))*(AH794))/MAX((F794)+2*(G794)*(AH794),1E-6),1E-6))</f>
        <v/>
      </c>
      <c r="AR794">
        <f>IF(AQ794&lt;1,"Subcritical","Supercritical")</f>
        <v/>
      </c>
      <c r="AS794">
        <f>((ABS(K794)*$D$6)/(MAX(((F794)+(G794)*(AH794))*(AH794),1E-6)*MAX(((((F794)+(G794)*(AH794))*(AH794))/MAX((F794)+2*(AH794)*SQRT(1+(G794)^2),1E-6))^(2/3),1E-6)))^2</f>
        <v/>
      </c>
    </row>
    <row r="795">
      <c r="A795" t="n">
        <v>646</v>
      </c>
      <c r="B795" t="n">
        <v>644.895</v>
      </c>
      <c r="C795" t="n">
        <v>616135.608</v>
      </c>
      <c r="D795" t="n">
        <v>3097349.076</v>
      </c>
      <c r="E795" t="n">
        <v>632.2395</v>
      </c>
      <c r="F795" t="n">
        <v>5.2</v>
      </c>
      <c r="G795" t="n">
        <v>0</v>
      </c>
      <c r="H795" t="inlineStr">
        <is>
          <t>Normal</t>
        </is>
      </c>
      <c r="I795" t="n">
        <v>0.078</v>
      </c>
      <c r="J795">
        <f>B795-B794</f>
        <v/>
      </c>
      <c r="K795">
        <f>MAX(0,K794-AO794)</f>
        <v/>
      </c>
      <c r="L795">
        <f>IF($D$20=0,IFERROR(L794,MAX($D$16,POWER((ABS(K795)^2)/($I$5*MAX(F795,0.1)^2),1/3))),IF(IFERROR(V794,0)=0,IFERROR(L794,MAX($D$16,POWER((ABS(K795)^2)/($I$5*MAX(F795,0.1)^2),1/3))),IF(OR(IFERROR(L795,0)=0,IFERROR(S794,0)&lt;1,IFERROR(S795,0)&lt;1),MAX($D$16,POWER((ABS(K795)^2)/($I$5*MAX(F795,0.1)^2),1/3)),IF(IFERROR(U795,0)&gt;0,MAX($D$16,IFERROR(L795,0)+((IFERROR(U795,0))*$D$18*IF((IFERROR(S795,0))&lt;1,1,-1))),IF(IFERROR(U795,0)&lt;0,IF(ABS((MAX($D$16,POWER((ABS(K795)^2)/($I$5*MAX(F795,0.1)^2),1/3)))-IFERROR(L795,0))&gt;$D$19,MAX($D$16,IF((MAX($D$16,POWER((ABS(K795)^2)/($I$5*MAX(F795,0.1)^2),1/3)))&gt;IFERROR(L795,0),MIN((MAX($D$16,POWER((ABS(K795)^2)/($I$5*MAX(F795,0.1)^2),1/3))),IFERROR(L795,0)+(MIN(ABS(IFERROR(U795,0))*$D$18,ABS((MAX($D$16,POWER((ABS(K795)^2)/($I$5*MAX(F795,0.1)^2),1/3)))-IFERROR(L795,0))))),MAX((MAX($D$16,POWER((ABS(K795)^2)/($I$5*MAX(F795,0.1)^2),1/3))),IFERROR(L795,0)-(MIN(ABS(IFERROR(U795,0))*$D$18,ABS((MAX($D$16,POWER((ABS(K795)^2)/($I$5*MAX(F795,0.1)^2),1/3)))-IFERROR(L795,0))))))),MAX($D$16,POWER((ABS(K795)^2)/($I$5*MAX(F795,0.1)^2),1/3))),MAX($D$16,IFERROR(L795,0)))))))</f>
        <v/>
      </c>
      <c r="M795">
        <f>((F795)+(G795)*(L795))*(L795)</f>
        <v/>
      </c>
      <c r="N795">
        <f>(((F795)+(G795)*(L795))*(L795))/MAX((F795)+2*(L795)*SQRT(1+(G795)^2),1E-6)</f>
        <v/>
      </c>
      <c r="O795">
        <f>ABS(K795)/MAX(((F795)+(G795)*(L795))*(L795),1E-6)</f>
        <v/>
      </c>
      <c r="P795">
        <f>E795+L795</f>
        <v/>
      </c>
      <c r="Q795">
        <f>P795+((ABS(K795)/MAX(((F795)+(G795)*(L795))*(L795),1E-6))^2)/(2*$I$5)</f>
        <v/>
      </c>
      <c r="R795">
        <f>((ABS(K795)*$D$6)/(MAX(((F795)+(G795)*(L795))*(L795),1E-6)*MAX(((((F795)+(G795)*(L795))*(L795))/MAX((F795)+2*(L795)*SQRT(1+(G795)^2),1E-6))^(2/3),1E-6)))^2</f>
        <v/>
      </c>
      <c r="S795">
        <f>ABS(ABS(K795)/MAX(((F795)+(G795)*(L795))*(L795),1E-6))/SQRT($I$5*MAX((((F795)+(G795)*(L795))*(L795))/MAX((F795)+2*(G795)*(L795),1E-6),1E-6))</f>
        <v/>
      </c>
      <c r="T795">
        <f>((F795)*(L795)^2)/2+(G795)*(L795)^3/3+(ABS(K795)^2)/($I$5*MAX(((F795)+(G795)*(L795))*(L795),1E-6))</f>
        <v/>
      </c>
      <c r="U795">
        <f>IF($D$20=0,0,IFERROR(Q794-(((R794+R795)/2)*J795)-(IF(O794&gt;O795,$D$8*((O794^2-O795^2)/(2*$I$5)),$D$9*((O795^2-O794^2)/(2*$I$5)))+($D$10*(ABS(I795)/90)*(MAX(O794^2,O795^2)/(2*$I$5))))-Q795,0))</f>
        <v/>
      </c>
      <c r="V795">
        <f>IF($D$20=0,1,IFERROR(IF(ROUND(S795,3)=1,1,IF(AND(ABS(U795)&lt;$D$19,S795&gt;1),1,0)),0))</f>
        <v/>
      </c>
      <c r="W795">
        <f>IF($D$20=0,IFERROR(W796,MAX($D$16,POWER((ABS(K795)^2)/($I$5*MAX(F795,0.1)^2),1/3))),IF(IFERROR(AG796,0)=0,IFERROR(W796,MAX($D$16,POWER((ABS(K795)^2)/($I$5*MAX(F795,0.1)^2),1/3))),IF(OR(IFERROR(W795,0)=0,IFERROR(AD796,0)&gt;1),MAX($D$16,POWER((ABS(K795)^2)/($I$5*MAX(F795,0.1)^2),1/3)),IF(IFERROR(AF795,0)&gt;0,MAX($D$16,IFERROR(W795,0)+((IFERROR(AF795,0))*$D$18*IF((IFERROR(AD795,0))&lt;1,1,-1))),IF(IFERROR(AF795,0)&lt;0,IF(ABS((MAX($D$16,POWER((ABS(K795)^2)/($I$5*MAX(F795,0.1)^2),1/3)))-IFERROR(W795,0))&gt;$D$19,MAX($D$16,IF((MAX($D$16,POWER((ABS(K795)^2)/($I$5*MAX(F795,0.1)^2),1/3)))&gt;IFERROR(W795,0),MIN((MAX($D$16,POWER((ABS(K795)^2)/($I$5*MAX(F795,0.1)^2),1/3))),IFERROR(W795,0)+(MIN(ABS(IFERROR(AF795,0))*$D$18,ABS((MAX($D$16,POWER((ABS(K795)^2)/($I$5*MAX(F795,0.1)^2),1/3)))-IFERROR(W795,0))))),MAX((MAX($D$16,POWER((ABS(K795)^2)/($I$5*MAX(F795,0.1)^2),1/3))),IFERROR(W795,0)-(MIN(ABS(IFERROR(AF795,0))*$D$18,ABS((MAX($D$16,POWER((ABS(K795)^2)/($I$5*MAX(F795,0.1)^2),1/3)))-IFERROR(W795,0))))))),MAX($D$16,POWER((ABS(K795)^2)/($I$5*MAX(F795,0.1)^2),1/3))),MAX($D$16,IFERROR(W795,0)))))))</f>
        <v/>
      </c>
      <c r="X795">
        <f>((F795)+(G795)*(W795))*(W795)</f>
        <v/>
      </c>
      <c r="Y795">
        <f>(((F795)+(G795)*(W795))*(W795))/MAX((F795)+2*(W795)*SQRT(1+(G795)^2),1E-6)</f>
        <v/>
      </c>
      <c r="Z795">
        <f>ABS(K795)/MAX(((F795)+(G795)*(W795))*(W795),1E-6)</f>
        <v/>
      </c>
      <c r="AA795">
        <f>E795+W795</f>
        <v/>
      </c>
      <c r="AB795">
        <f>AA795+((ABS(K795)/MAX(((F795)+(G795)*(W795))*(W795),1E-6))^2)/(2*$I$5)</f>
        <v/>
      </c>
      <c r="AC795">
        <f>((ABS(K795)*$D$6)/(MAX(((F795)+(G795)*(W795))*(W795),1E-6)*MAX(((((F795)+(G795)*(W795))*(W795))/MAX((F795)+2*(W795)*SQRT(1+(G795)^2),1E-6))^(2/3),1E-6)))^2</f>
        <v/>
      </c>
      <c r="AD795">
        <f>ABS(ABS(K795)/MAX(((F795)+(G795)*(W795))*(W795),1E-6))/SQRT($I$5*MAX((((F795)+(G795)*(W795))*(W795))/MAX((F795)+2*(G795)*(W795),1E-6),1E-6))</f>
        <v/>
      </c>
      <c r="AE795">
        <f>((F795)*(W795)^2)/2+(G795)*(W795)^3/3+(ABS(K795)^2)/($I$5*MAX(((F795)+(G795)*(W795))*(W795),1E-6))</f>
        <v/>
      </c>
      <c r="AF795">
        <f>IF($D$20=0,0,IFERROR(AB796+(((AC795+AC796)/2)*J796)+(IF(Z795&gt;Z796,$D$8*((Z795^2-Z796^2)/(2*$I$5)),$D$9*((Z796^2-Z795^2)/(2*$I$5)))+($D$10*(ABS(I796)/90)*(MAX(Z795^2,Z796^2)/(2*$I$5))))-AB795,0))</f>
        <v/>
      </c>
      <c r="AG795">
        <f>IF($D$20=0,1,IFERROR(IF(ROUND(AD795,3)=1,1,IF(AND(ABS(AF795)&lt;$D$19,AD795&lt;1),1,0)),0))</f>
        <v/>
      </c>
      <c r="AH795">
        <f>IFERROR(IF(V32="Supercritical",MAX($D$16,IFERROR(L795,MAX($D$16,POWER((ABS(K795)^2)/($I$5*MAX(F795,0.1)^2),1/3)))),IF(V32="Subcritical",MAX($D$16,IFERROR(W795,MAX($D$16,POWER((ABS(K795)^2)/($I$5*MAX(F795,0.1)^2),1/3)))),IF(AND(IFERROR(V795,0)=1,IFERROR(AG795,0)=1),IF(IFERROR(T795,-1E99)&gt;=IFERROR(AE795,-1E99),MAX($D$16,IFERROR(L795,MAX($D$16,POWER((ABS(K795)^2)/($I$5*MAX(F795,0.1)^2),1/3)))),MAX($D$16,IFERROR(W795,MAX($D$16,POWER((ABS(K795)^2)/($I$5*MAX(F795,0.1)^2),1/3))))),IF(IFERROR(V795,0)=1,MAX($D$16,IFERROR(L795,MAX($D$16,POWER((ABS(K795)^2)/($I$5*MAX(F795,0.1)^2),1/3)))),IF(IFERROR(AG795,0)=1,MAX($D$16,IFERROR(W795,MAX($D$16,POWER((ABS(K795)^2)/($I$5*MAX(F795,0.1)^2),1/3)))),MAX($D$16,POWER((ABS(K795)^2)/($I$5*MAX(F795,0.1)^2),1/3))))))),MAX($D$16,POWER((ABS(K795)^2)/($I$5*MAX(F795,0.1)^2),1/3)))</f>
        <v/>
      </c>
      <c r="AI795">
        <f>E795+AH795</f>
        <v/>
      </c>
      <c r="AJ795">
        <f>AI795+((ABS(K795)/MAX(((F795)+(G795)*(AH795))*(AH795),1E-6))^2)/(2*$I$5)</f>
        <v/>
      </c>
      <c r="AM795" t="n">
        <v>0</v>
      </c>
      <c r="AN795" t="n">
        <v>0</v>
      </c>
      <c r="AO795">
        <f>AM795+AN795</f>
        <v/>
      </c>
      <c r="AP795">
        <f>AP794+AO795</f>
        <v/>
      </c>
      <c r="AQ795">
        <f>ABS(ABS(K795)/MAX(((F795)+(G795)*(AH795))*(AH795),1E-6))/SQRT($I$5*MAX((((F795)+(G795)*(AH795))*(AH795))/MAX((F795)+2*(G795)*(AH795),1E-6),1E-6))</f>
        <v/>
      </c>
      <c r="AR795">
        <f>IF(AQ795&lt;1,"Subcritical","Supercritical")</f>
        <v/>
      </c>
      <c r="AS795">
        <f>((ABS(K795)*$D$6)/(MAX(((F795)+(G795)*(AH795))*(AH795),1E-6)*MAX(((((F795)+(G795)*(AH795))*(AH795))/MAX((F795)+2*(AH795)*SQRT(1+(G795)^2),1E-6))^(2/3),1E-6)))^2</f>
        <v/>
      </c>
    </row>
    <row r="796">
      <c r="A796" t="n">
        <v>647</v>
      </c>
      <c r="B796" t="n">
        <v>645.895</v>
      </c>
      <c r="C796" t="n">
        <v>616135.133</v>
      </c>
      <c r="D796" t="n">
        <v>3097348.196</v>
      </c>
      <c r="E796" t="n">
        <v>632.239</v>
      </c>
      <c r="F796" t="n">
        <v>5.2</v>
      </c>
      <c r="G796" t="n">
        <v>0</v>
      </c>
      <c r="H796" t="inlineStr">
        <is>
          <t>Normal</t>
        </is>
      </c>
      <c r="I796" t="n">
        <v>0.078</v>
      </c>
      <c r="J796">
        <f>B796-B795</f>
        <v/>
      </c>
      <c r="K796">
        <f>MAX(0,K795-AO795)</f>
        <v/>
      </c>
      <c r="L796">
        <f>IF($D$20=0,IFERROR(L795,MAX($D$16,POWER((ABS(K796)^2)/($I$5*MAX(F796,0.1)^2),1/3))),IF(IFERROR(V795,0)=0,IFERROR(L795,MAX($D$16,POWER((ABS(K796)^2)/($I$5*MAX(F796,0.1)^2),1/3))),IF(OR(IFERROR(L796,0)=0,IFERROR(S795,0)&lt;1,IFERROR(S796,0)&lt;1),MAX($D$16,POWER((ABS(K796)^2)/($I$5*MAX(F796,0.1)^2),1/3)),IF(IFERROR(U796,0)&gt;0,MAX($D$16,IFERROR(L796,0)+((IFERROR(U796,0))*$D$18*IF((IFERROR(S796,0))&lt;1,1,-1))),IF(IFERROR(U796,0)&lt;0,IF(ABS((MAX($D$16,POWER((ABS(K796)^2)/($I$5*MAX(F796,0.1)^2),1/3)))-IFERROR(L796,0))&gt;$D$19,MAX($D$16,IF((MAX($D$16,POWER((ABS(K796)^2)/($I$5*MAX(F796,0.1)^2),1/3)))&gt;IFERROR(L796,0),MIN((MAX($D$16,POWER((ABS(K796)^2)/($I$5*MAX(F796,0.1)^2),1/3))),IFERROR(L796,0)+(MIN(ABS(IFERROR(U796,0))*$D$18,ABS((MAX($D$16,POWER((ABS(K796)^2)/($I$5*MAX(F796,0.1)^2),1/3)))-IFERROR(L796,0))))),MAX((MAX($D$16,POWER((ABS(K796)^2)/($I$5*MAX(F796,0.1)^2),1/3))),IFERROR(L796,0)-(MIN(ABS(IFERROR(U796,0))*$D$18,ABS((MAX($D$16,POWER((ABS(K796)^2)/($I$5*MAX(F796,0.1)^2),1/3)))-IFERROR(L796,0))))))),MAX($D$16,POWER((ABS(K796)^2)/($I$5*MAX(F796,0.1)^2),1/3))),MAX($D$16,IFERROR(L796,0)))))))</f>
        <v/>
      </c>
      <c r="M796">
        <f>((F796)+(G796)*(L796))*(L796)</f>
        <v/>
      </c>
      <c r="N796">
        <f>(((F796)+(G796)*(L796))*(L796))/MAX((F796)+2*(L796)*SQRT(1+(G796)^2),1E-6)</f>
        <v/>
      </c>
      <c r="O796">
        <f>ABS(K796)/MAX(((F796)+(G796)*(L796))*(L796),1E-6)</f>
        <v/>
      </c>
      <c r="P796">
        <f>E796+L796</f>
        <v/>
      </c>
      <c r="Q796">
        <f>P796+((ABS(K796)/MAX(((F796)+(G796)*(L796))*(L796),1E-6))^2)/(2*$I$5)</f>
        <v/>
      </c>
      <c r="R796">
        <f>((ABS(K796)*$D$6)/(MAX(((F796)+(G796)*(L796))*(L796),1E-6)*MAX(((((F796)+(G796)*(L796))*(L796))/MAX((F796)+2*(L796)*SQRT(1+(G796)^2),1E-6))^(2/3),1E-6)))^2</f>
        <v/>
      </c>
      <c r="S796">
        <f>ABS(ABS(K796)/MAX(((F796)+(G796)*(L796))*(L796),1E-6))/SQRT($I$5*MAX((((F796)+(G796)*(L796))*(L796))/MAX((F796)+2*(G796)*(L796),1E-6),1E-6))</f>
        <v/>
      </c>
      <c r="T796">
        <f>((F796)*(L796)^2)/2+(G796)*(L796)^3/3+(ABS(K796)^2)/($I$5*MAX(((F796)+(G796)*(L796))*(L796),1E-6))</f>
        <v/>
      </c>
      <c r="U796">
        <f>IF($D$20=0,0,IFERROR(Q795-(((R795+R796)/2)*J796)-(IF(O795&gt;O796,$D$8*((O795^2-O796^2)/(2*$I$5)),$D$9*((O796^2-O795^2)/(2*$I$5)))+($D$10*(ABS(I796)/90)*(MAX(O795^2,O796^2)/(2*$I$5))))-Q796,0))</f>
        <v/>
      </c>
      <c r="V796">
        <f>IF($D$20=0,1,IFERROR(IF(ROUND(S796,3)=1,1,IF(AND(ABS(U796)&lt;$D$19,S796&gt;1),1,0)),0))</f>
        <v/>
      </c>
      <c r="W796">
        <f>IF($D$20=0,IFERROR(W797,MAX($D$16,POWER((ABS(K796)^2)/($I$5*MAX(F796,0.1)^2),1/3))),IF(IFERROR(AG797,0)=0,IFERROR(W797,MAX($D$16,POWER((ABS(K796)^2)/($I$5*MAX(F796,0.1)^2),1/3))),IF(OR(IFERROR(W796,0)=0,IFERROR(AD797,0)&gt;1),MAX($D$16,POWER((ABS(K796)^2)/($I$5*MAX(F796,0.1)^2),1/3)),IF(IFERROR(AF796,0)&gt;0,MAX($D$16,IFERROR(W796,0)+((IFERROR(AF796,0))*$D$18*IF((IFERROR(AD796,0))&lt;1,1,-1))),IF(IFERROR(AF796,0)&lt;0,IF(ABS((MAX($D$16,POWER((ABS(K796)^2)/($I$5*MAX(F796,0.1)^2),1/3)))-IFERROR(W796,0))&gt;$D$19,MAX($D$16,IF((MAX($D$16,POWER((ABS(K796)^2)/($I$5*MAX(F796,0.1)^2),1/3)))&gt;IFERROR(W796,0),MIN((MAX($D$16,POWER((ABS(K796)^2)/($I$5*MAX(F796,0.1)^2),1/3))),IFERROR(W796,0)+(MIN(ABS(IFERROR(AF796,0))*$D$18,ABS((MAX($D$16,POWER((ABS(K796)^2)/($I$5*MAX(F796,0.1)^2),1/3)))-IFERROR(W796,0))))),MAX((MAX($D$16,POWER((ABS(K796)^2)/($I$5*MAX(F796,0.1)^2),1/3))),IFERROR(W796,0)-(MIN(ABS(IFERROR(AF796,0))*$D$18,ABS((MAX($D$16,POWER((ABS(K796)^2)/($I$5*MAX(F796,0.1)^2),1/3)))-IFERROR(W796,0))))))),MAX($D$16,POWER((ABS(K796)^2)/($I$5*MAX(F796,0.1)^2),1/3))),MAX($D$16,IFERROR(W796,0)))))))</f>
        <v/>
      </c>
      <c r="X796">
        <f>((F796)+(G796)*(W796))*(W796)</f>
        <v/>
      </c>
      <c r="Y796">
        <f>(((F796)+(G796)*(W796))*(W796))/MAX((F796)+2*(W796)*SQRT(1+(G796)^2),1E-6)</f>
        <v/>
      </c>
      <c r="Z796">
        <f>ABS(K796)/MAX(((F796)+(G796)*(W796))*(W796),1E-6)</f>
        <v/>
      </c>
      <c r="AA796">
        <f>E796+W796</f>
        <v/>
      </c>
      <c r="AB796">
        <f>AA796+((ABS(K796)/MAX(((F796)+(G796)*(W796))*(W796),1E-6))^2)/(2*$I$5)</f>
        <v/>
      </c>
      <c r="AC796">
        <f>((ABS(K796)*$D$6)/(MAX(((F796)+(G796)*(W796))*(W796),1E-6)*MAX(((((F796)+(G796)*(W796))*(W796))/MAX((F796)+2*(W796)*SQRT(1+(G796)^2),1E-6))^(2/3),1E-6)))^2</f>
        <v/>
      </c>
      <c r="AD796">
        <f>ABS(ABS(K796)/MAX(((F796)+(G796)*(W796))*(W796),1E-6))/SQRT($I$5*MAX((((F796)+(G796)*(W796))*(W796))/MAX((F796)+2*(G796)*(W796),1E-6),1E-6))</f>
        <v/>
      </c>
      <c r="AE796">
        <f>((F796)*(W796)^2)/2+(G796)*(W796)^3/3+(ABS(K796)^2)/($I$5*MAX(((F796)+(G796)*(W796))*(W796),1E-6))</f>
        <v/>
      </c>
      <c r="AF796">
        <f>IF($D$20=0,0,IFERROR(AB797+(((AC796+AC797)/2)*J797)+(IF(Z796&gt;Z797,$D$8*((Z796^2-Z797^2)/(2*$I$5)),$D$9*((Z797^2-Z796^2)/(2*$I$5)))+($D$10*(ABS(I797)/90)*(MAX(Z796^2,Z797^2)/(2*$I$5))))-AB796,0))</f>
        <v/>
      </c>
      <c r="AG796">
        <f>IF($D$20=0,1,IFERROR(IF(ROUND(AD796,3)=1,1,IF(AND(ABS(AF796)&lt;$D$19,AD796&lt;1),1,0)),0))</f>
        <v/>
      </c>
      <c r="AH796">
        <f>IFERROR(IF(V32="Supercritical",MAX($D$16,IFERROR(L796,MAX($D$16,POWER((ABS(K796)^2)/($I$5*MAX(F796,0.1)^2),1/3)))),IF(V32="Subcritical",MAX($D$16,IFERROR(W796,MAX($D$16,POWER((ABS(K796)^2)/($I$5*MAX(F796,0.1)^2),1/3)))),IF(AND(IFERROR(V796,0)=1,IFERROR(AG796,0)=1),IF(IFERROR(T796,-1E99)&gt;=IFERROR(AE796,-1E99),MAX($D$16,IFERROR(L796,MAX($D$16,POWER((ABS(K796)^2)/($I$5*MAX(F796,0.1)^2),1/3)))),MAX($D$16,IFERROR(W796,MAX($D$16,POWER((ABS(K796)^2)/($I$5*MAX(F796,0.1)^2),1/3))))),IF(IFERROR(V796,0)=1,MAX($D$16,IFERROR(L796,MAX($D$16,POWER((ABS(K796)^2)/($I$5*MAX(F796,0.1)^2),1/3)))),IF(IFERROR(AG796,0)=1,MAX($D$16,IFERROR(W796,MAX($D$16,POWER((ABS(K796)^2)/($I$5*MAX(F796,0.1)^2),1/3)))),MAX($D$16,POWER((ABS(K796)^2)/($I$5*MAX(F796,0.1)^2),1/3))))))),MAX($D$16,POWER((ABS(K796)^2)/($I$5*MAX(F796,0.1)^2),1/3)))</f>
        <v/>
      </c>
      <c r="AI796">
        <f>E796+AH796</f>
        <v/>
      </c>
      <c r="AJ796">
        <f>AI796+((ABS(K796)/MAX(((F796)+(G796)*(AH796))*(AH796),1E-6))^2)/(2*$I$5)</f>
        <v/>
      </c>
      <c r="AM796" t="n">
        <v>0</v>
      </c>
      <c r="AN796" t="n">
        <v>0</v>
      </c>
      <c r="AO796">
        <f>AM796+AN796</f>
        <v/>
      </c>
      <c r="AP796">
        <f>AP795+AO796</f>
        <v/>
      </c>
      <c r="AQ796">
        <f>ABS(ABS(K796)/MAX(((F796)+(G796)*(AH796))*(AH796),1E-6))/SQRT($I$5*MAX((((F796)+(G796)*(AH796))*(AH796))/MAX((F796)+2*(G796)*(AH796),1E-6),1E-6))</f>
        <v/>
      </c>
      <c r="AR796">
        <f>IF(AQ796&lt;1,"Subcritical","Supercritical")</f>
        <v/>
      </c>
      <c r="AS796">
        <f>((ABS(K796)*$D$6)/(MAX(((F796)+(G796)*(AH796))*(AH796),1E-6)*MAX(((((F796)+(G796)*(AH796))*(AH796))/MAX((F796)+2*(AH796)*SQRT(1+(G796)^2),1E-6))^(2/3),1E-6)))^2</f>
        <v/>
      </c>
    </row>
    <row r="797">
      <c r="A797" t="n">
        <v>648</v>
      </c>
      <c r="B797" t="n">
        <v>646.896</v>
      </c>
      <c r="C797" t="n">
        <v>616134.659</v>
      </c>
      <c r="D797" t="n">
        <v>3097347.315</v>
      </c>
      <c r="E797" t="n">
        <v>632.2385</v>
      </c>
      <c r="F797" t="n">
        <v>5.2</v>
      </c>
      <c r="G797" t="n">
        <v>0</v>
      </c>
      <c r="H797" t="inlineStr">
        <is>
          <t>Normal</t>
        </is>
      </c>
      <c r="I797" t="n">
        <v>0.027</v>
      </c>
      <c r="J797">
        <f>B797-B796</f>
        <v/>
      </c>
      <c r="K797">
        <f>MAX(0,K796-AO796)</f>
        <v/>
      </c>
      <c r="L797">
        <f>IF($D$20=0,IFERROR(L796,MAX($D$16,POWER((ABS(K797)^2)/($I$5*MAX(F797,0.1)^2),1/3))),IF(IFERROR(V796,0)=0,IFERROR(L796,MAX($D$16,POWER((ABS(K797)^2)/($I$5*MAX(F797,0.1)^2),1/3))),IF(OR(IFERROR(L797,0)=0,IFERROR(S796,0)&lt;1,IFERROR(S797,0)&lt;1),MAX($D$16,POWER((ABS(K797)^2)/($I$5*MAX(F797,0.1)^2),1/3)),IF(IFERROR(U797,0)&gt;0,MAX($D$16,IFERROR(L797,0)+((IFERROR(U797,0))*$D$18*IF((IFERROR(S797,0))&lt;1,1,-1))),IF(IFERROR(U797,0)&lt;0,IF(ABS((MAX($D$16,POWER((ABS(K797)^2)/($I$5*MAX(F797,0.1)^2),1/3)))-IFERROR(L797,0))&gt;$D$19,MAX($D$16,IF((MAX($D$16,POWER((ABS(K797)^2)/($I$5*MAX(F797,0.1)^2),1/3)))&gt;IFERROR(L797,0),MIN((MAX($D$16,POWER((ABS(K797)^2)/($I$5*MAX(F797,0.1)^2),1/3))),IFERROR(L797,0)+(MIN(ABS(IFERROR(U797,0))*$D$18,ABS((MAX($D$16,POWER((ABS(K797)^2)/($I$5*MAX(F797,0.1)^2),1/3)))-IFERROR(L797,0))))),MAX((MAX($D$16,POWER((ABS(K797)^2)/($I$5*MAX(F797,0.1)^2),1/3))),IFERROR(L797,0)-(MIN(ABS(IFERROR(U797,0))*$D$18,ABS((MAX($D$16,POWER((ABS(K797)^2)/($I$5*MAX(F797,0.1)^2),1/3)))-IFERROR(L797,0))))))),MAX($D$16,POWER((ABS(K797)^2)/($I$5*MAX(F797,0.1)^2),1/3))),MAX($D$16,IFERROR(L797,0)))))))</f>
        <v/>
      </c>
      <c r="M797">
        <f>((F797)+(G797)*(L797))*(L797)</f>
        <v/>
      </c>
      <c r="N797">
        <f>(((F797)+(G797)*(L797))*(L797))/MAX((F797)+2*(L797)*SQRT(1+(G797)^2),1E-6)</f>
        <v/>
      </c>
      <c r="O797">
        <f>ABS(K797)/MAX(((F797)+(G797)*(L797))*(L797),1E-6)</f>
        <v/>
      </c>
      <c r="P797">
        <f>E797+L797</f>
        <v/>
      </c>
      <c r="Q797">
        <f>P797+((ABS(K797)/MAX(((F797)+(G797)*(L797))*(L797),1E-6))^2)/(2*$I$5)</f>
        <v/>
      </c>
      <c r="R797">
        <f>((ABS(K797)*$D$6)/(MAX(((F797)+(G797)*(L797))*(L797),1E-6)*MAX(((((F797)+(G797)*(L797))*(L797))/MAX((F797)+2*(L797)*SQRT(1+(G797)^2),1E-6))^(2/3),1E-6)))^2</f>
        <v/>
      </c>
      <c r="S797">
        <f>ABS(ABS(K797)/MAX(((F797)+(G797)*(L797))*(L797),1E-6))/SQRT($I$5*MAX((((F797)+(G797)*(L797))*(L797))/MAX((F797)+2*(G797)*(L797),1E-6),1E-6))</f>
        <v/>
      </c>
      <c r="T797">
        <f>((F797)*(L797)^2)/2+(G797)*(L797)^3/3+(ABS(K797)^2)/($I$5*MAX(((F797)+(G797)*(L797))*(L797),1E-6))</f>
        <v/>
      </c>
      <c r="U797">
        <f>IF($D$20=0,0,IFERROR(Q796-(((R796+R797)/2)*J797)-(IF(O796&gt;O797,$D$8*((O796^2-O797^2)/(2*$I$5)),$D$9*((O797^2-O796^2)/(2*$I$5)))+($D$10*(ABS(I797)/90)*(MAX(O796^2,O797^2)/(2*$I$5))))-Q797,0))</f>
        <v/>
      </c>
      <c r="V797">
        <f>IF($D$20=0,1,IFERROR(IF(ROUND(S797,3)=1,1,IF(AND(ABS(U797)&lt;$D$19,S797&gt;1),1,0)),0))</f>
        <v/>
      </c>
      <c r="W797">
        <f>IF($D$20=0,IFERROR(W798,MAX($D$16,POWER((ABS(K797)^2)/($I$5*MAX(F797,0.1)^2),1/3))),IF(IFERROR(AG798,0)=0,IFERROR(W798,MAX($D$16,POWER((ABS(K797)^2)/($I$5*MAX(F797,0.1)^2),1/3))),IF(OR(IFERROR(W797,0)=0,IFERROR(AD798,0)&gt;1),MAX($D$16,POWER((ABS(K797)^2)/($I$5*MAX(F797,0.1)^2),1/3)),IF(IFERROR(AF797,0)&gt;0,MAX($D$16,IFERROR(W797,0)+((IFERROR(AF797,0))*$D$18*IF((IFERROR(AD797,0))&lt;1,1,-1))),IF(IFERROR(AF797,0)&lt;0,IF(ABS((MAX($D$16,POWER((ABS(K797)^2)/($I$5*MAX(F797,0.1)^2),1/3)))-IFERROR(W797,0))&gt;$D$19,MAX($D$16,IF((MAX($D$16,POWER((ABS(K797)^2)/($I$5*MAX(F797,0.1)^2),1/3)))&gt;IFERROR(W797,0),MIN((MAX($D$16,POWER((ABS(K797)^2)/($I$5*MAX(F797,0.1)^2),1/3))),IFERROR(W797,0)+(MIN(ABS(IFERROR(AF797,0))*$D$18,ABS((MAX($D$16,POWER((ABS(K797)^2)/($I$5*MAX(F797,0.1)^2),1/3)))-IFERROR(W797,0))))),MAX((MAX($D$16,POWER((ABS(K797)^2)/($I$5*MAX(F797,0.1)^2),1/3))),IFERROR(W797,0)-(MIN(ABS(IFERROR(AF797,0))*$D$18,ABS((MAX($D$16,POWER((ABS(K797)^2)/($I$5*MAX(F797,0.1)^2),1/3)))-IFERROR(W797,0))))))),MAX($D$16,POWER((ABS(K797)^2)/($I$5*MAX(F797,0.1)^2),1/3))),MAX($D$16,IFERROR(W797,0)))))))</f>
        <v/>
      </c>
      <c r="X797">
        <f>((F797)+(G797)*(W797))*(W797)</f>
        <v/>
      </c>
      <c r="Y797">
        <f>(((F797)+(G797)*(W797))*(W797))/MAX((F797)+2*(W797)*SQRT(1+(G797)^2),1E-6)</f>
        <v/>
      </c>
      <c r="Z797">
        <f>ABS(K797)/MAX(((F797)+(G797)*(W797))*(W797),1E-6)</f>
        <v/>
      </c>
      <c r="AA797">
        <f>E797+W797</f>
        <v/>
      </c>
      <c r="AB797">
        <f>AA797+((ABS(K797)/MAX(((F797)+(G797)*(W797))*(W797),1E-6))^2)/(2*$I$5)</f>
        <v/>
      </c>
      <c r="AC797">
        <f>((ABS(K797)*$D$6)/(MAX(((F797)+(G797)*(W797))*(W797),1E-6)*MAX(((((F797)+(G797)*(W797))*(W797))/MAX((F797)+2*(W797)*SQRT(1+(G797)^2),1E-6))^(2/3),1E-6)))^2</f>
        <v/>
      </c>
      <c r="AD797">
        <f>ABS(ABS(K797)/MAX(((F797)+(G797)*(W797))*(W797),1E-6))/SQRT($I$5*MAX((((F797)+(G797)*(W797))*(W797))/MAX((F797)+2*(G797)*(W797),1E-6),1E-6))</f>
        <v/>
      </c>
      <c r="AE797">
        <f>((F797)*(W797)^2)/2+(G797)*(W797)^3/3+(ABS(K797)^2)/($I$5*MAX(((F797)+(G797)*(W797))*(W797),1E-6))</f>
        <v/>
      </c>
      <c r="AF797">
        <f>IF($D$20=0,0,IFERROR(AB798+(((AC797+AC798)/2)*J798)+(IF(Z797&gt;Z798,$D$8*((Z797^2-Z798^2)/(2*$I$5)),$D$9*((Z798^2-Z797^2)/(2*$I$5)))+($D$10*(ABS(I798)/90)*(MAX(Z797^2,Z798^2)/(2*$I$5))))-AB797,0))</f>
        <v/>
      </c>
      <c r="AG797">
        <f>IF($D$20=0,1,IFERROR(IF(ROUND(AD797,3)=1,1,IF(AND(ABS(AF797)&lt;$D$19,AD797&lt;1),1,0)),0))</f>
        <v/>
      </c>
      <c r="AH797">
        <f>IFERROR(IF(V32="Supercritical",MAX($D$16,IFERROR(L797,MAX($D$16,POWER((ABS(K797)^2)/($I$5*MAX(F797,0.1)^2),1/3)))),IF(V32="Subcritical",MAX($D$16,IFERROR(W797,MAX($D$16,POWER((ABS(K797)^2)/($I$5*MAX(F797,0.1)^2),1/3)))),IF(AND(IFERROR(V797,0)=1,IFERROR(AG797,0)=1),IF(IFERROR(T797,-1E99)&gt;=IFERROR(AE797,-1E99),MAX($D$16,IFERROR(L797,MAX($D$16,POWER((ABS(K797)^2)/($I$5*MAX(F797,0.1)^2),1/3)))),MAX($D$16,IFERROR(W797,MAX($D$16,POWER((ABS(K797)^2)/($I$5*MAX(F797,0.1)^2),1/3))))),IF(IFERROR(V797,0)=1,MAX($D$16,IFERROR(L797,MAX($D$16,POWER((ABS(K797)^2)/($I$5*MAX(F797,0.1)^2),1/3)))),IF(IFERROR(AG797,0)=1,MAX($D$16,IFERROR(W797,MAX($D$16,POWER((ABS(K797)^2)/($I$5*MAX(F797,0.1)^2),1/3)))),MAX($D$16,POWER((ABS(K797)^2)/($I$5*MAX(F797,0.1)^2),1/3))))))),MAX($D$16,POWER((ABS(K797)^2)/($I$5*MAX(F797,0.1)^2),1/3)))</f>
        <v/>
      </c>
      <c r="AI797">
        <f>E797+AH797</f>
        <v/>
      </c>
      <c r="AJ797">
        <f>AI797+((ABS(K797)/MAX(((F797)+(G797)*(AH797))*(AH797),1E-6))^2)/(2*$I$5)</f>
        <v/>
      </c>
      <c r="AM797" t="n">
        <v>0</v>
      </c>
      <c r="AN797" t="n">
        <v>0</v>
      </c>
      <c r="AO797">
        <f>AM797+AN797</f>
        <v/>
      </c>
      <c r="AP797">
        <f>AP796+AO797</f>
        <v/>
      </c>
      <c r="AQ797">
        <f>ABS(ABS(K797)/MAX(((F797)+(G797)*(AH797))*(AH797),1E-6))/SQRT($I$5*MAX((((F797)+(G797)*(AH797))*(AH797))/MAX((F797)+2*(G797)*(AH797),1E-6),1E-6))</f>
        <v/>
      </c>
      <c r="AR797">
        <f>IF(AQ797&lt;1,"Subcritical","Supercritical")</f>
        <v/>
      </c>
      <c r="AS797">
        <f>((ABS(K797)*$D$6)/(MAX(((F797)+(G797)*(AH797))*(AH797),1E-6)*MAX(((((F797)+(G797)*(AH797))*(AH797))/MAX((F797)+2*(AH797)*SQRT(1+(G797)^2),1E-6))^(2/3),1E-6)))^2</f>
        <v/>
      </c>
    </row>
    <row r="798">
      <c r="A798" t="n">
        <v>649</v>
      </c>
      <c r="B798" t="n">
        <v>647.895</v>
      </c>
      <c r="C798" t="n">
        <v>616134.1850000001</v>
      </c>
      <c r="D798" t="n">
        <v>3097346.435</v>
      </c>
      <c r="E798" t="n">
        <v>632.2380000000001</v>
      </c>
      <c r="F798" t="n">
        <v>5.2</v>
      </c>
      <c r="G798" t="n">
        <v>0</v>
      </c>
      <c r="H798" t="inlineStr">
        <is>
          <t>Normal</t>
        </is>
      </c>
      <c r="I798" t="n">
        <v>0</v>
      </c>
      <c r="J798">
        <f>B798-B797</f>
        <v/>
      </c>
      <c r="K798">
        <f>MAX(0,K797-AO797)</f>
        <v/>
      </c>
      <c r="L798">
        <f>IF($D$20=0,IFERROR(L797,MAX($D$16,POWER((ABS(K798)^2)/($I$5*MAX(F798,0.1)^2),1/3))),IF(IFERROR(V797,0)=0,IFERROR(L797,MAX($D$16,POWER((ABS(K798)^2)/($I$5*MAX(F798,0.1)^2),1/3))),IF(OR(IFERROR(L798,0)=0,IFERROR(S797,0)&lt;1,IFERROR(S798,0)&lt;1),MAX($D$16,POWER((ABS(K798)^2)/($I$5*MAX(F798,0.1)^2),1/3)),IF(IFERROR(U798,0)&gt;0,MAX($D$16,IFERROR(L798,0)+((IFERROR(U798,0))*$D$18*IF((IFERROR(S798,0))&lt;1,1,-1))),IF(IFERROR(U798,0)&lt;0,IF(ABS((MAX($D$16,POWER((ABS(K798)^2)/($I$5*MAX(F798,0.1)^2),1/3)))-IFERROR(L798,0))&gt;$D$19,MAX($D$16,IF((MAX($D$16,POWER((ABS(K798)^2)/($I$5*MAX(F798,0.1)^2),1/3)))&gt;IFERROR(L798,0),MIN((MAX($D$16,POWER((ABS(K798)^2)/($I$5*MAX(F798,0.1)^2),1/3))),IFERROR(L798,0)+(MIN(ABS(IFERROR(U798,0))*$D$18,ABS((MAX($D$16,POWER((ABS(K798)^2)/($I$5*MAX(F798,0.1)^2),1/3)))-IFERROR(L798,0))))),MAX((MAX($D$16,POWER((ABS(K798)^2)/($I$5*MAX(F798,0.1)^2),1/3))),IFERROR(L798,0)-(MIN(ABS(IFERROR(U798,0))*$D$18,ABS((MAX($D$16,POWER((ABS(K798)^2)/($I$5*MAX(F798,0.1)^2),1/3)))-IFERROR(L798,0))))))),MAX($D$16,POWER((ABS(K798)^2)/($I$5*MAX(F798,0.1)^2),1/3))),MAX($D$16,IFERROR(L798,0)))))))</f>
        <v/>
      </c>
      <c r="M798">
        <f>((F798)+(G798)*(L798))*(L798)</f>
        <v/>
      </c>
      <c r="N798">
        <f>(((F798)+(G798)*(L798))*(L798))/MAX((F798)+2*(L798)*SQRT(1+(G798)^2),1E-6)</f>
        <v/>
      </c>
      <c r="O798">
        <f>ABS(K798)/MAX(((F798)+(G798)*(L798))*(L798),1E-6)</f>
        <v/>
      </c>
      <c r="P798">
        <f>E798+L798</f>
        <v/>
      </c>
      <c r="Q798">
        <f>P798+((ABS(K798)/MAX(((F798)+(G798)*(L798))*(L798),1E-6))^2)/(2*$I$5)</f>
        <v/>
      </c>
      <c r="R798">
        <f>((ABS(K798)*$D$6)/(MAX(((F798)+(G798)*(L798))*(L798),1E-6)*MAX(((((F798)+(G798)*(L798))*(L798))/MAX((F798)+2*(L798)*SQRT(1+(G798)^2),1E-6))^(2/3),1E-6)))^2</f>
        <v/>
      </c>
      <c r="S798">
        <f>ABS(ABS(K798)/MAX(((F798)+(G798)*(L798))*(L798),1E-6))/SQRT($I$5*MAX((((F798)+(G798)*(L798))*(L798))/MAX((F798)+2*(G798)*(L798),1E-6),1E-6))</f>
        <v/>
      </c>
      <c r="T798">
        <f>((F798)*(L798)^2)/2+(G798)*(L798)^3/3+(ABS(K798)^2)/($I$5*MAX(((F798)+(G798)*(L798))*(L798),1E-6))</f>
        <v/>
      </c>
      <c r="U798">
        <f>IF($D$20=0,0,IFERROR(Q797-(((R797+R798)/2)*J798)-(IF(O797&gt;O798,$D$8*((O797^2-O798^2)/(2*$I$5)),$D$9*((O798^2-O797^2)/(2*$I$5)))+($D$10*(ABS(I798)/90)*(MAX(O797^2,O798^2)/(2*$I$5))))-Q798,0))</f>
        <v/>
      </c>
      <c r="V798">
        <f>IF($D$20=0,1,IFERROR(IF(ROUND(S798,3)=1,1,IF(AND(ABS(U798)&lt;$D$19,S798&gt;1),1,0)),0))</f>
        <v/>
      </c>
      <c r="W798">
        <f>IF($D$20=0,IFERROR(W799,MAX($D$16,POWER((ABS(K798)^2)/($I$5*MAX(F798,0.1)^2),1/3))),IF(IFERROR(AG799,0)=0,IFERROR(W799,MAX($D$16,POWER((ABS(K798)^2)/($I$5*MAX(F798,0.1)^2),1/3))),IF(OR(IFERROR(W798,0)=0,IFERROR(AD799,0)&gt;1),MAX($D$16,POWER((ABS(K798)^2)/($I$5*MAX(F798,0.1)^2),1/3)),IF(IFERROR(AF798,0)&gt;0,MAX($D$16,IFERROR(W798,0)+((IFERROR(AF798,0))*$D$18*IF((IFERROR(AD798,0))&lt;1,1,-1))),IF(IFERROR(AF798,0)&lt;0,IF(ABS((MAX($D$16,POWER((ABS(K798)^2)/($I$5*MAX(F798,0.1)^2),1/3)))-IFERROR(W798,0))&gt;$D$19,MAX($D$16,IF((MAX($D$16,POWER((ABS(K798)^2)/($I$5*MAX(F798,0.1)^2),1/3)))&gt;IFERROR(W798,0),MIN((MAX($D$16,POWER((ABS(K798)^2)/($I$5*MAX(F798,0.1)^2),1/3))),IFERROR(W798,0)+(MIN(ABS(IFERROR(AF798,0))*$D$18,ABS((MAX($D$16,POWER((ABS(K798)^2)/($I$5*MAX(F798,0.1)^2),1/3)))-IFERROR(W798,0))))),MAX((MAX($D$16,POWER((ABS(K798)^2)/($I$5*MAX(F798,0.1)^2),1/3))),IFERROR(W798,0)-(MIN(ABS(IFERROR(AF798,0))*$D$18,ABS((MAX($D$16,POWER((ABS(K798)^2)/($I$5*MAX(F798,0.1)^2),1/3)))-IFERROR(W798,0))))))),MAX($D$16,POWER((ABS(K798)^2)/($I$5*MAX(F798,0.1)^2),1/3))),MAX($D$16,IFERROR(W798,0)))))))</f>
        <v/>
      </c>
      <c r="X798">
        <f>((F798)+(G798)*(W798))*(W798)</f>
        <v/>
      </c>
      <c r="Y798">
        <f>(((F798)+(G798)*(W798))*(W798))/MAX((F798)+2*(W798)*SQRT(1+(G798)^2),1E-6)</f>
        <v/>
      </c>
      <c r="Z798">
        <f>ABS(K798)/MAX(((F798)+(G798)*(W798))*(W798),1E-6)</f>
        <v/>
      </c>
      <c r="AA798">
        <f>E798+W798</f>
        <v/>
      </c>
      <c r="AB798">
        <f>AA798+((ABS(K798)/MAX(((F798)+(G798)*(W798))*(W798),1E-6))^2)/(2*$I$5)</f>
        <v/>
      </c>
      <c r="AC798">
        <f>((ABS(K798)*$D$6)/(MAX(((F798)+(G798)*(W798))*(W798),1E-6)*MAX(((((F798)+(G798)*(W798))*(W798))/MAX((F798)+2*(W798)*SQRT(1+(G798)^2),1E-6))^(2/3),1E-6)))^2</f>
        <v/>
      </c>
      <c r="AD798">
        <f>ABS(ABS(K798)/MAX(((F798)+(G798)*(W798))*(W798),1E-6))/SQRT($I$5*MAX((((F798)+(G798)*(W798))*(W798))/MAX((F798)+2*(G798)*(W798),1E-6),1E-6))</f>
        <v/>
      </c>
      <c r="AE798">
        <f>((F798)*(W798)^2)/2+(G798)*(W798)^3/3+(ABS(K798)^2)/($I$5*MAX(((F798)+(G798)*(W798))*(W798),1E-6))</f>
        <v/>
      </c>
      <c r="AF798">
        <f>IF($D$20=0,0,IFERROR(AB799+(((AC798+AC799)/2)*J799)+(IF(Z798&gt;Z799,$D$8*((Z798^2-Z799^2)/(2*$I$5)),$D$9*((Z799^2-Z798^2)/(2*$I$5)))+($D$10*(ABS(I799)/90)*(MAX(Z798^2,Z799^2)/(2*$I$5))))-AB798,0))</f>
        <v/>
      </c>
      <c r="AG798">
        <f>IF($D$20=0,1,IFERROR(IF(ROUND(AD798,3)=1,1,IF(AND(ABS(AF798)&lt;$D$19,AD798&lt;1),1,0)),0))</f>
        <v/>
      </c>
      <c r="AH798">
        <f>IFERROR(IF(V32="Supercritical",MAX($D$16,IFERROR(L798,MAX($D$16,POWER((ABS(K798)^2)/($I$5*MAX(F798,0.1)^2),1/3)))),IF(V32="Subcritical",MAX($D$16,IFERROR(W798,MAX($D$16,POWER((ABS(K798)^2)/($I$5*MAX(F798,0.1)^2),1/3)))),IF(AND(IFERROR(V798,0)=1,IFERROR(AG798,0)=1),IF(IFERROR(T798,-1E99)&gt;=IFERROR(AE798,-1E99),MAX($D$16,IFERROR(L798,MAX($D$16,POWER((ABS(K798)^2)/($I$5*MAX(F798,0.1)^2),1/3)))),MAX($D$16,IFERROR(W798,MAX($D$16,POWER((ABS(K798)^2)/($I$5*MAX(F798,0.1)^2),1/3))))),IF(IFERROR(V798,0)=1,MAX($D$16,IFERROR(L798,MAX($D$16,POWER((ABS(K798)^2)/($I$5*MAX(F798,0.1)^2),1/3)))),IF(IFERROR(AG798,0)=1,MAX($D$16,IFERROR(W798,MAX($D$16,POWER((ABS(K798)^2)/($I$5*MAX(F798,0.1)^2),1/3)))),MAX($D$16,POWER((ABS(K798)^2)/($I$5*MAX(F798,0.1)^2),1/3))))))),MAX($D$16,POWER((ABS(K798)^2)/($I$5*MAX(F798,0.1)^2),1/3)))</f>
        <v/>
      </c>
      <c r="AI798">
        <f>E798+AH798</f>
        <v/>
      </c>
      <c r="AJ798">
        <f>AI798+((ABS(K798)/MAX(((F798)+(G798)*(AH798))*(AH798),1E-6))^2)/(2*$I$5)</f>
        <v/>
      </c>
      <c r="AM798" t="n">
        <v>0</v>
      </c>
      <c r="AN798" t="n">
        <v>0</v>
      </c>
      <c r="AO798">
        <f>AM798+AN798</f>
        <v/>
      </c>
      <c r="AP798">
        <f>AP797+AO798</f>
        <v/>
      </c>
      <c r="AQ798">
        <f>ABS(ABS(K798)/MAX(((F798)+(G798)*(AH798))*(AH798),1E-6))/SQRT($I$5*MAX((((F798)+(G798)*(AH798))*(AH798))/MAX((F798)+2*(G798)*(AH798),1E-6),1E-6))</f>
        <v/>
      </c>
      <c r="AR798">
        <f>IF(AQ798&lt;1,"Subcritical","Supercritical")</f>
        <v/>
      </c>
      <c r="AS798">
        <f>((ABS(K798)*$D$6)/(MAX(((F798)+(G798)*(AH798))*(AH798),1E-6)*MAX(((((F798)+(G798)*(AH798))*(AH798))/MAX((F798)+2*(AH798)*SQRT(1+(G798)^2),1E-6))^(2/3),1E-6)))^2</f>
        <v/>
      </c>
    </row>
    <row r="799">
      <c r="A799" t="n">
        <v>650</v>
      </c>
      <c r="B799" t="n">
        <v>648.895</v>
      </c>
      <c r="C799" t="n">
        <v>616133.711</v>
      </c>
      <c r="D799" t="n">
        <v>3097345.555</v>
      </c>
      <c r="E799" t="n">
        <v>632.2375</v>
      </c>
      <c r="F799" t="n">
        <v>5.2</v>
      </c>
      <c r="G799" t="n">
        <v>0</v>
      </c>
      <c r="H799" t="inlineStr">
        <is>
          <t>Normal</t>
        </is>
      </c>
      <c r="I799" t="n">
        <v>0.023</v>
      </c>
      <c r="J799">
        <f>B799-B798</f>
        <v/>
      </c>
      <c r="K799">
        <f>MAX(0,K798-AO798)</f>
        <v/>
      </c>
      <c r="L799">
        <f>IF($D$20=0,IFERROR(L798,MAX($D$16,POWER((ABS(K799)^2)/($I$5*MAX(F799,0.1)^2),1/3))),IF(IFERROR(V798,0)=0,IFERROR(L798,MAX($D$16,POWER((ABS(K799)^2)/($I$5*MAX(F799,0.1)^2),1/3))),IF(OR(IFERROR(L799,0)=0,IFERROR(S798,0)&lt;1,IFERROR(S799,0)&lt;1),MAX($D$16,POWER((ABS(K799)^2)/($I$5*MAX(F799,0.1)^2),1/3)),IF(IFERROR(U799,0)&gt;0,MAX($D$16,IFERROR(L799,0)+((IFERROR(U799,0))*$D$18*IF((IFERROR(S799,0))&lt;1,1,-1))),IF(IFERROR(U799,0)&lt;0,IF(ABS((MAX($D$16,POWER((ABS(K799)^2)/($I$5*MAX(F799,0.1)^2),1/3)))-IFERROR(L799,0))&gt;$D$19,MAX($D$16,IF((MAX($D$16,POWER((ABS(K799)^2)/($I$5*MAX(F799,0.1)^2),1/3)))&gt;IFERROR(L799,0),MIN((MAX($D$16,POWER((ABS(K799)^2)/($I$5*MAX(F799,0.1)^2),1/3))),IFERROR(L799,0)+(MIN(ABS(IFERROR(U799,0))*$D$18,ABS((MAX($D$16,POWER((ABS(K799)^2)/($I$5*MAX(F799,0.1)^2),1/3)))-IFERROR(L799,0))))),MAX((MAX($D$16,POWER((ABS(K799)^2)/($I$5*MAX(F799,0.1)^2),1/3))),IFERROR(L799,0)-(MIN(ABS(IFERROR(U799,0))*$D$18,ABS((MAX($D$16,POWER((ABS(K799)^2)/($I$5*MAX(F799,0.1)^2),1/3)))-IFERROR(L799,0))))))),MAX($D$16,POWER((ABS(K799)^2)/($I$5*MAX(F799,0.1)^2),1/3))),MAX($D$16,IFERROR(L799,0)))))))</f>
        <v/>
      </c>
      <c r="M799">
        <f>((F799)+(G799)*(L799))*(L799)</f>
        <v/>
      </c>
      <c r="N799">
        <f>(((F799)+(G799)*(L799))*(L799))/MAX((F799)+2*(L799)*SQRT(1+(G799)^2),1E-6)</f>
        <v/>
      </c>
      <c r="O799">
        <f>ABS(K799)/MAX(((F799)+(G799)*(L799))*(L799),1E-6)</f>
        <v/>
      </c>
      <c r="P799">
        <f>E799+L799</f>
        <v/>
      </c>
      <c r="Q799">
        <f>P799+((ABS(K799)/MAX(((F799)+(G799)*(L799))*(L799),1E-6))^2)/(2*$I$5)</f>
        <v/>
      </c>
      <c r="R799">
        <f>((ABS(K799)*$D$6)/(MAX(((F799)+(G799)*(L799))*(L799),1E-6)*MAX(((((F799)+(G799)*(L799))*(L799))/MAX((F799)+2*(L799)*SQRT(1+(G799)^2),1E-6))^(2/3),1E-6)))^2</f>
        <v/>
      </c>
      <c r="S799">
        <f>ABS(ABS(K799)/MAX(((F799)+(G799)*(L799))*(L799),1E-6))/SQRT($I$5*MAX((((F799)+(G799)*(L799))*(L799))/MAX((F799)+2*(G799)*(L799),1E-6),1E-6))</f>
        <v/>
      </c>
      <c r="T799">
        <f>((F799)*(L799)^2)/2+(G799)*(L799)^3/3+(ABS(K799)^2)/($I$5*MAX(((F799)+(G799)*(L799))*(L799),1E-6))</f>
        <v/>
      </c>
      <c r="U799">
        <f>IF($D$20=0,0,IFERROR(Q798-(((R798+R799)/2)*J799)-(IF(O798&gt;O799,$D$8*((O798^2-O799^2)/(2*$I$5)),$D$9*((O799^2-O798^2)/(2*$I$5)))+($D$10*(ABS(I799)/90)*(MAX(O798^2,O799^2)/(2*$I$5))))-Q799,0))</f>
        <v/>
      </c>
      <c r="V799">
        <f>IF($D$20=0,1,IFERROR(IF(ROUND(S799,3)=1,1,IF(AND(ABS(U799)&lt;$D$19,S799&gt;1),1,0)),0))</f>
        <v/>
      </c>
      <c r="W799">
        <f>IF($D$20=0,IFERROR(W800,MAX($D$16,POWER((ABS(K799)^2)/($I$5*MAX(F799,0.1)^2),1/3))),IF(IFERROR(AG800,0)=0,IFERROR(W800,MAX($D$16,POWER((ABS(K799)^2)/($I$5*MAX(F799,0.1)^2),1/3))),IF(OR(IFERROR(W799,0)=0,IFERROR(AD800,0)&gt;1),MAX($D$16,POWER((ABS(K799)^2)/($I$5*MAX(F799,0.1)^2),1/3)),IF(IFERROR(AF799,0)&gt;0,MAX($D$16,IFERROR(W799,0)+((IFERROR(AF799,0))*$D$18*IF((IFERROR(AD799,0))&lt;1,1,-1))),IF(IFERROR(AF799,0)&lt;0,IF(ABS((MAX($D$16,POWER((ABS(K799)^2)/($I$5*MAX(F799,0.1)^2),1/3)))-IFERROR(W799,0))&gt;$D$19,MAX($D$16,IF((MAX($D$16,POWER((ABS(K799)^2)/($I$5*MAX(F799,0.1)^2),1/3)))&gt;IFERROR(W799,0),MIN((MAX($D$16,POWER((ABS(K799)^2)/($I$5*MAX(F799,0.1)^2),1/3))),IFERROR(W799,0)+(MIN(ABS(IFERROR(AF799,0))*$D$18,ABS((MAX($D$16,POWER((ABS(K799)^2)/($I$5*MAX(F799,0.1)^2),1/3)))-IFERROR(W799,0))))),MAX((MAX($D$16,POWER((ABS(K799)^2)/($I$5*MAX(F799,0.1)^2),1/3))),IFERROR(W799,0)-(MIN(ABS(IFERROR(AF799,0))*$D$18,ABS((MAX($D$16,POWER((ABS(K799)^2)/($I$5*MAX(F799,0.1)^2),1/3)))-IFERROR(W799,0))))))),MAX($D$16,POWER((ABS(K799)^2)/($I$5*MAX(F799,0.1)^2),1/3))),MAX($D$16,IFERROR(W799,0)))))))</f>
        <v/>
      </c>
      <c r="X799">
        <f>((F799)+(G799)*(W799))*(W799)</f>
        <v/>
      </c>
      <c r="Y799">
        <f>(((F799)+(G799)*(W799))*(W799))/MAX((F799)+2*(W799)*SQRT(1+(G799)^2),1E-6)</f>
        <v/>
      </c>
      <c r="Z799">
        <f>ABS(K799)/MAX(((F799)+(G799)*(W799))*(W799),1E-6)</f>
        <v/>
      </c>
      <c r="AA799">
        <f>E799+W799</f>
        <v/>
      </c>
      <c r="AB799">
        <f>AA799+((ABS(K799)/MAX(((F799)+(G799)*(W799))*(W799),1E-6))^2)/(2*$I$5)</f>
        <v/>
      </c>
      <c r="AC799">
        <f>((ABS(K799)*$D$6)/(MAX(((F799)+(G799)*(W799))*(W799),1E-6)*MAX(((((F799)+(G799)*(W799))*(W799))/MAX((F799)+2*(W799)*SQRT(1+(G799)^2),1E-6))^(2/3),1E-6)))^2</f>
        <v/>
      </c>
      <c r="AD799">
        <f>ABS(ABS(K799)/MAX(((F799)+(G799)*(W799))*(W799),1E-6))/SQRT($I$5*MAX((((F799)+(G799)*(W799))*(W799))/MAX((F799)+2*(G799)*(W799),1E-6),1E-6))</f>
        <v/>
      </c>
      <c r="AE799">
        <f>((F799)*(W799)^2)/2+(G799)*(W799)^3/3+(ABS(K799)^2)/($I$5*MAX(((F799)+(G799)*(W799))*(W799),1E-6))</f>
        <v/>
      </c>
      <c r="AF799">
        <f>IF($D$20=0,0,IFERROR(AB800+(((AC799+AC800)/2)*J800)+(IF(Z799&gt;Z800,$D$8*((Z799^2-Z800^2)/(2*$I$5)),$D$9*((Z800^2-Z799^2)/(2*$I$5)))+($D$10*(ABS(I800)/90)*(MAX(Z799^2,Z800^2)/(2*$I$5))))-AB799,0))</f>
        <v/>
      </c>
      <c r="AG799">
        <f>IF($D$20=0,1,IFERROR(IF(ROUND(AD799,3)=1,1,IF(AND(ABS(AF799)&lt;$D$19,AD799&lt;1),1,0)),0))</f>
        <v/>
      </c>
      <c r="AH799">
        <f>IFERROR(IF(V32="Supercritical",MAX($D$16,IFERROR(L799,MAX($D$16,POWER((ABS(K799)^2)/($I$5*MAX(F799,0.1)^2),1/3)))),IF(V32="Subcritical",MAX($D$16,IFERROR(W799,MAX($D$16,POWER((ABS(K799)^2)/($I$5*MAX(F799,0.1)^2),1/3)))),IF(AND(IFERROR(V799,0)=1,IFERROR(AG799,0)=1),IF(IFERROR(T799,-1E99)&gt;=IFERROR(AE799,-1E99),MAX($D$16,IFERROR(L799,MAX($D$16,POWER((ABS(K799)^2)/($I$5*MAX(F799,0.1)^2),1/3)))),MAX($D$16,IFERROR(W799,MAX($D$16,POWER((ABS(K799)^2)/($I$5*MAX(F799,0.1)^2),1/3))))),IF(IFERROR(V799,0)=1,MAX($D$16,IFERROR(L799,MAX($D$16,POWER((ABS(K799)^2)/($I$5*MAX(F799,0.1)^2),1/3)))),IF(IFERROR(AG799,0)=1,MAX($D$16,IFERROR(W799,MAX($D$16,POWER((ABS(K799)^2)/($I$5*MAX(F799,0.1)^2),1/3)))),MAX($D$16,POWER((ABS(K799)^2)/($I$5*MAX(F799,0.1)^2),1/3))))))),MAX($D$16,POWER((ABS(K799)^2)/($I$5*MAX(F799,0.1)^2),1/3)))</f>
        <v/>
      </c>
      <c r="AI799">
        <f>E799+AH799</f>
        <v/>
      </c>
      <c r="AJ799">
        <f>AI799+((ABS(K799)/MAX(((F799)+(G799)*(AH799))*(AH799),1E-6))^2)/(2*$I$5)</f>
        <v/>
      </c>
      <c r="AM799" t="n">
        <v>0</v>
      </c>
      <c r="AN799" t="n">
        <v>0</v>
      </c>
      <c r="AO799">
        <f>AM799+AN799</f>
        <v/>
      </c>
      <c r="AP799">
        <f>AP798+AO799</f>
        <v/>
      </c>
      <c r="AQ799">
        <f>ABS(ABS(K799)/MAX(((F799)+(G799)*(AH799))*(AH799),1E-6))/SQRT($I$5*MAX((((F799)+(G799)*(AH799))*(AH799))/MAX((F799)+2*(G799)*(AH799),1E-6),1E-6))</f>
        <v/>
      </c>
      <c r="AR799">
        <f>IF(AQ799&lt;1,"Subcritical","Supercritical")</f>
        <v/>
      </c>
      <c r="AS799">
        <f>((ABS(K799)*$D$6)/(MAX(((F799)+(G799)*(AH799))*(AH799),1E-6)*MAX(((((F799)+(G799)*(AH799))*(AH799))/MAX((F799)+2*(AH799)*SQRT(1+(G799)^2),1E-6))^(2/3),1E-6)))^2</f>
        <v/>
      </c>
    </row>
    <row r="800">
      <c r="A800" t="n">
        <v>651</v>
      </c>
      <c r="B800" t="n">
        <v>649.896</v>
      </c>
      <c r="C800" t="n">
        <v>616133.236</v>
      </c>
      <c r="D800" t="n">
        <v>3097344.674</v>
      </c>
      <c r="E800" t="n">
        <v>632.237</v>
      </c>
      <c r="F800" t="n">
        <v>5.2</v>
      </c>
      <c r="G800" t="n">
        <v>0</v>
      </c>
      <c r="H800" t="inlineStr">
        <is>
          <t>Normal</t>
        </is>
      </c>
      <c r="I800" t="n">
        <v>0.023</v>
      </c>
      <c r="J800">
        <f>B800-B799</f>
        <v/>
      </c>
      <c r="K800">
        <f>MAX(0,K799-AO799)</f>
        <v/>
      </c>
      <c r="L800">
        <f>IF($D$20=0,IFERROR(L799,MAX($D$16,POWER((ABS(K800)^2)/($I$5*MAX(F800,0.1)^2),1/3))),IF(IFERROR(V799,0)=0,IFERROR(L799,MAX($D$16,POWER((ABS(K800)^2)/($I$5*MAX(F800,0.1)^2),1/3))),IF(OR(IFERROR(L800,0)=0,IFERROR(S799,0)&lt;1,IFERROR(S800,0)&lt;1),MAX($D$16,POWER((ABS(K800)^2)/($I$5*MAX(F800,0.1)^2),1/3)),IF(IFERROR(U800,0)&gt;0,MAX($D$16,IFERROR(L800,0)+((IFERROR(U800,0))*$D$18*IF((IFERROR(S800,0))&lt;1,1,-1))),IF(IFERROR(U800,0)&lt;0,IF(ABS((MAX($D$16,POWER((ABS(K800)^2)/($I$5*MAX(F800,0.1)^2),1/3)))-IFERROR(L800,0))&gt;$D$19,MAX($D$16,IF((MAX($D$16,POWER((ABS(K800)^2)/($I$5*MAX(F800,0.1)^2),1/3)))&gt;IFERROR(L800,0),MIN((MAX($D$16,POWER((ABS(K800)^2)/($I$5*MAX(F800,0.1)^2),1/3))),IFERROR(L800,0)+(MIN(ABS(IFERROR(U800,0))*$D$18,ABS((MAX($D$16,POWER((ABS(K800)^2)/($I$5*MAX(F800,0.1)^2),1/3)))-IFERROR(L800,0))))),MAX((MAX($D$16,POWER((ABS(K800)^2)/($I$5*MAX(F800,0.1)^2),1/3))),IFERROR(L800,0)-(MIN(ABS(IFERROR(U800,0))*$D$18,ABS((MAX($D$16,POWER((ABS(K800)^2)/($I$5*MAX(F800,0.1)^2),1/3)))-IFERROR(L800,0))))))),MAX($D$16,POWER((ABS(K800)^2)/($I$5*MAX(F800,0.1)^2),1/3))),MAX($D$16,IFERROR(L800,0)))))))</f>
        <v/>
      </c>
      <c r="M800">
        <f>((F800)+(G800)*(L800))*(L800)</f>
        <v/>
      </c>
      <c r="N800">
        <f>(((F800)+(G800)*(L800))*(L800))/MAX((F800)+2*(L800)*SQRT(1+(G800)^2),1E-6)</f>
        <v/>
      </c>
      <c r="O800">
        <f>ABS(K800)/MAX(((F800)+(G800)*(L800))*(L800),1E-6)</f>
        <v/>
      </c>
      <c r="P800">
        <f>E800+L800</f>
        <v/>
      </c>
      <c r="Q800">
        <f>P800+((ABS(K800)/MAX(((F800)+(G800)*(L800))*(L800),1E-6))^2)/(2*$I$5)</f>
        <v/>
      </c>
      <c r="R800">
        <f>((ABS(K800)*$D$6)/(MAX(((F800)+(G800)*(L800))*(L800),1E-6)*MAX(((((F800)+(G800)*(L800))*(L800))/MAX((F800)+2*(L800)*SQRT(1+(G800)^2),1E-6))^(2/3),1E-6)))^2</f>
        <v/>
      </c>
      <c r="S800">
        <f>ABS(ABS(K800)/MAX(((F800)+(G800)*(L800))*(L800),1E-6))/SQRT($I$5*MAX((((F800)+(G800)*(L800))*(L800))/MAX((F800)+2*(G800)*(L800),1E-6),1E-6))</f>
        <v/>
      </c>
      <c r="T800">
        <f>((F800)*(L800)^2)/2+(G800)*(L800)^3/3+(ABS(K800)^2)/($I$5*MAX(((F800)+(G800)*(L800))*(L800),1E-6))</f>
        <v/>
      </c>
      <c r="U800">
        <f>IF($D$20=0,0,IFERROR(Q799-(((R799+R800)/2)*J800)-(IF(O799&gt;O800,$D$8*((O799^2-O800^2)/(2*$I$5)),$D$9*((O800^2-O799^2)/(2*$I$5)))+($D$10*(ABS(I800)/90)*(MAX(O799^2,O800^2)/(2*$I$5))))-Q800,0))</f>
        <v/>
      </c>
      <c r="V800">
        <f>IF($D$20=0,1,IFERROR(IF(ROUND(S800,3)=1,1,IF(AND(ABS(U800)&lt;$D$19,S800&gt;1),1,0)),0))</f>
        <v/>
      </c>
      <c r="W800">
        <f>IF($D$20=0,IFERROR(W801,MAX($D$16,POWER((ABS(K800)^2)/($I$5*MAX(F800,0.1)^2),1/3))),IF(IFERROR(AG801,0)=0,IFERROR(W801,MAX($D$16,POWER((ABS(K800)^2)/($I$5*MAX(F800,0.1)^2),1/3))),IF(OR(IFERROR(W800,0)=0,IFERROR(AD801,0)&gt;1),MAX($D$16,POWER((ABS(K800)^2)/($I$5*MAX(F800,0.1)^2),1/3)),IF(IFERROR(AF800,0)&gt;0,MAX($D$16,IFERROR(W800,0)+((IFERROR(AF800,0))*$D$18*IF((IFERROR(AD800,0))&lt;1,1,-1))),IF(IFERROR(AF800,0)&lt;0,IF(ABS((MAX($D$16,POWER((ABS(K800)^2)/($I$5*MAX(F800,0.1)^2),1/3)))-IFERROR(W800,0))&gt;$D$19,MAX($D$16,IF((MAX($D$16,POWER((ABS(K800)^2)/($I$5*MAX(F800,0.1)^2),1/3)))&gt;IFERROR(W800,0),MIN((MAX($D$16,POWER((ABS(K800)^2)/($I$5*MAX(F800,0.1)^2),1/3))),IFERROR(W800,0)+(MIN(ABS(IFERROR(AF800,0))*$D$18,ABS((MAX($D$16,POWER((ABS(K800)^2)/($I$5*MAX(F800,0.1)^2),1/3)))-IFERROR(W800,0))))),MAX((MAX($D$16,POWER((ABS(K800)^2)/($I$5*MAX(F800,0.1)^2),1/3))),IFERROR(W800,0)-(MIN(ABS(IFERROR(AF800,0))*$D$18,ABS((MAX($D$16,POWER((ABS(K800)^2)/($I$5*MAX(F800,0.1)^2),1/3)))-IFERROR(W800,0))))))),MAX($D$16,POWER((ABS(K800)^2)/($I$5*MAX(F800,0.1)^2),1/3))),MAX($D$16,IFERROR(W800,0)))))))</f>
        <v/>
      </c>
      <c r="X800">
        <f>((F800)+(G800)*(W800))*(W800)</f>
        <v/>
      </c>
      <c r="Y800">
        <f>(((F800)+(G800)*(W800))*(W800))/MAX((F800)+2*(W800)*SQRT(1+(G800)^2),1E-6)</f>
        <v/>
      </c>
      <c r="Z800">
        <f>ABS(K800)/MAX(((F800)+(G800)*(W800))*(W800),1E-6)</f>
        <v/>
      </c>
      <c r="AA800">
        <f>E800+W800</f>
        <v/>
      </c>
      <c r="AB800">
        <f>AA800+((ABS(K800)/MAX(((F800)+(G800)*(W800))*(W800),1E-6))^2)/(2*$I$5)</f>
        <v/>
      </c>
      <c r="AC800">
        <f>((ABS(K800)*$D$6)/(MAX(((F800)+(G800)*(W800))*(W800),1E-6)*MAX(((((F800)+(G800)*(W800))*(W800))/MAX((F800)+2*(W800)*SQRT(1+(G800)^2),1E-6))^(2/3),1E-6)))^2</f>
        <v/>
      </c>
      <c r="AD800">
        <f>ABS(ABS(K800)/MAX(((F800)+(G800)*(W800))*(W800),1E-6))/SQRT($I$5*MAX((((F800)+(G800)*(W800))*(W800))/MAX((F800)+2*(G800)*(W800),1E-6),1E-6))</f>
        <v/>
      </c>
      <c r="AE800">
        <f>((F800)*(W800)^2)/2+(G800)*(W800)^3/3+(ABS(K800)^2)/($I$5*MAX(((F800)+(G800)*(W800))*(W800),1E-6))</f>
        <v/>
      </c>
      <c r="AF800">
        <f>IF($D$20=0,0,IFERROR(AB801+(((AC800+AC801)/2)*J801)+(IF(Z800&gt;Z801,$D$8*((Z800^2-Z801^2)/(2*$I$5)),$D$9*((Z801^2-Z800^2)/(2*$I$5)))+($D$10*(ABS(I801)/90)*(MAX(Z800^2,Z801^2)/(2*$I$5))))-AB800,0))</f>
        <v/>
      </c>
      <c r="AG800">
        <f>IF($D$20=0,1,IFERROR(IF(ROUND(AD800,3)=1,1,IF(AND(ABS(AF800)&lt;$D$19,AD800&lt;1),1,0)),0))</f>
        <v/>
      </c>
      <c r="AH800">
        <f>IFERROR(IF(V32="Supercritical",MAX($D$16,IFERROR(L800,MAX($D$16,POWER((ABS(K800)^2)/($I$5*MAX(F800,0.1)^2),1/3)))),IF(V32="Subcritical",MAX($D$16,IFERROR(W800,MAX($D$16,POWER((ABS(K800)^2)/($I$5*MAX(F800,0.1)^2),1/3)))),IF(AND(IFERROR(V800,0)=1,IFERROR(AG800,0)=1),IF(IFERROR(T800,-1E99)&gt;=IFERROR(AE800,-1E99),MAX($D$16,IFERROR(L800,MAX($D$16,POWER((ABS(K800)^2)/($I$5*MAX(F800,0.1)^2),1/3)))),MAX($D$16,IFERROR(W800,MAX($D$16,POWER((ABS(K800)^2)/($I$5*MAX(F800,0.1)^2),1/3))))),IF(IFERROR(V800,0)=1,MAX($D$16,IFERROR(L800,MAX($D$16,POWER((ABS(K800)^2)/($I$5*MAX(F800,0.1)^2),1/3)))),IF(IFERROR(AG800,0)=1,MAX($D$16,IFERROR(W800,MAX($D$16,POWER((ABS(K800)^2)/($I$5*MAX(F800,0.1)^2),1/3)))),MAX($D$16,POWER((ABS(K800)^2)/($I$5*MAX(F800,0.1)^2),1/3))))))),MAX($D$16,POWER((ABS(K800)^2)/($I$5*MAX(F800,0.1)^2),1/3)))</f>
        <v/>
      </c>
      <c r="AI800">
        <f>E800+AH800</f>
        <v/>
      </c>
      <c r="AJ800">
        <f>AI800+((ABS(K800)/MAX(((F800)+(G800)*(AH800))*(AH800),1E-6))^2)/(2*$I$5)</f>
        <v/>
      </c>
      <c r="AM800" t="n">
        <v>0</v>
      </c>
      <c r="AN800" t="n">
        <v>0</v>
      </c>
      <c r="AO800">
        <f>AM800+AN800</f>
        <v/>
      </c>
      <c r="AP800">
        <f>AP799+AO800</f>
        <v/>
      </c>
      <c r="AQ800">
        <f>ABS(ABS(K800)/MAX(((F800)+(G800)*(AH800))*(AH800),1E-6))/SQRT($I$5*MAX((((F800)+(G800)*(AH800))*(AH800))/MAX((F800)+2*(G800)*(AH800),1E-6),1E-6))</f>
        <v/>
      </c>
      <c r="AR800">
        <f>IF(AQ800&lt;1,"Subcritical","Supercritical")</f>
        <v/>
      </c>
      <c r="AS800">
        <f>((ABS(K800)*$D$6)/(MAX(((F800)+(G800)*(AH800))*(AH800),1E-6)*MAX(((((F800)+(G800)*(AH800))*(AH800))/MAX((F800)+2*(AH800)*SQRT(1+(G800)^2),1E-6))^(2/3),1E-6)))^2</f>
        <v/>
      </c>
    </row>
    <row r="801">
      <c r="A801" t="n">
        <v>652</v>
      </c>
      <c r="B801" t="n">
        <v>650.895</v>
      </c>
      <c r="C801" t="n">
        <v>616132.762</v>
      </c>
      <c r="D801" t="n">
        <v>3097343.794</v>
      </c>
      <c r="E801" t="n">
        <v>632.2365</v>
      </c>
      <c r="F801" t="n">
        <v>5.2</v>
      </c>
      <c r="G801" t="n">
        <v>0</v>
      </c>
      <c r="H801" t="inlineStr">
        <is>
          <t>Normal</t>
        </is>
      </c>
      <c r="I801" t="n">
        <v>0.027</v>
      </c>
      <c r="J801">
        <f>B801-B800</f>
        <v/>
      </c>
      <c r="K801">
        <f>MAX(0,K800-AO800)</f>
        <v/>
      </c>
      <c r="L801">
        <f>IF($D$20=0,IFERROR(L800,MAX($D$16,POWER((ABS(K801)^2)/($I$5*MAX(F801,0.1)^2),1/3))),IF(IFERROR(V800,0)=0,IFERROR(L800,MAX($D$16,POWER((ABS(K801)^2)/($I$5*MAX(F801,0.1)^2),1/3))),IF(OR(IFERROR(L801,0)=0,IFERROR(S800,0)&lt;1,IFERROR(S801,0)&lt;1),MAX($D$16,POWER((ABS(K801)^2)/($I$5*MAX(F801,0.1)^2),1/3)),IF(IFERROR(U801,0)&gt;0,MAX($D$16,IFERROR(L801,0)+((IFERROR(U801,0))*$D$18*IF((IFERROR(S801,0))&lt;1,1,-1))),IF(IFERROR(U801,0)&lt;0,IF(ABS((MAX($D$16,POWER((ABS(K801)^2)/($I$5*MAX(F801,0.1)^2),1/3)))-IFERROR(L801,0))&gt;$D$19,MAX($D$16,IF((MAX($D$16,POWER((ABS(K801)^2)/($I$5*MAX(F801,0.1)^2),1/3)))&gt;IFERROR(L801,0),MIN((MAX($D$16,POWER((ABS(K801)^2)/($I$5*MAX(F801,0.1)^2),1/3))),IFERROR(L801,0)+(MIN(ABS(IFERROR(U801,0))*$D$18,ABS((MAX($D$16,POWER((ABS(K801)^2)/($I$5*MAX(F801,0.1)^2),1/3)))-IFERROR(L801,0))))),MAX((MAX($D$16,POWER((ABS(K801)^2)/($I$5*MAX(F801,0.1)^2),1/3))),IFERROR(L801,0)-(MIN(ABS(IFERROR(U801,0))*$D$18,ABS((MAX($D$16,POWER((ABS(K801)^2)/($I$5*MAX(F801,0.1)^2),1/3)))-IFERROR(L801,0))))))),MAX($D$16,POWER((ABS(K801)^2)/($I$5*MAX(F801,0.1)^2),1/3))),MAX($D$16,IFERROR(L801,0)))))))</f>
        <v/>
      </c>
      <c r="M801">
        <f>((F801)+(G801)*(L801))*(L801)</f>
        <v/>
      </c>
      <c r="N801">
        <f>(((F801)+(G801)*(L801))*(L801))/MAX((F801)+2*(L801)*SQRT(1+(G801)^2),1E-6)</f>
        <v/>
      </c>
      <c r="O801">
        <f>ABS(K801)/MAX(((F801)+(G801)*(L801))*(L801),1E-6)</f>
        <v/>
      </c>
      <c r="P801">
        <f>E801+L801</f>
        <v/>
      </c>
      <c r="Q801">
        <f>P801+((ABS(K801)/MAX(((F801)+(G801)*(L801))*(L801),1E-6))^2)/(2*$I$5)</f>
        <v/>
      </c>
      <c r="R801">
        <f>((ABS(K801)*$D$6)/(MAX(((F801)+(G801)*(L801))*(L801),1E-6)*MAX(((((F801)+(G801)*(L801))*(L801))/MAX((F801)+2*(L801)*SQRT(1+(G801)^2),1E-6))^(2/3),1E-6)))^2</f>
        <v/>
      </c>
      <c r="S801">
        <f>ABS(ABS(K801)/MAX(((F801)+(G801)*(L801))*(L801),1E-6))/SQRT($I$5*MAX((((F801)+(G801)*(L801))*(L801))/MAX((F801)+2*(G801)*(L801),1E-6),1E-6))</f>
        <v/>
      </c>
      <c r="T801">
        <f>((F801)*(L801)^2)/2+(G801)*(L801)^3/3+(ABS(K801)^2)/($I$5*MAX(((F801)+(G801)*(L801))*(L801),1E-6))</f>
        <v/>
      </c>
      <c r="U801">
        <f>IF($D$20=0,0,IFERROR(Q800-(((R800+R801)/2)*J801)-(IF(O800&gt;O801,$D$8*((O800^2-O801^2)/(2*$I$5)),$D$9*((O801^2-O800^2)/(2*$I$5)))+($D$10*(ABS(I801)/90)*(MAX(O800^2,O801^2)/(2*$I$5))))-Q801,0))</f>
        <v/>
      </c>
      <c r="V801">
        <f>IF($D$20=0,1,IFERROR(IF(ROUND(S801,3)=1,1,IF(AND(ABS(U801)&lt;$D$19,S801&gt;1),1,0)),0))</f>
        <v/>
      </c>
      <c r="W801">
        <f>IF($D$20=0,IFERROR(W802,MAX($D$16,POWER((ABS(K801)^2)/($I$5*MAX(F801,0.1)^2),1/3))),IF(IFERROR(AG802,0)=0,IFERROR(W802,MAX($D$16,POWER((ABS(K801)^2)/($I$5*MAX(F801,0.1)^2),1/3))),IF(OR(IFERROR(W801,0)=0,IFERROR(AD802,0)&gt;1),MAX($D$16,POWER((ABS(K801)^2)/($I$5*MAX(F801,0.1)^2),1/3)),IF(IFERROR(AF801,0)&gt;0,MAX($D$16,IFERROR(W801,0)+((IFERROR(AF801,0))*$D$18*IF((IFERROR(AD801,0))&lt;1,1,-1))),IF(IFERROR(AF801,0)&lt;0,IF(ABS((MAX($D$16,POWER((ABS(K801)^2)/($I$5*MAX(F801,0.1)^2),1/3)))-IFERROR(W801,0))&gt;$D$19,MAX($D$16,IF((MAX($D$16,POWER((ABS(K801)^2)/($I$5*MAX(F801,0.1)^2),1/3)))&gt;IFERROR(W801,0),MIN((MAX($D$16,POWER((ABS(K801)^2)/($I$5*MAX(F801,0.1)^2),1/3))),IFERROR(W801,0)+(MIN(ABS(IFERROR(AF801,0))*$D$18,ABS((MAX($D$16,POWER((ABS(K801)^2)/($I$5*MAX(F801,0.1)^2),1/3)))-IFERROR(W801,0))))),MAX((MAX($D$16,POWER((ABS(K801)^2)/($I$5*MAX(F801,0.1)^2),1/3))),IFERROR(W801,0)-(MIN(ABS(IFERROR(AF801,0))*$D$18,ABS((MAX($D$16,POWER((ABS(K801)^2)/($I$5*MAX(F801,0.1)^2),1/3)))-IFERROR(W801,0))))))),MAX($D$16,POWER((ABS(K801)^2)/($I$5*MAX(F801,0.1)^2),1/3))),MAX($D$16,IFERROR(W801,0)))))))</f>
        <v/>
      </c>
      <c r="X801">
        <f>((F801)+(G801)*(W801))*(W801)</f>
        <v/>
      </c>
      <c r="Y801">
        <f>(((F801)+(G801)*(W801))*(W801))/MAX((F801)+2*(W801)*SQRT(1+(G801)^2),1E-6)</f>
        <v/>
      </c>
      <c r="Z801">
        <f>ABS(K801)/MAX(((F801)+(G801)*(W801))*(W801),1E-6)</f>
        <v/>
      </c>
      <c r="AA801">
        <f>E801+W801</f>
        <v/>
      </c>
      <c r="AB801">
        <f>AA801+((ABS(K801)/MAX(((F801)+(G801)*(W801))*(W801),1E-6))^2)/(2*$I$5)</f>
        <v/>
      </c>
      <c r="AC801">
        <f>((ABS(K801)*$D$6)/(MAX(((F801)+(G801)*(W801))*(W801),1E-6)*MAX(((((F801)+(G801)*(W801))*(W801))/MAX((F801)+2*(W801)*SQRT(1+(G801)^2),1E-6))^(2/3),1E-6)))^2</f>
        <v/>
      </c>
      <c r="AD801">
        <f>ABS(ABS(K801)/MAX(((F801)+(G801)*(W801))*(W801),1E-6))/SQRT($I$5*MAX((((F801)+(G801)*(W801))*(W801))/MAX((F801)+2*(G801)*(W801),1E-6),1E-6))</f>
        <v/>
      </c>
      <c r="AE801">
        <f>((F801)*(W801)^2)/2+(G801)*(W801)^3/3+(ABS(K801)^2)/($I$5*MAX(((F801)+(G801)*(W801))*(W801),1E-6))</f>
        <v/>
      </c>
      <c r="AF801">
        <f>IF($D$20=0,0,IFERROR(AB802+(((AC801+AC802)/2)*J802)+(IF(Z801&gt;Z802,$D$8*((Z801^2-Z802^2)/(2*$I$5)),$D$9*((Z802^2-Z801^2)/(2*$I$5)))+($D$10*(ABS(I802)/90)*(MAX(Z801^2,Z802^2)/(2*$I$5))))-AB801,0))</f>
        <v/>
      </c>
      <c r="AG801">
        <f>IF($D$20=0,1,IFERROR(IF(ROUND(AD801,3)=1,1,IF(AND(ABS(AF801)&lt;$D$19,AD801&lt;1),1,0)),0))</f>
        <v/>
      </c>
      <c r="AH801">
        <f>IFERROR(IF(V32="Supercritical",MAX($D$16,IFERROR(L801,MAX($D$16,POWER((ABS(K801)^2)/($I$5*MAX(F801,0.1)^2),1/3)))),IF(V32="Subcritical",MAX($D$16,IFERROR(W801,MAX($D$16,POWER((ABS(K801)^2)/($I$5*MAX(F801,0.1)^2),1/3)))),IF(AND(IFERROR(V801,0)=1,IFERROR(AG801,0)=1),IF(IFERROR(T801,-1E99)&gt;=IFERROR(AE801,-1E99),MAX($D$16,IFERROR(L801,MAX($D$16,POWER((ABS(K801)^2)/($I$5*MAX(F801,0.1)^2),1/3)))),MAX($D$16,IFERROR(W801,MAX($D$16,POWER((ABS(K801)^2)/($I$5*MAX(F801,0.1)^2),1/3))))),IF(IFERROR(V801,0)=1,MAX($D$16,IFERROR(L801,MAX($D$16,POWER((ABS(K801)^2)/($I$5*MAX(F801,0.1)^2),1/3)))),IF(IFERROR(AG801,0)=1,MAX($D$16,IFERROR(W801,MAX($D$16,POWER((ABS(K801)^2)/($I$5*MAX(F801,0.1)^2),1/3)))),MAX($D$16,POWER((ABS(K801)^2)/($I$5*MAX(F801,0.1)^2),1/3))))))),MAX($D$16,POWER((ABS(K801)^2)/($I$5*MAX(F801,0.1)^2),1/3)))</f>
        <v/>
      </c>
      <c r="AI801">
        <f>E801+AH801</f>
        <v/>
      </c>
      <c r="AJ801">
        <f>AI801+((ABS(K801)/MAX(((F801)+(G801)*(AH801))*(AH801),1E-6))^2)/(2*$I$5)</f>
        <v/>
      </c>
      <c r="AM801" t="n">
        <v>0</v>
      </c>
      <c r="AN801" t="n">
        <v>0</v>
      </c>
      <c r="AO801">
        <f>AM801+AN801</f>
        <v/>
      </c>
      <c r="AP801">
        <f>AP800+AO801</f>
        <v/>
      </c>
      <c r="AQ801">
        <f>ABS(ABS(K801)/MAX(((F801)+(G801)*(AH801))*(AH801),1E-6))/SQRT($I$5*MAX((((F801)+(G801)*(AH801))*(AH801))/MAX((F801)+2*(G801)*(AH801),1E-6),1E-6))</f>
        <v/>
      </c>
      <c r="AR801">
        <f>IF(AQ801&lt;1,"Subcritical","Supercritical")</f>
        <v/>
      </c>
      <c r="AS801">
        <f>((ABS(K801)*$D$6)/(MAX(((F801)+(G801)*(AH801))*(AH801),1E-6)*MAX(((((F801)+(G801)*(AH801))*(AH801))/MAX((F801)+2*(AH801)*SQRT(1+(G801)^2),1E-6))^(2/3),1E-6)))^2</f>
        <v/>
      </c>
    </row>
    <row r="802">
      <c r="A802" t="n">
        <v>653</v>
      </c>
      <c r="B802" t="n">
        <v>651.896</v>
      </c>
      <c r="C802" t="n">
        <v>616132.2879999999</v>
      </c>
      <c r="D802" t="n">
        <v>3097342.913</v>
      </c>
      <c r="E802" t="n">
        <v>632.236</v>
      </c>
      <c r="F802" t="n">
        <v>5.2</v>
      </c>
      <c r="G802" t="n">
        <v>0</v>
      </c>
      <c r="H802" t="inlineStr">
        <is>
          <t>Normal</t>
        </is>
      </c>
      <c r="I802" t="n">
        <v>0.027</v>
      </c>
      <c r="J802">
        <f>B802-B801</f>
        <v/>
      </c>
      <c r="K802">
        <f>MAX(0,K801-AO801)</f>
        <v/>
      </c>
      <c r="L802">
        <f>IF($D$20=0,IFERROR(L801,MAX($D$16,POWER((ABS(K802)^2)/($I$5*MAX(F802,0.1)^2),1/3))),IF(IFERROR(V801,0)=0,IFERROR(L801,MAX($D$16,POWER((ABS(K802)^2)/($I$5*MAX(F802,0.1)^2),1/3))),IF(OR(IFERROR(L802,0)=0,IFERROR(S801,0)&lt;1,IFERROR(S802,0)&lt;1),MAX($D$16,POWER((ABS(K802)^2)/($I$5*MAX(F802,0.1)^2),1/3)),IF(IFERROR(U802,0)&gt;0,MAX($D$16,IFERROR(L802,0)+((IFERROR(U802,0))*$D$18*IF((IFERROR(S802,0))&lt;1,1,-1))),IF(IFERROR(U802,0)&lt;0,IF(ABS((MAX($D$16,POWER((ABS(K802)^2)/($I$5*MAX(F802,0.1)^2),1/3)))-IFERROR(L802,0))&gt;$D$19,MAX($D$16,IF((MAX($D$16,POWER((ABS(K802)^2)/($I$5*MAX(F802,0.1)^2),1/3)))&gt;IFERROR(L802,0),MIN((MAX($D$16,POWER((ABS(K802)^2)/($I$5*MAX(F802,0.1)^2),1/3))),IFERROR(L802,0)+(MIN(ABS(IFERROR(U802,0))*$D$18,ABS((MAX($D$16,POWER((ABS(K802)^2)/($I$5*MAX(F802,0.1)^2),1/3)))-IFERROR(L802,0))))),MAX((MAX($D$16,POWER((ABS(K802)^2)/($I$5*MAX(F802,0.1)^2),1/3))),IFERROR(L802,0)-(MIN(ABS(IFERROR(U802,0))*$D$18,ABS((MAX($D$16,POWER((ABS(K802)^2)/($I$5*MAX(F802,0.1)^2),1/3)))-IFERROR(L802,0))))))),MAX($D$16,POWER((ABS(K802)^2)/($I$5*MAX(F802,0.1)^2),1/3))),MAX($D$16,IFERROR(L802,0)))))))</f>
        <v/>
      </c>
      <c r="M802">
        <f>((F802)+(G802)*(L802))*(L802)</f>
        <v/>
      </c>
      <c r="N802">
        <f>(((F802)+(G802)*(L802))*(L802))/MAX((F802)+2*(L802)*SQRT(1+(G802)^2),1E-6)</f>
        <v/>
      </c>
      <c r="O802">
        <f>ABS(K802)/MAX(((F802)+(G802)*(L802))*(L802),1E-6)</f>
        <v/>
      </c>
      <c r="P802">
        <f>E802+L802</f>
        <v/>
      </c>
      <c r="Q802">
        <f>P802+((ABS(K802)/MAX(((F802)+(G802)*(L802))*(L802),1E-6))^2)/(2*$I$5)</f>
        <v/>
      </c>
      <c r="R802">
        <f>((ABS(K802)*$D$6)/(MAX(((F802)+(G802)*(L802))*(L802),1E-6)*MAX(((((F802)+(G802)*(L802))*(L802))/MAX((F802)+2*(L802)*SQRT(1+(G802)^2),1E-6))^(2/3),1E-6)))^2</f>
        <v/>
      </c>
      <c r="S802">
        <f>ABS(ABS(K802)/MAX(((F802)+(G802)*(L802))*(L802),1E-6))/SQRT($I$5*MAX((((F802)+(G802)*(L802))*(L802))/MAX((F802)+2*(G802)*(L802),1E-6),1E-6))</f>
        <v/>
      </c>
      <c r="T802">
        <f>((F802)*(L802)^2)/2+(G802)*(L802)^3/3+(ABS(K802)^2)/($I$5*MAX(((F802)+(G802)*(L802))*(L802),1E-6))</f>
        <v/>
      </c>
      <c r="U802">
        <f>IF($D$20=0,0,IFERROR(Q801-(((R801+R802)/2)*J802)-(IF(O801&gt;O802,$D$8*((O801^2-O802^2)/(2*$I$5)),$D$9*((O802^2-O801^2)/(2*$I$5)))+($D$10*(ABS(I802)/90)*(MAX(O801^2,O802^2)/(2*$I$5))))-Q802,0))</f>
        <v/>
      </c>
      <c r="V802">
        <f>IF($D$20=0,1,IFERROR(IF(ROUND(S802,3)=1,1,IF(AND(ABS(U802)&lt;$D$19,S802&gt;1),1,0)),0))</f>
        <v/>
      </c>
      <c r="W802">
        <f>IF($D$20=0,IFERROR(W803,MAX($D$16,POWER((ABS(K802)^2)/($I$5*MAX(F802,0.1)^2),1/3))),IF(IFERROR(AG803,0)=0,IFERROR(W803,MAX($D$16,POWER((ABS(K802)^2)/($I$5*MAX(F802,0.1)^2),1/3))),IF(OR(IFERROR(W802,0)=0,IFERROR(AD803,0)&gt;1),MAX($D$16,POWER((ABS(K802)^2)/($I$5*MAX(F802,0.1)^2),1/3)),IF(IFERROR(AF802,0)&gt;0,MAX($D$16,IFERROR(W802,0)+((IFERROR(AF802,0))*$D$18*IF((IFERROR(AD802,0))&lt;1,1,-1))),IF(IFERROR(AF802,0)&lt;0,IF(ABS((MAX($D$16,POWER((ABS(K802)^2)/($I$5*MAX(F802,0.1)^2),1/3)))-IFERROR(W802,0))&gt;$D$19,MAX($D$16,IF((MAX($D$16,POWER((ABS(K802)^2)/($I$5*MAX(F802,0.1)^2),1/3)))&gt;IFERROR(W802,0),MIN((MAX($D$16,POWER((ABS(K802)^2)/($I$5*MAX(F802,0.1)^2),1/3))),IFERROR(W802,0)+(MIN(ABS(IFERROR(AF802,0))*$D$18,ABS((MAX($D$16,POWER((ABS(K802)^2)/($I$5*MAX(F802,0.1)^2),1/3)))-IFERROR(W802,0))))),MAX((MAX($D$16,POWER((ABS(K802)^2)/($I$5*MAX(F802,0.1)^2),1/3))),IFERROR(W802,0)-(MIN(ABS(IFERROR(AF802,0))*$D$18,ABS((MAX($D$16,POWER((ABS(K802)^2)/($I$5*MAX(F802,0.1)^2),1/3)))-IFERROR(W802,0))))))),MAX($D$16,POWER((ABS(K802)^2)/($I$5*MAX(F802,0.1)^2),1/3))),MAX($D$16,IFERROR(W802,0)))))))</f>
        <v/>
      </c>
      <c r="X802">
        <f>((F802)+(G802)*(W802))*(W802)</f>
        <v/>
      </c>
      <c r="Y802">
        <f>(((F802)+(G802)*(W802))*(W802))/MAX((F802)+2*(W802)*SQRT(1+(G802)^2),1E-6)</f>
        <v/>
      </c>
      <c r="Z802">
        <f>ABS(K802)/MAX(((F802)+(G802)*(W802))*(W802),1E-6)</f>
        <v/>
      </c>
      <c r="AA802">
        <f>E802+W802</f>
        <v/>
      </c>
      <c r="AB802">
        <f>AA802+((ABS(K802)/MAX(((F802)+(G802)*(W802))*(W802),1E-6))^2)/(2*$I$5)</f>
        <v/>
      </c>
      <c r="AC802">
        <f>((ABS(K802)*$D$6)/(MAX(((F802)+(G802)*(W802))*(W802),1E-6)*MAX(((((F802)+(G802)*(W802))*(W802))/MAX((F802)+2*(W802)*SQRT(1+(G802)^2),1E-6))^(2/3),1E-6)))^2</f>
        <v/>
      </c>
      <c r="AD802">
        <f>ABS(ABS(K802)/MAX(((F802)+(G802)*(W802))*(W802),1E-6))/SQRT($I$5*MAX((((F802)+(G802)*(W802))*(W802))/MAX((F802)+2*(G802)*(W802),1E-6),1E-6))</f>
        <v/>
      </c>
      <c r="AE802">
        <f>((F802)*(W802)^2)/2+(G802)*(W802)^3/3+(ABS(K802)^2)/($I$5*MAX(((F802)+(G802)*(W802))*(W802),1E-6))</f>
        <v/>
      </c>
      <c r="AF802">
        <f>IF($D$20=0,0,IFERROR(AB803+(((AC802+AC803)/2)*J803)+(IF(Z802&gt;Z803,$D$8*((Z802^2-Z803^2)/(2*$I$5)),$D$9*((Z803^2-Z802^2)/(2*$I$5)))+($D$10*(ABS(I803)/90)*(MAX(Z802^2,Z803^2)/(2*$I$5))))-AB802,0))</f>
        <v/>
      </c>
      <c r="AG802">
        <f>IF($D$20=0,1,IFERROR(IF(ROUND(AD802,3)=1,1,IF(AND(ABS(AF802)&lt;$D$19,AD802&lt;1),1,0)),0))</f>
        <v/>
      </c>
      <c r="AH802">
        <f>IFERROR(IF(V32="Supercritical",MAX($D$16,IFERROR(L802,MAX($D$16,POWER((ABS(K802)^2)/($I$5*MAX(F802,0.1)^2),1/3)))),IF(V32="Subcritical",MAX($D$16,IFERROR(W802,MAX($D$16,POWER((ABS(K802)^2)/($I$5*MAX(F802,0.1)^2),1/3)))),IF(AND(IFERROR(V802,0)=1,IFERROR(AG802,0)=1),IF(IFERROR(T802,-1E99)&gt;=IFERROR(AE802,-1E99),MAX($D$16,IFERROR(L802,MAX($D$16,POWER((ABS(K802)^2)/($I$5*MAX(F802,0.1)^2),1/3)))),MAX($D$16,IFERROR(W802,MAX($D$16,POWER((ABS(K802)^2)/($I$5*MAX(F802,0.1)^2),1/3))))),IF(IFERROR(V802,0)=1,MAX($D$16,IFERROR(L802,MAX($D$16,POWER((ABS(K802)^2)/($I$5*MAX(F802,0.1)^2),1/3)))),IF(IFERROR(AG802,0)=1,MAX($D$16,IFERROR(W802,MAX($D$16,POWER((ABS(K802)^2)/($I$5*MAX(F802,0.1)^2),1/3)))),MAX($D$16,POWER((ABS(K802)^2)/($I$5*MAX(F802,0.1)^2),1/3))))))),MAX($D$16,POWER((ABS(K802)^2)/($I$5*MAX(F802,0.1)^2),1/3)))</f>
        <v/>
      </c>
      <c r="AI802">
        <f>E802+AH802</f>
        <v/>
      </c>
      <c r="AJ802">
        <f>AI802+((ABS(K802)/MAX(((F802)+(G802)*(AH802))*(AH802),1E-6))^2)/(2*$I$5)</f>
        <v/>
      </c>
      <c r="AM802" t="n">
        <v>0</v>
      </c>
      <c r="AN802" t="n">
        <v>0</v>
      </c>
      <c r="AO802">
        <f>AM802+AN802</f>
        <v/>
      </c>
      <c r="AP802">
        <f>AP801+AO802</f>
        <v/>
      </c>
      <c r="AQ802">
        <f>ABS(ABS(K802)/MAX(((F802)+(G802)*(AH802))*(AH802),1E-6))/SQRT($I$5*MAX((((F802)+(G802)*(AH802))*(AH802))/MAX((F802)+2*(G802)*(AH802),1E-6),1E-6))</f>
        <v/>
      </c>
      <c r="AR802">
        <f>IF(AQ802&lt;1,"Subcritical","Supercritical")</f>
        <v/>
      </c>
      <c r="AS802">
        <f>((ABS(K802)*$D$6)/(MAX(((F802)+(G802)*(AH802))*(AH802),1E-6)*MAX(((((F802)+(G802)*(AH802))*(AH802))/MAX((F802)+2*(AH802)*SQRT(1+(G802)^2),1E-6))^(2/3),1E-6)))^2</f>
        <v/>
      </c>
    </row>
    <row r="803">
      <c r="A803" t="n">
        <v>654</v>
      </c>
      <c r="B803" t="n">
        <v>652.895</v>
      </c>
      <c r="C803" t="n">
        <v>616131.814</v>
      </c>
      <c r="D803" t="n">
        <v>3097342.033</v>
      </c>
      <c r="E803" t="n">
        <v>632.2355</v>
      </c>
      <c r="F803" t="n">
        <v>5.2</v>
      </c>
      <c r="G803" t="n">
        <v>0</v>
      </c>
      <c r="H803" t="inlineStr">
        <is>
          <t>Normal</t>
        </is>
      </c>
      <c r="I803" t="n">
        <v>0</v>
      </c>
      <c r="J803">
        <f>B803-B802</f>
        <v/>
      </c>
      <c r="K803">
        <f>MAX(0,K802-AO802)</f>
        <v/>
      </c>
      <c r="L803">
        <f>IF($D$20=0,IFERROR(L802,MAX($D$16,POWER((ABS(K803)^2)/($I$5*MAX(F803,0.1)^2),1/3))),IF(IFERROR(V802,0)=0,IFERROR(L802,MAX($D$16,POWER((ABS(K803)^2)/($I$5*MAX(F803,0.1)^2),1/3))),IF(OR(IFERROR(L803,0)=0,IFERROR(S802,0)&lt;1,IFERROR(S803,0)&lt;1),MAX($D$16,POWER((ABS(K803)^2)/($I$5*MAX(F803,0.1)^2),1/3)),IF(IFERROR(U803,0)&gt;0,MAX($D$16,IFERROR(L803,0)+((IFERROR(U803,0))*$D$18*IF((IFERROR(S803,0))&lt;1,1,-1))),IF(IFERROR(U803,0)&lt;0,IF(ABS((MAX($D$16,POWER((ABS(K803)^2)/($I$5*MAX(F803,0.1)^2),1/3)))-IFERROR(L803,0))&gt;$D$19,MAX($D$16,IF((MAX($D$16,POWER((ABS(K803)^2)/($I$5*MAX(F803,0.1)^2),1/3)))&gt;IFERROR(L803,0),MIN((MAX($D$16,POWER((ABS(K803)^2)/($I$5*MAX(F803,0.1)^2),1/3))),IFERROR(L803,0)+(MIN(ABS(IFERROR(U803,0))*$D$18,ABS((MAX($D$16,POWER((ABS(K803)^2)/($I$5*MAX(F803,0.1)^2),1/3)))-IFERROR(L803,0))))),MAX((MAX($D$16,POWER((ABS(K803)^2)/($I$5*MAX(F803,0.1)^2),1/3))),IFERROR(L803,0)-(MIN(ABS(IFERROR(U803,0))*$D$18,ABS((MAX($D$16,POWER((ABS(K803)^2)/($I$5*MAX(F803,0.1)^2),1/3)))-IFERROR(L803,0))))))),MAX($D$16,POWER((ABS(K803)^2)/($I$5*MAX(F803,0.1)^2),1/3))),MAX($D$16,IFERROR(L803,0)))))))</f>
        <v/>
      </c>
      <c r="M803">
        <f>((F803)+(G803)*(L803))*(L803)</f>
        <v/>
      </c>
      <c r="N803">
        <f>(((F803)+(G803)*(L803))*(L803))/MAX((F803)+2*(L803)*SQRT(1+(G803)^2),1E-6)</f>
        <v/>
      </c>
      <c r="O803">
        <f>ABS(K803)/MAX(((F803)+(G803)*(L803))*(L803),1E-6)</f>
        <v/>
      </c>
      <c r="P803">
        <f>E803+L803</f>
        <v/>
      </c>
      <c r="Q803">
        <f>P803+((ABS(K803)/MAX(((F803)+(G803)*(L803))*(L803),1E-6))^2)/(2*$I$5)</f>
        <v/>
      </c>
      <c r="R803">
        <f>((ABS(K803)*$D$6)/(MAX(((F803)+(G803)*(L803))*(L803),1E-6)*MAX(((((F803)+(G803)*(L803))*(L803))/MAX((F803)+2*(L803)*SQRT(1+(G803)^2),1E-6))^(2/3),1E-6)))^2</f>
        <v/>
      </c>
      <c r="S803">
        <f>ABS(ABS(K803)/MAX(((F803)+(G803)*(L803))*(L803),1E-6))/SQRT($I$5*MAX((((F803)+(G803)*(L803))*(L803))/MAX((F803)+2*(G803)*(L803),1E-6),1E-6))</f>
        <v/>
      </c>
      <c r="T803">
        <f>((F803)*(L803)^2)/2+(G803)*(L803)^3/3+(ABS(K803)^2)/($I$5*MAX(((F803)+(G803)*(L803))*(L803),1E-6))</f>
        <v/>
      </c>
      <c r="U803">
        <f>IF($D$20=0,0,IFERROR(Q802-(((R802+R803)/2)*J803)-(IF(O802&gt;O803,$D$8*((O802^2-O803^2)/(2*$I$5)),$D$9*((O803^2-O802^2)/(2*$I$5)))+($D$10*(ABS(I803)/90)*(MAX(O802^2,O803^2)/(2*$I$5))))-Q803,0))</f>
        <v/>
      </c>
      <c r="V803">
        <f>IF($D$20=0,1,IFERROR(IF(ROUND(S803,3)=1,1,IF(AND(ABS(U803)&lt;$D$19,S803&gt;1),1,0)),0))</f>
        <v/>
      </c>
      <c r="W803">
        <f>IF($D$20=0,IFERROR(W804,MAX($D$16,POWER((ABS(K803)^2)/($I$5*MAX(F803,0.1)^2),1/3))),IF(IFERROR(AG804,0)=0,IFERROR(W804,MAX($D$16,POWER((ABS(K803)^2)/($I$5*MAX(F803,0.1)^2),1/3))),IF(OR(IFERROR(W803,0)=0,IFERROR(AD804,0)&gt;1),MAX($D$16,POWER((ABS(K803)^2)/($I$5*MAX(F803,0.1)^2),1/3)),IF(IFERROR(AF803,0)&gt;0,MAX($D$16,IFERROR(W803,0)+((IFERROR(AF803,0))*$D$18*IF((IFERROR(AD803,0))&lt;1,1,-1))),IF(IFERROR(AF803,0)&lt;0,IF(ABS((MAX($D$16,POWER((ABS(K803)^2)/($I$5*MAX(F803,0.1)^2),1/3)))-IFERROR(W803,0))&gt;$D$19,MAX($D$16,IF((MAX($D$16,POWER((ABS(K803)^2)/($I$5*MAX(F803,0.1)^2),1/3)))&gt;IFERROR(W803,0),MIN((MAX($D$16,POWER((ABS(K803)^2)/($I$5*MAX(F803,0.1)^2),1/3))),IFERROR(W803,0)+(MIN(ABS(IFERROR(AF803,0))*$D$18,ABS((MAX($D$16,POWER((ABS(K803)^2)/($I$5*MAX(F803,0.1)^2),1/3)))-IFERROR(W803,0))))),MAX((MAX($D$16,POWER((ABS(K803)^2)/($I$5*MAX(F803,0.1)^2),1/3))),IFERROR(W803,0)-(MIN(ABS(IFERROR(AF803,0))*$D$18,ABS((MAX($D$16,POWER((ABS(K803)^2)/($I$5*MAX(F803,0.1)^2),1/3)))-IFERROR(W803,0))))))),MAX($D$16,POWER((ABS(K803)^2)/($I$5*MAX(F803,0.1)^2),1/3))),MAX($D$16,IFERROR(W803,0)))))))</f>
        <v/>
      </c>
      <c r="X803">
        <f>((F803)+(G803)*(W803))*(W803)</f>
        <v/>
      </c>
      <c r="Y803">
        <f>(((F803)+(G803)*(W803))*(W803))/MAX((F803)+2*(W803)*SQRT(1+(G803)^2),1E-6)</f>
        <v/>
      </c>
      <c r="Z803">
        <f>ABS(K803)/MAX(((F803)+(G803)*(W803))*(W803),1E-6)</f>
        <v/>
      </c>
      <c r="AA803">
        <f>E803+W803</f>
        <v/>
      </c>
      <c r="AB803">
        <f>AA803+((ABS(K803)/MAX(((F803)+(G803)*(W803))*(W803),1E-6))^2)/(2*$I$5)</f>
        <v/>
      </c>
      <c r="AC803">
        <f>((ABS(K803)*$D$6)/(MAX(((F803)+(G803)*(W803))*(W803),1E-6)*MAX(((((F803)+(G803)*(W803))*(W803))/MAX((F803)+2*(W803)*SQRT(1+(G803)^2),1E-6))^(2/3),1E-6)))^2</f>
        <v/>
      </c>
      <c r="AD803">
        <f>ABS(ABS(K803)/MAX(((F803)+(G803)*(W803))*(W803),1E-6))/SQRT($I$5*MAX((((F803)+(G803)*(W803))*(W803))/MAX((F803)+2*(G803)*(W803),1E-6),1E-6))</f>
        <v/>
      </c>
      <c r="AE803">
        <f>((F803)*(W803)^2)/2+(G803)*(W803)^3/3+(ABS(K803)^2)/($I$5*MAX(((F803)+(G803)*(W803))*(W803),1E-6))</f>
        <v/>
      </c>
      <c r="AF803">
        <f>IF($D$20=0,0,IFERROR(AB804+(((AC803+AC804)/2)*J804)+(IF(Z803&gt;Z804,$D$8*((Z803^2-Z804^2)/(2*$I$5)),$D$9*((Z804^2-Z803^2)/(2*$I$5)))+($D$10*(ABS(I804)/90)*(MAX(Z803^2,Z804^2)/(2*$I$5))))-AB803,0))</f>
        <v/>
      </c>
      <c r="AG803">
        <f>IF($D$20=0,1,IFERROR(IF(ROUND(AD803,3)=1,1,IF(AND(ABS(AF803)&lt;$D$19,AD803&lt;1),1,0)),0))</f>
        <v/>
      </c>
      <c r="AH803">
        <f>IFERROR(IF(V32="Supercritical",MAX($D$16,IFERROR(L803,MAX($D$16,POWER((ABS(K803)^2)/($I$5*MAX(F803,0.1)^2),1/3)))),IF(V32="Subcritical",MAX($D$16,IFERROR(W803,MAX($D$16,POWER((ABS(K803)^2)/($I$5*MAX(F803,0.1)^2),1/3)))),IF(AND(IFERROR(V803,0)=1,IFERROR(AG803,0)=1),IF(IFERROR(T803,-1E99)&gt;=IFERROR(AE803,-1E99),MAX($D$16,IFERROR(L803,MAX($D$16,POWER((ABS(K803)^2)/($I$5*MAX(F803,0.1)^2),1/3)))),MAX($D$16,IFERROR(W803,MAX($D$16,POWER((ABS(K803)^2)/($I$5*MAX(F803,0.1)^2),1/3))))),IF(IFERROR(V803,0)=1,MAX($D$16,IFERROR(L803,MAX($D$16,POWER((ABS(K803)^2)/($I$5*MAX(F803,0.1)^2),1/3)))),IF(IFERROR(AG803,0)=1,MAX($D$16,IFERROR(W803,MAX($D$16,POWER((ABS(K803)^2)/($I$5*MAX(F803,0.1)^2),1/3)))),MAX($D$16,POWER((ABS(K803)^2)/($I$5*MAX(F803,0.1)^2),1/3))))))),MAX($D$16,POWER((ABS(K803)^2)/($I$5*MAX(F803,0.1)^2),1/3)))</f>
        <v/>
      </c>
      <c r="AI803">
        <f>E803+AH803</f>
        <v/>
      </c>
      <c r="AJ803">
        <f>AI803+((ABS(K803)/MAX(((F803)+(G803)*(AH803))*(AH803),1E-6))^2)/(2*$I$5)</f>
        <v/>
      </c>
      <c r="AM803" t="n">
        <v>0</v>
      </c>
      <c r="AN803" t="n">
        <v>0</v>
      </c>
      <c r="AO803">
        <f>AM803+AN803</f>
        <v/>
      </c>
      <c r="AP803">
        <f>AP802+AO803</f>
        <v/>
      </c>
      <c r="AQ803">
        <f>ABS(ABS(K803)/MAX(((F803)+(G803)*(AH803))*(AH803),1E-6))/SQRT($I$5*MAX((((F803)+(G803)*(AH803))*(AH803))/MAX((F803)+2*(G803)*(AH803),1E-6),1E-6))</f>
        <v/>
      </c>
      <c r="AR803">
        <f>IF(AQ803&lt;1,"Subcritical","Supercritical")</f>
        <v/>
      </c>
      <c r="AS803">
        <f>((ABS(K803)*$D$6)/(MAX(((F803)+(G803)*(AH803))*(AH803),1E-6)*MAX(((((F803)+(G803)*(AH803))*(AH803))/MAX((F803)+2*(AH803)*SQRT(1+(G803)^2),1E-6))^(2/3),1E-6)))^2</f>
        <v/>
      </c>
    </row>
    <row r="804">
      <c r="A804" t="n">
        <v>655</v>
      </c>
      <c r="B804" t="n">
        <v>653.895</v>
      </c>
      <c r="C804" t="n">
        <v>616131.34</v>
      </c>
      <c r="D804" t="n">
        <v>3097341.153</v>
      </c>
      <c r="E804" t="n">
        <v>632.235</v>
      </c>
      <c r="F804" t="n">
        <v>5.2</v>
      </c>
      <c r="G804" t="n">
        <v>0</v>
      </c>
      <c r="H804" t="inlineStr">
        <is>
          <t>Normal</t>
        </is>
      </c>
      <c r="I804" t="n">
        <v>0.023</v>
      </c>
      <c r="J804">
        <f>B804-B803</f>
        <v/>
      </c>
      <c r="K804">
        <f>MAX(0,K803-AO803)</f>
        <v/>
      </c>
      <c r="L804">
        <f>IF($D$20=0,IFERROR(L803,MAX($D$16,POWER((ABS(K804)^2)/($I$5*MAX(F804,0.1)^2),1/3))),IF(IFERROR(V803,0)=0,IFERROR(L803,MAX($D$16,POWER((ABS(K804)^2)/($I$5*MAX(F804,0.1)^2),1/3))),IF(OR(IFERROR(L804,0)=0,IFERROR(S803,0)&lt;1,IFERROR(S804,0)&lt;1),MAX($D$16,POWER((ABS(K804)^2)/($I$5*MAX(F804,0.1)^2),1/3)),IF(IFERROR(U804,0)&gt;0,MAX($D$16,IFERROR(L804,0)+((IFERROR(U804,0))*$D$18*IF((IFERROR(S804,0))&lt;1,1,-1))),IF(IFERROR(U804,0)&lt;0,IF(ABS((MAX($D$16,POWER((ABS(K804)^2)/($I$5*MAX(F804,0.1)^2),1/3)))-IFERROR(L804,0))&gt;$D$19,MAX($D$16,IF((MAX($D$16,POWER((ABS(K804)^2)/($I$5*MAX(F804,0.1)^2),1/3)))&gt;IFERROR(L804,0),MIN((MAX($D$16,POWER((ABS(K804)^2)/($I$5*MAX(F804,0.1)^2),1/3))),IFERROR(L804,0)+(MIN(ABS(IFERROR(U804,0))*$D$18,ABS((MAX($D$16,POWER((ABS(K804)^2)/($I$5*MAX(F804,0.1)^2),1/3)))-IFERROR(L804,0))))),MAX((MAX($D$16,POWER((ABS(K804)^2)/($I$5*MAX(F804,0.1)^2),1/3))),IFERROR(L804,0)-(MIN(ABS(IFERROR(U804,0))*$D$18,ABS((MAX($D$16,POWER((ABS(K804)^2)/($I$5*MAX(F804,0.1)^2),1/3)))-IFERROR(L804,0))))))),MAX($D$16,POWER((ABS(K804)^2)/($I$5*MAX(F804,0.1)^2),1/3))),MAX($D$16,IFERROR(L804,0)))))))</f>
        <v/>
      </c>
      <c r="M804">
        <f>((F804)+(G804)*(L804))*(L804)</f>
        <v/>
      </c>
      <c r="N804">
        <f>(((F804)+(G804)*(L804))*(L804))/MAX((F804)+2*(L804)*SQRT(1+(G804)^2),1E-6)</f>
        <v/>
      </c>
      <c r="O804">
        <f>ABS(K804)/MAX(((F804)+(G804)*(L804))*(L804),1E-6)</f>
        <v/>
      </c>
      <c r="P804">
        <f>E804+L804</f>
        <v/>
      </c>
      <c r="Q804">
        <f>P804+((ABS(K804)/MAX(((F804)+(G804)*(L804))*(L804),1E-6))^2)/(2*$I$5)</f>
        <v/>
      </c>
      <c r="R804">
        <f>((ABS(K804)*$D$6)/(MAX(((F804)+(G804)*(L804))*(L804),1E-6)*MAX(((((F804)+(G804)*(L804))*(L804))/MAX((F804)+2*(L804)*SQRT(1+(G804)^2),1E-6))^(2/3),1E-6)))^2</f>
        <v/>
      </c>
      <c r="S804">
        <f>ABS(ABS(K804)/MAX(((F804)+(G804)*(L804))*(L804),1E-6))/SQRT($I$5*MAX((((F804)+(G804)*(L804))*(L804))/MAX((F804)+2*(G804)*(L804),1E-6),1E-6))</f>
        <v/>
      </c>
      <c r="T804">
        <f>((F804)*(L804)^2)/2+(G804)*(L804)^3/3+(ABS(K804)^2)/($I$5*MAX(((F804)+(G804)*(L804))*(L804),1E-6))</f>
        <v/>
      </c>
      <c r="U804">
        <f>IF($D$20=0,0,IFERROR(Q803-(((R803+R804)/2)*J804)-(IF(O803&gt;O804,$D$8*((O803^2-O804^2)/(2*$I$5)),$D$9*((O804^2-O803^2)/(2*$I$5)))+($D$10*(ABS(I804)/90)*(MAX(O803^2,O804^2)/(2*$I$5))))-Q804,0))</f>
        <v/>
      </c>
      <c r="V804">
        <f>IF($D$20=0,1,IFERROR(IF(ROUND(S804,3)=1,1,IF(AND(ABS(U804)&lt;$D$19,S804&gt;1),1,0)),0))</f>
        <v/>
      </c>
      <c r="W804">
        <f>IF($D$20=0,IFERROR(W805,MAX($D$16,POWER((ABS(K804)^2)/($I$5*MAX(F804,0.1)^2),1/3))),IF(IFERROR(AG805,0)=0,IFERROR(W805,MAX($D$16,POWER((ABS(K804)^2)/($I$5*MAX(F804,0.1)^2),1/3))),IF(OR(IFERROR(W804,0)=0,IFERROR(AD805,0)&gt;1),MAX($D$16,POWER((ABS(K804)^2)/($I$5*MAX(F804,0.1)^2),1/3)),IF(IFERROR(AF804,0)&gt;0,MAX($D$16,IFERROR(W804,0)+((IFERROR(AF804,0))*$D$18*IF((IFERROR(AD804,0))&lt;1,1,-1))),IF(IFERROR(AF804,0)&lt;0,IF(ABS((MAX($D$16,POWER((ABS(K804)^2)/($I$5*MAX(F804,0.1)^2),1/3)))-IFERROR(W804,0))&gt;$D$19,MAX($D$16,IF((MAX($D$16,POWER((ABS(K804)^2)/($I$5*MAX(F804,0.1)^2),1/3)))&gt;IFERROR(W804,0),MIN((MAX($D$16,POWER((ABS(K804)^2)/($I$5*MAX(F804,0.1)^2),1/3))),IFERROR(W804,0)+(MIN(ABS(IFERROR(AF804,0))*$D$18,ABS((MAX($D$16,POWER((ABS(K804)^2)/($I$5*MAX(F804,0.1)^2),1/3)))-IFERROR(W804,0))))),MAX((MAX($D$16,POWER((ABS(K804)^2)/($I$5*MAX(F804,0.1)^2),1/3))),IFERROR(W804,0)-(MIN(ABS(IFERROR(AF804,0))*$D$18,ABS((MAX($D$16,POWER((ABS(K804)^2)/($I$5*MAX(F804,0.1)^2),1/3)))-IFERROR(W804,0))))))),MAX($D$16,POWER((ABS(K804)^2)/($I$5*MAX(F804,0.1)^2),1/3))),MAX($D$16,IFERROR(W804,0)))))))</f>
        <v/>
      </c>
      <c r="X804">
        <f>((F804)+(G804)*(W804))*(W804)</f>
        <v/>
      </c>
      <c r="Y804">
        <f>(((F804)+(G804)*(W804))*(W804))/MAX((F804)+2*(W804)*SQRT(1+(G804)^2),1E-6)</f>
        <v/>
      </c>
      <c r="Z804">
        <f>ABS(K804)/MAX(((F804)+(G804)*(W804))*(W804),1E-6)</f>
        <v/>
      </c>
      <c r="AA804">
        <f>E804+W804</f>
        <v/>
      </c>
      <c r="AB804">
        <f>AA804+((ABS(K804)/MAX(((F804)+(G804)*(W804))*(W804),1E-6))^2)/(2*$I$5)</f>
        <v/>
      </c>
      <c r="AC804">
        <f>((ABS(K804)*$D$6)/(MAX(((F804)+(G804)*(W804))*(W804),1E-6)*MAX(((((F804)+(G804)*(W804))*(W804))/MAX((F804)+2*(W804)*SQRT(1+(G804)^2),1E-6))^(2/3),1E-6)))^2</f>
        <v/>
      </c>
      <c r="AD804">
        <f>ABS(ABS(K804)/MAX(((F804)+(G804)*(W804))*(W804),1E-6))/SQRT($I$5*MAX((((F804)+(G804)*(W804))*(W804))/MAX((F804)+2*(G804)*(W804),1E-6),1E-6))</f>
        <v/>
      </c>
      <c r="AE804">
        <f>((F804)*(W804)^2)/2+(G804)*(W804)^3/3+(ABS(K804)^2)/($I$5*MAX(((F804)+(G804)*(W804))*(W804),1E-6))</f>
        <v/>
      </c>
      <c r="AF804">
        <f>IF($D$20=0,0,IFERROR(AB805+(((AC804+AC805)/2)*J805)+(IF(Z804&gt;Z805,$D$8*((Z804^2-Z805^2)/(2*$I$5)),$D$9*((Z805^2-Z804^2)/(2*$I$5)))+($D$10*(ABS(I805)/90)*(MAX(Z804^2,Z805^2)/(2*$I$5))))-AB804,0))</f>
        <v/>
      </c>
      <c r="AG804">
        <f>IF($D$20=0,1,IFERROR(IF(ROUND(AD804,3)=1,1,IF(AND(ABS(AF804)&lt;$D$19,AD804&lt;1),1,0)),0))</f>
        <v/>
      </c>
      <c r="AH804">
        <f>IFERROR(IF(V32="Supercritical",MAX($D$16,IFERROR(L804,MAX($D$16,POWER((ABS(K804)^2)/($I$5*MAX(F804,0.1)^2),1/3)))),IF(V32="Subcritical",MAX($D$16,IFERROR(W804,MAX($D$16,POWER((ABS(K804)^2)/($I$5*MAX(F804,0.1)^2),1/3)))),IF(AND(IFERROR(V804,0)=1,IFERROR(AG804,0)=1),IF(IFERROR(T804,-1E99)&gt;=IFERROR(AE804,-1E99),MAX($D$16,IFERROR(L804,MAX($D$16,POWER((ABS(K804)^2)/($I$5*MAX(F804,0.1)^2),1/3)))),MAX($D$16,IFERROR(W804,MAX($D$16,POWER((ABS(K804)^2)/($I$5*MAX(F804,0.1)^2),1/3))))),IF(IFERROR(V804,0)=1,MAX($D$16,IFERROR(L804,MAX($D$16,POWER((ABS(K804)^2)/($I$5*MAX(F804,0.1)^2),1/3)))),IF(IFERROR(AG804,0)=1,MAX($D$16,IFERROR(W804,MAX($D$16,POWER((ABS(K804)^2)/($I$5*MAX(F804,0.1)^2),1/3)))),MAX($D$16,POWER((ABS(K804)^2)/($I$5*MAX(F804,0.1)^2),1/3))))))),MAX($D$16,POWER((ABS(K804)^2)/($I$5*MAX(F804,0.1)^2),1/3)))</f>
        <v/>
      </c>
      <c r="AI804">
        <f>E804+AH804</f>
        <v/>
      </c>
      <c r="AJ804">
        <f>AI804+((ABS(K804)/MAX(((F804)+(G804)*(AH804))*(AH804),1E-6))^2)/(2*$I$5)</f>
        <v/>
      </c>
      <c r="AM804" t="n">
        <v>0</v>
      </c>
      <c r="AN804" t="n">
        <v>0</v>
      </c>
      <c r="AO804">
        <f>AM804+AN804</f>
        <v/>
      </c>
      <c r="AP804">
        <f>AP803+AO804</f>
        <v/>
      </c>
      <c r="AQ804">
        <f>ABS(ABS(K804)/MAX(((F804)+(G804)*(AH804))*(AH804),1E-6))/SQRT($I$5*MAX((((F804)+(G804)*(AH804))*(AH804))/MAX((F804)+2*(G804)*(AH804),1E-6),1E-6))</f>
        <v/>
      </c>
      <c r="AR804">
        <f>IF(AQ804&lt;1,"Subcritical","Supercritical")</f>
        <v/>
      </c>
      <c r="AS804">
        <f>((ABS(K804)*$D$6)/(MAX(((F804)+(G804)*(AH804))*(AH804),1E-6)*MAX(((((F804)+(G804)*(AH804))*(AH804))/MAX((F804)+2*(AH804)*SQRT(1+(G804)^2),1E-6))^(2/3),1E-6)))^2</f>
        <v/>
      </c>
    </row>
    <row r="805">
      <c r="A805" t="n">
        <v>656</v>
      </c>
      <c r="B805" t="n">
        <v>654.896</v>
      </c>
      <c r="C805" t="n">
        <v>616130.865</v>
      </c>
      <c r="D805" t="n">
        <v>3097340.272</v>
      </c>
      <c r="E805" t="n">
        <v>632.2345</v>
      </c>
      <c r="F805" t="n">
        <v>5.2</v>
      </c>
      <c r="G805" t="n">
        <v>0</v>
      </c>
      <c r="H805" t="inlineStr">
        <is>
          <t>Normal</t>
        </is>
      </c>
      <c r="I805" t="n">
        <v>0.023</v>
      </c>
      <c r="J805">
        <f>B805-B804</f>
        <v/>
      </c>
      <c r="K805">
        <f>MAX(0,K804-AO804)</f>
        <v/>
      </c>
      <c r="L805">
        <f>IF($D$20=0,IFERROR(L804,MAX($D$16,POWER((ABS(K805)^2)/($I$5*MAX(F805,0.1)^2),1/3))),IF(IFERROR(V804,0)=0,IFERROR(L804,MAX($D$16,POWER((ABS(K805)^2)/($I$5*MAX(F805,0.1)^2),1/3))),IF(OR(IFERROR(L805,0)=0,IFERROR(S804,0)&lt;1,IFERROR(S805,0)&lt;1),MAX($D$16,POWER((ABS(K805)^2)/($I$5*MAX(F805,0.1)^2),1/3)),IF(IFERROR(U805,0)&gt;0,MAX($D$16,IFERROR(L805,0)+((IFERROR(U805,0))*$D$18*IF((IFERROR(S805,0))&lt;1,1,-1))),IF(IFERROR(U805,0)&lt;0,IF(ABS((MAX($D$16,POWER((ABS(K805)^2)/($I$5*MAX(F805,0.1)^2),1/3)))-IFERROR(L805,0))&gt;$D$19,MAX($D$16,IF((MAX($D$16,POWER((ABS(K805)^2)/($I$5*MAX(F805,0.1)^2),1/3)))&gt;IFERROR(L805,0),MIN((MAX($D$16,POWER((ABS(K805)^2)/($I$5*MAX(F805,0.1)^2),1/3))),IFERROR(L805,0)+(MIN(ABS(IFERROR(U805,0))*$D$18,ABS((MAX($D$16,POWER((ABS(K805)^2)/($I$5*MAX(F805,0.1)^2),1/3)))-IFERROR(L805,0))))),MAX((MAX($D$16,POWER((ABS(K805)^2)/($I$5*MAX(F805,0.1)^2),1/3))),IFERROR(L805,0)-(MIN(ABS(IFERROR(U805,0))*$D$18,ABS((MAX($D$16,POWER((ABS(K805)^2)/($I$5*MAX(F805,0.1)^2),1/3)))-IFERROR(L805,0))))))),MAX($D$16,POWER((ABS(K805)^2)/($I$5*MAX(F805,0.1)^2),1/3))),MAX($D$16,IFERROR(L805,0)))))))</f>
        <v/>
      </c>
      <c r="M805">
        <f>((F805)+(G805)*(L805))*(L805)</f>
        <v/>
      </c>
      <c r="N805">
        <f>(((F805)+(G805)*(L805))*(L805))/MAX((F805)+2*(L805)*SQRT(1+(G805)^2),1E-6)</f>
        <v/>
      </c>
      <c r="O805">
        <f>ABS(K805)/MAX(((F805)+(G805)*(L805))*(L805),1E-6)</f>
        <v/>
      </c>
      <c r="P805">
        <f>E805+L805</f>
        <v/>
      </c>
      <c r="Q805">
        <f>P805+((ABS(K805)/MAX(((F805)+(G805)*(L805))*(L805),1E-6))^2)/(2*$I$5)</f>
        <v/>
      </c>
      <c r="R805">
        <f>((ABS(K805)*$D$6)/(MAX(((F805)+(G805)*(L805))*(L805),1E-6)*MAX(((((F805)+(G805)*(L805))*(L805))/MAX((F805)+2*(L805)*SQRT(1+(G805)^2),1E-6))^(2/3),1E-6)))^2</f>
        <v/>
      </c>
      <c r="S805">
        <f>ABS(ABS(K805)/MAX(((F805)+(G805)*(L805))*(L805),1E-6))/SQRT($I$5*MAX((((F805)+(G805)*(L805))*(L805))/MAX((F805)+2*(G805)*(L805),1E-6),1E-6))</f>
        <v/>
      </c>
      <c r="T805">
        <f>((F805)*(L805)^2)/2+(G805)*(L805)^3/3+(ABS(K805)^2)/($I$5*MAX(((F805)+(G805)*(L805))*(L805),1E-6))</f>
        <v/>
      </c>
      <c r="U805">
        <f>IF($D$20=0,0,IFERROR(Q804-(((R804+R805)/2)*J805)-(IF(O804&gt;O805,$D$8*((O804^2-O805^2)/(2*$I$5)),$D$9*((O805^2-O804^2)/(2*$I$5)))+($D$10*(ABS(I805)/90)*(MAX(O804^2,O805^2)/(2*$I$5))))-Q805,0))</f>
        <v/>
      </c>
      <c r="V805">
        <f>IF($D$20=0,1,IFERROR(IF(ROUND(S805,3)=1,1,IF(AND(ABS(U805)&lt;$D$19,S805&gt;1),1,0)),0))</f>
        <v/>
      </c>
      <c r="W805">
        <f>IF($D$20=0,IFERROR(W806,MAX($D$16,POWER((ABS(K805)^2)/($I$5*MAX(F805,0.1)^2),1/3))),IF(IFERROR(AG806,0)=0,IFERROR(W806,MAX($D$16,POWER((ABS(K805)^2)/($I$5*MAX(F805,0.1)^2),1/3))),IF(OR(IFERROR(W805,0)=0,IFERROR(AD806,0)&gt;1),MAX($D$16,POWER((ABS(K805)^2)/($I$5*MAX(F805,0.1)^2),1/3)),IF(IFERROR(AF805,0)&gt;0,MAX($D$16,IFERROR(W805,0)+((IFERROR(AF805,0))*$D$18*IF((IFERROR(AD805,0))&lt;1,1,-1))),IF(IFERROR(AF805,0)&lt;0,IF(ABS((MAX($D$16,POWER((ABS(K805)^2)/($I$5*MAX(F805,0.1)^2),1/3)))-IFERROR(W805,0))&gt;$D$19,MAX($D$16,IF((MAX($D$16,POWER((ABS(K805)^2)/($I$5*MAX(F805,0.1)^2),1/3)))&gt;IFERROR(W805,0),MIN((MAX($D$16,POWER((ABS(K805)^2)/($I$5*MAX(F805,0.1)^2),1/3))),IFERROR(W805,0)+(MIN(ABS(IFERROR(AF805,0))*$D$18,ABS((MAX($D$16,POWER((ABS(K805)^2)/($I$5*MAX(F805,0.1)^2),1/3)))-IFERROR(W805,0))))),MAX((MAX($D$16,POWER((ABS(K805)^2)/($I$5*MAX(F805,0.1)^2),1/3))),IFERROR(W805,0)-(MIN(ABS(IFERROR(AF805,0))*$D$18,ABS((MAX($D$16,POWER((ABS(K805)^2)/($I$5*MAX(F805,0.1)^2),1/3)))-IFERROR(W805,0))))))),MAX($D$16,POWER((ABS(K805)^2)/($I$5*MAX(F805,0.1)^2),1/3))),MAX($D$16,IFERROR(W805,0)))))))</f>
        <v/>
      </c>
      <c r="X805">
        <f>((F805)+(G805)*(W805))*(W805)</f>
        <v/>
      </c>
      <c r="Y805">
        <f>(((F805)+(G805)*(W805))*(W805))/MAX((F805)+2*(W805)*SQRT(1+(G805)^2),1E-6)</f>
        <v/>
      </c>
      <c r="Z805">
        <f>ABS(K805)/MAX(((F805)+(G805)*(W805))*(W805),1E-6)</f>
        <v/>
      </c>
      <c r="AA805">
        <f>E805+W805</f>
        <v/>
      </c>
      <c r="AB805">
        <f>AA805+((ABS(K805)/MAX(((F805)+(G805)*(W805))*(W805),1E-6))^2)/(2*$I$5)</f>
        <v/>
      </c>
      <c r="AC805">
        <f>((ABS(K805)*$D$6)/(MAX(((F805)+(G805)*(W805))*(W805),1E-6)*MAX(((((F805)+(G805)*(W805))*(W805))/MAX((F805)+2*(W805)*SQRT(1+(G805)^2),1E-6))^(2/3),1E-6)))^2</f>
        <v/>
      </c>
      <c r="AD805">
        <f>ABS(ABS(K805)/MAX(((F805)+(G805)*(W805))*(W805),1E-6))/SQRT($I$5*MAX((((F805)+(G805)*(W805))*(W805))/MAX((F805)+2*(G805)*(W805),1E-6),1E-6))</f>
        <v/>
      </c>
      <c r="AE805">
        <f>((F805)*(W805)^2)/2+(G805)*(W805)^3/3+(ABS(K805)^2)/($I$5*MAX(((F805)+(G805)*(W805))*(W805),1E-6))</f>
        <v/>
      </c>
      <c r="AF805">
        <f>IF($D$20=0,0,IFERROR(AB806+(((AC805+AC806)/2)*J806)+(IF(Z805&gt;Z806,$D$8*((Z805^2-Z806^2)/(2*$I$5)),$D$9*((Z806^2-Z805^2)/(2*$I$5)))+($D$10*(ABS(I806)/90)*(MAX(Z805^2,Z806^2)/(2*$I$5))))-AB805,0))</f>
        <v/>
      </c>
      <c r="AG805">
        <f>IF($D$20=0,1,IFERROR(IF(ROUND(AD805,3)=1,1,IF(AND(ABS(AF805)&lt;$D$19,AD805&lt;1),1,0)),0))</f>
        <v/>
      </c>
      <c r="AH805">
        <f>IFERROR(IF(V32="Supercritical",MAX($D$16,IFERROR(L805,MAX($D$16,POWER((ABS(K805)^2)/($I$5*MAX(F805,0.1)^2),1/3)))),IF(V32="Subcritical",MAX($D$16,IFERROR(W805,MAX($D$16,POWER((ABS(K805)^2)/($I$5*MAX(F805,0.1)^2),1/3)))),IF(AND(IFERROR(V805,0)=1,IFERROR(AG805,0)=1),IF(IFERROR(T805,-1E99)&gt;=IFERROR(AE805,-1E99),MAX($D$16,IFERROR(L805,MAX($D$16,POWER((ABS(K805)^2)/($I$5*MAX(F805,0.1)^2),1/3)))),MAX($D$16,IFERROR(W805,MAX($D$16,POWER((ABS(K805)^2)/($I$5*MAX(F805,0.1)^2),1/3))))),IF(IFERROR(V805,0)=1,MAX($D$16,IFERROR(L805,MAX($D$16,POWER((ABS(K805)^2)/($I$5*MAX(F805,0.1)^2),1/3)))),IF(IFERROR(AG805,0)=1,MAX($D$16,IFERROR(W805,MAX($D$16,POWER((ABS(K805)^2)/($I$5*MAX(F805,0.1)^2),1/3)))),MAX($D$16,POWER((ABS(K805)^2)/($I$5*MAX(F805,0.1)^2),1/3))))))),MAX($D$16,POWER((ABS(K805)^2)/($I$5*MAX(F805,0.1)^2),1/3)))</f>
        <v/>
      </c>
      <c r="AI805">
        <f>E805+AH805</f>
        <v/>
      </c>
      <c r="AJ805">
        <f>AI805+((ABS(K805)/MAX(((F805)+(G805)*(AH805))*(AH805),1E-6))^2)/(2*$I$5)</f>
        <v/>
      </c>
      <c r="AM805" t="n">
        <v>0</v>
      </c>
      <c r="AN805" t="n">
        <v>0</v>
      </c>
      <c r="AO805">
        <f>AM805+AN805</f>
        <v/>
      </c>
      <c r="AP805">
        <f>AP804+AO805</f>
        <v/>
      </c>
      <c r="AQ805">
        <f>ABS(ABS(K805)/MAX(((F805)+(G805)*(AH805))*(AH805),1E-6))/SQRT($I$5*MAX((((F805)+(G805)*(AH805))*(AH805))/MAX((F805)+2*(G805)*(AH805),1E-6),1E-6))</f>
        <v/>
      </c>
      <c r="AR805">
        <f>IF(AQ805&lt;1,"Subcritical","Supercritical")</f>
        <v/>
      </c>
      <c r="AS805">
        <f>((ABS(K805)*$D$6)/(MAX(((F805)+(G805)*(AH805))*(AH805),1E-6)*MAX(((((F805)+(G805)*(AH805))*(AH805))/MAX((F805)+2*(AH805)*SQRT(1+(G805)^2),1E-6))^(2/3),1E-6)))^2</f>
        <v/>
      </c>
    </row>
    <row r="806">
      <c r="A806" t="n">
        <v>657</v>
      </c>
      <c r="B806" t="n">
        <v>655.895</v>
      </c>
      <c r="C806" t="n">
        <v>616130.3909999999</v>
      </c>
      <c r="D806" t="n">
        <v>3097339.392</v>
      </c>
      <c r="E806" t="n">
        <v>632.234</v>
      </c>
      <c r="F806" t="n">
        <v>5.2</v>
      </c>
      <c r="G806" t="n">
        <v>0</v>
      </c>
      <c r="H806" t="inlineStr">
        <is>
          <t>Normal</t>
        </is>
      </c>
      <c r="I806" t="n">
        <v>0.027</v>
      </c>
      <c r="J806">
        <f>B806-B805</f>
        <v/>
      </c>
      <c r="K806">
        <f>MAX(0,K805-AO805)</f>
        <v/>
      </c>
      <c r="L806">
        <f>IF($D$20=0,IFERROR(L805,MAX($D$16,POWER((ABS(K806)^2)/($I$5*MAX(F806,0.1)^2),1/3))),IF(IFERROR(V805,0)=0,IFERROR(L805,MAX($D$16,POWER((ABS(K806)^2)/($I$5*MAX(F806,0.1)^2),1/3))),IF(OR(IFERROR(L806,0)=0,IFERROR(S805,0)&lt;1,IFERROR(S806,0)&lt;1),MAX($D$16,POWER((ABS(K806)^2)/($I$5*MAX(F806,0.1)^2),1/3)),IF(IFERROR(U806,0)&gt;0,MAX($D$16,IFERROR(L806,0)+((IFERROR(U806,0))*$D$18*IF((IFERROR(S806,0))&lt;1,1,-1))),IF(IFERROR(U806,0)&lt;0,IF(ABS((MAX($D$16,POWER((ABS(K806)^2)/($I$5*MAX(F806,0.1)^2),1/3)))-IFERROR(L806,0))&gt;$D$19,MAX($D$16,IF((MAX($D$16,POWER((ABS(K806)^2)/($I$5*MAX(F806,0.1)^2),1/3)))&gt;IFERROR(L806,0),MIN((MAX($D$16,POWER((ABS(K806)^2)/($I$5*MAX(F806,0.1)^2),1/3))),IFERROR(L806,0)+(MIN(ABS(IFERROR(U806,0))*$D$18,ABS((MAX($D$16,POWER((ABS(K806)^2)/($I$5*MAX(F806,0.1)^2),1/3)))-IFERROR(L806,0))))),MAX((MAX($D$16,POWER((ABS(K806)^2)/($I$5*MAX(F806,0.1)^2),1/3))),IFERROR(L806,0)-(MIN(ABS(IFERROR(U806,0))*$D$18,ABS((MAX($D$16,POWER((ABS(K806)^2)/($I$5*MAX(F806,0.1)^2),1/3)))-IFERROR(L806,0))))))),MAX($D$16,POWER((ABS(K806)^2)/($I$5*MAX(F806,0.1)^2),1/3))),MAX($D$16,IFERROR(L806,0)))))))</f>
        <v/>
      </c>
      <c r="M806">
        <f>((F806)+(G806)*(L806))*(L806)</f>
        <v/>
      </c>
      <c r="N806">
        <f>(((F806)+(G806)*(L806))*(L806))/MAX((F806)+2*(L806)*SQRT(1+(G806)^2),1E-6)</f>
        <v/>
      </c>
      <c r="O806">
        <f>ABS(K806)/MAX(((F806)+(G806)*(L806))*(L806),1E-6)</f>
        <v/>
      </c>
      <c r="P806">
        <f>E806+L806</f>
        <v/>
      </c>
      <c r="Q806">
        <f>P806+((ABS(K806)/MAX(((F806)+(G806)*(L806))*(L806),1E-6))^2)/(2*$I$5)</f>
        <v/>
      </c>
      <c r="R806">
        <f>((ABS(K806)*$D$6)/(MAX(((F806)+(G806)*(L806))*(L806),1E-6)*MAX(((((F806)+(G806)*(L806))*(L806))/MAX((F806)+2*(L806)*SQRT(1+(G806)^2),1E-6))^(2/3),1E-6)))^2</f>
        <v/>
      </c>
      <c r="S806">
        <f>ABS(ABS(K806)/MAX(((F806)+(G806)*(L806))*(L806),1E-6))/SQRT($I$5*MAX((((F806)+(G806)*(L806))*(L806))/MAX((F806)+2*(G806)*(L806),1E-6),1E-6))</f>
        <v/>
      </c>
      <c r="T806">
        <f>((F806)*(L806)^2)/2+(G806)*(L806)^3/3+(ABS(K806)^2)/($I$5*MAX(((F806)+(G806)*(L806))*(L806),1E-6))</f>
        <v/>
      </c>
      <c r="U806">
        <f>IF($D$20=0,0,IFERROR(Q805-(((R805+R806)/2)*J806)-(IF(O805&gt;O806,$D$8*((O805^2-O806^2)/(2*$I$5)),$D$9*((O806^2-O805^2)/(2*$I$5)))+($D$10*(ABS(I806)/90)*(MAX(O805^2,O806^2)/(2*$I$5))))-Q806,0))</f>
        <v/>
      </c>
      <c r="V806">
        <f>IF($D$20=0,1,IFERROR(IF(ROUND(S806,3)=1,1,IF(AND(ABS(U806)&lt;$D$19,S806&gt;1),1,0)),0))</f>
        <v/>
      </c>
      <c r="W806">
        <f>IF($D$20=0,IFERROR(W807,MAX($D$16,POWER((ABS(K806)^2)/($I$5*MAX(F806,0.1)^2),1/3))),IF(IFERROR(AG807,0)=0,IFERROR(W807,MAX($D$16,POWER((ABS(K806)^2)/($I$5*MAX(F806,0.1)^2),1/3))),IF(OR(IFERROR(W806,0)=0,IFERROR(AD807,0)&gt;1),MAX($D$16,POWER((ABS(K806)^2)/($I$5*MAX(F806,0.1)^2),1/3)),IF(IFERROR(AF806,0)&gt;0,MAX($D$16,IFERROR(W806,0)+((IFERROR(AF806,0))*$D$18*IF((IFERROR(AD806,0))&lt;1,1,-1))),IF(IFERROR(AF806,0)&lt;0,IF(ABS((MAX($D$16,POWER((ABS(K806)^2)/($I$5*MAX(F806,0.1)^2),1/3)))-IFERROR(W806,0))&gt;$D$19,MAX($D$16,IF((MAX($D$16,POWER((ABS(K806)^2)/($I$5*MAX(F806,0.1)^2),1/3)))&gt;IFERROR(W806,0),MIN((MAX($D$16,POWER((ABS(K806)^2)/($I$5*MAX(F806,0.1)^2),1/3))),IFERROR(W806,0)+(MIN(ABS(IFERROR(AF806,0))*$D$18,ABS((MAX($D$16,POWER((ABS(K806)^2)/($I$5*MAX(F806,0.1)^2),1/3)))-IFERROR(W806,0))))),MAX((MAX($D$16,POWER((ABS(K806)^2)/($I$5*MAX(F806,0.1)^2),1/3))),IFERROR(W806,0)-(MIN(ABS(IFERROR(AF806,0))*$D$18,ABS((MAX($D$16,POWER((ABS(K806)^2)/($I$5*MAX(F806,0.1)^2),1/3)))-IFERROR(W806,0))))))),MAX($D$16,POWER((ABS(K806)^2)/($I$5*MAX(F806,0.1)^2),1/3))),MAX($D$16,IFERROR(W806,0)))))))</f>
        <v/>
      </c>
      <c r="X806">
        <f>((F806)+(G806)*(W806))*(W806)</f>
        <v/>
      </c>
      <c r="Y806">
        <f>(((F806)+(G806)*(W806))*(W806))/MAX((F806)+2*(W806)*SQRT(1+(G806)^2),1E-6)</f>
        <v/>
      </c>
      <c r="Z806">
        <f>ABS(K806)/MAX(((F806)+(G806)*(W806))*(W806),1E-6)</f>
        <v/>
      </c>
      <c r="AA806">
        <f>E806+W806</f>
        <v/>
      </c>
      <c r="AB806">
        <f>AA806+((ABS(K806)/MAX(((F806)+(G806)*(W806))*(W806),1E-6))^2)/(2*$I$5)</f>
        <v/>
      </c>
      <c r="AC806">
        <f>((ABS(K806)*$D$6)/(MAX(((F806)+(G806)*(W806))*(W806),1E-6)*MAX(((((F806)+(G806)*(W806))*(W806))/MAX((F806)+2*(W806)*SQRT(1+(G806)^2),1E-6))^(2/3),1E-6)))^2</f>
        <v/>
      </c>
      <c r="AD806">
        <f>ABS(ABS(K806)/MAX(((F806)+(G806)*(W806))*(W806),1E-6))/SQRT($I$5*MAX((((F806)+(G806)*(W806))*(W806))/MAX((F806)+2*(G806)*(W806),1E-6),1E-6))</f>
        <v/>
      </c>
      <c r="AE806">
        <f>((F806)*(W806)^2)/2+(G806)*(W806)^3/3+(ABS(K806)^2)/($I$5*MAX(((F806)+(G806)*(W806))*(W806),1E-6))</f>
        <v/>
      </c>
      <c r="AF806">
        <f>IF($D$20=0,0,IFERROR(AB807+(((AC806+AC807)/2)*J807)+(IF(Z806&gt;Z807,$D$8*((Z806^2-Z807^2)/(2*$I$5)),$D$9*((Z807^2-Z806^2)/(2*$I$5)))+($D$10*(ABS(I807)/90)*(MAX(Z806^2,Z807^2)/(2*$I$5))))-AB806,0))</f>
        <v/>
      </c>
      <c r="AG806">
        <f>IF($D$20=0,1,IFERROR(IF(ROUND(AD806,3)=1,1,IF(AND(ABS(AF806)&lt;$D$19,AD806&lt;1),1,0)),0))</f>
        <v/>
      </c>
      <c r="AH806">
        <f>IFERROR(IF(V32="Supercritical",MAX($D$16,IFERROR(L806,MAX($D$16,POWER((ABS(K806)^2)/($I$5*MAX(F806,0.1)^2),1/3)))),IF(V32="Subcritical",MAX($D$16,IFERROR(W806,MAX($D$16,POWER((ABS(K806)^2)/($I$5*MAX(F806,0.1)^2),1/3)))),IF(AND(IFERROR(V806,0)=1,IFERROR(AG806,0)=1),IF(IFERROR(T806,-1E99)&gt;=IFERROR(AE806,-1E99),MAX($D$16,IFERROR(L806,MAX($D$16,POWER((ABS(K806)^2)/($I$5*MAX(F806,0.1)^2),1/3)))),MAX($D$16,IFERROR(W806,MAX($D$16,POWER((ABS(K806)^2)/($I$5*MAX(F806,0.1)^2),1/3))))),IF(IFERROR(V806,0)=1,MAX($D$16,IFERROR(L806,MAX($D$16,POWER((ABS(K806)^2)/($I$5*MAX(F806,0.1)^2),1/3)))),IF(IFERROR(AG806,0)=1,MAX($D$16,IFERROR(W806,MAX($D$16,POWER((ABS(K806)^2)/($I$5*MAX(F806,0.1)^2),1/3)))),MAX($D$16,POWER((ABS(K806)^2)/($I$5*MAX(F806,0.1)^2),1/3))))))),MAX($D$16,POWER((ABS(K806)^2)/($I$5*MAX(F806,0.1)^2),1/3)))</f>
        <v/>
      </c>
      <c r="AI806">
        <f>E806+AH806</f>
        <v/>
      </c>
      <c r="AJ806">
        <f>AI806+((ABS(K806)/MAX(((F806)+(G806)*(AH806))*(AH806),1E-6))^2)/(2*$I$5)</f>
        <v/>
      </c>
      <c r="AM806" t="n">
        <v>0</v>
      </c>
      <c r="AN806" t="n">
        <v>0</v>
      </c>
      <c r="AO806">
        <f>AM806+AN806</f>
        <v/>
      </c>
      <c r="AP806">
        <f>AP805+AO806</f>
        <v/>
      </c>
      <c r="AQ806">
        <f>ABS(ABS(K806)/MAX(((F806)+(G806)*(AH806))*(AH806),1E-6))/SQRT($I$5*MAX((((F806)+(G806)*(AH806))*(AH806))/MAX((F806)+2*(G806)*(AH806),1E-6),1E-6))</f>
        <v/>
      </c>
      <c r="AR806">
        <f>IF(AQ806&lt;1,"Subcritical","Supercritical")</f>
        <v/>
      </c>
      <c r="AS806">
        <f>((ABS(K806)*$D$6)/(MAX(((F806)+(G806)*(AH806))*(AH806),1E-6)*MAX(((((F806)+(G806)*(AH806))*(AH806))/MAX((F806)+2*(AH806)*SQRT(1+(G806)^2),1E-6))^(2/3),1E-6)))^2</f>
        <v/>
      </c>
    </row>
    <row r="807">
      <c r="A807" t="n">
        <v>658</v>
      </c>
      <c r="B807" t="n">
        <v>656.896</v>
      </c>
      <c r="C807" t="n">
        <v>616129.917</v>
      </c>
      <c r="D807" t="n">
        <v>3097338.511</v>
      </c>
      <c r="E807" t="n">
        <v>632.2335</v>
      </c>
      <c r="F807" t="n">
        <v>5.2</v>
      </c>
      <c r="G807" t="n">
        <v>0</v>
      </c>
      <c r="H807" t="inlineStr">
        <is>
          <t>Normal</t>
        </is>
      </c>
      <c r="I807" t="n">
        <v>0.027</v>
      </c>
      <c r="J807">
        <f>B807-B806</f>
        <v/>
      </c>
      <c r="K807">
        <f>MAX(0,K806-AO806)</f>
        <v/>
      </c>
      <c r="L807">
        <f>IF($D$20=0,IFERROR(L806,MAX($D$16,POWER((ABS(K807)^2)/($I$5*MAX(F807,0.1)^2),1/3))),IF(IFERROR(V806,0)=0,IFERROR(L806,MAX($D$16,POWER((ABS(K807)^2)/($I$5*MAX(F807,0.1)^2),1/3))),IF(OR(IFERROR(L807,0)=0,IFERROR(S806,0)&lt;1,IFERROR(S807,0)&lt;1),MAX($D$16,POWER((ABS(K807)^2)/($I$5*MAX(F807,0.1)^2),1/3)),IF(IFERROR(U807,0)&gt;0,MAX($D$16,IFERROR(L807,0)+((IFERROR(U807,0))*$D$18*IF((IFERROR(S807,0))&lt;1,1,-1))),IF(IFERROR(U807,0)&lt;0,IF(ABS((MAX($D$16,POWER((ABS(K807)^2)/($I$5*MAX(F807,0.1)^2),1/3)))-IFERROR(L807,0))&gt;$D$19,MAX($D$16,IF((MAX($D$16,POWER((ABS(K807)^2)/($I$5*MAX(F807,0.1)^2),1/3)))&gt;IFERROR(L807,0),MIN((MAX($D$16,POWER((ABS(K807)^2)/($I$5*MAX(F807,0.1)^2),1/3))),IFERROR(L807,0)+(MIN(ABS(IFERROR(U807,0))*$D$18,ABS((MAX($D$16,POWER((ABS(K807)^2)/($I$5*MAX(F807,0.1)^2),1/3)))-IFERROR(L807,0))))),MAX((MAX($D$16,POWER((ABS(K807)^2)/($I$5*MAX(F807,0.1)^2),1/3))),IFERROR(L807,0)-(MIN(ABS(IFERROR(U807,0))*$D$18,ABS((MAX($D$16,POWER((ABS(K807)^2)/($I$5*MAX(F807,0.1)^2),1/3)))-IFERROR(L807,0))))))),MAX($D$16,POWER((ABS(K807)^2)/($I$5*MAX(F807,0.1)^2),1/3))),MAX($D$16,IFERROR(L807,0)))))))</f>
        <v/>
      </c>
      <c r="M807">
        <f>((F807)+(G807)*(L807))*(L807)</f>
        <v/>
      </c>
      <c r="N807">
        <f>(((F807)+(G807)*(L807))*(L807))/MAX((F807)+2*(L807)*SQRT(1+(G807)^2),1E-6)</f>
        <v/>
      </c>
      <c r="O807">
        <f>ABS(K807)/MAX(((F807)+(G807)*(L807))*(L807),1E-6)</f>
        <v/>
      </c>
      <c r="P807">
        <f>E807+L807</f>
        <v/>
      </c>
      <c r="Q807">
        <f>P807+((ABS(K807)/MAX(((F807)+(G807)*(L807))*(L807),1E-6))^2)/(2*$I$5)</f>
        <v/>
      </c>
      <c r="R807">
        <f>((ABS(K807)*$D$6)/(MAX(((F807)+(G807)*(L807))*(L807),1E-6)*MAX(((((F807)+(G807)*(L807))*(L807))/MAX((F807)+2*(L807)*SQRT(1+(G807)^2),1E-6))^(2/3),1E-6)))^2</f>
        <v/>
      </c>
      <c r="S807">
        <f>ABS(ABS(K807)/MAX(((F807)+(G807)*(L807))*(L807),1E-6))/SQRT($I$5*MAX((((F807)+(G807)*(L807))*(L807))/MAX((F807)+2*(G807)*(L807),1E-6),1E-6))</f>
        <v/>
      </c>
      <c r="T807">
        <f>((F807)*(L807)^2)/2+(G807)*(L807)^3/3+(ABS(K807)^2)/($I$5*MAX(((F807)+(G807)*(L807))*(L807),1E-6))</f>
        <v/>
      </c>
      <c r="U807">
        <f>IF($D$20=0,0,IFERROR(Q806-(((R806+R807)/2)*J807)-(IF(O806&gt;O807,$D$8*((O806^2-O807^2)/(2*$I$5)),$D$9*((O807^2-O806^2)/(2*$I$5)))+($D$10*(ABS(I807)/90)*(MAX(O806^2,O807^2)/(2*$I$5))))-Q807,0))</f>
        <v/>
      </c>
      <c r="V807">
        <f>IF($D$20=0,1,IFERROR(IF(ROUND(S807,3)=1,1,IF(AND(ABS(U807)&lt;$D$19,S807&gt;1),1,0)),0))</f>
        <v/>
      </c>
      <c r="W807">
        <f>IF($D$20=0,IFERROR(W808,MAX($D$16,POWER((ABS(K807)^2)/($I$5*MAX(F807,0.1)^2),1/3))),IF(IFERROR(AG808,0)=0,IFERROR(W808,MAX($D$16,POWER((ABS(K807)^2)/($I$5*MAX(F807,0.1)^2),1/3))),IF(OR(IFERROR(W807,0)=0,IFERROR(AD808,0)&gt;1),MAX($D$16,POWER((ABS(K807)^2)/($I$5*MAX(F807,0.1)^2),1/3)),IF(IFERROR(AF807,0)&gt;0,MAX($D$16,IFERROR(W807,0)+((IFERROR(AF807,0))*$D$18*IF((IFERROR(AD807,0))&lt;1,1,-1))),IF(IFERROR(AF807,0)&lt;0,IF(ABS((MAX($D$16,POWER((ABS(K807)^2)/($I$5*MAX(F807,0.1)^2),1/3)))-IFERROR(W807,0))&gt;$D$19,MAX($D$16,IF((MAX($D$16,POWER((ABS(K807)^2)/($I$5*MAX(F807,0.1)^2),1/3)))&gt;IFERROR(W807,0),MIN((MAX($D$16,POWER((ABS(K807)^2)/($I$5*MAX(F807,0.1)^2),1/3))),IFERROR(W807,0)+(MIN(ABS(IFERROR(AF807,0))*$D$18,ABS((MAX($D$16,POWER((ABS(K807)^2)/($I$5*MAX(F807,0.1)^2),1/3)))-IFERROR(W807,0))))),MAX((MAX($D$16,POWER((ABS(K807)^2)/($I$5*MAX(F807,0.1)^2),1/3))),IFERROR(W807,0)-(MIN(ABS(IFERROR(AF807,0))*$D$18,ABS((MAX($D$16,POWER((ABS(K807)^2)/($I$5*MAX(F807,0.1)^2),1/3)))-IFERROR(W807,0))))))),MAX($D$16,POWER((ABS(K807)^2)/($I$5*MAX(F807,0.1)^2),1/3))),MAX($D$16,IFERROR(W807,0)))))))</f>
        <v/>
      </c>
      <c r="X807">
        <f>((F807)+(G807)*(W807))*(W807)</f>
        <v/>
      </c>
      <c r="Y807">
        <f>(((F807)+(G807)*(W807))*(W807))/MAX((F807)+2*(W807)*SQRT(1+(G807)^2),1E-6)</f>
        <v/>
      </c>
      <c r="Z807">
        <f>ABS(K807)/MAX(((F807)+(G807)*(W807))*(W807),1E-6)</f>
        <v/>
      </c>
      <c r="AA807">
        <f>E807+W807</f>
        <v/>
      </c>
      <c r="AB807">
        <f>AA807+((ABS(K807)/MAX(((F807)+(G807)*(W807))*(W807),1E-6))^2)/(2*$I$5)</f>
        <v/>
      </c>
      <c r="AC807">
        <f>((ABS(K807)*$D$6)/(MAX(((F807)+(G807)*(W807))*(W807),1E-6)*MAX(((((F807)+(G807)*(W807))*(W807))/MAX((F807)+2*(W807)*SQRT(1+(G807)^2),1E-6))^(2/3),1E-6)))^2</f>
        <v/>
      </c>
      <c r="AD807">
        <f>ABS(ABS(K807)/MAX(((F807)+(G807)*(W807))*(W807),1E-6))/SQRT($I$5*MAX((((F807)+(G807)*(W807))*(W807))/MAX((F807)+2*(G807)*(W807),1E-6),1E-6))</f>
        <v/>
      </c>
      <c r="AE807">
        <f>((F807)*(W807)^2)/2+(G807)*(W807)^3/3+(ABS(K807)^2)/($I$5*MAX(((F807)+(G807)*(W807))*(W807),1E-6))</f>
        <v/>
      </c>
      <c r="AF807">
        <f>IF($D$20=0,0,IFERROR(AB808+(((AC807+AC808)/2)*J808)+(IF(Z807&gt;Z808,$D$8*((Z807^2-Z808^2)/(2*$I$5)),$D$9*((Z808^2-Z807^2)/(2*$I$5)))+($D$10*(ABS(I808)/90)*(MAX(Z807^2,Z808^2)/(2*$I$5))))-AB807,0))</f>
        <v/>
      </c>
      <c r="AG807">
        <f>IF($D$20=0,1,IFERROR(IF(ROUND(AD807,3)=1,1,IF(AND(ABS(AF807)&lt;$D$19,AD807&lt;1),1,0)),0))</f>
        <v/>
      </c>
      <c r="AH807">
        <f>IFERROR(IF(V32="Supercritical",MAX($D$16,IFERROR(L807,MAX($D$16,POWER((ABS(K807)^2)/($I$5*MAX(F807,0.1)^2),1/3)))),IF(V32="Subcritical",MAX($D$16,IFERROR(W807,MAX($D$16,POWER((ABS(K807)^2)/($I$5*MAX(F807,0.1)^2),1/3)))),IF(AND(IFERROR(V807,0)=1,IFERROR(AG807,0)=1),IF(IFERROR(T807,-1E99)&gt;=IFERROR(AE807,-1E99),MAX($D$16,IFERROR(L807,MAX($D$16,POWER((ABS(K807)^2)/($I$5*MAX(F807,0.1)^2),1/3)))),MAX($D$16,IFERROR(W807,MAX($D$16,POWER((ABS(K807)^2)/($I$5*MAX(F807,0.1)^2),1/3))))),IF(IFERROR(V807,0)=1,MAX($D$16,IFERROR(L807,MAX($D$16,POWER((ABS(K807)^2)/($I$5*MAX(F807,0.1)^2),1/3)))),IF(IFERROR(AG807,0)=1,MAX($D$16,IFERROR(W807,MAX($D$16,POWER((ABS(K807)^2)/($I$5*MAX(F807,0.1)^2),1/3)))),MAX($D$16,POWER((ABS(K807)^2)/($I$5*MAX(F807,0.1)^2),1/3))))))),MAX($D$16,POWER((ABS(K807)^2)/($I$5*MAX(F807,0.1)^2),1/3)))</f>
        <v/>
      </c>
      <c r="AI807">
        <f>E807+AH807</f>
        <v/>
      </c>
      <c r="AJ807">
        <f>AI807+((ABS(K807)/MAX(((F807)+(G807)*(AH807))*(AH807),1E-6))^2)/(2*$I$5)</f>
        <v/>
      </c>
      <c r="AM807" t="n">
        <v>0</v>
      </c>
      <c r="AN807" t="n">
        <v>0</v>
      </c>
      <c r="AO807">
        <f>AM807+AN807</f>
        <v/>
      </c>
      <c r="AP807">
        <f>AP806+AO807</f>
        <v/>
      </c>
      <c r="AQ807">
        <f>ABS(ABS(K807)/MAX(((F807)+(G807)*(AH807))*(AH807),1E-6))/SQRT($I$5*MAX((((F807)+(G807)*(AH807))*(AH807))/MAX((F807)+2*(G807)*(AH807),1E-6),1E-6))</f>
        <v/>
      </c>
      <c r="AR807">
        <f>IF(AQ807&lt;1,"Subcritical","Supercritical")</f>
        <v/>
      </c>
      <c r="AS807">
        <f>((ABS(K807)*$D$6)/(MAX(((F807)+(G807)*(AH807))*(AH807),1E-6)*MAX(((((F807)+(G807)*(AH807))*(AH807))/MAX((F807)+2*(AH807)*SQRT(1+(G807)^2),1E-6))^(2/3),1E-6)))^2</f>
        <v/>
      </c>
    </row>
    <row r="808">
      <c r="A808" t="n">
        <v>659</v>
      </c>
      <c r="B808" t="n">
        <v>657.895</v>
      </c>
      <c r="C808" t="n">
        <v>616129.443</v>
      </c>
      <c r="D808" t="n">
        <v>3097337.631</v>
      </c>
      <c r="E808" t="n">
        <v>632.2329999999999</v>
      </c>
      <c r="F808" t="n">
        <v>5.2</v>
      </c>
      <c r="G808" t="n">
        <v>0</v>
      </c>
      <c r="H808" t="inlineStr">
        <is>
          <t>Normal</t>
        </is>
      </c>
      <c r="I808" t="n">
        <v>0.05</v>
      </c>
      <c r="J808">
        <f>B808-B807</f>
        <v/>
      </c>
      <c r="K808">
        <f>MAX(0,K807-AO807)</f>
        <v/>
      </c>
      <c r="L808">
        <f>IF($D$20=0,IFERROR(L807,MAX($D$16,POWER((ABS(K808)^2)/($I$5*MAX(F808,0.1)^2),1/3))),IF(IFERROR(V807,0)=0,IFERROR(L807,MAX($D$16,POWER((ABS(K808)^2)/($I$5*MAX(F808,0.1)^2),1/3))),IF(OR(IFERROR(L808,0)=0,IFERROR(S807,0)&lt;1,IFERROR(S808,0)&lt;1),MAX($D$16,POWER((ABS(K808)^2)/($I$5*MAX(F808,0.1)^2),1/3)),IF(IFERROR(U808,0)&gt;0,MAX($D$16,IFERROR(L808,0)+((IFERROR(U808,0))*$D$18*IF((IFERROR(S808,0))&lt;1,1,-1))),IF(IFERROR(U808,0)&lt;0,IF(ABS((MAX($D$16,POWER((ABS(K808)^2)/($I$5*MAX(F808,0.1)^2),1/3)))-IFERROR(L808,0))&gt;$D$19,MAX($D$16,IF((MAX($D$16,POWER((ABS(K808)^2)/($I$5*MAX(F808,0.1)^2),1/3)))&gt;IFERROR(L808,0),MIN((MAX($D$16,POWER((ABS(K808)^2)/($I$5*MAX(F808,0.1)^2),1/3))),IFERROR(L808,0)+(MIN(ABS(IFERROR(U808,0))*$D$18,ABS((MAX($D$16,POWER((ABS(K808)^2)/($I$5*MAX(F808,0.1)^2),1/3)))-IFERROR(L808,0))))),MAX((MAX($D$16,POWER((ABS(K808)^2)/($I$5*MAX(F808,0.1)^2),1/3))),IFERROR(L808,0)-(MIN(ABS(IFERROR(U808,0))*$D$18,ABS((MAX($D$16,POWER((ABS(K808)^2)/($I$5*MAX(F808,0.1)^2),1/3)))-IFERROR(L808,0))))))),MAX($D$16,POWER((ABS(K808)^2)/($I$5*MAX(F808,0.1)^2),1/3))),MAX($D$16,IFERROR(L808,0)))))))</f>
        <v/>
      </c>
      <c r="M808">
        <f>((F808)+(G808)*(L808))*(L808)</f>
        <v/>
      </c>
      <c r="N808">
        <f>(((F808)+(G808)*(L808))*(L808))/MAX((F808)+2*(L808)*SQRT(1+(G808)^2),1E-6)</f>
        <v/>
      </c>
      <c r="O808">
        <f>ABS(K808)/MAX(((F808)+(G808)*(L808))*(L808),1E-6)</f>
        <v/>
      </c>
      <c r="P808">
        <f>E808+L808</f>
        <v/>
      </c>
      <c r="Q808">
        <f>P808+((ABS(K808)/MAX(((F808)+(G808)*(L808))*(L808),1E-6))^2)/(2*$I$5)</f>
        <v/>
      </c>
      <c r="R808">
        <f>((ABS(K808)*$D$6)/(MAX(((F808)+(G808)*(L808))*(L808),1E-6)*MAX(((((F808)+(G808)*(L808))*(L808))/MAX((F808)+2*(L808)*SQRT(1+(G808)^2),1E-6))^(2/3),1E-6)))^2</f>
        <v/>
      </c>
      <c r="S808">
        <f>ABS(ABS(K808)/MAX(((F808)+(G808)*(L808))*(L808),1E-6))/SQRT($I$5*MAX((((F808)+(G808)*(L808))*(L808))/MAX((F808)+2*(G808)*(L808),1E-6),1E-6))</f>
        <v/>
      </c>
      <c r="T808">
        <f>((F808)*(L808)^2)/2+(G808)*(L808)^3/3+(ABS(K808)^2)/($I$5*MAX(((F808)+(G808)*(L808))*(L808),1E-6))</f>
        <v/>
      </c>
      <c r="U808">
        <f>IF($D$20=0,0,IFERROR(Q807-(((R807+R808)/2)*J808)-(IF(O807&gt;O808,$D$8*((O807^2-O808^2)/(2*$I$5)),$D$9*((O808^2-O807^2)/(2*$I$5)))+($D$10*(ABS(I808)/90)*(MAX(O807^2,O808^2)/(2*$I$5))))-Q808,0))</f>
        <v/>
      </c>
      <c r="V808">
        <f>IF($D$20=0,1,IFERROR(IF(ROUND(S808,3)=1,1,IF(AND(ABS(U808)&lt;$D$19,S808&gt;1),1,0)),0))</f>
        <v/>
      </c>
      <c r="W808">
        <f>IF($D$20=0,IFERROR(W809,MAX($D$16,POWER((ABS(K808)^2)/($I$5*MAX(F808,0.1)^2),1/3))),IF(IFERROR(AG809,0)=0,IFERROR(W809,MAX($D$16,POWER((ABS(K808)^2)/($I$5*MAX(F808,0.1)^2),1/3))),IF(OR(IFERROR(W808,0)=0,IFERROR(AD809,0)&gt;1),MAX($D$16,POWER((ABS(K808)^2)/($I$5*MAX(F808,0.1)^2),1/3)),IF(IFERROR(AF808,0)&gt;0,MAX($D$16,IFERROR(W808,0)+((IFERROR(AF808,0))*$D$18*IF((IFERROR(AD808,0))&lt;1,1,-1))),IF(IFERROR(AF808,0)&lt;0,IF(ABS((MAX($D$16,POWER((ABS(K808)^2)/($I$5*MAX(F808,0.1)^2),1/3)))-IFERROR(W808,0))&gt;$D$19,MAX($D$16,IF((MAX($D$16,POWER((ABS(K808)^2)/($I$5*MAX(F808,0.1)^2),1/3)))&gt;IFERROR(W808,0),MIN((MAX($D$16,POWER((ABS(K808)^2)/($I$5*MAX(F808,0.1)^2),1/3))),IFERROR(W808,0)+(MIN(ABS(IFERROR(AF808,0))*$D$18,ABS((MAX($D$16,POWER((ABS(K808)^2)/($I$5*MAX(F808,0.1)^2),1/3)))-IFERROR(W808,0))))),MAX((MAX($D$16,POWER((ABS(K808)^2)/($I$5*MAX(F808,0.1)^2),1/3))),IFERROR(W808,0)-(MIN(ABS(IFERROR(AF808,0))*$D$18,ABS((MAX($D$16,POWER((ABS(K808)^2)/($I$5*MAX(F808,0.1)^2),1/3)))-IFERROR(W808,0))))))),MAX($D$16,POWER((ABS(K808)^2)/($I$5*MAX(F808,0.1)^2),1/3))),MAX($D$16,IFERROR(W808,0)))))))</f>
        <v/>
      </c>
      <c r="X808">
        <f>((F808)+(G808)*(W808))*(W808)</f>
        <v/>
      </c>
      <c r="Y808">
        <f>(((F808)+(G808)*(W808))*(W808))/MAX((F808)+2*(W808)*SQRT(1+(G808)^2),1E-6)</f>
        <v/>
      </c>
      <c r="Z808">
        <f>ABS(K808)/MAX(((F808)+(G808)*(W808))*(W808),1E-6)</f>
        <v/>
      </c>
      <c r="AA808">
        <f>E808+W808</f>
        <v/>
      </c>
      <c r="AB808">
        <f>AA808+((ABS(K808)/MAX(((F808)+(G808)*(W808))*(W808),1E-6))^2)/(2*$I$5)</f>
        <v/>
      </c>
      <c r="AC808">
        <f>((ABS(K808)*$D$6)/(MAX(((F808)+(G808)*(W808))*(W808),1E-6)*MAX(((((F808)+(G808)*(W808))*(W808))/MAX((F808)+2*(W808)*SQRT(1+(G808)^2),1E-6))^(2/3),1E-6)))^2</f>
        <v/>
      </c>
      <c r="AD808">
        <f>ABS(ABS(K808)/MAX(((F808)+(G808)*(W808))*(W808),1E-6))/SQRT($I$5*MAX((((F808)+(G808)*(W808))*(W808))/MAX((F808)+2*(G808)*(W808),1E-6),1E-6))</f>
        <v/>
      </c>
      <c r="AE808">
        <f>((F808)*(W808)^2)/2+(G808)*(W808)^3/3+(ABS(K808)^2)/($I$5*MAX(((F808)+(G808)*(W808))*(W808),1E-6))</f>
        <v/>
      </c>
      <c r="AF808">
        <f>IF($D$20=0,0,IFERROR(AB809+(((AC808+AC809)/2)*J809)+(IF(Z808&gt;Z809,$D$8*((Z808^2-Z809^2)/(2*$I$5)),$D$9*((Z809^2-Z808^2)/(2*$I$5)))+($D$10*(ABS(I809)/90)*(MAX(Z808^2,Z809^2)/(2*$I$5))))-AB808,0))</f>
        <v/>
      </c>
      <c r="AG808">
        <f>IF($D$20=0,1,IFERROR(IF(ROUND(AD808,3)=1,1,IF(AND(ABS(AF808)&lt;$D$19,AD808&lt;1),1,0)),0))</f>
        <v/>
      </c>
      <c r="AH808">
        <f>IFERROR(IF(V32="Supercritical",MAX($D$16,IFERROR(L808,MAX($D$16,POWER((ABS(K808)^2)/($I$5*MAX(F808,0.1)^2),1/3)))),IF(V32="Subcritical",MAX($D$16,IFERROR(W808,MAX($D$16,POWER((ABS(K808)^2)/($I$5*MAX(F808,0.1)^2),1/3)))),IF(AND(IFERROR(V808,0)=1,IFERROR(AG808,0)=1),IF(IFERROR(T808,-1E99)&gt;=IFERROR(AE808,-1E99),MAX($D$16,IFERROR(L808,MAX($D$16,POWER((ABS(K808)^2)/($I$5*MAX(F808,0.1)^2),1/3)))),MAX($D$16,IFERROR(W808,MAX($D$16,POWER((ABS(K808)^2)/($I$5*MAX(F808,0.1)^2),1/3))))),IF(IFERROR(V808,0)=1,MAX($D$16,IFERROR(L808,MAX($D$16,POWER((ABS(K808)^2)/($I$5*MAX(F808,0.1)^2),1/3)))),IF(IFERROR(AG808,0)=1,MAX($D$16,IFERROR(W808,MAX($D$16,POWER((ABS(K808)^2)/($I$5*MAX(F808,0.1)^2),1/3)))),MAX($D$16,POWER((ABS(K808)^2)/($I$5*MAX(F808,0.1)^2),1/3))))))),MAX($D$16,POWER((ABS(K808)^2)/($I$5*MAX(F808,0.1)^2),1/3)))</f>
        <v/>
      </c>
      <c r="AI808">
        <f>E808+AH808</f>
        <v/>
      </c>
      <c r="AJ808">
        <f>AI808+((ABS(K808)/MAX(((F808)+(G808)*(AH808))*(AH808),1E-6))^2)/(2*$I$5)</f>
        <v/>
      </c>
      <c r="AM808" t="n">
        <v>0</v>
      </c>
      <c r="AN808" t="n">
        <v>0</v>
      </c>
      <c r="AO808">
        <f>AM808+AN808</f>
        <v/>
      </c>
      <c r="AP808">
        <f>AP807+AO808</f>
        <v/>
      </c>
      <c r="AQ808">
        <f>ABS(ABS(K808)/MAX(((F808)+(G808)*(AH808))*(AH808),1E-6))/SQRT($I$5*MAX((((F808)+(G808)*(AH808))*(AH808))/MAX((F808)+2*(G808)*(AH808),1E-6),1E-6))</f>
        <v/>
      </c>
      <c r="AR808">
        <f>IF(AQ808&lt;1,"Subcritical","Supercritical")</f>
        <v/>
      </c>
      <c r="AS808">
        <f>((ABS(K808)*$D$6)/(MAX(((F808)+(G808)*(AH808))*(AH808),1E-6)*MAX(((((F808)+(G808)*(AH808))*(AH808))/MAX((F808)+2*(AH808)*SQRT(1+(G808)^2),1E-6))^(2/3),1E-6)))^2</f>
        <v/>
      </c>
    </row>
    <row r="809">
      <c r="A809" t="n">
        <v>660</v>
      </c>
      <c r="B809" t="n">
        <v>658.895</v>
      </c>
      <c r="C809" t="n">
        <v>616128.968</v>
      </c>
      <c r="D809" t="n">
        <v>3097336.751</v>
      </c>
      <c r="E809" t="n">
        <v>632.2325</v>
      </c>
      <c r="F809" t="n">
        <v>5.2</v>
      </c>
      <c r="G809" t="n">
        <v>0</v>
      </c>
      <c r="H809" t="inlineStr">
        <is>
          <t>Normal</t>
        </is>
      </c>
      <c r="I809" t="n">
        <v>0.078</v>
      </c>
      <c r="J809">
        <f>B809-B808</f>
        <v/>
      </c>
      <c r="K809">
        <f>MAX(0,K808-AO808)</f>
        <v/>
      </c>
      <c r="L809">
        <f>IF($D$20=0,IFERROR(L808,MAX($D$16,POWER((ABS(K809)^2)/($I$5*MAX(F809,0.1)^2),1/3))),IF(IFERROR(V808,0)=0,IFERROR(L808,MAX($D$16,POWER((ABS(K809)^2)/($I$5*MAX(F809,0.1)^2),1/3))),IF(OR(IFERROR(L809,0)=0,IFERROR(S808,0)&lt;1,IFERROR(S809,0)&lt;1),MAX($D$16,POWER((ABS(K809)^2)/($I$5*MAX(F809,0.1)^2),1/3)),IF(IFERROR(U809,0)&gt;0,MAX($D$16,IFERROR(L809,0)+((IFERROR(U809,0))*$D$18*IF((IFERROR(S809,0))&lt;1,1,-1))),IF(IFERROR(U809,0)&lt;0,IF(ABS((MAX($D$16,POWER((ABS(K809)^2)/($I$5*MAX(F809,0.1)^2),1/3)))-IFERROR(L809,0))&gt;$D$19,MAX($D$16,IF((MAX($D$16,POWER((ABS(K809)^2)/($I$5*MAX(F809,0.1)^2),1/3)))&gt;IFERROR(L809,0),MIN((MAX($D$16,POWER((ABS(K809)^2)/($I$5*MAX(F809,0.1)^2),1/3))),IFERROR(L809,0)+(MIN(ABS(IFERROR(U809,0))*$D$18,ABS((MAX($D$16,POWER((ABS(K809)^2)/($I$5*MAX(F809,0.1)^2),1/3)))-IFERROR(L809,0))))),MAX((MAX($D$16,POWER((ABS(K809)^2)/($I$5*MAX(F809,0.1)^2),1/3))),IFERROR(L809,0)-(MIN(ABS(IFERROR(U809,0))*$D$18,ABS((MAX($D$16,POWER((ABS(K809)^2)/($I$5*MAX(F809,0.1)^2),1/3)))-IFERROR(L809,0))))))),MAX($D$16,POWER((ABS(K809)^2)/($I$5*MAX(F809,0.1)^2),1/3))),MAX($D$16,IFERROR(L809,0)))))))</f>
        <v/>
      </c>
      <c r="M809">
        <f>((F809)+(G809)*(L809))*(L809)</f>
        <v/>
      </c>
      <c r="N809">
        <f>(((F809)+(G809)*(L809))*(L809))/MAX((F809)+2*(L809)*SQRT(1+(G809)^2),1E-6)</f>
        <v/>
      </c>
      <c r="O809">
        <f>ABS(K809)/MAX(((F809)+(G809)*(L809))*(L809),1E-6)</f>
        <v/>
      </c>
      <c r="P809">
        <f>E809+L809</f>
        <v/>
      </c>
      <c r="Q809">
        <f>P809+((ABS(K809)/MAX(((F809)+(G809)*(L809))*(L809),1E-6))^2)/(2*$I$5)</f>
        <v/>
      </c>
      <c r="R809">
        <f>((ABS(K809)*$D$6)/(MAX(((F809)+(G809)*(L809))*(L809),1E-6)*MAX(((((F809)+(G809)*(L809))*(L809))/MAX((F809)+2*(L809)*SQRT(1+(G809)^2),1E-6))^(2/3),1E-6)))^2</f>
        <v/>
      </c>
      <c r="S809">
        <f>ABS(ABS(K809)/MAX(((F809)+(G809)*(L809))*(L809),1E-6))/SQRT($I$5*MAX((((F809)+(G809)*(L809))*(L809))/MAX((F809)+2*(G809)*(L809),1E-6),1E-6))</f>
        <v/>
      </c>
      <c r="T809">
        <f>((F809)*(L809)^2)/2+(G809)*(L809)^3/3+(ABS(K809)^2)/($I$5*MAX(((F809)+(G809)*(L809))*(L809),1E-6))</f>
        <v/>
      </c>
      <c r="U809">
        <f>IF($D$20=0,0,IFERROR(Q808-(((R808+R809)/2)*J809)-(IF(O808&gt;O809,$D$8*((O808^2-O809^2)/(2*$I$5)),$D$9*((O809^2-O808^2)/(2*$I$5)))+($D$10*(ABS(I809)/90)*(MAX(O808^2,O809^2)/(2*$I$5))))-Q809,0))</f>
        <v/>
      </c>
      <c r="V809">
        <f>IF($D$20=0,1,IFERROR(IF(ROUND(S809,3)=1,1,IF(AND(ABS(U809)&lt;$D$19,S809&gt;1),1,0)),0))</f>
        <v/>
      </c>
      <c r="W809">
        <f>IF($D$20=0,IFERROR(W810,MAX($D$16,POWER((ABS(K809)^2)/($I$5*MAX(F809,0.1)^2),1/3))),IF(IFERROR(AG810,0)=0,IFERROR(W810,MAX($D$16,POWER((ABS(K809)^2)/($I$5*MAX(F809,0.1)^2),1/3))),IF(OR(IFERROR(W809,0)=0,IFERROR(AD810,0)&gt;1),MAX($D$16,POWER((ABS(K809)^2)/($I$5*MAX(F809,0.1)^2),1/3)),IF(IFERROR(AF809,0)&gt;0,MAX($D$16,IFERROR(W809,0)+((IFERROR(AF809,0))*$D$18*IF((IFERROR(AD809,0))&lt;1,1,-1))),IF(IFERROR(AF809,0)&lt;0,IF(ABS((MAX($D$16,POWER((ABS(K809)^2)/($I$5*MAX(F809,0.1)^2),1/3)))-IFERROR(W809,0))&gt;$D$19,MAX($D$16,IF((MAX($D$16,POWER((ABS(K809)^2)/($I$5*MAX(F809,0.1)^2),1/3)))&gt;IFERROR(W809,0),MIN((MAX($D$16,POWER((ABS(K809)^2)/($I$5*MAX(F809,0.1)^2),1/3))),IFERROR(W809,0)+(MIN(ABS(IFERROR(AF809,0))*$D$18,ABS((MAX($D$16,POWER((ABS(K809)^2)/($I$5*MAX(F809,0.1)^2),1/3)))-IFERROR(W809,0))))),MAX((MAX($D$16,POWER((ABS(K809)^2)/($I$5*MAX(F809,0.1)^2),1/3))),IFERROR(W809,0)-(MIN(ABS(IFERROR(AF809,0))*$D$18,ABS((MAX($D$16,POWER((ABS(K809)^2)/($I$5*MAX(F809,0.1)^2),1/3)))-IFERROR(W809,0))))))),MAX($D$16,POWER((ABS(K809)^2)/($I$5*MAX(F809,0.1)^2),1/3))),MAX($D$16,IFERROR(W809,0)))))))</f>
        <v/>
      </c>
      <c r="X809">
        <f>((F809)+(G809)*(W809))*(W809)</f>
        <v/>
      </c>
      <c r="Y809">
        <f>(((F809)+(G809)*(W809))*(W809))/MAX((F809)+2*(W809)*SQRT(1+(G809)^2),1E-6)</f>
        <v/>
      </c>
      <c r="Z809">
        <f>ABS(K809)/MAX(((F809)+(G809)*(W809))*(W809),1E-6)</f>
        <v/>
      </c>
      <c r="AA809">
        <f>E809+W809</f>
        <v/>
      </c>
      <c r="AB809">
        <f>AA809+((ABS(K809)/MAX(((F809)+(G809)*(W809))*(W809),1E-6))^2)/(2*$I$5)</f>
        <v/>
      </c>
      <c r="AC809">
        <f>((ABS(K809)*$D$6)/(MAX(((F809)+(G809)*(W809))*(W809),1E-6)*MAX(((((F809)+(G809)*(W809))*(W809))/MAX((F809)+2*(W809)*SQRT(1+(G809)^2),1E-6))^(2/3),1E-6)))^2</f>
        <v/>
      </c>
      <c r="AD809">
        <f>ABS(ABS(K809)/MAX(((F809)+(G809)*(W809))*(W809),1E-6))/SQRT($I$5*MAX((((F809)+(G809)*(W809))*(W809))/MAX((F809)+2*(G809)*(W809),1E-6),1E-6))</f>
        <v/>
      </c>
      <c r="AE809">
        <f>((F809)*(W809)^2)/2+(G809)*(W809)^3/3+(ABS(K809)^2)/($I$5*MAX(((F809)+(G809)*(W809))*(W809),1E-6))</f>
        <v/>
      </c>
      <c r="AF809">
        <f>IF($D$20=0,0,IFERROR(AB810+(((AC809+AC810)/2)*J810)+(IF(Z809&gt;Z810,$D$8*((Z809^2-Z810^2)/(2*$I$5)),$D$9*((Z810^2-Z809^2)/(2*$I$5)))+($D$10*(ABS(I810)/90)*(MAX(Z809^2,Z810^2)/(2*$I$5))))-AB809,0))</f>
        <v/>
      </c>
      <c r="AG809">
        <f>IF($D$20=0,1,IFERROR(IF(ROUND(AD809,3)=1,1,IF(AND(ABS(AF809)&lt;$D$19,AD809&lt;1),1,0)),0))</f>
        <v/>
      </c>
      <c r="AH809">
        <f>IFERROR(IF(V32="Supercritical",MAX($D$16,IFERROR(L809,MAX($D$16,POWER((ABS(K809)^2)/($I$5*MAX(F809,0.1)^2),1/3)))),IF(V32="Subcritical",MAX($D$16,IFERROR(W809,MAX($D$16,POWER((ABS(K809)^2)/($I$5*MAX(F809,0.1)^2),1/3)))),IF(AND(IFERROR(V809,0)=1,IFERROR(AG809,0)=1),IF(IFERROR(T809,-1E99)&gt;=IFERROR(AE809,-1E99),MAX($D$16,IFERROR(L809,MAX($D$16,POWER((ABS(K809)^2)/($I$5*MAX(F809,0.1)^2),1/3)))),MAX($D$16,IFERROR(W809,MAX($D$16,POWER((ABS(K809)^2)/($I$5*MAX(F809,0.1)^2),1/3))))),IF(IFERROR(V809,0)=1,MAX($D$16,IFERROR(L809,MAX($D$16,POWER((ABS(K809)^2)/($I$5*MAX(F809,0.1)^2),1/3)))),IF(IFERROR(AG809,0)=1,MAX($D$16,IFERROR(W809,MAX($D$16,POWER((ABS(K809)^2)/($I$5*MAX(F809,0.1)^2),1/3)))),MAX($D$16,POWER((ABS(K809)^2)/($I$5*MAX(F809,0.1)^2),1/3))))))),MAX($D$16,POWER((ABS(K809)^2)/($I$5*MAX(F809,0.1)^2),1/3)))</f>
        <v/>
      </c>
      <c r="AI809">
        <f>E809+AH809</f>
        <v/>
      </c>
      <c r="AJ809">
        <f>AI809+((ABS(K809)/MAX(((F809)+(G809)*(AH809))*(AH809),1E-6))^2)/(2*$I$5)</f>
        <v/>
      </c>
      <c r="AM809" t="n">
        <v>0</v>
      </c>
      <c r="AN809" t="n">
        <v>0</v>
      </c>
      <c r="AO809">
        <f>AM809+AN809</f>
        <v/>
      </c>
      <c r="AP809">
        <f>AP808+AO809</f>
        <v/>
      </c>
      <c r="AQ809">
        <f>ABS(ABS(K809)/MAX(((F809)+(G809)*(AH809))*(AH809),1E-6))/SQRT($I$5*MAX((((F809)+(G809)*(AH809))*(AH809))/MAX((F809)+2*(G809)*(AH809),1E-6),1E-6))</f>
        <v/>
      </c>
      <c r="AR809">
        <f>IF(AQ809&lt;1,"Subcritical","Supercritical")</f>
        <v/>
      </c>
      <c r="AS809">
        <f>((ABS(K809)*$D$6)/(MAX(((F809)+(G809)*(AH809))*(AH809),1E-6)*MAX(((((F809)+(G809)*(AH809))*(AH809))/MAX((F809)+2*(AH809)*SQRT(1+(G809)^2),1E-6))^(2/3),1E-6)))^2</f>
        <v/>
      </c>
    </row>
    <row r="810">
      <c r="A810" t="n">
        <v>661</v>
      </c>
      <c r="B810" t="n">
        <v>659.896</v>
      </c>
      <c r="C810" t="n">
        <v>616128.4939999999</v>
      </c>
      <c r="D810" t="n">
        <v>3097335.87</v>
      </c>
      <c r="E810" t="n">
        <v>632.232</v>
      </c>
      <c r="F810" t="n">
        <v>5.2</v>
      </c>
      <c r="G810" t="n">
        <v>0</v>
      </c>
      <c r="H810" t="inlineStr">
        <is>
          <t>Normal</t>
        </is>
      </c>
      <c r="I810" t="n">
        <v>0.027</v>
      </c>
      <c r="J810">
        <f>B810-B809</f>
        <v/>
      </c>
      <c r="K810">
        <f>MAX(0,K809-AO809)</f>
        <v/>
      </c>
      <c r="L810">
        <f>IF($D$20=0,IFERROR(L809,MAX($D$16,POWER((ABS(K810)^2)/($I$5*MAX(F810,0.1)^2),1/3))),IF(IFERROR(V809,0)=0,IFERROR(L809,MAX($D$16,POWER((ABS(K810)^2)/($I$5*MAX(F810,0.1)^2),1/3))),IF(OR(IFERROR(L810,0)=0,IFERROR(S809,0)&lt;1,IFERROR(S810,0)&lt;1),MAX($D$16,POWER((ABS(K810)^2)/($I$5*MAX(F810,0.1)^2),1/3)),IF(IFERROR(U810,0)&gt;0,MAX($D$16,IFERROR(L810,0)+((IFERROR(U810,0))*$D$18*IF((IFERROR(S810,0))&lt;1,1,-1))),IF(IFERROR(U810,0)&lt;0,IF(ABS((MAX($D$16,POWER((ABS(K810)^2)/($I$5*MAX(F810,0.1)^2),1/3)))-IFERROR(L810,0))&gt;$D$19,MAX($D$16,IF((MAX($D$16,POWER((ABS(K810)^2)/($I$5*MAX(F810,0.1)^2),1/3)))&gt;IFERROR(L810,0),MIN((MAX($D$16,POWER((ABS(K810)^2)/($I$5*MAX(F810,0.1)^2),1/3))),IFERROR(L810,0)+(MIN(ABS(IFERROR(U810,0))*$D$18,ABS((MAX($D$16,POWER((ABS(K810)^2)/($I$5*MAX(F810,0.1)^2),1/3)))-IFERROR(L810,0))))),MAX((MAX($D$16,POWER((ABS(K810)^2)/($I$5*MAX(F810,0.1)^2),1/3))),IFERROR(L810,0)-(MIN(ABS(IFERROR(U810,0))*$D$18,ABS((MAX($D$16,POWER((ABS(K810)^2)/($I$5*MAX(F810,0.1)^2),1/3)))-IFERROR(L810,0))))))),MAX($D$16,POWER((ABS(K810)^2)/($I$5*MAX(F810,0.1)^2),1/3))),MAX($D$16,IFERROR(L810,0)))))))</f>
        <v/>
      </c>
      <c r="M810">
        <f>((F810)+(G810)*(L810))*(L810)</f>
        <v/>
      </c>
      <c r="N810">
        <f>(((F810)+(G810)*(L810))*(L810))/MAX((F810)+2*(L810)*SQRT(1+(G810)^2),1E-6)</f>
        <v/>
      </c>
      <c r="O810">
        <f>ABS(K810)/MAX(((F810)+(G810)*(L810))*(L810),1E-6)</f>
        <v/>
      </c>
      <c r="P810">
        <f>E810+L810</f>
        <v/>
      </c>
      <c r="Q810">
        <f>P810+((ABS(K810)/MAX(((F810)+(G810)*(L810))*(L810),1E-6))^2)/(2*$I$5)</f>
        <v/>
      </c>
      <c r="R810">
        <f>((ABS(K810)*$D$6)/(MAX(((F810)+(G810)*(L810))*(L810),1E-6)*MAX(((((F810)+(G810)*(L810))*(L810))/MAX((F810)+2*(L810)*SQRT(1+(G810)^2),1E-6))^(2/3),1E-6)))^2</f>
        <v/>
      </c>
      <c r="S810">
        <f>ABS(ABS(K810)/MAX(((F810)+(G810)*(L810))*(L810),1E-6))/SQRT($I$5*MAX((((F810)+(G810)*(L810))*(L810))/MAX((F810)+2*(G810)*(L810),1E-6),1E-6))</f>
        <v/>
      </c>
      <c r="T810">
        <f>((F810)*(L810)^2)/2+(G810)*(L810)^3/3+(ABS(K810)^2)/($I$5*MAX(((F810)+(G810)*(L810))*(L810),1E-6))</f>
        <v/>
      </c>
      <c r="U810">
        <f>IF($D$20=0,0,IFERROR(Q809-(((R809+R810)/2)*J810)-(IF(O809&gt;O810,$D$8*((O809^2-O810^2)/(2*$I$5)),$D$9*((O810^2-O809^2)/(2*$I$5)))+($D$10*(ABS(I810)/90)*(MAX(O809^2,O810^2)/(2*$I$5))))-Q810,0))</f>
        <v/>
      </c>
      <c r="V810">
        <f>IF($D$20=0,1,IFERROR(IF(ROUND(S810,3)=1,1,IF(AND(ABS(U810)&lt;$D$19,S810&gt;1),1,0)),0))</f>
        <v/>
      </c>
      <c r="W810">
        <f>IF($D$20=0,IFERROR(W811,MAX($D$16,POWER((ABS(K810)^2)/($I$5*MAX(F810,0.1)^2),1/3))),IF(IFERROR(AG811,0)=0,IFERROR(W811,MAX($D$16,POWER((ABS(K810)^2)/($I$5*MAX(F810,0.1)^2),1/3))),IF(OR(IFERROR(W810,0)=0,IFERROR(AD811,0)&gt;1),MAX($D$16,POWER((ABS(K810)^2)/($I$5*MAX(F810,0.1)^2),1/3)),IF(IFERROR(AF810,0)&gt;0,MAX($D$16,IFERROR(W810,0)+((IFERROR(AF810,0))*$D$18*IF((IFERROR(AD810,0))&lt;1,1,-1))),IF(IFERROR(AF810,0)&lt;0,IF(ABS((MAX($D$16,POWER((ABS(K810)^2)/($I$5*MAX(F810,0.1)^2),1/3)))-IFERROR(W810,0))&gt;$D$19,MAX($D$16,IF((MAX($D$16,POWER((ABS(K810)^2)/($I$5*MAX(F810,0.1)^2),1/3)))&gt;IFERROR(W810,0),MIN((MAX($D$16,POWER((ABS(K810)^2)/($I$5*MAX(F810,0.1)^2),1/3))),IFERROR(W810,0)+(MIN(ABS(IFERROR(AF810,0))*$D$18,ABS((MAX($D$16,POWER((ABS(K810)^2)/($I$5*MAX(F810,0.1)^2),1/3)))-IFERROR(W810,0))))),MAX((MAX($D$16,POWER((ABS(K810)^2)/($I$5*MAX(F810,0.1)^2),1/3))),IFERROR(W810,0)-(MIN(ABS(IFERROR(AF810,0))*$D$18,ABS((MAX($D$16,POWER((ABS(K810)^2)/($I$5*MAX(F810,0.1)^2),1/3)))-IFERROR(W810,0))))))),MAX($D$16,POWER((ABS(K810)^2)/($I$5*MAX(F810,0.1)^2),1/3))),MAX($D$16,IFERROR(W810,0)))))))</f>
        <v/>
      </c>
      <c r="X810">
        <f>((F810)+(G810)*(W810))*(W810)</f>
        <v/>
      </c>
      <c r="Y810">
        <f>(((F810)+(G810)*(W810))*(W810))/MAX((F810)+2*(W810)*SQRT(1+(G810)^2),1E-6)</f>
        <v/>
      </c>
      <c r="Z810">
        <f>ABS(K810)/MAX(((F810)+(G810)*(W810))*(W810),1E-6)</f>
        <v/>
      </c>
      <c r="AA810">
        <f>E810+W810</f>
        <v/>
      </c>
      <c r="AB810">
        <f>AA810+((ABS(K810)/MAX(((F810)+(G810)*(W810))*(W810),1E-6))^2)/(2*$I$5)</f>
        <v/>
      </c>
      <c r="AC810">
        <f>((ABS(K810)*$D$6)/(MAX(((F810)+(G810)*(W810))*(W810),1E-6)*MAX(((((F810)+(G810)*(W810))*(W810))/MAX((F810)+2*(W810)*SQRT(1+(G810)^2),1E-6))^(2/3),1E-6)))^2</f>
        <v/>
      </c>
      <c r="AD810">
        <f>ABS(ABS(K810)/MAX(((F810)+(G810)*(W810))*(W810),1E-6))/SQRT($I$5*MAX((((F810)+(G810)*(W810))*(W810))/MAX((F810)+2*(G810)*(W810),1E-6),1E-6))</f>
        <v/>
      </c>
      <c r="AE810">
        <f>((F810)*(W810)^2)/2+(G810)*(W810)^3/3+(ABS(K810)^2)/($I$5*MAX(((F810)+(G810)*(W810))*(W810),1E-6))</f>
        <v/>
      </c>
      <c r="AF810">
        <f>IF($D$20=0,0,IFERROR(AB811+(((AC810+AC811)/2)*J811)+(IF(Z810&gt;Z811,$D$8*((Z810^2-Z811^2)/(2*$I$5)),$D$9*((Z811^2-Z810^2)/(2*$I$5)))+($D$10*(ABS(I811)/90)*(MAX(Z810^2,Z811^2)/(2*$I$5))))-AB810,0))</f>
        <v/>
      </c>
      <c r="AG810">
        <f>IF($D$20=0,1,IFERROR(IF(ROUND(AD810,3)=1,1,IF(AND(ABS(AF810)&lt;$D$19,AD810&lt;1),1,0)),0))</f>
        <v/>
      </c>
      <c r="AH810">
        <f>IFERROR(IF(V32="Supercritical",MAX($D$16,IFERROR(L810,MAX($D$16,POWER((ABS(K810)^2)/($I$5*MAX(F810,0.1)^2),1/3)))),IF(V32="Subcritical",MAX($D$16,IFERROR(W810,MAX($D$16,POWER((ABS(K810)^2)/($I$5*MAX(F810,0.1)^2),1/3)))),IF(AND(IFERROR(V810,0)=1,IFERROR(AG810,0)=1),IF(IFERROR(T810,-1E99)&gt;=IFERROR(AE810,-1E99),MAX($D$16,IFERROR(L810,MAX($D$16,POWER((ABS(K810)^2)/($I$5*MAX(F810,0.1)^2),1/3)))),MAX($D$16,IFERROR(W810,MAX($D$16,POWER((ABS(K810)^2)/($I$5*MAX(F810,0.1)^2),1/3))))),IF(IFERROR(V810,0)=1,MAX($D$16,IFERROR(L810,MAX($D$16,POWER((ABS(K810)^2)/($I$5*MAX(F810,0.1)^2),1/3)))),IF(IFERROR(AG810,0)=1,MAX($D$16,IFERROR(W810,MAX($D$16,POWER((ABS(K810)^2)/($I$5*MAX(F810,0.1)^2),1/3)))),MAX($D$16,POWER((ABS(K810)^2)/($I$5*MAX(F810,0.1)^2),1/3))))))),MAX($D$16,POWER((ABS(K810)^2)/($I$5*MAX(F810,0.1)^2),1/3)))</f>
        <v/>
      </c>
      <c r="AI810">
        <f>E810+AH810</f>
        <v/>
      </c>
      <c r="AJ810">
        <f>AI810+((ABS(K810)/MAX(((F810)+(G810)*(AH810))*(AH810),1E-6))^2)/(2*$I$5)</f>
        <v/>
      </c>
      <c r="AM810" t="n">
        <v>0</v>
      </c>
      <c r="AN810" t="n">
        <v>0</v>
      </c>
      <c r="AO810">
        <f>AM810+AN810</f>
        <v/>
      </c>
      <c r="AP810">
        <f>AP809+AO810</f>
        <v/>
      </c>
      <c r="AQ810">
        <f>ABS(ABS(K810)/MAX(((F810)+(G810)*(AH810))*(AH810),1E-6))/SQRT($I$5*MAX((((F810)+(G810)*(AH810))*(AH810))/MAX((F810)+2*(G810)*(AH810),1E-6),1E-6))</f>
        <v/>
      </c>
      <c r="AR810">
        <f>IF(AQ810&lt;1,"Subcritical","Supercritical")</f>
        <v/>
      </c>
      <c r="AS810">
        <f>((ABS(K810)*$D$6)/(MAX(((F810)+(G810)*(AH810))*(AH810),1E-6)*MAX(((((F810)+(G810)*(AH810))*(AH810))/MAX((F810)+2*(AH810)*SQRT(1+(G810)^2),1E-6))^(2/3),1E-6)))^2</f>
        <v/>
      </c>
    </row>
    <row r="811">
      <c r="A811" t="n">
        <v>662</v>
      </c>
      <c r="B811" t="n">
        <v>660.895</v>
      </c>
      <c r="C811" t="n">
        <v>616128.02</v>
      </c>
      <c r="D811" t="n">
        <v>3097334.99</v>
      </c>
      <c r="E811" t="n">
        <v>632.2315</v>
      </c>
      <c r="F811" t="n">
        <v>5.2</v>
      </c>
      <c r="G811" t="n">
        <v>0</v>
      </c>
      <c r="H811" t="inlineStr">
        <is>
          <t>Normal</t>
        </is>
      </c>
      <c r="I811" t="n">
        <v>0.027</v>
      </c>
      <c r="J811">
        <f>B811-B810</f>
        <v/>
      </c>
      <c r="K811">
        <f>MAX(0,K810-AO810)</f>
        <v/>
      </c>
      <c r="L811">
        <f>IF($D$20=0,IFERROR(L810,MAX($D$16,POWER((ABS(K811)^2)/($I$5*MAX(F811,0.1)^2),1/3))),IF(IFERROR(V810,0)=0,IFERROR(L810,MAX($D$16,POWER((ABS(K811)^2)/($I$5*MAX(F811,0.1)^2),1/3))),IF(OR(IFERROR(L811,0)=0,IFERROR(S810,0)&lt;1,IFERROR(S811,0)&lt;1),MAX($D$16,POWER((ABS(K811)^2)/($I$5*MAX(F811,0.1)^2),1/3)),IF(IFERROR(U811,0)&gt;0,MAX($D$16,IFERROR(L811,0)+((IFERROR(U811,0))*$D$18*IF((IFERROR(S811,0))&lt;1,1,-1))),IF(IFERROR(U811,0)&lt;0,IF(ABS((MAX($D$16,POWER((ABS(K811)^2)/($I$5*MAX(F811,0.1)^2),1/3)))-IFERROR(L811,0))&gt;$D$19,MAX($D$16,IF((MAX($D$16,POWER((ABS(K811)^2)/($I$5*MAX(F811,0.1)^2),1/3)))&gt;IFERROR(L811,0),MIN((MAX($D$16,POWER((ABS(K811)^2)/($I$5*MAX(F811,0.1)^2),1/3))),IFERROR(L811,0)+(MIN(ABS(IFERROR(U811,0))*$D$18,ABS((MAX($D$16,POWER((ABS(K811)^2)/($I$5*MAX(F811,0.1)^2),1/3)))-IFERROR(L811,0))))),MAX((MAX($D$16,POWER((ABS(K811)^2)/($I$5*MAX(F811,0.1)^2),1/3))),IFERROR(L811,0)-(MIN(ABS(IFERROR(U811,0))*$D$18,ABS((MAX($D$16,POWER((ABS(K811)^2)/($I$5*MAX(F811,0.1)^2),1/3)))-IFERROR(L811,0))))))),MAX($D$16,POWER((ABS(K811)^2)/($I$5*MAX(F811,0.1)^2),1/3))),MAX($D$16,IFERROR(L811,0)))))))</f>
        <v/>
      </c>
      <c r="M811">
        <f>((F811)+(G811)*(L811))*(L811)</f>
        <v/>
      </c>
      <c r="N811">
        <f>(((F811)+(G811)*(L811))*(L811))/MAX((F811)+2*(L811)*SQRT(1+(G811)^2),1E-6)</f>
        <v/>
      </c>
      <c r="O811">
        <f>ABS(K811)/MAX(((F811)+(G811)*(L811))*(L811),1E-6)</f>
        <v/>
      </c>
      <c r="P811">
        <f>E811+L811</f>
        <v/>
      </c>
      <c r="Q811">
        <f>P811+((ABS(K811)/MAX(((F811)+(G811)*(L811))*(L811),1E-6))^2)/(2*$I$5)</f>
        <v/>
      </c>
      <c r="R811">
        <f>((ABS(K811)*$D$6)/(MAX(((F811)+(G811)*(L811))*(L811),1E-6)*MAX(((((F811)+(G811)*(L811))*(L811))/MAX((F811)+2*(L811)*SQRT(1+(G811)^2),1E-6))^(2/3),1E-6)))^2</f>
        <v/>
      </c>
      <c r="S811">
        <f>ABS(ABS(K811)/MAX(((F811)+(G811)*(L811))*(L811),1E-6))/SQRT($I$5*MAX((((F811)+(G811)*(L811))*(L811))/MAX((F811)+2*(G811)*(L811),1E-6),1E-6))</f>
        <v/>
      </c>
      <c r="T811">
        <f>((F811)*(L811)^2)/2+(G811)*(L811)^3/3+(ABS(K811)^2)/($I$5*MAX(((F811)+(G811)*(L811))*(L811),1E-6))</f>
        <v/>
      </c>
      <c r="U811">
        <f>IF($D$20=0,0,IFERROR(Q810-(((R810+R811)/2)*J811)-(IF(O810&gt;O811,$D$8*((O810^2-O811^2)/(2*$I$5)),$D$9*((O811^2-O810^2)/(2*$I$5)))+($D$10*(ABS(I811)/90)*(MAX(O810^2,O811^2)/(2*$I$5))))-Q811,0))</f>
        <v/>
      </c>
      <c r="V811">
        <f>IF($D$20=0,1,IFERROR(IF(ROUND(S811,3)=1,1,IF(AND(ABS(U811)&lt;$D$19,S811&gt;1),1,0)),0))</f>
        <v/>
      </c>
      <c r="W811">
        <f>IF($D$20=0,IFERROR(W812,MAX($D$16,POWER((ABS(K811)^2)/($I$5*MAX(F811,0.1)^2),1/3))),IF(IFERROR(AG812,0)=0,IFERROR(W812,MAX($D$16,POWER((ABS(K811)^2)/($I$5*MAX(F811,0.1)^2),1/3))),IF(OR(IFERROR(W811,0)=0,IFERROR(AD812,0)&gt;1),MAX($D$16,POWER((ABS(K811)^2)/($I$5*MAX(F811,0.1)^2),1/3)),IF(IFERROR(AF811,0)&gt;0,MAX($D$16,IFERROR(W811,0)+((IFERROR(AF811,0))*$D$18*IF((IFERROR(AD811,0))&lt;1,1,-1))),IF(IFERROR(AF811,0)&lt;0,IF(ABS((MAX($D$16,POWER((ABS(K811)^2)/($I$5*MAX(F811,0.1)^2),1/3)))-IFERROR(W811,0))&gt;$D$19,MAX($D$16,IF((MAX($D$16,POWER((ABS(K811)^2)/($I$5*MAX(F811,0.1)^2),1/3)))&gt;IFERROR(W811,0),MIN((MAX($D$16,POWER((ABS(K811)^2)/($I$5*MAX(F811,0.1)^2),1/3))),IFERROR(W811,0)+(MIN(ABS(IFERROR(AF811,0))*$D$18,ABS((MAX($D$16,POWER((ABS(K811)^2)/($I$5*MAX(F811,0.1)^2),1/3)))-IFERROR(W811,0))))),MAX((MAX($D$16,POWER((ABS(K811)^2)/($I$5*MAX(F811,0.1)^2),1/3))),IFERROR(W811,0)-(MIN(ABS(IFERROR(AF811,0))*$D$18,ABS((MAX($D$16,POWER((ABS(K811)^2)/($I$5*MAX(F811,0.1)^2),1/3)))-IFERROR(W811,0))))))),MAX($D$16,POWER((ABS(K811)^2)/($I$5*MAX(F811,0.1)^2),1/3))),MAX($D$16,IFERROR(W811,0)))))))</f>
        <v/>
      </c>
      <c r="X811">
        <f>((F811)+(G811)*(W811))*(W811)</f>
        <v/>
      </c>
      <c r="Y811">
        <f>(((F811)+(G811)*(W811))*(W811))/MAX((F811)+2*(W811)*SQRT(1+(G811)^2),1E-6)</f>
        <v/>
      </c>
      <c r="Z811">
        <f>ABS(K811)/MAX(((F811)+(G811)*(W811))*(W811),1E-6)</f>
        <v/>
      </c>
      <c r="AA811">
        <f>E811+W811</f>
        <v/>
      </c>
      <c r="AB811">
        <f>AA811+((ABS(K811)/MAX(((F811)+(G811)*(W811))*(W811),1E-6))^2)/(2*$I$5)</f>
        <v/>
      </c>
      <c r="AC811">
        <f>((ABS(K811)*$D$6)/(MAX(((F811)+(G811)*(W811))*(W811),1E-6)*MAX(((((F811)+(G811)*(W811))*(W811))/MAX((F811)+2*(W811)*SQRT(1+(G811)^2),1E-6))^(2/3),1E-6)))^2</f>
        <v/>
      </c>
      <c r="AD811">
        <f>ABS(ABS(K811)/MAX(((F811)+(G811)*(W811))*(W811),1E-6))/SQRT($I$5*MAX((((F811)+(G811)*(W811))*(W811))/MAX((F811)+2*(G811)*(W811),1E-6),1E-6))</f>
        <v/>
      </c>
      <c r="AE811">
        <f>((F811)*(W811)^2)/2+(G811)*(W811)^3/3+(ABS(K811)^2)/($I$5*MAX(((F811)+(G811)*(W811))*(W811),1E-6))</f>
        <v/>
      </c>
      <c r="AF811">
        <f>IF($D$20=0,0,IFERROR(AB812+(((AC811+AC812)/2)*J812)+(IF(Z811&gt;Z812,$D$8*((Z811^2-Z812^2)/(2*$I$5)),$D$9*((Z812^2-Z811^2)/(2*$I$5)))+($D$10*(ABS(I812)/90)*(MAX(Z811^2,Z812^2)/(2*$I$5))))-AB811,0))</f>
        <v/>
      </c>
      <c r="AG811">
        <f>IF($D$20=0,1,IFERROR(IF(ROUND(AD811,3)=1,1,IF(AND(ABS(AF811)&lt;$D$19,AD811&lt;1),1,0)),0))</f>
        <v/>
      </c>
      <c r="AH811">
        <f>IFERROR(IF(V32="Supercritical",MAX($D$16,IFERROR(L811,MAX($D$16,POWER((ABS(K811)^2)/($I$5*MAX(F811,0.1)^2),1/3)))),IF(V32="Subcritical",MAX($D$16,IFERROR(W811,MAX($D$16,POWER((ABS(K811)^2)/($I$5*MAX(F811,0.1)^2),1/3)))),IF(AND(IFERROR(V811,0)=1,IFERROR(AG811,0)=1),IF(IFERROR(T811,-1E99)&gt;=IFERROR(AE811,-1E99),MAX($D$16,IFERROR(L811,MAX($D$16,POWER((ABS(K811)^2)/($I$5*MAX(F811,0.1)^2),1/3)))),MAX($D$16,IFERROR(W811,MAX($D$16,POWER((ABS(K811)^2)/($I$5*MAX(F811,0.1)^2),1/3))))),IF(IFERROR(V811,0)=1,MAX($D$16,IFERROR(L811,MAX($D$16,POWER((ABS(K811)^2)/($I$5*MAX(F811,0.1)^2),1/3)))),IF(IFERROR(AG811,0)=1,MAX($D$16,IFERROR(W811,MAX($D$16,POWER((ABS(K811)^2)/($I$5*MAX(F811,0.1)^2),1/3)))),MAX($D$16,POWER((ABS(K811)^2)/($I$5*MAX(F811,0.1)^2),1/3))))))),MAX($D$16,POWER((ABS(K811)^2)/($I$5*MAX(F811,0.1)^2),1/3)))</f>
        <v/>
      </c>
      <c r="AI811">
        <f>E811+AH811</f>
        <v/>
      </c>
      <c r="AJ811">
        <f>AI811+((ABS(K811)/MAX(((F811)+(G811)*(AH811))*(AH811),1E-6))^2)/(2*$I$5)</f>
        <v/>
      </c>
      <c r="AM811" t="n">
        <v>0</v>
      </c>
      <c r="AN811" t="n">
        <v>0</v>
      </c>
      <c r="AO811">
        <f>AM811+AN811</f>
        <v/>
      </c>
      <c r="AP811">
        <f>AP810+AO811</f>
        <v/>
      </c>
      <c r="AQ811">
        <f>ABS(ABS(K811)/MAX(((F811)+(G811)*(AH811))*(AH811),1E-6))/SQRT($I$5*MAX((((F811)+(G811)*(AH811))*(AH811))/MAX((F811)+2*(G811)*(AH811),1E-6),1E-6))</f>
        <v/>
      </c>
      <c r="AR811">
        <f>IF(AQ811&lt;1,"Subcritical","Supercritical")</f>
        <v/>
      </c>
      <c r="AS811">
        <f>((ABS(K811)*$D$6)/(MAX(((F811)+(G811)*(AH811))*(AH811),1E-6)*MAX(((((F811)+(G811)*(AH811))*(AH811))/MAX((F811)+2*(AH811)*SQRT(1+(G811)^2),1E-6))^(2/3),1E-6)))^2</f>
        <v/>
      </c>
    </row>
    <row r="812">
      <c r="A812" t="n">
        <v>663</v>
      </c>
      <c r="B812" t="n">
        <v>661.895</v>
      </c>
      <c r="C812" t="n">
        <v>616127.546</v>
      </c>
      <c r="D812" t="n">
        <v>3097334.109</v>
      </c>
      <c r="E812" t="n">
        <v>632.231</v>
      </c>
      <c r="F812" t="n">
        <v>5.2</v>
      </c>
      <c r="G812" t="n">
        <v>0</v>
      </c>
      <c r="H812" t="inlineStr">
        <is>
          <t>Normal</t>
        </is>
      </c>
      <c r="I812" t="n">
        <v>0.078</v>
      </c>
      <c r="J812">
        <f>B812-B811</f>
        <v/>
      </c>
      <c r="K812">
        <f>MAX(0,K811-AO811)</f>
        <v/>
      </c>
      <c r="L812">
        <f>IF($D$20=0,IFERROR(L811,MAX($D$16,POWER((ABS(K812)^2)/($I$5*MAX(F812,0.1)^2),1/3))),IF(IFERROR(V811,0)=0,IFERROR(L811,MAX($D$16,POWER((ABS(K812)^2)/($I$5*MAX(F812,0.1)^2),1/3))),IF(OR(IFERROR(L812,0)=0,IFERROR(S811,0)&lt;1,IFERROR(S812,0)&lt;1),MAX($D$16,POWER((ABS(K812)^2)/($I$5*MAX(F812,0.1)^2),1/3)),IF(IFERROR(U812,0)&gt;0,MAX($D$16,IFERROR(L812,0)+((IFERROR(U812,0))*$D$18*IF((IFERROR(S812,0))&lt;1,1,-1))),IF(IFERROR(U812,0)&lt;0,IF(ABS((MAX($D$16,POWER((ABS(K812)^2)/($I$5*MAX(F812,0.1)^2),1/3)))-IFERROR(L812,0))&gt;$D$19,MAX($D$16,IF((MAX($D$16,POWER((ABS(K812)^2)/($I$5*MAX(F812,0.1)^2),1/3)))&gt;IFERROR(L812,0),MIN((MAX($D$16,POWER((ABS(K812)^2)/($I$5*MAX(F812,0.1)^2),1/3))),IFERROR(L812,0)+(MIN(ABS(IFERROR(U812,0))*$D$18,ABS((MAX($D$16,POWER((ABS(K812)^2)/($I$5*MAX(F812,0.1)^2),1/3)))-IFERROR(L812,0))))),MAX((MAX($D$16,POWER((ABS(K812)^2)/($I$5*MAX(F812,0.1)^2),1/3))),IFERROR(L812,0)-(MIN(ABS(IFERROR(U812,0))*$D$18,ABS((MAX($D$16,POWER((ABS(K812)^2)/($I$5*MAX(F812,0.1)^2),1/3)))-IFERROR(L812,0))))))),MAX($D$16,POWER((ABS(K812)^2)/($I$5*MAX(F812,0.1)^2),1/3))),MAX($D$16,IFERROR(L812,0)))))))</f>
        <v/>
      </c>
      <c r="M812">
        <f>((F812)+(G812)*(L812))*(L812)</f>
        <v/>
      </c>
      <c r="N812">
        <f>(((F812)+(G812)*(L812))*(L812))/MAX((F812)+2*(L812)*SQRT(1+(G812)^2),1E-6)</f>
        <v/>
      </c>
      <c r="O812">
        <f>ABS(K812)/MAX(((F812)+(G812)*(L812))*(L812),1E-6)</f>
        <v/>
      </c>
      <c r="P812">
        <f>E812+L812</f>
        <v/>
      </c>
      <c r="Q812">
        <f>P812+((ABS(K812)/MAX(((F812)+(G812)*(L812))*(L812),1E-6))^2)/(2*$I$5)</f>
        <v/>
      </c>
      <c r="R812">
        <f>((ABS(K812)*$D$6)/(MAX(((F812)+(G812)*(L812))*(L812),1E-6)*MAX(((((F812)+(G812)*(L812))*(L812))/MAX((F812)+2*(L812)*SQRT(1+(G812)^2),1E-6))^(2/3),1E-6)))^2</f>
        <v/>
      </c>
      <c r="S812">
        <f>ABS(ABS(K812)/MAX(((F812)+(G812)*(L812))*(L812),1E-6))/SQRT($I$5*MAX((((F812)+(G812)*(L812))*(L812))/MAX((F812)+2*(G812)*(L812),1E-6),1E-6))</f>
        <v/>
      </c>
      <c r="T812">
        <f>((F812)*(L812)^2)/2+(G812)*(L812)^3/3+(ABS(K812)^2)/($I$5*MAX(((F812)+(G812)*(L812))*(L812),1E-6))</f>
        <v/>
      </c>
      <c r="U812">
        <f>IF($D$20=0,0,IFERROR(Q811-(((R811+R812)/2)*J812)-(IF(O811&gt;O812,$D$8*((O811^2-O812^2)/(2*$I$5)),$D$9*((O812^2-O811^2)/(2*$I$5)))+($D$10*(ABS(I812)/90)*(MAX(O811^2,O812^2)/(2*$I$5))))-Q812,0))</f>
        <v/>
      </c>
      <c r="V812">
        <f>IF($D$20=0,1,IFERROR(IF(ROUND(S812,3)=1,1,IF(AND(ABS(U812)&lt;$D$19,S812&gt;1),1,0)),0))</f>
        <v/>
      </c>
      <c r="W812">
        <f>IF($D$20=0,IFERROR(W813,MAX($D$16,POWER((ABS(K812)^2)/($I$5*MAX(F812,0.1)^2),1/3))),IF(IFERROR(AG813,0)=0,IFERROR(W813,MAX($D$16,POWER((ABS(K812)^2)/($I$5*MAX(F812,0.1)^2),1/3))),IF(OR(IFERROR(W812,0)=0,IFERROR(AD813,0)&gt;1),MAX($D$16,POWER((ABS(K812)^2)/($I$5*MAX(F812,0.1)^2),1/3)),IF(IFERROR(AF812,0)&gt;0,MAX($D$16,IFERROR(W812,0)+((IFERROR(AF812,0))*$D$18*IF((IFERROR(AD812,0))&lt;1,1,-1))),IF(IFERROR(AF812,0)&lt;0,IF(ABS((MAX($D$16,POWER((ABS(K812)^2)/($I$5*MAX(F812,0.1)^2),1/3)))-IFERROR(W812,0))&gt;$D$19,MAX($D$16,IF((MAX($D$16,POWER((ABS(K812)^2)/($I$5*MAX(F812,0.1)^2),1/3)))&gt;IFERROR(W812,0),MIN((MAX($D$16,POWER((ABS(K812)^2)/($I$5*MAX(F812,0.1)^2),1/3))),IFERROR(W812,0)+(MIN(ABS(IFERROR(AF812,0))*$D$18,ABS((MAX($D$16,POWER((ABS(K812)^2)/($I$5*MAX(F812,0.1)^2),1/3)))-IFERROR(W812,0))))),MAX((MAX($D$16,POWER((ABS(K812)^2)/($I$5*MAX(F812,0.1)^2),1/3))),IFERROR(W812,0)-(MIN(ABS(IFERROR(AF812,0))*$D$18,ABS((MAX($D$16,POWER((ABS(K812)^2)/($I$5*MAX(F812,0.1)^2),1/3)))-IFERROR(W812,0))))))),MAX($D$16,POWER((ABS(K812)^2)/($I$5*MAX(F812,0.1)^2),1/3))),MAX($D$16,IFERROR(W812,0)))))))</f>
        <v/>
      </c>
      <c r="X812">
        <f>((F812)+(G812)*(W812))*(W812)</f>
        <v/>
      </c>
      <c r="Y812">
        <f>(((F812)+(G812)*(W812))*(W812))/MAX((F812)+2*(W812)*SQRT(1+(G812)^2),1E-6)</f>
        <v/>
      </c>
      <c r="Z812">
        <f>ABS(K812)/MAX(((F812)+(G812)*(W812))*(W812),1E-6)</f>
        <v/>
      </c>
      <c r="AA812">
        <f>E812+W812</f>
        <v/>
      </c>
      <c r="AB812">
        <f>AA812+((ABS(K812)/MAX(((F812)+(G812)*(W812))*(W812),1E-6))^2)/(2*$I$5)</f>
        <v/>
      </c>
      <c r="AC812">
        <f>((ABS(K812)*$D$6)/(MAX(((F812)+(G812)*(W812))*(W812),1E-6)*MAX(((((F812)+(G812)*(W812))*(W812))/MAX((F812)+2*(W812)*SQRT(1+(G812)^2),1E-6))^(2/3),1E-6)))^2</f>
        <v/>
      </c>
      <c r="AD812">
        <f>ABS(ABS(K812)/MAX(((F812)+(G812)*(W812))*(W812),1E-6))/SQRT($I$5*MAX((((F812)+(G812)*(W812))*(W812))/MAX((F812)+2*(G812)*(W812),1E-6),1E-6))</f>
        <v/>
      </c>
      <c r="AE812">
        <f>((F812)*(W812)^2)/2+(G812)*(W812)^3/3+(ABS(K812)^2)/($I$5*MAX(((F812)+(G812)*(W812))*(W812),1E-6))</f>
        <v/>
      </c>
      <c r="AF812">
        <f>IF($D$20=0,0,IFERROR(AB813+(((AC812+AC813)/2)*J813)+(IF(Z812&gt;Z813,$D$8*((Z812^2-Z813^2)/(2*$I$5)),$D$9*((Z813^2-Z812^2)/(2*$I$5)))+($D$10*(ABS(I813)/90)*(MAX(Z812^2,Z813^2)/(2*$I$5))))-AB812,0))</f>
        <v/>
      </c>
      <c r="AG812">
        <f>IF($D$20=0,1,IFERROR(IF(ROUND(AD812,3)=1,1,IF(AND(ABS(AF812)&lt;$D$19,AD812&lt;1),1,0)),0))</f>
        <v/>
      </c>
      <c r="AH812">
        <f>IFERROR(IF(V32="Supercritical",MAX($D$16,IFERROR(L812,MAX($D$16,POWER((ABS(K812)^2)/($I$5*MAX(F812,0.1)^2),1/3)))),IF(V32="Subcritical",MAX($D$16,IFERROR(W812,MAX($D$16,POWER((ABS(K812)^2)/($I$5*MAX(F812,0.1)^2),1/3)))),IF(AND(IFERROR(V812,0)=1,IFERROR(AG812,0)=1),IF(IFERROR(T812,-1E99)&gt;=IFERROR(AE812,-1E99),MAX($D$16,IFERROR(L812,MAX($D$16,POWER((ABS(K812)^2)/($I$5*MAX(F812,0.1)^2),1/3)))),MAX($D$16,IFERROR(W812,MAX($D$16,POWER((ABS(K812)^2)/($I$5*MAX(F812,0.1)^2),1/3))))),IF(IFERROR(V812,0)=1,MAX($D$16,IFERROR(L812,MAX($D$16,POWER((ABS(K812)^2)/($I$5*MAX(F812,0.1)^2),1/3)))),IF(IFERROR(AG812,0)=1,MAX($D$16,IFERROR(W812,MAX($D$16,POWER((ABS(K812)^2)/($I$5*MAX(F812,0.1)^2),1/3)))),MAX($D$16,POWER((ABS(K812)^2)/($I$5*MAX(F812,0.1)^2),1/3))))))),MAX($D$16,POWER((ABS(K812)^2)/($I$5*MAX(F812,0.1)^2),1/3)))</f>
        <v/>
      </c>
      <c r="AI812">
        <f>E812+AH812</f>
        <v/>
      </c>
      <c r="AJ812">
        <f>AI812+((ABS(K812)/MAX(((F812)+(G812)*(AH812))*(AH812),1E-6))^2)/(2*$I$5)</f>
        <v/>
      </c>
      <c r="AM812" t="n">
        <v>0</v>
      </c>
      <c r="AN812" t="n">
        <v>0</v>
      </c>
      <c r="AO812">
        <f>AM812+AN812</f>
        <v/>
      </c>
      <c r="AP812">
        <f>AP811+AO812</f>
        <v/>
      </c>
      <c r="AQ812">
        <f>ABS(ABS(K812)/MAX(((F812)+(G812)*(AH812))*(AH812),1E-6))/SQRT($I$5*MAX((((F812)+(G812)*(AH812))*(AH812))/MAX((F812)+2*(G812)*(AH812),1E-6),1E-6))</f>
        <v/>
      </c>
      <c r="AR812">
        <f>IF(AQ812&lt;1,"Subcritical","Supercritical")</f>
        <v/>
      </c>
      <c r="AS812">
        <f>((ABS(K812)*$D$6)/(MAX(((F812)+(G812)*(AH812))*(AH812),1E-6)*MAX(((((F812)+(G812)*(AH812))*(AH812))/MAX((F812)+2*(AH812)*SQRT(1+(G812)^2),1E-6))^(2/3),1E-6)))^2</f>
        <v/>
      </c>
    </row>
    <row r="813">
      <c r="A813" t="n">
        <v>664</v>
      </c>
      <c r="B813" t="n">
        <v>662.895</v>
      </c>
      <c r="C813" t="n">
        <v>616127.071</v>
      </c>
      <c r="D813" t="n">
        <v>3097333.229</v>
      </c>
      <c r="E813" t="n">
        <v>632.2305</v>
      </c>
      <c r="F813" t="n">
        <v>5.2</v>
      </c>
      <c r="G813" t="n">
        <v>0</v>
      </c>
      <c r="H813" t="inlineStr">
        <is>
          <t>Normal</t>
        </is>
      </c>
      <c r="I813" t="n">
        <v>0.05</v>
      </c>
      <c r="J813">
        <f>B813-B812</f>
        <v/>
      </c>
      <c r="K813">
        <f>MAX(0,K812-AO812)</f>
        <v/>
      </c>
      <c r="L813">
        <f>IF($D$20=0,IFERROR(L812,MAX($D$16,POWER((ABS(K813)^2)/($I$5*MAX(F813,0.1)^2),1/3))),IF(IFERROR(V812,0)=0,IFERROR(L812,MAX($D$16,POWER((ABS(K813)^2)/($I$5*MAX(F813,0.1)^2),1/3))),IF(OR(IFERROR(L813,0)=0,IFERROR(S812,0)&lt;1,IFERROR(S813,0)&lt;1),MAX($D$16,POWER((ABS(K813)^2)/($I$5*MAX(F813,0.1)^2),1/3)),IF(IFERROR(U813,0)&gt;0,MAX($D$16,IFERROR(L813,0)+((IFERROR(U813,0))*$D$18*IF((IFERROR(S813,0))&lt;1,1,-1))),IF(IFERROR(U813,0)&lt;0,IF(ABS((MAX($D$16,POWER((ABS(K813)^2)/($I$5*MAX(F813,0.1)^2),1/3)))-IFERROR(L813,0))&gt;$D$19,MAX($D$16,IF((MAX($D$16,POWER((ABS(K813)^2)/($I$5*MAX(F813,0.1)^2),1/3)))&gt;IFERROR(L813,0),MIN((MAX($D$16,POWER((ABS(K813)^2)/($I$5*MAX(F813,0.1)^2),1/3))),IFERROR(L813,0)+(MIN(ABS(IFERROR(U813,0))*$D$18,ABS((MAX($D$16,POWER((ABS(K813)^2)/($I$5*MAX(F813,0.1)^2),1/3)))-IFERROR(L813,0))))),MAX((MAX($D$16,POWER((ABS(K813)^2)/($I$5*MAX(F813,0.1)^2),1/3))),IFERROR(L813,0)-(MIN(ABS(IFERROR(U813,0))*$D$18,ABS((MAX($D$16,POWER((ABS(K813)^2)/($I$5*MAX(F813,0.1)^2),1/3)))-IFERROR(L813,0))))))),MAX($D$16,POWER((ABS(K813)^2)/($I$5*MAX(F813,0.1)^2),1/3))),MAX($D$16,IFERROR(L813,0)))))))</f>
        <v/>
      </c>
      <c r="M813">
        <f>((F813)+(G813)*(L813))*(L813)</f>
        <v/>
      </c>
      <c r="N813">
        <f>(((F813)+(G813)*(L813))*(L813))/MAX((F813)+2*(L813)*SQRT(1+(G813)^2),1E-6)</f>
        <v/>
      </c>
      <c r="O813">
        <f>ABS(K813)/MAX(((F813)+(G813)*(L813))*(L813),1E-6)</f>
        <v/>
      </c>
      <c r="P813">
        <f>E813+L813</f>
        <v/>
      </c>
      <c r="Q813">
        <f>P813+((ABS(K813)/MAX(((F813)+(G813)*(L813))*(L813),1E-6))^2)/(2*$I$5)</f>
        <v/>
      </c>
      <c r="R813">
        <f>((ABS(K813)*$D$6)/(MAX(((F813)+(G813)*(L813))*(L813),1E-6)*MAX(((((F813)+(G813)*(L813))*(L813))/MAX((F813)+2*(L813)*SQRT(1+(G813)^2),1E-6))^(2/3),1E-6)))^2</f>
        <v/>
      </c>
      <c r="S813">
        <f>ABS(ABS(K813)/MAX(((F813)+(G813)*(L813))*(L813),1E-6))/SQRT($I$5*MAX((((F813)+(G813)*(L813))*(L813))/MAX((F813)+2*(G813)*(L813),1E-6),1E-6))</f>
        <v/>
      </c>
      <c r="T813">
        <f>((F813)*(L813)^2)/2+(G813)*(L813)^3/3+(ABS(K813)^2)/($I$5*MAX(((F813)+(G813)*(L813))*(L813),1E-6))</f>
        <v/>
      </c>
      <c r="U813">
        <f>IF($D$20=0,0,IFERROR(Q812-(((R812+R813)/2)*J813)-(IF(O812&gt;O813,$D$8*((O812^2-O813^2)/(2*$I$5)),$D$9*((O813^2-O812^2)/(2*$I$5)))+($D$10*(ABS(I813)/90)*(MAX(O812^2,O813^2)/(2*$I$5))))-Q813,0))</f>
        <v/>
      </c>
      <c r="V813">
        <f>IF($D$20=0,1,IFERROR(IF(ROUND(S813,3)=1,1,IF(AND(ABS(U813)&lt;$D$19,S813&gt;1),1,0)),0))</f>
        <v/>
      </c>
      <c r="W813">
        <f>IF($D$20=0,IFERROR(W814,MAX($D$16,POWER((ABS(K813)^2)/($I$5*MAX(F813,0.1)^2),1/3))),IF(IFERROR(AG814,0)=0,IFERROR(W814,MAX($D$16,POWER((ABS(K813)^2)/($I$5*MAX(F813,0.1)^2),1/3))),IF(OR(IFERROR(W813,0)=0,IFERROR(AD814,0)&gt;1),MAX($D$16,POWER((ABS(K813)^2)/($I$5*MAX(F813,0.1)^2),1/3)),IF(IFERROR(AF813,0)&gt;0,MAX($D$16,IFERROR(W813,0)+((IFERROR(AF813,0))*$D$18*IF((IFERROR(AD813,0))&lt;1,1,-1))),IF(IFERROR(AF813,0)&lt;0,IF(ABS((MAX($D$16,POWER((ABS(K813)^2)/($I$5*MAX(F813,0.1)^2),1/3)))-IFERROR(W813,0))&gt;$D$19,MAX($D$16,IF((MAX($D$16,POWER((ABS(K813)^2)/($I$5*MAX(F813,0.1)^2),1/3)))&gt;IFERROR(W813,0),MIN((MAX($D$16,POWER((ABS(K813)^2)/($I$5*MAX(F813,0.1)^2),1/3))),IFERROR(W813,0)+(MIN(ABS(IFERROR(AF813,0))*$D$18,ABS((MAX($D$16,POWER((ABS(K813)^2)/($I$5*MAX(F813,0.1)^2),1/3)))-IFERROR(W813,0))))),MAX((MAX($D$16,POWER((ABS(K813)^2)/($I$5*MAX(F813,0.1)^2),1/3))),IFERROR(W813,0)-(MIN(ABS(IFERROR(AF813,0))*$D$18,ABS((MAX($D$16,POWER((ABS(K813)^2)/($I$5*MAX(F813,0.1)^2),1/3)))-IFERROR(W813,0))))))),MAX($D$16,POWER((ABS(K813)^2)/($I$5*MAX(F813,0.1)^2),1/3))),MAX($D$16,IFERROR(W813,0)))))))</f>
        <v/>
      </c>
      <c r="X813">
        <f>((F813)+(G813)*(W813))*(W813)</f>
        <v/>
      </c>
      <c r="Y813">
        <f>(((F813)+(G813)*(W813))*(W813))/MAX((F813)+2*(W813)*SQRT(1+(G813)^2),1E-6)</f>
        <v/>
      </c>
      <c r="Z813">
        <f>ABS(K813)/MAX(((F813)+(G813)*(W813))*(W813),1E-6)</f>
        <v/>
      </c>
      <c r="AA813">
        <f>E813+W813</f>
        <v/>
      </c>
      <c r="AB813">
        <f>AA813+((ABS(K813)/MAX(((F813)+(G813)*(W813))*(W813),1E-6))^2)/(2*$I$5)</f>
        <v/>
      </c>
      <c r="AC813">
        <f>((ABS(K813)*$D$6)/(MAX(((F813)+(G813)*(W813))*(W813),1E-6)*MAX(((((F813)+(G813)*(W813))*(W813))/MAX((F813)+2*(W813)*SQRT(1+(G813)^2),1E-6))^(2/3),1E-6)))^2</f>
        <v/>
      </c>
      <c r="AD813">
        <f>ABS(ABS(K813)/MAX(((F813)+(G813)*(W813))*(W813),1E-6))/SQRT($I$5*MAX((((F813)+(G813)*(W813))*(W813))/MAX((F813)+2*(G813)*(W813),1E-6),1E-6))</f>
        <v/>
      </c>
      <c r="AE813">
        <f>((F813)*(W813)^2)/2+(G813)*(W813)^3/3+(ABS(K813)^2)/($I$5*MAX(((F813)+(G813)*(W813))*(W813),1E-6))</f>
        <v/>
      </c>
      <c r="AF813">
        <f>IF($D$20=0,0,IFERROR(AB814+(((AC813+AC814)/2)*J814)+(IF(Z813&gt;Z814,$D$8*((Z813^2-Z814^2)/(2*$I$5)),$D$9*((Z814^2-Z813^2)/(2*$I$5)))+($D$10*(ABS(I814)/90)*(MAX(Z813^2,Z814^2)/(2*$I$5))))-AB813,0))</f>
        <v/>
      </c>
      <c r="AG813">
        <f>IF($D$20=0,1,IFERROR(IF(ROUND(AD813,3)=1,1,IF(AND(ABS(AF813)&lt;$D$19,AD813&lt;1),1,0)),0))</f>
        <v/>
      </c>
      <c r="AH813">
        <f>IFERROR(IF(V32="Supercritical",MAX($D$16,IFERROR(L813,MAX($D$16,POWER((ABS(K813)^2)/($I$5*MAX(F813,0.1)^2),1/3)))),IF(V32="Subcritical",MAX($D$16,IFERROR(W813,MAX($D$16,POWER((ABS(K813)^2)/($I$5*MAX(F813,0.1)^2),1/3)))),IF(AND(IFERROR(V813,0)=1,IFERROR(AG813,0)=1),IF(IFERROR(T813,-1E99)&gt;=IFERROR(AE813,-1E99),MAX($D$16,IFERROR(L813,MAX($D$16,POWER((ABS(K813)^2)/($I$5*MAX(F813,0.1)^2),1/3)))),MAX($D$16,IFERROR(W813,MAX($D$16,POWER((ABS(K813)^2)/($I$5*MAX(F813,0.1)^2),1/3))))),IF(IFERROR(V813,0)=1,MAX($D$16,IFERROR(L813,MAX($D$16,POWER((ABS(K813)^2)/($I$5*MAX(F813,0.1)^2),1/3)))),IF(IFERROR(AG813,0)=1,MAX($D$16,IFERROR(W813,MAX($D$16,POWER((ABS(K813)^2)/($I$5*MAX(F813,0.1)^2),1/3)))),MAX($D$16,POWER((ABS(K813)^2)/($I$5*MAX(F813,0.1)^2),1/3))))))),MAX($D$16,POWER((ABS(K813)^2)/($I$5*MAX(F813,0.1)^2),1/3)))</f>
        <v/>
      </c>
      <c r="AI813">
        <f>E813+AH813</f>
        <v/>
      </c>
      <c r="AJ813">
        <f>AI813+((ABS(K813)/MAX(((F813)+(G813)*(AH813))*(AH813),1E-6))^2)/(2*$I$5)</f>
        <v/>
      </c>
      <c r="AM813" t="n">
        <v>0</v>
      </c>
      <c r="AN813" t="n">
        <v>0</v>
      </c>
      <c r="AO813">
        <f>AM813+AN813</f>
        <v/>
      </c>
      <c r="AP813">
        <f>AP812+AO813</f>
        <v/>
      </c>
      <c r="AQ813">
        <f>ABS(ABS(K813)/MAX(((F813)+(G813)*(AH813))*(AH813),1E-6))/SQRT($I$5*MAX((((F813)+(G813)*(AH813))*(AH813))/MAX((F813)+2*(G813)*(AH813),1E-6),1E-6))</f>
        <v/>
      </c>
      <c r="AR813">
        <f>IF(AQ813&lt;1,"Subcritical","Supercritical")</f>
        <v/>
      </c>
      <c r="AS813">
        <f>((ABS(K813)*$D$6)/(MAX(((F813)+(G813)*(AH813))*(AH813),1E-6)*MAX(((((F813)+(G813)*(AH813))*(AH813))/MAX((F813)+2*(AH813)*SQRT(1+(G813)^2),1E-6))^(2/3),1E-6)))^2</f>
        <v/>
      </c>
    </row>
    <row r="814">
      <c r="A814" t="n">
        <v>665</v>
      </c>
      <c r="B814" t="n">
        <v>663.895</v>
      </c>
      <c r="C814" t="n">
        <v>616126.597</v>
      </c>
      <c r="D814" t="n">
        <v>3097332.349</v>
      </c>
      <c r="E814" t="n">
        <v>632.23</v>
      </c>
      <c r="F814" t="n">
        <v>5.2</v>
      </c>
      <c r="G814" t="n">
        <v>0</v>
      </c>
      <c r="H814" t="inlineStr">
        <is>
          <t>Normal</t>
        </is>
      </c>
      <c r="I814" t="n">
        <v>0.027</v>
      </c>
      <c r="J814">
        <f>B814-B813</f>
        <v/>
      </c>
      <c r="K814">
        <f>MAX(0,K813-AO813)</f>
        <v/>
      </c>
      <c r="L814">
        <f>IF($D$20=0,IFERROR(L813,MAX($D$16,POWER((ABS(K814)^2)/($I$5*MAX(F814,0.1)^2),1/3))),IF(IFERROR(V813,0)=0,IFERROR(L813,MAX($D$16,POWER((ABS(K814)^2)/($I$5*MAX(F814,0.1)^2),1/3))),IF(OR(IFERROR(L814,0)=0,IFERROR(S813,0)&lt;1,IFERROR(S814,0)&lt;1),MAX($D$16,POWER((ABS(K814)^2)/($I$5*MAX(F814,0.1)^2),1/3)),IF(IFERROR(U814,0)&gt;0,MAX($D$16,IFERROR(L814,0)+((IFERROR(U814,0))*$D$18*IF((IFERROR(S814,0))&lt;1,1,-1))),IF(IFERROR(U814,0)&lt;0,IF(ABS((MAX($D$16,POWER((ABS(K814)^2)/($I$5*MAX(F814,0.1)^2),1/3)))-IFERROR(L814,0))&gt;$D$19,MAX($D$16,IF((MAX($D$16,POWER((ABS(K814)^2)/($I$5*MAX(F814,0.1)^2),1/3)))&gt;IFERROR(L814,0),MIN((MAX($D$16,POWER((ABS(K814)^2)/($I$5*MAX(F814,0.1)^2),1/3))),IFERROR(L814,0)+(MIN(ABS(IFERROR(U814,0))*$D$18,ABS((MAX($D$16,POWER((ABS(K814)^2)/($I$5*MAX(F814,0.1)^2),1/3)))-IFERROR(L814,0))))),MAX((MAX($D$16,POWER((ABS(K814)^2)/($I$5*MAX(F814,0.1)^2),1/3))),IFERROR(L814,0)-(MIN(ABS(IFERROR(U814,0))*$D$18,ABS((MAX($D$16,POWER((ABS(K814)^2)/($I$5*MAX(F814,0.1)^2),1/3)))-IFERROR(L814,0))))))),MAX($D$16,POWER((ABS(K814)^2)/($I$5*MAX(F814,0.1)^2),1/3))),MAX($D$16,IFERROR(L814,0)))))))</f>
        <v/>
      </c>
      <c r="M814">
        <f>((F814)+(G814)*(L814))*(L814)</f>
        <v/>
      </c>
      <c r="N814">
        <f>(((F814)+(G814)*(L814))*(L814))/MAX((F814)+2*(L814)*SQRT(1+(G814)^2),1E-6)</f>
        <v/>
      </c>
      <c r="O814">
        <f>ABS(K814)/MAX(((F814)+(G814)*(L814))*(L814),1E-6)</f>
        <v/>
      </c>
      <c r="P814">
        <f>E814+L814</f>
        <v/>
      </c>
      <c r="Q814">
        <f>P814+((ABS(K814)/MAX(((F814)+(G814)*(L814))*(L814),1E-6))^2)/(2*$I$5)</f>
        <v/>
      </c>
      <c r="R814">
        <f>((ABS(K814)*$D$6)/(MAX(((F814)+(G814)*(L814))*(L814),1E-6)*MAX(((((F814)+(G814)*(L814))*(L814))/MAX((F814)+2*(L814)*SQRT(1+(G814)^2),1E-6))^(2/3),1E-6)))^2</f>
        <v/>
      </c>
      <c r="S814">
        <f>ABS(ABS(K814)/MAX(((F814)+(G814)*(L814))*(L814),1E-6))/SQRT($I$5*MAX((((F814)+(G814)*(L814))*(L814))/MAX((F814)+2*(G814)*(L814),1E-6),1E-6))</f>
        <v/>
      </c>
      <c r="T814">
        <f>((F814)*(L814)^2)/2+(G814)*(L814)^3/3+(ABS(K814)^2)/($I$5*MAX(((F814)+(G814)*(L814))*(L814),1E-6))</f>
        <v/>
      </c>
      <c r="U814">
        <f>IF($D$20=0,0,IFERROR(Q813-(((R813+R814)/2)*J814)-(IF(O813&gt;O814,$D$8*((O813^2-O814^2)/(2*$I$5)),$D$9*((O814^2-O813^2)/(2*$I$5)))+($D$10*(ABS(I814)/90)*(MAX(O813^2,O814^2)/(2*$I$5))))-Q814,0))</f>
        <v/>
      </c>
      <c r="V814">
        <f>IF($D$20=0,1,IFERROR(IF(ROUND(S814,3)=1,1,IF(AND(ABS(U814)&lt;$D$19,S814&gt;1),1,0)),0))</f>
        <v/>
      </c>
      <c r="W814">
        <f>IF($D$20=0,IFERROR(W815,MAX($D$16,POWER((ABS(K814)^2)/($I$5*MAX(F814,0.1)^2),1/3))),IF(IFERROR(AG815,0)=0,IFERROR(W815,MAX($D$16,POWER((ABS(K814)^2)/($I$5*MAX(F814,0.1)^2),1/3))),IF(OR(IFERROR(W814,0)=0,IFERROR(AD815,0)&gt;1),MAX($D$16,POWER((ABS(K814)^2)/($I$5*MAX(F814,0.1)^2),1/3)),IF(IFERROR(AF814,0)&gt;0,MAX($D$16,IFERROR(W814,0)+((IFERROR(AF814,0))*$D$18*IF((IFERROR(AD814,0))&lt;1,1,-1))),IF(IFERROR(AF814,0)&lt;0,IF(ABS((MAX($D$16,POWER((ABS(K814)^2)/($I$5*MAX(F814,0.1)^2),1/3)))-IFERROR(W814,0))&gt;$D$19,MAX($D$16,IF((MAX($D$16,POWER((ABS(K814)^2)/($I$5*MAX(F814,0.1)^2),1/3)))&gt;IFERROR(W814,0),MIN((MAX($D$16,POWER((ABS(K814)^2)/($I$5*MAX(F814,0.1)^2),1/3))),IFERROR(W814,0)+(MIN(ABS(IFERROR(AF814,0))*$D$18,ABS((MAX($D$16,POWER((ABS(K814)^2)/($I$5*MAX(F814,0.1)^2),1/3)))-IFERROR(W814,0))))),MAX((MAX($D$16,POWER((ABS(K814)^2)/($I$5*MAX(F814,0.1)^2),1/3))),IFERROR(W814,0)-(MIN(ABS(IFERROR(AF814,0))*$D$18,ABS((MAX($D$16,POWER((ABS(K814)^2)/($I$5*MAX(F814,0.1)^2),1/3)))-IFERROR(W814,0))))))),MAX($D$16,POWER((ABS(K814)^2)/($I$5*MAX(F814,0.1)^2),1/3))),MAX($D$16,IFERROR(W814,0)))))))</f>
        <v/>
      </c>
      <c r="X814">
        <f>((F814)+(G814)*(W814))*(W814)</f>
        <v/>
      </c>
      <c r="Y814">
        <f>(((F814)+(G814)*(W814))*(W814))/MAX((F814)+2*(W814)*SQRT(1+(G814)^2),1E-6)</f>
        <v/>
      </c>
      <c r="Z814">
        <f>ABS(K814)/MAX(((F814)+(G814)*(W814))*(W814),1E-6)</f>
        <v/>
      </c>
      <c r="AA814">
        <f>E814+W814</f>
        <v/>
      </c>
      <c r="AB814">
        <f>AA814+((ABS(K814)/MAX(((F814)+(G814)*(W814))*(W814),1E-6))^2)/(2*$I$5)</f>
        <v/>
      </c>
      <c r="AC814">
        <f>((ABS(K814)*$D$6)/(MAX(((F814)+(G814)*(W814))*(W814),1E-6)*MAX(((((F814)+(G814)*(W814))*(W814))/MAX((F814)+2*(W814)*SQRT(1+(G814)^2),1E-6))^(2/3),1E-6)))^2</f>
        <v/>
      </c>
      <c r="AD814">
        <f>ABS(ABS(K814)/MAX(((F814)+(G814)*(W814))*(W814),1E-6))/SQRT($I$5*MAX((((F814)+(G814)*(W814))*(W814))/MAX((F814)+2*(G814)*(W814),1E-6),1E-6))</f>
        <v/>
      </c>
      <c r="AE814">
        <f>((F814)*(W814)^2)/2+(G814)*(W814)^3/3+(ABS(K814)^2)/($I$5*MAX(((F814)+(G814)*(W814))*(W814),1E-6))</f>
        <v/>
      </c>
      <c r="AF814">
        <f>IF($D$20=0,0,IFERROR(AB815+(((AC814+AC815)/2)*J815)+(IF(Z814&gt;Z815,$D$8*((Z814^2-Z815^2)/(2*$I$5)),$D$9*((Z815^2-Z814^2)/(2*$I$5)))+($D$10*(ABS(I815)/90)*(MAX(Z814^2,Z815^2)/(2*$I$5))))-AB814,0))</f>
        <v/>
      </c>
      <c r="AG814">
        <f>IF($D$20=0,1,IFERROR(IF(ROUND(AD814,3)=1,1,IF(AND(ABS(AF814)&lt;$D$19,AD814&lt;1),1,0)),0))</f>
        <v/>
      </c>
      <c r="AH814">
        <f>IFERROR(IF(V32="Supercritical",MAX($D$16,IFERROR(L814,MAX($D$16,POWER((ABS(K814)^2)/($I$5*MAX(F814,0.1)^2),1/3)))),IF(V32="Subcritical",MAX($D$16,IFERROR(W814,MAX($D$16,POWER((ABS(K814)^2)/($I$5*MAX(F814,0.1)^2),1/3)))),IF(AND(IFERROR(V814,0)=1,IFERROR(AG814,0)=1),IF(IFERROR(T814,-1E99)&gt;=IFERROR(AE814,-1E99),MAX($D$16,IFERROR(L814,MAX($D$16,POWER((ABS(K814)^2)/($I$5*MAX(F814,0.1)^2),1/3)))),MAX($D$16,IFERROR(W814,MAX($D$16,POWER((ABS(K814)^2)/($I$5*MAX(F814,0.1)^2),1/3))))),IF(IFERROR(V814,0)=1,MAX($D$16,IFERROR(L814,MAX($D$16,POWER((ABS(K814)^2)/($I$5*MAX(F814,0.1)^2),1/3)))),IF(IFERROR(AG814,0)=1,MAX($D$16,IFERROR(W814,MAX($D$16,POWER((ABS(K814)^2)/($I$5*MAX(F814,0.1)^2),1/3)))),MAX($D$16,POWER((ABS(K814)^2)/($I$5*MAX(F814,0.1)^2),1/3))))))),MAX($D$16,POWER((ABS(K814)^2)/($I$5*MAX(F814,0.1)^2),1/3)))</f>
        <v/>
      </c>
      <c r="AI814">
        <f>E814+AH814</f>
        <v/>
      </c>
      <c r="AJ814">
        <f>AI814+((ABS(K814)/MAX(((F814)+(G814)*(AH814))*(AH814),1E-6))^2)/(2*$I$5)</f>
        <v/>
      </c>
      <c r="AM814" t="n">
        <v>0</v>
      </c>
      <c r="AN814" t="n">
        <v>0</v>
      </c>
      <c r="AO814">
        <f>AM814+AN814</f>
        <v/>
      </c>
      <c r="AP814">
        <f>AP813+AO814</f>
        <v/>
      </c>
      <c r="AQ814">
        <f>ABS(ABS(K814)/MAX(((F814)+(G814)*(AH814))*(AH814),1E-6))/SQRT($I$5*MAX((((F814)+(G814)*(AH814))*(AH814))/MAX((F814)+2*(G814)*(AH814),1E-6),1E-6))</f>
        <v/>
      </c>
      <c r="AR814">
        <f>IF(AQ814&lt;1,"Subcritical","Supercritical")</f>
        <v/>
      </c>
      <c r="AS814">
        <f>((ABS(K814)*$D$6)/(MAX(((F814)+(G814)*(AH814))*(AH814),1E-6)*MAX(((((F814)+(G814)*(AH814))*(AH814))/MAX((F814)+2*(AH814)*SQRT(1+(G814)^2),1E-6))^(2/3),1E-6)))^2</f>
        <v/>
      </c>
    </row>
    <row r="815">
      <c r="A815" t="n">
        <v>666</v>
      </c>
      <c r="B815" t="n">
        <v>664.895</v>
      </c>
      <c r="C815" t="n">
        <v>616126.123</v>
      </c>
      <c r="D815" t="n">
        <v>3097331.468</v>
      </c>
      <c r="E815" t="n">
        <v>632.2295</v>
      </c>
      <c r="F815" t="n">
        <v>5.2</v>
      </c>
      <c r="G815" t="n">
        <v>0</v>
      </c>
      <c r="H815" t="inlineStr">
        <is>
          <t>Normal</t>
        </is>
      </c>
      <c r="I815" t="n">
        <v>0.027</v>
      </c>
      <c r="J815">
        <f>B815-B814</f>
        <v/>
      </c>
      <c r="K815">
        <f>MAX(0,K814-AO814)</f>
        <v/>
      </c>
      <c r="L815">
        <f>IF($D$20=0,IFERROR(L814,MAX($D$16,POWER((ABS(K815)^2)/($I$5*MAX(F815,0.1)^2),1/3))),IF(IFERROR(V814,0)=0,IFERROR(L814,MAX($D$16,POWER((ABS(K815)^2)/($I$5*MAX(F815,0.1)^2),1/3))),IF(OR(IFERROR(L815,0)=0,IFERROR(S814,0)&lt;1,IFERROR(S815,0)&lt;1),MAX($D$16,POWER((ABS(K815)^2)/($I$5*MAX(F815,0.1)^2),1/3)),IF(IFERROR(U815,0)&gt;0,MAX($D$16,IFERROR(L815,0)+((IFERROR(U815,0))*$D$18*IF((IFERROR(S815,0))&lt;1,1,-1))),IF(IFERROR(U815,0)&lt;0,IF(ABS((MAX($D$16,POWER((ABS(K815)^2)/($I$5*MAX(F815,0.1)^2),1/3)))-IFERROR(L815,0))&gt;$D$19,MAX($D$16,IF((MAX($D$16,POWER((ABS(K815)^2)/($I$5*MAX(F815,0.1)^2),1/3)))&gt;IFERROR(L815,0),MIN((MAX($D$16,POWER((ABS(K815)^2)/($I$5*MAX(F815,0.1)^2),1/3))),IFERROR(L815,0)+(MIN(ABS(IFERROR(U815,0))*$D$18,ABS((MAX($D$16,POWER((ABS(K815)^2)/($I$5*MAX(F815,0.1)^2),1/3)))-IFERROR(L815,0))))),MAX((MAX($D$16,POWER((ABS(K815)^2)/($I$5*MAX(F815,0.1)^2),1/3))),IFERROR(L815,0)-(MIN(ABS(IFERROR(U815,0))*$D$18,ABS((MAX($D$16,POWER((ABS(K815)^2)/($I$5*MAX(F815,0.1)^2),1/3)))-IFERROR(L815,0))))))),MAX($D$16,POWER((ABS(K815)^2)/($I$5*MAX(F815,0.1)^2),1/3))),MAX($D$16,IFERROR(L815,0)))))))</f>
        <v/>
      </c>
      <c r="M815">
        <f>((F815)+(G815)*(L815))*(L815)</f>
        <v/>
      </c>
      <c r="N815">
        <f>(((F815)+(G815)*(L815))*(L815))/MAX((F815)+2*(L815)*SQRT(1+(G815)^2),1E-6)</f>
        <v/>
      </c>
      <c r="O815">
        <f>ABS(K815)/MAX(((F815)+(G815)*(L815))*(L815),1E-6)</f>
        <v/>
      </c>
      <c r="P815">
        <f>E815+L815</f>
        <v/>
      </c>
      <c r="Q815">
        <f>P815+((ABS(K815)/MAX(((F815)+(G815)*(L815))*(L815),1E-6))^2)/(2*$I$5)</f>
        <v/>
      </c>
      <c r="R815">
        <f>((ABS(K815)*$D$6)/(MAX(((F815)+(G815)*(L815))*(L815),1E-6)*MAX(((((F815)+(G815)*(L815))*(L815))/MAX((F815)+2*(L815)*SQRT(1+(G815)^2),1E-6))^(2/3),1E-6)))^2</f>
        <v/>
      </c>
      <c r="S815">
        <f>ABS(ABS(K815)/MAX(((F815)+(G815)*(L815))*(L815),1E-6))/SQRT($I$5*MAX((((F815)+(G815)*(L815))*(L815))/MAX((F815)+2*(G815)*(L815),1E-6),1E-6))</f>
        <v/>
      </c>
      <c r="T815">
        <f>((F815)*(L815)^2)/2+(G815)*(L815)^3/3+(ABS(K815)^2)/($I$5*MAX(((F815)+(G815)*(L815))*(L815),1E-6))</f>
        <v/>
      </c>
      <c r="U815">
        <f>IF($D$20=0,0,IFERROR(Q814-(((R814+R815)/2)*J815)-(IF(O814&gt;O815,$D$8*((O814^2-O815^2)/(2*$I$5)),$D$9*((O815^2-O814^2)/(2*$I$5)))+($D$10*(ABS(I815)/90)*(MAX(O814^2,O815^2)/(2*$I$5))))-Q815,0))</f>
        <v/>
      </c>
      <c r="V815">
        <f>IF($D$20=0,1,IFERROR(IF(ROUND(S815,3)=1,1,IF(AND(ABS(U815)&lt;$D$19,S815&gt;1),1,0)),0))</f>
        <v/>
      </c>
      <c r="W815">
        <f>IF($D$20=0,IFERROR(W816,MAX($D$16,POWER((ABS(K815)^2)/($I$5*MAX(F815,0.1)^2),1/3))),IF(IFERROR(AG816,0)=0,IFERROR(W816,MAX($D$16,POWER((ABS(K815)^2)/($I$5*MAX(F815,0.1)^2),1/3))),IF(OR(IFERROR(W815,0)=0,IFERROR(AD816,0)&gt;1),MAX($D$16,POWER((ABS(K815)^2)/($I$5*MAX(F815,0.1)^2),1/3)),IF(IFERROR(AF815,0)&gt;0,MAX($D$16,IFERROR(W815,0)+((IFERROR(AF815,0))*$D$18*IF((IFERROR(AD815,0))&lt;1,1,-1))),IF(IFERROR(AF815,0)&lt;0,IF(ABS((MAX($D$16,POWER((ABS(K815)^2)/($I$5*MAX(F815,0.1)^2),1/3)))-IFERROR(W815,0))&gt;$D$19,MAX($D$16,IF((MAX($D$16,POWER((ABS(K815)^2)/($I$5*MAX(F815,0.1)^2),1/3)))&gt;IFERROR(W815,0),MIN((MAX($D$16,POWER((ABS(K815)^2)/($I$5*MAX(F815,0.1)^2),1/3))),IFERROR(W815,0)+(MIN(ABS(IFERROR(AF815,0))*$D$18,ABS((MAX($D$16,POWER((ABS(K815)^2)/($I$5*MAX(F815,0.1)^2),1/3)))-IFERROR(W815,0))))),MAX((MAX($D$16,POWER((ABS(K815)^2)/($I$5*MAX(F815,0.1)^2),1/3))),IFERROR(W815,0)-(MIN(ABS(IFERROR(AF815,0))*$D$18,ABS((MAX($D$16,POWER((ABS(K815)^2)/($I$5*MAX(F815,0.1)^2),1/3)))-IFERROR(W815,0))))))),MAX($D$16,POWER((ABS(K815)^2)/($I$5*MAX(F815,0.1)^2),1/3))),MAX($D$16,IFERROR(W815,0)))))))</f>
        <v/>
      </c>
      <c r="X815">
        <f>((F815)+(G815)*(W815))*(W815)</f>
        <v/>
      </c>
      <c r="Y815">
        <f>(((F815)+(G815)*(W815))*(W815))/MAX((F815)+2*(W815)*SQRT(1+(G815)^2),1E-6)</f>
        <v/>
      </c>
      <c r="Z815">
        <f>ABS(K815)/MAX(((F815)+(G815)*(W815))*(W815),1E-6)</f>
        <v/>
      </c>
      <c r="AA815">
        <f>E815+W815</f>
        <v/>
      </c>
      <c r="AB815">
        <f>AA815+((ABS(K815)/MAX(((F815)+(G815)*(W815))*(W815),1E-6))^2)/(2*$I$5)</f>
        <v/>
      </c>
      <c r="AC815">
        <f>((ABS(K815)*$D$6)/(MAX(((F815)+(G815)*(W815))*(W815),1E-6)*MAX(((((F815)+(G815)*(W815))*(W815))/MAX((F815)+2*(W815)*SQRT(1+(G815)^2),1E-6))^(2/3),1E-6)))^2</f>
        <v/>
      </c>
      <c r="AD815">
        <f>ABS(ABS(K815)/MAX(((F815)+(G815)*(W815))*(W815),1E-6))/SQRT($I$5*MAX((((F815)+(G815)*(W815))*(W815))/MAX((F815)+2*(G815)*(W815),1E-6),1E-6))</f>
        <v/>
      </c>
      <c r="AE815">
        <f>((F815)*(W815)^2)/2+(G815)*(W815)^3/3+(ABS(K815)^2)/($I$5*MAX(((F815)+(G815)*(W815))*(W815),1E-6))</f>
        <v/>
      </c>
      <c r="AF815">
        <f>IF($D$20=0,0,IFERROR(AB816+(((AC815+AC816)/2)*J816)+(IF(Z815&gt;Z816,$D$8*((Z815^2-Z816^2)/(2*$I$5)),$D$9*((Z816^2-Z815^2)/(2*$I$5)))+($D$10*(ABS(I816)/90)*(MAX(Z815^2,Z816^2)/(2*$I$5))))-AB815,0))</f>
        <v/>
      </c>
      <c r="AG815">
        <f>IF($D$20=0,1,IFERROR(IF(ROUND(AD815,3)=1,1,IF(AND(ABS(AF815)&lt;$D$19,AD815&lt;1),1,0)),0))</f>
        <v/>
      </c>
      <c r="AH815">
        <f>IFERROR(IF(V32="Supercritical",MAX($D$16,IFERROR(L815,MAX($D$16,POWER((ABS(K815)^2)/($I$5*MAX(F815,0.1)^2),1/3)))),IF(V32="Subcritical",MAX($D$16,IFERROR(W815,MAX($D$16,POWER((ABS(K815)^2)/($I$5*MAX(F815,0.1)^2),1/3)))),IF(AND(IFERROR(V815,0)=1,IFERROR(AG815,0)=1),IF(IFERROR(T815,-1E99)&gt;=IFERROR(AE815,-1E99),MAX($D$16,IFERROR(L815,MAX($D$16,POWER((ABS(K815)^2)/($I$5*MAX(F815,0.1)^2),1/3)))),MAX($D$16,IFERROR(W815,MAX($D$16,POWER((ABS(K815)^2)/($I$5*MAX(F815,0.1)^2),1/3))))),IF(IFERROR(V815,0)=1,MAX($D$16,IFERROR(L815,MAX($D$16,POWER((ABS(K815)^2)/($I$5*MAX(F815,0.1)^2),1/3)))),IF(IFERROR(AG815,0)=1,MAX($D$16,IFERROR(W815,MAX($D$16,POWER((ABS(K815)^2)/($I$5*MAX(F815,0.1)^2),1/3)))),MAX($D$16,POWER((ABS(K815)^2)/($I$5*MAX(F815,0.1)^2),1/3))))))),MAX($D$16,POWER((ABS(K815)^2)/($I$5*MAX(F815,0.1)^2),1/3)))</f>
        <v/>
      </c>
      <c r="AI815">
        <f>E815+AH815</f>
        <v/>
      </c>
      <c r="AJ815">
        <f>AI815+((ABS(K815)/MAX(((F815)+(G815)*(AH815))*(AH815),1E-6))^2)/(2*$I$5)</f>
        <v/>
      </c>
      <c r="AM815" t="n">
        <v>0</v>
      </c>
      <c r="AN815" t="n">
        <v>0</v>
      </c>
      <c r="AO815">
        <f>AM815+AN815</f>
        <v/>
      </c>
      <c r="AP815">
        <f>AP814+AO815</f>
        <v/>
      </c>
      <c r="AQ815">
        <f>ABS(ABS(K815)/MAX(((F815)+(G815)*(AH815))*(AH815),1E-6))/SQRT($I$5*MAX((((F815)+(G815)*(AH815))*(AH815))/MAX((F815)+2*(G815)*(AH815),1E-6),1E-6))</f>
        <v/>
      </c>
      <c r="AR815">
        <f>IF(AQ815&lt;1,"Subcritical","Supercritical")</f>
        <v/>
      </c>
      <c r="AS815">
        <f>((ABS(K815)*$D$6)/(MAX(((F815)+(G815)*(AH815))*(AH815),1E-6)*MAX(((((F815)+(G815)*(AH815))*(AH815))/MAX((F815)+2*(AH815)*SQRT(1+(G815)^2),1E-6))^(2/3),1E-6)))^2</f>
        <v/>
      </c>
    </row>
    <row r="816">
      <c r="A816" t="n">
        <v>667</v>
      </c>
      <c r="B816" t="n">
        <v>665.895</v>
      </c>
      <c r="C816" t="n">
        <v>616125.649</v>
      </c>
      <c r="D816" t="n">
        <v>3097330.588</v>
      </c>
      <c r="E816" t="n">
        <v>632.229</v>
      </c>
      <c r="F816" t="n">
        <v>5.2</v>
      </c>
      <c r="G816" t="n">
        <v>0</v>
      </c>
      <c r="H816" t="inlineStr">
        <is>
          <t>Normal</t>
        </is>
      </c>
      <c r="I816" t="n">
        <v>0.027</v>
      </c>
      <c r="J816">
        <f>B816-B815</f>
        <v/>
      </c>
      <c r="K816">
        <f>MAX(0,K815-AO815)</f>
        <v/>
      </c>
      <c r="L816">
        <f>IF($D$20=0,IFERROR(L815,MAX($D$16,POWER((ABS(K816)^2)/($I$5*MAX(F816,0.1)^2),1/3))),IF(IFERROR(V815,0)=0,IFERROR(L815,MAX($D$16,POWER((ABS(K816)^2)/($I$5*MAX(F816,0.1)^2),1/3))),IF(OR(IFERROR(L816,0)=0,IFERROR(S815,0)&lt;1,IFERROR(S816,0)&lt;1),MAX($D$16,POWER((ABS(K816)^2)/($I$5*MAX(F816,0.1)^2),1/3)),IF(IFERROR(U816,0)&gt;0,MAX($D$16,IFERROR(L816,0)+((IFERROR(U816,0))*$D$18*IF((IFERROR(S816,0))&lt;1,1,-1))),IF(IFERROR(U816,0)&lt;0,IF(ABS((MAX($D$16,POWER((ABS(K816)^2)/($I$5*MAX(F816,0.1)^2),1/3)))-IFERROR(L816,0))&gt;$D$19,MAX($D$16,IF((MAX($D$16,POWER((ABS(K816)^2)/($I$5*MAX(F816,0.1)^2),1/3)))&gt;IFERROR(L816,0),MIN((MAX($D$16,POWER((ABS(K816)^2)/($I$5*MAX(F816,0.1)^2),1/3))),IFERROR(L816,0)+(MIN(ABS(IFERROR(U816,0))*$D$18,ABS((MAX($D$16,POWER((ABS(K816)^2)/($I$5*MAX(F816,0.1)^2),1/3)))-IFERROR(L816,0))))),MAX((MAX($D$16,POWER((ABS(K816)^2)/($I$5*MAX(F816,0.1)^2),1/3))),IFERROR(L816,0)-(MIN(ABS(IFERROR(U816,0))*$D$18,ABS((MAX($D$16,POWER((ABS(K816)^2)/($I$5*MAX(F816,0.1)^2),1/3)))-IFERROR(L816,0))))))),MAX($D$16,POWER((ABS(K816)^2)/($I$5*MAX(F816,0.1)^2),1/3))),MAX($D$16,IFERROR(L816,0)))))))</f>
        <v/>
      </c>
      <c r="M816">
        <f>((F816)+(G816)*(L816))*(L816)</f>
        <v/>
      </c>
      <c r="N816">
        <f>(((F816)+(G816)*(L816))*(L816))/MAX((F816)+2*(L816)*SQRT(1+(G816)^2),1E-6)</f>
        <v/>
      </c>
      <c r="O816">
        <f>ABS(K816)/MAX(((F816)+(G816)*(L816))*(L816),1E-6)</f>
        <v/>
      </c>
      <c r="P816">
        <f>E816+L816</f>
        <v/>
      </c>
      <c r="Q816">
        <f>P816+((ABS(K816)/MAX(((F816)+(G816)*(L816))*(L816),1E-6))^2)/(2*$I$5)</f>
        <v/>
      </c>
      <c r="R816">
        <f>((ABS(K816)*$D$6)/(MAX(((F816)+(G816)*(L816))*(L816),1E-6)*MAX(((((F816)+(G816)*(L816))*(L816))/MAX((F816)+2*(L816)*SQRT(1+(G816)^2),1E-6))^(2/3),1E-6)))^2</f>
        <v/>
      </c>
      <c r="S816">
        <f>ABS(ABS(K816)/MAX(((F816)+(G816)*(L816))*(L816),1E-6))/SQRT($I$5*MAX((((F816)+(G816)*(L816))*(L816))/MAX((F816)+2*(G816)*(L816),1E-6),1E-6))</f>
        <v/>
      </c>
      <c r="T816">
        <f>((F816)*(L816)^2)/2+(G816)*(L816)^3/3+(ABS(K816)^2)/($I$5*MAX(((F816)+(G816)*(L816))*(L816),1E-6))</f>
        <v/>
      </c>
      <c r="U816">
        <f>IF($D$20=0,0,IFERROR(Q815-(((R815+R816)/2)*J816)-(IF(O815&gt;O816,$D$8*((O815^2-O816^2)/(2*$I$5)),$D$9*((O816^2-O815^2)/(2*$I$5)))+($D$10*(ABS(I816)/90)*(MAX(O815^2,O816^2)/(2*$I$5))))-Q816,0))</f>
        <v/>
      </c>
      <c r="V816">
        <f>IF($D$20=0,1,IFERROR(IF(ROUND(S816,3)=1,1,IF(AND(ABS(U816)&lt;$D$19,S816&gt;1),1,0)),0))</f>
        <v/>
      </c>
      <c r="W816">
        <f>IF($D$20=0,IFERROR(W817,MAX($D$16,POWER((ABS(K816)^2)/($I$5*MAX(F816,0.1)^2),1/3))),IF(IFERROR(AG817,0)=0,IFERROR(W817,MAX($D$16,POWER((ABS(K816)^2)/($I$5*MAX(F816,0.1)^2),1/3))),IF(OR(IFERROR(W816,0)=0,IFERROR(AD817,0)&gt;1),MAX($D$16,POWER((ABS(K816)^2)/($I$5*MAX(F816,0.1)^2),1/3)),IF(IFERROR(AF816,0)&gt;0,MAX($D$16,IFERROR(W816,0)+((IFERROR(AF816,0))*$D$18*IF((IFERROR(AD816,0))&lt;1,1,-1))),IF(IFERROR(AF816,0)&lt;0,IF(ABS((MAX($D$16,POWER((ABS(K816)^2)/($I$5*MAX(F816,0.1)^2),1/3)))-IFERROR(W816,0))&gt;$D$19,MAX($D$16,IF((MAX($D$16,POWER((ABS(K816)^2)/($I$5*MAX(F816,0.1)^2),1/3)))&gt;IFERROR(W816,0),MIN((MAX($D$16,POWER((ABS(K816)^2)/($I$5*MAX(F816,0.1)^2),1/3))),IFERROR(W816,0)+(MIN(ABS(IFERROR(AF816,0))*$D$18,ABS((MAX($D$16,POWER((ABS(K816)^2)/($I$5*MAX(F816,0.1)^2),1/3)))-IFERROR(W816,0))))),MAX((MAX($D$16,POWER((ABS(K816)^2)/($I$5*MAX(F816,0.1)^2),1/3))),IFERROR(W816,0)-(MIN(ABS(IFERROR(AF816,0))*$D$18,ABS((MAX($D$16,POWER((ABS(K816)^2)/($I$5*MAX(F816,0.1)^2),1/3)))-IFERROR(W816,0))))))),MAX($D$16,POWER((ABS(K816)^2)/($I$5*MAX(F816,0.1)^2),1/3))),MAX($D$16,IFERROR(W816,0)))))))</f>
        <v/>
      </c>
      <c r="X816">
        <f>((F816)+(G816)*(W816))*(W816)</f>
        <v/>
      </c>
      <c r="Y816">
        <f>(((F816)+(G816)*(W816))*(W816))/MAX((F816)+2*(W816)*SQRT(1+(G816)^2),1E-6)</f>
        <v/>
      </c>
      <c r="Z816">
        <f>ABS(K816)/MAX(((F816)+(G816)*(W816))*(W816),1E-6)</f>
        <v/>
      </c>
      <c r="AA816">
        <f>E816+W816</f>
        <v/>
      </c>
      <c r="AB816">
        <f>AA816+((ABS(K816)/MAX(((F816)+(G816)*(W816))*(W816),1E-6))^2)/(2*$I$5)</f>
        <v/>
      </c>
      <c r="AC816">
        <f>((ABS(K816)*$D$6)/(MAX(((F816)+(G816)*(W816))*(W816),1E-6)*MAX(((((F816)+(G816)*(W816))*(W816))/MAX((F816)+2*(W816)*SQRT(1+(G816)^2),1E-6))^(2/3),1E-6)))^2</f>
        <v/>
      </c>
      <c r="AD816">
        <f>ABS(ABS(K816)/MAX(((F816)+(G816)*(W816))*(W816),1E-6))/SQRT($I$5*MAX((((F816)+(G816)*(W816))*(W816))/MAX((F816)+2*(G816)*(W816),1E-6),1E-6))</f>
        <v/>
      </c>
      <c r="AE816">
        <f>((F816)*(W816)^2)/2+(G816)*(W816)^3/3+(ABS(K816)^2)/($I$5*MAX(((F816)+(G816)*(W816))*(W816),1E-6))</f>
        <v/>
      </c>
      <c r="AF816">
        <f>IF($D$20=0,0,IFERROR(AB817+(((AC816+AC817)/2)*J817)+(IF(Z816&gt;Z817,$D$8*((Z816^2-Z817^2)/(2*$I$5)),$D$9*((Z817^2-Z816^2)/(2*$I$5)))+($D$10*(ABS(I817)/90)*(MAX(Z816^2,Z817^2)/(2*$I$5))))-AB816,0))</f>
        <v/>
      </c>
      <c r="AG816">
        <f>IF($D$20=0,1,IFERROR(IF(ROUND(AD816,3)=1,1,IF(AND(ABS(AF816)&lt;$D$19,AD816&lt;1),1,0)),0))</f>
        <v/>
      </c>
      <c r="AH816">
        <f>IFERROR(IF(V32="Supercritical",MAX($D$16,IFERROR(L816,MAX($D$16,POWER((ABS(K816)^2)/($I$5*MAX(F816,0.1)^2),1/3)))),IF(V32="Subcritical",MAX($D$16,IFERROR(W816,MAX($D$16,POWER((ABS(K816)^2)/($I$5*MAX(F816,0.1)^2),1/3)))),IF(AND(IFERROR(V816,0)=1,IFERROR(AG816,0)=1),IF(IFERROR(T816,-1E99)&gt;=IFERROR(AE816,-1E99),MAX($D$16,IFERROR(L816,MAX($D$16,POWER((ABS(K816)^2)/($I$5*MAX(F816,0.1)^2),1/3)))),MAX($D$16,IFERROR(W816,MAX($D$16,POWER((ABS(K816)^2)/($I$5*MAX(F816,0.1)^2),1/3))))),IF(IFERROR(V816,0)=1,MAX($D$16,IFERROR(L816,MAX($D$16,POWER((ABS(K816)^2)/($I$5*MAX(F816,0.1)^2),1/3)))),IF(IFERROR(AG816,0)=1,MAX($D$16,IFERROR(W816,MAX($D$16,POWER((ABS(K816)^2)/($I$5*MAX(F816,0.1)^2),1/3)))),MAX($D$16,POWER((ABS(K816)^2)/($I$5*MAX(F816,0.1)^2),1/3))))))),MAX($D$16,POWER((ABS(K816)^2)/($I$5*MAX(F816,0.1)^2),1/3)))</f>
        <v/>
      </c>
      <c r="AI816">
        <f>E816+AH816</f>
        <v/>
      </c>
      <c r="AJ816">
        <f>AI816+((ABS(K816)/MAX(((F816)+(G816)*(AH816))*(AH816),1E-6))^2)/(2*$I$5)</f>
        <v/>
      </c>
      <c r="AM816" t="n">
        <v>0</v>
      </c>
      <c r="AN816" t="n">
        <v>0</v>
      </c>
      <c r="AO816">
        <f>AM816+AN816</f>
        <v/>
      </c>
      <c r="AP816">
        <f>AP815+AO816</f>
        <v/>
      </c>
      <c r="AQ816">
        <f>ABS(ABS(K816)/MAX(((F816)+(G816)*(AH816))*(AH816),1E-6))/SQRT($I$5*MAX((((F816)+(G816)*(AH816))*(AH816))/MAX((F816)+2*(G816)*(AH816),1E-6),1E-6))</f>
        <v/>
      </c>
      <c r="AR816">
        <f>IF(AQ816&lt;1,"Subcritical","Supercritical")</f>
        <v/>
      </c>
      <c r="AS816">
        <f>((ABS(K816)*$D$6)/(MAX(((F816)+(G816)*(AH816))*(AH816),1E-6)*MAX(((((F816)+(G816)*(AH816))*(AH816))/MAX((F816)+2*(AH816)*SQRT(1+(G816)^2),1E-6))^(2/3),1E-6)))^2</f>
        <v/>
      </c>
    </row>
    <row r="817">
      <c r="A817" t="n">
        <v>668</v>
      </c>
      <c r="B817" t="n">
        <v>666.895</v>
      </c>
      <c r="C817" t="n">
        <v>616125.175</v>
      </c>
      <c r="D817" t="n">
        <v>3097329.707</v>
      </c>
      <c r="E817" t="n">
        <v>632.2285000000001</v>
      </c>
      <c r="F817" t="n">
        <v>5.2</v>
      </c>
      <c r="G817" t="n">
        <v>0</v>
      </c>
      <c r="H817" t="inlineStr">
        <is>
          <t>Normal</t>
        </is>
      </c>
      <c r="I817" t="n">
        <v>0.078</v>
      </c>
      <c r="J817">
        <f>B817-B816</f>
        <v/>
      </c>
      <c r="K817">
        <f>MAX(0,K816-AO816)</f>
        <v/>
      </c>
      <c r="L817">
        <f>IF($D$20=0,IFERROR(L816,MAX($D$16,POWER((ABS(K817)^2)/($I$5*MAX(F817,0.1)^2),1/3))),IF(IFERROR(V816,0)=0,IFERROR(L816,MAX($D$16,POWER((ABS(K817)^2)/($I$5*MAX(F817,0.1)^2),1/3))),IF(OR(IFERROR(L817,0)=0,IFERROR(S816,0)&lt;1,IFERROR(S817,0)&lt;1),MAX($D$16,POWER((ABS(K817)^2)/($I$5*MAX(F817,0.1)^2),1/3)),IF(IFERROR(U817,0)&gt;0,MAX($D$16,IFERROR(L817,0)+((IFERROR(U817,0))*$D$18*IF((IFERROR(S817,0))&lt;1,1,-1))),IF(IFERROR(U817,0)&lt;0,IF(ABS((MAX($D$16,POWER((ABS(K817)^2)/($I$5*MAX(F817,0.1)^2),1/3)))-IFERROR(L817,0))&gt;$D$19,MAX($D$16,IF((MAX($D$16,POWER((ABS(K817)^2)/($I$5*MAX(F817,0.1)^2),1/3)))&gt;IFERROR(L817,0),MIN((MAX($D$16,POWER((ABS(K817)^2)/($I$5*MAX(F817,0.1)^2),1/3))),IFERROR(L817,0)+(MIN(ABS(IFERROR(U817,0))*$D$18,ABS((MAX($D$16,POWER((ABS(K817)^2)/($I$5*MAX(F817,0.1)^2),1/3)))-IFERROR(L817,0))))),MAX((MAX($D$16,POWER((ABS(K817)^2)/($I$5*MAX(F817,0.1)^2),1/3))),IFERROR(L817,0)-(MIN(ABS(IFERROR(U817,0))*$D$18,ABS((MAX($D$16,POWER((ABS(K817)^2)/($I$5*MAX(F817,0.1)^2),1/3)))-IFERROR(L817,0))))))),MAX($D$16,POWER((ABS(K817)^2)/($I$5*MAX(F817,0.1)^2),1/3))),MAX($D$16,IFERROR(L817,0)))))))</f>
        <v/>
      </c>
      <c r="M817">
        <f>((F817)+(G817)*(L817))*(L817)</f>
        <v/>
      </c>
      <c r="N817">
        <f>(((F817)+(G817)*(L817))*(L817))/MAX((F817)+2*(L817)*SQRT(1+(G817)^2),1E-6)</f>
        <v/>
      </c>
      <c r="O817">
        <f>ABS(K817)/MAX(((F817)+(G817)*(L817))*(L817),1E-6)</f>
        <v/>
      </c>
      <c r="P817">
        <f>E817+L817</f>
        <v/>
      </c>
      <c r="Q817">
        <f>P817+((ABS(K817)/MAX(((F817)+(G817)*(L817))*(L817),1E-6))^2)/(2*$I$5)</f>
        <v/>
      </c>
      <c r="R817">
        <f>((ABS(K817)*$D$6)/(MAX(((F817)+(G817)*(L817))*(L817),1E-6)*MAX(((((F817)+(G817)*(L817))*(L817))/MAX((F817)+2*(L817)*SQRT(1+(G817)^2),1E-6))^(2/3),1E-6)))^2</f>
        <v/>
      </c>
      <c r="S817">
        <f>ABS(ABS(K817)/MAX(((F817)+(G817)*(L817))*(L817),1E-6))/SQRT($I$5*MAX((((F817)+(G817)*(L817))*(L817))/MAX((F817)+2*(G817)*(L817),1E-6),1E-6))</f>
        <v/>
      </c>
      <c r="T817">
        <f>((F817)*(L817)^2)/2+(G817)*(L817)^3/3+(ABS(K817)^2)/($I$5*MAX(((F817)+(G817)*(L817))*(L817),1E-6))</f>
        <v/>
      </c>
      <c r="U817">
        <f>IF($D$20=0,0,IFERROR(Q816-(((R816+R817)/2)*J817)-(IF(O816&gt;O817,$D$8*((O816^2-O817^2)/(2*$I$5)),$D$9*((O817^2-O816^2)/(2*$I$5)))+($D$10*(ABS(I817)/90)*(MAX(O816^2,O817^2)/(2*$I$5))))-Q817,0))</f>
        <v/>
      </c>
      <c r="V817">
        <f>IF($D$20=0,1,IFERROR(IF(ROUND(S817,3)=1,1,IF(AND(ABS(U817)&lt;$D$19,S817&gt;1),1,0)),0))</f>
        <v/>
      </c>
      <c r="W817">
        <f>IF($D$20=0,IFERROR(W818,MAX($D$16,POWER((ABS(K817)^2)/($I$5*MAX(F817,0.1)^2),1/3))),IF(IFERROR(AG818,0)=0,IFERROR(W818,MAX($D$16,POWER((ABS(K817)^2)/($I$5*MAX(F817,0.1)^2),1/3))),IF(OR(IFERROR(W817,0)=0,IFERROR(AD818,0)&gt;1),MAX($D$16,POWER((ABS(K817)^2)/($I$5*MAX(F817,0.1)^2),1/3)),IF(IFERROR(AF817,0)&gt;0,MAX($D$16,IFERROR(W817,0)+((IFERROR(AF817,0))*$D$18*IF((IFERROR(AD817,0))&lt;1,1,-1))),IF(IFERROR(AF817,0)&lt;0,IF(ABS((MAX($D$16,POWER((ABS(K817)^2)/($I$5*MAX(F817,0.1)^2),1/3)))-IFERROR(W817,0))&gt;$D$19,MAX($D$16,IF((MAX($D$16,POWER((ABS(K817)^2)/($I$5*MAX(F817,0.1)^2),1/3)))&gt;IFERROR(W817,0),MIN((MAX($D$16,POWER((ABS(K817)^2)/($I$5*MAX(F817,0.1)^2),1/3))),IFERROR(W817,0)+(MIN(ABS(IFERROR(AF817,0))*$D$18,ABS((MAX($D$16,POWER((ABS(K817)^2)/($I$5*MAX(F817,0.1)^2),1/3)))-IFERROR(W817,0))))),MAX((MAX($D$16,POWER((ABS(K817)^2)/($I$5*MAX(F817,0.1)^2),1/3))),IFERROR(W817,0)-(MIN(ABS(IFERROR(AF817,0))*$D$18,ABS((MAX($D$16,POWER((ABS(K817)^2)/($I$5*MAX(F817,0.1)^2),1/3)))-IFERROR(W817,0))))))),MAX($D$16,POWER((ABS(K817)^2)/($I$5*MAX(F817,0.1)^2),1/3))),MAX($D$16,IFERROR(W817,0)))))))</f>
        <v/>
      </c>
      <c r="X817">
        <f>((F817)+(G817)*(W817))*(W817)</f>
        <v/>
      </c>
      <c r="Y817">
        <f>(((F817)+(G817)*(W817))*(W817))/MAX((F817)+2*(W817)*SQRT(1+(G817)^2),1E-6)</f>
        <v/>
      </c>
      <c r="Z817">
        <f>ABS(K817)/MAX(((F817)+(G817)*(W817))*(W817),1E-6)</f>
        <v/>
      </c>
      <c r="AA817">
        <f>E817+W817</f>
        <v/>
      </c>
      <c r="AB817">
        <f>AA817+((ABS(K817)/MAX(((F817)+(G817)*(W817))*(W817),1E-6))^2)/(2*$I$5)</f>
        <v/>
      </c>
      <c r="AC817">
        <f>((ABS(K817)*$D$6)/(MAX(((F817)+(G817)*(W817))*(W817),1E-6)*MAX(((((F817)+(G817)*(W817))*(W817))/MAX((F817)+2*(W817)*SQRT(1+(G817)^2),1E-6))^(2/3),1E-6)))^2</f>
        <v/>
      </c>
      <c r="AD817">
        <f>ABS(ABS(K817)/MAX(((F817)+(G817)*(W817))*(W817),1E-6))/SQRT($I$5*MAX((((F817)+(G817)*(W817))*(W817))/MAX((F817)+2*(G817)*(W817),1E-6),1E-6))</f>
        <v/>
      </c>
      <c r="AE817">
        <f>((F817)*(W817)^2)/2+(G817)*(W817)^3/3+(ABS(K817)^2)/($I$5*MAX(((F817)+(G817)*(W817))*(W817),1E-6))</f>
        <v/>
      </c>
      <c r="AF817">
        <f>IF($D$20=0,0,IFERROR(AB818+(((AC817+AC818)/2)*J818)+(IF(Z817&gt;Z818,$D$8*((Z817^2-Z818^2)/(2*$I$5)),$D$9*((Z818^2-Z817^2)/(2*$I$5)))+($D$10*(ABS(I818)/90)*(MAX(Z817^2,Z818^2)/(2*$I$5))))-AB817,0))</f>
        <v/>
      </c>
      <c r="AG817">
        <f>IF($D$20=0,1,IFERROR(IF(ROUND(AD817,3)=1,1,IF(AND(ABS(AF817)&lt;$D$19,AD817&lt;1),1,0)),0))</f>
        <v/>
      </c>
      <c r="AH817">
        <f>IFERROR(IF(V32="Supercritical",MAX($D$16,IFERROR(L817,MAX($D$16,POWER((ABS(K817)^2)/($I$5*MAX(F817,0.1)^2),1/3)))),IF(V32="Subcritical",MAX($D$16,IFERROR(W817,MAX($D$16,POWER((ABS(K817)^2)/($I$5*MAX(F817,0.1)^2),1/3)))),IF(AND(IFERROR(V817,0)=1,IFERROR(AG817,0)=1),IF(IFERROR(T817,-1E99)&gt;=IFERROR(AE817,-1E99),MAX($D$16,IFERROR(L817,MAX($D$16,POWER((ABS(K817)^2)/($I$5*MAX(F817,0.1)^2),1/3)))),MAX($D$16,IFERROR(W817,MAX($D$16,POWER((ABS(K817)^2)/($I$5*MAX(F817,0.1)^2),1/3))))),IF(IFERROR(V817,0)=1,MAX($D$16,IFERROR(L817,MAX($D$16,POWER((ABS(K817)^2)/($I$5*MAX(F817,0.1)^2),1/3)))),IF(IFERROR(AG817,0)=1,MAX($D$16,IFERROR(W817,MAX($D$16,POWER((ABS(K817)^2)/($I$5*MAX(F817,0.1)^2),1/3)))),MAX($D$16,POWER((ABS(K817)^2)/($I$5*MAX(F817,0.1)^2),1/3))))))),MAX($D$16,POWER((ABS(K817)^2)/($I$5*MAX(F817,0.1)^2),1/3)))</f>
        <v/>
      </c>
      <c r="AI817">
        <f>E817+AH817</f>
        <v/>
      </c>
      <c r="AJ817">
        <f>AI817+((ABS(K817)/MAX(((F817)+(G817)*(AH817))*(AH817),1E-6))^2)/(2*$I$5)</f>
        <v/>
      </c>
      <c r="AM817" t="n">
        <v>0</v>
      </c>
      <c r="AN817" t="n">
        <v>0</v>
      </c>
      <c r="AO817">
        <f>AM817+AN817</f>
        <v/>
      </c>
      <c r="AP817">
        <f>AP816+AO817</f>
        <v/>
      </c>
      <c r="AQ817">
        <f>ABS(ABS(K817)/MAX(((F817)+(G817)*(AH817))*(AH817),1E-6))/SQRT($I$5*MAX((((F817)+(G817)*(AH817))*(AH817))/MAX((F817)+2*(G817)*(AH817),1E-6),1E-6))</f>
        <v/>
      </c>
      <c r="AR817">
        <f>IF(AQ817&lt;1,"Subcritical","Supercritical")</f>
        <v/>
      </c>
      <c r="AS817">
        <f>((ABS(K817)*$D$6)/(MAX(((F817)+(G817)*(AH817))*(AH817),1E-6)*MAX(((((F817)+(G817)*(AH817))*(AH817))/MAX((F817)+2*(AH817)*SQRT(1+(G817)^2),1E-6))^(2/3),1E-6)))^2</f>
        <v/>
      </c>
    </row>
    <row r="818">
      <c r="A818" t="n">
        <v>669</v>
      </c>
      <c r="B818" t="n">
        <v>667.895</v>
      </c>
      <c r="C818" t="n">
        <v>616124.7</v>
      </c>
      <c r="D818" t="n">
        <v>3097328.827</v>
      </c>
      <c r="E818" t="n">
        <v>632.228</v>
      </c>
      <c r="F818" t="n">
        <v>5.2</v>
      </c>
      <c r="G818" t="n">
        <v>0</v>
      </c>
      <c r="H818" t="inlineStr">
        <is>
          <t>Normal</t>
        </is>
      </c>
      <c r="I818" t="n">
        <v>0.05</v>
      </c>
      <c r="J818">
        <f>B818-B817</f>
        <v/>
      </c>
      <c r="K818">
        <f>MAX(0,K817-AO817)</f>
        <v/>
      </c>
      <c r="L818">
        <f>IF($D$20=0,IFERROR(L817,MAX($D$16,POWER((ABS(K818)^2)/($I$5*MAX(F818,0.1)^2),1/3))),IF(IFERROR(V817,0)=0,IFERROR(L817,MAX($D$16,POWER((ABS(K818)^2)/($I$5*MAX(F818,0.1)^2),1/3))),IF(OR(IFERROR(L818,0)=0,IFERROR(S817,0)&lt;1,IFERROR(S818,0)&lt;1),MAX($D$16,POWER((ABS(K818)^2)/($I$5*MAX(F818,0.1)^2),1/3)),IF(IFERROR(U818,0)&gt;0,MAX($D$16,IFERROR(L818,0)+((IFERROR(U818,0))*$D$18*IF((IFERROR(S818,0))&lt;1,1,-1))),IF(IFERROR(U818,0)&lt;0,IF(ABS((MAX($D$16,POWER((ABS(K818)^2)/($I$5*MAX(F818,0.1)^2),1/3)))-IFERROR(L818,0))&gt;$D$19,MAX($D$16,IF((MAX($D$16,POWER((ABS(K818)^2)/($I$5*MAX(F818,0.1)^2),1/3)))&gt;IFERROR(L818,0),MIN((MAX($D$16,POWER((ABS(K818)^2)/($I$5*MAX(F818,0.1)^2),1/3))),IFERROR(L818,0)+(MIN(ABS(IFERROR(U818,0))*$D$18,ABS((MAX($D$16,POWER((ABS(K818)^2)/($I$5*MAX(F818,0.1)^2),1/3)))-IFERROR(L818,0))))),MAX((MAX($D$16,POWER((ABS(K818)^2)/($I$5*MAX(F818,0.1)^2),1/3))),IFERROR(L818,0)-(MIN(ABS(IFERROR(U818,0))*$D$18,ABS((MAX($D$16,POWER((ABS(K818)^2)/($I$5*MAX(F818,0.1)^2),1/3)))-IFERROR(L818,0))))))),MAX($D$16,POWER((ABS(K818)^2)/($I$5*MAX(F818,0.1)^2),1/3))),MAX($D$16,IFERROR(L818,0)))))))</f>
        <v/>
      </c>
      <c r="M818">
        <f>((F818)+(G818)*(L818))*(L818)</f>
        <v/>
      </c>
      <c r="N818">
        <f>(((F818)+(G818)*(L818))*(L818))/MAX((F818)+2*(L818)*SQRT(1+(G818)^2),1E-6)</f>
        <v/>
      </c>
      <c r="O818">
        <f>ABS(K818)/MAX(((F818)+(G818)*(L818))*(L818),1E-6)</f>
        <v/>
      </c>
      <c r="P818">
        <f>E818+L818</f>
        <v/>
      </c>
      <c r="Q818">
        <f>P818+((ABS(K818)/MAX(((F818)+(G818)*(L818))*(L818),1E-6))^2)/(2*$I$5)</f>
        <v/>
      </c>
      <c r="R818">
        <f>((ABS(K818)*$D$6)/(MAX(((F818)+(G818)*(L818))*(L818),1E-6)*MAX(((((F818)+(G818)*(L818))*(L818))/MAX((F818)+2*(L818)*SQRT(1+(G818)^2),1E-6))^(2/3),1E-6)))^2</f>
        <v/>
      </c>
      <c r="S818">
        <f>ABS(ABS(K818)/MAX(((F818)+(G818)*(L818))*(L818),1E-6))/SQRT($I$5*MAX((((F818)+(G818)*(L818))*(L818))/MAX((F818)+2*(G818)*(L818),1E-6),1E-6))</f>
        <v/>
      </c>
      <c r="T818">
        <f>((F818)*(L818)^2)/2+(G818)*(L818)^3/3+(ABS(K818)^2)/($I$5*MAX(((F818)+(G818)*(L818))*(L818),1E-6))</f>
        <v/>
      </c>
      <c r="U818">
        <f>IF($D$20=0,0,IFERROR(Q817-(((R817+R818)/2)*J818)-(IF(O817&gt;O818,$D$8*((O817^2-O818^2)/(2*$I$5)),$D$9*((O818^2-O817^2)/(2*$I$5)))+($D$10*(ABS(I818)/90)*(MAX(O817^2,O818^2)/(2*$I$5))))-Q818,0))</f>
        <v/>
      </c>
      <c r="V818">
        <f>IF($D$20=0,1,IFERROR(IF(ROUND(S818,3)=1,1,IF(AND(ABS(U818)&lt;$D$19,S818&gt;1),1,0)),0))</f>
        <v/>
      </c>
      <c r="W818">
        <f>IF($D$20=0,IFERROR(W819,MAX($D$16,POWER((ABS(K818)^2)/($I$5*MAX(F818,0.1)^2),1/3))),IF(IFERROR(AG819,0)=0,IFERROR(W819,MAX($D$16,POWER((ABS(K818)^2)/($I$5*MAX(F818,0.1)^2),1/3))),IF(OR(IFERROR(W818,0)=0,IFERROR(AD819,0)&gt;1),MAX($D$16,POWER((ABS(K818)^2)/($I$5*MAX(F818,0.1)^2),1/3)),IF(IFERROR(AF818,0)&gt;0,MAX($D$16,IFERROR(W818,0)+((IFERROR(AF818,0))*$D$18*IF((IFERROR(AD818,0))&lt;1,1,-1))),IF(IFERROR(AF818,0)&lt;0,IF(ABS((MAX($D$16,POWER((ABS(K818)^2)/($I$5*MAX(F818,0.1)^2),1/3)))-IFERROR(W818,0))&gt;$D$19,MAX($D$16,IF((MAX($D$16,POWER((ABS(K818)^2)/($I$5*MAX(F818,0.1)^2),1/3)))&gt;IFERROR(W818,0),MIN((MAX($D$16,POWER((ABS(K818)^2)/($I$5*MAX(F818,0.1)^2),1/3))),IFERROR(W818,0)+(MIN(ABS(IFERROR(AF818,0))*$D$18,ABS((MAX($D$16,POWER((ABS(K818)^2)/($I$5*MAX(F818,0.1)^2),1/3)))-IFERROR(W818,0))))),MAX((MAX($D$16,POWER((ABS(K818)^2)/($I$5*MAX(F818,0.1)^2),1/3))),IFERROR(W818,0)-(MIN(ABS(IFERROR(AF818,0))*$D$18,ABS((MAX($D$16,POWER((ABS(K818)^2)/($I$5*MAX(F818,0.1)^2),1/3)))-IFERROR(W818,0))))))),MAX($D$16,POWER((ABS(K818)^2)/($I$5*MAX(F818,0.1)^2),1/3))),MAX($D$16,IFERROR(W818,0)))))))</f>
        <v/>
      </c>
      <c r="X818">
        <f>((F818)+(G818)*(W818))*(W818)</f>
        <v/>
      </c>
      <c r="Y818">
        <f>(((F818)+(G818)*(W818))*(W818))/MAX((F818)+2*(W818)*SQRT(1+(G818)^2),1E-6)</f>
        <v/>
      </c>
      <c r="Z818">
        <f>ABS(K818)/MAX(((F818)+(G818)*(W818))*(W818),1E-6)</f>
        <v/>
      </c>
      <c r="AA818">
        <f>E818+W818</f>
        <v/>
      </c>
      <c r="AB818">
        <f>AA818+((ABS(K818)/MAX(((F818)+(G818)*(W818))*(W818),1E-6))^2)/(2*$I$5)</f>
        <v/>
      </c>
      <c r="AC818">
        <f>((ABS(K818)*$D$6)/(MAX(((F818)+(G818)*(W818))*(W818),1E-6)*MAX(((((F818)+(G818)*(W818))*(W818))/MAX((F818)+2*(W818)*SQRT(1+(G818)^2),1E-6))^(2/3),1E-6)))^2</f>
        <v/>
      </c>
      <c r="AD818">
        <f>ABS(ABS(K818)/MAX(((F818)+(G818)*(W818))*(W818),1E-6))/SQRT($I$5*MAX((((F818)+(G818)*(W818))*(W818))/MAX((F818)+2*(G818)*(W818),1E-6),1E-6))</f>
        <v/>
      </c>
      <c r="AE818">
        <f>((F818)*(W818)^2)/2+(G818)*(W818)^3/3+(ABS(K818)^2)/($I$5*MAX(((F818)+(G818)*(W818))*(W818),1E-6))</f>
        <v/>
      </c>
      <c r="AF818">
        <f>IF($D$20=0,0,IFERROR(AB819+(((AC818+AC819)/2)*J819)+(IF(Z818&gt;Z819,$D$8*((Z818^2-Z819^2)/(2*$I$5)),$D$9*((Z819^2-Z818^2)/(2*$I$5)))+($D$10*(ABS(I819)/90)*(MAX(Z818^2,Z819^2)/(2*$I$5))))-AB818,0))</f>
        <v/>
      </c>
      <c r="AG818">
        <f>IF($D$20=0,1,IFERROR(IF(ROUND(AD818,3)=1,1,IF(AND(ABS(AF818)&lt;$D$19,AD818&lt;1),1,0)),0))</f>
        <v/>
      </c>
      <c r="AH818">
        <f>IFERROR(IF(V32="Supercritical",MAX($D$16,IFERROR(L818,MAX($D$16,POWER((ABS(K818)^2)/($I$5*MAX(F818,0.1)^2),1/3)))),IF(V32="Subcritical",MAX($D$16,IFERROR(W818,MAX($D$16,POWER((ABS(K818)^2)/($I$5*MAX(F818,0.1)^2),1/3)))),IF(AND(IFERROR(V818,0)=1,IFERROR(AG818,0)=1),IF(IFERROR(T818,-1E99)&gt;=IFERROR(AE818,-1E99),MAX($D$16,IFERROR(L818,MAX($D$16,POWER((ABS(K818)^2)/($I$5*MAX(F818,0.1)^2),1/3)))),MAX($D$16,IFERROR(W818,MAX($D$16,POWER((ABS(K818)^2)/($I$5*MAX(F818,0.1)^2),1/3))))),IF(IFERROR(V818,0)=1,MAX($D$16,IFERROR(L818,MAX($D$16,POWER((ABS(K818)^2)/($I$5*MAX(F818,0.1)^2),1/3)))),IF(IFERROR(AG818,0)=1,MAX($D$16,IFERROR(W818,MAX($D$16,POWER((ABS(K818)^2)/($I$5*MAX(F818,0.1)^2),1/3)))),MAX($D$16,POWER((ABS(K818)^2)/($I$5*MAX(F818,0.1)^2),1/3))))))),MAX($D$16,POWER((ABS(K818)^2)/($I$5*MAX(F818,0.1)^2),1/3)))</f>
        <v/>
      </c>
      <c r="AI818">
        <f>E818+AH818</f>
        <v/>
      </c>
      <c r="AJ818">
        <f>AI818+((ABS(K818)/MAX(((F818)+(G818)*(AH818))*(AH818),1E-6))^2)/(2*$I$5)</f>
        <v/>
      </c>
      <c r="AM818" t="n">
        <v>0</v>
      </c>
      <c r="AN818" t="n">
        <v>0</v>
      </c>
      <c r="AO818">
        <f>AM818+AN818</f>
        <v/>
      </c>
      <c r="AP818">
        <f>AP817+AO818</f>
        <v/>
      </c>
      <c r="AQ818">
        <f>ABS(ABS(K818)/MAX(((F818)+(G818)*(AH818))*(AH818),1E-6))/SQRT($I$5*MAX((((F818)+(G818)*(AH818))*(AH818))/MAX((F818)+2*(G818)*(AH818),1E-6),1E-6))</f>
        <v/>
      </c>
      <c r="AR818">
        <f>IF(AQ818&lt;1,"Subcritical","Supercritical")</f>
        <v/>
      </c>
      <c r="AS818">
        <f>((ABS(K818)*$D$6)/(MAX(((F818)+(G818)*(AH818))*(AH818),1E-6)*MAX(((((F818)+(G818)*(AH818))*(AH818))/MAX((F818)+2*(AH818)*SQRT(1+(G818)^2),1E-6))^(2/3),1E-6)))^2</f>
        <v/>
      </c>
    </row>
    <row r="819">
      <c r="A819" t="n">
        <v>670</v>
      </c>
      <c r="B819" t="n">
        <v>668.895</v>
      </c>
      <c r="C819" t="n">
        <v>616124.226</v>
      </c>
      <c r="D819" t="n">
        <v>3097327.947</v>
      </c>
      <c r="E819" t="n">
        <v>632.2275</v>
      </c>
      <c r="F819" t="n">
        <v>5.2</v>
      </c>
      <c r="G819" t="n">
        <v>0</v>
      </c>
      <c r="H819" t="inlineStr">
        <is>
          <t>Normal</t>
        </is>
      </c>
      <c r="I819" t="n">
        <v>0.027</v>
      </c>
      <c r="J819">
        <f>B819-B818</f>
        <v/>
      </c>
      <c r="K819">
        <f>MAX(0,K818-AO818)</f>
        <v/>
      </c>
      <c r="L819">
        <f>IF($D$20=0,IFERROR(L818,MAX($D$16,POWER((ABS(K819)^2)/($I$5*MAX(F819,0.1)^2),1/3))),IF(IFERROR(V818,0)=0,IFERROR(L818,MAX($D$16,POWER((ABS(K819)^2)/($I$5*MAX(F819,0.1)^2),1/3))),IF(OR(IFERROR(L819,0)=0,IFERROR(S818,0)&lt;1,IFERROR(S819,0)&lt;1),MAX($D$16,POWER((ABS(K819)^2)/($I$5*MAX(F819,0.1)^2),1/3)),IF(IFERROR(U819,0)&gt;0,MAX($D$16,IFERROR(L819,0)+((IFERROR(U819,0))*$D$18*IF((IFERROR(S819,0))&lt;1,1,-1))),IF(IFERROR(U819,0)&lt;0,IF(ABS((MAX($D$16,POWER((ABS(K819)^2)/($I$5*MAX(F819,0.1)^2),1/3)))-IFERROR(L819,0))&gt;$D$19,MAX($D$16,IF((MAX($D$16,POWER((ABS(K819)^2)/($I$5*MAX(F819,0.1)^2),1/3)))&gt;IFERROR(L819,0),MIN((MAX($D$16,POWER((ABS(K819)^2)/($I$5*MAX(F819,0.1)^2),1/3))),IFERROR(L819,0)+(MIN(ABS(IFERROR(U819,0))*$D$18,ABS((MAX($D$16,POWER((ABS(K819)^2)/($I$5*MAX(F819,0.1)^2),1/3)))-IFERROR(L819,0))))),MAX((MAX($D$16,POWER((ABS(K819)^2)/($I$5*MAX(F819,0.1)^2),1/3))),IFERROR(L819,0)-(MIN(ABS(IFERROR(U819,0))*$D$18,ABS((MAX($D$16,POWER((ABS(K819)^2)/($I$5*MAX(F819,0.1)^2),1/3)))-IFERROR(L819,0))))))),MAX($D$16,POWER((ABS(K819)^2)/($I$5*MAX(F819,0.1)^2),1/3))),MAX($D$16,IFERROR(L819,0)))))))</f>
        <v/>
      </c>
      <c r="M819">
        <f>((F819)+(G819)*(L819))*(L819)</f>
        <v/>
      </c>
      <c r="N819">
        <f>(((F819)+(G819)*(L819))*(L819))/MAX((F819)+2*(L819)*SQRT(1+(G819)^2),1E-6)</f>
        <v/>
      </c>
      <c r="O819">
        <f>ABS(K819)/MAX(((F819)+(G819)*(L819))*(L819),1E-6)</f>
        <v/>
      </c>
      <c r="P819">
        <f>E819+L819</f>
        <v/>
      </c>
      <c r="Q819">
        <f>P819+((ABS(K819)/MAX(((F819)+(G819)*(L819))*(L819),1E-6))^2)/(2*$I$5)</f>
        <v/>
      </c>
      <c r="R819">
        <f>((ABS(K819)*$D$6)/(MAX(((F819)+(G819)*(L819))*(L819),1E-6)*MAX(((((F819)+(G819)*(L819))*(L819))/MAX((F819)+2*(L819)*SQRT(1+(G819)^2),1E-6))^(2/3),1E-6)))^2</f>
        <v/>
      </c>
      <c r="S819">
        <f>ABS(ABS(K819)/MAX(((F819)+(G819)*(L819))*(L819),1E-6))/SQRT($I$5*MAX((((F819)+(G819)*(L819))*(L819))/MAX((F819)+2*(G819)*(L819),1E-6),1E-6))</f>
        <v/>
      </c>
      <c r="T819">
        <f>((F819)*(L819)^2)/2+(G819)*(L819)^3/3+(ABS(K819)^2)/($I$5*MAX(((F819)+(G819)*(L819))*(L819),1E-6))</f>
        <v/>
      </c>
      <c r="U819">
        <f>IF($D$20=0,0,IFERROR(Q818-(((R818+R819)/2)*J819)-(IF(O818&gt;O819,$D$8*((O818^2-O819^2)/(2*$I$5)),$D$9*((O819^2-O818^2)/(2*$I$5)))+($D$10*(ABS(I819)/90)*(MAX(O818^2,O819^2)/(2*$I$5))))-Q819,0))</f>
        <v/>
      </c>
      <c r="V819">
        <f>IF($D$20=0,1,IFERROR(IF(ROUND(S819,3)=1,1,IF(AND(ABS(U819)&lt;$D$19,S819&gt;1),1,0)),0))</f>
        <v/>
      </c>
      <c r="W819">
        <f>IF($D$20=0,IFERROR(W820,MAX($D$16,POWER((ABS(K819)^2)/($I$5*MAX(F819,0.1)^2),1/3))),IF(IFERROR(AG820,0)=0,IFERROR(W820,MAX($D$16,POWER((ABS(K819)^2)/($I$5*MAX(F819,0.1)^2),1/3))),IF(OR(IFERROR(W819,0)=0,IFERROR(AD820,0)&gt;1),MAX($D$16,POWER((ABS(K819)^2)/($I$5*MAX(F819,0.1)^2),1/3)),IF(IFERROR(AF819,0)&gt;0,MAX($D$16,IFERROR(W819,0)+((IFERROR(AF819,0))*$D$18*IF((IFERROR(AD819,0))&lt;1,1,-1))),IF(IFERROR(AF819,0)&lt;0,IF(ABS((MAX($D$16,POWER((ABS(K819)^2)/($I$5*MAX(F819,0.1)^2),1/3)))-IFERROR(W819,0))&gt;$D$19,MAX($D$16,IF((MAX($D$16,POWER((ABS(K819)^2)/($I$5*MAX(F819,0.1)^2),1/3)))&gt;IFERROR(W819,0),MIN((MAX($D$16,POWER((ABS(K819)^2)/($I$5*MAX(F819,0.1)^2),1/3))),IFERROR(W819,0)+(MIN(ABS(IFERROR(AF819,0))*$D$18,ABS((MAX($D$16,POWER((ABS(K819)^2)/($I$5*MAX(F819,0.1)^2),1/3)))-IFERROR(W819,0))))),MAX((MAX($D$16,POWER((ABS(K819)^2)/($I$5*MAX(F819,0.1)^2),1/3))),IFERROR(W819,0)-(MIN(ABS(IFERROR(AF819,0))*$D$18,ABS((MAX($D$16,POWER((ABS(K819)^2)/($I$5*MAX(F819,0.1)^2),1/3)))-IFERROR(W819,0))))))),MAX($D$16,POWER((ABS(K819)^2)/($I$5*MAX(F819,0.1)^2),1/3))),MAX($D$16,IFERROR(W819,0)))))))</f>
        <v/>
      </c>
      <c r="X819">
        <f>((F819)+(G819)*(W819))*(W819)</f>
        <v/>
      </c>
      <c r="Y819">
        <f>(((F819)+(G819)*(W819))*(W819))/MAX((F819)+2*(W819)*SQRT(1+(G819)^2),1E-6)</f>
        <v/>
      </c>
      <c r="Z819">
        <f>ABS(K819)/MAX(((F819)+(G819)*(W819))*(W819),1E-6)</f>
        <v/>
      </c>
      <c r="AA819">
        <f>E819+W819</f>
        <v/>
      </c>
      <c r="AB819">
        <f>AA819+((ABS(K819)/MAX(((F819)+(G819)*(W819))*(W819),1E-6))^2)/(2*$I$5)</f>
        <v/>
      </c>
      <c r="AC819">
        <f>((ABS(K819)*$D$6)/(MAX(((F819)+(G819)*(W819))*(W819),1E-6)*MAX(((((F819)+(G819)*(W819))*(W819))/MAX((F819)+2*(W819)*SQRT(1+(G819)^2),1E-6))^(2/3),1E-6)))^2</f>
        <v/>
      </c>
      <c r="AD819">
        <f>ABS(ABS(K819)/MAX(((F819)+(G819)*(W819))*(W819),1E-6))/SQRT($I$5*MAX((((F819)+(G819)*(W819))*(W819))/MAX((F819)+2*(G819)*(W819),1E-6),1E-6))</f>
        <v/>
      </c>
      <c r="AE819">
        <f>((F819)*(W819)^2)/2+(G819)*(W819)^3/3+(ABS(K819)^2)/($I$5*MAX(((F819)+(G819)*(W819))*(W819),1E-6))</f>
        <v/>
      </c>
      <c r="AF819">
        <f>IF($D$20=0,0,IFERROR(AB820+(((AC819+AC820)/2)*J820)+(IF(Z819&gt;Z820,$D$8*((Z819^2-Z820^2)/(2*$I$5)),$D$9*((Z820^2-Z819^2)/(2*$I$5)))+($D$10*(ABS(I820)/90)*(MAX(Z819^2,Z820^2)/(2*$I$5))))-AB819,0))</f>
        <v/>
      </c>
      <c r="AG819">
        <f>IF($D$20=0,1,IFERROR(IF(ROUND(AD819,3)=1,1,IF(AND(ABS(AF819)&lt;$D$19,AD819&lt;1),1,0)),0))</f>
        <v/>
      </c>
      <c r="AH819">
        <f>IFERROR(IF(V32="Supercritical",MAX($D$16,IFERROR(L819,MAX($D$16,POWER((ABS(K819)^2)/($I$5*MAX(F819,0.1)^2),1/3)))),IF(V32="Subcritical",MAX($D$16,IFERROR(W819,MAX($D$16,POWER((ABS(K819)^2)/($I$5*MAX(F819,0.1)^2),1/3)))),IF(AND(IFERROR(V819,0)=1,IFERROR(AG819,0)=1),IF(IFERROR(T819,-1E99)&gt;=IFERROR(AE819,-1E99),MAX($D$16,IFERROR(L819,MAX($D$16,POWER((ABS(K819)^2)/($I$5*MAX(F819,0.1)^2),1/3)))),MAX($D$16,IFERROR(W819,MAX($D$16,POWER((ABS(K819)^2)/($I$5*MAX(F819,0.1)^2),1/3))))),IF(IFERROR(V819,0)=1,MAX($D$16,IFERROR(L819,MAX($D$16,POWER((ABS(K819)^2)/($I$5*MAX(F819,0.1)^2),1/3)))),IF(IFERROR(AG819,0)=1,MAX($D$16,IFERROR(W819,MAX($D$16,POWER((ABS(K819)^2)/($I$5*MAX(F819,0.1)^2),1/3)))),MAX($D$16,POWER((ABS(K819)^2)/($I$5*MAX(F819,0.1)^2),1/3))))))),MAX($D$16,POWER((ABS(K819)^2)/($I$5*MAX(F819,0.1)^2),1/3)))</f>
        <v/>
      </c>
      <c r="AI819">
        <f>E819+AH819</f>
        <v/>
      </c>
      <c r="AJ819">
        <f>AI819+((ABS(K819)/MAX(((F819)+(G819)*(AH819))*(AH819),1E-6))^2)/(2*$I$5)</f>
        <v/>
      </c>
      <c r="AM819" t="n">
        <v>0</v>
      </c>
      <c r="AN819" t="n">
        <v>0</v>
      </c>
      <c r="AO819">
        <f>AM819+AN819</f>
        <v/>
      </c>
      <c r="AP819">
        <f>AP818+AO819</f>
        <v/>
      </c>
      <c r="AQ819">
        <f>ABS(ABS(K819)/MAX(((F819)+(G819)*(AH819))*(AH819),1E-6))/SQRT($I$5*MAX((((F819)+(G819)*(AH819))*(AH819))/MAX((F819)+2*(G819)*(AH819),1E-6),1E-6))</f>
        <v/>
      </c>
      <c r="AR819">
        <f>IF(AQ819&lt;1,"Subcritical","Supercritical")</f>
        <v/>
      </c>
      <c r="AS819">
        <f>((ABS(K819)*$D$6)/(MAX(((F819)+(G819)*(AH819))*(AH819),1E-6)*MAX(((((F819)+(G819)*(AH819))*(AH819))/MAX((F819)+2*(AH819)*SQRT(1+(G819)^2),1E-6))^(2/3),1E-6)))^2</f>
        <v/>
      </c>
    </row>
    <row r="820">
      <c r="A820" t="n">
        <v>671</v>
      </c>
      <c r="B820" t="n">
        <v>669.895</v>
      </c>
      <c r="C820" t="n">
        <v>616123.752</v>
      </c>
      <c r="D820" t="n">
        <v>3097327.066</v>
      </c>
      <c r="E820" t="n">
        <v>632.227</v>
      </c>
      <c r="F820" t="n">
        <v>5.2</v>
      </c>
      <c r="G820" t="n">
        <v>0</v>
      </c>
      <c r="H820" t="inlineStr">
        <is>
          <t>Normal</t>
        </is>
      </c>
      <c r="I820" t="n">
        <v>0.027</v>
      </c>
      <c r="J820">
        <f>B820-B819</f>
        <v/>
      </c>
      <c r="K820">
        <f>MAX(0,K819-AO819)</f>
        <v/>
      </c>
      <c r="L820">
        <f>IF($D$20=0,IFERROR(L819,MAX($D$16,POWER((ABS(K820)^2)/($I$5*MAX(F820,0.1)^2),1/3))),IF(IFERROR(V819,0)=0,IFERROR(L819,MAX($D$16,POWER((ABS(K820)^2)/($I$5*MAX(F820,0.1)^2),1/3))),IF(OR(IFERROR(L820,0)=0,IFERROR(S819,0)&lt;1,IFERROR(S820,0)&lt;1),MAX($D$16,POWER((ABS(K820)^2)/($I$5*MAX(F820,0.1)^2),1/3)),IF(IFERROR(U820,0)&gt;0,MAX($D$16,IFERROR(L820,0)+((IFERROR(U820,0))*$D$18*IF((IFERROR(S820,0))&lt;1,1,-1))),IF(IFERROR(U820,0)&lt;0,IF(ABS((MAX($D$16,POWER((ABS(K820)^2)/($I$5*MAX(F820,0.1)^2),1/3)))-IFERROR(L820,0))&gt;$D$19,MAX($D$16,IF((MAX($D$16,POWER((ABS(K820)^2)/($I$5*MAX(F820,0.1)^2),1/3)))&gt;IFERROR(L820,0),MIN((MAX($D$16,POWER((ABS(K820)^2)/($I$5*MAX(F820,0.1)^2),1/3))),IFERROR(L820,0)+(MIN(ABS(IFERROR(U820,0))*$D$18,ABS((MAX($D$16,POWER((ABS(K820)^2)/($I$5*MAX(F820,0.1)^2),1/3)))-IFERROR(L820,0))))),MAX((MAX($D$16,POWER((ABS(K820)^2)/($I$5*MAX(F820,0.1)^2),1/3))),IFERROR(L820,0)-(MIN(ABS(IFERROR(U820,0))*$D$18,ABS((MAX($D$16,POWER((ABS(K820)^2)/($I$5*MAX(F820,0.1)^2),1/3)))-IFERROR(L820,0))))))),MAX($D$16,POWER((ABS(K820)^2)/($I$5*MAX(F820,0.1)^2),1/3))),MAX($D$16,IFERROR(L820,0)))))))</f>
        <v/>
      </c>
      <c r="M820">
        <f>((F820)+(G820)*(L820))*(L820)</f>
        <v/>
      </c>
      <c r="N820">
        <f>(((F820)+(G820)*(L820))*(L820))/MAX((F820)+2*(L820)*SQRT(1+(G820)^2),1E-6)</f>
        <v/>
      </c>
      <c r="O820">
        <f>ABS(K820)/MAX(((F820)+(G820)*(L820))*(L820),1E-6)</f>
        <v/>
      </c>
      <c r="P820">
        <f>E820+L820</f>
        <v/>
      </c>
      <c r="Q820">
        <f>P820+((ABS(K820)/MAX(((F820)+(G820)*(L820))*(L820),1E-6))^2)/(2*$I$5)</f>
        <v/>
      </c>
      <c r="R820">
        <f>((ABS(K820)*$D$6)/(MAX(((F820)+(G820)*(L820))*(L820),1E-6)*MAX(((((F820)+(G820)*(L820))*(L820))/MAX((F820)+2*(L820)*SQRT(1+(G820)^2),1E-6))^(2/3),1E-6)))^2</f>
        <v/>
      </c>
      <c r="S820">
        <f>ABS(ABS(K820)/MAX(((F820)+(G820)*(L820))*(L820),1E-6))/SQRT($I$5*MAX((((F820)+(G820)*(L820))*(L820))/MAX((F820)+2*(G820)*(L820),1E-6),1E-6))</f>
        <v/>
      </c>
      <c r="T820">
        <f>((F820)*(L820)^2)/2+(G820)*(L820)^3/3+(ABS(K820)^2)/($I$5*MAX(((F820)+(G820)*(L820))*(L820),1E-6))</f>
        <v/>
      </c>
      <c r="U820">
        <f>IF($D$20=0,0,IFERROR(Q819-(((R819+R820)/2)*J820)-(IF(O819&gt;O820,$D$8*((O819^2-O820^2)/(2*$I$5)),$D$9*((O820^2-O819^2)/(2*$I$5)))+($D$10*(ABS(I820)/90)*(MAX(O819^2,O820^2)/(2*$I$5))))-Q820,0))</f>
        <v/>
      </c>
      <c r="V820">
        <f>IF($D$20=0,1,IFERROR(IF(ROUND(S820,3)=1,1,IF(AND(ABS(U820)&lt;$D$19,S820&gt;1),1,0)),0))</f>
        <v/>
      </c>
      <c r="W820">
        <f>IF($D$20=0,IFERROR(W821,MAX($D$16,POWER((ABS(K820)^2)/($I$5*MAX(F820,0.1)^2),1/3))),IF(IFERROR(AG821,0)=0,IFERROR(W821,MAX($D$16,POWER((ABS(K820)^2)/($I$5*MAX(F820,0.1)^2),1/3))),IF(OR(IFERROR(W820,0)=0,IFERROR(AD821,0)&gt;1),MAX($D$16,POWER((ABS(K820)^2)/($I$5*MAX(F820,0.1)^2),1/3)),IF(IFERROR(AF820,0)&gt;0,MAX($D$16,IFERROR(W820,0)+((IFERROR(AF820,0))*$D$18*IF((IFERROR(AD820,0))&lt;1,1,-1))),IF(IFERROR(AF820,0)&lt;0,IF(ABS((MAX($D$16,POWER((ABS(K820)^2)/($I$5*MAX(F820,0.1)^2),1/3)))-IFERROR(W820,0))&gt;$D$19,MAX($D$16,IF((MAX($D$16,POWER((ABS(K820)^2)/($I$5*MAX(F820,0.1)^2),1/3)))&gt;IFERROR(W820,0),MIN((MAX($D$16,POWER((ABS(K820)^2)/($I$5*MAX(F820,0.1)^2),1/3))),IFERROR(W820,0)+(MIN(ABS(IFERROR(AF820,0))*$D$18,ABS((MAX($D$16,POWER((ABS(K820)^2)/($I$5*MAX(F820,0.1)^2),1/3)))-IFERROR(W820,0))))),MAX((MAX($D$16,POWER((ABS(K820)^2)/($I$5*MAX(F820,0.1)^2),1/3))),IFERROR(W820,0)-(MIN(ABS(IFERROR(AF820,0))*$D$18,ABS((MAX($D$16,POWER((ABS(K820)^2)/($I$5*MAX(F820,0.1)^2),1/3)))-IFERROR(W820,0))))))),MAX($D$16,POWER((ABS(K820)^2)/($I$5*MAX(F820,0.1)^2),1/3))),MAX($D$16,IFERROR(W820,0)))))))</f>
        <v/>
      </c>
      <c r="X820">
        <f>((F820)+(G820)*(W820))*(W820)</f>
        <v/>
      </c>
      <c r="Y820">
        <f>(((F820)+(G820)*(W820))*(W820))/MAX((F820)+2*(W820)*SQRT(1+(G820)^2),1E-6)</f>
        <v/>
      </c>
      <c r="Z820">
        <f>ABS(K820)/MAX(((F820)+(G820)*(W820))*(W820),1E-6)</f>
        <v/>
      </c>
      <c r="AA820">
        <f>E820+W820</f>
        <v/>
      </c>
      <c r="AB820">
        <f>AA820+((ABS(K820)/MAX(((F820)+(G820)*(W820))*(W820),1E-6))^2)/(2*$I$5)</f>
        <v/>
      </c>
      <c r="AC820">
        <f>((ABS(K820)*$D$6)/(MAX(((F820)+(G820)*(W820))*(W820),1E-6)*MAX(((((F820)+(G820)*(W820))*(W820))/MAX((F820)+2*(W820)*SQRT(1+(G820)^2),1E-6))^(2/3),1E-6)))^2</f>
        <v/>
      </c>
      <c r="AD820">
        <f>ABS(ABS(K820)/MAX(((F820)+(G820)*(W820))*(W820),1E-6))/SQRT($I$5*MAX((((F820)+(G820)*(W820))*(W820))/MAX((F820)+2*(G820)*(W820),1E-6),1E-6))</f>
        <v/>
      </c>
      <c r="AE820">
        <f>((F820)*(W820)^2)/2+(G820)*(W820)^3/3+(ABS(K820)^2)/($I$5*MAX(((F820)+(G820)*(W820))*(W820),1E-6))</f>
        <v/>
      </c>
      <c r="AF820">
        <f>IF($D$20=0,0,IFERROR(AB821+(((AC820+AC821)/2)*J821)+(IF(Z820&gt;Z821,$D$8*((Z820^2-Z821^2)/(2*$I$5)),$D$9*((Z821^2-Z820^2)/(2*$I$5)))+($D$10*(ABS(I821)/90)*(MAX(Z820^2,Z821^2)/(2*$I$5))))-AB820,0))</f>
        <v/>
      </c>
      <c r="AG820">
        <f>IF($D$20=0,1,IFERROR(IF(ROUND(AD820,3)=1,1,IF(AND(ABS(AF820)&lt;$D$19,AD820&lt;1),1,0)),0))</f>
        <v/>
      </c>
      <c r="AH820">
        <f>IFERROR(IF(V32="Supercritical",MAX($D$16,IFERROR(L820,MAX($D$16,POWER((ABS(K820)^2)/($I$5*MAX(F820,0.1)^2),1/3)))),IF(V32="Subcritical",MAX($D$16,IFERROR(W820,MAX($D$16,POWER((ABS(K820)^2)/($I$5*MAX(F820,0.1)^2),1/3)))),IF(AND(IFERROR(V820,0)=1,IFERROR(AG820,0)=1),IF(IFERROR(T820,-1E99)&gt;=IFERROR(AE820,-1E99),MAX($D$16,IFERROR(L820,MAX($D$16,POWER((ABS(K820)^2)/($I$5*MAX(F820,0.1)^2),1/3)))),MAX($D$16,IFERROR(W820,MAX($D$16,POWER((ABS(K820)^2)/($I$5*MAX(F820,0.1)^2),1/3))))),IF(IFERROR(V820,0)=1,MAX($D$16,IFERROR(L820,MAX($D$16,POWER((ABS(K820)^2)/($I$5*MAX(F820,0.1)^2),1/3)))),IF(IFERROR(AG820,0)=1,MAX($D$16,IFERROR(W820,MAX($D$16,POWER((ABS(K820)^2)/($I$5*MAX(F820,0.1)^2),1/3)))),MAX($D$16,POWER((ABS(K820)^2)/($I$5*MAX(F820,0.1)^2),1/3))))))),MAX($D$16,POWER((ABS(K820)^2)/($I$5*MAX(F820,0.1)^2),1/3)))</f>
        <v/>
      </c>
      <c r="AI820">
        <f>E820+AH820</f>
        <v/>
      </c>
      <c r="AJ820">
        <f>AI820+((ABS(K820)/MAX(((F820)+(G820)*(AH820))*(AH820),1E-6))^2)/(2*$I$5)</f>
        <v/>
      </c>
      <c r="AM820" t="n">
        <v>0</v>
      </c>
      <c r="AN820" t="n">
        <v>0</v>
      </c>
      <c r="AO820">
        <f>AM820+AN820</f>
        <v/>
      </c>
      <c r="AP820">
        <f>AP819+AO820</f>
        <v/>
      </c>
      <c r="AQ820">
        <f>ABS(ABS(K820)/MAX(((F820)+(G820)*(AH820))*(AH820),1E-6))/SQRT($I$5*MAX((((F820)+(G820)*(AH820))*(AH820))/MAX((F820)+2*(G820)*(AH820),1E-6),1E-6))</f>
        <v/>
      </c>
      <c r="AR820">
        <f>IF(AQ820&lt;1,"Subcritical","Supercritical")</f>
        <v/>
      </c>
      <c r="AS820">
        <f>((ABS(K820)*$D$6)/(MAX(((F820)+(G820)*(AH820))*(AH820),1E-6)*MAX(((((F820)+(G820)*(AH820))*(AH820))/MAX((F820)+2*(AH820)*SQRT(1+(G820)^2),1E-6))^(2/3),1E-6)))^2</f>
        <v/>
      </c>
    </row>
    <row r="821">
      <c r="A821" t="n">
        <v>672</v>
      </c>
      <c r="B821" t="n">
        <v>670.895</v>
      </c>
      <c r="C821" t="n">
        <v>616123.278</v>
      </c>
      <c r="D821" t="n">
        <v>3097326.186</v>
      </c>
      <c r="E821" t="n">
        <v>632.2265</v>
      </c>
      <c r="F821" t="n">
        <v>5.2</v>
      </c>
      <c r="G821" t="n">
        <v>0</v>
      </c>
      <c r="H821" t="inlineStr">
        <is>
          <t>Normal</t>
        </is>
      </c>
      <c r="I821" t="n">
        <v>0.023</v>
      </c>
      <c r="J821">
        <f>B821-B820</f>
        <v/>
      </c>
      <c r="K821">
        <f>MAX(0,K820-AO820)</f>
        <v/>
      </c>
      <c r="L821">
        <f>IF($D$20=0,IFERROR(L820,MAX($D$16,POWER((ABS(K821)^2)/($I$5*MAX(F821,0.1)^2),1/3))),IF(IFERROR(V820,0)=0,IFERROR(L820,MAX($D$16,POWER((ABS(K821)^2)/($I$5*MAX(F821,0.1)^2),1/3))),IF(OR(IFERROR(L821,0)=0,IFERROR(S820,0)&lt;1,IFERROR(S821,0)&lt;1),MAX($D$16,POWER((ABS(K821)^2)/($I$5*MAX(F821,0.1)^2),1/3)),IF(IFERROR(U821,0)&gt;0,MAX($D$16,IFERROR(L821,0)+((IFERROR(U821,0))*$D$18*IF((IFERROR(S821,0))&lt;1,1,-1))),IF(IFERROR(U821,0)&lt;0,IF(ABS((MAX($D$16,POWER((ABS(K821)^2)/($I$5*MAX(F821,0.1)^2),1/3)))-IFERROR(L821,0))&gt;$D$19,MAX($D$16,IF((MAX($D$16,POWER((ABS(K821)^2)/($I$5*MAX(F821,0.1)^2),1/3)))&gt;IFERROR(L821,0),MIN((MAX($D$16,POWER((ABS(K821)^2)/($I$5*MAX(F821,0.1)^2),1/3))),IFERROR(L821,0)+(MIN(ABS(IFERROR(U821,0))*$D$18,ABS((MAX($D$16,POWER((ABS(K821)^2)/($I$5*MAX(F821,0.1)^2),1/3)))-IFERROR(L821,0))))),MAX((MAX($D$16,POWER((ABS(K821)^2)/($I$5*MAX(F821,0.1)^2),1/3))),IFERROR(L821,0)-(MIN(ABS(IFERROR(U821,0))*$D$18,ABS((MAX($D$16,POWER((ABS(K821)^2)/($I$5*MAX(F821,0.1)^2),1/3)))-IFERROR(L821,0))))))),MAX($D$16,POWER((ABS(K821)^2)/($I$5*MAX(F821,0.1)^2),1/3))),MAX($D$16,IFERROR(L821,0)))))))</f>
        <v/>
      </c>
      <c r="M821">
        <f>((F821)+(G821)*(L821))*(L821)</f>
        <v/>
      </c>
      <c r="N821">
        <f>(((F821)+(G821)*(L821))*(L821))/MAX((F821)+2*(L821)*SQRT(1+(G821)^2),1E-6)</f>
        <v/>
      </c>
      <c r="O821">
        <f>ABS(K821)/MAX(((F821)+(G821)*(L821))*(L821),1E-6)</f>
        <v/>
      </c>
      <c r="P821">
        <f>E821+L821</f>
        <v/>
      </c>
      <c r="Q821">
        <f>P821+((ABS(K821)/MAX(((F821)+(G821)*(L821))*(L821),1E-6))^2)/(2*$I$5)</f>
        <v/>
      </c>
      <c r="R821">
        <f>((ABS(K821)*$D$6)/(MAX(((F821)+(G821)*(L821))*(L821),1E-6)*MAX(((((F821)+(G821)*(L821))*(L821))/MAX((F821)+2*(L821)*SQRT(1+(G821)^2),1E-6))^(2/3),1E-6)))^2</f>
        <v/>
      </c>
      <c r="S821">
        <f>ABS(ABS(K821)/MAX(((F821)+(G821)*(L821))*(L821),1E-6))/SQRT($I$5*MAX((((F821)+(G821)*(L821))*(L821))/MAX((F821)+2*(G821)*(L821),1E-6),1E-6))</f>
        <v/>
      </c>
      <c r="T821">
        <f>((F821)*(L821)^2)/2+(G821)*(L821)^3/3+(ABS(K821)^2)/($I$5*MAX(((F821)+(G821)*(L821))*(L821),1E-6))</f>
        <v/>
      </c>
      <c r="U821">
        <f>IF($D$20=0,0,IFERROR(Q820-(((R820+R821)/2)*J821)-(IF(O820&gt;O821,$D$8*((O820^2-O821^2)/(2*$I$5)),$D$9*((O821^2-O820^2)/(2*$I$5)))+($D$10*(ABS(I821)/90)*(MAX(O820^2,O821^2)/(2*$I$5))))-Q821,0))</f>
        <v/>
      </c>
      <c r="V821">
        <f>IF($D$20=0,1,IFERROR(IF(ROUND(S821,3)=1,1,IF(AND(ABS(U821)&lt;$D$19,S821&gt;1),1,0)),0))</f>
        <v/>
      </c>
      <c r="W821">
        <f>IF($D$20=0,IFERROR(W822,MAX($D$16,POWER((ABS(K821)^2)/($I$5*MAX(F821,0.1)^2),1/3))),IF(IFERROR(AG822,0)=0,IFERROR(W822,MAX($D$16,POWER((ABS(K821)^2)/($I$5*MAX(F821,0.1)^2),1/3))),IF(OR(IFERROR(W821,0)=0,IFERROR(AD822,0)&gt;1),MAX($D$16,POWER((ABS(K821)^2)/($I$5*MAX(F821,0.1)^2),1/3)),IF(IFERROR(AF821,0)&gt;0,MAX($D$16,IFERROR(W821,0)+((IFERROR(AF821,0))*$D$18*IF((IFERROR(AD821,0))&lt;1,1,-1))),IF(IFERROR(AF821,0)&lt;0,IF(ABS((MAX($D$16,POWER((ABS(K821)^2)/($I$5*MAX(F821,0.1)^2),1/3)))-IFERROR(W821,0))&gt;$D$19,MAX($D$16,IF((MAX($D$16,POWER((ABS(K821)^2)/($I$5*MAX(F821,0.1)^2),1/3)))&gt;IFERROR(W821,0),MIN((MAX($D$16,POWER((ABS(K821)^2)/($I$5*MAX(F821,0.1)^2),1/3))),IFERROR(W821,0)+(MIN(ABS(IFERROR(AF821,0))*$D$18,ABS((MAX($D$16,POWER((ABS(K821)^2)/($I$5*MAX(F821,0.1)^2),1/3)))-IFERROR(W821,0))))),MAX((MAX($D$16,POWER((ABS(K821)^2)/($I$5*MAX(F821,0.1)^2),1/3))),IFERROR(W821,0)-(MIN(ABS(IFERROR(AF821,0))*$D$18,ABS((MAX($D$16,POWER((ABS(K821)^2)/($I$5*MAX(F821,0.1)^2),1/3)))-IFERROR(W821,0))))))),MAX($D$16,POWER((ABS(K821)^2)/($I$5*MAX(F821,0.1)^2),1/3))),MAX($D$16,IFERROR(W821,0)))))))</f>
        <v/>
      </c>
      <c r="X821">
        <f>((F821)+(G821)*(W821))*(W821)</f>
        <v/>
      </c>
      <c r="Y821">
        <f>(((F821)+(G821)*(W821))*(W821))/MAX((F821)+2*(W821)*SQRT(1+(G821)^2),1E-6)</f>
        <v/>
      </c>
      <c r="Z821">
        <f>ABS(K821)/MAX(((F821)+(G821)*(W821))*(W821),1E-6)</f>
        <v/>
      </c>
      <c r="AA821">
        <f>E821+W821</f>
        <v/>
      </c>
      <c r="AB821">
        <f>AA821+((ABS(K821)/MAX(((F821)+(G821)*(W821))*(W821),1E-6))^2)/(2*$I$5)</f>
        <v/>
      </c>
      <c r="AC821">
        <f>((ABS(K821)*$D$6)/(MAX(((F821)+(G821)*(W821))*(W821),1E-6)*MAX(((((F821)+(G821)*(W821))*(W821))/MAX((F821)+2*(W821)*SQRT(1+(G821)^2),1E-6))^(2/3),1E-6)))^2</f>
        <v/>
      </c>
      <c r="AD821">
        <f>ABS(ABS(K821)/MAX(((F821)+(G821)*(W821))*(W821),1E-6))/SQRT($I$5*MAX((((F821)+(G821)*(W821))*(W821))/MAX((F821)+2*(G821)*(W821),1E-6),1E-6))</f>
        <v/>
      </c>
      <c r="AE821">
        <f>((F821)*(W821)^2)/2+(G821)*(W821)^3/3+(ABS(K821)^2)/($I$5*MAX(((F821)+(G821)*(W821))*(W821),1E-6))</f>
        <v/>
      </c>
      <c r="AF821">
        <f>IF($D$20=0,0,IFERROR(AB822+(((AC821+AC822)/2)*J822)+(IF(Z821&gt;Z822,$D$8*((Z821^2-Z822^2)/(2*$I$5)),$D$9*((Z822^2-Z821^2)/(2*$I$5)))+($D$10*(ABS(I822)/90)*(MAX(Z821^2,Z822^2)/(2*$I$5))))-AB821,0))</f>
        <v/>
      </c>
      <c r="AG821">
        <f>IF($D$20=0,1,IFERROR(IF(ROUND(AD821,3)=1,1,IF(AND(ABS(AF821)&lt;$D$19,AD821&lt;1),1,0)),0))</f>
        <v/>
      </c>
      <c r="AH821">
        <f>IFERROR(IF(V32="Supercritical",MAX($D$16,IFERROR(L821,MAX($D$16,POWER((ABS(K821)^2)/($I$5*MAX(F821,0.1)^2),1/3)))),IF(V32="Subcritical",MAX($D$16,IFERROR(W821,MAX($D$16,POWER((ABS(K821)^2)/($I$5*MAX(F821,0.1)^2),1/3)))),IF(AND(IFERROR(V821,0)=1,IFERROR(AG821,0)=1),IF(IFERROR(T821,-1E99)&gt;=IFERROR(AE821,-1E99),MAX($D$16,IFERROR(L821,MAX($D$16,POWER((ABS(K821)^2)/($I$5*MAX(F821,0.1)^2),1/3)))),MAX($D$16,IFERROR(W821,MAX($D$16,POWER((ABS(K821)^2)/($I$5*MAX(F821,0.1)^2),1/3))))),IF(IFERROR(V821,0)=1,MAX($D$16,IFERROR(L821,MAX($D$16,POWER((ABS(K821)^2)/($I$5*MAX(F821,0.1)^2),1/3)))),IF(IFERROR(AG821,0)=1,MAX($D$16,IFERROR(W821,MAX($D$16,POWER((ABS(K821)^2)/($I$5*MAX(F821,0.1)^2),1/3)))),MAX($D$16,POWER((ABS(K821)^2)/($I$5*MAX(F821,0.1)^2),1/3))))))),MAX($D$16,POWER((ABS(K821)^2)/($I$5*MAX(F821,0.1)^2),1/3)))</f>
        <v/>
      </c>
      <c r="AI821">
        <f>E821+AH821</f>
        <v/>
      </c>
      <c r="AJ821">
        <f>AI821+((ABS(K821)/MAX(((F821)+(G821)*(AH821))*(AH821),1E-6))^2)/(2*$I$5)</f>
        <v/>
      </c>
      <c r="AM821" t="n">
        <v>0</v>
      </c>
      <c r="AN821" t="n">
        <v>0</v>
      </c>
      <c r="AO821">
        <f>AM821+AN821</f>
        <v/>
      </c>
      <c r="AP821">
        <f>AP820+AO821</f>
        <v/>
      </c>
      <c r="AQ821">
        <f>ABS(ABS(K821)/MAX(((F821)+(G821)*(AH821))*(AH821),1E-6))/SQRT($I$5*MAX((((F821)+(G821)*(AH821))*(AH821))/MAX((F821)+2*(G821)*(AH821),1E-6),1E-6))</f>
        <v/>
      </c>
      <c r="AR821">
        <f>IF(AQ821&lt;1,"Subcritical","Supercritical")</f>
        <v/>
      </c>
      <c r="AS821">
        <f>((ABS(K821)*$D$6)/(MAX(((F821)+(G821)*(AH821))*(AH821),1E-6)*MAX(((((F821)+(G821)*(AH821))*(AH821))/MAX((F821)+2*(AH821)*SQRT(1+(G821)^2),1E-6))^(2/3),1E-6)))^2</f>
        <v/>
      </c>
    </row>
    <row r="822">
      <c r="A822" t="n">
        <v>673</v>
      </c>
      <c r="B822" t="n">
        <v>671.896</v>
      </c>
      <c r="C822" t="n">
        <v>616122.803</v>
      </c>
      <c r="D822" t="n">
        <v>3097325.305</v>
      </c>
      <c r="E822" t="n">
        <v>632.226</v>
      </c>
      <c r="F822" t="n">
        <v>5.2</v>
      </c>
      <c r="G822" t="n">
        <v>0</v>
      </c>
      <c r="H822" t="inlineStr">
        <is>
          <t>Normal</t>
        </is>
      </c>
      <c r="I822" t="n">
        <v>0.023</v>
      </c>
      <c r="J822">
        <f>B822-B821</f>
        <v/>
      </c>
      <c r="K822">
        <f>MAX(0,K821-AO821)</f>
        <v/>
      </c>
      <c r="L822">
        <f>IF($D$20=0,IFERROR(L821,MAX($D$16,POWER((ABS(K822)^2)/($I$5*MAX(F822,0.1)^2),1/3))),IF(IFERROR(V821,0)=0,IFERROR(L821,MAX($D$16,POWER((ABS(K822)^2)/($I$5*MAX(F822,0.1)^2),1/3))),IF(OR(IFERROR(L822,0)=0,IFERROR(S821,0)&lt;1,IFERROR(S822,0)&lt;1),MAX($D$16,POWER((ABS(K822)^2)/($I$5*MAX(F822,0.1)^2),1/3)),IF(IFERROR(U822,0)&gt;0,MAX($D$16,IFERROR(L822,0)+((IFERROR(U822,0))*$D$18*IF((IFERROR(S822,0))&lt;1,1,-1))),IF(IFERROR(U822,0)&lt;0,IF(ABS((MAX($D$16,POWER((ABS(K822)^2)/($I$5*MAX(F822,0.1)^2),1/3)))-IFERROR(L822,0))&gt;$D$19,MAX($D$16,IF((MAX($D$16,POWER((ABS(K822)^2)/($I$5*MAX(F822,0.1)^2),1/3)))&gt;IFERROR(L822,0),MIN((MAX($D$16,POWER((ABS(K822)^2)/($I$5*MAX(F822,0.1)^2),1/3))),IFERROR(L822,0)+(MIN(ABS(IFERROR(U822,0))*$D$18,ABS((MAX($D$16,POWER((ABS(K822)^2)/($I$5*MAX(F822,0.1)^2),1/3)))-IFERROR(L822,0))))),MAX((MAX($D$16,POWER((ABS(K822)^2)/($I$5*MAX(F822,0.1)^2),1/3))),IFERROR(L822,0)-(MIN(ABS(IFERROR(U822,0))*$D$18,ABS((MAX($D$16,POWER((ABS(K822)^2)/($I$5*MAX(F822,0.1)^2),1/3)))-IFERROR(L822,0))))))),MAX($D$16,POWER((ABS(K822)^2)/($I$5*MAX(F822,0.1)^2),1/3))),MAX($D$16,IFERROR(L822,0)))))))</f>
        <v/>
      </c>
      <c r="M822">
        <f>((F822)+(G822)*(L822))*(L822)</f>
        <v/>
      </c>
      <c r="N822">
        <f>(((F822)+(G822)*(L822))*(L822))/MAX((F822)+2*(L822)*SQRT(1+(G822)^2),1E-6)</f>
        <v/>
      </c>
      <c r="O822">
        <f>ABS(K822)/MAX(((F822)+(G822)*(L822))*(L822),1E-6)</f>
        <v/>
      </c>
      <c r="P822">
        <f>E822+L822</f>
        <v/>
      </c>
      <c r="Q822">
        <f>P822+((ABS(K822)/MAX(((F822)+(G822)*(L822))*(L822),1E-6))^2)/(2*$I$5)</f>
        <v/>
      </c>
      <c r="R822">
        <f>((ABS(K822)*$D$6)/(MAX(((F822)+(G822)*(L822))*(L822),1E-6)*MAX(((((F822)+(G822)*(L822))*(L822))/MAX((F822)+2*(L822)*SQRT(1+(G822)^2),1E-6))^(2/3),1E-6)))^2</f>
        <v/>
      </c>
      <c r="S822">
        <f>ABS(ABS(K822)/MAX(((F822)+(G822)*(L822))*(L822),1E-6))/SQRT($I$5*MAX((((F822)+(G822)*(L822))*(L822))/MAX((F822)+2*(G822)*(L822),1E-6),1E-6))</f>
        <v/>
      </c>
      <c r="T822">
        <f>((F822)*(L822)^2)/2+(G822)*(L822)^3/3+(ABS(K822)^2)/($I$5*MAX(((F822)+(G822)*(L822))*(L822),1E-6))</f>
        <v/>
      </c>
      <c r="U822">
        <f>IF($D$20=0,0,IFERROR(Q821-(((R821+R822)/2)*J822)-(IF(O821&gt;O822,$D$8*((O821^2-O822^2)/(2*$I$5)),$D$9*((O822^2-O821^2)/(2*$I$5)))+($D$10*(ABS(I822)/90)*(MAX(O821^2,O822^2)/(2*$I$5))))-Q822,0))</f>
        <v/>
      </c>
      <c r="V822">
        <f>IF($D$20=0,1,IFERROR(IF(ROUND(S822,3)=1,1,IF(AND(ABS(U822)&lt;$D$19,S822&gt;1),1,0)),0))</f>
        <v/>
      </c>
      <c r="W822">
        <f>IF($D$20=0,IFERROR(W823,MAX($D$16,POWER((ABS(K822)^2)/($I$5*MAX(F822,0.1)^2),1/3))),IF(IFERROR(AG823,0)=0,IFERROR(W823,MAX($D$16,POWER((ABS(K822)^2)/($I$5*MAX(F822,0.1)^2),1/3))),IF(OR(IFERROR(W822,0)=0,IFERROR(AD823,0)&gt;1),MAX($D$16,POWER((ABS(K822)^2)/($I$5*MAX(F822,0.1)^2),1/3)),IF(IFERROR(AF822,0)&gt;0,MAX($D$16,IFERROR(W822,0)+((IFERROR(AF822,0))*$D$18*IF((IFERROR(AD822,0))&lt;1,1,-1))),IF(IFERROR(AF822,0)&lt;0,IF(ABS((MAX($D$16,POWER((ABS(K822)^2)/($I$5*MAX(F822,0.1)^2),1/3)))-IFERROR(W822,0))&gt;$D$19,MAX($D$16,IF((MAX($D$16,POWER((ABS(K822)^2)/($I$5*MAX(F822,0.1)^2),1/3)))&gt;IFERROR(W822,0),MIN((MAX($D$16,POWER((ABS(K822)^2)/($I$5*MAX(F822,0.1)^2),1/3))),IFERROR(W822,0)+(MIN(ABS(IFERROR(AF822,0))*$D$18,ABS((MAX($D$16,POWER((ABS(K822)^2)/($I$5*MAX(F822,0.1)^2),1/3)))-IFERROR(W822,0))))),MAX((MAX($D$16,POWER((ABS(K822)^2)/($I$5*MAX(F822,0.1)^2),1/3))),IFERROR(W822,0)-(MIN(ABS(IFERROR(AF822,0))*$D$18,ABS((MAX($D$16,POWER((ABS(K822)^2)/($I$5*MAX(F822,0.1)^2),1/3)))-IFERROR(W822,0))))))),MAX($D$16,POWER((ABS(K822)^2)/($I$5*MAX(F822,0.1)^2),1/3))),MAX($D$16,IFERROR(W822,0)))))))</f>
        <v/>
      </c>
      <c r="X822">
        <f>((F822)+(G822)*(W822))*(W822)</f>
        <v/>
      </c>
      <c r="Y822">
        <f>(((F822)+(G822)*(W822))*(W822))/MAX((F822)+2*(W822)*SQRT(1+(G822)^2),1E-6)</f>
        <v/>
      </c>
      <c r="Z822">
        <f>ABS(K822)/MAX(((F822)+(G822)*(W822))*(W822),1E-6)</f>
        <v/>
      </c>
      <c r="AA822">
        <f>E822+W822</f>
        <v/>
      </c>
      <c r="AB822">
        <f>AA822+((ABS(K822)/MAX(((F822)+(G822)*(W822))*(W822),1E-6))^2)/(2*$I$5)</f>
        <v/>
      </c>
      <c r="AC822">
        <f>((ABS(K822)*$D$6)/(MAX(((F822)+(G822)*(W822))*(W822),1E-6)*MAX(((((F822)+(G822)*(W822))*(W822))/MAX((F822)+2*(W822)*SQRT(1+(G822)^2),1E-6))^(2/3),1E-6)))^2</f>
        <v/>
      </c>
      <c r="AD822">
        <f>ABS(ABS(K822)/MAX(((F822)+(G822)*(W822))*(W822),1E-6))/SQRT($I$5*MAX((((F822)+(G822)*(W822))*(W822))/MAX((F822)+2*(G822)*(W822),1E-6),1E-6))</f>
        <v/>
      </c>
      <c r="AE822">
        <f>((F822)*(W822)^2)/2+(G822)*(W822)^3/3+(ABS(K822)^2)/($I$5*MAX(((F822)+(G822)*(W822))*(W822),1E-6))</f>
        <v/>
      </c>
      <c r="AF822">
        <f>IF($D$20=0,0,IFERROR(AB823+(((AC822+AC823)/2)*J823)+(IF(Z822&gt;Z823,$D$8*((Z822^2-Z823^2)/(2*$I$5)),$D$9*((Z823^2-Z822^2)/(2*$I$5)))+($D$10*(ABS(I823)/90)*(MAX(Z822^2,Z823^2)/(2*$I$5))))-AB822,0))</f>
        <v/>
      </c>
      <c r="AG822">
        <f>IF($D$20=0,1,IFERROR(IF(ROUND(AD822,3)=1,1,IF(AND(ABS(AF822)&lt;$D$19,AD822&lt;1),1,0)),0))</f>
        <v/>
      </c>
      <c r="AH822">
        <f>IFERROR(IF(V32="Supercritical",MAX($D$16,IFERROR(L822,MAX($D$16,POWER((ABS(K822)^2)/($I$5*MAX(F822,0.1)^2),1/3)))),IF(V32="Subcritical",MAX($D$16,IFERROR(W822,MAX($D$16,POWER((ABS(K822)^2)/($I$5*MAX(F822,0.1)^2),1/3)))),IF(AND(IFERROR(V822,0)=1,IFERROR(AG822,0)=1),IF(IFERROR(T822,-1E99)&gt;=IFERROR(AE822,-1E99),MAX($D$16,IFERROR(L822,MAX($D$16,POWER((ABS(K822)^2)/($I$5*MAX(F822,0.1)^2),1/3)))),MAX($D$16,IFERROR(W822,MAX($D$16,POWER((ABS(K822)^2)/($I$5*MAX(F822,0.1)^2),1/3))))),IF(IFERROR(V822,0)=1,MAX($D$16,IFERROR(L822,MAX($D$16,POWER((ABS(K822)^2)/($I$5*MAX(F822,0.1)^2),1/3)))),IF(IFERROR(AG822,0)=1,MAX($D$16,IFERROR(W822,MAX($D$16,POWER((ABS(K822)^2)/($I$5*MAX(F822,0.1)^2),1/3)))),MAX($D$16,POWER((ABS(K822)^2)/($I$5*MAX(F822,0.1)^2),1/3))))))),MAX($D$16,POWER((ABS(K822)^2)/($I$5*MAX(F822,0.1)^2),1/3)))</f>
        <v/>
      </c>
      <c r="AI822">
        <f>E822+AH822</f>
        <v/>
      </c>
      <c r="AJ822">
        <f>AI822+((ABS(K822)/MAX(((F822)+(G822)*(AH822))*(AH822),1E-6))^2)/(2*$I$5)</f>
        <v/>
      </c>
      <c r="AM822" t="n">
        <v>0</v>
      </c>
      <c r="AN822" t="n">
        <v>0</v>
      </c>
      <c r="AO822">
        <f>AM822+AN822</f>
        <v/>
      </c>
      <c r="AP822">
        <f>AP821+AO822</f>
        <v/>
      </c>
      <c r="AQ822">
        <f>ABS(ABS(K822)/MAX(((F822)+(G822)*(AH822))*(AH822),1E-6))/SQRT($I$5*MAX((((F822)+(G822)*(AH822))*(AH822))/MAX((F822)+2*(G822)*(AH822),1E-6),1E-6))</f>
        <v/>
      </c>
      <c r="AR822">
        <f>IF(AQ822&lt;1,"Subcritical","Supercritical")</f>
        <v/>
      </c>
      <c r="AS822">
        <f>((ABS(K822)*$D$6)/(MAX(((F822)+(G822)*(AH822))*(AH822),1E-6)*MAX(((((F822)+(G822)*(AH822))*(AH822))/MAX((F822)+2*(AH822)*SQRT(1+(G822)^2),1E-6))^(2/3),1E-6)))^2</f>
        <v/>
      </c>
    </row>
    <row r="823">
      <c r="A823" t="n">
        <v>674</v>
      </c>
      <c r="B823" t="n">
        <v>672.895</v>
      </c>
      <c r="C823" t="n">
        <v>616122.329</v>
      </c>
      <c r="D823" t="n">
        <v>3097324.425</v>
      </c>
      <c r="E823" t="n">
        <v>632.2255</v>
      </c>
      <c r="F823" t="n">
        <v>5.2</v>
      </c>
      <c r="G823" t="n">
        <v>0</v>
      </c>
      <c r="H823" t="inlineStr">
        <is>
          <t>Normal</t>
        </is>
      </c>
      <c r="I823" t="n">
        <v>0</v>
      </c>
      <c r="J823">
        <f>B823-B822</f>
        <v/>
      </c>
      <c r="K823">
        <f>MAX(0,K822-AO822)</f>
        <v/>
      </c>
      <c r="L823">
        <f>IF($D$20=0,IFERROR(L822,MAX($D$16,POWER((ABS(K823)^2)/($I$5*MAX(F823,0.1)^2),1/3))),IF(IFERROR(V822,0)=0,IFERROR(L822,MAX($D$16,POWER((ABS(K823)^2)/($I$5*MAX(F823,0.1)^2),1/3))),IF(OR(IFERROR(L823,0)=0,IFERROR(S822,0)&lt;1,IFERROR(S823,0)&lt;1),MAX($D$16,POWER((ABS(K823)^2)/($I$5*MAX(F823,0.1)^2),1/3)),IF(IFERROR(U823,0)&gt;0,MAX($D$16,IFERROR(L823,0)+((IFERROR(U823,0))*$D$18*IF((IFERROR(S823,0))&lt;1,1,-1))),IF(IFERROR(U823,0)&lt;0,IF(ABS((MAX($D$16,POWER((ABS(K823)^2)/($I$5*MAX(F823,0.1)^2),1/3)))-IFERROR(L823,0))&gt;$D$19,MAX($D$16,IF((MAX($D$16,POWER((ABS(K823)^2)/($I$5*MAX(F823,0.1)^2),1/3)))&gt;IFERROR(L823,0),MIN((MAX($D$16,POWER((ABS(K823)^2)/($I$5*MAX(F823,0.1)^2),1/3))),IFERROR(L823,0)+(MIN(ABS(IFERROR(U823,0))*$D$18,ABS((MAX($D$16,POWER((ABS(K823)^2)/($I$5*MAX(F823,0.1)^2),1/3)))-IFERROR(L823,0))))),MAX((MAX($D$16,POWER((ABS(K823)^2)/($I$5*MAX(F823,0.1)^2),1/3))),IFERROR(L823,0)-(MIN(ABS(IFERROR(U823,0))*$D$18,ABS((MAX($D$16,POWER((ABS(K823)^2)/($I$5*MAX(F823,0.1)^2),1/3)))-IFERROR(L823,0))))))),MAX($D$16,POWER((ABS(K823)^2)/($I$5*MAX(F823,0.1)^2),1/3))),MAX($D$16,IFERROR(L823,0)))))))</f>
        <v/>
      </c>
      <c r="M823">
        <f>((F823)+(G823)*(L823))*(L823)</f>
        <v/>
      </c>
      <c r="N823">
        <f>(((F823)+(G823)*(L823))*(L823))/MAX((F823)+2*(L823)*SQRT(1+(G823)^2),1E-6)</f>
        <v/>
      </c>
      <c r="O823">
        <f>ABS(K823)/MAX(((F823)+(G823)*(L823))*(L823),1E-6)</f>
        <v/>
      </c>
      <c r="P823">
        <f>E823+L823</f>
        <v/>
      </c>
      <c r="Q823">
        <f>P823+((ABS(K823)/MAX(((F823)+(G823)*(L823))*(L823),1E-6))^2)/(2*$I$5)</f>
        <v/>
      </c>
      <c r="R823">
        <f>((ABS(K823)*$D$6)/(MAX(((F823)+(G823)*(L823))*(L823),1E-6)*MAX(((((F823)+(G823)*(L823))*(L823))/MAX((F823)+2*(L823)*SQRT(1+(G823)^2),1E-6))^(2/3),1E-6)))^2</f>
        <v/>
      </c>
      <c r="S823">
        <f>ABS(ABS(K823)/MAX(((F823)+(G823)*(L823))*(L823),1E-6))/SQRT($I$5*MAX((((F823)+(G823)*(L823))*(L823))/MAX((F823)+2*(G823)*(L823),1E-6),1E-6))</f>
        <v/>
      </c>
      <c r="T823">
        <f>((F823)*(L823)^2)/2+(G823)*(L823)^3/3+(ABS(K823)^2)/($I$5*MAX(((F823)+(G823)*(L823))*(L823),1E-6))</f>
        <v/>
      </c>
      <c r="U823">
        <f>IF($D$20=0,0,IFERROR(Q822-(((R822+R823)/2)*J823)-(IF(O822&gt;O823,$D$8*((O822^2-O823^2)/(2*$I$5)),$D$9*((O823^2-O822^2)/(2*$I$5)))+($D$10*(ABS(I823)/90)*(MAX(O822^2,O823^2)/(2*$I$5))))-Q823,0))</f>
        <v/>
      </c>
      <c r="V823">
        <f>IF($D$20=0,1,IFERROR(IF(ROUND(S823,3)=1,1,IF(AND(ABS(U823)&lt;$D$19,S823&gt;1),1,0)),0))</f>
        <v/>
      </c>
      <c r="W823">
        <f>IF($D$20=0,IFERROR(W824,MAX($D$16,POWER((ABS(K823)^2)/($I$5*MAX(F823,0.1)^2),1/3))),IF(IFERROR(AG824,0)=0,IFERROR(W824,MAX($D$16,POWER((ABS(K823)^2)/($I$5*MAX(F823,0.1)^2),1/3))),IF(OR(IFERROR(W823,0)=0,IFERROR(AD824,0)&gt;1),MAX($D$16,POWER((ABS(K823)^2)/($I$5*MAX(F823,0.1)^2),1/3)),IF(IFERROR(AF823,0)&gt;0,MAX($D$16,IFERROR(W823,0)+((IFERROR(AF823,0))*$D$18*IF((IFERROR(AD823,0))&lt;1,1,-1))),IF(IFERROR(AF823,0)&lt;0,IF(ABS((MAX($D$16,POWER((ABS(K823)^2)/($I$5*MAX(F823,0.1)^2),1/3)))-IFERROR(W823,0))&gt;$D$19,MAX($D$16,IF((MAX($D$16,POWER((ABS(K823)^2)/($I$5*MAX(F823,0.1)^2),1/3)))&gt;IFERROR(W823,0),MIN((MAX($D$16,POWER((ABS(K823)^2)/($I$5*MAX(F823,0.1)^2),1/3))),IFERROR(W823,0)+(MIN(ABS(IFERROR(AF823,0))*$D$18,ABS((MAX($D$16,POWER((ABS(K823)^2)/($I$5*MAX(F823,0.1)^2),1/3)))-IFERROR(W823,0))))),MAX((MAX($D$16,POWER((ABS(K823)^2)/($I$5*MAX(F823,0.1)^2),1/3))),IFERROR(W823,0)-(MIN(ABS(IFERROR(AF823,0))*$D$18,ABS((MAX($D$16,POWER((ABS(K823)^2)/($I$5*MAX(F823,0.1)^2),1/3)))-IFERROR(W823,0))))))),MAX($D$16,POWER((ABS(K823)^2)/($I$5*MAX(F823,0.1)^2),1/3))),MAX($D$16,IFERROR(W823,0)))))))</f>
        <v/>
      </c>
      <c r="X823">
        <f>((F823)+(G823)*(W823))*(W823)</f>
        <v/>
      </c>
      <c r="Y823">
        <f>(((F823)+(G823)*(W823))*(W823))/MAX((F823)+2*(W823)*SQRT(1+(G823)^2),1E-6)</f>
        <v/>
      </c>
      <c r="Z823">
        <f>ABS(K823)/MAX(((F823)+(G823)*(W823))*(W823),1E-6)</f>
        <v/>
      </c>
      <c r="AA823">
        <f>E823+W823</f>
        <v/>
      </c>
      <c r="AB823">
        <f>AA823+((ABS(K823)/MAX(((F823)+(G823)*(W823))*(W823),1E-6))^2)/(2*$I$5)</f>
        <v/>
      </c>
      <c r="AC823">
        <f>((ABS(K823)*$D$6)/(MAX(((F823)+(G823)*(W823))*(W823),1E-6)*MAX(((((F823)+(G823)*(W823))*(W823))/MAX((F823)+2*(W823)*SQRT(1+(G823)^2),1E-6))^(2/3),1E-6)))^2</f>
        <v/>
      </c>
      <c r="AD823">
        <f>ABS(ABS(K823)/MAX(((F823)+(G823)*(W823))*(W823),1E-6))/SQRT($I$5*MAX((((F823)+(G823)*(W823))*(W823))/MAX((F823)+2*(G823)*(W823),1E-6),1E-6))</f>
        <v/>
      </c>
      <c r="AE823">
        <f>((F823)*(W823)^2)/2+(G823)*(W823)^3/3+(ABS(K823)^2)/($I$5*MAX(((F823)+(G823)*(W823))*(W823),1E-6))</f>
        <v/>
      </c>
      <c r="AF823">
        <f>IF($D$20=0,0,IFERROR(AB824+(((AC823+AC824)/2)*J824)+(IF(Z823&gt;Z824,$D$8*((Z823^2-Z824^2)/(2*$I$5)),$D$9*((Z824^2-Z823^2)/(2*$I$5)))+($D$10*(ABS(I824)/90)*(MAX(Z823^2,Z824^2)/(2*$I$5))))-AB823,0))</f>
        <v/>
      </c>
      <c r="AG823">
        <f>IF($D$20=0,1,IFERROR(IF(ROUND(AD823,3)=1,1,IF(AND(ABS(AF823)&lt;$D$19,AD823&lt;1),1,0)),0))</f>
        <v/>
      </c>
      <c r="AH823">
        <f>IFERROR(IF(V32="Supercritical",MAX($D$16,IFERROR(L823,MAX($D$16,POWER((ABS(K823)^2)/($I$5*MAX(F823,0.1)^2),1/3)))),IF(V32="Subcritical",MAX($D$16,IFERROR(W823,MAX($D$16,POWER((ABS(K823)^2)/($I$5*MAX(F823,0.1)^2),1/3)))),IF(AND(IFERROR(V823,0)=1,IFERROR(AG823,0)=1),IF(IFERROR(T823,-1E99)&gt;=IFERROR(AE823,-1E99),MAX($D$16,IFERROR(L823,MAX($D$16,POWER((ABS(K823)^2)/($I$5*MAX(F823,0.1)^2),1/3)))),MAX($D$16,IFERROR(W823,MAX($D$16,POWER((ABS(K823)^2)/($I$5*MAX(F823,0.1)^2),1/3))))),IF(IFERROR(V823,0)=1,MAX($D$16,IFERROR(L823,MAX($D$16,POWER((ABS(K823)^2)/($I$5*MAX(F823,0.1)^2),1/3)))),IF(IFERROR(AG823,0)=1,MAX($D$16,IFERROR(W823,MAX($D$16,POWER((ABS(K823)^2)/($I$5*MAX(F823,0.1)^2),1/3)))),MAX($D$16,POWER((ABS(K823)^2)/($I$5*MAX(F823,0.1)^2),1/3))))))),MAX($D$16,POWER((ABS(K823)^2)/($I$5*MAX(F823,0.1)^2),1/3)))</f>
        <v/>
      </c>
      <c r="AI823">
        <f>E823+AH823</f>
        <v/>
      </c>
      <c r="AJ823">
        <f>AI823+((ABS(K823)/MAX(((F823)+(G823)*(AH823))*(AH823),1E-6))^2)/(2*$I$5)</f>
        <v/>
      </c>
      <c r="AM823" t="n">
        <v>0</v>
      </c>
      <c r="AN823" t="n">
        <v>0</v>
      </c>
      <c r="AO823">
        <f>AM823+AN823</f>
        <v/>
      </c>
      <c r="AP823">
        <f>AP822+AO823</f>
        <v/>
      </c>
      <c r="AQ823">
        <f>ABS(ABS(K823)/MAX(((F823)+(G823)*(AH823))*(AH823),1E-6))/SQRT($I$5*MAX((((F823)+(G823)*(AH823))*(AH823))/MAX((F823)+2*(G823)*(AH823),1E-6),1E-6))</f>
        <v/>
      </c>
      <c r="AR823">
        <f>IF(AQ823&lt;1,"Subcritical","Supercritical")</f>
        <v/>
      </c>
      <c r="AS823">
        <f>((ABS(K823)*$D$6)/(MAX(((F823)+(G823)*(AH823))*(AH823),1E-6)*MAX(((((F823)+(G823)*(AH823))*(AH823))/MAX((F823)+2*(AH823)*SQRT(1+(G823)^2),1E-6))^(2/3),1E-6)))^2</f>
        <v/>
      </c>
    </row>
    <row r="824">
      <c r="A824" t="n">
        <v>675</v>
      </c>
      <c r="B824" t="n">
        <v>673.895</v>
      </c>
      <c r="C824" t="n">
        <v>616121.855</v>
      </c>
      <c r="D824" t="n">
        <v>3097323.545</v>
      </c>
      <c r="E824" t="n">
        <v>632.225</v>
      </c>
      <c r="F824" t="n">
        <v>5.2</v>
      </c>
      <c r="G824" t="n">
        <v>0</v>
      </c>
      <c r="H824" t="inlineStr">
        <is>
          <t>Normal</t>
        </is>
      </c>
      <c r="I824" t="n">
        <v>0.027</v>
      </c>
      <c r="J824">
        <f>B824-B823</f>
        <v/>
      </c>
      <c r="K824">
        <f>MAX(0,K823-AO823)</f>
        <v/>
      </c>
      <c r="L824">
        <f>IF($D$20=0,IFERROR(L823,MAX($D$16,POWER((ABS(K824)^2)/($I$5*MAX(F824,0.1)^2),1/3))),IF(IFERROR(V823,0)=0,IFERROR(L823,MAX($D$16,POWER((ABS(K824)^2)/($I$5*MAX(F824,0.1)^2),1/3))),IF(OR(IFERROR(L824,0)=0,IFERROR(S823,0)&lt;1,IFERROR(S824,0)&lt;1),MAX($D$16,POWER((ABS(K824)^2)/($I$5*MAX(F824,0.1)^2),1/3)),IF(IFERROR(U824,0)&gt;0,MAX($D$16,IFERROR(L824,0)+((IFERROR(U824,0))*$D$18*IF((IFERROR(S824,0))&lt;1,1,-1))),IF(IFERROR(U824,0)&lt;0,IF(ABS((MAX($D$16,POWER((ABS(K824)^2)/($I$5*MAX(F824,0.1)^2),1/3)))-IFERROR(L824,0))&gt;$D$19,MAX($D$16,IF((MAX($D$16,POWER((ABS(K824)^2)/($I$5*MAX(F824,0.1)^2),1/3)))&gt;IFERROR(L824,0),MIN((MAX($D$16,POWER((ABS(K824)^2)/($I$5*MAX(F824,0.1)^2),1/3))),IFERROR(L824,0)+(MIN(ABS(IFERROR(U824,0))*$D$18,ABS((MAX($D$16,POWER((ABS(K824)^2)/($I$5*MAX(F824,0.1)^2),1/3)))-IFERROR(L824,0))))),MAX((MAX($D$16,POWER((ABS(K824)^2)/($I$5*MAX(F824,0.1)^2),1/3))),IFERROR(L824,0)-(MIN(ABS(IFERROR(U824,0))*$D$18,ABS((MAX($D$16,POWER((ABS(K824)^2)/($I$5*MAX(F824,0.1)^2),1/3)))-IFERROR(L824,0))))))),MAX($D$16,POWER((ABS(K824)^2)/($I$5*MAX(F824,0.1)^2),1/3))),MAX($D$16,IFERROR(L824,0)))))))</f>
        <v/>
      </c>
      <c r="M824">
        <f>((F824)+(G824)*(L824))*(L824)</f>
        <v/>
      </c>
      <c r="N824">
        <f>(((F824)+(G824)*(L824))*(L824))/MAX((F824)+2*(L824)*SQRT(1+(G824)^2),1E-6)</f>
        <v/>
      </c>
      <c r="O824">
        <f>ABS(K824)/MAX(((F824)+(G824)*(L824))*(L824),1E-6)</f>
        <v/>
      </c>
      <c r="P824">
        <f>E824+L824</f>
        <v/>
      </c>
      <c r="Q824">
        <f>P824+((ABS(K824)/MAX(((F824)+(G824)*(L824))*(L824),1E-6))^2)/(2*$I$5)</f>
        <v/>
      </c>
      <c r="R824">
        <f>((ABS(K824)*$D$6)/(MAX(((F824)+(G824)*(L824))*(L824),1E-6)*MAX(((((F824)+(G824)*(L824))*(L824))/MAX((F824)+2*(L824)*SQRT(1+(G824)^2),1E-6))^(2/3),1E-6)))^2</f>
        <v/>
      </c>
      <c r="S824">
        <f>ABS(ABS(K824)/MAX(((F824)+(G824)*(L824))*(L824),1E-6))/SQRT($I$5*MAX((((F824)+(G824)*(L824))*(L824))/MAX((F824)+2*(G824)*(L824),1E-6),1E-6))</f>
        <v/>
      </c>
      <c r="T824">
        <f>((F824)*(L824)^2)/2+(G824)*(L824)^3/3+(ABS(K824)^2)/($I$5*MAX(((F824)+(G824)*(L824))*(L824),1E-6))</f>
        <v/>
      </c>
      <c r="U824">
        <f>IF($D$20=0,0,IFERROR(Q823-(((R823+R824)/2)*J824)-(IF(O823&gt;O824,$D$8*((O823^2-O824^2)/(2*$I$5)),$D$9*((O824^2-O823^2)/(2*$I$5)))+($D$10*(ABS(I824)/90)*(MAX(O823^2,O824^2)/(2*$I$5))))-Q824,0))</f>
        <v/>
      </c>
      <c r="V824">
        <f>IF($D$20=0,1,IFERROR(IF(ROUND(S824,3)=1,1,IF(AND(ABS(U824)&lt;$D$19,S824&gt;1),1,0)),0))</f>
        <v/>
      </c>
      <c r="W824">
        <f>IF($D$20=0,IFERROR(W825,MAX($D$16,POWER((ABS(K824)^2)/($I$5*MAX(F824,0.1)^2),1/3))),IF(IFERROR(AG825,0)=0,IFERROR(W825,MAX($D$16,POWER((ABS(K824)^2)/($I$5*MAX(F824,0.1)^2),1/3))),IF(OR(IFERROR(W824,0)=0,IFERROR(AD825,0)&gt;1),MAX($D$16,POWER((ABS(K824)^2)/($I$5*MAX(F824,0.1)^2),1/3)),IF(IFERROR(AF824,0)&gt;0,MAX($D$16,IFERROR(W824,0)+((IFERROR(AF824,0))*$D$18*IF((IFERROR(AD824,0))&lt;1,1,-1))),IF(IFERROR(AF824,0)&lt;0,IF(ABS((MAX($D$16,POWER((ABS(K824)^2)/($I$5*MAX(F824,0.1)^2),1/3)))-IFERROR(W824,0))&gt;$D$19,MAX($D$16,IF((MAX($D$16,POWER((ABS(K824)^2)/($I$5*MAX(F824,0.1)^2),1/3)))&gt;IFERROR(W824,0),MIN((MAX($D$16,POWER((ABS(K824)^2)/($I$5*MAX(F824,0.1)^2),1/3))),IFERROR(W824,0)+(MIN(ABS(IFERROR(AF824,0))*$D$18,ABS((MAX($D$16,POWER((ABS(K824)^2)/($I$5*MAX(F824,0.1)^2),1/3)))-IFERROR(W824,0))))),MAX((MAX($D$16,POWER((ABS(K824)^2)/($I$5*MAX(F824,0.1)^2),1/3))),IFERROR(W824,0)-(MIN(ABS(IFERROR(AF824,0))*$D$18,ABS((MAX($D$16,POWER((ABS(K824)^2)/($I$5*MAX(F824,0.1)^2),1/3)))-IFERROR(W824,0))))))),MAX($D$16,POWER((ABS(K824)^2)/($I$5*MAX(F824,0.1)^2),1/3))),MAX($D$16,IFERROR(W824,0)))))))</f>
        <v/>
      </c>
      <c r="X824">
        <f>((F824)+(G824)*(W824))*(W824)</f>
        <v/>
      </c>
      <c r="Y824">
        <f>(((F824)+(G824)*(W824))*(W824))/MAX((F824)+2*(W824)*SQRT(1+(G824)^2),1E-6)</f>
        <v/>
      </c>
      <c r="Z824">
        <f>ABS(K824)/MAX(((F824)+(G824)*(W824))*(W824),1E-6)</f>
        <v/>
      </c>
      <c r="AA824">
        <f>E824+W824</f>
        <v/>
      </c>
      <c r="AB824">
        <f>AA824+((ABS(K824)/MAX(((F824)+(G824)*(W824))*(W824),1E-6))^2)/(2*$I$5)</f>
        <v/>
      </c>
      <c r="AC824">
        <f>((ABS(K824)*$D$6)/(MAX(((F824)+(G824)*(W824))*(W824),1E-6)*MAX(((((F824)+(G824)*(W824))*(W824))/MAX((F824)+2*(W824)*SQRT(1+(G824)^2),1E-6))^(2/3),1E-6)))^2</f>
        <v/>
      </c>
      <c r="AD824">
        <f>ABS(ABS(K824)/MAX(((F824)+(G824)*(W824))*(W824),1E-6))/SQRT($I$5*MAX((((F824)+(G824)*(W824))*(W824))/MAX((F824)+2*(G824)*(W824),1E-6),1E-6))</f>
        <v/>
      </c>
      <c r="AE824">
        <f>((F824)*(W824)^2)/2+(G824)*(W824)^3/3+(ABS(K824)^2)/($I$5*MAX(((F824)+(G824)*(W824))*(W824),1E-6))</f>
        <v/>
      </c>
      <c r="AF824">
        <f>IF($D$20=0,0,IFERROR(AB825+(((AC824+AC825)/2)*J825)+(IF(Z824&gt;Z825,$D$8*((Z824^2-Z825^2)/(2*$I$5)),$D$9*((Z825^2-Z824^2)/(2*$I$5)))+($D$10*(ABS(I825)/90)*(MAX(Z824^2,Z825^2)/(2*$I$5))))-AB824,0))</f>
        <v/>
      </c>
      <c r="AG824">
        <f>IF($D$20=0,1,IFERROR(IF(ROUND(AD824,3)=1,1,IF(AND(ABS(AF824)&lt;$D$19,AD824&lt;1),1,0)),0))</f>
        <v/>
      </c>
      <c r="AH824">
        <f>IFERROR(IF(V32="Supercritical",MAX($D$16,IFERROR(L824,MAX($D$16,POWER((ABS(K824)^2)/($I$5*MAX(F824,0.1)^2),1/3)))),IF(V32="Subcritical",MAX($D$16,IFERROR(W824,MAX($D$16,POWER((ABS(K824)^2)/($I$5*MAX(F824,0.1)^2),1/3)))),IF(AND(IFERROR(V824,0)=1,IFERROR(AG824,0)=1),IF(IFERROR(T824,-1E99)&gt;=IFERROR(AE824,-1E99),MAX($D$16,IFERROR(L824,MAX($D$16,POWER((ABS(K824)^2)/($I$5*MAX(F824,0.1)^2),1/3)))),MAX($D$16,IFERROR(W824,MAX($D$16,POWER((ABS(K824)^2)/($I$5*MAX(F824,0.1)^2),1/3))))),IF(IFERROR(V824,0)=1,MAX($D$16,IFERROR(L824,MAX($D$16,POWER((ABS(K824)^2)/($I$5*MAX(F824,0.1)^2),1/3)))),IF(IFERROR(AG824,0)=1,MAX($D$16,IFERROR(W824,MAX($D$16,POWER((ABS(K824)^2)/($I$5*MAX(F824,0.1)^2),1/3)))),MAX($D$16,POWER((ABS(K824)^2)/($I$5*MAX(F824,0.1)^2),1/3))))))),MAX($D$16,POWER((ABS(K824)^2)/($I$5*MAX(F824,0.1)^2),1/3)))</f>
        <v/>
      </c>
      <c r="AI824">
        <f>E824+AH824</f>
        <v/>
      </c>
      <c r="AJ824">
        <f>AI824+((ABS(K824)/MAX(((F824)+(G824)*(AH824))*(AH824),1E-6))^2)/(2*$I$5)</f>
        <v/>
      </c>
      <c r="AM824" t="n">
        <v>0</v>
      </c>
      <c r="AN824" t="n">
        <v>0</v>
      </c>
      <c r="AO824">
        <f>AM824+AN824</f>
        <v/>
      </c>
      <c r="AP824">
        <f>AP823+AO824</f>
        <v/>
      </c>
      <c r="AQ824">
        <f>ABS(ABS(K824)/MAX(((F824)+(G824)*(AH824))*(AH824),1E-6))/SQRT($I$5*MAX((((F824)+(G824)*(AH824))*(AH824))/MAX((F824)+2*(G824)*(AH824),1E-6),1E-6))</f>
        <v/>
      </c>
      <c r="AR824">
        <f>IF(AQ824&lt;1,"Subcritical","Supercritical")</f>
        <v/>
      </c>
      <c r="AS824">
        <f>((ABS(K824)*$D$6)/(MAX(((F824)+(G824)*(AH824))*(AH824),1E-6)*MAX(((((F824)+(G824)*(AH824))*(AH824))/MAX((F824)+2*(AH824)*SQRT(1+(G824)^2),1E-6))^(2/3),1E-6)))^2</f>
        <v/>
      </c>
    </row>
    <row r="825">
      <c r="A825" t="n">
        <v>676</v>
      </c>
      <c r="B825" t="n">
        <v>674.895</v>
      </c>
      <c r="C825" t="n">
        <v>616121.3810000001</v>
      </c>
      <c r="D825" t="n">
        <v>3097322.664</v>
      </c>
      <c r="E825" t="n">
        <v>632.2245</v>
      </c>
      <c r="F825" t="n">
        <v>5.2</v>
      </c>
      <c r="G825" t="n">
        <v>0</v>
      </c>
      <c r="H825" t="inlineStr">
        <is>
          <t>Normal</t>
        </is>
      </c>
      <c r="I825" t="n">
        <v>0.078</v>
      </c>
      <c r="J825">
        <f>B825-B824</f>
        <v/>
      </c>
      <c r="K825">
        <f>MAX(0,K824-AO824)</f>
        <v/>
      </c>
      <c r="L825">
        <f>IF($D$20=0,IFERROR(L824,MAX($D$16,POWER((ABS(K825)^2)/($I$5*MAX(F825,0.1)^2),1/3))),IF(IFERROR(V824,0)=0,IFERROR(L824,MAX($D$16,POWER((ABS(K825)^2)/($I$5*MAX(F825,0.1)^2),1/3))),IF(OR(IFERROR(L825,0)=0,IFERROR(S824,0)&lt;1,IFERROR(S825,0)&lt;1),MAX($D$16,POWER((ABS(K825)^2)/($I$5*MAX(F825,0.1)^2),1/3)),IF(IFERROR(U825,0)&gt;0,MAX($D$16,IFERROR(L825,0)+((IFERROR(U825,0))*$D$18*IF((IFERROR(S825,0))&lt;1,1,-1))),IF(IFERROR(U825,0)&lt;0,IF(ABS((MAX($D$16,POWER((ABS(K825)^2)/($I$5*MAX(F825,0.1)^2),1/3)))-IFERROR(L825,0))&gt;$D$19,MAX($D$16,IF((MAX($D$16,POWER((ABS(K825)^2)/($I$5*MAX(F825,0.1)^2),1/3)))&gt;IFERROR(L825,0),MIN((MAX($D$16,POWER((ABS(K825)^2)/($I$5*MAX(F825,0.1)^2),1/3))),IFERROR(L825,0)+(MIN(ABS(IFERROR(U825,0))*$D$18,ABS((MAX($D$16,POWER((ABS(K825)^2)/($I$5*MAX(F825,0.1)^2),1/3)))-IFERROR(L825,0))))),MAX((MAX($D$16,POWER((ABS(K825)^2)/($I$5*MAX(F825,0.1)^2),1/3))),IFERROR(L825,0)-(MIN(ABS(IFERROR(U825,0))*$D$18,ABS((MAX($D$16,POWER((ABS(K825)^2)/($I$5*MAX(F825,0.1)^2),1/3)))-IFERROR(L825,0))))))),MAX($D$16,POWER((ABS(K825)^2)/($I$5*MAX(F825,0.1)^2),1/3))),MAX($D$16,IFERROR(L825,0)))))))</f>
        <v/>
      </c>
      <c r="M825">
        <f>((F825)+(G825)*(L825))*(L825)</f>
        <v/>
      </c>
      <c r="N825">
        <f>(((F825)+(G825)*(L825))*(L825))/MAX((F825)+2*(L825)*SQRT(1+(G825)^2),1E-6)</f>
        <v/>
      </c>
      <c r="O825">
        <f>ABS(K825)/MAX(((F825)+(G825)*(L825))*(L825),1E-6)</f>
        <v/>
      </c>
      <c r="P825">
        <f>E825+L825</f>
        <v/>
      </c>
      <c r="Q825">
        <f>P825+((ABS(K825)/MAX(((F825)+(G825)*(L825))*(L825),1E-6))^2)/(2*$I$5)</f>
        <v/>
      </c>
      <c r="R825">
        <f>((ABS(K825)*$D$6)/(MAX(((F825)+(G825)*(L825))*(L825),1E-6)*MAX(((((F825)+(G825)*(L825))*(L825))/MAX((F825)+2*(L825)*SQRT(1+(G825)^2),1E-6))^(2/3),1E-6)))^2</f>
        <v/>
      </c>
      <c r="S825">
        <f>ABS(ABS(K825)/MAX(((F825)+(G825)*(L825))*(L825),1E-6))/SQRT($I$5*MAX((((F825)+(G825)*(L825))*(L825))/MAX((F825)+2*(G825)*(L825),1E-6),1E-6))</f>
        <v/>
      </c>
      <c r="T825">
        <f>((F825)*(L825)^2)/2+(G825)*(L825)^3/3+(ABS(K825)^2)/($I$5*MAX(((F825)+(G825)*(L825))*(L825),1E-6))</f>
        <v/>
      </c>
      <c r="U825">
        <f>IF($D$20=0,0,IFERROR(Q824-(((R824+R825)/2)*J825)-(IF(O824&gt;O825,$D$8*((O824^2-O825^2)/(2*$I$5)),$D$9*((O825^2-O824^2)/(2*$I$5)))+($D$10*(ABS(I825)/90)*(MAX(O824^2,O825^2)/(2*$I$5))))-Q825,0))</f>
        <v/>
      </c>
      <c r="V825">
        <f>IF($D$20=0,1,IFERROR(IF(ROUND(S825,3)=1,1,IF(AND(ABS(U825)&lt;$D$19,S825&gt;1),1,0)),0))</f>
        <v/>
      </c>
      <c r="W825">
        <f>IF($D$20=0,IFERROR(W826,MAX($D$16,POWER((ABS(K825)^2)/($I$5*MAX(F825,0.1)^2),1/3))),IF(IFERROR(AG826,0)=0,IFERROR(W826,MAX($D$16,POWER((ABS(K825)^2)/($I$5*MAX(F825,0.1)^2),1/3))),IF(OR(IFERROR(W825,0)=0,IFERROR(AD826,0)&gt;1),MAX($D$16,POWER((ABS(K825)^2)/($I$5*MAX(F825,0.1)^2),1/3)),IF(IFERROR(AF825,0)&gt;0,MAX($D$16,IFERROR(W825,0)+((IFERROR(AF825,0))*$D$18*IF((IFERROR(AD825,0))&lt;1,1,-1))),IF(IFERROR(AF825,0)&lt;0,IF(ABS((MAX($D$16,POWER((ABS(K825)^2)/($I$5*MAX(F825,0.1)^2),1/3)))-IFERROR(W825,0))&gt;$D$19,MAX($D$16,IF((MAX($D$16,POWER((ABS(K825)^2)/($I$5*MAX(F825,0.1)^2),1/3)))&gt;IFERROR(W825,0),MIN((MAX($D$16,POWER((ABS(K825)^2)/($I$5*MAX(F825,0.1)^2),1/3))),IFERROR(W825,0)+(MIN(ABS(IFERROR(AF825,0))*$D$18,ABS((MAX($D$16,POWER((ABS(K825)^2)/($I$5*MAX(F825,0.1)^2),1/3)))-IFERROR(W825,0))))),MAX((MAX($D$16,POWER((ABS(K825)^2)/($I$5*MAX(F825,0.1)^2),1/3))),IFERROR(W825,0)-(MIN(ABS(IFERROR(AF825,0))*$D$18,ABS((MAX($D$16,POWER((ABS(K825)^2)/($I$5*MAX(F825,0.1)^2),1/3)))-IFERROR(W825,0))))))),MAX($D$16,POWER((ABS(K825)^2)/($I$5*MAX(F825,0.1)^2),1/3))),MAX($D$16,IFERROR(W825,0)))))))</f>
        <v/>
      </c>
      <c r="X825">
        <f>((F825)+(G825)*(W825))*(W825)</f>
        <v/>
      </c>
      <c r="Y825">
        <f>(((F825)+(G825)*(W825))*(W825))/MAX((F825)+2*(W825)*SQRT(1+(G825)^2),1E-6)</f>
        <v/>
      </c>
      <c r="Z825">
        <f>ABS(K825)/MAX(((F825)+(G825)*(W825))*(W825),1E-6)</f>
        <v/>
      </c>
      <c r="AA825">
        <f>E825+W825</f>
        <v/>
      </c>
      <c r="AB825">
        <f>AA825+((ABS(K825)/MAX(((F825)+(G825)*(W825))*(W825),1E-6))^2)/(2*$I$5)</f>
        <v/>
      </c>
      <c r="AC825">
        <f>((ABS(K825)*$D$6)/(MAX(((F825)+(G825)*(W825))*(W825),1E-6)*MAX(((((F825)+(G825)*(W825))*(W825))/MAX((F825)+2*(W825)*SQRT(1+(G825)^2),1E-6))^(2/3),1E-6)))^2</f>
        <v/>
      </c>
      <c r="AD825">
        <f>ABS(ABS(K825)/MAX(((F825)+(G825)*(W825))*(W825),1E-6))/SQRT($I$5*MAX((((F825)+(G825)*(W825))*(W825))/MAX((F825)+2*(G825)*(W825),1E-6),1E-6))</f>
        <v/>
      </c>
      <c r="AE825">
        <f>((F825)*(W825)^2)/2+(G825)*(W825)^3/3+(ABS(K825)^2)/($I$5*MAX(((F825)+(G825)*(W825))*(W825),1E-6))</f>
        <v/>
      </c>
      <c r="AF825">
        <f>IF($D$20=0,0,IFERROR(AB826+(((AC825+AC826)/2)*J826)+(IF(Z825&gt;Z826,$D$8*((Z825^2-Z826^2)/(2*$I$5)),$D$9*((Z826^2-Z825^2)/(2*$I$5)))+($D$10*(ABS(I826)/90)*(MAX(Z825^2,Z826^2)/(2*$I$5))))-AB825,0))</f>
        <v/>
      </c>
      <c r="AG825">
        <f>IF($D$20=0,1,IFERROR(IF(ROUND(AD825,3)=1,1,IF(AND(ABS(AF825)&lt;$D$19,AD825&lt;1),1,0)),0))</f>
        <v/>
      </c>
      <c r="AH825">
        <f>IFERROR(IF(V32="Supercritical",MAX($D$16,IFERROR(L825,MAX($D$16,POWER((ABS(K825)^2)/($I$5*MAX(F825,0.1)^2),1/3)))),IF(V32="Subcritical",MAX($D$16,IFERROR(W825,MAX($D$16,POWER((ABS(K825)^2)/($I$5*MAX(F825,0.1)^2),1/3)))),IF(AND(IFERROR(V825,0)=1,IFERROR(AG825,0)=1),IF(IFERROR(T825,-1E99)&gt;=IFERROR(AE825,-1E99),MAX($D$16,IFERROR(L825,MAX($D$16,POWER((ABS(K825)^2)/($I$5*MAX(F825,0.1)^2),1/3)))),MAX($D$16,IFERROR(W825,MAX($D$16,POWER((ABS(K825)^2)/($I$5*MAX(F825,0.1)^2),1/3))))),IF(IFERROR(V825,0)=1,MAX($D$16,IFERROR(L825,MAX($D$16,POWER((ABS(K825)^2)/($I$5*MAX(F825,0.1)^2),1/3)))),IF(IFERROR(AG825,0)=1,MAX($D$16,IFERROR(W825,MAX($D$16,POWER((ABS(K825)^2)/($I$5*MAX(F825,0.1)^2),1/3)))),MAX($D$16,POWER((ABS(K825)^2)/($I$5*MAX(F825,0.1)^2),1/3))))))),MAX($D$16,POWER((ABS(K825)^2)/($I$5*MAX(F825,0.1)^2),1/3)))</f>
        <v/>
      </c>
      <c r="AI825">
        <f>E825+AH825</f>
        <v/>
      </c>
      <c r="AJ825">
        <f>AI825+((ABS(K825)/MAX(((F825)+(G825)*(AH825))*(AH825),1E-6))^2)/(2*$I$5)</f>
        <v/>
      </c>
      <c r="AM825" t="n">
        <v>0</v>
      </c>
      <c r="AN825" t="n">
        <v>0</v>
      </c>
      <c r="AO825">
        <f>AM825+AN825</f>
        <v/>
      </c>
      <c r="AP825">
        <f>AP824+AO825</f>
        <v/>
      </c>
      <c r="AQ825">
        <f>ABS(ABS(K825)/MAX(((F825)+(G825)*(AH825))*(AH825),1E-6))/SQRT($I$5*MAX((((F825)+(G825)*(AH825))*(AH825))/MAX((F825)+2*(G825)*(AH825),1E-6),1E-6))</f>
        <v/>
      </c>
      <c r="AR825">
        <f>IF(AQ825&lt;1,"Subcritical","Supercritical")</f>
        <v/>
      </c>
      <c r="AS825">
        <f>((ABS(K825)*$D$6)/(MAX(((F825)+(G825)*(AH825))*(AH825),1E-6)*MAX(((((F825)+(G825)*(AH825))*(AH825))/MAX((F825)+2*(AH825)*SQRT(1+(G825)^2),1E-6))^(2/3),1E-6)))^2</f>
        <v/>
      </c>
    </row>
    <row r="826">
      <c r="A826" t="n">
        <v>677</v>
      </c>
      <c r="B826" t="n">
        <v>675.895</v>
      </c>
      <c r="C826" t="n">
        <v>616120.906</v>
      </c>
      <c r="D826" t="n">
        <v>3097321.784</v>
      </c>
      <c r="E826" t="n">
        <v>632.224</v>
      </c>
      <c r="F826" t="n">
        <v>5.2</v>
      </c>
      <c r="G826" t="n">
        <v>0</v>
      </c>
      <c r="H826" t="inlineStr">
        <is>
          <t>Normal</t>
        </is>
      </c>
      <c r="I826" t="n">
        <v>0.078</v>
      </c>
      <c r="J826">
        <f>B826-B825</f>
        <v/>
      </c>
      <c r="K826">
        <f>MAX(0,K825-AO825)</f>
        <v/>
      </c>
      <c r="L826">
        <f>IF($D$20=0,IFERROR(L825,MAX($D$16,POWER((ABS(K826)^2)/($I$5*MAX(F826,0.1)^2),1/3))),IF(IFERROR(V825,0)=0,IFERROR(L825,MAX($D$16,POWER((ABS(K826)^2)/($I$5*MAX(F826,0.1)^2),1/3))),IF(OR(IFERROR(L826,0)=0,IFERROR(S825,0)&lt;1,IFERROR(S826,0)&lt;1),MAX($D$16,POWER((ABS(K826)^2)/($I$5*MAX(F826,0.1)^2),1/3)),IF(IFERROR(U826,0)&gt;0,MAX($D$16,IFERROR(L826,0)+((IFERROR(U826,0))*$D$18*IF((IFERROR(S826,0))&lt;1,1,-1))),IF(IFERROR(U826,0)&lt;0,IF(ABS((MAX($D$16,POWER((ABS(K826)^2)/($I$5*MAX(F826,0.1)^2),1/3)))-IFERROR(L826,0))&gt;$D$19,MAX($D$16,IF((MAX($D$16,POWER((ABS(K826)^2)/($I$5*MAX(F826,0.1)^2),1/3)))&gt;IFERROR(L826,0),MIN((MAX($D$16,POWER((ABS(K826)^2)/($I$5*MAX(F826,0.1)^2),1/3))),IFERROR(L826,0)+(MIN(ABS(IFERROR(U826,0))*$D$18,ABS((MAX($D$16,POWER((ABS(K826)^2)/($I$5*MAX(F826,0.1)^2),1/3)))-IFERROR(L826,0))))),MAX((MAX($D$16,POWER((ABS(K826)^2)/($I$5*MAX(F826,0.1)^2),1/3))),IFERROR(L826,0)-(MIN(ABS(IFERROR(U826,0))*$D$18,ABS((MAX($D$16,POWER((ABS(K826)^2)/($I$5*MAX(F826,0.1)^2),1/3)))-IFERROR(L826,0))))))),MAX($D$16,POWER((ABS(K826)^2)/($I$5*MAX(F826,0.1)^2),1/3))),MAX($D$16,IFERROR(L826,0)))))))</f>
        <v/>
      </c>
      <c r="M826">
        <f>((F826)+(G826)*(L826))*(L826)</f>
        <v/>
      </c>
      <c r="N826">
        <f>(((F826)+(G826)*(L826))*(L826))/MAX((F826)+2*(L826)*SQRT(1+(G826)^2),1E-6)</f>
        <v/>
      </c>
      <c r="O826">
        <f>ABS(K826)/MAX(((F826)+(G826)*(L826))*(L826),1E-6)</f>
        <v/>
      </c>
      <c r="P826">
        <f>E826+L826</f>
        <v/>
      </c>
      <c r="Q826">
        <f>P826+((ABS(K826)/MAX(((F826)+(G826)*(L826))*(L826),1E-6))^2)/(2*$I$5)</f>
        <v/>
      </c>
      <c r="R826">
        <f>((ABS(K826)*$D$6)/(MAX(((F826)+(G826)*(L826))*(L826),1E-6)*MAX(((((F826)+(G826)*(L826))*(L826))/MAX((F826)+2*(L826)*SQRT(1+(G826)^2),1E-6))^(2/3),1E-6)))^2</f>
        <v/>
      </c>
      <c r="S826">
        <f>ABS(ABS(K826)/MAX(((F826)+(G826)*(L826))*(L826),1E-6))/SQRT($I$5*MAX((((F826)+(G826)*(L826))*(L826))/MAX((F826)+2*(G826)*(L826),1E-6),1E-6))</f>
        <v/>
      </c>
      <c r="T826">
        <f>((F826)*(L826)^2)/2+(G826)*(L826)^3/3+(ABS(K826)^2)/($I$5*MAX(((F826)+(G826)*(L826))*(L826),1E-6))</f>
        <v/>
      </c>
      <c r="U826">
        <f>IF($D$20=0,0,IFERROR(Q825-(((R825+R826)/2)*J826)-(IF(O825&gt;O826,$D$8*((O825^2-O826^2)/(2*$I$5)),$D$9*((O826^2-O825^2)/(2*$I$5)))+($D$10*(ABS(I826)/90)*(MAX(O825^2,O826^2)/(2*$I$5))))-Q826,0))</f>
        <v/>
      </c>
      <c r="V826">
        <f>IF($D$20=0,1,IFERROR(IF(ROUND(S826,3)=1,1,IF(AND(ABS(U826)&lt;$D$19,S826&gt;1),1,0)),0))</f>
        <v/>
      </c>
      <c r="W826">
        <f>IF($D$20=0,IFERROR(W827,MAX($D$16,POWER((ABS(K826)^2)/($I$5*MAX(F826,0.1)^2),1/3))),IF(IFERROR(AG827,0)=0,IFERROR(W827,MAX($D$16,POWER((ABS(K826)^2)/($I$5*MAX(F826,0.1)^2),1/3))),IF(OR(IFERROR(W826,0)=0,IFERROR(AD827,0)&gt;1),MAX($D$16,POWER((ABS(K826)^2)/($I$5*MAX(F826,0.1)^2),1/3)),IF(IFERROR(AF826,0)&gt;0,MAX($D$16,IFERROR(W826,0)+((IFERROR(AF826,0))*$D$18*IF((IFERROR(AD826,0))&lt;1,1,-1))),IF(IFERROR(AF826,0)&lt;0,IF(ABS((MAX($D$16,POWER((ABS(K826)^2)/($I$5*MAX(F826,0.1)^2),1/3)))-IFERROR(W826,0))&gt;$D$19,MAX($D$16,IF((MAX($D$16,POWER((ABS(K826)^2)/($I$5*MAX(F826,0.1)^2),1/3)))&gt;IFERROR(W826,0),MIN((MAX($D$16,POWER((ABS(K826)^2)/($I$5*MAX(F826,0.1)^2),1/3))),IFERROR(W826,0)+(MIN(ABS(IFERROR(AF826,0))*$D$18,ABS((MAX($D$16,POWER((ABS(K826)^2)/($I$5*MAX(F826,0.1)^2),1/3)))-IFERROR(W826,0))))),MAX((MAX($D$16,POWER((ABS(K826)^2)/($I$5*MAX(F826,0.1)^2),1/3))),IFERROR(W826,0)-(MIN(ABS(IFERROR(AF826,0))*$D$18,ABS((MAX($D$16,POWER((ABS(K826)^2)/($I$5*MAX(F826,0.1)^2),1/3)))-IFERROR(W826,0))))))),MAX($D$16,POWER((ABS(K826)^2)/($I$5*MAX(F826,0.1)^2),1/3))),MAX($D$16,IFERROR(W826,0)))))))</f>
        <v/>
      </c>
      <c r="X826">
        <f>((F826)+(G826)*(W826))*(W826)</f>
        <v/>
      </c>
      <c r="Y826">
        <f>(((F826)+(G826)*(W826))*(W826))/MAX((F826)+2*(W826)*SQRT(1+(G826)^2),1E-6)</f>
        <v/>
      </c>
      <c r="Z826">
        <f>ABS(K826)/MAX(((F826)+(G826)*(W826))*(W826),1E-6)</f>
        <v/>
      </c>
      <c r="AA826">
        <f>E826+W826</f>
        <v/>
      </c>
      <c r="AB826">
        <f>AA826+((ABS(K826)/MAX(((F826)+(G826)*(W826))*(W826),1E-6))^2)/(2*$I$5)</f>
        <v/>
      </c>
      <c r="AC826">
        <f>((ABS(K826)*$D$6)/(MAX(((F826)+(G826)*(W826))*(W826),1E-6)*MAX(((((F826)+(G826)*(W826))*(W826))/MAX((F826)+2*(W826)*SQRT(1+(G826)^2),1E-6))^(2/3),1E-6)))^2</f>
        <v/>
      </c>
      <c r="AD826">
        <f>ABS(ABS(K826)/MAX(((F826)+(G826)*(W826))*(W826),1E-6))/SQRT($I$5*MAX((((F826)+(G826)*(W826))*(W826))/MAX((F826)+2*(G826)*(W826),1E-6),1E-6))</f>
        <v/>
      </c>
      <c r="AE826">
        <f>((F826)*(W826)^2)/2+(G826)*(W826)^3/3+(ABS(K826)^2)/($I$5*MAX(((F826)+(G826)*(W826))*(W826),1E-6))</f>
        <v/>
      </c>
      <c r="AF826">
        <f>IF($D$20=0,0,IFERROR(AB827+(((AC826+AC827)/2)*J827)+(IF(Z826&gt;Z827,$D$8*((Z826^2-Z827^2)/(2*$I$5)),$D$9*((Z827^2-Z826^2)/(2*$I$5)))+($D$10*(ABS(I827)/90)*(MAX(Z826^2,Z827^2)/(2*$I$5))))-AB826,0))</f>
        <v/>
      </c>
      <c r="AG826">
        <f>IF($D$20=0,1,IFERROR(IF(ROUND(AD826,3)=1,1,IF(AND(ABS(AF826)&lt;$D$19,AD826&lt;1),1,0)),0))</f>
        <v/>
      </c>
      <c r="AH826">
        <f>IFERROR(IF(V32="Supercritical",MAX($D$16,IFERROR(L826,MAX($D$16,POWER((ABS(K826)^2)/($I$5*MAX(F826,0.1)^2),1/3)))),IF(V32="Subcritical",MAX($D$16,IFERROR(W826,MAX($D$16,POWER((ABS(K826)^2)/($I$5*MAX(F826,0.1)^2),1/3)))),IF(AND(IFERROR(V826,0)=1,IFERROR(AG826,0)=1),IF(IFERROR(T826,-1E99)&gt;=IFERROR(AE826,-1E99),MAX($D$16,IFERROR(L826,MAX($D$16,POWER((ABS(K826)^2)/($I$5*MAX(F826,0.1)^2),1/3)))),MAX($D$16,IFERROR(W826,MAX($D$16,POWER((ABS(K826)^2)/($I$5*MAX(F826,0.1)^2),1/3))))),IF(IFERROR(V826,0)=1,MAX($D$16,IFERROR(L826,MAX($D$16,POWER((ABS(K826)^2)/($I$5*MAX(F826,0.1)^2),1/3)))),IF(IFERROR(AG826,0)=1,MAX($D$16,IFERROR(W826,MAX($D$16,POWER((ABS(K826)^2)/($I$5*MAX(F826,0.1)^2),1/3)))),MAX($D$16,POWER((ABS(K826)^2)/($I$5*MAX(F826,0.1)^2),1/3))))))),MAX($D$16,POWER((ABS(K826)^2)/($I$5*MAX(F826,0.1)^2),1/3)))</f>
        <v/>
      </c>
      <c r="AI826">
        <f>E826+AH826</f>
        <v/>
      </c>
      <c r="AJ826">
        <f>AI826+((ABS(K826)/MAX(((F826)+(G826)*(AH826))*(AH826),1E-6))^2)/(2*$I$5)</f>
        <v/>
      </c>
      <c r="AM826" t="n">
        <v>0</v>
      </c>
      <c r="AN826" t="n">
        <v>0</v>
      </c>
      <c r="AO826">
        <f>AM826+AN826</f>
        <v/>
      </c>
      <c r="AP826">
        <f>AP825+AO826</f>
        <v/>
      </c>
      <c r="AQ826">
        <f>ABS(ABS(K826)/MAX(((F826)+(G826)*(AH826))*(AH826),1E-6))/SQRT($I$5*MAX((((F826)+(G826)*(AH826))*(AH826))/MAX((F826)+2*(G826)*(AH826),1E-6),1E-6))</f>
        <v/>
      </c>
      <c r="AR826">
        <f>IF(AQ826&lt;1,"Subcritical","Supercritical")</f>
        <v/>
      </c>
      <c r="AS826">
        <f>((ABS(K826)*$D$6)/(MAX(((F826)+(G826)*(AH826))*(AH826),1E-6)*MAX(((((F826)+(G826)*(AH826))*(AH826))/MAX((F826)+2*(AH826)*SQRT(1+(G826)^2),1E-6))^(2/3),1E-6)))^2</f>
        <v/>
      </c>
    </row>
    <row r="827">
      <c r="A827" t="n">
        <v>678</v>
      </c>
      <c r="B827" t="n">
        <v>676.896</v>
      </c>
      <c r="C827" t="n">
        <v>616120.432</v>
      </c>
      <c r="D827" t="n">
        <v>3097320.903</v>
      </c>
      <c r="E827" t="n">
        <v>632.2234999999999</v>
      </c>
      <c r="F827" t="n">
        <v>5.2</v>
      </c>
      <c r="G827" t="n">
        <v>0</v>
      </c>
      <c r="H827" t="inlineStr">
        <is>
          <t>Normal</t>
        </is>
      </c>
      <c r="I827" t="n">
        <v>0.027</v>
      </c>
      <c r="J827">
        <f>B827-B826</f>
        <v/>
      </c>
      <c r="K827">
        <f>MAX(0,K826-AO826)</f>
        <v/>
      </c>
      <c r="L827">
        <f>IF($D$20=0,IFERROR(L826,MAX($D$16,POWER((ABS(K827)^2)/($I$5*MAX(F827,0.1)^2),1/3))),IF(IFERROR(V826,0)=0,IFERROR(L826,MAX($D$16,POWER((ABS(K827)^2)/($I$5*MAX(F827,0.1)^2),1/3))),IF(OR(IFERROR(L827,0)=0,IFERROR(S826,0)&lt;1,IFERROR(S827,0)&lt;1),MAX($D$16,POWER((ABS(K827)^2)/($I$5*MAX(F827,0.1)^2),1/3)),IF(IFERROR(U827,0)&gt;0,MAX($D$16,IFERROR(L827,0)+((IFERROR(U827,0))*$D$18*IF((IFERROR(S827,0))&lt;1,1,-1))),IF(IFERROR(U827,0)&lt;0,IF(ABS((MAX($D$16,POWER((ABS(K827)^2)/($I$5*MAX(F827,0.1)^2),1/3)))-IFERROR(L827,0))&gt;$D$19,MAX($D$16,IF((MAX($D$16,POWER((ABS(K827)^2)/($I$5*MAX(F827,0.1)^2),1/3)))&gt;IFERROR(L827,0),MIN((MAX($D$16,POWER((ABS(K827)^2)/($I$5*MAX(F827,0.1)^2),1/3))),IFERROR(L827,0)+(MIN(ABS(IFERROR(U827,0))*$D$18,ABS((MAX($D$16,POWER((ABS(K827)^2)/($I$5*MAX(F827,0.1)^2),1/3)))-IFERROR(L827,0))))),MAX((MAX($D$16,POWER((ABS(K827)^2)/($I$5*MAX(F827,0.1)^2),1/3))),IFERROR(L827,0)-(MIN(ABS(IFERROR(U827,0))*$D$18,ABS((MAX($D$16,POWER((ABS(K827)^2)/($I$5*MAX(F827,0.1)^2),1/3)))-IFERROR(L827,0))))))),MAX($D$16,POWER((ABS(K827)^2)/($I$5*MAX(F827,0.1)^2),1/3))),MAX($D$16,IFERROR(L827,0)))))))</f>
        <v/>
      </c>
      <c r="M827">
        <f>((F827)+(G827)*(L827))*(L827)</f>
        <v/>
      </c>
      <c r="N827">
        <f>(((F827)+(G827)*(L827))*(L827))/MAX((F827)+2*(L827)*SQRT(1+(G827)^2),1E-6)</f>
        <v/>
      </c>
      <c r="O827">
        <f>ABS(K827)/MAX(((F827)+(G827)*(L827))*(L827),1E-6)</f>
        <v/>
      </c>
      <c r="P827">
        <f>E827+L827</f>
        <v/>
      </c>
      <c r="Q827">
        <f>P827+((ABS(K827)/MAX(((F827)+(G827)*(L827))*(L827),1E-6))^2)/(2*$I$5)</f>
        <v/>
      </c>
      <c r="R827">
        <f>((ABS(K827)*$D$6)/(MAX(((F827)+(G827)*(L827))*(L827),1E-6)*MAX(((((F827)+(G827)*(L827))*(L827))/MAX((F827)+2*(L827)*SQRT(1+(G827)^2),1E-6))^(2/3),1E-6)))^2</f>
        <v/>
      </c>
      <c r="S827">
        <f>ABS(ABS(K827)/MAX(((F827)+(G827)*(L827))*(L827),1E-6))/SQRT($I$5*MAX((((F827)+(G827)*(L827))*(L827))/MAX((F827)+2*(G827)*(L827),1E-6),1E-6))</f>
        <v/>
      </c>
      <c r="T827">
        <f>((F827)*(L827)^2)/2+(G827)*(L827)^3/3+(ABS(K827)^2)/($I$5*MAX(((F827)+(G827)*(L827))*(L827),1E-6))</f>
        <v/>
      </c>
      <c r="U827">
        <f>IF($D$20=0,0,IFERROR(Q826-(((R826+R827)/2)*J827)-(IF(O826&gt;O827,$D$8*((O826^2-O827^2)/(2*$I$5)),$D$9*((O827^2-O826^2)/(2*$I$5)))+($D$10*(ABS(I827)/90)*(MAX(O826^2,O827^2)/(2*$I$5))))-Q827,0))</f>
        <v/>
      </c>
      <c r="V827">
        <f>IF($D$20=0,1,IFERROR(IF(ROUND(S827,3)=1,1,IF(AND(ABS(U827)&lt;$D$19,S827&gt;1),1,0)),0))</f>
        <v/>
      </c>
      <c r="W827">
        <f>IF($D$20=0,IFERROR(W828,MAX($D$16,POWER((ABS(K827)^2)/($I$5*MAX(F827,0.1)^2),1/3))),IF(IFERROR(AG828,0)=0,IFERROR(W828,MAX($D$16,POWER((ABS(K827)^2)/($I$5*MAX(F827,0.1)^2),1/3))),IF(OR(IFERROR(W827,0)=0,IFERROR(AD828,0)&gt;1),MAX($D$16,POWER((ABS(K827)^2)/($I$5*MAX(F827,0.1)^2),1/3)),IF(IFERROR(AF827,0)&gt;0,MAX($D$16,IFERROR(W827,0)+((IFERROR(AF827,0))*$D$18*IF((IFERROR(AD827,0))&lt;1,1,-1))),IF(IFERROR(AF827,0)&lt;0,IF(ABS((MAX($D$16,POWER((ABS(K827)^2)/($I$5*MAX(F827,0.1)^2),1/3)))-IFERROR(W827,0))&gt;$D$19,MAX($D$16,IF((MAX($D$16,POWER((ABS(K827)^2)/($I$5*MAX(F827,0.1)^2),1/3)))&gt;IFERROR(W827,0),MIN((MAX($D$16,POWER((ABS(K827)^2)/($I$5*MAX(F827,0.1)^2),1/3))),IFERROR(W827,0)+(MIN(ABS(IFERROR(AF827,0))*$D$18,ABS((MAX($D$16,POWER((ABS(K827)^2)/($I$5*MAX(F827,0.1)^2),1/3)))-IFERROR(W827,0))))),MAX((MAX($D$16,POWER((ABS(K827)^2)/($I$5*MAX(F827,0.1)^2),1/3))),IFERROR(W827,0)-(MIN(ABS(IFERROR(AF827,0))*$D$18,ABS((MAX($D$16,POWER((ABS(K827)^2)/($I$5*MAX(F827,0.1)^2),1/3)))-IFERROR(W827,0))))))),MAX($D$16,POWER((ABS(K827)^2)/($I$5*MAX(F827,0.1)^2),1/3))),MAX($D$16,IFERROR(W827,0)))))))</f>
        <v/>
      </c>
      <c r="X827">
        <f>((F827)+(G827)*(W827))*(W827)</f>
        <v/>
      </c>
      <c r="Y827">
        <f>(((F827)+(G827)*(W827))*(W827))/MAX((F827)+2*(W827)*SQRT(1+(G827)^2),1E-6)</f>
        <v/>
      </c>
      <c r="Z827">
        <f>ABS(K827)/MAX(((F827)+(G827)*(W827))*(W827),1E-6)</f>
        <v/>
      </c>
      <c r="AA827">
        <f>E827+W827</f>
        <v/>
      </c>
      <c r="AB827">
        <f>AA827+((ABS(K827)/MAX(((F827)+(G827)*(W827))*(W827),1E-6))^2)/(2*$I$5)</f>
        <v/>
      </c>
      <c r="AC827">
        <f>((ABS(K827)*$D$6)/(MAX(((F827)+(G827)*(W827))*(W827),1E-6)*MAX(((((F827)+(G827)*(W827))*(W827))/MAX((F827)+2*(W827)*SQRT(1+(G827)^2),1E-6))^(2/3),1E-6)))^2</f>
        <v/>
      </c>
      <c r="AD827">
        <f>ABS(ABS(K827)/MAX(((F827)+(G827)*(W827))*(W827),1E-6))/SQRT($I$5*MAX((((F827)+(G827)*(W827))*(W827))/MAX((F827)+2*(G827)*(W827),1E-6),1E-6))</f>
        <v/>
      </c>
      <c r="AE827">
        <f>((F827)*(W827)^2)/2+(G827)*(W827)^3/3+(ABS(K827)^2)/($I$5*MAX(((F827)+(G827)*(W827))*(W827),1E-6))</f>
        <v/>
      </c>
      <c r="AF827">
        <f>IF($D$20=0,0,IFERROR(AB828+(((AC827+AC828)/2)*J828)+(IF(Z827&gt;Z828,$D$8*((Z827^2-Z828^2)/(2*$I$5)),$D$9*((Z828^2-Z827^2)/(2*$I$5)))+($D$10*(ABS(I828)/90)*(MAX(Z827^2,Z828^2)/(2*$I$5))))-AB827,0))</f>
        <v/>
      </c>
      <c r="AG827">
        <f>IF($D$20=0,1,IFERROR(IF(ROUND(AD827,3)=1,1,IF(AND(ABS(AF827)&lt;$D$19,AD827&lt;1),1,0)),0))</f>
        <v/>
      </c>
      <c r="AH827">
        <f>IFERROR(IF(V32="Supercritical",MAX($D$16,IFERROR(L827,MAX($D$16,POWER((ABS(K827)^2)/($I$5*MAX(F827,0.1)^2),1/3)))),IF(V32="Subcritical",MAX($D$16,IFERROR(W827,MAX($D$16,POWER((ABS(K827)^2)/($I$5*MAX(F827,0.1)^2),1/3)))),IF(AND(IFERROR(V827,0)=1,IFERROR(AG827,0)=1),IF(IFERROR(T827,-1E99)&gt;=IFERROR(AE827,-1E99),MAX($D$16,IFERROR(L827,MAX($D$16,POWER((ABS(K827)^2)/($I$5*MAX(F827,0.1)^2),1/3)))),MAX($D$16,IFERROR(W827,MAX($D$16,POWER((ABS(K827)^2)/($I$5*MAX(F827,0.1)^2),1/3))))),IF(IFERROR(V827,0)=1,MAX($D$16,IFERROR(L827,MAX($D$16,POWER((ABS(K827)^2)/($I$5*MAX(F827,0.1)^2),1/3)))),IF(IFERROR(AG827,0)=1,MAX($D$16,IFERROR(W827,MAX($D$16,POWER((ABS(K827)^2)/($I$5*MAX(F827,0.1)^2),1/3)))),MAX($D$16,POWER((ABS(K827)^2)/($I$5*MAX(F827,0.1)^2),1/3))))))),MAX($D$16,POWER((ABS(K827)^2)/($I$5*MAX(F827,0.1)^2),1/3)))</f>
        <v/>
      </c>
      <c r="AI827">
        <f>E827+AH827</f>
        <v/>
      </c>
      <c r="AJ827">
        <f>AI827+((ABS(K827)/MAX(((F827)+(G827)*(AH827))*(AH827),1E-6))^2)/(2*$I$5)</f>
        <v/>
      </c>
      <c r="AM827" t="n">
        <v>0</v>
      </c>
      <c r="AN827" t="n">
        <v>0</v>
      </c>
      <c r="AO827">
        <f>AM827+AN827</f>
        <v/>
      </c>
      <c r="AP827">
        <f>AP826+AO827</f>
        <v/>
      </c>
      <c r="AQ827">
        <f>ABS(ABS(K827)/MAX(((F827)+(G827)*(AH827))*(AH827),1E-6))/SQRT($I$5*MAX((((F827)+(G827)*(AH827))*(AH827))/MAX((F827)+2*(G827)*(AH827),1E-6),1E-6))</f>
        <v/>
      </c>
      <c r="AR827">
        <f>IF(AQ827&lt;1,"Subcritical","Supercritical")</f>
        <v/>
      </c>
      <c r="AS827">
        <f>((ABS(K827)*$D$6)/(MAX(((F827)+(G827)*(AH827))*(AH827),1E-6)*MAX(((((F827)+(G827)*(AH827))*(AH827))/MAX((F827)+2*(AH827)*SQRT(1+(G827)^2),1E-6))^(2/3),1E-6)))^2</f>
        <v/>
      </c>
    </row>
    <row r="828">
      <c r="A828" t="n">
        <v>679</v>
      </c>
      <c r="B828" t="n">
        <v>677.895</v>
      </c>
      <c r="C828" t="n">
        <v>616119.958</v>
      </c>
      <c r="D828" t="n">
        <v>3097320.023</v>
      </c>
      <c r="E828" t="n">
        <v>632.223</v>
      </c>
      <c r="F828" t="n">
        <v>5.2</v>
      </c>
      <c r="G828" t="n">
        <v>0</v>
      </c>
      <c r="H828" t="inlineStr">
        <is>
          <t>Normal</t>
        </is>
      </c>
      <c r="I828" t="n">
        <v>0</v>
      </c>
      <c r="J828">
        <f>B828-B827</f>
        <v/>
      </c>
      <c r="K828">
        <f>MAX(0,K827-AO827)</f>
        <v/>
      </c>
      <c r="L828">
        <f>IF($D$20=0,IFERROR(L827,MAX($D$16,POWER((ABS(K828)^2)/($I$5*MAX(F828,0.1)^2),1/3))),IF(IFERROR(V827,0)=0,IFERROR(L827,MAX($D$16,POWER((ABS(K828)^2)/($I$5*MAX(F828,0.1)^2),1/3))),IF(OR(IFERROR(L828,0)=0,IFERROR(S827,0)&lt;1,IFERROR(S828,0)&lt;1),MAX($D$16,POWER((ABS(K828)^2)/($I$5*MAX(F828,0.1)^2),1/3)),IF(IFERROR(U828,0)&gt;0,MAX($D$16,IFERROR(L828,0)+((IFERROR(U828,0))*$D$18*IF((IFERROR(S828,0))&lt;1,1,-1))),IF(IFERROR(U828,0)&lt;0,IF(ABS((MAX($D$16,POWER((ABS(K828)^2)/($I$5*MAX(F828,0.1)^2),1/3)))-IFERROR(L828,0))&gt;$D$19,MAX($D$16,IF((MAX($D$16,POWER((ABS(K828)^2)/($I$5*MAX(F828,0.1)^2),1/3)))&gt;IFERROR(L828,0),MIN((MAX($D$16,POWER((ABS(K828)^2)/($I$5*MAX(F828,0.1)^2),1/3))),IFERROR(L828,0)+(MIN(ABS(IFERROR(U828,0))*$D$18,ABS((MAX($D$16,POWER((ABS(K828)^2)/($I$5*MAX(F828,0.1)^2),1/3)))-IFERROR(L828,0))))),MAX((MAX($D$16,POWER((ABS(K828)^2)/($I$5*MAX(F828,0.1)^2),1/3))),IFERROR(L828,0)-(MIN(ABS(IFERROR(U828,0))*$D$18,ABS((MAX($D$16,POWER((ABS(K828)^2)/($I$5*MAX(F828,0.1)^2),1/3)))-IFERROR(L828,0))))))),MAX($D$16,POWER((ABS(K828)^2)/($I$5*MAX(F828,0.1)^2),1/3))),MAX($D$16,IFERROR(L828,0)))))))</f>
        <v/>
      </c>
      <c r="M828">
        <f>((F828)+(G828)*(L828))*(L828)</f>
        <v/>
      </c>
      <c r="N828">
        <f>(((F828)+(G828)*(L828))*(L828))/MAX((F828)+2*(L828)*SQRT(1+(G828)^2),1E-6)</f>
        <v/>
      </c>
      <c r="O828">
        <f>ABS(K828)/MAX(((F828)+(G828)*(L828))*(L828),1E-6)</f>
        <v/>
      </c>
      <c r="P828">
        <f>E828+L828</f>
        <v/>
      </c>
      <c r="Q828">
        <f>P828+((ABS(K828)/MAX(((F828)+(G828)*(L828))*(L828),1E-6))^2)/(2*$I$5)</f>
        <v/>
      </c>
      <c r="R828">
        <f>((ABS(K828)*$D$6)/(MAX(((F828)+(G828)*(L828))*(L828),1E-6)*MAX(((((F828)+(G828)*(L828))*(L828))/MAX((F828)+2*(L828)*SQRT(1+(G828)^2),1E-6))^(2/3),1E-6)))^2</f>
        <v/>
      </c>
      <c r="S828">
        <f>ABS(ABS(K828)/MAX(((F828)+(G828)*(L828))*(L828),1E-6))/SQRT($I$5*MAX((((F828)+(G828)*(L828))*(L828))/MAX((F828)+2*(G828)*(L828),1E-6),1E-6))</f>
        <v/>
      </c>
      <c r="T828">
        <f>((F828)*(L828)^2)/2+(G828)*(L828)^3/3+(ABS(K828)^2)/($I$5*MAX(((F828)+(G828)*(L828))*(L828),1E-6))</f>
        <v/>
      </c>
      <c r="U828">
        <f>IF($D$20=0,0,IFERROR(Q827-(((R827+R828)/2)*J828)-(IF(O827&gt;O828,$D$8*((O827^2-O828^2)/(2*$I$5)),$D$9*((O828^2-O827^2)/(2*$I$5)))+($D$10*(ABS(I828)/90)*(MAX(O827^2,O828^2)/(2*$I$5))))-Q828,0))</f>
        <v/>
      </c>
      <c r="V828">
        <f>IF($D$20=0,1,IFERROR(IF(ROUND(S828,3)=1,1,IF(AND(ABS(U828)&lt;$D$19,S828&gt;1),1,0)),0))</f>
        <v/>
      </c>
      <c r="W828">
        <f>IF($D$20=0,IFERROR(W829,MAX($D$16,POWER((ABS(K828)^2)/($I$5*MAX(F828,0.1)^2),1/3))),IF(IFERROR(AG829,0)=0,IFERROR(W829,MAX($D$16,POWER((ABS(K828)^2)/($I$5*MAX(F828,0.1)^2),1/3))),IF(OR(IFERROR(W828,0)=0,IFERROR(AD829,0)&gt;1),MAX($D$16,POWER((ABS(K828)^2)/($I$5*MAX(F828,0.1)^2),1/3)),IF(IFERROR(AF828,0)&gt;0,MAX($D$16,IFERROR(W828,0)+((IFERROR(AF828,0))*$D$18*IF((IFERROR(AD828,0))&lt;1,1,-1))),IF(IFERROR(AF828,0)&lt;0,IF(ABS((MAX($D$16,POWER((ABS(K828)^2)/($I$5*MAX(F828,0.1)^2),1/3)))-IFERROR(W828,0))&gt;$D$19,MAX($D$16,IF((MAX($D$16,POWER((ABS(K828)^2)/($I$5*MAX(F828,0.1)^2),1/3)))&gt;IFERROR(W828,0),MIN((MAX($D$16,POWER((ABS(K828)^2)/($I$5*MAX(F828,0.1)^2),1/3))),IFERROR(W828,0)+(MIN(ABS(IFERROR(AF828,0))*$D$18,ABS((MAX($D$16,POWER((ABS(K828)^2)/($I$5*MAX(F828,0.1)^2),1/3)))-IFERROR(W828,0))))),MAX((MAX($D$16,POWER((ABS(K828)^2)/($I$5*MAX(F828,0.1)^2),1/3))),IFERROR(W828,0)-(MIN(ABS(IFERROR(AF828,0))*$D$18,ABS((MAX($D$16,POWER((ABS(K828)^2)/($I$5*MAX(F828,0.1)^2),1/3)))-IFERROR(W828,0))))))),MAX($D$16,POWER((ABS(K828)^2)/($I$5*MAX(F828,0.1)^2),1/3))),MAX($D$16,IFERROR(W828,0)))))))</f>
        <v/>
      </c>
      <c r="X828">
        <f>((F828)+(G828)*(W828))*(W828)</f>
        <v/>
      </c>
      <c r="Y828">
        <f>(((F828)+(G828)*(W828))*(W828))/MAX((F828)+2*(W828)*SQRT(1+(G828)^2),1E-6)</f>
        <v/>
      </c>
      <c r="Z828">
        <f>ABS(K828)/MAX(((F828)+(G828)*(W828))*(W828),1E-6)</f>
        <v/>
      </c>
      <c r="AA828">
        <f>E828+W828</f>
        <v/>
      </c>
      <c r="AB828">
        <f>AA828+((ABS(K828)/MAX(((F828)+(G828)*(W828))*(W828),1E-6))^2)/(2*$I$5)</f>
        <v/>
      </c>
      <c r="AC828">
        <f>((ABS(K828)*$D$6)/(MAX(((F828)+(G828)*(W828))*(W828),1E-6)*MAX(((((F828)+(G828)*(W828))*(W828))/MAX((F828)+2*(W828)*SQRT(1+(G828)^2),1E-6))^(2/3),1E-6)))^2</f>
        <v/>
      </c>
      <c r="AD828">
        <f>ABS(ABS(K828)/MAX(((F828)+(G828)*(W828))*(W828),1E-6))/SQRT($I$5*MAX((((F828)+(G828)*(W828))*(W828))/MAX((F828)+2*(G828)*(W828),1E-6),1E-6))</f>
        <v/>
      </c>
      <c r="AE828">
        <f>((F828)*(W828)^2)/2+(G828)*(W828)^3/3+(ABS(K828)^2)/($I$5*MAX(((F828)+(G828)*(W828))*(W828),1E-6))</f>
        <v/>
      </c>
      <c r="AF828">
        <f>IF($D$20=0,0,IFERROR(AB829+(((AC828+AC829)/2)*J829)+(IF(Z828&gt;Z829,$D$8*((Z828^2-Z829^2)/(2*$I$5)),$D$9*((Z829^2-Z828^2)/(2*$I$5)))+($D$10*(ABS(I829)/90)*(MAX(Z828^2,Z829^2)/(2*$I$5))))-AB828,0))</f>
        <v/>
      </c>
      <c r="AG828">
        <f>IF($D$20=0,1,IFERROR(IF(ROUND(AD828,3)=1,1,IF(AND(ABS(AF828)&lt;$D$19,AD828&lt;1),1,0)),0))</f>
        <v/>
      </c>
      <c r="AH828">
        <f>IFERROR(IF(V32="Supercritical",MAX($D$16,IFERROR(L828,MAX($D$16,POWER((ABS(K828)^2)/($I$5*MAX(F828,0.1)^2),1/3)))),IF(V32="Subcritical",MAX($D$16,IFERROR(W828,MAX($D$16,POWER((ABS(K828)^2)/($I$5*MAX(F828,0.1)^2),1/3)))),IF(AND(IFERROR(V828,0)=1,IFERROR(AG828,0)=1),IF(IFERROR(T828,-1E99)&gt;=IFERROR(AE828,-1E99),MAX($D$16,IFERROR(L828,MAX($D$16,POWER((ABS(K828)^2)/($I$5*MAX(F828,0.1)^2),1/3)))),MAX($D$16,IFERROR(W828,MAX($D$16,POWER((ABS(K828)^2)/($I$5*MAX(F828,0.1)^2),1/3))))),IF(IFERROR(V828,0)=1,MAX($D$16,IFERROR(L828,MAX($D$16,POWER((ABS(K828)^2)/($I$5*MAX(F828,0.1)^2),1/3)))),IF(IFERROR(AG828,0)=1,MAX($D$16,IFERROR(W828,MAX($D$16,POWER((ABS(K828)^2)/($I$5*MAX(F828,0.1)^2),1/3)))),MAX($D$16,POWER((ABS(K828)^2)/($I$5*MAX(F828,0.1)^2),1/3))))))),MAX($D$16,POWER((ABS(K828)^2)/($I$5*MAX(F828,0.1)^2),1/3)))</f>
        <v/>
      </c>
      <c r="AI828">
        <f>E828+AH828</f>
        <v/>
      </c>
      <c r="AJ828">
        <f>AI828+((ABS(K828)/MAX(((F828)+(G828)*(AH828))*(AH828),1E-6))^2)/(2*$I$5)</f>
        <v/>
      </c>
      <c r="AM828" t="n">
        <v>0</v>
      </c>
      <c r="AN828" t="n">
        <v>0</v>
      </c>
      <c r="AO828">
        <f>AM828+AN828</f>
        <v/>
      </c>
      <c r="AP828">
        <f>AP827+AO828</f>
        <v/>
      </c>
      <c r="AQ828">
        <f>ABS(ABS(K828)/MAX(((F828)+(G828)*(AH828))*(AH828),1E-6))/SQRT($I$5*MAX((((F828)+(G828)*(AH828))*(AH828))/MAX((F828)+2*(G828)*(AH828),1E-6),1E-6))</f>
        <v/>
      </c>
      <c r="AR828">
        <f>IF(AQ828&lt;1,"Subcritical","Supercritical")</f>
        <v/>
      </c>
      <c r="AS828">
        <f>((ABS(K828)*$D$6)/(MAX(((F828)+(G828)*(AH828))*(AH828),1E-6)*MAX(((((F828)+(G828)*(AH828))*(AH828))/MAX((F828)+2*(AH828)*SQRT(1+(G828)^2),1E-6))^(2/3),1E-6)))^2</f>
        <v/>
      </c>
    </row>
    <row r="829">
      <c r="A829" t="n">
        <v>680</v>
      </c>
      <c r="B829" t="n">
        <v>678.895</v>
      </c>
      <c r="C829" t="n">
        <v>616119.4840000001</v>
      </c>
      <c r="D829" t="n">
        <v>3097319.143</v>
      </c>
      <c r="E829" t="n">
        <v>632.2225</v>
      </c>
      <c r="F829" t="n">
        <v>5.2</v>
      </c>
      <c r="G829" t="n">
        <v>0</v>
      </c>
      <c r="H829" t="inlineStr">
        <is>
          <t>Normal</t>
        </is>
      </c>
      <c r="I829" t="n">
        <v>0.027</v>
      </c>
      <c r="J829">
        <f>B829-B828</f>
        <v/>
      </c>
      <c r="K829">
        <f>MAX(0,K828-AO828)</f>
        <v/>
      </c>
      <c r="L829">
        <f>IF($D$20=0,IFERROR(L828,MAX($D$16,POWER((ABS(K829)^2)/($I$5*MAX(F829,0.1)^2),1/3))),IF(IFERROR(V828,0)=0,IFERROR(L828,MAX($D$16,POWER((ABS(K829)^2)/($I$5*MAX(F829,0.1)^2),1/3))),IF(OR(IFERROR(L829,0)=0,IFERROR(S828,0)&lt;1,IFERROR(S829,0)&lt;1),MAX($D$16,POWER((ABS(K829)^2)/($I$5*MAX(F829,0.1)^2),1/3)),IF(IFERROR(U829,0)&gt;0,MAX($D$16,IFERROR(L829,0)+((IFERROR(U829,0))*$D$18*IF((IFERROR(S829,0))&lt;1,1,-1))),IF(IFERROR(U829,0)&lt;0,IF(ABS((MAX($D$16,POWER((ABS(K829)^2)/($I$5*MAX(F829,0.1)^2),1/3)))-IFERROR(L829,0))&gt;$D$19,MAX($D$16,IF((MAX($D$16,POWER((ABS(K829)^2)/($I$5*MAX(F829,0.1)^2),1/3)))&gt;IFERROR(L829,0),MIN((MAX($D$16,POWER((ABS(K829)^2)/($I$5*MAX(F829,0.1)^2),1/3))),IFERROR(L829,0)+(MIN(ABS(IFERROR(U829,0))*$D$18,ABS((MAX($D$16,POWER((ABS(K829)^2)/($I$5*MAX(F829,0.1)^2),1/3)))-IFERROR(L829,0))))),MAX((MAX($D$16,POWER((ABS(K829)^2)/($I$5*MAX(F829,0.1)^2),1/3))),IFERROR(L829,0)-(MIN(ABS(IFERROR(U829,0))*$D$18,ABS((MAX($D$16,POWER((ABS(K829)^2)/($I$5*MAX(F829,0.1)^2),1/3)))-IFERROR(L829,0))))))),MAX($D$16,POWER((ABS(K829)^2)/($I$5*MAX(F829,0.1)^2),1/3))),MAX($D$16,IFERROR(L829,0)))))))</f>
        <v/>
      </c>
      <c r="M829">
        <f>((F829)+(G829)*(L829))*(L829)</f>
        <v/>
      </c>
      <c r="N829">
        <f>(((F829)+(G829)*(L829))*(L829))/MAX((F829)+2*(L829)*SQRT(1+(G829)^2),1E-6)</f>
        <v/>
      </c>
      <c r="O829">
        <f>ABS(K829)/MAX(((F829)+(G829)*(L829))*(L829),1E-6)</f>
        <v/>
      </c>
      <c r="P829">
        <f>E829+L829</f>
        <v/>
      </c>
      <c r="Q829">
        <f>P829+((ABS(K829)/MAX(((F829)+(G829)*(L829))*(L829),1E-6))^2)/(2*$I$5)</f>
        <v/>
      </c>
      <c r="R829">
        <f>((ABS(K829)*$D$6)/(MAX(((F829)+(G829)*(L829))*(L829),1E-6)*MAX(((((F829)+(G829)*(L829))*(L829))/MAX((F829)+2*(L829)*SQRT(1+(G829)^2),1E-6))^(2/3),1E-6)))^2</f>
        <v/>
      </c>
      <c r="S829">
        <f>ABS(ABS(K829)/MAX(((F829)+(G829)*(L829))*(L829),1E-6))/SQRT($I$5*MAX((((F829)+(G829)*(L829))*(L829))/MAX((F829)+2*(G829)*(L829),1E-6),1E-6))</f>
        <v/>
      </c>
      <c r="T829">
        <f>((F829)*(L829)^2)/2+(G829)*(L829)^3/3+(ABS(K829)^2)/($I$5*MAX(((F829)+(G829)*(L829))*(L829),1E-6))</f>
        <v/>
      </c>
      <c r="U829">
        <f>IF($D$20=0,0,IFERROR(Q828-(((R828+R829)/2)*J829)-(IF(O828&gt;O829,$D$8*((O828^2-O829^2)/(2*$I$5)),$D$9*((O829^2-O828^2)/(2*$I$5)))+($D$10*(ABS(I829)/90)*(MAX(O828^2,O829^2)/(2*$I$5))))-Q829,0))</f>
        <v/>
      </c>
      <c r="V829">
        <f>IF($D$20=0,1,IFERROR(IF(ROUND(S829,3)=1,1,IF(AND(ABS(U829)&lt;$D$19,S829&gt;1),1,0)),0))</f>
        <v/>
      </c>
      <c r="W829">
        <f>IF($D$20=0,IFERROR(W830,MAX($D$16,POWER((ABS(K829)^2)/($I$5*MAX(F829,0.1)^2),1/3))),IF(IFERROR(AG830,0)=0,IFERROR(W830,MAX($D$16,POWER((ABS(K829)^2)/($I$5*MAX(F829,0.1)^2),1/3))),IF(OR(IFERROR(W829,0)=0,IFERROR(AD830,0)&gt;1),MAX($D$16,POWER((ABS(K829)^2)/($I$5*MAX(F829,0.1)^2),1/3)),IF(IFERROR(AF829,0)&gt;0,MAX($D$16,IFERROR(W829,0)+((IFERROR(AF829,0))*$D$18*IF((IFERROR(AD829,0))&lt;1,1,-1))),IF(IFERROR(AF829,0)&lt;0,IF(ABS((MAX($D$16,POWER((ABS(K829)^2)/($I$5*MAX(F829,0.1)^2),1/3)))-IFERROR(W829,0))&gt;$D$19,MAX($D$16,IF((MAX($D$16,POWER((ABS(K829)^2)/($I$5*MAX(F829,0.1)^2),1/3)))&gt;IFERROR(W829,0),MIN((MAX($D$16,POWER((ABS(K829)^2)/($I$5*MAX(F829,0.1)^2),1/3))),IFERROR(W829,0)+(MIN(ABS(IFERROR(AF829,0))*$D$18,ABS((MAX($D$16,POWER((ABS(K829)^2)/($I$5*MAX(F829,0.1)^2),1/3)))-IFERROR(W829,0))))),MAX((MAX($D$16,POWER((ABS(K829)^2)/($I$5*MAX(F829,0.1)^2),1/3))),IFERROR(W829,0)-(MIN(ABS(IFERROR(AF829,0))*$D$18,ABS((MAX($D$16,POWER((ABS(K829)^2)/($I$5*MAX(F829,0.1)^2),1/3)))-IFERROR(W829,0))))))),MAX($D$16,POWER((ABS(K829)^2)/($I$5*MAX(F829,0.1)^2),1/3))),MAX($D$16,IFERROR(W829,0)))))))</f>
        <v/>
      </c>
      <c r="X829">
        <f>((F829)+(G829)*(W829))*(W829)</f>
        <v/>
      </c>
      <c r="Y829">
        <f>(((F829)+(G829)*(W829))*(W829))/MAX((F829)+2*(W829)*SQRT(1+(G829)^2),1E-6)</f>
        <v/>
      </c>
      <c r="Z829">
        <f>ABS(K829)/MAX(((F829)+(G829)*(W829))*(W829),1E-6)</f>
        <v/>
      </c>
      <c r="AA829">
        <f>E829+W829</f>
        <v/>
      </c>
      <c r="AB829">
        <f>AA829+((ABS(K829)/MAX(((F829)+(G829)*(W829))*(W829),1E-6))^2)/(2*$I$5)</f>
        <v/>
      </c>
      <c r="AC829">
        <f>((ABS(K829)*$D$6)/(MAX(((F829)+(G829)*(W829))*(W829),1E-6)*MAX(((((F829)+(G829)*(W829))*(W829))/MAX((F829)+2*(W829)*SQRT(1+(G829)^2),1E-6))^(2/3),1E-6)))^2</f>
        <v/>
      </c>
      <c r="AD829">
        <f>ABS(ABS(K829)/MAX(((F829)+(G829)*(W829))*(W829),1E-6))/SQRT($I$5*MAX((((F829)+(G829)*(W829))*(W829))/MAX((F829)+2*(G829)*(W829),1E-6),1E-6))</f>
        <v/>
      </c>
      <c r="AE829">
        <f>((F829)*(W829)^2)/2+(G829)*(W829)^3/3+(ABS(K829)^2)/($I$5*MAX(((F829)+(G829)*(W829))*(W829),1E-6))</f>
        <v/>
      </c>
      <c r="AF829">
        <f>IF($D$20=0,0,IFERROR(AB830+(((AC829+AC830)/2)*J830)+(IF(Z829&gt;Z830,$D$8*((Z829^2-Z830^2)/(2*$I$5)),$D$9*((Z830^2-Z829^2)/(2*$I$5)))+($D$10*(ABS(I830)/90)*(MAX(Z829^2,Z830^2)/(2*$I$5))))-AB829,0))</f>
        <v/>
      </c>
      <c r="AG829">
        <f>IF($D$20=0,1,IFERROR(IF(ROUND(AD829,3)=1,1,IF(AND(ABS(AF829)&lt;$D$19,AD829&lt;1),1,0)),0))</f>
        <v/>
      </c>
      <c r="AH829">
        <f>IFERROR(IF(V32="Supercritical",MAX($D$16,IFERROR(L829,MAX($D$16,POWER((ABS(K829)^2)/($I$5*MAX(F829,0.1)^2),1/3)))),IF(V32="Subcritical",MAX($D$16,IFERROR(W829,MAX($D$16,POWER((ABS(K829)^2)/($I$5*MAX(F829,0.1)^2),1/3)))),IF(AND(IFERROR(V829,0)=1,IFERROR(AG829,0)=1),IF(IFERROR(T829,-1E99)&gt;=IFERROR(AE829,-1E99),MAX($D$16,IFERROR(L829,MAX($D$16,POWER((ABS(K829)^2)/($I$5*MAX(F829,0.1)^2),1/3)))),MAX($D$16,IFERROR(W829,MAX($D$16,POWER((ABS(K829)^2)/($I$5*MAX(F829,0.1)^2),1/3))))),IF(IFERROR(V829,0)=1,MAX($D$16,IFERROR(L829,MAX($D$16,POWER((ABS(K829)^2)/($I$5*MAX(F829,0.1)^2),1/3)))),IF(IFERROR(AG829,0)=1,MAX($D$16,IFERROR(W829,MAX($D$16,POWER((ABS(K829)^2)/($I$5*MAX(F829,0.1)^2),1/3)))),MAX($D$16,POWER((ABS(K829)^2)/($I$5*MAX(F829,0.1)^2),1/3))))))),MAX($D$16,POWER((ABS(K829)^2)/($I$5*MAX(F829,0.1)^2),1/3)))</f>
        <v/>
      </c>
      <c r="AI829">
        <f>E829+AH829</f>
        <v/>
      </c>
      <c r="AJ829">
        <f>AI829+((ABS(K829)/MAX(((F829)+(G829)*(AH829))*(AH829),1E-6))^2)/(2*$I$5)</f>
        <v/>
      </c>
      <c r="AM829" t="n">
        <v>0</v>
      </c>
      <c r="AN829" t="n">
        <v>0</v>
      </c>
      <c r="AO829">
        <f>AM829+AN829</f>
        <v/>
      </c>
      <c r="AP829">
        <f>AP828+AO829</f>
        <v/>
      </c>
      <c r="AQ829">
        <f>ABS(ABS(K829)/MAX(((F829)+(G829)*(AH829))*(AH829),1E-6))/SQRT($I$5*MAX((((F829)+(G829)*(AH829))*(AH829))/MAX((F829)+2*(G829)*(AH829),1E-6),1E-6))</f>
        <v/>
      </c>
      <c r="AR829">
        <f>IF(AQ829&lt;1,"Subcritical","Supercritical")</f>
        <v/>
      </c>
      <c r="AS829">
        <f>((ABS(K829)*$D$6)/(MAX(((F829)+(G829)*(AH829))*(AH829),1E-6)*MAX(((((F829)+(G829)*(AH829))*(AH829))/MAX((F829)+2*(AH829)*SQRT(1+(G829)^2),1E-6))^(2/3),1E-6)))^2</f>
        <v/>
      </c>
    </row>
    <row r="830">
      <c r="A830" t="n">
        <v>681</v>
      </c>
      <c r="B830" t="n">
        <v>679.895</v>
      </c>
      <c r="C830" t="n">
        <v>616119.01</v>
      </c>
      <c r="D830" t="n">
        <v>3097318.262</v>
      </c>
      <c r="E830" t="n">
        <v>632.222</v>
      </c>
      <c r="F830" t="n">
        <v>5.2</v>
      </c>
      <c r="G830" t="n">
        <v>0</v>
      </c>
      <c r="H830" t="inlineStr">
        <is>
          <t>Normal</t>
        </is>
      </c>
      <c r="I830" t="n">
        <v>0.078</v>
      </c>
      <c r="J830">
        <f>B830-B829</f>
        <v/>
      </c>
      <c r="K830">
        <f>MAX(0,K829-AO829)</f>
        <v/>
      </c>
      <c r="L830">
        <f>IF($D$20=0,IFERROR(L829,MAX($D$16,POWER((ABS(K830)^2)/($I$5*MAX(F830,0.1)^2),1/3))),IF(IFERROR(V829,0)=0,IFERROR(L829,MAX($D$16,POWER((ABS(K830)^2)/($I$5*MAX(F830,0.1)^2),1/3))),IF(OR(IFERROR(L830,0)=0,IFERROR(S829,0)&lt;1,IFERROR(S830,0)&lt;1),MAX($D$16,POWER((ABS(K830)^2)/($I$5*MAX(F830,0.1)^2),1/3)),IF(IFERROR(U830,0)&gt;0,MAX($D$16,IFERROR(L830,0)+((IFERROR(U830,0))*$D$18*IF((IFERROR(S830,0))&lt;1,1,-1))),IF(IFERROR(U830,0)&lt;0,IF(ABS((MAX($D$16,POWER((ABS(K830)^2)/($I$5*MAX(F830,0.1)^2),1/3)))-IFERROR(L830,0))&gt;$D$19,MAX($D$16,IF((MAX($D$16,POWER((ABS(K830)^2)/($I$5*MAX(F830,0.1)^2),1/3)))&gt;IFERROR(L830,0),MIN((MAX($D$16,POWER((ABS(K830)^2)/($I$5*MAX(F830,0.1)^2),1/3))),IFERROR(L830,0)+(MIN(ABS(IFERROR(U830,0))*$D$18,ABS((MAX($D$16,POWER((ABS(K830)^2)/($I$5*MAX(F830,0.1)^2),1/3)))-IFERROR(L830,0))))),MAX((MAX($D$16,POWER((ABS(K830)^2)/($I$5*MAX(F830,0.1)^2),1/3))),IFERROR(L830,0)-(MIN(ABS(IFERROR(U830,0))*$D$18,ABS((MAX($D$16,POWER((ABS(K830)^2)/($I$5*MAX(F830,0.1)^2),1/3)))-IFERROR(L830,0))))))),MAX($D$16,POWER((ABS(K830)^2)/($I$5*MAX(F830,0.1)^2),1/3))),MAX($D$16,IFERROR(L830,0)))))))</f>
        <v/>
      </c>
      <c r="M830">
        <f>((F830)+(G830)*(L830))*(L830)</f>
        <v/>
      </c>
      <c r="N830">
        <f>(((F830)+(G830)*(L830))*(L830))/MAX((F830)+2*(L830)*SQRT(1+(G830)^2),1E-6)</f>
        <v/>
      </c>
      <c r="O830">
        <f>ABS(K830)/MAX(((F830)+(G830)*(L830))*(L830),1E-6)</f>
        <v/>
      </c>
      <c r="P830">
        <f>E830+L830</f>
        <v/>
      </c>
      <c r="Q830">
        <f>P830+((ABS(K830)/MAX(((F830)+(G830)*(L830))*(L830),1E-6))^2)/(2*$I$5)</f>
        <v/>
      </c>
      <c r="R830">
        <f>((ABS(K830)*$D$6)/(MAX(((F830)+(G830)*(L830))*(L830),1E-6)*MAX(((((F830)+(G830)*(L830))*(L830))/MAX((F830)+2*(L830)*SQRT(1+(G830)^2),1E-6))^(2/3),1E-6)))^2</f>
        <v/>
      </c>
      <c r="S830">
        <f>ABS(ABS(K830)/MAX(((F830)+(G830)*(L830))*(L830),1E-6))/SQRT($I$5*MAX((((F830)+(G830)*(L830))*(L830))/MAX((F830)+2*(G830)*(L830),1E-6),1E-6))</f>
        <v/>
      </c>
      <c r="T830">
        <f>((F830)*(L830)^2)/2+(G830)*(L830)^3/3+(ABS(K830)^2)/($I$5*MAX(((F830)+(G830)*(L830))*(L830),1E-6))</f>
        <v/>
      </c>
      <c r="U830">
        <f>IF($D$20=0,0,IFERROR(Q829-(((R829+R830)/2)*J830)-(IF(O829&gt;O830,$D$8*((O829^2-O830^2)/(2*$I$5)),$D$9*((O830^2-O829^2)/(2*$I$5)))+($D$10*(ABS(I830)/90)*(MAX(O829^2,O830^2)/(2*$I$5))))-Q830,0))</f>
        <v/>
      </c>
      <c r="V830">
        <f>IF($D$20=0,1,IFERROR(IF(ROUND(S830,3)=1,1,IF(AND(ABS(U830)&lt;$D$19,S830&gt;1),1,0)),0))</f>
        <v/>
      </c>
      <c r="W830">
        <f>IF($D$20=0,IFERROR(W831,MAX($D$16,POWER((ABS(K830)^2)/($I$5*MAX(F830,0.1)^2),1/3))),IF(IFERROR(AG831,0)=0,IFERROR(W831,MAX($D$16,POWER((ABS(K830)^2)/($I$5*MAX(F830,0.1)^2),1/3))),IF(OR(IFERROR(W830,0)=0,IFERROR(AD831,0)&gt;1),MAX($D$16,POWER((ABS(K830)^2)/($I$5*MAX(F830,0.1)^2),1/3)),IF(IFERROR(AF830,0)&gt;0,MAX($D$16,IFERROR(W830,0)+((IFERROR(AF830,0))*$D$18*IF((IFERROR(AD830,0))&lt;1,1,-1))),IF(IFERROR(AF830,0)&lt;0,IF(ABS((MAX($D$16,POWER((ABS(K830)^2)/($I$5*MAX(F830,0.1)^2),1/3)))-IFERROR(W830,0))&gt;$D$19,MAX($D$16,IF((MAX($D$16,POWER((ABS(K830)^2)/($I$5*MAX(F830,0.1)^2),1/3)))&gt;IFERROR(W830,0),MIN((MAX($D$16,POWER((ABS(K830)^2)/($I$5*MAX(F830,0.1)^2),1/3))),IFERROR(W830,0)+(MIN(ABS(IFERROR(AF830,0))*$D$18,ABS((MAX($D$16,POWER((ABS(K830)^2)/($I$5*MAX(F830,0.1)^2),1/3)))-IFERROR(W830,0))))),MAX((MAX($D$16,POWER((ABS(K830)^2)/($I$5*MAX(F830,0.1)^2),1/3))),IFERROR(W830,0)-(MIN(ABS(IFERROR(AF830,0))*$D$18,ABS((MAX($D$16,POWER((ABS(K830)^2)/($I$5*MAX(F830,0.1)^2),1/3)))-IFERROR(W830,0))))))),MAX($D$16,POWER((ABS(K830)^2)/($I$5*MAX(F830,0.1)^2),1/3))),MAX($D$16,IFERROR(W830,0)))))))</f>
        <v/>
      </c>
      <c r="X830">
        <f>((F830)+(G830)*(W830))*(W830)</f>
        <v/>
      </c>
      <c r="Y830">
        <f>(((F830)+(G830)*(W830))*(W830))/MAX((F830)+2*(W830)*SQRT(1+(G830)^2),1E-6)</f>
        <v/>
      </c>
      <c r="Z830">
        <f>ABS(K830)/MAX(((F830)+(G830)*(W830))*(W830),1E-6)</f>
        <v/>
      </c>
      <c r="AA830">
        <f>E830+W830</f>
        <v/>
      </c>
      <c r="AB830">
        <f>AA830+((ABS(K830)/MAX(((F830)+(G830)*(W830))*(W830),1E-6))^2)/(2*$I$5)</f>
        <v/>
      </c>
      <c r="AC830">
        <f>((ABS(K830)*$D$6)/(MAX(((F830)+(G830)*(W830))*(W830),1E-6)*MAX(((((F830)+(G830)*(W830))*(W830))/MAX((F830)+2*(W830)*SQRT(1+(G830)^2),1E-6))^(2/3),1E-6)))^2</f>
        <v/>
      </c>
      <c r="AD830">
        <f>ABS(ABS(K830)/MAX(((F830)+(G830)*(W830))*(W830),1E-6))/SQRT($I$5*MAX((((F830)+(G830)*(W830))*(W830))/MAX((F830)+2*(G830)*(W830),1E-6),1E-6))</f>
        <v/>
      </c>
      <c r="AE830">
        <f>((F830)*(W830)^2)/2+(G830)*(W830)^3/3+(ABS(K830)^2)/($I$5*MAX(((F830)+(G830)*(W830))*(W830),1E-6))</f>
        <v/>
      </c>
      <c r="AF830">
        <f>IF($D$20=0,0,IFERROR(AB831+(((AC830+AC831)/2)*J831)+(IF(Z830&gt;Z831,$D$8*((Z830^2-Z831^2)/(2*$I$5)),$D$9*((Z831^2-Z830^2)/(2*$I$5)))+($D$10*(ABS(I831)/90)*(MAX(Z830^2,Z831^2)/(2*$I$5))))-AB830,0))</f>
        <v/>
      </c>
      <c r="AG830">
        <f>IF($D$20=0,1,IFERROR(IF(ROUND(AD830,3)=1,1,IF(AND(ABS(AF830)&lt;$D$19,AD830&lt;1),1,0)),0))</f>
        <v/>
      </c>
      <c r="AH830">
        <f>IFERROR(IF(V32="Supercritical",MAX($D$16,IFERROR(L830,MAX($D$16,POWER((ABS(K830)^2)/($I$5*MAX(F830,0.1)^2),1/3)))),IF(V32="Subcritical",MAX($D$16,IFERROR(W830,MAX($D$16,POWER((ABS(K830)^2)/($I$5*MAX(F830,0.1)^2),1/3)))),IF(AND(IFERROR(V830,0)=1,IFERROR(AG830,0)=1),IF(IFERROR(T830,-1E99)&gt;=IFERROR(AE830,-1E99),MAX($D$16,IFERROR(L830,MAX($D$16,POWER((ABS(K830)^2)/($I$5*MAX(F830,0.1)^2),1/3)))),MAX($D$16,IFERROR(W830,MAX($D$16,POWER((ABS(K830)^2)/($I$5*MAX(F830,0.1)^2),1/3))))),IF(IFERROR(V830,0)=1,MAX($D$16,IFERROR(L830,MAX($D$16,POWER((ABS(K830)^2)/($I$5*MAX(F830,0.1)^2),1/3)))),IF(IFERROR(AG830,0)=1,MAX($D$16,IFERROR(W830,MAX($D$16,POWER((ABS(K830)^2)/($I$5*MAX(F830,0.1)^2),1/3)))),MAX($D$16,POWER((ABS(K830)^2)/($I$5*MAX(F830,0.1)^2),1/3))))))),MAX($D$16,POWER((ABS(K830)^2)/($I$5*MAX(F830,0.1)^2),1/3)))</f>
        <v/>
      </c>
      <c r="AI830">
        <f>E830+AH830</f>
        <v/>
      </c>
      <c r="AJ830">
        <f>AI830+((ABS(K830)/MAX(((F830)+(G830)*(AH830))*(AH830),1E-6))^2)/(2*$I$5)</f>
        <v/>
      </c>
      <c r="AM830" t="n">
        <v>0</v>
      </c>
      <c r="AN830" t="n">
        <v>0</v>
      </c>
      <c r="AO830">
        <f>AM830+AN830</f>
        <v/>
      </c>
      <c r="AP830">
        <f>AP829+AO830</f>
        <v/>
      </c>
      <c r="AQ830">
        <f>ABS(ABS(K830)/MAX(((F830)+(G830)*(AH830))*(AH830),1E-6))/SQRT($I$5*MAX((((F830)+(G830)*(AH830))*(AH830))/MAX((F830)+2*(G830)*(AH830),1E-6),1E-6))</f>
        <v/>
      </c>
      <c r="AR830">
        <f>IF(AQ830&lt;1,"Subcritical","Supercritical")</f>
        <v/>
      </c>
      <c r="AS830">
        <f>((ABS(K830)*$D$6)/(MAX(((F830)+(G830)*(AH830))*(AH830),1E-6)*MAX(((((F830)+(G830)*(AH830))*(AH830))/MAX((F830)+2*(AH830)*SQRT(1+(G830)^2),1E-6))^(2/3),1E-6)))^2</f>
        <v/>
      </c>
    </row>
    <row r="831">
      <c r="A831" t="n">
        <v>682</v>
      </c>
      <c r="B831" t="n">
        <v>680.895</v>
      </c>
      <c r="C831" t="n">
        <v>616118.535</v>
      </c>
      <c r="D831" t="n">
        <v>3097317.382</v>
      </c>
      <c r="E831" t="n">
        <v>632.2215</v>
      </c>
      <c r="F831" t="n">
        <v>5.2</v>
      </c>
      <c r="G831" t="n">
        <v>0</v>
      </c>
      <c r="H831" t="inlineStr">
        <is>
          <t>Normal</t>
        </is>
      </c>
      <c r="I831" t="n">
        <v>0.078</v>
      </c>
      <c r="J831">
        <f>B831-B830</f>
        <v/>
      </c>
      <c r="K831">
        <f>MAX(0,K830-AO830)</f>
        <v/>
      </c>
      <c r="L831">
        <f>IF($D$20=0,IFERROR(L830,MAX($D$16,POWER((ABS(K831)^2)/($I$5*MAX(F831,0.1)^2),1/3))),IF(IFERROR(V830,0)=0,IFERROR(L830,MAX($D$16,POWER((ABS(K831)^2)/($I$5*MAX(F831,0.1)^2),1/3))),IF(OR(IFERROR(L831,0)=0,IFERROR(S830,0)&lt;1,IFERROR(S831,0)&lt;1),MAX($D$16,POWER((ABS(K831)^2)/($I$5*MAX(F831,0.1)^2),1/3)),IF(IFERROR(U831,0)&gt;0,MAX($D$16,IFERROR(L831,0)+((IFERROR(U831,0))*$D$18*IF((IFERROR(S831,0))&lt;1,1,-1))),IF(IFERROR(U831,0)&lt;0,IF(ABS((MAX($D$16,POWER((ABS(K831)^2)/($I$5*MAX(F831,0.1)^2),1/3)))-IFERROR(L831,0))&gt;$D$19,MAX($D$16,IF((MAX($D$16,POWER((ABS(K831)^2)/($I$5*MAX(F831,0.1)^2),1/3)))&gt;IFERROR(L831,0),MIN((MAX($D$16,POWER((ABS(K831)^2)/($I$5*MAX(F831,0.1)^2),1/3))),IFERROR(L831,0)+(MIN(ABS(IFERROR(U831,0))*$D$18,ABS((MAX($D$16,POWER((ABS(K831)^2)/($I$5*MAX(F831,0.1)^2),1/3)))-IFERROR(L831,0))))),MAX((MAX($D$16,POWER((ABS(K831)^2)/($I$5*MAX(F831,0.1)^2),1/3))),IFERROR(L831,0)-(MIN(ABS(IFERROR(U831,0))*$D$18,ABS((MAX($D$16,POWER((ABS(K831)^2)/($I$5*MAX(F831,0.1)^2),1/3)))-IFERROR(L831,0))))))),MAX($D$16,POWER((ABS(K831)^2)/($I$5*MAX(F831,0.1)^2),1/3))),MAX($D$16,IFERROR(L831,0)))))))</f>
        <v/>
      </c>
      <c r="M831">
        <f>((F831)+(G831)*(L831))*(L831)</f>
        <v/>
      </c>
      <c r="N831">
        <f>(((F831)+(G831)*(L831))*(L831))/MAX((F831)+2*(L831)*SQRT(1+(G831)^2),1E-6)</f>
        <v/>
      </c>
      <c r="O831">
        <f>ABS(K831)/MAX(((F831)+(G831)*(L831))*(L831),1E-6)</f>
        <v/>
      </c>
      <c r="P831">
        <f>E831+L831</f>
        <v/>
      </c>
      <c r="Q831">
        <f>P831+((ABS(K831)/MAX(((F831)+(G831)*(L831))*(L831),1E-6))^2)/(2*$I$5)</f>
        <v/>
      </c>
      <c r="R831">
        <f>((ABS(K831)*$D$6)/(MAX(((F831)+(G831)*(L831))*(L831),1E-6)*MAX(((((F831)+(G831)*(L831))*(L831))/MAX((F831)+2*(L831)*SQRT(1+(G831)^2),1E-6))^(2/3),1E-6)))^2</f>
        <v/>
      </c>
      <c r="S831">
        <f>ABS(ABS(K831)/MAX(((F831)+(G831)*(L831))*(L831),1E-6))/SQRT($I$5*MAX((((F831)+(G831)*(L831))*(L831))/MAX((F831)+2*(G831)*(L831),1E-6),1E-6))</f>
        <v/>
      </c>
      <c r="T831">
        <f>((F831)*(L831)^2)/2+(G831)*(L831)^3/3+(ABS(K831)^2)/($I$5*MAX(((F831)+(G831)*(L831))*(L831),1E-6))</f>
        <v/>
      </c>
      <c r="U831">
        <f>IF($D$20=0,0,IFERROR(Q830-(((R830+R831)/2)*J831)-(IF(O830&gt;O831,$D$8*((O830^2-O831^2)/(2*$I$5)),$D$9*((O831^2-O830^2)/(2*$I$5)))+($D$10*(ABS(I831)/90)*(MAX(O830^2,O831^2)/(2*$I$5))))-Q831,0))</f>
        <v/>
      </c>
      <c r="V831">
        <f>IF($D$20=0,1,IFERROR(IF(ROUND(S831,3)=1,1,IF(AND(ABS(U831)&lt;$D$19,S831&gt;1),1,0)),0))</f>
        <v/>
      </c>
      <c r="W831">
        <f>IF($D$20=0,IFERROR(W832,MAX($D$16,POWER((ABS(K831)^2)/($I$5*MAX(F831,0.1)^2),1/3))),IF(IFERROR(AG832,0)=0,IFERROR(W832,MAX($D$16,POWER((ABS(K831)^2)/($I$5*MAX(F831,0.1)^2),1/3))),IF(OR(IFERROR(W831,0)=0,IFERROR(AD832,0)&gt;1),MAX($D$16,POWER((ABS(K831)^2)/($I$5*MAX(F831,0.1)^2),1/3)),IF(IFERROR(AF831,0)&gt;0,MAX($D$16,IFERROR(W831,0)+((IFERROR(AF831,0))*$D$18*IF((IFERROR(AD831,0))&lt;1,1,-1))),IF(IFERROR(AF831,0)&lt;0,IF(ABS((MAX($D$16,POWER((ABS(K831)^2)/($I$5*MAX(F831,0.1)^2),1/3)))-IFERROR(W831,0))&gt;$D$19,MAX($D$16,IF((MAX($D$16,POWER((ABS(K831)^2)/($I$5*MAX(F831,0.1)^2),1/3)))&gt;IFERROR(W831,0),MIN((MAX($D$16,POWER((ABS(K831)^2)/($I$5*MAX(F831,0.1)^2),1/3))),IFERROR(W831,0)+(MIN(ABS(IFERROR(AF831,0))*$D$18,ABS((MAX($D$16,POWER((ABS(K831)^2)/($I$5*MAX(F831,0.1)^2),1/3)))-IFERROR(W831,0))))),MAX((MAX($D$16,POWER((ABS(K831)^2)/($I$5*MAX(F831,0.1)^2),1/3))),IFERROR(W831,0)-(MIN(ABS(IFERROR(AF831,0))*$D$18,ABS((MAX($D$16,POWER((ABS(K831)^2)/($I$5*MAX(F831,0.1)^2),1/3)))-IFERROR(W831,0))))))),MAX($D$16,POWER((ABS(K831)^2)/($I$5*MAX(F831,0.1)^2),1/3))),MAX($D$16,IFERROR(W831,0)))))))</f>
        <v/>
      </c>
      <c r="X831">
        <f>((F831)+(G831)*(W831))*(W831)</f>
        <v/>
      </c>
      <c r="Y831">
        <f>(((F831)+(G831)*(W831))*(W831))/MAX((F831)+2*(W831)*SQRT(1+(G831)^2),1E-6)</f>
        <v/>
      </c>
      <c r="Z831">
        <f>ABS(K831)/MAX(((F831)+(G831)*(W831))*(W831),1E-6)</f>
        <v/>
      </c>
      <c r="AA831">
        <f>E831+W831</f>
        <v/>
      </c>
      <c r="AB831">
        <f>AA831+((ABS(K831)/MAX(((F831)+(G831)*(W831))*(W831),1E-6))^2)/(2*$I$5)</f>
        <v/>
      </c>
      <c r="AC831">
        <f>((ABS(K831)*$D$6)/(MAX(((F831)+(G831)*(W831))*(W831),1E-6)*MAX(((((F831)+(G831)*(W831))*(W831))/MAX((F831)+2*(W831)*SQRT(1+(G831)^2),1E-6))^(2/3),1E-6)))^2</f>
        <v/>
      </c>
      <c r="AD831">
        <f>ABS(ABS(K831)/MAX(((F831)+(G831)*(W831))*(W831),1E-6))/SQRT($I$5*MAX((((F831)+(G831)*(W831))*(W831))/MAX((F831)+2*(G831)*(W831),1E-6),1E-6))</f>
        <v/>
      </c>
      <c r="AE831">
        <f>((F831)*(W831)^2)/2+(G831)*(W831)^3/3+(ABS(K831)^2)/($I$5*MAX(((F831)+(G831)*(W831))*(W831),1E-6))</f>
        <v/>
      </c>
      <c r="AF831">
        <f>IF($D$20=0,0,IFERROR(AB832+(((AC831+AC832)/2)*J832)+(IF(Z831&gt;Z832,$D$8*((Z831^2-Z832^2)/(2*$I$5)),$D$9*((Z832^2-Z831^2)/(2*$I$5)))+($D$10*(ABS(I832)/90)*(MAX(Z831^2,Z832^2)/(2*$I$5))))-AB831,0))</f>
        <v/>
      </c>
      <c r="AG831">
        <f>IF($D$20=0,1,IFERROR(IF(ROUND(AD831,3)=1,1,IF(AND(ABS(AF831)&lt;$D$19,AD831&lt;1),1,0)),0))</f>
        <v/>
      </c>
      <c r="AH831">
        <f>IFERROR(IF(V32="Supercritical",MAX($D$16,IFERROR(L831,MAX($D$16,POWER((ABS(K831)^2)/($I$5*MAX(F831,0.1)^2),1/3)))),IF(V32="Subcritical",MAX($D$16,IFERROR(W831,MAX($D$16,POWER((ABS(K831)^2)/($I$5*MAX(F831,0.1)^2),1/3)))),IF(AND(IFERROR(V831,0)=1,IFERROR(AG831,0)=1),IF(IFERROR(T831,-1E99)&gt;=IFERROR(AE831,-1E99),MAX($D$16,IFERROR(L831,MAX($D$16,POWER((ABS(K831)^2)/($I$5*MAX(F831,0.1)^2),1/3)))),MAX($D$16,IFERROR(W831,MAX($D$16,POWER((ABS(K831)^2)/($I$5*MAX(F831,0.1)^2),1/3))))),IF(IFERROR(V831,0)=1,MAX($D$16,IFERROR(L831,MAX($D$16,POWER((ABS(K831)^2)/($I$5*MAX(F831,0.1)^2),1/3)))),IF(IFERROR(AG831,0)=1,MAX($D$16,IFERROR(W831,MAX($D$16,POWER((ABS(K831)^2)/($I$5*MAX(F831,0.1)^2),1/3)))),MAX($D$16,POWER((ABS(K831)^2)/($I$5*MAX(F831,0.1)^2),1/3))))))),MAX($D$16,POWER((ABS(K831)^2)/($I$5*MAX(F831,0.1)^2),1/3)))</f>
        <v/>
      </c>
      <c r="AI831">
        <f>E831+AH831</f>
        <v/>
      </c>
      <c r="AJ831">
        <f>AI831+((ABS(K831)/MAX(((F831)+(G831)*(AH831))*(AH831),1E-6))^2)/(2*$I$5)</f>
        <v/>
      </c>
      <c r="AM831" t="n">
        <v>0</v>
      </c>
      <c r="AN831" t="n">
        <v>0</v>
      </c>
      <c r="AO831">
        <f>AM831+AN831</f>
        <v/>
      </c>
      <c r="AP831">
        <f>AP830+AO831</f>
        <v/>
      </c>
      <c r="AQ831">
        <f>ABS(ABS(K831)/MAX(((F831)+(G831)*(AH831))*(AH831),1E-6))/SQRT($I$5*MAX((((F831)+(G831)*(AH831))*(AH831))/MAX((F831)+2*(G831)*(AH831),1E-6),1E-6))</f>
        <v/>
      </c>
      <c r="AR831">
        <f>IF(AQ831&lt;1,"Subcritical","Supercritical")</f>
        <v/>
      </c>
      <c r="AS831">
        <f>((ABS(K831)*$D$6)/(MAX(((F831)+(G831)*(AH831))*(AH831),1E-6)*MAX(((((F831)+(G831)*(AH831))*(AH831))/MAX((F831)+2*(AH831)*SQRT(1+(G831)^2),1E-6))^(2/3),1E-6)))^2</f>
        <v/>
      </c>
    </row>
    <row r="832">
      <c r="A832" t="n">
        <v>683</v>
      </c>
      <c r="B832" t="n">
        <v>681.896</v>
      </c>
      <c r="C832" t="n">
        <v>616118.061</v>
      </c>
      <c r="D832" t="n">
        <v>3097316.501</v>
      </c>
      <c r="E832" t="n">
        <v>632.221</v>
      </c>
      <c r="F832" t="n">
        <v>5.2</v>
      </c>
      <c r="G832" t="n">
        <v>0</v>
      </c>
      <c r="H832" t="inlineStr">
        <is>
          <t>Normal</t>
        </is>
      </c>
      <c r="I832" t="n">
        <v>0.027</v>
      </c>
      <c r="J832">
        <f>B832-B831</f>
        <v/>
      </c>
      <c r="K832">
        <f>MAX(0,K831-AO831)</f>
        <v/>
      </c>
      <c r="L832">
        <f>IF($D$20=0,IFERROR(L831,MAX($D$16,POWER((ABS(K832)^2)/($I$5*MAX(F832,0.1)^2),1/3))),IF(IFERROR(V831,0)=0,IFERROR(L831,MAX($D$16,POWER((ABS(K832)^2)/($I$5*MAX(F832,0.1)^2),1/3))),IF(OR(IFERROR(L832,0)=0,IFERROR(S831,0)&lt;1,IFERROR(S832,0)&lt;1),MAX($D$16,POWER((ABS(K832)^2)/($I$5*MAX(F832,0.1)^2),1/3)),IF(IFERROR(U832,0)&gt;0,MAX($D$16,IFERROR(L832,0)+((IFERROR(U832,0))*$D$18*IF((IFERROR(S832,0))&lt;1,1,-1))),IF(IFERROR(U832,0)&lt;0,IF(ABS((MAX($D$16,POWER((ABS(K832)^2)/($I$5*MAX(F832,0.1)^2),1/3)))-IFERROR(L832,0))&gt;$D$19,MAX($D$16,IF((MAX($D$16,POWER((ABS(K832)^2)/($I$5*MAX(F832,0.1)^2),1/3)))&gt;IFERROR(L832,0),MIN((MAX($D$16,POWER((ABS(K832)^2)/($I$5*MAX(F832,0.1)^2),1/3))),IFERROR(L832,0)+(MIN(ABS(IFERROR(U832,0))*$D$18,ABS((MAX($D$16,POWER((ABS(K832)^2)/($I$5*MAX(F832,0.1)^2),1/3)))-IFERROR(L832,0))))),MAX((MAX($D$16,POWER((ABS(K832)^2)/($I$5*MAX(F832,0.1)^2),1/3))),IFERROR(L832,0)-(MIN(ABS(IFERROR(U832,0))*$D$18,ABS((MAX($D$16,POWER((ABS(K832)^2)/($I$5*MAX(F832,0.1)^2),1/3)))-IFERROR(L832,0))))))),MAX($D$16,POWER((ABS(K832)^2)/($I$5*MAX(F832,0.1)^2),1/3))),MAX($D$16,IFERROR(L832,0)))))))</f>
        <v/>
      </c>
      <c r="M832">
        <f>((F832)+(G832)*(L832))*(L832)</f>
        <v/>
      </c>
      <c r="N832">
        <f>(((F832)+(G832)*(L832))*(L832))/MAX((F832)+2*(L832)*SQRT(1+(G832)^2),1E-6)</f>
        <v/>
      </c>
      <c r="O832">
        <f>ABS(K832)/MAX(((F832)+(G832)*(L832))*(L832),1E-6)</f>
        <v/>
      </c>
      <c r="P832">
        <f>E832+L832</f>
        <v/>
      </c>
      <c r="Q832">
        <f>P832+((ABS(K832)/MAX(((F832)+(G832)*(L832))*(L832),1E-6))^2)/(2*$I$5)</f>
        <v/>
      </c>
      <c r="R832">
        <f>((ABS(K832)*$D$6)/(MAX(((F832)+(G832)*(L832))*(L832),1E-6)*MAX(((((F832)+(G832)*(L832))*(L832))/MAX((F832)+2*(L832)*SQRT(1+(G832)^2),1E-6))^(2/3),1E-6)))^2</f>
        <v/>
      </c>
      <c r="S832">
        <f>ABS(ABS(K832)/MAX(((F832)+(G832)*(L832))*(L832),1E-6))/SQRT($I$5*MAX((((F832)+(G832)*(L832))*(L832))/MAX((F832)+2*(G832)*(L832),1E-6),1E-6))</f>
        <v/>
      </c>
      <c r="T832">
        <f>((F832)*(L832)^2)/2+(G832)*(L832)^3/3+(ABS(K832)^2)/($I$5*MAX(((F832)+(G832)*(L832))*(L832),1E-6))</f>
        <v/>
      </c>
      <c r="U832">
        <f>IF($D$20=0,0,IFERROR(Q831-(((R831+R832)/2)*J832)-(IF(O831&gt;O832,$D$8*((O831^2-O832^2)/(2*$I$5)),$D$9*((O832^2-O831^2)/(2*$I$5)))+($D$10*(ABS(I832)/90)*(MAX(O831^2,O832^2)/(2*$I$5))))-Q832,0))</f>
        <v/>
      </c>
      <c r="V832">
        <f>IF($D$20=0,1,IFERROR(IF(ROUND(S832,3)=1,1,IF(AND(ABS(U832)&lt;$D$19,S832&gt;1),1,0)),0))</f>
        <v/>
      </c>
      <c r="W832">
        <f>IF($D$20=0,IFERROR(W833,MAX($D$16,POWER((ABS(K832)^2)/($I$5*MAX(F832,0.1)^2),1/3))),IF(IFERROR(AG833,0)=0,IFERROR(W833,MAX($D$16,POWER((ABS(K832)^2)/($I$5*MAX(F832,0.1)^2),1/3))),IF(OR(IFERROR(W832,0)=0,IFERROR(AD833,0)&gt;1),MAX($D$16,POWER((ABS(K832)^2)/($I$5*MAX(F832,0.1)^2),1/3)),IF(IFERROR(AF832,0)&gt;0,MAX($D$16,IFERROR(W832,0)+((IFERROR(AF832,0))*$D$18*IF((IFERROR(AD832,0))&lt;1,1,-1))),IF(IFERROR(AF832,0)&lt;0,IF(ABS((MAX($D$16,POWER((ABS(K832)^2)/($I$5*MAX(F832,0.1)^2),1/3)))-IFERROR(W832,0))&gt;$D$19,MAX($D$16,IF((MAX($D$16,POWER((ABS(K832)^2)/($I$5*MAX(F832,0.1)^2),1/3)))&gt;IFERROR(W832,0),MIN((MAX($D$16,POWER((ABS(K832)^2)/($I$5*MAX(F832,0.1)^2),1/3))),IFERROR(W832,0)+(MIN(ABS(IFERROR(AF832,0))*$D$18,ABS((MAX($D$16,POWER((ABS(K832)^2)/($I$5*MAX(F832,0.1)^2),1/3)))-IFERROR(W832,0))))),MAX((MAX($D$16,POWER((ABS(K832)^2)/($I$5*MAX(F832,0.1)^2),1/3))),IFERROR(W832,0)-(MIN(ABS(IFERROR(AF832,0))*$D$18,ABS((MAX($D$16,POWER((ABS(K832)^2)/($I$5*MAX(F832,0.1)^2),1/3)))-IFERROR(W832,0))))))),MAX($D$16,POWER((ABS(K832)^2)/($I$5*MAX(F832,0.1)^2),1/3))),MAX($D$16,IFERROR(W832,0)))))))</f>
        <v/>
      </c>
      <c r="X832">
        <f>((F832)+(G832)*(W832))*(W832)</f>
        <v/>
      </c>
      <c r="Y832">
        <f>(((F832)+(G832)*(W832))*(W832))/MAX((F832)+2*(W832)*SQRT(1+(G832)^2),1E-6)</f>
        <v/>
      </c>
      <c r="Z832">
        <f>ABS(K832)/MAX(((F832)+(G832)*(W832))*(W832),1E-6)</f>
        <v/>
      </c>
      <c r="AA832">
        <f>E832+W832</f>
        <v/>
      </c>
      <c r="AB832">
        <f>AA832+((ABS(K832)/MAX(((F832)+(G832)*(W832))*(W832),1E-6))^2)/(2*$I$5)</f>
        <v/>
      </c>
      <c r="AC832">
        <f>((ABS(K832)*$D$6)/(MAX(((F832)+(G832)*(W832))*(W832),1E-6)*MAX(((((F832)+(G832)*(W832))*(W832))/MAX((F832)+2*(W832)*SQRT(1+(G832)^2),1E-6))^(2/3),1E-6)))^2</f>
        <v/>
      </c>
      <c r="AD832">
        <f>ABS(ABS(K832)/MAX(((F832)+(G832)*(W832))*(W832),1E-6))/SQRT($I$5*MAX((((F832)+(G832)*(W832))*(W832))/MAX((F832)+2*(G832)*(W832),1E-6),1E-6))</f>
        <v/>
      </c>
      <c r="AE832">
        <f>((F832)*(W832)^2)/2+(G832)*(W832)^3/3+(ABS(K832)^2)/($I$5*MAX(((F832)+(G832)*(W832))*(W832),1E-6))</f>
        <v/>
      </c>
      <c r="AF832">
        <f>IF($D$20=0,0,IFERROR(AB833+(((AC832+AC833)/2)*J833)+(IF(Z832&gt;Z833,$D$8*((Z832^2-Z833^2)/(2*$I$5)),$D$9*((Z833^2-Z832^2)/(2*$I$5)))+($D$10*(ABS(I833)/90)*(MAX(Z832^2,Z833^2)/(2*$I$5))))-AB832,0))</f>
        <v/>
      </c>
      <c r="AG832">
        <f>IF($D$20=0,1,IFERROR(IF(ROUND(AD832,3)=1,1,IF(AND(ABS(AF832)&lt;$D$19,AD832&lt;1),1,0)),0))</f>
        <v/>
      </c>
      <c r="AH832">
        <f>IFERROR(IF(V32="Supercritical",MAX($D$16,IFERROR(L832,MAX($D$16,POWER((ABS(K832)^2)/($I$5*MAX(F832,0.1)^2),1/3)))),IF(V32="Subcritical",MAX($D$16,IFERROR(W832,MAX($D$16,POWER((ABS(K832)^2)/($I$5*MAX(F832,0.1)^2),1/3)))),IF(AND(IFERROR(V832,0)=1,IFERROR(AG832,0)=1),IF(IFERROR(T832,-1E99)&gt;=IFERROR(AE832,-1E99),MAX($D$16,IFERROR(L832,MAX($D$16,POWER((ABS(K832)^2)/($I$5*MAX(F832,0.1)^2),1/3)))),MAX($D$16,IFERROR(W832,MAX($D$16,POWER((ABS(K832)^2)/($I$5*MAX(F832,0.1)^2),1/3))))),IF(IFERROR(V832,0)=1,MAX($D$16,IFERROR(L832,MAX($D$16,POWER((ABS(K832)^2)/($I$5*MAX(F832,0.1)^2),1/3)))),IF(IFERROR(AG832,0)=1,MAX($D$16,IFERROR(W832,MAX($D$16,POWER((ABS(K832)^2)/($I$5*MAX(F832,0.1)^2),1/3)))),MAX($D$16,POWER((ABS(K832)^2)/($I$5*MAX(F832,0.1)^2),1/3))))))),MAX($D$16,POWER((ABS(K832)^2)/($I$5*MAX(F832,0.1)^2),1/3)))</f>
        <v/>
      </c>
      <c r="AI832">
        <f>E832+AH832</f>
        <v/>
      </c>
      <c r="AJ832">
        <f>AI832+((ABS(K832)/MAX(((F832)+(G832)*(AH832))*(AH832),1E-6))^2)/(2*$I$5)</f>
        <v/>
      </c>
      <c r="AM832" t="n">
        <v>0</v>
      </c>
      <c r="AN832" t="n">
        <v>0</v>
      </c>
      <c r="AO832">
        <f>AM832+AN832</f>
        <v/>
      </c>
      <c r="AP832">
        <f>AP831+AO832</f>
        <v/>
      </c>
      <c r="AQ832">
        <f>ABS(ABS(K832)/MAX(((F832)+(G832)*(AH832))*(AH832),1E-6))/SQRT($I$5*MAX((((F832)+(G832)*(AH832))*(AH832))/MAX((F832)+2*(G832)*(AH832),1E-6),1E-6))</f>
        <v/>
      </c>
      <c r="AR832">
        <f>IF(AQ832&lt;1,"Subcritical","Supercritical")</f>
        <v/>
      </c>
      <c r="AS832">
        <f>((ABS(K832)*$D$6)/(MAX(((F832)+(G832)*(AH832))*(AH832),1E-6)*MAX(((((F832)+(G832)*(AH832))*(AH832))/MAX((F832)+2*(AH832)*SQRT(1+(G832)^2),1E-6))^(2/3),1E-6)))^2</f>
        <v/>
      </c>
    </row>
    <row r="833">
      <c r="A833" t="n">
        <v>684</v>
      </c>
      <c r="B833" t="n">
        <v>682.895</v>
      </c>
      <c r="C833" t="n">
        <v>616117.5870000001</v>
      </c>
      <c r="D833" t="n">
        <v>3097315.621</v>
      </c>
      <c r="E833" t="n">
        <v>632.2205</v>
      </c>
      <c r="F833" t="n">
        <v>5.2</v>
      </c>
      <c r="G833" t="n">
        <v>0</v>
      </c>
      <c r="H833" t="inlineStr">
        <is>
          <t>Normal</t>
        </is>
      </c>
      <c r="I833" t="n">
        <v>0</v>
      </c>
      <c r="J833">
        <f>B833-B832</f>
        <v/>
      </c>
      <c r="K833">
        <f>MAX(0,K832-AO832)</f>
        <v/>
      </c>
      <c r="L833">
        <f>IF($D$20=0,IFERROR(L832,MAX($D$16,POWER((ABS(K833)^2)/($I$5*MAX(F833,0.1)^2),1/3))),IF(IFERROR(V832,0)=0,IFERROR(L832,MAX($D$16,POWER((ABS(K833)^2)/($I$5*MAX(F833,0.1)^2),1/3))),IF(OR(IFERROR(L833,0)=0,IFERROR(S832,0)&lt;1,IFERROR(S833,0)&lt;1),MAX($D$16,POWER((ABS(K833)^2)/($I$5*MAX(F833,0.1)^2),1/3)),IF(IFERROR(U833,0)&gt;0,MAX($D$16,IFERROR(L833,0)+((IFERROR(U833,0))*$D$18*IF((IFERROR(S833,0))&lt;1,1,-1))),IF(IFERROR(U833,0)&lt;0,IF(ABS((MAX($D$16,POWER((ABS(K833)^2)/($I$5*MAX(F833,0.1)^2),1/3)))-IFERROR(L833,0))&gt;$D$19,MAX($D$16,IF((MAX($D$16,POWER((ABS(K833)^2)/($I$5*MAX(F833,0.1)^2),1/3)))&gt;IFERROR(L833,0),MIN((MAX($D$16,POWER((ABS(K833)^2)/($I$5*MAX(F833,0.1)^2),1/3))),IFERROR(L833,0)+(MIN(ABS(IFERROR(U833,0))*$D$18,ABS((MAX($D$16,POWER((ABS(K833)^2)/($I$5*MAX(F833,0.1)^2),1/3)))-IFERROR(L833,0))))),MAX((MAX($D$16,POWER((ABS(K833)^2)/($I$5*MAX(F833,0.1)^2),1/3))),IFERROR(L833,0)-(MIN(ABS(IFERROR(U833,0))*$D$18,ABS((MAX($D$16,POWER((ABS(K833)^2)/($I$5*MAX(F833,0.1)^2),1/3)))-IFERROR(L833,0))))))),MAX($D$16,POWER((ABS(K833)^2)/($I$5*MAX(F833,0.1)^2),1/3))),MAX($D$16,IFERROR(L833,0)))))))</f>
        <v/>
      </c>
      <c r="M833">
        <f>((F833)+(G833)*(L833))*(L833)</f>
        <v/>
      </c>
      <c r="N833">
        <f>(((F833)+(G833)*(L833))*(L833))/MAX((F833)+2*(L833)*SQRT(1+(G833)^2),1E-6)</f>
        <v/>
      </c>
      <c r="O833">
        <f>ABS(K833)/MAX(((F833)+(G833)*(L833))*(L833),1E-6)</f>
        <v/>
      </c>
      <c r="P833">
        <f>E833+L833</f>
        <v/>
      </c>
      <c r="Q833">
        <f>P833+((ABS(K833)/MAX(((F833)+(G833)*(L833))*(L833),1E-6))^2)/(2*$I$5)</f>
        <v/>
      </c>
      <c r="R833">
        <f>((ABS(K833)*$D$6)/(MAX(((F833)+(G833)*(L833))*(L833),1E-6)*MAX(((((F833)+(G833)*(L833))*(L833))/MAX((F833)+2*(L833)*SQRT(1+(G833)^2),1E-6))^(2/3),1E-6)))^2</f>
        <v/>
      </c>
      <c r="S833">
        <f>ABS(ABS(K833)/MAX(((F833)+(G833)*(L833))*(L833),1E-6))/SQRT($I$5*MAX((((F833)+(G833)*(L833))*(L833))/MAX((F833)+2*(G833)*(L833),1E-6),1E-6))</f>
        <v/>
      </c>
      <c r="T833">
        <f>((F833)*(L833)^2)/2+(G833)*(L833)^3/3+(ABS(K833)^2)/($I$5*MAX(((F833)+(G833)*(L833))*(L833),1E-6))</f>
        <v/>
      </c>
      <c r="U833">
        <f>IF($D$20=0,0,IFERROR(Q832-(((R832+R833)/2)*J833)-(IF(O832&gt;O833,$D$8*((O832^2-O833^2)/(2*$I$5)),$D$9*((O833^2-O832^2)/(2*$I$5)))+($D$10*(ABS(I833)/90)*(MAX(O832^2,O833^2)/(2*$I$5))))-Q833,0))</f>
        <v/>
      </c>
      <c r="V833">
        <f>IF($D$20=0,1,IFERROR(IF(ROUND(S833,3)=1,1,IF(AND(ABS(U833)&lt;$D$19,S833&gt;1),1,0)),0))</f>
        <v/>
      </c>
      <c r="W833">
        <f>IF($D$20=0,IFERROR(W834,MAX($D$16,POWER((ABS(K833)^2)/($I$5*MAX(F833,0.1)^2),1/3))),IF(IFERROR(AG834,0)=0,IFERROR(W834,MAX($D$16,POWER((ABS(K833)^2)/($I$5*MAX(F833,0.1)^2),1/3))),IF(OR(IFERROR(W833,0)=0,IFERROR(AD834,0)&gt;1),MAX($D$16,POWER((ABS(K833)^2)/($I$5*MAX(F833,0.1)^2),1/3)),IF(IFERROR(AF833,0)&gt;0,MAX($D$16,IFERROR(W833,0)+((IFERROR(AF833,0))*$D$18*IF((IFERROR(AD833,0))&lt;1,1,-1))),IF(IFERROR(AF833,0)&lt;0,IF(ABS((MAX($D$16,POWER((ABS(K833)^2)/($I$5*MAX(F833,0.1)^2),1/3)))-IFERROR(W833,0))&gt;$D$19,MAX($D$16,IF((MAX($D$16,POWER((ABS(K833)^2)/($I$5*MAX(F833,0.1)^2),1/3)))&gt;IFERROR(W833,0),MIN((MAX($D$16,POWER((ABS(K833)^2)/($I$5*MAX(F833,0.1)^2),1/3))),IFERROR(W833,0)+(MIN(ABS(IFERROR(AF833,0))*$D$18,ABS((MAX($D$16,POWER((ABS(K833)^2)/($I$5*MAX(F833,0.1)^2),1/3)))-IFERROR(W833,0))))),MAX((MAX($D$16,POWER((ABS(K833)^2)/($I$5*MAX(F833,0.1)^2),1/3))),IFERROR(W833,0)-(MIN(ABS(IFERROR(AF833,0))*$D$18,ABS((MAX($D$16,POWER((ABS(K833)^2)/($I$5*MAX(F833,0.1)^2),1/3)))-IFERROR(W833,0))))))),MAX($D$16,POWER((ABS(K833)^2)/($I$5*MAX(F833,0.1)^2),1/3))),MAX($D$16,IFERROR(W833,0)))))))</f>
        <v/>
      </c>
      <c r="X833">
        <f>((F833)+(G833)*(W833))*(W833)</f>
        <v/>
      </c>
      <c r="Y833">
        <f>(((F833)+(G833)*(W833))*(W833))/MAX((F833)+2*(W833)*SQRT(1+(G833)^2),1E-6)</f>
        <v/>
      </c>
      <c r="Z833">
        <f>ABS(K833)/MAX(((F833)+(G833)*(W833))*(W833),1E-6)</f>
        <v/>
      </c>
      <c r="AA833">
        <f>E833+W833</f>
        <v/>
      </c>
      <c r="AB833">
        <f>AA833+((ABS(K833)/MAX(((F833)+(G833)*(W833))*(W833),1E-6))^2)/(2*$I$5)</f>
        <v/>
      </c>
      <c r="AC833">
        <f>((ABS(K833)*$D$6)/(MAX(((F833)+(G833)*(W833))*(W833),1E-6)*MAX(((((F833)+(G833)*(W833))*(W833))/MAX((F833)+2*(W833)*SQRT(1+(G833)^2),1E-6))^(2/3),1E-6)))^2</f>
        <v/>
      </c>
      <c r="AD833">
        <f>ABS(ABS(K833)/MAX(((F833)+(G833)*(W833))*(W833),1E-6))/SQRT($I$5*MAX((((F833)+(G833)*(W833))*(W833))/MAX((F833)+2*(G833)*(W833),1E-6),1E-6))</f>
        <v/>
      </c>
      <c r="AE833">
        <f>((F833)*(W833)^2)/2+(G833)*(W833)^3/3+(ABS(K833)^2)/($I$5*MAX(((F833)+(G833)*(W833))*(W833),1E-6))</f>
        <v/>
      </c>
      <c r="AF833">
        <f>IF($D$20=0,0,IFERROR(AB834+(((AC833+AC834)/2)*J834)+(IF(Z833&gt;Z834,$D$8*((Z833^2-Z834^2)/(2*$I$5)),$D$9*((Z834^2-Z833^2)/(2*$I$5)))+($D$10*(ABS(I834)/90)*(MAX(Z833^2,Z834^2)/(2*$I$5))))-AB833,0))</f>
        <v/>
      </c>
      <c r="AG833">
        <f>IF($D$20=0,1,IFERROR(IF(ROUND(AD833,3)=1,1,IF(AND(ABS(AF833)&lt;$D$19,AD833&lt;1),1,0)),0))</f>
        <v/>
      </c>
      <c r="AH833">
        <f>IFERROR(IF(V32="Supercritical",MAX($D$16,IFERROR(L833,MAX($D$16,POWER((ABS(K833)^2)/($I$5*MAX(F833,0.1)^2),1/3)))),IF(V32="Subcritical",MAX($D$16,IFERROR(W833,MAX($D$16,POWER((ABS(K833)^2)/($I$5*MAX(F833,0.1)^2),1/3)))),IF(AND(IFERROR(V833,0)=1,IFERROR(AG833,0)=1),IF(IFERROR(T833,-1E99)&gt;=IFERROR(AE833,-1E99),MAX($D$16,IFERROR(L833,MAX($D$16,POWER((ABS(K833)^2)/($I$5*MAX(F833,0.1)^2),1/3)))),MAX($D$16,IFERROR(W833,MAX($D$16,POWER((ABS(K833)^2)/($I$5*MAX(F833,0.1)^2),1/3))))),IF(IFERROR(V833,0)=1,MAX($D$16,IFERROR(L833,MAX($D$16,POWER((ABS(K833)^2)/($I$5*MAX(F833,0.1)^2),1/3)))),IF(IFERROR(AG833,0)=1,MAX($D$16,IFERROR(W833,MAX($D$16,POWER((ABS(K833)^2)/($I$5*MAX(F833,0.1)^2),1/3)))),MAX($D$16,POWER((ABS(K833)^2)/($I$5*MAX(F833,0.1)^2),1/3))))))),MAX($D$16,POWER((ABS(K833)^2)/($I$5*MAX(F833,0.1)^2),1/3)))</f>
        <v/>
      </c>
      <c r="AI833">
        <f>E833+AH833</f>
        <v/>
      </c>
      <c r="AJ833">
        <f>AI833+((ABS(K833)/MAX(((F833)+(G833)*(AH833))*(AH833),1E-6))^2)/(2*$I$5)</f>
        <v/>
      </c>
      <c r="AM833" t="n">
        <v>0</v>
      </c>
      <c r="AN833" t="n">
        <v>0</v>
      </c>
      <c r="AO833">
        <f>AM833+AN833</f>
        <v/>
      </c>
      <c r="AP833">
        <f>AP832+AO833</f>
        <v/>
      </c>
      <c r="AQ833">
        <f>ABS(ABS(K833)/MAX(((F833)+(G833)*(AH833))*(AH833),1E-6))/SQRT($I$5*MAX((((F833)+(G833)*(AH833))*(AH833))/MAX((F833)+2*(G833)*(AH833),1E-6),1E-6))</f>
        <v/>
      </c>
      <c r="AR833">
        <f>IF(AQ833&lt;1,"Subcritical","Supercritical")</f>
        <v/>
      </c>
      <c r="AS833">
        <f>((ABS(K833)*$D$6)/(MAX(((F833)+(G833)*(AH833))*(AH833),1E-6)*MAX(((((F833)+(G833)*(AH833))*(AH833))/MAX((F833)+2*(AH833)*SQRT(1+(G833)^2),1E-6))^(2/3),1E-6)))^2</f>
        <v/>
      </c>
    </row>
    <row r="834">
      <c r="A834" t="n">
        <v>685</v>
      </c>
      <c r="B834" t="n">
        <v>683.895</v>
      </c>
      <c r="C834" t="n">
        <v>616117.113</v>
      </c>
      <c r="D834" t="n">
        <v>3097314.741</v>
      </c>
      <c r="E834" t="n">
        <v>632.22</v>
      </c>
      <c r="F834" t="n">
        <v>5.2</v>
      </c>
      <c r="G834" t="n">
        <v>0</v>
      </c>
      <c r="H834" t="inlineStr">
        <is>
          <t>Normal</t>
        </is>
      </c>
      <c r="I834" t="n">
        <v>0.023</v>
      </c>
      <c r="J834">
        <f>B834-B833</f>
        <v/>
      </c>
      <c r="K834">
        <f>MAX(0,K833-AO833)</f>
        <v/>
      </c>
      <c r="L834">
        <f>IF($D$20=0,IFERROR(L833,MAX($D$16,POWER((ABS(K834)^2)/($I$5*MAX(F834,0.1)^2),1/3))),IF(IFERROR(V833,0)=0,IFERROR(L833,MAX($D$16,POWER((ABS(K834)^2)/($I$5*MAX(F834,0.1)^2),1/3))),IF(OR(IFERROR(L834,0)=0,IFERROR(S833,0)&lt;1,IFERROR(S834,0)&lt;1),MAX($D$16,POWER((ABS(K834)^2)/($I$5*MAX(F834,0.1)^2),1/3)),IF(IFERROR(U834,0)&gt;0,MAX($D$16,IFERROR(L834,0)+((IFERROR(U834,0))*$D$18*IF((IFERROR(S834,0))&lt;1,1,-1))),IF(IFERROR(U834,0)&lt;0,IF(ABS((MAX($D$16,POWER((ABS(K834)^2)/($I$5*MAX(F834,0.1)^2),1/3)))-IFERROR(L834,0))&gt;$D$19,MAX($D$16,IF((MAX($D$16,POWER((ABS(K834)^2)/($I$5*MAX(F834,0.1)^2),1/3)))&gt;IFERROR(L834,0),MIN((MAX($D$16,POWER((ABS(K834)^2)/($I$5*MAX(F834,0.1)^2),1/3))),IFERROR(L834,0)+(MIN(ABS(IFERROR(U834,0))*$D$18,ABS((MAX($D$16,POWER((ABS(K834)^2)/($I$5*MAX(F834,0.1)^2),1/3)))-IFERROR(L834,0))))),MAX((MAX($D$16,POWER((ABS(K834)^2)/($I$5*MAX(F834,0.1)^2),1/3))),IFERROR(L834,0)-(MIN(ABS(IFERROR(U834,0))*$D$18,ABS((MAX($D$16,POWER((ABS(K834)^2)/($I$5*MAX(F834,0.1)^2),1/3)))-IFERROR(L834,0))))))),MAX($D$16,POWER((ABS(K834)^2)/($I$5*MAX(F834,0.1)^2),1/3))),MAX($D$16,IFERROR(L834,0)))))))</f>
        <v/>
      </c>
      <c r="M834">
        <f>((F834)+(G834)*(L834))*(L834)</f>
        <v/>
      </c>
      <c r="N834">
        <f>(((F834)+(G834)*(L834))*(L834))/MAX((F834)+2*(L834)*SQRT(1+(G834)^2),1E-6)</f>
        <v/>
      </c>
      <c r="O834">
        <f>ABS(K834)/MAX(((F834)+(G834)*(L834))*(L834),1E-6)</f>
        <v/>
      </c>
      <c r="P834">
        <f>E834+L834</f>
        <v/>
      </c>
      <c r="Q834">
        <f>P834+((ABS(K834)/MAX(((F834)+(G834)*(L834))*(L834),1E-6))^2)/(2*$I$5)</f>
        <v/>
      </c>
      <c r="R834">
        <f>((ABS(K834)*$D$6)/(MAX(((F834)+(G834)*(L834))*(L834),1E-6)*MAX(((((F834)+(G834)*(L834))*(L834))/MAX((F834)+2*(L834)*SQRT(1+(G834)^2),1E-6))^(2/3),1E-6)))^2</f>
        <v/>
      </c>
      <c r="S834">
        <f>ABS(ABS(K834)/MAX(((F834)+(G834)*(L834))*(L834),1E-6))/SQRT($I$5*MAX((((F834)+(G834)*(L834))*(L834))/MAX((F834)+2*(G834)*(L834),1E-6),1E-6))</f>
        <v/>
      </c>
      <c r="T834">
        <f>((F834)*(L834)^2)/2+(G834)*(L834)^3/3+(ABS(K834)^2)/($I$5*MAX(((F834)+(G834)*(L834))*(L834),1E-6))</f>
        <v/>
      </c>
      <c r="U834">
        <f>IF($D$20=0,0,IFERROR(Q833-(((R833+R834)/2)*J834)-(IF(O833&gt;O834,$D$8*((O833^2-O834^2)/(2*$I$5)),$D$9*((O834^2-O833^2)/(2*$I$5)))+($D$10*(ABS(I834)/90)*(MAX(O833^2,O834^2)/(2*$I$5))))-Q834,0))</f>
        <v/>
      </c>
      <c r="V834">
        <f>IF($D$20=0,1,IFERROR(IF(ROUND(S834,3)=1,1,IF(AND(ABS(U834)&lt;$D$19,S834&gt;1),1,0)),0))</f>
        <v/>
      </c>
      <c r="W834">
        <f>IF($D$20=0,IFERROR(W835,MAX($D$16,POWER((ABS(K834)^2)/($I$5*MAX(F834,0.1)^2),1/3))),IF(IFERROR(AG835,0)=0,IFERROR(W835,MAX($D$16,POWER((ABS(K834)^2)/($I$5*MAX(F834,0.1)^2),1/3))),IF(OR(IFERROR(W834,0)=0,IFERROR(AD835,0)&gt;1),MAX($D$16,POWER((ABS(K834)^2)/($I$5*MAX(F834,0.1)^2),1/3)),IF(IFERROR(AF834,0)&gt;0,MAX($D$16,IFERROR(W834,0)+((IFERROR(AF834,0))*$D$18*IF((IFERROR(AD834,0))&lt;1,1,-1))),IF(IFERROR(AF834,0)&lt;0,IF(ABS((MAX($D$16,POWER((ABS(K834)^2)/($I$5*MAX(F834,0.1)^2),1/3)))-IFERROR(W834,0))&gt;$D$19,MAX($D$16,IF((MAX($D$16,POWER((ABS(K834)^2)/($I$5*MAX(F834,0.1)^2),1/3)))&gt;IFERROR(W834,0),MIN((MAX($D$16,POWER((ABS(K834)^2)/($I$5*MAX(F834,0.1)^2),1/3))),IFERROR(W834,0)+(MIN(ABS(IFERROR(AF834,0))*$D$18,ABS((MAX($D$16,POWER((ABS(K834)^2)/($I$5*MAX(F834,0.1)^2),1/3)))-IFERROR(W834,0))))),MAX((MAX($D$16,POWER((ABS(K834)^2)/($I$5*MAX(F834,0.1)^2),1/3))),IFERROR(W834,0)-(MIN(ABS(IFERROR(AF834,0))*$D$18,ABS((MAX($D$16,POWER((ABS(K834)^2)/($I$5*MAX(F834,0.1)^2),1/3)))-IFERROR(W834,0))))))),MAX($D$16,POWER((ABS(K834)^2)/($I$5*MAX(F834,0.1)^2),1/3))),MAX($D$16,IFERROR(W834,0)))))))</f>
        <v/>
      </c>
      <c r="X834">
        <f>((F834)+(G834)*(W834))*(W834)</f>
        <v/>
      </c>
      <c r="Y834">
        <f>(((F834)+(G834)*(W834))*(W834))/MAX((F834)+2*(W834)*SQRT(1+(G834)^2),1E-6)</f>
        <v/>
      </c>
      <c r="Z834">
        <f>ABS(K834)/MAX(((F834)+(G834)*(W834))*(W834),1E-6)</f>
        <v/>
      </c>
      <c r="AA834">
        <f>E834+W834</f>
        <v/>
      </c>
      <c r="AB834">
        <f>AA834+((ABS(K834)/MAX(((F834)+(G834)*(W834))*(W834),1E-6))^2)/(2*$I$5)</f>
        <v/>
      </c>
      <c r="AC834">
        <f>((ABS(K834)*$D$6)/(MAX(((F834)+(G834)*(W834))*(W834),1E-6)*MAX(((((F834)+(G834)*(W834))*(W834))/MAX((F834)+2*(W834)*SQRT(1+(G834)^2),1E-6))^(2/3),1E-6)))^2</f>
        <v/>
      </c>
      <c r="AD834">
        <f>ABS(ABS(K834)/MAX(((F834)+(G834)*(W834))*(W834),1E-6))/SQRT($I$5*MAX((((F834)+(G834)*(W834))*(W834))/MAX((F834)+2*(G834)*(W834),1E-6),1E-6))</f>
        <v/>
      </c>
      <c r="AE834">
        <f>((F834)*(W834)^2)/2+(G834)*(W834)^3/3+(ABS(K834)^2)/($I$5*MAX(((F834)+(G834)*(W834))*(W834),1E-6))</f>
        <v/>
      </c>
      <c r="AF834">
        <f>IF($D$20=0,0,IFERROR(AB835+(((AC834+AC835)/2)*J835)+(IF(Z834&gt;Z835,$D$8*((Z834^2-Z835^2)/(2*$I$5)),$D$9*((Z835^2-Z834^2)/(2*$I$5)))+($D$10*(ABS(I835)/90)*(MAX(Z834^2,Z835^2)/(2*$I$5))))-AB834,0))</f>
        <v/>
      </c>
      <c r="AG834">
        <f>IF($D$20=0,1,IFERROR(IF(ROUND(AD834,3)=1,1,IF(AND(ABS(AF834)&lt;$D$19,AD834&lt;1),1,0)),0))</f>
        <v/>
      </c>
      <c r="AH834">
        <f>IFERROR(IF(V32="Supercritical",MAX($D$16,IFERROR(L834,MAX($D$16,POWER((ABS(K834)^2)/($I$5*MAX(F834,0.1)^2),1/3)))),IF(V32="Subcritical",MAX($D$16,IFERROR(W834,MAX($D$16,POWER((ABS(K834)^2)/($I$5*MAX(F834,0.1)^2),1/3)))),IF(AND(IFERROR(V834,0)=1,IFERROR(AG834,0)=1),IF(IFERROR(T834,-1E99)&gt;=IFERROR(AE834,-1E99),MAX($D$16,IFERROR(L834,MAX($D$16,POWER((ABS(K834)^2)/($I$5*MAX(F834,0.1)^2),1/3)))),MAX($D$16,IFERROR(W834,MAX($D$16,POWER((ABS(K834)^2)/($I$5*MAX(F834,0.1)^2),1/3))))),IF(IFERROR(V834,0)=1,MAX($D$16,IFERROR(L834,MAX($D$16,POWER((ABS(K834)^2)/($I$5*MAX(F834,0.1)^2),1/3)))),IF(IFERROR(AG834,0)=1,MAX($D$16,IFERROR(W834,MAX($D$16,POWER((ABS(K834)^2)/($I$5*MAX(F834,0.1)^2),1/3)))),MAX($D$16,POWER((ABS(K834)^2)/($I$5*MAX(F834,0.1)^2),1/3))))))),MAX($D$16,POWER((ABS(K834)^2)/($I$5*MAX(F834,0.1)^2),1/3)))</f>
        <v/>
      </c>
      <c r="AI834">
        <f>E834+AH834</f>
        <v/>
      </c>
      <c r="AJ834">
        <f>AI834+((ABS(K834)/MAX(((F834)+(G834)*(AH834))*(AH834),1E-6))^2)/(2*$I$5)</f>
        <v/>
      </c>
      <c r="AM834" t="n">
        <v>0</v>
      </c>
      <c r="AN834" t="n">
        <v>0</v>
      </c>
      <c r="AO834">
        <f>AM834+AN834</f>
        <v/>
      </c>
      <c r="AP834">
        <f>AP833+AO834</f>
        <v/>
      </c>
      <c r="AQ834">
        <f>ABS(ABS(K834)/MAX(((F834)+(G834)*(AH834))*(AH834),1E-6))/SQRT($I$5*MAX((((F834)+(G834)*(AH834))*(AH834))/MAX((F834)+2*(G834)*(AH834),1E-6),1E-6))</f>
        <v/>
      </c>
      <c r="AR834">
        <f>IF(AQ834&lt;1,"Subcritical","Supercritical")</f>
        <v/>
      </c>
      <c r="AS834">
        <f>((ABS(K834)*$D$6)/(MAX(((F834)+(G834)*(AH834))*(AH834),1E-6)*MAX(((((F834)+(G834)*(AH834))*(AH834))/MAX((F834)+2*(AH834)*SQRT(1+(G834)^2),1E-6))^(2/3),1E-6)))^2</f>
        <v/>
      </c>
    </row>
    <row r="835">
      <c r="A835" t="n">
        <v>686</v>
      </c>
      <c r="B835" t="n">
        <v>684.896</v>
      </c>
      <c r="C835" t="n">
        <v>616116.638</v>
      </c>
      <c r="D835" t="n">
        <v>3097313.86</v>
      </c>
      <c r="E835" t="n">
        <v>632.2195</v>
      </c>
      <c r="F835" t="n">
        <v>5.2</v>
      </c>
      <c r="G835" t="n">
        <v>0</v>
      </c>
      <c r="H835" t="inlineStr">
        <is>
          <t>Normal</t>
        </is>
      </c>
      <c r="I835" t="n">
        <v>0.023</v>
      </c>
      <c r="J835">
        <f>B835-B834</f>
        <v/>
      </c>
      <c r="K835">
        <f>MAX(0,K834-AO834)</f>
        <v/>
      </c>
      <c r="L835">
        <f>IF($D$20=0,IFERROR(L834,MAX($D$16,POWER((ABS(K835)^2)/($I$5*MAX(F835,0.1)^2),1/3))),IF(IFERROR(V834,0)=0,IFERROR(L834,MAX($D$16,POWER((ABS(K835)^2)/($I$5*MAX(F835,0.1)^2),1/3))),IF(OR(IFERROR(L835,0)=0,IFERROR(S834,0)&lt;1,IFERROR(S835,0)&lt;1),MAX($D$16,POWER((ABS(K835)^2)/($I$5*MAX(F835,0.1)^2),1/3)),IF(IFERROR(U835,0)&gt;0,MAX($D$16,IFERROR(L835,0)+((IFERROR(U835,0))*$D$18*IF((IFERROR(S835,0))&lt;1,1,-1))),IF(IFERROR(U835,0)&lt;0,IF(ABS((MAX($D$16,POWER((ABS(K835)^2)/($I$5*MAX(F835,0.1)^2),1/3)))-IFERROR(L835,0))&gt;$D$19,MAX($D$16,IF((MAX($D$16,POWER((ABS(K835)^2)/($I$5*MAX(F835,0.1)^2),1/3)))&gt;IFERROR(L835,0),MIN((MAX($D$16,POWER((ABS(K835)^2)/($I$5*MAX(F835,0.1)^2),1/3))),IFERROR(L835,0)+(MIN(ABS(IFERROR(U835,0))*$D$18,ABS((MAX($D$16,POWER((ABS(K835)^2)/($I$5*MAX(F835,0.1)^2),1/3)))-IFERROR(L835,0))))),MAX((MAX($D$16,POWER((ABS(K835)^2)/($I$5*MAX(F835,0.1)^2),1/3))),IFERROR(L835,0)-(MIN(ABS(IFERROR(U835,0))*$D$18,ABS((MAX($D$16,POWER((ABS(K835)^2)/($I$5*MAX(F835,0.1)^2),1/3)))-IFERROR(L835,0))))))),MAX($D$16,POWER((ABS(K835)^2)/($I$5*MAX(F835,0.1)^2),1/3))),MAX($D$16,IFERROR(L835,0)))))))</f>
        <v/>
      </c>
      <c r="M835">
        <f>((F835)+(G835)*(L835))*(L835)</f>
        <v/>
      </c>
      <c r="N835">
        <f>(((F835)+(G835)*(L835))*(L835))/MAX((F835)+2*(L835)*SQRT(1+(G835)^2),1E-6)</f>
        <v/>
      </c>
      <c r="O835">
        <f>ABS(K835)/MAX(((F835)+(G835)*(L835))*(L835),1E-6)</f>
        <v/>
      </c>
      <c r="P835">
        <f>E835+L835</f>
        <v/>
      </c>
      <c r="Q835">
        <f>P835+((ABS(K835)/MAX(((F835)+(G835)*(L835))*(L835),1E-6))^2)/(2*$I$5)</f>
        <v/>
      </c>
      <c r="R835">
        <f>((ABS(K835)*$D$6)/(MAX(((F835)+(G835)*(L835))*(L835),1E-6)*MAX(((((F835)+(G835)*(L835))*(L835))/MAX((F835)+2*(L835)*SQRT(1+(G835)^2),1E-6))^(2/3),1E-6)))^2</f>
        <v/>
      </c>
      <c r="S835">
        <f>ABS(ABS(K835)/MAX(((F835)+(G835)*(L835))*(L835),1E-6))/SQRT($I$5*MAX((((F835)+(G835)*(L835))*(L835))/MAX((F835)+2*(G835)*(L835),1E-6),1E-6))</f>
        <v/>
      </c>
      <c r="T835">
        <f>((F835)*(L835)^2)/2+(G835)*(L835)^3/3+(ABS(K835)^2)/($I$5*MAX(((F835)+(G835)*(L835))*(L835),1E-6))</f>
        <v/>
      </c>
      <c r="U835">
        <f>IF($D$20=0,0,IFERROR(Q834-(((R834+R835)/2)*J835)-(IF(O834&gt;O835,$D$8*((O834^2-O835^2)/(2*$I$5)),$D$9*((O835^2-O834^2)/(2*$I$5)))+($D$10*(ABS(I835)/90)*(MAX(O834^2,O835^2)/(2*$I$5))))-Q835,0))</f>
        <v/>
      </c>
      <c r="V835">
        <f>IF($D$20=0,1,IFERROR(IF(ROUND(S835,3)=1,1,IF(AND(ABS(U835)&lt;$D$19,S835&gt;1),1,0)),0))</f>
        <v/>
      </c>
      <c r="W835">
        <f>IF($D$20=0,IFERROR(W836,MAX($D$16,POWER((ABS(K835)^2)/($I$5*MAX(F835,0.1)^2),1/3))),IF(IFERROR(AG836,0)=0,IFERROR(W836,MAX($D$16,POWER((ABS(K835)^2)/($I$5*MAX(F835,0.1)^2),1/3))),IF(OR(IFERROR(W835,0)=0,IFERROR(AD836,0)&gt;1),MAX($D$16,POWER((ABS(K835)^2)/($I$5*MAX(F835,0.1)^2),1/3)),IF(IFERROR(AF835,0)&gt;0,MAX($D$16,IFERROR(W835,0)+((IFERROR(AF835,0))*$D$18*IF((IFERROR(AD835,0))&lt;1,1,-1))),IF(IFERROR(AF835,0)&lt;0,IF(ABS((MAX($D$16,POWER((ABS(K835)^2)/($I$5*MAX(F835,0.1)^2),1/3)))-IFERROR(W835,0))&gt;$D$19,MAX($D$16,IF((MAX($D$16,POWER((ABS(K835)^2)/($I$5*MAX(F835,0.1)^2),1/3)))&gt;IFERROR(W835,0),MIN((MAX($D$16,POWER((ABS(K835)^2)/($I$5*MAX(F835,0.1)^2),1/3))),IFERROR(W835,0)+(MIN(ABS(IFERROR(AF835,0))*$D$18,ABS((MAX($D$16,POWER((ABS(K835)^2)/($I$5*MAX(F835,0.1)^2),1/3)))-IFERROR(W835,0))))),MAX((MAX($D$16,POWER((ABS(K835)^2)/($I$5*MAX(F835,0.1)^2),1/3))),IFERROR(W835,0)-(MIN(ABS(IFERROR(AF835,0))*$D$18,ABS((MAX($D$16,POWER((ABS(K835)^2)/($I$5*MAX(F835,0.1)^2),1/3)))-IFERROR(W835,0))))))),MAX($D$16,POWER((ABS(K835)^2)/($I$5*MAX(F835,0.1)^2),1/3))),MAX($D$16,IFERROR(W835,0)))))))</f>
        <v/>
      </c>
      <c r="X835">
        <f>((F835)+(G835)*(W835))*(W835)</f>
        <v/>
      </c>
      <c r="Y835">
        <f>(((F835)+(G835)*(W835))*(W835))/MAX((F835)+2*(W835)*SQRT(1+(G835)^2),1E-6)</f>
        <v/>
      </c>
      <c r="Z835">
        <f>ABS(K835)/MAX(((F835)+(G835)*(W835))*(W835),1E-6)</f>
        <v/>
      </c>
      <c r="AA835">
        <f>E835+W835</f>
        <v/>
      </c>
      <c r="AB835">
        <f>AA835+((ABS(K835)/MAX(((F835)+(G835)*(W835))*(W835),1E-6))^2)/(2*$I$5)</f>
        <v/>
      </c>
      <c r="AC835">
        <f>((ABS(K835)*$D$6)/(MAX(((F835)+(G835)*(W835))*(W835),1E-6)*MAX(((((F835)+(G835)*(W835))*(W835))/MAX((F835)+2*(W835)*SQRT(1+(G835)^2),1E-6))^(2/3),1E-6)))^2</f>
        <v/>
      </c>
      <c r="AD835">
        <f>ABS(ABS(K835)/MAX(((F835)+(G835)*(W835))*(W835),1E-6))/SQRT($I$5*MAX((((F835)+(G835)*(W835))*(W835))/MAX((F835)+2*(G835)*(W835),1E-6),1E-6))</f>
        <v/>
      </c>
      <c r="AE835">
        <f>((F835)*(W835)^2)/2+(G835)*(W835)^3/3+(ABS(K835)^2)/($I$5*MAX(((F835)+(G835)*(W835))*(W835),1E-6))</f>
        <v/>
      </c>
      <c r="AF835">
        <f>IF($D$20=0,0,IFERROR(AB836+(((AC835+AC836)/2)*J836)+(IF(Z835&gt;Z836,$D$8*((Z835^2-Z836^2)/(2*$I$5)),$D$9*((Z836^2-Z835^2)/(2*$I$5)))+($D$10*(ABS(I836)/90)*(MAX(Z835^2,Z836^2)/(2*$I$5))))-AB835,0))</f>
        <v/>
      </c>
      <c r="AG835">
        <f>IF($D$20=0,1,IFERROR(IF(ROUND(AD835,3)=1,1,IF(AND(ABS(AF835)&lt;$D$19,AD835&lt;1),1,0)),0))</f>
        <v/>
      </c>
      <c r="AH835">
        <f>IFERROR(IF(V32="Supercritical",MAX($D$16,IFERROR(L835,MAX($D$16,POWER((ABS(K835)^2)/($I$5*MAX(F835,0.1)^2),1/3)))),IF(V32="Subcritical",MAX($D$16,IFERROR(W835,MAX($D$16,POWER((ABS(K835)^2)/($I$5*MAX(F835,0.1)^2),1/3)))),IF(AND(IFERROR(V835,0)=1,IFERROR(AG835,0)=1),IF(IFERROR(T835,-1E99)&gt;=IFERROR(AE835,-1E99),MAX($D$16,IFERROR(L835,MAX($D$16,POWER((ABS(K835)^2)/($I$5*MAX(F835,0.1)^2),1/3)))),MAX($D$16,IFERROR(W835,MAX($D$16,POWER((ABS(K835)^2)/($I$5*MAX(F835,0.1)^2),1/3))))),IF(IFERROR(V835,0)=1,MAX($D$16,IFERROR(L835,MAX($D$16,POWER((ABS(K835)^2)/($I$5*MAX(F835,0.1)^2),1/3)))),IF(IFERROR(AG835,0)=1,MAX($D$16,IFERROR(W835,MAX($D$16,POWER((ABS(K835)^2)/($I$5*MAX(F835,0.1)^2),1/3)))),MAX($D$16,POWER((ABS(K835)^2)/($I$5*MAX(F835,0.1)^2),1/3))))))),MAX($D$16,POWER((ABS(K835)^2)/($I$5*MAX(F835,0.1)^2),1/3)))</f>
        <v/>
      </c>
      <c r="AI835">
        <f>E835+AH835</f>
        <v/>
      </c>
      <c r="AJ835">
        <f>AI835+((ABS(K835)/MAX(((F835)+(G835)*(AH835))*(AH835),1E-6))^2)/(2*$I$5)</f>
        <v/>
      </c>
      <c r="AM835" t="n">
        <v>0</v>
      </c>
      <c r="AN835" t="n">
        <v>0</v>
      </c>
      <c r="AO835">
        <f>AM835+AN835</f>
        <v/>
      </c>
      <c r="AP835">
        <f>AP834+AO835</f>
        <v/>
      </c>
      <c r="AQ835">
        <f>ABS(ABS(K835)/MAX(((F835)+(G835)*(AH835))*(AH835),1E-6))/SQRT($I$5*MAX((((F835)+(G835)*(AH835))*(AH835))/MAX((F835)+2*(G835)*(AH835),1E-6),1E-6))</f>
        <v/>
      </c>
      <c r="AR835">
        <f>IF(AQ835&lt;1,"Subcritical","Supercritical")</f>
        <v/>
      </c>
      <c r="AS835">
        <f>((ABS(K835)*$D$6)/(MAX(((F835)+(G835)*(AH835))*(AH835),1E-6)*MAX(((((F835)+(G835)*(AH835))*(AH835))/MAX((F835)+2*(AH835)*SQRT(1+(G835)^2),1E-6))^(2/3),1E-6)))^2</f>
        <v/>
      </c>
    </row>
    <row r="836">
      <c r="A836" t="n">
        <v>687</v>
      </c>
      <c r="B836" t="n">
        <v>685.895</v>
      </c>
      <c r="C836" t="n">
        <v>616116.164</v>
      </c>
      <c r="D836" t="n">
        <v>3097312.98</v>
      </c>
      <c r="E836" t="n">
        <v>632.2190000000001</v>
      </c>
      <c r="F836" t="n">
        <v>5.2</v>
      </c>
      <c r="G836" t="n">
        <v>0</v>
      </c>
      <c r="H836" t="inlineStr">
        <is>
          <t>Normal</t>
        </is>
      </c>
      <c r="I836" t="n">
        <v>0.027</v>
      </c>
      <c r="J836">
        <f>B836-B835</f>
        <v/>
      </c>
      <c r="K836">
        <f>MAX(0,K835-AO835)</f>
        <v/>
      </c>
      <c r="L836">
        <f>IF($D$20=0,IFERROR(L835,MAX($D$16,POWER((ABS(K836)^2)/($I$5*MAX(F836,0.1)^2),1/3))),IF(IFERROR(V835,0)=0,IFERROR(L835,MAX($D$16,POWER((ABS(K836)^2)/($I$5*MAX(F836,0.1)^2),1/3))),IF(OR(IFERROR(L836,0)=0,IFERROR(S835,0)&lt;1,IFERROR(S836,0)&lt;1),MAX($D$16,POWER((ABS(K836)^2)/($I$5*MAX(F836,0.1)^2),1/3)),IF(IFERROR(U836,0)&gt;0,MAX($D$16,IFERROR(L836,0)+((IFERROR(U836,0))*$D$18*IF((IFERROR(S836,0))&lt;1,1,-1))),IF(IFERROR(U836,0)&lt;0,IF(ABS((MAX($D$16,POWER((ABS(K836)^2)/($I$5*MAX(F836,0.1)^2),1/3)))-IFERROR(L836,0))&gt;$D$19,MAX($D$16,IF((MAX($D$16,POWER((ABS(K836)^2)/($I$5*MAX(F836,0.1)^2),1/3)))&gt;IFERROR(L836,0),MIN((MAX($D$16,POWER((ABS(K836)^2)/($I$5*MAX(F836,0.1)^2),1/3))),IFERROR(L836,0)+(MIN(ABS(IFERROR(U836,0))*$D$18,ABS((MAX($D$16,POWER((ABS(K836)^2)/($I$5*MAX(F836,0.1)^2),1/3)))-IFERROR(L836,0))))),MAX((MAX($D$16,POWER((ABS(K836)^2)/($I$5*MAX(F836,0.1)^2),1/3))),IFERROR(L836,0)-(MIN(ABS(IFERROR(U836,0))*$D$18,ABS((MAX($D$16,POWER((ABS(K836)^2)/($I$5*MAX(F836,0.1)^2),1/3)))-IFERROR(L836,0))))))),MAX($D$16,POWER((ABS(K836)^2)/($I$5*MAX(F836,0.1)^2),1/3))),MAX($D$16,IFERROR(L836,0)))))))</f>
        <v/>
      </c>
      <c r="M836">
        <f>((F836)+(G836)*(L836))*(L836)</f>
        <v/>
      </c>
      <c r="N836">
        <f>(((F836)+(G836)*(L836))*(L836))/MAX((F836)+2*(L836)*SQRT(1+(G836)^2),1E-6)</f>
        <v/>
      </c>
      <c r="O836">
        <f>ABS(K836)/MAX(((F836)+(G836)*(L836))*(L836),1E-6)</f>
        <v/>
      </c>
      <c r="P836">
        <f>E836+L836</f>
        <v/>
      </c>
      <c r="Q836">
        <f>P836+((ABS(K836)/MAX(((F836)+(G836)*(L836))*(L836),1E-6))^2)/(2*$I$5)</f>
        <v/>
      </c>
      <c r="R836">
        <f>((ABS(K836)*$D$6)/(MAX(((F836)+(G836)*(L836))*(L836),1E-6)*MAX(((((F836)+(G836)*(L836))*(L836))/MAX((F836)+2*(L836)*SQRT(1+(G836)^2),1E-6))^(2/3),1E-6)))^2</f>
        <v/>
      </c>
      <c r="S836">
        <f>ABS(ABS(K836)/MAX(((F836)+(G836)*(L836))*(L836),1E-6))/SQRT($I$5*MAX((((F836)+(G836)*(L836))*(L836))/MAX((F836)+2*(G836)*(L836),1E-6),1E-6))</f>
        <v/>
      </c>
      <c r="T836">
        <f>((F836)*(L836)^2)/2+(G836)*(L836)^3/3+(ABS(K836)^2)/($I$5*MAX(((F836)+(G836)*(L836))*(L836),1E-6))</f>
        <v/>
      </c>
      <c r="U836">
        <f>IF($D$20=0,0,IFERROR(Q835-(((R835+R836)/2)*J836)-(IF(O835&gt;O836,$D$8*((O835^2-O836^2)/(2*$I$5)),$D$9*((O836^2-O835^2)/(2*$I$5)))+($D$10*(ABS(I836)/90)*(MAX(O835^2,O836^2)/(2*$I$5))))-Q836,0))</f>
        <v/>
      </c>
      <c r="V836">
        <f>IF($D$20=0,1,IFERROR(IF(ROUND(S836,3)=1,1,IF(AND(ABS(U836)&lt;$D$19,S836&gt;1),1,0)),0))</f>
        <v/>
      </c>
      <c r="W836">
        <f>IF($D$20=0,IFERROR(W837,MAX($D$16,POWER((ABS(K836)^2)/($I$5*MAX(F836,0.1)^2),1/3))),IF(IFERROR(AG837,0)=0,IFERROR(W837,MAX($D$16,POWER((ABS(K836)^2)/($I$5*MAX(F836,0.1)^2),1/3))),IF(OR(IFERROR(W836,0)=0,IFERROR(AD837,0)&gt;1),MAX($D$16,POWER((ABS(K836)^2)/($I$5*MAX(F836,0.1)^2),1/3)),IF(IFERROR(AF836,0)&gt;0,MAX($D$16,IFERROR(W836,0)+((IFERROR(AF836,0))*$D$18*IF((IFERROR(AD836,0))&lt;1,1,-1))),IF(IFERROR(AF836,0)&lt;0,IF(ABS((MAX($D$16,POWER((ABS(K836)^2)/($I$5*MAX(F836,0.1)^2),1/3)))-IFERROR(W836,0))&gt;$D$19,MAX($D$16,IF((MAX($D$16,POWER((ABS(K836)^2)/($I$5*MAX(F836,0.1)^2),1/3)))&gt;IFERROR(W836,0),MIN((MAX($D$16,POWER((ABS(K836)^2)/($I$5*MAX(F836,0.1)^2),1/3))),IFERROR(W836,0)+(MIN(ABS(IFERROR(AF836,0))*$D$18,ABS((MAX($D$16,POWER((ABS(K836)^2)/($I$5*MAX(F836,0.1)^2),1/3)))-IFERROR(W836,0))))),MAX((MAX($D$16,POWER((ABS(K836)^2)/($I$5*MAX(F836,0.1)^2),1/3))),IFERROR(W836,0)-(MIN(ABS(IFERROR(AF836,0))*$D$18,ABS((MAX($D$16,POWER((ABS(K836)^2)/($I$5*MAX(F836,0.1)^2),1/3)))-IFERROR(W836,0))))))),MAX($D$16,POWER((ABS(K836)^2)/($I$5*MAX(F836,0.1)^2),1/3))),MAX($D$16,IFERROR(W836,0)))))))</f>
        <v/>
      </c>
      <c r="X836">
        <f>((F836)+(G836)*(W836))*(W836)</f>
        <v/>
      </c>
      <c r="Y836">
        <f>(((F836)+(G836)*(W836))*(W836))/MAX((F836)+2*(W836)*SQRT(1+(G836)^2),1E-6)</f>
        <v/>
      </c>
      <c r="Z836">
        <f>ABS(K836)/MAX(((F836)+(G836)*(W836))*(W836),1E-6)</f>
        <v/>
      </c>
      <c r="AA836">
        <f>E836+W836</f>
        <v/>
      </c>
      <c r="AB836">
        <f>AA836+((ABS(K836)/MAX(((F836)+(G836)*(W836))*(W836),1E-6))^2)/(2*$I$5)</f>
        <v/>
      </c>
      <c r="AC836">
        <f>((ABS(K836)*$D$6)/(MAX(((F836)+(G836)*(W836))*(W836),1E-6)*MAX(((((F836)+(G836)*(W836))*(W836))/MAX((F836)+2*(W836)*SQRT(1+(G836)^2),1E-6))^(2/3),1E-6)))^2</f>
        <v/>
      </c>
      <c r="AD836">
        <f>ABS(ABS(K836)/MAX(((F836)+(G836)*(W836))*(W836),1E-6))/SQRT($I$5*MAX((((F836)+(G836)*(W836))*(W836))/MAX((F836)+2*(G836)*(W836),1E-6),1E-6))</f>
        <v/>
      </c>
      <c r="AE836">
        <f>((F836)*(W836)^2)/2+(G836)*(W836)^3/3+(ABS(K836)^2)/($I$5*MAX(((F836)+(G836)*(W836))*(W836),1E-6))</f>
        <v/>
      </c>
      <c r="AF836">
        <f>IF($D$20=0,0,IFERROR(AB837+(((AC836+AC837)/2)*J837)+(IF(Z836&gt;Z837,$D$8*((Z836^2-Z837^2)/(2*$I$5)),$D$9*((Z837^2-Z836^2)/(2*$I$5)))+($D$10*(ABS(I837)/90)*(MAX(Z836^2,Z837^2)/(2*$I$5))))-AB836,0))</f>
        <v/>
      </c>
      <c r="AG836">
        <f>IF($D$20=0,1,IFERROR(IF(ROUND(AD836,3)=1,1,IF(AND(ABS(AF836)&lt;$D$19,AD836&lt;1),1,0)),0))</f>
        <v/>
      </c>
      <c r="AH836">
        <f>IFERROR(IF(V32="Supercritical",MAX($D$16,IFERROR(L836,MAX($D$16,POWER((ABS(K836)^2)/($I$5*MAX(F836,0.1)^2),1/3)))),IF(V32="Subcritical",MAX($D$16,IFERROR(W836,MAX($D$16,POWER((ABS(K836)^2)/($I$5*MAX(F836,0.1)^2),1/3)))),IF(AND(IFERROR(V836,0)=1,IFERROR(AG836,0)=1),IF(IFERROR(T836,-1E99)&gt;=IFERROR(AE836,-1E99),MAX($D$16,IFERROR(L836,MAX($D$16,POWER((ABS(K836)^2)/($I$5*MAX(F836,0.1)^2),1/3)))),MAX($D$16,IFERROR(W836,MAX($D$16,POWER((ABS(K836)^2)/($I$5*MAX(F836,0.1)^2),1/3))))),IF(IFERROR(V836,0)=1,MAX($D$16,IFERROR(L836,MAX($D$16,POWER((ABS(K836)^2)/($I$5*MAX(F836,0.1)^2),1/3)))),IF(IFERROR(AG836,0)=1,MAX($D$16,IFERROR(W836,MAX($D$16,POWER((ABS(K836)^2)/($I$5*MAX(F836,0.1)^2),1/3)))),MAX($D$16,POWER((ABS(K836)^2)/($I$5*MAX(F836,0.1)^2),1/3))))))),MAX($D$16,POWER((ABS(K836)^2)/($I$5*MAX(F836,0.1)^2),1/3)))</f>
        <v/>
      </c>
      <c r="AI836">
        <f>E836+AH836</f>
        <v/>
      </c>
      <c r="AJ836">
        <f>AI836+((ABS(K836)/MAX(((F836)+(G836)*(AH836))*(AH836),1E-6))^2)/(2*$I$5)</f>
        <v/>
      </c>
      <c r="AM836" t="n">
        <v>0</v>
      </c>
      <c r="AN836" t="n">
        <v>0</v>
      </c>
      <c r="AO836">
        <f>AM836+AN836</f>
        <v/>
      </c>
      <c r="AP836">
        <f>AP835+AO836</f>
        <v/>
      </c>
      <c r="AQ836">
        <f>ABS(ABS(K836)/MAX(((F836)+(G836)*(AH836))*(AH836),1E-6))/SQRT($I$5*MAX((((F836)+(G836)*(AH836))*(AH836))/MAX((F836)+2*(G836)*(AH836),1E-6),1E-6))</f>
        <v/>
      </c>
      <c r="AR836">
        <f>IF(AQ836&lt;1,"Subcritical","Supercritical")</f>
        <v/>
      </c>
      <c r="AS836">
        <f>((ABS(K836)*$D$6)/(MAX(((F836)+(G836)*(AH836))*(AH836),1E-6)*MAX(((((F836)+(G836)*(AH836))*(AH836))/MAX((F836)+2*(AH836)*SQRT(1+(G836)^2),1E-6))^(2/3),1E-6)))^2</f>
        <v/>
      </c>
    </row>
    <row r="837">
      <c r="A837" t="n">
        <v>688</v>
      </c>
      <c r="B837" t="n">
        <v>686.896</v>
      </c>
      <c r="C837" t="n">
        <v>616115.6899999999</v>
      </c>
      <c r="D837" t="n">
        <v>3097312.099</v>
      </c>
      <c r="E837" t="n">
        <v>632.2184999999999</v>
      </c>
      <c r="F837" t="n">
        <v>5.2</v>
      </c>
      <c r="G837" t="n">
        <v>0</v>
      </c>
      <c r="H837" t="inlineStr">
        <is>
          <t>Normal</t>
        </is>
      </c>
      <c r="I837" t="n">
        <v>0.027</v>
      </c>
      <c r="J837">
        <f>B837-B836</f>
        <v/>
      </c>
      <c r="K837">
        <f>MAX(0,K836-AO836)</f>
        <v/>
      </c>
      <c r="L837">
        <f>IF($D$20=0,IFERROR(L836,MAX($D$16,POWER((ABS(K837)^2)/($I$5*MAX(F837,0.1)^2),1/3))),IF(IFERROR(V836,0)=0,IFERROR(L836,MAX($D$16,POWER((ABS(K837)^2)/($I$5*MAX(F837,0.1)^2),1/3))),IF(OR(IFERROR(L837,0)=0,IFERROR(S836,0)&lt;1,IFERROR(S837,0)&lt;1),MAX($D$16,POWER((ABS(K837)^2)/($I$5*MAX(F837,0.1)^2),1/3)),IF(IFERROR(U837,0)&gt;0,MAX($D$16,IFERROR(L837,0)+((IFERROR(U837,0))*$D$18*IF((IFERROR(S837,0))&lt;1,1,-1))),IF(IFERROR(U837,0)&lt;0,IF(ABS((MAX($D$16,POWER((ABS(K837)^2)/($I$5*MAX(F837,0.1)^2),1/3)))-IFERROR(L837,0))&gt;$D$19,MAX($D$16,IF((MAX($D$16,POWER((ABS(K837)^2)/($I$5*MAX(F837,0.1)^2),1/3)))&gt;IFERROR(L837,0),MIN((MAX($D$16,POWER((ABS(K837)^2)/($I$5*MAX(F837,0.1)^2),1/3))),IFERROR(L837,0)+(MIN(ABS(IFERROR(U837,0))*$D$18,ABS((MAX($D$16,POWER((ABS(K837)^2)/($I$5*MAX(F837,0.1)^2),1/3)))-IFERROR(L837,0))))),MAX((MAX($D$16,POWER((ABS(K837)^2)/($I$5*MAX(F837,0.1)^2),1/3))),IFERROR(L837,0)-(MIN(ABS(IFERROR(U837,0))*$D$18,ABS((MAX($D$16,POWER((ABS(K837)^2)/($I$5*MAX(F837,0.1)^2),1/3)))-IFERROR(L837,0))))))),MAX($D$16,POWER((ABS(K837)^2)/($I$5*MAX(F837,0.1)^2),1/3))),MAX($D$16,IFERROR(L837,0)))))))</f>
        <v/>
      </c>
      <c r="M837">
        <f>((F837)+(G837)*(L837))*(L837)</f>
        <v/>
      </c>
      <c r="N837">
        <f>(((F837)+(G837)*(L837))*(L837))/MAX((F837)+2*(L837)*SQRT(1+(G837)^2),1E-6)</f>
        <v/>
      </c>
      <c r="O837">
        <f>ABS(K837)/MAX(((F837)+(G837)*(L837))*(L837),1E-6)</f>
        <v/>
      </c>
      <c r="P837">
        <f>E837+L837</f>
        <v/>
      </c>
      <c r="Q837">
        <f>P837+((ABS(K837)/MAX(((F837)+(G837)*(L837))*(L837),1E-6))^2)/(2*$I$5)</f>
        <v/>
      </c>
      <c r="R837">
        <f>((ABS(K837)*$D$6)/(MAX(((F837)+(G837)*(L837))*(L837),1E-6)*MAX(((((F837)+(G837)*(L837))*(L837))/MAX((F837)+2*(L837)*SQRT(1+(G837)^2),1E-6))^(2/3),1E-6)))^2</f>
        <v/>
      </c>
      <c r="S837">
        <f>ABS(ABS(K837)/MAX(((F837)+(G837)*(L837))*(L837),1E-6))/SQRT($I$5*MAX((((F837)+(G837)*(L837))*(L837))/MAX((F837)+2*(G837)*(L837),1E-6),1E-6))</f>
        <v/>
      </c>
      <c r="T837">
        <f>((F837)*(L837)^2)/2+(G837)*(L837)^3/3+(ABS(K837)^2)/($I$5*MAX(((F837)+(G837)*(L837))*(L837),1E-6))</f>
        <v/>
      </c>
      <c r="U837">
        <f>IF($D$20=0,0,IFERROR(Q836-(((R836+R837)/2)*J837)-(IF(O836&gt;O837,$D$8*((O836^2-O837^2)/(2*$I$5)),$D$9*((O837^2-O836^2)/(2*$I$5)))+($D$10*(ABS(I837)/90)*(MAX(O836^2,O837^2)/(2*$I$5))))-Q837,0))</f>
        <v/>
      </c>
      <c r="V837">
        <f>IF($D$20=0,1,IFERROR(IF(ROUND(S837,3)=1,1,IF(AND(ABS(U837)&lt;$D$19,S837&gt;1),1,0)),0))</f>
        <v/>
      </c>
      <c r="W837">
        <f>IF($D$20=0,IFERROR(W838,MAX($D$16,POWER((ABS(K837)^2)/($I$5*MAX(F837,0.1)^2),1/3))),IF(IFERROR(AG838,0)=0,IFERROR(W838,MAX($D$16,POWER((ABS(K837)^2)/($I$5*MAX(F837,0.1)^2),1/3))),IF(OR(IFERROR(W837,0)=0,IFERROR(AD838,0)&gt;1),MAX($D$16,POWER((ABS(K837)^2)/($I$5*MAX(F837,0.1)^2),1/3)),IF(IFERROR(AF837,0)&gt;0,MAX($D$16,IFERROR(W837,0)+((IFERROR(AF837,0))*$D$18*IF((IFERROR(AD837,0))&lt;1,1,-1))),IF(IFERROR(AF837,0)&lt;0,IF(ABS((MAX($D$16,POWER((ABS(K837)^2)/($I$5*MAX(F837,0.1)^2),1/3)))-IFERROR(W837,0))&gt;$D$19,MAX($D$16,IF((MAX($D$16,POWER((ABS(K837)^2)/($I$5*MAX(F837,0.1)^2),1/3)))&gt;IFERROR(W837,0),MIN((MAX($D$16,POWER((ABS(K837)^2)/($I$5*MAX(F837,0.1)^2),1/3))),IFERROR(W837,0)+(MIN(ABS(IFERROR(AF837,0))*$D$18,ABS((MAX($D$16,POWER((ABS(K837)^2)/($I$5*MAX(F837,0.1)^2),1/3)))-IFERROR(W837,0))))),MAX((MAX($D$16,POWER((ABS(K837)^2)/($I$5*MAX(F837,0.1)^2),1/3))),IFERROR(W837,0)-(MIN(ABS(IFERROR(AF837,0))*$D$18,ABS((MAX($D$16,POWER((ABS(K837)^2)/($I$5*MAX(F837,0.1)^2),1/3)))-IFERROR(W837,0))))))),MAX($D$16,POWER((ABS(K837)^2)/($I$5*MAX(F837,0.1)^2),1/3))),MAX($D$16,IFERROR(W837,0)))))))</f>
        <v/>
      </c>
      <c r="X837">
        <f>((F837)+(G837)*(W837))*(W837)</f>
        <v/>
      </c>
      <c r="Y837">
        <f>(((F837)+(G837)*(W837))*(W837))/MAX((F837)+2*(W837)*SQRT(1+(G837)^2),1E-6)</f>
        <v/>
      </c>
      <c r="Z837">
        <f>ABS(K837)/MAX(((F837)+(G837)*(W837))*(W837),1E-6)</f>
        <v/>
      </c>
      <c r="AA837">
        <f>E837+W837</f>
        <v/>
      </c>
      <c r="AB837">
        <f>AA837+((ABS(K837)/MAX(((F837)+(G837)*(W837))*(W837),1E-6))^2)/(2*$I$5)</f>
        <v/>
      </c>
      <c r="AC837">
        <f>((ABS(K837)*$D$6)/(MAX(((F837)+(G837)*(W837))*(W837),1E-6)*MAX(((((F837)+(G837)*(W837))*(W837))/MAX((F837)+2*(W837)*SQRT(1+(G837)^2),1E-6))^(2/3),1E-6)))^2</f>
        <v/>
      </c>
      <c r="AD837">
        <f>ABS(ABS(K837)/MAX(((F837)+(G837)*(W837))*(W837),1E-6))/SQRT($I$5*MAX((((F837)+(G837)*(W837))*(W837))/MAX((F837)+2*(G837)*(W837),1E-6),1E-6))</f>
        <v/>
      </c>
      <c r="AE837">
        <f>((F837)*(W837)^2)/2+(G837)*(W837)^3/3+(ABS(K837)^2)/($I$5*MAX(((F837)+(G837)*(W837))*(W837),1E-6))</f>
        <v/>
      </c>
      <c r="AF837">
        <f>IF($D$20=0,0,IFERROR(AB838+(((AC837+AC838)/2)*J838)+(IF(Z837&gt;Z838,$D$8*((Z837^2-Z838^2)/(2*$I$5)),$D$9*((Z838^2-Z837^2)/(2*$I$5)))+($D$10*(ABS(I838)/90)*(MAX(Z837^2,Z838^2)/(2*$I$5))))-AB837,0))</f>
        <v/>
      </c>
      <c r="AG837">
        <f>IF($D$20=0,1,IFERROR(IF(ROUND(AD837,3)=1,1,IF(AND(ABS(AF837)&lt;$D$19,AD837&lt;1),1,0)),0))</f>
        <v/>
      </c>
      <c r="AH837">
        <f>IFERROR(IF(V32="Supercritical",MAX($D$16,IFERROR(L837,MAX($D$16,POWER((ABS(K837)^2)/($I$5*MAX(F837,0.1)^2),1/3)))),IF(V32="Subcritical",MAX($D$16,IFERROR(W837,MAX($D$16,POWER((ABS(K837)^2)/($I$5*MAX(F837,0.1)^2),1/3)))),IF(AND(IFERROR(V837,0)=1,IFERROR(AG837,0)=1),IF(IFERROR(T837,-1E99)&gt;=IFERROR(AE837,-1E99),MAX($D$16,IFERROR(L837,MAX($D$16,POWER((ABS(K837)^2)/($I$5*MAX(F837,0.1)^2),1/3)))),MAX($D$16,IFERROR(W837,MAX($D$16,POWER((ABS(K837)^2)/($I$5*MAX(F837,0.1)^2),1/3))))),IF(IFERROR(V837,0)=1,MAX($D$16,IFERROR(L837,MAX($D$16,POWER((ABS(K837)^2)/($I$5*MAX(F837,0.1)^2),1/3)))),IF(IFERROR(AG837,0)=1,MAX($D$16,IFERROR(W837,MAX($D$16,POWER((ABS(K837)^2)/($I$5*MAX(F837,0.1)^2),1/3)))),MAX($D$16,POWER((ABS(K837)^2)/($I$5*MAX(F837,0.1)^2),1/3))))))),MAX($D$16,POWER((ABS(K837)^2)/($I$5*MAX(F837,0.1)^2),1/3)))</f>
        <v/>
      </c>
      <c r="AI837">
        <f>E837+AH837</f>
        <v/>
      </c>
      <c r="AJ837">
        <f>AI837+((ABS(K837)/MAX(((F837)+(G837)*(AH837))*(AH837),1E-6))^2)/(2*$I$5)</f>
        <v/>
      </c>
      <c r="AM837" t="n">
        <v>0</v>
      </c>
      <c r="AN837" t="n">
        <v>0</v>
      </c>
      <c r="AO837">
        <f>AM837+AN837</f>
        <v/>
      </c>
      <c r="AP837">
        <f>AP836+AO837</f>
        <v/>
      </c>
      <c r="AQ837">
        <f>ABS(ABS(K837)/MAX(((F837)+(G837)*(AH837))*(AH837),1E-6))/SQRT($I$5*MAX((((F837)+(G837)*(AH837))*(AH837))/MAX((F837)+2*(G837)*(AH837),1E-6),1E-6))</f>
        <v/>
      </c>
      <c r="AR837">
        <f>IF(AQ837&lt;1,"Subcritical","Supercritical")</f>
        <v/>
      </c>
      <c r="AS837">
        <f>((ABS(K837)*$D$6)/(MAX(((F837)+(G837)*(AH837))*(AH837),1E-6)*MAX(((((F837)+(G837)*(AH837))*(AH837))/MAX((F837)+2*(AH837)*SQRT(1+(G837)^2),1E-6))^(2/3),1E-6)))^2</f>
        <v/>
      </c>
    </row>
    <row r="838">
      <c r="A838" t="n">
        <v>689</v>
      </c>
      <c r="B838" t="n">
        <v>687.895</v>
      </c>
      <c r="C838" t="n">
        <v>616115.216</v>
      </c>
      <c r="D838" t="n">
        <v>3097311.219</v>
      </c>
      <c r="E838" t="n">
        <v>632.218</v>
      </c>
      <c r="F838" t="n">
        <v>5.2</v>
      </c>
      <c r="G838" t="n">
        <v>0</v>
      </c>
      <c r="H838" t="inlineStr">
        <is>
          <t>Normal</t>
        </is>
      </c>
      <c r="I838" t="n">
        <v>0.05</v>
      </c>
      <c r="J838">
        <f>B838-B837</f>
        <v/>
      </c>
      <c r="K838">
        <f>MAX(0,K837-AO837)</f>
        <v/>
      </c>
      <c r="L838">
        <f>IF($D$20=0,IFERROR(L837,MAX($D$16,POWER((ABS(K838)^2)/($I$5*MAX(F838,0.1)^2),1/3))),IF(IFERROR(V837,0)=0,IFERROR(L837,MAX($D$16,POWER((ABS(K838)^2)/($I$5*MAX(F838,0.1)^2),1/3))),IF(OR(IFERROR(L838,0)=0,IFERROR(S837,0)&lt;1,IFERROR(S838,0)&lt;1),MAX($D$16,POWER((ABS(K838)^2)/($I$5*MAX(F838,0.1)^2),1/3)),IF(IFERROR(U838,0)&gt;0,MAX($D$16,IFERROR(L838,0)+((IFERROR(U838,0))*$D$18*IF((IFERROR(S838,0))&lt;1,1,-1))),IF(IFERROR(U838,0)&lt;0,IF(ABS((MAX($D$16,POWER((ABS(K838)^2)/($I$5*MAX(F838,0.1)^2),1/3)))-IFERROR(L838,0))&gt;$D$19,MAX($D$16,IF((MAX($D$16,POWER((ABS(K838)^2)/($I$5*MAX(F838,0.1)^2),1/3)))&gt;IFERROR(L838,0),MIN((MAX($D$16,POWER((ABS(K838)^2)/($I$5*MAX(F838,0.1)^2),1/3))),IFERROR(L838,0)+(MIN(ABS(IFERROR(U838,0))*$D$18,ABS((MAX($D$16,POWER((ABS(K838)^2)/($I$5*MAX(F838,0.1)^2),1/3)))-IFERROR(L838,0))))),MAX((MAX($D$16,POWER((ABS(K838)^2)/($I$5*MAX(F838,0.1)^2),1/3))),IFERROR(L838,0)-(MIN(ABS(IFERROR(U838,0))*$D$18,ABS((MAX($D$16,POWER((ABS(K838)^2)/($I$5*MAX(F838,0.1)^2),1/3)))-IFERROR(L838,0))))))),MAX($D$16,POWER((ABS(K838)^2)/($I$5*MAX(F838,0.1)^2),1/3))),MAX($D$16,IFERROR(L838,0)))))))</f>
        <v/>
      </c>
      <c r="M838">
        <f>((F838)+(G838)*(L838))*(L838)</f>
        <v/>
      </c>
      <c r="N838">
        <f>(((F838)+(G838)*(L838))*(L838))/MAX((F838)+2*(L838)*SQRT(1+(G838)^2),1E-6)</f>
        <v/>
      </c>
      <c r="O838">
        <f>ABS(K838)/MAX(((F838)+(G838)*(L838))*(L838),1E-6)</f>
        <v/>
      </c>
      <c r="P838">
        <f>E838+L838</f>
        <v/>
      </c>
      <c r="Q838">
        <f>P838+((ABS(K838)/MAX(((F838)+(G838)*(L838))*(L838),1E-6))^2)/(2*$I$5)</f>
        <v/>
      </c>
      <c r="R838">
        <f>((ABS(K838)*$D$6)/(MAX(((F838)+(G838)*(L838))*(L838),1E-6)*MAX(((((F838)+(G838)*(L838))*(L838))/MAX((F838)+2*(L838)*SQRT(1+(G838)^2),1E-6))^(2/3),1E-6)))^2</f>
        <v/>
      </c>
      <c r="S838">
        <f>ABS(ABS(K838)/MAX(((F838)+(G838)*(L838))*(L838),1E-6))/SQRT($I$5*MAX((((F838)+(G838)*(L838))*(L838))/MAX((F838)+2*(G838)*(L838),1E-6),1E-6))</f>
        <v/>
      </c>
      <c r="T838">
        <f>((F838)*(L838)^2)/2+(G838)*(L838)^3/3+(ABS(K838)^2)/($I$5*MAX(((F838)+(G838)*(L838))*(L838),1E-6))</f>
        <v/>
      </c>
      <c r="U838">
        <f>IF($D$20=0,0,IFERROR(Q837-(((R837+R838)/2)*J838)-(IF(O837&gt;O838,$D$8*((O837^2-O838^2)/(2*$I$5)),$D$9*((O838^2-O837^2)/(2*$I$5)))+($D$10*(ABS(I838)/90)*(MAX(O837^2,O838^2)/(2*$I$5))))-Q838,0))</f>
        <v/>
      </c>
      <c r="V838">
        <f>IF($D$20=0,1,IFERROR(IF(ROUND(S838,3)=1,1,IF(AND(ABS(U838)&lt;$D$19,S838&gt;1),1,0)),0))</f>
        <v/>
      </c>
      <c r="W838">
        <f>IF($D$20=0,IFERROR(W839,MAX($D$16,POWER((ABS(K838)^2)/($I$5*MAX(F838,0.1)^2),1/3))),IF(IFERROR(AG839,0)=0,IFERROR(W839,MAX($D$16,POWER((ABS(K838)^2)/($I$5*MAX(F838,0.1)^2),1/3))),IF(OR(IFERROR(W838,0)=0,IFERROR(AD839,0)&gt;1),MAX($D$16,POWER((ABS(K838)^2)/($I$5*MAX(F838,0.1)^2),1/3)),IF(IFERROR(AF838,0)&gt;0,MAX($D$16,IFERROR(W838,0)+((IFERROR(AF838,0))*$D$18*IF((IFERROR(AD838,0))&lt;1,1,-1))),IF(IFERROR(AF838,0)&lt;0,IF(ABS((MAX($D$16,POWER((ABS(K838)^2)/($I$5*MAX(F838,0.1)^2),1/3)))-IFERROR(W838,0))&gt;$D$19,MAX($D$16,IF((MAX($D$16,POWER((ABS(K838)^2)/($I$5*MAX(F838,0.1)^2),1/3)))&gt;IFERROR(W838,0),MIN((MAX($D$16,POWER((ABS(K838)^2)/($I$5*MAX(F838,0.1)^2),1/3))),IFERROR(W838,0)+(MIN(ABS(IFERROR(AF838,0))*$D$18,ABS((MAX($D$16,POWER((ABS(K838)^2)/($I$5*MAX(F838,0.1)^2),1/3)))-IFERROR(W838,0))))),MAX((MAX($D$16,POWER((ABS(K838)^2)/($I$5*MAX(F838,0.1)^2),1/3))),IFERROR(W838,0)-(MIN(ABS(IFERROR(AF838,0))*$D$18,ABS((MAX($D$16,POWER((ABS(K838)^2)/($I$5*MAX(F838,0.1)^2),1/3)))-IFERROR(W838,0))))))),MAX($D$16,POWER((ABS(K838)^2)/($I$5*MAX(F838,0.1)^2),1/3))),MAX($D$16,IFERROR(W838,0)))))))</f>
        <v/>
      </c>
      <c r="X838">
        <f>((F838)+(G838)*(W838))*(W838)</f>
        <v/>
      </c>
      <c r="Y838">
        <f>(((F838)+(G838)*(W838))*(W838))/MAX((F838)+2*(W838)*SQRT(1+(G838)^2),1E-6)</f>
        <v/>
      </c>
      <c r="Z838">
        <f>ABS(K838)/MAX(((F838)+(G838)*(W838))*(W838),1E-6)</f>
        <v/>
      </c>
      <c r="AA838">
        <f>E838+W838</f>
        <v/>
      </c>
      <c r="AB838">
        <f>AA838+((ABS(K838)/MAX(((F838)+(G838)*(W838))*(W838),1E-6))^2)/(2*$I$5)</f>
        <v/>
      </c>
      <c r="AC838">
        <f>((ABS(K838)*$D$6)/(MAX(((F838)+(G838)*(W838))*(W838),1E-6)*MAX(((((F838)+(G838)*(W838))*(W838))/MAX((F838)+2*(W838)*SQRT(1+(G838)^2),1E-6))^(2/3),1E-6)))^2</f>
        <v/>
      </c>
      <c r="AD838">
        <f>ABS(ABS(K838)/MAX(((F838)+(G838)*(W838))*(W838),1E-6))/SQRT($I$5*MAX((((F838)+(G838)*(W838))*(W838))/MAX((F838)+2*(G838)*(W838),1E-6),1E-6))</f>
        <v/>
      </c>
      <c r="AE838">
        <f>((F838)*(W838)^2)/2+(G838)*(W838)^3/3+(ABS(K838)^2)/($I$5*MAX(((F838)+(G838)*(W838))*(W838),1E-6))</f>
        <v/>
      </c>
      <c r="AF838">
        <f>IF($D$20=0,0,IFERROR(AB839+(((AC838+AC839)/2)*J839)+(IF(Z838&gt;Z839,$D$8*((Z838^2-Z839^2)/(2*$I$5)),$D$9*((Z839^2-Z838^2)/(2*$I$5)))+($D$10*(ABS(I839)/90)*(MAX(Z838^2,Z839^2)/(2*$I$5))))-AB838,0))</f>
        <v/>
      </c>
      <c r="AG838">
        <f>IF($D$20=0,1,IFERROR(IF(ROUND(AD838,3)=1,1,IF(AND(ABS(AF838)&lt;$D$19,AD838&lt;1),1,0)),0))</f>
        <v/>
      </c>
      <c r="AH838">
        <f>IFERROR(IF(V32="Supercritical",MAX($D$16,IFERROR(L838,MAX($D$16,POWER((ABS(K838)^2)/($I$5*MAX(F838,0.1)^2),1/3)))),IF(V32="Subcritical",MAX($D$16,IFERROR(W838,MAX($D$16,POWER((ABS(K838)^2)/($I$5*MAX(F838,0.1)^2),1/3)))),IF(AND(IFERROR(V838,0)=1,IFERROR(AG838,0)=1),IF(IFERROR(T838,-1E99)&gt;=IFERROR(AE838,-1E99),MAX($D$16,IFERROR(L838,MAX($D$16,POWER((ABS(K838)^2)/($I$5*MAX(F838,0.1)^2),1/3)))),MAX($D$16,IFERROR(W838,MAX($D$16,POWER((ABS(K838)^2)/($I$5*MAX(F838,0.1)^2),1/3))))),IF(IFERROR(V838,0)=1,MAX($D$16,IFERROR(L838,MAX($D$16,POWER((ABS(K838)^2)/($I$5*MAX(F838,0.1)^2),1/3)))),IF(IFERROR(AG838,0)=1,MAX($D$16,IFERROR(W838,MAX($D$16,POWER((ABS(K838)^2)/($I$5*MAX(F838,0.1)^2),1/3)))),MAX($D$16,POWER((ABS(K838)^2)/($I$5*MAX(F838,0.1)^2),1/3))))))),MAX($D$16,POWER((ABS(K838)^2)/($I$5*MAX(F838,0.1)^2),1/3)))</f>
        <v/>
      </c>
      <c r="AI838">
        <f>E838+AH838</f>
        <v/>
      </c>
      <c r="AJ838">
        <f>AI838+((ABS(K838)/MAX(((F838)+(G838)*(AH838))*(AH838),1E-6))^2)/(2*$I$5)</f>
        <v/>
      </c>
      <c r="AM838" t="n">
        <v>0</v>
      </c>
      <c r="AN838" t="n">
        <v>0</v>
      </c>
      <c r="AO838">
        <f>AM838+AN838</f>
        <v/>
      </c>
      <c r="AP838">
        <f>AP837+AO838</f>
        <v/>
      </c>
      <c r="AQ838">
        <f>ABS(ABS(K838)/MAX(((F838)+(G838)*(AH838))*(AH838),1E-6))/SQRT($I$5*MAX((((F838)+(G838)*(AH838))*(AH838))/MAX((F838)+2*(G838)*(AH838),1E-6),1E-6))</f>
        <v/>
      </c>
      <c r="AR838">
        <f>IF(AQ838&lt;1,"Subcritical","Supercritical")</f>
        <v/>
      </c>
      <c r="AS838">
        <f>((ABS(K838)*$D$6)/(MAX(((F838)+(G838)*(AH838))*(AH838),1E-6)*MAX(((((F838)+(G838)*(AH838))*(AH838))/MAX((F838)+2*(AH838)*SQRT(1+(G838)^2),1E-6))^(2/3),1E-6)))^2</f>
        <v/>
      </c>
    </row>
    <row r="839">
      <c r="A839" t="n">
        <v>690</v>
      </c>
      <c r="B839" t="n">
        <v>688.895</v>
      </c>
      <c r="C839" t="n">
        <v>616114.741</v>
      </c>
      <c r="D839" t="n">
        <v>3097310.339</v>
      </c>
      <c r="E839" t="n">
        <v>632.2175</v>
      </c>
      <c r="F839" t="n">
        <v>5.2</v>
      </c>
      <c r="G839" t="n">
        <v>0</v>
      </c>
      <c r="H839" t="inlineStr">
        <is>
          <t>Normal</t>
        </is>
      </c>
      <c r="I839" t="n">
        <v>0.078</v>
      </c>
      <c r="J839">
        <f>B839-B838</f>
        <v/>
      </c>
      <c r="K839">
        <f>MAX(0,K838-AO838)</f>
        <v/>
      </c>
      <c r="L839">
        <f>IF($D$20=0,IFERROR(L838,MAX($D$16,POWER((ABS(K839)^2)/($I$5*MAX(F839,0.1)^2),1/3))),IF(IFERROR(V838,0)=0,IFERROR(L838,MAX($D$16,POWER((ABS(K839)^2)/($I$5*MAX(F839,0.1)^2),1/3))),IF(OR(IFERROR(L839,0)=0,IFERROR(S838,0)&lt;1,IFERROR(S839,0)&lt;1),MAX($D$16,POWER((ABS(K839)^2)/($I$5*MAX(F839,0.1)^2),1/3)),IF(IFERROR(U839,0)&gt;0,MAX($D$16,IFERROR(L839,0)+((IFERROR(U839,0))*$D$18*IF((IFERROR(S839,0))&lt;1,1,-1))),IF(IFERROR(U839,0)&lt;0,IF(ABS((MAX($D$16,POWER((ABS(K839)^2)/($I$5*MAX(F839,0.1)^2),1/3)))-IFERROR(L839,0))&gt;$D$19,MAX($D$16,IF((MAX($D$16,POWER((ABS(K839)^2)/($I$5*MAX(F839,0.1)^2),1/3)))&gt;IFERROR(L839,0),MIN((MAX($D$16,POWER((ABS(K839)^2)/($I$5*MAX(F839,0.1)^2),1/3))),IFERROR(L839,0)+(MIN(ABS(IFERROR(U839,0))*$D$18,ABS((MAX($D$16,POWER((ABS(K839)^2)/($I$5*MAX(F839,0.1)^2),1/3)))-IFERROR(L839,0))))),MAX((MAX($D$16,POWER((ABS(K839)^2)/($I$5*MAX(F839,0.1)^2),1/3))),IFERROR(L839,0)-(MIN(ABS(IFERROR(U839,0))*$D$18,ABS((MAX($D$16,POWER((ABS(K839)^2)/($I$5*MAX(F839,0.1)^2),1/3)))-IFERROR(L839,0))))))),MAX($D$16,POWER((ABS(K839)^2)/($I$5*MAX(F839,0.1)^2),1/3))),MAX($D$16,IFERROR(L839,0)))))))</f>
        <v/>
      </c>
      <c r="M839">
        <f>((F839)+(G839)*(L839))*(L839)</f>
        <v/>
      </c>
      <c r="N839">
        <f>(((F839)+(G839)*(L839))*(L839))/MAX((F839)+2*(L839)*SQRT(1+(G839)^2),1E-6)</f>
        <v/>
      </c>
      <c r="O839">
        <f>ABS(K839)/MAX(((F839)+(G839)*(L839))*(L839),1E-6)</f>
        <v/>
      </c>
      <c r="P839">
        <f>E839+L839</f>
        <v/>
      </c>
      <c r="Q839">
        <f>P839+((ABS(K839)/MAX(((F839)+(G839)*(L839))*(L839),1E-6))^2)/(2*$I$5)</f>
        <v/>
      </c>
      <c r="R839">
        <f>((ABS(K839)*$D$6)/(MAX(((F839)+(G839)*(L839))*(L839),1E-6)*MAX(((((F839)+(G839)*(L839))*(L839))/MAX((F839)+2*(L839)*SQRT(1+(G839)^2),1E-6))^(2/3),1E-6)))^2</f>
        <v/>
      </c>
      <c r="S839">
        <f>ABS(ABS(K839)/MAX(((F839)+(G839)*(L839))*(L839),1E-6))/SQRT($I$5*MAX((((F839)+(G839)*(L839))*(L839))/MAX((F839)+2*(G839)*(L839),1E-6),1E-6))</f>
        <v/>
      </c>
      <c r="T839">
        <f>((F839)*(L839)^2)/2+(G839)*(L839)^3/3+(ABS(K839)^2)/($I$5*MAX(((F839)+(G839)*(L839))*(L839),1E-6))</f>
        <v/>
      </c>
      <c r="U839">
        <f>IF($D$20=0,0,IFERROR(Q838-(((R838+R839)/2)*J839)-(IF(O838&gt;O839,$D$8*((O838^2-O839^2)/(2*$I$5)),$D$9*((O839^2-O838^2)/(2*$I$5)))+($D$10*(ABS(I839)/90)*(MAX(O838^2,O839^2)/(2*$I$5))))-Q839,0))</f>
        <v/>
      </c>
      <c r="V839">
        <f>IF($D$20=0,1,IFERROR(IF(ROUND(S839,3)=1,1,IF(AND(ABS(U839)&lt;$D$19,S839&gt;1),1,0)),0))</f>
        <v/>
      </c>
      <c r="W839">
        <f>IF($D$20=0,IFERROR(W840,MAX($D$16,POWER((ABS(K839)^2)/($I$5*MAX(F839,0.1)^2),1/3))),IF(IFERROR(AG840,0)=0,IFERROR(W840,MAX($D$16,POWER((ABS(K839)^2)/($I$5*MAX(F839,0.1)^2),1/3))),IF(OR(IFERROR(W839,0)=0,IFERROR(AD840,0)&gt;1),MAX($D$16,POWER((ABS(K839)^2)/($I$5*MAX(F839,0.1)^2),1/3)),IF(IFERROR(AF839,0)&gt;0,MAX($D$16,IFERROR(W839,0)+((IFERROR(AF839,0))*$D$18*IF((IFERROR(AD839,0))&lt;1,1,-1))),IF(IFERROR(AF839,0)&lt;0,IF(ABS((MAX($D$16,POWER((ABS(K839)^2)/($I$5*MAX(F839,0.1)^2),1/3)))-IFERROR(W839,0))&gt;$D$19,MAX($D$16,IF((MAX($D$16,POWER((ABS(K839)^2)/($I$5*MAX(F839,0.1)^2),1/3)))&gt;IFERROR(W839,0),MIN((MAX($D$16,POWER((ABS(K839)^2)/($I$5*MAX(F839,0.1)^2),1/3))),IFERROR(W839,0)+(MIN(ABS(IFERROR(AF839,0))*$D$18,ABS((MAX($D$16,POWER((ABS(K839)^2)/($I$5*MAX(F839,0.1)^2),1/3)))-IFERROR(W839,0))))),MAX((MAX($D$16,POWER((ABS(K839)^2)/($I$5*MAX(F839,0.1)^2),1/3))),IFERROR(W839,0)-(MIN(ABS(IFERROR(AF839,0))*$D$18,ABS((MAX($D$16,POWER((ABS(K839)^2)/($I$5*MAX(F839,0.1)^2),1/3)))-IFERROR(W839,0))))))),MAX($D$16,POWER((ABS(K839)^2)/($I$5*MAX(F839,0.1)^2),1/3))),MAX($D$16,IFERROR(W839,0)))))))</f>
        <v/>
      </c>
      <c r="X839">
        <f>((F839)+(G839)*(W839))*(W839)</f>
        <v/>
      </c>
      <c r="Y839">
        <f>(((F839)+(G839)*(W839))*(W839))/MAX((F839)+2*(W839)*SQRT(1+(G839)^2),1E-6)</f>
        <v/>
      </c>
      <c r="Z839">
        <f>ABS(K839)/MAX(((F839)+(G839)*(W839))*(W839),1E-6)</f>
        <v/>
      </c>
      <c r="AA839">
        <f>E839+W839</f>
        <v/>
      </c>
      <c r="AB839">
        <f>AA839+((ABS(K839)/MAX(((F839)+(G839)*(W839))*(W839),1E-6))^2)/(2*$I$5)</f>
        <v/>
      </c>
      <c r="AC839">
        <f>((ABS(K839)*$D$6)/(MAX(((F839)+(G839)*(W839))*(W839),1E-6)*MAX(((((F839)+(G839)*(W839))*(W839))/MAX((F839)+2*(W839)*SQRT(1+(G839)^2),1E-6))^(2/3),1E-6)))^2</f>
        <v/>
      </c>
      <c r="AD839">
        <f>ABS(ABS(K839)/MAX(((F839)+(G839)*(W839))*(W839),1E-6))/SQRT($I$5*MAX((((F839)+(G839)*(W839))*(W839))/MAX((F839)+2*(G839)*(W839),1E-6),1E-6))</f>
        <v/>
      </c>
      <c r="AE839">
        <f>((F839)*(W839)^2)/2+(G839)*(W839)^3/3+(ABS(K839)^2)/($I$5*MAX(((F839)+(G839)*(W839))*(W839),1E-6))</f>
        <v/>
      </c>
      <c r="AF839">
        <f>IF($D$20=0,0,IFERROR(AB840+(((AC839+AC840)/2)*J840)+(IF(Z839&gt;Z840,$D$8*((Z839^2-Z840^2)/(2*$I$5)),$D$9*((Z840^2-Z839^2)/(2*$I$5)))+($D$10*(ABS(I840)/90)*(MAX(Z839^2,Z840^2)/(2*$I$5))))-AB839,0))</f>
        <v/>
      </c>
      <c r="AG839">
        <f>IF($D$20=0,1,IFERROR(IF(ROUND(AD839,3)=1,1,IF(AND(ABS(AF839)&lt;$D$19,AD839&lt;1),1,0)),0))</f>
        <v/>
      </c>
      <c r="AH839">
        <f>IFERROR(IF(V32="Supercritical",MAX($D$16,IFERROR(L839,MAX($D$16,POWER((ABS(K839)^2)/($I$5*MAX(F839,0.1)^2),1/3)))),IF(V32="Subcritical",MAX($D$16,IFERROR(W839,MAX($D$16,POWER((ABS(K839)^2)/($I$5*MAX(F839,0.1)^2),1/3)))),IF(AND(IFERROR(V839,0)=1,IFERROR(AG839,0)=1),IF(IFERROR(T839,-1E99)&gt;=IFERROR(AE839,-1E99),MAX($D$16,IFERROR(L839,MAX($D$16,POWER((ABS(K839)^2)/($I$5*MAX(F839,0.1)^2),1/3)))),MAX($D$16,IFERROR(W839,MAX($D$16,POWER((ABS(K839)^2)/($I$5*MAX(F839,0.1)^2),1/3))))),IF(IFERROR(V839,0)=1,MAX($D$16,IFERROR(L839,MAX($D$16,POWER((ABS(K839)^2)/($I$5*MAX(F839,0.1)^2),1/3)))),IF(IFERROR(AG839,0)=1,MAX($D$16,IFERROR(W839,MAX($D$16,POWER((ABS(K839)^2)/($I$5*MAX(F839,0.1)^2),1/3)))),MAX($D$16,POWER((ABS(K839)^2)/($I$5*MAX(F839,0.1)^2),1/3))))))),MAX($D$16,POWER((ABS(K839)^2)/($I$5*MAX(F839,0.1)^2),1/3)))</f>
        <v/>
      </c>
      <c r="AI839">
        <f>E839+AH839</f>
        <v/>
      </c>
      <c r="AJ839">
        <f>AI839+((ABS(K839)/MAX(((F839)+(G839)*(AH839))*(AH839),1E-6))^2)/(2*$I$5)</f>
        <v/>
      </c>
      <c r="AM839" t="n">
        <v>0</v>
      </c>
      <c r="AN839" t="n">
        <v>0</v>
      </c>
      <c r="AO839">
        <f>AM839+AN839</f>
        <v/>
      </c>
      <c r="AP839">
        <f>AP838+AO839</f>
        <v/>
      </c>
      <c r="AQ839">
        <f>ABS(ABS(K839)/MAX(((F839)+(G839)*(AH839))*(AH839),1E-6))/SQRT($I$5*MAX((((F839)+(G839)*(AH839))*(AH839))/MAX((F839)+2*(G839)*(AH839),1E-6),1E-6))</f>
        <v/>
      </c>
      <c r="AR839">
        <f>IF(AQ839&lt;1,"Subcritical","Supercritical")</f>
        <v/>
      </c>
      <c r="AS839">
        <f>((ABS(K839)*$D$6)/(MAX(((F839)+(G839)*(AH839))*(AH839),1E-6)*MAX(((((F839)+(G839)*(AH839))*(AH839))/MAX((F839)+2*(AH839)*SQRT(1+(G839)^2),1E-6))^(2/3),1E-6)))^2</f>
        <v/>
      </c>
    </row>
    <row r="840">
      <c r="A840" t="n">
        <v>691</v>
      </c>
      <c r="B840" t="n">
        <v>689.896</v>
      </c>
      <c r="C840" t="n">
        <v>616114.267</v>
      </c>
      <c r="D840" t="n">
        <v>3097309.458</v>
      </c>
      <c r="E840" t="n">
        <v>632.217</v>
      </c>
      <c r="F840" t="n">
        <v>5.2</v>
      </c>
      <c r="G840" t="n">
        <v>0</v>
      </c>
      <c r="H840" t="inlineStr">
        <is>
          <t>Normal</t>
        </is>
      </c>
      <c r="I840" t="n">
        <v>0.027</v>
      </c>
      <c r="J840">
        <f>B840-B839</f>
        <v/>
      </c>
      <c r="K840">
        <f>MAX(0,K839-AO839)</f>
        <v/>
      </c>
      <c r="L840">
        <f>IF($D$20=0,IFERROR(L839,MAX($D$16,POWER((ABS(K840)^2)/($I$5*MAX(F840,0.1)^2),1/3))),IF(IFERROR(V839,0)=0,IFERROR(L839,MAX($D$16,POWER((ABS(K840)^2)/($I$5*MAX(F840,0.1)^2),1/3))),IF(OR(IFERROR(L840,0)=0,IFERROR(S839,0)&lt;1,IFERROR(S840,0)&lt;1),MAX($D$16,POWER((ABS(K840)^2)/($I$5*MAX(F840,0.1)^2),1/3)),IF(IFERROR(U840,0)&gt;0,MAX($D$16,IFERROR(L840,0)+((IFERROR(U840,0))*$D$18*IF((IFERROR(S840,0))&lt;1,1,-1))),IF(IFERROR(U840,0)&lt;0,IF(ABS((MAX($D$16,POWER((ABS(K840)^2)/($I$5*MAX(F840,0.1)^2),1/3)))-IFERROR(L840,0))&gt;$D$19,MAX($D$16,IF((MAX($D$16,POWER((ABS(K840)^2)/($I$5*MAX(F840,0.1)^2),1/3)))&gt;IFERROR(L840,0),MIN((MAX($D$16,POWER((ABS(K840)^2)/($I$5*MAX(F840,0.1)^2),1/3))),IFERROR(L840,0)+(MIN(ABS(IFERROR(U840,0))*$D$18,ABS((MAX($D$16,POWER((ABS(K840)^2)/($I$5*MAX(F840,0.1)^2),1/3)))-IFERROR(L840,0))))),MAX((MAX($D$16,POWER((ABS(K840)^2)/($I$5*MAX(F840,0.1)^2),1/3))),IFERROR(L840,0)-(MIN(ABS(IFERROR(U840,0))*$D$18,ABS((MAX($D$16,POWER((ABS(K840)^2)/($I$5*MAX(F840,0.1)^2),1/3)))-IFERROR(L840,0))))))),MAX($D$16,POWER((ABS(K840)^2)/($I$5*MAX(F840,0.1)^2),1/3))),MAX($D$16,IFERROR(L840,0)))))))</f>
        <v/>
      </c>
      <c r="M840">
        <f>((F840)+(G840)*(L840))*(L840)</f>
        <v/>
      </c>
      <c r="N840">
        <f>(((F840)+(G840)*(L840))*(L840))/MAX((F840)+2*(L840)*SQRT(1+(G840)^2),1E-6)</f>
        <v/>
      </c>
      <c r="O840">
        <f>ABS(K840)/MAX(((F840)+(G840)*(L840))*(L840),1E-6)</f>
        <v/>
      </c>
      <c r="P840">
        <f>E840+L840</f>
        <v/>
      </c>
      <c r="Q840">
        <f>P840+((ABS(K840)/MAX(((F840)+(G840)*(L840))*(L840),1E-6))^2)/(2*$I$5)</f>
        <v/>
      </c>
      <c r="R840">
        <f>((ABS(K840)*$D$6)/(MAX(((F840)+(G840)*(L840))*(L840),1E-6)*MAX(((((F840)+(G840)*(L840))*(L840))/MAX((F840)+2*(L840)*SQRT(1+(G840)^2),1E-6))^(2/3),1E-6)))^2</f>
        <v/>
      </c>
      <c r="S840">
        <f>ABS(ABS(K840)/MAX(((F840)+(G840)*(L840))*(L840),1E-6))/SQRT($I$5*MAX((((F840)+(G840)*(L840))*(L840))/MAX((F840)+2*(G840)*(L840),1E-6),1E-6))</f>
        <v/>
      </c>
      <c r="T840">
        <f>((F840)*(L840)^2)/2+(G840)*(L840)^3/3+(ABS(K840)^2)/($I$5*MAX(((F840)+(G840)*(L840))*(L840),1E-6))</f>
        <v/>
      </c>
      <c r="U840">
        <f>IF($D$20=0,0,IFERROR(Q839-(((R839+R840)/2)*J840)-(IF(O839&gt;O840,$D$8*((O839^2-O840^2)/(2*$I$5)),$D$9*((O840^2-O839^2)/(2*$I$5)))+($D$10*(ABS(I840)/90)*(MAX(O839^2,O840^2)/(2*$I$5))))-Q840,0))</f>
        <v/>
      </c>
      <c r="V840">
        <f>IF($D$20=0,1,IFERROR(IF(ROUND(S840,3)=1,1,IF(AND(ABS(U840)&lt;$D$19,S840&gt;1),1,0)),0))</f>
        <v/>
      </c>
      <c r="W840">
        <f>IF($D$20=0,IFERROR(W841,MAX($D$16,POWER((ABS(K840)^2)/($I$5*MAX(F840,0.1)^2),1/3))),IF(IFERROR(AG841,0)=0,IFERROR(W841,MAX($D$16,POWER((ABS(K840)^2)/($I$5*MAX(F840,0.1)^2),1/3))),IF(OR(IFERROR(W840,0)=0,IFERROR(AD841,0)&gt;1),MAX($D$16,POWER((ABS(K840)^2)/($I$5*MAX(F840,0.1)^2),1/3)),IF(IFERROR(AF840,0)&gt;0,MAX($D$16,IFERROR(W840,0)+((IFERROR(AF840,0))*$D$18*IF((IFERROR(AD840,0))&lt;1,1,-1))),IF(IFERROR(AF840,0)&lt;0,IF(ABS((MAX($D$16,POWER((ABS(K840)^2)/($I$5*MAX(F840,0.1)^2),1/3)))-IFERROR(W840,0))&gt;$D$19,MAX($D$16,IF((MAX($D$16,POWER((ABS(K840)^2)/($I$5*MAX(F840,0.1)^2),1/3)))&gt;IFERROR(W840,0),MIN((MAX($D$16,POWER((ABS(K840)^2)/($I$5*MAX(F840,0.1)^2),1/3))),IFERROR(W840,0)+(MIN(ABS(IFERROR(AF840,0))*$D$18,ABS((MAX($D$16,POWER((ABS(K840)^2)/($I$5*MAX(F840,0.1)^2),1/3)))-IFERROR(W840,0))))),MAX((MAX($D$16,POWER((ABS(K840)^2)/($I$5*MAX(F840,0.1)^2),1/3))),IFERROR(W840,0)-(MIN(ABS(IFERROR(AF840,0))*$D$18,ABS((MAX($D$16,POWER((ABS(K840)^2)/($I$5*MAX(F840,0.1)^2),1/3)))-IFERROR(W840,0))))))),MAX($D$16,POWER((ABS(K840)^2)/($I$5*MAX(F840,0.1)^2),1/3))),MAX($D$16,IFERROR(W840,0)))))))</f>
        <v/>
      </c>
      <c r="X840">
        <f>((F840)+(G840)*(W840))*(W840)</f>
        <v/>
      </c>
      <c r="Y840">
        <f>(((F840)+(G840)*(W840))*(W840))/MAX((F840)+2*(W840)*SQRT(1+(G840)^2),1E-6)</f>
        <v/>
      </c>
      <c r="Z840">
        <f>ABS(K840)/MAX(((F840)+(G840)*(W840))*(W840),1E-6)</f>
        <v/>
      </c>
      <c r="AA840">
        <f>E840+W840</f>
        <v/>
      </c>
      <c r="AB840">
        <f>AA840+((ABS(K840)/MAX(((F840)+(G840)*(W840))*(W840),1E-6))^2)/(2*$I$5)</f>
        <v/>
      </c>
      <c r="AC840">
        <f>((ABS(K840)*$D$6)/(MAX(((F840)+(G840)*(W840))*(W840),1E-6)*MAX(((((F840)+(G840)*(W840))*(W840))/MAX((F840)+2*(W840)*SQRT(1+(G840)^2),1E-6))^(2/3),1E-6)))^2</f>
        <v/>
      </c>
      <c r="AD840">
        <f>ABS(ABS(K840)/MAX(((F840)+(G840)*(W840))*(W840),1E-6))/SQRT($I$5*MAX((((F840)+(G840)*(W840))*(W840))/MAX((F840)+2*(G840)*(W840),1E-6),1E-6))</f>
        <v/>
      </c>
      <c r="AE840">
        <f>((F840)*(W840)^2)/2+(G840)*(W840)^3/3+(ABS(K840)^2)/($I$5*MAX(((F840)+(G840)*(W840))*(W840),1E-6))</f>
        <v/>
      </c>
      <c r="AF840">
        <f>IF($D$20=0,0,IFERROR(AB841+(((AC840+AC841)/2)*J841)+(IF(Z840&gt;Z841,$D$8*((Z840^2-Z841^2)/(2*$I$5)),$D$9*((Z841^2-Z840^2)/(2*$I$5)))+($D$10*(ABS(I841)/90)*(MAX(Z840^2,Z841^2)/(2*$I$5))))-AB840,0))</f>
        <v/>
      </c>
      <c r="AG840">
        <f>IF($D$20=0,1,IFERROR(IF(ROUND(AD840,3)=1,1,IF(AND(ABS(AF840)&lt;$D$19,AD840&lt;1),1,0)),0))</f>
        <v/>
      </c>
      <c r="AH840">
        <f>IFERROR(IF(V32="Supercritical",MAX($D$16,IFERROR(L840,MAX($D$16,POWER((ABS(K840)^2)/($I$5*MAX(F840,0.1)^2),1/3)))),IF(V32="Subcritical",MAX($D$16,IFERROR(W840,MAX($D$16,POWER((ABS(K840)^2)/($I$5*MAX(F840,0.1)^2),1/3)))),IF(AND(IFERROR(V840,0)=1,IFERROR(AG840,0)=1),IF(IFERROR(T840,-1E99)&gt;=IFERROR(AE840,-1E99),MAX($D$16,IFERROR(L840,MAX($D$16,POWER((ABS(K840)^2)/($I$5*MAX(F840,0.1)^2),1/3)))),MAX($D$16,IFERROR(W840,MAX($D$16,POWER((ABS(K840)^2)/($I$5*MAX(F840,0.1)^2),1/3))))),IF(IFERROR(V840,0)=1,MAX($D$16,IFERROR(L840,MAX($D$16,POWER((ABS(K840)^2)/($I$5*MAX(F840,0.1)^2),1/3)))),IF(IFERROR(AG840,0)=1,MAX($D$16,IFERROR(W840,MAX($D$16,POWER((ABS(K840)^2)/($I$5*MAX(F840,0.1)^2),1/3)))),MAX($D$16,POWER((ABS(K840)^2)/($I$5*MAX(F840,0.1)^2),1/3))))))),MAX($D$16,POWER((ABS(K840)^2)/($I$5*MAX(F840,0.1)^2),1/3)))</f>
        <v/>
      </c>
      <c r="AI840">
        <f>E840+AH840</f>
        <v/>
      </c>
      <c r="AJ840">
        <f>AI840+((ABS(K840)/MAX(((F840)+(G840)*(AH840))*(AH840),1E-6))^2)/(2*$I$5)</f>
        <v/>
      </c>
      <c r="AM840" t="n">
        <v>0</v>
      </c>
      <c r="AN840" t="n">
        <v>0</v>
      </c>
      <c r="AO840">
        <f>AM840+AN840</f>
        <v/>
      </c>
      <c r="AP840">
        <f>AP839+AO840</f>
        <v/>
      </c>
      <c r="AQ840">
        <f>ABS(ABS(K840)/MAX(((F840)+(G840)*(AH840))*(AH840),1E-6))/SQRT($I$5*MAX((((F840)+(G840)*(AH840))*(AH840))/MAX((F840)+2*(G840)*(AH840),1E-6),1E-6))</f>
        <v/>
      </c>
      <c r="AR840">
        <f>IF(AQ840&lt;1,"Subcritical","Supercritical")</f>
        <v/>
      </c>
      <c r="AS840">
        <f>((ABS(K840)*$D$6)/(MAX(((F840)+(G840)*(AH840))*(AH840),1E-6)*MAX(((((F840)+(G840)*(AH840))*(AH840))/MAX((F840)+2*(AH840)*SQRT(1+(G840)^2),1E-6))^(2/3),1E-6)))^2</f>
        <v/>
      </c>
    </row>
    <row r="841">
      <c r="A841" t="n">
        <v>692</v>
      </c>
      <c r="B841" t="n">
        <v>690.895</v>
      </c>
      <c r="C841" t="n">
        <v>616113.7929999999</v>
      </c>
      <c r="D841" t="n">
        <v>3097308.578</v>
      </c>
      <c r="E841" t="n">
        <v>632.2165</v>
      </c>
      <c r="F841" t="n">
        <v>5.2</v>
      </c>
      <c r="G841" t="n">
        <v>0</v>
      </c>
      <c r="H841" t="inlineStr">
        <is>
          <t>Normal</t>
        </is>
      </c>
      <c r="I841" t="n">
        <v>0.027</v>
      </c>
      <c r="J841">
        <f>B841-B840</f>
        <v/>
      </c>
      <c r="K841">
        <f>MAX(0,K840-AO840)</f>
        <v/>
      </c>
      <c r="L841">
        <f>IF($D$20=0,IFERROR(L840,MAX($D$16,POWER((ABS(K841)^2)/($I$5*MAX(F841,0.1)^2),1/3))),IF(IFERROR(V840,0)=0,IFERROR(L840,MAX($D$16,POWER((ABS(K841)^2)/($I$5*MAX(F841,0.1)^2),1/3))),IF(OR(IFERROR(L841,0)=0,IFERROR(S840,0)&lt;1,IFERROR(S841,0)&lt;1),MAX($D$16,POWER((ABS(K841)^2)/($I$5*MAX(F841,0.1)^2),1/3)),IF(IFERROR(U841,0)&gt;0,MAX($D$16,IFERROR(L841,0)+((IFERROR(U841,0))*$D$18*IF((IFERROR(S841,0))&lt;1,1,-1))),IF(IFERROR(U841,0)&lt;0,IF(ABS((MAX($D$16,POWER((ABS(K841)^2)/($I$5*MAX(F841,0.1)^2),1/3)))-IFERROR(L841,0))&gt;$D$19,MAX($D$16,IF((MAX($D$16,POWER((ABS(K841)^2)/($I$5*MAX(F841,0.1)^2),1/3)))&gt;IFERROR(L841,0),MIN((MAX($D$16,POWER((ABS(K841)^2)/($I$5*MAX(F841,0.1)^2),1/3))),IFERROR(L841,0)+(MIN(ABS(IFERROR(U841,0))*$D$18,ABS((MAX($D$16,POWER((ABS(K841)^2)/($I$5*MAX(F841,0.1)^2),1/3)))-IFERROR(L841,0))))),MAX((MAX($D$16,POWER((ABS(K841)^2)/($I$5*MAX(F841,0.1)^2),1/3))),IFERROR(L841,0)-(MIN(ABS(IFERROR(U841,0))*$D$18,ABS((MAX($D$16,POWER((ABS(K841)^2)/($I$5*MAX(F841,0.1)^2),1/3)))-IFERROR(L841,0))))))),MAX($D$16,POWER((ABS(K841)^2)/($I$5*MAX(F841,0.1)^2),1/3))),MAX($D$16,IFERROR(L841,0)))))))</f>
        <v/>
      </c>
      <c r="M841">
        <f>((F841)+(G841)*(L841))*(L841)</f>
        <v/>
      </c>
      <c r="N841">
        <f>(((F841)+(G841)*(L841))*(L841))/MAX((F841)+2*(L841)*SQRT(1+(G841)^2),1E-6)</f>
        <v/>
      </c>
      <c r="O841">
        <f>ABS(K841)/MAX(((F841)+(G841)*(L841))*(L841),1E-6)</f>
        <v/>
      </c>
      <c r="P841">
        <f>E841+L841</f>
        <v/>
      </c>
      <c r="Q841">
        <f>P841+((ABS(K841)/MAX(((F841)+(G841)*(L841))*(L841),1E-6))^2)/(2*$I$5)</f>
        <v/>
      </c>
      <c r="R841">
        <f>((ABS(K841)*$D$6)/(MAX(((F841)+(G841)*(L841))*(L841),1E-6)*MAX(((((F841)+(G841)*(L841))*(L841))/MAX((F841)+2*(L841)*SQRT(1+(G841)^2),1E-6))^(2/3),1E-6)))^2</f>
        <v/>
      </c>
      <c r="S841">
        <f>ABS(ABS(K841)/MAX(((F841)+(G841)*(L841))*(L841),1E-6))/SQRT($I$5*MAX((((F841)+(G841)*(L841))*(L841))/MAX((F841)+2*(G841)*(L841),1E-6),1E-6))</f>
        <v/>
      </c>
      <c r="T841">
        <f>((F841)*(L841)^2)/2+(G841)*(L841)^3/3+(ABS(K841)^2)/($I$5*MAX(((F841)+(G841)*(L841))*(L841),1E-6))</f>
        <v/>
      </c>
      <c r="U841">
        <f>IF($D$20=0,0,IFERROR(Q840-(((R840+R841)/2)*J841)-(IF(O840&gt;O841,$D$8*((O840^2-O841^2)/(2*$I$5)),$D$9*((O841^2-O840^2)/(2*$I$5)))+($D$10*(ABS(I841)/90)*(MAX(O840^2,O841^2)/(2*$I$5))))-Q841,0))</f>
        <v/>
      </c>
      <c r="V841">
        <f>IF($D$20=0,1,IFERROR(IF(ROUND(S841,3)=1,1,IF(AND(ABS(U841)&lt;$D$19,S841&gt;1),1,0)),0))</f>
        <v/>
      </c>
      <c r="W841">
        <f>IF($D$20=0,IFERROR(W842,MAX($D$16,POWER((ABS(K841)^2)/($I$5*MAX(F841,0.1)^2),1/3))),IF(IFERROR(AG842,0)=0,IFERROR(W842,MAX($D$16,POWER((ABS(K841)^2)/($I$5*MAX(F841,0.1)^2),1/3))),IF(OR(IFERROR(W841,0)=0,IFERROR(AD842,0)&gt;1),MAX($D$16,POWER((ABS(K841)^2)/($I$5*MAX(F841,0.1)^2),1/3)),IF(IFERROR(AF841,0)&gt;0,MAX($D$16,IFERROR(W841,0)+((IFERROR(AF841,0))*$D$18*IF((IFERROR(AD841,0))&lt;1,1,-1))),IF(IFERROR(AF841,0)&lt;0,IF(ABS((MAX($D$16,POWER((ABS(K841)^2)/($I$5*MAX(F841,0.1)^2),1/3)))-IFERROR(W841,0))&gt;$D$19,MAX($D$16,IF((MAX($D$16,POWER((ABS(K841)^2)/($I$5*MAX(F841,0.1)^2),1/3)))&gt;IFERROR(W841,0),MIN((MAX($D$16,POWER((ABS(K841)^2)/($I$5*MAX(F841,0.1)^2),1/3))),IFERROR(W841,0)+(MIN(ABS(IFERROR(AF841,0))*$D$18,ABS((MAX($D$16,POWER((ABS(K841)^2)/($I$5*MAX(F841,0.1)^2),1/3)))-IFERROR(W841,0))))),MAX((MAX($D$16,POWER((ABS(K841)^2)/($I$5*MAX(F841,0.1)^2),1/3))),IFERROR(W841,0)-(MIN(ABS(IFERROR(AF841,0))*$D$18,ABS((MAX($D$16,POWER((ABS(K841)^2)/($I$5*MAX(F841,0.1)^2),1/3)))-IFERROR(W841,0))))))),MAX($D$16,POWER((ABS(K841)^2)/($I$5*MAX(F841,0.1)^2),1/3))),MAX($D$16,IFERROR(W841,0)))))))</f>
        <v/>
      </c>
      <c r="X841">
        <f>((F841)+(G841)*(W841))*(W841)</f>
        <v/>
      </c>
      <c r="Y841">
        <f>(((F841)+(G841)*(W841))*(W841))/MAX((F841)+2*(W841)*SQRT(1+(G841)^2),1E-6)</f>
        <v/>
      </c>
      <c r="Z841">
        <f>ABS(K841)/MAX(((F841)+(G841)*(W841))*(W841),1E-6)</f>
        <v/>
      </c>
      <c r="AA841">
        <f>E841+W841</f>
        <v/>
      </c>
      <c r="AB841">
        <f>AA841+((ABS(K841)/MAX(((F841)+(G841)*(W841))*(W841),1E-6))^2)/(2*$I$5)</f>
        <v/>
      </c>
      <c r="AC841">
        <f>((ABS(K841)*$D$6)/(MAX(((F841)+(G841)*(W841))*(W841),1E-6)*MAX(((((F841)+(G841)*(W841))*(W841))/MAX((F841)+2*(W841)*SQRT(1+(G841)^2),1E-6))^(2/3),1E-6)))^2</f>
        <v/>
      </c>
      <c r="AD841">
        <f>ABS(ABS(K841)/MAX(((F841)+(G841)*(W841))*(W841),1E-6))/SQRT($I$5*MAX((((F841)+(G841)*(W841))*(W841))/MAX((F841)+2*(G841)*(W841),1E-6),1E-6))</f>
        <v/>
      </c>
      <c r="AE841">
        <f>((F841)*(W841)^2)/2+(G841)*(W841)^3/3+(ABS(K841)^2)/($I$5*MAX(((F841)+(G841)*(W841))*(W841),1E-6))</f>
        <v/>
      </c>
      <c r="AF841">
        <f>IF($D$20=0,0,IFERROR(AB842+(((AC841+AC842)/2)*J842)+(IF(Z841&gt;Z842,$D$8*((Z841^2-Z842^2)/(2*$I$5)),$D$9*((Z842^2-Z841^2)/(2*$I$5)))+($D$10*(ABS(I842)/90)*(MAX(Z841^2,Z842^2)/(2*$I$5))))-AB841,0))</f>
        <v/>
      </c>
      <c r="AG841">
        <f>IF($D$20=0,1,IFERROR(IF(ROUND(AD841,3)=1,1,IF(AND(ABS(AF841)&lt;$D$19,AD841&lt;1),1,0)),0))</f>
        <v/>
      </c>
      <c r="AH841">
        <f>IFERROR(IF(V32="Supercritical",MAX($D$16,IFERROR(L841,MAX($D$16,POWER((ABS(K841)^2)/($I$5*MAX(F841,0.1)^2),1/3)))),IF(V32="Subcritical",MAX($D$16,IFERROR(W841,MAX($D$16,POWER((ABS(K841)^2)/($I$5*MAX(F841,0.1)^2),1/3)))),IF(AND(IFERROR(V841,0)=1,IFERROR(AG841,0)=1),IF(IFERROR(T841,-1E99)&gt;=IFERROR(AE841,-1E99),MAX($D$16,IFERROR(L841,MAX($D$16,POWER((ABS(K841)^2)/($I$5*MAX(F841,0.1)^2),1/3)))),MAX($D$16,IFERROR(W841,MAX($D$16,POWER((ABS(K841)^2)/($I$5*MAX(F841,0.1)^2),1/3))))),IF(IFERROR(V841,0)=1,MAX($D$16,IFERROR(L841,MAX($D$16,POWER((ABS(K841)^2)/($I$5*MAX(F841,0.1)^2),1/3)))),IF(IFERROR(AG841,0)=1,MAX($D$16,IFERROR(W841,MAX($D$16,POWER((ABS(K841)^2)/($I$5*MAX(F841,0.1)^2),1/3)))),MAX($D$16,POWER((ABS(K841)^2)/($I$5*MAX(F841,0.1)^2),1/3))))))),MAX($D$16,POWER((ABS(K841)^2)/($I$5*MAX(F841,0.1)^2),1/3)))</f>
        <v/>
      </c>
      <c r="AI841">
        <f>E841+AH841</f>
        <v/>
      </c>
      <c r="AJ841">
        <f>AI841+((ABS(K841)/MAX(((F841)+(G841)*(AH841))*(AH841),1E-6))^2)/(2*$I$5)</f>
        <v/>
      </c>
      <c r="AM841" t="n">
        <v>0</v>
      </c>
      <c r="AN841" t="n">
        <v>0</v>
      </c>
      <c r="AO841">
        <f>AM841+AN841</f>
        <v/>
      </c>
      <c r="AP841">
        <f>AP840+AO841</f>
        <v/>
      </c>
      <c r="AQ841">
        <f>ABS(ABS(K841)/MAX(((F841)+(G841)*(AH841))*(AH841),1E-6))/SQRT($I$5*MAX((((F841)+(G841)*(AH841))*(AH841))/MAX((F841)+2*(G841)*(AH841),1E-6),1E-6))</f>
        <v/>
      </c>
      <c r="AR841">
        <f>IF(AQ841&lt;1,"Subcritical","Supercritical")</f>
        <v/>
      </c>
      <c r="AS841">
        <f>((ABS(K841)*$D$6)/(MAX(((F841)+(G841)*(AH841))*(AH841),1E-6)*MAX(((((F841)+(G841)*(AH841))*(AH841))/MAX((F841)+2*(AH841)*SQRT(1+(G841)^2),1E-6))^(2/3),1E-6)))^2</f>
        <v/>
      </c>
    </row>
    <row r="842">
      <c r="A842" t="n">
        <v>693</v>
      </c>
      <c r="B842" t="n">
        <v>691.895</v>
      </c>
      <c r="C842" t="n">
        <v>616113.319</v>
      </c>
      <c r="D842" t="n">
        <v>3097307.697</v>
      </c>
      <c r="E842" t="n">
        <v>632.216</v>
      </c>
      <c r="F842" t="n">
        <v>5.2</v>
      </c>
      <c r="G842" t="n">
        <v>0</v>
      </c>
      <c r="H842" t="inlineStr">
        <is>
          <t>Normal</t>
        </is>
      </c>
      <c r="I842" t="n">
        <v>0.027</v>
      </c>
      <c r="J842">
        <f>B842-B841</f>
        <v/>
      </c>
      <c r="K842">
        <f>MAX(0,K841-AO841)</f>
        <v/>
      </c>
      <c r="L842">
        <f>IF($D$20=0,IFERROR(L841,MAX($D$16,POWER((ABS(K842)^2)/($I$5*MAX(F842,0.1)^2),1/3))),IF(IFERROR(V841,0)=0,IFERROR(L841,MAX($D$16,POWER((ABS(K842)^2)/($I$5*MAX(F842,0.1)^2),1/3))),IF(OR(IFERROR(L842,0)=0,IFERROR(S841,0)&lt;1,IFERROR(S842,0)&lt;1),MAX($D$16,POWER((ABS(K842)^2)/($I$5*MAX(F842,0.1)^2),1/3)),IF(IFERROR(U842,0)&gt;0,MAX($D$16,IFERROR(L842,0)+((IFERROR(U842,0))*$D$18*IF((IFERROR(S842,0))&lt;1,1,-1))),IF(IFERROR(U842,0)&lt;0,IF(ABS((MAX($D$16,POWER((ABS(K842)^2)/($I$5*MAX(F842,0.1)^2),1/3)))-IFERROR(L842,0))&gt;$D$19,MAX($D$16,IF((MAX($D$16,POWER((ABS(K842)^2)/($I$5*MAX(F842,0.1)^2),1/3)))&gt;IFERROR(L842,0),MIN((MAX($D$16,POWER((ABS(K842)^2)/($I$5*MAX(F842,0.1)^2),1/3))),IFERROR(L842,0)+(MIN(ABS(IFERROR(U842,0))*$D$18,ABS((MAX($D$16,POWER((ABS(K842)^2)/($I$5*MAX(F842,0.1)^2),1/3)))-IFERROR(L842,0))))),MAX((MAX($D$16,POWER((ABS(K842)^2)/($I$5*MAX(F842,0.1)^2),1/3))),IFERROR(L842,0)-(MIN(ABS(IFERROR(U842,0))*$D$18,ABS((MAX($D$16,POWER((ABS(K842)^2)/($I$5*MAX(F842,0.1)^2),1/3)))-IFERROR(L842,0))))))),MAX($D$16,POWER((ABS(K842)^2)/($I$5*MAX(F842,0.1)^2),1/3))),MAX($D$16,IFERROR(L842,0)))))))</f>
        <v/>
      </c>
      <c r="M842">
        <f>((F842)+(G842)*(L842))*(L842)</f>
        <v/>
      </c>
      <c r="N842">
        <f>(((F842)+(G842)*(L842))*(L842))/MAX((F842)+2*(L842)*SQRT(1+(G842)^2),1E-6)</f>
        <v/>
      </c>
      <c r="O842">
        <f>ABS(K842)/MAX(((F842)+(G842)*(L842))*(L842),1E-6)</f>
        <v/>
      </c>
      <c r="P842">
        <f>E842+L842</f>
        <v/>
      </c>
      <c r="Q842">
        <f>P842+((ABS(K842)/MAX(((F842)+(G842)*(L842))*(L842),1E-6))^2)/(2*$I$5)</f>
        <v/>
      </c>
      <c r="R842">
        <f>((ABS(K842)*$D$6)/(MAX(((F842)+(G842)*(L842))*(L842),1E-6)*MAX(((((F842)+(G842)*(L842))*(L842))/MAX((F842)+2*(L842)*SQRT(1+(G842)^2),1E-6))^(2/3),1E-6)))^2</f>
        <v/>
      </c>
      <c r="S842">
        <f>ABS(ABS(K842)/MAX(((F842)+(G842)*(L842))*(L842),1E-6))/SQRT($I$5*MAX((((F842)+(G842)*(L842))*(L842))/MAX((F842)+2*(G842)*(L842),1E-6),1E-6))</f>
        <v/>
      </c>
      <c r="T842">
        <f>((F842)*(L842)^2)/2+(G842)*(L842)^3/3+(ABS(K842)^2)/($I$5*MAX(((F842)+(G842)*(L842))*(L842),1E-6))</f>
        <v/>
      </c>
      <c r="U842">
        <f>IF($D$20=0,0,IFERROR(Q841-(((R841+R842)/2)*J842)-(IF(O841&gt;O842,$D$8*((O841^2-O842^2)/(2*$I$5)),$D$9*((O842^2-O841^2)/(2*$I$5)))+($D$10*(ABS(I842)/90)*(MAX(O841^2,O842^2)/(2*$I$5))))-Q842,0))</f>
        <v/>
      </c>
      <c r="V842">
        <f>IF($D$20=0,1,IFERROR(IF(ROUND(S842,3)=1,1,IF(AND(ABS(U842)&lt;$D$19,S842&gt;1),1,0)),0))</f>
        <v/>
      </c>
      <c r="W842">
        <f>IF($D$20=0,IFERROR(W843,MAX($D$16,POWER((ABS(K842)^2)/($I$5*MAX(F842,0.1)^2),1/3))),IF(IFERROR(AG843,0)=0,IFERROR(W843,MAX($D$16,POWER((ABS(K842)^2)/($I$5*MAX(F842,0.1)^2),1/3))),IF(OR(IFERROR(W842,0)=0,IFERROR(AD843,0)&gt;1),MAX($D$16,POWER((ABS(K842)^2)/($I$5*MAX(F842,0.1)^2),1/3)),IF(IFERROR(AF842,0)&gt;0,MAX($D$16,IFERROR(W842,0)+((IFERROR(AF842,0))*$D$18*IF((IFERROR(AD842,0))&lt;1,1,-1))),IF(IFERROR(AF842,0)&lt;0,IF(ABS((MAX($D$16,POWER((ABS(K842)^2)/($I$5*MAX(F842,0.1)^2),1/3)))-IFERROR(W842,0))&gt;$D$19,MAX($D$16,IF((MAX($D$16,POWER((ABS(K842)^2)/($I$5*MAX(F842,0.1)^2),1/3)))&gt;IFERROR(W842,0),MIN((MAX($D$16,POWER((ABS(K842)^2)/($I$5*MAX(F842,0.1)^2),1/3))),IFERROR(W842,0)+(MIN(ABS(IFERROR(AF842,0))*$D$18,ABS((MAX($D$16,POWER((ABS(K842)^2)/($I$5*MAX(F842,0.1)^2),1/3)))-IFERROR(W842,0))))),MAX((MAX($D$16,POWER((ABS(K842)^2)/($I$5*MAX(F842,0.1)^2),1/3))),IFERROR(W842,0)-(MIN(ABS(IFERROR(AF842,0))*$D$18,ABS((MAX($D$16,POWER((ABS(K842)^2)/($I$5*MAX(F842,0.1)^2),1/3)))-IFERROR(W842,0))))))),MAX($D$16,POWER((ABS(K842)^2)/($I$5*MAX(F842,0.1)^2),1/3))),MAX($D$16,IFERROR(W842,0)))))))</f>
        <v/>
      </c>
      <c r="X842">
        <f>((F842)+(G842)*(W842))*(W842)</f>
        <v/>
      </c>
      <c r="Y842">
        <f>(((F842)+(G842)*(W842))*(W842))/MAX((F842)+2*(W842)*SQRT(1+(G842)^2),1E-6)</f>
        <v/>
      </c>
      <c r="Z842">
        <f>ABS(K842)/MAX(((F842)+(G842)*(W842))*(W842),1E-6)</f>
        <v/>
      </c>
      <c r="AA842">
        <f>E842+W842</f>
        <v/>
      </c>
      <c r="AB842">
        <f>AA842+((ABS(K842)/MAX(((F842)+(G842)*(W842))*(W842),1E-6))^2)/(2*$I$5)</f>
        <v/>
      </c>
      <c r="AC842">
        <f>((ABS(K842)*$D$6)/(MAX(((F842)+(G842)*(W842))*(W842),1E-6)*MAX(((((F842)+(G842)*(W842))*(W842))/MAX((F842)+2*(W842)*SQRT(1+(G842)^2),1E-6))^(2/3),1E-6)))^2</f>
        <v/>
      </c>
      <c r="AD842">
        <f>ABS(ABS(K842)/MAX(((F842)+(G842)*(W842))*(W842),1E-6))/SQRT($I$5*MAX((((F842)+(G842)*(W842))*(W842))/MAX((F842)+2*(G842)*(W842),1E-6),1E-6))</f>
        <v/>
      </c>
      <c r="AE842">
        <f>((F842)*(W842)^2)/2+(G842)*(W842)^3/3+(ABS(K842)^2)/($I$5*MAX(((F842)+(G842)*(W842))*(W842),1E-6))</f>
        <v/>
      </c>
      <c r="AF842">
        <f>IF($D$20=0,0,IFERROR(AB843+(((AC842+AC843)/2)*J843)+(IF(Z842&gt;Z843,$D$8*((Z842^2-Z843^2)/(2*$I$5)),$D$9*((Z843^2-Z842^2)/(2*$I$5)))+($D$10*(ABS(I843)/90)*(MAX(Z842^2,Z843^2)/(2*$I$5))))-AB842,0))</f>
        <v/>
      </c>
      <c r="AG842">
        <f>IF($D$20=0,1,IFERROR(IF(ROUND(AD842,3)=1,1,IF(AND(ABS(AF842)&lt;$D$19,AD842&lt;1),1,0)),0))</f>
        <v/>
      </c>
      <c r="AH842">
        <f>IFERROR(IF(V32="Supercritical",MAX($D$16,IFERROR(L842,MAX($D$16,POWER((ABS(K842)^2)/($I$5*MAX(F842,0.1)^2),1/3)))),IF(V32="Subcritical",MAX($D$16,IFERROR(W842,MAX($D$16,POWER((ABS(K842)^2)/($I$5*MAX(F842,0.1)^2),1/3)))),IF(AND(IFERROR(V842,0)=1,IFERROR(AG842,0)=1),IF(IFERROR(T842,-1E99)&gt;=IFERROR(AE842,-1E99),MAX($D$16,IFERROR(L842,MAX($D$16,POWER((ABS(K842)^2)/($I$5*MAX(F842,0.1)^2),1/3)))),MAX($D$16,IFERROR(W842,MAX($D$16,POWER((ABS(K842)^2)/($I$5*MAX(F842,0.1)^2),1/3))))),IF(IFERROR(V842,0)=1,MAX($D$16,IFERROR(L842,MAX($D$16,POWER((ABS(K842)^2)/($I$5*MAX(F842,0.1)^2),1/3)))),IF(IFERROR(AG842,0)=1,MAX($D$16,IFERROR(W842,MAX($D$16,POWER((ABS(K842)^2)/($I$5*MAX(F842,0.1)^2),1/3)))),MAX($D$16,POWER((ABS(K842)^2)/($I$5*MAX(F842,0.1)^2),1/3))))))),MAX($D$16,POWER((ABS(K842)^2)/($I$5*MAX(F842,0.1)^2),1/3)))</f>
        <v/>
      </c>
      <c r="AI842">
        <f>E842+AH842</f>
        <v/>
      </c>
      <c r="AJ842">
        <f>AI842+((ABS(K842)/MAX(((F842)+(G842)*(AH842))*(AH842),1E-6))^2)/(2*$I$5)</f>
        <v/>
      </c>
      <c r="AM842" t="n">
        <v>0</v>
      </c>
      <c r="AN842" t="n">
        <v>0</v>
      </c>
      <c r="AO842">
        <f>AM842+AN842</f>
        <v/>
      </c>
      <c r="AP842">
        <f>AP841+AO842</f>
        <v/>
      </c>
      <c r="AQ842">
        <f>ABS(ABS(K842)/MAX(((F842)+(G842)*(AH842))*(AH842),1E-6))/SQRT($I$5*MAX((((F842)+(G842)*(AH842))*(AH842))/MAX((F842)+2*(G842)*(AH842),1E-6),1E-6))</f>
        <v/>
      </c>
      <c r="AR842">
        <f>IF(AQ842&lt;1,"Subcritical","Supercritical")</f>
        <v/>
      </c>
      <c r="AS842">
        <f>((ABS(K842)*$D$6)/(MAX(((F842)+(G842)*(AH842))*(AH842),1E-6)*MAX(((((F842)+(G842)*(AH842))*(AH842))/MAX((F842)+2*(AH842)*SQRT(1+(G842)^2),1E-6))^(2/3),1E-6)))^2</f>
        <v/>
      </c>
    </row>
    <row r="843">
      <c r="A843" t="n">
        <v>694</v>
      </c>
      <c r="B843" t="n">
        <v>692.895</v>
      </c>
      <c r="C843" t="n">
        <v>616112.845</v>
      </c>
      <c r="D843" t="n">
        <v>3097306.817</v>
      </c>
      <c r="E843" t="n">
        <v>632.2155</v>
      </c>
      <c r="F843" t="n">
        <v>5.2</v>
      </c>
      <c r="G843" t="n">
        <v>0</v>
      </c>
      <c r="H843" t="inlineStr">
        <is>
          <t>Normal</t>
        </is>
      </c>
      <c r="I843" t="n">
        <v>0.05</v>
      </c>
      <c r="J843">
        <f>B843-B842</f>
        <v/>
      </c>
      <c r="K843">
        <f>MAX(0,K842-AO842)</f>
        <v/>
      </c>
      <c r="L843">
        <f>IF($D$20=0,IFERROR(L842,MAX($D$16,POWER((ABS(K843)^2)/($I$5*MAX(F843,0.1)^2),1/3))),IF(IFERROR(V842,0)=0,IFERROR(L842,MAX($D$16,POWER((ABS(K843)^2)/($I$5*MAX(F843,0.1)^2),1/3))),IF(OR(IFERROR(L843,0)=0,IFERROR(S842,0)&lt;1,IFERROR(S843,0)&lt;1),MAX($D$16,POWER((ABS(K843)^2)/($I$5*MAX(F843,0.1)^2),1/3)),IF(IFERROR(U843,0)&gt;0,MAX($D$16,IFERROR(L843,0)+((IFERROR(U843,0))*$D$18*IF((IFERROR(S843,0))&lt;1,1,-1))),IF(IFERROR(U843,0)&lt;0,IF(ABS((MAX($D$16,POWER((ABS(K843)^2)/($I$5*MAX(F843,0.1)^2),1/3)))-IFERROR(L843,0))&gt;$D$19,MAX($D$16,IF((MAX($D$16,POWER((ABS(K843)^2)/($I$5*MAX(F843,0.1)^2),1/3)))&gt;IFERROR(L843,0),MIN((MAX($D$16,POWER((ABS(K843)^2)/($I$5*MAX(F843,0.1)^2),1/3))),IFERROR(L843,0)+(MIN(ABS(IFERROR(U843,0))*$D$18,ABS((MAX($D$16,POWER((ABS(K843)^2)/($I$5*MAX(F843,0.1)^2),1/3)))-IFERROR(L843,0))))),MAX((MAX($D$16,POWER((ABS(K843)^2)/($I$5*MAX(F843,0.1)^2),1/3))),IFERROR(L843,0)-(MIN(ABS(IFERROR(U843,0))*$D$18,ABS((MAX($D$16,POWER((ABS(K843)^2)/($I$5*MAX(F843,0.1)^2),1/3)))-IFERROR(L843,0))))))),MAX($D$16,POWER((ABS(K843)^2)/($I$5*MAX(F843,0.1)^2),1/3))),MAX($D$16,IFERROR(L843,0)))))))</f>
        <v/>
      </c>
      <c r="M843">
        <f>((F843)+(G843)*(L843))*(L843)</f>
        <v/>
      </c>
      <c r="N843">
        <f>(((F843)+(G843)*(L843))*(L843))/MAX((F843)+2*(L843)*SQRT(1+(G843)^2),1E-6)</f>
        <v/>
      </c>
      <c r="O843">
        <f>ABS(K843)/MAX(((F843)+(G843)*(L843))*(L843),1E-6)</f>
        <v/>
      </c>
      <c r="P843">
        <f>E843+L843</f>
        <v/>
      </c>
      <c r="Q843">
        <f>P843+((ABS(K843)/MAX(((F843)+(G843)*(L843))*(L843),1E-6))^2)/(2*$I$5)</f>
        <v/>
      </c>
      <c r="R843">
        <f>((ABS(K843)*$D$6)/(MAX(((F843)+(G843)*(L843))*(L843),1E-6)*MAX(((((F843)+(G843)*(L843))*(L843))/MAX((F843)+2*(L843)*SQRT(1+(G843)^2),1E-6))^(2/3),1E-6)))^2</f>
        <v/>
      </c>
      <c r="S843">
        <f>ABS(ABS(K843)/MAX(((F843)+(G843)*(L843))*(L843),1E-6))/SQRT($I$5*MAX((((F843)+(G843)*(L843))*(L843))/MAX((F843)+2*(G843)*(L843),1E-6),1E-6))</f>
        <v/>
      </c>
      <c r="T843">
        <f>((F843)*(L843)^2)/2+(G843)*(L843)^3/3+(ABS(K843)^2)/($I$5*MAX(((F843)+(G843)*(L843))*(L843),1E-6))</f>
        <v/>
      </c>
      <c r="U843">
        <f>IF($D$20=0,0,IFERROR(Q842-(((R842+R843)/2)*J843)-(IF(O842&gt;O843,$D$8*((O842^2-O843^2)/(2*$I$5)),$D$9*((O843^2-O842^2)/(2*$I$5)))+($D$10*(ABS(I843)/90)*(MAX(O842^2,O843^2)/(2*$I$5))))-Q843,0))</f>
        <v/>
      </c>
      <c r="V843">
        <f>IF($D$20=0,1,IFERROR(IF(ROUND(S843,3)=1,1,IF(AND(ABS(U843)&lt;$D$19,S843&gt;1),1,0)),0))</f>
        <v/>
      </c>
      <c r="W843">
        <f>IF($D$20=0,IFERROR(W844,MAX($D$16,POWER((ABS(K843)^2)/($I$5*MAX(F843,0.1)^2),1/3))),IF(IFERROR(AG844,0)=0,IFERROR(W844,MAX($D$16,POWER((ABS(K843)^2)/($I$5*MAX(F843,0.1)^2),1/3))),IF(OR(IFERROR(W843,0)=0,IFERROR(AD844,0)&gt;1),MAX($D$16,POWER((ABS(K843)^2)/($I$5*MAX(F843,0.1)^2),1/3)),IF(IFERROR(AF843,0)&gt;0,MAX($D$16,IFERROR(W843,0)+((IFERROR(AF843,0))*$D$18*IF((IFERROR(AD843,0))&lt;1,1,-1))),IF(IFERROR(AF843,0)&lt;0,IF(ABS((MAX($D$16,POWER((ABS(K843)^2)/($I$5*MAX(F843,0.1)^2),1/3)))-IFERROR(W843,0))&gt;$D$19,MAX($D$16,IF((MAX($D$16,POWER((ABS(K843)^2)/($I$5*MAX(F843,0.1)^2),1/3)))&gt;IFERROR(W843,0),MIN((MAX($D$16,POWER((ABS(K843)^2)/($I$5*MAX(F843,0.1)^2),1/3))),IFERROR(W843,0)+(MIN(ABS(IFERROR(AF843,0))*$D$18,ABS((MAX($D$16,POWER((ABS(K843)^2)/($I$5*MAX(F843,0.1)^2),1/3)))-IFERROR(W843,0))))),MAX((MAX($D$16,POWER((ABS(K843)^2)/($I$5*MAX(F843,0.1)^2),1/3))),IFERROR(W843,0)-(MIN(ABS(IFERROR(AF843,0))*$D$18,ABS((MAX($D$16,POWER((ABS(K843)^2)/($I$5*MAX(F843,0.1)^2),1/3)))-IFERROR(W843,0))))))),MAX($D$16,POWER((ABS(K843)^2)/($I$5*MAX(F843,0.1)^2),1/3))),MAX($D$16,IFERROR(W843,0)))))))</f>
        <v/>
      </c>
      <c r="X843">
        <f>((F843)+(G843)*(W843))*(W843)</f>
        <v/>
      </c>
      <c r="Y843">
        <f>(((F843)+(G843)*(W843))*(W843))/MAX((F843)+2*(W843)*SQRT(1+(G843)^2),1E-6)</f>
        <v/>
      </c>
      <c r="Z843">
        <f>ABS(K843)/MAX(((F843)+(G843)*(W843))*(W843),1E-6)</f>
        <v/>
      </c>
      <c r="AA843">
        <f>E843+W843</f>
        <v/>
      </c>
      <c r="AB843">
        <f>AA843+((ABS(K843)/MAX(((F843)+(G843)*(W843))*(W843),1E-6))^2)/(2*$I$5)</f>
        <v/>
      </c>
      <c r="AC843">
        <f>((ABS(K843)*$D$6)/(MAX(((F843)+(G843)*(W843))*(W843),1E-6)*MAX(((((F843)+(G843)*(W843))*(W843))/MAX((F843)+2*(W843)*SQRT(1+(G843)^2),1E-6))^(2/3),1E-6)))^2</f>
        <v/>
      </c>
      <c r="AD843">
        <f>ABS(ABS(K843)/MAX(((F843)+(G843)*(W843))*(W843),1E-6))/SQRT($I$5*MAX((((F843)+(G843)*(W843))*(W843))/MAX((F843)+2*(G843)*(W843),1E-6),1E-6))</f>
        <v/>
      </c>
      <c r="AE843">
        <f>((F843)*(W843)^2)/2+(G843)*(W843)^3/3+(ABS(K843)^2)/($I$5*MAX(((F843)+(G843)*(W843))*(W843),1E-6))</f>
        <v/>
      </c>
      <c r="AF843">
        <f>IF($D$20=0,0,IFERROR(AB844+(((AC843+AC844)/2)*J844)+(IF(Z843&gt;Z844,$D$8*((Z843^2-Z844^2)/(2*$I$5)),$D$9*((Z844^2-Z843^2)/(2*$I$5)))+($D$10*(ABS(I844)/90)*(MAX(Z843^2,Z844^2)/(2*$I$5))))-AB843,0))</f>
        <v/>
      </c>
      <c r="AG843">
        <f>IF($D$20=0,1,IFERROR(IF(ROUND(AD843,3)=1,1,IF(AND(ABS(AF843)&lt;$D$19,AD843&lt;1),1,0)),0))</f>
        <v/>
      </c>
      <c r="AH843">
        <f>IFERROR(IF(V32="Supercritical",MAX($D$16,IFERROR(L843,MAX($D$16,POWER((ABS(K843)^2)/($I$5*MAX(F843,0.1)^2),1/3)))),IF(V32="Subcritical",MAX($D$16,IFERROR(W843,MAX($D$16,POWER((ABS(K843)^2)/($I$5*MAX(F843,0.1)^2),1/3)))),IF(AND(IFERROR(V843,0)=1,IFERROR(AG843,0)=1),IF(IFERROR(T843,-1E99)&gt;=IFERROR(AE843,-1E99),MAX($D$16,IFERROR(L843,MAX($D$16,POWER((ABS(K843)^2)/($I$5*MAX(F843,0.1)^2),1/3)))),MAX($D$16,IFERROR(W843,MAX($D$16,POWER((ABS(K843)^2)/($I$5*MAX(F843,0.1)^2),1/3))))),IF(IFERROR(V843,0)=1,MAX($D$16,IFERROR(L843,MAX($D$16,POWER((ABS(K843)^2)/($I$5*MAX(F843,0.1)^2),1/3)))),IF(IFERROR(AG843,0)=1,MAX($D$16,IFERROR(W843,MAX($D$16,POWER((ABS(K843)^2)/($I$5*MAX(F843,0.1)^2),1/3)))),MAX($D$16,POWER((ABS(K843)^2)/($I$5*MAX(F843,0.1)^2),1/3))))))),MAX($D$16,POWER((ABS(K843)^2)/($I$5*MAX(F843,0.1)^2),1/3)))</f>
        <v/>
      </c>
      <c r="AI843">
        <f>E843+AH843</f>
        <v/>
      </c>
      <c r="AJ843">
        <f>AI843+((ABS(K843)/MAX(((F843)+(G843)*(AH843))*(AH843),1E-6))^2)/(2*$I$5)</f>
        <v/>
      </c>
      <c r="AM843" t="n">
        <v>0</v>
      </c>
      <c r="AN843" t="n">
        <v>0</v>
      </c>
      <c r="AO843">
        <f>AM843+AN843</f>
        <v/>
      </c>
      <c r="AP843">
        <f>AP842+AO843</f>
        <v/>
      </c>
      <c r="AQ843">
        <f>ABS(ABS(K843)/MAX(((F843)+(G843)*(AH843))*(AH843),1E-6))/SQRT($I$5*MAX((((F843)+(G843)*(AH843))*(AH843))/MAX((F843)+2*(G843)*(AH843),1E-6),1E-6))</f>
        <v/>
      </c>
      <c r="AR843">
        <f>IF(AQ843&lt;1,"Subcritical","Supercritical")</f>
        <v/>
      </c>
      <c r="AS843">
        <f>((ABS(K843)*$D$6)/(MAX(((F843)+(G843)*(AH843))*(AH843),1E-6)*MAX(((((F843)+(G843)*(AH843))*(AH843))/MAX((F843)+2*(AH843)*SQRT(1+(G843)^2),1E-6))^(2/3),1E-6)))^2</f>
        <v/>
      </c>
    </row>
    <row r="844">
      <c r="A844" t="n">
        <v>695</v>
      </c>
      <c r="B844" t="n">
        <v>693.895</v>
      </c>
      <c r="C844" t="n">
        <v>616112.37</v>
      </c>
      <c r="D844" t="n">
        <v>3097305.937</v>
      </c>
      <c r="E844" t="n">
        <v>632.215</v>
      </c>
      <c r="F844" t="n">
        <v>5.2</v>
      </c>
      <c r="G844" t="n">
        <v>0</v>
      </c>
      <c r="H844" t="inlineStr">
        <is>
          <t>Normal</t>
        </is>
      </c>
      <c r="I844" t="n">
        <v>0.078</v>
      </c>
      <c r="J844">
        <f>B844-B843</f>
        <v/>
      </c>
      <c r="K844">
        <f>MAX(0,K843-AO843)</f>
        <v/>
      </c>
      <c r="L844">
        <f>IF($D$20=0,IFERROR(L843,MAX($D$16,POWER((ABS(K844)^2)/($I$5*MAX(F844,0.1)^2),1/3))),IF(IFERROR(V843,0)=0,IFERROR(L843,MAX($D$16,POWER((ABS(K844)^2)/($I$5*MAX(F844,0.1)^2),1/3))),IF(OR(IFERROR(L844,0)=0,IFERROR(S843,0)&lt;1,IFERROR(S844,0)&lt;1),MAX($D$16,POWER((ABS(K844)^2)/($I$5*MAX(F844,0.1)^2),1/3)),IF(IFERROR(U844,0)&gt;0,MAX($D$16,IFERROR(L844,0)+((IFERROR(U844,0))*$D$18*IF((IFERROR(S844,0))&lt;1,1,-1))),IF(IFERROR(U844,0)&lt;0,IF(ABS((MAX($D$16,POWER((ABS(K844)^2)/($I$5*MAX(F844,0.1)^2),1/3)))-IFERROR(L844,0))&gt;$D$19,MAX($D$16,IF((MAX($D$16,POWER((ABS(K844)^2)/($I$5*MAX(F844,0.1)^2),1/3)))&gt;IFERROR(L844,0),MIN((MAX($D$16,POWER((ABS(K844)^2)/($I$5*MAX(F844,0.1)^2),1/3))),IFERROR(L844,0)+(MIN(ABS(IFERROR(U844,0))*$D$18,ABS((MAX($D$16,POWER((ABS(K844)^2)/($I$5*MAX(F844,0.1)^2),1/3)))-IFERROR(L844,0))))),MAX((MAX($D$16,POWER((ABS(K844)^2)/($I$5*MAX(F844,0.1)^2),1/3))),IFERROR(L844,0)-(MIN(ABS(IFERROR(U844,0))*$D$18,ABS((MAX($D$16,POWER((ABS(K844)^2)/($I$5*MAX(F844,0.1)^2),1/3)))-IFERROR(L844,0))))))),MAX($D$16,POWER((ABS(K844)^2)/($I$5*MAX(F844,0.1)^2),1/3))),MAX($D$16,IFERROR(L844,0)))))))</f>
        <v/>
      </c>
      <c r="M844">
        <f>((F844)+(G844)*(L844))*(L844)</f>
        <v/>
      </c>
      <c r="N844">
        <f>(((F844)+(G844)*(L844))*(L844))/MAX((F844)+2*(L844)*SQRT(1+(G844)^2),1E-6)</f>
        <v/>
      </c>
      <c r="O844">
        <f>ABS(K844)/MAX(((F844)+(G844)*(L844))*(L844),1E-6)</f>
        <v/>
      </c>
      <c r="P844">
        <f>E844+L844</f>
        <v/>
      </c>
      <c r="Q844">
        <f>P844+((ABS(K844)/MAX(((F844)+(G844)*(L844))*(L844),1E-6))^2)/(2*$I$5)</f>
        <v/>
      </c>
      <c r="R844">
        <f>((ABS(K844)*$D$6)/(MAX(((F844)+(G844)*(L844))*(L844),1E-6)*MAX(((((F844)+(G844)*(L844))*(L844))/MAX((F844)+2*(L844)*SQRT(1+(G844)^2),1E-6))^(2/3),1E-6)))^2</f>
        <v/>
      </c>
      <c r="S844">
        <f>ABS(ABS(K844)/MAX(((F844)+(G844)*(L844))*(L844),1E-6))/SQRT($I$5*MAX((((F844)+(G844)*(L844))*(L844))/MAX((F844)+2*(G844)*(L844),1E-6),1E-6))</f>
        <v/>
      </c>
      <c r="T844">
        <f>((F844)*(L844)^2)/2+(G844)*(L844)^3/3+(ABS(K844)^2)/($I$5*MAX(((F844)+(G844)*(L844))*(L844),1E-6))</f>
        <v/>
      </c>
      <c r="U844">
        <f>IF($D$20=0,0,IFERROR(Q843-(((R843+R844)/2)*J844)-(IF(O843&gt;O844,$D$8*((O843^2-O844^2)/(2*$I$5)),$D$9*((O844^2-O843^2)/(2*$I$5)))+($D$10*(ABS(I844)/90)*(MAX(O843^2,O844^2)/(2*$I$5))))-Q844,0))</f>
        <v/>
      </c>
      <c r="V844">
        <f>IF($D$20=0,1,IFERROR(IF(ROUND(S844,3)=1,1,IF(AND(ABS(U844)&lt;$D$19,S844&gt;1),1,0)),0))</f>
        <v/>
      </c>
      <c r="W844">
        <f>IF($D$20=0,IFERROR(W845,MAX($D$16,POWER((ABS(K844)^2)/($I$5*MAX(F844,0.1)^2),1/3))),IF(IFERROR(AG845,0)=0,IFERROR(W845,MAX($D$16,POWER((ABS(K844)^2)/($I$5*MAX(F844,0.1)^2),1/3))),IF(OR(IFERROR(W844,0)=0,IFERROR(AD845,0)&gt;1),MAX($D$16,POWER((ABS(K844)^2)/($I$5*MAX(F844,0.1)^2),1/3)),IF(IFERROR(AF844,0)&gt;0,MAX($D$16,IFERROR(W844,0)+((IFERROR(AF844,0))*$D$18*IF((IFERROR(AD844,0))&lt;1,1,-1))),IF(IFERROR(AF844,0)&lt;0,IF(ABS((MAX($D$16,POWER((ABS(K844)^2)/($I$5*MAX(F844,0.1)^2),1/3)))-IFERROR(W844,0))&gt;$D$19,MAX($D$16,IF((MAX($D$16,POWER((ABS(K844)^2)/($I$5*MAX(F844,0.1)^2),1/3)))&gt;IFERROR(W844,0),MIN((MAX($D$16,POWER((ABS(K844)^2)/($I$5*MAX(F844,0.1)^2),1/3))),IFERROR(W844,0)+(MIN(ABS(IFERROR(AF844,0))*$D$18,ABS((MAX($D$16,POWER((ABS(K844)^2)/($I$5*MAX(F844,0.1)^2),1/3)))-IFERROR(W844,0))))),MAX((MAX($D$16,POWER((ABS(K844)^2)/($I$5*MAX(F844,0.1)^2),1/3))),IFERROR(W844,0)-(MIN(ABS(IFERROR(AF844,0))*$D$18,ABS((MAX($D$16,POWER((ABS(K844)^2)/($I$5*MAX(F844,0.1)^2),1/3)))-IFERROR(W844,0))))))),MAX($D$16,POWER((ABS(K844)^2)/($I$5*MAX(F844,0.1)^2),1/3))),MAX($D$16,IFERROR(W844,0)))))))</f>
        <v/>
      </c>
      <c r="X844">
        <f>((F844)+(G844)*(W844))*(W844)</f>
        <v/>
      </c>
      <c r="Y844">
        <f>(((F844)+(G844)*(W844))*(W844))/MAX((F844)+2*(W844)*SQRT(1+(G844)^2),1E-6)</f>
        <v/>
      </c>
      <c r="Z844">
        <f>ABS(K844)/MAX(((F844)+(G844)*(W844))*(W844),1E-6)</f>
        <v/>
      </c>
      <c r="AA844">
        <f>E844+W844</f>
        <v/>
      </c>
      <c r="AB844">
        <f>AA844+((ABS(K844)/MAX(((F844)+(G844)*(W844))*(W844),1E-6))^2)/(2*$I$5)</f>
        <v/>
      </c>
      <c r="AC844">
        <f>((ABS(K844)*$D$6)/(MAX(((F844)+(G844)*(W844))*(W844),1E-6)*MAX(((((F844)+(G844)*(W844))*(W844))/MAX((F844)+2*(W844)*SQRT(1+(G844)^2),1E-6))^(2/3),1E-6)))^2</f>
        <v/>
      </c>
      <c r="AD844">
        <f>ABS(ABS(K844)/MAX(((F844)+(G844)*(W844))*(W844),1E-6))/SQRT($I$5*MAX((((F844)+(G844)*(W844))*(W844))/MAX((F844)+2*(G844)*(W844),1E-6),1E-6))</f>
        <v/>
      </c>
      <c r="AE844">
        <f>((F844)*(W844)^2)/2+(G844)*(W844)^3/3+(ABS(K844)^2)/($I$5*MAX(((F844)+(G844)*(W844))*(W844),1E-6))</f>
        <v/>
      </c>
      <c r="AF844">
        <f>IF($D$20=0,0,IFERROR(AB845+(((AC844+AC845)/2)*J845)+(IF(Z844&gt;Z845,$D$8*((Z844^2-Z845^2)/(2*$I$5)),$D$9*((Z845^2-Z844^2)/(2*$I$5)))+($D$10*(ABS(I845)/90)*(MAX(Z844^2,Z845^2)/(2*$I$5))))-AB844,0))</f>
        <v/>
      </c>
      <c r="AG844">
        <f>IF($D$20=0,1,IFERROR(IF(ROUND(AD844,3)=1,1,IF(AND(ABS(AF844)&lt;$D$19,AD844&lt;1),1,0)),0))</f>
        <v/>
      </c>
      <c r="AH844">
        <f>IFERROR(IF(V32="Supercritical",MAX($D$16,IFERROR(L844,MAX($D$16,POWER((ABS(K844)^2)/($I$5*MAX(F844,0.1)^2),1/3)))),IF(V32="Subcritical",MAX($D$16,IFERROR(W844,MAX($D$16,POWER((ABS(K844)^2)/($I$5*MAX(F844,0.1)^2),1/3)))),IF(AND(IFERROR(V844,0)=1,IFERROR(AG844,0)=1),IF(IFERROR(T844,-1E99)&gt;=IFERROR(AE844,-1E99),MAX($D$16,IFERROR(L844,MAX($D$16,POWER((ABS(K844)^2)/($I$5*MAX(F844,0.1)^2),1/3)))),MAX($D$16,IFERROR(W844,MAX($D$16,POWER((ABS(K844)^2)/($I$5*MAX(F844,0.1)^2),1/3))))),IF(IFERROR(V844,0)=1,MAX($D$16,IFERROR(L844,MAX($D$16,POWER((ABS(K844)^2)/($I$5*MAX(F844,0.1)^2),1/3)))),IF(IFERROR(AG844,0)=1,MAX($D$16,IFERROR(W844,MAX($D$16,POWER((ABS(K844)^2)/($I$5*MAX(F844,0.1)^2),1/3)))),MAX($D$16,POWER((ABS(K844)^2)/($I$5*MAX(F844,0.1)^2),1/3))))))),MAX($D$16,POWER((ABS(K844)^2)/($I$5*MAX(F844,0.1)^2),1/3)))</f>
        <v/>
      </c>
      <c r="AI844">
        <f>E844+AH844</f>
        <v/>
      </c>
      <c r="AJ844">
        <f>AI844+((ABS(K844)/MAX(((F844)+(G844)*(AH844))*(AH844),1E-6))^2)/(2*$I$5)</f>
        <v/>
      </c>
      <c r="AM844" t="n">
        <v>0</v>
      </c>
      <c r="AN844" t="n">
        <v>0</v>
      </c>
      <c r="AO844">
        <f>AM844+AN844</f>
        <v/>
      </c>
      <c r="AP844">
        <f>AP843+AO844</f>
        <v/>
      </c>
      <c r="AQ844">
        <f>ABS(ABS(K844)/MAX(((F844)+(G844)*(AH844))*(AH844),1E-6))/SQRT($I$5*MAX((((F844)+(G844)*(AH844))*(AH844))/MAX((F844)+2*(G844)*(AH844),1E-6),1E-6))</f>
        <v/>
      </c>
      <c r="AR844">
        <f>IF(AQ844&lt;1,"Subcritical","Supercritical")</f>
        <v/>
      </c>
      <c r="AS844">
        <f>((ABS(K844)*$D$6)/(MAX(((F844)+(G844)*(AH844))*(AH844),1E-6)*MAX(((((F844)+(G844)*(AH844))*(AH844))/MAX((F844)+2*(AH844)*SQRT(1+(G844)^2),1E-6))^(2/3),1E-6)))^2</f>
        <v/>
      </c>
    </row>
    <row r="845">
      <c r="A845" t="n">
        <v>696</v>
      </c>
      <c r="B845" t="n">
        <v>694.895</v>
      </c>
      <c r="C845" t="n">
        <v>616111.8959999999</v>
      </c>
      <c r="D845" t="n">
        <v>3097305.056</v>
      </c>
      <c r="E845" t="n">
        <v>632.2145</v>
      </c>
      <c r="F845" t="n">
        <v>5.2</v>
      </c>
      <c r="G845" t="n">
        <v>0</v>
      </c>
      <c r="H845" t="inlineStr">
        <is>
          <t>Normal</t>
        </is>
      </c>
      <c r="I845" t="n">
        <v>0.027</v>
      </c>
      <c r="J845">
        <f>B845-B844</f>
        <v/>
      </c>
      <c r="K845">
        <f>MAX(0,K844-AO844)</f>
        <v/>
      </c>
      <c r="L845">
        <f>IF($D$20=0,IFERROR(L844,MAX($D$16,POWER((ABS(K845)^2)/($I$5*MAX(F845,0.1)^2),1/3))),IF(IFERROR(V844,0)=0,IFERROR(L844,MAX($D$16,POWER((ABS(K845)^2)/($I$5*MAX(F845,0.1)^2),1/3))),IF(OR(IFERROR(L845,0)=0,IFERROR(S844,0)&lt;1,IFERROR(S845,0)&lt;1),MAX($D$16,POWER((ABS(K845)^2)/($I$5*MAX(F845,0.1)^2),1/3)),IF(IFERROR(U845,0)&gt;0,MAX($D$16,IFERROR(L845,0)+((IFERROR(U845,0))*$D$18*IF((IFERROR(S845,0))&lt;1,1,-1))),IF(IFERROR(U845,0)&lt;0,IF(ABS((MAX($D$16,POWER((ABS(K845)^2)/($I$5*MAX(F845,0.1)^2),1/3)))-IFERROR(L845,0))&gt;$D$19,MAX($D$16,IF((MAX($D$16,POWER((ABS(K845)^2)/($I$5*MAX(F845,0.1)^2),1/3)))&gt;IFERROR(L845,0),MIN((MAX($D$16,POWER((ABS(K845)^2)/($I$5*MAX(F845,0.1)^2),1/3))),IFERROR(L845,0)+(MIN(ABS(IFERROR(U845,0))*$D$18,ABS((MAX($D$16,POWER((ABS(K845)^2)/($I$5*MAX(F845,0.1)^2),1/3)))-IFERROR(L845,0))))),MAX((MAX($D$16,POWER((ABS(K845)^2)/($I$5*MAX(F845,0.1)^2),1/3))),IFERROR(L845,0)-(MIN(ABS(IFERROR(U845,0))*$D$18,ABS((MAX($D$16,POWER((ABS(K845)^2)/($I$5*MAX(F845,0.1)^2),1/3)))-IFERROR(L845,0))))))),MAX($D$16,POWER((ABS(K845)^2)/($I$5*MAX(F845,0.1)^2),1/3))),MAX($D$16,IFERROR(L845,0)))))))</f>
        <v/>
      </c>
      <c r="M845">
        <f>((F845)+(G845)*(L845))*(L845)</f>
        <v/>
      </c>
      <c r="N845">
        <f>(((F845)+(G845)*(L845))*(L845))/MAX((F845)+2*(L845)*SQRT(1+(G845)^2),1E-6)</f>
        <v/>
      </c>
      <c r="O845">
        <f>ABS(K845)/MAX(((F845)+(G845)*(L845))*(L845),1E-6)</f>
        <v/>
      </c>
      <c r="P845">
        <f>E845+L845</f>
        <v/>
      </c>
      <c r="Q845">
        <f>P845+((ABS(K845)/MAX(((F845)+(G845)*(L845))*(L845),1E-6))^2)/(2*$I$5)</f>
        <v/>
      </c>
      <c r="R845">
        <f>((ABS(K845)*$D$6)/(MAX(((F845)+(G845)*(L845))*(L845),1E-6)*MAX(((((F845)+(G845)*(L845))*(L845))/MAX((F845)+2*(L845)*SQRT(1+(G845)^2),1E-6))^(2/3),1E-6)))^2</f>
        <v/>
      </c>
      <c r="S845">
        <f>ABS(ABS(K845)/MAX(((F845)+(G845)*(L845))*(L845),1E-6))/SQRT($I$5*MAX((((F845)+(G845)*(L845))*(L845))/MAX((F845)+2*(G845)*(L845),1E-6),1E-6))</f>
        <v/>
      </c>
      <c r="T845">
        <f>((F845)*(L845)^2)/2+(G845)*(L845)^3/3+(ABS(K845)^2)/($I$5*MAX(((F845)+(G845)*(L845))*(L845),1E-6))</f>
        <v/>
      </c>
      <c r="U845">
        <f>IF($D$20=0,0,IFERROR(Q844-(((R844+R845)/2)*J845)-(IF(O844&gt;O845,$D$8*((O844^2-O845^2)/(2*$I$5)),$D$9*((O845^2-O844^2)/(2*$I$5)))+($D$10*(ABS(I845)/90)*(MAX(O844^2,O845^2)/(2*$I$5))))-Q845,0))</f>
        <v/>
      </c>
      <c r="V845">
        <f>IF($D$20=0,1,IFERROR(IF(ROUND(S845,3)=1,1,IF(AND(ABS(U845)&lt;$D$19,S845&gt;1),1,0)),0))</f>
        <v/>
      </c>
      <c r="W845">
        <f>IF($D$20=0,IFERROR(W846,MAX($D$16,POWER((ABS(K845)^2)/($I$5*MAX(F845,0.1)^2),1/3))),IF(IFERROR(AG846,0)=0,IFERROR(W846,MAX($D$16,POWER((ABS(K845)^2)/($I$5*MAX(F845,0.1)^2),1/3))),IF(OR(IFERROR(W845,0)=0,IFERROR(AD846,0)&gt;1),MAX($D$16,POWER((ABS(K845)^2)/($I$5*MAX(F845,0.1)^2),1/3)),IF(IFERROR(AF845,0)&gt;0,MAX($D$16,IFERROR(W845,0)+((IFERROR(AF845,0))*$D$18*IF((IFERROR(AD845,0))&lt;1,1,-1))),IF(IFERROR(AF845,0)&lt;0,IF(ABS((MAX($D$16,POWER((ABS(K845)^2)/($I$5*MAX(F845,0.1)^2),1/3)))-IFERROR(W845,0))&gt;$D$19,MAX($D$16,IF((MAX($D$16,POWER((ABS(K845)^2)/($I$5*MAX(F845,0.1)^2),1/3)))&gt;IFERROR(W845,0),MIN((MAX($D$16,POWER((ABS(K845)^2)/($I$5*MAX(F845,0.1)^2),1/3))),IFERROR(W845,0)+(MIN(ABS(IFERROR(AF845,0))*$D$18,ABS((MAX($D$16,POWER((ABS(K845)^2)/($I$5*MAX(F845,0.1)^2),1/3)))-IFERROR(W845,0))))),MAX((MAX($D$16,POWER((ABS(K845)^2)/($I$5*MAX(F845,0.1)^2),1/3))),IFERROR(W845,0)-(MIN(ABS(IFERROR(AF845,0))*$D$18,ABS((MAX($D$16,POWER((ABS(K845)^2)/($I$5*MAX(F845,0.1)^2),1/3)))-IFERROR(W845,0))))))),MAX($D$16,POWER((ABS(K845)^2)/($I$5*MAX(F845,0.1)^2),1/3))),MAX($D$16,IFERROR(W845,0)))))))</f>
        <v/>
      </c>
      <c r="X845">
        <f>((F845)+(G845)*(W845))*(W845)</f>
        <v/>
      </c>
      <c r="Y845">
        <f>(((F845)+(G845)*(W845))*(W845))/MAX((F845)+2*(W845)*SQRT(1+(G845)^2),1E-6)</f>
        <v/>
      </c>
      <c r="Z845">
        <f>ABS(K845)/MAX(((F845)+(G845)*(W845))*(W845),1E-6)</f>
        <v/>
      </c>
      <c r="AA845">
        <f>E845+W845</f>
        <v/>
      </c>
      <c r="AB845">
        <f>AA845+((ABS(K845)/MAX(((F845)+(G845)*(W845))*(W845),1E-6))^2)/(2*$I$5)</f>
        <v/>
      </c>
      <c r="AC845">
        <f>((ABS(K845)*$D$6)/(MAX(((F845)+(G845)*(W845))*(W845),1E-6)*MAX(((((F845)+(G845)*(W845))*(W845))/MAX((F845)+2*(W845)*SQRT(1+(G845)^2),1E-6))^(2/3),1E-6)))^2</f>
        <v/>
      </c>
      <c r="AD845">
        <f>ABS(ABS(K845)/MAX(((F845)+(G845)*(W845))*(W845),1E-6))/SQRT($I$5*MAX((((F845)+(G845)*(W845))*(W845))/MAX((F845)+2*(G845)*(W845),1E-6),1E-6))</f>
        <v/>
      </c>
      <c r="AE845">
        <f>((F845)*(W845)^2)/2+(G845)*(W845)^3/3+(ABS(K845)^2)/($I$5*MAX(((F845)+(G845)*(W845))*(W845),1E-6))</f>
        <v/>
      </c>
      <c r="AF845">
        <f>IF($D$20=0,0,IFERROR(AB846+(((AC845+AC846)/2)*J846)+(IF(Z845&gt;Z846,$D$8*((Z845^2-Z846^2)/(2*$I$5)),$D$9*((Z846^2-Z845^2)/(2*$I$5)))+($D$10*(ABS(I846)/90)*(MAX(Z845^2,Z846^2)/(2*$I$5))))-AB845,0))</f>
        <v/>
      </c>
      <c r="AG845">
        <f>IF($D$20=0,1,IFERROR(IF(ROUND(AD845,3)=1,1,IF(AND(ABS(AF845)&lt;$D$19,AD845&lt;1),1,0)),0))</f>
        <v/>
      </c>
      <c r="AH845">
        <f>IFERROR(IF(V32="Supercritical",MAX($D$16,IFERROR(L845,MAX($D$16,POWER((ABS(K845)^2)/($I$5*MAX(F845,0.1)^2),1/3)))),IF(V32="Subcritical",MAX($D$16,IFERROR(W845,MAX($D$16,POWER((ABS(K845)^2)/($I$5*MAX(F845,0.1)^2),1/3)))),IF(AND(IFERROR(V845,0)=1,IFERROR(AG845,0)=1),IF(IFERROR(T845,-1E99)&gt;=IFERROR(AE845,-1E99),MAX($D$16,IFERROR(L845,MAX($D$16,POWER((ABS(K845)^2)/($I$5*MAX(F845,0.1)^2),1/3)))),MAX($D$16,IFERROR(W845,MAX($D$16,POWER((ABS(K845)^2)/($I$5*MAX(F845,0.1)^2),1/3))))),IF(IFERROR(V845,0)=1,MAX($D$16,IFERROR(L845,MAX($D$16,POWER((ABS(K845)^2)/($I$5*MAX(F845,0.1)^2),1/3)))),IF(IFERROR(AG845,0)=1,MAX($D$16,IFERROR(W845,MAX($D$16,POWER((ABS(K845)^2)/($I$5*MAX(F845,0.1)^2),1/3)))),MAX($D$16,POWER((ABS(K845)^2)/($I$5*MAX(F845,0.1)^2),1/3))))))),MAX($D$16,POWER((ABS(K845)^2)/($I$5*MAX(F845,0.1)^2),1/3)))</f>
        <v/>
      </c>
      <c r="AI845">
        <f>E845+AH845</f>
        <v/>
      </c>
      <c r="AJ845">
        <f>AI845+((ABS(K845)/MAX(((F845)+(G845)*(AH845))*(AH845),1E-6))^2)/(2*$I$5)</f>
        <v/>
      </c>
      <c r="AM845" t="n">
        <v>0</v>
      </c>
      <c r="AN845" t="n">
        <v>0</v>
      </c>
      <c r="AO845">
        <f>AM845+AN845</f>
        <v/>
      </c>
      <c r="AP845">
        <f>AP844+AO845</f>
        <v/>
      </c>
      <c r="AQ845">
        <f>ABS(ABS(K845)/MAX(((F845)+(G845)*(AH845))*(AH845),1E-6))/SQRT($I$5*MAX((((F845)+(G845)*(AH845))*(AH845))/MAX((F845)+2*(G845)*(AH845),1E-6),1E-6))</f>
        <v/>
      </c>
      <c r="AR845">
        <f>IF(AQ845&lt;1,"Subcritical","Supercritical")</f>
        <v/>
      </c>
      <c r="AS845">
        <f>((ABS(K845)*$D$6)/(MAX(((F845)+(G845)*(AH845))*(AH845),1E-6)*MAX(((((F845)+(G845)*(AH845))*(AH845))/MAX((F845)+2*(AH845)*SQRT(1+(G845)^2),1E-6))^(2/3),1E-6)))^2</f>
        <v/>
      </c>
    </row>
    <row r="846">
      <c r="A846" t="n">
        <v>697</v>
      </c>
      <c r="B846" t="n">
        <v>695.895</v>
      </c>
      <c r="C846" t="n">
        <v>616111.422</v>
      </c>
      <c r="D846" t="n">
        <v>3097304.176</v>
      </c>
      <c r="E846" t="n">
        <v>632.2140000000001</v>
      </c>
      <c r="F846" t="n">
        <v>5.2</v>
      </c>
      <c r="G846" t="n">
        <v>0</v>
      </c>
      <c r="H846" t="inlineStr">
        <is>
          <t>Normal</t>
        </is>
      </c>
      <c r="I846" t="n">
        <v>0.027</v>
      </c>
      <c r="J846">
        <f>B846-B845</f>
        <v/>
      </c>
      <c r="K846">
        <f>MAX(0,K845-AO845)</f>
        <v/>
      </c>
      <c r="L846">
        <f>IF($D$20=0,IFERROR(L845,MAX($D$16,POWER((ABS(K846)^2)/($I$5*MAX(F846,0.1)^2),1/3))),IF(IFERROR(V845,0)=0,IFERROR(L845,MAX($D$16,POWER((ABS(K846)^2)/($I$5*MAX(F846,0.1)^2),1/3))),IF(OR(IFERROR(L846,0)=0,IFERROR(S845,0)&lt;1,IFERROR(S846,0)&lt;1),MAX($D$16,POWER((ABS(K846)^2)/($I$5*MAX(F846,0.1)^2),1/3)),IF(IFERROR(U846,0)&gt;0,MAX($D$16,IFERROR(L846,0)+((IFERROR(U846,0))*$D$18*IF((IFERROR(S846,0))&lt;1,1,-1))),IF(IFERROR(U846,0)&lt;0,IF(ABS((MAX($D$16,POWER((ABS(K846)^2)/($I$5*MAX(F846,0.1)^2),1/3)))-IFERROR(L846,0))&gt;$D$19,MAX($D$16,IF((MAX($D$16,POWER((ABS(K846)^2)/($I$5*MAX(F846,0.1)^2),1/3)))&gt;IFERROR(L846,0),MIN((MAX($D$16,POWER((ABS(K846)^2)/($I$5*MAX(F846,0.1)^2),1/3))),IFERROR(L846,0)+(MIN(ABS(IFERROR(U846,0))*$D$18,ABS((MAX($D$16,POWER((ABS(K846)^2)/($I$5*MAX(F846,0.1)^2),1/3)))-IFERROR(L846,0))))),MAX((MAX($D$16,POWER((ABS(K846)^2)/($I$5*MAX(F846,0.1)^2),1/3))),IFERROR(L846,0)-(MIN(ABS(IFERROR(U846,0))*$D$18,ABS((MAX($D$16,POWER((ABS(K846)^2)/($I$5*MAX(F846,0.1)^2),1/3)))-IFERROR(L846,0))))))),MAX($D$16,POWER((ABS(K846)^2)/($I$5*MAX(F846,0.1)^2),1/3))),MAX($D$16,IFERROR(L846,0)))))))</f>
        <v/>
      </c>
      <c r="M846">
        <f>((F846)+(G846)*(L846))*(L846)</f>
        <v/>
      </c>
      <c r="N846">
        <f>(((F846)+(G846)*(L846))*(L846))/MAX((F846)+2*(L846)*SQRT(1+(G846)^2),1E-6)</f>
        <v/>
      </c>
      <c r="O846">
        <f>ABS(K846)/MAX(((F846)+(G846)*(L846))*(L846),1E-6)</f>
        <v/>
      </c>
      <c r="P846">
        <f>E846+L846</f>
        <v/>
      </c>
      <c r="Q846">
        <f>P846+((ABS(K846)/MAX(((F846)+(G846)*(L846))*(L846),1E-6))^2)/(2*$I$5)</f>
        <v/>
      </c>
      <c r="R846">
        <f>((ABS(K846)*$D$6)/(MAX(((F846)+(G846)*(L846))*(L846),1E-6)*MAX(((((F846)+(G846)*(L846))*(L846))/MAX((F846)+2*(L846)*SQRT(1+(G846)^2),1E-6))^(2/3),1E-6)))^2</f>
        <v/>
      </c>
      <c r="S846">
        <f>ABS(ABS(K846)/MAX(((F846)+(G846)*(L846))*(L846),1E-6))/SQRT($I$5*MAX((((F846)+(G846)*(L846))*(L846))/MAX((F846)+2*(G846)*(L846),1E-6),1E-6))</f>
        <v/>
      </c>
      <c r="T846">
        <f>((F846)*(L846)^2)/2+(G846)*(L846)^3/3+(ABS(K846)^2)/($I$5*MAX(((F846)+(G846)*(L846))*(L846),1E-6))</f>
        <v/>
      </c>
      <c r="U846">
        <f>IF($D$20=0,0,IFERROR(Q845-(((R845+R846)/2)*J846)-(IF(O845&gt;O846,$D$8*((O845^2-O846^2)/(2*$I$5)),$D$9*((O846^2-O845^2)/(2*$I$5)))+($D$10*(ABS(I846)/90)*(MAX(O845^2,O846^2)/(2*$I$5))))-Q846,0))</f>
        <v/>
      </c>
      <c r="V846">
        <f>IF($D$20=0,1,IFERROR(IF(ROUND(S846,3)=1,1,IF(AND(ABS(U846)&lt;$D$19,S846&gt;1),1,0)),0))</f>
        <v/>
      </c>
      <c r="W846">
        <f>IF($D$20=0,IFERROR(W847,MAX($D$16,POWER((ABS(K846)^2)/($I$5*MAX(F846,0.1)^2),1/3))),IF(IFERROR(AG847,0)=0,IFERROR(W847,MAX($D$16,POWER((ABS(K846)^2)/($I$5*MAX(F846,0.1)^2),1/3))),IF(OR(IFERROR(W846,0)=0,IFERROR(AD847,0)&gt;1),MAX($D$16,POWER((ABS(K846)^2)/($I$5*MAX(F846,0.1)^2),1/3)),IF(IFERROR(AF846,0)&gt;0,MAX($D$16,IFERROR(W846,0)+((IFERROR(AF846,0))*$D$18*IF((IFERROR(AD846,0))&lt;1,1,-1))),IF(IFERROR(AF846,0)&lt;0,IF(ABS((MAX($D$16,POWER((ABS(K846)^2)/($I$5*MAX(F846,0.1)^2),1/3)))-IFERROR(W846,0))&gt;$D$19,MAX($D$16,IF((MAX($D$16,POWER((ABS(K846)^2)/($I$5*MAX(F846,0.1)^2),1/3)))&gt;IFERROR(W846,0),MIN((MAX($D$16,POWER((ABS(K846)^2)/($I$5*MAX(F846,0.1)^2),1/3))),IFERROR(W846,0)+(MIN(ABS(IFERROR(AF846,0))*$D$18,ABS((MAX($D$16,POWER((ABS(K846)^2)/($I$5*MAX(F846,0.1)^2),1/3)))-IFERROR(W846,0))))),MAX((MAX($D$16,POWER((ABS(K846)^2)/($I$5*MAX(F846,0.1)^2),1/3))),IFERROR(W846,0)-(MIN(ABS(IFERROR(AF846,0))*$D$18,ABS((MAX($D$16,POWER((ABS(K846)^2)/($I$5*MAX(F846,0.1)^2),1/3)))-IFERROR(W846,0))))))),MAX($D$16,POWER((ABS(K846)^2)/($I$5*MAX(F846,0.1)^2),1/3))),MAX($D$16,IFERROR(W846,0)))))))</f>
        <v/>
      </c>
      <c r="X846">
        <f>((F846)+(G846)*(W846))*(W846)</f>
        <v/>
      </c>
      <c r="Y846">
        <f>(((F846)+(G846)*(W846))*(W846))/MAX((F846)+2*(W846)*SQRT(1+(G846)^2),1E-6)</f>
        <v/>
      </c>
      <c r="Z846">
        <f>ABS(K846)/MAX(((F846)+(G846)*(W846))*(W846),1E-6)</f>
        <v/>
      </c>
      <c r="AA846">
        <f>E846+W846</f>
        <v/>
      </c>
      <c r="AB846">
        <f>AA846+((ABS(K846)/MAX(((F846)+(G846)*(W846))*(W846),1E-6))^2)/(2*$I$5)</f>
        <v/>
      </c>
      <c r="AC846">
        <f>((ABS(K846)*$D$6)/(MAX(((F846)+(G846)*(W846))*(W846),1E-6)*MAX(((((F846)+(G846)*(W846))*(W846))/MAX((F846)+2*(W846)*SQRT(1+(G846)^2),1E-6))^(2/3),1E-6)))^2</f>
        <v/>
      </c>
      <c r="AD846">
        <f>ABS(ABS(K846)/MAX(((F846)+(G846)*(W846))*(W846),1E-6))/SQRT($I$5*MAX((((F846)+(G846)*(W846))*(W846))/MAX((F846)+2*(G846)*(W846),1E-6),1E-6))</f>
        <v/>
      </c>
      <c r="AE846">
        <f>((F846)*(W846)^2)/2+(G846)*(W846)^3/3+(ABS(K846)^2)/($I$5*MAX(((F846)+(G846)*(W846))*(W846),1E-6))</f>
        <v/>
      </c>
      <c r="AF846">
        <f>IF($D$20=0,0,IFERROR(AB847+(((AC846+AC847)/2)*J847)+(IF(Z846&gt;Z847,$D$8*((Z846^2-Z847^2)/(2*$I$5)),$D$9*((Z847^2-Z846^2)/(2*$I$5)))+($D$10*(ABS(I847)/90)*(MAX(Z846^2,Z847^2)/(2*$I$5))))-AB846,0))</f>
        <v/>
      </c>
      <c r="AG846">
        <f>IF($D$20=0,1,IFERROR(IF(ROUND(AD846,3)=1,1,IF(AND(ABS(AF846)&lt;$D$19,AD846&lt;1),1,0)),0))</f>
        <v/>
      </c>
      <c r="AH846">
        <f>IFERROR(IF(V32="Supercritical",MAX($D$16,IFERROR(L846,MAX($D$16,POWER((ABS(K846)^2)/($I$5*MAX(F846,0.1)^2),1/3)))),IF(V32="Subcritical",MAX($D$16,IFERROR(W846,MAX($D$16,POWER((ABS(K846)^2)/($I$5*MAX(F846,0.1)^2),1/3)))),IF(AND(IFERROR(V846,0)=1,IFERROR(AG846,0)=1),IF(IFERROR(T846,-1E99)&gt;=IFERROR(AE846,-1E99),MAX($D$16,IFERROR(L846,MAX($D$16,POWER((ABS(K846)^2)/($I$5*MAX(F846,0.1)^2),1/3)))),MAX($D$16,IFERROR(W846,MAX($D$16,POWER((ABS(K846)^2)/($I$5*MAX(F846,0.1)^2),1/3))))),IF(IFERROR(V846,0)=1,MAX($D$16,IFERROR(L846,MAX($D$16,POWER((ABS(K846)^2)/($I$5*MAX(F846,0.1)^2),1/3)))),IF(IFERROR(AG846,0)=1,MAX($D$16,IFERROR(W846,MAX($D$16,POWER((ABS(K846)^2)/($I$5*MAX(F846,0.1)^2),1/3)))),MAX($D$16,POWER((ABS(K846)^2)/($I$5*MAX(F846,0.1)^2),1/3))))))),MAX($D$16,POWER((ABS(K846)^2)/($I$5*MAX(F846,0.1)^2),1/3)))</f>
        <v/>
      </c>
      <c r="AI846">
        <f>E846+AH846</f>
        <v/>
      </c>
      <c r="AJ846">
        <f>AI846+((ABS(K846)/MAX(((F846)+(G846)*(AH846))*(AH846),1E-6))^2)/(2*$I$5)</f>
        <v/>
      </c>
      <c r="AM846" t="n">
        <v>0</v>
      </c>
      <c r="AN846" t="n">
        <v>0</v>
      </c>
      <c r="AO846">
        <f>AM846+AN846</f>
        <v/>
      </c>
      <c r="AP846">
        <f>AP845+AO846</f>
        <v/>
      </c>
      <c r="AQ846">
        <f>ABS(ABS(K846)/MAX(((F846)+(G846)*(AH846))*(AH846),1E-6))/SQRT($I$5*MAX((((F846)+(G846)*(AH846))*(AH846))/MAX((F846)+2*(G846)*(AH846),1E-6),1E-6))</f>
        <v/>
      </c>
      <c r="AR846">
        <f>IF(AQ846&lt;1,"Subcritical","Supercritical")</f>
        <v/>
      </c>
      <c r="AS846">
        <f>((ABS(K846)*$D$6)/(MAX(((F846)+(G846)*(AH846))*(AH846),1E-6)*MAX(((((F846)+(G846)*(AH846))*(AH846))/MAX((F846)+2*(AH846)*SQRT(1+(G846)^2),1E-6))^(2/3),1E-6)))^2</f>
        <v/>
      </c>
    </row>
    <row r="847">
      <c r="A847" t="n">
        <v>698</v>
      </c>
      <c r="B847" t="n">
        <v>696.895</v>
      </c>
      <c r="C847" t="n">
        <v>616110.948</v>
      </c>
      <c r="D847" t="n">
        <v>3097303.295</v>
      </c>
      <c r="E847" t="n">
        <v>632.2135</v>
      </c>
      <c r="F847" t="n">
        <v>5.2</v>
      </c>
      <c r="G847" t="n">
        <v>0</v>
      </c>
      <c r="H847" t="inlineStr">
        <is>
          <t>Normal</t>
        </is>
      </c>
      <c r="I847" t="n">
        <v>0.078</v>
      </c>
      <c r="J847">
        <f>B847-B846</f>
        <v/>
      </c>
      <c r="K847">
        <f>MAX(0,K846-AO846)</f>
        <v/>
      </c>
      <c r="L847">
        <f>IF($D$20=0,IFERROR(L846,MAX($D$16,POWER((ABS(K847)^2)/($I$5*MAX(F847,0.1)^2),1/3))),IF(IFERROR(V846,0)=0,IFERROR(L846,MAX($D$16,POWER((ABS(K847)^2)/($I$5*MAX(F847,0.1)^2),1/3))),IF(OR(IFERROR(L847,0)=0,IFERROR(S846,0)&lt;1,IFERROR(S847,0)&lt;1),MAX($D$16,POWER((ABS(K847)^2)/($I$5*MAX(F847,0.1)^2),1/3)),IF(IFERROR(U847,0)&gt;0,MAX($D$16,IFERROR(L847,0)+((IFERROR(U847,0))*$D$18*IF((IFERROR(S847,0))&lt;1,1,-1))),IF(IFERROR(U847,0)&lt;0,IF(ABS((MAX($D$16,POWER((ABS(K847)^2)/($I$5*MAX(F847,0.1)^2),1/3)))-IFERROR(L847,0))&gt;$D$19,MAX($D$16,IF((MAX($D$16,POWER((ABS(K847)^2)/($I$5*MAX(F847,0.1)^2),1/3)))&gt;IFERROR(L847,0),MIN((MAX($D$16,POWER((ABS(K847)^2)/($I$5*MAX(F847,0.1)^2),1/3))),IFERROR(L847,0)+(MIN(ABS(IFERROR(U847,0))*$D$18,ABS((MAX($D$16,POWER((ABS(K847)^2)/($I$5*MAX(F847,0.1)^2),1/3)))-IFERROR(L847,0))))),MAX((MAX($D$16,POWER((ABS(K847)^2)/($I$5*MAX(F847,0.1)^2),1/3))),IFERROR(L847,0)-(MIN(ABS(IFERROR(U847,0))*$D$18,ABS((MAX($D$16,POWER((ABS(K847)^2)/($I$5*MAX(F847,0.1)^2),1/3)))-IFERROR(L847,0))))))),MAX($D$16,POWER((ABS(K847)^2)/($I$5*MAX(F847,0.1)^2),1/3))),MAX($D$16,IFERROR(L847,0)))))))</f>
        <v/>
      </c>
      <c r="M847">
        <f>((F847)+(G847)*(L847))*(L847)</f>
        <v/>
      </c>
      <c r="N847">
        <f>(((F847)+(G847)*(L847))*(L847))/MAX((F847)+2*(L847)*SQRT(1+(G847)^2),1E-6)</f>
        <v/>
      </c>
      <c r="O847">
        <f>ABS(K847)/MAX(((F847)+(G847)*(L847))*(L847),1E-6)</f>
        <v/>
      </c>
      <c r="P847">
        <f>E847+L847</f>
        <v/>
      </c>
      <c r="Q847">
        <f>P847+((ABS(K847)/MAX(((F847)+(G847)*(L847))*(L847),1E-6))^2)/(2*$I$5)</f>
        <v/>
      </c>
      <c r="R847">
        <f>((ABS(K847)*$D$6)/(MAX(((F847)+(G847)*(L847))*(L847),1E-6)*MAX(((((F847)+(G847)*(L847))*(L847))/MAX((F847)+2*(L847)*SQRT(1+(G847)^2),1E-6))^(2/3),1E-6)))^2</f>
        <v/>
      </c>
      <c r="S847">
        <f>ABS(ABS(K847)/MAX(((F847)+(G847)*(L847))*(L847),1E-6))/SQRT($I$5*MAX((((F847)+(G847)*(L847))*(L847))/MAX((F847)+2*(G847)*(L847),1E-6),1E-6))</f>
        <v/>
      </c>
      <c r="T847">
        <f>((F847)*(L847)^2)/2+(G847)*(L847)^3/3+(ABS(K847)^2)/($I$5*MAX(((F847)+(G847)*(L847))*(L847),1E-6))</f>
        <v/>
      </c>
      <c r="U847">
        <f>IF($D$20=0,0,IFERROR(Q846-(((R846+R847)/2)*J847)-(IF(O846&gt;O847,$D$8*((O846^2-O847^2)/(2*$I$5)),$D$9*((O847^2-O846^2)/(2*$I$5)))+($D$10*(ABS(I847)/90)*(MAX(O846^2,O847^2)/(2*$I$5))))-Q847,0))</f>
        <v/>
      </c>
      <c r="V847">
        <f>IF($D$20=0,1,IFERROR(IF(ROUND(S847,3)=1,1,IF(AND(ABS(U847)&lt;$D$19,S847&gt;1),1,0)),0))</f>
        <v/>
      </c>
      <c r="W847">
        <f>IF($D$20=0,IFERROR(W848,MAX($D$16,POWER((ABS(K847)^2)/($I$5*MAX(F847,0.1)^2),1/3))),IF(IFERROR(AG848,0)=0,IFERROR(W848,MAX($D$16,POWER((ABS(K847)^2)/($I$5*MAX(F847,0.1)^2),1/3))),IF(OR(IFERROR(W847,0)=0,IFERROR(AD848,0)&gt;1),MAX($D$16,POWER((ABS(K847)^2)/($I$5*MAX(F847,0.1)^2),1/3)),IF(IFERROR(AF847,0)&gt;0,MAX($D$16,IFERROR(W847,0)+((IFERROR(AF847,0))*$D$18*IF((IFERROR(AD847,0))&lt;1,1,-1))),IF(IFERROR(AF847,0)&lt;0,IF(ABS((MAX($D$16,POWER((ABS(K847)^2)/($I$5*MAX(F847,0.1)^2),1/3)))-IFERROR(W847,0))&gt;$D$19,MAX($D$16,IF((MAX($D$16,POWER((ABS(K847)^2)/($I$5*MAX(F847,0.1)^2),1/3)))&gt;IFERROR(W847,0),MIN((MAX($D$16,POWER((ABS(K847)^2)/($I$5*MAX(F847,0.1)^2),1/3))),IFERROR(W847,0)+(MIN(ABS(IFERROR(AF847,0))*$D$18,ABS((MAX($D$16,POWER((ABS(K847)^2)/($I$5*MAX(F847,0.1)^2),1/3)))-IFERROR(W847,0))))),MAX((MAX($D$16,POWER((ABS(K847)^2)/($I$5*MAX(F847,0.1)^2),1/3))),IFERROR(W847,0)-(MIN(ABS(IFERROR(AF847,0))*$D$18,ABS((MAX($D$16,POWER((ABS(K847)^2)/($I$5*MAX(F847,0.1)^2),1/3)))-IFERROR(W847,0))))))),MAX($D$16,POWER((ABS(K847)^2)/($I$5*MAX(F847,0.1)^2),1/3))),MAX($D$16,IFERROR(W847,0)))))))</f>
        <v/>
      </c>
      <c r="X847">
        <f>((F847)+(G847)*(W847))*(W847)</f>
        <v/>
      </c>
      <c r="Y847">
        <f>(((F847)+(G847)*(W847))*(W847))/MAX((F847)+2*(W847)*SQRT(1+(G847)^2),1E-6)</f>
        <v/>
      </c>
      <c r="Z847">
        <f>ABS(K847)/MAX(((F847)+(G847)*(W847))*(W847),1E-6)</f>
        <v/>
      </c>
      <c r="AA847">
        <f>E847+W847</f>
        <v/>
      </c>
      <c r="AB847">
        <f>AA847+((ABS(K847)/MAX(((F847)+(G847)*(W847))*(W847),1E-6))^2)/(2*$I$5)</f>
        <v/>
      </c>
      <c r="AC847">
        <f>((ABS(K847)*$D$6)/(MAX(((F847)+(G847)*(W847))*(W847),1E-6)*MAX(((((F847)+(G847)*(W847))*(W847))/MAX((F847)+2*(W847)*SQRT(1+(G847)^2),1E-6))^(2/3),1E-6)))^2</f>
        <v/>
      </c>
      <c r="AD847">
        <f>ABS(ABS(K847)/MAX(((F847)+(G847)*(W847))*(W847),1E-6))/SQRT($I$5*MAX((((F847)+(G847)*(W847))*(W847))/MAX((F847)+2*(G847)*(W847),1E-6),1E-6))</f>
        <v/>
      </c>
      <c r="AE847">
        <f>((F847)*(W847)^2)/2+(G847)*(W847)^3/3+(ABS(K847)^2)/($I$5*MAX(((F847)+(G847)*(W847))*(W847),1E-6))</f>
        <v/>
      </c>
      <c r="AF847">
        <f>IF($D$20=0,0,IFERROR(AB848+(((AC847+AC848)/2)*J848)+(IF(Z847&gt;Z848,$D$8*((Z847^2-Z848^2)/(2*$I$5)),$D$9*((Z848^2-Z847^2)/(2*$I$5)))+($D$10*(ABS(I848)/90)*(MAX(Z847^2,Z848^2)/(2*$I$5))))-AB847,0))</f>
        <v/>
      </c>
      <c r="AG847">
        <f>IF($D$20=0,1,IFERROR(IF(ROUND(AD847,3)=1,1,IF(AND(ABS(AF847)&lt;$D$19,AD847&lt;1),1,0)),0))</f>
        <v/>
      </c>
      <c r="AH847">
        <f>IFERROR(IF(V32="Supercritical",MAX($D$16,IFERROR(L847,MAX($D$16,POWER((ABS(K847)^2)/($I$5*MAX(F847,0.1)^2),1/3)))),IF(V32="Subcritical",MAX($D$16,IFERROR(W847,MAX($D$16,POWER((ABS(K847)^2)/($I$5*MAX(F847,0.1)^2),1/3)))),IF(AND(IFERROR(V847,0)=1,IFERROR(AG847,0)=1),IF(IFERROR(T847,-1E99)&gt;=IFERROR(AE847,-1E99),MAX($D$16,IFERROR(L847,MAX($D$16,POWER((ABS(K847)^2)/($I$5*MAX(F847,0.1)^2),1/3)))),MAX($D$16,IFERROR(W847,MAX($D$16,POWER((ABS(K847)^2)/($I$5*MAX(F847,0.1)^2),1/3))))),IF(IFERROR(V847,0)=1,MAX($D$16,IFERROR(L847,MAX($D$16,POWER((ABS(K847)^2)/($I$5*MAX(F847,0.1)^2),1/3)))),IF(IFERROR(AG847,0)=1,MAX($D$16,IFERROR(W847,MAX($D$16,POWER((ABS(K847)^2)/($I$5*MAX(F847,0.1)^2),1/3)))),MAX($D$16,POWER((ABS(K847)^2)/($I$5*MAX(F847,0.1)^2),1/3))))))),MAX($D$16,POWER((ABS(K847)^2)/($I$5*MAX(F847,0.1)^2),1/3)))</f>
        <v/>
      </c>
      <c r="AI847">
        <f>E847+AH847</f>
        <v/>
      </c>
      <c r="AJ847">
        <f>AI847+((ABS(K847)/MAX(((F847)+(G847)*(AH847))*(AH847),1E-6))^2)/(2*$I$5)</f>
        <v/>
      </c>
      <c r="AM847" t="n">
        <v>0</v>
      </c>
      <c r="AN847" t="n">
        <v>0</v>
      </c>
      <c r="AO847">
        <f>AM847+AN847</f>
        <v/>
      </c>
      <c r="AP847">
        <f>AP846+AO847</f>
        <v/>
      </c>
      <c r="AQ847">
        <f>ABS(ABS(K847)/MAX(((F847)+(G847)*(AH847))*(AH847),1E-6))/SQRT($I$5*MAX((((F847)+(G847)*(AH847))*(AH847))/MAX((F847)+2*(G847)*(AH847),1E-6),1E-6))</f>
        <v/>
      </c>
      <c r="AR847">
        <f>IF(AQ847&lt;1,"Subcritical","Supercritical")</f>
        <v/>
      </c>
      <c r="AS847">
        <f>((ABS(K847)*$D$6)/(MAX(((F847)+(G847)*(AH847))*(AH847),1E-6)*MAX(((((F847)+(G847)*(AH847))*(AH847))/MAX((F847)+2*(AH847)*SQRT(1+(G847)^2),1E-6))^(2/3),1E-6)))^2</f>
        <v/>
      </c>
    </row>
    <row r="848">
      <c r="A848" t="n">
        <v>699</v>
      </c>
      <c r="B848" t="n">
        <v>697.895</v>
      </c>
      <c r="C848" t="n">
        <v>616110.473</v>
      </c>
      <c r="D848" t="n">
        <v>3097302.415</v>
      </c>
      <c r="E848" t="n">
        <v>632.213</v>
      </c>
      <c r="F848" t="n">
        <v>5.2</v>
      </c>
      <c r="G848" t="n">
        <v>0</v>
      </c>
      <c r="H848" t="inlineStr">
        <is>
          <t>Normal</t>
        </is>
      </c>
      <c r="I848" t="n">
        <v>0.05</v>
      </c>
      <c r="J848">
        <f>B848-B847</f>
        <v/>
      </c>
      <c r="K848">
        <f>MAX(0,K847-AO847)</f>
        <v/>
      </c>
      <c r="L848">
        <f>IF($D$20=0,IFERROR(L847,MAX($D$16,POWER((ABS(K848)^2)/($I$5*MAX(F848,0.1)^2),1/3))),IF(IFERROR(V847,0)=0,IFERROR(L847,MAX($D$16,POWER((ABS(K848)^2)/($I$5*MAX(F848,0.1)^2),1/3))),IF(OR(IFERROR(L848,0)=0,IFERROR(S847,0)&lt;1,IFERROR(S848,0)&lt;1),MAX($D$16,POWER((ABS(K848)^2)/($I$5*MAX(F848,0.1)^2),1/3)),IF(IFERROR(U848,0)&gt;0,MAX($D$16,IFERROR(L848,0)+((IFERROR(U848,0))*$D$18*IF((IFERROR(S848,0))&lt;1,1,-1))),IF(IFERROR(U848,0)&lt;0,IF(ABS((MAX($D$16,POWER((ABS(K848)^2)/($I$5*MAX(F848,0.1)^2),1/3)))-IFERROR(L848,0))&gt;$D$19,MAX($D$16,IF((MAX($D$16,POWER((ABS(K848)^2)/($I$5*MAX(F848,0.1)^2),1/3)))&gt;IFERROR(L848,0),MIN((MAX($D$16,POWER((ABS(K848)^2)/($I$5*MAX(F848,0.1)^2),1/3))),IFERROR(L848,0)+(MIN(ABS(IFERROR(U848,0))*$D$18,ABS((MAX($D$16,POWER((ABS(K848)^2)/($I$5*MAX(F848,0.1)^2),1/3)))-IFERROR(L848,0))))),MAX((MAX($D$16,POWER((ABS(K848)^2)/($I$5*MAX(F848,0.1)^2),1/3))),IFERROR(L848,0)-(MIN(ABS(IFERROR(U848,0))*$D$18,ABS((MAX($D$16,POWER((ABS(K848)^2)/($I$5*MAX(F848,0.1)^2),1/3)))-IFERROR(L848,0))))))),MAX($D$16,POWER((ABS(K848)^2)/($I$5*MAX(F848,0.1)^2),1/3))),MAX($D$16,IFERROR(L848,0)))))))</f>
        <v/>
      </c>
      <c r="M848">
        <f>((F848)+(G848)*(L848))*(L848)</f>
        <v/>
      </c>
      <c r="N848">
        <f>(((F848)+(G848)*(L848))*(L848))/MAX((F848)+2*(L848)*SQRT(1+(G848)^2),1E-6)</f>
        <v/>
      </c>
      <c r="O848">
        <f>ABS(K848)/MAX(((F848)+(G848)*(L848))*(L848),1E-6)</f>
        <v/>
      </c>
      <c r="P848">
        <f>E848+L848</f>
        <v/>
      </c>
      <c r="Q848">
        <f>P848+((ABS(K848)/MAX(((F848)+(G848)*(L848))*(L848),1E-6))^2)/(2*$I$5)</f>
        <v/>
      </c>
      <c r="R848">
        <f>((ABS(K848)*$D$6)/(MAX(((F848)+(G848)*(L848))*(L848),1E-6)*MAX(((((F848)+(G848)*(L848))*(L848))/MAX((F848)+2*(L848)*SQRT(1+(G848)^2),1E-6))^(2/3),1E-6)))^2</f>
        <v/>
      </c>
      <c r="S848">
        <f>ABS(ABS(K848)/MAX(((F848)+(G848)*(L848))*(L848),1E-6))/SQRT($I$5*MAX((((F848)+(G848)*(L848))*(L848))/MAX((F848)+2*(G848)*(L848),1E-6),1E-6))</f>
        <v/>
      </c>
      <c r="T848">
        <f>((F848)*(L848)^2)/2+(G848)*(L848)^3/3+(ABS(K848)^2)/($I$5*MAX(((F848)+(G848)*(L848))*(L848),1E-6))</f>
        <v/>
      </c>
      <c r="U848">
        <f>IF($D$20=0,0,IFERROR(Q847-(((R847+R848)/2)*J848)-(IF(O847&gt;O848,$D$8*((O847^2-O848^2)/(2*$I$5)),$D$9*((O848^2-O847^2)/(2*$I$5)))+($D$10*(ABS(I848)/90)*(MAX(O847^2,O848^2)/(2*$I$5))))-Q848,0))</f>
        <v/>
      </c>
      <c r="V848">
        <f>IF($D$20=0,1,IFERROR(IF(ROUND(S848,3)=1,1,IF(AND(ABS(U848)&lt;$D$19,S848&gt;1),1,0)),0))</f>
        <v/>
      </c>
      <c r="W848">
        <f>IF($D$20=0,IFERROR(W849,MAX($D$16,POWER((ABS(K848)^2)/($I$5*MAX(F848,0.1)^2),1/3))),IF(IFERROR(AG849,0)=0,IFERROR(W849,MAX($D$16,POWER((ABS(K848)^2)/($I$5*MAX(F848,0.1)^2),1/3))),IF(OR(IFERROR(W848,0)=0,IFERROR(AD849,0)&gt;1),MAX($D$16,POWER((ABS(K848)^2)/($I$5*MAX(F848,0.1)^2),1/3)),IF(IFERROR(AF848,0)&gt;0,MAX($D$16,IFERROR(W848,0)+((IFERROR(AF848,0))*$D$18*IF((IFERROR(AD848,0))&lt;1,1,-1))),IF(IFERROR(AF848,0)&lt;0,IF(ABS((MAX($D$16,POWER((ABS(K848)^2)/($I$5*MAX(F848,0.1)^2),1/3)))-IFERROR(W848,0))&gt;$D$19,MAX($D$16,IF((MAX($D$16,POWER((ABS(K848)^2)/($I$5*MAX(F848,0.1)^2),1/3)))&gt;IFERROR(W848,0),MIN((MAX($D$16,POWER((ABS(K848)^2)/($I$5*MAX(F848,0.1)^2),1/3))),IFERROR(W848,0)+(MIN(ABS(IFERROR(AF848,0))*$D$18,ABS((MAX($D$16,POWER((ABS(K848)^2)/($I$5*MAX(F848,0.1)^2),1/3)))-IFERROR(W848,0))))),MAX((MAX($D$16,POWER((ABS(K848)^2)/($I$5*MAX(F848,0.1)^2),1/3))),IFERROR(W848,0)-(MIN(ABS(IFERROR(AF848,0))*$D$18,ABS((MAX($D$16,POWER((ABS(K848)^2)/($I$5*MAX(F848,0.1)^2),1/3)))-IFERROR(W848,0))))))),MAX($D$16,POWER((ABS(K848)^2)/($I$5*MAX(F848,0.1)^2),1/3))),MAX($D$16,IFERROR(W848,0)))))))</f>
        <v/>
      </c>
      <c r="X848">
        <f>((F848)+(G848)*(W848))*(W848)</f>
        <v/>
      </c>
      <c r="Y848">
        <f>(((F848)+(G848)*(W848))*(W848))/MAX((F848)+2*(W848)*SQRT(1+(G848)^2),1E-6)</f>
        <v/>
      </c>
      <c r="Z848">
        <f>ABS(K848)/MAX(((F848)+(G848)*(W848))*(W848),1E-6)</f>
        <v/>
      </c>
      <c r="AA848">
        <f>E848+W848</f>
        <v/>
      </c>
      <c r="AB848">
        <f>AA848+((ABS(K848)/MAX(((F848)+(G848)*(W848))*(W848),1E-6))^2)/(2*$I$5)</f>
        <v/>
      </c>
      <c r="AC848">
        <f>((ABS(K848)*$D$6)/(MAX(((F848)+(G848)*(W848))*(W848),1E-6)*MAX(((((F848)+(G848)*(W848))*(W848))/MAX((F848)+2*(W848)*SQRT(1+(G848)^2),1E-6))^(2/3),1E-6)))^2</f>
        <v/>
      </c>
      <c r="AD848">
        <f>ABS(ABS(K848)/MAX(((F848)+(G848)*(W848))*(W848),1E-6))/SQRT($I$5*MAX((((F848)+(G848)*(W848))*(W848))/MAX((F848)+2*(G848)*(W848),1E-6),1E-6))</f>
        <v/>
      </c>
      <c r="AE848">
        <f>((F848)*(W848)^2)/2+(G848)*(W848)^3/3+(ABS(K848)^2)/($I$5*MAX(((F848)+(G848)*(W848))*(W848),1E-6))</f>
        <v/>
      </c>
      <c r="AF848">
        <f>IF($D$20=0,0,IFERROR(AB849+(((AC848+AC849)/2)*J849)+(IF(Z848&gt;Z849,$D$8*((Z848^2-Z849^2)/(2*$I$5)),$D$9*((Z849^2-Z848^2)/(2*$I$5)))+($D$10*(ABS(I849)/90)*(MAX(Z848^2,Z849^2)/(2*$I$5))))-AB848,0))</f>
        <v/>
      </c>
      <c r="AG848">
        <f>IF($D$20=0,1,IFERROR(IF(ROUND(AD848,3)=1,1,IF(AND(ABS(AF848)&lt;$D$19,AD848&lt;1),1,0)),0))</f>
        <v/>
      </c>
      <c r="AH848">
        <f>IFERROR(IF(V32="Supercritical",MAX($D$16,IFERROR(L848,MAX($D$16,POWER((ABS(K848)^2)/($I$5*MAX(F848,0.1)^2),1/3)))),IF(V32="Subcritical",MAX($D$16,IFERROR(W848,MAX($D$16,POWER((ABS(K848)^2)/($I$5*MAX(F848,0.1)^2),1/3)))),IF(AND(IFERROR(V848,0)=1,IFERROR(AG848,0)=1),IF(IFERROR(T848,-1E99)&gt;=IFERROR(AE848,-1E99),MAX($D$16,IFERROR(L848,MAX($D$16,POWER((ABS(K848)^2)/($I$5*MAX(F848,0.1)^2),1/3)))),MAX($D$16,IFERROR(W848,MAX($D$16,POWER((ABS(K848)^2)/($I$5*MAX(F848,0.1)^2),1/3))))),IF(IFERROR(V848,0)=1,MAX($D$16,IFERROR(L848,MAX($D$16,POWER((ABS(K848)^2)/($I$5*MAX(F848,0.1)^2),1/3)))),IF(IFERROR(AG848,0)=1,MAX($D$16,IFERROR(W848,MAX($D$16,POWER((ABS(K848)^2)/($I$5*MAX(F848,0.1)^2),1/3)))),MAX($D$16,POWER((ABS(K848)^2)/($I$5*MAX(F848,0.1)^2),1/3))))))),MAX($D$16,POWER((ABS(K848)^2)/($I$5*MAX(F848,0.1)^2),1/3)))</f>
        <v/>
      </c>
      <c r="AI848">
        <f>E848+AH848</f>
        <v/>
      </c>
      <c r="AJ848">
        <f>AI848+((ABS(K848)/MAX(((F848)+(G848)*(AH848))*(AH848),1E-6))^2)/(2*$I$5)</f>
        <v/>
      </c>
      <c r="AM848" t="n">
        <v>0</v>
      </c>
      <c r="AN848" t="n">
        <v>0</v>
      </c>
      <c r="AO848">
        <f>AM848+AN848</f>
        <v/>
      </c>
      <c r="AP848">
        <f>AP847+AO848</f>
        <v/>
      </c>
      <c r="AQ848">
        <f>ABS(ABS(K848)/MAX(((F848)+(G848)*(AH848))*(AH848),1E-6))/SQRT($I$5*MAX((((F848)+(G848)*(AH848))*(AH848))/MAX((F848)+2*(G848)*(AH848),1E-6),1E-6))</f>
        <v/>
      </c>
      <c r="AR848">
        <f>IF(AQ848&lt;1,"Subcritical","Supercritical")</f>
        <v/>
      </c>
      <c r="AS848">
        <f>((ABS(K848)*$D$6)/(MAX(((F848)+(G848)*(AH848))*(AH848),1E-6)*MAX(((((F848)+(G848)*(AH848))*(AH848))/MAX((F848)+2*(AH848)*SQRT(1+(G848)^2),1E-6))^(2/3),1E-6)))^2</f>
        <v/>
      </c>
    </row>
    <row r="849">
      <c r="A849" t="n">
        <v>700</v>
      </c>
      <c r="B849" t="n">
        <v>698.895</v>
      </c>
      <c r="C849" t="n">
        <v>616109.999</v>
      </c>
      <c r="D849" t="n">
        <v>3097301.535</v>
      </c>
      <c r="E849" t="n">
        <v>632.2125</v>
      </c>
      <c r="F849" t="n">
        <v>5.2</v>
      </c>
      <c r="G849" t="n">
        <v>0</v>
      </c>
      <c r="H849" t="inlineStr">
        <is>
          <t>Normal</t>
        </is>
      </c>
      <c r="I849" t="n">
        <v>0.027</v>
      </c>
      <c r="J849">
        <f>B849-B848</f>
        <v/>
      </c>
      <c r="K849">
        <f>MAX(0,K848-AO848)</f>
        <v/>
      </c>
      <c r="L849">
        <f>IF($D$20=0,IFERROR(L848,MAX($D$16,POWER((ABS(K849)^2)/($I$5*MAX(F849,0.1)^2),1/3))),IF(IFERROR(V848,0)=0,IFERROR(L848,MAX($D$16,POWER((ABS(K849)^2)/($I$5*MAX(F849,0.1)^2),1/3))),IF(OR(IFERROR(L849,0)=0,IFERROR(S848,0)&lt;1,IFERROR(S849,0)&lt;1),MAX($D$16,POWER((ABS(K849)^2)/($I$5*MAX(F849,0.1)^2),1/3)),IF(IFERROR(U849,0)&gt;0,MAX($D$16,IFERROR(L849,0)+((IFERROR(U849,0))*$D$18*IF((IFERROR(S849,0))&lt;1,1,-1))),IF(IFERROR(U849,0)&lt;0,IF(ABS((MAX($D$16,POWER((ABS(K849)^2)/($I$5*MAX(F849,0.1)^2),1/3)))-IFERROR(L849,0))&gt;$D$19,MAX($D$16,IF((MAX($D$16,POWER((ABS(K849)^2)/($I$5*MAX(F849,0.1)^2),1/3)))&gt;IFERROR(L849,0),MIN((MAX($D$16,POWER((ABS(K849)^2)/($I$5*MAX(F849,0.1)^2),1/3))),IFERROR(L849,0)+(MIN(ABS(IFERROR(U849,0))*$D$18,ABS((MAX($D$16,POWER((ABS(K849)^2)/($I$5*MAX(F849,0.1)^2),1/3)))-IFERROR(L849,0))))),MAX((MAX($D$16,POWER((ABS(K849)^2)/($I$5*MAX(F849,0.1)^2),1/3))),IFERROR(L849,0)-(MIN(ABS(IFERROR(U849,0))*$D$18,ABS((MAX($D$16,POWER((ABS(K849)^2)/($I$5*MAX(F849,0.1)^2),1/3)))-IFERROR(L849,0))))))),MAX($D$16,POWER((ABS(K849)^2)/($I$5*MAX(F849,0.1)^2),1/3))),MAX($D$16,IFERROR(L849,0)))))))</f>
        <v/>
      </c>
      <c r="M849">
        <f>((F849)+(G849)*(L849))*(L849)</f>
        <v/>
      </c>
      <c r="N849">
        <f>(((F849)+(G849)*(L849))*(L849))/MAX((F849)+2*(L849)*SQRT(1+(G849)^2),1E-6)</f>
        <v/>
      </c>
      <c r="O849">
        <f>ABS(K849)/MAX(((F849)+(G849)*(L849))*(L849),1E-6)</f>
        <v/>
      </c>
      <c r="P849">
        <f>E849+L849</f>
        <v/>
      </c>
      <c r="Q849">
        <f>P849+((ABS(K849)/MAX(((F849)+(G849)*(L849))*(L849),1E-6))^2)/(2*$I$5)</f>
        <v/>
      </c>
      <c r="R849">
        <f>((ABS(K849)*$D$6)/(MAX(((F849)+(G849)*(L849))*(L849),1E-6)*MAX(((((F849)+(G849)*(L849))*(L849))/MAX((F849)+2*(L849)*SQRT(1+(G849)^2),1E-6))^(2/3),1E-6)))^2</f>
        <v/>
      </c>
      <c r="S849">
        <f>ABS(ABS(K849)/MAX(((F849)+(G849)*(L849))*(L849),1E-6))/SQRT($I$5*MAX((((F849)+(G849)*(L849))*(L849))/MAX((F849)+2*(G849)*(L849),1E-6),1E-6))</f>
        <v/>
      </c>
      <c r="T849">
        <f>((F849)*(L849)^2)/2+(G849)*(L849)^3/3+(ABS(K849)^2)/($I$5*MAX(((F849)+(G849)*(L849))*(L849),1E-6))</f>
        <v/>
      </c>
      <c r="U849">
        <f>IF($D$20=0,0,IFERROR(Q848-(((R848+R849)/2)*J849)-(IF(O848&gt;O849,$D$8*((O848^2-O849^2)/(2*$I$5)),$D$9*((O849^2-O848^2)/(2*$I$5)))+($D$10*(ABS(I849)/90)*(MAX(O848^2,O849^2)/(2*$I$5))))-Q849,0))</f>
        <v/>
      </c>
      <c r="V849">
        <f>IF($D$20=0,1,IFERROR(IF(ROUND(S849,3)=1,1,IF(AND(ABS(U849)&lt;$D$19,S849&gt;1),1,0)),0))</f>
        <v/>
      </c>
      <c r="W849">
        <f>IF($D$20=0,IFERROR(W850,MAX($D$16,POWER((ABS(K849)^2)/($I$5*MAX(F849,0.1)^2),1/3))),IF(IFERROR(AG850,0)=0,IFERROR(W850,MAX($D$16,POWER((ABS(K849)^2)/($I$5*MAX(F849,0.1)^2),1/3))),IF(OR(IFERROR(W849,0)=0,IFERROR(AD850,0)&gt;1),MAX($D$16,POWER((ABS(K849)^2)/($I$5*MAX(F849,0.1)^2),1/3)),IF(IFERROR(AF849,0)&gt;0,MAX($D$16,IFERROR(W849,0)+((IFERROR(AF849,0))*$D$18*IF((IFERROR(AD849,0))&lt;1,1,-1))),IF(IFERROR(AF849,0)&lt;0,IF(ABS((MAX($D$16,POWER((ABS(K849)^2)/($I$5*MAX(F849,0.1)^2),1/3)))-IFERROR(W849,0))&gt;$D$19,MAX($D$16,IF((MAX($D$16,POWER((ABS(K849)^2)/($I$5*MAX(F849,0.1)^2),1/3)))&gt;IFERROR(W849,0),MIN((MAX($D$16,POWER((ABS(K849)^2)/($I$5*MAX(F849,0.1)^2),1/3))),IFERROR(W849,0)+(MIN(ABS(IFERROR(AF849,0))*$D$18,ABS((MAX($D$16,POWER((ABS(K849)^2)/($I$5*MAX(F849,0.1)^2),1/3)))-IFERROR(W849,0))))),MAX((MAX($D$16,POWER((ABS(K849)^2)/($I$5*MAX(F849,0.1)^2),1/3))),IFERROR(W849,0)-(MIN(ABS(IFERROR(AF849,0))*$D$18,ABS((MAX($D$16,POWER((ABS(K849)^2)/($I$5*MAX(F849,0.1)^2),1/3)))-IFERROR(W849,0))))))),MAX($D$16,POWER((ABS(K849)^2)/($I$5*MAX(F849,0.1)^2),1/3))),MAX($D$16,IFERROR(W849,0)))))))</f>
        <v/>
      </c>
      <c r="X849">
        <f>((F849)+(G849)*(W849))*(W849)</f>
        <v/>
      </c>
      <c r="Y849">
        <f>(((F849)+(G849)*(W849))*(W849))/MAX((F849)+2*(W849)*SQRT(1+(G849)^2),1E-6)</f>
        <v/>
      </c>
      <c r="Z849">
        <f>ABS(K849)/MAX(((F849)+(G849)*(W849))*(W849),1E-6)</f>
        <v/>
      </c>
      <c r="AA849">
        <f>E849+W849</f>
        <v/>
      </c>
      <c r="AB849">
        <f>AA849+((ABS(K849)/MAX(((F849)+(G849)*(W849))*(W849),1E-6))^2)/(2*$I$5)</f>
        <v/>
      </c>
      <c r="AC849">
        <f>((ABS(K849)*$D$6)/(MAX(((F849)+(G849)*(W849))*(W849),1E-6)*MAX(((((F849)+(G849)*(W849))*(W849))/MAX((F849)+2*(W849)*SQRT(1+(G849)^2),1E-6))^(2/3),1E-6)))^2</f>
        <v/>
      </c>
      <c r="AD849">
        <f>ABS(ABS(K849)/MAX(((F849)+(G849)*(W849))*(W849),1E-6))/SQRT($I$5*MAX((((F849)+(G849)*(W849))*(W849))/MAX((F849)+2*(G849)*(W849),1E-6),1E-6))</f>
        <v/>
      </c>
      <c r="AE849">
        <f>((F849)*(W849)^2)/2+(G849)*(W849)^3/3+(ABS(K849)^2)/($I$5*MAX(((F849)+(G849)*(W849))*(W849),1E-6))</f>
        <v/>
      </c>
      <c r="AF849">
        <f>IF($D$20=0,0,IFERROR(AB850+(((AC849+AC850)/2)*J850)+(IF(Z849&gt;Z850,$D$8*((Z849^2-Z850^2)/(2*$I$5)),$D$9*((Z850^2-Z849^2)/(2*$I$5)))+($D$10*(ABS(I850)/90)*(MAX(Z849^2,Z850^2)/(2*$I$5))))-AB849,0))</f>
        <v/>
      </c>
      <c r="AG849">
        <f>IF($D$20=0,1,IFERROR(IF(ROUND(AD849,3)=1,1,IF(AND(ABS(AF849)&lt;$D$19,AD849&lt;1),1,0)),0))</f>
        <v/>
      </c>
      <c r="AH849">
        <f>IFERROR(IF(V32="Supercritical",MAX($D$16,IFERROR(L849,MAX($D$16,POWER((ABS(K849)^2)/($I$5*MAX(F849,0.1)^2),1/3)))),IF(V32="Subcritical",MAX($D$16,IFERROR(W849,MAX($D$16,POWER((ABS(K849)^2)/($I$5*MAX(F849,0.1)^2),1/3)))),IF(AND(IFERROR(V849,0)=1,IFERROR(AG849,0)=1),IF(IFERROR(T849,-1E99)&gt;=IFERROR(AE849,-1E99),MAX($D$16,IFERROR(L849,MAX($D$16,POWER((ABS(K849)^2)/($I$5*MAX(F849,0.1)^2),1/3)))),MAX($D$16,IFERROR(W849,MAX($D$16,POWER((ABS(K849)^2)/($I$5*MAX(F849,0.1)^2),1/3))))),IF(IFERROR(V849,0)=1,MAX($D$16,IFERROR(L849,MAX($D$16,POWER((ABS(K849)^2)/($I$5*MAX(F849,0.1)^2),1/3)))),IF(IFERROR(AG849,0)=1,MAX($D$16,IFERROR(W849,MAX($D$16,POWER((ABS(K849)^2)/($I$5*MAX(F849,0.1)^2),1/3)))),MAX($D$16,POWER((ABS(K849)^2)/($I$5*MAX(F849,0.1)^2),1/3))))))),MAX($D$16,POWER((ABS(K849)^2)/($I$5*MAX(F849,0.1)^2),1/3)))</f>
        <v/>
      </c>
      <c r="AI849">
        <f>E849+AH849</f>
        <v/>
      </c>
      <c r="AJ849">
        <f>AI849+((ABS(K849)/MAX(((F849)+(G849)*(AH849))*(AH849),1E-6))^2)/(2*$I$5)</f>
        <v/>
      </c>
      <c r="AM849" t="n">
        <v>0</v>
      </c>
      <c r="AN849" t="n">
        <v>0</v>
      </c>
      <c r="AO849">
        <f>AM849+AN849</f>
        <v/>
      </c>
      <c r="AP849">
        <f>AP848+AO849</f>
        <v/>
      </c>
      <c r="AQ849">
        <f>ABS(ABS(K849)/MAX(((F849)+(G849)*(AH849))*(AH849),1E-6))/SQRT($I$5*MAX((((F849)+(G849)*(AH849))*(AH849))/MAX((F849)+2*(G849)*(AH849),1E-6),1E-6))</f>
        <v/>
      </c>
      <c r="AR849">
        <f>IF(AQ849&lt;1,"Subcritical","Supercritical")</f>
        <v/>
      </c>
      <c r="AS849">
        <f>((ABS(K849)*$D$6)/(MAX(((F849)+(G849)*(AH849))*(AH849),1E-6)*MAX(((((F849)+(G849)*(AH849))*(AH849))/MAX((F849)+2*(AH849)*SQRT(1+(G849)^2),1E-6))^(2/3),1E-6)))^2</f>
        <v/>
      </c>
    </row>
    <row r="850">
      <c r="A850" t="n">
        <v>701</v>
      </c>
      <c r="B850" t="n">
        <v>699.895</v>
      </c>
      <c r="C850" t="n">
        <v>616109.525</v>
      </c>
      <c r="D850" t="n">
        <v>3097300.654</v>
      </c>
      <c r="E850" t="n">
        <v>632.212</v>
      </c>
      <c r="F850" t="n">
        <v>5.2</v>
      </c>
      <c r="G850" t="n">
        <v>0</v>
      </c>
      <c r="H850" t="inlineStr">
        <is>
          <t>Normal</t>
        </is>
      </c>
      <c r="I850" t="n">
        <v>0.027</v>
      </c>
      <c r="J850">
        <f>B850-B849</f>
        <v/>
      </c>
      <c r="K850">
        <f>MAX(0,K849-AO849)</f>
        <v/>
      </c>
      <c r="L850">
        <f>IF($D$20=0,IFERROR(L849,MAX($D$16,POWER((ABS(K850)^2)/($I$5*MAX(F850,0.1)^2),1/3))),IF(IFERROR(V849,0)=0,IFERROR(L849,MAX($D$16,POWER((ABS(K850)^2)/($I$5*MAX(F850,0.1)^2),1/3))),IF(OR(IFERROR(L850,0)=0,IFERROR(S849,0)&lt;1,IFERROR(S850,0)&lt;1),MAX($D$16,POWER((ABS(K850)^2)/($I$5*MAX(F850,0.1)^2),1/3)),IF(IFERROR(U850,0)&gt;0,MAX($D$16,IFERROR(L850,0)+((IFERROR(U850,0))*$D$18*IF((IFERROR(S850,0))&lt;1,1,-1))),IF(IFERROR(U850,0)&lt;0,IF(ABS((MAX($D$16,POWER((ABS(K850)^2)/($I$5*MAX(F850,0.1)^2),1/3)))-IFERROR(L850,0))&gt;$D$19,MAX($D$16,IF((MAX($D$16,POWER((ABS(K850)^2)/($I$5*MAX(F850,0.1)^2),1/3)))&gt;IFERROR(L850,0),MIN((MAX($D$16,POWER((ABS(K850)^2)/($I$5*MAX(F850,0.1)^2),1/3))),IFERROR(L850,0)+(MIN(ABS(IFERROR(U850,0))*$D$18,ABS((MAX($D$16,POWER((ABS(K850)^2)/($I$5*MAX(F850,0.1)^2),1/3)))-IFERROR(L850,0))))),MAX((MAX($D$16,POWER((ABS(K850)^2)/($I$5*MAX(F850,0.1)^2),1/3))),IFERROR(L850,0)-(MIN(ABS(IFERROR(U850,0))*$D$18,ABS((MAX($D$16,POWER((ABS(K850)^2)/($I$5*MAX(F850,0.1)^2),1/3)))-IFERROR(L850,0))))))),MAX($D$16,POWER((ABS(K850)^2)/($I$5*MAX(F850,0.1)^2),1/3))),MAX($D$16,IFERROR(L850,0)))))))</f>
        <v/>
      </c>
      <c r="M850">
        <f>((F850)+(G850)*(L850))*(L850)</f>
        <v/>
      </c>
      <c r="N850">
        <f>(((F850)+(G850)*(L850))*(L850))/MAX((F850)+2*(L850)*SQRT(1+(G850)^2),1E-6)</f>
        <v/>
      </c>
      <c r="O850">
        <f>ABS(K850)/MAX(((F850)+(G850)*(L850))*(L850),1E-6)</f>
        <v/>
      </c>
      <c r="P850">
        <f>E850+L850</f>
        <v/>
      </c>
      <c r="Q850">
        <f>P850+((ABS(K850)/MAX(((F850)+(G850)*(L850))*(L850),1E-6))^2)/(2*$I$5)</f>
        <v/>
      </c>
      <c r="R850">
        <f>((ABS(K850)*$D$6)/(MAX(((F850)+(G850)*(L850))*(L850),1E-6)*MAX(((((F850)+(G850)*(L850))*(L850))/MAX((F850)+2*(L850)*SQRT(1+(G850)^2),1E-6))^(2/3),1E-6)))^2</f>
        <v/>
      </c>
      <c r="S850">
        <f>ABS(ABS(K850)/MAX(((F850)+(G850)*(L850))*(L850),1E-6))/SQRT($I$5*MAX((((F850)+(G850)*(L850))*(L850))/MAX((F850)+2*(G850)*(L850),1E-6),1E-6))</f>
        <v/>
      </c>
      <c r="T850">
        <f>((F850)*(L850)^2)/2+(G850)*(L850)^3/3+(ABS(K850)^2)/($I$5*MAX(((F850)+(G850)*(L850))*(L850),1E-6))</f>
        <v/>
      </c>
      <c r="U850">
        <f>IF($D$20=0,0,IFERROR(Q849-(((R849+R850)/2)*J850)-(IF(O849&gt;O850,$D$8*((O849^2-O850^2)/(2*$I$5)),$D$9*((O850^2-O849^2)/(2*$I$5)))+($D$10*(ABS(I850)/90)*(MAX(O849^2,O850^2)/(2*$I$5))))-Q850,0))</f>
        <v/>
      </c>
      <c r="V850">
        <f>IF($D$20=0,1,IFERROR(IF(ROUND(S850,3)=1,1,IF(AND(ABS(U850)&lt;$D$19,S850&gt;1),1,0)),0))</f>
        <v/>
      </c>
      <c r="W850">
        <f>IF($D$20=0,IFERROR(W851,MAX($D$16,POWER((ABS(K850)^2)/($I$5*MAX(F850,0.1)^2),1/3))),IF(IFERROR(AG851,0)=0,IFERROR(W851,MAX($D$16,POWER((ABS(K850)^2)/($I$5*MAX(F850,0.1)^2),1/3))),IF(OR(IFERROR(W850,0)=0,IFERROR(AD851,0)&gt;1),MAX($D$16,POWER((ABS(K850)^2)/($I$5*MAX(F850,0.1)^2),1/3)),IF(IFERROR(AF850,0)&gt;0,MAX($D$16,IFERROR(W850,0)+((IFERROR(AF850,0))*$D$18*IF((IFERROR(AD850,0))&lt;1,1,-1))),IF(IFERROR(AF850,0)&lt;0,IF(ABS((MAX($D$16,POWER((ABS(K850)^2)/($I$5*MAX(F850,0.1)^2),1/3)))-IFERROR(W850,0))&gt;$D$19,MAX($D$16,IF((MAX($D$16,POWER((ABS(K850)^2)/($I$5*MAX(F850,0.1)^2),1/3)))&gt;IFERROR(W850,0),MIN((MAX($D$16,POWER((ABS(K850)^2)/($I$5*MAX(F850,0.1)^2),1/3))),IFERROR(W850,0)+(MIN(ABS(IFERROR(AF850,0))*$D$18,ABS((MAX($D$16,POWER((ABS(K850)^2)/($I$5*MAX(F850,0.1)^2),1/3)))-IFERROR(W850,0))))),MAX((MAX($D$16,POWER((ABS(K850)^2)/($I$5*MAX(F850,0.1)^2),1/3))),IFERROR(W850,0)-(MIN(ABS(IFERROR(AF850,0))*$D$18,ABS((MAX($D$16,POWER((ABS(K850)^2)/($I$5*MAX(F850,0.1)^2),1/3)))-IFERROR(W850,0))))))),MAX($D$16,POWER((ABS(K850)^2)/($I$5*MAX(F850,0.1)^2),1/3))),MAX($D$16,IFERROR(W850,0)))))))</f>
        <v/>
      </c>
      <c r="X850">
        <f>((F850)+(G850)*(W850))*(W850)</f>
        <v/>
      </c>
      <c r="Y850">
        <f>(((F850)+(G850)*(W850))*(W850))/MAX((F850)+2*(W850)*SQRT(1+(G850)^2),1E-6)</f>
        <v/>
      </c>
      <c r="Z850">
        <f>ABS(K850)/MAX(((F850)+(G850)*(W850))*(W850),1E-6)</f>
        <v/>
      </c>
      <c r="AA850">
        <f>E850+W850</f>
        <v/>
      </c>
      <c r="AB850">
        <f>AA850+((ABS(K850)/MAX(((F850)+(G850)*(W850))*(W850),1E-6))^2)/(2*$I$5)</f>
        <v/>
      </c>
      <c r="AC850">
        <f>((ABS(K850)*$D$6)/(MAX(((F850)+(G850)*(W850))*(W850),1E-6)*MAX(((((F850)+(G850)*(W850))*(W850))/MAX((F850)+2*(W850)*SQRT(1+(G850)^2),1E-6))^(2/3),1E-6)))^2</f>
        <v/>
      </c>
      <c r="AD850">
        <f>ABS(ABS(K850)/MAX(((F850)+(G850)*(W850))*(W850),1E-6))/SQRT($I$5*MAX((((F850)+(G850)*(W850))*(W850))/MAX((F850)+2*(G850)*(W850),1E-6),1E-6))</f>
        <v/>
      </c>
      <c r="AE850">
        <f>((F850)*(W850)^2)/2+(G850)*(W850)^3/3+(ABS(K850)^2)/($I$5*MAX(((F850)+(G850)*(W850))*(W850),1E-6))</f>
        <v/>
      </c>
      <c r="AF850">
        <f>IF($D$20=0,0,IFERROR(AB851+(((AC850+AC851)/2)*J851)+(IF(Z850&gt;Z851,$D$8*((Z850^2-Z851^2)/(2*$I$5)),$D$9*((Z851^2-Z850^2)/(2*$I$5)))+($D$10*(ABS(I851)/90)*(MAX(Z850^2,Z851^2)/(2*$I$5))))-AB850,0))</f>
        <v/>
      </c>
      <c r="AG850">
        <f>IF($D$20=0,1,IFERROR(IF(ROUND(AD850,3)=1,1,IF(AND(ABS(AF850)&lt;$D$19,AD850&lt;1),1,0)),0))</f>
        <v/>
      </c>
      <c r="AH850">
        <f>IFERROR(IF(V32="Supercritical",MAX($D$16,IFERROR(L850,MAX($D$16,POWER((ABS(K850)^2)/($I$5*MAX(F850,0.1)^2),1/3)))),IF(V32="Subcritical",MAX($D$16,IFERROR(W850,MAX($D$16,POWER((ABS(K850)^2)/($I$5*MAX(F850,0.1)^2),1/3)))),IF(AND(IFERROR(V850,0)=1,IFERROR(AG850,0)=1),IF(IFERROR(T850,-1E99)&gt;=IFERROR(AE850,-1E99),MAX($D$16,IFERROR(L850,MAX($D$16,POWER((ABS(K850)^2)/($I$5*MAX(F850,0.1)^2),1/3)))),MAX($D$16,IFERROR(W850,MAX($D$16,POWER((ABS(K850)^2)/($I$5*MAX(F850,0.1)^2),1/3))))),IF(IFERROR(V850,0)=1,MAX($D$16,IFERROR(L850,MAX($D$16,POWER((ABS(K850)^2)/($I$5*MAX(F850,0.1)^2),1/3)))),IF(IFERROR(AG850,0)=1,MAX($D$16,IFERROR(W850,MAX($D$16,POWER((ABS(K850)^2)/($I$5*MAX(F850,0.1)^2),1/3)))),MAX($D$16,POWER((ABS(K850)^2)/($I$5*MAX(F850,0.1)^2),1/3))))))),MAX($D$16,POWER((ABS(K850)^2)/($I$5*MAX(F850,0.1)^2),1/3)))</f>
        <v/>
      </c>
      <c r="AI850">
        <f>E850+AH850</f>
        <v/>
      </c>
      <c r="AJ850">
        <f>AI850+((ABS(K850)/MAX(((F850)+(G850)*(AH850))*(AH850),1E-6))^2)/(2*$I$5)</f>
        <v/>
      </c>
      <c r="AM850" t="n">
        <v>0</v>
      </c>
      <c r="AN850" t="n">
        <v>0</v>
      </c>
      <c r="AO850">
        <f>AM850+AN850</f>
        <v/>
      </c>
      <c r="AP850">
        <f>AP849+AO850</f>
        <v/>
      </c>
      <c r="AQ850">
        <f>ABS(ABS(K850)/MAX(((F850)+(G850)*(AH850))*(AH850),1E-6))/SQRT($I$5*MAX((((F850)+(G850)*(AH850))*(AH850))/MAX((F850)+2*(G850)*(AH850),1E-6),1E-6))</f>
        <v/>
      </c>
      <c r="AR850">
        <f>IF(AQ850&lt;1,"Subcritical","Supercritical")</f>
        <v/>
      </c>
      <c r="AS850">
        <f>((ABS(K850)*$D$6)/(MAX(((F850)+(G850)*(AH850))*(AH850),1E-6)*MAX(((((F850)+(G850)*(AH850))*(AH850))/MAX((F850)+2*(AH850)*SQRT(1+(G850)^2),1E-6))^(2/3),1E-6)))^2</f>
        <v/>
      </c>
    </row>
    <row r="851">
      <c r="A851" t="n">
        <v>702</v>
      </c>
      <c r="B851" t="n">
        <v>700.895</v>
      </c>
      <c r="C851" t="n">
        <v>616109.051</v>
      </c>
      <c r="D851" t="n">
        <v>3097299.774</v>
      </c>
      <c r="E851" t="n">
        <v>632.2115</v>
      </c>
      <c r="F851" t="n">
        <v>5.2</v>
      </c>
      <c r="G851" t="n">
        <v>0</v>
      </c>
      <c r="H851" t="inlineStr">
        <is>
          <t>Normal</t>
        </is>
      </c>
      <c r="I851" t="n">
        <v>0.023</v>
      </c>
      <c r="J851">
        <f>B851-B850</f>
        <v/>
      </c>
      <c r="K851">
        <f>MAX(0,K850-AO850)</f>
        <v/>
      </c>
      <c r="L851">
        <f>IF($D$20=0,IFERROR(L850,MAX($D$16,POWER((ABS(K851)^2)/($I$5*MAX(F851,0.1)^2),1/3))),IF(IFERROR(V850,0)=0,IFERROR(L850,MAX($D$16,POWER((ABS(K851)^2)/($I$5*MAX(F851,0.1)^2),1/3))),IF(OR(IFERROR(L851,0)=0,IFERROR(S850,0)&lt;1,IFERROR(S851,0)&lt;1),MAX($D$16,POWER((ABS(K851)^2)/($I$5*MAX(F851,0.1)^2),1/3)),IF(IFERROR(U851,0)&gt;0,MAX($D$16,IFERROR(L851,0)+((IFERROR(U851,0))*$D$18*IF((IFERROR(S851,0))&lt;1,1,-1))),IF(IFERROR(U851,0)&lt;0,IF(ABS((MAX($D$16,POWER((ABS(K851)^2)/($I$5*MAX(F851,0.1)^2),1/3)))-IFERROR(L851,0))&gt;$D$19,MAX($D$16,IF((MAX($D$16,POWER((ABS(K851)^2)/($I$5*MAX(F851,0.1)^2),1/3)))&gt;IFERROR(L851,0),MIN((MAX($D$16,POWER((ABS(K851)^2)/($I$5*MAX(F851,0.1)^2),1/3))),IFERROR(L851,0)+(MIN(ABS(IFERROR(U851,0))*$D$18,ABS((MAX($D$16,POWER((ABS(K851)^2)/($I$5*MAX(F851,0.1)^2),1/3)))-IFERROR(L851,0))))),MAX((MAX($D$16,POWER((ABS(K851)^2)/($I$5*MAX(F851,0.1)^2),1/3))),IFERROR(L851,0)-(MIN(ABS(IFERROR(U851,0))*$D$18,ABS((MAX($D$16,POWER((ABS(K851)^2)/($I$5*MAX(F851,0.1)^2),1/3)))-IFERROR(L851,0))))))),MAX($D$16,POWER((ABS(K851)^2)/($I$5*MAX(F851,0.1)^2),1/3))),MAX($D$16,IFERROR(L851,0)))))))</f>
        <v/>
      </c>
      <c r="M851">
        <f>((F851)+(G851)*(L851))*(L851)</f>
        <v/>
      </c>
      <c r="N851">
        <f>(((F851)+(G851)*(L851))*(L851))/MAX((F851)+2*(L851)*SQRT(1+(G851)^2),1E-6)</f>
        <v/>
      </c>
      <c r="O851">
        <f>ABS(K851)/MAX(((F851)+(G851)*(L851))*(L851),1E-6)</f>
        <v/>
      </c>
      <c r="P851">
        <f>E851+L851</f>
        <v/>
      </c>
      <c r="Q851">
        <f>P851+((ABS(K851)/MAX(((F851)+(G851)*(L851))*(L851),1E-6))^2)/(2*$I$5)</f>
        <v/>
      </c>
      <c r="R851">
        <f>((ABS(K851)*$D$6)/(MAX(((F851)+(G851)*(L851))*(L851),1E-6)*MAX(((((F851)+(G851)*(L851))*(L851))/MAX((F851)+2*(L851)*SQRT(1+(G851)^2),1E-6))^(2/3),1E-6)))^2</f>
        <v/>
      </c>
      <c r="S851">
        <f>ABS(ABS(K851)/MAX(((F851)+(G851)*(L851))*(L851),1E-6))/SQRT($I$5*MAX((((F851)+(G851)*(L851))*(L851))/MAX((F851)+2*(G851)*(L851),1E-6),1E-6))</f>
        <v/>
      </c>
      <c r="T851">
        <f>((F851)*(L851)^2)/2+(G851)*(L851)^3/3+(ABS(K851)^2)/($I$5*MAX(((F851)+(G851)*(L851))*(L851),1E-6))</f>
        <v/>
      </c>
      <c r="U851">
        <f>IF($D$20=0,0,IFERROR(Q850-(((R850+R851)/2)*J851)-(IF(O850&gt;O851,$D$8*((O850^2-O851^2)/(2*$I$5)),$D$9*((O851^2-O850^2)/(2*$I$5)))+($D$10*(ABS(I851)/90)*(MAX(O850^2,O851^2)/(2*$I$5))))-Q851,0))</f>
        <v/>
      </c>
      <c r="V851">
        <f>IF($D$20=0,1,IFERROR(IF(ROUND(S851,3)=1,1,IF(AND(ABS(U851)&lt;$D$19,S851&gt;1),1,0)),0))</f>
        <v/>
      </c>
      <c r="W851">
        <f>IF($D$20=0,IFERROR(W852,MAX($D$16,POWER((ABS(K851)^2)/($I$5*MAX(F851,0.1)^2),1/3))),IF(IFERROR(AG852,0)=0,IFERROR(W852,MAX($D$16,POWER((ABS(K851)^2)/($I$5*MAX(F851,0.1)^2),1/3))),IF(OR(IFERROR(W851,0)=0,IFERROR(AD852,0)&gt;1),MAX($D$16,POWER((ABS(K851)^2)/($I$5*MAX(F851,0.1)^2),1/3)),IF(IFERROR(AF851,0)&gt;0,MAX($D$16,IFERROR(W851,0)+((IFERROR(AF851,0))*$D$18*IF((IFERROR(AD851,0))&lt;1,1,-1))),IF(IFERROR(AF851,0)&lt;0,IF(ABS((MAX($D$16,POWER((ABS(K851)^2)/($I$5*MAX(F851,0.1)^2),1/3)))-IFERROR(W851,0))&gt;$D$19,MAX($D$16,IF((MAX($D$16,POWER((ABS(K851)^2)/($I$5*MAX(F851,0.1)^2),1/3)))&gt;IFERROR(W851,0),MIN((MAX($D$16,POWER((ABS(K851)^2)/($I$5*MAX(F851,0.1)^2),1/3))),IFERROR(W851,0)+(MIN(ABS(IFERROR(AF851,0))*$D$18,ABS((MAX($D$16,POWER((ABS(K851)^2)/($I$5*MAX(F851,0.1)^2),1/3)))-IFERROR(W851,0))))),MAX((MAX($D$16,POWER((ABS(K851)^2)/($I$5*MAX(F851,0.1)^2),1/3))),IFERROR(W851,0)-(MIN(ABS(IFERROR(AF851,0))*$D$18,ABS((MAX($D$16,POWER((ABS(K851)^2)/($I$5*MAX(F851,0.1)^2),1/3)))-IFERROR(W851,0))))))),MAX($D$16,POWER((ABS(K851)^2)/($I$5*MAX(F851,0.1)^2),1/3))),MAX($D$16,IFERROR(W851,0)))))))</f>
        <v/>
      </c>
      <c r="X851">
        <f>((F851)+(G851)*(W851))*(W851)</f>
        <v/>
      </c>
      <c r="Y851">
        <f>(((F851)+(G851)*(W851))*(W851))/MAX((F851)+2*(W851)*SQRT(1+(G851)^2),1E-6)</f>
        <v/>
      </c>
      <c r="Z851">
        <f>ABS(K851)/MAX(((F851)+(G851)*(W851))*(W851),1E-6)</f>
        <v/>
      </c>
      <c r="AA851">
        <f>E851+W851</f>
        <v/>
      </c>
      <c r="AB851">
        <f>AA851+((ABS(K851)/MAX(((F851)+(G851)*(W851))*(W851),1E-6))^2)/(2*$I$5)</f>
        <v/>
      </c>
      <c r="AC851">
        <f>((ABS(K851)*$D$6)/(MAX(((F851)+(G851)*(W851))*(W851),1E-6)*MAX(((((F851)+(G851)*(W851))*(W851))/MAX((F851)+2*(W851)*SQRT(1+(G851)^2),1E-6))^(2/3),1E-6)))^2</f>
        <v/>
      </c>
      <c r="AD851">
        <f>ABS(ABS(K851)/MAX(((F851)+(G851)*(W851))*(W851),1E-6))/SQRT($I$5*MAX((((F851)+(G851)*(W851))*(W851))/MAX((F851)+2*(G851)*(W851),1E-6),1E-6))</f>
        <v/>
      </c>
      <c r="AE851">
        <f>((F851)*(W851)^2)/2+(G851)*(W851)^3/3+(ABS(K851)^2)/($I$5*MAX(((F851)+(G851)*(W851))*(W851),1E-6))</f>
        <v/>
      </c>
      <c r="AF851">
        <f>IF($D$20=0,0,IFERROR(AB852+(((AC851+AC852)/2)*J852)+(IF(Z851&gt;Z852,$D$8*((Z851^2-Z852^2)/(2*$I$5)),$D$9*((Z852^2-Z851^2)/(2*$I$5)))+($D$10*(ABS(I852)/90)*(MAX(Z851^2,Z852^2)/(2*$I$5))))-AB851,0))</f>
        <v/>
      </c>
      <c r="AG851">
        <f>IF($D$20=0,1,IFERROR(IF(ROUND(AD851,3)=1,1,IF(AND(ABS(AF851)&lt;$D$19,AD851&lt;1),1,0)),0))</f>
        <v/>
      </c>
      <c r="AH851">
        <f>IFERROR(IF(V32="Supercritical",MAX($D$16,IFERROR(L851,MAX($D$16,POWER((ABS(K851)^2)/($I$5*MAX(F851,0.1)^2),1/3)))),IF(V32="Subcritical",MAX($D$16,IFERROR(W851,MAX($D$16,POWER((ABS(K851)^2)/($I$5*MAX(F851,0.1)^2),1/3)))),IF(AND(IFERROR(V851,0)=1,IFERROR(AG851,0)=1),IF(IFERROR(T851,-1E99)&gt;=IFERROR(AE851,-1E99),MAX($D$16,IFERROR(L851,MAX($D$16,POWER((ABS(K851)^2)/($I$5*MAX(F851,0.1)^2),1/3)))),MAX($D$16,IFERROR(W851,MAX($D$16,POWER((ABS(K851)^2)/($I$5*MAX(F851,0.1)^2),1/3))))),IF(IFERROR(V851,0)=1,MAX($D$16,IFERROR(L851,MAX($D$16,POWER((ABS(K851)^2)/($I$5*MAX(F851,0.1)^2),1/3)))),IF(IFERROR(AG851,0)=1,MAX($D$16,IFERROR(W851,MAX($D$16,POWER((ABS(K851)^2)/($I$5*MAX(F851,0.1)^2),1/3)))),MAX($D$16,POWER((ABS(K851)^2)/($I$5*MAX(F851,0.1)^2),1/3))))))),MAX($D$16,POWER((ABS(K851)^2)/($I$5*MAX(F851,0.1)^2),1/3)))</f>
        <v/>
      </c>
      <c r="AI851">
        <f>E851+AH851</f>
        <v/>
      </c>
      <c r="AJ851">
        <f>AI851+((ABS(K851)/MAX(((F851)+(G851)*(AH851))*(AH851),1E-6))^2)/(2*$I$5)</f>
        <v/>
      </c>
      <c r="AM851" t="n">
        <v>0</v>
      </c>
      <c r="AN851" t="n">
        <v>0</v>
      </c>
      <c r="AO851">
        <f>AM851+AN851</f>
        <v/>
      </c>
      <c r="AP851">
        <f>AP850+AO851</f>
        <v/>
      </c>
      <c r="AQ851">
        <f>ABS(ABS(K851)/MAX(((F851)+(G851)*(AH851))*(AH851),1E-6))/SQRT($I$5*MAX((((F851)+(G851)*(AH851))*(AH851))/MAX((F851)+2*(G851)*(AH851),1E-6),1E-6))</f>
        <v/>
      </c>
      <c r="AR851">
        <f>IF(AQ851&lt;1,"Subcritical","Supercritical")</f>
        <v/>
      </c>
      <c r="AS851">
        <f>((ABS(K851)*$D$6)/(MAX(((F851)+(G851)*(AH851))*(AH851),1E-6)*MAX(((((F851)+(G851)*(AH851))*(AH851))/MAX((F851)+2*(AH851)*SQRT(1+(G851)^2),1E-6))^(2/3),1E-6)))^2</f>
        <v/>
      </c>
    </row>
    <row r="852">
      <c r="A852" t="n">
        <v>703</v>
      </c>
      <c r="B852" t="n">
        <v>701.896</v>
      </c>
      <c r="C852" t="n">
        <v>616108.576</v>
      </c>
      <c r="D852" t="n">
        <v>3097298.893</v>
      </c>
      <c r="E852" t="n">
        <v>632.211</v>
      </c>
      <c r="F852" t="n">
        <v>5.2</v>
      </c>
      <c r="G852" t="n">
        <v>0</v>
      </c>
      <c r="H852" t="inlineStr">
        <is>
          <t>Normal</t>
        </is>
      </c>
      <c r="I852" t="n">
        <v>0.023</v>
      </c>
      <c r="J852">
        <f>B852-B851</f>
        <v/>
      </c>
      <c r="K852">
        <f>MAX(0,K851-AO851)</f>
        <v/>
      </c>
      <c r="L852">
        <f>IF($D$20=0,IFERROR(L851,MAX($D$16,POWER((ABS(K852)^2)/($I$5*MAX(F852,0.1)^2),1/3))),IF(IFERROR(V851,0)=0,IFERROR(L851,MAX($D$16,POWER((ABS(K852)^2)/($I$5*MAX(F852,0.1)^2),1/3))),IF(OR(IFERROR(L852,0)=0,IFERROR(S851,0)&lt;1,IFERROR(S852,0)&lt;1),MAX($D$16,POWER((ABS(K852)^2)/($I$5*MAX(F852,0.1)^2),1/3)),IF(IFERROR(U852,0)&gt;0,MAX($D$16,IFERROR(L852,0)+((IFERROR(U852,0))*$D$18*IF((IFERROR(S852,0))&lt;1,1,-1))),IF(IFERROR(U852,0)&lt;0,IF(ABS((MAX($D$16,POWER((ABS(K852)^2)/($I$5*MAX(F852,0.1)^2),1/3)))-IFERROR(L852,0))&gt;$D$19,MAX($D$16,IF((MAX($D$16,POWER((ABS(K852)^2)/($I$5*MAX(F852,0.1)^2),1/3)))&gt;IFERROR(L852,0),MIN((MAX($D$16,POWER((ABS(K852)^2)/($I$5*MAX(F852,0.1)^2),1/3))),IFERROR(L852,0)+(MIN(ABS(IFERROR(U852,0))*$D$18,ABS((MAX($D$16,POWER((ABS(K852)^2)/($I$5*MAX(F852,0.1)^2),1/3)))-IFERROR(L852,0))))),MAX((MAX($D$16,POWER((ABS(K852)^2)/($I$5*MAX(F852,0.1)^2),1/3))),IFERROR(L852,0)-(MIN(ABS(IFERROR(U852,0))*$D$18,ABS((MAX($D$16,POWER((ABS(K852)^2)/($I$5*MAX(F852,0.1)^2),1/3)))-IFERROR(L852,0))))))),MAX($D$16,POWER((ABS(K852)^2)/($I$5*MAX(F852,0.1)^2),1/3))),MAX($D$16,IFERROR(L852,0)))))))</f>
        <v/>
      </c>
      <c r="M852">
        <f>((F852)+(G852)*(L852))*(L852)</f>
        <v/>
      </c>
      <c r="N852">
        <f>(((F852)+(G852)*(L852))*(L852))/MAX((F852)+2*(L852)*SQRT(1+(G852)^2),1E-6)</f>
        <v/>
      </c>
      <c r="O852">
        <f>ABS(K852)/MAX(((F852)+(G852)*(L852))*(L852),1E-6)</f>
        <v/>
      </c>
      <c r="P852">
        <f>E852+L852</f>
        <v/>
      </c>
      <c r="Q852">
        <f>P852+((ABS(K852)/MAX(((F852)+(G852)*(L852))*(L852),1E-6))^2)/(2*$I$5)</f>
        <v/>
      </c>
      <c r="R852">
        <f>((ABS(K852)*$D$6)/(MAX(((F852)+(G852)*(L852))*(L852),1E-6)*MAX(((((F852)+(G852)*(L852))*(L852))/MAX((F852)+2*(L852)*SQRT(1+(G852)^2),1E-6))^(2/3),1E-6)))^2</f>
        <v/>
      </c>
      <c r="S852">
        <f>ABS(ABS(K852)/MAX(((F852)+(G852)*(L852))*(L852),1E-6))/SQRT($I$5*MAX((((F852)+(G852)*(L852))*(L852))/MAX((F852)+2*(G852)*(L852),1E-6),1E-6))</f>
        <v/>
      </c>
      <c r="T852">
        <f>((F852)*(L852)^2)/2+(G852)*(L852)^3/3+(ABS(K852)^2)/($I$5*MAX(((F852)+(G852)*(L852))*(L852),1E-6))</f>
        <v/>
      </c>
      <c r="U852">
        <f>IF($D$20=0,0,IFERROR(Q851-(((R851+R852)/2)*J852)-(IF(O851&gt;O852,$D$8*((O851^2-O852^2)/(2*$I$5)),$D$9*((O852^2-O851^2)/(2*$I$5)))+($D$10*(ABS(I852)/90)*(MAX(O851^2,O852^2)/(2*$I$5))))-Q852,0))</f>
        <v/>
      </c>
      <c r="V852">
        <f>IF($D$20=0,1,IFERROR(IF(ROUND(S852,3)=1,1,IF(AND(ABS(U852)&lt;$D$19,S852&gt;1),1,0)),0))</f>
        <v/>
      </c>
      <c r="W852">
        <f>IF($D$20=0,IFERROR(W853,MAX($D$16,POWER((ABS(K852)^2)/($I$5*MAX(F852,0.1)^2),1/3))),IF(IFERROR(AG853,0)=0,IFERROR(W853,MAX($D$16,POWER((ABS(K852)^2)/($I$5*MAX(F852,0.1)^2),1/3))),IF(OR(IFERROR(W852,0)=0,IFERROR(AD853,0)&gt;1),MAX($D$16,POWER((ABS(K852)^2)/($I$5*MAX(F852,0.1)^2),1/3)),IF(IFERROR(AF852,0)&gt;0,MAX($D$16,IFERROR(W852,0)+((IFERROR(AF852,0))*$D$18*IF((IFERROR(AD852,0))&lt;1,1,-1))),IF(IFERROR(AF852,0)&lt;0,IF(ABS((MAX($D$16,POWER((ABS(K852)^2)/($I$5*MAX(F852,0.1)^2),1/3)))-IFERROR(W852,0))&gt;$D$19,MAX($D$16,IF((MAX($D$16,POWER((ABS(K852)^2)/($I$5*MAX(F852,0.1)^2),1/3)))&gt;IFERROR(W852,0),MIN((MAX($D$16,POWER((ABS(K852)^2)/($I$5*MAX(F852,0.1)^2),1/3))),IFERROR(W852,0)+(MIN(ABS(IFERROR(AF852,0))*$D$18,ABS((MAX($D$16,POWER((ABS(K852)^2)/($I$5*MAX(F852,0.1)^2),1/3)))-IFERROR(W852,0))))),MAX((MAX($D$16,POWER((ABS(K852)^2)/($I$5*MAX(F852,0.1)^2),1/3))),IFERROR(W852,0)-(MIN(ABS(IFERROR(AF852,0))*$D$18,ABS((MAX($D$16,POWER((ABS(K852)^2)/($I$5*MAX(F852,0.1)^2),1/3)))-IFERROR(W852,0))))))),MAX($D$16,POWER((ABS(K852)^2)/($I$5*MAX(F852,0.1)^2),1/3))),MAX($D$16,IFERROR(W852,0)))))))</f>
        <v/>
      </c>
      <c r="X852">
        <f>((F852)+(G852)*(W852))*(W852)</f>
        <v/>
      </c>
      <c r="Y852">
        <f>(((F852)+(G852)*(W852))*(W852))/MAX((F852)+2*(W852)*SQRT(1+(G852)^2),1E-6)</f>
        <v/>
      </c>
      <c r="Z852">
        <f>ABS(K852)/MAX(((F852)+(G852)*(W852))*(W852),1E-6)</f>
        <v/>
      </c>
      <c r="AA852">
        <f>E852+W852</f>
        <v/>
      </c>
      <c r="AB852">
        <f>AA852+((ABS(K852)/MAX(((F852)+(G852)*(W852))*(W852),1E-6))^2)/(2*$I$5)</f>
        <v/>
      </c>
      <c r="AC852">
        <f>((ABS(K852)*$D$6)/(MAX(((F852)+(G852)*(W852))*(W852),1E-6)*MAX(((((F852)+(G852)*(W852))*(W852))/MAX((F852)+2*(W852)*SQRT(1+(G852)^2),1E-6))^(2/3),1E-6)))^2</f>
        <v/>
      </c>
      <c r="AD852">
        <f>ABS(ABS(K852)/MAX(((F852)+(G852)*(W852))*(W852),1E-6))/SQRT($I$5*MAX((((F852)+(G852)*(W852))*(W852))/MAX((F852)+2*(G852)*(W852),1E-6),1E-6))</f>
        <v/>
      </c>
      <c r="AE852">
        <f>((F852)*(W852)^2)/2+(G852)*(W852)^3/3+(ABS(K852)^2)/($I$5*MAX(((F852)+(G852)*(W852))*(W852),1E-6))</f>
        <v/>
      </c>
      <c r="AF852">
        <f>IF($D$20=0,0,IFERROR(AB853+(((AC852+AC853)/2)*J853)+(IF(Z852&gt;Z853,$D$8*((Z852^2-Z853^2)/(2*$I$5)),$D$9*((Z853^2-Z852^2)/(2*$I$5)))+($D$10*(ABS(I853)/90)*(MAX(Z852^2,Z853^2)/(2*$I$5))))-AB852,0))</f>
        <v/>
      </c>
      <c r="AG852">
        <f>IF($D$20=0,1,IFERROR(IF(ROUND(AD852,3)=1,1,IF(AND(ABS(AF852)&lt;$D$19,AD852&lt;1),1,0)),0))</f>
        <v/>
      </c>
      <c r="AH852">
        <f>IFERROR(IF(V32="Supercritical",MAX($D$16,IFERROR(L852,MAX($D$16,POWER((ABS(K852)^2)/($I$5*MAX(F852,0.1)^2),1/3)))),IF(V32="Subcritical",MAX($D$16,IFERROR(W852,MAX($D$16,POWER((ABS(K852)^2)/($I$5*MAX(F852,0.1)^2),1/3)))),IF(AND(IFERROR(V852,0)=1,IFERROR(AG852,0)=1),IF(IFERROR(T852,-1E99)&gt;=IFERROR(AE852,-1E99),MAX($D$16,IFERROR(L852,MAX($D$16,POWER((ABS(K852)^2)/($I$5*MAX(F852,0.1)^2),1/3)))),MAX($D$16,IFERROR(W852,MAX($D$16,POWER((ABS(K852)^2)/($I$5*MAX(F852,0.1)^2),1/3))))),IF(IFERROR(V852,0)=1,MAX($D$16,IFERROR(L852,MAX($D$16,POWER((ABS(K852)^2)/($I$5*MAX(F852,0.1)^2),1/3)))),IF(IFERROR(AG852,0)=1,MAX($D$16,IFERROR(W852,MAX($D$16,POWER((ABS(K852)^2)/($I$5*MAX(F852,0.1)^2),1/3)))),MAX($D$16,POWER((ABS(K852)^2)/($I$5*MAX(F852,0.1)^2),1/3))))))),MAX($D$16,POWER((ABS(K852)^2)/($I$5*MAX(F852,0.1)^2),1/3)))</f>
        <v/>
      </c>
      <c r="AI852">
        <f>E852+AH852</f>
        <v/>
      </c>
      <c r="AJ852">
        <f>AI852+((ABS(K852)/MAX(((F852)+(G852)*(AH852))*(AH852),1E-6))^2)/(2*$I$5)</f>
        <v/>
      </c>
      <c r="AM852" t="n">
        <v>0</v>
      </c>
      <c r="AN852" t="n">
        <v>0</v>
      </c>
      <c r="AO852">
        <f>AM852+AN852</f>
        <v/>
      </c>
      <c r="AP852">
        <f>AP851+AO852</f>
        <v/>
      </c>
      <c r="AQ852">
        <f>ABS(ABS(K852)/MAX(((F852)+(G852)*(AH852))*(AH852),1E-6))/SQRT($I$5*MAX((((F852)+(G852)*(AH852))*(AH852))/MAX((F852)+2*(G852)*(AH852),1E-6),1E-6))</f>
        <v/>
      </c>
      <c r="AR852">
        <f>IF(AQ852&lt;1,"Subcritical","Supercritical")</f>
        <v/>
      </c>
      <c r="AS852">
        <f>((ABS(K852)*$D$6)/(MAX(((F852)+(G852)*(AH852))*(AH852),1E-6)*MAX(((((F852)+(G852)*(AH852))*(AH852))/MAX((F852)+2*(AH852)*SQRT(1+(G852)^2),1E-6))^(2/3),1E-6)))^2</f>
        <v/>
      </c>
    </row>
    <row r="853">
      <c r="A853" t="n">
        <v>704</v>
      </c>
      <c r="B853" t="n">
        <v>702.895</v>
      </c>
      <c r="C853" t="n">
        <v>616108.102</v>
      </c>
      <c r="D853" t="n">
        <v>3097298.013</v>
      </c>
      <c r="E853" t="n">
        <v>632.2105</v>
      </c>
      <c r="F853" t="n">
        <v>5.2</v>
      </c>
      <c r="G853" t="n">
        <v>0</v>
      </c>
      <c r="H853" t="inlineStr">
        <is>
          <t>Normal</t>
        </is>
      </c>
      <c r="I853" t="n">
        <v>0</v>
      </c>
      <c r="J853">
        <f>B853-B852</f>
        <v/>
      </c>
      <c r="K853">
        <f>MAX(0,K852-AO852)</f>
        <v/>
      </c>
      <c r="L853">
        <f>IF($D$20=0,IFERROR(L852,MAX($D$16,POWER((ABS(K853)^2)/($I$5*MAX(F853,0.1)^2),1/3))),IF(IFERROR(V852,0)=0,IFERROR(L852,MAX($D$16,POWER((ABS(K853)^2)/($I$5*MAX(F853,0.1)^2),1/3))),IF(OR(IFERROR(L853,0)=0,IFERROR(S852,0)&lt;1,IFERROR(S853,0)&lt;1),MAX($D$16,POWER((ABS(K853)^2)/($I$5*MAX(F853,0.1)^2),1/3)),IF(IFERROR(U853,0)&gt;0,MAX($D$16,IFERROR(L853,0)+((IFERROR(U853,0))*$D$18*IF((IFERROR(S853,0))&lt;1,1,-1))),IF(IFERROR(U853,0)&lt;0,IF(ABS((MAX($D$16,POWER((ABS(K853)^2)/($I$5*MAX(F853,0.1)^2),1/3)))-IFERROR(L853,0))&gt;$D$19,MAX($D$16,IF((MAX($D$16,POWER((ABS(K853)^2)/($I$5*MAX(F853,0.1)^2),1/3)))&gt;IFERROR(L853,0),MIN((MAX($D$16,POWER((ABS(K853)^2)/($I$5*MAX(F853,0.1)^2),1/3))),IFERROR(L853,0)+(MIN(ABS(IFERROR(U853,0))*$D$18,ABS((MAX($D$16,POWER((ABS(K853)^2)/($I$5*MAX(F853,0.1)^2),1/3)))-IFERROR(L853,0))))),MAX((MAX($D$16,POWER((ABS(K853)^2)/($I$5*MAX(F853,0.1)^2),1/3))),IFERROR(L853,0)-(MIN(ABS(IFERROR(U853,0))*$D$18,ABS((MAX($D$16,POWER((ABS(K853)^2)/($I$5*MAX(F853,0.1)^2),1/3)))-IFERROR(L853,0))))))),MAX($D$16,POWER((ABS(K853)^2)/($I$5*MAX(F853,0.1)^2),1/3))),MAX($D$16,IFERROR(L853,0)))))))</f>
        <v/>
      </c>
      <c r="M853">
        <f>((F853)+(G853)*(L853))*(L853)</f>
        <v/>
      </c>
      <c r="N853">
        <f>(((F853)+(G853)*(L853))*(L853))/MAX((F853)+2*(L853)*SQRT(1+(G853)^2),1E-6)</f>
        <v/>
      </c>
      <c r="O853">
        <f>ABS(K853)/MAX(((F853)+(G853)*(L853))*(L853),1E-6)</f>
        <v/>
      </c>
      <c r="P853">
        <f>E853+L853</f>
        <v/>
      </c>
      <c r="Q853">
        <f>P853+((ABS(K853)/MAX(((F853)+(G853)*(L853))*(L853),1E-6))^2)/(2*$I$5)</f>
        <v/>
      </c>
      <c r="R853">
        <f>((ABS(K853)*$D$6)/(MAX(((F853)+(G853)*(L853))*(L853),1E-6)*MAX(((((F853)+(G853)*(L853))*(L853))/MAX((F853)+2*(L853)*SQRT(1+(G853)^2),1E-6))^(2/3),1E-6)))^2</f>
        <v/>
      </c>
      <c r="S853">
        <f>ABS(ABS(K853)/MAX(((F853)+(G853)*(L853))*(L853),1E-6))/SQRT($I$5*MAX((((F853)+(G853)*(L853))*(L853))/MAX((F853)+2*(G853)*(L853),1E-6),1E-6))</f>
        <v/>
      </c>
      <c r="T853">
        <f>((F853)*(L853)^2)/2+(G853)*(L853)^3/3+(ABS(K853)^2)/($I$5*MAX(((F853)+(G853)*(L853))*(L853),1E-6))</f>
        <v/>
      </c>
      <c r="U853">
        <f>IF($D$20=0,0,IFERROR(Q852-(((R852+R853)/2)*J853)-(IF(O852&gt;O853,$D$8*((O852^2-O853^2)/(2*$I$5)),$D$9*((O853^2-O852^2)/(2*$I$5)))+($D$10*(ABS(I853)/90)*(MAX(O852^2,O853^2)/(2*$I$5))))-Q853,0))</f>
        <v/>
      </c>
      <c r="V853">
        <f>IF($D$20=0,1,IFERROR(IF(ROUND(S853,3)=1,1,IF(AND(ABS(U853)&lt;$D$19,S853&gt;1),1,0)),0))</f>
        <v/>
      </c>
      <c r="W853">
        <f>IF($D$20=0,IFERROR(W854,MAX($D$16,POWER((ABS(K853)^2)/($I$5*MAX(F853,0.1)^2),1/3))),IF(IFERROR(AG854,0)=0,IFERROR(W854,MAX($D$16,POWER((ABS(K853)^2)/($I$5*MAX(F853,0.1)^2),1/3))),IF(OR(IFERROR(W853,0)=0,IFERROR(AD854,0)&gt;1),MAX($D$16,POWER((ABS(K853)^2)/($I$5*MAX(F853,0.1)^2),1/3)),IF(IFERROR(AF853,0)&gt;0,MAX($D$16,IFERROR(W853,0)+((IFERROR(AF853,0))*$D$18*IF((IFERROR(AD853,0))&lt;1,1,-1))),IF(IFERROR(AF853,0)&lt;0,IF(ABS((MAX($D$16,POWER((ABS(K853)^2)/($I$5*MAX(F853,0.1)^2),1/3)))-IFERROR(W853,0))&gt;$D$19,MAX($D$16,IF((MAX($D$16,POWER((ABS(K853)^2)/($I$5*MAX(F853,0.1)^2),1/3)))&gt;IFERROR(W853,0),MIN((MAX($D$16,POWER((ABS(K853)^2)/($I$5*MAX(F853,0.1)^2),1/3))),IFERROR(W853,0)+(MIN(ABS(IFERROR(AF853,0))*$D$18,ABS((MAX($D$16,POWER((ABS(K853)^2)/($I$5*MAX(F853,0.1)^2),1/3)))-IFERROR(W853,0))))),MAX((MAX($D$16,POWER((ABS(K853)^2)/($I$5*MAX(F853,0.1)^2),1/3))),IFERROR(W853,0)-(MIN(ABS(IFERROR(AF853,0))*$D$18,ABS((MAX($D$16,POWER((ABS(K853)^2)/($I$5*MAX(F853,0.1)^2),1/3)))-IFERROR(W853,0))))))),MAX($D$16,POWER((ABS(K853)^2)/($I$5*MAX(F853,0.1)^2),1/3))),MAX($D$16,IFERROR(W853,0)))))))</f>
        <v/>
      </c>
      <c r="X853">
        <f>((F853)+(G853)*(W853))*(W853)</f>
        <v/>
      </c>
      <c r="Y853">
        <f>(((F853)+(G853)*(W853))*(W853))/MAX((F853)+2*(W853)*SQRT(1+(G853)^2),1E-6)</f>
        <v/>
      </c>
      <c r="Z853">
        <f>ABS(K853)/MAX(((F853)+(G853)*(W853))*(W853),1E-6)</f>
        <v/>
      </c>
      <c r="AA853">
        <f>E853+W853</f>
        <v/>
      </c>
      <c r="AB853">
        <f>AA853+((ABS(K853)/MAX(((F853)+(G853)*(W853))*(W853),1E-6))^2)/(2*$I$5)</f>
        <v/>
      </c>
      <c r="AC853">
        <f>((ABS(K853)*$D$6)/(MAX(((F853)+(G853)*(W853))*(W853),1E-6)*MAX(((((F853)+(G853)*(W853))*(W853))/MAX((F853)+2*(W853)*SQRT(1+(G853)^2),1E-6))^(2/3),1E-6)))^2</f>
        <v/>
      </c>
      <c r="AD853">
        <f>ABS(ABS(K853)/MAX(((F853)+(G853)*(W853))*(W853),1E-6))/SQRT($I$5*MAX((((F853)+(G853)*(W853))*(W853))/MAX((F853)+2*(G853)*(W853),1E-6),1E-6))</f>
        <v/>
      </c>
      <c r="AE853">
        <f>((F853)*(W853)^2)/2+(G853)*(W853)^3/3+(ABS(K853)^2)/($I$5*MAX(((F853)+(G853)*(W853))*(W853),1E-6))</f>
        <v/>
      </c>
      <c r="AF853">
        <f>IF($D$20=0,0,IFERROR(AB854+(((AC853+AC854)/2)*J854)+(IF(Z853&gt;Z854,$D$8*((Z853^2-Z854^2)/(2*$I$5)),$D$9*((Z854^2-Z853^2)/(2*$I$5)))+($D$10*(ABS(I854)/90)*(MAX(Z853^2,Z854^2)/(2*$I$5))))-AB853,0))</f>
        <v/>
      </c>
      <c r="AG853">
        <f>IF($D$20=0,1,IFERROR(IF(ROUND(AD853,3)=1,1,IF(AND(ABS(AF853)&lt;$D$19,AD853&lt;1),1,0)),0))</f>
        <v/>
      </c>
      <c r="AH853">
        <f>IFERROR(IF(V32="Supercritical",MAX($D$16,IFERROR(L853,MAX($D$16,POWER((ABS(K853)^2)/($I$5*MAX(F853,0.1)^2),1/3)))),IF(V32="Subcritical",MAX($D$16,IFERROR(W853,MAX($D$16,POWER((ABS(K853)^2)/($I$5*MAX(F853,0.1)^2),1/3)))),IF(AND(IFERROR(V853,0)=1,IFERROR(AG853,0)=1),IF(IFERROR(T853,-1E99)&gt;=IFERROR(AE853,-1E99),MAX($D$16,IFERROR(L853,MAX($D$16,POWER((ABS(K853)^2)/($I$5*MAX(F853,0.1)^2),1/3)))),MAX($D$16,IFERROR(W853,MAX($D$16,POWER((ABS(K853)^2)/($I$5*MAX(F853,0.1)^2),1/3))))),IF(IFERROR(V853,0)=1,MAX($D$16,IFERROR(L853,MAX($D$16,POWER((ABS(K853)^2)/($I$5*MAX(F853,0.1)^2),1/3)))),IF(IFERROR(AG853,0)=1,MAX($D$16,IFERROR(W853,MAX($D$16,POWER((ABS(K853)^2)/($I$5*MAX(F853,0.1)^2),1/3)))),MAX($D$16,POWER((ABS(K853)^2)/($I$5*MAX(F853,0.1)^2),1/3))))))),MAX($D$16,POWER((ABS(K853)^2)/($I$5*MAX(F853,0.1)^2),1/3)))</f>
        <v/>
      </c>
      <c r="AI853">
        <f>E853+AH853</f>
        <v/>
      </c>
      <c r="AJ853">
        <f>AI853+((ABS(K853)/MAX(((F853)+(G853)*(AH853))*(AH853),1E-6))^2)/(2*$I$5)</f>
        <v/>
      </c>
      <c r="AM853" t="n">
        <v>0</v>
      </c>
      <c r="AN853" t="n">
        <v>0</v>
      </c>
      <c r="AO853">
        <f>AM853+AN853</f>
        <v/>
      </c>
      <c r="AP853">
        <f>AP852+AO853</f>
        <v/>
      </c>
      <c r="AQ853">
        <f>ABS(ABS(K853)/MAX(((F853)+(G853)*(AH853))*(AH853),1E-6))/SQRT($I$5*MAX((((F853)+(G853)*(AH853))*(AH853))/MAX((F853)+2*(G853)*(AH853),1E-6),1E-6))</f>
        <v/>
      </c>
      <c r="AR853">
        <f>IF(AQ853&lt;1,"Subcritical","Supercritical")</f>
        <v/>
      </c>
      <c r="AS853">
        <f>((ABS(K853)*$D$6)/(MAX(((F853)+(G853)*(AH853))*(AH853),1E-6)*MAX(((((F853)+(G853)*(AH853))*(AH853))/MAX((F853)+2*(AH853)*SQRT(1+(G853)^2),1E-6))^(2/3),1E-6)))^2</f>
        <v/>
      </c>
    </row>
    <row r="854">
      <c r="A854" t="n">
        <v>705</v>
      </c>
      <c r="B854" t="n">
        <v>703.895</v>
      </c>
      <c r="C854" t="n">
        <v>616107.628</v>
      </c>
      <c r="D854" t="n">
        <v>3097297.133</v>
      </c>
      <c r="E854" t="n">
        <v>632.21</v>
      </c>
      <c r="F854" t="n">
        <v>5.2</v>
      </c>
      <c r="G854" t="n">
        <v>0</v>
      </c>
      <c r="H854" t="inlineStr">
        <is>
          <t>Normal</t>
        </is>
      </c>
      <c r="I854" t="n">
        <v>0.027</v>
      </c>
      <c r="J854">
        <f>B854-B853</f>
        <v/>
      </c>
      <c r="K854">
        <f>MAX(0,K853-AO853)</f>
        <v/>
      </c>
      <c r="L854">
        <f>IF($D$20=0,IFERROR(L853,MAX($D$16,POWER((ABS(K854)^2)/($I$5*MAX(F854,0.1)^2),1/3))),IF(IFERROR(V853,0)=0,IFERROR(L853,MAX($D$16,POWER((ABS(K854)^2)/($I$5*MAX(F854,0.1)^2),1/3))),IF(OR(IFERROR(L854,0)=0,IFERROR(S853,0)&lt;1,IFERROR(S854,0)&lt;1),MAX($D$16,POWER((ABS(K854)^2)/($I$5*MAX(F854,0.1)^2),1/3)),IF(IFERROR(U854,0)&gt;0,MAX($D$16,IFERROR(L854,0)+((IFERROR(U854,0))*$D$18*IF((IFERROR(S854,0))&lt;1,1,-1))),IF(IFERROR(U854,0)&lt;0,IF(ABS((MAX($D$16,POWER((ABS(K854)^2)/($I$5*MAX(F854,0.1)^2),1/3)))-IFERROR(L854,0))&gt;$D$19,MAX($D$16,IF((MAX($D$16,POWER((ABS(K854)^2)/($I$5*MAX(F854,0.1)^2),1/3)))&gt;IFERROR(L854,0),MIN((MAX($D$16,POWER((ABS(K854)^2)/($I$5*MAX(F854,0.1)^2),1/3))),IFERROR(L854,0)+(MIN(ABS(IFERROR(U854,0))*$D$18,ABS((MAX($D$16,POWER((ABS(K854)^2)/($I$5*MAX(F854,0.1)^2),1/3)))-IFERROR(L854,0))))),MAX((MAX($D$16,POWER((ABS(K854)^2)/($I$5*MAX(F854,0.1)^2),1/3))),IFERROR(L854,0)-(MIN(ABS(IFERROR(U854,0))*$D$18,ABS((MAX($D$16,POWER((ABS(K854)^2)/($I$5*MAX(F854,0.1)^2),1/3)))-IFERROR(L854,0))))))),MAX($D$16,POWER((ABS(K854)^2)/($I$5*MAX(F854,0.1)^2),1/3))),MAX($D$16,IFERROR(L854,0)))))))</f>
        <v/>
      </c>
      <c r="M854">
        <f>((F854)+(G854)*(L854))*(L854)</f>
        <v/>
      </c>
      <c r="N854">
        <f>(((F854)+(G854)*(L854))*(L854))/MAX((F854)+2*(L854)*SQRT(1+(G854)^2),1E-6)</f>
        <v/>
      </c>
      <c r="O854">
        <f>ABS(K854)/MAX(((F854)+(G854)*(L854))*(L854),1E-6)</f>
        <v/>
      </c>
      <c r="P854">
        <f>E854+L854</f>
        <v/>
      </c>
      <c r="Q854">
        <f>P854+((ABS(K854)/MAX(((F854)+(G854)*(L854))*(L854),1E-6))^2)/(2*$I$5)</f>
        <v/>
      </c>
      <c r="R854">
        <f>((ABS(K854)*$D$6)/(MAX(((F854)+(G854)*(L854))*(L854),1E-6)*MAX(((((F854)+(G854)*(L854))*(L854))/MAX((F854)+2*(L854)*SQRT(1+(G854)^2),1E-6))^(2/3),1E-6)))^2</f>
        <v/>
      </c>
      <c r="S854">
        <f>ABS(ABS(K854)/MAX(((F854)+(G854)*(L854))*(L854),1E-6))/SQRT($I$5*MAX((((F854)+(G854)*(L854))*(L854))/MAX((F854)+2*(G854)*(L854),1E-6),1E-6))</f>
        <v/>
      </c>
      <c r="T854">
        <f>((F854)*(L854)^2)/2+(G854)*(L854)^3/3+(ABS(K854)^2)/($I$5*MAX(((F854)+(G854)*(L854))*(L854),1E-6))</f>
        <v/>
      </c>
      <c r="U854">
        <f>IF($D$20=0,0,IFERROR(Q853-(((R853+R854)/2)*J854)-(IF(O853&gt;O854,$D$8*((O853^2-O854^2)/(2*$I$5)),$D$9*((O854^2-O853^2)/(2*$I$5)))+($D$10*(ABS(I854)/90)*(MAX(O853^2,O854^2)/(2*$I$5))))-Q854,0))</f>
        <v/>
      </c>
      <c r="V854">
        <f>IF($D$20=0,1,IFERROR(IF(ROUND(S854,3)=1,1,IF(AND(ABS(U854)&lt;$D$19,S854&gt;1),1,0)),0))</f>
        <v/>
      </c>
      <c r="W854">
        <f>IF($D$20=0,IFERROR(W855,MAX($D$16,POWER((ABS(K854)^2)/($I$5*MAX(F854,0.1)^2),1/3))),IF(IFERROR(AG855,0)=0,IFERROR(W855,MAX($D$16,POWER((ABS(K854)^2)/($I$5*MAX(F854,0.1)^2),1/3))),IF(OR(IFERROR(W854,0)=0,IFERROR(AD855,0)&gt;1),MAX($D$16,POWER((ABS(K854)^2)/($I$5*MAX(F854,0.1)^2),1/3)),IF(IFERROR(AF854,0)&gt;0,MAX($D$16,IFERROR(W854,0)+((IFERROR(AF854,0))*$D$18*IF((IFERROR(AD854,0))&lt;1,1,-1))),IF(IFERROR(AF854,0)&lt;0,IF(ABS((MAX($D$16,POWER((ABS(K854)^2)/($I$5*MAX(F854,0.1)^2),1/3)))-IFERROR(W854,0))&gt;$D$19,MAX($D$16,IF((MAX($D$16,POWER((ABS(K854)^2)/($I$5*MAX(F854,0.1)^2),1/3)))&gt;IFERROR(W854,0),MIN((MAX($D$16,POWER((ABS(K854)^2)/($I$5*MAX(F854,0.1)^2),1/3))),IFERROR(W854,0)+(MIN(ABS(IFERROR(AF854,0))*$D$18,ABS((MAX($D$16,POWER((ABS(K854)^2)/($I$5*MAX(F854,0.1)^2),1/3)))-IFERROR(W854,0))))),MAX((MAX($D$16,POWER((ABS(K854)^2)/($I$5*MAX(F854,0.1)^2),1/3))),IFERROR(W854,0)-(MIN(ABS(IFERROR(AF854,0))*$D$18,ABS((MAX($D$16,POWER((ABS(K854)^2)/($I$5*MAX(F854,0.1)^2),1/3)))-IFERROR(W854,0))))))),MAX($D$16,POWER((ABS(K854)^2)/($I$5*MAX(F854,0.1)^2),1/3))),MAX($D$16,IFERROR(W854,0)))))))</f>
        <v/>
      </c>
      <c r="X854">
        <f>((F854)+(G854)*(W854))*(W854)</f>
        <v/>
      </c>
      <c r="Y854">
        <f>(((F854)+(G854)*(W854))*(W854))/MAX((F854)+2*(W854)*SQRT(1+(G854)^2),1E-6)</f>
        <v/>
      </c>
      <c r="Z854">
        <f>ABS(K854)/MAX(((F854)+(G854)*(W854))*(W854),1E-6)</f>
        <v/>
      </c>
      <c r="AA854">
        <f>E854+W854</f>
        <v/>
      </c>
      <c r="AB854">
        <f>AA854+((ABS(K854)/MAX(((F854)+(G854)*(W854))*(W854),1E-6))^2)/(2*$I$5)</f>
        <v/>
      </c>
      <c r="AC854">
        <f>((ABS(K854)*$D$6)/(MAX(((F854)+(G854)*(W854))*(W854),1E-6)*MAX(((((F854)+(G854)*(W854))*(W854))/MAX((F854)+2*(W854)*SQRT(1+(G854)^2),1E-6))^(2/3),1E-6)))^2</f>
        <v/>
      </c>
      <c r="AD854">
        <f>ABS(ABS(K854)/MAX(((F854)+(G854)*(W854))*(W854),1E-6))/SQRT($I$5*MAX((((F854)+(G854)*(W854))*(W854))/MAX((F854)+2*(G854)*(W854),1E-6),1E-6))</f>
        <v/>
      </c>
      <c r="AE854">
        <f>((F854)*(W854)^2)/2+(G854)*(W854)^3/3+(ABS(K854)^2)/($I$5*MAX(((F854)+(G854)*(W854))*(W854),1E-6))</f>
        <v/>
      </c>
      <c r="AF854">
        <f>IF($D$20=0,0,IFERROR(AB855+(((AC854+AC855)/2)*J855)+(IF(Z854&gt;Z855,$D$8*((Z854^2-Z855^2)/(2*$I$5)),$D$9*((Z855^2-Z854^2)/(2*$I$5)))+($D$10*(ABS(I855)/90)*(MAX(Z854^2,Z855^2)/(2*$I$5))))-AB854,0))</f>
        <v/>
      </c>
      <c r="AG854">
        <f>IF($D$20=0,1,IFERROR(IF(ROUND(AD854,3)=1,1,IF(AND(ABS(AF854)&lt;$D$19,AD854&lt;1),1,0)),0))</f>
        <v/>
      </c>
      <c r="AH854">
        <f>IFERROR(IF(V32="Supercritical",MAX($D$16,IFERROR(L854,MAX($D$16,POWER((ABS(K854)^2)/($I$5*MAX(F854,0.1)^2),1/3)))),IF(V32="Subcritical",MAX($D$16,IFERROR(W854,MAX($D$16,POWER((ABS(K854)^2)/($I$5*MAX(F854,0.1)^2),1/3)))),IF(AND(IFERROR(V854,0)=1,IFERROR(AG854,0)=1),IF(IFERROR(T854,-1E99)&gt;=IFERROR(AE854,-1E99),MAX($D$16,IFERROR(L854,MAX($D$16,POWER((ABS(K854)^2)/($I$5*MAX(F854,0.1)^2),1/3)))),MAX($D$16,IFERROR(W854,MAX($D$16,POWER((ABS(K854)^2)/($I$5*MAX(F854,0.1)^2),1/3))))),IF(IFERROR(V854,0)=1,MAX($D$16,IFERROR(L854,MAX($D$16,POWER((ABS(K854)^2)/($I$5*MAX(F854,0.1)^2),1/3)))),IF(IFERROR(AG854,0)=1,MAX($D$16,IFERROR(W854,MAX($D$16,POWER((ABS(K854)^2)/($I$5*MAX(F854,0.1)^2),1/3)))),MAX($D$16,POWER((ABS(K854)^2)/($I$5*MAX(F854,0.1)^2),1/3))))))),MAX($D$16,POWER((ABS(K854)^2)/($I$5*MAX(F854,0.1)^2),1/3)))</f>
        <v/>
      </c>
      <c r="AI854">
        <f>E854+AH854</f>
        <v/>
      </c>
      <c r="AJ854">
        <f>AI854+((ABS(K854)/MAX(((F854)+(G854)*(AH854))*(AH854),1E-6))^2)/(2*$I$5)</f>
        <v/>
      </c>
      <c r="AM854" t="n">
        <v>0</v>
      </c>
      <c r="AN854" t="n">
        <v>0</v>
      </c>
      <c r="AO854">
        <f>AM854+AN854</f>
        <v/>
      </c>
      <c r="AP854">
        <f>AP853+AO854</f>
        <v/>
      </c>
      <c r="AQ854">
        <f>ABS(ABS(K854)/MAX(((F854)+(G854)*(AH854))*(AH854),1E-6))/SQRT($I$5*MAX((((F854)+(G854)*(AH854))*(AH854))/MAX((F854)+2*(G854)*(AH854),1E-6),1E-6))</f>
        <v/>
      </c>
      <c r="AR854">
        <f>IF(AQ854&lt;1,"Subcritical","Supercritical")</f>
        <v/>
      </c>
      <c r="AS854">
        <f>((ABS(K854)*$D$6)/(MAX(((F854)+(G854)*(AH854))*(AH854),1E-6)*MAX(((((F854)+(G854)*(AH854))*(AH854))/MAX((F854)+2*(AH854)*SQRT(1+(G854)^2),1E-6))^(2/3),1E-6)))^2</f>
        <v/>
      </c>
    </row>
    <row r="855">
      <c r="A855" t="n">
        <v>706</v>
      </c>
      <c r="B855" t="n">
        <v>704.895</v>
      </c>
      <c r="C855" t="n">
        <v>616107.154</v>
      </c>
      <c r="D855" t="n">
        <v>3097296.252</v>
      </c>
      <c r="E855" t="n">
        <v>632.2095</v>
      </c>
      <c r="F855" t="n">
        <v>5.2</v>
      </c>
      <c r="G855" t="n">
        <v>0</v>
      </c>
      <c r="H855" t="inlineStr">
        <is>
          <t>Normal</t>
        </is>
      </c>
      <c r="I855" t="n">
        <v>0.027</v>
      </c>
      <c r="J855">
        <f>B855-B854</f>
        <v/>
      </c>
      <c r="K855">
        <f>MAX(0,K854-AO854)</f>
        <v/>
      </c>
      <c r="L855">
        <f>IF($D$20=0,IFERROR(L854,MAX($D$16,POWER((ABS(K855)^2)/($I$5*MAX(F855,0.1)^2),1/3))),IF(IFERROR(V854,0)=0,IFERROR(L854,MAX($D$16,POWER((ABS(K855)^2)/($I$5*MAX(F855,0.1)^2),1/3))),IF(OR(IFERROR(L855,0)=0,IFERROR(S854,0)&lt;1,IFERROR(S855,0)&lt;1),MAX($D$16,POWER((ABS(K855)^2)/($I$5*MAX(F855,0.1)^2),1/3)),IF(IFERROR(U855,0)&gt;0,MAX($D$16,IFERROR(L855,0)+((IFERROR(U855,0))*$D$18*IF((IFERROR(S855,0))&lt;1,1,-1))),IF(IFERROR(U855,0)&lt;0,IF(ABS((MAX($D$16,POWER((ABS(K855)^2)/($I$5*MAX(F855,0.1)^2),1/3)))-IFERROR(L855,0))&gt;$D$19,MAX($D$16,IF((MAX($D$16,POWER((ABS(K855)^2)/($I$5*MAX(F855,0.1)^2),1/3)))&gt;IFERROR(L855,0),MIN((MAX($D$16,POWER((ABS(K855)^2)/($I$5*MAX(F855,0.1)^2),1/3))),IFERROR(L855,0)+(MIN(ABS(IFERROR(U855,0))*$D$18,ABS((MAX($D$16,POWER((ABS(K855)^2)/($I$5*MAX(F855,0.1)^2),1/3)))-IFERROR(L855,0))))),MAX((MAX($D$16,POWER((ABS(K855)^2)/($I$5*MAX(F855,0.1)^2),1/3))),IFERROR(L855,0)-(MIN(ABS(IFERROR(U855,0))*$D$18,ABS((MAX($D$16,POWER((ABS(K855)^2)/($I$5*MAX(F855,0.1)^2),1/3)))-IFERROR(L855,0))))))),MAX($D$16,POWER((ABS(K855)^2)/($I$5*MAX(F855,0.1)^2),1/3))),MAX($D$16,IFERROR(L855,0)))))))</f>
        <v/>
      </c>
      <c r="M855">
        <f>((F855)+(G855)*(L855))*(L855)</f>
        <v/>
      </c>
      <c r="N855">
        <f>(((F855)+(G855)*(L855))*(L855))/MAX((F855)+2*(L855)*SQRT(1+(G855)^2),1E-6)</f>
        <v/>
      </c>
      <c r="O855">
        <f>ABS(K855)/MAX(((F855)+(G855)*(L855))*(L855),1E-6)</f>
        <v/>
      </c>
      <c r="P855">
        <f>E855+L855</f>
        <v/>
      </c>
      <c r="Q855">
        <f>P855+((ABS(K855)/MAX(((F855)+(G855)*(L855))*(L855),1E-6))^2)/(2*$I$5)</f>
        <v/>
      </c>
      <c r="R855">
        <f>((ABS(K855)*$D$6)/(MAX(((F855)+(G855)*(L855))*(L855),1E-6)*MAX(((((F855)+(G855)*(L855))*(L855))/MAX((F855)+2*(L855)*SQRT(1+(G855)^2),1E-6))^(2/3),1E-6)))^2</f>
        <v/>
      </c>
      <c r="S855">
        <f>ABS(ABS(K855)/MAX(((F855)+(G855)*(L855))*(L855),1E-6))/SQRT($I$5*MAX((((F855)+(G855)*(L855))*(L855))/MAX((F855)+2*(G855)*(L855),1E-6),1E-6))</f>
        <v/>
      </c>
      <c r="T855">
        <f>((F855)*(L855)^2)/2+(G855)*(L855)^3/3+(ABS(K855)^2)/($I$5*MAX(((F855)+(G855)*(L855))*(L855),1E-6))</f>
        <v/>
      </c>
      <c r="U855">
        <f>IF($D$20=0,0,IFERROR(Q854-(((R854+R855)/2)*J855)-(IF(O854&gt;O855,$D$8*((O854^2-O855^2)/(2*$I$5)),$D$9*((O855^2-O854^2)/(2*$I$5)))+($D$10*(ABS(I855)/90)*(MAX(O854^2,O855^2)/(2*$I$5))))-Q855,0))</f>
        <v/>
      </c>
      <c r="V855">
        <f>IF($D$20=0,1,IFERROR(IF(ROUND(S855,3)=1,1,IF(AND(ABS(U855)&lt;$D$19,S855&gt;1),1,0)),0))</f>
        <v/>
      </c>
      <c r="W855">
        <f>IF($D$20=0,IFERROR(W856,MAX($D$16,POWER((ABS(K855)^2)/($I$5*MAX(F855,0.1)^2),1/3))),IF(IFERROR(AG856,0)=0,IFERROR(W856,MAX($D$16,POWER((ABS(K855)^2)/($I$5*MAX(F855,0.1)^2),1/3))),IF(OR(IFERROR(W855,0)=0,IFERROR(AD856,0)&gt;1),MAX($D$16,POWER((ABS(K855)^2)/($I$5*MAX(F855,0.1)^2),1/3)),IF(IFERROR(AF855,0)&gt;0,MAX($D$16,IFERROR(W855,0)+((IFERROR(AF855,0))*$D$18*IF((IFERROR(AD855,0))&lt;1,1,-1))),IF(IFERROR(AF855,0)&lt;0,IF(ABS((MAX($D$16,POWER((ABS(K855)^2)/($I$5*MAX(F855,0.1)^2),1/3)))-IFERROR(W855,0))&gt;$D$19,MAX($D$16,IF((MAX($D$16,POWER((ABS(K855)^2)/($I$5*MAX(F855,0.1)^2),1/3)))&gt;IFERROR(W855,0),MIN((MAX($D$16,POWER((ABS(K855)^2)/($I$5*MAX(F855,0.1)^2),1/3))),IFERROR(W855,0)+(MIN(ABS(IFERROR(AF855,0))*$D$18,ABS((MAX($D$16,POWER((ABS(K855)^2)/($I$5*MAX(F855,0.1)^2),1/3)))-IFERROR(W855,0))))),MAX((MAX($D$16,POWER((ABS(K855)^2)/($I$5*MAX(F855,0.1)^2),1/3))),IFERROR(W855,0)-(MIN(ABS(IFERROR(AF855,0))*$D$18,ABS((MAX($D$16,POWER((ABS(K855)^2)/($I$5*MAX(F855,0.1)^2),1/3)))-IFERROR(W855,0))))))),MAX($D$16,POWER((ABS(K855)^2)/($I$5*MAX(F855,0.1)^2),1/3))),MAX($D$16,IFERROR(W855,0)))))))</f>
        <v/>
      </c>
      <c r="X855">
        <f>((F855)+(G855)*(W855))*(W855)</f>
        <v/>
      </c>
      <c r="Y855">
        <f>(((F855)+(G855)*(W855))*(W855))/MAX((F855)+2*(W855)*SQRT(1+(G855)^2),1E-6)</f>
        <v/>
      </c>
      <c r="Z855">
        <f>ABS(K855)/MAX(((F855)+(G855)*(W855))*(W855),1E-6)</f>
        <v/>
      </c>
      <c r="AA855">
        <f>E855+W855</f>
        <v/>
      </c>
      <c r="AB855">
        <f>AA855+((ABS(K855)/MAX(((F855)+(G855)*(W855))*(W855),1E-6))^2)/(2*$I$5)</f>
        <v/>
      </c>
      <c r="AC855">
        <f>((ABS(K855)*$D$6)/(MAX(((F855)+(G855)*(W855))*(W855),1E-6)*MAX(((((F855)+(G855)*(W855))*(W855))/MAX((F855)+2*(W855)*SQRT(1+(G855)^2),1E-6))^(2/3),1E-6)))^2</f>
        <v/>
      </c>
      <c r="AD855">
        <f>ABS(ABS(K855)/MAX(((F855)+(G855)*(W855))*(W855),1E-6))/SQRT($I$5*MAX((((F855)+(G855)*(W855))*(W855))/MAX((F855)+2*(G855)*(W855),1E-6),1E-6))</f>
        <v/>
      </c>
      <c r="AE855">
        <f>((F855)*(W855)^2)/2+(G855)*(W855)^3/3+(ABS(K855)^2)/($I$5*MAX(((F855)+(G855)*(W855))*(W855),1E-6))</f>
        <v/>
      </c>
      <c r="AF855">
        <f>IF($D$20=0,0,IFERROR(AB856+(((AC855+AC856)/2)*J856)+(IF(Z855&gt;Z856,$D$8*((Z855^2-Z856^2)/(2*$I$5)),$D$9*((Z856^2-Z855^2)/(2*$I$5)))+($D$10*(ABS(I856)/90)*(MAX(Z855^2,Z856^2)/(2*$I$5))))-AB855,0))</f>
        <v/>
      </c>
      <c r="AG855">
        <f>IF($D$20=0,1,IFERROR(IF(ROUND(AD855,3)=1,1,IF(AND(ABS(AF855)&lt;$D$19,AD855&lt;1),1,0)),0))</f>
        <v/>
      </c>
      <c r="AH855">
        <f>IFERROR(IF(V32="Supercritical",MAX($D$16,IFERROR(L855,MAX($D$16,POWER((ABS(K855)^2)/($I$5*MAX(F855,0.1)^2),1/3)))),IF(V32="Subcritical",MAX($D$16,IFERROR(W855,MAX($D$16,POWER((ABS(K855)^2)/($I$5*MAX(F855,0.1)^2),1/3)))),IF(AND(IFERROR(V855,0)=1,IFERROR(AG855,0)=1),IF(IFERROR(T855,-1E99)&gt;=IFERROR(AE855,-1E99),MAX($D$16,IFERROR(L855,MAX($D$16,POWER((ABS(K855)^2)/($I$5*MAX(F855,0.1)^2),1/3)))),MAX($D$16,IFERROR(W855,MAX($D$16,POWER((ABS(K855)^2)/($I$5*MAX(F855,0.1)^2),1/3))))),IF(IFERROR(V855,0)=1,MAX($D$16,IFERROR(L855,MAX($D$16,POWER((ABS(K855)^2)/($I$5*MAX(F855,0.1)^2),1/3)))),IF(IFERROR(AG855,0)=1,MAX($D$16,IFERROR(W855,MAX($D$16,POWER((ABS(K855)^2)/($I$5*MAX(F855,0.1)^2),1/3)))),MAX($D$16,POWER((ABS(K855)^2)/($I$5*MAX(F855,0.1)^2),1/3))))))),MAX($D$16,POWER((ABS(K855)^2)/($I$5*MAX(F855,0.1)^2),1/3)))</f>
        <v/>
      </c>
      <c r="AI855">
        <f>E855+AH855</f>
        <v/>
      </c>
      <c r="AJ855">
        <f>AI855+((ABS(K855)/MAX(((F855)+(G855)*(AH855))*(AH855),1E-6))^2)/(2*$I$5)</f>
        <v/>
      </c>
      <c r="AM855" t="n">
        <v>0</v>
      </c>
      <c r="AN855" t="n">
        <v>0</v>
      </c>
      <c r="AO855">
        <f>AM855+AN855</f>
        <v/>
      </c>
      <c r="AP855">
        <f>AP854+AO855</f>
        <v/>
      </c>
      <c r="AQ855">
        <f>ABS(ABS(K855)/MAX(((F855)+(G855)*(AH855))*(AH855),1E-6))/SQRT($I$5*MAX((((F855)+(G855)*(AH855))*(AH855))/MAX((F855)+2*(G855)*(AH855),1E-6),1E-6))</f>
        <v/>
      </c>
      <c r="AR855">
        <f>IF(AQ855&lt;1,"Subcritical","Supercritical")</f>
        <v/>
      </c>
      <c r="AS855">
        <f>((ABS(K855)*$D$6)/(MAX(((F855)+(G855)*(AH855))*(AH855),1E-6)*MAX(((((F855)+(G855)*(AH855))*(AH855))/MAX((F855)+2*(AH855)*SQRT(1+(G855)^2),1E-6))^(2/3),1E-6)))^2</f>
        <v/>
      </c>
    </row>
    <row r="856">
      <c r="A856" t="n">
        <v>707</v>
      </c>
      <c r="B856" t="n">
        <v>705.895</v>
      </c>
      <c r="C856" t="n">
        <v>616106.6800000001</v>
      </c>
      <c r="D856" t="n">
        <v>3097295.372</v>
      </c>
      <c r="E856" t="n">
        <v>632.2089999999999</v>
      </c>
      <c r="F856" t="n">
        <v>5.2</v>
      </c>
      <c r="G856" t="n">
        <v>0</v>
      </c>
      <c r="H856" t="inlineStr">
        <is>
          <t>Normal</t>
        </is>
      </c>
      <c r="I856" t="n">
        <v>0.023</v>
      </c>
      <c r="J856">
        <f>B856-B855</f>
        <v/>
      </c>
      <c r="K856">
        <f>MAX(0,K855-AO855)</f>
        <v/>
      </c>
      <c r="L856">
        <f>IF($D$20=0,IFERROR(L855,MAX($D$16,POWER((ABS(K856)^2)/($I$5*MAX(F856,0.1)^2),1/3))),IF(IFERROR(V855,0)=0,IFERROR(L855,MAX($D$16,POWER((ABS(K856)^2)/($I$5*MAX(F856,0.1)^2),1/3))),IF(OR(IFERROR(L856,0)=0,IFERROR(S855,0)&lt;1,IFERROR(S856,0)&lt;1),MAX($D$16,POWER((ABS(K856)^2)/($I$5*MAX(F856,0.1)^2),1/3)),IF(IFERROR(U856,0)&gt;0,MAX($D$16,IFERROR(L856,0)+((IFERROR(U856,0))*$D$18*IF((IFERROR(S856,0))&lt;1,1,-1))),IF(IFERROR(U856,0)&lt;0,IF(ABS((MAX($D$16,POWER((ABS(K856)^2)/($I$5*MAX(F856,0.1)^2),1/3)))-IFERROR(L856,0))&gt;$D$19,MAX($D$16,IF((MAX($D$16,POWER((ABS(K856)^2)/($I$5*MAX(F856,0.1)^2),1/3)))&gt;IFERROR(L856,0),MIN((MAX($D$16,POWER((ABS(K856)^2)/($I$5*MAX(F856,0.1)^2),1/3))),IFERROR(L856,0)+(MIN(ABS(IFERROR(U856,0))*$D$18,ABS((MAX($D$16,POWER((ABS(K856)^2)/($I$5*MAX(F856,0.1)^2),1/3)))-IFERROR(L856,0))))),MAX((MAX($D$16,POWER((ABS(K856)^2)/($I$5*MAX(F856,0.1)^2),1/3))),IFERROR(L856,0)-(MIN(ABS(IFERROR(U856,0))*$D$18,ABS((MAX($D$16,POWER((ABS(K856)^2)/($I$5*MAX(F856,0.1)^2),1/3)))-IFERROR(L856,0))))))),MAX($D$16,POWER((ABS(K856)^2)/($I$5*MAX(F856,0.1)^2),1/3))),MAX($D$16,IFERROR(L856,0)))))))</f>
        <v/>
      </c>
      <c r="M856">
        <f>((F856)+(G856)*(L856))*(L856)</f>
        <v/>
      </c>
      <c r="N856">
        <f>(((F856)+(G856)*(L856))*(L856))/MAX((F856)+2*(L856)*SQRT(1+(G856)^2),1E-6)</f>
        <v/>
      </c>
      <c r="O856">
        <f>ABS(K856)/MAX(((F856)+(G856)*(L856))*(L856),1E-6)</f>
        <v/>
      </c>
      <c r="P856">
        <f>E856+L856</f>
        <v/>
      </c>
      <c r="Q856">
        <f>P856+((ABS(K856)/MAX(((F856)+(G856)*(L856))*(L856),1E-6))^2)/(2*$I$5)</f>
        <v/>
      </c>
      <c r="R856">
        <f>((ABS(K856)*$D$6)/(MAX(((F856)+(G856)*(L856))*(L856),1E-6)*MAX(((((F856)+(G856)*(L856))*(L856))/MAX((F856)+2*(L856)*SQRT(1+(G856)^2),1E-6))^(2/3),1E-6)))^2</f>
        <v/>
      </c>
      <c r="S856">
        <f>ABS(ABS(K856)/MAX(((F856)+(G856)*(L856))*(L856),1E-6))/SQRT($I$5*MAX((((F856)+(G856)*(L856))*(L856))/MAX((F856)+2*(G856)*(L856),1E-6),1E-6))</f>
        <v/>
      </c>
      <c r="T856">
        <f>((F856)*(L856)^2)/2+(G856)*(L856)^3/3+(ABS(K856)^2)/($I$5*MAX(((F856)+(G856)*(L856))*(L856),1E-6))</f>
        <v/>
      </c>
      <c r="U856">
        <f>IF($D$20=0,0,IFERROR(Q855-(((R855+R856)/2)*J856)-(IF(O855&gt;O856,$D$8*((O855^2-O856^2)/(2*$I$5)),$D$9*((O856^2-O855^2)/(2*$I$5)))+($D$10*(ABS(I856)/90)*(MAX(O855^2,O856^2)/(2*$I$5))))-Q856,0))</f>
        <v/>
      </c>
      <c r="V856">
        <f>IF($D$20=0,1,IFERROR(IF(ROUND(S856,3)=1,1,IF(AND(ABS(U856)&lt;$D$19,S856&gt;1),1,0)),0))</f>
        <v/>
      </c>
      <c r="W856">
        <f>IF($D$20=0,IFERROR(W857,MAX($D$16,POWER((ABS(K856)^2)/($I$5*MAX(F856,0.1)^2),1/3))),IF(IFERROR(AG857,0)=0,IFERROR(W857,MAX($D$16,POWER((ABS(K856)^2)/($I$5*MAX(F856,0.1)^2),1/3))),IF(OR(IFERROR(W856,0)=0,IFERROR(AD857,0)&gt;1),MAX($D$16,POWER((ABS(K856)^2)/($I$5*MAX(F856,0.1)^2),1/3)),IF(IFERROR(AF856,0)&gt;0,MAX($D$16,IFERROR(W856,0)+((IFERROR(AF856,0))*$D$18*IF((IFERROR(AD856,0))&lt;1,1,-1))),IF(IFERROR(AF856,0)&lt;0,IF(ABS((MAX($D$16,POWER((ABS(K856)^2)/($I$5*MAX(F856,0.1)^2),1/3)))-IFERROR(W856,0))&gt;$D$19,MAX($D$16,IF((MAX($D$16,POWER((ABS(K856)^2)/($I$5*MAX(F856,0.1)^2),1/3)))&gt;IFERROR(W856,0),MIN((MAX($D$16,POWER((ABS(K856)^2)/($I$5*MAX(F856,0.1)^2),1/3))),IFERROR(W856,0)+(MIN(ABS(IFERROR(AF856,0))*$D$18,ABS((MAX($D$16,POWER((ABS(K856)^2)/($I$5*MAX(F856,0.1)^2),1/3)))-IFERROR(W856,0))))),MAX((MAX($D$16,POWER((ABS(K856)^2)/($I$5*MAX(F856,0.1)^2),1/3))),IFERROR(W856,0)-(MIN(ABS(IFERROR(AF856,0))*$D$18,ABS((MAX($D$16,POWER((ABS(K856)^2)/($I$5*MAX(F856,0.1)^2),1/3)))-IFERROR(W856,0))))))),MAX($D$16,POWER((ABS(K856)^2)/($I$5*MAX(F856,0.1)^2),1/3))),MAX($D$16,IFERROR(W856,0)))))))</f>
        <v/>
      </c>
      <c r="X856">
        <f>((F856)+(G856)*(W856))*(W856)</f>
        <v/>
      </c>
      <c r="Y856">
        <f>(((F856)+(G856)*(W856))*(W856))/MAX((F856)+2*(W856)*SQRT(1+(G856)^2),1E-6)</f>
        <v/>
      </c>
      <c r="Z856">
        <f>ABS(K856)/MAX(((F856)+(G856)*(W856))*(W856),1E-6)</f>
        <v/>
      </c>
      <c r="AA856">
        <f>E856+W856</f>
        <v/>
      </c>
      <c r="AB856">
        <f>AA856+((ABS(K856)/MAX(((F856)+(G856)*(W856))*(W856),1E-6))^2)/(2*$I$5)</f>
        <v/>
      </c>
      <c r="AC856">
        <f>((ABS(K856)*$D$6)/(MAX(((F856)+(G856)*(W856))*(W856),1E-6)*MAX(((((F856)+(G856)*(W856))*(W856))/MAX((F856)+2*(W856)*SQRT(1+(G856)^2),1E-6))^(2/3),1E-6)))^2</f>
        <v/>
      </c>
      <c r="AD856">
        <f>ABS(ABS(K856)/MAX(((F856)+(G856)*(W856))*(W856),1E-6))/SQRT($I$5*MAX((((F856)+(G856)*(W856))*(W856))/MAX((F856)+2*(G856)*(W856),1E-6),1E-6))</f>
        <v/>
      </c>
      <c r="AE856">
        <f>((F856)*(W856)^2)/2+(G856)*(W856)^3/3+(ABS(K856)^2)/($I$5*MAX(((F856)+(G856)*(W856))*(W856),1E-6))</f>
        <v/>
      </c>
      <c r="AF856">
        <f>IF($D$20=0,0,IFERROR(AB857+(((AC856+AC857)/2)*J857)+(IF(Z856&gt;Z857,$D$8*((Z856^2-Z857^2)/(2*$I$5)),$D$9*((Z857^2-Z856^2)/(2*$I$5)))+($D$10*(ABS(I857)/90)*(MAX(Z856^2,Z857^2)/(2*$I$5))))-AB856,0))</f>
        <v/>
      </c>
      <c r="AG856">
        <f>IF($D$20=0,1,IFERROR(IF(ROUND(AD856,3)=1,1,IF(AND(ABS(AF856)&lt;$D$19,AD856&lt;1),1,0)),0))</f>
        <v/>
      </c>
      <c r="AH856">
        <f>IFERROR(IF(V32="Supercritical",MAX($D$16,IFERROR(L856,MAX($D$16,POWER((ABS(K856)^2)/($I$5*MAX(F856,0.1)^2),1/3)))),IF(V32="Subcritical",MAX($D$16,IFERROR(W856,MAX($D$16,POWER((ABS(K856)^2)/($I$5*MAX(F856,0.1)^2),1/3)))),IF(AND(IFERROR(V856,0)=1,IFERROR(AG856,0)=1),IF(IFERROR(T856,-1E99)&gt;=IFERROR(AE856,-1E99),MAX($D$16,IFERROR(L856,MAX($D$16,POWER((ABS(K856)^2)/($I$5*MAX(F856,0.1)^2),1/3)))),MAX($D$16,IFERROR(W856,MAX($D$16,POWER((ABS(K856)^2)/($I$5*MAX(F856,0.1)^2),1/3))))),IF(IFERROR(V856,0)=1,MAX($D$16,IFERROR(L856,MAX($D$16,POWER((ABS(K856)^2)/($I$5*MAX(F856,0.1)^2),1/3)))),IF(IFERROR(AG856,0)=1,MAX($D$16,IFERROR(W856,MAX($D$16,POWER((ABS(K856)^2)/($I$5*MAX(F856,0.1)^2),1/3)))),MAX($D$16,POWER((ABS(K856)^2)/($I$5*MAX(F856,0.1)^2),1/3))))))),MAX($D$16,POWER((ABS(K856)^2)/($I$5*MAX(F856,0.1)^2),1/3)))</f>
        <v/>
      </c>
      <c r="AI856">
        <f>E856+AH856</f>
        <v/>
      </c>
      <c r="AJ856">
        <f>AI856+((ABS(K856)/MAX(((F856)+(G856)*(AH856))*(AH856),1E-6))^2)/(2*$I$5)</f>
        <v/>
      </c>
      <c r="AM856" t="n">
        <v>0</v>
      </c>
      <c r="AN856" t="n">
        <v>0</v>
      </c>
      <c r="AO856">
        <f>AM856+AN856</f>
        <v/>
      </c>
      <c r="AP856">
        <f>AP855+AO856</f>
        <v/>
      </c>
      <c r="AQ856">
        <f>ABS(ABS(K856)/MAX(((F856)+(G856)*(AH856))*(AH856),1E-6))/SQRT($I$5*MAX((((F856)+(G856)*(AH856))*(AH856))/MAX((F856)+2*(G856)*(AH856),1E-6),1E-6))</f>
        <v/>
      </c>
      <c r="AR856">
        <f>IF(AQ856&lt;1,"Subcritical","Supercritical")</f>
        <v/>
      </c>
      <c r="AS856">
        <f>((ABS(K856)*$D$6)/(MAX(((F856)+(G856)*(AH856))*(AH856),1E-6)*MAX(((((F856)+(G856)*(AH856))*(AH856))/MAX((F856)+2*(AH856)*SQRT(1+(G856)^2),1E-6))^(2/3),1E-6)))^2</f>
        <v/>
      </c>
    </row>
    <row r="857">
      <c r="A857" t="n">
        <v>708</v>
      </c>
      <c r="B857" t="n">
        <v>706.896</v>
      </c>
      <c r="C857" t="n">
        <v>616106.205</v>
      </c>
      <c r="D857" t="n">
        <v>3097294.491</v>
      </c>
      <c r="E857" t="n">
        <v>632.2085</v>
      </c>
      <c r="F857" t="n">
        <v>5.2</v>
      </c>
      <c r="G857" t="n">
        <v>0</v>
      </c>
      <c r="H857" t="inlineStr">
        <is>
          <t>Normal</t>
        </is>
      </c>
      <c r="I857" t="n">
        <v>0.023</v>
      </c>
      <c r="J857">
        <f>B857-B856</f>
        <v/>
      </c>
      <c r="K857">
        <f>MAX(0,K856-AO856)</f>
        <v/>
      </c>
      <c r="L857">
        <f>IF($D$20=0,IFERROR(L856,MAX($D$16,POWER((ABS(K857)^2)/($I$5*MAX(F857,0.1)^2),1/3))),IF(IFERROR(V856,0)=0,IFERROR(L856,MAX($D$16,POWER((ABS(K857)^2)/($I$5*MAX(F857,0.1)^2),1/3))),IF(OR(IFERROR(L857,0)=0,IFERROR(S856,0)&lt;1,IFERROR(S857,0)&lt;1),MAX($D$16,POWER((ABS(K857)^2)/($I$5*MAX(F857,0.1)^2),1/3)),IF(IFERROR(U857,0)&gt;0,MAX($D$16,IFERROR(L857,0)+((IFERROR(U857,0))*$D$18*IF((IFERROR(S857,0))&lt;1,1,-1))),IF(IFERROR(U857,0)&lt;0,IF(ABS((MAX($D$16,POWER((ABS(K857)^2)/($I$5*MAX(F857,0.1)^2),1/3)))-IFERROR(L857,0))&gt;$D$19,MAX($D$16,IF((MAX($D$16,POWER((ABS(K857)^2)/($I$5*MAX(F857,0.1)^2),1/3)))&gt;IFERROR(L857,0),MIN((MAX($D$16,POWER((ABS(K857)^2)/($I$5*MAX(F857,0.1)^2),1/3))),IFERROR(L857,0)+(MIN(ABS(IFERROR(U857,0))*$D$18,ABS((MAX($D$16,POWER((ABS(K857)^2)/($I$5*MAX(F857,0.1)^2),1/3)))-IFERROR(L857,0))))),MAX((MAX($D$16,POWER((ABS(K857)^2)/($I$5*MAX(F857,0.1)^2),1/3))),IFERROR(L857,0)-(MIN(ABS(IFERROR(U857,0))*$D$18,ABS((MAX($D$16,POWER((ABS(K857)^2)/($I$5*MAX(F857,0.1)^2),1/3)))-IFERROR(L857,0))))))),MAX($D$16,POWER((ABS(K857)^2)/($I$5*MAX(F857,0.1)^2),1/3))),MAX($D$16,IFERROR(L857,0)))))))</f>
        <v/>
      </c>
      <c r="M857">
        <f>((F857)+(G857)*(L857))*(L857)</f>
        <v/>
      </c>
      <c r="N857">
        <f>(((F857)+(G857)*(L857))*(L857))/MAX((F857)+2*(L857)*SQRT(1+(G857)^2),1E-6)</f>
        <v/>
      </c>
      <c r="O857">
        <f>ABS(K857)/MAX(((F857)+(G857)*(L857))*(L857),1E-6)</f>
        <v/>
      </c>
      <c r="P857">
        <f>E857+L857</f>
        <v/>
      </c>
      <c r="Q857">
        <f>P857+((ABS(K857)/MAX(((F857)+(G857)*(L857))*(L857),1E-6))^2)/(2*$I$5)</f>
        <v/>
      </c>
      <c r="R857">
        <f>((ABS(K857)*$D$6)/(MAX(((F857)+(G857)*(L857))*(L857),1E-6)*MAX(((((F857)+(G857)*(L857))*(L857))/MAX((F857)+2*(L857)*SQRT(1+(G857)^2),1E-6))^(2/3),1E-6)))^2</f>
        <v/>
      </c>
      <c r="S857">
        <f>ABS(ABS(K857)/MAX(((F857)+(G857)*(L857))*(L857),1E-6))/SQRT($I$5*MAX((((F857)+(G857)*(L857))*(L857))/MAX((F857)+2*(G857)*(L857),1E-6),1E-6))</f>
        <v/>
      </c>
      <c r="T857">
        <f>((F857)*(L857)^2)/2+(G857)*(L857)^3/3+(ABS(K857)^2)/($I$5*MAX(((F857)+(G857)*(L857))*(L857),1E-6))</f>
        <v/>
      </c>
      <c r="U857">
        <f>IF($D$20=0,0,IFERROR(Q856-(((R856+R857)/2)*J857)-(IF(O856&gt;O857,$D$8*((O856^2-O857^2)/(2*$I$5)),$D$9*((O857^2-O856^2)/(2*$I$5)))+($D$10*(ABS(I857)/90)*(MAX(O856^2,O857^2)/(2*$I$5))))-Q857,0))</f>
        <v/>
      </c>
      <c r="V857">
        <f>IF($D$20=0,1,IFERROR(IF(ROUND(S857,3)=1,1,IF(AND(ABS(U857)&lt;$D$19,S857&gt;1),1,0)),0))</f>
        <v/>
      </c>
      <c r="W857">
        <f>IF($D$20=0,IFERROR(W858,MAX($D$16,POWER((ABS(K857)^2)/($I$5*MAX(F857,0.1)^2),1/3))),IF(IFERROR(AG858,0)=0,IFERROR(W858,MAX($D$16,POWER((ABS(K857)^2)/($I$5*MAX(F857,0.1)^2),1/3))),IF(OR(IFERROR(W857,0)=0,IFERROR(AD858,0)&gt;1),MAX($D$16,POWER((ABS(K857)^2)/($I$5*MAX(F857,0.1)^2),1/3)),IF(IFERROR(AF857,0)&gt;0,MAX($D$16,IFERROR(W857,0)+((IFERROR(AF857,0))*$D$18*IF((IFERROR(AD857,0))&lt;1,1,-1))),IF(IFERROR(AF857,0)&lt;0,IF(ABS((MAX($D$16,POWER((ABS(K857)^2)/($I$5*MAX(F857,0.1)^2),1/3)))-IFERROR(W857,0))&gt;$D$19,MAX($D$16,IF((MAX($D$16,POWER((ABS(K857)^2)/($I$5*MAX(F857,0.1)^2),1/3)))&gt;IFERROR(W857,0),MIN((MAX($D$16,POWER((ABS(K857)^2)/($I$5*MAX(F857,0.1)^2),1/3))),IFERROR(W857,0)+(MIN(ABS(IFERROR(AF857,0))*$D$18,ABS((MAX($D$16,POWER((ABS(K857)^2)/($I$5*MAX(F857,0.1)^2),1/3)))-IFERROR(W857,0))))),MAX((MAX($D$16,POWER((ABS(K857)^2)/($I$5*MAX(F857,0.1)^2),1/3))),IFERROR(W857,0)-(MIN(ABS(IFERROR(AF857,0))*$D$18,ABS((MAX($D$16,POWER((ABS(K857)^2)/($I$5*MAX(F857,0.1)^2),1/3)))-IFERROR(W857,0))))))),MAX($D$16,POWER((ABS(K857)^2)/($I$5*MAX(F857,0.1)^2),1/3))),MAX($D$16,IFERROR(W857,0)))))))</f>
        <v/>
      </c>
      <c r="X857">
        <f>((F857)+(G857)*(W857))*(W857)</f>
        <v/>
      </c>
      <c r="Y857">
        <f>(((F857)+(G857)*(W857))*(W857))/MAX((F857)+2*(W857)*SQRT(1+(G857)^2),1E-6)</f>
        <v/>
      </c>
      <c r="Z857">
        <f>ABS(K857)/MAX(((F857)+(G857)*(W857))*(W857),1E-6)</f>
        <v/>
      </c>
      <c r="AA857">
        <f>E857+W857</f>
        <v/>
      </c>
      <c r="AB857">
        <f>AA857+((ABS(K857)/MAX(((F857)+(G857)*(W857))*(W857),1E-6))^2)/(2*$I$5)</f>
        <v/>
      </c>
      <c r="AC857">
        <f>((ABS(K857)*$D$6)/(MAX(((F857)+(G857)*(W857))*(W857),1E-6)*MAX(((((F857)+(G857)*(W857))*(W857))/MAX((F857)+2*(W857)*SQRT(1+(G857)^2),1E-6))^(2/3),1E-6)))^2</f>
        <v/>
      </c>
      <c r="AD857">
        <f>ABS(ABS(K857)/MAX(((F857)+(G857)*(W857))*(W857),1E-6))/SQRT($I$5*MAX((((F857)+(G857)*(W857))*(W857))/MAX((F857)+2*(G857)*(W857),1E-6),1E-6))</f>
        <v/>
      </c>
      <c r="AE857">
        <f>((F857)*(W857)^2)/2+(G857)*(W857)^3/3+(ABS(K857)^2)/($I$5*MAX(((F857)+(G857)*(W857))*(W857),1E-6))</f>
        <v/>
      </c>
      <c r="AF857">
        <f>IF($D$20=0,0,IFERROR(AB858+(((AC857+AC858)/2)*J858)+(IF(Z857&gt;Z858,$D$8*((Z857^2-Z858^2)/(2*$I$5)),$D$9*((Z858^2-Z857^2)/(2*$I$5)))+($D$10*(ABS(I858)/90)*(MAX(Z857^2,Z858^2)/(2*$I$5))))-AB857,0))</f>
        <v/>
      </c>
      <c r="AG857">
        <f>IF($D$20=0,1,IFERROR(IF(ROUND(AD857,3)=1,1,IF(AND(ABS(AF857)&lt;$D$19,AD857&lt;1),1,0)),0))</f>
        <v/>
      </c>
      <c r="AH857">
        <f>IFERROR(IF(V32="Supercritical",MAX($D$16,IFERROR(L857,MAX($D$16,POWER((ABS(K857)^2)/($I$5*MAX(F857,0.1)^2),1/3)))),IF(V32="Subcritical",MAX($D$16,IFERROR(W857,MAX($D$16,POWER((ABS(K857)^2)/($I$5*MAX(F857,0.1)^2),1/3)))),IF(AND(IFERROR(V857,0)=1,IFERROR(AG857,0)=1),IF(IFERROR(T857,-1E99)&gt;=IFERROR(AE857,-1E99),MAX($D$16,IFERROR(L857,MAX($D$16,POWER((ABS(K857)^2)/($I$5*MAX(F857,0.1)^2),1/3)))),MAX($D$16,IFERROR(W857,MAX($D$16,POWER((ABS(K857)^2)/($I$5*MAX(F857,0.1)^2),1/3))))),IF(IFERROR(V857,0)=1,MAX($D$16,IFERROR(L857,MAX($D$16,POWER((ABS(K857)^2)/($I$5*MAX(F857,0.1)^2),1/3)))),IF(IFERROR(AG857,0)=1,MAX($D$16,IFERROR(W857,MAX($D$16,POWER((ABS(K857)^2)/($I$5*MAX(F857,0.1)^2),1/3)))),MAX($D$16,POWER((ABS(K857)^2)/($I$5*MAX(F857,0.1)^2),1/3))))))),MAX($D$16,POWER((ABS(K857)^2)/($I$5*MAX(F857,0.1)^2),1/3)))</f>
        <v/>
      </c>
      <c r="AI857">
        <f>E857+AH857</f>
        <v/>
      </c>
      <c r="AJ857">
        <f>AI857+((ABS(K857)/MAX(((F857)+(G857)*(AH857))*(AH857),1E-6))^2)/(2*$I$5)</f>
        <v/>
      </c>
      <c r="AM857" t="n">
        <v>0</v>
      </c>
      <c r="AN857" t="n">
        <v>0</v>
      </c>
      <c r="AO857">
        <f>AM857+AN857</f>
        <v/>
      </c>
      <c r="AP857">
        <f>AP856+AO857</f>
        <v/>
      </c>
      <c r="AQ857">
        <f>ABS(ABS(K857)/MAX(((F857)+(G857)*(AH857))*(AH857),1E-6))/SQRT($I$5*MAX((((F857)+(G857)*(AH857))*(AH857))/MAX((F857)+2*(G857)*(AH857),1E-6),1E-6))</f>
        <v/>
      </c>
      <c r="AR857">
        <f>IF(AQ857&lt;1,"Subcritical","Supercritical")</f>
        <v/>
      </c>
      <c r="AS857">
        <f>((ABS(K857)*$D$6)/(MAX(((F857)+(G857)*(AH857))*(AH857),1E-6)*MAX(((((F857)+(G857)*(AH857))*(AH857))/MAX((F857)+2*(AH857)*SQRT(1+(G857)^2),1E-6))^(2/3),1E-6)))^2</f>
        <v/>
      </c>
    </row>
    <row r="858">
      <c r="A858" t="n">
        <v>709</v>
      </c>
      <c r="B858" t="n">
        <v>707.895</v>
      </c>
      <c r="C858" t="n">
        <v>616105.731</v>
      </c>
      <c r="D858" t="n">
        <v>3097293.611</v>
      </c>
      <c r="E858" t="n">
        <v>632.208</v>
      </c>
      <c r="F858" t="n">
        <v>5.2</v>
      </c>
      <c r="G858" t="n">
        <v>0</v>
      </c>
      <c r="H858" t="inlineStr">
        <is>
          <t>Normal</t>
        </is>
      </c>
      <c r="I858" t="n">
        <v>0</v>
      </c>
      <c r="J858">
        <f>B858-B857</f>
        <v/>
      </c>
      <c r="K858">
        <f>MAX(0,K857-AO857)</f>
        <v/>
      </c>
      <c r="L858">
        <f>IF($D$20=0,IFERROR(L857,MAX($D$16,POWER((ABS(K858)^2)/($I$5*MAX(F858,0.1)^2),1/3))),IF(IFERROR(V857,0)=0,IFERROR(L857,MAX($D$16,POWER((ABS(K858)^2)/($I$5*MAX(F858,0.1)^2),1/3))),IF(OR(IFERROR(L858,0)=0,IFERROR(S857,0)&lt;1,IFERROR(S858,0)&lt;1),MAX($D$16,POWER((ABS(K858)^2)/($I$5*MAX(F858,0.1)^2),1/3)),IF(IFERROR(U858,0)&gt;0,MAX($D$16,IFERROR(L858,0)+((IFERROR(U858,0))*$D$18*IF((IFERROR(S858,0))&lt;1,1,-1))),IF(IFERROR(U858,0)&lt;0,IF(ABS((MAX($D$16,POWER((ABS(K858)^2)/($I$5*MAX(F858,0.1)^2),1/3)))-IFERROR(L858,0))&gt;$D$19,MAX($D$16,IF((MAX($D$16,POWER((ABS(K858)^2)/($I$5*MAX(F858,0.1)^2),1/3)))&gt;IFERROR(L858,0),MIN((MAX($D$16,POWER((ABS(K858)^2)/($I$5*MAX(F858,0.1)^2),1/3))),IFERROR(L858,0)+(MIN(ABS(IFERROR(U858,0))*$D$18,ABS((MAX($D$16,POWER((ABS(K858)^2)/($I$5*MAX(F858,0.1)^2),1/3)))-IFERROR(L858,0))))),MAX((MAX($D$16,POWER((ABS(K858)^2)/($I$5*MAX(F858,0.1)^2),1/3))),IFERROR(L858,0)-(MIN(ABS(IFERROR(U858,0))*$D$18,ABS((MAX($D$16,POWER((ABS(K858)^2)/($I$5*MAX(F858,0.1)^2),1/3)))-IFERROR(L858,0))))))),MAX($D$16,POWER((ABS(K858)^2)/($I$5*MAX(F858,0.1)^2),1/3))),MAX($D$16,IFERROR(L858,0)))))))</f>
        <v/>
      </c>
      <c r="M858">
        <f>((F858)+(G858)*(L858))*(L858)</f>
        <v/>
      </c>
      <c r="N858">
        <f>(((F858)+(G858)*(L858))*(L858))/MAX((F858)+2*(L858)*SQRT(1+(G858)^2),1E-6)</f>
        <v/>
      </c>
      <c r="O858">
        <f>ABS(K858)/MAX(((F858)+(G858)*(L858))*(L858),1E-6)</f>
        <v/>
      </c>
      <c r="P858">
        <f>E858+L858</f>
        <v/>
      </c>
      <c r="Q858">
        <f>P858+((ABS(K858)/MAX(((F858)+(G858)*(L858))*(L858),1E-6))^2)/(2*$I$5)</f>
        <v/>
      </c>
      <c r="R858">
        <f>((ABS(K858)*$D$6)/(MAX(((F858)+(G858)*(L858))*(L858),1E-6)*MAX(((((F858)+(G858)*(L858))*(L858))/MAX((F858)+2*(L858)*SQRT(1+(G858)^2),1E-6))^(2/3),1E-6)))^2</f>
        <v/>
      </c>
      <c r="S858">
        <f>ABS(ABS(K858)/MAX(((F858)+(G858)*(L858))*(L858),1E-6))/SQRT($I$5*MAX((((F858)+(G858)*(L858))*(L858))/MAX((F858)+2*(G858)*(L858),1E-6),1E-6))</f>
        <v/>
      </c>
      <c r="T858">
        <f>((F858)*(L858)^2)/2+(G858)*(L858)^3/3+(ABS(K858)^2)/($I$5*MAX(((F858)+(G858)*(L858))*(L858),1E-6))</f>
        <v/>
      </c>
      <c r="U858">
        <f>IF($D$20=0,0,IFERROR(Q857-(((R857+R858)/2)*J858)-(IF(O857&gt;O858,$D$8*((O857^2-O858^2)/(2*$I$5)),$D$9*((O858^2-O857^2)/(2*$I$5)))+($D$10*(ABS(I858)/90)*(MAX(O857^2,O858^2)/(2*$I$5))))-Q858,0))</f>
        <v/>
      </c>
      <c r="V858">
        <f>IF($D$20=0,1,IFERROR(IF(ROUND(S858,3)=1,1,IF(AND(ABS(U858)&lt;$D$19,S858&gt;1),1,0)),0))</f>
        <v/>
      </c>
      <c r="W858">
        <f>IF($D$20=0,IFERROR(W859,MAX($D$16,POWER((ABS(K858)^2)/($I$5*MAX(F858,0.1)^2),1/3))),IF(IFERROR(AG859,0)=0,IFERROR(W859,MAX($D$16,POWER((ABS(K858)^2)/($I$5*MAX(F858,0.1)^2),1/3))),IF(OR(IFERROR(W858,0)=0,IFERROR(AD859,0)&gt;1),MAX($D$16,POWER((ABS(K858)^2)/($I$5*MAX(F858,0.1)^2),1/3)),IF(IFERROR(AF858,0)&gt;0,MAX($D$16,IFERROR(W858,0)+((IFERROR(AF858,0))*$D$18*IF((IFERROR(AD858,0))&lt;1,1,-1))),IF(IFERROR(AF858,0)&lt;0,IF(ABS((MAX($D$16,POWER((ABS(K858)^2)/($I$5*MAX(F858,0.1)^2),1/3)))-IFERROR(W858,0))&gt;$D$19,MAX($D$16,IF((MAX($D$16,POWER((ABS(K858)^2)/($I$5*MAX(F858,0.1)^2),1/3)))&gt;IFERROR(W858,0),MIN((MAX($D$16,POWER((ABS(K858)^2)/($I$5*MAX(F858,0.1)^2),1/3))),IFERROR(W858,0)+(MIN(ABS(IFERROR(AF858,0))*$D$18,ABS((MAX($D$16,POWER((ABS(K858)^2)/($I$5*MAX(F858,0.1)^2),1/3)))-IFERROR(W858,0))))),MAX((MAX($D$16,POWER((ABS(K858)^2)/($I$5*MAX(F858,0.1)^2),1/3))),IFERROR(W858,0)-(MIN(ABS(IFERROR(AF858,0))*$D$18,ABS((MAX($D$16,POWER((ABS(K858)^2)/($I$5*MAX(F858,0.1)^2),1/3)))-IFERROR(W858,0))))))),MAX($D$16,POWER((ABS(K858)^2)/($I$5*MAX(F858,0.1)^2),1/3))),MAX($D$16,IFERROR(W858,0)))))))</f>
        <v/>
      </c>
      <c r="X858">
        <f>((F858)+(G858)*(W858))*(W858)</f>
        <v/>
      </c>
      <c r="Y858">
        <f>(((F858)+(G858)*(W858))*(W858))/MAX((F858)+2*(W858)*SQRT(1+(G858)^2),1E-6)</f>
        <v/>
      </c>
      <c r="Z858">
        <f>ABS(K858)/MAX(((F858)+(G858)*(W858))*(W858),1E-6)</f>
        <v/>
      </c>
      <c r="AA858">
        <f>E858+W858</f>
        <v/>
      </c>
      <c r="AB858">
        <f>AA858+((ABS(K858)/MAX(((F858)+(G858)*(W858))*(W858),1E-6))^2)/(2*$I$5)</f>
        <v/>
      </c>
      <c r="AC858">
        <f>((ABS(K858)*$D$6)/(MAX(((F858)+(G858)*(W858))*(W858),1E-6)*MAX(((((F858)+(G858)*(W858))*(W858))/MAX((F858)+2*(W858)*SQRT(1+(G858)^2),1E-6))^(2/3),1E-6)))^2</f>
        <v/>
      </c>
      <c r="AD858">
        <f>ABS(ABS(K858)/MAX(((F858)+(G858)*(W858))*(W858),1E-6))/SQRT($I$5*MAX((((F858)+(G858)*(W858))*(W858))/MAX((F858)+2*(G858)*(W858),1E-6),1E-6))</f>
        <v/>
      </c>
      <c r="AE858">
        <f>((F858)*(W858)^2)/2+(G858)*(W858)^3/3+(ABS(K858)^2)/($I$5*MAX(((F858)+(G858)*(W858))*(W858),1E-6))</f>
        <v/>
      </c>
      <c r="AF858">
        <f>IF($D$20=0,0,IFERROR(AB859+(((AC858+AC859)/2)*J859)+(IF(Z858&gt;Z859,$D$8*((Z858^2-Z859^2)/(2*$I$5)),$D$9*((Z859^2-Z858^2)/(2*$I$5)))+($D$10*(ABS(I859)/90)*(MAX(Z858^2,Z859^2)/(2*$I$5))))-AB858,0))</f>
        <v/>
      </c>
      <c r="AG858">
        <f>IF($D$20=0,1,IFERROR(IF(ROUND(AD858,3)=1,1,IF(AND(ABS(AF858)&lt;$D$19,AD858&lt;1),1,0)),0))</f>
        <v/>
      </c>
      <c r="AH858">
        <f>IFERROR(IF(V32="Supercritical",MAX($D$16,IFERROR(L858,MAX($D$16,POWER((ABS(K858)^2)/($I$5*MAX(F858,0.1)^2),1/3)))),IF(V32="Subcritical",MAX($D$16,IFERROR(W858,MAX($D$16,POWER((ABS(K858)^2)/($I$5*MAX(F858,0.1)^2),1/3)))),IF(AND(IFERROR(V858,0)=1,IFERROR(AG858,0)=1),IF(IFERROR(T858,-1E99)&gt;=IFERROR(AE858,-1E99),MAX($D$16,IFERROR(L858,MAX($D$16,POWER((ABS(K858)^2)/($I$5*MAX(F858,0.1)^2),1/3)))),MAX($D$16,IFERROR(W858,MAX($D$16,POWER((ABS(K858)^2)/($I$5*MAX(F858,0.1)^2),1/3))))),IF(IFERROR(V858,0)=1,MAX($D$16,IFERROR(L858,MAX($D$16,POWER((ABS(K858)^2)/($I$5*MAX(F858,0.1)^2),1/3)))),IF(IFERROR(AG858,0)=1,MAX($D$16,IFERROR(W858,MAX($D$16,POWER((ABS(K858)^2)/($I$5*MAX(F858,0.1)^2),1/3)))),MAX($D$16,POWER((ABS(K858)^2)/($I$5*MAX(F858,0.1)^2),1/3))))))),MAX($D$16,POWER((ABS(K858)^2)/($I$5*MAX(F858,0.1)^2),1/3)))</f>
        <v/>
      </c>
      <c r="AI858">
        <f>E858+AH858</f>
        <v/>
      </c>
      <c r="AJ858">
        <f>AI858+((ABS(K858)/MAX(((F858)+(G858)*(AH858))*(AH858),1E-6))^2)/(2*$I$5)</f>
        <v/>
      </c>
      <c r="AM858" t="n">
        <v>0</v>
      </c>
      <c r="AN858" t="n">
        <v>0</v>
      </c>
      <c r="AO858">
        <f>AM858+AN858</f>
        <v/>
      </c>
      <c r="AP858">
        <f>AP857+AO858</f>
        <v/>
      </c>
      <c r="AQ858">
        <f>ABS(ABS(K858)/MAX(((F858)+(G858)*(AH858))*(AH858),1E-6))/SQRT($I$5*MAX((((F858)+(G858)*(AH858))*(AH858))/MAX((F858)+2*(G858)*(AH858),1E-6),1E-6))</f>
        <v/>
      </c>
      <c r="AR858">
        <f>IF(AQ858&lt;1,"Subcritical","Supercritical")</f>
        <v/>
      </c>
      <c r="AS858">
        <f>((ABS(K858)*$D$6)/(MAX(((F858)+(G858)*(AH858))*(AH858),1E-6)*MAX(((((F858)+(G858)*(AH858))*(AH858))/MAX((F858)+2*(AH858)*SQRT(1+(G858)^2),1E-6))^(2/3),1E-6)))^2</f>
        <v/>
      </c>
    </row>
    <row r="859">
      <c r="A859" t="n">
        <v>710</v>
      </c>
      <c r="B859" t="n">
        <v>708.895</v>
      </c>
      <c r="C859" t="n">
        <v>616105.257</v>
      </c>
      <c r="D859" t="n">
        <v>3097292.731</v>
      </c>
      <c r="E859" t="n">
        <v>632.2075</v>
      </c>
      <c r="F859" t="n">
        <v>5.2</v>
      </c>
      <c r="G859" t="n">
        <v>0</v>
      </c>
      <c r="H859" t="inlineStr">
        <is>
          <t>Normal</t>
        </is>
      </c>
      <c r="I859" t="n">
        <v>0.027</v>
      </c>
      <c r="J859">
        <f>B859-B858</f>
        <v/>
      </c>
      <c r="K859">
        <f>MAX(0,K858-AO858)</f>
        <v/>
      </c>
      <c r="L859">
        <f>IF($D$20=0,IFERROR(L858,MAX($D$16,POWER((ABS(K859)^2)/($I$5*MAX(F859,0.1)^2),1/3))),IF(IFERROR(V858,0)=0,IFERROR(L858,MAX($D$16,POWER((ABS(K859)^2)/($I$5*MAX(F859,0.1)^2),1/3))),IF(OR(IFERROR(L859,0)=0,IFERROR(S858,0)&lt;1,IFERROR(S859,0)&lt;1),MAX($D$16,POWER((ABS(K859)^2)/($I$5*MAX(F859,0.1)^2),1/3)),IF(IFERROR(U859,0)&gt;0,MAX($D$16,IFERROR(L859,0)+((IFERROR(U859,0))*$D$18*IF((IFERROR(S859,0))&lt;1,1,-1))),IF(IFERROR(U859,0)&lt;0,IF(ABS((MAX($D$16,POWER((ABS(K859)^2)/($I$5*MAX(F859,0.1)^2),1/3)))-IFERROR(L859,0))&gt;$D$19,MAX($D$16,IF((MAX($D$16,POWER((ABS(K859)^2)/($I$5*MAX(F859,0.1)^2),1/3)))&gt;IFERROR(L859,0),MIN((MAX($D$16,POWER((ABS(K859)^2)/($I$5*MAX(F859,0.1)^2),1/3))),IFERROR(L859,0)+(MIN(ABS(IFERROR(U859,0))*$D$18,ABS((MAX($D$16,POWER((ABS(K859)^2)/($I$5*MAX(F859,0.1)^2),1/3)))-IFERROR(L859,0))))),MAX((MAX($D$16,POWER((ABS(K859)^2)/($I$5*MAX(F859,0.1)^2),1/3))),IFERROR(L859,0)-(MIN(ABS(IFERROR(U859,0))*$D$18,ABS((MAX($D$16,POWER((ABS(K859)^2)/($I$5*MAX(F859,0.1)^2),1/3)))-IFERROR(L859,0))))))),MAX($D$16,POWER((ABS(K859)^2)/($I$5*MAX(F859,0.1)^2),1/3))),MAX($D$16,IFERROR(L859,0)))))))</f>
        <v/>
      </c>
      <c r="M859">
        <f>((F859)+(G859)*(L859))*(L859)</f>
        <v/>
      </c>
      <c r="N859">
        <f>(((F859)+(G859)*(L859))*(L859))/MAX((F859)+2*(L859)*SQRT(1+(G859)^2),1E-6)</f>
        <v/>
      </c>
      <c r="O859">
        <f>ABS(K859)/MAX(((F859)+(G859)*(L859))*(L859),1E-6)</f>
        <v/>
      </c>
      <c r="P859">
        <f>E859+L859</f>
        <v/>
      </c>
      <c r="Q859">
        <f>P859+((ABS(K859)/MAX(((F859)+(G859)*(L859))*(L859),1E-6))^2)/(2*$I$5)</f>
        <v/>
      </c>
      <c r="R859">
        <f>((ABS(K859)*$D$6)/(MAX(((F859)+(G859)*(L859))*(L859),1E-6)*MAX(((((F859)+(G859)*(L859))*(L859))/MAX((F859)+2*(L859)*SQRT(1+(G859)^2),1E-6))^(2/3),1E-6)))^2</f>
        <v/>
      </c>
      <c r="S859">
        <f>ABS(ABS(K859)/MAX(((F859)+(G859)*(L859))*(L859),1E-6))/SQRT($I$5*MAX((((F859)+(G859)*(L859))*(L859))/MAX((F859)+2*(G859)*(L859),1E-6),1E-6))</f>
        <v/>
      </c>
      <c r="T859">
        <f>((F859)*(L859)^2)/2+(G859)*(L859)^3/3+(ABS(K859)^2)/($I$5*MAX(((F859)+(G859)*(L859))*(L859),1E-6))</f>
        <v/>
      </c>
      <c r="U859">
        <f>IF($D$20=0,0,IFERROR(Q858-(((R858+R859)/2)*J859)-(IF(O858&gt;O859,$D$8*((O858^2-O859^2)/(2*$I$5)),$D$9*((O859^2-O858^2)/(2*$I$5)))+($D$10*(ABS(I859)/90)*(MAX(O858^2,O859^2)/(2*$I$5))))-Q859,0))</f>
        <v/>
      </c>
      <c r="V859">
        <f>IF($D$20=0,1,IFERROR(IF(ROUND(S859,3)=1,1,IF(AND(ABS(U859)&lt;$D$19,S859&gt;1),1,0)),0))</f>
        <v/>
      </c>
      <c r="W859">
        <f>IF($D$20=0,IFERROR(W860,MAX($D$16,POWER((ABS(K859)^2)/($I$5*MAX(F859,0.1)^2),1/3))),IF(IFERROR(AG860,0)=0,IFERROR(W860,MAX($D$16,POWER((ABS(K859)^2)/($I$5*MAX(F859,0.1)^2),1/3))),IF(OR(IFERROR(W859,0)=0,IFERROR(AD860,0)&gt;1),MAX($D$16,POWER((ABS(K859)^2)/($I$5*MAX(F859,0.1)^2),1/3)),IF(IFERROR(AF859,0)&gt;0,MAX($D$16,IFERROR(W859,0)+((IFERROR(AF859,0))*$D$18*IF((IFERROR(AD859,0))&lt;1,1,-1))),IF(IFERROR(AF859,0)&lt;0,IF(ABS((MAX($D$16,POWER((ABS(K859)^2)/($I$5*MAX(F859,0.1)^2),1/3)))-IFERROR(W859,0))&gt;$D$19,MAX($D$16,IF((MAX($D$16,POWER((ABS(K859)^2)/($I$5*MAX(F859,0.1)^2),1/3)))&gt;IFERROR(W859,0),MIN((MAX($D$16,POWER((ABS(K859)^2)/($I$5*MAX(F859,0.1)^2),1/3))),IFERROR(W859,0)+(MIN(ABS(IFERROR(AF859,0))*$D$18,ABS((MAX($D$16,POWER((ABS(K859)^2)/($I$5*MAX(F859,0.1)^2),1/3)))-IFERROR(W859,0))))),MAX((MAX($D$16,POWER((ABS(K859)^2)/($I$5*MAX(F859,0.1)^2),1/3))),IFERROR(W859,0)-(MIN(ABS(IFERROR(AF859,0))*$D$18,ABS((MAX($D$16,POWER((ABS(K859)^2)/($I$5*MAX(F859,0.1)^2),1/3)))-IFERROR(W859,0))))))),MAX($D$16,POWER((ABS(K859)^2)/($I$5*MAX(F859,0.1)^2),1/3))),MAX($D$16,IFERROR(W859,0)))))))</f>
        <v/>
      </c>
      <c r="X859">
        <f>((F859)+(G859)*(W859))*(W859)</f>
        <v/>
      </c>
      <c r="Y859">
        <f>(((F859)+(G859)*(W859))*(W859))/MAX((F859)+2*(W859)*SQRT(1+(G859)^2),1E-6)</f>
        <v/>
      </c>
      <c r="Z859">
        <f>ABS(K859)/MAX(((F859)+(G859)*(W859))*(W859),1E-6)</f>
        <v/>
      </c>
      <c r="AA859">
        <f>E859+W859</f>
        <v/>
      </c>
      <c r="AB859">
        <f>AA859+((ABS(K859)/MAX(((F859)+(G859)*(W859))*(W859),1E-6))^2)/(2*$I$5)</f>
        <v/>
      </c>
      <c r="AC859">
        <f>((ABS(K859)*$D$6)/(MAX(((F859)+(G859)*(W859))*(W859),1E-6)*MAX(((((F859)+(G859)*(W859))*(W859))/MAX((F859)+2*(W859)*SQRT(1+(G859)^2),1E-6))^(2/3),1E-6)))^2</f>
        <v/>
      </c>
      <c r="AD859">
        <f>ABS(ABS(K859)/MAX(((F859)+(G859)*(W859))*(W859),1E-6))/SQRT($I$5*MAX((((F859)+(G859)*(W859))*(W859))/MAX((F859)+2*(G859)*(W859),1E-6),1E-6))</f>
        <v/>
      </c>
      <c r="AE859">
        <f>((F859)*(W859)^2)/2+(G859)*(W859)^3/3+(ABS(K859)^2)/($I$5*MAX(((F859)+(G859)*(W859))*(W859),1E-6))</f>
        <v/>
      </c>
      <c r="AF859">
        <f>IF($D$20=0,0,IFERROR(AB860+(((AC859+AC860)/2)*J860)+(IF(Z859&gt;Z860,$D$8*((Z859^2-Z860^2)/(2*$I$5)),$D$9*((Z860^2-Z859^2)/(2*$I$5)))+($D$10*(ABS(I860)/90)*(MAX(Z859^2,Z860^2)/(2*$I$5))))-AB859,0))</f>
        <v/>
      </c>
      <c r="AG859">
        <f>IF($D$20=0,1,IFERROR(IF(ROUND(AD859,3)=1,1,IF(AND(ABS(AF859)&lt;$D$19,AD859&lt;1),1,0)),0))</f>
        <v/>
      </c>
      <c r="AH859">
        <f>IFERROR(IF(V32="Supercritical",MAX($D$16,IFERROR(L859,MAX($D$16,POWER((ABS(K859)^2)/($I$5*MAX(F859,0.1)^2),1/3)))),IF(V32="Subcritical",MAX($D$16,IFERROR(W859,MAX($D$16,POWER((ABS(K859)^2)/($I$5*MAX(F859,0.1)^2),1/3)))),IF(AND(IFERROR(V859,0)=1,IFERROR(AG859,0)=1),IF(IFERROR(T859,-1E99)&gt;=IFERROR(AE859,-1E99),MAX($D$16,IFERROR(L859,MAX($D$16,POWER((ABS(K859)^2)/($I$5*MAX(F859,0.1)^2),1/3)))),MAX($D$16,IFERROR(W859,MAX($D$16,POWER((ABS(K859)^2)/($I$5*MAX(F859,0.1)^2),1/3))))),IF(IFERROR(V859,0)=1,MAX($D$16,IFERROR(L859,MAX($D$16,POWER((ABS(K859)^2)/($I$5*MAX(F859,0.1)^2),1/3)))),IF(IFERROR(AG859,0)=1,MAX($D$16,IFERROR(W859,MAX($D$16,POWER((ABS(K859)^2)/($I$5*MAX(F859,0.1)^2),1/3)))),MAX($D$16,POWER((ABS(K859)^2)/($I$5*MAX(F859,0.1)^2),1/3))))))),MAX($D$16,POWER((ABS(K859)^2)/($I$5*MAX(F859,0.1)^2),1/3)))</f>
        <v/>
      </c>
      <c r="AI859">
        <f>E859+AH859</f>
        <v/>
      </c>
      <c r="AJ859">
        <f>AI859+((ABS(K859)/MAX(((F859)+(G859)*(AH859))*(AH859),1E-6))^2)/(2*$I$5)</f>
        <v/>
      </c>
      <c r="AM859" t="n">
        <v>0</v>
      </c>
      <c r="AN859" t="n">
        <v>0</v>
      </c>
      <c r="AO859">
        <f>AM859+AN859</f>
        <v/>
      </c>
      <c r="AP859">
        <f>AP858+AO859</f>
        <v/>
      </c>
      <c r="AQ859">
        <f>ABS(ABS(K859)/MAX(((F859)+(G859)*(AH859))*(AH859),1E-6))/SQRT($I$5*MAX((((F859)+(G859)*(AH859))*(AH859))/MAX((F859)+2*(G859)*(AH859),1E-6),1E-6))</f>
        <v/>
      </c>
      <c r="AR859">
        <f>IF(AQ859&lt;1,"Subcritical","Supercritical")</f>
        <v/>
      </c>
      <c r="AS859">
        <f>((ABS(K859)*$D$6)/(MAX(((F859)+(G859)*(AH859))*(AH859),1E-6)*MAX(((((F859)+(G859)*(AH859))*(AH859))/MAX((F859)+2*(AH859)*SQRT(1+(G859)^2),1E-6))^(2/3),1E-6)))^2</f>
        <v/>
      </c>
    </row>
    <row r="860">
      <c r="A860" t="n">
        <v>711</v>
      </c>
      <c r="B860" t="n">
        <v>709.895</v>
      </c>
      <c r="C860" t="n">
        <v>616104.7830000001</v>
      </c>
      <c r="D860" t="n">
        <v>3097291.85</v>
      </c>
      <c r="E860" t="n">
        <v>632.207</v>
      </c>
      <c r="F860" t="n">
        <v>5.2</v>
      </c>
      <c r="G860" t="n">
        <v>0</v>
      </c>
      <c r="H860" t="inlineStr">
        <is>
          <t>Normal</t>
        </is>
      </c>
      <c r="I860" t="n">
        <v>0.078</v>
      </c>
      <c r="J860">
        <f>B860-B859</f>
        <v/>
      </c>
      <c r="K860">
        <f>MAX(0,K859-AO859)</f>
        <v/>
      </c>
      <c r="L860">
        <f>IF($D$20=0,IFERROR(L859,MAX($D$16,POWER((ABS(K860)^2)/($I$5*MAX(F860,0.1)^2),1/3))),IF(IFERROR(V859,0)=0,IFERROR(L859,MAX($D$16,POWER((ABS(K860)^2)/($I$5*MAX(F860,0.1)^2),1/3))),IF(OR(IFERROR(L860,0)=0,IFERROR(S859,0)&lt;1,IFERROR(S860,0)&lt;1),MAX($D$16,POWER((ABS(K860)^2)/($I$5*MAX(F860,0.1)^2),1/3)),IF(IFERROR(U860,0)&gt;0,MAX($D$16,IFERROR(L860,0)+((IFERROR(U860,0))*$D$18*IF((IFERROR(S860,0))&lt;1,1,-1))),IF(IFERROR(U860,0)&lt;0,IF(ABS((MAX($D$16,POWER((ABS(K860)^2)/($I$5*MAX(F860,0.1)^2),1/3)))-IFERROR(L860,0))&gt;$D$19,MAX($D$16,IF((MAX($D$16,POWER((ABS(K860)^2)/($I$5*MAX(F860,0.1)^2),1/3)))&gt;IFERROR(L860,0),MIN((MAX($D$16,POWER((ABS(K860)^2)/($I$5*MAX(F860,0.1)^2),1/3))),IFERROR(L860,0)+(MIN(ABS(IFERROR(U860,0))*$D$18,ABS((MAX($D$16,POWER((ABS(K860)^2)/($I$5*MAX(F860,0.1)^2),1/3)))-IFERROR(L860,0))))),MAX((MAX($D$16,POWER((ABS(K860)^2)/($I$5*MAX(F860,0.1)^2),1/3))),IFERROR(L860,0)-(MIN(ABS(IFERROR(U860,0))*$D$18,ABS((MAX($D$16,POWER((ABS(K860)^2)/($I$5*MAX(F860,0.1)^2),1/3)))-IFERROR(L860,0))))))),MAX($D$16,POWER((ABS(K860)^2)/($I$5*MAX(F860,0.1)^2),1/3))),MAX($D$16,IFERROR(L860,0)))))))</f>
        <v/>
      </c>
      <c r="M860">
        <f>((F860)+(G860)*(L860))*(L860)</f>
        <v/>
      </c>
      <c r="N860">
        <f>(((F860)+(G860)*(L860))*(L860))/MAX((F860)+2*(L860)*SQRT(1+(G860)^2),1E-6)</f>
        <v/>
      </c>
      <c r="O860">
        <f>ABS(K860)/MAX(((F860)+(G860)*(L860))*(L860),1E-6)</f>
        <v/>
      </c>
      <c r="P860">
        <f>E860+L860</f>
        <v/>
      </c>
      <c r="Q860">
        <f>P860+((ABS(K860)/MAX(((F860)+(G860)*(L860))*(L860),1E-6))^2)/(2*$I$5)</f>
        <v/>
      </c>
      <c r="R860">
        <f>((ABS(K860)*$D$6)/(MAX(((F860)+(G860)*(L860))*(L860),1E-6)*MAX(((((F860)+(G860)*(L860))*(L860))/MAX((F860)+2*(L860)*SQRT(1+(G860)^2),1E-6))^(2/3),1E-6)))^2</f>
        <v/>
      </c>
      <c r="S860">
        <f>ABS(ABS(K860)/MAX(((F860)+(G860)*(L860))*(L860),1E-6))/SQRT($I$5*MAX((((F860)+(G860)*(L860))*(L860))/MAX((F860)+2*(G860)*(L860),1E-6),1E-6))</f>
        <v/>
      </c>
      <c r="T860">
        <f>((F860)*(L860)^2)/2+(G860)*(L860)^3/3+(ABS(K860)^2)/($I$5*MAX(((F860)+(G860)*(L860))*(L860),1E-6))</f>
        <v/>
      </c>
      <c r="U860">
        <f>IF($D$20=0,0,IFERROR(Q859-(((R859+R860)/2)*J860)-(IF(O859&gt;O860,$D$8*((O859^2-O860^2)/(2*$I$5)),$D$9*((O860^2-O859^2)/(2*$I$5)))+($D$10*(ABS(I860)/90)*(MAX(O859^2,O860^2)/(2*$I$5))))-Q860,0))</f>
        <v/>
      </c>
      <c r="V860">
        <f>IF($D$20=0,1,IFERROR(IF(ROUND(S860,3)=1,1,IF(AND(ABS(U860)&lt;$D$19,S860&gt;1),1,0)),0))</f>
        <v/>
      </c>
      <c r="W860">
        <f>IF($D$20=0,IFERROR(W861,MAX($D$16,POWER((ABS(K860)^2)/($I$5*MAX(F860,0.1)^2),1/3))),IF(IFERROR(AG861,0)=0,IFERROR(W861,MAX($D$16,POWER((ABS(K860)^2)/($I$5*MAX(F860,0.1)^2),1/3))),IF(OR(IFERROR(W860,0)=0,IFERROR(AD861,0)&gt;1),MAX($D$16,POWER((ABS(K860)^2)/($I$5*MAX(F860,0.1)^2),1/3)),IF(IFERROR(AF860,0)&gt;0,MAX($D$16,IFERROR(W860,0)+((IFERROR(AF860,0))*$D$18*IF((IFERROR(AD860,0))&lt;1,1,-1))),IF(IFERROR(AF860,0)&lt;0,IF(ABS((MAX($D$16,POWER((ABS(K860)^2)/($I$5*MAX(F860,0.1)^2),1/3)))-IFERROR(W860,0))&gt;$D$19,MAX($D$16,IF((MAX($D$16,POWER((ABS(K860)^2)/($I$5*MAX(F860,0.1)^2),1/3)))&gt;IFERROR(W860,0),MIN((MAX($D$16,POWER((ABS(K860)^2)/($I$5*MAX(F860,0.1)^2),1/3))),IFERROR(W860,0)+(MIN(ABS(IFERROR(AF860,0))*$D$18,ABS((MAX($D$16,POWER((ABS(K860)^2)/($I$5*MAX(F860,0.1)^2),1/3)))-IFERROR(W860,0))))),MAX((MAX($D$16,POWER((ABS(K860)^2)/($I$5*MAX(F860,0.1)^2),1/3))),IFERROR(W860,0)-(MIN(ABS(IFERROR(AF860,0))*$D$18,ABS((MAX($D$16,POWER((ABS(K860)^2)/($I$5*MAX(F860,0.1)^2),1/3)))-IFERROR(W860,0))))))),MAX($D$16,POWER((ABS(K860)^2)/($I$5*MAX(F860,0.1)^2),1/3))),MAX($D$16,IFERROR(W860,0)))))))</f>
        <v/>
      </c>
      <c r="X860">
        <f>((F860)+(G860)*(W860))*(W860)</f>
        <v/>
      </c>
      <c r="Y860">
        <f>(((F860)+(G860)*(W860))*(W860))/MAX((F860)+2*(W860)*SQRT(1+(G860)^2),1E-6)</f>
        <v/>
      </c>
      <c r="Z860">
        <f>ABS(K860)/MAX(((F860)+(G860)*(W860))*(W860),1E-6)</f>
        <v/>
      </c>
      <c r="AA860">
        <f>E860+W860</f>
        <v/>
      </c>
      <c r="AB860">
        <f>AA860+((ABS(K860)/MAX(((F860)+(G860)*(W860))*(W860),1E-6))^2)/(2*$I$5)</f>
        <v/>
      </c>
      <c r="AC860">
        <f>((ABS(K860)*$D$6)/(MAX(((F860)+(G860)*(W860))*(W860),1E-6)*MAX(((((F860)+(G860)*(W860))*(W860))/MAX((F860)+2*(W860)*SQRT(1+(G860)^2),1E-6))^(2/3),1E-6)))^2</f>
        <v/>
      </c>
      <c r="AD860">
        <f>ABS(ABS(K860)/MAX(((F860)+(G860)*(W860))*(W860),1E-6))/SQRT($I$5*MAX((((F860)+(G860)*(W860))*(W860))/MAX((F860)+2*(G860)*(W860),1E-6),1E-6))</f>
        <v/>
      </c>
      <c r="AE860">
        <f>((F860)*(W860)^2)/2+(G860)*(W860)^3/3+(ABS(K860)^2)/($I$5*MAX(((F860)+(G860)*(W860))*(W860),1E-6))</f>
        <v/>
      </c>
      <c r="AF860">
        <f>IF($D$20=0,0,IFERROR(AB861+(((AC860+AC861)/2)*J861)+(IF(Z860&gt;Z861,$D$8*((Z860^2-Z861^2)/(2*$I$5)),$D$9*((Z861^2-Z860^2)/(2*$I$5)))+($D$10*(ABS(I861)/90)*(MAX(Z860^2,Z861^2)/(2*$I$5))))-AB860,0))</f>
        <v/>
      </c>
      <c r="AG860">
        <f>IF($D$20=0,1,IFERROR(IF(ROUND(AD860,3)=1,1,IF(AND(ABS(AF860)&lt;$D$19,AD860&lt;1),1,0)),0))</f>
        <v/>
      </c>
      <c r="AH860">
        <f>IFERROR(IF(V32="Supercritical",MAX($D$16,IFERROR(L860,MAX($D$16,POWER((ABS(K860)^2)/($I$5*MAX(F860,0.1)^2),1/3)))),IF(V32="Subcritical",MAX($D$16,IFERROR(W860,MAX($D$16,POWER((ABS(K860)^2)/($I$5*MAX(F860,0.1)^2),1/3)))),IF(AND(IFERROR(V860,0)=1,IFERROR(AG860,0)=1),IF(IFERROR(T860,-1E99)&gt;=IFERROR(AE860,-1E99),MAX($D$16,IFERROR(L860,MAX($D$16,POWER((ABS(K860)^2)/($I$5*MAX(F860,0.1)^2),1/3)))),MAX($D$16,IFERROR(W860,MAX($D$16,POWER((ABS(K860)^2)/($I$5*MAX(F860,0.1)^2),1/3))))),IF(IFERROR(V860,0)=1,MAX($D$16,IFERROR(L860,MAX($D$16,POWER((ABS(K860)^2)/($I$5*MAX(F860,0.1)^2),1/3)))),IF(IFERROR(AG860,0)=1,MAX($D$16,IFERROR(W860,MAX($D$16,POWER((ABS(K860)^2)/($I$5*MAX(F860,0.1)^2),1/3)))),MAX($D$16,POWER((ABS(K860)^2)/($I$5*MAX(F860,0.1)^2),1/3))))))),MAX($D$16,POWER((ABS(K860)^2)/($I$5*MAX(F860,0.1)^2),1/3)))</f>
        <v/>
      </c>
      <c r="AI860">
        <f>E860+AH860</f>
        <v/>
      </c>
      <c r="AJ860">
        <f>AI860+((ABS(K860)/MAX(((F860)+(G860)*(AH860))*(AH860),1E-6))^2)/(2*$I$5)</f>
        <v/>
      </c>
      <c r="AM860" t="n">
        <v>0</v>
      </c>
      <c r="AN860" t="n">
        <v>0</v>
      </c>
      <c r="AO860">
        <f>AM860+AN860</f>
        <v/>
      </c>
      <c r="AP860">
        <f>AP859+AO860</f>
        <v/>
      </c>
      <c r="AQ860">
        <f>ABS(ABS(K860)/MAX(((F860)+(G860)*(AH860))*(AH860),1E-6))/SQRT($I$5*MAX((((F860)+(G860)*(AH860))*(AH860))/MAX((F860)+2*(G860)*(AH860),1E-6),1E-6))</f>
        <v/>
      </c>
      <c r="AR860">
        <f>IF(AQ860&lt;1,"Subcritical","Supercritical")</f>
        <v/>
      </c>
      <c r="AS860">
        <f>((ABS(K860)*$D$6)/(MAX(((F860)+(G860)*(AH860))*(AH860),1E-6)*MAX(((((F860)+(G860)*(AH860))*(AH860))/MAX((F860)+2*(AH860)*SQRT(1+(G860)^2),1E-6))^(2/3),1E-6)))^2</f>
        <v/>
      </c>
    </row>
    <row r="861">
      <c r="A861" t="n">
        <v>712</v>
      </c>
      <c r="B861" t="n">
        <v>710.895</v>
      </c>
      <c r="C861" t="n">
        <v>616104.308</v>
      </c>
      <c r="D861" t="n">
        <v>3097290.97</v>
      </c>
      <c r="E861" t="n">
        <v>632.2065</v>
      </c>
      <c r="F861" t="n">
        <v>5.2</v>
      </c>
      <c r="G861" t="n">
        <v>0</v>
      </c>
      <c r="H861" t="inlineStr">
        <is>
          <t>Normal</t>
        </is>
      </c>
      <c r="I861" t="n">
        <v>0.078</v>
      </c>
      <c r="J861">
        <f>B861-B860</f>
        <v/>
      </c>
      <c r="K861">
        <f>MAX(0,K860-AO860)</f>
        <v/>
      </c>
      <c r="L861">
        <f>IF($D$20=0,IFERROR(L860,MAX($D$16,POWER((ABS(K861)^2)/($I$5*MAX(F861,0.1)^2),1/3))),IF(IFERROR(V860,0)=0,IFERROR(L860,MAX($D$16,POWER((ABS(K861)^2)/($I$5*MAX(F861,0.1)^2),1/3))),IF(OR(IFERROR(L861,0)=0,IFERROR(S860,0)&lt;1,IFERROR(S861,0)&lt;1),MAX($D$16,POWER((ABS(K861)^2)/($I$5*MAX(F861,0.1)^2),1/3)),IF(IFERROR(U861,0)&gt;0,MAX($D$16,IFERROR(L861,0)+((IFERROR(U861,0))*$D$18*IF((IFERROR(S861,0))&lt;1,1,-1))),IF(IFERROR(U861,0)&lt;0,IF(ABS((MAX($D$16,POWER((ABS(K861)^2)/($I$5*MAX(F861,0.1)^2),1/3)))-IFERROR(L861,0))&gt;$D$19,MAX($D$16,IF((MAX($D$16,POWER((ABS(K861)^2)/($I$5*MAX(F861,0.1)^2),1/3)))&gt;IFERROR(L861,0),MIN((MAX($D$16,POWER((ABS(K861)^2)/($I$5*MAX(F861,0.1)^2),1/3))),IFERROR(L861,0)+(MIN(ABS(IFERROR(U861,0))*$D$18,ABS((MAX($D$16,POWER((ABS(K861)^2)/($I$5*MAX(F861,0.1)^2),1/3)))-IFERROR(L861,0))))),MAX((MAX($D$16,POWER((ABS(K861)^2)/($I$5*MAX(F861,0.1)^2),1/3))),IFERROR(L861,0)-(MIN(ABS(IFERROR(U861,0))*$D$18,ABS((MAX($D$16,POWER((ABS(K861)^2)/($I$5*MAX(F861,0.1)^2),1/3)))-IFERROR(L861,0))))))),MAX($D$16,POWER((ABS(K861)^2)/($I$5*MAX(F861,0.1)^2),1/3))),MAX($D$16,IFERROR(L861,0)))))))</f>
        <v/>
      </c>
      <c r="M861">
        <f>((F861)+(G861)*(L861))*(L861)</f>
        <v/>
      </c>
      <c r="N861">
        <f>(((F861)+(G861)*(L861))*(L861))/MAX((F861)+2*(L861)*SQRT(1+(G861)^2),1E-6)</f>
        <v/>
      </c>
      <c r="O861">
        <f>ABS(K861)/MAX(((F861)+(G861)*(L861))*(L861),1E-6)</f>
        <v/>
      </c>
      <c r="P861">
        <f>E861+L861</f>
        <v/>
      </c>
      <c r="Q861">
        <f>P861+((ABS(K861)/MAX(((F861)+(G861)*(L861))*(L861),1E-6))^2)/(2*$I$5)</f>
        <v/>
      </c>
      <c r="R861">
        <f>((ABS(K861)*$D$6)/(MAX(((F861)+(G861)*(L861))*(L861),1E-6)*MAX(((((F861)+(G861)*(L861))*(L861))/MAX((F861)+2*(L861)*SQRT(1+(G861)^2),1E-6))^(2/3),1E-6)))^2</f>
        <v/>
      </c>
      <c r="S861">
        <f>ABS(ABS(K861)/MAX(((F861)+(G861)*(L861))*(L861),1E-6))/SQRT($I$5*MAX((((F861)+(G861)*(L861))*(L861))/MAX((F861)+2*(G861)*(L861),1E-6),1E-6))</f>
        <v/>
      </c>
      <c r="T861">
        <f>((F861)*(L861)^2)/2+(G861)*(L861)^3/3+(ABS(K861)^2)/($I$5*MAX(((F861)+(G861)*(L861))*(L861),1E-6))</f>
        <v/>
      </c>
      <c r="U861">
        <f>IF($D$20=0,0,IFERROR(Q860-(((R860+R861)/2)*J861)-(IF(O860&gt;O861,$D$8*((O860^2-O861^2)/(2*$I$5)),$D$9*((O861^2-O860^2)/(2*$I$5)))+($D$10*(ABS(I861)/90)*(MAX(O860^2,O861^2)/(2*$I$5))))-Q861,0))</f>
        <v/>
      </c>
      <c r="V861">
        <f>IF($D$20=0,1,IFERROR(IF(ROUND(S861,3)=1,1,IF(AND(ABS(U861)&lt;$D$19,S861&gt;1),1,0)),0))</f>
        <v/>
      </c>
      <c r="W861">
        <f>IF($D$20=0,IFERROR(W862,MAX($D$16,POWER((ABS(K861)^2)/($I$5*MAX(F861,0.1)^2),1/3))),IF(IFERROR(AG862,0)=0,IFERROR(W862,MAX($D$16,POWER((ABS(K861)^2)/($I$5*MAX(F861,0.1)^2),1/3))),IF(OR(IFERROR(W861,0)=0,IFERROR(AD862,0)&gt;1),MAX($D$16,POWER((ABS(K861)^2)/($I$5*MAX(F861,0.1)^2),1/3)),IF(IFERROR(AF861,0)&gt;0,MAX($D$16,IFERROR(W861,0)+((IFERROR(AF861,0))*$D$18*IF((IFERROR(AD861,0))&lt;1,1,-1))),IF(IFERROR(AF861,0)&lt;0,IF(ABS((MAX($D$16,POWER((ABS(K861)^2)/($I$5*MAX(F861,0.1)^2),1/3)))-IFERROR(W861,0))&gt;$D$19,MAX($D$16,IF((MAX($D$16,POWER((ABS(K861)^2)/($I$5*MAX(F861,0.1)^2),1/3)))&gt;IFERROR(W861,0),MIN((MAX($D$16,POWER((ABS(K861)^2)/($I$5*MAX(F861,0.1)^2),1/3))),IFERROR(W861,0)+(MIN(ABS(IFERROR(AF861,0))*$D$18,ABS((MAX($D$16,POWER((ABS(K861)^2)/($I$5*MAX(F861,0.1)^2),1/3)))-IFERROR(W861,0))))),MAX((MAX($D$16,POWER((ABS(K861)^2)/($I$5*MAX(F861,0.1)^2),1/3))),IFERROR(W861,0)-(MIN(ABS(IFERROR(AF861,0))*$D$18,ABS((MAX($D$16,POWER((ABS(K861)^2)/($I$5*MAX(F861,0.1)^2),1/3)))-IFERROR(W861,0))))))),MAX($D$16,POWER((ABS(K861)^2)/($I$5*MAX(F861,0.1)^2),1/3))),MAX($D$16,IFERROR(W861,0)))))))</f>
        <v/>
      </c>
      <c r="X861">
        <f>((F861)+(G861)*(W861))*(W861)</f>
        <v/>
      </c>
      <c r="Y861">
        <f>(((F861)+(G861)*(W861))*(W861))/MAX((F861)+2*(W861)*SQRT(1+(G861)^2),1E-6)</f>
        <v/>
      </c>
      <c r="Z861">
        <f>ABS(K861)/MAX(((F861)+(G861)*(W861))*(W861),1E-6)</f>
        <v/>
      </c>
      <c r="AA861">
        <f>E861+W861</f>
        <v/>
      </c>
      <c r="AB861">
        <f>AA861+((ABS(K861)/MAX(((F861)+(G861)*(W861))*(W861),1E-6))^2)/(2*$I$5)</f>
        <v/>
      </c>
      <c r="AC861">
        <f>((ABS(K861)*$D$6)/(MAX(((F861)+(G861)*(W861))*(W861),1E-6)*MAX(((((F861)+(G861)*(W861))*(W861))/MAX((F861)+2*(W861)*SQRT(1+(G861)^2),1E-6))^(2/3),1E-6)))^2</f>
        <v/>
      </c>
      <c r="AD861">
        <f>ABS(ABS(K861)/MAX(((F861)+(G861)*(W861))*(W861),1E-6))/SQRT($I$5*MAX((((F861)+(G861)*(W861))*(W861))/MAX((F861)+2*(G861)*(W861),1E-6),1E-6))</f>
        <v/>
      </c>
      <c r="AE861">
        <f>((F861)*(W861)^2)/2+(G861)*(W861)^3/3+(ABS(K861)^2)/($I$5*MAX(((F861)+(G861)*(W861))*(W861),1E-6))</f>
        <v/>
      </c>
      <c r="AF861">
        <f>IF($D$20=0,0,IFERROR(AB862+(((AC861+AC862)/2)*J862)+(IF(Z861&gt;Z862,$D$8*((Z861^2-Z862^2)/(2*$I$5)),$D$9*((Z862^2-Z861^2)/(2*$I$5)))+($D$10*(ABS(I862)/90)*(MAX(Z861^2,Z862^2)/(2*$I$5))))-AB861,0))</f>
        <v/>
      </c>
      <c r="AG861">
        <f>IF($D$20=0,1,IFERROR(IF(ROUND(AD861,3)=1,1,IF(AND(ABS(AF861)&lt;$D$19,AD861&lt;1),1,0)),0))</f>
        <v/>
      </c>
      <c r="AH861">
        <f>IFERROR(IF(V32="Supercritical",MAX($D$16,IFERROR(L861,MAX($D$16,POWER((ABS(K861)^2)/($I$5*MAX(F861,0.1)^2),1/3)))),IF(V32="Subcritical",MAX($D$16,IFERROR(W861,MAX($D$16,POWER((ABS(K861)^2)/($I$5*MAX(F861,0.1)^2),1/3)))),IF(AND(IFERROR(V861,0)=1,IFERROR(AG861,0)=1),IF(IFERROR(T861,-1E99)&gt;=IFERROR(AE861,-1E99),MAX($D$16,IFERROR(L861,MAX($D$16,POWER((ABS(K861)^2)/($I$5*MAX(F861,0.1)^2),1/3)))),MAX($D$16,IFERROR(W861,MAX($D$16,POWER((ABS(K861)^2)/($I$5*MAX(F861,0.1)^2),1/3))))),IF(IFERROR(V861,0)=1,MAX($D$16,IFERROR(L861,MAX($D$16,POWER((ABS(K861)^2)/($I$5*MAX(F861,0.1)^2),1/3)))),IF(IFERROR(AG861,0)=1,MAX($D$16,IFERROR(W861,MAX($D$16,POWER((ABS(K861)^2)/($I$5*MAX(F861,0.1)^2),1/3)))),MAX($D$16,POWER((ABS(K861)^2)/($I$5*MAX(F861,0.1)^2),1/3))))))),MAX($D$16,POWER((ABS(K861)^2)/($I$5*MAX(F861,0.1)^2),1/3)))</f>
        <v/>
      </c>
      <c r="AI861">
        <f>E861+AH861</f>
        <v/>
      </c>
      <c r="AJ861">
        <f>AI861+((ABS(K861)/MAX(((F861)+(G861)*(AH861))*(AH861),1E-6))^2)/(2*$I$5)</f>
        <v/>
      </c>
      <c r="AM861" t="n">
        <v>0</v>
      </c>
      <c r="AN861" t="n">
        <v>0</v>
      </c>
      <c r="AO861">
        <f>AM861+AN861</f>
        <v/>
      </c>
      <c r="AP861">
        <f>AP860+AO861</f>
        <v/>
      </c>
      <c r="AQ861">
        <f>ABS(ABS(K861)/MAX(((F861)+(G861)*(AH861))*(AH861),1E-6))/SQRT($I$5*MAX((((F861)+(G861)*(AH861))*(AH861))/MAX((F861)+2*(G861)*(AH861),1E-6),1E-6))</f>
        <v/>
      </c>
      <c r="AR861">
        <f>IF(AQ861&lt;1,"Subcritical","Supercritical")</f>
        <v/>
      </c>
      <c r="AS861">
        <f>((ABS(K861)*$D$6)/(MAX(((F861)+(G861)*(AH861))*(AH861),1E-6)*MAX(((((F861)+(G861)*(AH861))*(AH861))/MAX((F861)+2*(AH861)*SQRT(1+(G861)^2),1E-6))^(2/3),1E-6)))^2</f>
        <v/>
      </c>
    </row>
    <row r="862">
      <c r="A862" t="n">
        <v>713</v>
      </c>
      <c r="B862" t="n">
        <v>711.896</v>
      </c>
      <c r="C862" t="n">
        <v>616103.834</v>
      </c>
      <c r="D862" t="n">
        <v>3097290.089</v>
      </c>
      <c r="E862" t="n">
        <v>632.206</v>
      </c>
      <c r="F862" t="n">
        <v>5.2</v>
      </c>
      <c r="G862" t="n">
        <v>0</v>
      </c>
      <c r="H862" t="inlineStr">
        <is>
          <t>Normal</t>
        </is>
      </c>
      <c r="I862" t="n">
        <v>0.027</v>
      </c>
      <c r="J862">
        <f>B862-B861</f>
        <v/>
      </c>
      <c r="K862">
        <f>MAX(0,K861-AO861)</f>
        <v/>
      </c>
      <c r="L862">
        <f>IF($D$20=0,IFERROR(L861,MAX($D$16,POWER((ABS(K862)^2)/($I$5*MAX(F862,0.1)^2),1/3))),IF(IFERROR(V861,0)=0,IFERROR(L861,MAX($D$16,POWER((ABS(K862)^2)/($I$5*MAX(F862,0.1)^2),1/3))),IF(OR(IFERROR(L862,0)=0,IFERROR(S861,0)&lt;1,IFERROR(S862,0)&lt;1),MAX($D$16,POWER((ABS(K862)^2)/($I$5*MAX(F862,0.1)^2),1/3)),IF(IFERROR(U862,0)&gt;0,MAX($D$16,IFERROR(L862,0)+((IFERROR(U862,0))*$D$18*IF((IFERROR(S862,0))&lt;1,1,-1))),IF(IFERROR(U862,0)&lt;0,IF(ABS((MAX($D$16,POWER((ABS(K862)^2)/($I$5*MAX(F862,0.1)^2),1/3)))-IFERROR(L862,0))&gt;$D$19,MAX($D$16,IF((MAX($D$16,POWER((ABS(K862)^2)/($I$5*MAX(F862,0.1)^2),1/3)))&gt;IFERROR(L862,0),MIN((MAX($D$16,POWER((ABS(K862)^2)/($I$5*MAX(F862,0.1)^2),1/3))),IFERROR(L862,0)+(MIN(ABS(IFERROR(U862,0))*$D$18,ABS((MAX($D$16,POWER((ABS(K862)^2)/($I$5*MAX(F862,0.1)^2),1/3)))-IFERROR(L862,0))))),MAX((MAX($D$16,POWER((ABS(K862)^2)/($I$5*MAX(F862,0.1)^2),1/3))),IFERROR(L862,0)-(MIN(ABS(IFERROR(U862,0))*$D$18,ABS((MAX($D$16,POWER((ABS(K862)^2)/($I$5*MAX(F862,0.1)^2),1/3)))-IFERROR(L862,0))))))),MAX($D$16,POWER((ABS(K862)^2)/($I$5*MAX(F862,0.1)^2),1/3))),MAX($D$16,IFERROR(L862,0)))))))</f>
        <v/>
      </c>
      <c r="M862">
        <f>((F862)+(G862)*(L862))*(L862)</f>
        <v/>
      </c>
      <c r="N862">
        <f>(((F862)+(G862)*(L862))*(L862))/MAX((F862)+2*(L862)*SQRT(1+(G862)^2),1E-6)</f>
        <v/>
      </c>
      <c r="O862">
        <f>ABS(K862)/MAX(((F862)+(G862)*(L862))*(L862),1E-6)</f>
        <v/>
      </c>
      <c r="P862">
        <f>E862+L862</f>
        <v/>
      </c>
      <c r="Q862">
        <f>P862+((ABS(K862)/MAX(((F862)+(G862)*(L862))*(L862),1E-6))^2)/(2*$I$5)</f>
        <v/>
      </c>
      <c r="R862">
        <f>((ABS(K862)*$D$6)/(MAX(((F862)+(G862)*(L862))*(L862),1E-6)*MAX(((((F862)+(G862)*(L862))*(L862))/MAX((F862)+2*(L862)*SQRT(1+(G862)^2),1E-6))^(2/3),1E-6)))^2</f>
        <v/>
      </c>
      <c r="S862">
        <f>ABS(ABS(K862)/MAX(((F862)+(G862)*(L862))*(L862),1E-6))/SQRT($I$5*MAX((((F862)+(G862)*(L862))*(L862))/MAX((F862)+2*(G862)*(L862),1E-6),1E-6))</f>
        <v/>
      </c>
      <c r="T862">
        <f>((F862)*(L862)^2)/2+(G862)*(L862)^3/3+(ABS(K862)^2)/($I$5*MAX(((F862)+(G862)*(L862))*(L862),1E-6))</f>
        <v/>
      </c>
      <c r="U862">
        <f>IF($D$20=0,0,IFERROR(Q861-(((R861+R862)/2)*J862)-(IF(O861&gt;O862,$D$8*((O861^2-O862^2)/(2*$I$5)),$D$9*((O862^2-O861^2)/(2*$I$5)))+($D$10*(ABS(I862)/90)*(MAX(O861^2,O862^2)/(2*$I$5))))-Q862,0))</f>
        <v/>
      </c>
      <c r="V862">
        <f>IF($D$20=0,1,IFERROR(IF(ROUND(S862,3)=1,1,IF(AND(ABS(U862)&lt;$D$19,S862&gt;1),1,0)),0))</f>
        <v/>
      </c>
      <c r="W862">
        <f>IF($D$20=0,IFERROR(W863,MAX($D$16,POWER((ABS(K862)^2)/($I$5*MAX(F862,0.1)^2),1/3))),IF(IFERROR(AG863,0)=0,IFERROR(W863,MAX($D$16,POWER((ABS(K862)^2)/($I$5*MAX(F862,0.1)^2),1/3))),IF(OR(IFERROR(W862,0)=0,IFERROR(AD863,0)&gt;1),MAX($D$16,POWER((ABS(K862)^2)/($I$5*MAX(F862,0.1)^2),1/3)),IF(IFERROR(AF862,0)&gt;0,MAX($D$16,IFERROR(W862,0)+((IFERROR(AF862,0))*$D$18*IF((IFERROR(AD862,0))&lt;1,1,-1))),IF(IFERROR(AF862,0)&lt;0,IF(ABS((MAX($D$16,POWER((ABS(K862)^2)/($I$5*MAX(F862,0.1)^2),1/3)))-IFERROR(W862,0))&gt;$D$19,MAX($D$16,IF((MAX($D$16,POWER((ABS(K862)^2)/($I$5*MAX(F862,0.1)^2),1/3)))&gt;IFERROR(W862,0),MIN((MAX($D$16,POWER((ABS(K862)^2)/($I$5*MAX(F862,0.1)^2),1/3))),IFERROR(W862,0)+(MIN(ABS(IFERROR(AF862,0))*$D$18,ABS((MAX($D$16,POWER((ABS(K862)^2)/($I$5*MAX(F862,0.1)^2),1/3)))-IFERROR(W862,0))))),MAX((MAX($D$16,POWER((ABS(K862)^2)/($I$5*MAX(F862,0.1)^2),1/3))),IFERROR(W862,0)-(MIN(ABS(IFERROR(AF862,0))*$D$18,ABS((MAX($D$16,POWER((ABS(K862)^2)/($I$5*MAX(F862,0.1)^2),1/3)))-IFERROR(W862,0))))))),MAX($D$16,POWER((ABS(K862)^2)/($I$5*MAX(F862,0.1)^2),1/3))),MAX($D$16,IFERROR(W862,0)))))))</f>
        <v/>
      </c>
      <c r="X862">
        <f>((F862)+(G862)*(W862))*(W862)</f>
        <v/>
      </c>
      <c r="Y862">
        <f>(((F862)+(G862)*(W862))*(W862))/MAX((F862)+2*(W862)*SQRT(1+(G862)^2),1E-6)</f>
        <v/>
      </c>
      <c r="Z862">
        <f>ABS(K862)/MAX(((F862)+(G862)*(W862))*(W862),1E-6)</f>
        <v/>
      </c>
      <c r="AA862">
        <f>E862+W862</f>
        <v/>
      </c>
      <c r="AB862">
        <f>AA862+((ABS(K862)/MAX(((F862)+(G862)*(W862))*(W862),1E-6))^2)/(2*$I$5)</f>
        <v/>
      </c>
      <c r="AC862">
        <f>((ABS(K862)*$D$6)/(MAX(((F862)+(G862)*(W862))*(W862),1E-6)*MAX(((((F862)+(G862)*(W862))*(W862))/MAX((F862)+2*(W862)*SQRT(1+(G862)^2),1E-6))^(2/3),1E-6)))^2</f>
        <v/>
      </c>
      <c r="AD862">
        <f>ABS(ABS(K862)/MAX(((F862)+(G862)*(W862))*(W862),1E-6))/SQRT($I$5*MAX((((F862)+(G862)*(W862))*(W862))/MAX((F862)+2*(G862)*(W862),1E-6),1E-6))</f>
        <v/>
      </c>
      <c r="AE862">
        <f>((F862)*(W862)^2)/2+(G862)*(W862)^3/3+(ABS(K862)^2)/($I$5*MAX(((F862)+(G862)*(W862))*(W862),1E-6))</f>
        <v/>
      </c>
      <c r="AF862">
        <f>IF($D$20=0,0,IFERROR(AB863+(((AC862+AC863)/2)*J863)+(IF(Z862&gt;Z863,$D$8*((Z862^2-Z863^2)/(2*$I$5)),$D$9*((Z863^2-Z862^2)/(2*$I$5)))+($D$10*(ABS(I863)/90)*(MAX(Z862^2,Z863^2)/(2*$I$5))))-AB862,0))</f>
        <v/>
      </c>
      <c r="AG862">
        <f>IF($D$20=0,1,IFERROR(IF(ROUND(AD862,3)=1,1,IF(AND(ABS(AF862)&lt;$D$19,AD862&lt;1),1,0)),0))</f>
        <v/>
      </c>
      <c r="AH862">
        <f>IFERROR(IF(V32="Supercritical",MAX($D$16,IFERROR(L862,MAX($D$16,POWER((ABS(K862)^2)/($I$5*MAX(F862,0.1)^2),1/3)))),IF(V32="Subcritical",MAX($D$16,IFERROR(W862,MAX($D$16,POWER((ABS(K862)^2)/($I$5*MAX(F862,0.1)^2),1/3)))),IF(AND(IFERROR(V862,0)=1,IFERROR(AG862,0)=1),IF(IFERROR(T862,-1E99)&gt;=IFERROR(AE862,-1E99),MAX($D$16,IFERROR(L862,MAX($D$16,POWER((ABS(K862)^2)/($I$5*MAX(F862,0.1)^2),1/3)))),MAX($D$16,IFERROR(W862,MAX($D$16,POWER((ABS(K862)^2)/($I$5*MAX(F862,0.1)^2),1/3))))),IF(IFERROR(V862,0)=1,MAX($D$16,IFERROR(L862,MAX($D$16,POWER((ABS(K862)^2)/($I$5*MAX(F862,0.1)^2),1/3)))),IF(IFERROR(AG862,0)=1,MAX($D$16,IFERROR(W862,MAX($D$16,POWER((ABS(K862)^2)/($I$5*MAX(F862,0.1)^2),1/3)))),MAX($D$16,POWER((ABS(K862)^2)/($I$5*MAX(F862,0.1)^2),1/3))))))),MAX($D$16,POWER((ABS(K862)^2)/($I$5*MAX(F862,0.1)^2),1/3)))</f>
        <v/>
      </c>
      <c r="AI862">
        <f>E862+AH862</f>
        <v/>
      </c>
      <c r="AJ862">
        <f>AI862+((ABS(K862)/MAX(((F862)+(G862)*(AH862))*(AH862),1E-6))^2)/(2*$I$5)</f>
        <v/>
      </c>
      <c r="AM862" t="n">
        <v>0</v>
      </c>
      <c r="AN862" t="n">
        <v>0</v>
      </c>
      <c r="AO862">
        <f>AM862+AN862</f>
        <v/>
      </c>
      <c r="AP862">
        <f>AP861+AO862</f>
        <v/>
      </c>
      <c r="AQ862">
        <f>ABS(ABS(K862)/MAX(((F862)+(G862)*(AH862))*(AH862),1E-6))/SQRT($I$5*MAX((((F862)+(G862)*(AH862))*(AH862))/MAX((F862)+2*(G862)*(AH862),1E-6),1E-6))</f>
        <v/>
      </c>
      <c r="AR862">
        <f>IF(AQ862&lt;1,"Subcritical","Supercritical")</f>
        <v/>
      </c>
      <c r="AS862">
        <f>((ABS(K862)*$D$6)/(MAX(((F862)+(G862)*(AH862))*(AH862),1E-6)*MAX(((((F862)+(G862)*(AH862))*(AH862))/MAX((F862)+2*(AH862)*SQRT(1+(G862)^2),1E-6))^(2/3),1E-6)))^2</f>
        <v/>
      </c>
    </row>
    <row r="863">
      <c r="A863" t="n">
        <v>714</v>
      </c>
      <c r="B863" t="n">
        <v>712.895</v>
      </c>
      <c r="C863" t="n">
        <v>616103.36</v>
      </c>
      <c r="D863" t="n">
        <v>3097289.209</v>
      </c>
      <c r="E863" t="n">
        <v>632.2055</v>
      </c>
      <c r="F863" t="n">
        <v>5.2</v>
      </c>
      <c r="G863" t="n">
        <v>0</v>
      </c>
      <c r="H863" t="inlineStr">
        <is>
          <t>Normal</t>
        </is>
      </c>
      <c r="I863" t="n">
        <v>10.347</v>
      </c>
      <c r="J863">
        <f>B863-B862</f>
        <v/>
      </c>
      <c r="K863">
        <f>MAX(0,K862-AO862)</f>
        <v/>
      </c>
      <c r="L863">
        <f>IF($D$20=0,IFERROR(L862,MAX($D$16,POWER((ABS(K863)^2)/($I$5*MAX(F863,0.1)^2),1/3))),IF(IFERROR(V862,0)=0,IFERROR(L862,MAX($D$16,POWER((ABS(K863)^2)/($I$5*MAX(F863,0.1)^2),1/3))),IF(OR(IFERROR(L863,0)=0,IFERROR(S862,0)&lt;1,IFERROR(S863,0)&lt;1),MAX($D$16,POWER((ABS(K863)^2)/($I$5*MAX(F863,0.1)^2),1/3)),IF(IFERROR(U863,0)&gt;0,MAX($D$16,IFERROR(L863,0)+((IFERROR(U863,0))*$D$18*IF((IFERROR(S863,0))&lt;1,1,-1))),IF(IFERROR(U863,0)&lt;0,IF(ABS((MAX($D$16,POWER((ABS(K863)^2)/($I$5*MAX(F863,0.1)^2),1/3)))-IFERROR(L863,0))&gt;$D$19,MAX($D$16,IF((MAX($D$16,POWER((ABS(K863)^2)/($I$5*MAX(F863,0.1)^2),1/3)))&gt;IFERROR(L863,0),MIN((MAX($D$16,POWER((ABS(K863)^2)/($I$5*MAX(F863,0.1)^2),1/3))),IFERROR(L863,0)+(MIN(ABS(IFERROR(U863,0))*$D$18,ABS((MAX($D$16,POWER((ABS(K863)^2)/($I$5*MAX(F863,0.1)^2),1/3)))-IFERROR(L863,0))))),MAX((MAX($D$16,POWER((ABS(K863)^2)/($I$5*MAX(F863,0.1)^2),1/3))),IFERROR(L863,0)-(MIN(ABS(IFERROR(U863,0))*$D$18,ABS((MAX($D$16,POWER((ABS(K863)^2)/($I$5*MAX(F863,0.1)^2),1/3)))-IFERROR(L863,0))))))),MAX($D$16,POWER((ABS(K863)^2)/($I$5*MAX(F863,0.1)^2),1/3))),MAX($D$16,IFERROR(L863,0)))))))</f>
        <v/>
      </c>
      <c r="M863">
        <f>((F863)+(G863)*(L863))*(L863)</f>
        <v/>
      </c>
      <c r="N863">
        <f>(((F863)+(G863)*(L863))*(L863))/MAX((F863)+2*(L863)*SQRT(1+(G863)^2),1E-6)</f>
        <v/>
      </c>
      <c r="O863">
        <f>ABS(K863)/MAX(((F863)+(G863)*(L863))*(L863),1E-6)</f>
        <v/>
      </c>
      <c r="P863">
        <f>E863+L863</f>
        <v/>
      </c>
      <c r="Q863">
        <f>P863+((ABS(K863)/MAX(((F863)+(G863)*(L863))*(L863),1E-6))^2)/(2*$I$5)</f>
        <v/>
      </c>
      <c r="R863">
        <f>((ABS(K863)*$D$6)/(MAX(((F863)+(G863)*(L863))*(L863),1E-6)*MAX(((((F863)+(G863)*(L863))*(L863))/MAX((F863)+2*(L863)*SQRT(1+(G863)^2),1E-6))^(2/3),1E-6)))^2</f>
        <v/>
      </c>
      <c r="S863">
        <f>ABS(ABS(K863)/MAX(((F863)+(G863)*(L863))*(L863),1E-6))/SQRT($I$5*MAX((((F863)+(G863)*(L863))*(L863))/MAX((F863)+2*(G863)*(L863),1E-6),1E-6))</f>
        <v/>
      </c>
      <c r="T863">
        <f>((F863)*(L863)^2)/2+(G863)*(L863)^3/3+(ABS(K863)^2)/($I$5*MAX(((F863)+(G863)*(L863))*(L863),1E-6))</f>
        <v/>
      </c>
      <c r="U863">
        <f>IF($D$20=0,0,IFERROR(Q862-(((R862+R863)/2)*J863)-(IF(O862&gt;O863,$D$8*((O862^2-O863^2)/(2*$I$5)),$D$9*((O863^2-O862^2)/(2*$I$5)))+($D$10*(ABS(I863)/90)*(MAX(O862^2,O863^2)/(2*$I$5))))-Q863,0))</f>
        <v/>
      </c>
      <c r="V863">
        <f>IF($D$20=0,1,IFERROR(IF(ROUND(S863,3)=1,1,IF(AND(ABS(U863)&lt;$D$19,S863&gt;1),1,0)),0))</f>
        <v/>
      </c>
      <c r="W863">
        <f>IF($D$20=0,IFERROR(W864,MAX($D$16,POWER((ABS(K863)^2)/($I$5*MAX(F863,0.1)^2),1/3))),IF(IFERROR(AG864,0)=0,IFERROR(W864,MAX($D$16,POWER((ABS(K863)^2)/($I$5*MAX(F863,0.1)^2),1/3))),IF(OR(IFERROR(W863,0)=0,IFERROR(AD864,0)&gt;1),MAX($D$16,POWER((ABS(K863)^2)/($I$5*MAX(F863,0.1)^2),1/3)),IF(IFERROR(AF863,0)&gt;0,MAX($D$16,IFERROR(W863,0)+((IFERROR(AF863,0))*$D$18*IF((IFERROR(AD863,0))&lt;1,1,-1))),IF(IFERROR(AF863,0)&lt;0,IF(ABS((MAX($D$16,POWER((ABS(K863)^2)/($I$5*MAX(F863,0.1)^2),1/3)))-IFERROR(W863,0))&gt;$D$19,MAX($D$16,IF((MAX($D$16,POWER((ABS(K863)^2)/($I$5*MAX(F863,0.1)^2),1/3)))&gt;IFERROR(W863,0),MIN((MAX($D$16,POWER((ABS(K863)^2)/($I$5*MAX(F863,0.1)^2),1/3))),IFERROR(W863,0)+(MIN(ABS(IFERROR(AF863,0))*$D$18,ABS((MAX($D$16,POWER((ABS(K863)^2)/($I$5*MAX(F863,0.1)^2),1/3)))-IFERROR(W863,0))))),MAX((MAX($D$16,POWER((ABS(K863)^2)/($I$5*MAX(F863,0.1)^2),1/3))),IFERROR(W863,0)-(MIN(ABS(IFERROR(AF863,0))*$D$18,ABS((MAX($D$16,POWER((ABS(K863)^2)/($I$5*MAX(F863,0.1)^2),1/3)))-IFERROR(W863,0))))))),MAX($D$16,POWER((ABS(K863)^2)/($I$5*MAX(F863,0.1)^2),1/3))),MAX($D$16,IFERROR(W863,0)))))))</f>
        <v/>
      </c>
      <c r="X863">
        <f>((F863)+(G863)*(W863))*(W863)</f>
        <v/>
      </c>
      <c r="Y863">
        <f>(((F863)+(G863)*(W863))*(W863))/MAX((F863)+2*(W863)*SQRT(1+(G863)^2),1E-6)</f>
        <v/>
      </c>
      <c r="Z863">
        <f>ABS(K863)/MAX(((F863)+(G863)*(W863))*(W863),1E-6)</f>
        <v/>
      </c>
      <c r="AA863">
        <f>E863+W863</f>
        <v/>
      </c>
      <c r="AB863">
        <f>AA863+((ABS(K863)/MAX(((F863)+(G863)*(W863))*(W863),1E-6))^2)/(2*$I$5)</f>
        <v/>
      </c>
      <c r="AC863">
        <f>((ABS(K863)*$D$6)/(MAX(((F863)+(G863)*(W863))*(W863),1E-6)*MAX(((((F863)+(G863)*(W863))*(W863))/MAX((F863)+2*(W863)*SQRT(1+(G863)^2),1E-6))^(2/3),1E-6)))^2</f>
        <v/>
      </c>
      <c r="AD863">
        <f>ABS(ABS(K863)/MAX(((F863)+(G863)*(W863))*(W863),1E-6))/SQRT($I$5*MAX((((F863)+(G863)*(W863))*(W863))/MAX((F863)+2*(G863)*(W863),1E-6),1E-6))</f>
        <v/>
      </c>
      <c r="AE863">
        <f>((F863)*(W863)^2)/2+(G863)*(W863)^3/3+(ABS(K863)^2)/($I$5*MAX(((F863)+(G863)*(W863))*(W863),1E-6))</f>
        <v/>
      </c>
      <c r="AF863">
        <f>IF($D$20=0,0,IFERROR(AB864+(((AC863+AC864)/2)*J864)+(IF(Z863&gt;Z864,$D$8*((Z863^2-Z864^2)/(2*$I$5)),$D$9*((Z864^2-Z863^2)/(2*$I$5)))+($D$10*(ABS(I864)/90)*(MAX(Z863^2,Z864^2)/(2*$I$5))))-AB863,0))</f>
        <v/>
      </c>
      <c r="AG863">
        <f>IF($D$20=0,1,IFERROR(IF(ROUND(AD863,3)=1,1,IF(AND(ABS(AF863)&lt;$D$19,AD863&lt;1),1,0)),0))</f>
        <v/>
      </c>
      <c r="AH863">
        <f>IFERROR(IF(V32="Supercritical",MAX($D$16,IFERROR(L863,MAX($D$16,POWER((ABS(K863)^2)/($I$5*MAX(F863,0.1)^2),1/3)))),IF(V32="Subcritical",MAX($D$16,IFERROR(W863,MAX($D$16,POWER((ABS(K863)^2)/($I$5*MAX(F863,0.1)^2),1/3)))),IF(AND(IFERROR(V863,0)=1,IFERROR(AG863,0)=1),IF(IFERROR(T863,-1E99)&gt;=IFERROR(AE863,-1E99),MAX($D$16,IFERROR(L863,MAX($D$16,POWER((ABS(K863)^2)/($I$5*MAX(F863,0.1)^2),1/3)))),MAX($D$16,IFERROR(W863,MAX($D$16,POWER((ABS(K863)^2)/($I$5*MAX(F863,0.1)^2),1/3))))),IF(IFERROR(V863,0)=1,MAX($D$16,IFERROR(L863,MAX($D$16,POWER((ABS(K863)^2)/($I$5*MAX(F863,0.1)^2),1/3)))),IF(IFERROR(AG863,0)=1,MAX($D$16,IFERROR(W863,MAX($D$16,POWER((ABS(K863)^2)/($I$5*MAX(F863,0.1)^2),1/3)))),MAX($D$16,POWER((ABS(K863)^2)/($I$5*MAX(F863,0.1)^2),1/3))))))),MAX($D$16,POWER((ABS(K863)^2)/($I$5*MAX(F863,0.1)^2),1/3)))</f>
        <v/>
      </c>
      <c r="AI863">
        <f>E863+AH863</f>
        <v/>
      </c>
      <c r="AJ863">
        <f>AI863+((ABS(K863)/MAX(((F863)+(G863)*(AH863))*(AH863),1E-6))^2)/(2*$I$5)</f>
        <v/>
      </c>
      <c r="AM863" t="n">
        <v>0</v>
      </c>
      <c r="AN863" t="n">
        <v>0</v>
      </c>
      <c r="AO863">
        <f>AM863+AN863</f>
        <v/>
      </c>
      <c r="AP863">
        <f>AP862+AO863</f>
        <v/>
      </c>
      <c r="AQ863">
        <f>ABS(ABS(K863)/MAX(((F863)+(G863)*(AH863))*(AH863),1E-6))/SQRT($I$5*MAX((((F863)+(G863)*(AH863))*(AH863))/MAX((F863)+2*(G863)*(AH863),1E-6),1E-6))</f>
        <v/>
      </c>
      <c r="AR863">
        <f>IF(AQ863&lt;1,"Subcritical","Supercritical")</f>
        <v/>
      </c>
      <c r="AS863">
        <f>((ABS(K863)*$D$6)/(MAX(((F863)+(G863)*(AH863))*(AH863),1E-6)*MAX(((((F863)+(G863)*(AH863))*(AH863))/MAX((F863)+2*(AH863)*SQRT(1+(G863)^2),1E-6))^(2/3),1E-6)))^2</f>
        <v/>
      </c>
    </row>
    <row r="864">
      <c r="A864" t="n">
        <v>715</v>
      </c>
      <c r="B864" t="n">
        <v>713.891</v>
      </c>
      <c r="C864" t="n">
        <v>616103.053</v>
      </c>
      <c r="D864" t="n">
        <v>3097288.262</v>
      </c>
      <c r="E864" t="n">
        <v>632.205</v>
      </c>
      <c r="F864" t="n">
        <v>5.067</v>
      </c>
      <c r="G864" t="n">
        <v>0</v>
      </c>
      <c r="H864" t="inlineStr">
        <is>
          <t>Normal</t>
        </is>
      </c>
      <c r="I864" t="n">
        <v>2.606</v>
      </c>
      <c r="J864">
        <f>B864-B863</f>
        <v/>
      </c>
      <c r="K864">
        <f>MAX(0,K863-AO863)</f>
        <v/>
      </c>
      <c r="L864">
        <f>IF($D$20=0,IFERROR(L863,MAX($D$16,POWER((ABS(K864)^2)/($I$5*MAX(F864,0.1)^2),1/3))),IF(IFERROR(V863,0)=0,IFERROR(L863,MAX($D$16,POWER((ABS(K864)^2)/($I$5*MAX(F864,0.1)^2),1/3))),IF(OR(IFERROR(L864,0)=0,IFERROR(S863,0)&lt;1,IFERROR(S864,0)&lt;1),MAX($D$16,POWER((ABS(K864)^2)/($I$5*MAX(F864,0.1)^2),1/3)),IF(IFERROR(U864,0)&gt;0,MAX($D$16,IFERROR(L864,0)+((IFERROR(U864,0))*$D$18*IF((IFERROR(S864,0))&lt;1,1,-1))),IF(IFERROR(U864,0)&lt;0,IF(ABS((MAX($D$16,POWER((ABS(K864)^2)/($I$5*MAX(F864,0.1)^2),1/3)))-IFERROR(L864,0))&gt;$D$19,MAX($D$16,IF((MAX($D$16,POWER((ABS(K864)^2)/($I$5*MAX(F864,0.1)^2),1/3)))&gt;IFERROR(L864,0),MIN((MAX($D$16,POWER((ABS(K864)^2)/($I$5*MAX(F864,0.1)^2),1/3))),IFERROR(L864,0)+(MIN(ABS(IFERROR(U864,0))*$D$18,ABS((MAX($D$16,POWER((ABS(K864)^2)/($I$5*MAX(F864,0.1)^2),1/3)))-IFERROR(L864,0))))),MAX((MAX($D$16,POWER((ABS(K864)^2)/($I$5*MAX(F864,0.1)^2),1/3))),IFERROR(L864,0)-(MIN(ABS(IFERROR(U864,0))*$D$18,ABS((MAX($D$16,POWER((ABS(K864)^2)/($I$5*MAX(F864,0.1)^2),1/3)))-IFERROR(L864,0))))))),MAX($D$16,POWER((ABS(K864)^2)/($I$5*MAX(F864,0.1)^2),1/3))),MAX($D$16,IFERROR(L864,0)))))))</f>
        <v/>
      </c>
      <c r="M864">
        <f>((F864)+(G864)*(L864))*(L864)</f>
        <v/>
      </c>
      <c r="N864">
        <f>(((F864)+(G864)*(L864))*(L864))/MAX((F864)+2*(L864)*SQRT(1+(G864)^2),1E-6)</f>
        <v/>
      </c>
      <c r="O864">
        <f>ABS(K864)/MAX(((F864)+(G864)*(L864))*(L864),1E-6)</f>
        <v/>
      </c>
      <c r="P864">
        <f>E864+L864</f>
        <v/>
      </c>
      <c r="Q864">
        <f>P864+((ABS(K864)/MAX(((F864)+(G864)*(L864))*(L864),1E-6))^2)/(2*$I$5)</f>
        <v/>
      </c>
      <c r="R864">
        <f>((ABS(K864)*$D$6)/(MAX(((F864)+(G864)*(L864))*(L864),1E-6)*MAX(((((F864)+(G864)*(L864))*(L864))/MAX((F864)+2*(L864)*SQRT(1+(G864)^2),1E-6))^(2/3),1E-6)))^2</f>
        <v/>
      </c>
      <c r="S864">
        <f>ABS(ABS(K864)/MAX(((F864)+(G864)*(L864))*(L864),1E-6))/SQRT($I$5*MAX((((F864)+(G864)*(L864))*(L864))/MAX((F864)+2*(G864)*(L864),1E-6),1E-6))</f>
        <v/>
      </c>
      <c r="T864">
        <f>((F864)*(L864)^2)/2+(G864)*(L864)^3/3+(ABS(K864)^2)/($I$5*MAX(((F864)+(G864)*(L864))*(L864),1E-6))</f>
        <v/>
      </c>
      <c r="U864">
        <f>IF($D$20=0,0,IFERROR(Q863-(((R863+R864)/2)*J864)-(IF(O863&gt;O864,$D$8*((O863^2-O864^2)/(2*$I$5)),$D$9*((O864^2-O863^2)/(2*$I$5)))+($D$10*(ABS(I864)/90)*(MAX(O863^2,O864^2)/(2*$I$5))))-Q864,0))</f>
        <v/>
      </c>
      <c r="V864">
        <f>IF($D$20=0,1,IFERROR(IF(ROUND(S864,3)=1,1,IF(AND(ABS(U864)&lt;$D$19,S864&gt;1),1,0)),0))</f>
        <v/>
      </c>
      <c r="W864">
        <f>IF($D$20=0,IFERROR(W865,MAX($D$16,POWER((ABS(K864)^2)/($I$5*MAX(F864,0.1)^2),1/3))),IF(IFERROR(AG865,0)=0,IFERROR(W865,MAX($D$16,POWER((ABS(K864)^2)/($I$5*MAX(F864,0.1)^2),1/3))),IF(OR(IFERROR(W864,0)=0,IFERROR(AD865,0)&gt;1),MAX($D$16,POWER((ABS(K864)^2)/($I$5*MAX(F864,0.1)^2),1/3)),IF(IFERROR(AF864,0)&gt;0,MAX($D$16,IFERROR(W864,0)+((IFERROR(AF864,0))*$D$18*IF((IFERROR(AD864,0))&lt;1,1,-1))),IF(IFERROR(AF864,0)&lt;0,IF(ABS((MAX($D$16,POWER((ABS(K864)^2)/($I$5*MAX(F864,0.1)^2),1/3)))-IFERROR(W864,0))&gt;$D$19,MAX($D$16,IF((MAX($D$16,POWER((ABS(K864)^2)/($I$5*MAX(F864,0.1)^2),1/3)))&gt;IFERROR(W864,0),MIN((MAX($D$16,POWER((ABS(K864)^2)/($I$5*MAX(F864,0.1)^2),1/3))),IFERROR(W864,0)+(MIN(ABS(IFERROR(AF864,0))*$D$18,ABS((MAX($D$16,POWER((ABS(K864)^2)/($I$5*MAX(F864,0.1)^2),1/3)))-IFERROR(W864,0))))),MAX((MAX($D$16,POWER((ABS(K864)^2)/($I$5*MAX(F864,0.1)^2),1/3))),IFERROR(W864,0)-(MIN(ABS(IFERROR(AF864,0))*$D$18,ABS((MAX($D$16,POWER((ABS(K864)^2)/($I$5*MAX(F864,0.1)^2),1/3)))-IFERROR(W864,0))))))),MAX($D$16,POWER((ABS(K864)^2)/($I$5*MAX(F864,0.1)^2),1/3))),MAX($D$16,IFERROR(W864,0)))))))</f>
        <v/>
      </c>
      <c r="X864">
        <f>((F864)+(G864)*(W864))*(W864)</f>
        <v/>
      </c>
      <c r="Y864">
        <f>(((F864)+(G864)*(W864))*(W864))/MAX((F864)+2*(W864)*SQRT(1+(G864)^2),1E-6)</f>
        <v/>
      </c>
      <c r="Z864">
        <f>ABS(K864)/MAX(((F864)+(G864)*(W864))*(W864),1E-6)</f>
        <v/>
      </c>
      <c r="AA864">
        <f>E864+W864</f>
        <v/>
      </c>
      <c r="AB864">
        <f>AA864+((ABS(K864)/MAX(((F864)+(G864)*(W864))*(W864),1E-6))^2)/(2*$I$5)</f>
        <v/>
      </c>
      <c r="AC864">
        <f>((ABS(K864)*$D$6)/(MAX(((F864)+(G864)*(W864))*(W864),1E-6)*MAX(((((F864)+(G864)*(W864))*(W864))/MAX((F864)+2*(W864)*SQRT(1+(G864)^2),1E-6))^(2/3),1E-6)))^2</f>
        <v/>
      </c>
      <c r="AD864">
        <f>ABS(ABS(K864)/MAX(((F864)+(G864)*(W864))*(W864),1E-6))/SQRT($I$5*MAX((((F864)+(G864)*(W864))*(W864))/MAX((F864)+2*(G864)*(W864),1E-6),1E-6))</f>
        <v/>
      </c>
      <c r="AE864">
        <f>((F864)*(W864)^2)/2+(G864)*(W864)^3/3+(ABS(K864)^2)/($I$5*MAX(((F864)+(G864)*(W864))*(W864),1E-6))</f>
        <v/>
      </c>
      <c r="AF864">
        <f>IF($D$20=0,0,IFERROR(AB865+(((AC864+AC865)/2)*J865)+(IF(Z864&gt;Z865,$D$8*((Z864^2-Z865^2)/(2*$I$5)),$D$9*((Z865^2-Z864^2)/(2*$I$5)))+($D$10*(ABS(I865)/90)*(MAX(Z864^2,Z865^2)/(2*$I$5))))-AB864,0))</f>
        <v/>
      </c>
      <c r="AG864">
        <f>IF($D$20=0,1,IFERROR(IF(ROUND(AD864,3)=1,1,IF(AND(ABS(AF864)&lt;$D$19,AD864&lt;1),1,0)),0))</f>
        <v/>
      </c>
      <c r="AH864">
        <f>IFERROR(IF(V32="Supercritical",MAX($D$16,IFERROR(L864,MAX($D$16,POWER((ABS(K864)^2)/($I$5*MAX(F864,0.1)^2),1/3)))),IF(V32="Subcritical",MAX($D$16,IFERROR(W864,MAX($D$16,POWER((ABS(K864)^2)/($I$5*MAX(F864,0.1)^2),1/3)))),IF(AND(IFERROR(V864,0)=1,IFERROR(AG864,0)=1),IF(IFERROR(T864,-1E99)&gt;=IFERROR(AE864,-1E99),MAX($D$16,IFERROR(L864,MAX($D$16,POWER((ABS(K864)^2)/($I$5*MAX(F864,0.1)^2),1/3)))),MAX($D$16,IFERROR(W864,MAX($D$16,POWER((ABS(K864)^2)/($I$5*MAX(F864,0.1)^2),1/3))))),IF(IFERROR(V864,0)=1,MAX($D$16,IFERROR(L864,MAX($D$16,POWER((ABS(K864)^2)/($I$5*MAX(F864,0.1)^2),1/3)))),IF(IFERROR(AG864,0)=1,MAX($D$16,IFERROR(W864,MAX($D$16,POWER((ABS(K864)^2)/($I$5*MAX(F864,0.1)^2),1/3)))),MAX($D$16,POWER((ABS(K864)^2)/($I$5*MAX(F864,0.1)^2),1/3))))))),MAX($D$16,POWER((ABS(K864)^2)/($I$5*MAX(F864,0.1)^2),1/3)))</f>
        <v/>
      </c>
      <c r="AI864">
        <f>E864+AH864</f>
        <v/>
      </c>
      <c r="AJ864">
        <f>AI864+((ABS(K864)/MAX(((F864)+(G864)*(AH864))*(AH864),1E-6))^2)/(2*$I$5)</f>
        <v/>
      </c>
      <c r="AM864" t="n">
        <v>0</v>
      </c>
      <c r="AN864" t="n">
        <v>0</v>
      </c>
      <c r="AO864">
        <f>AM864+AN864</f>
        <v/>
      </c>
      <c r="AP864">
        <f>AP863+AO864</f>
        <v/>
      </c>
      <c r="AQ864">
        <f>ABS(ABS(K864)/MAX(((F864)+(G864)*(AH864))*(AH864),1E-6))/SQRT($I$5*MAX((((F864)+(G864)*(AH864))*(AH864))/MAX((F864)+2*(G864)*(AH864),1E-6),1E-6))</f>
        <v/>
      </c>
      <c r="AR864">
        <f>IF(AQ864&lt;1,"Subcritical","Supercritical")</f>
        <v/>
      </c>
      <c r="AS864">
        <f>((ABS(K864)*$D$6)/(MAX(((F864)+(G864)*(AH864))*(AH864),1E-6)*MAX(((((F864)+(G864)*(AH864))*(AH864))/MAX((F864)+2*(AH864)*SQRT(1+(G864)^2),1E-6))^(2/3),1E-6)))^2</f>
        <v/>
      </c>
    </row>
    <row r="865">
      <c r="A865" t="n">
        <v>716</v>
      </c>
      <c r="B865" t="n">
        <v>714.891</v>
      </c>
      <c r="C865" t="n">
        <v>616102.7879999999</v>
      </c>
      <c r="D865" t="n">
        <v>3097287.297</v>
      </c>
      <c r="E865" t="n">
        <v>632.2045000000001</v>
      </c>
      <c r="F865" t="n">
        <v>5.067</v>
      </c>
      <c r="G865" t="n">
        <v>0</v>
      </c>
      <c r="H865" t="inlineStr">
        <is>
          <t>Normal</t>
        </is>
      </c>
      <c r="I865" t="n">
        <v>0.015</v>
      </c>
      <c r="J865">
        <f>B865-B864</f>
        <v/>
      </c>
      <c r="K865">
        <f>MAX(0,K864-AO864)</f>
        <v/>
      </c>
      <c r="L865">
        <f>IF($D$20=0,IFERROR(L864,MAX($D$16,POWER((ABS(K865)^2)/($I$5*MAX(F865,0.1)^2),1/3))),IF(IFERROR(V864,0)=0,IFERROR(L864,MAX($D$16,POWER((ABS(K865)^2)/($I$5*MAX(F865,0.1)^2),1/3))),IF(OR(IFERROR(L865,0)=0,IFERROR(S864,0)&lt;1,IFERROR(S865,0)&lt;1),MAX($D$16,POWER((ABS(K865)^2)/($I$5*MAX(F865,0.1)^2),1/3)),IF(IFERROR(U865,0)&gt;0,MAX($D$16,IFERROR(L865,0)+((IFERROR(U865,0))*$D$18*IF((IFERROR(S865,0))&lt;1,1,-1))),IF(IFERROR(U865,0)&lt;0,IF(ABS((MAX($D$16,POWER((ABS(K865)^2)/($I$5*MAX(F865,0.1)^2),1/3)))-IFERROR(L865,0))&gt;$D$19,MAX($D$16,IF((MAX($D$16,POWER((ABS(K865)^2)/($I$5*MAX(F865,0.1)^2),1/3)))&gt;IFERROR(L865,0),MIN((MAX($D$16,POWER((ABS(K865)^2)/($I$5*MAX(F865,0.1)^2),1/3))),IFERROR(L865,0)+(MIN(ABS(IFERROR(U865,0))*$D$18,ABS((MAX($D$16,POWER((ABS(K865)^2)/($I$5*MAX(F865,0.1)^2),1/3)))-IFERROR(L865,0))))),MAX((MAX($D$16,POWER((ABS(K865)^2)/($I$5*MAX(F865,0.1)^2),1/3))),IFERROR(L865,0)-(MIN(ABS(IFERROR(U865,0))*$D$18,ABS((MAX($D$16,POWER((ABS(K865)^2)/($I$5*MAX(F865,0.1)^2),1/3)))-IFERROR(L865,0))))))),MAX($D$16,POWER((ABS(K865)^2)/($I$5*MAX(F865,0.1)^2),1/3))),MAX($D$16,IFERROR(L865,0)))))))</f>
        <v/>
      </c>
      <c r="M865">
        <f>((F865)+(G865)*(L865))*(L865)</f>
        <v/>
      </c>
      <c r="N865">
        <f>(((F865)+(G865)*(L865))*(L865))/MAX((F865)+2*(L865)*SQRT(1+(G865)^2),1E-6)</f>
        <v/>
      </c>
      <c r="O865">
        <f>ABS(K865)/MAX(((F865)+(G865)*(L865))*(L865),1E-6)</f>
        <v/>
      </c>
      <c r="P865">
        <f>E865+L865</f>
        <v/>
      </c>
      <c r="Q865">
        <f>P865+((ABS(K865)/MAX(((F865)+(G865)*(L865))*(L865),1E-6))^2)/(2*$I$5)</f>
        <v/>
      </c>
      <c r="R865">
        <f>((ABS(K865)*$D$6)/(MAX(((F865)+(G865)*(L865))*(L865),1E-6)*MAX(((((F865)+(G865)*(L865))*(L865))/MAX((F865)+2*(L865)*SQRT(1+(G865)^2),1E-6))^(2/3),1E-6)))^2</f>
        <v/>
      </c>
      <c r="S865">
        <f>ABS(ABS(K865)/MAX(((F865)+(G865)*(L865))*(L865),1E-6))/SQRT($I$5*MAX((((F865)+(G865)*(L865))*(L865))/MAX((F865)+2*(G865)*(L865),1E-6),1E-6))</f>
        <v/>
      </c>
      <c r="T865">
        <f>((F865)*(L865)^2)/2+(G865)*(L865)^3/3+(ABS(K865)^2)/($I$5*MAX(((F865)+(G865)*(L865))*(L865),1E-6))</f>
        <v/>
      </c>
      <c r="U865">
        <f>IF($D$20=0,0,IFERROR(Q864-(((R864+R865)/2)*J865)-(IF(O864&gt;O865,$D$8*((O864^2-O865^2)/(2*$I$5)),$D$9*((O865^2-O864^2)/(2*$I$5)))+($D$10*(ABS(I865)/90)*(MAX(O864^2,O865^2)/(2*$I$5))))-Q865,0))</f>
        <v/>
      </c>
      <c r="V865">
        <f>IF($D$20=0,1,IFERROR(IF(ROUND(S865,3)=1,1,IF(AND(ABS(U865)&lt;$D$19,S865&gt;1),1,0)),0))</f>
        <v/>
      </c>
      <c r="W865">
        <f>IF($D$20=0,IFERROR(W866,MAX($D$16,POWER((ABS(K865)^2)/($I$5*MAX(F865,0.1)^2),1/3))),IF(IFERROR(AG866,0)=0,IFERROR(W866,MAX($D$16,POWER((ABS(K865)^2)/($I$5*MAX(F865,0.1)^2),1/3))),IF(OR(IFERROR(W865,0)=0,IFERROR(AD866,0)&gt;1),MAX($D$16,POWER((ABS(K865)^2)/($I$5*MAX(F865,0.1)^2),1/3)),IF(IFERROR(AF865,0)&gt;0,MAX($D$16,IFERROR(W865,0)+((IFERROR(AF865,0))*$D$18*IF((IFERROR(AD865,0))&lt;1,1,-1))),IF(IFERROR(AF865,0)&lt;0,IF(ABS((MAX($D$16,POWER((ABS(K865)^2)/($I$5*MAX(F865,0.1)^2),1/3)))-IFERROR(W865,0))&gt;$D$19,MAX($D$16,IF((MAX($D$16,POWER((ABS(K865)^2)/($I$5*MAX(F865,0.1)^2),1/3)))&gt;IFERROR(W865,0),MIN((MAX($D$16,POWER((ABS(K865)^2)/($I$5*MAX(F865,0.1)^2),1/3))),IFERROR(W865,0)+(MIN(ABS(IFERROR(AF865,0))*$D$18,ABS((MAX($D$16,POWER((ABS(K865)^2)/($I$5*MAX(F865,0.1)^2),1/3)))-IFERROR(W865,0))))),MAX((MAX($D$16,POWER((ABS(K865)^2)/($I$5*MAX(F865,0.1)^2),1/3))),IFERROR(W865,0)-(MIN(ABS(IFERROR(AF865,0))*$D$18,ABS((MAX($D$16,POWER((ABS(K865)^2)/($I$5*MAX(F865,0.1)^2),1/3)))-IFERROR(W865,0))))))),MAX($D$16,POWER((ABS(K865)^2)/($I$5*MAX(F865,0.1)^2),1/3))),MAX($D$16,IFERROR(W865,0)))))))</f>
        <v/>
      </c>
      <c r="X865">
        <f>((F865)+(G865)*(W865))*(W865)</f>
        <v/>
      </c>
      <c r="Y865">
        <f>(((F865)+(G865)*(W865))*(W865))/MAX((F865)+2*(W865)*SQRT(1+(G865)^2),1E-6)</f>
        <v/>
      </c>
      <c r="Z865">
        <f>ABS(K865)/MAX(((F865)+(G865)*(W865))*(W865),1E-6)</f>
        <v/>
      </c>
      <c r="AA865">
        <f>E865+W865</f>
        <v/>
      </c>
      <c r="AB865">
        <f>AA865+((ABS(K865)/MAX(((F865)+(G865)*(W865))*(W865),1E-6))^2)/(2*$I$5)</f>
        <v/>
      </c>
      <c r="AC865">
        <f>((ABS(K865)*$D$6)/(MAX(((F865)+(G865)*(W865))*(W865),1E-6)*MAX(((((F865)+(G865)*(W865))*(W865))/MAX((F865)+2*(W865)*SQRT(1+(G865)^2),1E-6))^(2/3),1E-6)))^2</f>
        <v/>
      </c>
      <c r="AD865">
        <f>ABS(ABS(K865)/MAX(((F865)+(G865)*(W865))*(W865),1E-6))/SQRT($I$5*MAX((((F865)+(G865)*(W865))*(W865))/MAX((F865)+2*(G865)*(W865),1E-6),1E-6))</f>
        <v/>
      </c>
      <c r="AE865">
        <f>((F865)*(W865)^2)/2+(G865)*(W865)^3/3+(ABS(K865)^2)/($I$5*MAX(((F865)+(G865)*(W865))*(W865),1E-6))</f>
        <v/>
      </c>
      <c r="AF865">
        <f>IF($D$20=0,0,IFERROR(AB866+(((AC865+AC866)/2)*J866)+(IF(Z865&gt;Z866,$D$8*((Z865^2-Z866^2)/(2*$I$5)),$D$9*((Z866^2-Z865^2)/(2*$I$5)))+($D$10*(ABS(I866)/90)*(MAX(Z865^2,Z866^2)/(2*$I$5))))-AB865,0))</f>
        <v/>
      </c>
      <c r="AG865">
        <f>IF($D$20=0,1,IFERROR(IF(ROUND(AD865,3)=1,1,IF(AND(ABS(AF865)&lt;$D$19,AD865&lt;1),1,0)),0))</f>
        <v/>
      </c>
      <c r="AH865">
        <f>IFERROR(IF(V32="Supercritical",MAX($D$16,IFERROR(L865,MAX($D$16,POWER((ABS(K865)^2)/($I$5*MAX(F865,0.1)^2),1/3)))),IF(V32="Subcritical",MAX($D$16,IFERROR(W865,MAX($D$16,POWER((ABS(K865)^2)/($I$5*MAX(F865,0.1)^2),1/3)))),IF(AND(IFERROR(V865,0)=1,IFERROR(AG865,0)=1),IF(IFERROR(T865,-1E99)&gt;=IFERROR(AE865,-1E99),MAX($D$16,IFERROR(L865,MAX($D$16,POWER((ABS(K865)^2)/($I$5*MAX(F865,0.1)^2),1/3)))),MAX($D$16,IFERROR(W865,MAX($D$16,POWER((ABS(K865)^2)/($I$5*MAX(F865,0.1)^2),1/3))))),IF(IFERROR(V865,0)=1,MAX($D$16,IFERROR(L865,MAX($D$16,POWER((ABS(K865)^2)/($I$5*MAX(F865,0.1)^2),1/3)))),IF(IFERROR(AG865,0)=1,MAX($D$16,IFERROR(W865,MAX($D$16,POWER((ABS(K865)^2)/($I$5*MAX(F865,0.1)^2),1/3)))),MAX($D$16,POWER((ABS(K865)^2)/($I$5*MAX(F865,0.1)^2),1/3))))))),MAX($D$16,POWER((ABS(K865)^2)/($I$5*MAX(F865,0.1)^2),1/3)))</f>
        <v/>
      </c>
      <c r="AI865">
        <f>E865+AH865</f>
        <v/>
      </c>
      <c r="AJ865">
        <f>AI865+((ABS(K865)/MAX(((F865)+(G865)*(AH865))*(AH865),1E-6))^2)/(2*$I$5)</f>
        <v/>
      </c>
      <c r="AM865" t="n">
        <v>0</v>
      </c>
      <c r="AN865" t="n">
        <v>0</v>
      </c>
      <c r="AO865">
        <f>AM865+AN865</f>
        <v/>
      </c>
      <c r="AP865">
        <f>AP864+AO865</f>
        <v/>
      </c>
      <c r="AQ865">
        <f>ABS(ABS(K865)/MAX(((F865)+(G865)*(AH865))*(AH865),1E-6))/SQRT($I$5*MAX((((F865)+(G865)*(AH865))*(AH865))/MAX((F865)+2*(G865)*(AH865),1E-6),1E-6))</f>
        <v/>
      </c>
      <c r="AR865">
        <f>IF(AQ865&lt;1,"Subcritical","Supercritical")</f>
        <v/>
      </c>
      <c r="AS865">
        <f>((ABS(K865)*$D$6)/(MAX(((F865)+(G865)*(AH865))*(AH865),1E-6)*MAX(((((F865)+(G865)*(AH865))*(AH865))/MAX((F865)+2*(AH865)*SQRT(1+(G865)^2),1E-6))^(2/3),1E-6)))^2</f>
        <v/>
      </c>
    </row>
    <row r="866">
      <c r="A866" t="n">
        <v>717</v>
      </c>
      <c r="B866" t="n">
        <v>715.891</v>
      </c>
      <c r="C866" t="n">
        <v>616102.523</v>
      </c>
      <c r="D866" t="n">
        <v>3097286.333</v>
      </c>
      <c r="E866" t="n">
        <v>632.204</v>
      </c>
      <c r="F866" t="n">
        <v>5.067</v>
      </c>
      <c r="G866" t="n">
        <v>0</v>
      </c>
      <c r="H866" t="inlineStr">
        <is>
          <t>Normal</t>
        </is>
      </c>
      <c r="I866" t="n">
        <v>0.055</v>
      </c>
      <c r="J866">
        <f>B866-B865</f>
        <v/>
      </c>
      <c r="K866">
        <f>MAX(0,K865-AO865)</f>
        <v/>
      </c>
      <c r="L866">
        <f>IF($D$20=0,IFERROR(L865,MAX($D$16,POWER((ABS(K866)^2)/($I$5*MAX(F866,0.1)^2),1/3))),IF(IFERROR(V865,0)=0,IFERROR(L865,MAX($D$16,POWER((ABS(K866)^2)/($I$5*MAX(F866,0.1)^2),1/3))),IF(OR(IFERROR(L866,0)=0,IFERROR(S865,0)&lt;1,IFERROR(S866,0)&lt;1),MAX($D$16,POWER((ABS(K866)^2)/($I$5*MAX(F866,0.1)^2),1/3)),IF(IFERROR(U866,0)&gt;0,MAX($D$16,IFERROR(L866,0)+((IFERROR(U866,0))*$D$18*IF((IFERROR(S866,0))&lt;1,1,-1))),IF(IFERROR(U866,0)&lt;0,IF(ABS((MAX($D$16,POWER((ABS(K866)^2)/($I$5*MAX(F866,0.1)^2),1/3)))-IFERROR(L866,0))&gt;$D$19,MAX($D$16,IF((MAX($D$16,POWER((ABS(K866)^2)/($I$5*MAX(F866,0.1)^2),1/3)))&gt;IFERROR(L866,0),MIN((MAX($D$16,POWER((ABS(K866)^2)/($I$5*MAX(F866,0.1)^2),1/3))),IFERROR(L866,0)+(MIN(ABS(IFERROR(U866,0))*$D$18,ABS((MAX($D$16,POWER((ABS(K866)^2)/($I$5*MAX(F866,0.1)^2),1/3)))-IFERROR(L866,0))))),MAX((MAX($D$16,POWER((ABS(K866)^2)/($I$5*MAX(F866,0.1)^2),1/3))),IFERROR(L866,0)-(MIN(ABS(IFERROR(U866,0))*$D$18,ABS((MAX($D$16,POWER((ABS(K866)^2)/($I$5*MAX(F866,0.1)^2),1/3)))-IFERROR(L866,0))))))),MAX($D$16,POWER((ABS(K866)^2)/($I$5*MAX(F866,0.1)^2),1/3))),MAX($D$16,IFERROR(L866,0)))))))</f>
        <v/>
      </c>
      <c r="M866">
        <f>((F866)+(G866)*(L866))*(L866)</f>
        <v/>
      </c>
      <c r="N866">
        <f>(((F866)+(G866)*(L866))*(L866))/MAX((F866)+2*(L866)*SQRT(1+(G866)^2),1E-6)</f>
        <v/>
      </c>
      <c r="O866">
        <f>ABS(K866)/MAX(((F866)+(G866)*(L866))*(L866),1E-6)</f>
        <v/>
      </c>
      <c r="P866">
        <f>E866+L866</f>
        <v/>
      </c>
      <c r="Q866">
        <f>P866+((ABS(K866)/MAX(((F866)+(G866)*(L866))*(L866),1E-6))^2)/(2*$I$5)</f>
        <v/>
      </c>
      <c r="R866">
        <f>((ABS(K866)*$D$6)/(MAX(((F866)+(G866)*(L866))*(L866),1E-6)*MAX(((((F866)+(G866)*(L866))*(L866))/MAX((F866)+2*(L866)*SQRT(1+(G866)^2),1E-6))^(2/3),1E-6)))^2</f>
        <v/>
      </c>
      <c r="S866">
        <f>ABS(ABS(K866)/MAX(((F866)+(G866)*(L866))*(L866),1E-6))/SQRT($I$5*MAX((((F866)+(G866)*(L866))*(L866))/MAX((F866)+2*(G866)*(L866),1E-6),1E-6))</f>
        <v/>
      </c>
      <c r="T866">
        <f>((F866)*(L866)^2)/2+(G866)*(L866)^3/3+(ABS(K866)^2)/($I$5*MAX(((F866)+(G866)*(L866))*(L866),1E-6))</f>
        <v/>
      </c>
      <c r="U866">
        <f>IF($D$20=0,0,IFERROR(Q865-(((R865+R866)/2)*J866)-(IF(O865&gt;O866,$D$8*((O865^2-O866^2)/(2*$I$5)),$D$9*((O866^2-O865^2)/(2*$I$5)))+($D$10*(ABS(I866)/90)*(MAX(O865^2,O866^2)/(2*$I$5))))-Q866,0))</f>
        <v/>
      </c>
      <c r="V866">
        <f>IF($D$20=0,1,IFERROR(IF(ROUND(S866,3)=1,1,IF(AND(ABS(U866)&lt;$D$19,S866&gt;1),1,0)),0))</f>
        <v/>
      </c>
      <c r="W866">
        <f>IF($D$20=0,IFERROR(W867,MAX($D$16,POWER((ABS(K866)^2)/($I$5*MAX(F866,0.1)^2),1/3))),IF(IFERROR(AG867,0)=0,IFERROR(W867,MAX($D$16,POWER((ABS(K866)^2)/($I$5*MAX(F866,0.1)^2),1/3))),IF(OR(IFERROR(W866,0)=0,IFERROR(AD867,0)&gt;1),MAX($D$16,POWER((ABS(K866)^2)/($I$5*MAX(F866,0.1)^2),1/3)),IF(IFERROR(AF866,0)&gt;0,MAX($D$16,IFERROR(W866,0)+((IFERROR(AF866,0))*$D$18*IF((IFERROR(AD866,0))&lt;1,1,-1))),IF(IFERROR(AF866,0)&lt;0,IF(ABS((MAX($D$16,POWER((ABS(K866)^2)/($I$5*MAX(F866,0.1)^2),1/3)))-IFERROR(W866,0))&gt;$D$19,MAX($D$16,IF((MAX($D$16,POWER((ABS(K866)^2)/($I$5*MAX(F866,0.1)^2),1/3)))&gt;IFERROR(W866,0),MIN((MAX($D$16,POWER((ABS(K866)^2)/($I$5*MAX(F866,0.1)^2),1/3))),IFERROR(W866,0)+(MIN(ABS(IFERROR(AF866,0))*$D$18,ABS((MAX($D$16,POWER((ABS(K866)^2)/($I$5*MAX(F866,0.1)^2),1/3)))-IFERROR(W866,0))))),MAX((MAX($D$16,POWER((ABS(K866)^2)/($I$5*MAX(F866,0.1)^2),1/3))),IFERROR(W866,0)-(MIN(ABS(IFERROR(AF866,0))*$D$18,ABS((MAX($D$16,POWER((ABS(K866)^2)/($I$5*MAX(F866,0.1)^2),1/3)))-IFERROR(W866,0))))))),MAX($D$16,POWER((ABS(K866)^2)/($I$5*MAX(F866,0.1)^2),1/3))),MAX($D$16,IFERROR(W866,0)))))))</f>
        <v/>
      </c>
      <c r="X866">
        <f>((F866)+(G866)*(W866))*(W866)</f>
        <v/>
      </c>
      <c r="Y866">
        <f>(((F866)+(G866)*(W866))*(W866))/MAX((F866)+2*(W866)*SQRT(1+(G866)^2),1E-6)</f>
        <v/>
      </c>
      <c r="Z866">
        <f>ABS(K866)/MAX(((F866)+(G866)*(W866))*(W866),1E-6)</f>
        <v/>
      </c>
      <c r="AA866">
        <f>E866+W866</f>
        <v/>
      </c>
      <c r="AB866">
        <f>AA866+((ABS(K866)/MAX(((F866)+(G866)*(W866))*(W866),1E-6))^2)/(2*$I$5)</f>
        <v/>
      </c>
      <c r="AC866">
        <f>((ABS(K866)*$D$6)/(MAX(((F866)+(G866)*(W866))*(W866),1E-6)*MAX(((((F866)+(G866)*(W866))*(W866))/MAX((F866)+2*(W866)*SQRT(1+(G866)^2),1E-6))^(2/3),1E-6)))^2</f>
        <v/>
      </c>
      <c r="AD866">
        <f>ABS(ABS(K866)/MAX(((F866)+(G866)*(W866))*(W866),1E-6))/SQRT($I$5*MAX((((F866)+(G866)*(W866))*(W866))/MAX((F866)+2*(G866)*(W866),1E-6),1E-6))</f>
        <v/>
      </c>
      <c r="AE866">
        <f>((F866)*(W866)^2)/2+(G866)*(W866)^3/3+(ABS(K866)^2)/($I$5*MAX(((F866)+(G866)*(W866))*(W866),1E-6))</f>
        <v/>
      </c>
      <c r="AF866">
        <f>IF($D$20=0,0,IFERROR(AB867+(((AC866+AC867)/2)*J867)+(IF(Z866&gt;Z867,$D$8*((Z866^2-Z867^2)/(2*$I$5)),$D$9*((Z867^2-Z866^2)/(2*$I$5)))+($D$10*(ABS(I867)/90)*(MAX(Z866^2,Z867^2)/(2*$I$5))))-AB866,0))</f>
        <v/>
      </c>
      <c r="AG866">
        <f>IF($D$20=0,1,IFERROR(IF(ROUND(AD866,3)=1,1,IF(AND(ABS(AF866)&lt;$D$19,AD866&lt;1),1,0)),0))</f>
        <v/>
      </c>
      <c r="AH866">
        <f>IFERROR(IF(V32="Supercritical",MAX($D$16,IFERROR(L866,MAX($D$16,POWER((ABS(K866)^2)/($I$5*MAX(F866,0.1)^2),1/3)))),IF(V32="Subcritical",MAX($D$16,IFERROR(W866,MAX($D$16,POWER((ABS(K866)^2)/($I$5*MAX(F866,0.1)^2),1/3)))),IF(AND(IFERROR(V866,0)=1,IFERROR(AG866,0)=1),IF(IFERROR(T866,-1E99)&gt;=IFERROR(AE866,-1E99),MAX($D$16,IFERROR(L866,MAX($D$16,POWER((ABS(K866)^2)/($I$5*MAX(F866,0.1)^2),1/3)))),MAX($D$16,IFERROR(W866,MAX($D$16,POWER((ABS(K866)^2)/($I$5*MAX(F866,0.1)^2),1/3))))),IF(IFERROR(V866,0)=1,MAX($D$16,IFERROR(L866,MAX($D$16,POWER((ABS(K866)^2)/($I$5*MAX(F866,0.1)^2),1/3)))),IF(IFERROR(AG866,0)=1,MAX($D$16,IFERROR(W866,MAX($D$16,POWER((ABS(K866)^2)/($I$5*MAX(F866,0.1)^2),1/3)))),MAX($D$16,POWER((ABS(K866)^2)/($I$5*MAX(F866,0.1)^2),1/3))))))),MAX($D$16,POWER((ABS(K866)^2)/($I$5*MAX(F866,0.1)^2),1/3)))</f>
        <v/>
      </c>
      <c r="AI866">
        <f>E866+AH866</f>
        <v/>
      </c>
      <c r="AJ866">
        <f>AI866+((ABS(K866)/MAX(((F866)+(G866)*(AH866))*(AH866),1E-6))^2)/(2*$I$5)</f>
        <v/>
      </c>
      <c r="AM866" t="n">
        <v>0</v>
      </c>
      <c r="AN866" t="n">
        <v>0</v>
      </c>
      <c r="AO866">
        <f>AM866+AN866</f>
        <v/>
      </c>
      <c r="AP866">
        <f>AP865+AO866</f>
        <v/>
      </c>
      <c r="AQ866">
        <f>ABS(ABS(K866)/MAX(((F866)+(G866)*(AH866))*(AH866),1E-6))/SQRT($I$5*MAX((((F866)+(G866)*(AH866))*(AH866))/MAX((F866)+2*(G866)*(AH866),1E-6),1E-6))</f>
        <v/>
      </c>
      <c r="AR866">
        <f>IF(AQ866&lt;1,"Subcritical","Supercritical")</f>
        <v/>
      </c>
      <c r="AS866">
        <f>((ABS(K866)*$D$6)/(MAX(((F866)+(G866)*(AH866))*(AH866),1E-6)*MAX(((((F866)+(G866)*(AH866))*(AH866))/MAX((F866)+2*(AH866)*SQRT(1+(G866)^2),1E-6))^(2/3),1E-6)))^2</f>
        <v/>
      </c>
    </row>
    <row r="867">
      <c r="A867" t="n">
        <v>718</v>
      </c>
      <c r="B867" t="n">
        <v>716.891</v>
      </c>
      <c r="C867" t="n">
        <v>616102.259</v>
      </c>
      <c r="D867" t="n">
        <v>3097285.369</v>
      </c>
      <c r="E867" t="n">
        <v>632.2035</v>
      </c>
      <c r="F867" t="n">
        <v>5.067</v>
      </c>
      <c r="G867" t="n">
        <v>0</v>
      </c>
      <c r="H867" t="inlineStr">
        <is>
          <t>Normal</t>
        </is>
      </c>
      <c r="I867" t="n">
        <v>0.04</v>
      </c>
      <c r="J867">
        <f>B867-B866</f>
        <v/>
      </c>
      <c r="K867">
        <f>MAX(0,K866-AO866)</f>
        <v/>
      </c>
      <c r="L867">
        <f>IF($D$20=0,IFERROR(L866,MAX($D$16,POWER((ABS(K867)^2)/($I$5*MAX(F867,0.1)^2),1/3))),IF(IFERROR(V866,0)=0,IFERROR(L866,MAX($D$16,POWER((ABS(K867)^2)/($I$5*MAX(F867,0.1)^2),1/3))),IF(OR(IFERROR(L867,0)=0,IFERROR(S866,0)&lt;1,IFERROR(S867,0)&lt;1),MAX($D$16,POWER((ABS(K867)^2)/($I$5*MAX(F867,0.1)^2),1/3)),IF(IFERROR(U867,0)&gt;0,MAX($D$16,IFERROR(L867,0)+((IFERROR(U867,0))*$D$18*IF((IFERROR(S867,0))&lt;1,1,-1))),IF(IFERROR(U867,0)&lt;0,IF(ABS((MAX($D$16,POWER((ABS(K867)^2)/($I$5*MAX(F867,0.1)^2),1/3)))-IFERROR(L867,0))&gt;$D$19,MAX($D$16,IF((MAX($D$16,POWER((ABS(K867)^2)/($I$5*MAX(F867,0.1)^2),1/3)))&gt;IFERROR(L867,0),MIN((MAX($D$16,POWER((ABS(K867)^2)/($I$5*MAX(F867,0.1)^2),1/3))),IFERROR(L867,0)+(MIN(ABS(IFERROR(U867,0))*$D$18,ABS((MAX($D$16,POWER((ABS(K867)^2)/($I$5*MAX(F867,0.1)^2),1/3)))-IFERROR(L867,0))))),MAX((MAX($D$16,POWER((ABS(K867)^2)/($I$5*MAX(F867,0.1)^2),1/3))),IFERROR(L867,0)-(MIN(ABS(IFERROR(U867,0))*$D$18,ABS((MAX($D$16,POWER((ABS(K867)^2)/($I$5*MAX(F867,0.1)^2),1/3)))-IFERROR(L867,0))))))),MAX($D$16,POWER((ABS(K867)^2)/($I$5*MAX(F867,0.1)^2),1/3))),MAX($D$16,IFERROR(L867,0)))))))</f>
        <v/>
      </c>
      <c r="M867">
        <f>((F867)+(G867)*(L867))*(L867)</f>
        <v/>
      </c>
      <c r="N867">
        <f>(((F867)+(G867)*(L867))*(L867))/MAX((F867)+2*(L867)*SQRT(1+(G867)^2),1E-6)</f>
        <v/>
      </c>
      <c r="O867">
        <f>ABS(K867)/MAX(((F867)+(G867)*(L867))*(L867),1E-6)</f>
        <v/>
      </c>
      <c r="P867">
        <f>E867+L867</f>
        <v/>
      </c>
      <c r="Q867">
        <f>P867+((ABS(K867)/MAX(((F867)+(G867)*(L867))*(L867),1E-6))^2)/(2*$I$5)</f>
        <v/>
      </c>
      <c r="R867">
        <f>((ABS(K867)*$D$6)/(MAX(((F867)+(G867)*(L867))*(L867),1E-6)*MAX(((((F867)+(G867)*(L867))*(L867))/MAX((F867)+2*(L867)*SQRT(1+(G867)^2),1E-6))^(2/3),1E-6)))^2</f>
        <v/>
      </c>
      <c r="S867">
        <f>ABS(ABS(K867)/MAX(((F867)+(G867)*(L867))*(L867),1E-6))/SQRT($I$5*MAX((((F867)+(G867)*(L867))*(L867))/MAX((F867)+2*(G867)*(L867),1E-6),1E-6))</f>
        <v/>
      </c>
      <c r="T867">
        <f>((F867)*(L867)^2)/2+(G867)*(L867)^3/3+(ABS(K867)^2)/($I$5*MAX(((F867)+(G867)*(L867))*(L867),1E-6))</f>
        <v/>
      </c>
      <c r="U867">
        <f>IF($D$20=0,0,IFERROR(Q866-(((R866+R867)/2)*J867)-(IF(O866&gt;O867,$D$8*((O866^2-O867^2)/(2*$I$5)),$D$9*((O867^2-O866^2)/(2*$I$5)))+($D$10*(ABS(I867)/90)*(MAX(O866^2,O867^2)/(2*$I$5))))-Q867,0))</f>
        <v/>
      </c>
      <c r="V867">
        <f>IF($D$20=0,1,IFERROR(IF(ROUND(S867,3)=1,1,IF(AND(ABS(U867)&lt;$D$19,S867&gt;1),1,0)),0))</f>
        <v/>
      </c>
      <c r="W867">
        <f>IF($D$20=0,IFERROR(W868,MAX($D$16,POWER((ABS(K867)^2)/($I$5*MAX(F867,0.1)^2),1/3))),IF(IFERROR(AG868,0)=0,IFERROR(W868,MAX($D$16,POWER((ABS(K867)^2)/($I$5*MAX(F867,0.1)^2),1/3))),IF(OR(IFERROR(W867,0)=0,IFERROR(AD868,0)&gt;1),MAX($D$16,POWER((ABS(K867)^2)/($I$5*MAX(F867,0.1)^2),1/3)),IF(IFERROR(AF867,0)&gt;0,MAX($D$16,IFERROR(W867,0)+((IFERROR(AF867,0))*$D$18*IF((IFERROR(AD867,0))&lt;1,1,-1))),IF(IFERROR(AF867,0)&lt;0,IF(ABS((MAX($D$16,POWER((ABS(K867)^2)/($I$5*MAX(F867,0.1)^2),1/3)))-IFERROR(W867,0))&gt;$D$19,MAX($D$16,IF((MAX($D$16,POWER((ABS(K867)^2)/($I$5*MAX(F867,0.1)^2),1/3)))&gt;IFERROR(W867,0),MIN((MAX($D$16,POWER((ABS(K867)^2)/($I$5*MAX(F867,0.1)^2),1/3))),IFERROR(W867,0)+(MIN(ABS(IFERROR(AF867,0))*$D$18,ABS((MAX($D$16,POWER((ABS(K867)^2)/($I$5*MAX(F867,0.1)^2),1/3)))-IFERROR(W867,0))))),MAX((MAX($D$16,POWER((ABS(K867)^2)/($I$5*MAX(F867,0.1)^2),1/3))),IFERROR(W867,0)-(MIN(ABS(IFERROR(AF867,0))*$D$18,ABS((MAX($D$16,POWER((ABS(K867)^2)/($I$5*MAX(F867,0.1)^2),1/3)))-IFERROR(W867,0))))))),MAX($D$16,POWER((ABS(K867)^2)/($I$5*MAX(F867,0.1)^2),1/3))),MAX($D$16,IFERROR(W867,0)))))))</f>
        <v/>
      </c>
      <c r="X867">
        <f>((F867)+(G867)*(W867))*(W867)</f>
        <v/>
      </c>
      <c r="Y867">
        <f>(((F867)+(G867)*(W867))*(W867))/MAX((F867)+2*(W867)*SQRT(1+(G867)^2),1E-6)</f>
        <v/>
      </c>
      <c r="Z867">
        <f>ABS(K867)/MAX(((F867)+(G867)*(W867))*(W867),1E-6)</f>
        <v/>
      </c>
      <c r="AA867">
        <f>E867+W867</f>
        <v/>
      </c>
      <c r="AB867">
        <f>AA867+((ABS(K867)/MAX(((F867)+(G867)*(W867))*(W867),1E-6))^2)/(2*$I$5)</f>
        <v/>
      </c>
      <c r="AC867">
        <f>((ABS(K867)*$D$6)/(MAX(((F867)+(G867)*(W867))*(W867),1E-6)*MAX(((((F867)+(G867)*(W867))*(W867))/MAX((F867)+2*(W867)*SQRT(1+(G867)^2),1E-6))^(2/3),1E-6)))^2</f>
        <v/>
      </c>
      <c r="AD867">
        <f>ABS(ABS(K867)/MAX(((F867)+(G867)*(W867))*(W867),1E-6))/SQRT($I$5*MAX((((F867)+(G867)*(W867))*(W867))/MAX((F867)+2*(G867)*(W867),1E-6),1E-6))</f>
        <v/>
      </c>
      <c r="AE867">
        <f>((F867)*(W867)^2)/2+(G867)*(W867)^3/3+(ABS(K867)^2)/($I$5*MAX(((F867)+(G867)*(W867))*(W867),1E-6))</f>
        <v/>
      </c>
      <c r="AF867">
        <f>IF($D$20=0,0,IFERROR(AB868+(((AC867+AC868)/2)*J868)+(IF(Z867&gt;Z868,$D$8*((Z867^2-Z868^2)/(2*$I$5)),$D$9*((Z868^2-Z867^2)/(2*$I$5)))+($D$10*(ABS(I868)/90)*(MAX(Z867^2,Z868^2)/(2*$I$5))))-AB867,0))</f>
        <v/>
      </c>
      <c r="AG867">
        <f>IF($D$20=0,1,IFERROR(IF(ROUND(AD867,3)=1,1,IF(AND(ABS(AF867)&lt;$D$19,AD867&lt;1),1,0)),0))</f>
        <v/>
      </c>
      <c r="AH867">
        <f>IFERROR(IF(V32="Supercritical",MAX($D$16,IFERROR(L867,MAX($D$16,POWER((ABS(K867)^2)/($I$5*MAX(F867,0.1)^2),1/3)))),IF(V32="Subcritical",MAX($D$16,IFERROR(W867,MAX($D$16,POWER((ABS(K867)^2)/($I$5*MAX(F867,0.1)^2),1/3)))),IF(AND(IFERROR(V867,0)=1,IFERROR(AG867,0)=1),IF(IFERROR(T867,-1E99)&gt;=IFERROR(AE867,-1E99),MAX($D$16,IFERROR(L867,MAX($D$16,POWER((ABS(K867)^2)/($I$5*MAX(F867,0.1)^2),1/3)))),MAX($D$16,IFERROR(W867,MAX($D$16,POWER((ABS(K867)^2)/($I$5*MAX(F867,0.1)^2),1/3))))),IF(IFERROR(V867,0)=1,MAX($D$16,IFERROR(L867,MAX($D$16,POWER((ABS(K867)^2)/($I$5*MAX(F867,0.1)^2),1/3)))),IF(IFERROR(AG867,0)=1,MAX($D$16,IFERROR(W867,MAX($D$16,POWER((ABS(K867)^2)/($I$5*MAX(F867,0.1)^2),1/3)))),MAX($D$16,POWER((ABS(K867)^2)/($I$5*MAX(F867,0.1)^2),1/3))))))),MAX($D$16,POWER((ABS(K867)^2)/($I$5*MAX(F867,0.1)^2),1/3)))</f>
        <v/>
      </c>
      <c r="AI867">
        <f>E867+AH867</f>
        <v/>
      </c>
      <c r="AJ867">
        <f>AI867+((ABS(K867)/MAX(((F867)+(G867)*(AH867))*(AH867),1E-6))^2)/(2*$I$5)</f>
        <v/>
      </c>
      <c r="AM867" t="n">
        <v>0</v>
      </c>
      <c r="AN867" t="n">
        <v>0</v>
      </c>
      <c r="AO867">
        <f>AM867+AN867</f>
        <v/>
      </c>
      <c r="AP867">
        <f>AP866+AO867</f>
        <v/>
      </c>
      <c r="AQ867">
        <f>ABS(ABS(K867)/MAX(((F867)+(G867)*(AH867))*(AH867),1E-6))/SQRT($I$5*MAX((((F867)+(G867)*(AH867))*(AH867))/MAX((F867)+2*(G867)*(AH867),1E-6),1E-6))</f>
        <v/>
      </c>
      <c r="AR867">
        <f>IF(AQ867&lt;1,"Subcritical","Supercritical")</f>
        <v/>
      </c>
      <c r="AS867">
        <f>((ABS(K867)*$D$6)/(MAX(((F867)+(G867)*(AH867))*(AH867),1E-6)*MAX(((((F867)+(G867)*(AH867))*(AH867))/MAX((F867)+2*(AH867)*SQRT(1+(G867)^2),1E-6))^(2/3),1E-6)))^2</f>
        <v/>
      </c>
    </row>
    <row r="868">
      <c r="A868" t="n">
        <v>719</v>
      </c>
      <c r="B868" t="n">
        <v>717.891</v>
      </c>
      <c r="C868" t="n">
        <v>616101.9939999999</v>
      </c>
      <c r="D868" t="n">
        <v>3097284.404</v>
      </c>
      <c r="E868" t="n">
        <v>632.203</v>
      </c>
      <c r="F868" t="n">
        <v>5.067</v>
      </c>
      <c r="G868" t="n">
        <v>0</v>
      </c>
      <c r="H868" t="inlineStr">
        <is>
          <t>Normal</t>
        </is>
      </c>
      <c r="I868" t="n">
        <v>0.04</v>
      </c>
      <c r="J868">
        <f>B868-B867</f>
        <v/>
      </c>
      <c r="K868">
        <f>MAX(0,K867-AO867)</f>
        <v/>
      </c>
      <c r="L868">
        <f>IF($D$20=0,IFERROR(L867,MAX($D$16,POWER((ABS(K868)^2)/($I$5*MAX(F868,0.1)^2),1/3))),IF(IFERROR(V867,0)=0,IFERROR(L867,MAX($D$16,POWER((ABS(K868)^2)/($I$5*MAX(F868,0.1)^2),1/3))),IF(OR(IFERROR(L868,0)=0,IFERROR(S867,0)&lt;1,IFERROR(S868,0)&lt;1),MAX($D$16,POWER((ABS(K868)^2)/($I$5*MAX(F868,0.1)^2),1/3)),IF(IFERROR(U868,0)&gt;0,MAX($D$16,IFERROR(L868,0)+((IFERROR(U868,0))*$D$18*IF((IFERROR(S868,0))&lt;1,1,-1))),IF(IFERROR(U868,0)&lt;0,IF(ABS((MAX($D$16,POWER((ABS(K868)^2)/($I$5*MAX(F868,0.1)^2),1/3)))-IFERROR(L868,0))&gt;$D$19,MAX($D$16,IF((MAX($D$16,POWER((ABS(K868)^2)/($I$5*MAX(F868,0.1)^2),1/3)))&gt;IFERROR(L868,0),MIN((MAX($D$16,POWER((ABS(K868)^2)/($I$5*MAX(F868,0.1)^2),1/3))),IFERROR(L868,0)+(MIN(ABS(IFERROR(U868,0))*$D$18,ABS((MAX($D$16,POWER((ABS(K868)^2)/($I$5*MAX(F868,0.1)^2),1/3)))-IFERROR(L868,0))))),MAX((MAX($D$16,POWER((ABS(K868)^2)/($I$5*MAX(F868,0.1)^2),1/3))),IFERROR(L868,0)-(MIN(ABS(IFERROR(U868,0))*$D$18,ABS((MAX($D$16,POWER((ABS(K868)^2)/($I$5*MAX(F868,0.1)^2),1/3)))-IFERROR(L868,0))))))),MAX($D$16,POWER((ABS(K868)^2)/($I$5*MAX(F868,0.1)^2),1/3))),MAX($D$16,IFERROR(L868,0)))))))</f>
        <v/>
      </c>
      <c r="M868">
        <f>((F868)+(G868)*(L868))*(L868)</f>
        <v/>
      </c>
      <c r="N868">
        <f>(((F868)+(G868)*(L868))*(L868))/MAX((F868)+2*(L868)*SQRT(1+(G868)^2),1E-6)</f>
        <v/>
      </c>
      <c r="O868">
        <f>ABS(K868)/MAX(((F868)+(G868)*(L868))*(L868),1E-6)</f>
        <v/>
      </c>
      <c r="P868">
        <f>E868+L868</f>
        <v/>
      </c>
      <c r="Q868">
        <f>P868+((ABS(K868)/MAX(((F868)+(G868)*(L868))*(L868),1E-6))^2)/(2*$I$5)</f>
        <v/>
      </c>
      <c r="R868">
        <f>((ABS(K868)*$D$6)/(MAX(((F868)+(G868)*(L868))*(L868),1E-6)*MAX(((((F868)+(G868)*(L868))*(L868))/MAX((F868)+2*(L868)*SQRT(1+(G868)^2),1E-6))^(2/3),1E-6)))^2</f>
        <v/>
      </c>
      <c r="S868">
        <f>ABS(ABS(K868)/MAX(((F868)+(G868)*(L868))*(L868),1E-6))/SQRT($I$5*MAX((((F868)+(G868)*(L868))*(L868))/MAX((F868)+2*(G868)*(L868),1E-6),1E-6))</f>
        <v/>
      </c>
      <c r="T868">
        <f>((F868)*(L868)^2)/2+(G868)*(L868)^3/3+(ABS(K868)^2)/($I$5*MAX(((F868)+(G868)*(L868))*(L868),1E-6))</f>
        <v/>
      </c>
      <c r="U868">
        <f>IF($D$20=0,0,IFERROR(Q867-(((R867+R868)/2)*J868)-(IF(O867&gt;O868,$D$8*((O867^2-O868^2)/(2*$I$5)),$D$9*((O868^2-O867^2)/(2*$I$5)))+($D$10*(ABS(I868)/90)*(MAX(O867^2,O868^2)/(2*$I$5))))-Q868,0))</f>
        <v/>
      </c>
      <c r="V868">
        <f>IF($D$20=0,1,IFERROR(IF(ROUND(S868,3)=1,1,IF(AND(ABS(U868)&lt;$D$19,S868&gt;1),1,0)),0))</f>
        <v/>
      </c>
      <c r="W868">
        <f>IF($D$20=0,IFERROR(W869,MAX($D$16,POWER((ABS(K868)^2)/($I$5*MAX(F868,0.1)^2),1/3))),IF(IFERROR(AG869,0)=0,IFERROR(W869,MAX($D$16,POWER((ABS(K868)^2)/($I$5*MAX(F868,0.1)^2),1/3))),IF(OR(IFERROR(W868,0)=0,IFERROR(AD869,0)&gt;1),MAX($D$16,POWER((ABS(K868)^2)/($I$5*MAX(F868,0.1)^2),1/3)),IF(IFERROR(AF868,0)&gt;0,MAX($D$16,IFERROR(W868,0)+((IFERROR(AF868,0))*$D$18*IF((IFERROR(AD868,0))&lt;1,1,-1))),IF(IFERROR(AF868,0)&lt;0,IF(ABS((MAX($D$16,POWER((ABS(K868)^2)/($I$5*MAX(F868,0.1)^2),1/3)))-IFERROR(W868,0))&gt;$D$19,MAX($D$16,IF((MAX($D$16,POWER((ABS(K868)^2)/($I$5*MAX(F868,0.1)^2),1/3)))&gt;IFERROR(W868,0),MIN((MAX($D$16,POWER((ABS(K868)^2)/($I$5*MAX(F868,0.1)^2),1/3))),IFERROR(W868,0)+(MIN(ABS(IFERROR(AF868,0))*$D$18,ABS((MAX($D$16,POWER((ABS(K868)^2)/($I$5*MAX(F868,0.1)^2),1/3)))-IFERROR(W868,0))))),MAX((MAX($D$16,POWER((ABS(K868)^2)/($I$5*MAX(F868,0.1)^2),1/3))),IFERROR(W868,0)-(MIN(ABS(IFERROR(AF868,0))*$D$18,ABS((MAX($D$16,POWER((ABS(K868)^2)/($I$5*MAX(F868,0.1)^2),1/3)))-IFERROR(W868,0))))))),MAX($D$16,POWER((ABS(K868)^2)/($I$5*MAX(F868,0.1)^2),1/3))),MAX($D$16,IFERROR(W868,0)))))))</f>
        <v/>
      </c>
      <c r="X868">
        <f>((F868)+(G868)*(W868))*(W868)</f>
        <v/>
      </c>
      <c r="Y868">
        <f>(((F868)+(G868)*(W868))*(W868))/MAX((F868)+2*(W868)*SQRT(1+(G868)^2),1E-6)</f>
        <v/>
      </c>
      <c r="Z868">
        <f>ABS(K868)/MAX(((F868)+(G868)*(W868))*(W868),1E-6)</f>
        <v/>
      </c>
      <c r="AA868">
        <f>E868+W868</f>
        <v/>
      </c>
      <c r="AB868">
        <f>AA868+((ABS(K868)/MAX(((F868)+(G868)*(W868))*(W868),1E-6))^2)/(2*$I$5)</f>
        <v/>
      </c>
      <c r="AC868">
        <f>((ABS(K868)*$D$6)/(MAX(((F868)+(G868)*(W868))*(W868),1E-6)*MAX(((((F868)+(G868)*(W868))*(W868))/MAX((F868)+2*(W868)*SQRT(1+(G868)^2),1E-6))^(2/3),1E-6)))^2</f>
        <v/>
      </c>
      <c r="AD868">
        <f>ABS(ABS(K868)/MAX(((F868)+(G868)*(W868))*(W868),1E-6))/SQRT($I$5*MAX((((F868)+(G868)*(W868))*(W868))/MAX((F868)+2*(G868)*(W868),1E-6),1E-6))</f>
        <v/>
      </c>
      <c r="AE868">
        <f>((F868)*(W868)^2)/2+(G868)*(W868)^3/3+(ABS(K868)^2)/($I$5*MAX(((F868)+(G868)*(W868))*(W868),1E-6))</f>
        <v/>
      </c>
      <c r="AF868">
        <f>IF($D$20=0,0,IFERROR(AB869+(((AC868+AC869)/2)*J869)+(IF(Z868&gt;Z869,$D$8*((Z868^2-Z869^2)/(2*$I$5)),$D$9*((Z869^2-Z868^2)/(2*$I$5)))+($D$10*(ABS(I869)/90)*(MAX(Z868^2,Z869^2)/(2*$I$5))))-AB868,0))</f>
        <v/>
      </c>
      <c r="AG868">
        <f>IF($D$20=0,1,IFERROR(IF(ROUND(AD868,3)=1,1,IF(AND(ABS(AF868)&lt;$D$19,AD868&lt;1),1,0)),0))</f>
        <v/>
      </c>
      <c r="AH868">
        <f>IFERROR(IF(V32="Supercritical",MAX($D$16,IFERROR(L868,MAX($D$16,POWER((ABS(K868)^2)/($I$5*MAX(F868,0.1)^2),1/3)))),IF(V32="Subcritical",MAX($D$16,IFERROR(W868,MAX($D$16,POWER((ABS(K868)^2)/($I$5*MAX(F868,0.1)^2),1/3)))),IF(AND(IFERROR(V868,0)=1,IFERROR(AG868,0)=1),IF(IFERROR(T868,-1E99)&gt;=IFERROR(AE868,-1E99),MAX($D$16,IFERROR(L868,MAX($D$16,POWER((ABS(K868)^2)/($I$5*MAX(F868,0.1)^2),1/3)))),MAX($D$16,IFERROR(W868,MAX($D$16,POWER((ABS(K868)^2)/($I$5*MAX(F868,0.1)^2),1/3))))),IF(IFERROR(V868,0)=1,MAX($D$16,IFERROR(L868,MAX($D$16,POWER((ABS(K868)^2)/($I$5*MAX(F868,0.1)^2),1/3)))),IF(IFERROR(AG868,0)=1,MAX($D$16,IFERROR(W868,MAX($D$16,POWER((ABS(K868)^2)/($I$5*MAX(F868,0.1)^2),1/3)))),MAX($D$16,POWER((ABS(K868)^2)/($I$5*MAX(F868,0.1)^2),1/3))))))),MAX($D$16,POWER((ABS(K868)^2)/($I$5*MAX(F868,0.1)^2),1/3)))</f>
        <v/>
      </c>
      <c r="AI868">
        <f>E868+AH868</f>
        <v/>
      </c>
      <c r="AJ868">
        <f>AI868+((ABS(K868)/MAX(((F868)+(G868)*(AH868))*(AH868),1E-6))^2)/(2*$I$5)</f>
        <v/>
      </c>
      <c r="AM868" t="n">
        <v>0</v>
      </c>
      <c r="AN868" t="n">
        <v>0</v>
      </c>
      <c r="AO868">
        <f>AM868+AN868</f>
        <v/>
      </c>
      <c r="AP868">
        <f>AP867+AO868</f>
        <v/>
      </c>
      <c r="AQ868">
        <f>ABS(ABS(K868)/MAX(((F868)+(G868)*(AH868))*(AH868),1E-6))/SQRT($I$5*MAX((((F868)+(G868)*(AH868))*(AH868))/MAX((F868)+2*(G868)*(AH868),1E-6),1E-6))</f>
        <v/>
      </c>
      <c r="AR868">
        <f>IF(AQ868&lt;1,"Subcritical","Supercritical")</f>
        <v/>
      </c>
      <c r="AS868">
        <f>((ABS(K868)*$D$6)/(MAX(((F868)+(G868)*(AH868))*(AH868),1E-6)*MAX(((((F868)+(G868)*(AH868))*(AH868))/MAX((F868)+2*(AH868)*SQRT(1+(G868)^2),1E-6))^(2/3),1E-6)))^2</f>
        <v/>
      </c>
    </row>
    <row r="869">
      <c r="A869" t="n">
        <v>720</v>
      </c>
      <c r="B869" t="n">
        <v>718.891</v>
      </c>
      <c r="C869" t="n">
        <v>616101.73</v>
      </c>
      <c r="D869" t="n">
        <v>3097283.44</v>
      </c>
      <c r="E869" t="n">
        <v>632.2025</v>
      </c>
      <c r="F869" t="n">
        <v>5.067</v>
      </c>
      <c r="G869" t="n">
        <v>0</v>
      </c>
      <c r="H869" t="inlineStr">
        <is>
          <t>Normal</t>
        </is>
      </c>
      <c r="I869" t="n">
        <v>0.04</v>
      </c>
      <c r="J869">
        <f>B869-B868</f>
        <v/>
      </c>
      <c r="K869">
        <f>MAX(0,K868-AO868)</f>
        <v/>
      </c>
      <c r="L869">
        <f>IF($D$20=0,IFERROR(L868,MAX($D$16,POWER((ABS(K869)^2)/($I$5*MAX(F869,0.1)^2),1/3))),IF(IFERROR(V868,0)=0,IFERROR(L868,MAX($D$16,POWER((ABS(K869)^2)/($I$5*MAX(F869,0.1)^2),1/3))),IF(OR(IFERROR(L869,0)=0,IFERROR(S868,0)&lt;1,IFERROR(S869,0)&lt;1),MAX($D$16,POWER((ABS(K869)^2)/($I$5*MAX(F869,0.1)^2),1/3)),IF(IFERROR(U869,0)&gt;0,MAX($D$16,IFERROR(L869,0)+((IFERROR(U869,0))*$D$18*IF((IFERROR(S869,0))&lt;1,1,-1))),IF(IFERROR(U869,0)&lt;0,IF(ABS((MAX($D$16,POWER((ABS(K869)^2)/($I$5*MAX(F869,0.1)^2),1/3)))-IFERROR(L869,0))&gt;$D$19,MAX($D$16,IF((MAX($D$16,POWER((ABS(K869)^2)/($I$5*MAX(F869,0.1)^2),1/3)))&gt;IFERROR(L869,0),MIN((MAX($D$16,POWER((ABS(K869)^2)/($I$5*MAX(F869,0.1)^2),1/3))),IFERROR(L869,0)+(MIN(ABS(IFERROR(U869,0))*$D$18,ABS((MAX($D$16,POWER((ABS(K869)^2)/($I$5*MAX(F869,0.1)^2),1/3)))-IFERROR(L869,0))))),MAX((MAX($D$16,POWER((ABS(K869)^2)/($I$5*MAX(F869,0.1)^2),1/3))),IFERROR(L869,0)-(MIN(ABS(IFERROR(U869,0))*$D$18,ABS((MAX($D$16,POWER((ABS(K869)^2)/($I$5*MAX(F869,0.1)^2),1/3)))-IFERROR(L869,0))))))),MAX($D$16,POWER((ABS(K869)^2)/($I$5*MAX(F869,0.1)^2),1/3))),MAX($D$16,IFERROR(L869,0)))))))</f>
        <v/>
      </c>
      <c r="M869">
        <f>((F869)+(G869)*(L869))*(L869)</f>
        <v/>
      </c>
      <c r="N869">
        <f>(((F869)+(G869)*(L869))*(L869))/MAX((F869)+2*(L869)*SQRT(1+(G869)^2),1E-6)</f>
        <v/>
      </c>
      <c r="O869">
        <f>ABS(K869)/MAX(((F869)+(G869)*(L869))*(L869),1E-6)</f>
        <v/>
      </c>
      <c r="P869">
        <f>E869+L869</f>
        <v/>
      </c>
      <c r="Q869">
        <f>P869+((ABS(K869)/MAX(((F869)+(G869)*(L869))*(L869),1E-6))^2)/(2*$I$5)</f>
        <v/>
      </c>
      <c r="R869">
        <f>((ABS(K869)*$D$6)/(MAX(((F869)+(G869)*(L869))*(L869),1E-6)*MAX(((((F869)+(G869)*(L869))*(L869))/MAX((F869)+2*(L869)*SQRT(1+(G869)^2),1E-6))^(2/3),1E-6)))^2</f>
        <v/>
      </c>
      <c r="S869">
        <f>ABS(ABS(K869)/MAX(((F869)+(G869)*(L869))*(L869),1E-6))/SQRT($I$5*MAX((((F869)+(G869)*(L869))*(L869))/MAX((F869)+2*(G869)*(L869),1E-6),1E-6))</f>
        <v/>
      </c>
      <c r="T869">
        <f>((F869)*(L869)^2)/2+(G869)*(L869)^3/3+(ABS(K869)^2)/($I$5*MAX(((F869)+(G869)*(L869))*(L869),1E-6))</f>
        <v/>
      </c>
      <c r="U869">
        <f>IF($D$20=0,0,IFERROR(Q868-(((R868+R869)/2)*J869)-(IF(O868&gt;O869,$D$8*((O868^2-O869^2)/(2*$I$5)),$D$9*((O869^2-O868^2)/(2*$I$5)))+($D$10*(ABS(I869)/90)*(MAX(O868^2,O869^2)/(2*$I$5))))-Q869,0))</f>
        <v/>
      </c>
      <c r="V869">
        <f>IF($D$20=0,1,IFERROR(IF(ROUND(S869,3)=1,1,IF(AND(ABS(U869)&lt;$D$19,S869&gt;1),1,0)),0))</f>
        <v/>
      </c>
      <c r="W869">
        <f>IF($D$20=0,IFERROR(W870,MAX($D$16,POWER((ABS(K869)^2)/($I$5*MAX(F869,0.1)^2),1/3))),IF(IFERROR(AG870,0)=0,IFERROR(W870,MAX($D$16,POWER((ABS(K869)^2)/($I$5*MAX(F869,0.1)^2),1/3))),IF(OR(IFERROR(W869,0)=0,IFERROR(AD870,0)&gt;1),MAX($D$16,POWER((ABS(K869)^2)/($I$5*MAX(F869,0.1)^2),1/3)),IF(IFERROR(AF869,0)&gt;0,MAX($D$16,IFERROR(W869,0)+((IFERROR(AF869,0))*$D$18*IF((IFERROR(AD869,0))&lt;1,1,-1))),IF(IFERROR(AF869,0)&lt;0,IF(ABS((MAX($D$16,POWER((ABS(K869)^2)/($I$5*MAX(F869,0.1)^2),1/3)))-IFERROR(W869,0))&gt;$D$19,MAX($D$16,IF((MAX($D$16,POWER((ABS(K869)^2)/($I$5*MAX(F869,0.1)^2),1/3)))&gt;IFERROR(W869,0),MIN((MAX($D$16,POWER((ABS(K869)^2)/($I$5*MAX(F869,0.1)^2),1/3))),IFERROR(W869,0)+(MIN(ABS(IFERROR(AF869,0))*$D$18,ABS((MAX($D$16,POWER((ABS(K869)^2)/($I$5*MAX(F869,0.1)^2),1/3)))-IFERROR(W869,0))))),MAX((MAX($D$16,POWER((ABS(K869)^2)/($I$5*MAX(F869,0.1)^2),1/3))),IFERROR(W869,0)-(MIN(ABS(IFERROR(AF869,0))*$D$18,ABS((MAX($D$16,POWER((ABS(K869)^2)/($I$5*MAX(F869,0.1)^2),1/3)))-IFERROR(W869,0))))))),MAX($D$16,POWER((ABS(K869)^2)/($I$5*MAX(F869,0.1)^2),1/3))),MAX($D$16,IFERROR(W869,0)))))))</f>
        <v/>
      </c>
      <c r="X869">
        <f>((F869)+(G869)*(W869))*(W869)</f>
        <v/>
      </c>
      <c r="Y869">
        <f>(((F869)+(G869)*(W869))*(W869))/MAX((F869)+2*(W869)*SQRT(1+(G869)^2),1E-6)</f>
        <v/>
      </c>
      <c r="Z869">
        <f>ABS(K869)/MAX(((F869)+(G869)*(W869))*(W869),1E-6)</f>
        <v/>
      </c>
      <c r="AA869">
        <f>E869+W869</f>
        <v/>
      </c>
      <c r="AB869">
        <f>AA869+((ABS(K869)/MAX(((F869)+(G869)*(W869))*(W869),1E-6))^2)/(2*$I$5)</f>
        <v/>
      </c>
      <c r="AC869">
        <f>((ABS(K869)*$D$6)/(MAX(((F869)+(G869)*(W869))*(W869),1E-6)*MAX(((((F869)+(G869)*(W869))*(W869))/MAX((F869)+2*(W869)*SQRT(1+(G869)^2),1E-6))^(2/3),1E-6)))^2</f>
        <v/>
      </c>
      <c r="AD869">
        <f>ABS(ABS(K869)/MAX(((F869)+(G869)*(W869))*(W869),1E-6))/SQRT($I$5*MAX((((F869)+(G869)*(W869))*(W869))/MAX((F869)+2*(G869)*(W869),1E-6),1E-6))</f>
        <v/>
      </c>
      <c r="AE869">
        <f>((F869)*(W869)^2)/2+(G869)*(W869)^3/3+(ABS(K869)^2)/($I$5*MAX(((F869)+(G869)*(W869))*(W869),1E-6))</f>
        <v/>
      </c>
      <c r="AF869">
        <f>IF($D$20=0,0,IFERROR(AB870+(((AC869+AC870)/2)*J870)+(IF(Z869&gt;Z870,$D$8*((Z869^2-Z870^2)/(2*$I$5)),$D$9*((Z870^2-Z869^2)/(2*$I$5)))+($D$10*(ABS(I870)/90)*(MAX(Z869^2,Z870^2)/(2*$I$5))))-AB869,0))</f>
        <v/>
      </c>
      <c r="AG869">
        <f>IF($D$20=0,1,IFERROR(IF(ROUND(AD869,3)=1,1,IF(AND(ABS(AF869)&lt;$D$19,AD869&lt;1),1,0)),0))</f>
        <v/>
      </c>
      <c r="AH869">
        <f>IFERROR(IF(V32="Supercritical",MAX($D$16,IFERROR(L869,MAX($D$16,POWER((ABS(K869)^2)/($I$5*MAX(F869,0.1)^2),1/3)))),IF(V32="Subcritical",MAX($D$16,IFERROR(W869,MAX($D$16,POWER((ABS(K869)^2)/($I$5*MAX(F869,0.1)^2),1/3)))),IF(AND(IFERROR(V869,0)=1,IFERROR(AG869,0)=1),IF(IFERROR(T869,-1E99)&gt;=IFERROR(AE869,-1E99),MAX($D$16,IFERROR(L869,MAX($D$16,POWER((ABS(K869)^2)/($I$5*MAX(F869,0.1)^2),1/3)))),MAX($D$16,IFERROR(W869,MAX($D$16,POWER((ABS(K869)^2)/($I$5*MAX(F869,0.1)^2),1/3))))),IF(IFERROR(V869,0)=1,MAX($D$16,IFERROR(L869,MAX($D$16,POWER((ABS(K869)^2)/($I$5*MAX(F869,0.1)^2),1/3)))),IF(IFERROR(AG869,0)=1,MAX($D$16,IFERROR(W869,MAX($D$16,POWER((ABS(K869)^2)/($I$5*MAX(F869,0.1)^2),1/3)))),MAX($D$16,POWER((ABS(K869)^2)/($I$5*MAX(F869,0.1)^2),1/3))))))),MAX($D$16,POWER((ABS(K869)^2)/($I$5*MAX(F869,0.1)^2),1/3)))</f>
        <v/>
      </c>
      <c r="AI869">
        <f>E869+AH869</f>
        <v/>
      </c>
      <c r="AJ869">
        <f>AI869+((ABS(K869)/MAX(((F869)+(G869)*(AH869))*(AH869),1E-6))^2)/(2*$I$5)</f>
        <v/>
      </c>
      <c r="AM869" t="n">
        <v>0</v>
      </c>
      <c r="AN869" t="n">
        <v>0</v>
      </c>
      <c r="AO869">
        <f>AM869+AN869</f>
        <v/>
      </c>
      <c r="AP869">
        <f>AP868+AO869</f>
        <v/>
      </c>
      <c r="AQ869">
        <f>ABS(ABS(K869)/MAX(((F869)+(G869)*(AH869))*(AH869),1E-6))/SQRT($I$5*MAX((((F869)+(G869)*(AH869))*(AH869))/MAX((F869)+2*(G869)*(AH869),1E-6),1E-6))</f>
        <v/>
      </c>
      <c r="AR869">
        <f>IF(AQ869&lt;1,"Subcritical","Supercritical")</f>
        <v/>
      </c>
      <c r="AS869">
        <f>((ABS(K869)*$D$6)/(MAX(((F869)+(G869)*(AH869))*(AH869),1E-6)*MAX(((((F869)+(G869)*(AH869))*(AH869))/MAX((F869)+2*(AH869)*SQRT(1+(G869)^2),1E-6))^(2/3),1E-6)))^2</f>
        <v/>
      </c>
    </row>
    <row r="870">
      <c r="A870" t="n">
        <v>721</v>
      </c>
      <c r="B870" t="n">
        <v>719.8920000000001</v>
      </c>
      <c r="C870" t="n">
        <v>616101.465</v>
      </c>
      <c r="D870" t="n">
        <v>3097282.475</v>
      </c>
      <c r="E870" t="n">
        <v>632.202</v>
      </c>
      <c r="F870" t="n">
        <v>5.067</v>
      </c>
      <c r="G870" t="n">
        <v>0</v>
      </c>
      <c r="H870" t="inlineStr">
        <is>
          <t>Normal</t>
        </is>
      </c>
      <c r="I870" t="n">
        <v>0.015</v>
      </c>
      <c r="J870">
        <f>B870-B869</f>
        <v/>
      </c>
      <c r="K870">
        <f>MAX(0,K869-AO869)</f>
        <v/>
      </c>
      <c r="L870">
        <f>IF($D$20=0,IFERROR(L869,MAX($D$16,POWER((ABS(K870)^2)/($I$5*MAX(F870,0.1)^2),1/3))),IF(IFERROR(V869,0)=0,IFERROR(L869,MAX($D$16,POWER((ABS(K870)^2)/($I$5*MAX(F870,0.1)^2),1/3))),IF(OR(IFERROR(L870,0)=0,IFERROR(S869,0)&lt;1,IFERROR(S870,0)&lt;1),MAX($D$16,POWER((ABS(K870)^2)/($I$5*MAX(F870,0.1)^2),1/3)),IF(IFERROR(U870,0)&gt;0,MAX($D$16,IFERROR(L870,0)+((IFERROR(U870,0))*$D$18*IF((IFERROR(S870,0))&lt;1,1,-1))),IF(IFERROR(U870,0)&lt;0,IF(ABS((MAX($D$16,POWER((ABS(K870)^2)/($I$5*MAX(F870,0.1)^2),1/3)))-IFERROR(L870,0))&gt;$D$19,MAX($D$16,IF((MAX($D$16,POWER((ABS(K870)^2)/($I$5*MAX(F870,0.1)^2),1/3)))&gt;IFERROR(L870,0),MIN((MAX($D$16,POWER((ABS(K870)^2)/($I$5*MAX(F870,0.1)^2),1/3))),IFERROR(L870,0)+(MIN(ABS(IFERROR(U870,0))*$D$18,ABS((MAX($D$16,POWER((ABS(K870)^2)/($I$5*MAX(F870,0.1)^2),1/3)))-IFERROR(L870,0))))),MAX((MAX($D$16,POWER((ABS(K870)^2)/($I$5*MAX(F870,0.1)^2),1/3))),IFERROR(L870,0)-(MIN(ABS(IFERROR(U870,0))*$D$18,ABS((MAX($D$16,POWER((ABS(K870)^2)/($I$5*MAX(F870,0.1)^2),1/3)))-IFERROR(L870,0))))))),MAX($D$16,POWER((ABS(K870)^2)/($I$5*MAX(F870,0.1)^2),1/3))),MAX($D$16,IFERROR(L870,0)))))))</f>
        <v/>
      </c>
      <c r="M870">
        <f>((F870)+(G870)*(L870))*(L870)</f>
        <v/>
      </c>
      <c r="N870">
        <f>(((F870)+(G870)*(L870))*(L870))/MAX((F870)+2*(L870)*SQRT(1+(G870)^2),1E-6)</f>
        <v/>
      </c>
      <c r="O870">
        <f>ABS(K870)/MAX(((F870)+(G870)*(L870))*(L870),1E-6)</f>
        <v/>
      </c>
      <c r="P870">
        <f>E870+L870</f>
        <v/>
      </c>
      <c r="Q870">
        <f>P870+((ABS(K870)/MAX(((F870)+(G870)*(L870))*(L870),1E-6))^2)/(2*$I$5)</f>
        <v/>
      </c>
      <c r="R870">
        <f>((ABS(K870)*$D$6)/(MAX(((F870)+(G870)*(L870))*(L870),1E-6)*MAX(((((F870)+(G870)*(L870))*(L870))/MAX((F870)+2*(L870)*SQRT(1+(G870)^2),1E-6))^(2/3),1E-6)))^2</f>
        <v/>
      </c>
      <c r="S870">
        <f>ABS(ABS(K870)/MAX(((F870)+(G870)*(L870))*(L870),1E-6))/SQRT($I$5*MAX((((F870)+(G870)*(L870))*(L870))/MAX((F870)+2*(G870)*(L870),1E-6),1E-6))</f>
        <v/>
      </c>
      <c r="T870">
        <f>((F870)*(L870)^2)/2+(G870)*(L870)^3/3+(ABS(K870)^2)/($I$5*MAX(((F870)+(G870)*(L870))*(L870),1E-6))</f>
        <v/>
      </c>
      <c r="U870">
        <f>IF($D$20=0,0,IFERROR(Q869-(((R869+R870)/2)*J870)-(IF(O869&gt;O870,$D$8*((O869^2-O870^2)/(2*$I$5)),$D$9*((O870^2-O869^2)/(2*$I$5)))+($D$10*(ABS(I870)/90)*(MAX(O869^2,O870^2)/(2*$I$5))))-Q870,0))</f>
        <v/>
      </c>
      <c r="V870">
        <f>IF($D$20=0,1,IFERROR(IF(ROUND(S870,3)=1,1,IF(AND(ABS(U870)&lt;$D$19,S870&gt;1),1,0)),0))</f>
        <v/>
      </c>
      <c r="W870">
        <f>IF($D$20=0,IFERROR(W871,MAX($D$16,POWER((ABS(K870)^2)/($I$5*MAX(F870,0.1)^2),1/3))),IF(IFERROR(AG871,0)=0,IFERROR(W871,MAX($D$16,POWER((ABS(K870)^2)/($I$5*MAX(F870,0.1)^2),1/3))),IF(OR(IFERROR(W870,0)=0,IFERROR(AD871,0)&gt;1),MAX($D$16,POWER((ABS(K870)^2)/($I$5*MAX(F870,0.1)^2),1/3)),IF(IFERROR(AF870,0)&gt;0,MAX($D$16,IFERROR(W870,0)+((IFERROR(AF870,0))*$D$18*IF((IFERROR(AD870,0))&lt;1,1,-1))),IF(IFERROR(AF870,0)&lt;0,IF(ABS((MAX($D$16,POWER((ABS(K870)^2)/($I$5*MAX(F870,0.1)^2),1/3)))-IFERROR(W870,0))&gt;$D$19,MAX($D$16,IF((MAX($D$16,POWER((ABS(K870)^2)/($I$5*MAX(F870,0.1)^2),1/3)))&gt;IFERROR(W870,0),MIN((MAX($D$16,POWER((ABS(K870)^2)/($I$5*MAX(F870,0.1)^2),1/3))),IFERROR(W870,0)+(MIN(ABS(IFERROR(AF870,0))*$D$18,ABS((MAX($D$16,POWER((ABS(K870)^2)/($I$5*MAX(F870,0.1)^2),1/3)))-IFERROR(W870,0))))),MAX((MAX($D$16,POWER((ABS(K870)^2)/($I$5*MAX(F870,0.1)^2),1/3))),IFERROR(W870,0)-(MIN(ABS(IFERROR(AF870,0))*$D$18,ABS((MAX($D$16,POWER((ABS(K870)^2)/($I$5*MAX(F870,0.1)^2),1/3)))-IFERROR(W870,0))))))),MAX($D$16,POWER((ABS(K870)^2)/($I$5*MAX(F870,0.1)^2),1/3))),MAX($D$16,IFERROR(W870,0)))))))</f>
        <v/>
      </c>
      <c r="X870">
        <f>((F870)+(G870)*(W870))*(W870)</f>
        <v/>
      </c>
      <c r="Y870">
        <f>(((F870)+(G870)*(W870))*(W870))/MAX((F870)+2*(W870)*SQRT(1+(G870)^2),1E-6)</f>
        <v/>
      </c>
      <c r="Z870">
        <f>ABS(K870)/MAX(((F870)+(G870)*(W870))*(W870),1E-6)</f>
        <v/>
      </c>
      <c r="AA870">
        <f>E870+W870</f>
        <v/>
      </c>
      <c r="AB870">
        <f>AA870+((ABS(K870)/MAX(((F870)+(G870)*(W870))*(W870),1E-6))^2)/(2*$I$5)</f>
        <v/>
      </c>
      <c r="AC870">
        <f>((ABS(K870)*$D$6)/(MAX(((F870)+(G870)*(W870))*(W870),1E-6)*MAX(((((F870)+(G870)*(W870))*(W870))/MAX((F870)+2*(W870)*SQRT(1+(G870)^2),1E-6))^(2/3),1E-6)))^2</f>
        <v/>
      </c>
      <c r="AD870">
        <f>ABS(ABS(K870)/MAX(((F870)+(G870)*(W870))*(W870),1E-6))/SQRT($I$5*MAX((((F870)+(G870)*(W870))*(W870))/MAX((F870)+2*(G870)*(W870),1E-6),1E-6))</f>
        <v/>
      </c>
      <c r="AE870">
        <f>((F870)*(W870)^2)/2+(G870)*(W870)^3/3+(ABS(K870)^2)/($I$5*MAX(((F870)+(G870)*(W870))*(W870),1E-6))</f>
        <v/>
      </c>
      <c r="AF870">
        <f>IF($D$20=0,0,IFERROR(AB871+(((AC870+AC871)/2)*J871)+(IF(Z870&gt;Z871,$D$8*((Z870^2-Z871^2)/(2*$I$5)),$D$9*((Z871^2-Z870^2)/(2*$I$5)))+($D$10*(ABS(I871)/90)*(MAX(Z870^2,Z871^2)/(2*$I$5))))-AB870,0))</f>
        <v/>
      </c>
      <c r="AG870">
        <f>IF($D$20=0,1,IFERROR(IF(ROUND(AD870,3)=1,1,IF(AND(ABS(AF870)&lt;$D$19,AD870&lt;1),1,0)),0))</f>
        <v/>
      </c>
      <c r="AH870">
        <f>IFERROR(IF(V32="Supercritical",MAX($D$16,IFERROR(L870,MAX($D$16,POWER((ABS(K870)^2)/($I$5*MAX(F870,0.1)^2),1/3)))),IF(V32="Subcritical",MAX($D$16,IFERROR(W870,MAX($D$16,POWER((ABS(K870)^2)/($I$5*MAX(F870,0.1)^2),1/3)))),IF(AND(IFERROR(V870,0)=1,IFERROR(AG870,0)=1),IF(IFERROR(T870,-1E99)&gt;=IFERROR(AE870,-1E99),MAX($D$16,IFERROR(L870,MAX($D$16,POWER((ABS(K870)^2)/($I$5*MAX(F870,0.1)^2),1/3)))),MAX($D$16,IFERROR(W870,MAX($D$16,POWER((ABS(K870)^2)/($I$5*MAX(F870,0.1)^2),1/3))))),IF(IFERROR(V870,0)=1,MAX($D$16,IFERROR(L870,MAX($D$16,POWER((ABS(K870)^2)/($I$5*MAX(F870,0.1)^2),1/3)))),IF(IFERROR(AG870,0)=1,MAX($D$16,IFERROR(W870,MAX($D$16,POWER((ABS(K870)^2)/($I$5*MAX(F870,0.1)^2),1/3)))),MAX($D$16,POWER((ABS(K870)^2)/($I$5*MAX(F870,0.1)^2),1/3))))))),MAX($D$16,POWER((ABS(K870)^2)/($I$5*MAX(F870,0.1)^2),1/3)))</f>
        <v/>
      </c>
      <c r="AI870">
        <f>E870+AH870</f>
        <v/>
      </c>
      <c r="AJ870">
        <f>AI870+((ABS(K870)/MAX(((F870)+(G870)*(AH870))*(AH870),1E-6))^2)/(2*$I$5)</f>
        <v/>
      </c>
      <c r="AM870" t="n">
        <v>0</v>
      </c>
      <c r="AN870" t="n">
        <v>0</v>
      </c>
      <c r="AO870">
        <f>AM870+AN870</f>
        <v/>
      </c>
      <c r="AP870">
        <f>AP869+AO870</f>
        <v/>
      </c>
      <c r="AQ870">
        <f>ABS(ABS(K870)/MAX(((F870)+(G870)*(AH870))*(AH870),1E-6))/SQRT($I$5*MAX((((F870)+(G870)*(AH870))*(AH870))/MAX((F870)+2*(G870)*(AH870),1E-6),1E-6))</f>
        <v/>
      </c>
      <c r="AR870">
        <f>IF(AQ870&lt;1,"Subcritical","Supercritical")</f>
        <v/>
      </c>
      <c r="AS870">
        <f>((ABS(K870)*$D$6)/(MAX(((F870)+(G870)*(AH870))*(AH870),1E-6)*MAX(((((F870)+(G870)*(AH870))*(AH870))/MAX((F870)+2*(AH870)*SQRT(1+(G870)^2),1E-6))^(2/3),1E-6)))^2</f>
        <v/>
      </c>
    </row>
    <row r="871">
      <c r="A871" t="n">
        <v>722</v>
      </c>
      <c r="B871" t="n">
        <v>720.891</v>
      </c>
      <c r="C871" t="n">
        <v>616101.2</v>
      </c>
      <c r="D871" t="n">
        <v>3097281.511</v>
      </c>
      <c r="E871" t="n">
        <v>632.2015</v>
      </c>
      <c r="F871" t="n">
        <v>5.067</v>
      </c>
      <c r="G871" t="n">
        <v>0</v>
      </c>
      <c r="H871" t="inlineStr">
        <is>
          <t>Normal</t>
        </is>
      </c>
      <c r="I871" t="n">
        <v>0.055</v>
      </c>
      <c r="J871">
        <f>B871-B870</f>
        <v/>
      </c>
      <c r="K871">
        <f>MAX(0,K870-AO870)</f>
        <v/>
      </c>
      <c r="L871">
        <f>IF($D$20=0,IFERROR(L870,MAX($D$16,POWER((ABS(K871)^2)/($I$5*MAX(F871,0.1)^2),1/3))),IF(IFERROR(V870,0)=0,IFERROR(L870,MAX($D$16,POWER((ABS(K871)^2)/($I$5*MAX(F871,0.1)^2),1/3))),IF(OR(IFERROR(L871,0)=0,IFERROR(S870,0)&lt;1,IFERROR(S871,0)&lt;1),MAX($D$16,POWER((ABS(K871)^2)/($I$5*MAX(F871,0.1)^2),1/3)),IF(IFERROR(U871,0)&gt;0,MAX($D$16,IFERROR(L871,0)+((IFERROR(U871,0))*$D$18*IF((IFERROR(S871,0))&lt;1,1,-1))),IF(IFERROR(U871,0)&lt;0,IF(ABS((MAX($D$16,POWER((ABS(K871)^2)/($I$5*MAX(F871,0.1)^2),1/3)))-IFERROR(L871,0))&gt;$D$19,MAX($D$16,IF((MAX($D$16,POWER((ABS(K871)^2)/($I$5*MAX(F871,0.1)^2),1/3)))&gt;IFERROR(L871,0),MIN((MAX($D$16,POWER((ABS(K871)^2)/($I$5*MAX(F871,0.1)^2),1/3))),IFERROR(L871,0)+(MIN(ABS(IFERROR(U871,0))*$D$18,ABS((MAX($D$16,POWER((ABS(K871)^2)/($I$5*MAX(F871,0.1)^2),1/3)))-IFERROR(L871,0))))),MAX((MAX($D$16,POWER((ABS(K871)^2)/($I$5*MAX(F871,0.1)^2),1/3))),IFERROR(L871,0)-(MIN(ABS(IFERROR(U871,0))*$D$18,ABS((MAX($D$16,POWER((ABS(K871)^2)/($I$5*MAX(F871,0.1)^2),1/3)))-IFERROR(L871,0))))))),MAX($D$16,POWER((ABS(K871)^2)/($I$5*MAX(F871,0.1)^2),1/3))),MAX($D$16,IFERROR(L871,0)))))))</f>
        <v/>
      </c>
      <c r="M871">
        <f>((F871)+(G871)*(L871))*(L871)</f>
        <v/>
      </c>
      <c r="N871">
        <f>(((F871)+(G871)*(L871))*(L871))/MAX((F871)+2*(L871)*SQRT(1+(G871)^2),1E-6)</f>
        <v/>
      </c>
      <c r="O871">
        <f>ABS(K871)/MAX(((F871)+(G871)*(L871))*(L871),1E-6)</f>
        <v/>
      </c>
      <c r="P871">
        <f>E871+L871</f>
        <v/>
      </c>
      <c r="Q871">
        <f>P871+((ABS(K871)/MAX(((F871)+(G871)*(L871))*(L871),1E-6))^2)/(2*$I$5)</f>
        <v/>
      </c>
      <c r="R871">
        <f>((ABS(K871)*$D$6)/(MAX(((F871)+(G871)*(L871))*(L871),1E-6)*MAX(((((F871)+(G871)*(L871))*(L871))/MAX((F871)+2*(L871)*SQRT(1+(G871)^2),1E-6))^(2/3),1E-6)))^2</f>
        <v/>
      </c>
      <c r="S871">
        <f>ABS(ABS(K871)/MAX(((F871)+(G871)*(L871))*(L871),1E-6))/SQRT($I$5*MAX((((F871)+(G871)*(L871))*(L871))/MAX((F871)+2*(G871)*(L871),1E-6),1E-6))</f>
        <v/>
      </c>
      <c r="T871">
        <f>((F871)*(L871)^2)/2+(G871)*(L871)^3/3+(ABS(K871)^2)/($I$5*MAX(((F871)+(G871)*(L871))*(L871),1E-6))</f>
        <v/>
      </c>
      <c r="U871">
        <f>IF($D$20=0,0,IFERROR(Q870-(((R870+R871)/2)*J871)-(IF(O870&gt;O871,$D$8*((O870^2-O871^2)/(2*$I$5)),$D$9*((O871^2-O870^2)/(2*$I$5)))+($D$10*(ABS(I871)/90)*(MAX(O870^2,O871^2)/(2*$I$5))))-Q871,0))</f>
        <v/>
      </c>
      <c r="V871">
        <f>IF($D$20=0,1,IFERROR(IF(ROUND(S871,3)=1,1,IF(AND(ABS(U871)&lt;$D$19,S871&gt;1),1,0)),0))</f>
        <v/>
      </c>
      <c r="W871">
        <f>IF($D$20=0,IFERROR(W872,MAX($D$16,POWER((ABS(K871)^2)/($I$5*MAX(F871,0.1)^2),1/3))),IF(IFERROR(AG872,0)=0,IFERROR(W872,MAX($D$16,POWER((ABS(K871)^2)/($I$5*MAX(F871,0.1)^2),1/3))),IF(OR(IFERROR(W871,0)=0,IFERROR(AD872,0)&gt;1),MAX($D$16,POWER((ABS(K871)^2)/($I$5*MAX(F871,0.1)^2),1/3)),IF(IFERROR(AF871,0)&gt;0,MAX($D$16,IFERROR(W871,0)+((IFERROR(AF871,0))*$D$18*IF((IFERROR(AD871,0))&lt;1,1,-1))),IF(IFERROR(AF871,0)&lt;0,IF(ABS((MAX($D$16,POWER((ABS(K871)^2)/($I$5*MAX(F871,0.1)^2),1/3)))-IFERROR(W871,0))&gt;$D$19,MAX($D$16,IF((MAX($D$16,POWER((ABS(K871)^2)/($I$5*MAX(F871,0.1)^2),1/3)))&gt;IFERROR(W871,0),MIN((MAX($D$16,POWER((ABS(K871)^2)/($I$5*MAX(F871,0.1)^2),1/3))),IFERROR(W871,0)+(MIN(ABS(IFERROR(AF871,0))*$D$18,ABS((MAX($D$16,POWER((ABS(K871)^2)/($I$5*MAX(F871,0.1)^2),1/3)))-IFERROR(W871,0))))),MAX((MAX($D$16,POWER((ABS(K871)^2)/($I$5*MAX(F871,0.1)^2),1/3))),IFERROR(W871,0)-(MIN(ABS(IFERROR(AF871,0))*$D$18,ABS((MAX($D$16,POWER((ABS(K871)^2)/($I$5*MAX(F871,0.1)^2),1/3)))-IFERROR(W871,0))))))),MAX($D$16,POWER((ABS(K871)^2)/($I$5*MAX(F871,0.1)^2),1/3))),MAX($D$16,IFERROR(W871,0)))))))</f>
        <v/>
      </c>
      <c r="X871">
        <f>((F871)+(G871)*(W871))*(W871)</f>
        <v/>
      </c>
      <c r="Y871">
        <f>(((F871)+(G871)*(W871))*(W871))/MAX((F871)+2*(W871)*SQRT(1+(G871)^2),1E-6)</f>
        <v/>
      </c>
      <c r="Z871">
        <f>ABS(K871)/MAX(((F871)+(G871)*(W871))*(W871),1E-6)</f>
        <v/>
      </c>
      <c r="AA871">
        <f>E871+W871</f>
        <v/>
      </c>
      <c r="AB871">
        <f>AA871+((ABS(K871)/MAX(((F871)+(G871)*(W871))*(W871),1E-6))^2)/(2*$I$5)</f>
        <v/>
      </c>
      <c r="AC871">
        <f>((ABS(K871)*$D$6)/(MAX(((F871)+(G871)*(W871))*(W871),1E-6)*MAX(((((F871)+(G871)*(W871))*(W871))/MAX((F871)+2*(W871)*SQRT(1+(G871)^2),1E-6))^(2/3),1E-6)))^2</f>
        <v/>
      </c>
      <c r="AD871">
        <f>ABS(ABS(K871)/MAX(((F871)+(G871)*(W871))*(W871),1E-6))/SQRT($I$5*MAX((((F871)+(G871)*(W871))*(W871))/MAX((F871)+2*(G871)*(W871),1E-6),1E-6))</f>
        <v/>
      </c>
      <c r="AE871">
        <f>((F871)*(W871)^2)/2+(G871)*(W871)^3/3+(ABS(K871)^2)/($I$5*MAX(((F871)+(G871)*(W871))*(W871),1E-6))</f>
        <v/>
      </c>
      <c r="AF871">
        <f>IF($D$20=0,0,IFERROR(AB872+(((AC871+AC872)/2)*J872)+(IF(Z871&gt;Z872,$D$8*((Z871^2-Z872^2)/(2*$I$5)),$D$9*((Z872^2-Z871^2)/(2*$I$5)))+($D$10*(ABS(I872)/90)*(MAX(Z871^2,Z872^2)/(2*$I$5))))-AB871,0))</f>
        <v/>
      </c>
      <c r="AG871">
        <f>IF($D$20=0,1,IFERROR(IF(ROUND(AD871,3)=1,1,IF(AND(ABS(AF871)&lt;$D$19,AD871&lt;1),1,0)),0))</f>
        <v/>
      </c>
      <c r="AH871">
        <f>IFERROR(IF(V32="Supercritical",MAX($D$16,IFERROR(L871,MAX($D$16,POWER((ABS(K871)^2)/($I$5*MAX(F871,0.1)^2),1/3)))),IF(V32="Subcritical",MAX($D$16,IFERROR(W871,MAX($D$16,POWER((ABS(K871)^2)/($I$5*MAX(F871,0.1)^2),1/3)))),IF(AND(IFERROR(V871,0)=1,IFERROR(AG871,0)=1),IF(IFERROR(T871,-1E99)&gt;=IFERROR(AE871,-1E99),MAX($D$16,IFERROR(L871,MAX($D$16,POWER((ABS(K871)^2)/($I$5*MAX(F871,0.1)^2),1/3)))),MAX($D$16,IFERROR(W871,MAX($D$16,POWER((ABS(K871)^2)/($I$5*MAX(F871,0.1)^2),1/3))))),IF(IFERROR(V871,0)=1,MAX($D$16,IFERROR(L871,MAX($D$16,POWER((ABS(K871)^2)/($I$5*MAX(F871,0.1)^2),1/3)))),IF(IFERROR(AG871,0)=1,MAX($D$16,IFERROR(W871,MAX($D$16,POWER((ABS(K871)^2)/($I$5*MAX(F871,0.1)^2),1/3)))),MAX($D$16,POWER((ABS(K871)^2)/($I$5*MAX(F871,0.1)^2),1/3))))))),MAX($D$16,POWER((ABS(K871)^2)/($I$5*MAX(F871,0.1)^2),1/3)))</f>
        <v/>
      </c>
      <c r="AI871">
        <f>E871+AH871</f>
        <v/>
      </c>
      <c r="AJ871">
        <f>AI871+((ABS(K871)/MAX(((F871)+(G871)*(AH871))*(AH871),1E-6))^2)/(2*$I$5)</f>
        <v/>
      </c>
      <c r="AM871" t="n">
        <v>0</v>
      </c>
      <c r="AN871" t="n">
        <v>0</v>
      </c>
      <c r="AO871">
        <f>AM871+AN871</f>
        <v/>
      </c>
      <c r="AP871">
        <f>AP870+AO871</f>
        <v/>
      </c>
      <c r="AQ871">
        <f>ABS(ABS(K871)/MAX(((F871)+(G871)*(AH871))*(AH871),1E-6))/SQRT($I$5*MAX((((F871)+(G871)*(AH871))*(AH871))/MAX((F871)+2*(G871)*(AH871),1E-6),1E-6))</f>
        <v/>
      </c>
      <c r="AR871">
        <f>IF(AQ871&lt;1,"Subcritical","Supercritical")</f>
        <v/>
      </c>
      <c r="AS871">
        <f>((ABS(K871)*$D$6)/(MAX(((F871)+(G871)*(AH871))*(AH871),1E-6)*MAX(((((F871)+(G871)*(AH871))*(AH871))/MAX((F871)+2*(AH871)*SQRT(1+(G871)^2),1E-6))^(2/3),1E-6)))^2</f>
        <v/>
      </c>
    </row>
    <row r="872">
      <c r="A872" t="n">
        <v>723</v>
      </c>
      <c r="B872" t="n">
        <v>721.891</v>
      </c>
      <c r="C872" t="n">
        <v>616100.936</v>
      </c>
      <c r="D872" t="n">
        <v>3097280.547</v>
      </c>
      <c r="E872" t="n">
        <v>632.201</v>
      </c>
      <c r="F872" t="n">
        <v>5.067</v>
      </c>
      <c r="G872" t="n">
        <v>0</v>
      </c>
      <c r="H872" t="inlineStr">
        <is>
          <t>Normal</t>
        </is>
      </c>
      <c r="I872" t="n">
        <v>0.04</v>
      </c>
      <c r="J872">
        <f>B872-B871</f>
        <v/>
      </c>
      <c r="K872">
        <f>MAX(0,K871-AO871)</f>
        <v/>
      </c>
      <c r="L872">
        <f>IF($D$20=0,IFERROR(L871,MAX($D$16,POWER((ABS(K872)^2)/($I$5*MAX(F872,0.1)^2),1/3))),IF(IFERROR(V871,0)=0,IFERROR(L871,MAX($D$16,POWER((ABS(K872)^2)/($I$5*MAX(F872,0.1)^2),1/3))),IF(OR(IFERROR(L872,0)=0,IFERROR(S871,0)&lt;1,IFERROR(S872,0)&lt;1),MAX($D$16,POWER((ABS(K872)^2)/($I$5*MAX(F872,0.1)^2),1/3)),IF(IFERROR(U872,0)&gt;0,MAX($D$16,IFERROR(L872,0)+((IFERROR(U872,0))*$D$18*IF((IFERROR(S872,0))&lt;1,1,-1))),IF(IFERROR(U872,0)&lt;0,IF(ABS((MAX($D$16,POWER((ABS(K872)^2)/($I$5*MAX(F872,0.1)^2),1/3)))-IFERROR(L872,0))&gt;$D$19,MAX($D$16,IF((MAX($D$16,POWER((ABS(K872)^2)/($I$5*MAX(F872,0.1)^2),1/3)))&gt;IFERROR(L872,0),MIN((MAX($D$16,POWER((ABS(K872)^2)/($I$5*MAX(F872,0.1)^2),1/3))),IFERROR(L872,0)+(MIN(ABS(IFERROR(U872,0))*$D$18,ABS((MAX($D$16,POWER((ABS(K872)^2)/($I$5*MAX(F872,0.1)^2),1/3)))-IFERROR(L872,0))))),MAX((MAX($D$16,POWER((ABS(K872)^2)/($I$5*MAX(F872,0.1)^2),1/3))),IFERROR(L872,0)-(MIN(ABS(IFERROR(U872,0))*$D$18,ABS((MAX($D$16,POWER((ABS(K872)^2)/($I$5*MAX(F872,0.1)^2),1/3)))-IFERROR(L872,0))))))),MAX($D$16,POWER((ABS(K872)^2)/($I$5*MAX(F872,0.1)^2),1/3))),MAX($D$16,IFERROR(L872,0)))))))</f>
        <v/>
      </c>
      <c r="M872">
        <f>((F872)+(G872)*(L872))*(L872)</f>
        <v/>
      </c>
      <c r="N872">
        <f>(((F872)+(G872)*(L872))*(L872))/MAX((F872)+2*(L872)*SQRT(1+(G872)^2),1E-6)</f>
        <v/>
      </c>
      <c r="O872">
        <f>ABS(K872)/MAX(((F872)+(G872)*(L872))*(L872),1E-6)</f>
        <v/>
      </c>
      <c r="P872">
        <f>E872+L872</f>
        <v/>
      </c>
      <c r="Q872">
        <f>P872+((ABS(K872)/MAX(((F872)+(G872)*(L872))*(L872),1E-6))^2)/(2*$I$5)</f>
        <v/>
      </c>
      <c r="R872">
        <f>((ABS(K872)*$D$6)/(MAX(((F872)+(G872)*(L872))*(L872),1E-6)*MAX(((((F872)+(G872)*(L872))*(L872))/MAX((F872)+2*(L872)*SQRT(1+(G872)^2),1E-6))^(2/3),1E-6)))^2</f>
        <v/>
      </c>
      <c r="S872">
        <f>ABS(ABS(K872)/MAX(((F872)+(G872)*(L872))*(L872),1E-6))/SQRT($I$5*MAX((((F872)+(G872)*(L872))*(L872))/MAX((F872)+2*(G872)*(L872),1E-6),1E-6))</f>
        <v/>
      </c>
      <c r="T872">
        <f>((F872)*(L872)^2)/2+(G872)*(L872)^3/3+(ABS(K872)^2)/($I$5*MAX(((F872)+(G872)*(L872))*(L872),1E-6))</f>
        <v/>
      </c>
      <c r="U872">
        <f>IF($D$20=0,0,IFERROR(Q871-(((R871+R872)/2)*J872)-(IF(O871&gt;O872,$D$8*((O871^2-O872^2)/(2*$I$5)),$D$9*((O872^2-O871^2)/(2*$I$5)))+($D$10*(ABS(I872)/90)*(MAX(O871^2,O872^2)/(2*$I$5))))-Q872,0))</f>
        <v/>
      </c>
      <c r="V872">
        <f>IF($D$20=0,1,IFERROR(IF(ROUND(S872,3)=1,1,IF(AND(ABS(U872)&lt;$D$19,S872&gt;1),1,0)),0))</f>
        <v/>
      </c>
      <c r="W872">
        <f>IF($D$20=0,IFERROR(W873,MAX($D$16,POWER((ABS(K872)^2)/($I$5*MAX(F872,0.1)^2),1/3))),IF(IFERROR(AG873,0)=0,IFERROR(W873,MAX($D$16,POWER((ABS(K872)^2)/($I$5*MAX(F872,0.1)^2),1/3))),IF(OR(IFERROR(W872,0)=0,IFERROR(AD873,0)&gt;1),MAX($D$16,POWER((ABS(K872)^2)/($I$5*MAX(F872,0.1)^2),1/3)),IF(IFERROR(AF872,0)&gt;0,MAX($D$16,IFERROR(W872,0)+((IFERROR(AF872,0))*$D$18*IF((IFERROR(AD872,0))&lt;1,1,-1))),IF(IFERROR(AF872,0)&lt;0,IF(ABS((MAX($D$16,POWER((ABS(K872)^2)/($I$5*MAX(F872,0.1)^2),1/3)))-IFERROR(W872,0))&gt;$D$19,MAX($D$16,IF((MAX($D$16,POWER((ABS(K872)^2)/($I$5*MAX(F872,0.1)^2),1/3)))&gt;IFERROR(W872,0),MIN((MAX($D$16,POWER((ABS(K872)^2)/($I$5*MAX(F872,0.1)^2),1/3))),IFERROR(W872,0)+(MIN(ABS(IFERROR(AF872,0))*$D$18,ABS((MAX($D$16,POWER((ABS(K872)^2)/($I$5*MAX(F872,0.1)^2),1/3)))-IFERROR(W872,0))))),MAX((MAX($D$16,POWER((ABS(K872)^2)/($I$5*MAX(F872,0.1)^2),1/3))),IFERROR(W872,0)-(MIN(ABS(IFERROR(AF872,0))*$D$18,ABS((MAX($D$16,POWER((ABS(K872)^2)/($I$5*MAX(F872,0.1)^2),1/3)))-IFERROR(W872,0))))))),MAX($D$16,POWER((ABS(K872)^2)/($I$5*MAX(F872,0.1)^2),1/3))),MAX($D$16,IFERROR(W872,0)))))))</f>
        <v/>
      </c>
      <c r="X872">
        <f>((F872)+(G872)*(W872))*(W872)</f>
        <v/>
      </c>
      <c r="Y872">
        <f>(((F872)+(G872)*(W872))*(W872))/MAX((F872)+2*(W872)*SQRT(1+(G872)^2),1E-6)</f>
        <v/>
      </c>
      <c r="Z872">
        <f>ABS(K872)/MAX(((F872)+(G872)*(W872))*(W872),1E-6)</f>
        <v/>
      </c>
      <c r="AA872">
        <f>E872+W872</f>
        <v/>
      </c>
      <c r="AB872">
        <f>AA872+((ABS(K872)/MAX(((F872)+(G872)*(W872))*(W872),1E-6))^2)/(2*$I$5)</f>
        <v/>
      </c>
      <c r="AC872">
        <f>((ABS(K872)*$D$6)/(MAX(((F872)+(G872)*(W872))*(W872),1E-6)*MAX(((((F872)+(G872)*(W872))*(W872))/MAX((F872)+2*(W872)*SQRT(1+(G872)^2),1E-6))^(2/3),1E-6)))^2</f>
        <v/>
      </c>
      <c r="AD872">
        <f>ABS(ABS(K872)/MAX(((F872)+(G872)*(W872))*(W872),1E-6))/SQRT($I$5*MAX((((F872)+(G872)*(W872))*(W872))/MAX((F872)+2*(G872)*(W872),1E-6),1E-6))</f>
        <v/>
      </c>
      <c r="AE872">
        <f>((F872)*(W872)^2)/2+(G872)*(W872)^3/3+(ABS(K872)^2)/($I$5*MAX(((F872)+(G872)*(W872))*(W872),1E-6))</f>
        <v/>
      </c>
      <c r="AF872">
        <f>IF($D$20=0,0,IFERROR(AB873+(((AC872+AC873)/2)*J873)+(IF(Z872&gt;Z873,$D$8*((Z872^2-Z873^2)/(2*$I$5)),$D$9*((Z873^2-Z872^2)/(2*$I$5)))+($D$10*(ABS(I873)/90)*(MAX(Z872^2,Z873^2)/(2*$I$5))))-AB872,0))</f>
        <v/>
      </c>
      <c r="AG872">
        <f>IF($D$20=0,1,IFERROR(IF(ROUND(AD872,3)=1,1,IF(AND(ABS(AF872)&lt;$D$19,AD872&lt;1),1,0)),0))</f>
        <v/>
      </c>
      <c r="AH872">
        <f>IFERROR(IF(V32="Supercritical",MAX($D$16,IFERROR(L872,MAX($D$16,POWER((ABS(K872)^2)/($I$5*MAX(F872,0.1)^2),1/3)))),IF(V32="Subcritical",MAX($D$16,IFERROR(W872,MAX($D$16,POWER((ABS(K872)^2)/($I$5*MAX(F872,0.1)^2),1/3)))),IF(AND(IFERROR(V872,0)=1,IFERROR(AG872,0)=1),IF(IFERROR(T872,-1E99)&gt;=IFERROR(AE872,-1E99),MAX($D$16,IFERROR(L872,MAX($D$16,POWER((ABS(K872)^2)/($I$5*MAX(F872,0.1)^2),1/3)))),MAX($D$16,IFERROR(W872,MAX($D$16,POWER((ABS(K872)^2)/($I$5*MAX(F872,0.1)^2),1/3))))),IF(IFERROR(V872,0)=1,MAX($D$16,IFERROR(L872,MAX($D$16,POWER((ABS(K872)^2)/($I$5*MAX(F872,0.1)^2),1/3)))),IF(IFERROR(AG872,0)=1,MAX($D$16,IFERROR(W872,MAX($D$16,POWER((ABS(K872)^2)/($I$5*MAX(F872,0.1)^2),1/3)))),MAX($D$16,POWER((ABS(K872)^2)/($I$5*MAX(F872,0.1)^2),1/3))))))),MAX($D$16,POWER((ABS(K872)^2)/($I$5*MAX(F872,0.1)^2),1/3)))</f>
        <v/>
      </c>
      <c r="AI872">
        <f>E872+AH872</f>
        <v/>
      </c>
      <c r="AJ872">
        <f>AI872+((ABS(K872)/MAX(((F872)+(G872)*(AH872))*(AH872),1E-6))^2)/(2*$I$5)</f>
        <v/>
      </c>
      <c r="AM872" t="n">
        <v>0</v>
      </c>
      <c r="AN872" t="n">
        <v>0</v>
      </c>
      <c r="AO872">
        <f>AM872+AN872</f>
        <v/>
      </c>
      <c r="AP872">
        <f>AP871+AO872</f>
        <v/>
      </c>
      <c r="AQ872">
        <f>ABS(ABS(K872)/MAX(((F872)+(G872)*(AH872))*(AH872),1E-6))/SQRT($I$5*MAX((((F872)+(G872)*(AH872))*(AH872))/MAX((F872)+2*(G872)*(AH872),1E-6),1E-6))</f>
        <v/>
      </c>
      <c r="AR872">
        <f>IF(AQ872&lt;1,"Subcritical","Supercritical")</f>
        <v/>
      </c>
      <c r="AS872">
        <f>((ABS(K872)*$D$6)/(MAX(((F872)+(G872)*(AH872))*(AH872),1E-6)*MAX(((((F872)+(G872)*(AH872))*(AH872))/MAX((F872)+2*(AH872)*SQRT(1+(G872)^2),1E-6))^(2/3),1E-6)))^2</f>
        <v/>
      </c>
    </row>
    <row r="873">
      <c r="A873" t="n">
        <v>724</v>
      </c>
      <c r="B873" t="n">
        <v>722.8920000000001</v>
      </c>
      <c r="C873" t="n">
        <v>616100.671</v>
      </c>
      <c r="D873" t="n">
        <v>3097279.582</v>
      </c>
      <c r="E873" t="n">
        <v>632.2005</v>
      </c>
      <c r="F873" t="n">
        <v>5.067</v>
      </c>
      <c r="G873" t="n">
        <v>0</v>
      </c>
      <c r="H873" t="inlineStr">
        <is>
          <t>Normal</t>
        </is>
      </c>
      <c r="I873" t="n">
        <v>0.04</v>
      </c>
      <c r="J873">
        <f>B873-B872</f>
        <v/>
      </c>
      <c r="K873">
        <f>MAX(0,K872-AO872)</f>
        <v/>
      </c>
      <c r="L873">
        <f>IF($D$20=0,IFERROR(L872,MAX($D$16,POWER((ABS(K873)^2)/($I$5*MAX(F873,0.1)^2),1/3))),IF(IFERROR(V872,0)=0,IFERROR(L872,MAX($D$16,POWER((ABS(K873)^2)/($I$5*MAX(F873,0.1)^2),1/3))),IF(OR(IFERROR(L873,0)=0,IFERROR(S872,0)&lt;1,IFERROR(S873,0)&lt;1),MAX($D$16,POWER((ABS(K873)^2)/($I$5*MAX(F873,0.1)^2),1/3)),IF(IFERROR(U873,0)&gt;0,MAX($D$16,IFERROR(L873,0)+((IFERROR(U873,0))*$D$18*IF((IFERROR(S873,0))&lt;1,1,-1))),IF(IFERROR(U873,0)&lt;0,IF(ABS((MAX($D$16,POWER((ABS(K873)^2)/($I$5*MAX(F873,0.1)^2),1/3)))-IFERROR(L873,0))&gt;$D$19,MAX($D$16,IF((MAX($D$16,POWER((ABS(K873)^2)/($I$5*MAX(F873,0.1)^2),1/3)))&gt;IFERROR(L873,0),MIN((MAX($D$16,POWER((ABS(K873)^2)/($I$5*MAX(F873,0.1)^2),1/3))),IFERROR(L873,0)+(MIN(ABS(IFERROR(U873,0))*$D$18,ABS((MAX($D$16,POWER((ABS(K873)^2)/($I$5*MAX(F873,0.1)^2),1/3)))-IFERROR(L873,0))))),MAX((MAX($D$16,POWER((ABS(K873)^2)/($I$5*MAX(F873,0.1)^2),1/3))),IFERROR(L873,0)-(MIN(ABS(IFERROR(U873,0))*$D$18,ABS((MAX($D$16,POWER((ABS(K873)^2)/($I$5*MAX(F873,0.1)^2),1/3)))-IFERROR(L873,0))))))),MAX($D$16,POWER((ABS(K873)^2)/($I$5*MAX(F873,0.1)^2),1/3))),MAX($D$16,IFERROR(L873,0)))))))</f>
        <v/>
      </c>
      <c r="M873">
        <f>((F873)+(G873)*(L873))*(L873)</f>
        <v/>
      </c>
      <c r="N873">
        <f>(((F873)+(G873)*(L873))*(L873))/MAX((F873)+2*(L873)*SQRT(1+(G873)^2),1E-6)</f>
        <v/>
      </c>
      <c r="O873">
        <f>ABS(K873)/MAX(((F873)+(G873)*(L873))*(L873),1E-6)</f>
        <v/>
      </c>
      <c r="P873">
        <f>E873+L873</f>
        <v/>
      </c>
      <c r="Q873">
        <f>P873+((ABS(K873)/MAX(((F873)+(G873)*(L873))*(L873),1E-6))^2)/(2*$I$5)</f>
        <v/>
      </c>
      <c r="R873">
        <f>((ABS(K873)*$D$6)/(MAX(((F873)+(G873)*(L873))*(L873),1E-6)*MAX(((((F873)+(G873)*(L873))*(L873))/MAX((F873)+2*(L873)*SQRT(1+(G873)^2),1E-6))^(2/3),1E-6)))^2</f>
        <v/>
      </c>
      <c r="S873">
        <f>ABS(ABS(K873)/MAX(((F873)+(G873)*(L873))*(L873),1E-6))/SQRT($I$5*MAX((((F873)+(G873)*(L873))*(L873))/MAX((F873)+2*(G873)*(L873),1E-6),1E-6))</f>
        <v/>
      </c>
      <c r="T873">
        <f>((F873)*(L873)^2)/2+(G873)*(L873)^3/3+(ABS(K873)^2)/($I$5*MAX(((F873)+(G873)*(L873))*(L873),1E-6))</f>
        <v/>
      </c>
      <c r="U873">
        <f>IF($D$20=0,0,IFERROR(Q872-(((R872+R873)/2)*J873)-(IF(O872&gt;O873,$D$8*((O872^2-O873^2)/(2*$I$5)),$D$9*((O873^2-O872^2)/(2*$I$5)))+($D$10*(ABS(I873)/90)*(MAX(O872^2,O873^2)/(2*$I$5))))-Q873,0))</f>
        <v/>
      </c>
      <c r="V873">
        <f>IF($D$20=0,1,IFERROR(IF(ROUND(S873,3)=1,1,IF(AND(ABS(U873)&lt;$D$19,S873&gt;1),1,0)),0))</f>
        <v/>
      </c>
      <c r="W873">
        <f>IF($D$20=0,IFERROR(W874,MAX($D$16,POWER((ABS(K873)^2)/($I$5*MAX(F873,0.1)^2),1/3))),IF(IFERROR(AG874,0)=0,IFERROR(W874,MAX($D$16,POWER((ABS(K873)^2)/($I$5*MAX(F873,0.1)^2),1/3))),IF(OR(IFERROR(W873,0)=0,IFERROR(AD874,0)&gt;1),MAX($D$16,POWER((ABS(K873)^2)/($I$5*MAX(F873,0.1)^2),1/3)),IF(IFERROR(AF873,0)&gt;0,MAX($D$16,IFERROR(W873,0)+((IFERROR(AF873,0))*$D$18*IF((IFERROR(AD873,0))&lt;1,1,-1))),IF(IFERROR(AF873,0)&lt;0,IF(ABS((MAX($D$16,POWER((ABS(K873)^2)/($I$5*MAX(F873,0.1)^2),1/3)))-IFERROR(W873,0))&gt;$D$19,MAX($D$16,IF((MAX($D$16,POWER((ABS(K873)^2)/($I$5*MAX(F873,0.1)^2),1/3)))&gt;IFERROR(W873,0),MIN((MAX($D$16,POWER((ABS(K873)^2)/($I$5*MAX(F873,0.1)^2),1/3))),IFERROR(W873,0)+(MIN(ABS(IFERROR(AF873,0))*$D$18,ABS((MAX($D$16,POWER((ABS(K873)^2)/($I$5*MAX(F873,0.1)^2),1/3)))-IFERROR(W873,0))))),MAX((MAX($D$16,POWER((ABS(K873)^2)/($I$5*MAX(F873,0.1)^2),1/3))),IFERROR(W873,0)-(MIN(ABS(IFERROR(AF873,0))*$D$18,ABS((MAX($D$16,POWER((ABS(K873)^2)/($I$5*MAX(F873,0.1)^2),1/3)))-IFERROR(W873,0))))))),MAX($D$16,POWER((ABS(K873)^2)/($I$5*MAX(F873,0.1)^2),1/3))),MAX($D$16,IFERROR(W873,0)))))))</f>
        <v/>
      </c>
      <c r="X873">
        <f>((F873)+(G873)*(W873))*(W873)</f>
        <v/>
      </c>
      <c r="Y873">
        <f>(((F873)+(G873)*(W873))*(W873))/MAX((F873)+2*(W873)*SQRT(1+(G873)^2),1E-6)</f>
        <v/>
      </c>
      <c r="Z873">
        <f>ABS(K873)/MAX(((F873)+(G873)*(W873))*(W873),1E-6)</f>
        <v/>
      </c>
      <c r="AA873">
        <f>E873+W873</f>
        <v/>
      </c>
      <c r="AB873">
        <f>AA873+((ABS(K873)/MAX(((F873)+(G873)*(W873))*(W873),1E-6))^2)/(2*$I$5)</f>
        <v/>
      </c>
      <c r="AC873">
        <f>((ABS(K873)*$D$6)/(MAX(((F873)+(G873)*(W873))*(W873),1E-6)*MAX(((((F873)+(G873)*(W873))*(W873))/MAX((F873)+2*(W873)*SQRT(1+(G873)^2),1E-6))^(2/3),1E-6)))^2</f>
        <v/>
      </c>
      <c r="AD873">
        <f>ABS(ABS(K873)/MAX(((F873)+(G873)*(W873))*(W873),1E-6))/SQRT($I$5*MAX((((F873)+(G873)*(W873))*(W873))/MAX((F873)+2*(G873)*(W873),1E-6),1E-6))</f>
        <v/>
      </c>
      <c r="AE873">
        <f>((F873)*(W873)^2)/2+(G873)*(W873)^3/3+(ABS(K873)^2)/($I$5*MAX(((F873)+(G873)*(W873))*(W873),1E-6))</f>
        <v/>
      </c>
      <c r="AF873">
        <f>IF($D$20=0,0,IFERROR(AB874+(((AC873+AC874)/2)*J874)+(IF(Z873&gt;Z874,$D$8*((Z873^2-Z874^2)/(2*$I$5)),$D$9*((Z874^2-Z873^2)/(2*$I$5)))+($D$10*(ABS(I874)/90)*(MAX(Z873^2,Z874^2)/(2*$I$5))))-AB873,0))</f>
        <v/>
      </c>
      <c r="AG873">
        <f>IF($D$20=0,1,IFERROR(IF(ROUND(AD873,3)=1,1,IF(AND(ABS(AF873)&lt;$D$19,AD873&lt;1),1,0)),0))</f>
        <v/>
      </c>
      <c r="AH873">
        <f>IFERROR(IF(V32="Supercritical",MAX($D$16,IFERROR(L873,MAX($D$16,POWER((ABS(K873)^2)/($I$5*MAX(F873,0.1)^2),1/3)))),IF(V32="Subcritical",MAX($D$16,IFERROR(W873,MAX($D$16,POWER((ABS(K873)^2)/($I$5*MAX(F873,0.1)^2),1/3)))),IF(AND(IFERROR(V873,0)=1,IFERROR(AG873,0)=1),IF(IFERROR(T873,-1E99)&gt;=IFERROR(AE873,-1E99),MAX($D$16,IFERROR(L873,MAX($D$16,POWER((ABS(K873)^2)/($I$5*MAX(F873,0.1)^2),1/3)))),MAX($D$16,IFERROR(W873,MAX($D$16,POWER((ABS(K873)^2)/($I$5*MAX(F873,0.1)^2),1/3))))),IF(IFERROR(V873,0)=1,MAX($D$16,IFERROR(L873,MAX($D$16,POWER((ABS(K873)^2)/($I$5*MAX(F873,0.1)^2),1/3)))),IF(IFERROR(AG873,0)=1,MAX($D$16,IFERROR(W873,MAX($D$16,POWER((ABS(K873)^2)/($I$5*MAX(F873,0.1)^2),1/3)))),MAX($D$16,POWER((ABS(K873)^2)/($I$5*MAX(F873,0.1)^2),1/3))))))),MAX($D$16,POWER((ABS(K873)^2)/($I$5*MAX(F873,0.1)^2),1/3)))</f>
        <v/>
      </c>
      <c r="AI873">
        <f>E873+AH873</f>
        <v/>
      </c>
      <c r="AJ873">
        <f>AI873+((ABS(K873)/MAX(((F873)+(G873)*(AH873))*(AH873),1E-6))^2)/(2*$I$5)</f>
        <v/>
      </c>
      <c r="AM873" t="n">
        <v>0</v>
      </c>
      <c r="AN873" t="n">
        <v>0</v>
      </c>
      <c r="AO873">
        <f>AM873+AN873</f>
        <v/>
      </c>
      <c r="AP873">
        <f>AP872+AO873</f>
        <v/>
      </c>
      <c r="AQ873">
        <f>ABS(ABS(K873)/MAX(((F873)+(G873)*(AH873))*(AH873),1E-6))/SQRT($I$5*MAX((((F873)+(G873)*(AH873))*(AH873))/MAX((F873)+2*(G873)*(AH873),1E-6),1E-6))</f>
        <v/>
      </c>
      <c r="AR873">
        <f>IF(AQ873&lt;1,"Subcritical","Supercritical")</f>
        <v/>
      </c>
      <c r="AS873">
        <f>((ABS(K873)*$D$6)/(MAX(((F873)+(G873)*(AH873))*(AH873),1E-6)*MAX(((((F873)+(G873)*(AH873))*(AH873))/MAX((F873)+2*(AH873)*SQRT(1+(G873)^2),1E-6))^(2/3),1E-6)))^2</f>
        <v/>
      </c>
    </row>
    <row r="874">
      <c r="A874" t="n">
        <v>725</v>
      </c>
      <c r="B874" t="n">
        <v>723.891</v>
      </c>
      <c r="C874" t="n">
        <v>616100.407</v>
      </c>
      <c r="D874" t="n">
        <v>3097278.618</v>
      </c>
      <c r="E874" t="n">
        <v>632.2</v>
      </c>
      <c r="F874" t="n">
        <v>5.067</v>
      </c>
      <c r="G874" t="n">
        <v>0</v>
      </c>
      <c r="H874" t="inlineStr">
        <is>
          <t>Normal</t>
        </is>
      </c>
      <c r="I874" t="n">
        <v>0.055</v>
      </c>
      <c r="J874">
        <f>B874-B873</f>
        <v/>
      </c>
      <c r="K874">
        <f>MAX(0,K873-AO873)</f>
        <v/>
      </c>
      <c r="L874">
        <f>IF($D$20=0,IFERROR(L873,MAX($D$16,POWER((ABS(K874)^2)/($I$5*MAX(F874,0.1)^2),1/3))),IF(IFERROR(V873,0)=0,IFERROR(L873,MAX($D$16,POWER((ABS(K874)^2)/($I$5*MAX(F874,0.1)^2),1/3))),IF(OR(IFERROR(L874,0)=0,IFERROR(S873,0)&lt;1,IFERROR(S874,0)&lt;1),MAX($D$16,POWER((ABS(K874)^2)/($I$5*MAX(F874,0.1)^2),1/3)),IF(IFERROR(U874,0)&gt;0,MAX($D$16,IFERROR(L874,0)+((IFERROR(U874,0))*$D$18*IF((IFERROR(S874,0))&lt;1,1,-1))),IF(IFERROR(U874,0)&lt;0,IF(ABS((MAX($D$16,POWER((ABS(K874)^2)/($I$5*MAX(F874,0.1)^2),1/3)))-IFERROR(L874,0))&gt;$D$19,MAX($D$16,IF((MAX($D$16,POWER((ABS(K874)^2)/($I$5*MAX(F874,0.1)^2),1/3)))&gt;IFERROR(L874,0),MIN((MAX($D$16,POWER((ABS(K874)^2)/($I$5*MAX(F874,0.1)^2),1/3))),IFERROR(L874,0)+(MIN(ABS(IFERROR(U874,0))*$D$18,ABS((MAX($D$16,POWER((ABS(K874)^2)/($I$5*MAX(F874,0.1)^2),1/3)))-IFERROR(L874,0))))),MAX((MAX($D$16,POWER((ABS(K874)^2)/($I$5*MAX(F874,0.1)^2),1/3))),IFERROR(L874,0)-(MIN(ABS(IFERROR(U874,0))*$D$18,ABS((MAX($D$16,POWER((ABS(K874)^2)/($I$5*MAX(F874,0.1)^2),1/3)))-IFERROR(L874,0))))))),MAX($D$16,POWER((ABS(K874)^2)/($I$5*MAX(F874,0.1)^2),1/3))),MAX($D$16,IFERROR(L874,0)))))))</f>
        <v/>
      </c>
      <c r="M874">
        <f>((F874)+(G874)*(L874))*(L874)</f>
        <v/>
      </c>
      <c r="N874">
        <f>(((F874)+(G874)*(L874))*(L874))/MAX((F874)+2*(L874)*SQRT(1+(G874)^2),1E-6)</f>
        <v/>
      </c>
      <c r="O874">
        <f>ABS(K874)/MAX(((F874)+(G874)*(L874))*(L874),1E-6)</f>
        <v/>
      </c>
      <c r="P874">
        <f>E874+L874</f>
        <v/>
      </c>
      <c r="Q874">
        <f>P874+((ABS(K874)/MAX(((F874)+(G874)*(L874))*(L874),1E-6))^2)/(2*$I$5)</f>
        <v/>
      </c>
      <c r="R874">
        <f>((ABS(K874)*$D$6)/(MAX(((F874)+(G874)*(L874))*(L874),1E-6)*MAX(((((F874)+(G874)*(L874))*(L874))/MAX((F874)+2*(L874)*SQRT(1+(G874)^2),1E-6))^(2/3),1E-6)))^2</f>
        <v/>
      </c>
      <c r="S874">
        <f>ABS(ABS(K874)/MAX(((F874)+(G874)*(L874))*(L874),1E-6))/SQRT($I$5*MAX((((F874)+(G874)*(L874))*(L874))/MAX((F874)+2*(G874)*(L874),1E-6),1E-6))</f>
        <v/>
      </c>
      <c r="T874">
        <f>((F874)*(L874)^2)/2+(G874)*(L874)^3/3+(ABS(K874)^2)/($I$5*MAX(((F874)+(G874)*(L874))*(L874),1E-6))</f>
        <v/>
      </c>
      <c r="U874">
        <f>IF($D$20=0,0,IFERROR(Q873-(((R873+R874)/2)*J874)-(IF(O873&gt;O874,$D$8*((O873^2-O874^2)/(2*$I$5)),$D$9*((O874^2-O873^2)/(2*$I$5)))+($D$10*(ABS(I874)/90)*(MAX(O873^2,O874^2)/(2*$I$5))))-Q874,0))</f>
        <v/>
      </c>
      <c r="V874">
        <f>IF($D$20=0,1,IFERROR(IF(ROUND(S874,3)=1,1,IF(AND(ABS(U874)&lt;$D$19,S874&gt;1),1,0)),0))</f>
        <v/>
      </c>
      <c r="W874">
        <f>IF($D$20=0,IFERROR(W875,MAX($D$16,POWER((ABS(K874)^2)/($I$5*MAX(F874,0.1)^2),1/3))),IF(IFERROR(AG875,0)=0,IFERROR(W875,MAX($D$16,POWER((ABS(K874)^2)/($I$5*MAX(F874,0.1)^2),1/3))),IF(OR(IFERROR(W874,0)=0,IFERROR(AD875,0)&gt;1),MAX($D$16,POWER((ABS(K874)^2)/($I$5*MAX(F874,0.1)^2),1/3)),IF(IFERROR(AF874,0)&gt;0,MAX($D$16,IFERROR(W874,0)+((IFERROR(AF874,0))*$D$18*IF((IFERROR(AD874,0))&lt;1,1,-1))),IF(IFERROR(AF874,0)&lt;0,IF(ABS((MAX($D$16,POWER((ABS(K874)^2)/($I$5*MAX(F874,0.1)^2),1/3)))-IFERROR(W874,0))&gt;$D$19,MAX($D$16,IF((MAX($D$16,POWER((ABS(K874)^2)/($I$5*MAX(F874,0.1)^2),1/3)))&gt;IFERROR(W874,0),MIN((MAX($D$16,POWER((ABS(K874)^2)/($I$5*MAX(F874,0.1)^2),1/3))),IFERROR(W874,0)+(MIN(ABS(IFERROR(AF874,0))*$D$18,ABS((MAX($D$16,POWER((ABS(K874)^2)/($I$5*MAX(F874,0.1)^2),1/3)))-IFERROR(W874,0))))),MAX((MAX($D$16,POWER((ABS(K874)^2)/($I$5*MAX(F874,0.1)^2),1/3))),IFERROR(W874,0)-(MIN(ABS(IFERROR(AF874,0))*$D$18,ABS((MAX($D$16,POWER((ABS(K874)^2)/($I$5*MAX(F874,0.1)^2),1/3)))-IFERROR(W874,0))))))),MAX($D$16,POWER((ABS(K874)^2)/($I$5*MAX(F874,0.1)^2),1/3))),MAX($D$16,IFERROR(W874,0)))))))</f>
        <v/>
      </c>
      <c r="X874">
        <f>((F874)+(G874)*(W874))*(W874)</f>
        <v/>
      </c>
      <c r="Y874">
        <f>(((F874)+(G874)*(W874))*(W874))/MAX((F874)+2*(W874)*SQRT(1+(G874)^2),1E-6)</f>
        <v/>
      </c>
      <c r="Z874">
        <f>ABS(K874)/MAX(((F874)+(G874)*(W874))*(W874),1E-6)</f>
        <v/>
      </c>
      <c r="AA874">
        <f>E874+W874</f>
        <v/>
      </c>
      <c r="AB874">
        <f>AA874+((ABS(K874)/MAX(((F874)+(G874)*(W874))*(W874),1E-6))^2)/(2*$I$5)</f>
        <v/>
      </c>
      <c r="AC874">
        <f>((ABS(K874)*$D$6)/(MAX(((F874)+(G874)*(W874))*(W874),1E-6)*MAX(((((F874)+(G874)*(W874))*(W874))/MAX((F874)+2*(W874)*SQRT(1+(G874)^2),1E-6))^(2/3),1E-6)))^2</f>
        <v/>
      </c>
      <c r="AD874">
        <f>ABS(ABS(K874)/MAX(((F874)+(G874)*(W874))*(W874),1E-6))/SQRT($I$5*MAX((((F874)+(G874)*(W874))*(W874))/MAX((F874)+2*(G874)*(W874),1E-6),1E-6))</f>
        <v/>
      </c>
      <c r="AE874">
        <f>((F874)*(W874)^2)/2+(G874)*(W874)^3/3+(ABS(K874)^2)/($I$5*MAX(((F874)+(G874)*(W874))*(W874),1E-6))</f>
        <v/>
      </c>
      <c r="AF874">
        <f>IF($D$20=0,0,IFERROR(AB875+(((AC874+AC875)/2)*J875)+(IF(Z874&gt;Z875,$D$8*((Z874^2-Z875^2)/(2*$I$5)),$D$9*((Z875^2-Z874^2)/(2*$I$5)))+($D$10*(ABS(I875)/90)*(MAX(Z874^2,Z875^2)/(2*$I$5))))-AB874,0))</f>
        <v/>
      </c>
      <c r="AG874">
        <f>IF($D$20=0,1,IFERROR(IF(ROUND(AD874,3)=1,1,IF(AND(ABS(AF874)&lt;$D$19,AD874&lt;1),1,0)),0))</f>
        <v/>
      </c>
      <c r="AH874">
        <f>IFERROR(IF(V32="Supercritical",MAX($D$16,IFERROR(L874,MAX($D$16,POWER((ABS(K874)^2)/($I$5*MAX(F874,0.1)^2),1/3)))),IF(V32="Subcritical",MAX($D$16,IFERROR(W874,MAX($D$16,POWER((ABS(K874)^2)/($I$5*MAX(F874,0.1)^2),1/3)))),IF(AND(IFERROR(V874,0)=1,IFERROR(AG874,0)=1),IF(IFERROR(T874,-1E99)&gt;=IFERROR(AE874,-1E99),MAX($D$16,IFERROR(L874,MAX($D$16,POWER((ABS(K874)^2)/($I$5*MAX(F874,0.1)^2),1/3)))),MAX($D$16,IFERROR(W874,MAX($D$16,POWER((ABS(K874)^2)/($I$5*MAX(F874,0.1)^2),1/3))))),IF(IFERROR(V874,0)=1,MAX($D$16,IFERROR(L874,MAX($D$16,POWER((ABS(K874)^2)/($I$5*MAX(F874,0.1)^2),1/3)))),IF(IFERROR(AG874,0)=1,MAX($D$16,IFERROR(W874,MAX($D$16,POWER((ABS(K874)^2)/($I$5*MAX(F874,0.1)^2),1/3)))),MAX($D$16,POWER((ABS(K874)^2)/($I$5*MAX(F874,0.1)^2),1/3))))))),MAX($D$16,POWER((ABS(K874)^2)/($I$5*MAX(F874,0.1)^2),1/3)))</f>
        <v/>
      </c>
      <c r="AI874">
        <f>E874+AH874</f>
        <v/>
      </c>
      <c r="AJ874">
        <f>AI874+((ABS(K874)/MAX(((F874)+(G874)*(AH874))*(AH874),1E-6))^2)/(2*$I$5)</f>
        <v/>
      </c>
      <c r="AM874" t="n">
        <v>0</v>
      </c>
      <c r="AN874" t="n">
        <v>0</v>
      </c>
      <c r="AO874">
        <f>AM874+AN874</f>
        <v/>
      </c>
      <c r="AP874">
        <f>AP873+AO874</f>
        <v/>
      </c>
      <c r="AQ874">
        <f>ABS(ABS(K874)/MAX(((F874)+(G874)*(AH874))*(AH874),1E-6))/SQRT($I$5*MAX((((F874)+(G874)*(AH874))*(AH874))/MAX((F874)+2*(G874)*(AH874),1E-6),1E-6))</f>
        <v/>
      </c>
      <c r="AR874">
        <f>IF(AQ874&lt;1,"Subcritical","Supercritical")</f>
        <v/>
      </c>
      <c r="AS874">
        <f>((ABS(K874)*$D$6)/(MAX(((F874)+(G874)*(AH874))*(AH874),1E-6)*MAX(((((F874)+(G874)*(AH874))*(AH874))/MAX((F874)+2*(AH874)*SQRT(1+(G874)^2),1E-6))^(2/3),1E-6)))^2</f>
        <v/>
      </c>
    </row>
    <row r="875">
      <c r="A875" t="n">
        <v>726</v>
      </c>
      <c r="B875" t="n">
        <v>724.891</v>
      </c>
      <c r="C875" t="n">
        <v>616100.142</v>
      </c>
      <c r="D875" t="n">
        <v>3097277.654</v>
      </c>
      <c r="E875" t="n">
        <v>632.1994999999999</v>
      </c>
      <c r="F875" t="n">
        <v>5.067</v>
      </c>
      <c r="G875" t="n">
        <v>0</v>
      </c>
      <c r="H875" t="inlineStr">
        <is>
          <t>Normal</t>
        </is>
      </c>
      <c r="I875" t="n">
        <v>0.07000000000000001</v>
      </c>
      <c r="J875">
        <f>B875-B874</f>
        <v/>
      </c>
      <c r="K875">
        <f>MAX(0,K874-AO874)</f>
        <v/>
      </c>
      <c r="L875">
        <f>IF($D$20=0,IFERROR(L874,MAX($D$16,POWER((ABS(K875)^2)/($I$5*MAX(F875,0.1)^2),1/3))),IF(IFERROR(V874,0)=0,IFERROR(L874,MAX($D$16,POWER((ABS(K875)^2)/($I$5*MAX(F875,0.1)^2),1/3))),IF(OR(IFERROR(L875,0)=0,IFERROR(S874,0)&lt;1,IFERROR(S875,0)&lt;1),MAX($D$16,POWER((ABS(K875)^2)/($I$5*MAX(F875,0.1)^2),1/3)),IF(IFERROR(U875,0)&gt;0,MAX($D$16,IFERROR(L875,0)+((IFERROR(U875,0))*$D$18*IF((IFERROR(S875,0))&lt;1,1,-1))),IF(IFERROR(U875,0)&lt;0,IF(ABS((MAX($D$16,POWER((ABS(K875)^2)/($I$5*MAX(F875,0.1)^2),1/3)))-IFERROR(L875,0))&gt;$D$19,MAX($D$16,IF((MAX($D$16,POWER((ABS(K875)^2)/($I$5*MAX(F875,0.1)^2),1/3)))&gt;IFERROR(L875,0),MIN((MAX($D$16,POWER((ABS(K875)^2)/($I$5*MAX(F875,0.1)^2),1/3))),IFERROR(L875,0)+(MIN(ABS(IFERROR(U875,0))*$D$18,ABS((MAX($D$16,POWER((ABS(K875)^2)/($I$5*MAX(F875,0.1)^2),1/3)))-IFERROR(L875,0))))),MAX((MAX($D$16,POWER((ABS(K875)^2)/($I$5*MAX(F875,0.1)^2),1/3))),IFERROR(L875,0)-(MIN(ABS(IFERROR(U875,0))*$D$18,ABS((MAX($D$16,POWER((ABS(K875)^2)/($I$5*MAX(F875,0.1)^2),1/3)))-IFERROR(L875,0))))))),MAX($D$16,POWER((ABS(K875)^2)/($I$5*MAX(F875,0.1)^2),1/3))),MAX($D$16,IFERROR(L875,0)))))))</f>
        <v/>
      </c>
      <c r="M875">
        <f>((F875)+(G875)*(L875))*(L875)</f>
        <v/>
      </c>
      <c r="N875">
        <f>(((F875)+(G875)*(L875))*(L875))/MAX((F875)+2*(L875)*SQRT(1+(G875)^2),1E-6)</f>
        <v/>
      </c>
      <c r="O875">
        <f>ABS(K875)/MAX(((F875)+(G875)*(L875))*(L875),1E-6)</f>
        <v/>
      </c>
      <c r="P875">
        <f>E875+L875</f>
        <v/>
      </c>
      <c r="Q875">
        <f>P875+((ABS(K875)/MAX(((F875)+(G875)*(L875))*(L875),1E-6))^2)/(2*$I$5)</f>
        <v/>
      </c>
      <c r="R875">
        <f>((ABS(K875)*$D$6)/(MAX(((F875)+(G875)*(L875))*(L875),1E-6)*MAX(((((F875)+(G875)*(L875))*(L875))/MAX((F875)+2*(L875)*SQRT(1+(G875)^2),1E-6))^(2/3),1E-6)))^2</f>
        <v/>
      </c>
      <c r="S875">
        <f>ABS(ABS(K875)/MAX(((F875)+(G875)*(L875))*(L875),1E-6))/SQRT($I$5*MAX((((F875)+(G875)*(L875))*(L875))/MAX((F875)+2*(G875)*(L875),1E-6),1E-6))</f>
        <v/>
      </c>
      <c r="T875">
        <f>((F875)*(L875)^2)/2+(G875)*(L875)^3/3+(ABS(K875)^2)/($I$5*MAX(((F875)+(G875)*(L875))*(L875),1E-6))</f>
        <v/>
      </c>
      <c r="U875">
        <f>IF($D$20=0,0,IFERROR(Q874-(((R874+R875)/2)*J875)-(IF(O874&gt;O875,$D$8*((O874^2-O875^2)/(2*$I$5)),$D$9*((O875^2-O874^2)/(2*$I$5)))+($D$10*(ABS(I875)/90)*(MAX(O874^2,O875^2)/(2*$I$5))))-Q875,0))</f>
        <v/>
      </c>
      <c r="V875">
        <f>IF($D$20=0,1,IFERROR(IF(ROUND(S875,3)=1,1,IF(AND(ABS(U875)&lt;$D$19,S875&gt;1),1,0)),0))</f>
        <v/>
      </c>
      <c r="W875">
        <f>IF($D$20=0,IFERROR(W876,MAX($D$16,POWER((ABS(K875)^2)/($I$5*MAX(F875,0.1)^2),1/3))),IF(IFERROR(AG876,0)=0,IFERROR(W876,MAX($D$16,POWER((ABS(K875)^2)/($I$5*MAX(F875,0.1)^2),1/3))),IF(OR(IFERROR(W875,0)=0,IFERROR(AD876,0)&gt;1),MAX($D$16,POWER((ABS(K875)^2)/($I$5*MAX(F875,0.1)^2),1/3)),IF(IFERROR(AF875,0)&gt;0,MAX($D$16,IFERROR(W875,0)+((IFERROR(AF875,0))*$D$18*IF((IFERROR(AD875,0))&lt;1,1,-1))),IF(IFERROR(AF875,0)&lt;0,IF(ABS((MAX($D$16,POWER((ABS(K875)^2)/($I$5*MAX(F875,0.1)^2),1/3)))-IFERROR(W875,0))&gt;$D$19,MAX($D$16,IF((MAX($D$16,POWER((ABS(K875)^2)/($I$5*MAX(F875,0.1)^2),1/3)))&gt;IFERROR(W875,0),MIN((MAX($D$16,POWER((ABS(K875)^2)/($I$5*MAX(F875,0.1)^2),1/3))),IFERROR(W875,0)+(MIN(ABS(IFERROR(AF875,0))*$D$18,ABS((MAX($D$16,POWER((ABS(K875)^2)/($I$5*MAX(F875,0.1)^2),1/3)))-IFERROR(W875,0))))),MAX((MAX($D$16,POWER((ABS(K875)^2)/($I$5*MAX(F875,0.1)^2),1/3))),IFERROR(W875,0)-(MIN(ABS(IFERROR(AF875,0))*$D$18,ABS((MAX($D$16,POWER((ABS(K875)^2)/($I$5*MAX(F875,0.1)^2),1/3)))-IFERROR(W875,0))))))),MAX($D$16,POWER((ABS(K875)^2)/($I$5*MAX(F875,0.1)^2),1/3))),MAX($D$16,IFERROR(W875,0)))))))</f>
        <v/>
      </c>
      <c r="X875">
        <f>((F875)+(G875)*(W875))*(W875)</f>
        <v/>
      </c>
      <c r="Y875">
        <f>(((F875)+(G875)*(W875))*(W875))/MAX((F875)+2*(W875)*SQRT(1+(G875)^2),1E-6)</f>
        <v/>
      </c>
      <c r="Z875">
        <f>ABS(K875)/MAX(((F875)+(G875)*(W875))*(W875),1E-6)</f>
        <v/>
      </c>
      <c r="AA875">
        <f>E875+W875</f>
        <v/>
      </c>
      <c r="AB875">
        <f>AA875+((ABS(K875)/MAX(((F875)+(G875)*(W875))*(W875),1E-6))^2)/(2*$I$5)</f>
        <v/>
      </c>
      <c r="AC875">
        <f>((ABS(K875)*$D$6)/(MAX(((F875)+(G875)*(W875))*(W875),1E-6)*MAX(((((F875)+(G875)*(W875))*(W875))/MAX((F875)+2*(W875)*SQRT(1+(G875)^2),1E-6))^(2/3),1E-6)))^2</f>
        <v/>
      </c>
      <c r="AD875">
        <f>ABS(ABS(K875)/MAX(((F875)+(G875)*(W875))*(W875),1E-6))/SQRT($I$5*MAX((((F875)+(G875)*(W875))*(W875))/MAX((F875)+2*(G875)*(W875),1E-6),1E-6))</f>
        <v/>
      </c>
      <c r="AE875">
        <f>((F875)*(W875)^2)/2+(G875)*(W875)^3/3+(ABS(K875)^2)/($I$5*MAX(((F875)+(G875)*(W875))*(W875),1E-6))</f>
        <v/>
      </c>
      <c r="AF875">
        <f>IF($D$20=0,0,IFERROR(AB876+(((AC875+AC876)/2)*J876)+(IF(Z875&gt;Z876,$D$8*((Z875^2-Z876^2)/(2*$I$5)),$D$9*((Z876^2-Z875^2)/(2*$I$5)))+($D$10*(ABS(I876)/90)*(MAX(Z875^2,Z876^2)/(2*$I$5))))-AB875,0))</f>
        <v/>
      </c>
      <c r="AG875">
        <f>IF($D$20=0,1,IFERROR(IF(ROUND(AD875,3)=1,1,IF(AND(ABS(AF875)&lt;$D$19,AD875&lt;1),1,0)),0))</f>
        <v/>
      </c>
      <c r="AH875">
        <f>IFERROR(IF(V32="Supercritical",MAX($D$16,IFERROR(L875,MAX($D$16,POWER((ABS(K875)^2)/($I$5*MAX(F875,0.1)^2),1/3)))),IF(V32="Subcritical",MAX($D$16,IFERROR(W875,MAX($D$16,POWER((ABS(K875)^2)/($I$5*MAX(F875,0.1)^2),1/3)))),IF(AND(IFERROR(V875,0)=1,IFERROR(AG875,0)=1),IF(IFERROR(T875,-1E99)&gt;=IFERROR(AE875,-1E99),MAX($D$16,IFERROR(L875,MAX($D$16,POWER((ABS(K875)^2)/($I$5*MAX(F875,0.1)^2),1/3)))),MAX($D$16,IFERROR(W875,MAX($D$16,POWER((ABS(K875)^2)/($I$5*MAX(F875,0.1)^2),1/3))))),IF(IFERROR(V875,0)=1,MAX($D$16,IFERROR(L875,MAX($D$16,POWER((ABS(K875)^2)/($I$5*MAX(F875,0.1)^2),1/3)))),IF(IFERROR(AG875,0)=1,MAX($D$16,IFERROR(W875,MAX($D$16,POWER((ABS(K875)^2)/($I$5*MAX(F875,0.1)^2),1/3)))),MAX($D$16,POWER((ABS(K875)^2)/($I$5*MAX(F875,0.1)^2),1/3))))))),MAX($D$16,POWER((ABS(K875)^2)/($I$5*MAX(F875,0.1)^2),1/3)))</f>
        <v/>
      </c>
      <c r="AI875">
        <f>E875+AH875</f>
        <v/>
      </c>
      <c r="AJ875">
        <f>AI875+((ABS(K875)/MAX(((F875)+(G875)*(AH875))*(AH875),1E-6))^2)/(2*$I$5)</f>
        <v/>
      </c>
      <c r="AM875" t="n">
        <v>0</v>
      </c>
      <c r="AN875" t="n">
        <v>0</v>
      </c>
      <c r="AO875">
        <f>AM875+AN875</f>
        <v/>
      </c>
      <c r="AP875">
        <f>AP874+AO875</f>
        <v/>
      </c>
      <c r="AQ875">
        <f>ABS(ABS(K875)/MAX(((F875)+(G875)*(AH875))*(AH875),1E-6))/SQRT($I$5*MAX((((F875)+(G875)*(AH875))*(AH875))/MAX((F875)+2*(G875)*(AH875),1E-6),1E-6))</f>
        <v/>
      </c>
      <c r="AR875">
        <f>IF(AQ875&lt;1,"Subcritical","Supercritical")</f>
        <v/>
      </c>
      <c r="AS875">
        <f>((ABS(K875)*$D$6)/(MAX(((F875)+(G875)*(AH875))*(AH875),1E-6)*MAX(((((F875)+(G875)*(AH875))*(AH875))/MAX((F875)+2*(AH875)*SQRT(1+(G875)^2),1E-6))^(2/3),1E-6)))^2</f>
        <v/>
      </c>
    </row>
    <row r="876">
      <c r="A876" t="n">
        <v>727</v>
      </c>
      <c r="B876" t="n">
        <v>725.891</v>
      </c>
      <c r="C876" t="n">
        <v>616099.878</v>
      </c>
      <c r="D876" t="n">
        <v>3097276.689</v>
      </c>
      <c r="E876" t="n">
        <v>632.199</v>
      </c>
      <c r="F876" t="n">
        <v>5.067</v>
      </c>
      <c r="G876" t="n">
        <v>0</v>
      </c>
      <c r="H876" t="inlineStr">
        <is>
          <t>Normal</t>
        </is>
      </c>
      <c r="I876" t="n">
        <v>0.07000000000000001</v>
      </c>
      <c r="J876">
        <f>B876-B875</f>
        <v/>
      </c>
      <c r="K876">
        <f>MAX(0,K875-AO875)</f>
        <v/>
      </c>
      <c r="L876">
        <f>IF($D$20=0,IFERROR(L875,MAX($D$16,POWER((ABS(K876)^2)/($I$5*MAX(F876,0.1)^2),1/3))),IF(IFERROR(V875,0)=0,IFERROR(L875,MAX($D$16,POWER((ABS(K876)^2)/($I$5*MAX(F876,0.1)^2),1/3))),IF(OR(IFERROR(L876,0)=0,IFERROR(S875,0)&lt;1,IFERROR(S876,0)&lt;1),MAX($D$16,POWER((ABS(K876)^2)/($I$5*MAX(F876,0.1)^2),1/3)),IF(IFERROR(U876,0)&gt;0,MAX($D$16,IFERROR(L876,0)+((IFERROR(U876,0))*$D$18*IF((IFERROR(S876,0))&lt;1,1,-1))),IF(IFERROR(U876,0)&lt;0,IF(ABS((MAX($D$16,POWER((ABS(K876)^2)/($I$5*MAX(F876,0.1)^2),1/3)))-IFERROR(L876,0))&gt;$D$19,MAX($D$16,IF((MAX($D$16,POWER((ABS(K876)^2)/($I$5*MAX(F876,0.1)^2),1/3)))&gt;IFERROR(L876,0),MIN((MAX($D$16,POWER((ABS(K876)^2)/($I$5*MAX(F876,0.1)^2),1/3))),IFERROR(L876,0)+(MIN(ABS(IFERROR(U876,0))*$D$18,ABS((MAX($D$16,POWER((ABS(K876)^2)/($I$5*MAX(F876,0.1)^2),1/3)))-IFERROR(L876,0))))),MAX((MAX($D$16,POWER((ABS(K876)^2)/($I$5*MAX(F876,0.1)^2),1/3))),IFERROR(L876,0)-(MIN(ABS(IFERROR(U876,0))*$D$18,ABS((MAX($D$16,POWER((ABS(K876)^2)/($I$5*MAX(F876,0.1)^2),1/3)))-IFERROR(L876,0))))))),MAX($D$16,POWER((ABS(K876)^2)/($I$5*MAX(F876,0.1)^2),1/3))),MAX($D$16,IFERROR(L876,0)))))))</f>
        <v/>
      </c>
      <c r="M876">
        <f>((F876)+(G876)*(L876))*(L876)</f>
        <v/>
      </c>
      <c r="N876">
        <f>(((F876)+(G876)*(L876))*(L876))/MAX((F876)+2*(L876)*SQRT(1+(G876)^2),1E-6)</f>
        <v/>
      </c>
      <c r="O876">
        <f>ABS(K876)/MAX(((F876)+(G876)*(L876))*(L876),1E-6)</f>
        <v/>
      </c>
      <c r="P876">
        <f>E876+L876</f>
        <v/>
      </c>
      <c r="Q876">
        <f>P876+((ABS(K876)/MAX(((F876)+(G876)*(L876))*(L876),1E-6))^2)/(2*$I$5)</f>
        <v/>
      </c>
      <c r="R876">
        <f>((ABS(K876)*$D$6)/(MAX(((F876)+(G876)*(L876))*(L876),1E-6)*MAX(((((F876)+(G876)*(L876))*(L876))/MAX((F876)+2*(L876)*SQRT(1+(G876)^2),1E-6))^(2/3),1E-6)))^2</f>
        <v/>
      </c>
      <c r="S876">
        <f>ABS(ABS(K876)/MAX(((F876)+(G876)*(L876))*(L876),1E-6))/SQRT($I$5*MAX((((F876)+(G876)*(L876))*(L876))/MAX((F876)+2*(G876)*(L876),1E-6),1E-6))</f>
        <v/>
      </c>
      <c r="T876">
        <f>((F876)*(L876)^2)/2+(G876)*(L876)^3/3+(ABS(K876)^2)/($I$5*MAX(((F876)+(G876)*(L876))*(L876),1E-6))</f>
        <v/>
      </c>
      <c r="U876">
        <f>IF($D$20=0,0,IFERROR(Q875-(((R875+R876)/2)*J876)-(IF(O875&gt;O876,$D$8*((O875^2-O876^2)/(2*$I$5)),$D$9*((O876^2-O875^2)/(2*$I$5)))+($D$10*(ABS(I876)/90)*(MAX(O875^2,O876^2)/(2*$I$5))))-Q876,0))</f>
        <v/>
      </c>
      <c r="V876">
        <f>IF($D$20=0,1,IFERROR(IF(ROUND(S876,3)=1,1,IF(AND(ABS(U876)&lt;$D$19,S876&gt;1),1,0)),0))</f>
        <v/>
      </c>
      <c r="W876">
        <f>IF($D$20=0,IFERROR(W877,MAX($D$16,POWER((ABS(K876)^2)/($I$5*MAX(F876,0.1)^2),1/3))),IF(IFERROR(AG877,0)=0,IFERROR(W877,MAX($D$16,POWER((ABS(K876)^2)/($I$5*MAX(F876,0.1)^2),1/3))),IF(OR(IFERROR(W876,0)=0,IFERROR(AD877,0)&gt;1),MAX($D$16,POWER((ABS(K876)^2)/($I$5*MAX(F876,0.1)^2),1/3)),IF(IFERROR(AF876,0)&gt;0,MAX($D$16,IFERROR(W876,0)+((IFERROR(AF876,0))*$D$18*IF((IFERROR(AD876,0))&lt;1,1,-1))),IF(IFERROR(AF876,0)&lt;0,IF(ABS((MAX($D$16,POWER((ABS(K876)^2)/($I$5*MAX(F876,0.1)^2),1/3)))-IFERROR(W876,0))&gt;$D$19,MAX($D$16,IF((MAX($D$16,POWER((ABS(K876)^2)/($I$5*MAX(F876,0.1)^2),1/3)))&gt;IFERROR(W876,0),MIN((MAX($D$16,POWER((ABS(K876)^2)/($I$5*MAX(F876,0.1)^2),1/3))),IFERROR(W876,0)+(MIN(ABS(IFERROR(AF876,0))*$D$18,ABS((MAX($D$16,POWER((ABS(K876)^2)/($I$5*MAX(F876,0.1)^2),1/3)))-IFERROR(W876,0))))),MAX((MAX($D$16,POWER((ABS(K876)^2)/($I$5*MAX(F876,0.1)^2),1/3))),IFERROR(W876,0)-(MIN(ABS(IFERROR(AF876,0))*$D$18,ABS((MAX($D$16,POWER((ABS(K876)^2)/($I$5*MAX(F876,0.1)^2),1/3)))-IFERROR(W876,0))))))),MAX($D$16,POWER((ABS(K876)^2)/($I$5*MAX(F876,0.1)^2),1/3))),MAX($D$16,IFERROR(W876,0)))))))</f>
        <v/>
      </c>
      <c r="X876">
        <f>((F876)+(G876)*(W876))*(W876)</f>
        <v/>
      </c>
      <c r="Y876">
        <f>(((F876)+(G876)*(W876))*(W876))/MAX((F876)+2*(W876)*SQRT(1+(G876)^2),1E-6)</f>
        <v/>
      </c>
      <c r="Z876">
        <f>ABS(K876)/MAX(((F876)+(G876)*(W876))*(W876),1E-6)</f>
        <v/>
      </c>
      <c r="AA876">
        <f>E876+W876</f>
        <v/>
      </c>
      <c r="AB876">
        <f>AA876+((ABS(K876)/MAX(((F876)+(G876)*(W876))*(W876),1E-6))^2)/(2*$I$5)</f>
        <v/>
      </c>
      <c r="AC876">
        <f>((ABS(K876)*$D$6)/(MAX(((F876)+(G876)*(W876))*(W876),1E-6)*MAX(((((F876)+(G876)*(W876))*(W876))/MAX((F876)+2*(W876)*SQRT(1+(G876)^2),1E-6))^(2/3),1E-6)))^2</f>
        <v/>
      </c>
      <c r="AD876">
        <f>ABS(ABS(K876)/MAX(((F876)+(G876)*(W876))*(W876),1E-6))/SQRT($I$5*MAX((((F876)+(G876)*(W876))*(W876))/MAX((F876)+2*(G876)*(W876),1E-6),1E-6))</f>
        <v/>
      </c>
      <c r="AE876">
        <f>((F876)*(W876)^2)/2+(G876)*(W876)^3/3+(ABS(K876)^2)/($I$5*MAX(((F876)+(G876)*(W876))*(W876),1E-6))</f>
        <v/>
      </c>
      <c r="AF876">
        <f>IF($D$20=0,0,IFERROR(AB877+(((AC876+AC877)/2)*J877)+(IF(Z876&gt;Z877,$D$8*((Z876^2-Z877^2)/(2*$I$5)),$D$9*((Z877^2-Z876^2)/(2*$I$5)))+($D$10*(ABS(I877)/90)*(MAX(Z876^2,Z877^2)/(2*$I$5))))-AB876,0))</f>
        <v/>
      </c>
      <c r="AG876">
        <f>IF($D$20=0,1,IFERROR(IF(ROUND(AD876,3)=1,1,IF(AND(ABS(AF876)&lt;$D$19,AD876&lt;1),1,0)),0))</f>
        <v/>
      </c>
      <c r="AH876">
        <f>IFERROR(IF(V32="Supercritical",MAX($D$16,IFERROR(L876,MAX($D$16,POWER((ABS(K876)^2)/($I$5*MAX(F876,0.1)^2),1/3)))),IF(V32="Subcritical",MAX($D$16,IFERROR(W876,MAX($D$16,POWER((ABS(K876)^2)/($I$5*MAX(F876,0.1)^2),1/3)))),IF(AND(IFERROR(V876,0)=1,IFERROR(AG876,0)=1),IF(IFERROR(T876,-1E99)&gt;=IFERROR(AE876,-1E99),MAX($D$16,IFERROR(L876,MAX($D$16,POWER((ABS(K876)^2)/($I$5*MAX(F876,0.1)^2),1/3)))),MAX($D$16,IFERROR(W876,MAX($D$16,POWER((ABS(K876)^2)/($I$5*MAX(F876,0.1)^2),1/3))))),IF(IFERROR(V876,0)=1,MAX($D$16,IFERROR(L876,MAX($D$16,POWER((ABS(K876)^2)/($I$5*MAX(F876,0.1)^2),1/3)))),IF(IFERROR(AG876,0)=1,MAX($D$16,IFERROR(W876,MAX($D$16,POWER((ABS(K876)^2)/($I$5*MAX(F876,0.1)^2),1/3)))),MAX($D$16,POWER((ABS(K876)^2)/($I$5*MAX(F876,0.1)^2),1/3))))))),MAX($D$16,POWER((ABS(K876)^2)/($I$5*MAX(F876,0.1)^2),1/3)))</f>
        <v/>
      </c>
      <c r="AI876">
        <f>E876+AH876</f>
        <v/>
      </c>
      <c r="AJ876">
        <f>AI876+((ABS(K876)/MAX(((F876)+(G876)*(AH876))*(AH876),1E-6))^2)/(2*$I$5)</f>
        <v/>
      </c>
      <c r="AM876" t="n">
        <v>0</v>
      </c>
      <c r="AN876" t="n">
        <v>0</v>
      </c>
      <c r="AO876">
        <f>AM876+AN876</f>
        <v/>
      </c>
      <c r="AP876">
        <f>AP875+AO876</f>
        <v/>
      </c>
      <c r="AQ876">
        <f>ABS(ABS(K876)/MAX(((F876)+(G876)*(AH876))*(AH876),1E-6))/SQRT($I$5*MAX((((F876)+(G876)*(AH876))*(AH876))/MAX((F876)+2*(G876)*(AH876),1E-6),1E-6))</f>
        <v/>
      </c>
      <c r="AR876">
        <f>IF(AQ876&lt;1,"Subcritical","Supercritical")</f>
        <v/>
      </c>
      <c r="AS876">
        <f>((ABS(K876)*$D$6)/(MAX(((F876)+(G876)*(AH876))*(AH876),1E-6)*MAX(((((F876)+(G876)*(AH876))*(AH876))/MAX((F876)+2*(AH876)*SQRT(1+(G876)^2),1E-6))^(2/3),1E-6)))^2</f>
        <v/>
      </c>
    </row>
    <row r="877">
      <c r="A877" t="n">
        <v>728</v>
      </c>
      <c r="B877" t="n">
        <v>726.891</v>
      </c>
      <c r="C877" t="n">
        <v>616099.613</v>
      </c>
      <c r="D877" t="n">
        <v>3097275.725</v>
      </c>
      <c r="E877" t="n">
        <v>632.1985</v>
      </c>
      <c r="F877" t="n">
        <v>5.067</v>
      </c>
      <c r="G877" t="n">
        <v>0</v>
      </c>
      <c r="H877" t="inlineStr">
        <is>
          <t>Normal</t>
        </is>
      </c>
      <c r="I877" t="n">
        <v>0</v>
      </c>
      <c r="J877">
        <f>B877-B876</f>
        <v/>
      </c>
      <c r="K877">
        <f>MAX(0,K876-AO876)</f>
        <v/>
      </c>
      <c r="L877">
        <f>IF($D$20=0,IFERROR(L876,MAX($D$16,POWER((ABS(K877)^2)/($I$5*MAX(F877,0.1)^2),1/3))),IF(IFERROR(V876,0)=0,IFERROR(L876,MAX($D$16,POWER((ABS(K877)^2)/($I$5*MAX(F877,0.1)^2),1/3))),IF(OR(IFERROR(L877,0)=0,IFERROR(S876,0)&lt;1,IFERROR(S877,0)&lt;1),MAX($D$16,POWER((ABS(K877)^2)/($I$5*MAX(F877,0.1)^2),1/3)),IF(IFERROR(U877,0)&gt;0,MAX($D$16,IFERROR(L877,0)+((IFERROR(U877,0))*$D$18*IF((IFERROR(S877,0))&lt;1,1,-1))),IF(IFERROR(U877,0)&lt;0,IF(ABS((MAX($D$16,POWER((ABS(K877)^2)/($I$5*MAX(F877,0.1)^2),1/3)))-IFERROR(L877,0))&gt;$D$19,MAX($D$16,IF((MAX($D$16,POWER((ABS(K877)^2)/($I$5*MAX(F877,0.1)^2),1/3)))&gt;IFERROR(L877,0),MIN((MAX($D$16,POWER((ABS(K877)^2)/($I$5*MAX(F877,0.1)^2),1/3))),IFERROR(L877,0)+(MIN(ABS(IFERROR(U877,0))*$D$18,ABS((MAX($D$16,POWER((ABS(K877)^2)/($I$5*MAX(F877,0.1)^2),1/3)))-IFERROR(L877,0))))),MAX((MAX($D$16,POWER((ABS(K877)^2)/($I$5*MAX(F877,0.1)^2),1/3))),IFERROR(L877,0)-(MIN(ABS(IFERROR(U877,0))*$D$18,ABS((MAX($D$16,POWER((ABS(K877)^2)/($I$5*MAX(F877,0.1)^2),1/3)))-IFERROR(L877,0))))))),MAX($D$16,POWER((ABS(K877)^2)/($I$5*MAX(F877,0.1)^2),1/3))),MAX($D$16,IFERROR(L877,0)))))))</f>
        <v/>
      </c>
      <c r="M877">
        <f>((F877)+(G877)*(L877))*(L877)</f>
        <v/>
      </c>
      <c r="N877">
        <f>(((F877)+(G877)*(L877))*(L877))/MAX((F877)+2*(L877)*SQRT(1+(G877)^2),1E-6)</f>
        <v/>
      </c>
      <c r="O877">
        <f>ABS(K877)/MAX(((F877)+(G877)*(L877))*(L877),1E-6)</f>
        <v/>
      </c>
      <c r="P877">
        <f>E877+L877</f>
        <v/>
      </c>
      <c r="Q877">
        <f>P877+((ABS(K877)/MAX(((F877)+(G877)*(L877))*(L877),1E-6))^2)/(2*$I$5)</f>
        <v/>
      </c>
      <c r="R877">
        <f>((ABS(K877)*$D$6)/(MAX(((F877)+(G877)*(L877))*(L877),1E-6)*MAX(((((F877)+(G877)*(L877))*(L877))/MAX((F877)+2*(L877)*SQRT(1+(G877)^2),1E-6))^(2/3),1E-6)))^2</f>
        <v/>
      </c>
      <c r="S877">
        <f>ABS(ABS(K877)/MAX(((F877)+(G877)*(L877))*(L877),1E-6))/SQRT($I$5*MAX((((F877)+(G877)*(L877))*(L877))/MAX((F877)+2*(G877)*(L877),1E-6),1E-6))</f>
        <v/>
      </c>
      <c r="T877">
        <f>((F877)*(L877)^2)/2+(G877)*(L877)^3/3+(ABS(K877)^2)/($I$5*MAX(((F877)+(G877)*(L877))*(L877),1E-6))</f>
        <v/>
      </c>
      <c r="U877">
        <f>IF($D$20=0,0,IFERROR(Q876-(((R876+R877)/2)*J877)-(IF(O876&gt;O877,$D$8*((O876^2-O877^2)/(2*$I$5)),$D$9*((O877^2-O876^2)/(2*$I$5)))+($D$10*(ABS(I877)/90)*(MAX(O876^2,O877^2)/(2*$I$5))))-Q877,0))</f>
        <v/>
      </c>
      <c r="V877">
        <f>IF($D$20=0,1,IFERROR(IF(ROUND(S877,3)=1,1,IF(AND(ABS(U877)&lt;$D$19,S877&gt;1),1,0)),0))</f>
        <v/>
      </c>
      <c r="W877">
        <f>IF($D$20=0,IFERROR(W878,MAX($D$16,POWER((ABS(K877)^2)/($I$5*MAX(F877,0.1)^2),1/3))),IF(IFERROR(AG878,0)=0,IFERROR(W878,MAX($D$16,POWER((ABS(K877)^2)/($I$5*MAX(F877,0.1)^2),1/3))),IF(OR(IFERROR(W877,0)=0,IFERROR(AD878,0)&gt;1),MAX($D$16,POWER((ABS(K877)^2)/($I$5*MAX(F877,0.1)^2),1/3)),IF(IFERROR(AF877,0)&gt;0,MAX($D$16,IFERROR(W877,0)+((IFERROR(AF877,0))*$D$18*IF((IFERROR(AD877,0))&lt;1,1,-1))),IF(IFERROR(AF877,0)&lt;0,IF(ABS((MAX($D$16,POWER((ABS(K877)^2)/($I$5*MAX(F877,0.1)^2),1/3)))-IFERROR(W877,0))&gt;$D$19,MAX($D$16,IF((MAX($D$16,POWER((ABS(K877)^2)/($I$5*MAX(F877,0.1)^2),1/3)))&gt;IFERROR(W877,0),MIN((MAX($D$16,POWER((ABS(K877)^2)/($I$5*MAX(F877,0.1)^2),1/3))),IFERROR(W877,0)+(MIN(ABS(IFERROR(AF877,0))*$D$18,ABS((MAX($D$16,POWER((ABS(K877)^2)/($I$5*MAX(F877,0.1)^2),1/3)))-IFERROR(W877,0))))),MAX((MAX($D$16,POWER((ABS(K877)^2)/($I$5*MAX(F877,0.1)^2),1/3))),IFERROR(W877,0)-(MIN(ABS(IFERROR(AF877,0))*$D$18,ABS((MAX($D$16,POWER((ABS(K877)^2)/($I$5*MAX(F877,0.1)^2),1/3)))-IFERROR(W877,0))))))),MAX($D$16,POWER((ABS(K877)^2)/($I$5*MAX(F877,0.1)^2),1/3))),MAX($D$16,IFERROR(W877,0)))))))</f>
        <v/>
      </c>
      <c r="X877">
        <f>((F877)+(G877)*(W877))*(W877)</f>
        <v/>
      </c>
      <c r="Y877">
        <f>(((F877)+(G877)*(W877))*(W877))/MAX((F877)+2*(W877)*SQRT(1+(G877)^2),1E-6)</f>
        <v/>
      </c>
      <c r="Z877">
        <f>ABS(K877)/MAX(((F877)+(G877)*(W877))*(W877),1E-6)</f>
        <v/>
      </c>
      <c r="AA877">
        <f>E877+W877</f>
        <v/>
      </c>
      <c r="AB877">
        <f>AA877+((ABS(K877)/MAX(((F877)+(G877)*(W877))*(W877),1E-6))^2)/(2*$I$5)</f>
        <v/>
      </c>
      <c r="AC877">
        <f>((ABS(K877)*$D$6)/(MAX(((F877)+(G877)*(W877))*(W877),1E-6)*MAX(((((F877)+(G877)*(W877))*(W877))/MAX((F877)+2*(W877)*SQRT(1+(G877)^2),1E-6))^(2/3),1E-6)))^2</f>
        <v/>
      </c>
      <c r="AD877">
        <f>ABS(ABS(K877)/MAX(((F877)+(G877)*(W877))*(W877),1E-6))/SQRT($I$5*MAX((((F877)+(G877)*(W877))*(W877))/MAX((F877)+2*(G877)*(W877),1E-6),1E-6))</f>
        <v/>
      </c>
      <c r="AE877">
        <f>((F877)*(W877)^2)/2+(G877)*(W877)^3/3+(ABS(K877)^2)/($I$5*MAX(((F877)+(G877)*(W877))*(W877),1E-6))</f>
        <v/>
      </c>
      <c r="AF877">
        <f>IF($D$20=0,0,IFERROR(AB878+(((AC877+AC878)/2)*J878)+(IF(Z877&gt;Z878,$D$8*((Z877^2-Z878^2)/(2*$I$5)),$D$9*((Z878^2-Z877^2)/(2*$I$5)))+($D$10*(ABS(I878)/90)*(MAX(Z877^2,Z878^2)/(2*$I$5))))-AB877,0))</f>
        <v/>
      </c>
      <c r="AG877">
        <f>IF($D$20=0,1,IFERROR(IF(ROUND(AD877,3)=1,1,IF(AND(ABS(AF877)&lt;$D$19,AD877&lt;1),1,0)),0))</f>
        <v/>
      </c>
      <c r="AH877">
        <f>IFERROR(IF(V32="Supercritical",MAX($D$16,IFERROR(L877,MAX($D$16,POWER((ABS(K877)^2)/($I$5*MAX(F877,0.1)^2),1/3)))),IF(V32="Subcritical",MAX($D$16,IFERROR(W877,MAX($D$16,POWER((ABS(K877)^2)/($I$5*MAX(F877,0.1)^2),1/3)))),IF(AND(IFERROR(V877,0)=1,IFERROR(AG877,0)=1),IF(IFERROR(T877,-1E99)&gt;=IFERROR(AE877,-1E99),MAX($D$16,IFERROR(L877,MAX($D$16,POWER((ABS(K877)^2)/($I$5*MAX(F877,0.1)^2),1/3)))),MAX($D$16,IFERROR(W877,MAX($D$16,POWER((ABS(K877)^2)/($I$5*MAX(F877,0.1)^2),1/3))))),IF(IFERROR(V877,0)=1,MAX($D$16,IFERROR(L877,MAX($D$16,POWER((ABS(K877)^2)/($I$5*MAX(F877,0.1)^2),1/3)))),IF(IFERROR(AG877,0)=1,MAX($D$16,IFERROR(W877,MAX($D$16,POWER((ABS(K877)^2)/($I$5*MAX(F877,0.1)^2),1/3)))),MAX($D$16,POWER((ABS(K877)^2)/($I$5*MAX(F877,0.1)^2),1/3))))))),MAX($D$16,POWER((ABS(K877)^2)/($I$5*MAX(F877,0.1)^2),1/3)))</f>
        <v/>
      </c>
      <c r="AI877">
        <f>E877+AH877</f>
        <v/>
      </c>
      <c r="AJ877">
        <f>AI877+((ABS(K877)/MAX(((F877)+(G877)*(AH877))*(AH877),1E-6))^2)/(2*$I$5)</f>
        <v/>
      </c>
      <c r="AM877" t="n">
        <v>0</v>
      </c>
      <c r="AN877" t="n">
        <v>0</v>
      </c>
      <c r="AO877">
        <f>AM877+AN877</f>
        <v/>
      </c>
      <c r="AP877">
        <f>AP876+AO877</f>
        <v/>
      </c>
      <c r="AQ877">
        <f>ABS(ABS(K877)/MAX(((F877)+(G877)*(AH877))*(AH877),1E-6))/SQRT($I$5*MAX((((F877)+(G877)*(AH877))*(AH877))/MAX((F877)+2*(G877)*(AH877),1E-6),1E-6))</f>
        <v/>
      </c>
      <c r="AR877">
        <f>IF(AQ877&lt;1,"Subcritical","Supercritical")</f>
        <v/>
      </c>
      <c r="AS877">
        <f>((ABS(K877)*$D$6)/(MAX(((F877)+(G877)*(AH877))*(AH877),1E-6)*MAX(((((F877)+(G877)*(AH877))*(AH877))/MAX((F877)+2*(AH877)*SQRT(1+(G877)^2),1E-6))^(2/3),1E-6)))^2</f>
        <v/>
      </c>
    </row>
    <row r="878">
      <c r="A878" t="n">
        <v>729</v>
      </c>
      <c r="B878" t="n">
        <v>727.891</v>
      </c>
      <c r="C878" t="n">
        <v>616099.348</v>
      </c>
      <c r="D878" t="n">
        <v>3097274.761</v>
      </c>
      <c r="E878" t="n">
        <v>632.198</v>
      </c>
      <c r="F878" t="n">
        <v>5.067</v>
      </c>
      <c r="G878" t="n">
        <v>0</v>
      </c>
      <c r="H878" t="inlineStr">
        <is>
          <t>Normal</t>
        </is>
      </c>
      <c r="I878" t="n">
        <v>0.07000000000000001</v>
      </c>
      <c r="J878">
        <f>B878-B877</f>
        <v/>
      </c>
      <c r="K878">
        <f>MAX(0,K877-AO877)</f>
        <v/>
      </c>
      <c r="L878">
        <f>IF($D$20=0,IFERROR(L877,MAX($D$16,POWER((ABS(K878)^2)/($I$5*MAX(F878,0.1)^2),1/3))),IF(IFERROR(V877,0)=0,IFERROR(L877,MAX($D$16,POWER((ABS(K878)^2)/($I$5*MAX(F878,0.1)^2),1/3))),IF(OR(IFERROR(L878,0)=0,IFERROR(S877,0)&lt;1,IFERROR(S878,0)&lt;1),MAX($D$16,POWER((ABS(K878)^2)/($I$5*MAX(F878,0.1)^2),1/3)),IF(IFERROR(U878,0)&gt;0,MAX($D$16,IFERROR(L878,0)+((IFERROR(U878,0))*$D$18*IF((IFERROR(S878,0))&lt;1,1,-1))),IF(IFERROR(U878,0)&lt;0,IF(ABS((MAX($D$16,POWER((ABS(K878)^2)/($I$5*MAX(F878,0.1)^2),1/3)))-IFERROR(L878,0))&gt;$D$19,MAX($D$16,IF((MAX($D$16,POWER((ABS(K878)^2)/($I$5*MAX(F878,0.1)^2),1/3)))&gt;IFERROR(L878,0),MIN((MAX($D$16,POWER((ABS(K878)^2)/($I$5*MAX(F878,0.1)^2),1/3))),IFERROR(L878,0)+(MIN(ABS(IFERROR(U878,0))*$D$18,ABS((MAX($D$16,POWER((ABS(K878)^2)/($I$5*MAX(F878,0.1)^2),1/3)))-IFERROR(L878,0))))),MAX((MAX($D$16,POWER((ABS(K878)^2)/($I$5*MAX(F878,0.1)^2),1/3))),IFERROR(L878,0)-(MIN(ABS(IFERROR(U878,0))*$D$18,ABS((MAX($D$16,POWER((ABS(K878)^2)/($I$5*MAX(F878,0.1)^2),1/3)))-IFERROR(L878,0))))))),MAX($D$16,POWER((ABS(K878)^2)/($I$5*MAX(F878,0.1)^2),1/3))),MAX($D$16,IFERROR(L878,0)))))))</f>
        <v/>
      </c>
      <c r="M878">
        <f>((F878)+(G878)*(L878))*(L878)</f>
        <v/>
      </c>
      <c r="N878">
        <f>(((F878)+(G878)*(L878))*(L878))/MAX((F878)+2*(L878)*SQRT(1+(G878)^2),1E-6)</f>
        <v/>
      </c>
      <c r="O878">
        <f>ABS(K878)/MAX(((F878)+(G878)*(L878))*(L878),1E-6)</f>
        <v/>
      </c>
      <c r="P878">
        <f>E878+L878</f>
        <v/>
      </c>
      <c r="Q878">
        <f>P878+((ABS(K878)/MAX(((F878)+(G878)*(L878))*(L878),1E-6))^2)/(2*$I$5)</f>
        <v/>
      </c>
      <c r="R878">
        <f>((ABS(K878)*$D$6)/(MAX(((F878)+(G878)*(L878))*(L878),1E-6)*MAX(((((F878)+(G878)*(L878))*(L878))/MAX((F878)+2*(L878)*SQRT(1+(G878)^2),1E-6))^(2/3),1E-6)))^2</f>
        <v/>
      </c>
      <c r="S878">
        <f>ABS(ABS(K878)/MAX(((F878)+(G878)*(L878))*(L878),1E-6))/SQRT($I$5*MAX((((F878)+(G878)*(L878))*(L878))/MAX((F878)+2*(G878)*(L878),1E-6),1E-6))</f>
        <v/>
      </c>
      <c r="T878">
        <f>((F878)*(L878)^2)/2+(G878)*(L878)^3/3+(ABS(K878)^2)/($I$5*MAX(((F878)+(G878)*(L878))*(L878),1E-6))</f>
        <v/>
      </c>
      <c r="U878">
        <f>IF($D$20=0,0,IFERROR(Q877-(((R877+R878)/2)*J878)-(IF(O877&gt;O878,$D$8*((O877^2-O878^2)/(2*$I$5)),$D$9*((O878^2-O877^2)/(2*$I$5)))+($D$10*(ABS(I878)/90)*(MAX(O877^2,O878^2)/(2*$I$5))))-Q878,0))</f>
        <v/>
      </c>
      <c r="V878">
        <f>IF($D$20=0,1,IFERROR(IF(ROUND(S878,3)=1,1,IF(AND(ABS(U878)&lt;$D$19,S878&gt;1),1,0)),0))</f>
        <v/>
      </c>
      <c r="W878">
        <f>IF($D$20=0,IFERROR(W879,MAX($D$16,POWER((ABS(K878)^2)/($I$5*MAX(F878,0.1)^2),1/3))),IF(IFERROR(AG879,0)=0,IFERROR(W879,MAX($D$16,POWER((ABS(K878)^2)/($I$5*MAX(F878,0.1)^2),1/3))),IF(OR(IFERROR(W878,0)=0,IFERROR(AD879,0)&gt;1),MAX($D$16,POWER((ABS(K878)^2)/($I$5*MAX(F878,0.1)^2),1/3)),IF(IFERROR(AF878,0)&gt;0,MAX($D$16,IFERROR(W878,0)+((IFERROR(AF878,0))*$D$18*IF((IFERROR(AD878,0))&lt;1,1,-1))),IF(IFERROR(AF878,0)&lt;0,IF(ABS((MAX($D$16,POWER((ABS(K878)^2)/($I$5*MAX(F878,0.1)^2),1/3)))-IFERROR(W878,0))&gt;$D$19,MAX($D$16,IF((MAX($D$16,POWER((ABS(K878)^2)/($I$5*MAX(F878,0.1)^2),1/3)))&gt;IFERROR(W878,0),MIN((MAX($D$16,POWER((ABS(K878)^2)/($I$5*MAX(F878,0.1)^2),1/3))),IFERROR(W878,0)+(MIN(ABS(IFERROR(AF878,0))*$D$18,ABS((MAX($D$16,POWER((ABS(K878)^2)/($I$5*MAX(F878,0.1)^2),1/3)))-IFERROR(W878,0))))),MAX((MAX($D$16,POWER((ABS(K878)^2)/($I$5*MAX(F878,0.1)^2),1/3))),IFERROR(W878,0)-(MIN(ABS(IFERROR(AF878,0))*$D$18,ABS((MAX($D$16,POWER((ABS(K878)^2)/($I$5*MAX(F878,0.1)^2),1/3)))-IFERROR(W878,0))))))),MAX($D$16,POWER((ABS(K878)^2)/($I$5*MAX(F878,0.1)^2),1/3))),MAX($D$16,IFERROR(W878,0)))))))</f>
        <v/>
      </c>
      <c r="X878">
        <f>((F878)+(G878)*(W878))*(W878)</f>
        <v/>
      </c>
      <c r="Y878">
        <f>(((F878)+(G878)*(W878))*(W878))/MAX((F878)+2*(W878)*SQRT(1+(G878)^2),1E-6)</f>
        <v/>
      </c>
      <c r="Z878">
        <f>ABS(K878)/MAX(((F878)+(G878)*(W878))*(W878),1E-6)</f>
        <v/>
      </c>
      <c r="AA878">
        <f>E878+W878</f>
        <v/>
      </c>
      <c r="AB878">
        <f>AA878+((ABS(K878)/MAX(((F878)+(G878)*(W878))*(W878),1E-6))^2)/(2*$I$5)</f>
        <v/>
      </c>
      <c r="AC878">
        <f>((ABS(K878)*$D$6)/(MAX(((F878)+(G878)*(W878))*(W878),1E-6)*MAX(((((F878)+(G878)*(W878))*(W878))/MAX((F878)+2*(W878)*SQRT(1+(G878)^2),1E-6))^(2/3),1E-6)))^2</f>
        <v/>
      </c>
      <c r="AD878">
        <f>ABS(ABS(K878)/MAX(((F878)+(G878)*(W878))*(W878),1E-6))/SQRT($I$5*MAX((((F878)+(G878)*(W878))*(W878))/MAX((F878)+2*(G878)*(W878),1E-6),1E-6))</f>
        <v/>
      </c>
      <c r="AE878">
        <f>((F878)*(W878)^2)/2+(G878)*(W878)^3/3+(ABS(K878)^2)/($I$5*MAX(((F878)+(G878)*(W878))*(W878),1E-6))</f>
        <v/>
      </c>
      <c r="AF878">
        <f>IF($D$20=0,0,IFERROR(AB879+(((AC878+AC879)/2)*J879)+(IF(Z878&gt;Z879,$D$8*((Z878^2-Z879^2)/(2*$I$5)),$D$9*((Z879^2-Z878^2)/(2*$I$5)))+($D$10*(ABS(I879)/90)*(MAX(Z878^2,Z879^2)/(2*$I$5))))-AB878,0))</f>
        <v/>
      </c>
      <c r="AG878">
        <f>IF($D$20=0,1,IFERROR(IF(ROUND(AD878,3)=1,1,IF(AND(ABS(AF878)&lt;$D$19,AD878&lt;1),1,0)),0))</f>
        <v/>
      </c>
      <c r="AH878">
        <f>IFERROR(IF(V32="Supercritical",MAX($D$16,IFERROR(L878,MAX($D$16,POWER((ABS(K878)^2)/($I$5*MAX(F878,0.1)^2),1/3)))),IF(V32="Subcritical",MAX($D$16,IFERROR(W878,MAX($D$16,POWER((ABS(K878)^2)/($I$5*MAX(F878,0.1)^2),1/3)))),IF(AND(IFERROR(V878,0)=1,IFERROR(AG878,0)=1),IF(IFERROR(T878,-1E99)&gt;=IFERROR(AE878,-1E99),MAX($D$16,IFERROR(L878,MAX($D$16,POWER((ABS(K878)^2)/($I$5*MAX(F878,0.1)^2),1/3)))),MAX($D$16,IFERROR(W878,MAX($D$16,POWER((ABS(K878)^2)/($I$5*MAX(F878,0.1)^2),1/3))))),IF(IFERROR(V878,0)=1,MAX($D$16,IFERROR(L878,MAX($D$16,POWER((ABS(K878)^2)/($I$5*MAX(F878,0.1)^2),1/3)))),IF(IFERROR(AG878,0)=1,MAX($D$16,IFERROR(W878,MAX($D$16,POWER((ABS(K878)^2)/($I$5*MAX(F878,0.1)^2),1/3)))),MAX($D$16,POWER((ABS(K878)^2)/($I$5*MAX(F878,0.1)^2),1/3))))))),MAX($D$16,POWER((ABS(K878)^2)/($I$5*MAX(F878,0.1)^2),1/3)))</f>
        <v/>
      </c>
      <c r="AI878">
        <f>E878+AH878</f>
        <v/>
      </c>
      <c r="AJ878">
        <f>AI878+((ABS(K878)/MAX(((F878)+(G878)*(AH878))*(AH878),1E-6))^2)/(2*$I$5)</f>
        <v/>
      </c>
      <c r="AM878" t="n">
        <v>0</v>
      </c>
      <c r="AN878" t="n">
        <v>0</v>
      </c>
      <c r="AO878">
        <f>AM878+AN878</f>
        <v/>
      </c>
      <c r="AP878">
        <f>AP877+AO878</f>
        <v/>
      </c>
      <c r="AQ878">
        <f>ABS(ABS(K878)/MAX(((F878)+(G878)*(AH878))*(AH878),1E-6))/SQRT($I$5*MAX((((F878)+(G878)*(AH878))*(AH878))/MAX((F878)+2*(G878)*(AH878),1E-6),1E-6))</f>
        <v/>
      </c>
      <c r="AR878">
        <f>IF(AQ878&lt;1,"Subcritical","Supercritical")</f>
        <v/>
      </c>
      <c r="AS878">
        <f>((ABS(K878)*$D$6)/(MAX(((F878)+(G878)*(AH878))*(AH878),1E-6)*MAX(((((F878)+(G878)*(AH878))*(AH878))/MAX((F878)+2*(AH878)*SQRT(1+(G878)^2),1E-6))^(2/3),1E-6)))^2</f>
        <v/>
      </c>
    </row>
    <row r="879">
      <c r="A879" t="n">
        <v>730</v>
      </c>
      <c r="B879" t="n">
        <v>728.891</v>
      </c>
      <c r="C879" t="n">
        <v>616099.084</v>
      </c>
      <c r="D879" t="n">
        <v>3097273.796</v>
      </c>
      <c r="E879" t="n">
        <v>632.1975</v>
      </c>
      <c r="F879" t="n">
        <v>5.067</v>
      </c>
      <c r="G879" t="n">
        <v>0</v>
      </c>
      <c r="H879" t="inlineStr">
        <is>
          <t>Normal</t>
        </is>
      </c>
      <c r="I879" t="n">
        <v>0.07000000000000001</v>
      </c>
      <c r="J879">
        <f>B879-B878</f>
        <v/>
      </c>
      <c r="K879">
        <f>MAX(0,K878-AO878)</f>
        <v/>
      </c>
      <c r="L879">
        <f>IF($D$20=0,IFERROR(L878,MAX($D$16,POWER((ABS(K879)^2)/($I$5*MAX(F879,0.1)^2),1/3))),IF(IFERROR(V878,0)=0,IFERROR(L878,MAX($D$16,POWER((ABS(K879)^2)/($I$5*MAX(F879,0.1)^2),1/3))),IF(OR(IFERROR(L879,0)=0,IFERROR(S878,0)&lt;1,IFERROR(S879,0)&lt;1),MAX($D$16,POWER((ABS(K879)^2)/($I$5*MAX(F879,0.1)^2),1/3)),IF(IFERROR(U879,0)&gt;0,MAX($D$16,IFERROR(L879,0)+((IFERROR(U879,0))*$D$18*IF((IFERROR(S879,0))&lt;1,1,-1))),IF(IFERROR(U879,0)&lt;0,IF(ABS((MAX($D$16,POWER((ABS(K879)^2)/($I$5*MAX(F879,0.1)^2),1/3)))-IFERROR(L879,0))&gt;$D$19,MAX($D$16,IF((MAX($D$16,POWER((ABS(K879)^2)/($I$5*MAX(F879,0.1)^2),1/3)))&gt;IFERROR(L879,0),MIN((MAX($D$16,POWER((ABS(K879)^2)/($I$5*MAX(F879,0.1)^2),1/3))),IFERROR(L879,0)+(MIN(ABS(IFERROR(U879,0))*$D$18,ABS((MAX($D$16,POWER((ABS(K879)^2)/($I$5*MAX(F879,0.1)^2),1/3)))-IFERROR(L879,0))))),MAX((MAX($D$16,POWER((ABS(K879)^2)/($I$5*MAX(F879,0.1)^2),1/3))),IFERROR(L879,0)-(MIN(ABS(IFERROR(U879,0))*$D$18,ABS((MAX($D$16,POWER((ABS(K879)^2)/($I$5*MAX(F879,0.1)^2),1/3)))-IFERROR(L879,0))))))),MAX($D$16,POWER((ABS(K879)^2)/($I$5*MAX(F879,0.1)^2),1/3))),MAX($D$16,IFERROR(L879,0)))))))</f>
        <v/>
      </c>
      <c r="M879">
        <f>((F879)+(G879)*(L879))*(L879)</f>
        <v/>
      </c>
      <c r="N879">
        <f>(((F879)+(G879)*(L879))*(L879))/MAX((F879)+2*(L879)*SQRT(1+(G879)^2),1E-6)</f>
        <v/>
      </c>
      <c r="O879">
        <f>ABS(K879)/MAX(((F879)+(G879)*(L879))*(L879),1E-6)</f>
        <v/>
      </c>
      <c r="P879">
        <f>E879+L879</f>
        <v/>
      </c>
      <c r="Q879">
        <f>P879+((ABS(K879)/MAX(((F879)+(G879)*(L879))*(L879),1E-6))^2)/(2*$I$5)</f>
        <v/>
      </c>
      <c r="R879">
        <f>((ABS(K879)*$D$6)/(MAX(((F879)+(G879)*(L879))*(L879),1E-6)*MAX(((((F879)+(G879)*(L879))*(L879))/MAX((F879)+2*(L879)*SQRT(1+(G879)^2),1E-6))^(2/3),1E-6)))^2</f>
        <v/>
      </c>
      <c r="S879">
        <f>ABS(ABS(K879)/MAX(((F879)+(G879)*(L879))*(L879),1E-6))/SQRT($I$5*MAX((((F879)+(G879)*(L879))*(L879))/MAX((F879)+2*(G879)*(L879),1E-6),1E-6))</f>
        <v/>
      </c>
      <c r="T879">
        <f>((F879)*(L879)^2)/2+(G879)*(L879)^3/3+(ABS(K879)^2)/($I$5*MAX(((F879)+(G879)*(L879))*(L879),1E-6))</f>
        <v/>
      </c>
      <c r="U879">
        <f>IF($D$20=0,0,IFERROR(Q878-(((R878+R879)/2)*J879)-(IF(O878&gt;O879,$D$8*((O878^2-O879^2)/(2*$I$5)),$D$9*((O879^2-O878^2)/(2*$I$5)))+($D$10*(ABS(I879)/90)*(MAX(O878^2,O879^2)/(2*$I$5))))-Q879,0))</f>
        <v/>
      </c>
      <c r="V879">
        <f>IF($D$20=0,1,IFERROR(IF(ROUND(S879,3)=1,1,IF(AND(ABS(U879)&lt;$D$19,S879&gt;1),1,0)),0))</f>
        <v/>
      </c>
      <c r="W879">
        <f>IF($D$20=0,IFERROR(W880,MAX($D$16,POWER((ABS(K879)^2)/($I$5*MAX(F879,0.1)^2),1/3))),IF(IFERROR(AG880,0)=0,IFERROR(W880,MAX($D$16,POWER((ABS(K879)^2)/($I$5*MAX(F879,0.1)^2),1/3))),IF(OR(IFERROR(W879,0)=0,IFERROR(AD880,0)&gt;1),MAX($D$16,POWER((ABS(K879)^2)/($I$5*MAX(F879,0.1)^2),1/3)),IF(IFERROR(AF879,0)&gt;0,MAX($D$16,IFERROR(W879,0)+((IFERROR(AF879,0))*$D$18*IF((IFERROR(AD879,0))&lt;1,1,-1))),IF(IFERROR(AF879,0)&lt;0,IF(ABS((MAX($D$16,POWER((ABS(K879)^2)/($I$5*MAX(F879,0.1)^2),1/3)))-IFERROR(W879,0))&gt;$D$19,MAX($D$16,IF((MAX($D$16,POWER((ABS(K879)^2)/($I$5*MAX(F879,0.1)^2),1/3)))&gt;IFERROR(W879,0),MIN((MAX($D$16,POWER((ABS(K879)^2)/($I$5*MAX(F879,0.1)^2),1/3))),IFERROR(W879,0)+(MIN(ABS(IFERROR(AF879,0))*$D$18,ABS((MAX($D$16,POWER((ABS(K879)^2)/($I$5*MAX(F879,0.1)^2),1/3)))-IFERROR(W879,0))))),MAX((MAX($D$16,POWER((ABS(K879)^2)/($I$5*MAX(F879,0.1)^2),1/3))),IFERROR(W879,0)-(MIN(ABS(IFERROR(AF879,0))*$D$18,ABS((MAX($D$16,POWER((ABS(K879)^2)/($I$5*MAX(F879,0.1)^2),1/3)))-IFERROR(W879,0))))))),MAX($D$16,POWER((ABS(K879)^2)/($I$5*MAX(F879,0.1)^2),1/3))),MAX($D$16,IFERROR(W879,0)))))))</f>
        <v/>
      </c>
      <c r="X879">
        <f>((F879)+(G879)*(W879))*(W879)</f>
        <v/>
      </c>
      <c r="Y879">
        <f>(((F879)+(G879)*(W879))*(W879))/MAX((F879)+2*(W879)*SQRT(1+(G879)^2),1E-6)</f>
        <v/>
      </c>
      <c r="Z879">
        <f>ABS(K879)/MAX(((F879)+(G879)*(W879))*(W879),1E-6)</f>
        <v/>
      </c>
      <c r="AA879">
        <f>E879+W879</f>
        <v/>
      </c>
      <c r="AB879">
        <f>AA879+((ABS(K879)/MAX(((F879)+(G879)*(W879))*(W879),1E-6))^2)/(2*$I$5)</f>
        <v/>
      </c>
      <c r="AC879">
        <f>((ABS(K879)*$D$6)/(MAX(((F879)+(G879)*(W879))*(W879),1E-6)*MAX(((((F879)+(G879)*(W879))*(W879))/MAX((F879)+2*(W879)*SQRT(1+(G879)^2),1E-6))^(2/3),1E-6)))^2</f>
        <v/>
      </c>
      <c r="AD879">
        <f>ABS(ABS(K879)/MAX(((F879)+(G879)*(W879))*(W879),1E-6))/SQRT($I$5*MAX((((F879)+(G879)*(W879))*(W879))/MAX((F879)+2*(G879)*(W879),1E-6),1E-6))</f>
        <v/>
      </c>
      <c r="AE879">
        <f>((F879)*(W879)^2)/2+(G879)*(W879)^3/3+(ABS(K879)^2)/($I$5*MAX(((F879)+(G879)*(W879))*(W879),1E-6))</f>
        <v/>
      </c>
      <c r="AF879">
        <f>IF($D$20=0,0,IFERROR(AB880+(((AC879+AC880)/2)*J880)+(IF(Z879&gt;Z880,$D$8*((Z879^2-Z880^2)/(2*$I$5)),$D$9*((Z880^2-Z879^2)/(2*$I$5)))+($D$10*(ABS(I880)/90)*(MAX(Z879^2,Z880^2)/(2*$I$5))))-AB879,0))</f>
        <v/>
      </c>
      <c r="AG879">
        <f>IF($D$20=0,1,IFERROR(IF(ROUND(AD879,3)=1,1,IF(AND(ABS(AF879)&lt;$D$19,AD879&lt;1),1,0)),0))</f>
        <v/>
      </c>
      <c r="AH879">
        <f>IFERROR(IF(V32="Supercritical",MAX($D$16,IFERROR(L879,MAX($D$16,POWER((ABS(K879)^2)/($I$5*MAX(F879,0.1)^2),1/3)))),IF(V32="Subcritical",MAX($D$16,IFERROR(W879,MAX($D$16,POWER((ABS(K879)^2)/($I$5*MAX(F879,0.1)^2),1/3)))),IF(AND(IFERROR(V879,0)=1,IFERROR(AG879,0)=1),IF(IFERROR(T879,-1E99)&gt;=IFERROR(AE879,-1E99),MAX($D$16,IFERROR(L879,MAX($D$16,POWER((ABS(K879)^2)/($I$5*MAX(F879,0.1)^2),1/3)))),MAX($D$16,IFERROR(W879,MAX($D$16,POWER((ABS(K879)^2)/($I$5*MAX(F879,0.1)^2),1/3))))),IF(IFERROR(V879,0)=1,MAX($D$16,IFERROR(L879,MAX($D$16,POWER((ABS(K879)^2)/($I$5*MAX(F879,0.1)^2),1/3)))),IF(IFERROR(AG879,0)=1,MAX($D$16,IFERROR(W879,MAX($D$16,POWER((ABS(K879)^2)/($I$5*MAX(F879,0.1)^2),1/3)))),MAX($D$16,POWER((ABS(K879)^2)/($I$5*MAX(F879,0.1)^2),1/3))))))),MAX($D$16,POWER((ABS(K879)^2)/($I$5*MAX(F879,0.1)^2),1/3)))</f>
        <v/>
      </c>
      <c r="AI879">
        <f>E879+AH879</f>
        <v/>
      </c>
      <c r="AJ879">
        <f>AI879+((ABS(K879)/MAX(((F879)+(G879)*(AH879))*(AH879),1E-6))^2)/(2*$I$5)</f>
        <v/>
      </c>
      <c r="AM879" t="n">
        <v>0</v>
      </c>
      <c r="AN879" t="n">
        <v>0</v>
      </c>
      <c r="AO879">
        <f>AM879+AN879</f>
        <v/>
      </c>
      <c r="AP879">
        <f>AP878+AO879</f>
        <v/>
      </c>
      <c r="AQ879">
        <f>ABS(ABS(K879)/MAX(((F879)+(G879)*(AH879))*(AH879),1E-6))/SQRT($I$5*MAX((((F879)+(G879)*(AH879))*(AH879))/MAX((F879)+2*(G879)*(AH879),1E-6),1E-6))</f>
        <v/>
      </c>
      <c r="AR879">
        <f>IF(AQ879&lt;1,"Subcritical","Supercritical")</f>
        <v/>
      </c>
      <c r="AS879">
        <f>((ABS(K879)*$D$6)/(MAX(((F879)+(G879)*(AH879))*(AH879),1E-6)*MAX(((((F879)+(G879)*(AH879))*(AH879))/MAX((F879)+2*(AH879)*SQRT(1+(G879)^2),1E-6))^(2/3),1E-6)))^2</f>
        <v/>
      </c>
    </row>
    <row r="880">
      <c r="A880" t="n">
        <v>731</v>
      </c>
      <c r="B880" t="n">
        <v>729.891</v>
      </c>
      <c r="C880" t="n">
        <v>616098.819</v>
      </c>
      <c r="D880" t="n">
        <v>3097272.832</v>
      </c>
      <c r="E880" t="n">
        <v>632.197</v>
      </c>
      <c r="F880" t="n">
        <v>5.067</v>
      </c>
      <c r="G880" t="n">
        <v>0</v>
      </c>
      <c r="H880" t="inlineStr">
        <is>
          <t>Normal</t>
        </is>
      </c>
      <c r="I880" t="n">
        <v>0.055</v>
      </c>
      <c r="J880">
        <f>B880-B879</f>
        <v/>
      </c>
      <c r="K880">
        <f>MAX(0,K879-AO879)</f>
        <v/>
      </c>
      <c r="L880">
        <f>IF($D$20=0,IFERROR(L879,MAX($D$16,POWER((ABS(K880)^2)/($I$5*MAX(F880,0.1)^2),1/3))),IF(IFERROR(V879,0)=0,IFERROR(L879,MAX($D$16,POWER((ABS(K880)^2)/($I$5*MAX(F880,0.1)^2),1/3))),IF(OR(IFERROR(L880,0)=0,IFERROR(S879,0)&lt;1,IFERROR(S880,0)&lt;1),MAX($D$16,POWER((ABS(K880)^2)/($I$5*MAX(F880,0.1)^2),1/3)),IF(IFERROR(U880,0)&gt;0,MAX($D$16,IFERROR(L880,0)+((IFERROR(U880,0))*$D$18*IF((IFERROR(S880,0))&lt;1,1,-1))),IF(IFERROR(U880,0)&lt;0,IF(ABS((MAX($D$16,POWER((ABS(K880)^2)/($I$5*MAX(F880,0.1)^2),1/3)))-IFERROR(L880,0))&gt;$D$19,MAX($D$16,IF((MAX($D$16,POWER((ABS(K880)^2)/($I$5*MAX(F880,0.1)^2),1/3)))&gt;IFERROR(L880,0),MIN((MAX($D$16,POWER((ABS(K880)^2)/($I$5*MAX(F880,0.1)^2),1/3))),IFERROR(L880,0)+(MIN(ABS(IFERROR(U880,0))*$D$18,ABS((MAX($D$16,POWER((ABS(K880)^2)/($I$5*MAX(F880,0.1)^2),1/3)))-IFERROR(L880,0))))),MAX((MAX($D$16,POWER((ABS(K880)^2)/($I$5*MAX(F880,0.1)^2),1/3))),IFERROR(L880,0)-(MIN(ABS(IFERROR(U880,0))*$D$18,ABS((MAX($D$16,POWER((ABS(K880)^2)/($I$5*MAX(F880,0.1)^2),1/3)))-IFERROR(L880,0))))))),MAX($D$16,POWER((ABS(K880)^2)/($I$5*MAX(F880,0.1)^2),1/3))),MAX($D$16,IFERROR(L880,0)))))))</f>
        <v/>
      </c>
      <c r="M880">
        <f>((F880)+(G880)*(L880))*(L880)</f>
        <v/>
      </c>
      <c r="N880">
        <f>(((F880)+(G880)*(L880))*(L880))/MAX((F880)+2*(L880)*SQRT(1+(G880)^2),1E-6)</f>
        <v/>
      </c>
      <c r="O880">
        <f>ABS(K880)/MAX(((F880)+(G880)*(L880))*(L880),1E-6)</f>
        <v/>
      </c>
      <c r="P880">
        <f>E880+L880</f>
        <v/>
      </c>
      <c r="Q880">
        <f>P880+((ABS(K880)/MAX(((F880)+(G880)*(L880))*(L880),1E-6))^2)/(2*$I$5)</f>
        <v/>
      </c>
      <c r="R880">
        <f>((ABS(K880)*$D$6)/(MAX(((F880)+(G880)*(L880))*(L880),1E-6)*MAX(((((F880)+(G880)*(L880))*(L880))/MAX((F880)+2*(L880)*SQRT(1+(G880)^2),1E-6))^(2/3),1E-6)))^2</f>
        <v/>
      </c>
      <c r="S880">
        <f>ABS(ABS(K880)/MAX(((F880)+(G880)*(L880))*(L880),1E-6))/SQRT($I$5*MAX((((F880)+(G880)*(L880))*(L880))/MAX((F880)+2*(G880)*(L880),1E-6),1E-6))</f>
        <v/>
      </c>
      <c r="T880">
        <f>((F880)*(L880)^2)/2+(G880)*(L880)^3/3+(ABS(K880)^2)/($I$5*MAX(((F880)+(G880)*(L880))*(L880),1E-6))</f>
        <v/>
      </c>
      <c r="U880">
        <f>IF($D$20=0,0,IFERROR(Q879-(((R879+R880)/2)*J880)-(IF(O879&gt;O880,$D$8*((O879^2-O880^2)/(2*$I$5)),$D$9*((O880^2-O879^2)/(2*$I$5)))+($D$10*(ABS(I880)/90)*(MAX(O879^2,O880^2)/(2*$I$5))))-Q880,0))</f>
        <v/>
      </c>
      <c r="V880">
        <f>IF($D$20=0,1,IFERROR(IF(ROUND(S880,3)=1,1,IF(AND(ABS(U880)&lt;$D$19,S880&gt;1),1,0)),0))</f>
        <v/>
      </c>
      <c r="W880">
        <f>IF($D$20=0,IFERROR(W881,MAX($D$16,POWER((ABS(K880)^2)/($I$5*MAX(F880,0.1)^2),1/3))),IF(IFERROR(AG881,0)=0,IFERROR(W881,MAX($D$16,POWER((ABS(K880)^2)/($I$5*MAX(F880,0.1)^2),1/3))),IF(OR(IFERROR(W880,0)=0,IFERROR(AD881,0)&gt;1),MAX($D$16,POWER((ABS(K880)^2)/($I$5*MAX(F880,0.1)^2),1/3)),IF(IFERROR(AF880,0)&gt;0,MAX($D$16,IFERROR(W880,0)+((IFERROR(AF880,0))*$D$18*IF((IFERROR(AD880,0))&lt;1,1,-1))),IF(IFERROR(AF880,0)&lt;0,IF(ABS((MAX($D$16,POWER((ABS(K880)^2)/($I$5*MAX(F880,0.1)^2),1/3)))-IFERROR(W880,0))&gt;$D$19,MAX($D$16,IF((MAX($D$16,POWER((ABS(K880)^2)/($I$5*MAX(F880,0.1)^2),1/3)))&gt;IFERROR(W880,0),MIN((MAX($D$16,POWER((ABS(K880)^2)/($I$5*MAX(F880,0.1)^2),1/3))),IFERROR(W880,0)+(MIN(ABS(IFERROR(AF880,0))*$D$18,ABS((MAX($D$16,POWER((ABS(K880)^2)/($I$5*MAX(F880,0.1)^2),1/3)))-IFERROR(W880,0))))),MAX((MAX($D$16,POWER((ABS(K880)^2)/($I$5*MAX(F880,0.1)^2),1/3))),IFERROR(W880,0)-(MIN(ABS(IFERROR(AF880,0))*$D$18,ABS((MAX($D$16,POWER((ABS(K880)^2)/($I$5*MAX(F880,0.1)^2),1/3)))-IFERROR(W880,0))))))),MAX($D$16,POWER((ABS(K880)^2)/($I$5*MAX(F880,0.1)^2),1/3))),MAX($D$16,IFERROR(W880,0)))))))</f>
        <v/>
      </c>
      <c r="X880">
        <f>((F880)+(G880)*(W880))*(W880)</f>
        <v/>
      </c>
      <c r="Y880">
        <f>(((F880)+(G880)*(W880))*(W880))/MAX((F880)+2*(W880)*SQRT(1+(G880)^2),1E-6)</f>
        <v/>
      </c>
      <c r="Z880">
        <f>ABS(K880)/MAX(((F880)+(G880)*(W880))*(W880),1E-6)</f>
        <v/>
      </c>
      <c r="AA880">
        <f>E880+W880</f>
        <v/>
      </c>
      <c r="AB880">
        <f>AA880+((ABS(K880)/MAX(((F880)+(G880)*(W880))*(W880),1E-6))^2)/(2*$I$5)</f>
        <v/>
      </c>
      <c r="AC880">
        <f>((ABS(K880)*$D$6)/(MAX(((F880)+(G880)*(W880))*(W880),1E-6)*MAX(((((F880)+(G880)*(W880))*(W880))/MAX((F880)+2*(W880)*SQRT(1+(G880)^2),1E-6))^(2/3),1E-6)))^2</f>
        <v/>
      </c>
      <c r="AD880">
        <f>ABS(ABS(K880)/MAX(((F880)+(G880)*(W880))*(W880),1E-6))/SQRT($I$5*MAX((((F880)+(G880)*(W880))*(W880))/MAX((F880)+2*(G880)*(W880),1E-6),1E-6))</f>
        <v/>
      </c>
      <c r="AE880">
        <f>((F880)*(W880)^2)/2+(G880)*(W880)^3/3+(ABS(K880)^2)/($I$5*MAX(((F880)+(G880)*(W880))*(W880),1E-6))</f>
        <v/>
      </c>
      <c r="AF880">
        <f>IF($D$20=0,0,IFERROR(AB881+(((AC880+AC881)/2)*J881)+(IF(Z880&gt;Z881,$D$8*((Z880^2-Z881^2)/(2*$I$5)),$D$9*((Z881^2-Z880^2)/(2*$I$5)))+($D$10*(ABS(I881)/90)*(MAX(Z880^2,Z881^2)/(2*$I$5))))-AB880,0))</f>
        <v/>
      </c>
      <c r="AG880">
        <f>IF($D$20=0,1,IFERROR(IF(ROUND(AD880,3)=1,1,IF(AND(ABS(AF880)&lt;$D$19,AD880&lt;1),1,0)),0))</f>
        <v/>
      </c>
      <c r="AH880">
        <f>IFERROR(IF(V32="Supercritical",MAX($D$16,IFERROR(L880,MAX($D$16,POWER((ABS(K880)^2)/($I$5*MAX(F880,0.1)^2),1/3)))),IF(V32="Subcritical",MAX($D$16,IFERROR(W880,MAX($D$16,POWER((ABS(K880)^2)/($I$5*MAX(F880,0.1)^2),1/3)))),IF(AND(IFERROR(V880,0)=1,IFERROR(AG880,0)=1),IF(IFERROR(T880,-1E99)&gt;=IFERROR(AE880,-1E99),MAX($D$16,IFERROR(L880,MAX($D$16,POWER((ABS(K880)^2)/($I$5*MAX(F880,0.1)^2),1/3)))),MAX($D$16,IFERROR(W880,MAX($D$16,POWER((ABS(K880)^2)/($I$5*MAX(F880,0.1)^2),1/3))))),IF(IFERROR(V880,0)=1,MAX($D$16,IFERROR(L880,MAX($D$16,POWER((ABS(K880)^2)/($I$5*MAX(F880,0.1)^2),1/3)))),IF(IFERROR(AG880,0)=1,MAX($D$16,IFERROR(W880,MAX($D$16,POWER((ABS(K880)^2)/($I$5*MAX(F880,0.1)^2),1/3)))),MAX($D$16,POWER((ABS(K880)^2)/($I$5*MAX(F880,0.1)^2),1/3))))))),MAX($D$16,POWER((ABS(K880)^2)/($I$5*MAX(F880,0.1)^2),1/3)))</f>
        <v/>
      </c>
      <c r="AI880">
        <f>E880+AH880</f>
        <v/>
      </c>
      <c r="AJ880">
        <f>AI880+((ABS(K880)/MAX(((F880)+(G880)*(AH880))*(AH880),1E-6))^2)/(2*$I$5)</f>
        <v/>
      </c>
      <c r="AM880" t="n">
        <v>0</v>
      </c>
      <c r="AN880" t="n">
        <v>0</v>
      </c>
      <c r="AO880">
        <f>AM880+AN880</f>
        <v/>
      </c>
      <c r="AP880">
        <f>AP879+AO880</f>
        <v/>
      </c>
      <c r="AQ880">
        <f>ABS(ABS(K880)/MAX(((F880)+(G880)*(AH880))*(AH880),1E-6))/SQRT($I$5*MAX((((F880)+(G880)*(AH880))*(AH880))/MAX((F880)+2*(G880)*(AH880),1E-6),1E-6))</f>
        <v/>
      </c>
      <c r="AR880">
        <f>IF(AQ880&lt;1,"Subcritical","Supercritical")</f>
        <v/>
      </c>
      <c r="AS880">
        <f>((ABS(K880)*$D$6)/(MAX(((F880)+(G880)*(AH880))*(AH880),1E-6)*MAX(((((F880)+(G880)*(AH880))*(AH880))/MAX((F880)+2*(AH880)*SQRT(1+(G880)^2),1E-6))^(2/3),1E-6)))^2</f>
        <v/>
      </c>
    </row>
    <row r="881">
      <c r="A881" t="n">
        <v>732</v>
      </c>
      <c r="B881" t="n">
        <v>730.891</v>
      </c>
      <c r="C881" t="n">
        <v>616098.5550000001</v>
      </c>
      <c r="D881" t="n">
        <v>3097271.868</v>
      </c>
      <c r="E881" t="n">
        <v>632.1965</v>
      </c>
      <c r="F881" t="n">
        <v>5.067</v>
      </c>
      <c r="G881" t="n">
        <v>0</v>
      </c>
      <c r="H881" t="inlineStr">
        <is>
          <t>Normal</t>
        </is>
      </c>
      <c r="I881" t="n">
        <v>0.04</v>
      </c>
      <c r="J881">
        <f>B881-B880</f>
        <v/>
      </c>
      <c r="K881">
        <f>MAX(0,K880-AO880)</f>
        <v/>
      </c>
      <c r="L881">
        <f>IF($D$20=0,IFERROR(L880,MAX($D$16,POWER((ABS(K881)^2)/($I$5*MAX(F881,0.1)^2),1/3))),IF(IFERROR(V880,0)=0,IFERROR(L880,MAX($D$16,POWER((ABS(K881)^2)/($I$5*MAX(F881,0.1)^2),1/3))),IF(OR(IFERROR(L881,0)=0,IFERROR(S880,0)&lt;1,IFERROR(S881,0)&lt;1),MAX($D$16,POWER((ABS(K881)^2)/($I$5*MAX(F881,0.1)^2),1/3)),IF(IFERROR(U881,0)&gt;0,MAX($D$16,IFERROR(L881,0)+((IFERROR(U881,0))*$D$18*IF((IFERROR(S881,0))&lt;1,1,-1))),IF(IFERROR(U881,0)&lt;0,IF(ABS((MAX($D$16,POWER((ABS(K881)^2)/($I$5*MAX(F881,0.1)^2),1/3)))-IFERROR(L881,0))&gt;$D$19,MAX($D$16,IF((MAX($D$16,POWER((ABS(K881)^2)/($I$5*MAX(F881,0.1)^2),1/3)))&gt;IFERROR(L881,0),MIN((MAX($D$16,POWER((ABS(K881)^2)/($I$5*MAX(F881,0.1)^2),1/3))),IFERROR(L881,0)+(MIN(ABS(IFERROR(U881,0))*$D$18,ABS((MAX($D$16,POWER((ABS(K881)^2)/($I$5*MAX(F881,0.1)^2),1/3)))-IFERROR(L881,0))))),MAX((MAX($D$16,POWER((ABS(K881)^2)/($I$5*MAX(F881,0.1)^2),1/3))),IFERROR(L881,0)-(MIN(ABS(IFERROR(U881,0))*$D$18,ABS((MAX($D$16,POWER((ABS(K881)^2)/($I$5*MAX(F881,0.1)^2),1/3)))-IFERROR(L881,0))))))),MAX($D$16,POWER((ABS(K881)^2)/($I$5*MAX(F881,0.1)^2),1/3))),MAX($D$16,IFERROR(L881,0)))))))</f>
        <v/>
      </c>
      <c r="M881">
        <f>((F881)+(G881)*(L881))*(L881)</f>
        <v/>
      </c>
      <c r="N881">
        <f>(((F881)+(G881)*(L881))*(L881))/MAX((F881)+2*(L881)*SQRT(1+(G881)^2),1E-6)</f>
        <v/>
      </c>
      <c r="O881">
        <f>ABS(K881)/MAX(((F881)+(G881)*(L881))*(L881),1E-6)</f>
        <v/>
      </c>
      <c r="P881">
        <f>E881+L881</f>
        <v/>
      </c>
      <c r="Q881">
        <f>P881+((ABS(K881)/MAX(((F881)+(G881)*(L881))*(L881),1E-6))^2)/(2*$I$5)</f>
        <v/>
      </c>
      <c r="R881">
        <f>((ABS(K881)*$D$6)/(MAX(((F881)+(G881)*(L881))*(L881),1E-6)*MAX(((((F881)+(G881)*(L881))*(L881))/MAX((F881)+2*(L881)*SQRT(1+(G881)^2),1E-6))^(2/3),1E-6)))^2</f>
        <v/>
      </c>
      <c r="S881">
        <f>ABS(ABS(K881)/MAX(((F881)+(G881)*(L881))*(L881),1E-6))/SQRT($I$5*MAX((((F881)+(G881)*(L881))*(L881))/MAX((F881)+2*(G881)*(L881),1E-6),1E-6))</f>
        <v/>
      </c>
      <c r="T881">
        <f>((F881)*(L881)^2)/2+(G881)*(L881)^3/3+(ABS(K881)^2)/($I$5*MAX(((F881)+(G881)*(L881))*(L881),1E-6))</f>
        <v/>
      </c>
      <c r="U881">
        <f>IF($D$20=0,0,IFERROR(Q880-(((R880+R881)/2)*J881)-(IF(O880&gt;O881,$D$8*((O880^2-O881^2)/(2*$I$5)),$D$9*((O881^2-O880^2)/(2*$I$5)))+($D$10*(ABS(I881)/90)*(MAX(O880^2,O881^2)/(2*$I$5))))-Q881,0))</f>
        <v/>
      </c>
      <c r="V881">
        <f>IF($D$20=0,1,IFERROR(IF(ROUND(S881,3)=1,1,IF(AND(ABS(U881)&lt;$D$19,S881&gt;1),1,0)),0))</f>
        <v/>
      </c>
      <c r="W881">
        <f>IF($D$20=0,IFERROR(W882,MAX($D$16,POWER((ABS(K881)^2)/($I$5*MAX(F881,0.1)^2),1/3))),IF(IFERROR(AG882,0)=0,IFERROR(W882,MAX($D$16,POWER((ABS(K881)^2)/($I$5*MAX(F881,0.1)^2),1/3))),IF(OR(IFERROR(W881,0)=0,IFERROR(AD882,0)&gt;1),MAX($D$16,POWER((ABS(K881)^2)/($I$5*MAX(F881,0.1)^2),1/3)),IF(IFERROR(AF881,0)&gt;0,MAX($D$16,IFERROR(W881,0)+((IFERROR(AF881,0))*$D$18*IF((IFERROR(AD881,0))&lt;1,1,-1))),IF(IFERROR(AF881,0)&lt;0,IF(ABS((MAX($D$16,POWER((ABS(K881)^2)/($I$5*MAX(F881,0.1)^2),1/3)))-IFERROR(W881,0))&gt;$D$19,MAX($D$16,IF((MAX($D$16,POWER((ABS(K881)^2)/($I$5*MAX(F881,0.1)^2),1/3)))&gt;IFERROR(W881,0),MIN((MAX($D$16,POWER((ABS(K881)^2)/($I$5*MAX(F881,0.1)^2),1/3))),IFERROR(W881,0)+(MIN(ABS(IFERROR(AF881,0))*$D$18,ABS((MAX($D$16,POWER((ABS(K881)^2)/($I$5*MAX(F881,0.1)^2),1/3)))-IFERROR(W881,0))))),MAX((MAX($D$16,POWER((ABS(K881)^2)/($I$5*MAX(F881,0.1)^2),1/3))),IFERROR(W881,0)-(MIN(ABS(IFERROR(AF881,0))*$D$18,ABS((MAX($D$16,POWER((ABS(K881)^2)/($I$5*MAX(F881,0.1)^2),1/3)))-IFERROR(W881,0))))))),MAX($D$16,POWER((ABS(K881)^2)/($I$5*MAX(F881,0.1)^2),1/3))),MAX($D$16,IFERROR(W881,0)))))))</f>
        <v/>
      </c>
      <c r="X881">
        <f>((F881)+(G881)*(W881))*(W881)</f>
        <v/>
      </c>
      <c r="Y881">
        <f>(((F881)+(G881)*(W881))*(W881))/MAX((F881)+2*(W881)*SQRT(1+(G881)^2),1E-6)</f>
        <v/>
      </c>
      <c r="Z881">
        <f>ABS(K881)/MAX(((F881)+(G881)*(W881))*(W881),1E-6)</f>
        <v/>
      </c>
      <c r="AA881">
        <f>E881+W881</f>
        <v/>
      </c>
      <c r="AB881">
        <f>AA881+((ABS(K881)/MAX(((F881)+(G881)*(W881))*(W881),1E-6))^2)/(2*$I$5)</f>
        <v/>
      </c>
      <c r="AC881">
        <f>((ABS(K881)*$D$6)/(MAX(((F881)+(G881)*(W881))*(W881),1E-6)*MAX(((((F881)+(G881)*(W881))*(W881))/MAX((F881)+2*(W881)*SQRT(1+(G881)^2),1E-6))^(2/3),1E-6)))^2</f>
        <v/>
      </c>
      <c r="AD881">
        <f>ABS(ABS(K881)/MAX(((F881)+(G881)*(W881))*(W881),1E-6))/SQRT($I$5*MAX((((F881)+(G881)*(W881))*(W881))/MAX((F881)+2*(G881)*(W881),1E-6),1E-6))</f>
        <v/>
      </c>
      <c r="AE881">
        <f>((F881)*(W881)^2)/2+(G881)*(W881)^3/3+(ABS(K881)^2)/($I$5*MAX(((F881)+(G881)*(W881))*(W881),1E-6))</f>
        <v/>
      </c>
      <c r="AF881">
        <f>IF($D$20=0,0,IFERROR(AB882+(((AC881+AC882)/2)*J882)+(IF(Z881&gt;Z882,$D$8*((Z881^2-Z882^2)/(2*$I$5)),$D$9*((Z882^2-Z881^2)/(2*$I$5)))+($D$10*(ABS(I882)/90)*(MAX(Z881^2,Z882^2)/(2*$I$5))))-AB881,0))</f>
        <v/>
      </c>
      <c r="AG881">
        <f>IF($D$20=0,1,IFERROR(IF(ROUND(AD881,3)=1,1,IF(AND(ABS(AF881)&lt;$D$19,AD881&lt;1),1,0)),0))</f>
        <v/>
      </c>
      <c r="AH881">
        <f>IFERROR(IF(V32="Supercritical",MAX($D$16,IFERROR(L881,MAX($D$16,POWER((ABS(K881)^2)/($I$5*MAX(F881,0.1)^2),1/3)))),IF(V32="Subcritical",MAX($D$16,IFERROR(W881,MAX($D$16,POWER((ABS(K881)^2)/($I$5*MAX(F881,0.1)^2),1/3)))),IF(AND(IFERROR(V881,0)=1,IFERROR(AG881,0)=1),IF(IFERROR(T881,-1E99)&gt;=IFERROR(AE881,-1E99),MAX($D$16,IFERROR(L881,MAX($D$16,POWER((ABS(K881)^2)/($I$5*MAX(F881,0.1)^2),1/3)))),MAX($D$16,IFERROR(W881,MAX($D$16,POWER((ABS(K881)^2)/($I$5*MAX(F881,0.1)^2),1/3))))),IF(IFERROR(V881,0)=1,MAX($D$16,IFERROR(L881,MAX($D$16,POWER((ABS(K881)^2)/($I$5*MAX(F881,0.1)^2),1/3)))),IF(IFERROR(AG881,0)=1,MAX($D$16,IFERROR(W881,MAX($D$16,POWER((ABS(K881)^2)/($I$5*MAX(F881,0.1)^2),1/3)))),MAX($D$16,POWER((ABS(K881)^2)/($I$5*MAX(F881,0.1)^2),1/3))))))),MAX($D$16,POWER((ABS(K881)^2)/($I$5*MAX(F881,0.1)^2),1/3)))</f>
        <v/>
      </c>
      <c r="AI881">
        <f>E881+AH881</f>
        <v/>
      </c>
      <c r="AJ881">
        <f>AI881+((ABS(K881)/MAX(((F881)+(G881)*(AH881))*(AH881),1E-6))^2)/(2*$I$5)</f>
        <v/>
      </c>
      <c r="AM881" t="n">
        <v>0</v>
      </c>
      <c r="AN881" t="n">
        <v>0</v>
      </c>
      <c r="AO881">
        <f>AM881+AN881</f>
        <v/>
      </c>
      <c r="AP881">
        <f>AP880+AO881</f>
        <v/>
      </c>
      <c r="AQ881">
        <f>ABS(ABS(K881)/MAX(((F881)+(G881)*(AH881))*(AH881),1E-6))/SQRT($I$5*MAX((((F881)+(G881)*(AH881))*(AH881))/MAX((F881)+2*(G881)*(AH881),1E-6),1E-6))</f>
        <v/>
      </c>
      <c r="AR881">
        <f>IF(AQ881&lt;1,"Subcritical","Supercritical")</f>
        <v/>
      </c>
      <c r="AS881">
        <f>((ABS(K881)*$D$6)/(MAX(((F881)+(G881)*(AH881))*(AH881),1E-6)*MAX(((((F881)+(G881)*(AH881))*(AH881))/MAX((F881)+2*(AH881)*SQRT(1+(G881)^2),1E-6))^(2/3),1E-6)))^2</f>
        <v/>
      </c>
    </row>
    <row r="882">
      <c r="A882" t="n">
        <v>733</v>
      </c>
      <c r="B882" t="n">
        <v>731.891</v>
      </c>
      <c r="C882" t="n">
        <v>616098.29</v>
      </c>
      <c r="D882" t="n">
        <v>3097270.903</v>
      </c>
      <c r="E882" t="n">
        <v>632.196</v>
      </c>
      <c r="F882" t="n">
        <v>5.067</v>
      </c>
      <c r="G882" t="n">
        <v>0</v>
      </c>
      <c r="H882" t="inlineStr">
        <is>
          <t>Normal</t>
        </is>
      </c>
      <c r="I882" t="n">
        <v>0.015</v>
      </c>
      <c r="J882">
        <f>B882-B881</f>
        <v/>
      </c>
      <c r="K882">
        <f>MAX(0,K881-AO881)</f>
        <v/>
      </c>
      <c r="L882">
        <f>IF($D$20=0,IFERROR(L881,MAX($D$16,POWER((ABS(K882)^2)/($I$5*MAX(F882,0.1)^2),1/3))),IF(IFERROR(V881,0)=0,IFERROR(L881,MAX($D$16,POWER((ABS(K882)^2)/($I$5*MAX(F882,0.1)^2),1/3))),IF(OR(IFERROR(L882,0)=0,IFERROR(S881,0)&lt;1,IFERROR(S882,0)&lt;1),MAX($D$16,POWER((ABS(K882)^2)/($I$5*MAX(F882,0.1)^2),1/3)),IF(IFERROR(U882,0)&gt;0,MAX($D$16,IFERROR(L882,0)+((IFERROR(U882,0))*$D$18*IF((IFERROR(S882,0))&lt;1,1,-1))),IF(IFERROR(U882,0)&lt;0,IF(ABS((MAX($D$16,POWER((ABS(K882)^2)/($I$5*MAX(F882,0.1)^2),1/3)))-IFERROR(L882,0))&gt;$D$19,MAX($D$16,IF((MAX($D$16,POWER((ABS(K882)^2)/($I$5*MAX(F882,0.1)^2),1/3)))&gt;IFERROR(L882,0),MIN((MAX($D$16,POWER((ABS(K882)^2)/($I$5*MAX(F882,0.1)^2),1/3))),IFERROR(L882,0)+(MIN(ABS(IFERROR(U882,0))*$D$18,ABS((MAX($D$16,POWER((ABS(K882)^2)/($I$5*MAX(F882,0.1)^2),1/3)))-IFERROR(L882,0))))),MAX((MAX($D$16,POWER((ABS(K882)^2)/($I$5*MAX(F882,0.1)^2),1/3))),IFERROR(L882,0)-(MIN(ABS(IFERROR(U882,0))*$D$18,ABS((MAX($D$16,POWER((ABS(K882)^2)/($I$5*MAX(F882,0.1)^2),1/3)))-IFERROR(L882,0))))))),MAX($D$16,POWER((ABS(K882)^2)/($I$5*MAX(F882,0.1)^2),1/3))),MAX($D$16,IFERROR(L882,0)))))))</f>
        <v/>
      </c>
      <c r="M882">
        <f>((F882)+(G882)*(L882))*(L882)</f>
        <v/>
      </c>
      <c r="N882">
        <f>(((F882)+(G882)*(L882))*(L882))/MAX((F882)+2*(L882)*SQRT(1+(G882)^2),1E-6)</f>
        <v/>
      </c>
      <c r="O882">
        <f>ABS(K882)/MAX(((F882)+(G882)*(L882))*(L882),1E-6)</f>
        <v/>
      </c>
      <c r="P882">
        <f>E882+L882</f>
        <v/>
      </c>
      <c r="Q882">
        <f>P882+((ABS(K882)/MAX(((F882)+(G882)*(L882))*(L882),1E-6))^2)/(2*$I$5)</f>
        <v/>
      </c>
      <c r="R882">
        <f>((ABS(K882)*$D$6)/(MAX(((F882)+(G882)*(L882))*(L882),1E-6)*MAX(((((F882)+(G882)*(L882))*(L882))/MAX((F882)+2*(L882)*SQRT(1+(G882)^2),1E-6))^(2/3),1E-6)))^2</f>
        <v/>
      </c>
      <c r="S882">
        <f>ABS(ABS(K882)/MAX(((F882)+(G882)*(L882))*(L882),1E-6))/SQRT($I$5*MAX((((F882)+(G882)*(L882))*(L882))/MAX((F882)+2*(G882)*(L882),1E-6),1E-6))</f>
        <v/>
      </c>
      <c r="T882">
        <f>((F882)*(L882)^2)/2+(G882)*(L882)^3/3+(ABS(K882)^2)/($I$5*MAX(((F882)+(G882)*(L882))*(L882),1E-6))</f>
        <v/>
      </c>
      <c r="U882">
        <f>IF($D$20=0,0,IFERROR(Q881-(((R881+R882)/2)*J882)-(IF(O881&gt;O882,$D$8*((O881^2-O882^2)/(2*$I$5)),$D$9*((O882^2-O881^2)/(2*$I$5)))+($D$10*(ABS(I882)/90)*(MAX(O881^2,O882^2)/(2*$I$5))))-Q882,0))</f>
        <v/>
      </c>
      <c r="V882">
        <f>IF($D$20=0,1,IFERROR(IF(ROUND(S882,3)=1,1,IF(AND(ABS(U882)&lt;$D$19,S882&gt;1),1,0)),0))</f>
        <v/>
      </c>
      <c r="W882">
        <f>IF($D$20=0,IFERROR(W883,MAX($D$16,POWER((ABS(K882)^2)/($I$5*MAX(F882,0.1)^2),1/3))),IF(IFERROR(AG883,0)=0,IFERROR(W883,MAX($D$16,POWER((ABS(K882)^2)/($I$5*MAX(F882,0.1)^2),1/3))),IF(OR(IFERROR(W882,0)=0,IFERROR(AD883,0)&gt;1),MAX($D$16,POWER((ABS(K882)^2)/($I$5*MAX(F882,0.1)^2),1/3)),IF(IFERROR(AF882,0)&gt;0,MAX($D$16,IFERROR(W882,0)+((IFERROR(AF882,0))*$D$18*IF((IFERROR(AD882,0))&lt;1,1,-1))),IF(IFERROR(AF882,0)&lt;0,IF(ABS((MAX($D$16,POWER((ABS(K882)^2)/($I$5*MAX(F882,0.1)^2),1/3)))-IFERROR(W882,0))&gt;$D$19,MAX($D$16,IF((MAX($D$16,POWER((ABS(K882)^2)/($I$5*MAX(F882,0.1)^2),1/3)))&gt;IFERROR(W882,0),MIN((MAX($D$16,POWER((ABS(K882)^2)/($I$5*MAX(F882,0.1)^2),1/3))),IFERROR(W882,0)+(MIN(ABS(IFERROR(AF882,0))*$D$18,ABS((MAX($D$16,POWER((ABS(K882)^2)/($I$5*MAX(F882,0.1)^2),1/3)))-IFERROR(W882,0))))),MAX((MAX($D$16,POWER((ABS(K882)^2)/($I$5*MAX(F882,0.1)^2),1/3))),IFERROR(W882,0)-(MIN(ABS(IFERROR(AF882,0))*$D$18,ABS((MAX($D$16,POWER((ABS(K882)^2)/($I$5*MAX(F882,0.1)^2),1/3)))-IFERROR(W882,0))))))),MAX($D$16,POWER((ABS(K882)^2)/($I$5*MAX(F882,0.1)^2),1/3))),MAX($D$16,IFERROR(W882,0)))))))</f>
        <v/>
      </c>
      <c r="X882">
        <f>((F882)+(G882)*(W882))*(W882)</f>
        <v/>
      </c>
      <c r="Y882">
        <f>(((F882)+(G882)*(W882))*(W882))/MAX((F882)+2*(W882)*SQRT(1+(G882)^2),1E-6)</f>
        <v/>
      </c>
      <c r="Z882">
        <f>ABS(K882)/MAX(((F882)+(G882)*(W882))*(W882),1E-6)</f>
        <v/>
      </c>
      <c r="AA882">
        <f>E882+W882</f>
        <v/>
      </c>
      <c r="AB882">
        <f>AA882+((ABS(K882)/MAX(((F882)+(G882)*(W882))*(W882),1E-6))^2)/(2*$I$5)</f>
        <v/>
      </c>
      <c r="AC882">
        <f>((ABS(K882)*$D$6)/(MAX(((F882)+(G882)*(W882))*(W882),1E-6)*MAX(((((F882)+(G882)*(W882))*(W882))/MAX((F882)+2*(W882)*SQRT(1+(G882)^2),1E-6))^(2/3),1E-6)))^2</f>
        <v/>
      </c>
      <c r="AD882">
        <f>ABS(ABS(K882)/MAX(((F882)+(G882)*(W882))*(W882),1E-6))/SQRT($I$5*MAX((((F882)+(G882)*(W882))*(W882))/MAX((F882)+2*(G882)*(W882),1E-6),1E-6))</f>
        <v/>
      </c>
      <c r="AE882">
        <f>((F882)*(W882)^2)/2+(G882)*(W882)^3/3+(ABS(K882)^2)/($I$5*MAX(((F882)+(G882)*(W882))*(W882),1E-6))</f>
        <v/>
      </c>
      <c r="AF882">
        <f>IF($D$20=0,0,IFERROR(AB883+(((AC882+AC883)/2)*J883)+(IF(Z882&gt;Z883,$D$8*((Z882^2-Z883^2)/(2*$I$5)),$D$9*((Z883^2-Z882^2)/(2*$I$5)))+($D$10*(ABS(I883)/90)*(MAX(Z882^2,Z883^2)/(2*$I$5))))-AB882,0))</f>
        <v/>
      </c>
      <c r="AG882">
        <f>IF($D$20=0,1,IFERROR(IF(ROUND(AD882,3)=1,1,IF(AND(ABS(AF882)&lt;$D$19,AD882&lt;1),1,0)),0))</f>
        <v/>
      </c>
      <c r="AH882">
        <f>IFERROR(IF(V32="Supercritical",MAX($D$16,IFERROR(L882,MAX($D$16,POWER((ABS(K882)^2)/($I$5*MAX(F882,0.1)^2),1/3)))),IF(V32="Subcritical",MAX($D$16,IFERROR(W882,MAX($D$16,POWER((ABS(K882)^2)/($I$5*MAX(F882,0.1)^2),1/3)))),IF(AND(IFERROR(V882,0)=1,IFERROR(AG882,0)=1),IF(IFERROR(T882,-1E99)&gt;=IFERROR(AE882,-1E99),MAX($D$16,IFERROR(L882,MAX($D$16,POWER((ABS(K882)^2)/($I$5*MAX(F882,0.1)^2),1/3)))),MAX($D$16,IFERROR(W882,MAX($D$16,POWER((ABS(K882)^2)/($I$5*MAX(F882,0.1)^2),1/3))))),IF(IFERROR(V882,0)=1,MAX($D$16,IFERROR(L882,MAX($D$16,POWER((ABS(K882)^2)/($I$5*MAX(F882,0.1)^2),1/3)))),IF(IFERROR(AG882,0)=1,MAX($D$16,IFERROR(W882,MAX($D$16,POWER((ABS(K882)^2)/($I$5*MAX(F882,0.1)^2),1/3)))),MAX($D$16,POWER((ABS(K882)^2)/($I$5*MAX(F882,0.1)^2),1/3))))))),MAX($D$16,POWER((ABS(K882)^2)/($I$5*MAX(F882,0.1)^2),1/3)))</f>
        <v/>
      </c>
      <c r="AI882">
        <f>E882+AH882</f>
        <v/>
      </c>
      <c r="AJ882">
        <f>AI882+((ABS(K882)/MAX(((F882)+(G882)*(AH882))*(AH882),1E-6))^2)/(2*$I$5)</f>
        <v/>
      </c>
      <c r="AM882" t="n">
        <v>0</v>
      </c>
      <c r="AN882" t="n">
        <v>0</v>
      </c>
      <c r="AO882">
        <f>AM882+AN882</f>
        <v/>
      </c>
      <c r="AP882">
        <f>AP881+AO882</f>
        <v/>
      </c>
      <c r="AQ882">
        <f>ABS(ABS(K882)/MAX(((F882)+(G882)*(AH882))*(AH882),1E-6))/SQRT($I$5*MAX((((F882)+(G882)*(AH882))*(AH882))/MAX((F882)+2*(G882)*(AH882),1E-6),1E-6))</f>
        <v/>
      </c>
      <c r="AR882">
        <f>IF(AQ882&lt;1,"Subcritical","Supercritical")</f>
        <v/>
      </c>
      <c r="AS882">
        <f>((ABS(K882)*$D$6)/(MAX(((F882)+(G882)*(AH882))*(AH882),1E-6)*MAX(((((F882)+(G882)*(AH882))*(AH882))/MAX((F882)+2*(AH882)*SQRT(1+(G882)^2),1E-6))^(2/3),1E-6)))^2</f>
        <v/>
      </c>
    </row>
    <row r="883">
      <c r="A883" t="n">
        <v>734</v>
      </c>
      <c r="B883" t="n">
        <v>732.891</v>
      </c>
      <c r="C883" t="n">
        <v>616098.025</v>
      </c>
      <c r="D883" t="n">
        <v>3097269.939</v>
      </c>
      <c r="E883" t="n">
        <v>632.1955</v>
      </c>
      <c r="F883" t="n">
        <v>5.067</v>
      </c>
      <c r="G883" t="n">
        <v>0</v>
      </c>
      <c r="H883" t="inlineStr">
        <is>
          <t>Normal</t>
        </is>
      </c>
      <c r="I883" t="n">
        <v>0.07000000000000001</v>
      </c>
      <c r="J883">
        <f>B883-B882</f>
        <v/>
      </c>
      <c r="K883">
        <f>MAX(0,K882-AO882)</f>
        <v/>
      </c>
      <c r="L883">
        <f>IF($D$20=0,IFERROR(L882,MAX($D$16,POWER((ABS(K883)^2)/($I$5*MAX(F883,0.1)^2),1/3))),IF(IFERROR(V882,0)=0,IFERROR(L882,MAX($D$16,POWER((ABS(K883)^2)/($I$5*MAX(F883,0.1)^2),1/3))),IF(OR(IFERROR(L883,0)=0,IFERROR(S882,0)&lt;1,IFERROR(S883,0)&lt;1),MAX($D$16,POWER((ABS(K883)^2)/($I$5*MAX(F883,0.1)^2),1/3)),IF(IFERROR(U883,0)&gt;0,MAX($D$16,IFERROR(L883,0)+((IFERROR(U883,0))*$D$18*IF((IFERROR(S883,0))&lt;1,1,-1))),IF(IFERROR(U883,0)&lt;0,IF(ABS((MAX($D$16,POWER((ABS(K883)^2)/($I$5*MAX(F883,0.1)^2),1/3)))-IFERROR(L883,0))&gt;$D$19,MAX($D$16,IF((MAX($D$16,POWER((ABS(K883)^2)/($I$5*MAX(F883,0.1)^2),1/3)))&gt;IFERROR(L883,0),MIN((MAX($D$16,POWER((ABS(K883)^2)/($I$5*MAX(F883,0.1)^2),1/3))),IFERROR(L883,0)+(MIN(ABS(IFERROR(U883,0))*$D$18,ABS((MAX($D$16,POWER((ABS(K883)^2)/($I$5*MAX(F883,0.1)^2),1/3)))-IFERROR(L883,0))))),MAX((MAX($D$16,POWER((ABS(K883)^2)/($I$5*MAX(F883,0.1)^2),1/3))),IFERROR(L883,0)-(MIN(ABS(IFERROR(U883,0))*$D$18,ABS((MAX($D$16,POWER((ABS(K883)^2)/($I$5*MAX(F883,0.1)^2),1/3)))-IFERROR(L883,0))))))),MAX($D$16,POWER((ABS(K883)^2)/($I$5*MAX(F883,0.1)^2),1/3))),MAX($D$16,IFERROR(L883,0)))))))</f>
        <v/>
      </c>
      <c r="M883">
        <f>((F883)+(G883)*(L883))*(L883)</f>
        <v/>
      </c>
      <c r="N883">
        <f>(((F883)+(G883)*(L883))*(L883))/MAX((F883)+2*(L883)*SQRT(1+(G883)^2),1E-6)</f>
        <v/>
      </c>
      <c r="O883">
        <f>ABS(K883)/MAX(((F883)+(G883)*(L883))*(L883),1E-6)</f>
        <v/>
      </c>
      <c r="P883">
        <f>E883+L883</f>
        <v/>
      </c>
      <c r="Q883">
        <f>P883+((ABS(K883)/MAX(((F883)+(G883)*(L883))*(L883),1E-6))^2)/(2*$I$5)</f>
        <v/>
      </c>
      <c r="R883">
        <f>((ABS(K883)*$D$6)/(MAX(((F883)+(G883)*(L883))*(L883),1E-6)*MAX(((((F883)+(G883)*(L883))*(L883))/MAX((F883)+2*(L883)*SQRT(1+(G883)^2),1E-6))^(2/3),1E-6)))^2</f>
        <v/>
      </c>
      <c r="S883">
        <f>ABS(ABS(K883)/MAX(((F883)+(G883)*(L883))*(L883),1E-6))/SQRT($I$5*MAX((((F883)+(G883)*(L883))*(L883))/MAX((F883)+2*(G883)*(L883),1E-6),1E-6))</f>
        <v/>
      </c>
      <c r="T883">
        <f>((F883)*(L883)^2)/2+(G883)*(L883)^3/3+(ABS(K883)^2)/($I$5*MAX(((F883)+(G883)*(L883))*(L883),1E-6))</f>
        <v/>
      </c>
      <c r="U883">
        <f>IF($D$20=0,0,IFERROR(Q882-(((R882+R883)/2)*J883)-(IF(O882&gt;O883,$D$8*((O882^2-O883^2)/(2*$I$5)),$D$9*((O883^2-O882^2)/(2*$I$5)))+($D$10*(ABS(I883)/90)*(MAX(O882^2,O883^2)/(2*$I$5))))-Q883,0))</f>
        <v/>
      </c>
      <c r="V883">
        <f>IF($D$20=0,1,IFERROR(IF(ROUND(S883,3)=1,1,IF(AND(ABS(U883)&lt;$D$19,S883&gt;1),1,0)),0))</f>
        <v/>
      </c>
      <c r="W883">
        <f>IF($D$20=0,IFERROR(W884,MAX($D$16,POWER((ABS(K883)^2)/($I$5*MAX(F883,0.1)^2),1/3))),IF(IFERROR(AG884,0)=0,IFERROR(W884,MAX($D$16,POWER((ABS(K883)^2)/($I$5*MAX(F883,0.1)^2),1/3))),IF(OR(IFERROR(W883,0)=0,IFERROR(AD884,0)&gt;1),MAX($D$16,POWER((ABS(K883)^2)/($I$5*MAX(F883,0.1)^2),1/3)),IF(IFERROR(AF883,0)&gt;0,MAX($D$16,IFERROR(W883,0)+((IFERROR(AF883,0))*$D$18*IF((IFERROR(AD883,0))&lt;1,1,-1))),IF(IFERROR(AF883,0)&lt;0,IF(ABS((MAX($D$16,POWER((ABS(K883)^2)/($I$5*MAX(F883,0.1)^2),1/3)))-IFERROR(W883,0))&gt;$D$19,MAX($D$16,IF((MAX($D$16,POWER((ABS(K883)^2)/($I$5*MAX(F883,0.1)^2),1/3)))&gt;IFERROR(W883,0),MIN((MAX($D$16,POWER((ABS(K883)^2)/($I$5*MAX(F883,0.1)^2),1/3))),IFERROR(W883,0)+(MIN(ABS(IFERROR(AF883,0))*$D$18,ABS((MAX($D$16,POWER((ABS(K883)^2)/($I$5*MAX(F883,0.1)^2),1/3)))-IFERROR(W883,0))))),MAX((MAX($D$16,POWER((ABS(K883)^2)/($I$5*MAX(F883,0.1)^2),1/3))),IFERROR(W883,0)-(MIN(ABS(IFERROR(AF883,0))*$D$18,ABS((MAX($D$16,POWER((ABS(K883)^2)/($I$5*MAX(F883,0.1)^2),1/3)))-IFERROR(W883,0))))))),MAX($D$16,POWER((ABS(K883)^2)/($I$5*MAX(F883,0.1)^2),1/3))),MAX($D$16,IFERROR(W883,0)))))))</f>
        <v/>
      </c>
      <c r="X883">
        <f>((F883)+(G883)*(W883))*(W883)</f>
        <v/>
      </c>
      <c r="Y883">
        <f>(((F883)+(G883)*(W883))*(W883))/MAX((F883)+2*(W883)*SQRT(1+(G883)^2),1E-6)</f>
        <v/>
      </c>
      <c r="Z883">
        <f>ABS(K883)/MAX(((F883)+(G883)*(W883))*(W883),1E-6)</f>
        <v/>
      </c>
      <c r="AA883">
        <f>E883+W883</f>
        <v/>
      </c>
      <c r="AB883">
        <f>AA883+((ABS(K883)/MAX(((F883)+(G883)*(W883))*(W883),1E-6))^2)/(2*$I$5)</f>
        <v/>
      </c>
      <c r="AC883">
        <f>((ABS(K883)*$D$6)/(MAX(((F883)+(G883)*(W883))*(W883),1E-6)*MAX(((((F883)+(G883)*(W883))*(W883))/MAX((F883)+2*(W883)*SQRT(1+(G883)^2),1E-6))^(2/3),1E-6)))^2</f>
        <v/>
      </c>
      <c r="AD883">
        <f>ABS(ABS(K883)/MAX(((F883)+(G883)*(W883))*(W883),1E-6))/SQRT($I$5*MAX((((F883)+(G883)*(W883))*(W883))/MAX((F883)+2*(G883)*(W883),1E-6),1E-6))</f>
        <v/>
      </c>
      <c r="AE883">
        <f>((F883)*(W883)^2)/2+(G883)*(W883)^3/3+(ABS(K883)^2)/($I$5*MAX(((F883)+(G883)*(W883))*(W883),1E-6))</f>
        <v/>
      </c>
      <c r="AF883">
        <f>IF($D$20=0,0,IFERROR(AB884+(((AC883+AC884)/2)*J884)+(IF(Z883&gt;Z884,$D$8*((Z883^2-Z884^2)/(2*$I$5)),$D$9*((Z884^2-Z883^2)/(2*$I$5)))+($D$10*(ABS(I884)/90)*(MAX(Z883^2,Z884^2)/(2*$I$5))))-AB883,0))</f>
        <v/>
      </c>
      <c r="AG883">
        <f>IF($D$20=0,1,IFERROR(IF(ROUND(AD883,3)=1,1,IF(AND(ABS(AF883)&lt;$D$19,AD883&lt;1),1,0)),0))</f>
        <v/>
      </c>
      <c r="AH883">
        <f>IFERROR(IF(V32="Supercritical",MAX($D$16,IFERROR(L883,MAX($D$16,POWER((ABS(K883)^2)/($I$5*MAX(F883,0.1)^2),1/3)))),IF(V32="Subcritical",MAX($D$16,IFERROR(W883,MAX($D$16,POWER((ABS(K883)^2)/($I$5*MAX(F883,0.1)^2),1/3)))),IF(AND(IFERROR(V883,0)=1,IFERROR(AG883,0)=1),IF(IFERROR(T883,-1E99)&gt;=IFERROR(AE883,-1E99),MAX($D$16,IFERROR(L883,MAX($D$16,POWER((ABS(K883)^2)/($I$5*MAX(F883,0.1)^2),1/3)))),MAX($D$16,IFERROR(W883,MAX($D$16,POWER((ABS(K883)^2)/($I$5*MAX(F883,0.1)^2),1/3))))),IF(IFERROR(V883,0)=1,MAX($D$16,IFERROR(L883,MAX($D$16,POWER((ABS(K883)^2)/($I$5*MAX(F883,0.1)^2),1/3)))),IF(IFERROR(AG883,0)=1,MAX($D$16,IFERROR(W883,MAX($D$16,POWER((ABS(K883)^2)/($I$5*MAX(F883,0.1)^2),1/3)))),MAX($D$16,POWER((ABS(K883)^2)/($I$5*MAX(F883,0.1)^2),1/3))))))),MAX($D$16,POWER((ABS(K883)^2)/($I$5*MAX(F883,0.1)^2),1/3)))</f>
        <v/>
      </c>
      <c r="AI883">
        <f>E883+AH883</f>
        <v/>
      </c>
      <c r="AJ883">
        <f>AI883+((ABS(K883)/MAX(((F883)+(G883)*(AH883))*(AH883),1E-6))^2)/(2*$I$5)</f>
        <v/>
      </c>
      <c r="AM883" t="n">
        <v>0</v>
      </c>
      <c r="AN883" t="n">
        <v>0</v>
      </c>
      <c r="AO883">
        <f>AM883+AN883</f>
        <v/>
      </c>
      <c r="AP883">
        <f>AP882+AO883</f>
        <v/>
      </c>
      <c r="AQ883">
        <f>ABS(ABS(K883)/MAX(((F883)+(G883)*(AH883))*(AH883),1E-6))/SQRT($I$5*MAX((((F883)+(G883)*(AH883))*(AH883))/MAX((F883)+2*(G883)*(AH883),1E-6),1E-6))</f>
        <v/>
      </c>
      <c r="AR883">
        <f>IF(AQ883&lt;1,"Subcritical","Supercritical")</f>
        <v/>
      </c>
      <c r="AS883">
        <f>((ABS(K883)*$D$6)/(MAX(((F883)+(G883)*(AH883))*(AH883),1E-6)*MAX(((((F883)+(G883)*(AH883))*(AH883))/MAX((F883)+2*(AH883)*SQRT(1+(G883)^2),1E-6))^(2/3),1E-6)))^2</f>
        <v/>
      </c>
    </row>
    <row r="884">
      <c r="A884" t="n">
        <v>735</v>
      </c>
      <c r="B884" t="n">
        <v>733.8920000000001</v>
      </c>
      <c r="C884" t="n">
        <v>616097.7610000001</v>
      </c>
      <c r="D884" t="n">
        <v>3097268.974</v>
      </c>
      <c r="E884" t="n">
        <v>632.1950000000001</v>
      </c>
      <c r="F884" t="n">
        <v>5.067</v>
      </c>
      <c r="G884" t="n">
        <v>0</v>
      </c>
      <c r="H884" t="inlineStr">
        <is>
          <t>Normal</t>
        </is>
      </c>
      <c r="I884" t="n">
        <v>0.07000000000000001</v>
      </c>
      <c r="J884">
        <f>B884-B883</f>
        <v/>
      </c>
      <c r="K884">
        <f>MAX(0,K883-AO883)</f>
        <v/>
      </c>
      <c r="L884">
        <f>IF($D$20=0,IFERROR(L883,MAX($D$16,POWER((ABS(K884)^2)/($I$5*MAX(F884,0.1)^2),1/3))),IF(IFERROR(V883,0)=0,IFERROR(L883,MAX($D$16,POWER((ABS(K884)^2)/($I$5*MAX(F884,0.1)^2),1/3))),IF(OR(IFERROR(L884,0)=0,IFERROR(S883,0)&lt;1,IFERROR(S884,0)&lt;1),MAX($D$16,POWER((ABS(K884)^2)/($I$5*MAX(F884,0.1)^2),1/3)),IF(IFERROR(U884,0)&gt;0,MAX($D$16,IFERROR(L884,0)+((IFERROR(U884,0))*$D$18*IF((IFERROR(S884,0))&lt;1,1,-1))),IF(IFERROR(U884,0)&lt;0,IF(ABS((MAX($D$16,POWER((ABS(K884)^2)/($I$5*MAX(F884,0.1)^2),1/3)))-IFERROR(L884,0))&gt;$D$19,MAX($D$16,IF((MAX($D$16,POWER((ABS(K884)^2)/($I$5*MAX(F884,0.1)^2),1/3)))&gt;IFERROR(L884,0),MIN((MAX($D$16,POWER((ABS(K884)^2)/($I$5*MAX(F884,0.1)^2),1/3))),IFERROR(L884,0)+(MIN(ABS(IFERROR(U884,0))*$D$18,ABS((MAX($D$16,POWER((ABS(K884)^2)/($I$5*MAX(F884,0.1)^2),1/3)))-IFERROR(L884,0))))),MAX((MAX($D$16,POWER((ABS(K884)^2)/($I$5*MAX(F884,0.1)^2),1/3))),IFERROR(L884,0)-(MIN(ABS(IFERROR(U884,0))*$D$18,ABS((MAX($D$16,POWER((ABS(K884)^2)/($I$5*MAX(F884,0.1)^2),1/3)))-IFERROR(L884,0))))))),MAX($D$16,POWER((ABS(K884)^2)/($I$5*MAX(F884,0.1)^2),1/3))),MAX($D$16,IFERROR(L884,0)))))))</f>
        <v/>
      </c>
      <c r="M884">
        <f>((F884)+(G884)*(L884))*(L884)</f>
        <v/>
      </c>
      <c r="N884">
        <f>(((F884)+(G884)*(L884))*(L884))/MAX((F884)+2*(L884)*SQRT(1+(G884)^2),1E-6)</f>
        <v/>
      </c>
      <c r="O884">
        <f>ABS(K884)/MAX(((F884)+(G884)*(L884))*(L884),1E-6)</f>
        <v/>
      </c>
      <c r="P884">
        <f>E884+L884</f>
        <v/>
      </c>
      <c r="Q884">
        <f>P884+((ABS(K884)/MAX(((F884)+(G884)*(L884))*(L884),1E-6))^2)/(2*$I$5)</f>
        <v/>
      </c>
      <c r="R884">
        <f>((ABS(K884)*$D$6)/(MAX(((F884)+(G884)*(L884))*(L884),1E-6)*MAX(((((F884)+(G884)*(L884))*(L884))/MAX((F884)+2*(L884)*SQRT(1+(G884)^2),1E-6))^(2/3),1E-6)))^2</f>
        <v/>
      </c>
      <c r="S884">
        <f>ABS(ABS(K884)/MAX(((F884)+(G884)*(L884))*(L884),1E-6))/SQRT($I$5*MAX((((F884)+(G884)*(L884))*(L884))/MAX((F884)+2*(G884)*(L884),1E-6),1E-6))</f>
        <v/>
      </c>
      <c r="T884">
        <f>((F884)*(L884)^2)/2+(G884)*(L884)^3/3+(ABS(K884)^2)/($I$5*MAX(((F884)+(G884)*(L884))*(L884),1E-6))</f>
        <v/>
      </c>
      <c r="U884">
        <f>IF($D$20=0,0,IFERROR(Q883-(((R883+R884)/2)*J884)-(IF(O883&gt;O884,$D$8*((O883^2-O884^2)/(2*$I$5)),$D$9*((O884^2-O883^2)/(2*$I$5)))+($D$10*(ABS(I884)/90)*(MAX(O883^2,O884^2)/(2*$I$5))))-Q884,0))</f>
        <v/>
      </c>
      <c r="V884">
        <f>IF($D$20=0,1,IFERROR(IF(ROUND(S884,3)=1,1,IF(AND(ABS(U884)&lt;$D$19,S884&gt;1),1,0)),0))</f>
        <v/>
      </c>
      <c r="W884">
        <f>IF($D$20=0,IFERROR(W885,MAX($D$16,POWER((ABS(K884)^2)/($I$5*MAX(F884,0.1)^2),1/3))),IF(IFERROR(AG885,0)=0,IFERROR(W885,MAX($D$16,POWER((ABS(K884)^2)/($I$5*MAX(F884,0.1)^2),1/3))),IF(OR(IFERROR(W884,0)=0,IFERROR(AD885,0)&gt;1),MAX($D$16,POWER((ABS(K884)^2)/($I$5*MAX(F884,0.1)^2),1/3)),IF(IFERROR(AF884,0)&gt;0,MAX($D$16,IFERROR(W884,0)+((IFERROR(AF884,0))*$D$18*IF((IFERROR(AD884,0))&lt;1,1,-1))),IF(IFERROR(AF884,0)&lt;0,IF(ABS((MAX($D$16,POWER((ABS(K884)^2)/($I$5*MAX(F884,0.1)^2),1/3)))-IFERROR(W884,0))&gt;$D$19,MAX($D$16,IF((MAX($D$16,POWER((ABS(K884)^2)/($I$5*MAX(F884,0.1)^2),1/3)))&gt;IFERROR(W884,0),MIN((MAX($D$16,POWER((ABS(K884)^2)/($I$5*MAX(F884,0.1)^2),1/3))),IFERROR(W884,0)+(MIN(ABS(IFERROR(AF884,0))*$D$18,ABS((MAX($D$16,POWER((ABS(K884)^2)/($I$5*MAX(F884,0.1)^2),1/3)))-IFERROR(W884,0))))),MAX((MAX($D$16,POWER((ABS(K884)^2)/($I$5*MAX(F884,0.1)^2),1/3))),IFERROR(W884,0)-(MIN(ABS(IFERROR(AF884,0))*$D$18,ABS((MAX($D$16,POWER((ABS(K884)^2)/($I$5*MAX(F884,0.1)^2),1/3)))-IFERROR(W884,0))))))),MAX($D$16,POWER((ABS(K884)^2)/($I$5*MAX(F884,0.1)^2),1/3))),MAX($D$16,IFERROR(W884,0)))))))</f>
        <v/>
      </c>
      <c r="X884">
        <f>((F884)+(G884)*(W884))*(W884)</f>
        <v/>
      </c>
      <c r="Y884">
        <f>(((F884)+(G884)*(W884))*(W884))/MAX((F884)+2*(W884)*SQRT(1+(G884)^2),1E-6)</f>
        <v/>
      </c>
      <c r="Z884">
        <f>ABS(K884)/MAX(((F884)+(G884)*(W884))*(W884),1E-6)</f>
        <v/>
      </c>
      <c r="AA884">
        <f>E884+W884</f>
        <v/>
      </c>
      <c r="AB884">
        <f>AA884+((ABS(K884)/MAX(((F884)+(G884)*(W884))*(W884),1E-6))^2)/(2*$I$5)</f>
        <v/>
      </c>
      <c r="AC884">
        <f>((ABS(K884)*$D$6)/(MAX(((F884)+(G884)*(W884))*(W884),1E-6)*MAX(((((F884)+(G884)*(W884))*(W884))/MAX((F884)+2*(W884)*SQRT(1+(G884)^2),1E-6))^(2/3),1E-6)))^2</f>
        <v/>
      </c>
      <c r="AD884">
        <f>ABS(ABS(K884)/MAX(((F884)+(G884)*(W884))*(W884),1E-6))/SQRT($I$5*MAX((((F884)+(G884)*(W884))*(W884))/MAX((F884)+2*(G884)*(W884),1E-6),1E-6))</f>
        <v/>
      </c>
      <c r="AE884">
        <f>((F884)*(W884)^2)/2+(G884)*(W884)^3/3+(ABS(K884)^2)/($I$5*MAX(((F884)+(G884)*(W884))*(W884),1E-6))</f>
        <v/>
      </c>
      <c r="AF884">
        <f>IF($D$20=0,0,IFERROR(AB885+(((AC884+AC885)/2)*J885)+(IF(Z884&gt;Z885,$D$8*((Z884^2-Z885^2)/(2*$I$5)),$D$9*((Z885^2-Z884^2)/(2*$I$5)))+($D$10*(ABS(I885)/90)*(MAX(Z884^2,Z885^2)/(2*$I$5))))-AB884,0))</f>
        <v/>
      </c>
      <c r="AG884">
        <f>IF($D$20=0,1,IFERROR(IF(ROUND(AD884,3)=1,1,IF(AND(ABS(AF884)&lt;$D$19,AD884&lt;1),1,0)),0))</f>
        <v/>
      </c>
      <c r="AH884">
        <f>IFERROR(IF(V32="Supercritical",MAX($D$16,IFERROR(L884,MAX($D$16,POWER((ABS(K884)^2)/($I$5*MAX(F884,0.1)^2),1/3)))),IF(V32="Subcritical",MAX($D$16,IFERROR(W884,MAX($D$16,POWER((ABS(K884)^2)/($I$5*MAX(F884,0.1)^2),1/3)))),IF(AND(IFERROR(V884,0)=1,IFERROR(AG884,0)=1),IF(IFERROR(T884,-1E99)&gt;=IFERROR(AE884,-1E99),MAX($D$16,IFERROR(L884,MAX($D$16,POWER((ABS(K884)^2)/($I$5*MAX(F884,0.1)^2),1/3)))),MAX($D$16,IFERROR(W884,MAX($D$16,POWER((ABS(K884)^2)/($I$5*MAX(F884,0.1)^2),1/3))))),IF(IFERROR(V884,0)=1,MAX($D$16,IFERROR(L884,MAX($D$16,POWER((ABS(K884)^2)/($I$5*MAX(F884,0.1)^2),1/3)))),IF(IFERROR(AG884,0)=1,MAX($D$16,IFERROR(W884,MAX($D$16,POWER((ABS(K884)^2)/($I$5*MAX(F884,0.1)^2),1/3)))),MAX($D$16,POWER((ABS(K884)^2)/($I$5*MAX(F884,0.1)^2),1/3))))))),MAX($D$16,POWER((ABS(K884)^2)/($I$5*MAX(F884,0.1)^2),1/3)))</f>
        <v/>
      </c>
      <c r="AI884">
        <f>E884+AH884</f>
        <v/>
      </c>
      <c r="AJ884">
        <f>AI884+((ABS(K884)/MAX(((F884)+(G884)*(AH884))*(AH884),1E-6))^2)/(2*$I$5)</f>
        <v/>
      </c>
      <c r="AM884" t="n">
        <v>0</v>
      </c>
      <c r="AN884" t="n">
        <v>0</v>
      </c>
      <c r="AO884">
        <f>AM884+AN884</f>
        <v/>
      </c>
      <c r="AP884">
        <f>AP883+AO884</f>
        <v/>
      </c>
      <c r="AQ884">
        <f>ABS(ABS(K884)/MAX(((F884)+(G884)*(AH884))*(AH884),1E-6))/SQRT($I$5*MAX((((F884)+(G884)*(AH884))*(AH884))/MAX((F884)+2*(G884)*(AH884),1E-6),1E-6))</f>
        <v/>
      </c>
      <c r="AR884">
        <f>IF(AQ884&lt;1,"Subcritical","Supercritical")</f>
        <v/>
      </c>
      <c r="AS884">
        <f>((ABS(K884)*$D$6)/(MAX(((F884)+(G884)*(AH884))*(AH884),1E-6)*MAX(((((F884)+(G884)*(AH884))*(AH884))/MAX((F884)+2*(AH884)*SQRT(1+(G884)^2),1E-6))^(2/3),1E-6)))^2</f>
        <v/>
      </c>
    </row>
    <row r="885">
      <c r="A885" t="n">
        <v>736</v>
      </c>
      <c r="B885" t="n">
        <v>734.891</v>
      </c>
      <c r="C885" t="n">
        <v>616097.496</v>
      </c>
      <c r="D885" t="n">
        <v>3097268.01</v>
      </c>
      <c r="E885" t="n">
        <v>632.1944999999999</v>
      </c>
      <c r="F885" t="n">
        <v>5.067</v>
      </c>
      <c r="G885" t="n">
        <v>0</v>
      </c>
      <c r="H885" t="inlineStr">
        <is>
          <t>Normal</t>
        </is>
      </c>
      <c r="I885" t="n">
        <v>0.055</v>
      </c>
      <c r="J885">
        <f>B885-B884</f>
        <v/>
      </c>
      <c r="K885">
        <f>MAX(0,K884-AO884)</f>
        <v/>
      </c>
      <c r="L885">
        <f>IF($D$20=0,IFERROR(L884,MAX($D$16,POWER((ABS(K885)^2)/($I$5*MAX(F885,0.1)^2),1/3))),IF(IFERROR(V884,0)=0,IFERROR(L884,MAX($D$16,POWER((ABS(K885)^2)/($I$5*MAX(F885,0.1)^2),1/3))),IF(OR(IFERROR(L885,0)=0,IFERROR(S884,0)&lt;1,IFERROR(S885,0)&lt;1),MAX($D$16,POWER((ABS(K885)^2)/($I$5*MAX(F885,0.1)^2),1/3)),IF(IFERROR(U885,0)&gt;0,MAX($D$16,IFERROR(L885,0)+((IFERROR(U885,0))*$D$18*IF((IFERROR(S885,0))&lt;1,1,-1))),IF(IFERROR(U885,0)&lt;0,IF(ABS((MAX($D$16,POWER((ABS(K885)^2)/($I$5*MAX(F885,0.1)^2),1/3)))-IFERROR(L885,0))&gt;$D$19,MAX($D$16,IF((MAX($D$16,POWER((ABS(K885)^2)/($I$5*MAX(F885,0.1)^2),1/3)))&gt;IFERROR(L885,0),MIN((MAX($D$16,POWER((ABS(K885)^2)/($I$5*MAX(F885,0.1)^2),1/3))),IFERROR(L885,0)+(MIN(ABS(IFERROR(U885,0))*$D$18,ABS((MAX($D$16,POWER((ABS(K885)^2)/($I$5*MAX(F885,0.1)^2),1/3)))-IFERROR(L885,0))))),MAX((MAX($D$16,POWER((ABS(K885)^2)/($I$5*MAX(F885,0.1)^2),1/3))),IFERROR(L885,0)-(MIN(ABS(IFERROR(U885,0))*$D$18,ABS((MAX($D$16,POWER((ABS(K885)^2)/($I$5*MAX(F885,0.1)^2),1/3)))-IFERROR(L885,0))))))),MAX($D$16,POWER((ABS(K885)^2)/($I$5*MAX(F885,0.1)^2),1/3))),MAX($D$16,IFERROR(L885,0)))))))</f>
        <v/>
      </c>
      <c r="M885">
        <f>((F885)+(G885)*(L885))*(L885)</f>
        <v/>
      </c>
      <c r="N885">
        <f>(((F885)+(G885)*(L885))*(L885))/MAX((F885)+2*(L885)*SQRT(1+(G885)^2),1E-6)</f>
        <v/>
      </c>
      <c r="O885">
        <f>ABS(K885)/MAX(((F885)+(G885)*(L885))*(L885),1E-6)</f>
        <v/>
      </c>
      <c r="P885">
        <f>E885+L885</f>
        <v/>
      </c>
      <c r="Q885">
        <f>P885+((ABS(K885)/MAX(((F885)+(G885)*(L885))*(L885),1E-6))^2)/(2*$I$5)</f>
        <v/>
      </c>
      <c r="R885">
        <f>((ABS(K885)*$D$6)/(MAX(((F885)+(G885)*(L885))*(L885),1E-6)*MAX(((((F885)+(G885)*(L885))*(L885))/MAX((F885)+2*(L885)*SQRT(1+(G885)^2),1E-6))^(2/3),1E-6)))^2</f>
        <v/>
      </c>
      <c r="S885">
        <f>ABS(ABS(K885)/MAX(((F885)+(G885)*(L885))*(L885),1E-6))/SQRT($I$5*MAX((((F885)+(G885)*(L885))*(L885))/MAX((F885)+2*(G885)*(L885),1E-6),1E-6))</f>
        <v/>
      </c>
      <c r="T885">
        <f>((F885)*(L885)^2)/2+(G885)*(L885)^3/3+(ABS(K885)^2)/($I$5*MAX(((F885)+(G885)*(L885))*(L885),1E-6))</f>
        <v/>
      </c>
      <c r="U885">
        <f>IF($D$20=0,0,IFERROR(Q884-(((R884+R885)/2)*J885)-(IF(O884&gt;O885,$D$8*((O884^2-O885^2)/(2*$I$5)),$D$9*((O885^2-O884^2)/(2*$I$5)))+($D$10*(ABS(I885)/90)*(MAX(O884^2,O885^2)/(2*$I$5))))-Q885,0))</f>
        <v/>
      </c>
      <c r="V885">
        <f>IF($D$20=0,1,IFERROR(IF(ROUND(S885,3)=1,1,IF(AND(ABS(U885)&lt;$D$19,S885&gt;1),1,0)),0))</f>
        <v/>
      </c>
      <c r="W885">
        <f>IF($D$20=0,IFERROR(W886,MAX($D$16,POWER((ABS(K885)^2)/($I$5*MAX(F885,0.1)^2),1/3))),IF(IFERROR(AG886,0)=0,IFERROR(W886,MAX($D$16,POWER((ABS(K885)^2)/($I$5*MAX(F885,0.1)^2),1/3))),IF(OR(IFERROR(W885,0)=0,IFERROR(AD886,0)&gt;1),MAX($D$16,POWER((ABS(K885)^2)/($I$5*MAX(F885,0.1)^2),1/3)),IF(IFERROR(AF885,0)&gt;0,MAX($D$16,IFERROR(W885,0)+((IFERROR(AF885,0))*$D$18*IF((IFERROR(AD885,0))&lt;1,1,-1))),IF(IFERROR(AF885,0)&lt;0,IF(ABS((MAX($D$16,POWER((ABS(K885)^2)/($I$5*MAX(F885,0.1)^2),1/3)))-IFERROR(W885,0))&gt;$D$19,MAX($D$16,IF((MAX($D$16,POWER((ABS(K885)^2)/($I$5*MAX(F885,0.1)^2),1/3)))&gt;IFERROR(W885,0),MIN((MAX($D$16,POWER((ABS(K885)^2)/($I$5*MAX(F885,0.1)^2),1/3))),IFERROR(W885,0)+(MIN(ABS(IFERROR(AF885,0))*$D$18,ABS((MAX($D$16,POWER((ABS(K885)^2)/($I$5*MAX(F885,0.1)^2),1/3)))-IFERROR(W885,0))))),MAX((MAX($D$16,POWER((ABS(K885)^2)/($I$5*MAX(F885,0.1)^2),1/3))),IFERROR(W885,0)-(MIN(ABS(IFERROR(AF885,0))*$D$18,ABS((MAX($D$16,POWER((ABS(K885)^2)/($I$5*MAX(F885,0.1)^2),1/3)))-IFERROR(W885,0))))))),MAX($D$16,POWER((ABS(K885)^2)/($I$5*MAX(F885,0.1)^2),1/3))),MAX($D$16,IFERROR(W885,0)))))))</f>
        <v/>
      </c>
      <c r="X885">
        <f>((F885)+(G885)*(W885))*(W885)</f>
        <v/>
      </c>
      <c r="Y885">
        <f>(((F885)+(G885)*(W885))*(W885))/MAX((F885)+2*(W885)*SQRT(1+(G885)^2),1E-6)</f>
        <v/>
      </c>
      <c r="Z885">
        <f>ABS(K885)/MAX(((F885)+(G885)*(W885))*(W885),1E-6)</f>
        <v/>
      </c>
      <c r="AA885">
        <f>E885+W885</f>
        <v/>
      </c>
      <c r="AB885">
        <f>AA885+((ABS(K885)/MAX(((F885)+(G885)*(W885))*(W885),1E-6))^2)/(2*$I$5)</f>
        <v/>
      </c>
      <c r="AC885">
        <f>((ABS(K885)*$D$6)/(MAX(((F885)+(G885)*(W885))*(W885),1E-6)*MAX(((((F885)+(G885)*(W885))*(W885))/MAX((F885)+2*(W885)*SQRT(1+(G885)^2),1E-6))^(2/3),1E-6)))^2</f>
        <v/>
      </c>
      <c r="AD885">
        <f>ABS(ABS(K885)/MAX(((F885)+(G885)*(W885))*(W885),1E-6))/SQRT($I$5*MAX((((F885)+(G885)*(W885))*(W885))/MAX((F885)+2*(G885)*(W885),1E-6),1E-6))</f>
        <v/>
      </c>
      <c r="AE885">
        <f>((F885)*(W885)^2)/2+(G885)*(W885)^3/3+(ABS(K885)^2)/($I$5*MAX(((F885)+(G885)*(W885))*(W885),1E-6))</f>
        <v/>
      </c>
      <c r="AF885">
        <f>IF($D$20=0,0,IFERROR(AB886+(((AC885+AC886)/2)*J886)+(IF(Z885&gt;Z886,$D$8*((Z885^2-Z886^2)/(2*$I$5)),$D$9*((Z886^2-Z885^2)/(2*$I$5)))+($D$10*(ABS(I886)/90)*(MAX(Z885^2,Z886^2)/(2*$I$5))))-AB885,0))</f>
        <v/>
      </c>
      <c r="AG885">
        <f>IF($D$20=0,1,IFERROR(IF(ROUND(AD885,3)=1,1,IF(AND(ABS(AF885)&lt;$D$19,AD885&lt;1),1,0)),0))</f>
        <v/>
      </c>
      <c r="AH885">
        <f>IFERROR(IF(V32="Supercritical",MAX($D$16,IFERROR(L885,MAX($D$16,POWER((ABS(K885)^2)/($I$5*MAX(F885,0.1)^2),1/3)))),IF(V32="Subcritical",MAX($D$16,IFERROR(W885,MAX($D$16,POWER((ABS(K885)^2)/($I$5*MAX(F885,0.1)^2),1/3)))),IF(AND(IFERROR(V885,0)=1,IFERROR(AG885,0)=1),IF(IFERROR(T885,-1E99)&gt;=IFERROR(AE885,-1E99),MAX($D$16,IFERROR(L885,MAX($D$16,POWER((ABS(K885)^2)/($I$5*MAX(F885,0.1)^2),1/3)))),MAX($D$16,IFERROR(W885,MAX($D$16,POWER((ABS(K885)^2)/($I$5*MAX(F885,0.1)^2),1/3))))),IF(IFERROR(V885,0)=1,MAX($D$16,IFERROR(L885,MAX($D$16,POWER((ABS(K885)^2)/($I$5*MAX(F885,0.1)^2),1/3)))),IF(IFERROR(AG885,0)=1,MAX($D$16,IFERROR(W885,MAX($D$16,POWER((ABS(K885)^2)/($I$5*MAX(F885,0.1)^2),1/3)))),MAX($D$16,POWER((ABS(K885)^2)/($I$5*MAX(F885,0.1)^2),1/3))))))),MAX($D$16,POWER((ABS(K885)^2)/($I$5*MAX(F885,0.1)^2),1/3)))</f>
        <v/>
      </c>
      <c r="AI885">
        <f>E885+AH885</f>
        <v/>
      </c>
      <c r="AJ885">
        <f>AI885+((ABS(K885)/MAX(((F885)+(G885)*(AH885))*(AH885),1E-6))^2)/(2*$I$5)</f>
        <v/>
      </c>
      <c r="AM885" t="n">
        <v>0</v>
      </c>
      <c r="AN885" t="n">
        <v>0</v>
      </c>
      <c r="AO885">
        <f>AM885+AN885</f>
        <v/>
      </c>
      <c r="AP885">
        <f>AP884+AO885</f>
        <v/>
      </c>
      <c r="AQ885">
        <f>ABS(ABS(K885)/MAX(((F885)+(G885)*(AH885))*(AH885),1E-6))/SQRT($I$5*MAX((((F885)+(G885)*(AH885))*(AH885))/MAX((F885)+2*(G885)*(AH885),1E-6),1E-6))</f>
        <v/>
      </c>
      <c r="AR885">
        <f>IF(AQ885&lt;1,"Subcritical","Supercritical")</f>
        <v/>
      </c>
      <c r="AS885">
        <f>((ABS(K885)*$D$6)/(MAX(((F885)+(G885)*(AH885))*(AH885),1E-6)*MAX(((((F885)+(G885)*(AH885))*(AH885))/MAX((F885)+2*(AH885)*SQRT(1+(G885)^2),1E-6))^(2/3),1E-6)))^2</f>
        <v/>
      </c>
    </row>
    <row r="886">
      <c r="A886" t="n">
        <v>737</v>
      </c>
      <c r="B886" t="n">
        <v>735.891</v>
      </c>
      <c r="C886" t="n">
        <v>616097.232</v>
      </c>
      <c r="D886" t="n">
        <v>3097267.046</v>
      </c>
      <c r="E886" t="n">
        <v>632.194</v>
      </c>
      <c r="F886" t="n">
        <v>5.067</v>
      </c>
      <c r="G886" t="n">
        <v>0</v>
      </c>
      <c r="H886" t="inlineStr">
        <is>
          <t>Normal</t>
        </is>
      </c>
      <c r="I886" t="n">
        <v>0.04</v>
      </c>
      <c r="J886">
        <f>B886-B885</f>
        <v/>
      </c>
      <c r="K886">
        <f>MAX(0,K885-AO885)</f>
        <v/>
      </c>
      <c r="L886">
        <f>IF($D$20=0,IFERROR(L885,MAX($D$16,POWER((ABS(K886)^2)/($I$5*MAX(F886,0.1)^2),1/3))),IF(IFERROR(V885,0)=0,IFERROR(L885,MAX($D$16,POWER((ABS(K886)^2)/($I$5*MAX(F886,0.1)^2),1/3))),IF(OR(IFERROR(L886,0)=0,IFERROR(S885,0)&lt;1,IFERROR(S886,0)&lt;1),MAX($D$16,POWER((ABS(K886)^2)/($I$5*MAX(F886,0.1)^2),1/3)),IF(IFERROR(U886,0)&gt;0,MAX($D$16,IFERROR(L886,0)+((IFERROR(U886,0))*$D$18*IF((IFERROR(S886,0))&lt;1,1,-1))),IF(IFERROR(U886,0)&lt;0,IF(ABS((MAX($D$16,POWER((ABS(K886)^2)/($I$5*MAX(F886,0.1)^2),1/3)))-IFERROR(L886,0))&gt;$D$19,MAX($D$16,IF((MAX($D$16,POWER((ABS(K886)^2)/($I$5*MAX(F886,0.1)^2),1/3)))&gt;IFERROR(L886,0),MIN((MAX($D$16,POWER((ABS(K886)^2)/($I$5*MAX(F886,0.1)^2),1/3))),IFERROR(L886,0)+(MIN(ABS(IFERROR(U886,0))*$D$18,ABS((MAX($D$16,POWER((ABS(K886)^2)/($I$5*MAX(F886,0.1)^2),1/3)))-IFERROR(L886,0))))),MAX((MAX($D$16,POWER((ABS(K886)^2)/($I$5*MAX(F886,0.1)^2),1/3))),IFERROR(L886,0)-(MIN(ABS(IFERROR(U886,0))*$D$18,ABS((MAX($D$16,POWER((ABS(K886)^2)/($I$5*MAX(F886,0.1)^2),1/3)))-IFERROR(L886,0))))))),MAX($D$16,POWER((ABS(K886)^2)/($I$5*MAX(F886,0.1)^2),1/3))),MAX($D$16,IFERROR(L886,0)))))))</f>
        <v/>
      </c>
      <c r="M886">
        <f>((F886)+(G886)*(L886))*(L886)</f>
        <v/>
      </c>
      <c r="N886">
        <f>(((F886)+(G886)*(L886))*(L886))/MAX((F886)+2*(L886)*SQRT(1+(G886)^2),1E-6)</f>
        <v/>
      </c>
      <c r="O886">
        <f>ABS(K886)/MAX(((F886)+(G886)*(L886))*(L886),1E-6)</f>
        <v/>
      </c>
      <c r="P886">
        <f>E886+L886</f>
        <v/>
      </c>
      <c r="Q886">
        <f>P886+((ABS(K886)/MAX(((F886)+(G886)*(L886))*(L886),1E-6))^2)/(2*$I$5)</f>
        <v/>
      </c>
      <c r="R886">
        <f>((ABS(K886)*$D$6)/(MAX(((F886)+(G886)*(L886))*(L886),1E-6)*MAX(((((F886)+(G886)*(L886))*(L886))/MAX((F886)+2*(L886)*SQRT(1+(G886)^2),1E-6))^(2/3),1E-6)))^2</f>
        <v/>
      </c>
      <c r="S886">
        <f>ABS(ABS(K886)/MAX(((F886)+(G886)*(L886))*(L886),1E-6))/SQRT($I$5*MAX((((F886)+(G886)*(L886))*(L886))/MAX((F886)+2*(G886)*(L886),1E-6),1E-6))</f>
        <v/>
      </c>
      <c r="T886">
        <f>((F886)*(L886)^2)/2+(G886)*(L886)^3/3+(ABS(K886)^2)/($I$5*MAX(((F886)+(G886)*(L886))*(L886),1E-6))</f>
        <v/>
      </c>
      <c r="U886">
        <f>IF($D$20=0,0,IFERROR(Q885-(((R885+R886)/2)*J886)-(IF(O885&gt;O886,$D$8*((O885^2-O886^2)/(2*$I$5)),$D$9*((O886^2-O885^2)/(2*$I$5)))+($D$10*(ABS(I886)/90)*(MAX(O885^2,O886^2)/(2*$I$5))))-Q886,0))</f>
        <v/>
      </c>
      <c r="V886">
        <f>IF($D$20=0,1,IFERROR(IF(ROUND(S886,3)=1,1,IF(AND(ABS(U886)&lt;$D$19,S886&gt;1),1,0)),0))</f>
        <v/>
      </c>
      <c r="W886">
        <f>IF($D$20=0,IFERROR(W887,MAX($D$16,POWER((ABS(K886)^2)/($I$5*MAX(F886,0.1)^2),1/3))),IF(IFERROR(AG887,0)=0,IFERROR(W887,MAX($D$16,POWER((ABS(K886)^2)/($I$5*MAX(F886,0.1)^2),1/3))),IF(OR(IFERROR(W886,0)=0,IFERROR(AD887,0)&gt;1),MAX($D$16,POWER((ABS(K886)^2)/($I$5*MAX(F886,0.1)^2),1/3)),IF(IFERROR(AF886,0)&gt;0,MAX($D$16,IFERROR(W886,0)+((IFERROR(AF886,0))*$D$18*IF((IFERROR(AD886,0))&lt;1,1,-1))),IF(IFERROR(AF886,0)&lt;0,IF(ABS((MAX($D$16,POWER((ABS(K886)^2)/($I$5*MAX(F886,0.1)^2),1/3)))-IFERROR(W886,0))&gt;$D$19,MAX($D$16,IF((MAX($D$16,POWER((ABS(K886)^2)/($I$5*MAX(F886,0.1)^2),1/3)))&gt;IFERROR(W886,0),MIN((MAX($D$16,POWER((ABS(K886)^2)/($I$5*MAX(F886,0.1)^2),1/3))),IFERROR(W886,0)+(MIN(ABS(IFERROR(AF886,0))*$D$18,ABS((MAX($D$16,POWER((ABS(K886)^2)/($I$5*MAX(F886,0.1)^2),1/3)))-IFERROR(W886,0))))),MAX((MAX($D$16,POWER((ABS(K886)^2)/($I$5*MAX(F886,0.1)^2),1/3))),IFERROR(W886,0)-(MIN(ABS(IFERROR(AF886,0))*$D$18,ABS((MAX($D$16,POWER((ABS(K886)^2)/($I$5*MAX(F886,0.1)^2),1/3)))-IFERROR(W886,0))))))),MAX($D$16,POWER((ABS(K886)^2)/($I$5*MAX(F886,0.1)^2),1/3))),MAX($D$16,IFERROR(W886,0)))))))</f>
        <v/>
      </c>
      <c r="X886">
        <f>((F886)+(G886)*(W886))*(W886)</f>
        <v/>
      </c>
      <c r="Y886">
        <f>(((F886)+(G886)*(W886))*(W886))/MAX((F886)+2*(W886)*SQRT(1+(G886)^2),1E-6)</f>
        <v/>
      </c>
      <c r="Z886">
        <f>ABS(K886)/MAX(((F886)+(G886)*(W886))*(W886),1E-6)</f>
        <v/>
      </c>
      <c r="AA886">
        <f>E886+W886</f>
        <v/>
      </c>
      <c r="AB886">
        <f>AA886+((ABS(K886)/MAX(((F886)+(G886)*(W886))*(W886),1E-6))^2)/(2*$I$5)</f>
        <v/>
      </c>
      <c r="AC886">
        <f>((ABS(K886)*$D$6)/(MAX(((F886)+(G886)*(W886))*(W886),1E-6)*MAX(((((F886)+(G886)*(W886))*(W886))/MAX((F886)+2*(W886)*SQRT(1+(G886)^2),1E-6))^(2/3),1E-6)))^2</f>
        <v/>
      </c>
      <c r="AD886">
        <f>ABS(ABS(K886)/MAX(((F886)+(G886)*(W886))*(W886),1E-6))/SQRT($I$5*MAX((((F886)+(G886)*(W886))*(W886))/MAX((F886)+2*(G886)*(W886),1E-6),1E-6))</f>
        <v/>
      </c>
      <c r="AE886">
        <f>((F886)*(W886)^2)/2+(G886)*(W886)^3/3+(ABS(K886)^2)/($I$5*MAX(((F886)+(G886)*(W886))*(W886),1E-6))</f>
        <v/>
      </c>
      <c r="AF886">
        <f>IF($D$20=0,0,IFERROR(AB887+(((AC886+AC887)/2)*J887)+(IF(Z886&gt;Z887,$D$8*((Z886^2-Z887^2)/(2*$I$5)),$D$9*((Z887^2-Z886^2)/(2*$I$5)))+($D$10*(ABS(I887)/90)*(MAX(Z886^2,Z887^2)/(2*$I$5))))-AB886,0))</f>
        <v/>
      </c>
      <c r="AG886">
        <f>IF($D$20=0,1,IFERROR(IF(ROUND(AD886,3)=1,1,IF(AND(ABS(AF886)&lt;$D$19,AD886&lt;1),1,0)),0))</f>
        <v/>
      </c>
      <c r="AH886">
        <f>IFERROR(IF(V32="Supercritical",MAX($D$16,IFERROR(L886,MAX($D$16,POWER((ABS(K886)^2)/($I$5*MAX(F886,0.1)^2),1/3)))),IF(V32="Subcritical",MAX($D$16,IFERROR(W886,MAX($D$16,POWER((ABS(K886)^2)/($I$5*MAX(F886,0.1)^2),1/3)))),IF(AND(IFERROR(V886,0)=1,IFERROR(AG886,0)=1),IF(IFERROR(T886,-1E99)&gt;=IFERROR(AE886,-1E99),MAX($D$16,IFERROR(L886,MAX($D$16,POWER((ABS(K886)^2)/($I$5*MAX(F886,0.1)^2),1/3)))),MAX($D$16,IFERROR(W886,MAX($D$16,POWER((ABS(K886)^2)/($I$5*MAX(F886,0.1)^2),1/3))))),IF(IFERROR(V886,0)=1,MAX($D$16,IFERROR(L886,MAX($D$16,POWER((ABS(K886)^2)/($I$5*MAX(F886,0.1)^2),1/3)))),IF(IFERROR(AG886,0)=1,MAX($D$16,IFERROR(W886,MAX($D$16,POWER((ABS(K886)^2)/($I$5*MAX(F886,0.1)^2),1/3)))),MAX($D$16,POWER((ABS(K886)^2)/($I$5*MAX(F886,0.1)^2),1/3))))))),MAX($D$16,POWER((ABS(K886)^2)/($I$5*MAX(F886,0.1)^2),1/3)))</f>
        <v/>
      </c>
      <c r="AI886">
        <f>E886+AH886</f>
        <v/>
      </c>
      <c r="AJ886">
        <f>AI886+((ABS(K886)/MAX(((F886)+(G886)*(AH886))*(AH886),1E-6))^2)/(2*$I$5)</f>
        <v/>
      </c>
      <c r="AM886" t="n">
        <v>0</v>
      </c>
      <c r="AN886" t="n">
        <v>0</v>
      </c>
      <c r="AO886">
        <f>AM886+AN886</f>
        <v/>
      </c>
      <c r="AP886">
        <f>AP885+AO886</f>
        <v/>
      </c>
      <c r="AQ886">
        <f>ABS(ABS(K886)/MAX(((F886)+(G886)*(AH886))*(AH886),1E-6))/SQRT($I$5*MAX((((F886)+(G886)*(AH886))*(AH886))/MAX((F886)+2*(G886)*(AH886),1E-6),1E-6))</f>
        <v/>
      </c>
      <c r="AR886">
        <f>IF(AQ886&lt;1,"Subcritical","Supercritical")</f>
        <v/>
      </c>
      <c r="AS886">
        <f>((ABS(K886)*$D$6)/(MAX(((F886)+(G886)*(AH886))*(AH886),1E-6)*MAX(((((F886)+(G886)*(AH886))*(AH886))/MAX((F886)+2*(AH886)*SQRT(1+(G886)^2),1E-6))^(2/3),1E-6)))^2</f>
        <v/>
      </c>
    </row>
    <row r="887">
      <c r="A887" t="n">
        <v>738</v>
      </c>
      <c r="B887" t="n">
        <v>736.8920000000001</v>
      </c>
      <c r="C887" t="n">
        <v>616096.9669999999</v>
      </c>
      <c r="D887" t="n">
        <v>3097266.081</v>
      </c>
      <c r="E887" t="n">
        <v>632.1935</v>
      </c>
      <c r="F887" t="n">
        <v>5.067</v>
      </c>
      <c r="G887" t="n">
        <v>0</v>
      </c>
      <c r="H887" t="inlineStr">
        <is>
          <t>Normal</t>
        </is>
      </c>
      <c r="I887" t="n">
        <v>0.015</v>
      </c>
      <c r="J887">
        <f>B887-B886</f>
        <v/>
      </c>
      <c r="K887">
        <f>MAX(0,K886-AO886)</f>
        <v/>
      </c>
      <c r="L887">
        <f>IF($D$20=0,IFERROR(L886,MAX($D$16,POWER((ABS(K887)^2)/($I$5*MAX(F887,0.1)^2),1/3))),IF(IFERROR(V886,0)=0,IFERROR(L886,MAX($D$16,POWER((ABS(K887)^2)/($I$5*MAX(F887,0.1)^2),1/3))),IF(OR(IFERROR(L887,0)=0,IFERROR(S886,0)&lt;1,IFERROR(S887,0)&lt;1),MAX($D$16,POWER((ABS(K887)^2)/($I$5*MAX(F887,0.1)^2),1/3)),IF(IFERROR(U887,0)&gt;0,MAX($D$16,IFERROR(L887,0)+((IFERROR(U887,0))*$D$18*IF((IFERROR(S887,0))&lt;1,1,-1))),IF(IFERROR(U887,0)&lt;0,IF(ABS((MAX($D$16,POWER((ABS(K887)^2)/($I$5*MAX(F887,0.1)^2),1/3)))-IFERROR(L887,0))&gt;$D$19,MAX($D$16,IF((MAX($D$16,POWER((ABS(K887)^2)/($I$5*MAX(F887,0.1)^2),1/3)))&gt;IFERROR(L887,0),MIN((MAX($D$16,POWER((ABS(K887)^2)/($I$5*MAX(F887,0.1)^2),1/3))),IFERROR(L887,0)+(MIN(ABS(IFERROR(U887,0))*$D$18,ABS((MAX($D$16,POWER((ABS(K887)^2)/($I$5*MAX(F887,0.1)^2),1/3)))-IFERROR(L887,0))))),MAX((MAX($D$16,POWER((ABS(K887)^2)/($I$5*MAX(F887,0.1)^2),1/3))),IFERROR(L887,0)-(MIN(ABS(IFERROR(U887,0))*$D$18,ABS((MAX($D$16,POWER((ABS(K887)^2)/($I$5*MAX(F887,0.1)^2),1/3)))-IFERROR(L887,0))))))),MAX($D$16,POWER((ABS(K887)^2)/($I$5*MAX(F887,0.1)^2),1/3))),MAX($D$16,IFERROR(L887,0)))))))</f>
        <v/>
      </c>
      <c r="M887">
        <f>((F887)+(G887)*(L887))*(L887)</f>
        <v/>
      </c>
      <c r="N887">
        <f>(((F887)+(G887)*(L887))*(L887))/MAX((F887)+2*(L887)*SQRT(1+(G887)^2),1E-6)</f>
        <v/>
      </c>
      <c r="O887">
        <f>ABS(K887)/MAX(((F887)+(G887)*(L887))*(L887),1E-6)</f>
        <v/>
      </c>
      <c r="P887">
        <f>E887+L887</f>
        <v/>
      </c>
      <c r="Q887">
        <f>P887+((ABS(K887)/MAX(((F887)+(G887)*(L887))*(L887),1E-6))^2)/(2*$I$5)</f>
        <v/>
      </c>
      <c r="R887">
        <f>((ABS(K887)*$D$6)/(MAX(((F887)+(G887)*(L887))*(L887),1E-6)*MAX(((((F887)+(G887)*(L887))*(L887))/MAX((F887)+2*(L887)*SQRT(1+(G887)^2),1E-6))^(2/3),1E-6)))^2</f>
        <v/>
      </c>
      <c r="S887">
        <f>ABS(ABS(K887)/MAX(((F887)+(G887)*(L887))*(L887),1E-6))/SQRT($I$5*MAX((((F887)+(G887)*(L887))*(L887))/MAX((F887)+2*(G887)*(L887),1E-6),1E-6))</f>
        <v/>
      </c>
      <c r="T887">
        <f>((F887)*(L887)^2)/2+(G887)*(L887)^3/3+(ABS(K887)^2)/($I$5*MAX(((F887)+(G887)*(L887))*(L887),1E-6))</f>
        <v/>
      </c>
      <c r="U887">
        <f>IF($D$20=0,0,IFERROR(Q886-(((R886+R887)/2)*J887)-(IF(O886&gt;O887,$D$8*((O886^2-O887^2)/(2*$I$5)),$D$9*((O887^2-O886^2)/(2*$I$5)))+($D$10*(ABS(I887)/90)*(MAX(O886^2,O887^2)/(2*$I$5))))-Q887,0))</f>
        <v/>
      </c>
      <c r="V887">
        <f>IF($D$20=0,1,IFERROR(IF(ROUND(S887,3)=1,1,IF(AND(ABS(U887)&lt;$D$19,S887&gt;1),1,0)),0))</f>
        <v/>
      </c>
      <c r="W887">
        <f>IF($D$20=0,IFERROR(W888,MAX($D$16,POWER((ABS(K887)^2)/($I$5*MAX(F887,0.1)^2),1/3))),IF(IFERROR(AG888,0)=0,IFERROR(W888,MAX($D$16,POWER((ABS(K887)^2)/($I$5*MAX(F887,0.1)^2),1/3))),IF(OR(IFERROR(W887,0)=0,IFERROR(AD888,0)&gt;1),MAX($D$16,POWER((ABS(K887)^2)/($I$5*MAX(F887,0.1)^2),1/3)),IF(IFERROR(AF887,0)&gt;0,MAX($D$16,IFERROR(W887,0)+((IFERROR(AF887,0))*$D$18*IF((IFERROR(AD887,0))&lt;1,1,-1))),IF(IFERROR(AF887,0)&lt;0,IF(ABS((MAX($D$16,POWER((ABS(K887)^2)/($I$5*MAX(F887,0.1)^2),1/3)))-IFERROR(W887,0))&gt;$D$19,MAX($D$16,IF((MAX($D$16,POWER((ABS(K887)^2)/($I$5*MAX(F887,0.1)^2),1/3)))&gt;IFERROR(W887,0),MIN((MAX($D$16,POWER((ABS(K887)^2)/($I$5*MAX(F887,0.1)^2),1/3))),IFERROR(W887,0)+(MIN(ABS(IFERROR(AF887,0))*$D$18,ABS((MAX($D$16,POWER((ABS(K887)^2)/($I$5*MAX(F887,0.1)^2),1/3)))-IFERROR(W887,0))))),MAX((MAX($D$16,POWER((ABS(K887)^2)/($I$5*MAX(F887,0.1)^2),1/3))),IFERROR(W887,0)-(MIN(ABS(IFERROR(AF887,0))*$D$18,ABS((MAX($D$16,POWER((ABS(K887)^2)/($I$5*MAX(F887,0.1)^2),1/3)))-IFERROR(W887,0))))))),MAX($D$16,POWER((ABS(K887)^2)/($I$5*MAX(F887,0.1)^2),1/3))),MAX($D$16,IFERROR(W887,0)))))))</f>
        <v/>
      </c>
      <c r="X887">
        <f>((F887)+(G887)*(W887))*(W887)</f>
        <v/>
      </c>
      <c r="Y887">
        <f>(((F887)+(G887)*(W887))*(W887))/MAX((F887)+2*(W887)*SQRT(1+(G887)^2),1E-6)</f>
        <v/>
      </c>
      <c r="Z887">
        <f>ABS(K887)/MAX(((F887)+(G887)*(W887))*(W887),1E-6)</f>
        <v/>
      </c>
      <c r="AA887">
        <f>E887+W887</f>
        <v/>
      </c>
      <c r="AB887">
        <f>AA887+((ABS(K887)/MAX(((F887)+(G887)*(W887))*(W887),1E-6))^2)/(2*$I$5)</f>
        <v/>
      </c>
      <c r="AC887">
        <f>((ABS(K887)*$D$6)/(MAX(((F887)+(G887)*(W887))*(W887),1E-6)*MAX(((((F887)+(G887)*(W887))*(W887))/MAX((F887)+2*(W887)*SQRT(1+(G887)^2),1E-6))^(2/3),1E-6)))^2</f>
        <v/>
      </c>
      <c r="AD887">
        <f>ABS(ABS(K887)/MAX(((F887)+(G887)*(W887))*(W887),1E-6))/SQRT($I$5*MAX((((F887)+(G887)*(W887))*(W887))/MAX((F887)+2*(G887)*(W887),1E-6),1E-6))</f>
        <v/>
      </c>
      <c r="AE887">
        <f>((F887)*(W887)^2)/2+(G887)*(W887)^3/3+(ABS(K887)^2)/($I$5*MAX(((F887)+(G887)*(W887))*(W887),1E-6))</f>
        <v/>
      </c>
      <c r="AF887">
        <f>IF($D$20=0,0,IFERROR(AB888+(((AC887+AC888)/2)*J888)+(IF(Z887&gt;Z888,$D$8*((Z887^2-Z888^2)/(2*$I$5)),$D$9*((Z888^2-Z887^2)/(2*$I$5)))+($D$10*(ABS(I888)/90)*(MAX(Z887^2,Z888^2)/(2*$I$5))))-AB887,0))</f>
        <v/>
      </c>
      <c r="AG887">
        <f>IF($D$20=0,1,IFERROR(IF(ROUND(AD887,3)=1,1,IF(AND(ABS(AF887)&lt;$D$19,AD887&lt;1),1,0)),0))</f>
        <v/>
      </c>
      <c r="AH887">
        <f>IFERROR(IF(V32="Supercritical",MAX($D$16,IFERROR(L887,MAX($D$16,POWER((ABS(K887)^2)/($I$5*MAX(F887,0.1)^2),1/3)))),IF(V32="Subcritical",MAX($D$16,IFERROR(W887,MAX($D$16,POWER((ABS(K887)^2)/($I$5*MAX(F887,0.1)^2),1/3)))),IF(AND(IFERROR(V887,0)=1,IFERROR(AG887,0)=1),IF(IFERROR(T887,-1E99)&gt;=IFERROR(AE887,-1E99),MAX($D$16,IFERROR(L887,MAX($D$16,POWER((ABS(K887)^2)/($I$5*MAX(F887,0.1)^2),1/3)))),MAX($D$16,IFERROR(W887,MAX($D$16,POWER((ABS(K887)^2)/($I$5*MAX(F887,0.1)^2),1/3))))),IF(IFERROR(V887,0)=1,MAX($D$16,IFERROR(L887,MAX($D$16,POWER((ABS(K887)^2)/($I$5*MAX(F887,0.1)^2),1/3)))),IF(IFERROR(AG887,0)=1,MAX($D$16,IFERROR(W887,MAX($D$16,POWER((ABS(K887)^2)/($I$5*MAX(F887,0.1)^2),1/3)))),MAX($D$16,POWER((ABS(K887)^2)/($I$5*MAX(F887,0.1)^2),1/3))))))),MAX($D$16,POWER((ABS(K887)^2)/($I$5*MAX(F887,0.1)^2),1/3)))</f>
        <v/>
      </c>
      <c r="AI887">
        <f>E887+AH887</f>
        <v/>
      </c>
      <c r="AJ887">
        <f>AI887+((ABS(K887)/MAX(((F887)+(G887)*(AH887))*(AH887),1E-6))^2)/(2*$I$5)</f>
        <v/>
      </c>
      <c r="AM887" t="n">
        <v>0</v>
      </c>
      <c r="AN887" t="n">
        <v>0</v>
      </c>
      <c r="AO887">
        <f>AM887+AN887</f>
        <v/>
      </c>
      <c r="AP887">
        <f>AP886+AO887</f>
        <v/>
      </c>
      <c r="AQ887">
        <f>ABS(ABS(K887)/MAX(((F887)+(G887)*(AH887))*(AH887),1E-6))/SQRT($I$5*MAX((((F887)+(G887)*(AH887))*(AH887))/MAX((F887)+2*(G887)*(AH887),1E-6),1E-6))</f>
        <v/>
      </c>
      <c r="AR887">
        <f>IF(AQ887&lt;1,"Subcritical","Supercritical")</f>
        <v/>
      </c>
      <c r="AS887">
        <f>((ABS(K887)*$D$6)/(MAX(((F887)+(G887)*(AH887))*(AH887),1E-6)*MAX(((((F887)+(G887)*(AH887))*(AH887))/MAX((F887)+2*(AH887)*SQRT(1+(G887)^2),1E-6))^(2/3),1E-6)))^2</f>
        <v/>
      </c>
    </row>
    <row r="888">
      <c r="A888" t="n">
        <v>739</v>
      </c>
      <c r="B888" t="n">
        <v>737.891</v>
      </c>
      <c r="C888" t="n">
        <v>616096.702</v>
      </c>
      <c r="D888" t="n">
        <v>3097265.117</v>
      </c>
      <c r="E888" t="n">
        <v>632.193</v>
      </c>
      <c r="F888" t="n">
        <v>5.067</v>
      </c>
      <c r="G888" t="n">
        <v>0</v>
      </c>
      <c r="H888" t="inlineStr">
        <is>
          <t>Normal</t>
        </is>
      </c>
      <c r="I888" t="n">
        <v>0.055</v>
      </c>
      <c r="J888">
        <f>B888-B887</f>
        <v/>
      </c>
      <c r="K888">
        <f>MAX(0,K887-AO887)</f>
        <v/>
      </c>
      <c r="L888">
        <f>IF($D$20=0,IFERROR(L887,MAX($D$16,POWER((ABS(K888)^2)/($I$5*MAX(F888,0.1)^2),1/3))),IF(IFERROR(V887,0)=0,IFERROR(L887,MAX($D$16,POWER((ABS(K888)^2)/($I$5*MAX(F888,0.1)^2),1/3))),IF(OR(IFERROR(L888,0)=0,IFERROR(S887,0)&lt;1,IFERROR(S888,0)&lt;1),MAX($D$16,POWER((ABS(K888)^2)/($I$5*MAX(F888,0.1)^2),1/3)),IF(IFERROR(U888,0)&gt;0,MAX($D$16,IFERROR(L888,0)+((IFERROR(U888,0))*$D$18*IF((IFERROR(S888,0))&lt;1,1,-1))),IF(IFERROR(U888,0)&lt;0,IF(ABS((MAX($D$16,POWER((ABS(K888)^2)/($I$5*MAX(F888,0.1)^2),1/3)))-IFERROR(L888,0))&gt;$D$19,MAX($D$16,IF((MAX($D$16,POWER((ABS(K888)^2)/($I$5*MAX(F888,0.1)^2),1/3)))&gt;IFERROR(L888,0),MIN((MAX($D$16,POWER((ABS(K888)^2)/($I$5*MAX(F888,0.1)^2),1/3))),IFERROR(L888,0)+(MIN(ABS(IFERROR(U888,0))*$D$18,ABS((MAX($D$16,POWER((ABS(K888)^2)/($I$5*MAX(F888,0.1)^2),1/3)))-IFERROR(L888,0))))),MAX((MAX($D$16,POWER((ABS(K888)^2)/($I$5*MAX(F888,0.1)^2),1/3))),IFERROR(L888,0)-(MIN(ABS(IFERROR(U888,0))*$D$18,ABS((MAX($D$16,POWER((ABS(K888)^2)/($I$5*MAX(F888,0.1)^2),1/3)))-IFERROR(L888,0))))))),MAX($D$16,POWER((ABS(K888)^2)/($I$5*MAX(F888,0.1)^2),1/3))),MAX($D$16,IFERROR(L888,0)))))))</f>
        <v/>
      </c>
      <c r="M888">
        <f>((F888)+(G888)*(L888))*(L888)</f>
        <v/>
      </c>
      <c r="N888">
        <f>(((F888)+(G888)*(L888))*(L888))/MAX((F888)+2*(L888)*SQRT(1+(G888)^2),1E-6)</f>
        <v/>
      </c>
      <c r="O888">
        <f>ABS(K888)/MAX(((F888)+(G888)*(L888))*(L888),1E-6)</f>
        <v/>
      </c>
      <c r="P888">
        <f>E888+L888</f>
        <v/>
      </c>
      <c r="Q888">
        <f>P888+((ABS(K888)/MAX(((F888)+(G888)*(L888))*(L888),1E-6))^2)/(2*$I$5)</f>
        <v/>
      </c>
      <c r="R888">
        <f>((ABS(K888)*$D$6)/(MAX(((F888)+(G888)*(L888))*(L888),1E-6)*MAX(((((F888)+(G888)*(L888))*(L888))/MAX((F888)+2*(L888)*SQRT(1+(G888)^2),1E-6))^(2/3),1E-6)))^2</f>
        <v/>
      </c>
      <c r="S888">
        <f>ABS(ABS(K888)/MAX(((F888)+(G888)*(L888))*(L888),1E-6))/SQRT($I$5*MAX((((F888)+(G888)*(L888))*(L888))/MAX((F888)+2*(G888)*(L888),1E-6),1E-6))</f>
        <v/>
      </c>
      <c r="T888">
        <f>((F888)*(L888)^2)/2+(G888)*(L888)^3/3+(ABS(K888)^2)/($I$5*MAX(((F888)+(G888)*(L888))*(L888),1E-6))</f>
        <v/>
      </c>
      <c r="U888">
        <f>IF($D$20=0,0,IFERROR(Q887-(((R887+R888)/2)*J888)-(IF(O887&gt;O888,$D$8*((O887^2-O888^2)/(2*$I$5)),$D$9*((O888^2-O887^2)/(2*$I$5)))+($D$10*(ABS(I888)/90)*(MAX(O887^2,O888^2)/(2*$I$5))))-Q888,0))</f>
        <v/>
      </c>
      <c r="V888">
        <f>IF($D$20=0,1,IFERROR(IF(ROUND(S888,3)=1,1,IF(AND(ABS(U888)&lt;$D$19,S888&gt;1),1,0)),0))</f>
        <v/>
      </c>
      <c r="W888">
        <f>IF($D$20=0,IFERROR(W889,MAX($D$16,POWER((ABS(K888)^2)/($I$5*MAX(F888,0.1)^2),1/3))),IF(IFERROR(AG889,0)=0,IFERROR(W889,MAX($D$16,POWER((ABS(K888)^2)/($I$5*MAX(F888,0.1)^2),1/3))),IF(OR(IFERROR(W888,0)=0,IFERROR(AD889,0)&gt;1),MAX($D$16,POWER((ABS(K888)^2)/($I$5*MAX(F888,0.1)^2),1/3)),IF(IFERROR(AF888,0)&gt;0,MAX($D$16,IFERROR(W888,0)+((IFERROR(AF888,0))*$D$18*IF((IFERROR(AD888,0))&lt;1,1,-1))),IF(IFERROR(AF888,0)&lt;0,IF(ABS((MAX($D$16,POWER((ABS(K888)^2)/($I$5*MAX(F888,0.1)^2),1/3)))-IFERROR(W888,0))&gt;$D$19,MAX($D$16,IF((MAX($D$16,POWER((ABS(K888)^2)/($I$5*MAX(F888,0.1)^2),1/3)))&gt;IFERROR(W888,0),MIN((MAX($D$16,POWER((ABS(K888)^2)/($I$5*MAX(F888,0.1)^2),1/3))),IFERROR(W888,0)+(MIN(ABS(IFERROR(AF888,0))*$D$18,ABS((MAX($D$16,POWER((ABS(K888)^2)/($I$5*MAX(F888,0.1)^2),1/3)))-IFERROR(W888,0))))),MAX((MAX($D$16,POWER((ABS(K888)^2)/($I$5*MAX(F888,0.1)^2),1/3))),IFERROR(W888,0)-(MIN(ABS(IFERROR(AF888,0))*$D$18,ABS((MAX($D$16,POWER((ABS(K888)^2)/($I$5*MAX(F888,0.1)^2),1/3)))-IFERROR(W888,0))))))),MAX($D$16,POWER((ABS(K888)^2)/($I$5*MAX(F888,0.1)^2),1/3))),MAX($D$16,IFERROR(W888,0)))))))</f>
        <v/>
      </c>
      <c r="X888">
        <f>((F888)+(G888)*(W888))*(W888)</f>
        <v/>
      </c>
      <c r="Y888">
        <f>(((F888)+(G888)*(W888))*(W888))/MAX((F888)+2*(W888)*SQRT(1+(G888)^2),1E-6)</f>
        <v/>
      </c>
      <c r="Z888">
        <f>ABS(K888)/MAX(((F888)+(G888)*(W888))*(W888),1E-6)</f>
        <v/>
      </c>
      <c r="AA888">
        <f>E888+W888</f>
        <v/>
      </c>
      <c r="AB888">
        <f>AA888+((ABS(K888)/MAX(((F888)+(G888)*(W888))*(W888),1E-6))^2)/(2*$I$5)</f>
        <v/>
      </c>
      <c r="AC888">
        <f>((ABS(K888)*$D$6)/(MAX(((F888)+(G888)*(W888))*(W888),1E-6)*MAX(((((F888)+(G888)*(W888))*(W888))/MAX((F888)+2*(W888)*SQRT(1+(G888)^2),1E-6))^(2/3),1E-6)))^2</f>
        <v/>
      </c>
      <c r="AD888">
        <f>ABS(ABS(K888)/MAX(((F888)+(G888)*(W888))*(W888),1E-6))/SQRT($I$5*MAX((((F888)+(G888)*(W888))*(W888))/MAX((F888)+2*(G888)*(W888),1E-6),1E-6))</f>
        <v/>
      </c>
      <c r="AE888">
        <f>((F888)*(W888)^2)/2+(G888)*(W888)^3/3+(ABS(K888)^2)/($I$5*MAX(((F888)+(G888)*(W888))*(W888),1E-6))</f>
        <v/>
      </c>
      <c r="AF888">
        <f>IF($D$20=0,0,IFERROR(AB889+(((AC888+AC889)/2)*J889)+(IF(Z888&gt;Z889,$D$8*((Z888^2-Z889^2)/(2*$I$5)),$D$9*((Z889^2-Z888^2)/(2*$I$5)))+($D$10*(ABS(I889)/90)*(MAX(Z888^2,Z889^2)/(2*$I$5))))-AB888,0))</f>
        <v/>
      </c>
      <c r="AG888">
        <f>IF($D$20=0,1,IFERROR(IF(ROUND(AD888,3)=1,1,IF(AND(ABS(AF888)&lt;$D$19,AD888&lt;1),1,0)),0))</f>
        <v/>
      </c>
      <c r="AH888">
        <f>IFERROR(IF(V32="Supercritical",MAX($D$16,IFERROR(L888,MAX($D$16,POWER((ABS(K888)^2)/($I$5*MAX(F888,0.1)^2),1/3)))),IF(V32="Subcritical",MAX($D$16,IFERROR(W888,MAX($D$16,POWER((ABS(K888)^2)/($I$5*MAX(F888,0.1)^2),1/3)))),IF(AND(IFERROR(V888,0)=1,IFERROR(AG888,0)=1),IF(IFERROR(T888,-1E99)&gt;=IFERROR(AE888,-1E99),MAX($D$16,IFERROR(L888,MAX($D$16,POWER((ABS(K888)^2)/($I$5*MAX(F888,0.1)^2),1/3)))),MAX($D$16,IFERROR(W888,MAX($D$16,POWER((ABS(K888)^2)/($I$5*MAX(F888,0.1)^2),1/3))))),IF(IFERROR(V888,0)=1,MAX($D$16,IFERROR(L888,MAX($D$16,POWER((ABS(K888)^2)/($I$5*MAX(F888,0.1)^2),1/3)))),IF(IFERROR(AG888,0)=1,MAX($D$16,IFERROR(W888,MAX($D$16,POWER((ABS(K888)^2)/($I$5*MAX(F888,0.1)^2),1/3)))),MAX($D$16,POWER((ABS(K888)^2)/($I$5*MAX(F888,0.1)^2),1/3))))))),MAX($D$16,POWER((ABS(K888)^2)/($I$5*MAX(F888,0.1)^2),1/3)))</f>
        <v/>
      </c>
      <c r="AI888">
        <f>E888+AH888</f>
        <v/>
      </c>
      <c r="AJ888">
        <f>AI888+((ABS(K888)/MAX(((F888)+(G888)*(AH888))*(AH888),1E-6))^2)/(2*$I$5)</f>
        <v/>
      </c>
      <c r="AM888" t="n">
        <v>0</v>
      </c>
      <c r="AN888" t="n">
        <v>0</v>
      </c>
      <c r="AO888">
        <f>AM888+AN888</f>
        <v/>
      </c>
      <c r="AP888">
        <f>AP887+AO888</f>
        <v/>
      </c>
      <c r="AQ888">
        <f>ABS(ABS(K888)/MAX(((F888)+(G888)*(AH888))*(AH888),1E-6))/SQRT($I$5*MAX((((F888)+(G888)*(AH888))*(AH888))/MAX((F888)+2*(G888)*(AH888),1E-6),1E-6))</f>
        <v/>
      </c>
      <c r="AR888">
        <f>IF(AQ888&lt;1,"Subcritical","Supercritical")</f>
        <v/>
      </c>
      <c r="AS888">
        <f>((ABS(K888)*$D$6)/(MAX(((F888)+(G888)*(AH888))*(AH888),1E-6)*MAX(((((F888)+(G888)*(AH888))*(AH888))/MAX((F888)+2*(AH888)*SQRT(1+(G888)^2),1E-6))^(2/3),1E-6)))^2</f>
        <v/>
      </c>
    </row>
    <row r="889">
      <c r="A889" t="n">
        <v>740</v>
      </c>
      <c r="B889" t="n">
        <v>738.891</v>
      </c>
      <c r="C889" t="n">
        <v>616096.438</v>
      </c>
      <c r="D889" t="n">
        <v>3097264.153</v>
      </c>
      <c r="E889" t="n">
        <v>632.1925</v>
      </c>
      <c r="F889" t="n">
        <v>5.067</v>
      </c>
      <c r="G889" t="n">
        <v>0</v>
      </c>
      <c r="H889" t="inlineStr">
        <is>
          <t>Normal</t>
        </is>
      </c>
      <c r="I889" t="n">
        <v>0.04</v>
      </c>
      <c r="J889">
        <f>B889-B888</f>
        <v/>
      </c>
      <c r="K889">
        <f>MAX(0,K888-AO888)</f>
        <v/>
      </c>
      <c r="L889">
        <f>IF($D$20=0,IFERROR(L888,MAX($D$16,POWER((ABS(K889)^2)/($I$5*MAX(F889,0.1)^2),1/3))),IF(IFERROR(V888,0)=0,IFERROR(L888,MAX($D$16,POWER((ABS(K889)^2)/($I$5*MAX(F889,0.1)^2),1/3))),IF(OR(IFERROR(L889,0)=0,IFERROR(S888,0)&lt;1,IFERROR(S889,0)&lt;1),MAX($D$16,POWER((ABS(K889)^2)/($I$5*MAX(F889,0.1)^2),1/3)),IF(IFERROR(U889,0)&gt;0,MAX($D$16,IFERROR(L889,0)+((IFERROR(U889,0))*$D$18*IF((IFERROR(S889,0))&lt;1,1,-1))),IF(IFERROR(U889,0)&lt;0,IF(ABS((MAX($D$16,POWER((ABS(K889)^2)/($I$5*MAX(F889,0.1)^2),1/3)))-IFERROR(L889,0))&gt;$D$19,MAX($D$16,IF((MAX($D$16,POWER((ABS(K889)^2)/($I$5*MAX(F889,0.1)^2),1/3)))&gt;IFERROR(L889,0),MIN((MAX($D$16,POWER((ABS(K889)^2)/($I$5*MAX(F889,0.1)^2),1/3))),IFERROR(L889,0)+(MIN(ABS(IFERROR(U889,0))*$D$18,ABS((MAX($D$16,POWER((ABS(K889)^2)/($I$5*MAX(F889,0.1)^2),1/3)))-IFERROR(L889,0))))),MAX((MAX($D$16,POWER((ABS(K889)^2)/($I$5*MAX(F889,0.1)^2),1/3))),IFERROR(L889,0)-(MIN(ABS(IFERROR(U889,0))*$D$18,ABS((MAX($D$16,POWER((ABS(K889)^2)/($I$5*MAX(F889,0.1)^2),1/3)))-IFERROR(L889,0))))))),MAX($D$16,POWER((ABS(K889)^2)/($I$5*MAX(F889,0.1)^2),1/3))),MAX($D$16,IFERROR(L889,0)))))))</f>
        <v/>
      </c>
      <c r="M889">
        <f>((F889)+(G889)*(L889))*(L889)</f>
        <v/>
      </c>
      <c r="N889">
        <f>(((F889)+(G889)*(L889))*(L889))/MAX((F889)+2*(L889)*SQRT(1+(G889)^2),1E-6)</f>
        <v/>
      </c>
      <c r="O889">
        <f>ABS(K889)/MAX(((F889)+(G889)*(L889))*(L889),1E-6)</f>
        <v/>
      </c>
      <c r="P889">
        <f>E889+L889</f>
        <v/>
      </c>
      <c r="Q889">
        <f>P889+((ABS(K889)/MAX(((F889)+(G889)*(L889))*(L889),1E-6))^2)/(2*$I$5)</f>
        <v/>
      </c>
      <c r="R889">
        <f>((ABS(K889)*$D$6)/(MAX(((F889)+(G889)*(L889))*(L889),1E-6)*MAX(((((F889)+(G889)*(L889))*(L889))/MAX((F889)+2*(L889)*SQRT(1+(G889)^2),1E-6))^(2/3),1E-6)))^2</f>
        <v/>
      </c>
      <c r="S889">
        <f>ABS(ABS(K889)/MAX(((F889)+(G889)*(L889))*(L889),1E-6))/SQRT($I$5*MAX((((F889)+(G889)*(L889))*(L889))/MAX((F889)+2*(G889)*(L889),1E-6),1E-6))</f>
        <v/>
      </c>
      <c r="T889">
        <f>((F889)*(L889)^2)/2+(G889)*(L889)^3/3+(ABS(K889)^2)/($I$5*MAX(((F889)+(G889)*(L889))*(L889),1E-6))</f>
        <v/>
      </c>
      <c r="U889">
        <f>IF($D$20=0,0,IFERROR(Q888-(((R888+R889)/2)*J889)-(IF(O888&gt;O889,$D$8*((O888^2-O889^2)/(2*$I$5)),$D$9*((O889^2-O888^2)/(2*$I$5)))+($D$10*(ABS(I889)/90)*(MAX(O888^2,O889^2)/(2*$I$5))))-Q889,0))</f>
        <v/>
      </c>
      <c r="V889">
        <f>IF($D$20=0,1,IFERROR(IF(ROUND(S889,3)=1,1,IF(AND(ABS(U889)&lt;$D$19,S889&gt;1),1,0)),0))</f>
        <v/>
      </c>
      <c r="W889">
        <f>IF($D$20=0,IFERROR(W890,MAX($D$16,POWER((ABS(K889)^2)/($I$5*MAX(F889,0.1)^2),1/3))),IF(IFERROR(AG890,0)=0,IFERROR(W890,MAX($D$16,POWER((ABS(K889)^2)/($I$5*MAX(F889,0.1)^2),1/3))),IF(OR(IFERROR(W889,0)=0,IFERROR(AD890,0)&gt;1),MAX($D$16,POWER((ABS(K889)^2)/($I$5*MAX(F889,0.1)^2),1/3)),IF(IFERROR(AF889,0)&gt;0,MAX($D$16,IFERROR(W889,0)+((IFERROR(AF889,0))*$D$18*IF((IFERROR(AD889,0))&lt;1,1,-1))),IF(IFERROR(AF889,0)&lt;0,IF(ABS((MAX($D$16,POWER((ABS(K889)^2)/($I$5*MAX(F889,0.1)^2),1/3)))-IFERROR(W889,0))&gt;$D$19,MAX($D$16,IF((MAX($D$16,POWER((ABS(K889)^2)/($I$5*MAX(F889,0.1)^2),1/3)))&gt;IFERROR(W889,0),MIN((MAX($D$16,POWER((ABS(K889)^2)/($I$5*MAX(F889,0.1)^2),1/3))),IFERROR(W889,0)+(MIN(ABS(IFERROR(AF889,0))*$D$18,ABS((MAX($D$16,POWER((ABS(K889)^2)/($I$5*MAX(F889,0.1)^2),1/3)))-IFERROR(W889,0))))),MAX((MAX($D$16,POWER((ABS(K889)^2)/($I$5*MAX(F889,0.1)^2),1/3))),IFERROR(W889,0)-(MIN(ABS(IFERROR(AF889,0))*$D$18,ABS((MAX($D$16,POWER((ABS(K889)^2)/($I$5*MAX(F889,0.1)^2),1/3)))-IFERROR(W889,0))))))),MAX($D$16,POWER((ABS(K889)^2)/($I$5*MAX(F889,0.1)^2),1/3))),MAX($D$16,IFERROR(W889,0)))))))</f>
        <v/>
      </c>
      <c r="X889">
        <f>((F889)+(G889)*(W889))*(W889)</f>
        <v/>
      </c>
      <c r="Y889">
        <f>(((F889)+(G889)*(W889))*(W889))/MAX((F889)+2*(W889)*SQRT(1+(G889)^2),1E-6)</f>
        <v/>
      </c>
      <c r="Z889">
        <f>ABS(K889)/MAX(((F889)+(G889)*(W889))*(W889),1E-6)</f>
        <v/>
      </c>
      <c r="AA889">
        <f>E889+W889</f>
        <v/>
      </c>
      <c r="AB889">
        <f>AA889+((ABS(K889)/MAX(((F889)+(G889)*(W889))*(W889),1E-6))^2)/(2*$I$5)</f>
        <v/>
      </c>
      <c r="AC889">
        <f>((ABS(K889)*$D$6)/(MAX(((F889)+(G889)*(W889))*(W889),1E-6)*MAX(((((F889)+(G889)*(W889))*(W889))/MAX((F889)+2*(W889)*SQRT(1+(G889)^2),1E-6))^(2/3),1E-6)))^2</f>
        <v/>
      </c>
      <c r="AD889">
        <f>ABS(ABS(K889)/MAX(((F889)+(G889)*(W889))*(W889),1E-6))/SQRT($I$5*MAX((((F889)+(G889)*(W889))*(W889))/MAX((F889)+2*(G889)*(W889),1E-6),1E-6))</f>
        <v/>
      </c>
      <c r="AE889">
        <f>((F889)*(W889)^2)/2+(G889)*(W889)^3/3+(ABS(K889)^2)/($I$5*MAX(((F889)+(G889)*(W889))*(W889),1E-6))</f>
        <v/>
      </c>
      <c r="AF889">
        <f>IF($D$20=0,0,IFERROR(AB890+(((AC889+AC890)/2)*J890)+(IF(Z889&gt;Z890,$D$8*((Z889^2-Z890^2)/(2*$I$5)),$D$9*((Z890^2-Z889^2)/(2*$I$5)))+($D$10*(ABS(I890)/90)*(MAX(Z889^2,Z890^2)/(2*$I$5))))-AB889,0))</f>
        <v/>
      </c>
      <c r="AG889">
        <f>IF($D$20=0,1,IFERROR(IF(ROUND(AD889,3)=1,1,IF(AND(ABS(AF889)&lt;$D$19,AD889&lt;1),1,0)),0))</f>
        <v/>
      </c>
      <c r="AH889">
        <f>IFERROR(IF(V32="Supercritical",MAX($D$16,IFERROR(L889,MAX($D$16,POWER((ABS(K889)^2)/($I$5*MAX(F889,0.1)^2),1/3)))),IF(V32="Subcritical",MAX($D$16,IFERROR(W889,MAX($D$16,POWER((ABS(K889)^2)/($I$5*MAX(F889,0.1)^2),1/3)))),IF(AND(IFERROR(V889,0)=1,IFERROR(AG889,0)=1),IF(IFERROR(T889,-1E99)&gt;=IFERROR(AE889,-1E99),MAX($D$16,IFERROR(L889,MAX($D$16,POWER((ABS(K889)^2)/($I$5*MAX(F889,0.1)^2),1/3)))),MAX($D$16,IFERROR(W889,MAX($D$16,POWER((ABS(K889)^2)/($I$5*MAX(F889,0.1)^2),1/3))))),IF(IFERROR(V889,0)=1,MAX($D$16,IFERROR(L889,MAX($D$16,POWER((ABS(K889)^2)/($I$5*MAX(F889,0.1)^2),1/3)))),IF(IFERROR(AG889,0)=1,MAX($D$16,IFERROR(W889,MAX($D$16,POWER((ABS(K889)^2)/($I$5*MAX(F889,0.1)^2),1/3)))),MAX($D$16,POWER((ABS(K889)^2)/($I$5*MAX(F889,0.1)^2),1/3))))))),MAX($D$16,POWER((ABS(K889)^2)/($I$5*MAX(F889,0.1)^2),1/3)))</f>
        <v/>
      </c>
      <c r="AI889">
        <f>E889+AH889</f>
        <v/>
      </c>
      <c r="AJ889">
        <f>AI889+((ABS(K889)/MAX(((F889)+(G889)*(AH889))*(AH889),1E-6))^2)/(2*$I$5)</f>
        <v/>
      </c>
      <c r="AM889" t="n">
        <v>0</v>
      </c>
      <c r="AN889" t="n">
        <v>0</v>
      </c>
      <c r="AO889">
        <f>AM889+AN889</f>
        <v/>
      </c>
      <c r="AP889">
        <f>AP888+AO889</f>
        <v/>
      </c>
      <c r="AQ889">
        <f>ABS(ABS(K889)/MAX(((F889)+(G889)*(AH889))*(AH889),1E-6))/SQRT($I$5*MAX((((F889)+(G889)*(AH889))*(AH889))/MAX((F889)+2*(G889)*(AH889),1E-6),1E-6))</f>
        <v/>
      </c>
      <c r="AR889">
        <f>IF(AQ889&lt;1,"Subcritical","Supercritical")</f>
        <v/>
      </c>
      <c r="AS889">
        <f>((ABS(K889)*$D$6)/(MAX(((F889)+(G889)*(AH889))*(AH889),1E-6)*MAX(((((F889)+(G889)*(AH889))*(AH889))/MAX((F889)+2*(AH889)*SQRT(1+(G889)^2),1E-6))^(2/3),1E-6)))^2</f>
        <v/>
      </c>
    </row>
    <row r="890">
      <c r="A890" t="n">
        <v>741</v>
      </c>
      <c r="B890" t="n">
        <v>739.891</v>
      </c>
      <c r="C890" t="n">
        <v>616096.173</v>
      </c>
      <c r="D890" t="n">
        <v>3097263.188</v>
      </c>
      <c r="E890" t="n">
        <v>632.192</v>
      </c>
      <c r="F890" t="n">
        <v>5.067</v>
      </c>
      <c r="G890" t="n">
        <v>0</v>
      </c>
      <c r="H890" t="inlineStr">
        <is>
          <t>Normal</t>
        </is>
      </c>
      <c r="I890" t="n">
        <v>0.04</v>
      </c>
      <c r="J890">
        <f>B890-B889</f>
        <v/>
      </c>
      <c r="K890">
        <f>MAX(0,K889-AO889)</f>
        <v/>
      </c>
      <c r="L890">
        <f>IF($D$20=0,IFERROR(L889,MAX($D$16,POWER((ABS(K890)^2)/($I$5*MAX(F890,0.1)^2),1/3))),IF(IFERROR(V889,0)=0,IFERROR(L889,MAX($D$16,POWER((ABS(K890)^2)/($I$5*MAX(F890,0.1)^2),1/3))),IF(OR(IFERROR(L890,0)=0,IFERROR(S889,0)&lt;1,IFERROR(S890,0)&lt;1),MAX($D$16,POWER((ABS(K890)^2)/($I$5*MAX(F890,0.1)^2),1/3)),IF(IFERROR(U890,0)&gt;0,MAX($D$16,IFERROR(L890,0)+((IFERROR(U890,0))*$D$18*IF((IFERROR(S890,0))&lt;1,1,-1))),IF(IFERROR(U890,0)&lt;0,IF(ABS((MAX($D$16,POWER((ABS(K890)^2)/($I$5*MAX(F890,0.1)^2),1/3)))-IFERROR(L890,0))&gt;$D$19,MAX($D$16,IF((MAX($D$16,POWER((ABS(K890)^2)/($I$5*MAX(F890,0.1)^2),1/3)))&gt;IFERROR(L890,0),MIN((MAX($D$16,POWER((ABS(K890)^2)/($I$5*MAX(F890,0.1)^2),1/3))),IFERROR(L890,0)+(MIN(ABS(IFERROR(U890,0))*$D$18,ABS((MAX($D$16,POWER((ABS(K890)^2)/($I$5*MAX(F890,0.1)^2),1/3)))-IFERROR(L890,0))))),MAX((MAX($D$16,POWER((ABS(K890)^2)/($I$5*MAX(F890,0.1)^2),1/3))),IFERROR(L890,0)-(MIN(ABS(IFERROR(U890,0))*$D$18,ABS((MAX($D$16,POWER((ABS(K890)^2)/($I$5*MAX(F890,0.1)^2),1/3)))-IFERROR(L890,0))))))),MAX($D$16,POWER((ABS(K890)^2)/($I$5*MAX(F890,0.1)^2),1/3))),MAX($D$16,IFERROR(L890,0)))))))</f>
        <v/>
      </c>
      <c r="M890">
        <f>((F890)+(G890)*(L890))*(L890)</f>
        <v/>
      </c>
      <c r="N890">
        <f>(((F890)+(G890)*(L890))*(L890))/MAX((F890)+2*(L890)*SQRT(1+(G890)^2),1E-6)</f>
        <v/>
      </c>
      <c r="O890">
        <f>ABS(K890)/MAX(((F890)+(G890)*(L890))*(L890),1E-6)</f>
        <v/>
      </c>
      <c r="P890">
        <f>E890+L890</f>
        <v/>
      </c>
      <c r="Q890">
        <f>P890+((ABS(K890)/MAX(((F890)+(G890)*(L890))*(L890),1E-6))^2)/(2*$I$5)</f>
        <v/>
      </c>
      <c r="R890">
        <f>((ABS(K890)*$D$6)/(MAX(((F890)+(G890)*(L890))*(L890),1E-6)*MAX(((((F890)+(G890)*(L890))*(L890))/MAX((F890)+2*(L890)*SQRT(1+(G890)^2),1E-6))^(2/3),1E-6)))^2</f>
        <v/>
      </c>
      <c r="S890">
        <f>ABS(ABS(K890)/MAX(((F890)+(G890)*(L890))*(L890),1E-6))/SQRT($I$5*MAX((((F890)+(G890)*(L890))*(L890))/MAX((F890)+2*(G890)*(L890),1E-6),1E-6))</f>
        <v/>
      </c>
      <c r="T890">
        <f>((F890)*(L890)^2)/2+(G890)*(L890)^3/3+(ABS(K890)^2)/($I$5*MAX(((F890)+(G890)*(L890))*(L890),1E-6))</f>
        <v/>
      </c>
      <c r="U890">
        <f>IF($D$20=0,0,IFERROR(Q889-(((R889+R890)/2)*J890)-(IF(O889&gt;O890,$D$8*((O889^2-O890^2)/(2*$I$5)),$D$9*((O890^2-O889^2)/(2*$I$5)))+($D$10*(ABS(I890)/90)*(MAX(O889^2,O890^2)/(2*$I$5))))-Q890,0))</f>
        <v/>
      </c>
      <c r="V890">
        <f>IF($D$20=0,1,IFERROR(IF(ROUND(S890,3)=1,1,IF(AND(ABS(U890)&lt;$D$19,S890&gt;1),1,0)),0))</f>
        <v/>
      </c>
      <c r="W890">
        <f>IF($D$20=0,IFERROR(W891,MAX($D$16,POWER((ABS(K890)^2)/($I$5*MAX(F890,0.1)^2),1/3))),IF(IFERROR(AG891,0)=0,IFERROR(W891,MAX($D$16,POWER((ABS(K890)^2)/($I$5*MAX(F890,0.1)^2),1/3))),IF(OR(IFERROR(W890,0)=0,IFERROR(AD891,0)&gt;1),MAX($D$16,POWER((ABS(K890)^2)/($I$5*MAX(F890,0.1)^2),1/3)),IF(IFERROR(AF890,0)&gt;0,MAX($D$16,IFERROR(W890,0)+((IFERROR(AF890,0))*$D$18*IF((IFERROR(AD890,0))&lt;1,1,-1))),IF(IFERROR(AF890,0)&lt;0,IF(ABS((MAX($D$16,POWER((ABS(K890)^2)/($I$5*MAX(F890,0.1)^2),1/3)))-IFERROR(W890,0))&gt;$D$19,MAX($D$16,IF((MAX($D$16,POWER((ABS(K890)^2)/($I$5*MAX(F890,0.1)^2),1/3)))&gt;IFERROR(W890,0),MIN((MAX($D$16,POWER((ABS(K890)^2)/($I$5*MAX(F890,0.1)^2),1/3))),IFERROR(W890,0)+(MIN(ABS(IFERROR(AF890,0))*$D$18,ABS((MAX($D$16,POWER((ABS(K890)^2)/($I$5*MAX(F890,0.1)^2),1/3)))-IFERROR(W890,0))))),MAX((MAX($D$16,POWER((ABS(K890)^2)/($I$5*MAX(F890,0.1)^2),1/3))),IFERROR(W890,0)-(MIN(ABS(IFERROR(AF890,0))*$D$18,ABS((MAX($D$16,POWER((ABS(K890)^2)/($I$5*MAX(F890,0.1)^2),1/3)))-IFERROR(W890,0))))))),MAX($D$16,POWER((ABS(K890)^2)/($I$5*MAX(F890,0.1)^2),1/3))),MAX($D$16,IFERROR(W890,0)))))))</f>
        <v/>
      </c>
      <c r="X890">
        <f>((F890)+(G890)*(W890))*(W890)</f>
        <v/>
      </c>
      <c r="Y890">
        <f>(((F890)+(G890)*(W890))*(W890))/MAX((F890)+2*(W890)*SQRT(1+(G890)^2),1E-6)</f>
        <v/>
      </c>
      <c r="Z890">
        <f>ABS(K890)/MAX(((F890)+(G890)*(W890))*(W890),1E-6)</f>
        <v/>
      </c>
      <c r="AA890">
        <f>E890+W890</f>
        <v/>
      </c>
      <c r="AB890">
        <f>AA890+((ABS(K890)/MAX(((F890)+(G890)*(W890))*(W890),1E-6))^2)/(2*$I$5)</f>
        <v/>
      </c>
      <c r="AC890">
        <f>((ABS(K890)*$D$6)/(MAX(((F890)+(G890)*(W890))*(W890),1E-6)*MAX(((((F890)+(G890)*(W890))*(W890))/MAX((F890)+2*(W890)*SQRT(1+(G890)^2),1E-6))^(2/3),1E-6)))^2</f>
        <v/>
      </c>
      <c r="AD890">
        <f>ABS(ABS(K890)/MAX(((F890)+(G890)*(W890))*(W890),1E-6))/SQRT($I$5*MAX((((F890)+(G890)*(W890))*(W890))/MAX((F890)+2*(G890)*(W890),1E-6),1E-6))</f>
        <v/>
      </c>
      <c r="AE890">
        <f>((F890)*(W890)^2)/2+(G890)*(W890)^3/3+(ABS(K890)^2)/($I$5*MAX(((F890)+(G890)*(W890))*(W890),1E-6))</f>
        <v/>
      </c>
      <c r="AF890">
        <f>IF($D$20=0,0,IFERROR(AB891+(((AC890+AC891)/2)*J891)+(IF(Z890&gt;Z891,$D$8*((Z890^2-Z891^2)/(2*$I$5)),$D$9*((Z891^2-Z890^2)/(2*$I$5)))+($D$10*(ABS(I891)/90)*(MAX(Z890^2,Z891^2)/(2*$I$5))))-AB890,0))</f>
        <v/>
      </c>
      <c r="AG890">
        <f>IF($D$20=0,1,IFERROR(IF(ROUND(AD890,3)=1,1,IF(AND(ABS(AF890)&lt;$D$19,AD890&lt;1),1,0)),0))</f>
        <v/>
      </c>
      <c r="AH890">
        <f>IFERROR(IF(V32="Supercritical",MAX($D$16,IFERROR(L890,MAX($D$16,POWER((ABS(K890)^2)/($I$5*MAX(F890,0.1)^2),1/3)))),IF(V32="Subcritical",MAX($D$16,IFERROR(W890,MAX($D$16,POWER((ABS(K890)^2)/($I$5*MAX(F890,0.1)^2),1/3)))),IF(AND(IFERROR(V890,0)=1,IFERROR(AG890,0)=1),IF(IFERROR(T890,-1E99)&gt;=IFERROR(AE890,-1E99),MAX($D$16,IFERROR(L890,MAX($D$16,POWER((ABS(K890)^2)/($I$5*MAX(F890,0.1)^2),1/3)))),MAX($D$16,IFERROR(W890,MAX($D$16,POWER((ABS(K890)^2)/($I$5*MAX(F890,0.1)^2),1/3))))),IF(IFERROR(V890,0)=1,MAX($D$16,IFERROR(L890,MAX($D$16,POWER((ABS(K890)^2)/($I$5*MAX(F890,0.1)^2),1/3)))),IF(IFERROR(AG890,0)=1,MAX($D$16,IFERROR(W890,MAX($D$16,POWER((ABS(K890)^2)/($I$5*MAX(F890,0.1)^2),1/3)))),MAX($D$16,POWER((ABS(K890)^2)/($I$5*MAX(F890,0.1)^2),1/3))))))),MAX($D$16,POWER((ABS(K890)^2)/($I$5*MAX(F890,0.1)^2),1/3)))</f>
        <v/>
      </c>
      <c r="AI890">
        <f>E890+AH890</f>
        <v/>
      </c>
      <c r="AJ890">
        <f>AI890+((ABS(K890)/MAX(((F890)+(G890)*(AH890))*(AH890),1E-6))^2)/(2*$I$5)</f>
        <v/>
      </c>
      <c r="AM890" t="n">
        <v>0</v>
      </c>
      <c r="AN890" t="n">
        <v>0</v>
      </c>
      <c r="AO890">
        <f>AM890+AN890</f>
        <v/>
      </c>
      <c r="AP890">
        <f>AP889+AO890</f>
        <v/>
      </c>
      <c r="AQ890">
        <f>ABS(ABS(K890)/MAX(((F890)+(G890)*(AH890))*(AH890),1E-6))/SQRT($I$5*MAX((((F890)+(G890)*(AH890))*(AH890))/MAX((F890)+2*(G890)*(AH890),1E-6),1E-6))</f>
        <v/>
      </c>
      <c r="AR890">
        <f>IF(AQ890&lt;1,"Subcritical","Supercritical")</f>
        <v/>
      </c>
      <c r="AS890">
        <f>((ABS(K890)*$D$6)/(MAX(((F890)+(G890)*(AH890))*(AH890),1E-6)*MAX(((((F890)+(G890)*(AH890))*(AH890))/MAX((F890)+2*(AH890)*SQRT(1+(G890)^2),1E-6))^(2/3),1E-6)))^2</f>
        <v/>
      </c>
    </row>
    <row r="891">
      <c r="A891" t="n">
        <v>742</v>
      </c>
      <c r="B891" t="n">
        <v>740.891</v>
      </c>
      <c r="C891" t="n">
        <v>616095.909</v>
      </c>
      <c r="D891" t="n">
        <v>3097262.224</v>
      </c>
      <c r="E891" t="n">
        <v>632.1915</v>
      </c>
      <c r="F891" t="n">
        <v>5.067</v>
      </c>
      <c r="G891" t="n">
        <v>0</v>
      </c>
      <c r="H891" t="inlineStr">
        <is>
          <t>Normal</t>
        </is>
      </c>
      <c r="I891" t="n">
        <v>0.055</v>
      </c>
      <c r="J891">
        <f>B891-B890</f>
        <v/>
      </c>
      <c r="K891">
        <f>MAX(0,K890-AO890)</f>
        <v/>
      </c>
      <c r="L891">
        <f>IF($D$20=0,IFERROR(L890,MAX($D$16,POWER((ABS(K891)^2)/($I$5*MAX(F891,0.1)^2),1/3))),IF(IFERROR(V890,0)=0,IFERROR(L890,MAX($D$16,POWER((ABS(K891)^2)/($I$5*MAX(F891,0.1)^2),1/3))),IF(OR(IFERROR(L891,0)=0,IFERROR(S890,0)&lt;1,IFERROR(S891,0)&lt;1),MAX($D$16,POWER((ABS(K891)^2)/($I$5*MAX(F891,0.1)^2),1/3)),IF(IFERROR(U891,0)&gt;0,MAX($D$16,IFERROR(L891,0)+((IFERROR(U891,0))*$D$18*IF((IFERROR(S891,0))&lt;1,1,-1))),IF(IFERROR(U891,0)&lt;0,IF(ABS((MAX($D$16,POWER((ABS(K891)^2)/($I$5*MAX(F891,0.1)^2),1/3)))-IFERROR(L891,0))&gt;$D$19,MAX($D$16,IF((MAX($D$16,POWER((ABS(K891)^2)/($I$5*MAX(F891,0.1)^2),1/3)))&gt;IFERROR(L891,0),MIN((MAX($D$16,POWER((ABS(K891)^2)/($I$5*MAX(F891,0.1)^2),1/3))),IFERROR(L891,0)+(MIN(ABS(IFERROR(U891,0))*$D$18,ABS((MAX($D$16,POWER((ABS(K891)^2)/($I$5*MAX(F891,0.1)^2),1/3)))-IFERROR(L891,0))))),MAX((MAX($D$16,POWER((ABS(K891)^2)/($I$5*MAX(F891,0.1)^2),1/3))),IFERROR(L891,0)-(MIN(ABS(IFERROR(U891,0))*$D$18,ABS((MAX($D$16,POWER((ABS(K891)^2)/($I$5*MAX(F891,0.1)^2),1/3)))-IFERROR(L891,0))))))),MAX($D$16,POWER((ABS(K891)^2)/($I$5*MAX(F891,0.1)^2),1/3))),MAX($D$16,IFERROR(L891,0)))))))</f>
        <v/>
      </c>
      <c r="M891">
        <f>((F891)+(G891)*(L891))*(L891)</f>
        <v/>
      </c>
      <c r="N891">
        <f>(((F891)+(G891)*(L891))*(L891))/MAX((F891)+2*(L891)*SQRT(1+(G891)^2),1E-6)</f>
        <v/>
      </c>
      <c r="O891">
        <f>ABS(K891)/MAX(((F891)+(G891)*(L891))*(L891),1E-6)</f>
        <v/>
      </c>
      <c r="P891">
        <f>E891+L891</f>
        <v/>
      </c>
      <c r="Q891">
        <f>P891+((ABS(K891)/MAX(((F891)+(G891)*(L891))*(L891),1E-6))^2)/(2*$I$5)</f>
        <v/>
      </c>
      <c r="R891">
        <f>((ABS(K891)*$D$6)/(MAX(((F891)+(G891)*(L891))*(L891),1E-6)*MAX(((((F891)+(G891)*(L891))*(L891))/MAX((F891)+2*(L891)*SQRT(1+(G891)^2),1E-6))^(2/3),1E-6)))^2</f>
        <v/>
      </c>
      <c r="S891">
        <f>ABS(ABS(K891)/MAX(((F891)+(G891)*(L891))*(L891),1E-6))/SQRT($I$5*MAX((((F891)+(G891)*(L891))*(L891))/MAX((F891)+2*(G891)*(L891),1E-6),1E-6))</f>
        <v/>
      </c>
      <c r="T891">
        <f>((F891)*(L891)^2)/2+(G891)*(L891)^3/3+(ABS(K891)^2)/($I$5*MAX(((F891)+(G891)*(L891))*(L891),1E-6))</f>
        <v/>
      </c>
      <c r="U891">
        <f>IF($D$20=0,0,IFERROR(Q890-(((R890+R891)/2)*J891)-(IF(O890&gt;O891,$D$8*((O890^2-O891^2)/(2*$I$5)),$D$9*((O891^2-O890^2)/(2*$I$5)))+($D$10*(ABS(I891)/90)*(MAX(O890^2,O891^2)/(2*$I$5))))-Q891,0))</f>
        <v/>
      </c>
      <c r="V891">
        <f>IF($D$20=0,1,IFERROR(IF(ROUND(S891,3)=1,1,IF(AND(ABS(U891)&lt;$D$19,S891&gt;1),1,0)),0))</f>
        <v/>
      </c>
      <c r="W891">
        <f>IF($D$20=0,IFERROR(W892,MAX($D$16,POWER((ABS(K891)^2)/($I$5*MAX(F891,0.1)^2),1/3))),IF(IFERROR(AG892,0)=0,IFERROR(W892,MAX($D$16,POWER((ABS(K891)^2)/($I$5*MAX(F891,0.1)^2),1/3))),IF(OR(IFERROR(W891,0)=0,IFERROR(AD892,0)&gt;1),MAX($D$16,POWER((ABS(K891)^2)/($I$5*MAX(F891,0.1)^2),1/3)),IF(IFERROR(AF891,0)&gt;0,MAX($D$16,IFERROR(W891,0)+((IFERROR(AF891,0))*$D$18*IF((IFERROR(AD891,0))&lt;1,1,-1))),IF(IFERROR(AF891,0)&lt;0,IF(ABS((MAX($D$16,POWER((ABS(K891)^2)/($I$5*MAX(F891,0.1)^2),1/3)))-IFERROR(W891,0))&gt;$D$19,MAX($D$16,IF((MAX($D$16,POWER((ABS(K891)^2)/($I$5*MAX(F891,0.1)^2),1/3)))&gt;IFERROR(W891,0),MIN((MAX($D$16,POWER((ABS(K891)^2)/($I$5*MAX(F891,0.1)^2),1/3))),IFERROR(W891,0)+(MIN(ABS(IFERROR(AF891,0))*$D$18,ABS((MAX($D$16,POWER((ABS(K891)^2)/($I$5*MAX(F891,0.1)^2),1/3)))-IFERROR(W891,0))))),MAX((MAX($D$16,POWER((ABS(K891)^2)/($I$5*MAX(F891,0.1)^2),1/3))),IFERROR(W891,0)-(MIN(ABS(IFERROR(AF891,0))*$D$18,ABS((MAX($D$16,POWER((ABS(K891)^2)/($I$5*MAX(F891,0.1)^2),1/3)))-IFERROR(W891,0))))))),MAX($D$16,POWER((ABS(K891)^2)/($I$5*MAX(F891,0.1)^2),1/3))),MAX($D$16,IFERROR(W891,0)))))))</f>
        <v/>
      </c>
      <c r="X891">
        <f>((F891)+(G891)*(W891))*(W891)</f>
        <v/>
      </c>
      <c r="Y891">
        <f>(((F891)+(G891)*(W891))*(W891))/MAX((F891)+2*(W891)*SQRT(1+(G891)^2),1E-6)</f>
        <v/>
      </c>
      <c r="Z891">
        <f>ABS(K891)/MAX(((F891)+(G891)*(W891))*(W891),1E-6)</f>
        <v/>
      </c>
      <c r="AA891">
        <f>E891+W891</f>
        <v/>
      </c>
      <c r="AB891">
        <f>AA891+((ABS(K891)/MAX(((F891)+(G891)*(W891))*(W891),1E-6))^2)/(2*$I$5)</f>
        <v/>
      </c>
      <c r="AC891">
        <f>((ABS(K891)*$D$6)/(MAX(((F891)+(G891)*(W891))*(W891),1E-6)*MAX(((((F891)+(G891)*(W891))*(W891))/MAX((F891)+2*(W891)*SQRT(1+(G891)^2),1E-6))^(2/3),1E-6)))^2</f>
        <v/>
      </c>
      <c r="AD891">
        <f>ABS(ABS(K891)/MAX(((F891)+(G891)*(W891))*(W891),1E-6))/SQRT($I$5*MAX((((F891)+(G891)*(W891))*(W891))/MAX((F891)+2*(G891)*(W891),1E-6),1E-6))</f>
        <v/>
      </c>
      <c r="AE891">
        <f>((F891)*(W891)^2)/2+(G891)*(W891)^3/3+(ABS(K891)^2)/($I$5*MAX(((F891)+(G891)*(W891))*(W891),1E-6))</f>
        <v/>
      </c>
      <c r="AF891">
        <f>IF($D$20=0,0,IFERROR(AB892+(((AC891+AC892)/2)*J892)+(IF(Z891&gt;Z892,$D$8*((Z891^2-Z892^2)/(2*$I$5)),$D$9*((Z892^2-Z891^2)/(2*$I$5)))+($D$10*(ABS(I892)/90)*(MAX(Z891^2,Z892^2)/(2*$I$5))))-AB891,0))</f>
        <v/>
      </c>
      <c r="AG891">
        <f>IF($D$20=0,1,IFERROR(IF(ROUND(AD891,3)=1,1,IF(AND(ABS(AF891)&lt;$D$19,AD891&lt;1),1,0)),0))</f>
        <v/>
      </c>
      <c r="AH891">
        <f>IFERROR(IF(V32="Supercritical",MAX($D$16,IFERROR(L891,MAX($D$16,POWER((ABS(K891)^2)/($I$5*MAX(F891,0.1)^2),1/3)))),IF(V32="Subcritical",MAX($D$16,IFERROR(W891,MAX($D$16,POWER((ABS(K891)^2)/($I$5*MAX(F891,0.1)^2),1/3)))),IF(AND(IFERROR(V891,0)=1,IFERROR(AG891,0)=1),IF(IFERROR(T891,-1E99)&gt;=IFERROR(AE891,-1E99),MAX($D$16,IFERROR(L891,MAX($D$16,POWER((ABS(K891)^2)/($I$5*MAX(F891,0.1)^2),1/3)))),MAX($D$16,IFERROR(W891,MAX($D$16,POWER((ABS(K891)^2)/($I$5*MAX(F891,0.1)^2),1/3))))),IF(IFERROR(V891,0)=1,MAX($D$16,IFERROR(L891,MAX($D$16,POWER((ABS(K891)^2)/($I$5*MAX(F891,0.1)^2),1/3)))),IF(IFERROR(AG891,0)=1,MAX($D$16,IFERROR(W891,MAX($D$16,POWER((ABS(K891)^2)/($I$5*MAX(F891,0.1)^2),1/3)))),MAX($D$16,POWER((ABS(K891)^2)/($I$5*MAX(F891,0.1)^2),1/3))))))),MAX($D$16,POWER((ABS(K891)^2)/($I$5*MAX(F891,0.1)^2),1/3)))</f>
        <v/>
      </c>
      <c r="AI891">
        <f>E891+AH891</f>
        <v/>
      </c>
      <c r="AJ891">
        <f>AI891+((ABS(K891)/MAX(((F891)+(G891)*(AH891))*(AH891),1E-6))^2)/(2*$I$5)</f>
        <v/>
      </c>
      <c r="AM891" t="n">
        <v>0</v>
      </c>
      <c r="AN891" t="n">
        <v>0</v>
      </c>
      <c r="AO891">
        <f>AM891+AN891</f>
        <v/>
      </c>
      <c r="AP891">
        <f>AP890+AO891</f>
        <v/>
      </c>
      <c r="AQ891">
        <f>ABS(ABS(K891)/MAX(((F891)+(G891)*(AH891))*(AH891),1E-6))/SQRT($I$5*MAX((((F891)+(G891)*(AH891))*(AH891))/MAX((F891)+2*(G891)*(AH891),1E-6),1E-6))</f>
        <v/>
      </c>
      <c r="AR891">
        <f>IF(AQ891&lt;1,"Subcritical","Supercritical")</f>
        <v/>
      </c>
      <c r="AS891">
        <f>((ABS(K891)*$D$6)/(MAX(((F891)+(G891)*(AH891))*(AH891),1E-6)*MAX(((((F891)+(G891)*(AH891))*(AH891))/MAX((F891)+2*(AH891)*SQRT(1+(G891)^2),1E-6))^(2/3),1E-6)))^2</f>
        <v/>
      </c>
    </row>
    <row r="892">
      <c r="A892" t="n">
        <v>743</v>
      </c>
      <c r="B892" t="n">
        <v>741.891</v>
      </c>
      <c r="C892" t="n">
        <v>616095.644</v>
      </c>
      <c r="D892" t="n">
        <v>3097261.26</v>
      </c>
      <c r="E892" t="n">
        <v>632.191</v>
      </c>
      <c r="F892" t="n">
        <v>5.067</v>
      </c>
      <c r="G892" t="n">
        <v>0</v>
      </c>
      <c r="H892" t="inlineStr">
        <is>
          <t>Normal</t>
        </is>
      </c>
      <c r="I892" t="n">
        <v>0.015</v>
      </c>
      <c r="J892">
        <f>B892-B891</f>
        <v/>
      </c>
      <c r="K892">
        <f>MAX(0,K891-AO891)</f>
        <v/>
      </c>
      <c r="L892">
        <f>IF($D$20=0,IFERROR(L891,MAX($D$16,POWER((ABS(K892)^2)/($I$5*MAX(F892,0.1)^2),1/3))),IF(IFERROR(V891,0)=0,IFERROR(L891,MAX($D$16,POWER((ABS(K892)^2)/($I$5*MAX(F892,0.1)^2),1/3))),IF(OR(IFERROR(L892,0)=0,IFERROR(S891,0)&lt;1,IFERROR(S892,0)&lt;1),MAX($D$16,POWER((ABS(K892)^2)/($I$5*MAX(F892,0.1)^2),1/3)),IF(IFERROR(U892,0)&gt;0,MAX($D$16,IFERROR(L892,0)+((IFERROR(U892,0))*$D$18*IF((IFERROR(S892,0))&lt;1,1,-1))),IF(IFERROR(U892,0)&lt;0,IF(ABS((MAX($D$16,POWER((ABS(K892)^2)/($I$5*MAX(F892,0.1)^2),1/3)))-IFERROR(L892,0))&gt;$D$19,MAX($D$16,IF((MAX($D$16,POWER((ABS(K892)^2)/($I$5*MAX(F892,0.1)^2),1/3)))&gt;IFERROR(L892,0),MIN((MAX($D$16,POWER((ABS(K892)^2)/($I$5*MAX(F892,0.1)^2),1/3))),IFERROR(L892,0)+(MIN(ABS(IFERROR(U892,0))*$D$18,ABS((MAX($D$16,POWER((ABS(K892)^2)/($I$5*MAX(F892,0.1)^2),1/3)))-IFERROR(L892,0))))),MAX((MAX($D$16,POWER((ABS(K892)^2)/($I$5*MAX(F892,0.1)^2),1/3))),IFERROR(L892,0)-(MIN(ABS(IFERROR(U892,0))*$D$18,ABS((MAX($D$16,POWER((ABS(K892)^2)/($I$5*MAX(F892,0.1)^2),1/3)))-IFERROR(L892,0))))))),MAX($D$16,POWER((ABS(K892)^2)/($I$5*MAX(F892,0.1)^2),1/3))),MAX($D$16,IFERROR(L892,0)))))))</f>
        <v/>
      </c>
      <c r="M892">
        <f>((F892)+(G892)*(L892))*(L892)</f>
        <v/>
      </c>
      <c r="N892">
        <f>(((F892)+(G892)*(L892))*(L892))/MAX((F892)+2*(L892)*SQRT(1+(G892)^2),1E-6)</f>
        <v/>
      </c>
      <c r="O892">
        <f>ABS(K892)/MAX(((F892)+(G892)*(L892))*(L892),1E-6)</f>
        <v/>
      </c>
      <c r="P892">
        <f>E892+L892</f>
        <v/>
      </c>
      <c r="Q892">
        <f>P892+((ABS(K892)/MAX(((F892)+(G892)*(L892))*(L892),1E-6))^2)/(2*$I$5)</f>
        <v/>
      </c>
      <c r="R892">
        <f>((ABS(K892)*$D$6)/(MAX(((F892)+(G892)*(L892))*(L892),1E-6)*MAX(((((F892)+(G892)*(L892))*(L892))/MAX((F892)+2*(L892)*SQRT(1+(G892)^2),1E-6))^(2/3),1E-6)))^2</f>
        <v/>
      </c>
      <c r="S892">
        <f>ABS(ABS(K892)/MAX(((F892)+(G892)*(L892))*(L892),1E-6))/SQRT($I$5*MAX((((F892)+(G892)*(L892))*(L892))/MAX((F892)+2*(G892)*(L892),1E-6),1E-6))</f>
        <v/>
      </c>
      <c r="T892">
        <f>((F892)*(L892)^2)/2+(G892)*(L892)^3/3+(ABS(K892)^2)/($I$5*MAX(((F892)+(G892)*(L892))*(L892),1E-6))</f>
        <v/>
      </c>
      <c r="U892">
        <f>IF($D$20=0,0,IFERROR(Q891-(((R891+R892)/2)*J892)-(IF(O891&gt;O892,$D$8*((O891^2-O892^2)/(2*$I$5)),$D$9*((O892^2-O891^2)/(2*$I$5)))+($D$10*(ABS(I892)/90)*(MAX(O891^2,O892^2)/(2*$I$5))))-Q892,0))</f>
        <v/>
      </c>
      <c r="V892">
        <f>IF($D$20=0,1,IFERROR(IF(ROUND(S892,3)=1,1,IF(AND(ABS(U892)&lt;$D$19,S892&gt;1),1,0)),0))</f>
        <v/>
      </c>
      <c r="W892">
        <f>IF($D$20=0,IFERROR(W893,MAX($D$16,POWER((ABS(K892)^2)/($I$5*MAX(F892,0.1)^2),1/3))),IF(IFERROR(AG893,0)=0,IFERROR(W893,MAX($D$16,POWER((ABS(K892)^2)/($I$5*MAX(F892,0.1)^2),1/3))),IF(OR(IFERROR(W892,0)=0,IFERROR(AD893,0)&gt;1),MAX($D$16,POWER((ABS(K892)^2)/($I$5*MAX(F892,0.1)^2),1/3)),IF(IFERROR(AF892,0)&gt;0,MAX($D$16,IFERROR(W892,0)+((IFERROR(AF892,0))*$D$18*IF((IFERROR(AD892,0))&lt;1,1,-1))),IF(IFERROR(AF892,0)&lt;0,IF(ABS((MAX($D$16,POWER((ABS(K892)^2)/($I$5*MAX(F892,0.1)^2),1/3)))-IFERROR(W892,0))&gt;$D$19,MAX($D$16,IF((MAX($D$16,POWER((ABS(K892)^2)/($I$5*MAX(F892,0.1)^2),1/3)))&gt;IFERROR(W892,0),MIN((MAX($D$16,POWER((ABS(K892)^2)/($I$5*MAX(F892,0.1)^2),1/3))),IFERROR(W892,0)+(MIN(ABS(IFERROR(AF892,0))*$D$18,ABS((MAX($D$16,POWER((ABS(K892)^2)/($I$5*MAX(F892,0.1)^2),1/3)))-IFERROR(W892,0))))),MAX((MAX($D$16,POWER((ABS(K892)^2)/($I$5*MAX(F892,0.1)^2),1/3))),IFERROR(W892,0)-(MIN(ABS(IFERROR(AF892,0))*$D$18,ABS((MAX($D$16,POWER((ABS(K892)^2)/($I$5*MAX(F892,0.1)^2),1/3)))-IFERROR(W892,0))))))),MAX($D$16,POWER((ABS(K892)^2)/($I$5*MAX(F892,0.1)^2),1/3))),MAX($D$16,IFERROR(W892,0)))))))</f>
        <v/>
      </c>
      <c r="X892">
        <f>((F892)+(G892)*(W892))*(W892)</f>
        <v/>
      </c>
      <c r="Y892">
        <f>(((F892)+(G892)*(W892))*(W892))/MAX((F892)+2*(W892)*SQRT(1+(G892)^2),1E-6)</f>
        <v/>
      </c>
      <c r="Z892">
        <f>ABS(K892)/MAX(((F892)+(G892)*(W892))*(W892),1E-6)</f>
        <v/>
      </c>
      <c r="AA892">
        <f>E892+W892</f>
        <v/>
      </c>
      <c r="AB892">
        <f>AA892+((ABS(K892)/MAX(((F892)+(G892)*(W892))*(W892),1E-6))^2)/(2*$I$5)</f>
        <v/>
      </c>
      <c r="AC892">
        <f>((ABS(K892)*$D$6)/(MAX(((F892)+(G892)*(W892))*(W892),1E-6)*MAX(((((F892)+(G892)*(W892))*(W892))/MAX((F892)+2*(W892)*SQRT(1+(G892)^2),1E-6))^(2/3),1E-6)))^2</f>
        <v/>
      </c>
      <c r="AD892">
        <f>ABS(ABS(K892)/MAX(((F892)+(G892)*(W892))*(W892),1E-6))/SQRT($I$5*MAX((((F892)+(G892)*(W892))*(W892))/MAX((F892)+2*(G892)*(W892),1E-6),1E-6))</f>
        <v/>
      </c>
      <c r="AE892">
        <f>((F892)*(W892)^2)/2+(G892)*(W892)^3/3+(ABS(K892)^2)/($I$5*MAX(((F892)+(G892)*(W892))*(W892),1E-6))</f>
        <v/>
      </c>
      <c r="AF892">
        <f>IF($D$20=0,0,IFERROR(AB893+(((AC892+AC893)/2)*J893)+(IF(Z892&gt;Z893,$D$8*((Z892^2-Z893^2)/(2*$I$5)),$D$9*((Z893^2-Z892^2)/(2*$I$5)))+($D$10*(ABS(I893)/90)*(MAX(Z892^2,Z893^2)/(2*$I$5))))-AB892,0))</f>
        <v/>
      </c>
      <c r="AG892">
        <f>IF($D$20=0,1,IFERROR(IF(ROUND(AD892,3)=1,1,IF(AND(ABS(AF892)&lt;$D$19,AD892&lt;1),1,0)),0))</f>
        <v/>
      </c>
      <c r="AH892">
        <f>IFERROR(IF(V32="Supercritical",MAX($D$16,IFERROR(L892,MAX($D$16,POWER((ABS(K892)^2)/($I$5*MAX(F892,0.1)^2),1/3)))),IF(V32="Subcritical",MAX($D$16,IFERROR(W892,MAX($D$16,POWER((ABS(K892)^2)/($I$5*MAX(F892,0.1)^2),1/3)))),IF(AND(IFERROR(V892,0)=1,IFERROR(AG892,0)=1),IF(IFERROR(T892,-1E99)&gt;=IFERROR(AE892,-1E99),MAX($D$16,IFERROR(L892,MAX($D$16,POWER((ABS(K892)^2)/($I$5*MAX(F892,0.1)^2),1/3)))),MAX($D$16,IFERROR(W892,MAX($D$16,POWER((ABS(K892)^2)/($I$5*MAX(F892,0.1)^2),1/3))))),IF(IFERROR(V892,0)=1,MAX($D$16,IFERROR(L892,MAX($D$16,POWER((ABS(K892)^2)/($I$5*MAX(F892,0.1)^2),1/3)))),IF(IFERROR(AG892,0)=1,MAX($D$16,IFERROR(W892,MAX($D$16,POWER((ABS(K892)^2)/($I$5*MAX(F892,0.1)^2),1/3)))),MAX($D$16,POWER((ABS(K892)^2)/($I$5*MAX(F892,0.1)^2),1/3))))))),MAX($D$16,POWER((ABS(K892)^2)/($I$5*MAX(F892,0.1)^2),1/3)))</f>
        <v/>
      </c>
      <c r="AI892">
        <f>E892+AH892</f>
        <v/>
      </c>
      <c r="AJ892">
        <f>AI892+((ABS(K892)/MAX(((F892)+(G892)*(AH892))*(AH892),1E-6))^2)/(2*$I$5)</f>
        <v/>
      </c>
      <c r="AM892" t="n">
        <v>0</v>
      </c>
      <c r="AN892" t="n">
        <v>0</v>
      </c>
      <c r="AO892">
        <f>AM892+AN892</f>
        <v/>
      </c>
      <c r="AP892">
        <f>AP891+AO892</f>
        <v/>
      </c>
      <c r="AQ892">
        <f>ABS(ABS(K892)/MAX(((F892)+(G892)*(AH892))*(AH892),1E-6))/SQRT($I$5*MAX((((F892)+(G892)*(AH892))*(AH892))/MAX((F892)+2*(G892)*(AH892),1E-6),1E-6))</f>
        <v/>
      </c>
      <c r="AR892">
        <f>IF(AQ892&lt;1,"Subcritical","Supercritical")</f>
        <v/>
      </c>
      <c r="AS892">
        <f>((ABS(K892)*$D$6)/(MAX(((F892)+(G892)*(AH892))*(AH892),1E-6)*MAX(((((F892)+(G892)*(AH892))*(AH892))/MAX((F892)+2*(AH892)*SQRT(1+(G892)^2),1E-6))^(2/3),1E-6)))^2</f>
        <v/>
      </c>
    </row>
    <row r="893">
      <c r="A893" t="n">
        <v>744</v>
      </c>
      <c r="B893" t="n">
        <v>742.891</v>
      </c>
      <c r="C893" t="n">
        <v>616095.379</v>
      </c>
      <c r="D893" t="n">
        <v>3097260.295</v>
      </c>
      <c r="E893" t="n">
        <v>632.1905</v>
      </c>
      <c r="F893" t="n">
        <v>5.067</v>
      </c>
      <c r="G893" t="n">
        <v>0</v>
      </c>
      <c r="H893" t="inlineStr">
        <is>
          <t>Normal</t>
        </is>
      </c>
      <c r="I893" t="n">
        <v>0.04</v>
      </c>
      <c r="J893">
        <f>B893-B892</f>
        <v/>
      </c>
      <c r="K893">
        <f>MAX(0,K892-AO892)</f>
        <v/>
      </c>
      <c r="L893">
        <f>IF($D$20=0,IFERROR(L892,MAX($D$16,POWER((ABS(K893)^2)/($I$5*MAX(F893,0.1)^2),1/3))),IF(IFERROR(V892,0)=0,IFERROR(L892,MAX($D$16,POWER((ABS(K893)^2)/($I$5*MAX(F893,0.1)^2),1/3))),IF(OR(IFERROR(L893,0)=0,IFERROR(S892,0)&lt;1,IFERROR(S893,0)&lt;1),MAX($D$16,POWER((ABS(K893)^2)/($I$5*MAX(F893,0.1)^2),1/3)),IF(IFERROR(U893,0)&gt;0,MAX($D$16,IFERROR(L893,0)+((IFERROR(U893,0))*$D$18*IF((IFERROR(S893,0))&lt;1,1,-1))),IF(IFERROR(U893,0)&lt;0,IF(ABS((MAX($D$16,POWER((ABS(K893)^2)/($I$5*MAX(F893,0.1)^2),1/3)))-IFERROR(L893,0))&gt;$D$19,MAX($D$16,IF((MAX($D$16,POWER((ABS(K893)^2)/($I$5*MAX(F893,0.1)^2),1/3)))&gt;IFERROR(L893,0),MIN((MAX($D$16,POWER((ABS(K893)^2)/($I$5*MAX(F893,0.1)^2),1/3))),IFERROR(L893,0)+(MIN(ABS(IFERROR(U893,0))*$D$18,ABS((MAX($D$16,POWER((ABS(K893)^2)/($I$5*MAX(F893,0.1)^2),1/3)))-IFERROR(L893,0))))),MAX((MAX($D$16,POWER((ABS(K893)^2)/($I$5*MAX(F893,0.1)^2),1/3))),IFERROR(L893,0)-(MIN(ABS(IFERROR(U893,0))*$D$18,ABS((MAX($D$16,POWER((ABS(K893)^2)/($I$5*MAX(F893,0.1)^2),1/3)))-IFERROR(L893,0))))))),MAX($D$16,POWER((ABS(K893)^2)/($I$5*MAX(F893,0.1)^2),1/3))),MAX($D$16,IFERROR(L893,0)))))))</f>
        <v/>
      </c>
      <c r="M893">
        <f>((F893)+(G893)*(L893))*(L893)</f>
        <v/>
      </c>
      <c r="N893">
        <f>(((F893)+(G893)*(L893))*(L893))/MAX((F893)+2*(L893)*SQRT(1+(G893)^2),1E-6)</f>
        <v/>
      </c>
      <c r="O893">
        <f>ABS(K893)/MAX(((F893)+(G893)*(L893))*(L893),1E-6)</f>
        <v/>
      </c>
      <c r="P893">
        <f>E893+L893</f>
        <v/>
      </c>
      <c r="Q893">
        <f>P893+((ABS(K893)/MAX(((F893)+(G893)*(L893))*(L893),1E-6))^2)/(2*$I$5)</f>
        <v/>
      </c>
      <c r="R893">
        <f>((ABS(K893)*$D$6)/(MAX(((F893)+(G893)*(L893))*(L893),1E-6)*MAX(((((F893)+(G893)*(L893))*(L893))/MAX((F893)+2*(L893)*SQRT(1+(G893)^2),1E-6))^(2/3),1E-6)))^2</f>
        <v/>
      </c>
      <c r="S893">
        <f>ABS(ABS(K893)/MAX(((F893)+(G893)*(L893))*(L893),1E-6))/SQRT($I$5*MAX((((F893)+(G893)*(L893))*(L893))/MAX((F893)+2*(G893)*(L893),1E-6),1E-6))</f>
        <v/>
      </c>
      <c r="T893">
        <f>((F893)*(L893)^2)/2+(G893)*(L893)^3/3+(ABS(K893)^2)/($I$5*MAX(((F893)+(G893)*(L893))*(L893),1E-6))</f>
        <v/>
      </c>
      <c r="U893">
        <f>IF($D$20=0,0,IFERROR(Q892-(((R892+R893)/2)*J893)-(IF(O892&gt;O893,$D$8*((O892^2-O893^2)/(2*$I$5)),$D$9*((O893^2-O892^2)/(2*$I$5)))+($D$10*(ABS(I893)/90)*(MAX(O892^2,O893^2)/(2*$I$5))))-Q893,0))</f>
        <v/>
      </c>
      <c r="V893">
        <f>IF($D$20=0,1,IFERROR(IF(ROUND(S893,3)=1,1,IF(AND(ABS(U893)&lt;$D$19,S893&gt;1),1,0)),0))</f>
        <v/>
      </c>
      <c r="W893">
        <f>IF($D$20=0,IFERROR(W894,MAX($D$16,POWER((ABS(K893)^2)/($I$5*MAX(F893,0.1)^2),1/3))),IF(IFERROR(AG894,0)=0,IFERROR(W894,MAX($D$16,POWER((ABS(K893)^2)/($I$5*MAX(F893,0.1)^2),1/3))),IF(OR(IFERROR(W893,0)=0,IFERROR(AD894,0)&gt;1),MAX($D$16,POWER((ABS(K893)^2)/($I$5*MAX(F893,0.1)^2),1/3)),IF(IFERROR(AF893,0)&gt;0,MAX($D$16,IFERROR(W893,0)+((IFERROR(AF893,0))*$D$18*IF((IFERROR(AD893,0))&lt;1,1,-1))),IF(IFERROR(AF893,0)&lt;0,IF(ABS((MAX($D$16,POWER((ABS(K893)^2)/($I$5*MAX(F893,0.1)^2),1/3)))-IFERROR(W893,0))&gt;$D$19,MAX($D$16,IF((MAX($D$16,POWER((ABS(K893)^2)/($I$5*MAX(F893,0.1)^2),1/3)))&gt;IFERROR(W893,0),MIN((MAX($D$16,POWER((ABS(K893)^2)/($I$5*MAX(F893,0.1)^2),1/3))),IFERROR(W893,0)+(MIN(ABS(IFERROR(AF893,0))*$D$18,ABS((MAX($D$16,POWER((ABS(K893)^2)/($I$5*MAX(F893,0.1)^2),1/3)))-IFERROR(W893,0))))),MAX((MAX($D$16,POWER((ABS(K893)^2)/($I$5*MAX(F893,0.1)^2),1/3))),IFERROR(W893,0)-(MIN(ABS(IFERROR(AF893,0))*$D$18,ABS((MAX($D$16,POWER((ABS(K893)^2)/($I$5*MAX(F893,0.1)^2),1/3)))-IFERROR(W893,0))))))),MAX($D$16,POWER((ABS(K893)^2)/($I$5*MAX(F893,0.1)^2),1/3))),MAX($D$16,IFERROR(W893,0)))))))</f>
        <v/>
      </c>
      <c r="X893">
        <f>((F893)+(G893)*(W893))*(W893)</f>
        <v/>
      </c>
      <c r="Y893">
        <f>(((F893)+(G893)*(W893))*(W893))/MAX((F893)+2*(W893)*SQRT(1+(G893)^2),1E-6)</f>
        <v/>
      </c>
      <c r="Z893">
        <f>ABS(K893)/MAX(((F893)+(G893)*(W893))*(W893),1E-6)</f>
        <v/>
      </c>
      <c r="AA893">
        <f>E893+W893</f>
        <v/>
      </c>
      <c r="AB893">
        <f>AA893+((ABS(K893)/MAX(((F893)+(G893)*(W893))*(W893),1E-6))^2)/(2*$I$5)</f>
        <v/>
      </c>
      <c r="AC893">
        <f>((ABS(K893)*$D$6)/(MAX(((F893)+(G893)*(W893))*(W893),1E-6)*MAX(((((F893)+(G893)*(W893))*(W893))/MAX((F893)+2*(W893)*SQRT(1+(G893)^2),1E-6))^(2/3),1E-6)))^2</f>
        <v/>
      </c>
      <c r="AD893">
        <f>ABS(ABS(K893)/MAX(((F893)+(G893)*(W893))*(W893),1E-6))/SQRT($I$5*MAX((((F893)+(G893)*(W893))*(W893))/MAX((F893)+2*(G893)*(W893),1E-6),1E-6))</f>
        <v/>
      </c>
      <c r="AE893">
        <f>((F893)*(W893)^2)/2+(G893)*(W893)^3/3+(ABS(K893)^2)/($I$5*MAX(((F893)+(G893)*(W893))*(W893),1E-6))</f>
        <v/>
      </c>
      <c r="AF893">
        <f>IF($D$20=0,0,IFERROR(AB894+(((AC893+AC894)/2)*J894)+(IF(Z893&gt;Z894,$D$8*((Z893^2-Z894^2)/(2*$I$5)),$D$9*((Z894^2-Z893^2)/(2*$I$5)))+($D$10*(ABS(I894)/90)*(MAX(Z893^2,Z894^2)/(2*$I$5))))-AB893,0))</f>
        <v/>
      </c>
      <c r="AG893">
        <f>IF($D$20=0,1,IFERROR(IF(ROUND(AD893,3)=1,1,IF(AND(ABS(AF893)&lt;$D$19,AD893&lt;1),1,0)),0))</f>
        <v/>
      </c>
      <c r="AH893">
        <f>IFERROR(IF(V32="Supercritical",MAX($D$16,IFERROR(L893,MAX($D$16,POWER((ABS(K893)^2)/($I$5*MAX(F893,0.1)^2),1/3)))),IF(V32="Subcritical",MAX($D$16,IFERROR(W893,MAX($D$16,POWER((ABS(K893)^2)/($I$5*MAX(F893,0.1)^2),1/3)))),IF(AND(IFERROR(V893,0)=1,IFERROR(AG893,0)=1),IF(IFERROR(T893,-1E99)&gt;=IFERROR(AE893,-1E99),MAX($D$16,IFERROR(L893,MAX($D$16,POWER((ABS(K893)^2)/($I$5*MAX(F893,0.1)^2),1/3)))),MAX($D$16,IFERROR(W893,MAX($D$16,POWER((ABS(K893)^2)/($I$5*MAX(F893,0.1)^2),1/3))))),IF(IFERROR(V893,0)=1,MAX($D$16,IFERROR(L893,MAX($D$16,POWER((ABS(K893)^2)/($I$5*MAX(F893,0.1)^2),1/3)))),IF(IFERROR(AG893,0)=1,MAX($D$16,IFERROR(W893,MAX($D$16,POWER((ABS(K893)^2)/($I$5*MAX(F893,0.1)^2),1/3)))),MAX($D$16,POWER((ABS(K893)^2)/($I$5*MAX(F893,0.1)^2),1/3))))))),MAX($D$16,POWER((ABS(K893)^2)/($I$5*MAX(F893,0.1)^2),1/3)))</f>
        <v/>
      </c>
      <c r="AI893">
        <f>E893+AH893</f>
        <v/>
      </c>
      <c r="AJ893">
        <f>AI893+((ABS(K893)/MAX(((F893)+(G893)*(AH893))*(AH893),1E-6))^2)/(2*$I$5)</f>
        <v/>
      </c>
      <c r="AM893" t="n">
        <v>0</v>
      </c>
      <c r="AN893" t="n">
        <v>0</v>
      </c>
      <c r="AO893">
        <f>AM893+AN893</f>
        <v/>
      </c>
      <c r="AP893">
        <f>AP892+AO893</f>
        <v/>
      </c>
      <c r="AQ893">
        <f>ABS(ABS(K893)/MAX(((F893)+(G893)*(AH893))*(AH893),1E-6))/SQRT($I$5*MAX((((F893)+(G893)*(AH893))*(AH893))/MAX((F893)+2*(G893)*(AH893),1E-6),1E-6))</f>
        <v/>
      </c>
      <c r="AR893">
        <f>IF(AQ893&lt;1,"Subcritical","Supercritical")</f>
        <v/>
      </c>
      <c r="AS893">
        <f>((ABS(K893)*$D$6)/(MAX(((F893)+(G893)*(AH893))*(AH893),1E-6)*MAX(((((F893)+(G893)*(AH893))*(AH893))/MAX((F893)+2*(AH893)*SQRT(1+(G893)^2),1E-6))^(2/3),1E-6)))^2</f>
        <v/>
      </c>
    </row>
    <row r="894">
      <c r="A894" t="n">
        <v>745</v>
      </c>
      <c r="B894" t="n">
        <v>743.891</v>
      </c>
      <c r="C894" t="n">
        <v>616095.115</v>
      </c>
      <c r="D894" t="n">
        <v>3097259.331</v>
      </c>
      <c r="E894" t="n">
        <v>632.1900000000001</v>
      </c>
      <c r="F894" t="n">
        <v>5.067</v>
      </c>
      <c r="G894" t="n">
        <v>0</v>
      </c>
      <c r="H894" t="inlineStr">
        <is>
          <t>Normal</t>
        </is>
      </c>
      <c r="I894" t="n">
        <v>0.04</v>
      </c>
      <c r="J894">
        <f>B894-B893</f>
        <v/>
      </c>
      <c r="K894">
        <f>MAX(0,K893-AO893)</f>
        <v/>
      </c>
      <c r="L894">
        <f>IF($D$20=0,IFERROR(L893,MAX($D$16,POWER((ABS(K894)^2)/($I$5*MAX(F894,0.1)^2),1/3))),IF(IFERROR(V893,0)=0,IFERROR(L893,MAX($D$16,POWER((ABS(K894)^2)/($I$5*MAX(F894,0.1)^2),1/3))),IF(OR(IFERROR(L894,0)=0,IFERROR(S893,0)&lt;1,IFERROR(S894,0)&lt;1),MAX($D$16,POWER((ABS(K894)^2)/($I$5*MAX(F894,0.1)^2),1/3)),IF(IFERROR(U894,0)&gt;0,MAX($D$16,IFERROR(L894,0)+((IFERROR(U894,0))*$D$18*IF((IFERROR(S894,0))&lt;1,1,-1))),IF(IFERROR(U894,0)&lt;0,IF(ABS((MAX($D$16,POWER((ABS(K894)^2)/($I$5*MAX(F894,0.1)^2),1/3)))-IFERROR(L894,0))&gt;$D$19,MAX($D$16,IF((MAX($D$16,POWER((ABS(K894)^2)/($I$5*MAX(F894,0.1)^2),1/3)))&gt;IFERROR(L894,0),MIN((MAX($D$16,POWER((ABS(K894)^2)/($I$5*MAX(F894,0.1)^2),1/3))),IFERROR(L894,0)+(MIN(ABS(IFERROR(U894,0))*$D$18,ABS((MAX($D$16,POWER((ABS(K894)^2)/($I$5*MAX(F894,0.1)^2),1/3)))-IFERROR(L894,0))))),MAX((MAX($D$16,POWER((ABS(K894)^2)/($I$5*MAX(F894,0.1)^2),1/3))),IFERROR(L894,0)-(MIN(ABS(IFERROR(U894,0))*$D$18,ABS((MAX($D$16,POWER((ABS(K894)^2)/($I$5*MAX(F894,0.1)^2),1/3)))-IFERROR(L894,0))))))),MAX($D$16,POWER((ABS(K894)^2)/($I$5*MAX(F894,0.1)^2),1/3))),MAX($D$16,IFERROR(L894,0)))))))</f>
        <v/>
      </c>
      <c r="M894">
        <f>((F894)+(G894)*(L894))*(L894)</f>
        <v/>
      </c>
      <c r="N894">
        <f>(((F894)+(G894)*(L894))*(L894))/MAX((F894)+2*(L894)*SQRT(1+(G894)^2),1E-6)</f>
        <v/>
      </c>
      <c r="O894">
        <f>ABS(K894)/MAX(((F894)+(G894)*(L894))*(L894),1E-6)</f>
        <v/>
      </c>
      <c r="P894">
        <f>E894+L894</f>
        <v/>
      </c>
      <c r="Q894">
        <f>P894+((ABS(K894)/MAX(((F894)+(G894)*(L894))*(L894),1E-6))^2)/(2*$I$5)</f>
        <v/>
      </c>
      <c r="R894">
        <f>((ABS(K894)*$D$6)/(MAX(((F894)+(G894)*(L894))*(L894),1E-6)*MAX(((((F894)+(G894)*(L894))*(L894))/MAX((F894)+2*(L894)*SQRT(1+(G894)^2),1E-6))^(2/3),1E-6)))^2</f>
        <v/>
      </c>
      <c r="S894">
        <f>ABS(ABS(K894)/MAX(((F894)+(G894)*(L894))*(L894),1E-6))/SQRT($I$5*MAX((((F894)+(G894)*(L894))*(L894))/MAX((F894)+2*(G894)*(L894),1E-6),1E-6))</f>
        <v/>
      </c>
      <c r="T894">
        <f>((F894)*(L894)^2)/2+(G894)*(L894)^3/3+(ABS(K894)^2)/($I$5*MAX(((F894)+(G894)*(L894))*(L894),1E-6))</f>
        <v/>
      </c>
      <c r="U894">
        <f>IF($D$20=0,0,IFERROR(Q893-(((R893+R894)/2)*J894)-(IF(O893&gt;O894,$D$8*((O893^2-O894^2)/(2*$I$5)),$D$9*((O894^2-O893^2)/(2*$I$5)))+($D$10*(ABS(I894)/90)*(MAX(O893^2,O894^2)/(2*$I$5))))-Q894,0))</f>
        <v/>
      </c>
      <c r="V894">
        <f>IF($D$20=0,1,IFERROR(IF(ROUND(S894,3)=1,1,IF(AND(ABS(U894)&lt;$D$19,S894&gt;1),1,0)),0))</f>
        <v/>
      </c>
      <c r="W894">
        <f>IF($D$20=0,IFERROR(W895,MAX($D$16,POWER((ABS(K894)^2)/($I$5*MAX(F894,0.1)^2),1/3))),IF(IFERROR(AG895,0)=0,IFERROR(W895,MAX($D$16,POWER((ABS(K894)^2)/($I$5*MAX(F894,0.1)^2),1/3))),IF(OR(IFERROR(W894,0)=0,IFERROR(AD895,0)&gt;1),MAX($D$16,POWER((ABS(K894)^2)/($I$5*MAX(F894,0.1)^2),1/3)),IF(IFERROR(AF894,0)&gt;0,MAX($D$16,IFERROR(W894,0)+((IFERROR(AF894,0))*$D$18*IF((IFERROR(AD894,0))&lt;1,1,-1))),IF(IFERROR(AF894,0)&lt;0,IF(ABS((MAX($D$16,POWER((ABS(K894)^2)/($I$5*MAX(F894,0.1)^2),1/3)))-IFERROR(W894,0))&gt;$D$19,MAX($D$16,IF((MAX($D$16,POWER((ABS(K894)^2)/($I$5*MAX(F894,0.1)^2),1/3)))&gt;IFERROR(W894,0),MIN((MAX($D$16,POWER((ABS(K894)^2)/($I$5*MAX(F894,0.1)^2),1/3))),IFERROR(W894,0)+(MIN(ABS(IFERROR(AF894,0))*$D$18,ABS((MAX($D$16,POWER((ABS(K894)^2)/($I$5*MAX(F894,0.1)^2),1/3)))-IFERROR(W894,0))))),MAX((MAX($D$16,POWER((ABS(K894)^2)/($I$5*MAX(F894,0.1)^2),1/3))),IFERROR(W894,0)-(MIN(ABS(IFERROR(AF894,0))*$D$18,ABS((MAX($D$16,POWER((ABS(K894)^2)/($I$5*MAX(F894,0.1)^2),1/3)))-IFERROR(W894,0))))))),MAX($D$16,POWER((ABS(K894)^2)/($I$5*MAX(F894,0.1)^2),1/3))),MAX($D$16,IFERROR(W894,0)))))))</f>
        <v/>
      </c>
      <c r="X894">
        <f>((F894)+(G894)*(W894))*(W894)</f>
        <v/>
      </c>
      <c r="Y894">
        <f>(((F894)+(G894)*(W894))*(W894))/MAX((F894)+2*(W894)*SQRT(1+(G894)^2),1E-6)</f>
        <v/>
      </c>
      <c r="Z894">
        <f>ABS(K894)/MAX(((F894)+(G894)*(W894))*(W894),1E-6)</f>
        <v/>
      </c>
      <c r="AA894">
        <f>E894+W894</f>
        <v/>
      </c>
      <c r="AB894">
        <f>AA894+((ABS(K894)/MAX(((F894)+(G894)*(W894))*(W894),1E-6))^2)/(2*$I$5)</f>
        <v/>
      </c>
      <c r="AC894">
        <f>((ABS(K894)*$D$6)/(MAX(((F894)+(G894)*(W894))*(W894),1E-6)*MAX(((((F894)+(G894)*(W894))*(W894))/MAX((F894)+2*(W894)*SQRT(1+(G894)^2),1E-6))^(2/3),1E-6)))^2</f>
        <v/>
      </c>
      <c r="AD894">
        <f>ABS(ABS(K894)/MAX(((F894)+(G894)*(W894))*(W894),1E-6))/SQRT($I$5*MAX((((F894)+(G894)*(W894))*(W894))/MAX((F894)+2*(G894)*(W894),1E-6),1E-6))</f>
        <v/>
      </c>
      <c r="AE894">
        <f>((F894)*(W894)^2)/2+(G894)*(W894)^3/3+(ABS(K894)^2)/($I$5*MAX(((F894)+(G894)*(W894))*(W894),1E-6))</f>
        <v/>
      </c>
      <c r="AF894">
        <f>IF($D$20=0,0,IFERROR(AB895+(((AC894+AC895)/2)*J895)+(IF(Z894&gt;Z895,$D$8*((Z894^2-Z895^2)/(2*$I$5)),$D$9*((Z895^2-Z894^2)/(2*$I$5)))+($D$10*(ABS(I895)/90)*(MAX(Z894^2,Z895^2)/(2*$I$5))))-AB894,0))</f>
        <v/>
      </c>
      <c r="AG894">
        <f>IF($D$20=0,1,IFERROR(IF(ROUND(AD894,3)=1,1,IF(AND(ABS(AF894)&lt;$D$19,AD894&lt;1),1,0)),0))</f>
        <v/>
      </c>
      <c r="AH894">
        <f>IFERROR(IF(V32="Supercritical",MAX($D$16,IFERROR(L894,MAX($D$16,POWER((ABS(K894)^2)/($I$5*MAX(F894,0.1)^2),1/3)))),IF(V32="Subcritical",MAX($D$16,IFERROR(W894,MAX($D$16,POWER((ABS(K894)^2)/($I$5*MAX(F894,0.1)^2),1/3)))),IF(AND(IFERROR(V894,0)=1,IFERROR(AG894,0)=1),IF(IFERROR(T894,-1E99)&gt;=IFERROR(AE894,-1E99),MAX($D$16,IFERROR(L894,MAX($D$16,POWER((ABS(K894)^2)/($I$5*MAX(F894,0.1)^2),1/3)))),MAX($D$16,IFERROR(W894,MAX($D$16,POWER((ABS(K894)^2)/($I$5*MAX(F894,0.1)^2),1/3))))),IF(IFERROR(V894,0)=1,MAX($D$16,IFERROR(L894,MAX($D$16,POWER((ABS(K894)^2)/($I$5*MAX(F894,0.1)^2),1/3)))),IF(IFERROR(AG894,0)=1,MAX($D$16,IFERROR(W894,MAX($D$16,POWER((ABS(K894)^2)/($I$5*MAX(F894,0.1)^2),1/3)))),MAX($D$16,POWER((ABS(K894)^2)/($I$5*MAX(F894,0.1)^2),1/3))))))),MAX($D$16,POWER((ABS(K894)^2)/($I$5*MAX(F894,0.1)^2),1/3)))</f>
        <v/>
      </c>
      <c r="AI894">
        <f>E894+AH894</f>
        <v/>
      </c>
      <c r="AJ894">
        <f>AI894+((ABS(K894)/MAX(((F894)+(G894)*(AH894))*(AH894),1E-6))^2)/(2*$I$5)</f>
        <v/>
      </c>
      <c r="AM894" t="n">
        <v>0</v>
      </c>
      <c r="AN894" t="n">
        <v>0</v>
      </c>
      <c r="AO894">
        <f>AM894+AN894</f>
        <v/>
      </c>
      <c r="AP894">
        <f>AP893+AO894</f>
        <v/>
      </c>
      <c r="AQ894">
        <f>ABS(ABS(K894)/MAX(((F894)+(G894)*(AH894))*(AH894),1E-6))/SQRT($I$5*MAX((((F894)+(G894)*(AH894))*(AH894))/MAX((F894)+2*(G894)*(AH894),1E-6),1E-6))</f>
        <v/>
      </c>
      <c r="AR894">
        <f>IF(AQ894&lt;1,"Subcritical","Supercritical")</f>
        <v/>
      </c>
      <c r="AS894">
        <f>((ABS(K894)*$D$6)/(MAX(((F894)+(G894)*(AH894))*(AH894),1E-6)*MAX(((((F894)+(G894)*(AH894))*(AH894))/MAX((F894)+2*(AH894)*SQRT(1+(G894)^2),1E-6))^(2/3),1E-6)))^2</f>
        <v/>
      </c>
    </row>
    <row r="895">
      <c r="A895" t="n">
        <v>746</v>
      </c>
      <c r="B895" t="n">
        <v>744.8920000000001</v>
      </c>
      <c r="C895" t="n">
        <v>616094.85</v>
      </c>
      <c r="D895" t="n">
        <v>3097258.366</v>
      </c>
      <c r="E895" t="n">
        <v>632.1895</v>
      </c>
      <c r="F895" t="n">
        <v>5.067</v>
      </c>
      <c r="G895" t="n">
        <v>0</v>
      </c>
      <c r="H895" t="inlineStr">
        <is>
          <t>Normal</t>
        </is>
      </c>
      <c r="I895" t="n">
        <v>0.04</v>
      </c>
      <c r="J895">
        <f>B895-B894</f>
        <v/>
      </c>
      <c r="K895">
        <f>MAX(0,K894-AO894)</f>
        <v/>
      </c>
      <c r="L895">
        <f>IF($D$20=0,IFERROR(L894,MAX($D$16,POWER((ABS(K895)^2)/($I$5*MAX(F895,0.1)^2),1/3))),IF(IFERROR(V894,0)=0,IFERROR(L894,MAX($D$16,POWER((ABS(K895)^2)/($I$5*MAX(F895,0.1)^2),1/3))),IF(OR(IFERROR(L895,0)=0,IFERROR(S894,0)&lt;1,IFERROR(S895,0)&lt;1),MAX($D$16,POWER((ABS(K895)^2)/($I$5*MAX(F895,0.1)^2),1/3)),IF(IFERROR(U895,0)&gt;0,MAX($D$16,IFERROR(L895,0)+((IFERROR(U895,0))*$D$18*IF((IFERROR(S895,0))&lt;1,1,-1))),IF(IFERROR(U895,0)&lt;0,IF(ABS((MAX($D$16,POWER((ABS(K895)^2)/($I$5*MAX(F895,0.1)^2),1/3)))-IFERROR(L895,0))&gt;$D$19,MAX($D$16,IF((MAX($D$16,POWER((ABS(K895)^2)/($I$5*MAX(F895,0.1)^2),1/3)))&gt;IFERROR(L895,0),MIN((MAX($D$16,POWER((ABS(K895)^2)/($I$5*MAX(F895,0.1)^2),1/3))),IFERROR(L895,0)+(MIN(ABS(IFERROR(U895,0))*$D$18,ABS((MAX($D$16,POWER((ABS(K895)^2)/($I$5*MAX(F895,0.1)^2),1/3)))-IFERROR(L895,0))))),MAX((MAX($D$16,POWER((ABS(K895)^2)/($I$5*MAX(F895,0.1)^2),1/3))),IFERROR(L895,0)-(MIN(ABS(IFERROR(U895,0))*$D$18,ABS((MAX($D$16,POWER((ABS(K895)^2)/($I$5*MAX(F895,0.1)^2),1/3)))-IFERROR(L895,0))))))),MAX($D$16,POWER((ABS(K895)^2)/($I$5*MAX(F895,0.1)^2),1/3))),MAX($D$16,IFERROR(L895,0)))))))</f>
        <v/>
      </c>
      <c r="M895">
        <f>((F895)+(G895)*(L895))*(L895)</f>
        <v/>
      </c>
      <c r="N895">
        <f>(((F895)+(G895)*(L895))*(L895))/MAX((F895)+2*(L895)*SQRT(1+(G895)^2),1E-6)</f>
        <v/>
      </c>
      <c r="O895">
        <f>ABS(K895)/MAX(((F895)+(G895)*(L895))*(L895),1E-6)</f>
        <v/>
      </c>
      <c r="P895">
        <f>E895+L895</f>
        <v/>
      </c>
      <c r="Q895">
        <f>P895+((ABS(K895)/MAX(((F895)+(G895)*(L895))*(L895),1E-6))^2)/(2*$I$5)</f>
        <v/>
      </c>
      <c r="R895">
        <f>((ABS(K895)*$D$6)/(MAX(((F895)+(G895)*(L895))*(L895),1E-6)*MAX(((((F895)+(G895)*(L895))*(L895))/MAX((F895)+2*(L895)*SQRT(1+(G895)^2),1E-6))^(2/3),1E-6)))^2</f>
        <v/>
      </c>
      <c r="S895">
        <f>ABS(ABS(K895)/MAX(((F895)+(G895)*(L895))*(L895),1E-6))/SQRT($I$5*MAX((((F895)+(G895)*(L895))*(L895))/MAX((F895)+2*(G895)*(L895),1E-6),1E-6))</f>
        <v/>
      </c>
      <c r="T895">
        <f>((F895)*(L895)^2)/2+(G895)*(L895)^3/3+(ABS(K895)^2)/($I$5*MAX(((F895)+(G895)*(L895))*(L895),1E-6))</f>
        <v/>
      </c>
      <c r="U895">
        <f>IF($D$20=0,0,IFERROR(Q894-(((R894+R895)/2)*J895)-(IF(O894&gt;O895,$D$8*((O894^2-O895^2)/(2*$I$5)),$D$9*((O895^2-O894^2)/(2*$I$5)))+($D$10*(ABS(I895)/90)*(MAX(O894^2,O895^2)/(2*$I$5))))-Q895,0))</f>
        <v/>
      </c>
      <c r="V895">
        <f>IF($D$20=0,1,IFERROR(IF(ROUND(S895,3)=1,1,IF(AND(ABS(U895)&lt;$D$19,S895&gt;1),1,0)),0))</f>
        <v/>
      </c>
      <c r="W895">
        <f>IF($D$20=0,IFERROR(W896,MAX($D$16,POWER((ABS(K895)^2)/($I$5*MAX(F895,0.1)^2),1/3))),IF(IFERROR(AG896,0)=0,IFERROR(W896,MAX($D$16,POWER((ABS(K895)^2)/($I$5*MAX(F895,0.1)^2),1/3))),IF(OR(IFERROR(W895,0)=0,IFERROR(AD896,0)&gt;1),MAX($D$16,POWER((ABS(K895)^2)/($I$5*MAX(F895,0.1)^2),1/3)),IF(IFERROR(AF895,0)&gt;0,MAX($D$16,IFERROR(W895,0)+((IFERROR(AF895,0))*$D$18*IF((IFERROR(AD895,0))&lt;1,1,-1))),IF(IFERROR(AF895,0)&lt;0,IF(ABS((MAX($D$16,POWER((ABS(K895)^2)/($I$5*MAX(F895,0.1)^2),1/3)))-IFERROR(W895,0))&gt;$D$19,MAX($D$16,IF((MAX($D$16,POWER((ABS(K895)^2)/($I$5*MAX(F895,0.1)^2),1/3)))&gt;IFERROR(W895,0),MIN((MAX($D$16,POWER((ABS(K895)^2)/($I$5*MAX(F895,0.1)^2),1/3))),IFERROR(W895,0)+(MIN(ABS(IFERROR(AF895,0))*$D$18,ABS((MAX($D$16,POWER((ABS(K895)^2)/($I$5*MAX(F895,0.1)^2),1/3)))-IFERROR(W895,0))))),MAX((MAX($D$16,POWER((ABS(K895)^2)/($I$5*MAX(F895,0.1)^2),1/3))),IFERROR(W895,0)-(MIN(ABS(IFERROR(AF895,0))*$D$18,ABS((MAX($D$16,POWER((ABS(K895)^2)/($I$5*MAX(F895,0.1)^2),1/3)))-IFERROR(W895,0))))))),MAX($D$16,POWER((ABS(K895)^2)/($I$5*MAX(F895,0.1)^2),1/3))),MAX($D$16,IFERROR(W895,0)))))))</f>
        <v/>
      </c>
      <c r="X895">
        <f>((F895)+(G895)*(W895))*(W895)</f>
        <v/>
      </c>
      <c r="Y895">
        <f>(((F895)+(G895)*(W895))*(W895))/MAX((F895)+2*(W895)*SQRT(1+(G895)^2),1E-6)</f>
        <v/>
      </c>
      <c r="Z895">
        <f>ABS(K895)/MAX(((F895)+(G895)*(W895))*(W895),1E-6)</f>
        <v/>
      </c>
      <c r="AA895">
        <f>E895+W895</f>
        <v/>
      </c>
      <c r="AB895">
        <f>AA895+((ABS(K895)/MAX(((F895)+(G895)*(W895))*(W895),1E-6))^2)/(2*$I$5)</f>
        <v/>
      </c>
      <c r="AC895">
        <f>((ABS(K895)*$D$6)/(MAX(((F895)+(G895)*(W895))*(W895),1E-6)*MAX(((((F895)+(G895)*(W895))*(W895))/MAX((F895)+2*(W895)*SQRT(1+(G895)^2),1E-6))^(2/3),1E-6)))^2</f>
        <v/>
      </c>
      <c r="AD895">
        <f>ABS(ABS(K895)/MAX(((F895)+(G895)*(W895))*(W895),1E-6))/SQRT($I$5*MAX((((F895)+(G895)*(W895))*(W895))/MAX((F895)+2*(G895)*(W895),1E-6),1E-6))</f>
        <v/>
      </c>
      <c r="AE895">
        <f>((F895)*(W895)^2)/2+(G895)*(W895)^3/3+(ABS(K895)^2)/($I$5*MAX(((F895)+(G895)*(W895))*(W895),1E-6))</f>
        <v/>
      </c>
      <c r="AF895">
        <f>IF($D$20=0,0,IFERROR(AB896+(((AC895+AC896)/2)*J896)+(IF(Z895&gt;Z896,$D$8*((Z895^2-Z896^2)/(2*$I$5)),$D$9*((Z896^2-Z895^2)/(2*$I$5)))+($D$10*(ABS(I896)/90)*(MAX(Z895^2,Z896^2)/(2*$I$5))))-AB895,0))</f>
        <v/>
      </c>
      <c r="AG895">
        <f>IF($D$20=0,1,IFERROR(IF(ROUND(AD895,3)=1,1,IF(AND(ABS(AF895)&lt;$D$19,AD895&lt;1),1,0)),0))</f>
        <v/>
      </c>
      <c r="AH895">
        <f>IFERROR(IF(V32="Supercritical",MAX($D$16,IFERROR(L895,MAX($D$16,POWER((ABS(K895)^2)/($I$5*MAX(F895,0.1)^2),1/3)))),IF(V32="Subcritical",MAX($D$16,IFERROR(W895,MAX($D$16,POWER((ABS(K895)^2)/($I$5*MAX(F895,0.1)^2),1/3)))),IF(AND(IFERROR(V895,0)=1,IFERROR(AG895,0)=1),IF(IFERROR(T895,-1E99)&gt;=IFERROR(AE895,-1E99),MAX($D$16,IFERROR(L895,MAX($D$16,POWER((ABS(K895)^2)/($I$5*MAX(F895,0.1)^2),1/3)))),MAX($D$16,IFERROR(W895,MAX($D$16,POWER((ABS(K895)^2)/($I$5*MAX(F895,0.1)^2),1/3))))),IF(IFERROR(V895,0)=1,MAX($D$16,IFERROR(L895,MAX($D$16,POWER((ABS(K895)^2)/($I$5*MAX(F895,0.1)^2),1/3)))),IF(IFERROR(AG895,0)=1,MAX($D$16,IFERROR(W895,MAX($D$16,POWER((ABS(K895)^2)/($I$5*MAX(F895,0.1)^2),1/3)))),MAX($D$16,POWER((ABS(K895)^2)/($I$5*MAX(F895,0.1)^2),1/3))))))),MAX($D$16,POWER((ABS(K895)^2)/($I$5*MAX(F895,0.1)^2),1/3)))</f>
        <v/>
      </c>
      <c r="AI895">
        <f>E895+AH895</f>
        <v/>
      </c>
      <c r="AJ895">
        <f>AI895+((ABS(K895)/MAX(((F895)+(G895)*(AH895))*(AH895),1E-6))^2)/(2*$I$5)</f>
        <v/>
      </c>
      <c r="AM895" t="n">
        <v>0</v>
      </c>
      <c r="AN895" t="n">
        <v>0</v>
      </c>
      <c r="AO895">
        <f>AM895+AN895</f>
        <v/>
      </c>
      <c r="AP895">
        <f>AP894+AO895</f>
        <v/>
      </c>
      <c r="AQ895">
        <f>ABS(ABS(K895)/MAX(((F895)+(G895)*(AH895))*(AH895),1E-6))/SQRT($I$5*MAX((((F895)+(G895)*(AH895))*(AH895))/MAX((F895)+2*(G895)*(AH895),1E-6),1E-6))</f>
        <v/>
      </c>
      <c r="AR895">
        <f>IF(AQ895&lt;1,"Subcritical","Supercritical")</f>
        <v/>
      </c>
      <c r="AS895">
        <f>((ABS(K895)*$D$6)/(MAX(((F895)+(G895)*(AH895))*(AH895),1E-6)*MAX(((((F895)+(G895)*(AH895))*(AH895))/MAX((F895)+2*(AH895)*SQRT(1+(G895)^2),1E-6))^(2/3),1E-6)))^2</f>
        <v/>
      </c>
    </row>
    <row r="896">
      <c r="A896" t="n">
        <v>747</v>
      </c>
      <c r="B896" t="n">
        <v>745.891</v>
      </c>
      <c r="C896" t="n">
        <v>616094.586</v>
      </c>
      <c r="D896" t="n">
        <v>3097257.402</v>
      </c>
      <c r="E896" t="n">
        <v>632.189</v>
      </c>
      <c r="F896" t="n">
        <v>5.067</v>
      </c>
      <c r="G896" t="n">
        <v>0</v>
      </c>
      <c r="H896" t="inlineStr">
        <is>
          <t>Normal</t>
        </is>
      </c>
      <c r="I896" t="n">
        <v>0.055</v>
      </c>
      <c r="J896">
        <f>B896-B895</f>
        <v/>
      </c>
      <c r="K896">
        <f>MAX(0,K895-AO895)</f>
        <v/>
      </c>
      <c r="L896">
        <f>IF($D$20=0,IFERROR(L895,MAX($D$16,POWER((ABS(K896)^2)/($I$5*MAX(F896,0.1)^2),1/3))),IF(IFERROR(V895,0)=0,IFERROR(L895,MAX($D$16,POWER((ABS(K896)^2)/($I$5*MAX(F896,0.1)^2),1/3))),IF(OR(IFERROR(L896,0)=0,IFERROR(S895,0)&lt;1,IFERROR(S896,0)&lt;1),MAX($D$16,POWER((ABS(K896)^2)/($I$5*MAX(F896,0.1)^2),1/3)),IF(IFERROR(U896,0)&gt;0,MAX($D$16,IFERROR(L896,0)+((IFERROR(U896,0))*$D$18*IF((IFERROR(S896,0))&lt;1,1,-1))),IF(IFERROR(U896,0)&lt;0,IF(ABS((MAX($D$16,POWER((ABS(K896)^2)/($I$5*MAX(F896,0.1)^2),1/3)))-IFERROR(L896,0))&gt;$D$19,MAX($D$16,IF((MAX($D$16,POWER((ABS(K896)^2)/($I$5*MAX(F896,0.1)^2),1/3)))&gt;IFERROR(L896,0),MIN((MAX($D$16,POWER((ABS(K896)^2)/($I$5*MAX(F896,0.1)^2),1/3))),IFERROR(L896,0)+(MIN(ABS(IFERROR(U896,0))*$D$18,ABS((MAX($D$16,POWER((ABS(K896)^2)/($I$5*MAX(F896,0.1)^2),1/3)))-IFERROR(L896,0))))),MAX((MAX($D$16,POWER((ABS(K896)^2)/($I$5*MAX(F896,0.1)^2),1/3))),IFERROR(L896,0)-(MIN(ABS(IFERROR(U896,0))*$D$18,ABS((MAX($D$16,POWER((ABS(K896)^2)/($I$5*MAX(F896,0.1)^2),1/3)))-IFERROR(L896,0))))))),MAX($D$16,POWER((ABS(K896)^2)/($I$5*MAX(F896,0.1)^2),1/3))),MAX($D$16,IFERROR(L896,0)))))))</f>
        <v/>
      </c>
      <c r="M896">
        <f>((F896)+(G896)*(L896))*(L896)</f>
        <v/>
      </c>
      <c r="N896">
        <f>(((F896)+(G896)*(L896))*(L896))/MAX((F896)+2*(L896)*SQRT(1+(G896)^2),1E-6)</f>
        <v/>
      </c>
      <c r="O896">
        <f>ABS(K896)/MAX(((F896)+(G896)*(L896))*(L896),1E-6)</f>
        <v/>
      </c>
      <c r="P896">
        <f>E896+L896</f>
        <v/>
      </c>
      <c r="Q896">
        <f>P896+((ABS(K896)/MAX(((F896)+(G896)*(L896))*(L896),1E-6))^2)/(2*$I$5)</f>
        <v/>
      </c>
      <c r="R896">
        <f>((ABS(K896)*$D$6)/(MAX(((F896)+(G896)*(L896))*(L896),1E-6)*MAX(((((F896)+(G896)*(L896))*(L896))/MAX((F896)+2*(L896)*SQRT(1+(G896)^2),1E-6))^(2/3),1E-6)))^2</f>
        <v/>
      </c>
      <c r="S896">
        <f>ABS(ABS(K896)/MAX(((F896)+(G896)*(L896))*(L896),1E-6))/SQRT($I$5*MAX((((F896)+(G896)*(L896))*(L896))/MAX((F896)+2*(G896)*(L896),1E-6),1E-6))</f>
        <v/>
      </c>
      <c r="T896">
        <f>((F896)*(L896)^2)/2+(G896)*(L896)^3/3+(ABS(K896)^2)/($I$5*MAX(((F896)+(G896)*(L896))*(L896),1E-6))</f>
        <v/>
      </c>
      <c r="U896">
        <f>IF($D$20=0,0,IFERROR(Q895-(((R895+R896)/2)*J896)-(IF(O895&gt;O896,$D$8*((O895^2-O896^2)/(2*$I$5)),$D$9*((O896^2-O895^2)/(2*$I$5)))+($D$10*(ABS(I896)/90)*(MAX(O895^2,O896^2)/(2*$I$5))))-Q896,0))</f>
        <v/>
      </c>
      <c r="V896">
        <f>IF($D$20=0,1,IFERROR(IF(ROUND(S896,3)=1,1,IF(AND(ABS(U896)&lt;$D$19,S896&gt;1),1,0)),0))</f>
        <v/>
      </c>
      <c r="W896">
        <f>IF($D$20=0,IFERROR(W897,MAX($D$16,POWER((ABS(K896)^2)/($I$5*MAX(F896,0.1)^2),1/3))),IF(IFERROR(AG897,0)=0,IFERROR(W897,MAX($D$16,POWER((ABS(K896)^2)/($I$5*MAX(F896,0.1)^2),1/3))),IF(OR(IFERROR(W896,0)=0,IFERROR(AD897,0)&gt;1),MAX($D$16,POWER((ABS(K896)^2)/($I$5*MAX(F896,0.1)^2),1/3)),IF(IFERROR(AF896,0)&gt;0,MAX($D$16,IFERROR(W896,0)+((IFERROR(AF896,0))*$D$18*IF((IFERROR(AD896,0))&lt;1,1,-1))),IF(IFERROR(AF896,0)&lt;0,IF(ABS((MAX($D$16,POWER((ABS(K896)^2)/($I$5*MAX(F896,0.1)^2),1/3)))-IFERROR(W896,0))&gt;$D$19,MAX($D$16,IF((MAX($D$16,POWER((ABS(K896)^2)/($I$5*MAX(F896,0.1)^2),1/3)))&gt;IFERROR(W896,0),MIN((MAX($D$16,POWER((ABS(K896)^2)/($I$5*MAX(F896,0.1)^2),1/3))),IFERROR(W896,0)+(MIN(ABS(IFERROR(AF896,0))*$D$18,ABS((MAX($D$16,POWER((ABS(K896)^2)/($I$5*MAX(F896,0.1)^2),1/3)))-IFERROR(W896,0))))),MAX((MAX($D$16,POWER((ABS(K896)^2)/($I$5*MAX(F896,0.1)^2),1/3))),IFERROR(W896,0)-(MIN(ABS(IFERROR(AF896,0))*$D$18,ABS((MAX($D$16,POWER((ABS(K896)^2)/($I$5*MAX(F896,0.1)^2),1/3)))-IFERROR(W896,0))))))),MAX($D$16,POWER((ABS(K896)^2)/($I$5*MAX(F896,0.1)^2),1/3))),MAX($D$16,IFERROR(W896,0)))))))</f>
        <v/>
      </c>
      <c r="X896">
        <f>((F896)+(G896)*(W896))*(W896)</f>
        <v/>
      </c>
      <c r="Y896">
        <f>(((F896)+(G896)*(W896))*(W896))/MAX((F896)+2*(W896)*SQRT(1+(G896)^2),1E-6)</f>
        <v/>
      </c>
      <c r="Z896">
        <f>ABS(K896)/MAX(((F896)+(G896)*(W896))*(W896),1E-6)</f>
        <v/>
      </c>
      <c r="AA896">
        <f>E896+W896</f>
        <v/>
      </c>
      <c r="AB896">
        <f>AA896+((ABS(K896)/MAX(((F896)+(G896)*(W896))*(W896),1E-6))^2)/(2*$I$5)</f>
        <v/>
      </c>
      <c r="AC896">
        <f>((ABS(K896)*$D$6)/(MAX(((F896)+(G896)*(W896))*(W896),1E-6)*MAX(((((F896)+(G896)*(W896))*(W896))/MAX((F896)+2*(W896)*SQRT(1+(G896)^2),1E-6))^(2/3),1E-6)))^2</f>
        <v/>
      </c>
      <c r="AD896">
        <f>ABS(ABS(K896)/MAX(((F896)+(G896)*(W896))*(W896),1E-6))/SQRT($I$5*MAX((((F896)+(G896)*(W896))*(W896))/MAX((F896)+2*(G896)*(W896),1E-6),1E-6))</f>
        <v/>
      </c>
      <c r="AE896">
        <f>((F896)*(W896)^2)/2+(G896)*(W896)^3/3+(ABS(K896)^2)/($I$5*MAX(((F896)+(G896)*(W896))*(W896),1E-6))</f>
        <v/>
      </c>
      <c r="AF896">
        <f>IF($D$20=0,0,IFERROR(AB897+(((AC896+AC897)/2)*J897)+(IF(Z896&gt;Z897,$D$8*((Z896^2-Z897^2)/(2*$I$5)),$D$9*((Z897^2-Z896^2)/(2*$I$5)))+($D$10*(ABS(I897)/90)*(MAX(Z896^2,Z897^2)/(2*$I$5))))-AB896,0))</f>
        <v/>
      </c>
      <c r="AG896">
        <f>IF($D$20=0,1,IFERROR(IF(ROUND(AD896,3)=1,1,IF(AND(ABS(AF896)&lt;$D$19,AD896&lt;1),1,0)),0))</f>
        <v/>
      </c>
      <c r="AH896">
        <f>IFERROR(IF(V32="Supercritical",MAX($D$16,IFERROR(L896,MAX($D$16,POWER((ABS(K896)^2)/($I$5*MAX(F896,0.1)^2),1/3)))),IF(V32="Subcritical",MAX($D$16,IFERROR(W896,MAX($D$16,POWER((ABS(K896)^2)/($I$5*MAX(F896,0.1)^2),1/3)))),IF(AND(IFERROR(V896,0)=1,IFERROR(AG896,0)=1),IF(IFERROR(T896,-1E99)&gt;=IFERROR(AE896,-1E99),MAX($D$16,IFERROR(L896,MAX($D$16,POWER((ABS(K896)^2)/($I$5*MAX(F896,0.1)^2),1/3)))),MAX($D$16,IFERROR(W896,MAX($D$16,POWER((ABS(K896)^2)/($I$5*MAX(F896,0.1)^2),1/3))))),IF(IFERROR(V896,0)=1,MAX($D$16,IFERROR(L896,MAX($D$16,POWER((ABS(K896)^2)/($I$5*MAX(F896,0.1)^2),1/3)))),IF(IFERROR(AG896,0)=1,MAX($D$16,IFERROR(W896,MAX($D$16,POWER((ABS(K896)^2)/($I$5*MAX(F896,0.1)^2),1/3)))),MAX($D$16,POWER((ABS(K896)^2)/($I$5*MAX(F896,0.1)^2),1/3))))))),MAX($D$16,POWER((ABS(K896)^2)/($I$5*MAX(F896,0.1)^2),1/3)))</f>
        <v/>
      </c>
      <c r="AI896">
        <f>E896+AH896</f>
        <v/>
      </c>
      <c r="AJ896">
        <f>AI896+((ABS(K896)/MAX(((F896)+(G896)*(AH896))*(AH896),1E-6))^2)/(2*$I$5)</f>
        <v/>
      </c>
      <c r="AM896" t="n">
        <v>0</v>
      </c>
      <c r="AN896" t="n">
        <v>0</v>
      </c>
      <c r="AO896">
        <f>AM896+AN896</f>
        <v/>
      </c>
      <c r="AP896">
        <f>AP895+AO896</f>
        <v/>
      </c>
      <c r="AQ896">
        <f>ABS(ABS(K896)/MAX(((F896)+(G896)*(AH896))*(AH896),1E-6))/SQRT($I$5*MAX((((F896)+(G896)*(AH896))*(AH896))/MAX((F896)+2*(G896)*(AH896),1E-6),1E-6))</f>
        <v/>
      </c>
      <c r="AR896">
        <f>IF(AQ896&lt;1,"Subcritical","Supercritical")</f>
        <v/>
      </c>
      <c r="AS896">
        <f>((ABS(K896)*$D$6)/(MAX(((F896)+(G896)*(AH896))*(AH896),1E-6)*MAX(((((F896)+(G896)*(AH896))*(AH896))/MAX((F896)+2*(AH896)*SQRT(1+(G896)^2),1E-6))^(2/3),1E-6)))^2</f>
        <v/>
      </c>
    </row>
    <row r="897">
      <c r="A897" t="n">
        <v>748</v>
      </c>
      <c r="B897" t="n">
        <v>746.891</v>
      </c>
      <c r="C897" t="n">
        <v>616094.321</v>
      </c>
      <c r="D897" t="n">
        <v>3097256.438</v>
      </c>
      <c r="E897" t="n">
        <v>632.1885</v>
      </c>
      <c r="F897" t="n">
        <v>5.067</v>
      </c>
      <c r="G897" t="n">
        <v>0</v>
      </c>
      <c r="H897" t="inlineStr">
        <is>
          <t>Normal</t>
        </is>
      </c>
      <c r="I897" t="n">
        <v>0.07000000000000001</v>
      </c>
      <c r="J897">
        <f>B897-B896</f>
        <v/>
      </c>
      <c r="K897">
        <f>MAX(0,K896-AO896)</f>
        <v/>
      </c>
      <c r="L897">
        <f>IF($D$20=0,IFERROR(L896,MAX($D$16,POWER((ABS(K897)^2)/($I$5*MAX(F897,0.1)^2),1/3))),IF(IFERROR(V896,0)=0,IFERROR(L896,MAX($D$16,POWER((ABS(K897)^2)/($I$5*MAX(F897,0.1)^2),1/3))),IF(OR(IFERROR(L897,0)=0,IFERROR(S896,0)&lt;1,IFERROR(S897,0)&lt;1),MAX($D$16,POWER((ABS(K897)^2)/($I$5*MAX(F897,0.1)^2),1/3)),IF(IFERROR(U897,0)&gt;0,MAX($D$16,IFERROR(L897,0)+((IFERROR(U897,0))*$D$18*IF((IFERROR(S897,0))&lt;1,1,-1))),IF(IFERROR(U897,0)&lt;0,IF(ABS((MAX($D$16,POWER((ABS(K897)^2)/($I$5*MAX(F897,0.1)^2),1/3)))-IFERROR(L897,0))&gt;$D$19,MAX($D$16,IF((MAX($D$16,POWER((ABS(K897)^2)/($I$5*MAX(F897,0.1)^2),1/3)))&gt;IFERROR(L897,0),MIN((MAX($D$16,POWER((ABS(K897)^2)/($I$5*MAX(F897,0.1)^2),1/3))),IFERROR(L897,0)+(MIN(ABS(IFERROR(U897,0))*$D$18,ABS((MAX($D$16,POWER((ABS(K897)^2)/($I$5*MAX(F897,0.1)^2),1/3)))-IFERROR(L897,0))))),MAX((MAX($D$16,POWER((ABS(K897)^2)/($I$5*MAX(F897,0.1)^2),1/3))),IFERROR(L897,0)-(MIN(ABS(IFERROR(U897,0))*$D$18,ABS((MAX($D$16,POWER((ABS(K897)^2)/($I$5*MAX(F897,0.1)^2),1/3)))-IFERROR(L897,0))))))),MAX($D$16,POWER((ABS(K897)^2)/($I$5*MAX(F897,0.1)^2),1/3))),MAX($D$16,IFERROR(L897,0)))))))</f>
        <v/>
      </c>
      <c r="M897">
        <f>((F897)+(G897)*(L897))*(L897)</f>
        <v/>
      </c>
      <c r="N897">
        <f>(((F897)+(G897)*(L897))*(L897))/MAX((F897)+2*(L897)*SQRT(1+(G897)^2),1E-6)</f>
        <v/>
      </c>
      <c r="O897">
        <f>ABS(K897)/MAX(((F897)+(G897)*(L897))*(L897),1E-6)</f>
        <v/>
      </c>
      <c r="P897">
        <f>E897+L897</f>
        <v/>
      </c>
      <c r="Q897">
        <f>P897+((ABS(K897)/MAX(((F897)+(G897)*(L897))*(L897),1E-6))^2)/(2*$I$5)</f>
        <v/>
      </c>
      <c r="R897">
        <f>((ABS(K897)*$D$6)/(MAX(((F897)+(G897)*(L897))*(L897),1E-6)*MAX(((((F897)+(G897)*(L897))*(L897))/MAX((F897)+2*(L897)*SQRT(1+(G897)^2),1E-6))^(2/3),1E-6)))^2</f>
        <v/>
      </c>
      <c r="S897">
        <f>ABS(ABS(K897)/MAX(((F897)+(G897)*(L897))*(L897),1E-6))/SQRT($I$5*MAX((((F897)+(G897)*(L897))*(L897))/MAX((F897)+2*(G897)*(L897),1E-6),1E-6))</f>
        <v/>
      </c>
      <c r="T897">
        <f>((F897)*(L897)^2)/2+(G897)*(L897)^3/3+(ABS(K897)^2)/($I$5*MAX(((F897)+(G897)*(L897))*(L897),1E-6))</f>
        <v/>
      </c>
      <c r="U897">
        <f>IF($D$20=0,0,IFERROR(Q896-(((R896+R897)/2)*J897)-(IF(O896&gt;O897,$D$8*((O896^2-O897^2)/(2*$I$5)),$D$9*((O897^2-O896^2)/(2*$I$5)))+($D$10*(ABS(I897)/90)*(MAX(O896^2,O897^2)/(2*$I$5))))-Q897,0))</f>
        <v/>
      </c>
      <c r="V897">
        <f>IF($D$20=0,1,IFERROR(IF(ROUND(S897,3)=1,1,IF(AND(ABS(U897)&lt;$D$19,S897&gt;1),1,0)),0))</f>
        <v/>
      </c>
      <c r="W897">
        <f>IF($D$20=0,IFERROR(W898,MAX($D$16,POWER((ABS(K897)^2)/($I$5*MAX(F897,0.1)^2),1/3))),IF(IFERROR(AG898,0)=0,IFERROR(W898,MAX($D$16,POWER((ABS(K897)^2)/($I$5*MAX(F897,0.1)^2),1/3))),IF(OR(IFERROR(W897,0)=0,IFERROR(AD898,0)&gt;1),MAX($D$16,POWER((ABS(K897)^2)/($I$5*MAX(F897,0.1)^2),1/3)),IF(IFERROR(AF897,0)&gt;0,MAX($D$16,IFERROR(W897,0)+((IFERROR(AF897,0))*$D$18*IF((IFERROR(AD897,0))&lt;1,1,-1))),IF(IFERROR(AF897,0)&lt;0,IF(ABS((MAX($D$16,POWER((ABS(K897)^2)/($I$5*MAX(F897,0.1)^2),1/3)))-IFERROR(W897,0))&gt;$D$19,MAX($D$16,IF((MAX($D$16,POWER((ABS(K897)^2)/($I$5*MAX(F897,0.1)^2),1/3)))&gt;IFERROR(W897,0),MIN((MAX($D$16,POWER((ABS(K897)^2)/($I$5*MAX(F897,0.1)^2),1/3))),IFERROR(W897,0)+(MIN(ABS(IFERROR(AF897,0))*$D$18,ABS((MAX($D$16,POWER((ABS(K897)^2)/($I$5*MAX(F897,0.1)^2),1/3)))-IFERROR(W897,0))))),MAX((MAX($D$16,POWER((ABS(K897)^2)/($I$5*MAX(F897,0.1)^2),1/3))),IFERROR(W897,0)-(MIN(ABS(IFERROR(AF897,0))*$D$18,ABS((MAX($D$16,POWER((ABS(K897)^2)/($I$5*MAX(F897,0.1)^2),1/3)))-IFERROR(W897,0))))))),MAX($D$16,POWER((ABS(K897)^2)/($I$5*MAX(F897,0.1)^2),1/3))),MAX($D$16,IFERROR(W897,0)))))))</f>
        <v/>
      </c>
      <c r="X897">
        <f>((F897)+(G897)*(W897))*(W897)</f>
        <v/>
      </c>
      <c r="Y897">
        <f>(((F897)+(G897)*(W897))*(W897))/MAX((F897)+2*(W897)*SQRT(1+(G897)^2),1E-6)</f>
        <v/>
      </c>
      <c r="Z897">
        <f>ABS(K897)/MAX(((F897)+(G897)*(W897))*(W897),1E-6)</f>
        <v/>
      </c>
      <c r="AA897">
        <f>E897+W897</f>
        <v/>
      </c>
      <c r="AB897">
        <f>AA897+((ABS(K897)/MAX(((F897)+(G897)*(W897))*(W897),1E-6))^2)/(2*$I$5)</f>
        <v/>
      </c>
      <c r="AC897">
        <f>((ABS(K897)*$D$6)/(MAX(((F897)+(G897)*(W897))*(W897),1E-6)*MAX(((((F897)+(G897)*(W897))*(W897))/MAX((F897)+2*(W897)*SQRT(1+(G897)^2),1E-6))^(2/3),1E-6)))^2</f>
        <v/>
      </c>
      <c r="AD897">
        <f>ABS(ABS(K897)/MAX(((F897)+(G897)*(W897))*(W897),1E-6))/SQRT($I$5*MAX((((F897)+(G897)*(W897))*(W897))/MAX((F897)+2*(G897)*(W897),1E-6),1E-6))</f>
        <v/>
      </c>
      <c r="AE897">
        <f>((F897)*(W897)^2)/2+(G897)*(W897)^3/3+(ABS(K897)^2)/($I$5*MAX(((F897)+(G897)*(W897))*(W897),1E-6))</f>
        <v/>
      </c>
      <c r="AF897">
        <f>IF($D$20=0,0,IFERROR(AB898+(((AC897+AC898)/2)*J898)+(IF(Z897&gt;Z898,$D$8*((Z897^2-Z898^2)/(2*$I$5)),$D$9*((Z898^2-Z897^2)/(2*$I$5)))+($D$10*(ABS(I898)/90)*(MAX(Z897^2,Z898^2)/(2*$I$5))))-AB897,0))</f>
        <v/>
      </c>
      <c r="AG897">
        <f>IF($D$20=0,1,IFERROR(IF(ROUND(AD897,3)=1,1,IF(AND(ABS(AF897)&lt;$D$19,AD897&lt;1),1,0)),0))</f>
        <v/>
      </c>
      <c r="AH897">
        <f>IFERROR(IF(V32="Supercritical",MAX($D$16,IFERROR(L897,MAX($D$16,POWER((ABS(K897)^2)/($I$5*MAX(F897,0.1)^2),1/3)))),IF(V32="Subcritical",MAX($D$16,IFERROR(W897,MAX($D$16,POWER((ABS(K897)^2)/($I$5*MAX(F897,0.1)^2),1/3)))),IF(AND(IFERROR(V897,0)=1,IFERROR(AG897,0)=1),IF(IFERROR(T897,-1E99)&gt;=IFERROR(AE897,-1E99),MAX($D$16,IFERROR(L897,MAX($D$16,POWER((ABS(K897)^2)/($I$5*MAX(F897,0.1)^2),1/3)))),MAX($D$16,IFERROR(W897,MAX($D$16,POWER((ABS(K897)^2)/($I$5*MAX(F897,0.1)^2),1/3))))),IF(IFERROR(V897,0)=1,MAX($D$16,IFERROR(L897,MAX($D$16,POWER((ABS(K897)^2)/($I$5*MAX(F897,0.1)^2),1/3)))),IF(IFERROR(AG897,0)=1,MAX($D$16,IFERROR(W897,MAX($D$16,POWER((ABS(K897)^2)/($I$5*MAX(F897,0.1)^2),1/3)))),MAX($D$16,POWER((ABS(K897)^2)/($I$5*MAX(F897,0.1)^2),1/3))))))),MAX($D$16,POWER((ABS(K897)^2)/($I$5*MAX(F897,0.1)^2),1/3)))</f>
        <v/>
      </c>
      <c r="AI897">
        <f>E897+AH897</f>
        <v/>
      </c>
      <c r="AJ897">
        <f>AI897+((ABS(K897)/MAX(((F897)+(G897)*(AH897))*(AH897),1E-6))^2)/(2*$I$5)</f>
        <v/>
      </c>
      <c r="AM897" t="n">
        <v>0</v>
      </c>
      <c r="AN897" t="n">
        <v>0</v>
      </c>
      <c r="AO897">
        <f>AM897+AN897</f>
        <v/>
      </c>
      <c r="AP897">
        <f>AP896+AO897</f>
        <v/>
      </c>
      <c r="AQ897">
        <f>ABS(ABS(K897)/MAX(((F897)+(G897)*(AH897))*(AH897),1E-6))/SQRT($I$5*MAX((((F897)+(G897)*(AH897))*(AH897))/MAX((F897)+2*(G897)*(AH897),1E-6),1E-6))</f>
        <v/>
      </c>
      <c r="AR897">
        <f>IF(AQ897&lt;1,"Subcritical","Supercritical")</f>
        <v/>
      </c>
      <c r="AS897">
        <f>((ABS(K897)*$D$6)/(MAX(((F897)+(G897)*(AH897))*(AH897),1E-6)*MAX(((((F897)+(G897)*(AH897))*(AH897))/MAX((F897)+2*(AH897)*SQRT(1+(G897)^2),1E-6))^(2/3),1E-6)))^2</f>
        <v/>
      </c>
    </row>
    <row r="898">
      <c r="A898" t="n">
        <v>749</v>
      </c>
      <c r="B898" t="n">
        <v>747.891</v>
      </c>
      <c r="C898" t="n">
        <v>616094.057</v>
      </c>
      <c r="D898" t="n">
        <v>3097255.473</v>
      </c>
      <c r="E898" t="n">
        <v>632.188</v>
      </c>
      <c r="F898" t="n">
        <v>5.067</v>
      </c>
      <c r="G898" t="n">
        <v>0</v>
      </c>
      <c r="H898" t="inlineStr">
        <is>
          <t>Normal</t>
        </is>
      </c>
      <c r="I898" t="n">
        <v>0.07000000000000001</v>
      </c>
      <c r="J898">
        <f>B898-B897</f>
        <v/>
      </c>
      <c r="K898">
        <f>MAX(0,K897-AO897)</f>
        <v/>
      </c>
      <c r="L898">
        <f>IF($D$20=0,IFERROR(L897,MAX($D$16,POWER((ABS(K898)^2)/($I$5*MAX(F898,0.1)^2),1/3))),IF(IFERROR(V897,0)=0,IFERROR(L897,MAX($D$16,POWER((ABS(K898)^2)/($I$5*MAX(F898,0.1)^2),1/3))),IF(OR(IFERROR(L898,0)=0,IFERROR(S897,0)&lt;1,IFERROR(S898,0)&lt;1),MAX($D$16,POWER((ABS(K898)^2)/($I$5*MAX(F898,0.1)^2),1/3)),IF(IFERROR(U898,0)&gt;0,MAX($D$16,IFERROR(L898,0)+((IFERROR(U898,0))*$D$18*IF((IFERROR(S898,0))&lt;1,1,-1))),IF(IFERROR(U898,0)&lt;0,IF(ABS((MAX($D$16,POWER((ABS(K898)^2)/($I$5*MAX(F898,0.1)^2),1/3)))-IFERROR(L898,0))&gt;$D$19,MAX($D$16,IF((MAX($D$16,POWER((ABS(K898)^2)/($I$5*MAX(F898,0.1)^2),1/3)))&gt;IFERROR(L898,0),MIN((MAX($D$16,POWER((ABS(K898)^2)/($I$5*MAX(F898,0.1)^2),1/3))),IFERROR(L898,0)+(MIN(ABS(IFERROR(U898,0))*$D$18,ABS((MAX($D$16,POWER((ABS(K898)^2)/($I$5*MAX(F898,0.1)^2),1/3)))-IFERROR(L898,0))))),MAX((MAX($D$16,POWER((ABS(K898)^2)/($I$5*MAX(F898,0.1)^2),1/3))),IFERROR(L898,0)-(MIN(ABS(IFERROR(U898,0))*$D$18,ABS((MAX($D$16,POWER((ABS(K898)^2)/($I$5*MAX(F898,0.1)^2),1/3)))-IFERROR(L898,0))))))),MAX($D$16,POWER((ABS(K898)^2)/($I$5*MAX(F898,0.1)^2),1/3))),MAX($D$16,IFERROR(L898,0)))))))</f>
        <v/>
      </c>
      <c r="M898">
        <f>((F898)+(G898)*(L898))*(L898)</f>
        <v/>
      </c>
      <c r="N898">
        <f>(((F898)+(G898)*(L898))*(L898))/MAX((F898)+2*(L898)*SQRT(1+(G898)^2),1E-6)</f>
        <v/>
      </c>
      <c r="O898">
        <f>ABS(K898)/MAX(((F898)+(G898)*(L898))*(L898),1E-6)</f>
        <v/>
      </c>
      <c r="P898">
        <f>E898+L898</f>
        <v/>
      </c>
      <c r="Q898">
        <f>P898+((ABS(K898)/MAX(((F898)+(G898)*(L898))*(L898),1E-6))^2)/(2*$I$5)</f>
        <v/>
      </c>
      <c r="R898">
        <f>((ABS(K898)*$D$6)/(MAX(((F898)+(G898)*(L898))*(L898),1E-6)*MAX(((((F898)+(G898)*(L898))*(L898))/MAX((F898)+2*(L898)*SQRT(1+(G898)^2),1E-6))^(2/3),1E-6)))^2</f>
        <v/>
      </c>
      <c r="S898">
        <f>ABS(ABS(K898)/MAX(((F898)+(G898)*(L898))*(L898),1E-6))/SQRT($I$5*MAX((((F898)+(G898)*(L898))*(L898))/MAX((F898)+2*(G898)*(L898),1E-6),1E-6))</f>
        <v/>
      </c>
      <c r="T898">
        <f>((F898)*(L898)^2)/2+(G898)*(L898)^3/3+(ABS(K898)^2)/($I$5*MAX(((F898)+(G898)*(L898))*(L898),1E-6))</f>
        <v/>
      </c>
      <c r="U898">
        <f>IF($D$20=0,0,IFERROR(Q897-(((R897+R898)/2)*J898)-(IF(O897&gt;O898,$D$8*((O897^2-O898^2)/(2*$I$5)),$D$9*((O898^2-O897^2)/(2*$I$5)))+($D$10*(ABS(I898)/90)*(MAX(O897^2,O898^2)/(2*$I$5))))-Q898,0))</f>
        <v/>
      </c>
      <c r="V898">
        <f>IF($D$20=0,1,IFERROR(IF(ROUND(S898,3)=1,1,IF(AND(ABS(U898)&lt;$D$19,S898&gt;1),1,0)),0))</f>
        <v/>
      </c>
      <c r="W898">
        <f>IF($D$20=0,IFERROR(W899,MAX($D$16,POWER((ABS(K898)^2)/($I$5*MAX(F898,0.1)^2),1/3))),IF(IFERROR(AG899,0)=0,IFERROR(W899,MAX($D$16,POWER((ABS(K898)^2)/($I$5*MAX(F898,0.1)^2),1/3))),IF(OR(IFERROR(W898,0)=0,IFERROR(AD899,0)&gt;1),MAX($D$16,POWER((ABS(K898)^2)/($I$5*MAX(F898,0.1)^2),1/3)),IF(IFERROR(AF898,0)&gt;0,MAX($D$16,IFERROR(W898,0)+((IFERROR(AF898,0))*$D$18*IF((IFERROR(AD898,0))&lt;1,1,-1))),IF(IFERROR(AF898,0)&lt;0,IF(ABS((MAX($D$16,POWER((ABS(K898)^2)/($I$5*MAX(F898,0.1)^2),1/3)))-IFERROR(W898,0))&gt;$D$19,MAX($D$16,IF((MAX($D$16,POWER((ABS(K898)^2)/($I$5*MAX(F898,0.1)^2),1/3)))&gt;IFERROR(W898,0),MIN((MAX($D$16,POWER((ABS(K898)^2)/($I$5*MAX(F898,0.1)^2),1/3))),IFERROR(W898,0)+(MIN(ABS(IFERROR(AF898,0))*$D$18,ABS((MAX($D$16,POWER((ABS(K898)^2)/($I$5*MAX(F898,0.1)^2),1/3)))-IFERROR(W898,0))))),MAX((MAX($D$16,POWER((ABS(K898)^2)/($I$5*MAX(F898,0.1)^2),1/3))),IFERROR(W898,0)-(MIN(ABS(IFERROR(AF898,0))*$D$18,ABS((MAX($D$16,POWER((ABS(K898)^2)/($I$5*MAX(F898,0.1)^2),1/3)))-IFERROR(W898,0))))))),MAX($D$16,POWER((ABS(K898)^2)/($I$5*MAX(F898,0.1)^2),1/3))),MAX($D$16,IFERROR(W898,0)))))))</f>
        <v/>
      </c>
      <c r="X898">
        <f>((F898)+(G898)*(W898))*(W898)</f>
        <v/>
      </c>
      <c r="Y898">
        <f>(((F898)+(G898)*(W898))*(W898))/MAX((F898)+2*(W898)*SQRT(1+(G898)^2),1E-6)</f>
        <v/>
      </c>
      <c r="Z898">
        <f>ABS(K898)/MAX(((F898)+(G898)*(W898))*(W898),1E-6)</f>
        <v/>
      </c>
      <c r="AA898">
        <f>E898+W898</f>
        <v/>
      </c>
      <c r="AB898">
        <f>AA898+((ABS(K898)/MAX(((F898)+(G898)*(W898))*(W898),1E-6))^2)/(2*$I$5)</f>
        <v/>
      </c>
      <c r="AC898">
        <f>((ABS(K898)*$D$6)/(MAX(((F898)+(G898)*(W898))*(W898),1E-6)*MAX(((((F898)+(G898)*(W898))*(W898))/MAX((F898)+2*(W898)*SQRT(1+(G898)^2),1E-6))^(2/3),1E-6)))^2</f>
        <v/>
      </c>
      <c r="AD898">
        <f>ABS(ABS(K898)/MAX(((F898)+(G898)*(W898))*(W898),1E-6))/SQRT($I$5*MAX((((F898)+(G898)*(W898))*(W898))/MAX((F898)+2*(G898)*(W898),1E-6),1E-6))</f>
        <v/>
      </c>
      <c r="AE898">
        <f>((F898)*(W898)^2)/2+(G898)*(W898)^3/3+(ABS(K898)^2)/($I$5*MAX(((F898)+(G898)*(W898))*(W898),1E-6))</f>
        <v/>
      </c>
      <c r="AF898">
        <f>IF($D$20=0,0,IFERROR(AB899+(((AC898+AC899)/2)*J899)+(IF(Z898&gt;Z899,$D$8*((Z898^2-Z899^2)/(2*$I$5)),$D$9*((Z899^2-Z898^2)/(2*$I$5)))+($D$10*(ABS(I899)/90)*(MAX(Z898^2,Z899^2)/(2*$I$5))))-AB898,0))</f>
        <v/>
      </c>
      <c r="AG898">
        <f>IF($D$20=0,1,IFERROR(IF(ROUND(AD898,3)=1,1,IF(AND(ABS(AF898)&lt;$D$19,AD898&lt;1),1,0)),0))</f>
        <v/>
      </c>
      <c r="AH898">
        <f>IFERROR(IF(V32="Supercritical",MAX($D$16,IFERROR(L898,MAX($D$16,POWER((ABS(K898)^2)/($I$5*MAX(F898,0.1)^2),1/3)))),IF(V32="Subcritical",MAX($D$16,IFERROR(W898,MAX($D$16,POWER((ABS(K898)^2)/($I$5*MAX(F898,0.1)^2),1/3)))),IF(AND(IFERROR(V898,0)=1,IFERROR(AG898,0)=1),IF(IFERROR(T898,-1E99)&gt;=IFERROR(AE898,-1E99),MAX($D$16,IFERROR(L898,MAX($D$16,POWER((ABS(K898)^2)/($I$5*MAX(F898,0.1)^2),1/3)))),MAX($D$16,IFERROR(W898,MAX($D$16,POWER((ABS(K898)^2)/($I$5*MAX(F898,0.1)^2),1/3))))),IF(IFERROR(V898,0)=1,MAX($D$16,IFERROR(L898,MAX($D$16,POWER((ABS(K898)^2)/($I$5*MAX(F898,0.1)^2),1/3)))),IF(IFERROR(AG898,0)=1,MAX($D$16,IFERROR(W898,MAX($D$16,POWER((ABS(K898)^2)/($I$5*MAX(F898,0.1)^2),1/3)))),MAX($D$16,POWER((ABS(K898)^2)/($I$5*MAX(F898,0.1)^2),1/3))))))),MAX($D$16,POWER((ABS(K898)^2)/($I$5*MAX(F898,0.1)^2),1/3)))</f>
        <v/>
      </c>
      <c r="AI898">
        <f>E898+AH898</f>
        <v/>
      </c>
      <c r="AJ898">
        <f>AI898+((ABS(K898)/MAX(((F898)+(G898)*(AH898))*(AH898),1E-6))^2)/(2*$I$5)</f>
        <v/>
      </c>
      <c r="AM898" t="n">
        <v>0</v>
      </c>
      <c r="AN898" t="n">
        <v>0</v>
      </c>
      <c r="AO898">
        <f>AM898+AN898</f>
        <v/>
      </c>
      <c r="AP898">
        <f>AP897+AO898</f>
        <v/>
      </c>
      <c r="AQ898">
        <f>ABS(ABS(K898)/MAX(((F898)+(G898)*(AH898))*(AH898),1E-6))/SQRT($I$5*MAX((((F898)+(G898)*(AH898))*(AH898))/MAX((F898)+2*(G898)*(AH898),1E-6),1E-6))</f>
        <v/>
      </c>
      <c r="AR898">
        <f>IF(AQ898&lt;1,"Subcritical","Supercritical")</f>
        <v/>
      </c>
      <c r="AS898">
        <f>((ABS(K898)*$D$6)/(MAX(((F898)+(G898)*(AH898))*(AH898),1E-6)*MAX(((((F898)+(G898)*(AH898))*(AH898))/MAX((F898)+2*(AH898)*SQRT(1+(G898)^2),1E-6))^(2/3),1E-6)))^2</f>
        <v/>
      </c>
    </row>
    <row r="899">
      <c r="A899" t="n">
        <v>750</v>
      </c>
      <c r="B899" t="n">
        <v>748.891</v>
      </c>
      <c r="C899" t="n">
        <v>616093.792</v>
      </c>
      <c r="D899" t="n">
        <v>3097254.509</v>
      </c>
      <c r="E899" t="n">
        <v>632.1875</v>
      </c>
      <c r="F899" t="n">
        <v>5.067</v>
      </c>
      <c r="G899" t="n">
        <v>0</v>
      </c>
      <c r="H899" t="inlineStr">
        <is>
          <t>Normal</t>
        </is>
      </c>
      <c r="I899" t="n">
        <v>0</v>
      </c>
      <c r="J899">
        <f>B899-B898</f>
        <v/>
      </c>
      <c r="K899">
        <f>MAX(0,K898-AO898)</f>
        <v/>
      </c>
      <c r="L899">
        <f>IF($D$20=0,IFERROR(L898,MAX($D$16,POWER((ABS(K899)^2)/($I$5*MAX(F899,0.1)^2),1/3))),IF(IFERROR(V898,0)=0,IFERROR(L898,MAX($D$16,POWER((ABS(K899)^2)/($I$5*MAX(F899,0.1)^2),1/3))),IF(OR(IFERROR(L899,0)=0,IFERROR(S898,0)&lt;1,IFERROR(S899,0)&lt;1),MAX($D$16,POWER((ABS(K899)^2)/($I$5*MAX(F899,0.1)^2),1/3)),IF(IFERROR(U899,0)&gt;0,MAX($D$16,IFERROR(L899,0)+((IFERROR(U899,0))*$D$18*IF((IFERROR(S899,0))&lt;1,1,-1))),IF(IFERROR(U899,0)&lt;0,IF(ABS((MAX($D$16,POWER((ABS(K899)^2)/($I$5*MAX(F899,0.1)^2),1/3)))-IFERROR(L899,0))&gt;$D$19,MAX($D$16,IF((MAX($D$16,POWER((ABS(K899)^2)/($I$5*MAX(F899,0.1)^2),1/3)))&gt;IFERROR(L899,0),MIN((MAX($D$16,POWER((ABS(K899)^2)/($I$5*MAX(F899,0.1)^2),1/3))),IFERROR(L899,0)+(MIN(ABS(IFERROR(U899,0))*$D$18,ABS((MAX($D$16,POWER((ABS(K899)^2)/($I$5*MAX(F899,0.1)^2),1/3)))-IFERROR(L899,0))))),MAX((MAX($D$16,POWER((ABS(K899)^2)/($I$5*MAX(F899,0.1)^2),1/3))),IFERROR(L899,0)-(MIN(ABS(IFERROR(U899,0))*$D$18,ABS((MAX($D$16,POWER((ABS(K899)^2)/($I$5*MAX(F899,0.1)^2),1/3)))-IFERROR(L899,0))))))),MAX($D$16,POWER((ABS(K899)^2)/($I$5*MAX(F899,0.1)^2),1/3))),MAX($D$16,IFERROR(L899,0)))))))</f>
        <v/>
      </c>
      <c r="M899">
        <f>((F899)+(G899)*(L899))*(L899)</f>
        <v/>
      </c>
      <c r="N899">
        <f>(((F899)+(G899)*(L899))*(L899))/MAX((F899)+2*(L899)*SQRT(1+(G899)^2),1E-6)</f>
        <v/>
      </c>
      <c r="O899">
        <f>ABS(K899)/MAX(((F899)+(G899)*(L899))*(L899),1E-6)</f>
        <v/>
      </c>
      <c r="P899">
        <f>E899+L899</f>
        <v/>
      </c>
      <c r="Q899">
        <f>P899+((ABS(K899)/MAX(((F899)+(G899)*(L899))*(L899),1E-6))^2)/(2*$I$5)</f>
        <v/>
      </c>
      <c r="R899">
        <f>((ABS(K899)*$D$6)/(MAX(((F899)+(G899)*(L899))*(L899),1E-6)*MAX(((((F899)+(G899)*(L899))*(L899))/MAX((F899)+2*(L899)*SQRT(1+(G899)^2),1E-6))^(2/3),1E-6)))^2</f>
        <v/>
      </c>
      <c r="S899">
        <f>ABS(ABS(K899)/MAX(((F899)+(G899)*(L899))*(L899),1E-6))/SQRT($I$5*MAX((((F899)+(G899)*(L899))*(L899))/MAX((F899)+2*(G899)*(L899),1E-6),1E-6))</f>
        <v/>
      </c>
      <c r="T899">
        <f>((F899)*(L899)^2)/2+(G899)*(L899)^3/3+(ABS(K899)^2)/($I$5*MAX(((F899)+(G899)*(L899))*(L899),1E-6))</f>
        <v/>
      </c>
      <c r="U899">
        <f>IF($D$20=0,0,IFERROR(Q898-(((R898+R899)/2)*J899)-(IF(O898&gt;O899,$D$8*((O898^2-O899^2)/(2*$I$5)),$D$9*((O899^2-O898^2)/(2*$I$5)))+($D$10*(ABS(I899)/90)*(MAX(O898^2,O899^2)/(2*$I$5))))-Q899,0))</f>
        <v/>
      </c>
      <c r="V899">
        <f>IF($D$20=0,1,IFERROR(IF(ROUND(S899,3)=1,1,IF(AND(ABS(U899)&lt;$D$19,S899&gt;1),1,0)),0))</f>
        <v/>
      </c>
      <c r="W899">
        <f>IF($D$20=0,IFERROR(W900,MAX($D$16,POWER((ABS(K899)^2)/($I$5*MAX(F899,0.1)^2),1/3))),IF(IFERROR(AG900,0)=0,IFERROR(W900,MAX($D$16,POWER((ABS(K899)^2)/($I$5*MAX(F899,0.1)^2),1/3))),IF(OR(IFERROR(W899,0)=0,IFERROR(AD900,0)&gt;1),MAX($D$16,POWER((ABS(K899)^2)/($I$5*MAX(F899,0.1)^2),1/3)),IF(IFERROR(AF899,0)&gt;0,MAX($D$16,IFERROR(W899,0)+((IFERROR(AF899,0))*$D$18*IF((IFERROR(AD899,0))&lt;1,1,-1))),IF(IFERROR(AF899,0)&lt;0,IF(ABS((MAX($D$16,POWER((ABS(K899)^2)/($I$5*MAX(F899,0.1)^2),1/3)))-IFERROR(W899,0))&gt;$D$19,MAX($D$16,IF((MAX($D$16,POWER((ABS(K899)^2)/($I$5*MAX(F899,0.1)^2),1/3)))&gt;IFERROR(W899,0),MIN((MAX($D$16,POWER((ABS(K899)^2)/($I$5*MAX(F899,0.1)^2),1/3))),IFERROR(W899,0)+(MIN(ABS(IFERROR(AF899,0))*$D$18,ABS((MAX($D$16,POWER((ABS(K899)^2)/($I$5*MAX(F899,0.1)^2),1/3)))-IFERROR(W899,0))))),MAX((MAX($D$16,POWER((ABS(K899)^2)/($I$5*MAX(F899,0.1)^2),1/3))),IFERROR(W899,0)-(MIN(ABS(IFERROR(AF899,0))*$D$18,ABS((MAX($D$16,POWER((ABS(K899)^2)/($I$5*MAX(F899,0.1)^2),1/3)))-IFERROR(W899,0))))))),MAX($D$16,POWER((ABS(K899)^2)/($I$5*MAX(F899,0.1)^2),1/3))),MAX($D$16,IFERROR(W899,0)))))))</f>
        <v/>
      </c>
      <c r="X899">
        <f>((F899)+(G899)*(W899))*(W899)</f>
        <v/>
      </c>
      <c r="Y899">
        <f>(((F899)+(G899)*(W899))*(W899))/MAX((F899)+2*(W899)*SQRT(1+(G899)^2),1E-6)</f>
        <v/>
      </c>
      <c r="Z899">
        <f>ABS(K899)/MAX(((F899)+(G899)*(W899))*(W899),1E-6)</f>
        <v/>
      </c>
      <c r="AA899">
        <f>E899+W899</f>
        <v/>
      </c>
      <c r="AB899">
        <f>AA899+((ABS(K899)/MAX(((F899)+(G899)*(W899))*(W899),1E-6))^2)/(2*$I$5)</f>
        <v/>
      </c>
      <c r="AC899">
        <f>((ABS(K899)*$D$6)/(MAX(((F899)+(G899)*(W899))*(W899),1E-6)*MAX(((((F899)+(G899)*(W899))*(W899))/MAX((F899)+2*(W899)*SQRT(1+(G899)^2),1E-6))^(2/3),1E-6)))^2</f>
        <v/>
      </c>
      <c r="AD899">
        <f>ABS(ABS(K899)/MAX(((F899)+(G899)*(W899))*(W899),1E-6))/SQRT($I$5*MAX((((F899)+(G899)*(W899))*(W899))/MAX((F899)+2*(G899)*(W899),1E-6),1E-6))</f>
        <v/>
      </c>
      <c r="AE899">
        <f>((F899)*(W899)^2)/2+(G899)*(W899)^3/3+(ABS(K899)^2)/($I$5*MAX(((F899)+(G899)*(W899))*(W899),1E-6))</f>
        <v/>
      </c>
      <c r="AF899">
        <f>IF($D$20=0,0,IFERROR(AB900+(((AC899+AC900)/2)*J900)+(IF(Z899&gt;Z900,$D$8*((Z899^2-Z900^2)/(2*$I$5)),$D$9*((Z900^2-Z899^2)/(2*$I$5)))+($D$10*(ABS(I900)/90)*(MAX(Z899^2,Z900^2)/(2*$I$5))))-AB899,0))</f>
        <v/>
      </c>
      <c r="AG899">
        <f>IF($D$20=0,1,IFERROR(IF(ROUND(AD899,3)=1,1,IF(AND(ABS(AF899)&lt;$D$19,AD899&lt;1),1,0)),0))</f>
        <v/>
      </c>
      <c r="AH899">
        <f>IFERROR(IF(V32="Supercritical",MAX($D$16,IFERROR(L899,MAX($D$16,POWER((ABS(K899)^2)/($I$5*MAX(F899,0.1)^2),1/3)))),IF(V32="Subcritical",MAX($D$16,IFERROR(W899,MAX($D$16,POWER((ABS(K899)^2)/($I$5*MAX(F899,0.1)^2),1/3)))),IF(AND(IFERROR(V899,0)=1,IFERROR(AG899,0)=1),IF(IFERROR(T899,-1E99)&gt;=IFERROR(AE899,-1E99),MAX($D$16,IFERROR(L899,MAX($D$16,POWER((ABS(K899)^2)/($I$5*MAX(F899,0.1)^2),1/3)))),MAX($D$16,IFERROR(W899,MAX($D$16,POWER((ABS(K899)^2)/($I$5*MAX(F899,0.1)^2),1/3))))),IF(IFERROR(V899,0)=1,MAX($D$16,IFERROR(L899,MAX($D$16,POWER((ABS(K899)^2)/($I$5*MAX(F899,0.1)^2),1/3)))),IF(IFERROR(AG899,0)=1,MAX($D$16,IFERROR(W899,MAX($D$16,POWER((ABS(K899)^2)/($I$5*MAX(F899,0.1)^2),1/3)))),MAX($D$16,POWER((ABS(K899)^2)/($I$5*MAX(F899,0.1)^2),1/3))))))),MAX($D$16,POWER((ABS(K899)^2)/($I$5*MAX(F899,0.1)^2),1/3)))</f>
        <v/>
      </c>
      <c r="AI899">
        <f>E899+AH899</f>
        <v/>
      </c>
      <c r="AJ899">
        <f>AI899+((ABS(K899)/MAX(((F899)+(G899)*(AH899))*(AH899),1E-6))^2)/(2*$I$5)</f>
        <v/>
      </c>
      <c r="AM899" t="n">
        <v>0</v>
      </c>
      <c r="AN899" t="n">
        <v>0</v>
      </c>
      <c r="AO899">
        <f>AM899+AN899</f>
        <v/>
      </c>
      <c r="AP899">
        <f>AP898+AO899</f>
        <v/>
      </c>
      <c r="AQ899">
        <f>ABS(ABS(K899)/MAX(((F899)+(G899)*(AH899))*(AH899),1E-6))/SQRT($I$5*MAX((((F899)+(G899)*(AH899))*(AH899))/MAX((F899)+2*(G899)*(AH899),1E-6),1E-6))</f>
        <v/>
      </c>
      <c r="AR899">
        <f>IF(AQ899&lt;1,"Subcritical","Supercritical")</f>
        <v/>
      </c>
      <c r="AS899">
        <f>((ABS(K899)*$D$6)/(MAX(((F899)+(G899)*(AH899))*(AH899),1E-6)*MAX(((((F899)+(G899)*(AH899))*(AH899))/MAX((F899)+2*(AH899)*SQRT(1+(G899)^2),1E-6))^(2/3),1E-6)))^2</f>
        <v/>
      </c>
    </row>
    <row r="900">
      <c r="A900" t="n">
        <v>751</v>
      </c>
      <c r="B900" t="n">
        <v>749.891</v>
      </c>
      <c r="C900" t="n">
        <v>616093.527</v>
      </c>
      <c r="D900" t="n">
        <v>3097253.545</v>
      </c>
      <c r="E900" t="n">
        <v>632.187</v>
      </c>
      <c r="F900" t="n">
        <v>5.067</v>
      </c>
      <c r="G900" t="n">
        <v>0</v>
      </c>
      <c r="H900" t="inlineStr">
        <is>
          <t>Normal</t>
        </is>
      </c>
      <c r="I900" t="n">
        <v>0.07000000000000001</v>
      </c>
      <c r="J900">
        <f>B900-B899</f>
        <v/>
      </c>
      <c r="K900">
        <f>MAX(0,K899-AO899)</f>
        <v/>
      </c>
      <c r="L900">
        <f>IF($D$20=0,IFERROR(L899,MAX($D$16,POWER((ABS(K900)^2)/($I$5*MAX(F900,0.1)^2),1/3))),IF(IFERROR(V899,0)=0,IFERROR(L899,MAX($D$16,POWER((ABS(K900)^2)/($I$5*MAX(F900,0.1)^2),1/3))),IF(OR(IFERROR(L900,0)=0,IFERROR(S899,0)&lt;1,IFERROR(S900,0)&lt;1),MAX($D$16,POWER((ABS(K900)^2)/($I$5*MAX(F900,0.1)^2),1/3)),IF(IFERROR(U900,0)&gt;0,MAX($D$16,IFERROR(L900,0)+((IFERROR(U900,0))*$D$18*IF((IFERROR(S900,0))&lt;1,1,-1))),IF(IFERROR(U900,0)&lt;0,IF(ABS((MAX($D$16,POWER((ABS(K900)^2)/($I$5*MAX(F900,0.1)^2),1/3)))-IFERROR(L900,0))&gt;$D$19,MAX($D$16,IF((MAX($D$16,POWER((ABS(K900)^2)/($I$5*MAX(F900,0.1)^2),1/3)))&gt;IFERROR(L900,0),MIN((MAX($D$16,POWER((ABS(K900)^2)/($I$5*MAX(F900,0.1)^2),1/3))),IFERROR(L900,0)+(MIN(ABS(IFERROR(U900,0))*$D$18,ABS((MAX($D$16,POWER((ABS(K900)^2)/($I$5*MAX(F900,0.1)^2),1/3)))-IFERROR(L900,0))))),MAX((MAX($D$16,POWER((ABS(K900)^2)/($I$5*MAX(F900,0.1)^2),1/3))),IFERROR(L900,0)-(MIN(ABS(IFERROR(U900,0))*$D$18,ABS((MAX($D$16,POWER((ABS(K900)^2)/($I$5*MAX(F900,0.1)^2),1/3)))-IFERROR(L900,0))))))),MAX($D$16,POWER((ABS(K900)^2)/($I$5*MAX(F900,0.1)^2),1/3))),MAX($D$16,IFERROR(L900,0)))))))</f>
        <v/>
      </c>
      <c r="M900">
        <f>((F900)+(G900)*(L900))*(L900)</f>
        <v/>
      </c>
      <c r="N900">
        <f>(((F900)+(G900)*(L900))*(L900))/MAX((F900)+2*(L900)*SQRT(1+(G900)^2),1E-6)</f>
        <v/>
      </c>
      <c r="O900">
        <f>ABS(K900)/MAX(((F900)+(G900)*(L900))*(L900),1E-6)</f>
        <v/>
      </c>
      <c r="P900">
        <f>E900+L900</f>
        <v/>
      </c>
      <c r="Q900">
        <f>P900+((ABS(K900)/MAX(((F900)+(G900)*(L900))*(L900),1E-6))^2)/(2*$I$5)</f>
        <v/>
      </c>
      <c r="R900">
        <f>((ABS(K900)*$D$6)/(MAX(((F900)+(G900)*(L900))*(L900),1E-6)*MAX(((((F900)+(G900)*(L900))*(L900))/MAX((F900)+2*(L900)*SQRT(1+(G900)^2),1E-6))^(2/3),1E-6)))^2</f>
        <v/>
      </c>
      <c r="S900">
        <f>ABS(ABS(K900)/MAX(((F900)+(G900)*(L900))*(L900),1E-6))/SQRT($I$5*MAX((((F900)+(G900)*(L900))*(L900))/MAX((F900)+2*(G900)*(L900),1E-6),1E-6))</f>
        <v/>
      </c>
      <c r="T900">
        <f>((F900)*(L900)^2)/2+(G900)*(L900)^3/3+(ABS(K900)^2)/($I$5*MAX(((F900)+(G900)*(L900))*(L900),1E-6))</f>
        <v/>
      </c>
      <c r="U900">
        <f>IF($D$20=0,0,IFERROR(Q899-(((R899+R900)/2)*J900)-(IF(O899&gt;O900,$D$8*((O899^2-O900^2)/(2*$I$5)),$D$9*((O900^2-O899^2)/(2*$I$5)))+($D$10*(ABS(I900)/90)*(MAX(O899^2,O900^2)/(2*$I$5))))-Q900,0))</f>
        <v/>
      </c>
      <c r="V900">
        <f>IF($D$20=0,1,IFERROR(IF(ROUND(S900,3)=1,1,IF(AND(ABS(U900)&lt;$D$19,S900&gt;1),1,0)),0))</f>
        <v/>
      </c>
      <c r="W900">
        <f>IF($D$20=0,IFERROR(W901,MAX($D$16,POWER((ABS(K900)^2)/($I$5*MAX(F900,0.1)^2),1/3))),IF(IFERROR(AG901,0)=0,IFERROR(W901,MAX($D$16,POWER((ABS(K900)^2)/($I$5*MAX(F900,0.1)^2),1/3))),IF(OR(IFERROR(W900,0)=0,IFERROR(AD901,0)&gt;1),MAX($D$16,POWER((ABS(K900)^2)/($I$5*MAX(F900,0.1)^2),1/3)),IF(IFERROR(AF900,0)&gt;0,MAX($D$16,IFERROR(W900,0)+((IFERROR(AF900,0))*$D$18*IF((IFERROR(AD900,0))&lt;1,1,-1))),IF(IFERROR(AF900,0)&lt;0,IF(ABS((MAX($D$16,POWER((ABS(K900)^2)/($I$5*MAX(F900,0.1)^2),1/3)))-IFERROR(W900,0))&gt;$D$19,MAX($D$16,IF((MAX($D$16,POWER((ABS(K900)^2)/($I$5*MAX(F900,0.1)^2),1/3)))&gt;IFERROR(W900,0),MIN((MAX($D$16,POWER((ABS(K900)^2)/($I$5*MAX(F900,0.1)^2),1/3))),IFERROR(W900,0)+(MIN(ABS(IFERROR(AF900,0))*$D$18,ABS((MAX($D$16,POWER((ABS(K900)^2)/($I$5*MAX(F900,0.1)^2),1/3)))-IFERROR(W900,0))))),MAX((MAX($D$16,POWER((ABS(K900)^2)/($I$5*MAX(F900,0.1)^2),1/3))),IFERROR(W900,0)-(MIN(ABS(IFERROR(AF900,0))*$D$18,ABS((MAX($D$16,POWER((ABS(K900)^2)/($I$5*MAX(F900,0.1)^2),1/3)))-IFERROR(W900,0))))))),MAX($D$16,POWER((ABS(K900)^2)/($I$5*MAX(F900,0.1)^2),1/3))),MAX($D$16,IFERROR(W900,0)))))))</f>
        <v/>
      </c>
      <c r="X900">
        <f>((F900)+(G900)*(W900))*(W900)</f>
        <v/>
      </c>
      <c r="Y900">
        <f>(((F900)+(G900)*(W900))*(W900))/MAX((F900)+2*(W900)*SQRT(1+(G900)^2),1E-6)</f>
        <v/>
      </c>
      <c r="Z900">
        <f>ABS(K900)/MAX(((F900)+(G900)*(W900))*(W900),1E-6)</f>
        <v/>
      </c>
      <c r="AA900">
        <f>E900+W900</f>
        <v/>
      </c>
      <c r="AB900">
        <f>AA900+((ABS(K900)/MAX(((F900)+(G900)*(W900))*(W900),1E-6))^2)/(2*$I$5)</f>
        <v/>
      </c>
      <c r="AC900">
        <f>((ABS(K900)*$D$6)/(MAX(((F900)+(G900)*(W900))*(W900),1E-6)*MAX(((((F900)+(G900)*(W900))*(W900))/MAX((F900)+2*(W900)*SQRT(1+(G900)^2),1E-6))^(2/3),1E-6)))^2</f>
        <v/>
      </c>
      <c r="AD900">
        <f>ABS(ABS(K900)/MAX(((F900)+(G900)*(W900))*(W900),1E-6))/SQRT($I$5*MAX((((F900)+(G900)*(W900))*(W900))/MAX((F900)+2*(G900)*(W900),1E-6),1E-6))</f>
        <v/>
      </c>
      <c r="AE900">
        <f>((F900)*(W900)^2)/2+(G900)*(W900)^3/3+(ABS(K900)^2)/($I$5*MAX(((F900)+(G900)*(W900))*(W900),1E-6))</f>
        <v/>
      </c>
      <c r="AF900">
        <f>IF($D$20=0,0,IFERROR(AB901+(((AC900+AC901)/2)*J901)+(IF(Z900&gt;Z901,$D$8*((Z900^2-Z901^2)/(2*$I$5)),$D$9*((Z901^2-Z900^2)/(2*$I$5)))+($D$10*(ABS(I901)/90)*(MAX(Z900^2,Z901^2)/(2*$I$5))))-AB900,0))</f>
        <v/>
      </c>
      <c r="AG900">
        <f>IF($D$20=0,1,IFERROR(IF(ROUND(AD900,3)=1,1,IF(AND(ABS(AF900)&lt;$D$19,AD900&lt;1),1,0)),0))</f>
        <v/>
      </c>
      <c r="AH900">
        <f>IFERROR(IF(V32="Supercritical",MAX($D$16,IFERROR(L900,MAX($D$16,POWER((ABS(K900)^2)/($I$5*MAX(F900,0.1)^2),1/3)))),IF(V32="Subcritical",MAX($D$16,IFERROR(W900,MAX($D$16,POWER((ABS(K900)^2)/($I$5*MAX(F900,0.1)^2),1/3)))),IF(AND(IFERROR(V900,0)=1,IFERROR(AG900,0)=1),IF(IFERROR(T900,-1E99)&gt;=IFERROR(AE900,-1E99),MAX($D$16,IFERROR(L900,MAX($D$16,POWER((ABS(K900)^2)/($I$5*MAX(F900,0.1)^2),1/3)))),MAX($D$16,IFERROR(W900,MAX($D$16,POWER((ABS(K900)^2)/($I$5*MAX(F900,0.1)^2),1/3))))),IF(IFERROR(V900,0)=1,MAX($D$16,IFERROR(L900,MAX($D$16,POWER((ABS(K900)^2)/($I$5*MAX(F900,0.1)^2),1/3)))),IF(IFERROR(AG900,0)=1,MAX($D$16,IFERROR(W900,MAX($D$16,POWER((ABS(K900)^2)/($I$5*MAX(F900,0.1)^2),1/3)))),MAX($D$16,POWER((ABS(K900)^2)/($I$5*MAX(F900,0.1)^2),1/3))))))),MAX($D$16,POWER((ABS(K900)^2)/($I$5*MAX(F900,0.1)^2),1/3)))</f>
        <v/>
      </c>
      <c r="AI900">
        <f>E900+AH900</f>
        <v/>
      </c>
      <c r="AJ900">
        <f>AI900+((ABS(K900)/MAX(((F900)+(G900)*(AH900))*(AH900),1E-6))^2)/(2*$I$5)</f>
        <v/>
      </c>
      <c r="AM900" t="n">
        <v>0</v>
      </c>
      <c r="AN900" t="n">
        <v>0</v>
      </c>
      <c r="AO900">
        <f>AM900+AN900</f>
        <v/>
      </c>
      <c r="AP900">
        <f>AP899+AO900</f>
        <v/>
      </c>
      <c r="AQ900">
        <f>ABS(ABS(K900)/MAX(((F900)+(G900)*(AH900))*(AH900),1E-6))/SQRT($I$5*MAX((((F900)+(G900)*(AH900))*(AH900))/MAX((F900)+2*(G900)*(AH900),1E-6),1E-6))</f>
        <v/>
      </c>
      <c r="AR900">
        <f>IF(AQ900&lt;1,"Subcritical","Supercritical")</f>
        <v/>
      </c>
      <c r="AS900">
        <f>((ABS(K900)*$D$6)/(MAX(((F900)+(G900)*(AH900))*(AH900),1E-6)*MAX(((((F900)+(G900)*(AH900))*(AH900))/MAX((F900)+2*(AH900)*SQRT(1+(G900)^2),1E-6))^(2/3),1E-6)))^2</f>
        <v/>
      </c>
    </row>
    <row r="901">
      <c r="A901" t="n">
        <v>752</v>
      </c>
      <c r="B901" t="n">
        <v>750.891</v>
      </c>
      <c r="C901" t="n">
        <v>616093.263</v>
      </c>
      <c r="D901" t="n">
        <v>3097252.58</v>
      </c>
      <c r="E901" t="n">
        <v>632.1865</v>
      </c>
      <c r="F901" t="n">
        <v>5.067</v>
      </c>
      <c r="G901" t="n">
        <v>0</v>
      </c>
      <c r="H901" t="inlineStr">
        <is>
          <t>Normal</t>
        </is>
      </c>
      <c r="I901" t="n">
        <v>0.07000000000000001</v>
      </c>
      <c r="J901">
        <f>B901-B900</f>
        <v/>
      </c>
      <c r="K901">
        <f>MAX(0,K900-AO900)</f>
        <v/>
      </c>
      <c r="L901">
        <f>IF($D$20=0,IFERROR(L900,MAX($D$16,POWER((ABS(K901)^2)/($I$5*MAX(F901,0.1)^2),1/3))),IF(IFERROR(V900,0)=0,IFERROR(L900,MAX($D$16,POWER((ABS(K901)^2)/($I$5*MAX(F901,0.1)^2),1/3))),IF(OR(IFERROR(L901,0)=0,IFERROR(S900,0)&lt;1,IFERROR(S901,0)&lt;1),MAX($D$16,POWER((ABS(K901)^2)/($I$5*MAX(F901,0.1)^2),1/3)),IF(IFERROR(U901,0)&gt;0,MAX($D$16,IFERROR(L901,0)+((IFERROR(U901,0))*$D$18*IF((IFERROR(S901,0))&lt;1,1,-1))),IF(IFERROR(U901,0)&lt;0,IF(ABS((MAX($D$16,POWER((ABS(K901)^2)/($I$5*MAX(F901,0.1)^2),1/3)))-IFERROR(L901,0))&gt;$D$19,MAX($D$16,IF((MAX($D$16,POWER((ABS(K901)^2)/($I$5*MAX(F901,0.1)^2),1/3)))&gt;IFERROR(L901,0),MIN((MAX($D$16,POWER((ABS(K901)^2)/($I$5*MAX(F901,0.1)^2),1/3))),IFERROR(L901,0)+(MIN(ABS(IFERROR(U901,0))*$D$18,ABS((MAX($D$16,POWER((ABS(K901)^2)/($I$5*MAX(F901,0.1)^2),1/3)))-IFERROR(L901,0))))),MAX((MAX($D$16,POWER((ABS(K901)^2)/($I$5*MAX(F901,0.1)^2),1/3))),IFERROR(L901,0)-(MIN(ABS(IFERROR(U901,0))*$D$18,ABS((MAX($D$16,POWER((ABS(K901)^2)/($I$5*MAX(F901,0.1)^2),1/3)))-IFERROR(L901,0))))))),MAX($D$16,POWER((ABS(K901)^2)/($I$5*MAX(F901,0.1)^2),1/3))),MAX($D$16,IFERROR(L901,0)))))))</f>
        <v/>
      </c>
      <c r="M901">
        <f>((F901)+(G901)*(L901))*(L901)</f>
        <v/>
      </c>
      <c r="N901">
        <f>(((F901)+(G901)*(L901))*(L901))/MAX((F901)+2*(L901)*SQRT(1+(G901)^2),1E-6)</f>
        <v/>
      </c>
      <c r="O901">
        <f>ABS(K901)/MAX(((F901)+(G901)*(L901))*(L901),1E-6)</f>
        <v/>
      </c>
      <c r="P901">
        <f>E901+L901</f>
        <v/>
      </c>
      <c r="Q901">
        <f>P901+((ABS(K901)/MAX(((F901)+(G901)*(L901))*(L901),1E-6))^2)/(2*$I$5)</f>
        <v/>
      </c>
      <c r="R901">
        <f>((ABS(K901)*$D$6)/(MAX(((F901)+(G901)*(L901))*(L901),1E-6)*MAX(((((F901)+(G901)*(L901))*(L901))/MAX((F901)+2*(L901)*SQRT(1+(G901)^2),1E-6))^(2/3),1E-6)))^2</f>
        <v/>
      </c>
      <c r="S901">
        <f>ABS(ABS(K901)/MAX(((F901)+(G901)*(L901))*(L901),1E-6))/SQRT($I$5*MAX((((F901)+(G901)*(L901))*(L901))/MAX((F901)+2*(G901)*(L901),1E-6),1E-6))</f>
        <v/>
      </c>
      <c r="T901">
        <f>((F901)*(L901)^2)/2+(G901)*(L901)^3/3+(ABS(K901)^2)/($I$5*MAX(((F901)+(G901)*(L901))*(L901),1E-6))</f>
        <v/>
      </c>
      <c r="U901">
        <f>IF($D$20=0,0,IFERROR(Q900-(((R900+R901)/2)*J901)-(IF(O900&gt;O901,$D$8*((O900^2-O901^2)/(2*$I$5)),$D$9*((O901^2-O900^2)/(2*$I$5)))+($D$10*(ABS(I901)/90)*(MAX(O900^2,O901^2)/(2*$I$5))))-Q901,0))</f>
        <v/>
      </c>
      <c r="V901">
        <f>IF($D$20=0,1,IFERROR(IF(ROUND(S901,3)=1,1,IF(AND(ABS(U901)&lt;$D$19,S901&gt;1),1,0)),0))</f>
        <v/>
      </c>
      <c r="W901">
        <f>IF($D$20=0,IFERROR(W902,MAX($D$16,POWER((ABS(K901)^2)/($I$5*MAX(F901,0.1)^2),1/3))),IF(IFERROR(AG902,0)=0,IFERROR(W902,MAX($D$16,POWER((ABS(K901)^2)/($I$5*MAX(F901,0.1)^2),1/3))),IF(OR(IFERROR(W901,0)=0,IFERROR(AD902,0)&gt;1),MAX($D$16,POWER((ABS(K901)^2)/($I$5*MAX(F901,0.1)^2),1/3)),IF(IFERROR(AF901,0)&gt;0,MAX($D$16,IFERROR(W901,0)+((IFERROR(AF901,0))*$D$18*IF((IFERROR(AD901,0))&lt;1,1,-1))),IF(IFERROR(AF901,0)&lt;0,IF(ABS((MAX($D$16,POWER((ABS(K901)^2)/($I$5*MAX(F901,0.1)^2),1/3)))-IFERROR(W901,0))&gt;$D$19,MAX($D$16,IF((MAX($D$16,POWER((ABS(K901)^2)/($I$5*MAX(F901,0.1)^2),1/3)))&gt;IFERROR(W901,0),MIN((MAX($D$16,POWER((ABS(K901)^2)/($I$5*MAX(F901,0.1)^2),1/3))),IFERROR(W901,0)+(MIN(ABS(IFERROR(AF901,0))*$D$18,ABS((MAX($D$16,POWER((ABS(K901)^2)/($I$5*MAX(F901,0.1)^2),1/3)))-IFERROR(W901,0))))),MAX((MAX($D$16,POWER((ABS(K901)^2)/($I$5*MAX(F901,0.1)^2),1/3))),IFERROR(W901,0)-(MIN(ABS(IFERROR(AF901,0))*$D$18,ABS((MAX($D$16,POWER((ABS(K901)^2)/($I$5*MAX(F901,0.1)^2),1/3)))-IFERROR(W901,0))))))),MAX($D$16,POWER((ABS(K901)^2)/($I$5*MAX(F901,0.1)^2),1/3))),MAX($D$16,IFERROR(W901,0)))))))</f>
        <v/>
      </c>
      <c r="X901">
        <f>((F901)+(G901)*(W901))*(W901)</f>
        <v/>
      </c>
      <c r="Y901">
        <f>(((F901)+(G901)*(W901))*(W901))/MAX((F901)+2*(W901)*SQRT(1+(G901)^2),1E-6)</f>
        <v/>
      </c>
      <c r="Z901">
        <f>ABS(K901)/MAX(((F901)+(G901)*(W901))*(W901),1E-6)</f>
        <v/>
      </c>
      <c r="AA901">
        <f>E901+W901</f>
        <v/>
      </c>
      <c r="AB901">
        <f>AA901+((ABS(K901)/MAX(((F901)+(G901)*(W901))*(W901),1E-6))^2)/(2*$I$5)</f>
        <v/>
      </c>
      <c r="AC901">
        <f>((ABS(K901)*$D$6)/(MAX(((F901)+(G901)*(W901))*(W901),1E-6)*MAX(((((F901)+(G901)*(W901))*(W901))/MAX((F901)+2*(W901)*SQRT(1+(G901)^2),1E-6))^(2/3),1E-6)))^2</f>
        <v/>
      </c>
      <c r="AD901">
        <f>ABS(ABS(K901)/MAX(((F901)+(G901)*(W901))*(W901),1E-6))/SQRT($I$5*MAX((((F901)+(G901)*(W901))*(W901))/MAX((F901)+2*(G901)*(W901),1E-6),1E-6))</f>
        <v/>
      </c>
      <c r="AE901">
        <f>((F901)*(W901)^2)/2+(G901)*(W901)^3/3+(ABS(K901)^2)/($I$5*MAX(((F901)+(G901)*(W901))*(W901),1E-6))</f>
        <v/>
      </c>
      <c r="AF901">
        <f>IF($D$20=0,0,IFERROR(AB902+(((AC901+AC902)/2)*J902)+(IF(Z901&gt;Z902,$D$8*((Z901^2-Z902^2)/(2*$I$5)),$D$9*((Z902^2-Z901^2)/(2*$I$5)))+($D$10*(ABS(I902)/90)*(MAX(Z901^2,Z902^2)/(2*$I$5))))-AB901,0))</f>
        <v/>
      </c>
      <c r="AG901">
        <f>IF($D$20=0,1,IFERROR(IF(ROUND(AD901,3)=1,1,IF(AND(ABS(AF901)&lt;$D$19,AD901&lt;1),1,0)),0))</f>
        <v/>
      </c>
      <c r="AH901">
        <f>IFERROR(IF(V32="Supercritical",MAX($D$16,IFERROR(L901,MAX($D$16,POWER((ABS(K901)^2)/($I$5*MAX(F901,0.1)^2),1/3)))),IF(V32="Subcritical",MAX($D$16,IFERROR(W901,MAX($D$16,POWER((ABS(K901)^2)/($I$5*MAX(F901,0.1)^2),1/3)))),IF(AND(IFERROR(V901,0)=1,IFERROR(AG901,0)=1),IF(IFERROR(T901,-1E99)&gt;=IFERROR(AE901,-1E99),MAX($D$16,IFERROR(L901,MAX($D$16,POWER((ABS(K901)^2)/($I$5*MAX(F901,0.1)^2),1/3)))),MAX($D$16,IFERROR(W901,MAX($D$16,POWER((ABS(K901)^2)/($I$5*MAX(F901,0.1)^2),1/3))))),IF(IFERROR(V901,0)=1,MAX($D$16,IFERROR(L901,MAX($D$16,POWER((ABS(K901)^2)/($I$5*MAX(F901,0.1)^2),1/3)))),IF(IFERROR(AG901,0)=1,MAX($D$16,IFERROR(W901,MAX($D$16,POWER((ABS(K901)^2)/($I$5*MAX(F901,0.1)^2),1/3)))),MAX($D$16,POWER((ABS(K901)^2)/($I$5*MAX(F901,0.1)^2),1/3))))))),MAX($D$16,POWER((ABS(K901)^2)/($I$5*MAX(F901,0.1)^2),1/3)))</f>
        <v/>
      </c>
      <c r="AI901">
        <f>E901+AH901</f>
        <v/>
      </c>
      <c r="AJ901">
        <f>AI901+((ABS(K901)/MAX(((F901)+(G901)*(AH901))*(AH901),1E-6))^2)/(2*$I$5)</f>
        <v/>
      </c>
      <c r="AM901" t="n">
        <v>0</v>
      </c>
      <c r="AN901" t="n">
        <v>0</v>
      </c>
      <c r="AO901">
        <f>AM901+AN901</f>
        <v/>
      </c>
      <c r="AP901">
        <f>AP900+AO901</f>
        <v/>
      </c>
      <c r="AQ901">
        <f>ABS(ABS(K901)/MAX(((F901)+(G901)*(AH901))*(AH901),1E-6))/SQRT($I$5*MAX((((F901)+(G901)*(AH901))*(AH901))/MAX((F901)+2*(G901)*(AH901),1E-6),1E-6))</f>
        <v/>
      </c>
      <c r="AR901">
        <f>IF(AQ901&lt;1,"Subcritical","Supercritical")</f>
        <v/>
      </c>
      <c r="AS901">
        <f>((ABS(K901)*$D$6)/(MAX(((F901)+(G901)*(AH901))*(AH901),1E-6)*MAX(((((F901)+(G901)*(AH901))*(AH901))/MAX((F901)+2*(AH901)*SQRT(1+(G901)^2),1E-6))^(2/3),1E-6)))^2</f>
        <v/>
      </c>
    </row>
    <row r="902">
      <c r="A902" t="n">
        <v>753</v>
      </c>
      <c r="B902" t="n">
        <v>751.891</v>
      </c>
      <c r="C902" t="n">
        <v>616092.998</v>
      </c>
      <c r="D902" t="n">
        <v>3097251.616</v>
      </c>
      <c r="E902" t="n">
        <v>632.186</v>
      </c>
      <c r="F902" t="n">
        <v>5.067</v>
      </c>
      <c r="G902" t="n">
        <v>0</v>
      </c>
      <c r="H902" t="inlineStr">
        <is>
          <t>Normal</t>
        </is>
      </c>
      <c r="I902" t="n">
        <v>0.055</v>
      </c>
      <c r="J902">
        <f>B902-B901</f>
        <v/>
      </c>
      <c r="K902">
        <f>MAX(0,K901-AO901)</f>
        <v/>
      </c>
      <c r="L902">
        <f>IF($D$20=0,IFERROR(L901,MAX($D$16,POWER((ABS(K902)^2)/($I$5*MAX(F902,0.1)^2),1/3))),IF(IFERROR(V901,0)=0,IFERROR(L901,MAX($D$16,POWER((ABS(K902)^2)/($I$5*MAX(F902,0.1)^2),1/3))),IF(OR(IFERROR(L902,0)=0,IFERROR(S901,0)&lt;1,IFERROR(S902,0)&lt;1),MAX($D$16,POWER((ABS(K902)^2)/($I$5*MAX(F902,0.1)^2),1/3)),IF(IFERROR(U902,0)&gt;0,MAX($D$16,IFERROR(L902,0)+((IFERROR(U902,0))*$D$18*IF((IFERROR(S902,0))&lt;1,1,-1))),IF(IFERROR(U902,0)&lt;0,IF(ABS((MAX($D$16,POWER((ABS(K902)^2)/($I$5*MAX(F902,0.1)^2),1/3)))-IFERROR(L902,0))&gt;$D$19,MAX($D$16,IF((MAX($D$16,POWER((ABS(K902)^2)/($I$5*MAX(F902,0.1)^2),1/3)))&gt;IFERROR(L902,0),MIN((MAX($D$16,POWER((ABS(K902)^2)/($I$5*MAX(F902,0.1)^2),1/3))),IFERROR(L902,0)+(MIN(ABS(IFERROR(U902,0))*$D$18,ABS((MAX($D$16,POWER((ABS(K902)^2)/($I$5*MAX(F902,0.1)^2),1/3)))-IFERROR(L902,0))))),MAX((MAX($D$16,POWER((ABS(K902)^2)/($I$5*MAX(F902,0.1)^2),1/3))),IFERROR(L902,0)-(MIN(ABS(IFERROR(U902,0))*$D$18,ABS((MAX($D$16,POWER((ABS(K902)^2)/($I$5*MAX(F902,0.1)^2),1/3)))-IFERROR(L902,0))))))),MAX($D$16,POWER((ABS(K902)^2)/($I$5*MAX(F902,0.1)^2),1/3))),MAX($D$16,IFERROR(L902,0)))))))</f>
        <v/>
      </c>
      <c r="M902">
        <f>((F902)+(G902)*(L902))*(L902)</f>
        <v/>
      </c>
      <c r="N902">
        <f>(((F902)+(G902)*(L902))*(L902))/MAX((F902)+2*(L902)*SQRT(1+(G902)^2),1E-6)</f>
        <v/>
      </c>
      <c r="O902">
        <f>ABS(K902)/MAX(((F902)+(G902)*(L902))*(L902),1E-6)</f>
        <v/>
      </c>
      <c r="P902">
        <f>E902+L902</f>
        <v/>
      </c>
      <c r="Q902">
        <f>P902+((ABS(K902)/MAX(((F902)+(G902)*(L902))*(L902),1E-6))^2)/(2*$I$5)</f>
        <v/>
      </c>
      <c r="R902">
        <f>((ABS(K902)*$D$6)/(MAX(((F902)+(G902)*(L902))*(L902),1E-6)*MAX(((((F902)+(G902)*(L902))*(L902))/MAX((F902)+2*(L902)*SQRT(1+(G902)^2),1E-6))^(2/3),1E-6)))^2</f>
        <v/>
      </c>
      <c r="S902">
        <f>ABS(ABS(K902)/MAX(((F902)+(G902)*(L902))*(L902),1E-6))/SQRT($I$5*MAX((((F902)+(G902)*(L902))*(L902))/MAX((F902)+2*(G902)*(L902),1E-6),1E-6))</f>
        <v/>
      </c>
      <c r="T902">
        <f>((F902)*(L902)^2)/2+(G902)*(L902)^3/3+(ABS(K902)^2)/($I$5*MAX(((F902)+(G902)*(L902))*(L902),1E-6))</f>
        <v/>
      </c>
      <c r="U902">
        <f>IF($D$20=0,0,IFERROR(Q901-(((R901+R902)/2)*J902)-(IF(O901&gt;O902,$D$8*((O901^2-O902^2)/(2*$I$5)),$D$9*((O902^2-O901^2)/(2*$I$5)))+($D$10*(ABS(I902)/90)*(MAX(O901^2,O902^2)/(2*$I$5))))-Q902,0))</f>
        <v/>
      </c>
      <c r="V902">
        <f>IF($D$20=0,1,IFERROR(IF(ROUND(S902,3)=1,1,IF(AND(ABS(U902)&lt;$D$19,S902&gt;1),1,0)),0))</f>
        <v/>
      </c>
      <c r="W902">
        <f>IF($D$20=0,IFERROR(W903,MAX($D$16,POWER((ABS(K902)^2)/($I$5*MAX(F902,0.1)^2),1/3))),IF(IFERROR(AG903,0)=0,IFERROR(W903,MAX($D$16,POWER((ABS(K902)^2)/($I$5*MAX(F902,0.1)^2),1/3))),IF(OR(IFERROR(W902,0)=0,IFERROR(AD903,0)&gt;1),MAX($D$16,POWER((ABS(K902)^2)/($I$5*MAX(F902,0.1)^2),1/3)),IF(IFERROR(AF902,0)&gt;0,MAX($D$16,IFERROR(W902,0)+((IFERROR(AF902,0))*$D$18*IF((IFERROR(AD902,0))&lt;1,1,-1))),IF(IFERROR(AF902,0)&lt;0,IF(ABS((MAX($D$16,POWER((ABS(K902)^2)/($I$5*MAX(F902,0.1)^2),1/3)))-IFERROR(W902,0))&gt;$D$19,MAX($D$16,IF((MAX($D$16,POWER((ABS(K902)^2)/($I$5*MAX(F902,0.1)^2),1/3)))&gt;IFERROR(W902,0),MIN((MAX($D$16,POWER((ABS(K902)^2)/($I$5*MAX(F902,0.1)^2),1/3))),IFERROR(W902,0)+(MIN(ABS(IFERROR(AF902,0))*$D$18,ABS((MAX($D$16,POWER((ABS(K902)^2)/($I$5*MAX(F902,0.1)^2),1/3)))-IFERROR(W902,0))))),MAX((MAX($D$16,POWER((ABS(K902)^2)/($I$5*MAX(F902,0.1)^2),1/3))),IFERROR(W902,0)-(MIN(ABS(IFERROR(AF902,0))*$D$18,ABS((MAX($D$16,POWER((ABS(K902)^2)/($I$5*MAX(F902,0.1)^2),1/3)))-IFERROR(W902,0))))))),MAX($D$16,POWER((ABS(K902)^2)/($I$5*MAX(F902,0.1)^2),1/3))),MAX($D$16,IFERROR(W902,0)))))))</f>
        <v/>
      </c>
      <c r="X902">
        <f>((F902)+(G902)*(W902))*(W902)</f>
        <v/>
      </c>
      <c r="Y902">
        <f>(((F902)+(G902)*(W902))*(W902))/MAX((F902)+2*(W902)*SQRT(1+(G902)^2),1E-6)</f>
        <v/>
      </c>
      <c r="Z902">
        <f>ABS(K902)/MAX(((F902)+(G902)*(W902))*(W902),1E-6)</f>
        <v/>
      </c>
      <c r="AA902">
        <f>E902+W902</f>
        <v/>
      </c>
      <c r="AB902">
        <f>AA902+((ABS(K902)/MAX(((F902)+(G902)*(W902))*(W902),1E-6))^2)/(2*$I$5)</f>
        <v/>
      </c>
      <c r="AC902">
        <f>((ABS(K902)*$D$6)/(MAX(((F902)+(G902)*(W902))*(W902),1E-6)*MAX(((((F902)+(G902)*(W902))*(W902))/MAX((F902)+2*(W902)*SQRT(1+(G902)^2),1E-6))^(2/3),1E-6)))^2</f>
        <v/>
      </c>
      <c r="AD902">
        <f>ABS(ABS(K902)/MAX(((F902)+(G902)*(W902))*(W902),1E-6))/SQRT($I$5*MAX((((F902)+(G902)*(W902))*(W902))/MAX((F902)+2*(G902)*(W902),1E-6),1E-6))</f>
        <v/>
      </c>
      <c r="AE902">
        <f>((F902)*(W902)^2)/2+(G902)*(W902)^3/3+(ABS(K902)^2)/($I$5*MAX(((F902)+(G902)*(W902))*(W902),1E-6))</f>
        <v/>
      </c>
      <c r="AF902">
        <f>IF($D$20=0,0,IFERROR(AB903+(((AC902+AC903)/2)*J903)+(IF(Z902&gt;Z903,$D$8*((Z902^2-Z903^2)/(2*$I$5)),$D$9*((Z903^2-Z902^2)/(2*$I$5)))+($D$10*(ABS(I903)/90)*(MAX(Z902^2,Z903^2)/(2*$I$5))))-AB902,0))</f>
        <v/>
      </c>
      <c r="AG902">
        <f>IF($D$20=0,1,IFERROR(IF(ROUND(AD902,3)=1,1,IF(AND(ABS(AF902)&lt;$D$19,AD902&lt;1),1,0)),0))</f>
        <v/>
      </c>
      <c r="AH902">
        <f>IFERROR(IF(V32="Supercritical",MAX($D$16,IFERROR(L902,MAX($D$16,POWER((ABS(K902)^2)/($I$5*MAX(F902,0.1)^2),1/3)))),IF(V32="Subcritical",MAX($D$16,IFERROR(W902,MAX($D$16,POWER((ABS(K902)^2)/($I$5*MAX(F902,0.1)^2),1/3)))),IF(AND(IFERROR(V902,0)=1,IFERROR(AG902,0)=1),IF(IFERROR(T902,-1E99)&gt;=IFERROR(AE902,-1E99),MAX($D$16,IFERROR(L902,MAX($D$16,POWER((ABS(K902)^2)/($I$5*MAX(F902,0.1)^2),1/3)))),MAX($D$16,IFERROR(W902,MAX($D$16,POWER((ABS(K902)^2)/($I$5*MAX(F902,0.1)^2),1/3))))),IF(IFERROR(V902,0)=1,MAX($D$16,IFERROR(L902,MAX($D$16,POWER((ABS(K902)^2)/($I$5*MAX(F902,0.1)^2),1/3)))),IF(IFERROR(AG902,0)=1,MAX($D$16,IFERROR(W902,MAX($D$16,POWER((ABS(K902)^2)/($I$5*MAX(F902,0.1)^2),1/3)))),MAX($D$16,POWER((ABS(K902)^2)/($I$5*MAX(F902,0.1)^2),1/3))))))),MAX($D$16,POWER((ABS(K902)^2)/($I$5*MAX(F902,0.1)^2),1/3)))</f>
        <v/>
      </c>
      <c r="AI902">
        <f>E902+AH902</f>
        <v/>
      </c>
      <c r="AJ902">
        <f>AI902+((ABS(K902)/MAX(((F902)+(G902)*(AH902))*(AH902),1E-6))^2)/(2*$I$5)</f>
        <v/>
      </c>
      <c r="AM902" t="n">
        <v>0</v>
      </c>
      <c r="AN902" t="n">
        <v>0</v>
      </c>
      <c r="AO902">
        <f>AM902+AN902</f>
        <v/>
      </c>
      <c r="AP902">
        <f>AP901+AO902</f>
        <v/>
      </c>
      <c r="AQ902">
        <f>ABS(ABS(K902)/MAX(((F902)+(G902)*(AH902))*(AH902),1E-6))/SQRT($I$5*MAX((((F902)+(G902)*(AH902))*(AH902))/MAX((F902)+2*(G902)*(AH902),1E-6),1E-6))</f>
        <v/>
      </c>
      <c r="AR902">
        <f>IF(AQ902&lt;1,"Subcritical","Supercritical")</f>
        <v/>
      </c>
      <c r="AS902">
        <f>((ABS(K902)*$D$6)/(MAX(((F902)+(G902)*(AH902))*(AH902),1E-6)*MAX(((((F902)+(G902)*(AH902))*(AH902))/MAX((F902)+2*(AH902)*SQRT(1+(G902)^2),1E-6))^(2/3),1E-6)))^2</f>
        <v/>
      </c>
    </row>
    <row r="903">
      <c r="A903" t="n">
        <v>754</v>
      </c>
      <c r="B903" t="n">
        <v>752.891</v>
      </c>
      <c r="C903" t="n">
        <v>616092.7340000001</v>
      </c>
      <c r="D903" t="n">
        <v>3097250.652</v>
      </c>
      <c r="E903" t="n">
        <v>632.1855</v>
      </c>
      <c r="F903" t="n">
        <v>5.067</v>
      </c>
      <c r="G903" t="n">
        <v>0</v>
      </c>
      <c r="H903" t="inlineStr">
        <is>
          <t>Normal</t>
        </is>
      </c>
      <c r="I903" t="n">
        <v>0.04</v>
      </c>
      <c r="J903">
        <f>B903-B902</f>
        <v/>
      </c>
      <c r="K903">
        <f>MAX(0,K902-AO902)</f>
        <v/>
      </c>
      <c r="L903">
        <f>IF($D$20=0,IFERROR(L902,MAX($D$16,POWER((ABS(K903)^2)/($I$5*MAX(F903,0.1)^2),1/3))),IF(IFERROR(V902,0)=0,IFERROR(L902,MAX($D$16,POWER((ABS(K903)^2)/($I$5*MAX(F903,0.1)^2),1/3))),IF(OR(IFERROR(L903,0)=0,IFERROR(S902,0)&lt;1,IFERROR(S903,0)&lt;1),MAX($D$16,POWER((ABS(K903)^2)/($I$5*MAX(F903,0.1)^2),1/3)),IF(IFERROR(U903,0)&gt;0,MAX($D$16,IFERROR(L903,0)+((IFERROR(U903,0))*$D$18*IF((IFERROR(S903,0))&lt;1,1,-1))),IF(IFERROR(U903,0)&lt;0,IF(ABS((MAX($D$16,POWER((ABS(K903)^2)/($I$5*MAX(F903,0.1)^2),1/3)))-IFERROR(L903,0))&gt;$D$19,MAX($D$16,IF((MAX($D$16,POWER((ABS(K903)^2)/($I$5*MAX(F903,0.1)^2),1/3)))&gt;IFERROR(L903,0),MIN((MAX($D$16,POWER((ABS(K903)^2)/($I$5*MAX(F903,0.1)^2),1/3))),IFERROR(L903,0)+(MIN(ABS(IFERROR(U903,0))*$D$18,ABS((MAX($D$16,POWER((ABS(K903)^2)/($I$5*MAX(F903,0.1)^2),1/3)))-IFERROR(L903,0))))),MAX((MAX($D$16,POWER((ABS(K903)^2)/($I$5*MAX(F903,0.1)^2),1/3))),IFERROR(L903,0)-(MIN(ABS(IFERROR(U903,0))*$D$18,ABS((MAX($D$16,POWER((ABS(K903)^2)/($I$5*MAX(F903,0.1)^2),1/3)))-IFERROR(L903,0))))))),MAX($D$16,POWER((ABS(K903)^2)/($I$5*MAX(F903,0.1)^2),1/3))),MAX($D$16,IFERROR(L903,0)))))))</f>
        <v/>
      </c>
      <c r="M903">
        <f>((F903)+(G903)*(L903))*(L903)</f>
        <v/>
      </c>
      <c r="N903">
        <f>(((F903)+(G903)*(L903))*(L903))/MAX((F903)+2*(L903)*SQRT(1+(G903)^2),1E-6)</f>
        <v/>
      </c>
      <c r="O903">
        <f>ABS(K903)/MAX(((F903)+(G903)*(L903))*(L903),1E-6)</f>
        <v/>
      </c>
      <c r="P903">
        <f>E903+L903</f>
        <v/>
      </c>
      <c r="Q903">
        <f>P903+((ABS(K903)/MAX(((F903)+(G903)*(L903))*(L903),1E-6))^2)/(2*$I$5)</f>
        <v/>
      </c>
      <c r="R903">
        <f>((ABS(K903)*$D$6)/(MAX(((F903)+(G903)*(L903))*(L903),1E-6)*MAX(((((F903)+(G903)*(L903))*(L903))/MAX((F903)+2*(L903)*SQRT(1+(G903)^2),1E-6))^(2/3),1E-6)))^2</f>
        <v/>
      </c>
      <c r="S903">
        <f>ABS(ABS(K903)/MAX(((F903)+(G903)*(L903))*(L903),1E-6))/SQRT($I$5*MAX((((F903)+(G903)*(L903))*(L903))/MAX((F903)+2*(G903)*(L903),1E-6),1E-6))</f>
        <v/>
      </c>
      <c r="T903">
        <f>((F903)*(L903)^2)/2+(G903)*(L903)^3/3+(ABS(K903)^2)/($I$5*MAX(((F903)+(G903)*(L903))*(L903),1E-6))</f>
        <v/>
      </c>
      <c r="U903">
        <f>IF($D$20=0,0,IFERROR(Q902-(((R902+R903)/2)*J903)-(IF(O902&gt;O903,$D$8*((O902^2-O903^2)/(2*$I$5)),$D$9*((O903^2-O902^2)/(2*$I$5)))+($D$10*(ABS(I903)/90)*(MAX(O902^2,O903^2)/(2*$I$5))))-Q903,0))</f>
        <v/>
      </c>
      <c r="V903">
        <f>IF($D$20=0,1,IFERROR(IF(ROUND(S903,3)=1,1,IF(AND(ABS(U903)&lt;$D$19,S903&gt;1),1,0)),0))</f>
        <v/>
      </c>
      <c r="W903">
        <f>IF($D$20=0,IFERROR(W904,MAX($D$16,POWER((ABS(K903)^2)/($I$5*MAX(F903,0.1)^2),1/3))),IF(IFERROR(AG904,0)=0,IFERROR(W904,MAX($D$16,POWER((ABS(K903)^2)/($I$5*MAX(F903,0.1)^2),1/3))),IF(OR(IFERROR(W903,0)=0,IFERROR(AD904,0)&gt;1),MAX($D$16,POWER((ABS(K903)^2)/($I$5*MAX(F903,0.1)^2),1/3)),IF(IFERROR(AF903,0)&gt;0,MAX($D$16,IFERROR(W903,0)+((IFERROR(AF903,0))*$D$18*IF((IFERROR(AD903,0))&lt;1,1,-1))),IF(IFERROR(AF903,0)&lt;0,IF(ABS((MAX($D$16,POWER((ABS(K903)^2)/($I$5*MAX(F903,0.1)^2),1/3)))-IFERROR(W903,0))&gt;$D$19,MAX($D$16,IF((MAX($D$16,POWER((ABS(K903)^2)/($I$5*MAX(F903,0.1)^2),1/3)))&gt;IFERROR(W903,0),MIN((MAX($D$16,POWER((ABS(K903)^2)/($I$5*MAX(F903,0.1)^2),1/3))),IFERROR(W903,0)+(MIN(ABS(IFERROR(AF903,0))*$D$18,ABS((MAX($D$16,POWER((ABS(K903)^2)/($I$5*MAX(F903,0.1)^2),1/3)))-IFERROR(W903,0))))),MAX((MAX($D$16,POWER((ABS(K903)^2)/($I$5*MAX(F903,0.1)^2),1/3))),IFERROR(W903,0)-(MIN(ABS(IFERROR(AF903,0))*$D$18,ABS((MAX($D$16,POWER((ABS(K903)^2)/($I$5*MAX(F903,0.1)^2),1/3)))-IFERROR(W903,0))))))),MAX($D$16,POWER((ABS(K903)^2)/($I$5*MAX(F903,0.1)^2),1/3))),MAX($D$16,IFERROR(W903,0)))))))</f>
        <v/>
      </c>
      <c r="X903">
        <f>((F903)+(G903)*(W903))*(W903)</f>
        <v/>
      </c>
      <c r="Y903">
        <f>(((F903)+(G903)*(W903))*(W903))/MAX((F903)+2*(W903)*SQRT(1+(G903)^2),1E-6)</f>
        <v/>
      </c>
      <c r="Z903">
        <f>ABS(K903)/MAX(((F903)+(G903)*(W903))*(W903),1E-6)</f>
        <v/>
      </c>
      <c r="AA903">
        <f>E903+W903</f>
        <v/>
      </c>
      <c r="AB903">
        <f>AA903+((ABS(K903)/MAX(((F903)+(G903)*(W903))*(W903),1E-6))^2)/(2*$I$5)</f>
        <v/>
      </c>
      <c r="AC903">
        <f>((ABS(K903)*$D$6)/(MAX(((F903)+(G903)*(W903))*(W903),1E-6)*MAX(((((F903)+(G903)*(W903))*(W903))/MAX((F903)+2*(W903)*SQRT(1+(G903)^2),1E-6))^(2/3),1E-6)))^2</f>
        <v/>
      </c>
      <c r="AD903">
        <f>ABS(ABS(K903)/MAX(((F903)+(G903)*(W903))*(W903),1E-6))/SQRT($I$5*MAX((((F903)+(G903)*(W903))*(W903))/MAX((F903)+2*(G903)*(W903),1E-6),1E-6))</f>
        <v/>
      </c>
      <c r="AE903">
        <f>((F903)*(W903)^2)/2+(G903)*(W903)^3/3+(ABS(K903)^2)/($I$5*MAX(((F903)+(G903)*(W903))*(W903),1E-6))</f>
        <v/>
      </c>
      <c r="AF903">
        <f>IF($D$20=0,0,IFERROR(AB904+(((AC903+AC904)/2)*J904)+(IF(Z903&gt;Z904,$D$8*((Z903^2-Z904^2)/(2*$I$5)),$D$9*((Z904^2-Z903^2)/(2*$I$5)))+($D$10*(ABS(I904)/90)*(MAX(Z903^2,Z904^2)/(2*$I$5))))-AB903,0))</f>
        <v/>
      </c>
      <c r="AG903">
        <f>IF($D$20=0,1,IFERROR(IF(ROUND(AD903,3)=1,1,IF(AND(ABS(AF903)&lt;$D$19,AD903&lt;1),1,0)),0))</f>
        <v/>
      </c>
      <c r="AH903">
        <f>IFERROR(IF(V32="Supercritical",MAX($D$16,IFERROR(L903,MAX($D$16,POWER((ABS(K903)^2)/($I$5*MAX(F903,0.1)^2),1/3)))),IF(V32="Subcritical",MAX($D$16,IFERROR(W903,MAX($D$16,POWER((ABS(K903)^2)/($I$5*MAX(F903,0.1)^2),1/3)))),IF(AND(IFERROR(V903,0)=1,IFERROR(AG903,0)=1),IF(IFERROR(T903,-1E99)&gt;=IFERROR(AE903,-1E99),MAX($D$16,IFERROR(L903,MAX($D$16,POWER((ABS(K903)^2)/($I$5*MAX(F903,0.1)^2),1/3)))),MAX($D$16,IFERROR(W903,MAX($D$16,POWER((ABS(K903)^2)/($I$5*MAX(F903,0.1)^2),1/3))))),IF(IFERROR(V903,0)=1,MAX($D$16,IFERROR(L903,MAX($D$16,POWER((ABS(K903)^2)/($I$5*MAX(F903,0.1)^2),1/3)))),IF(IFERROR(AG903,0)=1,MAX($D$16,IFERROR(W903,MAX($D$16,POWER((ABS(K903)^2)/($I$5*MAX(F903,0.1)^2),1/3)))),MAX($D$16,POWER((ABS(K903)^2)/($I$5*MAX(F903,0.1)^2),1/3))))))),MAX($D$16,POWER((ABS(K903)^2)/($I$5*MAX(F903,0.1)^2),1/3)))</f>
        <v/>
      </c>
      <c r="AI903">
        <f>E903+AH903</f>
        <v/>
      </c>
      <c r="AJ903">
        <f>AI903+((ABS(K903)/MAX(((F903)+(G903)*(AH903))*(AH903),1E-6))^2)/(2*$I$5)</f>
        <v/>
      </c>
      <c r="AM903" t="n">
        <v>0</v>
      </c>
      <c r="AN903" t="n">
        <v>0</v>
      </c>
      <c r="AO903">
        <f>AM903+AN903</f>
        <v/>
      </c>
      <c r="AP903">
        <f>AP902+AO903</f>
        <v/>
      </c>
      <c r="AQ903">
        <f>ABS(ABS(K903)/MAX(((F903)+(G903)*(AH903))*(AH903),1E-6))/SQRT($I$5*MAX((((F903)+(G903)*(AH903))*(AH903))/MAX((F903)+2*(G903)*(AH903),1E-6),1E-6))</f>
        <v/>
      </c>
      <c r="AR903">
        <f>IF(AQ903&lt;1,"Subcritical","Supercritical")</f>
        <v/>
      </c>
      <c r="AS903">
        <f>((ABS(K903)*$D$6)/(MAX(((F903)+(G903)*(AH903))*(AH903),1E-6)*MAX(((((F903)+(G903)*(AH903))*(AH903))/MAX((F903)+2*(AH903)*SQRT(1+(G903)^2),1E-6))^(2/3),1E-6)))^2</f>
        <v/>
      </c>
    </row>
    <row r="904">
      <c r="A904" t="n">
        <v>755</v>
      </c>
      <c r="B904" t="n">
        <v>753.891</v>
      </c>
      <c r="C904" t="n">
        <v>616092.469</v>
      </c>
      <c r="D904" t="n">
        <v>3097249.687</v>
      </c>
      <c r="E904" t="n">
        <v>632.1849999999999</v>
      </c>
      <c r="F904" t="n">
        <v>5.067</v>
      </c>
      <c r="G904" t="n">
        <v>0</v>
      </c>
      <c r="H904" t="inlineStr">
        <is>
          <t>Normal</t>
        </is>
      </c>
      <c r="I904" t="n">
        <v>0.015</v>
      </c>
      <c r="J904">
        <f>B904-B903</f>
        <v/>
      </c>
      <c r="K904">
        <f>MAX(0,K903-AO903)</f>
        <v/>
      </c>
      <c r="L904">
        <f>IF($D$20=0,IFERROR(L903,MAX($D$16,POWER((ABS(K904)^2)/($I$5*MAX(F904,0.1)^2),1/3))),IF(IFERROR(V903,0)=0,IFERROR(L903,MAX($D$16,POWER((ABS(K904)^2)/($I$5*MAX(F904,0.1)^2),1/3))),IF(OR(IFERROR(L904,0)=0,IFERROR(S903,0)&lt;1,IFERROR(S904,0)&lt;1),MAX($D$16,POWER((ABS(K904)^2)/($I$5*MAX(F904,0.1)^2),1/3)),IF(IFERROR(U904,0)&gt;0,MAX($D$16,IFERROR(L904,0)+((IFERROR(U904,0))*$D$18*IF((IFERROR(S904,0))&lt;1,1,-1))),IF(IFERROR(U904,0)&lt;0,IF(ABS((MAX($D$16,POWER((ABS(K904)^2)/($I$5*MAX(F904,0.1)^2),1/3)))-IFERROR(L904,0))&gt;$D$19,MAX($D$16,IF((MAX($D$16,POWER((ABS(K904)^2)/($I$5*MAX(F904,0.1)^2),1/3)))&gt;IFERROR(L904,0),MIN((MAX($D$16,POWER((ABS(K904)^2)/($I$5*MAX(F904,0.1)^2),1/3))),IFERROR(L904,0)+(MIN(ABS(IFERROR(U904,0))*$D$18,ABS((MAX($D$16,POWER((ABS(K904)^2)/($I$5*MAX(F904,0.1)^2),1/3)))-IFERROR(L904,0))))),MAX((MAX($D$16,POWER((ABS(K904)^2)/($I$5*MAX(F904,0.1)^2),1/3))),IFERROR(L904,0)-(MIN(ABS(IFERROR(U904,0))*$D$18,ABS((MAX($D$16,POWER((ABS(K904)^2)/($I$5*MAX(F904,0.1)^2),1/3)))-IFERROR(L904,0))))))),MAX($D$16,POWER((ABS(K904)^2)/($I$5*MAX(F904,0.1)^2),1/3))),MAX($D$16,IFERROR(L904,0)))))))</f>
        <v/>
      </c>
      <c r="M904">
        <f>((F904)+(G904)*(L904))*(L904)</f>
        <v/>
      </c>
      <c r="N904">
        <f>(((F904)+(G904)*(L904))*(L904))/MAX((F904)+2*(L904)*SQRT(1+(G904)^2),1E-6)</f>
        <v/>
      </c>
      <c r="O904">
        <f>ABS(K904)/MAX(((F904)+(G904)*(L904))*(L904),1E-6)</f>
        <v/>
      </c>
      <c r="P904">
        <f>E904+L904</f>
        <v/>
      </c>
      <c r="Q904">
        <f>P904+((ABS(K904)/MAX(((F904)+(G904)*(L904))*(L904),1E-6))^2)/(2*$I$5)</f>
        <v/>
      </c>
      <c r="R904">
        <f>((ABS(K904)*$D$6)/(MAX(((F904)+(G904)*(L904))*(L904),1E-6)*MAX(((((F904)+(G904)*(L904))*(L904))/MAX((F904)+2*(L904)*SQRT(1+(G904)^2),1E-6))^(2/3),1E-6)))^2</f>
        <v/>
      </c>
      <c r="S904">
        <f>ABS(ABS(K904)/MAX(((F904)+(G904)*(L904))*(L904),1E-6))/SQRT($I$5*MAX((((F904)+(G904)*(L904))*(L904))/MAX((F904)+2*(G904)*(L904),1E-6),1E-6))</f>
        <v/>
      </c>
      <c r="T904">
        <f>((F904)*(L904)^2)/2+(G904)*(L904)^3/3+(ABS(K904)^2)/($I$5*MAX(((F904)+(G904)*(L904))*(L904),1E-6))</f>
        <v/>
      </c>
      <c r="U904">
        <f>IF($D$20=0,0,IFERROR(Q903-(((R903+R904)/2)*J904)-(IF(O903&gt;O904,$D$8*((O903^2-O904^2)/(2*$I$5)),$D$9*((O904^2-O903^2)/(2*$I$5)))+($D$10*(ABS(I904)/90)*(MAX(O903^2,O904^2)/(2*$I$5))))-Q904,0))</f>
        <v/>
      </c>
      <c r="V904">
        <f>IF($D$20=0,1,IFERROR(IF(ROUND(S904,3)=1,1,IF(AND(ABS(U904)&lt;$D$19,S904&gt;1),1,0)),0))</f>
        <v/>
      </c>
      <c r="W904">
        <f>IF($D$20=0,IFERROR(W905,MAX($D$16,POWER((ABS(K904)^2)/($I$5*MAX(F904,0.1)^2),1/3))),IF(IFERROR(AG905,0)=0,IFERROR(W905,MAX($D$16,POWER((ABS(K904)^2)/($I$5*MAX(F904,0.1)^2),1/3))),IF(OR(IFERROR(W904,0)=0,IFERROR(AD905,0)&gt;1),MAX($D$16,POWER((ABS(K904)^2)/($I$5*MAX(F904,0.1)^2),1/3)),IF(IFERROR(AF904,0)&gt;0,MAX($D$16,IFERROR(W904,0)+((IFERROR(AF904,0))*$D$18*IF((IFERROR(AD904,0))&lt;1,1,-1))),IF(IFERROR(AF904,0)&lt;0,IF(ABS((MAX($D$16,POWER((ABS(K904)^2)/($I$5*MAX(F904,0.1)^2),1/3)))-IFERROR(W904,0))&gt;$D$19,MAX($D$16,IF((MAX($D$16,POWER((ABS(K904)^2)/($I$5*MAX(F904,0.1)^2),1/3)))&gt;IFERROR(W904,0),MIN((MAX($D$16,POWER((ABS(K904)^2)/($I$5*MAX(F904,0.1)^2),1/3))),IFERROR(W904,0)+(MIN(ABS(IFERROR(AF904,0))*$D$18,ABS((MAX($D$16,POWER((ABS(K904)^2)/($I$5*MAX(F904,0.1)^2),1/3)))-IFERROR(W904,0))))),MAX((MAX($D$16,POWER((ABS(K904)^2)/($I$5*MAX(F904,0.1)^2),1/3))),IFERROR(W904,0)-(MIN(ABS(IFERROR(AF904,0))*$D$18,ABS((MAX($D$16,POWER((ABS(K904)^2)/($I$5*MAX(F904,0.1)^2),1/3)))-IFERROR(W904,0))))))),MAX($D$16,POWER((ABS(K904)^2)/($I$5*MAX(F904,0.1)^2),1/3))),MAX($D$16,IFERROR(W904,0)))))))</f>
        <v/>
      </c>
      <c r="X904">
        <f>((F904)+(G904)*(W904))*(W904)</f>
        <v/>
      </c>
      <c r="Y904">
        <f>(((F904)+(G904)*(W904))*(W904))/MAX((F904)+2*(W904)*SQRT(1+(G904)^2),1E-6)</f>
        <v/>
      </c>
      <c r="Z904">
        <f>ABS(K904)/MAX(((F904)+(G904)*(W904))*(W904),1E-6)</f>
        <v/>
      </c>
      <c r="AA904">
        <f>E904+W904</f>
        <v/>
      </c>
      <c r="AB904">
        <f>AA904+((ABS(K904)/MAX(((F904)+(G904)*(W904))*(W904),1E-6))^2)/(2*$I$5)</f>
        <v/>
      </c>
      <c r="AC904">
        <f>((ABS(K904)*$D$6)/(MAX(((F904)+(G904)*(W904))*(W904),1E-6)*MAX(((((F904)+(G904)*(W904))*(W904))/MAX((F904)+2*(W904)*SQRT(1+(G904)^2),1E-6))^(2/3),1E-6)))^2</f>
        <v/>
      </c>
      <c r="AD904">
        <f>ABS(ABS(K904)/MAX(((F904)+(G904)*(W904))*(W904),1E-6))/SQRT($I$5*MAX((((F904)+(G904)*(W904))*(W904))/MAX((F904)+2*(G904)*(W904),1E-6),1E-6))</f>
        <v/>
      </c>
      <c r="AE904">
        <f>((F904)*(W904)^2)/2+(G904)*(W904)^3/3+(ABS(K904)^2)/($I$5*MAX(((F904)+(G904)*(W904))*(W904),1E-6))</f>
        <v/>
      </c>
      <c r="AF904">
        <f>IF($D$20=0,0,IFERROR(AB905+(((AC904+AC905)/2)*J905)+(IF(Z904&gt;Z905,$D$8*((Z904^2-Z905^2)/(2*$I$5)),$D$9*((Z905^2-Z904^2)/(2*$I$5)))+($D$10*(ABS(I905)/90)*(MAX(Z904^2,Z905^2)/(2*$I$5))))-AB904,0))</f>
        <v/>
      </c>
      <c r="AG904">
        <f>IF($D$20=0,1,IFERROR(IF(ROUND(AD904,3)=1,1,IF(AND(ABS(AF904)&lt;$D$19,AD904&lt;1),1,0)),0))</f>
        <v/>
      </c>
      <c r="AH904">
        <f>IFERROR(IF(V32="Supercritical",MAX($D$16,IFERROR(L904,MAX($D$16,POWER((ABS(K904)^2)/($I$5*MAX(F904,0.1)^2),1/3)))),IF(V32="Subcritical",MAX($D$16,IFERROR(W904,MAX($D$16,POWER((ABS(K904)^2)/($I$5*MAX(F904,0.1)^2),1/3)))),IF(AND(IFERROR(V904,0)=1,IFERROR(AG904,0)=1),IF(IFERROR(T904,-1E99)&gt;=IFERROR(AE904,-1E99),MAX($D$16,IFERROR(L904,MAX($D$16,POWER((ABS(K904)^2)/($I$5*MAX(F904,0.1)^2),1/3)))),MAX($D$16,IFERROR(W904,MAX($D$16,POWER((ABS(K904)^2)/($I$5*MAX(F904,0.1)^2),1/3))))),IF(IFERROR(V904,0)=1,MAX($D$16,IFERROR(L904,MAX($D$16,POWER((ABS(K904)^2)/($I$5*MAX(F904,0.1)^2),1/3)))),IF(IFERROR(AG904,0)=1,MAX($D$16,IFERROR(W904,MAX($D$16,POWER((ABS(K904)^2)/($I$5*MAX(F904,0.1)^2),1/3)))),MAX($D$16,POWER((ABS(K904)^2)/($I$5*MAX(F904,0.1)^2),1/3))))))),MAX($D$16,POWER((ABS(K904)^2)/($I$5*MAX(F904,0.1)^2),1/3)))</f>
        <v/>
      </c>
      <c r="AI904">
        <f>E904+AH904</f>
        <v/>
      </c>
      <c r="AJ904">
        <f>AI904+((ABS(K904)/MAX(((F904)+(G904)*(AH904))*(AH904),1E-6))^2)/(2*$I$5)</f>
        <v/>
      </c>
      <c r="AM904" t="n">
        <v>0</v>
      </c>
      <c r="AN904" t="n">
        <v>0</v>
      </c>
      <c r="AO904">
        <f>AM904+AN904</f>
        <v/>
      </c>
      <c r="AP904">
        <f>AP903+AO904</f>
        <v/>
      </c>
      <c r="AQ904">
        <f>ABS(ABS(K904)/MAX(((F904)+(G904)*(AH904))*(AH904),1E-6))/SQRT($I$5*MAX((((F904)+(G904)*(AH904))*(AH904))/MAX((F904)+2*(G904)*(AH904),1E-6),1E-6))</f>
        <v/>
      </c>
      <c r="AR904">
        <f>IF(AQ904&lt;1,"Subcritical","Supercritical")</f>
        <v/>
      </c>
      <c r="AS904">
        <f>((ABS(K904)*$D$6)/(MAX(((F904)+(G904)*(AH904))*(AH904),1E-6)*MAX(((((F904)+(G904)*(AH904))*(AH904))/MAX((F904)+2*(AH904)*SQRT(1+(G904)^2),1E-6))^(2/3),1E-6)))^2</f>
        <v/>
      </c>
    </row>
    <row r="905">
      <c r="A905" t="n">
        <v>756</v>
      </c>
      <c r="B905" t="n">
        <v>754.891</v>
      </c>
      <c r="C905" t="n">
        <v>616092.204</v>
      </c>
      <c r="D905" t="n">
        <v>3097248.723</v>
      </c>
      <c r="E905" t="n">
        <v>632.1845</v>
      </c>
      <c r="F905" t="n">
        <v>5.067</v>
      </c>
      <c r="G905" t="n">
        <v>0</v>
      </c>
      <c r="H905" t="inlineStr">
        <is>
          <t>Normal</t>
        </is>
      </c>
      <c r="I905" t="n">
        <v>0.07000000000000001</v>
      </c>
      <c r="J905">
        <f>B905-B904</f>
        <v/>
      </c>
      <c r="K905">
        <f>MAX(0,K904-AO904)</f>
        <v/>
      </c>
      <c r="L905">
        <f>IF($D$20=0,IFERROR(L904,MAX($D$16,POWER((ABS(K905)^2)/($I$5*MAX(F905,0.1)^2),1/3))),IF(IFERROR(V904,0)=0,IFERROR(L904,MAX($D$16,POWER((ABS(K905)^2)/($I$5*MAX(F905,0.1)^2),1/3))),IF(OR(IFERROR(L905,0)=0,IFERROR(S904,0)&lt;1,IFERROR(S905,0)&lt;1),MAX($D$16,POWER((ABS(K905)^2)/($I$5*MAX(F905,0.1)^2),1/3)),IF(IFERROR(U905,0)&gt;0,MAX($D$16,IFERROR(L905,0)+((IFERROR(U905,0))*$D$18*IF((IFERROR(S905,0))&lt;1,1,-1))),IF(IFERROR(U905,0)&lt;0,IF(ABS((MAX($D$16,POWER((ABS(K905)^2)/($I$5*MAX(F905,0.1)^2),1/3)))-IFERROR(L905,0))&gt;$D$19,MAX($D$16,IF((MAX($D$16,POWER((ABS(K905)^2)/($I$5*MAX(F905,0.1)^2),1/3)))&gt;IFERROR(L905,0),MIN((MAX($D$16,POWER((ABS(K905)^2)/($I$5*MAX(F905,0.1)^2),1/3))),IFERROR(L905,0)+(MIN(ABS(IFERROR(U905,0))*$D$18,ABS((MAX($D$16,POWER((ABS(K905)^2)/($I$5*MAX(F905,0.1)^2),1/3)))-IFERROR(L905,0))))),MAX((MAX($D$16,POWER((ABS(K905)^2)/($I$5*MAX(F905,0.1)^2),1/3))),IFERROR(L905,0)-(MIN(ABS(IFERROR(U905,0))*$D$18,ABS((MAX($D$16,POWER((ABS(K905)^2)/($I$5*MAX(F905,0.1)^2),1/3)))-IFERROR(L905,0))))))),MAX($D$16,POWER((ABS(K905)^2)/($I$5*MAX(F905,0.1)^2),1/3))),MAX($D$16,IFERROR(L905,0)))))))</f>
        <v/>
      </c>
      <c r="M905">
        <f>((F905)+(G905)*(L905))*(L905)</f>
        <v/>
      </c>
      <c r="N905">
        <f>(((F905)+(G905)*(L905))*(L905))/MAX((F905)+2*(L905)*SQRT(1+(G905)^2),1E-6)</f>
        <v/>
      </c>
      <c r="O905">
        <f>ABS(K905)/MAX(((F905)+(G905)*(L905))*(L905),1E-6)</f>
        <v/>
      </c>
      <c r="P905">
        <f>E905+L905</f>
        <v/>
      </c>
      <c r="Q905">
        <f>P905+((ABS(K905)/MAX(((F905)+(G905)*(L905))*(L905),1E-6))^2)/(2*$I$5)</f>
        <v/>
      </c>
      <c r="R905">
        <f>((ABS(K905)*$D$6)/(MAX(((F905)+(G905)*(L905))*(L905),1E-6)*MAX(((((F905)+(G905)*(L905))*(L905))/MAX((F905)+2*(L905)*SQRT(1+(G905)^2),1E-6))^(2/3),1E-6)))^2</f>
        <v/>
      </c>
      <c r="S905">
        <f>ABS(ABS(K905)/MAX(((F905)+(G905)*(L905))*(L905),1E-6))/SQRT($I$5*MAX((((F905)+(G905)*(L905))*(L905))/MAX((F905)+2*(G905)*(L905),1E-6),1E-6))</f>
        <v/>
      </c>
      <c r="T905">
        <f>((F905)*(L905)^2)/2+(G905)*(L905)^3/3+(ABS(K905)^2)/($I$5*MAX(((F905)+(G905)*(L905))*(L905),1E-6))</f>
        <v/>
      </c>
      <c r="U905">
        <f>IF($D$20=0,0,IFERROR(Q904-(((R904+R905)/2)*J905)-(IF(O904&gt;O905,$D$8*((O904^2-O905^2)/(2*$I$5)),$D$9*((O905^2-O904^2)/(2*$I$5)))+($D$10*(ABS(I905)/90)*(MAX(O904^2,O905^2)/(2*$I$5))))-Q905,0))</f>
        <v/>
      </c>
      <c r="V905">
        <f>IF($D$20=0,1,IFERROR(IF(ROUND(S905,3)=1,1,IF(AND(ABS(U905)&lt;$D$19,S905&gt;1),1,0)),0))</f>
        <v/>
      </c>
      <c r="W905">
        <f>IF($D$20=0,IFERROR(W906,MAX($D$16,POWER((ABS(K905)^2)/($I$5*MAX(F905,0.1)^2),1/3))),IF(IFERROR(AG906,0)=0,IFERROR(W906,MAX($D$16,POWER((ABS(K905)^2)/($I$5*MAX(F905,0.1)^2),1/3))),IF(OR(IFERROR(W905,0)=0,IFERROR(AD906,0)&gt;1),MAX($D$16,POWER((ABS(K905)^2)/($I$5*MAX(F905,0.1)^2),1/3)),IF(IFERROR(AF905,0)&gt;0,MAX($D$16,IFERROR(W905,0)+((IFERROR(AF905,0))*$D$18*IF((IFERROR(AD905,0))&lt;1,1,-1))),IF(IFERROR(AF905,0)&lt;0,IF(ABS((MAX($D$16,POWER((ABS(K905)^2)/($I$5*MAX(F905,0.1)^2),1/3)))-IFERROR(W905,0))&gt;$D$19,MAX($D$16,IF((MAX($D$16,POWER((ABS(K905)^2)/($I$5*MAX(F905,0.1)^2),1/3)))&gt;IFERROR(W905,0),MIN((MAX($D$16,POWER((ABS(K905)^2)/($I$5*MAX(F905,0.1)^2),1/3))),IFERROR(W905,0)+(MIN(ABS(IFERROR(AF905,0))*$D$18,ABS((MAX($D$16,POWER((ABS(K905)^2)/($I$5*MAX(F905,0.1)^2),1/3)))-IFERROR(W905,0))))),MAX((MAX($D$16,POWER((ABS(K905)^2)/($I$5*MAX(F905,0.1)^2),1/3))),IFERROR(W905,0)-(MIN(ABS(IFERROR(AF905,0))*$D$18,ABS((MAX($D$16,POWER((ABS(K905)^2)/($I$5*MAX(F905,0.1)^2),1/3)))-IFERROR(W905,0))))))),MAX($D$16,POWER((ABS(K905)^2)/($I$5*MAX(F905,0.1)^2),1/3))),MAX($D$16,IFERROR(W905,0)))))))</f>
        <v/>
      </c>
      <c r="X905">
        <f>((F905)+(G905)*(W905))*(W905)</f>
        <v/>
      </c>
      <c r="Y905">
        <f>(((F905)+(G905)*(W905))*(W905))/MAX((F905)+2*(W905)*SQRT(1+(G905)^2),1E-6)</f>
        <v/>
      </c>
      <c r="Z905">
        <f>ABS(K905)/MAX(((F905)+(G905)*(W905))*(W905),1E-6)</f>
        <v/>
      </c>
      <c r="AA905">
        <f>E905+W905</f>
        <v/>
      </c>
      <c r="AB905">
        <f>AA905+((ABS(K905)/MAX(((F905)+(G905)*(W905))*(W905),1E-6))^2)/(2*$I$5)</f>
        <v/>
      </c>
      <c r="AC905">
        <f>((ABS(K905)*$D$6)/(MAX(((F905)+(G905)*(W905))*(W905),1E-6)*MAX(((((F905)+(G905)*(W905))*(W905))/MAX((F905)+2*(W905)*SQRT(1+(G905)^2),1E-6))^(2/3),1E-6)))^2</f>
        <v/>
      </c>
      <c r="AD905">
        <f>ABS(ABS(K905)/MAX(((F905)+(G905)*(W905))*(W905),1E-6))/SQRT($I$5*MAX((((F905)+(G905)*(W905))*(W905))/MAX((F905)+2*(G905)*(W905),1E-6),1E-6))</f>
        <v/>
      </c>
      <c r="AE905">
        <f>((F905)*(W905)^2)/2+(G905)*(W905)^3/3+(ABS(K905)^2)/($I$5*MAX(((F905)+(G905)*(W905))*(W905),1E-6))</f>
        <v/>
      </c>
      <c r="AF905">
        <f>IF($D$20=0,0,IFERROR(AB906+(((AC905+AC906)/2)*J906)+(IF(Z905&gt;Z906,$D$8*((Z905^2-Z906^2)/(2*$I$5)),$D$9*((Z906^2-Z905^2)/(2*$I$5)))+($D$10*(ABS(I906)/90)*(MAX(Z905^2,Z906^2)/(2*$I$5))))-AB905,0))</f>
        <v/>
      </c>
      <c r="AG905">
        <f>IF($D$20=0,1,IFERROR(IF(ROUND(AD905,3)=1,1,IF(AND(ABS(AF905)&lt;$D$19,AD905&lt;1),1,0)),0))</f>
        <v/>
      </c>
      <c r="AH905">
        <f>IFERROR(IF(V32="Supercritical",MAX($D$16,IFERROR(L905,MAX($D$16,POWER((ABS(K905)^2)/($I$5*MAX(F905,0.1)^2),1/3)))),IF(V32="Subcritical",MAX($D$16,IFERROR(W905,MAX($D$16,POWER((ABS(K905)^2)/($I$5*MAX(F905,0.1)^2),1/3)))),IF(AND(IFERROR(V905,0)=1,IFERROR(AG905,0)=1),IF(IFERROR(T905,-1E99)&gt;=IFERROR(AE905,-1E99),MAX($D$16,IFERROR(L905,MAX($D$16,POWER((ABS(K905)^2)/($I$5*MAX(F905,0.1)^2),1/3)))),MAX($D$16,IFERROR(W905,MAX($D$16,POWER((ABS(K905)^2)/($I$5*MAX(F905,0.1)^2),1/3))))),IF(IFERROR(V905,0)=1,MAX($D$16,IFERROR(L905,MAX($D$16,POWER((ABS(K905)^2)/($I$5*MAX(F905,0.1)^2),1/3)))),IF(IFERROR(AG905,0)=1,MAX($D$16,IFERROR(W905,MAX($D$16,POWER((ABS(K905)^2)/($I$5*MAX(F905,0.1)^2),1/3)))),MAX($D$16,POWER((ABS(K905)^2)/($I$5*MAX(F905,0.1)^2),1/3))))))),MAX($D$16,POWER((ABS(K905)^2)/($I$5*MAX(F905,0.1)^2),1/3)))</f>
        <v/>
      </c>
      <c r="AI905">
        <f>E905+AH905</f>
        <v/>
      </c>
      <c r="AJ905">
        <f>AI905+((ABS(K905)/MAX(((F905)+(G905)*(AH905))*(AH905),1E-6))^2)/(2*$I$5)</f>
        <v/>
      </c>
      <c r="AM905" t="n">
        <v>0</v>
      </c>
      <c r="AN905" t="n">
        <v>0</v>
      </c>
      <c r="AO905">
        <f>AM905+AN905</f>
        <v/>
      </c>
      <c r="AP905">
        <f>AP904+AO905</f>
        <v/>
      </c>
      <c r="AQ905">
        <f>ABS(ABS(K905)/MAX(((F905)+(G905)*(AH905))*(AH905),1E-6))/SQRT($I$5*MAX((((F905)+(G905)*(AH905))*(AH905))/MAX((F905)+2*(G905)*(AH905),1E-6),1E-6))</f>
        <v/>
      </c>
      <c r="AR905">
        <f>IF(AQ905&lt;1,"Subcritical","Supercritical")</f>
        <v/>
      </c>
      <c r="AS905">
        <f>((ABS(K905)*$D$6)/(MAX(((F905)+(G905)*(AH905))*(AH905),1E-6)*MAX(((((F905)+(G905)*(AH905))*(AH905))/MAX((F905)+2*(AH905)*SQRT(1+(G905)^2),1E-6))^(2/3),1E-6)))^2</f>
        <v/>
      </c>
    </row>
    <row r="906">
      <c r="A906" t="n">
        <v>757</v>
      </c>
      <c r="B906" t="n">
        <v>755.8920000000001</v>
      </c>
      <c r="C906" t="n">
        <v>616091.9399999999</v>
      </c>
      <c r="D906" t="n">
        <v>3097247.758</v>
      </c>
      <c r="E906" t="n">
        <v>632.184</v>
      </c>
      <c r="F906" t="n">
        <v>5.067</v>
      </c>
      <c r="G906" t="n">
        <v>0</v>
      </c>
      <c r="H906" t="inlineStr">
        <is>
          <t>Normal</t>
        </is>
      </c>
      <c r="I906" t="n">
        <v>0.07000000000000001</v>
      </c>
      <c r="J906">
        <f>B906-B905</f>
        <v/>
      </c>
      <c r="K906">
        <f>MAX(0,K905-AO905)</f>
        <v/>
      </c>
      <c r="L906">
        <f>IF($D$20=0,IFERROR(L905,MAX($D$16,POWER((ABS(K906)^2)/($I$5*MAX(F906,0.1)^2),1/3))),IF(IFERROR(V905,0)=0,IFERROR(L905,MAX($D$16,POWER((ABS(K906)^2)/($I$5*MAX(F906,0.1)^2),1/3))),IF(OR(IFERROR(L906,0)=0,IFERROR(S905,0)&lt;1,IFERROR(S906,0)&lt;1),MAX($D$16,POWER((ABS(K906)^2)/($I$5*MAX(F906,0.1)^2),1/3)),IF(IFERROR(U906,0)&gt;0,MAX($D$16,IFERROR(L906,0)+((IFERROR(U906,0))*$D$18*IF((IFERROR(S906,0))&lt;1,1,-1))),IF(IFERROR(U906,0)&lt;0,IF(ABS((MAX($D$16,POWER((ABS(K906)^2)/($I$5*MAX(F906,0.1)^2),1/3)))-IFERROR(L906,0))&gt;$D$19,MAX($D$16,IF((MAX($D$16,POWER((ABS(K906)^2)/($I$5*MAX(F906,0.1)^2),1/3)))&gt;IFERROR(L906,0),MIN((MAX($D$16,POWER((ABS(K906)^2)/($I$5*MAX(F906,0.1)^2),1/3))),IFERROR(L906,0)+(MIN(ABS(IFERROR(U906,0))*$D$18,ABS((MAX($D$16,POWER((ABS(K906)^2)/($I$5*MAX(F906,0.1)^2),1/3)))-IFERROR(L906,0))))),MAX((MAX($D$16,POWER((ABS(K906)^2)/($I$5*MAX(F906,0.1)^2),1/3))),IFERROR(L906,0)-(MIN(ABS(IFERROR(U906,0))*$D$18,ABS((MAX($D$16,POWER((ABS(K906)^2)/($I$5*MAX(F906,0.1)^2),1/3)))-IFERROR(L906,0))))))),MAX($D$16,POWER((ABS(K906)^2)/($I$5*MAX(F906,0.1)^2),1/3))),MAX($D$16,IFERROR(L906,0)))))))</f>
        <v/>
      </c>
      <c r="M906">
        <f>((F906)+(G906)*(L906))*(L906)</f>
        <v/>
      </c>
      <c r="N906">
        <f>(((F906)+(G906)*(L906))*(L906))/MAX((F906)+2*(L906)*SQRT(1+(G906)^2),1E-6)</f>
        <v/>
      </c>
      <c r="O906">
        <f>ABS(K906)/MAX(((F906)+(G906)*(L906))*(L906),1E-6)</f>
        <v/>
      </c>
      <c r="P906">
        <f>E906+L906</f>
        <v/>
      </c>
      <c r="Q906">
        <f>P906+((ABS(K906)/MAX(((F906)+(G906)*(L906))*(L906),1E-6))^2)/(2*$I$5)</f>
        <v/>
      </c>
      <c r="R906">
        <f>((ABS(K906)*$D$6)/(MAX(((F906)+(G906)*(L906))*(L906),1E-6)*MAX(((((F906)+(G906)*(L906))*(L906))/MAX((F906)+2*(L906)*SQRT(1+(G906)^2),1E-6))^(2/3),1E-6)))^2</f>
        <v/>
      </c>
      <c r="S906">
        <f>ABS(ABS(K906)/MAX(((F906)+(G906)*(L906))*(L906),1E-6))/SQRT($I$5*MAX((((F906)+(G906)*(L906))*(L906))/MAX((F906)+2*(G906)*(L906),1E-6),1E-6))</f>
        <v/>
      </c>
      <c r="T906">
        <f>((F906)*(L906)^2)/2+(G906)*(L906)^3/3+(ABS(K906)^2)/($I$5*MAX(((F906)+(G906)*(L906))*(L906),1E-6))</f>
        <v/>
      </c>
      <c r="U906">
        <f>IF($D$20=0,0,IFERROR(Q905-(((R905+R906)/2)*J906)-(IF(O905&gt;O906,$D$8*((O905^2-O906^2)/(2*$I$5)),$D$9*((O906^2-O905^2)/(2*$I$5)))+($D$10*(ABS(I906)/90)*(MAX(O905^2,O906^2)/(2*$I$5))))-Q906,0))</f>
        <v/>
      </c>
      <c r="V906">
        <f>IF($D$20=0,1,IFERROR(IF(ROUND(S906,3)=1,1,IF(AND(ABS(U906)&lt;$D$19,S906&gt;1),1,0)),0))</f>
        <v/>
      </c>
      <c r="W906">
        <f>IF($D$20=0,IFERROR(W907,MAX($D$16,POWER((ABS(K906)^2)/($I$5*MAX(F906,0.1)^2),1/3))),IF(IFERROR(AG907,0)=0,IFERROR(W907,MAX($D$16,POWER((ABS(K906)^2)/($I$5*MAX(F906,0.1)^2),1/3))),IF(OR(IFERROR(W906,0)=0,IFERROR(AD907,0)&gt;1),MAX($D$16,POWER((ABS(K906)^2)/($I$5*MAX(F906,0.1)^2),1/3)),IF(IFERROR(AF906,0)&gt;0,MAX($D$16,IFERROR(W906,0)+((IFERROR(AF906,0))*$D$18*IF((IFERROR(AD906,0))&lt;1,1,-1))),IF(IFERROR(AF906,0)&lt;0,IF(ABS((MAX($D$16,POWER((ABS(K906)^2)/($I$5*MAX(F906,0.1)^2),1/3)))-IFERROR(W906,0))&gt;$D$19,MAX($D$16,IF((MAX($D$16,POWER((ABS(K906)^2)/($I$5*MAX(F906,0.1)^2),1/3)))&gt;IFERROR(W906,0),MIN((MAX($D$16,POWER((ABS(K906)^2)/($I$5*MAX(F906,0.1)^2),1/3))),IFERROR(W906,0)+(MIN(ABS(IFERROR(AF906,0))*$D$18,ABS((MAX($D$16,POWER((ABS(K906)^2)/($I$5*MAX(F906,0.1)^2),1/3)))-IFERROR(W906,0))))),MAX((MAX($D$16,POWER((ABS(K906)^2)/($I$5*MAX(F906,0.1)^2),1/3))),IFERROR(W906,0)-(MIN(ABS(IFERROR(AF906,0))*$D$18,ABS((MAX($D$16,POWER((ABS(K906)^2)/($I$5*MAX(F906,0.1)^2),1/3)))-IFERROR(W906,0))))))),MAX($D$16,POWER((ABS(K906)^2)/($I$5*MAX(F906,0.1)^2),1/3))),MAX($D$16,IFERROR(W906,0)))))))</f>
        <v/>
      </c>
      <c r="X906">
        <f>((F906)+(G906)*(W906))*(W906)</f>
        <v/>
      </c>
      <c r="Y906">
        <f>(((F906)+(G906)*(W906))*(W906))/MAX((F906)+2*(W906)*SQRT(1+(G906)^2),1E-6)</f>
        <v/>
      </c>
      <c r="Z906">
        <f>ABS(K906)/MAX(((F906)+(G906)*(W906))*(W906),1E-6)</f>
        <v/>
      </c>
      <c r="AA906">
        <f>E906+W906</f>
        <v/>
      </c>
      <c r="AB906">
        <f>AA906+((ABS(K906)/MAX(((F906)+(G906)*(W906))*(W906),1E-6))^2)/(2*$I$5)</f>
        <v/>
      </c>
      <c r="AC906">
        <f>((ABS(K906)*$D$6)/(MAX(((F906)+(G906)*(W906))*(W906),1E-6)*MAX(((((F906)+(G906)*(W906))*(W906))/MAX((F906)+2*(W906)*SQRT(1+(G906)^2),1E-6))^(2/3),1E-6)))^2</f>
        <v/>
      </c>
      <c r="AD906">
        <f>ABS(ABS(K906)/MAX(((F906)+(G906)*(W906))*(W906),1E-6))/SQRT($I$5*MAX((((F906)+(G906)*(W906))*(W906))/MAX((F906)+2*(G906)*(W906),1E-6),1E-6))</f>
        <v/>
      </c>
      <c r="AE906">
        <f>((F906)*(W906)^2)/2+(G906)*(W906)^3/3+(ABS(K906)^2)/($I$5*MAX(((F906)+(G906)*(W906))*(W906),1E-6))</f>
        <v/>
      </c>
      <c r="AF906">
        <f>IF($D$20=0,0,IFERROR(AB907+(((AC906+AC907)/2)*J907)+(IF(Z906&gt;Z907,$D$8*((Z906^2-Z907^2)/(2*$I$5)),$D$9*((Z907^2-Z906^2)/(2*$I$5)))+($D$10*(ABS(I907)/90)*(MAX(Z906^2,Z907^2)/(2*$I$5))))-AB906,0))</f>
        <v/>
      </c>
      <c r="AG906">
        <f>IF($D$20=0,1,IFERROR(IF(ROUND(AD906,3)=1,1,IF(AND(ABS(AF906)&lt;$D$19,AD906&lt;1),1,0)),0))</f>
        <v/>
      </c>
      <c r="AH906">
        <f>IFERROR(IF(V32="Supercritical",MAX($D$16,IFERROR(L906,MAX($D$16,POWER((ABS(K906)^2)/($I$5*MAX(F906,0.1)^2),1/3)))),IF(V32="Subcritical",MAX($D$16,IFERROR(W906,MAX($D$16,POWER((ABS(K906)^2)/($I$5*MAX(F906,0.1)^2),1/3)))),IF(AND(IFERROR(V906,0)=1,IFERROR(AG906,0)=1),IF(IFERROR(T906,-1E99)&gt;=IFERROR(AE906,-1E99),MAX($D$16,IFERROR(L906,MAX($D$16,POWER((ABS(K906)^2)/($I$5*MAX(F906,0.1)^2),1/3)))),MAX($D$16,IFERROR(W906,MAX($D$16,POWER((ABS(K906)^2)/($I$5*MAX(F906,0.1)^2),1/3))))),IF(IFERROR(V906,0)=1,MAX($D$16,IFERROR(L906,MAX($D$16,POWER((ABS(K906)^2)/($I$5*MAX(F906,0.1)^2),1/3)))),IF(IFERROR(AG906,0)=1,MAX($D$16,IFERROR(W906,MAX($D$16,POWER((ABS(K906)^2)/($I$5*MAX(F906,0.1)^2),1/3)))),MAX($D$16,POWER((ABS(K906)^2)/($I$5*MAX(F906,0.1)^2),1/3))))))),MAX($D$16,POWER((ABS(K906)^2)/($I$5*MAX(F906,0.1)^2),1/3)))</f>
        <v/>
      </c>
      <c r="AI906">
        <f>E906+AH906</f>
        <v/>
      </c>
      <c r="AJ906">
        <f>AI906+((ABS(K906)/MAX(((F906)+(G906)*(AH906))*(AH906),1E-6))^2)/(2*$I$5)</f>
        <v/>
      </c>
      <c r="AM906" t="n">
        <v>0</v>
      </c>
      <c r="AN906" t="n">
        <v>0</v>
      </c>
      <c r="AO906">
        <f>AM906+AN906</f>
        <v/>
      </c>
      <c r="AP906">
        <f>AP905+AO906</f>
        <v/>
      </c>
      <c r="AQ906">
        <f>ABS(ABS(K906)/MAX(((F906)+(G906)*(AH906))*(AH906),1E-6))/SQRT($I$5*MAX((((F906)+(G906)*(AH906))*(AH906))/MAX((F906)+2*(G906)*(AH906),1E-6),1E-6))</f>
        <v/>
      </c>
      <c r="AR906">
        <f>IF(AQ906&lt;1,"Subcritical","Supercritical")</f>
        <v/>
      </c>
      <c r="AS906">
        <f>((ABS(K906)*$D$6)/(MAX(((F906)+(G906)*(AH906))*(AH906),1E-6)*MAX(((((F906)+(G906)*(AH906))*(AH906))/MAX((F906)+2*(AH906)*SQRT(1+(G906)^2),1E-6))^(2/3),1E-6)))^2</f>
        <v/>
      </c>
    </row>
    <row r="907">
      <c r="A907" t="n">
        <v>758</v>
      </c>
      <c r="B907" t="n">
        <v>756.891</v>
      </c>
      <c r="C907" t="n">
        <v>616091.675</v>
      </c>
      <c r="D907" t="n">
        <v>3097246.794</v>
      </c>
      <c r="E907" t="n">
        <v>632.1835</v>
      </c>
      <c r="F907" t="n">
        <v>5.067</v>
      </c>
      <c r="G907" t="n">
        <v>0</v>
      </c>
      <c r="H907" t="inlineStr">
        <is>
          <t>Normal</t>
        </is>
      </c>
      <c r="I907" t="n">
        <v>0.055</v>
      </c>
      <c r="J907">
        <f>B907-B906</f>
        <v/>
      </c>
      <c r="K907">
        <f>MAX(0,K906-AO906)</f>
        <v/>
      </c>
      <c r="L907">
        <f>IF($D$20=0,IFERROR(L906,MAX($D$16,POWER((ABS(K907)^2)/($I$5*MAX(F907,0.1)^2),1/3))),IF(IFERROR(V906,0)=0,IFERROR(L906,MAX($D$16,POWER((ABS(K907)^2)/($I$5*MAX(F907,0.1)^2),1/3))),IF(OR(IFERROR(L907,0)=0,IFERROR(S906,0)&lt;1,IFERROR(S907,0)&lt;1),MAX($D$16,POWER((ABS(K907)^2)/($I$5*MAX(F907,0.1)^2),1/3)),IF(IFERROR(U907,0)&gt;0,MAX($D$16,IFERROR(L907,0)+((IFERROR(U907,0))*$D$18*IF((IFERROR(S907,0))&lt;1,1,-1))),IF(IFERROR(U907,0)&lt;0,IF(ABS((MAX($D$16,POWER((ABS(K907)^2)/($I$5*MAX(F907,0.1)^2),1/3)))-IFERROR(L907,0))&gt;$D$19,MAX($D$16,IF((MAX($D$16,POWER((ABS(K907)^2)/($I$5*MAX(F907,0.1)^2),1/3)))&gt;IFERROR(L907,0),MIN((MAX($D$16,POWER((ABS(K907)^2)/($I$5*MAX(F907,0.1)^2),1/3))),IFERROR(L907,0)+(MIN(ABS(IFERROR(U907,0))*$D$18,ABS((MAX($D$16,POWER((ABS(K907)^2)/($I$5*MAX(F907,0.1)^2),1/3)))-IFERROR(L907,0))))),MAX((MAX($D$16,POWER((ABS(K907)^2)/($I$5*MAX(F907,0.1)^2),1/3))),IFERROR(L907,0)-(MIN(ABS(IFERROR(U907,0))*$D$18,ABS((MAX($D$16,POWER((ABS(K907)^2)/($I$5*MAX(F907,0.1)^2),1/3)))-IFERROR(L907,0))))))),MAX($D$16,POWER((ABS(K907)^2)/($I$5*MAX(F907,0.1)^2),1/3))),MAX($D$16,IFERROR(L907,0)))))))</f>
        <v/>
      </c>
      <c r="M907">
        <f>((F907)+(G907)*(L907))*(L907)</f>
        <v/>
      </c>
      <c r="N907">
        <f>(((F907)+(G907)*(L907))*(L907))/MAX((F907)+2*(L907)*SQRT(1+(G907)^2),1E-6)</f>
        <v/>
      </c>
      <c r="O907">
        <f>ABS(K907)/MAX(((F907)+(G907)*(L907))*(L907),1E-6)</f>
        <v/>
      </c>
      <c r="P907">
        <f>E907+L907</f>
        <v/>
      </c>
      <c r="Q907">
        <f>P907+((ABS(K907)/MAX(((F907)+(G907)*(L907))*(L907),1E-6))^2)/(2*$I$5)</f>
        <v/>
      </c>
      <c r="R907">
        <f>((ABS(K907)*$D$6)/(MAX(((F907)+(G907)*(L907))*(L907),1E-6)*MAX(((((F907)+(G907)*(L907))*(L907))/MAX((F907)+2*(L907)*SQRT(1+(G907)^2),1E-6))^(2/3),1E-6)))^2</f>
        <v/>
      </c>
      <c r="S907">
        <f>ABS(ABS(K907)/MAX(((F907)+(G907)*(L907))*(L907),1E-6))/SQRT($I$5*MAX((((F907)+(G907)*(L907))*(L907))/MAX((F907)+2*(G907)*(L907),1E-6),1E-6))</f>
        <v/>
      </c>
      <c r="T907">
        <f>((F907)*(L907)^2)/2+(G907)*(L907)^3/3+(ABS(K907)^2)/($I$5*MAX(((F907)+(G907)*(L907))*(L907),1E-6))</f>
        <v/>
      </c>
      <c r="U907">
        <f>IF($D$20=0,0,IFERROR(Q906-(((R906+R907)/2)*J907)-(IF(O906&gt;O907,$D$8*((O906^2-O907^2)/(2*$I$5)),$D$9*((O907^2-O906^2)/(2*$I$5)))+($D$10*(ABS(I907)/90)*(MAX(O906^2,O907^2)/(2*$I$5))))-Q907,0))</f>
        <v/>
      </c>
      <c r="V907">
        <f>IF($D$20=0,1,IFERROR(IF(ROUND(S907,3)=1,1,IF(AND(ABS(U907)&lt;$D$19,S907&gt;1),1,0)),0))</f>
        <v/>
      </c>
      <c r="W907">
        <f>IF($D$20=0,IFERROR(W908,MAX($D$16,POWER((ABS(K907)^2)/($I$5*MAX(F907,0.1)^2),1/3))),IF(IFERROR(AG908,0)=0,IFERROR(W908,MAX($D$16,POWER((ABS(K907)^2)/($I$5*MAX(F907,0.1)^2),1/3))),IF(OR(IFERROR(W907,0)=0,IFERROR(AD908,0)&gt;1),MAX($D$16,POWER((ABS(K907)^2)/($I$5*MAX(F907,0.1)^2),1/3)),IF(IFERROR(AF907,0)&gt;0,MAX($D$16,IFERROR(W907,0)+((IFERROR(AF907,0))*$D$18*IF((IFERROR(AD907,0))&lt;1,1,-1))),IF(IFERROR(AF907,0)&lt;0,IF(ABS((MAX($D$16,POWER((ABS(K907)^2)/($I$5*MAX(F907,0.1)^2),1/3)))-IFERROR(W907,0))&gt;$D$19,MAX($D$16,IF((MAX($D$16,POWER((ABS(K907)^2)/($I$5*MAX(F907,0.1)^2),1/3)))&gt;IFERROR(W907,0),MIN((MAX($D$16,POWER((ABS(K907)^2)/($I$5*MAX(F907,0.1)^2),1/3))),IFERROR(W907,0)+(MIN(ABS(IFERROR(AF907,0))*$D$18,ABS((MAX($D$16,POWER((ABS(K907)^2)/($I$5*MAX(F907,0.1)^2),1/3)))-IFERROR(W907,0))))),MAX((MAX($D$16,POWER((ABS(K907)^2)/($I$5*MAX(F907,0.1)^2),1/3))),IFERROR(W907,0)-(MIN(ABS(IFERROR(AF907,0))*$D$18,ABS((MAX($D$16,POWER((ABS(K907)^2)/($I$5*MAX(F907,0.1)^2),1/3)))-IFERROR(W907,0))))))),MAX($D$16,POWER((ABS(K907)^2)/($I$5*MAX(F907,0.1)^2),1/3))),MAX($D$16,IFERROR(W907,0)))))))</f>
        <v/>
      </c>
      <c r="X907">
        <f>((F907)+(G907)*(W907))*(W907)</f>
        <v/>
      </c>
      <c r="Y907">
        <f>(((F907)+(G907)*(W907))*(W907))/MAX((F907)+2*(W907)*SQRT(1+(G907)^2),1E-6)</f>
        <v/>
      </c>
      <c r="Z907">
        <f>ABS(K907)/MAX(((F907)+(G907)*(W907))*(W907),1E-6)</f>
        <v/>
      </c>
      <c r="AA907">
        <f>E907+W907</f>
        <v/>
      </c>
      <c r="AB907">
        <f>AA907+((ABS(K907)/MAX(((F907)+(G907)*(W907))*(W907),1E-6))^2)/(2*$I$5)</f>
        <v/>
      </c>
      <c r="AC907">
        <f>((ABS(K907)*$D$6)/(MAX(((F907)+(G907)*(W907))*(W907),1E-6)*MAX(((((F907)+(G907)*(W907))*(W907))/MAX((F907)+2*(W907)*SQRT(1+(G907)^2),1E-6))^(2/3),1E-6)))^2</f>
        <v/>
      </c>
      <c r="AD907">
        <f>ABS(ABS(K907)/MAX(((F907)+(G907)*(W907))*(W907),1E-6))/SQRT($I$5*MAX((((F907)+(G907)*(W907))*(W907))/MAX((F907)+2*(G907)*(W907),1E-6),1E-6))</f>
        <v/>
      </c>
      <c r="AE907">
        <f>((F907)*(W907)^2)/2+(G907)*(W907)^3/3+(ABS(K907)^2)/($I$5*MAX(((F907)+(G907)*(W907))*(W907),1E-6))</f>
        <v/>
      </c>
      <c r="AF907">
        <f>IF($D$20=0,0,IFERROR(AB908+(((AC907+AC908)/2)*J908)+(IF(Z907&gt;Z908,$D$8*((Z907^2-Z908^2)/(2*$I$5)),$D$9*((Z908^2-Z907^2)/(2*$I$5)))+($D$10*(ABS(I908)/90)*(MAX(Z907^2,Z908^2)/(2*$I$5))))-AB907,0))</f>
        <v/>
      </c>
      <c r="AG907">
        <f>IF($D$20=0,1,IFERROR(IF(ROUND(AD907,3)=1,1,IF(AND(ABS(AF907)&lt;$D$19,AD907&lt;1),1,0)),0))</f>
        <v/>
      </c>
      <c r="AH907">
        <f>IFERROR(IF(V32="Supercritical",MAX($D$16,IFERROR(L907,MAX($D$16,POWER((ABS(K907)^2)/($I$5*MAX(F907,0.1)^2),1/3)))),IF(V32="Subcritical",MAX($D$16,IFERROR(W907,MAX($D$16,POWER((ABS(K907)^2)/($I$5*MAX(F907,0.1)^2),1/3)))),IF(AND(IFERROR(V907,0)=1,IFERROR(AG907,0)=1),IF(IFERROR(T907,-1E99)&gt;=IFERROR(AE907,-1E99),MAX($D$16,IFERROR(L907,MAX($D$16,POWER((ABS(K907)^2)/($I$5*MAX(F907,0.1)^2),1/3)))),MAX($D$16,IFERROR(W907,MAX($D$16,POWER((ABS(K907)^2)/($I$5*MAX(F907,0.1)^2),1/3))))),IF(IFERROR(V907,0)=1,MAX($D$16,IFERROR(L907,MAX($D$16,POWER((ABS(K907)^2)/($I$5*MAX(F907,0.1)^2),1/3)))),IF(IFERROR(AG907,0)=1,MAX($D$16,IFERROR(W907,MAX($D$16,POWER((ABS(K907)^2)/($I$5*MAX(F907,0.1)^2),1/3)))),MAX($D$16,POWER((ABS(K907)^2)/($I$5*MAX(F907,0.1)^2),1/3))))))),MAX($D$16,POWER((ABS(K907)^2)/($I$5*MAX(F907,0.1)^2),1/3)))</f>
        <v/>
      </c>
      <c r="AI907">
        <f>E907+AH907</f>
        <v/>
      </c>
      <c r="AJ907">
        <f>AI907+((ABS(K907)/MAX(((F907)+(G907)*(AH907))*(AH907),1E-6))^2)/(2*$I$5)</f>
        <v/>
      </c>
      <c r="AM907" t="n">
        <v>0</v>
      </c>
      <c r="AN907" t="n">
        <v>0</v>
      </c>
      <c r="AO907">
        <f>AM907+AN907</f>
        <v/>
      </c>
      <c r="AP907">
        <f>AP906+AO907</f>
        <v/>
      </c>
      <c r="AQ907">
        <f>ABS(ABS(K907)/MAX(((F907)+(G907)*(AH907))*(AH907),1E-6))/SQRT($I$5*MAX((((F907)+(G907)*(AH907))*(AH907))/MAX((F907)+2*(G907)*(AH907),1E-6),1E-6))</f>
        <v/>
      </c>
      <c r="AR907">
        <f>IF(AQ907&lt;1,"Subcritical","Supercritical")</f>
        <v/>
      </c>
      <c r="AS907">
        <f>((ABS(K907)*$D$6)/(MAX(((F907)+(G907)*(AH907))*(AH907),1E-6)*MAX(((((F907)+(G907)*(AH907))*(AH907))/MAX((F907)+2*(AH907)*SQRT(1+(G907)^2),1E-6))^(2/3),1E-6)))^2</f>
        <v/>
      </c>
    </row>
    <row r="908">
      <c r="A908" t="n">
        <v>759</v>
      </c>
      <c r="B908" t="n">
        <v>757.891</v>
      </c>
      <c r="C908" t="n">
        <v>616091.411</v>
      </c>
      <c r="D908" t="n">
        <v>3097245.83</v>
      </c>
      <c r="E908" t="n">
        <v>632.183</v>
      </c>
      <c r="F908" t="n">
        <v>5.183</v>
      </c>
      <c r="G908" t="n">
        <v>0</v>
      </c>
      <c r="H908" t="inlineStr">
        <is>
          <t>Normal</t>
        </is>
      </c>
      <c r="I908" t="n">
        <v>11.814</v>
      </c>
      <c r="J908">
        <f>B908-B907</f>
        <v/>
      </c>
      <c r="K908">
        <f>MAX(0,K907-AO907)</f>
        <v/>
      </c>
      <c r="L908">
        <f>IF($D$20=0,IFERROR(L907,MAX($D$16,POWER((ABS(K908)^2)/($I$5*MAX(F908,0.1)^2),1/3))),IF(IFERROR(V907,0)=0,IFERROR(L907,MAX($D$16,POWER((ABS(K908)^2)/($I$5*MAX(F908,0.1)^2),1/3))),IF(OR(IFERROR(L908,0)=0,IFERROR(S907,0)&lt;1,IFERROR(S908,0)&lt;1),MAX($D$16,POWER((ABS(K908)^2)/($I$5*MAX(F908,0.1)^2),1/3)),IF(IFERROR(U908,0)&gt;0,MAX($D$16,IFERROR(L908,0)+((IFERROR(U908,0))*$D$18*IF((IFERROR(S908,0))&lt;1,1,-1))),IF(IFERROR(U908,0)&lt;0,IF(ABS((MAX($D$16,POWER((ABS(K908)^2)/($I$5*MAX(F908,0.1)^2),1/3)))-IFERROR(L908,0))&gt;$D$19,MAX($D$16,IF((MAX($D$16,POWER((ABS(K908)^2)/($I$5*MAX(F908,0.1)^2),1/3)))&gt;IFERROR(L908,0),MIN((MAX($D$16,POWER((ABS(K908)^2)/($I$5*MAX(F908,0.1)^2),1/3))),IFERROR(L908,0)+(MIN(ABS(IFERROR(U908,0))*$D$18,ABS((MAX($D$16,POWER((ABS(K908)^2)/($I$5*MAX(F908,0.1)^2),1/3)))-IFERROR(L908,0))))),MAX((MAX($D$16,POWER((ABS(K908)^2)/($I$5*MAX(F908,0.1)^2),1/3))),IFERROR(L908,0)-(MIN(ABS(IFERROR(U908,0))*$D$18,ABS((MAX($D$16,POWER((ABS(K908)^2)/($I$5*MAX(F908,0.1)^2),1/3)))-IFERROR(L908,0))))))),MAX($D$16,POWER((ABS(K908)^2)/($I$5*MAX(F908,0.1)^2),1/3))),MAX($D$16,IFERROR(L908,0)))))))</f>
        <v/>
      </c>
      <c r="M908">
        <f>((F908)+(G908)*(L908))*(L908)</f>
        <v/>
      </c>
      <c r="N908">
        <f>(((F908)+(G908)*(L908))*(L908))/MAX((F908)+2*(L908)*SQRT(1+(G908)^2),1E-6)</f>
        <v/>
      </c>
      <c r="O908">
        <f>ABS(K908)/MAX(((F908)+(G908)*(L908))*(L908),1E-6)</f>
        <v/>
      </c>
      <c r="P908">
        <f>E908+L908</f>
        <v/>
      </c>
      <c r="Q908">
        <f>P908+((ABS(K908)/MAX(((F908)+(G908)*(L908))*(L908),1E-6))^2)/(2*$I$5)</f>
        <v/>
      </c>
      <c r="R908">
        <f>((ABS(K908)*$D$6)/(MAX(((F908)+(G908)*(L908))*(L908),1E-6)*MAX(((((F908)+(G908)*(L908))*(L908))/MAX((F908)+2*(L908)*SQRT(1+(G908)^2),1E-6))^(2/3),1E-6)))^2</f>
        <v/>
      </c>
      <c r="S908">
        <f>ABS(ABS(K908)/MAX(((F908)+(G908)*(L908))*(L908),1E-6))/SQRT($I$5*MAX((((F908)+(G908)*(L908))*(L908))/MAX((F908)+2*(G908)*(L908),1E-6),1E-6))</f>
        <v/>
      </c>
      <c r="T908">
        <f>((F908)*(L908)^2)/2+(G908)*(L908)^3/3+(ABS(K908)^2)/($I$5*MAX(((F908)+(G908)*(L908))*(L908),1E-6))</f>
        <v/>
      </c>
      <c r="U908">
        <f>IF($D$20=0,0,IFERROR(Q907-(((R907+R908)/2)*J908)-(IF(O907&gt;O908,$D$8*((O907^2-O908^2)/(2*$I$5)),$D$9*((O908^2-O907^2)/(2*$I$5)))+($D$10*(ABS(I908)/90)*(MAX(O907^2,O908^2)/(2*$I$5))))-Q908,0))</f>
        <v/>
      </c>
      <c r="V908">
        <f>IF($D$20=0,1,IFERROR(IF(ROUND(S908,3)=1,1,IF(AND(ABS(U908)&lt;$D$19,S908&gt;1),1,0)),0))</f>
        <v/>
      </c>
      <c r="W908">
        <f>IF($D$20=0,IFERROR(W909,MAX($D$16,POWER((ABS(K908)^2)/($I$5*MAX(F908,0.1)^2),1/3))),IF(IFERROR(AG909,0)=0,IFERROR(W909,MAX($D$16,POWER((ABS(K908)^2)/($I$5*MAX(F908,0.1)^2),1/3))),IF(OR(IFERROR(W908,0)=0,IFERROR(AD909,0)&gt;1),MAX($D$16,POWER((ABS(K908)^2)/($I$5*MAX(F908,0.1)^2),1/3)),IF(IFERROR(AF908,0)&gt;0,MAX($D$16,IFERROR(W908,0)+((IFERROR(AF908,0))*$D$18*IF((IFERROR(AD908,0))&lt;1,1,-1))),IF(IFERROR(AF908,0)&lt;0,IF(ABS((MAX($D$16,POWER((ABS(K908)^2)/($I$5*MAX(F908,0.1)^2),1/3)))-IFERROR(W908,0))&gt;$D$19,MAX($D$16,IF((MAX($D$16,POWER((ABS(K908)^2)/($I$5*MAX(F908,0.1)^2),1/3)))&gt;IFERROR(W908,0),MIN((MAX($D$16,POWER((ABS(K908)^2)/($I$5*MAX(F908,0.1)^2),1/3))),IFERROR(W908,0)+(MIN(ABS(IFERROR(AF908,0))*$D$18,ABS((MAX($D$16,POWER((ABS(K908)^2)/($I$5*MAX(F908,0.1)^2),1/3)))-IFERROR(W908,0))))),MAX((MAX($D$16,POWER((ABS(K908)^2)/($I$5*MAX(F908,0.1)^2),1/3))),IFERROR(W908,0)-(MIN(ABS(IFERROR(AF908,0))*$D$18,ABS((MAX($D$16,POWER((ABS(K908)^2)/($I$5*MAX(F908,0.1)^2),1/3)))-IFERROR(W908,0))))))),MAX($D$16,POWER((ABS(K908)^2)/($I$5*MAX(F908,0.1)^2),1/3))),MAX($D$16,IFERROR(W908,0)))))))</f>
        <v/>
      </c>
      <c r="X908">
        <f>((F908)+(G908)*(W908))*(W908)</f>
        <v/>
      </c>
      <c r="Y908">
        <f>(((F908)+(G908)*(W908))*(W908))/MAX((F908)+2*(W908)*SQRT(1+(G908)^2),1E-6)</f>
        <v/>
      </c>
      <c r="Z908">
        <f>ABS(K908)/MAX(((F908)+(G908)*(W908))*(W908),1E-6)</f>
        <v/>
      </c>
      <c r="AA908">
        <f>E908+W908</f>
        <v/>
      </c>
      <c r="AB908">
        <f>AA908+((ABS(K908)/MAX(((F908)+(G908)*(W908))*(W908),1E-6))^2)/(2*$I$5)</f>
        <v/>
      </c>
      <c r="AC908">
        <f>((ABS(K908)*$D$6)/(MAX(((F908)+(G908)*(W908))*(W908),1E-6)*MAX(((((F908)+(G908)*(W908))*(W908))/MAX((F908)+2*(W908)*SQRT(1+(G908)^2),1E-6))^(2/3),1E-6)))^2</f>
        <v/>
      </c>
      <c r="AD908">
        <f>ABS(ABS(K908)/MAX(((F908)+(G908)*(W908))*(W908),1E-6))/SQRT($I$5*MAX((((F908)+(G908)*(W908))*(W908))/MAX((F908)+2*(G908)*(W908),1E-6),1E-6))</f>
        <v/>
      </c>
      <c r="AE908">
        <f>((F908)*(W908)^2)/2+(G908)*(W908)^3/3+(ABS(K908)^2)/($I$5*MAX(((F908)+(G908)*(W908))*(W908),1E-6))</f>
        <v/>
      </c>
      <c r="AF908">
        <f>IF($D$20=0,0,IFERROR(AB909+(((AC908+AC909)/2)*J909)+(IF(Z908&gt;Z909,$D$8*((Z908^2-Z909^2)/(2*$I$5)),$D$9*((Z909^2-Z908^2)/(2*$I$5)))+($D$10*(ABS(I909)/90)*(MAX(Z908^2,Z909^2)/(2*$I$5))))-AB908,0))</f>
        <v/>
      </c>
      <c r="AG908">
        <f>IF($D$20=0,1,IFERROR(IF(ROUND(AD908,3)=1,1,IF(AND(ABS(AF908)&lt;$D$19,AD908&lt;1),1,0)),0))</f>
        <v/>
      </c>
      <c r="AH908">
        <f>IFERROR(IF(V32="Supercritical",MAX($D$16,IFERROR(L908,MAX($D$16,POWER((ABS(K908)^2)/($I$5*MAX(F908,0.1)^2),1/3)))),IF(V32="Subcritical",MAX($D$16,IFERROR(W908,MAX($D$16,POWER((ABS(K908)^2)/($I$5*MAX(F908,0.1)^2),1/3)))),IF(AND(IFERROR(V908,0)=1,IFERROR(AG908,0)=1),IF(IFERROR(T908,-1E99)&gt;=IFERROR(AE908,-1E99),MAX($D$16,IFERROR(L908,MAX($D$16,POWER((ABS(K908)^2)/($I$5*MAX(F908,0.1)^2),1/3)))),MAX($D$16,IFERROR(W908,MAX($D$16,POWER((ABS(K908)^2)/($I$5*MAX(F908,0.1)^2),1/3))))),IF(IFERROR(V908,0)=1,MAX($D$16,IFERROR(L908,MAX($D$16,POWER((ABS(K908)^2)/($I$5*MAX(F908,0.1)^2),1/3)))),IF(IFERROR(AG908,0)=1,MAX($D$16,IFERROR(W908,MAX($D$16,POWER((ABS(K908)^2)/($I$5*MAX(F908,0.1)^2),1/3)))),MAX($D$16,POWER((ABS(K908)^2)/($I$5*MAX(F908,0.1)^2),1/3))))))),MAX($D$16,POWER((ABS(K908)^2)/($I$5*MAX(F908,0.1)^2),1/3)))</f>
        <v/>
      </c>
      <c r="AI908">
        <f>E908+AH908</f>
        <v/>
      </c>
      <c r="AJ908">
        <f>AI908+((ABS(K908)/MAX(((F908)+(G908)*(AH908))*(AH908),1E-6))^2)/(2*$I$5)</f>
        <v/>
      </c>
      <c r="AM908" t="n">
        <v>0</v>
      </c>
      <c r="AN908" t="n">
        <v>0</v>
      </c>
      <c r="AO908">
        <f>AM908+AN908</f>
        <v/>
      </c>
      <c r="AP908">
        <f>AP907+AO908</f>
        <v/>
      </c>
      <c r="AQ908">
        <f>ABS(ABS(K908)/MAX(((F908)+(G908)*(AH908))*(AH908),1E-6))/SQRT($I$5*MAX((((F908)+(G908)*(AH908))*(AH908))/MAX((F908)+2*(G908)*(AH908),1E-6),1E-6))</f>
        <v/>
      </c>
      <c r="AR908">
        <f>IF(AQ908&lt;1,"Subcritical","Supercritical")</f>
        <v/>
      </c>
      <c r="AS908">
        <f>((ABS(K908)*$D$6)/(MAX(((F908)+(G908)*(AH908))*(AH908),1E-6)*MAX(((((F908)+(G908)*(AH908))*(AH908))/MAX((F908)+2*(AH908)*SQRT(1+(G908)^2),1E-6))^(2/3),1E-6)))^2</f>
        <v/>
      </c>
    </row>
    <row r="909">
      <c r="A909" t="n">
        <v>760</v>
      </c>
      <c r="B909" t="n">
        <v>758.89</v>
      </c>
      <c r="C909" t="n">
        <v>616091.35</v>
      </c>
      <c r="D909" t="n">
        <v>3097244.833</v>
      </c>
      <c r="E909" t="n">
        <v>632.1825</v>
      </c>
      <c r="F909" t="n">
        <v>5.2</v>
      </c>
      <c r="G909" t="n">
        <v>0</v>
      </c>
      <c r="H909" t="inlineStr">
        <is>
          <t>Normal</t>
        </is>
      </c>
      <c r="I909" t="n">
        <v>1.094</v>
      </c>
      <c r="J909">
        <f>B909-B908</f>
        <v/>
      </c>
      <c r="K909">
        <f>MAX(0,K908-AO908)</f>
        <v/>
      </c>
      <c r="L909">
        <f>IF($D$20=0,IFERROR(L908,MAX($D$16,POWER((ABS(K909)^2)/($I$5*MAX(F909,0.1)^2),1/3))),IF(IFERROR(V908,0)=0,IFERROR(L908,MAX($D$16,POWER((ABS(K909)^2)/($I$5*MAX(F909,0.1)^2),1/3))),IF(OR(IFERROR(L909,0)=0,IFERROR(S908,0)&lt;1,IFERROR(S909,0)&lt;1),MAX($D$16,POWER((ABS(K909)^2)/($I$5*MAX(F909,0.1)^2),1/3)),IF(IFERROR(U909,0)&gt;0,MAX($D$16,IFERROR(L909,0)+((IFERROR(U909,0))*$D$18*IF((IFERROR(S909,0))&lt;1,1,-1))),IF(IFERROR(U909,0)&lt;0,IF(ABS((MAX($D$16,POWER((ABS(K909)^2)/($I$5*MAX(F909,0.1)^2),1/3)))-IFERROR(L909,0))&gt;$D$19,MAX($D$16,IF((MAX($D$16,POWER((ABS(K909)^2)/($I$5*MAX(F909,0.1)^2),1/3)))&gt;IFERROR(L909,0),MIN((MAX($D$16,POWER((ABS(K909)^2)/($I$5*MAX(F909,0.1)^2),1/3))),IFERROR(L909,0)+(MIN(ABS(IFERROR(U909,0))*$D$18,ABS((MAX($D$16,POWER((ABS(K909)^2)/($I$5*MAX(F909,0.1)^2),1/3)))-IFERROR(L909,0))))),MAX((MAX($D$16,POWER((ABS(K909)^2)/($I$5*MAX(F909,0.1)^2),1/3))),IFERROR(L909,0)-(MIN(ABS(IFERROR(U909,0))*$D$18,ABS((MAX($D$16,POWER((ABS(K909)^2)/($I$5*MAX(F909,0.1)^2),1/3)))-IFERROR(L909,0))))))),MAX($D$16,POWER((ABS(K909)^2)/($I$5*MAX(F909,0.1)^2),1/3))),MAX($D$16,IFERROR(L909,0)))))))</f>
        <v/>
      </c>
      <c r="M909">
        <f>((F909)+(G909)*(L909))*(L909)</f>
        <v/>
      </c>
      <c r="N909">
        <f>(((F909)+(G909)*(L909))*(L909))/MAX((F909)+2*(L909)*SQRT(1+(G909)^2),1E-6)</f>
        <v/>
      </c>
      <c r="O909">
        <f>ABS(K909)/MAX(((F909)+(G909)*(L909))*(L909),1E-6)</f>
        <v/>
      </c>
      <c r="P909">
        <f>E909+L909</f>
        <v/>
      </c>
      <c r="Q909">
        <f>P909+((ABS(K909)/MAX(((F909)+(G909)*(L909))*(L909),1E-6))^2)/(2*$I$5)</f>
        <v/>
      </c>
      <c r="R909">
        <f>((ABS(K909)*$D$6)/(MAX(((F909)+(G909)*(L909))*(L909),1E-6)*MAX(((((F909)+(G909)*(L909))*(L909))/MAX((F909)+2*(L909)*SQRT(1+(G909)^2),1E-6))^(2/3),1E-6)))^2</f>
        <v/>
      </c>
      <c r="S909">
        <f>ABS(ABS(K909)/MAX(((F909)+(G909)*(L909))*(L909),1E-6))/SQRT($I$5*MAX((((F909)+(G909)*(L909))*(L909))/MAX((F909)+2*(G909)*(L909),1E-6),1E-6))</f>
        <v/>
      </c>
      <c r="T909">
        <f>((F909)*(L909)^2)/2+(G909)*(L909)^3/3+(ABS(K909)^2)/($I$5*MAX(((F909)+(G909)*(L909))*(L909),1E-6))</f>
        <v/>
      </c>
      <c r="U909">
        <f>IF($D$20=0,0,IFERROR(Q908-(((R908+R909)/2)*J909)-(IF(O908&gt;O909,$D$8*((O908^2-O909^2)/(2*$I$5)),$D$9*((O909^2-O908^2)/(2*$I$5)))+($D$10*(ABS(I909)/90)*(MAX(O908^2,O909^2)/(2*$I$5))))-Q909,0))</f>
        <v/>
      </c>
      <c r="V909">
        <f>IF($D$20=0,1,IFERROR(IF(ROUND(S909,3)=1,1,IF(AND(ABS(U909)&lt;$D$19,S909&gt;1),1,0)),0))</f>
        <v/>
      </c>
      <c r="W909">
        <f>IF($D$20=0,IFERROR(W910,MAX($D$16,POWER((ABS(K909)^2)/($I$5*MAX(F909,0.1)^2),1/3))),IF(IFERROR(AG910,0)=0,IFERROR(W910,MAX($D$16,POWER((ABS(K909)^2)/($I$5*MAX(F909,0.1)^2),1/3))),IF(OR(IFERROR(W909,0)=0,IFERROR(AD910,0)&gt;1),MAX($D$16,POWER((ABS(K909)^2)/($I$5*MAX(F909,0.1)^2),1/3)),IF(IFERROR(AF909,0)&gt;0,MAX($D$16,IFERROR(W909,0)+((IFERROR(AF909,0))*$D$18*IF((IFERROR(AD909,0))&lt;1,1,-1))),IF(IFERROR(AF909,0)&lt;0,IF(ABS((MAX($D$16,POWER((ABS(K909)^2)/($I$5*MAX(F909,0.1)^2),1/3)))-IFERROR(W909,0))&gt;$D$19,MAX($D$16,IF((MAX($D$16,POWER((ABS(K909)^2)/($I$5*MAX(F909,0.1)^2),1/3)))&gt;IFERROR(W909,0),MIN((MAX($D$16,POWER((ABS(K909)^2)/($I$5*MAX(F909,0.1)^2),1/3))),IFERROR(W909,0)+(MIN(ABS(IFERROR(AF909,0))*$D$18,ABS((MAX($D$16,POWER((ABS(K909)^2)/($I$5*MAX(F909,0.1)^2),1/3)))-IFERROR(W909,0))))),MAX((MAX($D$16,POWER((ABS(K909)^2)/($I$5*MAX(F909,0.1)^2),1/3))),IFERROR(W909,0)-(MIN(ABS(IFERROR(AF909,0))*$D$18,ABS((MAX($D$16,POWER((ABS(K909)^2)/($I$5*MAX(F909,0.1)^2),1/3)))-IFERROR(W909,0))))))),MAX($D$16,POWER((ABS(K909)^2)/($I$5*MAX(F909,0.1)^2),1/3))),MAX($D$16,IFERROR(W909,0)))))))</f>
        <v/>
      </c>
      <c r="X909">
        <f>((F909)+(G909)*(W909))*(W909)</f>
        <v/>
      </c>
      <c r="Y909">
        <f>(((F909)+(G909)*(W909))*(W909))/MAX((F909)+2*(W909)*SQRT(1+(G909)^2),1E-6)</f>
        <v/>
      </c>
      <c r="Z909">
        <f>ABS(K909)/MAX(((F909)+(G909)*(W909))*(W909),1E-6)</f>
        <v/>
      </c>
      <c r="AA909">
        <f>E909+W909</f>
        <v/>
      </c>
      <c r="AB909">
        <f>AA909+((ABS(K909)/MAX(((F909)+(G909)*(W909))*(W909),1E-6))^2)/(2*$I$5)</f>
        <v/>
      </c>
      <c r="AC909">
        <f>((ABS(K909)*$D$6)/(MAX(((F909)+(G909)*(W909))*(W909),1E-6)*MAX(((((F909)+(G909)*(W909))*(W909))/MAX((F909)+2*(W909)*SQRT(1+(G909)^2),1E-6))^(2/3),1E-6)))^2</f>
        <v/>
      </c>
      <c r="AD909">
        <f>ABS(ABS(K909)/MAX(((F909)+(G909)*(W909))*(W909),1E-6))/SQRT($I$5*MAX((((F909)+(G909)*(W909))*(W909))/MAX((F909)+2*(G909)*(W909),1E-6),1E-6))</f>
        <v/>
      </c>
      <c r="AE909">
        <f>((F909)*(W909)^2)/2+(G909)*(W909)^3/3+(ABS(K909)^2)/($I$5*MAX(((F909)+(G909)*(W909))*(W909),1E-6))</f>
        <v/>
      </c>
      <c r="AF909">
        <f>IF($D$20=0,0,IFERROR(AB910+(((AC909+AC910)/2)*J910)+(IF(Z909&gt;Z910,$D$8*((Z909^2-Z910^2)/(2*$I$5)),$D$9*((Z910^2-Z909^2)/(2*$I$5)))+($D$10*(ABS(I910)/90)*(MAX(Z909^2,Z910^2)/(2*$I$5))))-AB909,0))</f>
        <v/>
      </c>
      <c r="AG909">
        <f>IF($D$20=0,1,IFERROR(IF(ROUND(AD909,3)=1,1,IF(AND(ABS(AF909)&lt;$D$19,AD909&lt;1),1,0)),0))</f>
        <v/>
      </c>
      <c r="AH909">
        <f>IFERROR(IF(V32="Supercritical",MAX($D$16,IFERROR(L909,MAX($D$16,POWER((ABS(K909)^2)/($I$5*MAX(F909,0.1)^2),1/3)))),IF(V32="Subcritical",MAX($D$16,IFERROR(W909,MAX($D$16,POWER((ABS(K909)^2)/($I$5*MAX(F909,0.1)^2),1/3)))),IF(AND(IFERROR(V909,0)=1,IFERROR(AG909,0)=1),IF(IFERROR(T909,-1E99)&gt;=IFERROR(AE909,-1E99),MAX($D$16,IFERROR(L909,MAX($D$16,POWER((ABS(K909)^2)/($I$5*MAX(F909,0.1)^2),1/3)))),MAX($D$16,IFERROR(W909,MAX($D$16,POWER((ABS(K909)^2)/($I$5*MAX(F909,0.1)^2),1/3))))),IF(IFERROR(V909,0)=1,MAX($D$16,IFERROR(L909,MAX($D$16,POWER((ABS(K909)^2)/($I$5*MAX(F909,0.1)^2),1/3)))),IF(IFERROR(AG909,0)=1,MAX($D$16,IFERROR(W909,MAX($D$16,POWER((ABS(K909)^2)/($I$5*MAX(F909,0.1)^2),1/3)))),MAX($D$16,POWER((ABS(K909)^2)/($I$5*MAX(F909,0.1)^2),1/3))))))),MAX($D$16,POWER((ABS(K909)^2)/($I$5*MAX(F909,0.1)^2),1/3)))</f>
        <v/>
      </c>
      <c r="AI909">
        <f>E909+AH909</f>
        <v/>
      </c>
      <c r="AJ909">
        <f>AI909+((ABS(K909)/MAX(((F909)+(G909)*(AH909))*(AH909),1E-6))^2)/(2*$I$5)</f>
        <v/>
      </c>
      <c r="AM909" t="n">
        <v>0</v>
      </c>
      <c r="AN909" t="n">
        <v>0</v>
      </c>
      <c r="AO909">
        <f>AM909+AN909</f>
        <v/>
      </c>
      <c r="AP909">
        <f>AP908+AO909</f>
        <v/>
      </c>
      <c r="AQ909">
        <f>ABS(ABS(K909)/MAX(((F909)+(G909)*(AH909))*(AH909),1E-6))/SQRT($I$5*MAX((((F909)+(G909)*(AH909))*(AH909))/MAX((F909)+2*(G909)*(AH909),1E-6),1E-6))</f>
        <v/>
      </c>
      <c r="AR909">
        <f>IF(AQ909&lt;1,"Subcritical","Supercritical")</f>
        <v/>
      </c>
      <c r="AS909">
        <f>((ABS(K909)*$D$6)/(MAX(((F909)+(G909)*(AH909))*(AH909),1E-6)*MAX(((((F909)+(G909)*(AH909))*(AH909))/MAX((F909)+2*(AH909)*SQRT(1+(G909)^2),1E-6))^(2/3),1E-6)))^2</f>
        <v/>
      </c>
    </row>
    <row r="910">
      <c r="A910" t="n">
        <v>761</v>
      </c>
      <c r="B910" t="n">
        <v>759.89</v>
      </c>
      <c r="C910" t="n">
        <v>616091.308</v>
      </c>
      <c r="D910" t="n">
        <v>3097243.834</v>
      </c>
      <c r="E910" t="n">
        <v>632.182</v>
      </c>
      <c r="F910" t="n">
        <v>5.2</v>
      </c>
      <c r="G910" t="n">
        <v>0</v>
      </c>
      <c r="H910" t="inlineStr">
        <is>
          <t>Normal</t>
        </is>
      </c>
      <c r="I910" t="n">
        <v>0</v>
      </c>
      <c r="J910">
        <f>B910-B909</f>
        <v/>
      </c>
      <c r="K910">
        <f>MAX(0,K909-AO909)</f>
        <v/>
      </c>
      <c r="L910">
        <f>IF($D$20=0,IFERROR(L909,MAX($D$16,POWER((ABS(K910)^2)/($I$5*MAX(F910,0.1)^2),1/3))),IF(IFERROR(V909,0)=0,IFERROR(L909,MAX($D$16,POWER((ABS(K910)^2)/($I$5*MAX(F910,0.1)^2),1/3))),IF(OR(IFERROR(L910,0)=0,IFERROR(S909,0)&lt;1,IFERROR(S910,0)&lt;1),MAX($D$16,POWER((ABS(K910)^2)/($I$5*MAX(F910,0.1)^2),1/3)),IF(IFERROR(U910,0)&gt;0,MAX($D$16,IFERROR(L910,0)+((IFERROR(U910,0))*$D$18*IF((IFERROR(S910,0))&lt;1,1,-1))),IF(IFERROR(U910,0)&lt;0,IF(ABS((MAX($D$16,POWER((ABS(K910)^2)/($I$5*MAX(F910,0.1)^2),1/3)))-IFERROR(L910,0))&gt;$D$19,MAX($D$16,IF((MAX($D$16,POWER((ABS(K910)^2)/($I$5*MAX(F910,0.1)^2),1/3)))&gt;IFERROR(L910,0),MIN((MAX($D$16,POWER((ABS(K910)^2)/($I$5*MAX(F910,0.1)^2),1/3))),IFERROR(L910,0)+(MIN(ABS(IFERROR(U910,0))*$D$18,ABS((MAX($D$16,POWER((ABS(K910)^2)/($I$5*MAX(F910,0.1)^2),1/3)))-IFERROR(L910,0))))),MAX((MAX($D$16,POWER((ABS(K910)^2)/($I$5*MAX(F910,0.1)^2),1/3))),IFERROR(L910,0)-(MIN(ABS(IFERROR(U910,0))*$D$18,ABS((MAX($D$16,POWER((ABS(K910)^2)/($I$5*MAX(F910,0.1)^2),1/3)))-IFERROR(L910,0))))))),MAX($D$16,POWER((ABS(K910)^2)/($I$5*MAX(F910,0.1)^2),1/3))),MAX($D$16,IFERROR(L910,0)))))))</f>
        <v/>
      </c>
      <c r="M910">
        <f>((F910)+(G910)*(L910))*(L910)</f>
        <v/>
      </c>
      <c r="N910">
        <f>(((F910)+(G910)*(L910))*(L910))/MAX((F910)+2*(L910)*SQRT(1+(G910)^2),1E-6)</f>
        <v/>
      </c>
      <c r="O910">
        <f>ABS(K910)/MAX(((F910)+(G910)*(L910))*(L910),1E-6)</f>
        <v/>
      </c>
      <c r="P910">
        <f>E910+L910</f>
        <v/>
      </c>
      <c r="Q910">
        <f>P910+((ABS(K910)/MAX(((F910)+(G910)*(L910))*(L910),1E-6))^2)/(2*$I$5)</f>
        <v/>
      </c>
      <c r="R910">
        <f>((ABS(K910)*$D$6)/(MAX(((F910)+(G910)*(L910))*(L910),1E-6)*MAX(((((F910)+(G910)*(L910))*(L910))/MAX((F910)+2*(L910)*SQRT(1+(G910)^2),1E-6))^(2/3),1E-6)))^2</f>
        <v/>
      </c>
      <c r="S910">
        <f>ABS(ABS(K910)/MAX(((F910)+(G910)*(L910))*(L910),1E-6))/SQRT($I$5*MAX((((F910)+(G910)*(L910))*(L910))/MAX((F910)+2*(G910)*(L910),1E-6),1E-6))</f>
        <v/>
      </c>
      <c r="T910">
        <f>((F910)*(L910)^2)/2+(G910)*(L910)^3/3+(ABS(K910)^2)/($I$5*MAX(((F910)+(G910)*(L910))*(L910),1E-6))</f>
        <v/>
      </c>
      <c r="U910">
        <f>IF($D$20=0,0,IFERROR(Q909-(((R909+R910)/2)*J910)-(IF(O909&gt;O910,$D$8*((O909^2-O910^2)/(2*$I$5)),$D$9*((O910^2-O909^2)/(2*$I$5)))+($D$10*(ABS(I910)/90)*(MAX(O909^2,O910^2)/(2*$I$5))))-Q910,0))</f>
        <v/>
      </c>
      <c r="V910">
        <f>IF($D$20=0,1,IFERROR(IF(ROUND(S910,3)=1,1,IF(AND(ABS(U910)&lt;$D$19,S910&gt;1),1,0)),0))</f>
        <v/>
      </c>
      <c r="W910">
        <f>IF($D$20=0,IFERROR(W911,MAX($D$16,POWER((ABS(K910)^2)/($I$5*MAX(F910,0.1)^2),1/3))),IF(IFERROR(AG911,0)=0,IFERROR(W911,MAX($D$16,POWER((ABS(K910)^2)/($I$5*MAX(F910,0.1)^2),1/3))),IF(OR(IFERROR(W910,0)=0,IFERROR(AD911,0)&gt;1),MAX($D$16,POWER((ABS(K910)^2)/($I$5*MAX(F910,0.1)^2),1/3)),IF(IFERROR(AF910,0)&gt;0,MAX($D$16,IFERROR(W910,0)+((IFERROR(AF910,0))*$D$18*IF((IFERROR(AD910,0))&lt;1,1,-1))),IF(IFERROR(AF910,0)&lt;0,IF(ABS((MAX($D$16,POWER((ABS(K910)^2)/($I$5*MAX(F910,0.1)^2),1/3)))-IFERROR(W910,0))&gt;$D$19,MAX($D$16,IF((MAX($D$16,POWER((ABS(K910)^2)/($I$5*MAX(F910,0.1)^2),1/3)))&gt;IFERROR(W910,0),MIN((MAX($D$16,POWER((ABS(K910)^2)/($I$5*MAX(F910,0.1)^2),1/3))),IFERROR(W910,0)+(MIN(ABS(IFERROR(AF910,0))*$D$18,ABS((MAX($D$16,POWER((ABS(K910)^2)/($I$5*MAX(F910,0.1)^2),1/3)))-IFERROR(W910,0))))),MAX((MAX($D$16,POWER((ABS(K910)^2)/($I$5*MAX(F910,0.1)^2),1/3))),IFERROR(W910,0)-(MIN(ABS(IFERROR(AF910,0))*$D$18,ABS((MAX($D$16,POWER((ABS(K910)^2)/($I$5*MAX(F910,0.1)^2),1/3)))-IFERROR(W910,0))))))),MAX($D$16,POWER((ABS(K910)^2)/($I$5*MAX(F910,0.1)^2),1/3))),MAX($D$16,IFERROR(W910,0)))))))</f>
        <v/>
      </c>
      <c r="X910">
        <f>((F910)+(G910)*(W910))*(W910)</f>
        <v/>
      </c>
      <c r="Y910">
        <f>(((F910)+(G910)*(W910))*(W910))/MAX((F910)+2*(W910)*SQRT(1+(G910)^2),1E-6)</f>
        <v/>
      </c>
      <c r="Z910">
        <f>ABS(K910)/MAX(((F910)+(G910)*(W910))*(W910),1E-6)</f>
        <v/>
      </c>
      <c r="AA910">
        <f>E910+W910</f>
        <v/>
      </c>
      <c r="AB910">
        <f>AA910+((ABS(K910)/MAX(((F910)+(G910)*(W910))*(W910),1E-6))^2)/(2*$I$5)</f>
        <v/>
      </c>
      <c r="AC910">
        <f>((ABS(K910)*$D$6)/(MAX(((F910)+(G910)*(W910))*(W910),1E-6)*MAX(((((F910)+(G910)*(W910))*(W910))/MAX((F910)+2*(W910)*SQRT(1+(G910)^2),1E-6))^(2/3),1E-6)))^2</f>
        <v/>
      </c>
      <c r="AD910">
        <f>ABS(ABS(K910)/MAX(((F910)+(G910)*(W910))*(W910),1E-6))/SQRT($I$5*MAX((((F910)+(G910)*(W910))*(W910))/MAX((F910)+2*(G910)*(W910),1E-6),1E-6))</f>
        <v/>
      </c>
      <c r="AE910">
        <f>((F910)*(W910)^2)/2+(G910)*(W910)^3/3+(ABS(K910)^2)/($I$5*MAX(((F910)+(G910)*(W910))*(W910),1E-6))</f>
        <v/>
      </c>
      <c r="AF910">
        <f>IF($D$20=0,0,IFERROR(AB911+(((AC910+AC911)/2)*J911)+(IF(Z910&gt;Z911,$D$8*((Z910^2-Z911^2)/(2*$I$5)),$D$9*((Z911^2-Z910^2)/(2*$I$5)))+($D$10*(ABS(I911)/90)*(MAX(Z910^2,Z911^2)/(2*$I$5))))-AB910,0))</f>
        <v/>
      </c>
      <c r="AG910">
        <f>IF($D$20=0,1,IFERROR(IF(ROUND(AD910,3)=1,1,IF(AND(ABS(AF910)&lt;$D$19,AD910&lt;1),1,0)),0))</f>
        <v/>
      </c>
      <c r="AH910">
        <f>IFERROR(IF(V32="Supercritical",MAX($D$16,IFERROR(L910,MAX($D$16,POWER((ABS(K910)^2)/($I$5*MAX(F910,0.1)^2),1/3)))),IF(V32="Subcritical",MAX($D$16,IFERROR(W910,MAX($D$16,POWER((ABS(K910)^2)/($I$5*MAX(F910,0.1)^2),1/3)))),IF(AND(IFERROR(V910,0)=1,IFERROR(AG910,0)=1),IF(IFERROR(T910,-1E99)&gt;=IFERROR(AE910,-1E99),MAX($D$16,IFERROR(L910,MAX($D$16,POWER((ABS(K910)^2)/($I$5*MAX(F910,0.1)^2),1/3)))),MAX($D$16,IFERROR(W910,MAX($D$16,POWER((ABS(K910)^2)/($I$5*MAX(F910,0.1)^2),1/3))))),IF(IFERROR(V910,0)=1,MAX($D$16,IFERROR(L910,MAX($D$16,POWER((ABS(K910)^2)/($I$5*MAX(F910,0.1)^2),1/3)))),IF(IFERROR(AG910,0)=1,MAX($D$16,IFERROR(W910,MAX($D$16,POWER((ABS(K910)^2)/($I$5*MAX(F910,0.1)^2),1/3)))),MAX($D$16,POWER((ABS(K910)^2)/($I$5*MAX(F910,0.1)^2),1/3))))))),MAX($D$16,POWER((ABS(K910)^2)/($I$5*MAX(F910,0.1)^2),1/3)))</f>
        <v/>
      </c>
      <c r="AI910">
        <f>E910+AH910</f>
        <v/>
      </c>
      <c r="AJ910">
        <f>AI910+((ABS(K910)/MAX(((F910)+(G910)*(AH910))*(AH910),1E-6))^2)/(2*$I$5)</f>
        <v/>
      </c>
      <c r="AM910" t="n">
        <v>0</v>
      </c>
      <c r="AN910" t="n">
        <v>0</v>
      </c>
      <c r="AO910">
        <f>AM910+AN910</f>
        <v/>
      </c>
      <c r="AP910">
        <f>AP909+AO910</f>
        <v/>
      </c>
      <c r="AQ910">
        <f>ABS(ABS(K910)/MAX(((F910)+(G910)*(AH910))*(AH910),1E-6))/SQRT($I$5*MAX((((F910)+(G910)*(AH910))*(AH910))/MAX((F910)+2*(G910)*(AH910),1E-6),1E-6))</f>
        <v/>
      </c>
      <c r="AR910">
        <f>IF(AQ910&lt;1,"Subcritical","Supercritical")</f>
        <v/>
      </c>
      <c r="AS910">
        <f>((ABS(K910)*$D$6)/(MAX(((F910)+(G910)*(AH910))*(AH910),1E-6)*MAX(((((F910)+(G910)*(AH910))*(AH910))/MAX((F910)+2*(AH910)*SQRT(1+(G910)^2),1E-6))^(2/3),1E-6)))^2</f>
        <v/>
      </c>
    </row>
    <row r="911">
      <c r="A911" t="n">
        <v>762</v>
      </c>
      <c r="B911" t="n">
        <v>760.889</v>
      </c>
      <c r="C911" t="n">
        <v>616091.2659999999</v>
      </c>
      <c r="D911" t="n">
        <v>3097242.835</v>
      </c>
      <c r="E911" t="n">
        <v>632.1815</v>
      </c>
      <c r="F911" t="n">
        <v>5.2</v>
      </c>
      <c r="G911" t="n">
        <v>0</v>
      </c>
      <c r="H911" t="inlineStr">
        <is>
          <t>Normal</t>
        </is>
      </c>
      <c r="I911" t="n">
        <v>0</v>
      </c>
      <c r="J911">
        <f>B911-B910</f>
        <v/>
      </c>
      <c r="K911">
        <f>MAX(0,K910-AO910)</f>
        <v/>
      </c>
      <c r="L911">
        <f>IF($D$20=0,IFERROR(L910,MAX($D$16,POWER((ABS(K911)^2)/($I$5*MAX(F911,0.1)^2),1/3))),IF(IFERROR(V910,0)=0,IFERROR(L910,MAX($D$16,POWER((ABS(K911)^2)/($I$5*MAX(F911,0.1)^2),1/3))),IF(OR(IFERROR(L911,0)=0,IFERROR(S910,0)&lt;1,IFERROR(S911,0)&lt;1),MAX($D$16,POWER((ABS(K911)^2)/($I$5*MAX(F911,0.1)^2),1/3)),IF(IFERROR(U911,0)&gt;0,MAX($D$16,IFERROR(L911,0)+((IFERROR(U911,0))*$D$18*IF((IFERROR(S911,0))&lt;1,1,-1))),IF(IFERROR(U911,0)&lt;0,IF(ABS((MAX($D$16,POWER((ABS(K911)^2)/($I$5*MAX(F911,0.1)^2),1/3)))-IFERROR(L911,0))&gt;$D$19,MAX($D$16,IF((MAX($D$16,POWER((ABS(K911)^2)/($I$5*MAX(F911,0.1)^2),1/3)))&gt;IFERROR(L911,0),MIN((MAX($D$16,POWER((ABS(K911)^2)/($I$5*MAX(F911,0.1)^2),1/3))),IFERROR(L911,0)+(MIN(ABS(IFERROR(U911,0))*$D$18,ABS((MAX($D$16,POWER((ABS(K911)^2)/($I$5*MAX(F911,0.1)^2),1/3)))-IFERROR(L911,0))))),MAX((MAX($D$16,POWER((ABS(K911)^2)/($I$5*MAX(F911,0.1)^2),1/3))),IFERROR(L911,0)-(MIN(ABS(IFERROR(U911,0))*$D$18,ABS((MAX($D$16,POWER((ABS(K911)^2)/($I$5*MAX(F911,0.1)^2),1/3)))-IFERROR(L911,0))))))),MAX($D$16,POWER((ABS(K911)^2)/($I$5*MAX(F911,0.1)^2),1/3))),MAX($D$16,IFERROR(L911,0)))))))</f>
        <v/>
      </c>
      <c r="M911">
        <f>((F911)+(G911)*(L911))*(L911)</f>
        <v/>
      </c>
      <c r="N911">
        <f>(((F911)+(G911)*(L911))*(L911))/MAX((F911)+2*(L911)*SQRT(1+(G911)^2),1E-6)</f>
        <v/>
      </c>
      <c r="O911">
        <f>ABS(K911)/MAX(((F911)+(G911)*(L911))*(L911),1E-6)</f>
        <v/>
      </c>
      <c r="P911">
        <f>E911+L911</f>
        <v/>
      </c>
      <c r="Q911">
        <f>P911+((ABS(K911)/MAX(((F911)+(G911)*(L911))*(L911),1E-6))^2)/(2*$I$5)</f>
        <v/>
      </c>
      <c r="R911">
        <f>((ABS(K911)*$D$6)/(MAX(((F911)+(G911)*(L911))*(L911),1E-6)*MAX(((((F911)+(G911)*(L911))*(L911))/MAX((F911)+2*(L911)*SQRT(1+(G911)^2),1E-6))^(2/3),1E-6)))^2</f>
        <v/>
      </c>
      <c r="S911">
        <f>ABS(ABS(K911)/MAX(((F911)+(G911)*(L911))*(L911),1E-6))/SQRT($I$5*MAX((((F911)+(G911)*(L911))*(L911))/MAX((F911)+2*(G911)*(L911),1E-6),1E-6))</f>
        <v/>
      </c>
      <c r="T911">
        <f>((F911)*(L911)^2)/2+(G911)*(L911)^3/3+(ABS(K911)^2)/($I$5*MAX(((F911)+(G911)*(L911))*(L911),1E-6))</f>
        <v/>
      </c>
      <c r="U911">
        <f>IF($D$20=0,0,IFERROR(Q910-(((R910+R911)/2)*J911)-(IF(O910&gt;O911,$D$8*((O910^2-O911^2)/(2*$I$5)),$D$9*((O911^2-O910^2)/(2*$I$5)))+($D$10*(ABS(I911)/90)*(MAX(O910^2,O911^2)/(2*$I$5))))-Q911,0))</f>
        <v/>
      </c>
      <c r="V911">
        <f>IF($D$20=0,1,IFERROR(IF(ROUND(S911,3)=1,1,IF(AND(ABS(U911)&lt;$D$19,S911&gt;1),1,0)),0))</f>
        <v/>
      </c>
      <c r="W911">
        <f>IF($D$20=0,IFERROR(W912,MAX($D$16,POWER((ABS(K911)^2)/($I$5*MAX(F911,0.1)^2),1/3))),IF(IFERROR(AG912,0)=0,IFERROR(W912,MAX($D$16,POWER((ABS(K911)^2)/($I$5*MAX(F911,0.1)^2),1/3))),IF(OR(IFERROR(W911,0)=0,IFERROR(AD912,0)&gt;1),MAX($D$16,POWER((ABS(K911)^2)/($I$5*MAX(F911,0.1)^2),1/3)),IF(IFERROR(AF911,0)&gt;0,MAX($D$16,IFERROR(W911,0)+((IFERROR(AF911,0))*$D$18*IF((IFERROR(AD911,0))&lt;1,1,-1))),IF(IFERROR(AF911,0)&lt;0,IF(ABS((MAX($D$16,POWER((ABS(K911)^2)/($I$5*MAX(F911,0.1)^2),1/3)))-IFERROR(W911,0))&gt;$D$19,MAX($D$16,IF((MAX($D$16,POWER((ABS(K911)^2)/($I$5*MAX(F911,0.1)^2),1/3)))&gt;IFERROR(W911,0),MIN((MAX($D$16,POWER((ABS(K911)^2)/($I$5*MAX(F911,0.1)^2),1/3))),IFERROR(W911,0)+(MIN(ABS(IFERROR(AF911,0))*$D$18,ABS((MAX($D$16,POWER((ABS(K911)^2)/($I$5*MAX(F911,0.1)^2),1/3)))-IFERROR(W911,0))))),MAX((MAX($D$16,POWER((ABS(K911)^2)/($I$5*MAX(F911,0.1)^2),1/3))),IFERROR(W911,0)-(MIN(ABS(IFERROR(AF911,0))*$D$18,ABS((MAX($D$16,POWER((ABS(K911)^2)/($I$5*MAX(F911,0.1)^2),1/3)))-IFERROR(W911,0))))))),MAX($D$16,POWER((ABS(K911)^2)/($I$5*MAX(F911,0.1)^2),1/3))),MAX($D$16,IFERROR(W911,0)))))))</f>
        <v/>
      </c>
      <c r="X911">
        <f>((F911)+(G911)*(W911))*(W911)</f>
        <v/>
      </c>
      <c r="Y911">
        <f>(((F911)+(G911)*(W911))*(W911))/MAX((F911)+2*(W911)*SQRT(1+(G911)^2),1E-6)</f>
        <v/>
      </c>
      <c r="Z911">
        <f>ABS(K911)/MAX(((F911)+(G911)*(W911))*(W911),1E-6)</f>
        <v/>
      </c>
      <c r="AA911">
        <f>E911+W911</f>
        <v/>
      </c>
      <c r="AB911">
        <f>AA911+((ABS(K911)/MAX(((F911)+(G911)*(W911))*(W911),1E-6))^2)/(2*$I$5)</f>
        <v/>
      </c>
      <c r="AC911">
        <f>((ABS(K911)*$D$6)/(MAX(((F911)+(G911)*(W911))*(W911),1E-6)*MAX(((((F911)+(G911)*(W911))*(W911))/MAX((F911)+2*(W911)*SQRT(1+(G911)^2),1E-6))^(2/3),1E-6)))^2</f>
        <v/>
      </c>
      <c r="AD911">
        <f>ABS(ABS(K911)/MAX(((F911)+(G911)*(W911))*(W911),1E-6))/SQRT($I$5*MAX((((F911)+(G911)*(W911))*(W911))/MAX((F911)+2*(G911)*(W911),1E-6),1E-6))</f>
        <v/>
      </c>
      <c r="AE911">
        <f>((F911)*(W911)^2)/2+(G911)*(W911)^3/3+(ABS(K911)^2)/($I$5*MAX(((F911)+(G911)*(W911))*(W911),1E-6))</f>
        <v/>
      </c>
      <c r="AF911">
        <f>IF($D$20=0,0,IFERROR(AB912+(((AC911+AC912)/2)*J912)+(IF(Z911&gt;Z912,$D$8*((Z911^2-Z912^2)/(2*$I$5)),$D$9*((Z912^2-Z911^2)/(2*$I$5)))+($D$10*(ABS(I912)/90)*(MAX(Z911^2,Z912^2)/(2*$I$5))))-AB911,0))</f>
        <v/>
      </c>
      <c r="AG911">
        <f>IF($D$20=0,1,IFERROR(IF(ROUND(AD911,3)=1,1,IF(AND(ABS(AF911)&lt;$D$19,AD911&lt;1),1,0)),0))</f>
        <v/>
      </c>
      <c r="AH911">
        <f>IFERROR(IF(V32="Supercritical",MAX($D$16,IFERROR(L911,MAX($D$16,POWER((ABS(K911)^2)/($I$5*MAX(F911,0.1)^2),1/3)))),IF(V32="Subcritical",MAX($D$16,IFERROR(W911,MAX($D$16,POWER((ABS(K911)^2)/($I$5*MAX(F911,0.1)^2),1/3)))),IF(AND(IFERROR(V911,0)=1,IFERROR(AG911,0)=1),IF(IFERROR(T911,-1E99)&gt;=IFERROR(AE911,-1E99),MAX($D$16,IFERROR(L911,MAX($D$16,POWER((ABS(K911)^2)/($I$5*MAX(F911,0.1)^2),1/3)))),MAX($D$16,IFERROR(W911,MAX($D$16,POWER((ABS(K911)^2)/($I$5*MAX(F911,0.1)^2),1/3))))),IF(IFERROR(V911,0)=1,MAX($D$16,IFERROR(L911,MAX($D$16,POWER((ABS(K911)^2)/($I$5*MAX(F911,0.1)^2),1/3)))),IF(IFERROR(AG911,0)=1,MAX($D$16,IFERROR(W911,MAX($D$16,POWER((ABS(K911)^2)/($I$5*MAX(F911,0.1)^2),1/3)))),MAX($D$16,POWER((ABS(K911)^2)/($I$5*MAX(F911,0.1)^2),1/3))))))),MAX($D$16,POWER((ABS(K911)^2)/($I$5*MAX(F911,0.1)^2),1/3)))</f>
        <v/>
      </c>
      <c r="AI911">
        <f>E911+AH911</f>
        <v/>
      </c>
      <c r="AJ911">
        <f>AI911+((ABS(K911)/MAX(((F911)+(G911)*(AH911))*(AH911),1E-6))^2)/(2*$I$5)</f>
        <v/>
      </c>
      <c r="AM911" t="n">
        <v>0</v>
      </c>
      <c r="AN911" t="n">
        <v>0</v>
      </c>
      <c r="AO911">
        <f>AM911+AN911</f>
        <v/>
      </c>
      <c r="AP911">
        <f>AP910+AO911</f>
        <v/>
      </c>
      <c r="AQ911">
        <f>ABS(ABS(K911)/MAX(((F911)+(G911)*(AH911))*(AH911),1E-6))/SQRT($I$5*MAX((((F911)+(G911)*(AH911))*(AH911))/MAX((F911)+2*(G911)*(AH911),1E-6),1E-6))</f>
        <v/>
      </c>
      <c r="AR911">
        <f>IF(AQ911&lt;1,"Subcritical","Supercritical")</f>
        <v/>
      </c>
      <c r="AS911">
        <f>((ABS(K911)*$D$6)/(MAX(((F911)+(G911)*(AH911))*(AH911),1E-6)*MAX(((((F911)+(G911)*(AH911))*(AH911))/MAX((F911)+2*(AH911)*SQRT(1+(G911)^2),1E-6))^(2/3),1E-6)))^2</f>
        <v/>
      </c>
    </row>
    <row r="912">
      <c r="A912" t="n">
        <v>763</v>
      </c>
      <c r="B912" t="n">
        <v>761.889</v>
      </c>
      <c r="C912" t="n">
        <v>616091.224</v>
      </c>
      <c r="D912" t="n">
        <v>3097241.836</v>
      </c>
      <c r="E912" t="n">
        <v>632.181</v>
      </c>
      <c r="F912" t="n">
        <v>5.2</v>
      </c>
      <c r="G912" t="n">
        <v>0</v>
      </c>
      <c r="H912" t="inlineStr">
        <is>
          <t>Normal</t>
        </is>
      </c>
      <c r="I912" t="n">
        <v>0.057</v>
      </c>
      <c r="J912">
        <f>B912-B911</f>
        <v/>
      </c>
      <c r="K912">
        <f>MAX(0,K911-AO911)</f>
        <v/>
      </c>
      <c r="L912">
        <f>IF($D$20=0,IFERROR(L911,MAX($D$16,POWER((ABS(K912)^2)/($I$5*MAX(F912,0.1)^2),1/3))),IF(IFERROR(V911,0)=0,IFERROR(L911,MAX($D$16,POWER((ABS(K912)^2)/($I$5*MAX(F912,0.1)^2),1/3))),IF(OR(IFERROR(L912,0)=0,IFERROR(S911,0)&lt;1,IFERROR(S912,0)&lt;1),MAX($D$16,POWER((ABS(K912)^2)/($I$5*MAX(F912,0.1)^2),1/3)),IF(IFERROR(U912,0)&gt;0,MAX($D$16,IFERROR(L912,0)+((IFERROR(U912,0))*$D$18*IF((IFERROR(S912,0))&lt;1,1,-1))),IF(IFERROR(U912,0)&lt;0,IF(ABS((MAX($D$16,POWER((ABS(K912)^2)/($I$5*MAX(F912,0.1)^2),1/3)))-IFERROR(L912,0))&gt;$D$19,MAX($D$16,IF((MAX($D$16,POWER((ABS(K912)^2)/($I$5*MAX(F912,0.1)^2),1/3)))&gt;IFERROR(L912,0),MIN((MAX($D$16,POWER((ABS(K912)^2)/($I$5*MAX(F912,0.1)^2),1/3))),IFERROR(L912,0)+(MIN(ABS(IFERROR(U912,0))*$D$18,ABS((MAX($D$16,POWER((ABS(K912)^2)/($I$5*MAX(F912,0.1)^2),1/3)))-IFERROR(L912,0))))),MAX((MAX($D$16,POWER((ABS(K912)^2)/($I$5*MAX(F912,0.1)^2),1/3))),IFERROR(L912,0)-(MIN(ABS(IFERROR(U912,0))*$D$18,ABS((MAX($D$16,POWER((ABS(K912)^2)/($I$5*MAX(F912,0.1)^2),1/3)))-IFERROR(L912,0))))))),MAX($D$16,POWER((ABS(K912)^2)/($I$5*MAX(F912,0.1)^2),1/3))),MAX($D$16,IFERROR(L912,0)))))))</f>
        <v/>
      </c>
      <c r="M912">
        <f>((F912)+(G912)*(L912))*(L912)</f>
        <v/>
      </c>
      <c r="N912">
        <f>(((F912)+(G912)*(L912))*(L912))/MAX((F912)+2*(L912)*SQRT(1+(G912)^2),1E-6)</f>
        <v/>
      </c>
      <c r="O912">
        <f>ABS(K912)/MAX(((F912)+(G912)*(L912))*(L912),1E-6)</f>
        <v/>
      </c>
      <c r="P912">
        <f>E912+L912</f>
        <v/>
      </c>
      <c r="Q912">
        <f>P912+((ABS(K912)/MAX(((F912)+(G912)*(L912))*(L912),1E-6))^2)/(2*$I$5)</f>
        <v/>
      </c>
      <c r="R912">
        <f>((ABS(K912)*$D$6)/(MAX(((F912)+(G912)*(L912))*(L912),1E-6)*MAX(((((F912)+(G912)*(L912))*(L912))/MAX((F912)+2*(L912)*SQRT(1+(G912)^2),1E-6))^(2/3),1E-6)))^2</f>
        <v/>
      </c>
      <c r="S912">
        <f>ABS(ABS(K912)/MAX(((F912)+(G912)*(L912))*(L912),1E-6))/SQRT($I$5*MAX((((F912)+(G912)*(L912))*(L912))/MAX((F912)+2*(G912)*(L912),1E-6),1E-6))</f>
        <v/>
      </c>
      <c r="T912">
        <f>((F912)*(L912)^2)/2+(G912)*(L912)^3/3+(ABS(K912)^2)/($I$5*MAX(((F912)+(G912)*(L912))*(L912),1E-6))</f>
        <v/>
      </c>
      <c r="U912">
        <f>IF($D$20=0,0,IFERROR(Q911-(((R911+R912)/2)*J912)-(IF(O911&gt;O912,$D$8*((O911^2-O912^2)/(2*$I$5)),$D$9*((O912^2-O911^2)/(2*$I$5)))+($D$10*(ABS(I912)/90)*(MAX(O911^2,O912^2)/(2*$I$5))))-Q912,0))</f>
        <v/>
      </c>
      <c r="V912">
        <f>IF($D$20=0,1,IFERROR(IF(ROUND(S912,3)=1,1,IF(AND(ABS(U912)&lt;$D$19,S912&gt;1),1,0)),0))</f>
        <v/>
      </c>
      <c r="W912">
        <f>IF($D$20=0,IFERROR(W913,MAX($D$16,POWER((ABS(K912)^2)/($I$5*MAX(F912,0.1)^2),1/3))),IF(IFERROR(AG913,0)=0,IFERROR(W913,MAX($D$16,POWER((ABS(K912)^2)/($I$5*MAX(F912,0.1)^2),1/3))),IF(OR(IFERROR(W912,0)=0,IFERROR(AD913,0)&gt;1),MAX($D$16,POWER((ABS(K912)^2)/($I$5*MAX(F912,0.1)^2),1/3)),IF(IFERROR(AF912,0)&gt;0,MAX($D$16,IFERROR(W912,0)+((IFERROR(AF912,0))*$D$18*IF((IFERROR(AD912,0))&lt;1,1,-1))),IF(IFERROR(AF912,0)&lt;0,IF(ABS((MAX($D$16,POWER((ABS(K912)^2)/($I$5*MAX(F912,0.1)^2),1/3)))-IFERROR(W912,0))&gt;$D$19,MAX($D$16,IF((MAX($D$16,POWER((ABS(K912)^2)/($I$5*MAX(F912,0.1)^2),1/3)))&gt;IFERROR(W912,0),MIN((MAX($D$16,POWER((ABS(K912)^2)/($I$5*MAX(F912,0.1)^2),1/3))),IFERROR(W912,0)+(MIN(ABS(IFERROR(AF912,0))*$D$18,ABS((MAX($D$16,POWER((ABS(K912)^2)/($I$5*MAX(F912,0.1)^2),1/3)))-IFERROR(W912,0))))),MAX((MAX($D$16,POWER((ABS(K912)^2)/($I$5*MAX(F912,0.1)^2),1/3))),IFERROR(W912,0)-(MIN(ABS(IFERROR(AF912,0))*$D$18,ABS((MAX($D$16,POWER((ABS(K912)^2)/($I$5*MAX(F912,0.1)^2),1/3)))-IFERROR(W912,0))))))),MAX($D$16,POWER((ABS(K912)^2)/($I$5*MAX(F912,0.1)^2),1/3))),MAX($D$16,IFERROR(W912,0)))))))</f>
        <v/>
      </c>
      <c r="X912">
        <f>((F912)+(G912)*(W912))*(W912)</f>
        <v/>
      </c>
      <c r="Y912">
        <f>(((F912)+(G912)*(W912))*(W912))/MAX((F912)+2*(W912)*SQRT(1+(G912)^2),1E-6)</f>
        <v/>
      </c>
      <c r="Z912">
        <f>ABS(K912)/MAX(((F912)+(G912)*(W912))*(W912),1E-6)</f>
        <v/>
      </c>
      <c r="AA912">
        <f>E912+W912</f>
        <v/>
      </c>
      <c r="AB912">
        <f>AA912+((ABS(K912)/MAX(((F912)+(G912)*(W912))*(W912),1E-6))^2)/(2*$I$5)</f>
        <v/>
      </c>
      <c r="AC912">
        <f>((ABS(K912)*$D$6)/(MAX(((F912)+(G912)*(W912))*(W912),1E-6)*MAX(((((F912)+(G912)*(W912))*(W912))/MAX((F912)+2*(W912)*SQRT(1+(G912)^2),1E-6))^(2/3),1E-6)))^2</f>
        <v/>
      </c>
      <c r="AD912">
        <f>ABS(ABS(K912)/MAX(((F912)+(G912)*(W912))*(W912),1E-6))/SQRT($I$5*MAX((((F912)+(G912)*(W912))*(W912))/MAX((F912)+2*(G912)*(W912),1E-6),1E-6))</f>
        <v/>
      </c>
      <c r="AE912">
        <f>((F912)*(W912)^2)/2+(G912)*(W912)^3/3+(ABS(K912)^2)/($I$5*MAX(((F912)+(G912)*(W912))*(W912),1E-6))</f>
        <v/>
      </c>
      <c r="AF912">
        <f>IF($D$20=0,0,IFERROR(AB913+(((AC912+AC913)/2)*J913)+(IF(Z912&gt;Z913,$D$8*((Z912^2-Z913^2)/(2*$I$5)),$D$9*((Z913^2-Z912^2)/(2*$I$5)))+($D$10*(ABS(I913)/90)*(MAX(Z912^2,Z913^2)/(2*$I$5))))-AB912,0))</f>
        <v/>
      </c>
      <c r="AG912">
        <f>IF($D$20=0,1,IFERROR(IF(ROUND(AD912,3)=1,1,IF(AND(ABS(AF912)&lt;$D$19,AD912&lt;1),1,0)),0))</f>
        <v/>
      </c>
      <c r="AH912">
        <f>IFERROR(IF(V32="Supercritical",MAX($D$16,IFERROR(L912,MAX($D$16,POWER((ABS(K912)^2)/($I$5*MAX(F912,0.1)^2),1/3)))),IF(V32="Subcritical",MAX($D$16,IFERROR(W912,MAX($D$16,POWER((ABS(K912)^2)/($I$5*MAX(F912,0.1)^2),1/3)))),IF(AND(IFERROR(V912,0)=1,IFERROR(AG912,0)=1),IF(IFERROR(T912,-1E99)&gt;=IFERROR(AE912,-1E99),MAX($D$16,IFERROR(L912,MAX($D$16,POWER((ABS(K912)^2)/($I$5*MAX(F912,0.1)^2),1/3)))),MAX($D$16,IFERROR(W912,MAX($D$16,POWER((ABS(K912)^2)/($I$5*MAX(F912,0.1)^2),1/3))))),IF(IFERROR(V912,0)=1,MAX($D$16,IFERROR(L912,MAX($D$16,POWER((ABS(K912)^2)/($I$5*MAX(F912,0.1)^2),1/3)))),IF(IFERROR(AG912,0)=1,MAX($D$16,IFERROR(W912,MAX($D$16,POWER((ABS(K912)^2)/($I$5*MAX(F912,0.1)^2),1/3)))),MAX($D$16,POWER((ABS(K912)^2)/($I$5*MAX(F912,0.1)^2),1/3))))))),MAX($D$16,POWER((ABS(K912)^2)/($I$5*MAX(F912,0.1)^2),1/3)))</f>
        <v/>
      </c>
      <c r="AI912">
        <f>E912+AH912</f>
        <v/>
      </c>
      <c r="AJ912">
        <f>AI912+((ABS(K912)/MAX(((F912)+(G912)*(AH912))*(AH912),1E-6))^2)/(2*$I$5)</f>
        <v/>
      </c>
      <c r="AM912" t="n">
        <v>0</v>
      </c>
      <c r="AN912" t="n">
        <v>0</v>
      </c>
      <c r="AO912">
        <f>AM912+AN912</f>
        <v/>
      </c>
      <c r="AP912">
        <f>AP911+AO912</f>
        <v/>
      </c>
      <c r="AQ912">
        <f>ABS(ABS(K912)/MAX(((F912)+(G912)*(AH912))*(AH912),1E-6))/SQRT($I$5*MAX((((F912)+(G912)*(AH912))*(AH912))/MAX((F912)+2*(G912)*(AH912),1E-6),1E-6))</f>
        <v/>
      </c>
      <c r="AR912">
        <f>IF(AQ912&lt;1,"Subcritical","Supercritical")</f>
        <v/>
      </c>
      <c r="AS912">
        <f>((ABS(K912)*$D$6)/(MAX(((F912)+(G912)*(AH912))*(AH912),1E-6)*MAX(((((F912)+(G912)*(AH912))*(AH912))/MAX((F912)+2*(AH912)*SQRT(1+(G912)^2),1E-6))^(2/3),1E-6)))^2</f>
        <v/>
      </c>
    </row>
    <row r="913">
      <c r="A913" t="n">
        <v>764</v>
      </c>
      <c r="B913" t="n">
        <v>762.889</v>
      </c>
      <c r="C913" t="n">
        <v>616091.181</v>
      </c>
      <c r="D913" t="n">
        <v>3097240.837</v>
      </c>
      <c r="E913" t="n">
        <v>632.1805000000001</v>
      </c>
      <c r="F913" t="n">
        <v>5.2</v>
      </c>
      <c r="G913" t="n">
        <v>0</v>
      </c>
      <c r="H913" t="inlineStr">
        <is>
          <t>Normal</t>
        </is>
      </c>
      <c r="I913" t="n">
        <v>0.057</v>
      </c>
      <c r="J913">
        <f>B913-B912</f>
        <v/>
      </c>
      <c r="K913">
        <f>MAX(0,K912-AO912)</f>
        <v/>
      </c>
      <c r="L913">
        <f>IF($D$20=0,IFERROR(L912,MAX($D$16,POWER((ABS(K913)^2)/($I$5*MAX(F913,0.1)^2),1/3))),IF(IFERROR(V912,0)=0,IFERROR(L912,MAX($D$16,POWER((ABS(K913)^2)/($I$5*MAX(F913,0.1)^2),1/3))),IF(OR(IFERROR(L913,0)=0,IFERROR(S912,0)&lt;1,IFERROR(S913,0)&lt;1),MAX($D$16,POWER((ABS(K913)^2)/($I$5*MAX(F913,0.1)^2),1/3)),IF(IFERROR(U913,0)&gt;0,MAX($D$16,IFERROR(L913,0)+((IFERROR(U913,0))*$D$18*IF((IFERROR(S913,0))&lt;1,1,-1))),IF(IFERROR(U913,0)&lt;0,IF(ABS((MAX($D$16,POWER((ABS(K913)^2)/($I$5*MAX(F913,0.1)^2),1/3)))-IFERROR(L913,0))&gt;$D$19,MAX($D$16,IF((MAX($D$16,POWER((ABS(K913)^2)/($I$5*MAX(F913,0.1)^2),1/3)))&gt;IFERROR(L913,0),MIN((MAX($D$16,POWER((ABS(K913)^2)/($I$5*MAX(F913,0.1)^2),1/3))),IFERROR(L913,0)+(MIN(ABS(IFERROR(U913,0))*$D$18,ABS((MAX($D$16,POWER((ABS(K913)^2)/($I$5*MAX(F913,0.1)^2),1/3)))-IFERROR(L913,0))))),MAX((MAX($D$16,POWER((ABS(K913)^2)/($I$5*MAX(F913,0.1)^2),1/3))),IFERROR(L913,0)-(MIN(ABS(IFERROR(U913,0))*$D$18,ABS((MAX($D$16,POWER((ABS(K913)^2)/($I$5*MAX(F913,0.1)^2),1/3)))-IFERROR(L913,0))))))),MAX($D$16,POWER((ABS(K913)^2)/($I$5*MAX(F913,0.1)^2),1/3))),MAX($D$16,IFERROR(L913,0)))))))</f>
        <v/>
      </c>
      <c r="M913">
        <f>((F913)+(G913)*(L913))*(L913)</f>
        <v/>
      </c>
      <c r="N913">
        <f>(((F913)+(G913)*(L913))*(L913))/MAX((F913)+2*(L913)*SQRT(1+(G913)^2),1E-6)</f>
        <v/>
      </c>
      <c r="O913">
        <f>ABS(K913)/MAX(((F913)+(G913)*(L913))*(L913),1E-6)</f>
        <v/>
      </c>
      <c r="P913">
        <f>E913+L913</f>
        <v/>
      </c>
      <c r="Q913">
        <f>P913+((ABS(K913)/MAX(((F913)+(G913)*(L913))*(L913),1E-6))^2)/(2*$I$5)</f>
        <v/>
      </c>
      <c r="R913">
        <f>((ABS(K913)*$D$6)/(MAX(((F913)+(G913)*(L913))*(L913),1E-6)*MAX(((((F913)+(G913)*(L913))*(L913))/MAX((F913)+2*(L913)*SQRT(1+(G913)^2),1E-6))^(2/3),1E-6)))^2</f>
        <v/>
      </c>
      <c r="S913">
        <f>ABS(ABS(K913)/MAX(((F913)+(G913)*(L913))*(L913),1E-6))/SQRT($I$5*MAX((((F913)+(G913)*(L913))*(L913))/MAX((F913)+2*(G913)*(L913),1E-6),1E-6))</f>
        <v/>
      </c>
      <c r="T913">
        <f>((F913)*(L913)^2)/2+(G913)*(L913)^3/3+(ABS(K913)^2)/($I$5*MAX(((F913)+(G913)*(L913))*(L913),1E-6))</f>
        <v/>
      </c>
      <c r="U913">
        <f>IF($D$20=0,0,IFERROR(Q912-(((R912+R913)/2)*J913)-(IF(O912&gt;O913,$D$8*((O912^2-O913^2)/(2*$I$5)),$D$9*((O913^2-O912^2)/(2*$I$5)))+($D$10*(ABS(I913)/90)*(MAX(O912^2,O913^2)/(2*$I$5))))-Q913,0))</f>
        <v/>
      </c>
      <c r="V913">
        <f>IF($D$20=0,1,IFERROR(IF(ROUND(S913,3)=1,1,IF(AND(ABS(U913)&lt;$D$19,S913&gt;1),1,0)),0))</f>
        <v/>
      </c>
      <c r="W913">
        <f>IF($D$20=0,IFERROR(W914,MAX($D$16,POWER((ABS(K913)^2)/($I$5*MAX(F913,0.1)^2),1/3))),IF(IFERROR(AG914,0)=0,IFERROR(W914,MAX($D$16,POWER((ABS(K913)^2)/($I$5*MAX(F913,0.1)^2),1/3))),IF(OR(IFERROR(W913,0)=0,IFERROR(AD914,0)&gt;1),MAX($D$16,POWER((ABS(K913)^2)/($I$5*MAX(F913,0.1)^2),1/3)),IF(IFERROR(AF913,0)&gt;0,MAX($D$16,IFERROR(W913,0)+((IFERROR(AF913,0))*$D$18*IF((IFERROR(AD913,0))&lt;1,1,-1))),IF(IFERROR(AF913,0)&lt;0,IF(ABS((MAX($D$16,POWER((ABS(K913)^2)/($I$5*MAX(F913,0.1)^2),1/3)))-IFERROR(W913,0))&gt;$D$19,MAX($D$16,IF((MAX($D$16,POWER((ABS(K913)^2)/($I$5*MAX(F913,0.1)^2),1/3)))&gt;IFERROR(W913,0),MIN((MAX($D$16,POWER((ABS(K913)^2)/($I$5*MAX(F913,0.1)^2),1/3))),IFERROR(W913,0)+(MIN(ABS(IFERROR(AF913,0))*$D$18,ABS((MAX($D$16,POWER((ABS(K913)^2)/($I$5*MAX(F913,0.1)^2),1/3)))-IFERROR(W913,0))))),MAX((MAX($D$16,POWER((ABS(K913)^2)/($I$5*MAX(F913,0.1)^2),1/3))),IFERROR(W913,0)-(MIN(ABS(IFERROR(AF913,0))*$D$18,ABS((MAX($D$16,POWER((ABS(K913)^2)/($I$5*MAX(F913,0.1)^2),1/3)))-IFERROR(W913,0))))))),MAX($D$16,POWER((ABS(K913)^2)/($I$5*MAX(F913,0.1)^2),1/3))),MAX($D$16,IFERROR(W913,0)))))))</f>
        <v/>
      </c>
      <c r="X913">
        <f>((F913)+(G913)*(W913))*(W913)</f>
        <v/>
      </c>
      <c r="Y913">
        <f>(((F913)+(G913)*(W913))*(W913))/MAX((F913)+2*(W913)*SQRT(1+(G913)^2),1E-6)</f>
        <v/>
      </c>
      <c r="Z913">
        <f>ABS(K913)/MAX(((F913)+(G913)*(W913))*(W913),1E-6)</f>
        <v/>
      </c>
      <c r="AA913">
        <f>E913+W913</f>
        <v/>
      </c>
      <c r="AB913">
        <f>AA913+((ABS(K913)/MAX(((F913)+(G913)*(W913))*(W913),1E-6))^2)/(2*$I$5)</f>
        <v/>
      </c>
      <c r="AC913">
        <f>((ABS(K913)*$D$6)/(MAX(((F913)+(G913)*(W913))*(W913),1E-6)*MAX(((((F913)+(G913)*(W913))*(W913))/MAX((F913)+2*(W913)*SQRT(1+(G913)^2),1E-6))^(2/3),1E-6)))^2</f>
        <v/>
      </c>
      <c r="AD913">
        <f>ABS(ABS(K913)/MAX(((F913)+(G913)*(W913))*(W913),1E-6))/SQRT($I$5*MAX((((F913)+(G913)*(W913))*(W913))/MAX((F913)+2*(G913)*(W913),1E-6),1E-6))</f>
        <v/>
      </c>
      <c r="AE913">
        <f>((F913)*(W913)^2)/2+(G913)*(W913)^3/3+(ABS(K913)^2)/($I$5*MAX(((F913)+(G913)*(W913))*(W913),1E-6))</f>
        <v/>
      </c>
      <c r="AF913">
        <f>IF($D$20=0,0,IFERROR(AB914+(((AC913+AC914)/2)*J914)+(IF(Z913&gt;Z914,$D$8*((Z913^2-Z914^2)/(2*$I$5)),$D$9*((Z914^2-Z913^2)/(2*$I$5)))+($D$10*(ABS(I914)/90)*(MAX(Z913^2,Z914^2)/(2*$I$5))))-AB913,0))</f>
        <v/>
      </c>
      <c r="AG913">
        <f>IF($D$20=0,1,IFERROR(IF(ROUND(AD913,3)=1,1,IF(AND(ABS(AF913)&lt;$D$19,AD913&lt;1),1,0)),0))</f>
        <v/>
      </c>
      <c r="AH913">
        <f>IFERROR(IF(V32="Supercritical",MAX($D$16,IFERROR(L913,MAX($D$16,POWER((ABS(K913)^2)/($I$5*MAX(F913,0.1)^2),1/3)))),IF(V32="Subcritical",MAX($D$16,IFERROR(W913,MAX($D$16,POWER((ABS(K913)^2)/($I$5*MAX(F913,0.1)^2),1/3)))),IF(AND(IFERROR(V913,0)=1,IFERROR(AG913,0)=1),IF(IFERROR(T913,-1E99)&gt;=IFERROR(AE913,-1E99),MAX($D$16,IFERROR(L913,MAX($D$16,POWER((ABS(K913)^2)/($I$5*MAX(F913,0.1)^2),1/3)))),MAX($D$16,IFERROR(W913,MAX($D$16,POWER((ABS(K913)^2)/($I$5*MAX(F913,0.1)^2),1/3))))),IF(IFERROR(V913,0)=1,MAX($D$16,IFERROR(L913,MAX($D$16,POWER((ABS(K913)^2)/($I$5*MAX(F913,0.1)^2),1/3)))),IF(IFERROR(AG913,0)=1,MAX($D$16,IFERROR(W913,MAX($D$16,POWER((ABS(K913)^2)/($I$5*MAX(F913,0.1)^2),1/3)))),MAX($D$16,POWER((ABS(K913)^2)/($I$5*MAX(F913,0.1)^2),1/3))))))),MAX($D$16,POWER((ABS(K913)^2)/($I$5*MAX(F913,0.1)^2),1/3)))</f>
        <v/>
      </c>
      <c r="AI913">
        <f>E913+AH913</f>
        <v/>
      </c>
      <c r="AJ913">
        <f>AI913+((ABS(K913)/MAX(((F913)+(G913)*(AH913))*(AH913),1E-6))^2)/(2*$I$5)</f>
        <v/>
      </c>
      <c r="AM913" t="n">
        <v>0</v>
      </c>
      <c r="AN913" t="n">
        <v>0</v>
      </c>
      <c r="AO913">
        <f>AM913+AN913</f>
        <v/>
      </c>
      <c r="AP913">
        <f>AP912+AO913</f>
        <v/>
      </c>
      <c r="AQ913">
        <f>ABS(ABS(K913)/MAX(((F913)+(G913)*(AH913))*(AH913),1E-6))/SQRT($I$5*MAX((((F913)+(G913)*(AH913))*(AH913))/MAX((F913)+2*(G913)*(AH913),1E-6),1E-6))</f>
        <v/>
      </c>
      <c r="AR913">
        <f>IF(AQ913&lt;1,"Subcritical","Supercritical")</f>
        <v/>
      </c>
      <c r="AS913">
        <f>((ABS(K913)*$D$6)/(MAX(((F913)+(G913)*(AH913))*(AH913),1E-6)*MAX(((((F913)+(G913)*(AH913))*(AH913))/MAX((F913)+2*(AH913)*SQRT(1+(G913)^2),1E-6))^(2/3),1E-6)))^2</f>
        <v/>
      </c>
    </row>
    <row r="914">
      <c r="A914" t="n">
        <v>765</v>
      </c>
      <c r="B914" t="n">
        <v>763.889</v>
      </c>
      <c r="C914" t="n">
        <v>616091.139</v>
      </c>
      <c r="D914" t="n">
        <v>3097239.838</v>
      </c>
      <c r="E914" t="n">
        <v>632.1799999999999</v>
      </c>
      <c r="F914" t="n">
        <v>5.2</v>
      </c>
      <c r="G914" t="n">
        <v>0</v>
      </c>
      <c r="H914" t="inlineStr">
        <is>
          <t>Normal</t>
        </is>
      </c>
      <c r="I914" t="n">
        <v>0</v>
      </c>
      <c r="J914">
        <f>B914-B913</f>
        <v/>
      </c>
      <c r="K914">
        <f>MAX(0,K913-AO913)</f>
        <v/>
      </c>
      <c r="L914">
        <f>IF($D$20=0,IFERROR(L913,MAX($D$16,POWER((ABS(K914)^2)/($I$5*MAX(F914,0.1)^2),1/3))),IF(IFERROR(V913,0)=0,IFERROR(L913,MAX($D$16,POWER((ABS(K914)^2)/($I$5*MAX(F914,0.1)^2),1/3))),IF(OR(IFERROR(L914,0)=0,IFERROR(S913,0)&lt;1,IFERROR(S914,0)&lt;1),MAX($D$16,POWER((ABS(K914)^2)/($I$5*MAX(F914,0.1)^2),1/3)),IF(IFERROR(U914,0)&gt;0,MAX($D$16,IFERROR(L914,0)+((IFERROR(U914,0))*$D$18*IF((IFERROR(S914,0))&lt;1,1,-1))),IF(IFERROR(U914,0)&lt;0,IF(ABS((MAX($D$16,POWER((ABS(K914)^2)/($I$5*MAX(F914,0.1)^2),1/3)))-IFERROR(L914,0))&gt;$D$19,MAX($D$16,IF((MAX($D$16,POWER((ABS(K914)^2)/($I$5*MAX(F914,0.1)^2),1/3)))&gt;IFERROR(L914,0),MIN((MAX($D$16,POWER((ABS(K914)^2)/($I$5*MAX(F914,0.1)^2),1/3))),IFERROR(L914,0)+(MIN(ABS(IFERROR(U914,0))*$D$18,ABS((MAX($D$16,POWER((ABS(K914)^2)/($I$5*MAX(F914,0.1)^2),1/3)))-IFERROR(L914,0))))),MAX((MAX($D$16,POWER((ABS(K914)^2)/($I$5*MAX(F914,0.1)^2),1/3))),IFERROR(L914,0)-(MIN(ABS(IFERROR(U914,0))*$D$18,ABS((MAX($D$16,POWER((ABS(K914)^2)/($I$5*MAX(F914,0.1)^2),1/3)))-IFERROR(L914,0))))))),MAX($D$16,POWER((ABS(K914)^2)/($I$5*MAX(F914,0.1)^2),1/3))),MAX($D$16,IFERROR(L914,0)))))))</f>
        <v/>
      </c>
      <c r="M914">
        <f>((F914)+(G914)*(L914))*(L914)</f>
        <v/>
      </c>
      <c r="N914">
        <f>(((F914)+(G914)*(L914))*(L914))/MAX((F914)+2*(L914)*SQRT(1+(G914)^2),1E-6)</f>
        <v/>
      </c>
      <c r="O914">
        <f>ABS(K914)/MAX(((F914)+(G914)*(L914))*(L914),1E-6)</f>
        <v/>
      </c>
      <c r="P914">
        <f>E914+L914</f>
        <v/>
      </c>
      <c r="Q914">
        <f>P914+((ABS(K914)/MAX(((F914)+(G914)*(L914))*(L914),1E-6))^2)/(2*$I$5)</f>
        <v/>
      </c>
      <c r="R914">
        <f>((ABS(K914)*$D$6)/(MAX(((F914)+(G914)*(L914))*(L914),1E-6)*MAX(((((F914)+(G914)*(L914))*(L914))/MAX((F914)+2*(L914)*SQRT(1+(G914)^2),1E-6))^(2/3),1E-6)))^2</f>
        <v/>
      </c>
      <c r="S914">
        <f>ABS(ABS(K914)/MAX(((F914)+(G914)*(L914))*(L914),1E-6))/SQRT($I$5*MAX((((F914)+(G914)*(L914))*(L914))/MAX((F914)+2*(G914)*(L914),1E-6),1E-6))</f>
        <v/>
      </c>
      <c r="T914">
        <f>((F914)*(L914)^2)/2+(G914)*(L914)^3/3+(ABS(K914)^2)/($I$5*MAX(((F914)+(G914)*(L914))*(L914),1E-6))</f>
        <v/>
      </c>
      <c r="U914">
        <f>IF($D$20=0,0,IFERROR(Q913-(((R913+R914)/2)*J914)-(IF(O913&gt;O914,$D$8*((O913^2-O914^2)/(2*$I$5)),$D$9*((O914^2-O913^2)/(2*$I$5)))+($D$10*(ABS(I914)/90)*(MAX(O913^2,O914^2)/(2*$I$5))))-Q914,0))</f>
        <v/>
      </c>
      <c r="V914">
        <f>IF($D$20=0,1,IFERROR(IF(ROUND(S914,3)=1,1,IF(AND(ABS(U914)&lt;$D$19,S914&gt;1),1,0)),0))</f>
        <v/>
      </c>
      <c r="W914">
        <f>IF($D$20=0,IFERROR(W915,MAX($D$16,POWER((ABS(K914)^2)/($I$5*MAX(F914,0.1)^2),1/3))),IF(IFERROR(AG915,0)=0,IFERROR(W915,MAX($D$16,POWER((ABS(K914)^2)/($I$5*MAX(F914,0.1)^2),1/3))),IF(OR(IFERROR(W914,0)=0,IFERROR(AD915,0)&gt;1),MAX($D$16,POWER((ABS(K914)^2)/($I$5*MAX(F914,0.1)^2),1/3)),IF(IFERROR(AF914,0)&gt;0,MAX($D$16,IFERROR(W914,0)+((IFERROR(AF914,0))*$D$18*IF((IFERROR(AD914,0))&lt;1,1,-1))),IF(IFERROR(AF914,0)&lt;0,IF(ABS((MAX($D$16,POWER((ABS(K914)^2)/($I$5*MAX(F914,0.1)^2),1/3)))-IFERROR(W914,0))&gt;$D$19,MAX($D$16,IF((MAX($D$16,POWER((ABS(K914)^2)/($I$5*MAX(F914,0.1)^2),1/3)))&gt;IFERROR(W914,0),MIN((MAX($D$16,POWER((ABS(K914)^2)/($I$5*MAX(F914,0.1)^2),1/3))),IFERROR(W914,0)+(MIN(ABS(IFERROR(AF914,0))*$D$18,ABS((MAX($D$16,POWER((ABS(K914)^2)/($I$5*MAX(F914,0.1)^2),1/3)))-IFERROR(W914,0))))),MAX((MAX($D$16,POWER((ABS(K914)^2)/($I$5*MAX(F914,0.1)^2),1/3))),IFERROR(W914,0)-(MIN(ABS(IFERROR(AF914,0))*$D$18,ABS((MAX($D$16,POWER((ABS(K914)^2)/($I$5*MAX(F914,0.1)^2),1/3)))-IFERROR(W914,0))))))),MAX($D$16,POWER((ABS(K914)^2)/($I$5*MAX(F914,0.1)^2),1/3))),MAX($D$16,IFERROR(W914,0)))))))</f>
        <v/>
      </c>
      <c r="X914">
        <f>((F914)+(G914)*(W914))*(W914)</f>
        <v/>
      </c>
      <c r="Y914">
        <f>(((F914)+(G914)*(W914))*(W914))/MAX((F914)+2*(W914)*SQRT(1+(G914)^2),1E-6)</f>
        <v/>
      </c>
      <c r="Z914">
        <f>ABS(K914)/MAX(((F914)+(G914)*(W914))*(W914),1E-6)</f>
        <v/>
      </c>
      <c r="AA914">
        <f>E914+W914</f>
        <v/>
      </c>
      <c r="AB914">
        <f>AA914+((ABS(K914)/MAX(((F914)+(G914)*(W914))*(W914),1E-6))^2)/(2*$I$5)</f>
        <v/>
      </c>
      <c r="AC914">
        <f>((ABS(K914)*$D$6)/(MAX(((F914)+(G914)*(W914))*(W914),1E-6)*MAX(((((F914)+(G914)*(W914))*(W914))/MAX((F914)+2*(W914)*SQRT(1+(G914)^2),1E-6))^(2/3),1E-6)))^2</f>
        <v/>
      </c>
      <c r="AD914">
        <f>ABS(ABS(K914)/MAX(((F914)+(G914)*(W914))*(W914),1E-6))/SQRT($I$5*MAX((((F914)+(G914)*(W914))*(W914))/MAX((F914)+2*(G914)*(W914),1E-6),1E-6))</f>
        <v/>
      </c>
      <c r="AE914">
        <f>((F914)*(W914)^2)/2+(G914)*(W914)^3/3+(ABS(K914)^2)/($I$5*MAX(((F914)+(G914)*(W914))*(W914),1E-6))</f>
        <v/>
      </c>
      <c r="AF914">
        <f>IF($D$20=0,0,IFERROR(AB915+(((AC914+AC915)/2)*J915)+(IF(Z914&gt;Z915,$D$8*((Z914^2-Z915^2)/(2*$I$5)),$D$9*((Z915^2-Z914^2)/(2*$I$5)))+($D$10*(ABS(I915)/90)*(MAX(Z914^2,Z915^2)/(2*$I$5))))-AB914,0))</f>
        <v/>
      </c>
      <c r="AG914">
        <f>IF($D$20=0,1,IFERROR(IF(ROUND(AD914,3)=1,1,IF(AND(ABS(AF914)&lt;$D$19,AD914&lt;1),1,0)),0))</f>
        <v/>
      </c>
      <c r="AH914">
        <f>IFERROR(IF(V32="Supercritical",MAX($D$16,IFERROR(L914,MAX($D$16,POWER((ABS(K914)^2)/($I$5*MAX(F914,0.1)^2),1/3)))),IF(V32="Subcritical",MAX($D$16,IFERROR(W914,MAX($D$16,POWER((ABS(K914)^2)/($I$5*MAX(F914,0.1)^2),1/3)))),IF(AND(IFERROR(V914,0)=1,IFERROR(AG914,0)=1),IF(IFERROR(T914,-1E99)&gt;=IFERROR(AE914,-1E99),MAX($D$16,IFERROR(L914,MAX($D$16,POWER((ABS(K914)^2)/($I$5*MAX(F914,0.1)^2),1/3)))),MAX($D$16,IFERROR(W914,MAX($D$16,POWER((ABS(K914)^2)/($I$5*MAX(F914,0.1)^2),1/3))))),IF(IFERROR(V914,0)=1,MAX($D$16,IFERROR(L914,MAX($D$16,POWER((ABS(K914)^2)/($I$5*MAX(F914,0.1)^2),1/3)))),IF(IFERROR(AG914,0)=1,MAX($D$16,IFERROR(W914,MAX($D$16,POWER((ABS(K914)^2)/($I$5*MAX(F914,0.1)^2),1/3)))),MAX($D$16,POWER((ABS(K914)^2)/($I$5*MAX(F914,0.1)^2),1/3))))))),MAX($D$16,POWER((ABS(K914)^2)/($I$5*MAX(F914,0.1)^2),1/3)))</f>
        <v/>
      </c>
      <c r="AI914">
        <f>E914+AH914</f>
        <v/>
      </c>
      <c r="AJ914">
        <f>AI914+((ABS(K914)/MAX(((F914)+(G914)*(AH914))*(AH914),1E-6))^2)/(2*$I$5)</f>
        <v/>
      </c>
      <c r="AM914" t="n">
        <v>0</v>
      </c>
      <c r="AN914" t="n">
        <v>0</v>
      </c>
      <c r="AO914">
        <f>AM914+AN914</f>
        <v/>
      </c>
      <c r="AP914">
        <f>AP913+AO914</f>
        <v/>
      </c>
      <c r="AQ914">
        <f>ABS(ABS(K914)/MAX(((F914)+(G914)*(AH914))*(AH914),1E-6))/SQRT($I$5*MAX((((F914)+(G914)*(AH914))*(AH914))/MAX((F914)+2*(G914)*(AH914),1E-6),1E-6))</f>
        <v/>
      </c>
      <c r="AR914">
        <f>IF(AQ914&lt;1,"Subcritical","Supercritical")</f>
        <v/>
      </c>
      <c r="AS914">
        <f>((ABS(K914)*$D$6)/(MAX(((F914)+(G914)*(AH914))*(AH914),1E-6)*MAX(((((F914)+(G914)*(AH914))*(AH914))/MAX((F914)+2*(AH914)*SQRT(1+(G914)^2),1E-6))^(2/3),1E-6)))^2</f>
        <v/>
      </c>
    </row>
    <row r="915">
      <c r="A915" t="n">
        <v>766</v>
      </c>
      <c r="B915" t="n">
        <v>764.889</v>
      </c>
      <c r="C915" t="n">
        <v>616091.097</v>
      </c>
      <c r="D915" t="n">
        <v>3097238.839</v>
      </c>
      <c r="E915" t="n">
        <v>632.1795</v>
      </c>
      <c r="F915" t="n">
        <v>5.2</v>
      </c>
      <c r="G915" t="n">
        <v>0</v>
      </c>
      <c r="H915" t="inlineStr">
        <is>
          <t>Normal</t>
        </is>
      </c>
      <c r="I915" t="n">
        <v>0</v>
      </c>
      <c r="J915">
        <f>B915-B914</f>
        <v/>
      </c>
      <c r="K915">
        <f>MAX(0,K914-AO914)</f>
        <v/>
      </c>
      <c r="L915">
        <f>IF($D$20=0,IFERROR(L914,MAX($D$16,POWER((ABS(K915)^2)/($I$5*MAX(F915,0.1)^2),1/3))),IF(IFERROR(V914,0)=0,IFERROR(L914,MAX($D$16,POWER((ABS(K915)^2)/($I$5*MAX(F915,0.1)^2),1/3))),IF(OR(IFERROR(L915,0)=0,IFERROR(S914,0)&lt;1,IFERROR(S915,0)&lt;1),MAX($D$16,POWER((ABS(K915)^2)/($I$5*MAX(F915,0.1)^2),1/3)),IF(IFERROR(U915,0)&gt;0,MAX($D$16,IFERROR(L915,0)+((IFERROR(U915,0))*$D$18*IF((IFERROR(S915,0))&lt;1,1,-1))),IF(IFERROR(U915,0)&lt;0,IF(ABS((MAX($D$16,POWER((ABS(K915)^2)/($I$5*MAX(F915,0.1)^2),1/3)))-IFERROR(L915,0))&gt;$D$19,MAX($D$16,IF((MAX($D$16,POWER((ABS(K915)^2)/($I$5*MAX(F915,0.1)^2),1/3)))&gt;IFERROR(L915,0),MIN((MAX($D$16,POWER((ABS(K915)^2)/($I$5*MAX(F915,0.1)^2),1/3))),IFERROR(L915,0)+(MIN(ABS(IFERROR(U915,0))*$D$18,ABS((MAX($D$16,POWER((ABS(K915)^2)/($I$5*MAX(F915,0.1)^2),1/3)))-IFERROR(L915,0))))),MAX((MAX($D$16,POWER((ABS(K915)^2)/($I$5*MAX(F915,0.1)^2),1/3))),IFERROR(L915,0)-(MIN(ABS(IFERROR(U915,0))*$D$18,ABS((MAX($D$16,POWER((ABS(K915)^2)/($I$5*MAX(F915,0.1)^2),1/3)))-IFERROR(L915,0))))))),MAX($D$16,POWER((ABS(K915)^2)/($I$5*MAX(F915,0.1)^2),1/3))),MAX($D$16,IFERROR(L915,0)))))))</f>
        <v/>
      </c>
      <c r="M915">
        <f>((F915)+(G915)*(L915))*(L915)</f>
        <v/>
      </c>
      <c r="N915">
        <f>(((F915)+(G915)*(L915))*(L915))/MAX((F915)+2*(L915)*SQRT(1+(G915)^2),1E-6)</f>
        <v/>
      </c>
      <c r="O915">
        <f>ABS(K915)/MAX(((F915)+(G915)*(L915))*(L915),1E-6)</f>
        <v/>
      </c>
      <c r="P915">
        <f>E915+L915</f>
        <v/>
      </c>
      <c r="Q915">
        <f>P915+((ABS(K915)/MAX(((F915)+(G915)*(L915))*(L915),1E-6))^2)/(2*$I$5)</f>
        <v/>
      </c>
      <c r="R915">
        <f>((ABS(K915)*$D$6)/(MAX(((F915)+(G915)*(L915))*(L915),1E-6)*MAX(((((F915)+(G915)*(L915))*(L915))/MAX((F915)+2*(L915)*SQRT(1+(G915)^2),1E-6))^(2/3),1E-6)))^2</f>
        <v/>
      </c>
      <c r="S915">
        <f>ABS(ABS(K915)/MAX(((F915)+(G915)*(L915))*(L915),1E-6))/SQRT($I$5*MAX((((F915)+(G915)*(L915))*(L915))/MAX((F915)+2*(G915)*(L915),1E-6),1E-6))</f>
        <v/>
      </c>
      <c r="T915">
        <f>((F915)*(L915)^2)/2+(G915)*(L915)^3/3+(ABS(K915)^2)/($I$5*MAX(((F915)+(G915)*(L915))*(L915),1E-6))</f>
        <v/>
      </c>
      <c r="U915">
        <f>IF($D$20=0,0,IFERROR(Q914-(((R914+R915)/2)*J915)-(IF(O914&gt;O915,$D$8*((O914^2-O915^2)/(2*$I$5)),$D$9*((O915^2-O914^2)/(2*$I$5)))+($D$10*(ABS(I915)/90)*(MAX(O914^2,O915^2)/(2*$I$5))))-Q915,0))</f>
        <v/>
      </c>
      <c r="V915">
        <f>IF($D$20=0,1,IFERROR(IF(ROUND(S915,3)=1,1,IF(AND(ABS(U915)&lt;$D$19,S915&gt;1),1,0)),0))</f>
        <v/>
      </c>
      <c r="W915">
        <f>IF($D$20=0,IFERROR(W916,MAX($D$16,POWER((ABS(K915)^2)/($I$5*MAX(F915,0.1)^2),1/3))),IF(IFERROR(AG916,0)=0,IFERROR(W916,MAX($D$16,POWER((ABS(K915)^2)/($I$5*MAX(F915,0.1)^2),1/3))),IF(OR(IFERROR(W915,0)=0,IFERROR(AD916,0)&gt;1),MAX($D$16,POWER((ABS(K915)^2)/($I$5*MAX(F915,0.1)^2),1/3)),IF(IFERROR(AF915,0)&gt;0,MAX($D$16,IFERROR(W915,0)+((IFERROR(AF915,0))*$D$18*IF((IFERROR(AD915,0))&lt;1,1,-1))),IF(IFERROR(AF915,0)&lt;0,IF(ABS((MAX($D$16,POWER((ABS(K915)^2)/($I$5*MAX(F915,0.1)^2),1/3)))-IFERROR(W915,0))&gt;$D$19,MAX($D$16,IF((MAX($D$16,POWER((ABS(K915)^2)/($I$5*MAX(F915,0.1)^2),1/3)))&gt;IFERROR(W915,0),MIN((MAX($D$16,POWER((ABS(K915)^2)/($I$5*MAX(F915,0.1)^2),1/3))),IFERROR(W915,0)+(MIN(ABS(IFERROR(AF915,0))*$D$18,ABS((MAX($D$16,POWER((ABS(K915)^2)/($I$5*MAX(F915,0.1)^2),1/3)))-IFERROR(W915,0))))),MAX((MAX($D$16,POWER((ABS(K915)^2)/($I$5*MAX(F915,0.1)^2),1/3))),IFERROR(W915,0)-(MIN(ABS(IFERROR(AF915,0))*$D$18,ABS((MAX($D$16,POWER((ABS(K915)^2)/($I$5*MAX(F915,0.1)^2),1/3)))-IFERROR(W915,0))))))),MAX($D$16,POWER((ABS(K915)^2)/($I$5*MAX(F915,0.1)^2),1/3))),MAX($D$16,IFERROR(W915,0)))))))</f>
        <v/>
      </c>
      <c r="X915">
        <f>((F915)+(G915)*(W915))*(W915)</f>
        <v/>
      </c>
      <c r="Y915">
        <f>(((F915)+(G915)*(W915))*(W915))/MAX((F915)+2*(W915)*SQRT(1+(G915)^2),1E-6)</f>
        <v/>
      </c>
      <c r="Z915">
        <f>ABS(K915)/MAX(((F915)+(G915)*(W915))*(W915),1E-6)</f>
        <v/>
      </c>
      <c r="AA915">
        <f>E915+W915</f>
        <v/>
      </c>
      <c r="AB915">
        <f>AA915+((ABS(K915)/MAX(((F915)+(G915)*(W915))*(W915),1E-6))^2)/(2*$I$5)</f>
        <v/>
      </c>
      <c r="AC915">
        <f>((ABS(K915)*$D$6)/(MAX(((F915)+(G915)*(W915))*(W915),1E-6)*MAX(((((F915)+(G915)*(W915))*(W915))/MAX((F915)+2*(W915)*SQRT(1+(G915)^2),1E-6))^(2/3),1E-6)))^2</f>
        <v/>
      </c>
      <c r="AD915">
        <f>ABS(ABS(K915)/MAX(((F915)+(G915)*(W915))*(W915),1E-6))/SQRT($I$5*MAX((((F915)+(G915)*(W915))*(W915))/MAX((F915)+2*(G915)*(W915),1E-6),1E-6))</f>
        <v/>
      </c>
      <c r="AE915">
        <f>((F915)*(W915)^2)/2+(G915)*(W915)^3/3+(ABS(K915)^2)/($I$5*MAX(((F915)+(G915)*(W915))*(W915),1E-6))</f>
        <v/>
      </c>
      <c r="AF915">
        <f>IF($D$20=0,0,IFERROR(AB916+(((AC915+AC916)/2)*J916)+(IF(Z915&gt;Z916,$D$8*((Z915^2-Z916^2)/(2*$I$5)),$D$9*((Z916^2-Z915^2)/(2*$I$5)))+($D$10*(ABS(I916)/90)*(MAX(Z915^2,Z916^2)/(2*$I$5))))-AB915,0))</f>
        <v/>
      </c>
      <c r="AG915">
        <f>IF($D$20=0,1,IFERROR(IF(ROUND(AD915,3)=1,1,IF(AND(ABS(AF915)&lt;$D$19,AD915&lt;1),1,0)),0))</f>
        <v/>
      </c>
      <c r="AH915">
        <f>IFERROR(IF(V32="Supercritical",MAX($D$16,IFERROR(L915,MAX($D$16,POWER((ABS(K915)^2)/($I$5*MAX(F915,0.1)^2),1/3)))),IF(V32="Subcritical",MAX($D$16,IFERROR(W915,MAX($D$16,POWER((ABS(K915)^2)/($I$5*MAX(F915,0.1)^2),1/3)))),IF(AND(IFERROR(V915,0)=1,IFERROR(AG915,0)=1),IF(IFERROR(T915,-1E99)&gt;=IFERROR(AE915,-1E99),MAX($D$16,IFERROR(L915,MAX($D$16,POWER((ABS(K915)^2)/($I$5*MAX(F915,0.1)^2),1/3)))),MAX($D$16,IFERROR(W915,MAX($D$16,POWER((ABS(K915)^2)/($I$5*MAX(F915,0.1)^2),1/3))))),IF(IFERROR(V915,0)=1,MAX($D$16,IFERROR(L915,MAX($D$16,POWER((ABS(K915)^2)/($I$5*MAX(F915,0.1)^2),1/3)))),IF(IFERROR(AG915,0)=1,MAX($D$16,IFERROR(W915,MAX($D$16,POWER((ABS(K915)^2)/($I$5*MAX(F915,0.1)^2),1/3)))),MAX($D$16,POWER((ABS(K915)^2)/($I$5*MAX(F915,0.1)^2),1/3))))))),MAX($D$16,POWER((ABS(K915)^2)/($I$5*MAX(F915,0.1)^2),1/3)))</f>
        <v/>
      </c>
      <c r="AI915">
        <f>E915+AH915</f>
        <v/>
      </c>
      <c r="AJ915">
        <f>AI915+((ABS(K915)/MAX(((F915)+(G915)*(AH915))*(AH915),1E-6))^2)/(2*$I$5)</f>
        <v/>
      </c>
      <c r="AM915" t="n">
        <v>0</v>
      </c>
      <c r="AN915" t="n">
        <v>0</v>
      </c>
      <c r="AO915">
        <f>AM915+AN915</f>
        <v/>
      </c>
      <c r="AP915">
        <f>AP914+AO915</f>
        <v/>
      </c>
      <c r="AQ915">
        <f>ABS(ABS(K915)/MAX(((F915)+(G915)*(AH915))*(AH915),1E-6))/SQRT($I$5*MAX((((F915)+(G915)*(AH915))*(AH915))/MAX((F915)+2*(G915)*(AH915),1E-6),1E-6))</f>
        <v/>
      </c>
      <c r="AR915">
        <f>IF(AQ915&lt;1,"Subcritical","Supercritical")</f>
        <v/>
      </c>
      <c r="AS915">
        <f>((ABS(K915)*$D$6)/(MAX(((F915)+(G915)*(AH915))*(AH915),1E-6)*MAX(((((F915)+(G915)*(AH915))*(AH915))/MAX((F915)+2*(AH915)*SQRT(1+(G915)^2),1E-6))^(2/3),1E-6)))^2</f>
        <v/>
      </c>
    </row>
    <row r="916">
      <c r="A916" t="n">
        <v>767</v>
      </c>
      <c r="B916" t="n">
        <v>765.889</v>
      </c>
      <c r="C916" t="n">
        <v>616091.0550000001</v>
      </c>
      <c r="D916" t="n">
        <v>3097237.84</v>
      </c>
      <c r="E916" t="n">
        <v>632.179</v>
      </c>
      <c r="F916" t="n">
        <v>5.2</v>
      </c>
      <c r="G916" t="n">
        <v>0</v>
      </c>
      <c r="H916" t="inlineStr">
        <is>
          <t>Normal</t>
        </is>
      </c>
      <c r="I916" t="n">
        <v>0.057</v>
      </c>
      <c r="J916">
        <f>B916-B915</f>
        <v/>
      </c>
      <c r="K916">
        <f>MAX(0,K915-AO915)</f>
        <v/>
      </c>
      <c r="L916">
        <f>IF($D$20=0,IFERROR(L915,MAX($D$16,POWER((ABS(K916)^2)/($I$5*MAX(F916,0.1)^2),1/3))),IF(IFERROR(V915,0)=0,IFERROR(L915,MAX($D$16,POWER((ABS(K916)^2)/($I$5*MAX(F916,0.1)^2),1/3))),IF(OR(IFERROR(L916,0)=0,IFERROR(S915,0)&lt;1,IFERROR(S916,0)&lt;1),MAX($D$16,POWER((ABS(K916)^2)/($I$5*MAX(F916,0.1)^2),1/3)),IF(IFERROR(U916,0)&gt;0,MAX($D$16,IFERROR(L916,0)+((IFERROR(U916,0))*$D$18*IF((IFERROR(S916,0))&lt;1,1,-1))),IF(IFERROR(U916,0)&lt;0,IF(ABS((MAX($D$16,POWER((ABS(K916)^2)/($I$5*MAX(F916,0.1)^2),1/3)))-IFERROR(L916,0))&gt;$D$19,MAX($D$16,IF((MAX($D$16,POWER((ABS(K916)^2)/($I$5*MAX(F916,0.1)^2),1/3)))&gt;IFERROR(L916,0),MIN((MAX($D$16,POWER((ABS(K916)^2)/($I$5*MAX(F916,0.1)^2),1/3))),IFERROR(L916,0)+(MIN(ABS(IFERROR(U916,0))*$D$18,ABS((MAX($D$16,POWER((ABS(K916)^2)/($I$5*MAX(F916,0.1)^2),1/3)))-IFERROR(L916,0))))),MAX((MAX($D$16,POWER((ABS(K916)^2)/($I$5*MAX(F916,0.1)^2),1/3))),IFERROR(L916,0)-(MIN(ABS(IFERROR(U916,0))*$D$18,ABS((MAX($D$16,POWER((ABS(K916)^2)/($I$5*MAX(F916,0.1)^2),1/3)))-IFERROR(L916,0))))))),MAX($D$16,POWER((ABS(K916)^2)/($I$5*MAX(F916,0.1)^2),1/3))),MAX($D$16,IFERROR(L916,0)))))))</f>
        <v/>
      </c>
      <c r="M916">
        <f>((F916)+(G916)*(L916))*(L916)</f>
        <v/>
      </c>
      <c r="N916">
        <f>(((F916)+(G916)*(L916))*(L916))/MAX((F916)+2*(L916)*SQRT(1+(G916)^2),1E-6)</f>
        <v/>
      </c>
      <c r="O916">
        <f>ABS(K916)/MAX(((F916)+(G916)*(L916))*(L916),1E-6)</f>
        <v/>
      </c>
      <c r="P916">
        <f>E916+L916</f>
        <v/>
      </c>
      <c r="Q916">
        <f>P916+((ABS(K916)/MAX(((F916)+(G916)*(L916))*(L916),1E-6))^2)/(2*$I$5)</f>
        <v/>
      </c>
      <c r="R916">
        <f>((ABS(K916)*$D$6)/(MAX(((F916)+(G916)*(L916))*(L916),1E-6)*MAX(((((F916)+(G916)*(L916))*(L916))/MAX((F916)+2*(L916)*SQRT(1+(G916)^2),1E-6))^(2/3),1E-6)))^2</f>
        <v/>
      </c>
      <c r="S916">
        <f>ABS(ABS(K916)/MAX(((F916)+(G916)*(L916))*(L916),1E-6))/SQRT($I$5*MAX((((F916)+(G916)*(L916))*(L916))/MAX((F916)+2*(G916)*(L916),1E-6),1E-6))</f>
        <v/>
      </c>
      <c r="T916">
        <f>((F916)*(L916)^2)/2+(G916)*(L916)^3/3+(ABS(K916)^2)/($I$5*MAX(((F916)+(G916)*(L916))*(L916),1E-6))</f>
        <v/>
      </c>
      <c r="U916">
        <f>IF($D$20=0,0,IFERROR(Q915-(((R915+R916)/2)*J916)-(IF(O915&gt;O916,$D$8*((O915^2-O916^2)/(2*$I$5)),$D$9*((O916^2-O915^2)/(2*$I$5)))+($D$10*(ABS(I916)/90)*(MAX(O915^2,O916^2)/(2*$I$5))))-Q916,0))</f>
        <v/>
      </c>
      <c r="V916">
        <f>IF($D$20=0,1,IFERROR(IF(ROUND(S916,3)=1,1,IF(AND(ABS(U916)&lt;$D$19,S916&gt;1),1,0)),0))</f>
        <v/>
      </c>
      <c r="W916">
        <f>IF($D$20=0,IFERROR(W917,MAX($D$16,POWER((ABS(K916)^2)/($I$5*MAX(F916,0.1)^2),1/3))),IF(IFERROR(AG917,0)=0,IFERROR(W917,MAX($D$16,POWER((ABS(K916)^2)/($I$5*MAX(F916,0.1)^2),1/3))),IF(OR(IFERROR(W916,0)=0,IFERROR(AD917,0)&gt;1),MAX($D$16,POWER((ABS(K916)^2)/($I$5*MAX(F916,0.1)^2),1/3)),IF(IFERROR(AF916,0)&gt;0,MAX($D$16,IFERROR(W916,0)+((IFERROR(AF916,0))*$D$18*IF((IFERROR(AD916,0))&lt;1,1,-1))),IF(IFERROR(AF916,0)&lt;0,IF(ABS((MAX($D$16,POWER((ABS(K916)^2)/($I$5*MAX(F916,0.1)^2),1/3)))-IFERROR(W916,0))&gt;$D$19,MAX($D$16,IF((MAX($D$16,POWER((ABS(K916)^2)/($I$5*MAX(F916,0.1)^2),1/3)))&gt;IFERROR(W916,0),MIN((MAX($D$16,POWER((ABS(K916)^2)/($I$5*MAX(F916,0.1)^2),1/3))),IFERROR(W916,0)+(MIN(ABS(IFERROR(AF916,0))*$D$18,ABS((MAX($D$16,POWER((ABS(K916)^2)/($I$5*MAX(F916,0.1)^2),1/3)))-IFERROR(W916,0))))),MAX((MAX($D$16,POWER((ABS(K916)^2)/($I$5*MAX(F916,0.1)^2),1/3))),IFERROR(W916,0)-(MIN(ABS(IFERROR(AF916,0))*$D$18,ABS((MAX($D$16,POWER((ABS(K916)^2)/($I$5*MAX(F916,0.1)^2),1/3)))-IFERROR(W916,0))))))),MAX($D$16,POWER((ABS(K916)^2)/($I$5*MAX(F916,0.1)^2),1/3))),MAX($D$16,IFERROR(W916,0)))))))</f>
        <v/>
      </c>
      <c r="X916">
        <f>((F916)+(G916)*(W916))*(W916)</f>
        <v/>
      </c>
      <c r="Y916">
        <f>(((F916)+(G916)*(W916))*(W916))/MAX((F916)+2*(W916)*SQRT(1+(G916)^2),1E-6)</f>
        <v/>
      </c>
      <c r="Z916">
        <f>ABS(K916)/MAX(((F916)+(G916)*(W916))*(W916),1E-6)</f>
        <v/>
      </c>
      <c r="AA916">
        <f>E916+W916</f>
        <v/>
      </c>
      <c r="AB916">
        <f>AA916+((ABS(K916)/MAX(((F916)+(G916)*(W916))*(W916),1E-6))^2)/(2*$I$5)</f>
        <v/>
      </c>
      <c r="AC916">
        <f>((ABS(K916)*$D$6)/(MAX(((F916)+(G916)*(W916))*(W916),1E-6)*MAX(((((F916)+(G916)*(W916))*(W916))/MAX((F916)+2*(W916)*SQRT(1+(G916)^2),1E-6))^(2/3),1E-6)))^2</f>
        <v/>
      </c>
      <c r="AD916">
        <f>ABS(ABS(K916)/MAX(((F916)+(G916)*(W916))*(W916),1E-6))/SQRT($I$5*MAX((((F916)+(G916)*(W916))*(W916))/MAX((F916)+2*(G916)*(W916),1E-6),1E-6))</f>
        <v/>
      </c>
      <c r="AE916">
        <f>((F916)*(W916)^2)/2+(G916)*(W916)^3/3+(ABS(K916)^2)/($I$5*MAX(((F916)+(G916)*(W916))*(W916),1E-6))</f>
        <v/>
      </c>
      <c r="AF916">
        <f>IF($D$20=0,0,IFERROR(AB917+(((AC916+AC917)/2)*J917)+(IF(Z916&gt;Z917,$D$8*((Z916^2-Z917^2)/(2*$I$5)),$D$9*((Z917^2-Z916^2)/(2*$I$5)))+($D$10*(ABS(I917)/90)*(MAX(Z916^2,Z917^2)/(2*$I$5))))-AB916,0))</f>
        <v/>
      </c>
      <c r="AG916">
        <f>IF($D$20=0,1,IFERROR(IF(ROUND(AD916,3)=1,1,IF(AND(ABS(AF916)&lt;$D$19,AD916&lt;1),1,0)),0))</f>
        <v/>
      </c>
      <c r="AH916">
        <f>IFERROR(IF(V32="Supercritical",MAX($D$16,IFERROR(L916,MAX($D$16,POWER((ABS(K916)^2)/($I$5*MAX(F916,0.1)^2),1/3)))),IF(V32="Subcritical",MAX($D$16,IFERROR(W916,MAX($D$16,POWER((ABS(K916)^2)/($I$5*MAX(F916,0.1)^2),1/3)))),IF(AND(IFERROR(V916,0)=1,IFERROR(AG916,0)=1),IF(IFERROR(T916,-1E99)&gt;=IFERROR(AE916,-1E99),MAX($D$16,IFERROR(L916,MAX($D$16,POWER((ABS(K916)^2)/($I$5*MAX(F916,0.1)^2),1/3)))),MAX($D$16,IFERROR(W916,MAX($D$16,POWER((ABS(K916)^2)/($I$5*MAX(F916,0.1)^2),1/3))))),IF(IFERROR(V916,0)=1,MAX($D$16,IFERROR(L916,MAX($D$16,POWER((ABS(K916)^2)/($I$5*MAX(F916,0.1)^2),1/3)))),IF(IFERROR(AG916,0)=1,MAX($D$16,IFERROR(W916,MAX($D$16,POWER((ABS(K916)^2)/($I$5*MAX(F916,0.1)^2),1/3)))),MAX($D$16,POWER((ABS(K916)^2)/($I$5*MAX(F916,0.1)^2),1/3))))))),MAX($D$16,POWER((ABS(K916)^2)/($I$5*MAX(F916,0.1)^2),1/3)))</f>
        <v/>
      </c>
      <c r="AI916">
        <f>E916+AH916</f>
        <v/>
      </c>
      <c r="AJ916">
        <f>AI916+((ABS(K916)/MAX(((F916)+(G916)*(AH916))*(AH916),1E-6))^2)/(2*$I$5)</f>
        <v/>
      </c>
      <c r="AM916" t="n">
        <v>0</v>
      </c>
      <c r="AN916" t="n">
        <v>0</v>
      </c>
      <c r="AO916">
        <f>AM916+AN916</f>
        <v/>
      </c>
      <c r="AP916">
        <f>AP915+AO916</f>
        <v/>
      </c>
      <c r="AQ916">
        <f>ABS(ABS(K916)/MAX(((F916)+(G916)*(AH916))*(AH916),1E-6))/SQRT($I$5*MAX((((F916)+(G916)*(AH916))*(AH916))/MAX((F916)+2*(G916)*(AH916),1E-6),1E-6))</f>
        <v/>
      </c>
      <c r="AR916">
        <f>IF(AQ916&lt;1,"Subcritical","Supercritical")</f>
        <v/>
      </c>
      <c r="AS916">
        <f>((ABS(K916)*$D$6)/(MAX(((F916)+(G916)*(AH916))*(AH916),1E-6)*MAX(((((F916)+(G916)*(AH916))*(AH916))/MAX((F916)+2*(AH916)*SQRT(1+(G916)^2),1E-6))^(2/3),1E-6)))^2</f>
        <v/>
      </c>
    </row>
    <row r="917">
      <c r="A917" t="n">
        <v>768</v>
      </c>
      <c r="B917" t="n">
        <v>766.889</v>
      </c>
      <c r="C917" t="n">
        <v>616091.012</v>
      </c>
      <c r="D917" t="n">
        <v>3097236.841</v>
      </c>
      <c r="E917" t="n">
        <v>632.1785</v>
      </c>
      <c r="F917" t="n">
        <v>5.2</v>
      </c>
      <c r="G917" t="n">
        <v>0</v>
      </c>
      <c r="H917" t="inlineStr">
        <is>
          <t>Normal</t>
        </is>
      </c>
      <c r="I917" t="n">
        <v>0.057</v>
      </c>
      <c r="J917">
        <f>B917-B916</f>
        <v/>
      </c>
      <c r="K917">
        <f>MAX(0,K916-AO916)</f>
        <v/>
      </c>
      <c r="L917">
        <f>IF($D$20=0,IFERROR(L916,MAX($D$16,POWER((ABS(K917)^2)/($I$5*MAX(F917,0.1)^2),1/3))),IF(IFERROR(V916,0)=0,IFERROR(L916,MAX($D$16,POWER((ABS(K917)^2)/($I$5*MAX(F917,0.1)^2),1/3))),IF(OR(IFERROR(L917,0)=0,IFERROR(S916,0)&lt;1,IFERROR(S917,0)&lt;1),MAX($D$16,POWER((ABS(K917)^2)/($I$5*MAX(F917,0.1)^2),1/3)),IF(IFERROR(U917,0)&gt;0,MAX($D$16,IFERROR(L917,0)+((IFERROR(U917,0))*$D$18*IF((IFERROR(S917,0))&lt;1,1,-1))),IF(IFERROR(U917,0)&lt;0,IF(ABS((MAX($D$16,POWER((ABS(K917)^2)/($I$5*MAX(F917,0.1)^2),1/3)))-IFERROR(L917,0))&gt;$D$19,MAX($D$16,IF((MAX($D$16,POWER((ABS(K917)^2)/($I$5*MAX(F917,0.1)^2),1/3)))&gt;IFERROR(L917,0),MIN((MAX($D$16,POWER((ABS(K917)^2)/($I$5*MAX(F917,0.1)^2),1/3))),IFERROR(L917,0)+(MIN(ABS(IFERROR(U917,0))*$D$18,ABS((MAX($D$16,POWER((ABS(K917)^2)/($I$5*MAX(F917,0.1)^2),1/3)))-IFERROR(L917,0))))),MAX((MAX($D$16,POWER((ABS(K917)^2)/($I$5*MAX(F917,0.1)^2),1/3))),IFERROR(L917,0)-(MIN(ABS(IFERROR(U917,0))*$D$18,ABS((MAX($D$16,POWER((ABS(K917)^2)/($I$5*MAX(F917,0.1)^2),1/3)))-IFERROR(L917,0))))))),MAX($D$16,POWER((ABS(K917)^2)/($I$5*MAX(F917,0.1)^2),1/3))),MAX($D$16,IFERROR(L917,0)))))))</f>
        <v/>
      </c>
      <c r="M917">
        <f>((F917)+(G917)*(L917))*(L917)</f>
        <v/>
      </c>
      <c r="N917">
        <f>(((F917)+(G917)*(L917))*(L917))/MAX((F917)+2*(L917)*SQRT(1+(G917)^2),1E-6)</f>
        <v/>
      </c>
      <c r="O917">
        <f>ABS(K917)/MAX(((F917)+(G917)*(L917))*(L917),1E-6)</f>
        <v/>
      </c>
      <c r="P917">
        <f>E917+L917</f>
        <v/>
      </c>
      <c r="Q917">
        <f>P917+((ABS(K917)/MAX(((F917)+(G917)*(L917))*(L917),1E-6))^2)/(2*$I$5)</f>
        <v/>
      </c>
      <c r="R917">
        <f>((ABS(K917)*$D$6)/(MAX(((F917)+(G917)*(L917))*(L917),1E-6)*MAX(((((F917)+(G917)*(L917))*(L917))/MAX((F917)+2*(L917)*SQRT(1+(G917)^2),1E-6))^(2/3),1E-6)))^2</f>
        <v/>
      </c>
      <c r="S917">
        <f>ABS(ABS(K917)/MAX(((F917)+(G917)*(L917))*(L917),1E-6))/SQRT($I$5*MAX((((F917)+(G917)*(L917))*(L917))/MAX((F917)+2*(G917)*(L917),1E-6),1E-6))</f>
        <v/>
      </c>
      <c r="T917">
        <f>((F917)*(L917)^2)/2+(G917)*(L917)^3/3+(ABS(K917)^2)/($I$5*MAX(((F917)+(G917)*(L917))*(L917),1E-6))</f>
        <v/>
      </c>
      <c r="U917">
        <f>IF($D$20=0,0,IFERROR(Q916-(((R916+R917)/2)*J917)-(IF(O916&gt;O917,$D$8*((O916^2-O917^2)/(2*$I$5)),$D$9*((O917^2-O916^2)/(2*$I$5)))+($D$10*(ABS(I917)/90)*(MAX(O916^2,O917^2)/(2*$I$5))))-Q917,0))</f>
        <v/>
      </c>
      <c r="V917">
        <f>IF($D$20=0,1,IFERROR(IF(ROUND(S917,3)=1,1,IF(AND(ABS(U917)&lt;$D$19,S917&gt;1),1,0)),0))</f>
        <v/>
      </c>
      <c r="W917">
        <f>IF($D$20=0,IFERROR(W918,MAX($D$16,POWER((ABS(K917)^2)/($I$5*MAX(F917,0.1)^2),1/3))),IF(IFERROR(AG918,0)=0,IFERROR(W918,MAX($D$16,POWER((ABS(K917)^2)/($I$5*MAX(F917,0.1)^2),1/3))),IF(OR(IFERROR(W917,0)=0,IFERROR(AD918,0)&gt;1),MAX($D$16,POWER((ABS(K917)^2)/($I$5*MAX(F917,0.1)^2),1/3)),IF(IFERROR(AF917,0)&gt;0,MAX($D$16,IFERROR(W917,0)+((IFERROR(AF917,0))*$D$18*IF((IFERROR(AD917,0))&lt;1,1,-1))),IF(IFERROR(AF917,0)&lt;0,IF(ABS((MAX($D$16,POWER((ABS(K917)^2)/($I$5*MAX(F917,0.1)^2),1/3)))-IFERROR(W917,0))&gt;$D$19,MAX($D$16,IF((MAX($D$16,POWER((ABS(K917)^2)/($I$5*MAX(F917,0.1)^2),1/3)))&gt;IFERROR(W917,0),MIN((MAX($D$16,POWER((ABS(K917)^2)/($I$5*MAX(F917,0.1)^2),1/3))),IFERROR(W917,0)+(MIN(ABS(IFERROR(AF917,0))*$D$18,ABS((MAX($D$16,POWER((ABS(K917)^2)/($I$5*MAX(F917,0.1)^2),1/3)))-IFERROR(W917,0))))),MAX((MAX($D$16,POWER((ABS(K917)^2)/($I$5*MAX(F917,0.1)^2),1/3))),IFERROR(W917,0)-(MIN(ABS(IFERROR(AF917,0))*$D$18,ABS((MAX($D$16,POWER((ABS(K917)^2)/($I$5*MAX(F917,0.1)^2),1/3)))-IFERROR(W917,0))))))),MAX($D$16,POWER((ABS(K917)^2)/($I$5*MAX(F917,0.1)^2),1/3))),MAX($D$16,IFERROR(W917,0)))))))</f>
        <v/>
      </c>
      <c r="X917">
        <f>((F917)+(G917)*(W917))*(W917)</f>
        <v/>
      </c>
      <c r="Y917">
        <f>(((F917)+(G917)*(W917))*(W917))/MAX((F917)+2*(W917)*SQRT(1+(G917)^2),1E-6)</f>
        <v/>
      </c>
      <c r="Z917">
        <f>ABS(K917)/MAX(((F917)+(G917)*(W917))*(W917),1E-6)</f>
        <v/>
      </c>
      <c r="AA917">
        <f>E917+W917</f>
        <v/>
      </c>
      <c r="AB917">
        <f>AA917+((ABS(K917)/MAX(((F917)+(G917)*(W917))*(W917),1E-6))^2)/(2*$I$5)</f>
        <v/>
      </c>
      <c r="AC917">
        <f>((ABS(K917)*$D$6)/(MAX(((F917)+(G917)*(W917))*(W917),1E-6)*MAX(((((F917)+(G917)*(W917))*(W917))/MAX((F917)+2*(W917)*SQRT(1+(G917)^2),1E-6))^(2/3),1E-6)))^2</f>
        <v/>
      </c>
      <c r="AD917">
        <f>ABS(ABS(K917)/MAX(((F917)+(G917)*(W917))*(W917),1E-6))/SQRT($I$5*MAX((((F917)+(G917)*(W917))*(W917))/MAX((F917)+2*(G917)*(W917),1E-6),1E-6))</f>
        <v/>
      </c>
      <c r="AE917">
        <f>((F917)*(W917)^2)/2+(G917)*(W917)^3/3+(ABS(K917)^2)/($I$5*MAX(((F917)+(G917)*(W917))*(W917),1E-6))</f>
        <v/>
      </c>
      <c r="AF917">
        <f>IF($D$20=0,0,IFERROR(AB918+(((AC917+AC918)/2)*J918)+(IF(Z917&gt;Z918,$D$8*((Z917^2-Z918^2)/(2*$I$5)),$D$9*((Z918^2-Z917^2)/(2*$I$5)))+($D$10*(ABS(I918)/90)*(MAX(Z917^2,Z918^2)/(2*$I$5))))-AB917,0))</f>
        <v/>
      </c>
      <c r="AG917">
        <f>IF($D$20=0,1,IFERROR(IF(ROUND(AD917,3)=1,1,IF(AND(ABS(AF917)&lt;$D$19,AD917&lt;1),1,0)),0))</f>
        <v/>
      </c>
      <c r="AH917">
        <f>IFERROR(IF(V32="Supercritical",MAX($D$16,IFERROR(L917,MAX($D$16,POWER((ABS(K917)^2)/($I$5*MAX(F917,0.1)^2),1/3)))),IF(V32="Subcritical",MAX($D$16,IFERROR(W917,MAX($D$16,POWER((ABS(K917)^2)/($I$5*MAX(F917,0.1)^2),1/3)))),IF(AND(IFERROR(V917,0)=1,IFERROR(AG917,0)=1),IF(IFERROR(T917,-1E99)&gt;=IFERROR(AE917,-1E99),MAX($D$16,IFERROR(L917,MAX($D$16,POWER((ABS(K917)^2)/($I$5*MAX(F917,0.1)^2),1/3)))),MAX($D$16,IFERROR(W917,MAX($D$16,POWER((ABS(K917)^2)/($I$5*MAX(F917,0.1)^2),1/3))))),IF(IFERROR(V917,0)=1,MAX($D$16,IFERROR(L917,MAX($D$16,POWER((ABS(K917)^2)/($I$5*MAX(F917,0.1)^2),1/3)))),IF(IFERROR(AG917,0)=1,MAX($D$16,IFERROR(W917,MAX($D$16,POWER((ABS(K917)^2)/($I$5*MAX(F917,0.1)^2),1/3)))),MAX($D$16,POWER((ABS(K917)^2)/($I$5*MAX(F917,0.1)^2),1/3))))))),MAX($D$16,POWER((ABS(K917)^2)/($I$5*MAX(F917,0.1)^2),1/3)))</f>
        <v/>
      </c>
      <c r="AI917">
        <f>E917+AH917</f>
        <v/>
      </c>
      <c r="AJ917">
        <f>AI917+((ABS(K917)/MAX(((F917)+(G917)*(AH917))*(AH917),1E-6))^2)/(2*$I$5)</f>
        <v/>
      </c>
      <c r="AM917" t="n">
        <v>0</v>
      </c>
      <c r="AN917" t="n">
        <v>0</v>
      </c>
      <c r="AO917">
        <f>AM917+AN917</f>
        <v/>
      </c>
      <c r="AP917">
        <f>AP916+AO917</f>
        <v/>
      </c>
      <c r="AQ917">
        <f>ABS(ABS(K917)/MAX(((F917)+(G917)*(AH917))*(AH917),1E-6))/SQRT($I$5*MAX((((F917)+(G917)*(AH917))*(AH917))/MAX((F917)+2*(G917)*(AH917),1E-6),1E-6))</f>
        <v/>
      </c>
      <c r="AR917">
        <f>IF(AQ917&lt;1,"Subcritical","Supercritical")</f>
        <v/>
      </c>
      <c r="AS917">
        <f>((ABS(K917)*$D$6)/(MAX(((F917)+(G917)*(AH917))*(AH917),1E-6)*MAX(((((F917)+(G917)*(AH917))*(AH917))/MAX((F917)+2*(AH917)*SQRT(1+(G917)^2),1E-6))^(2/3),1E-6)))^2</f>
        <v/>
      </c>
    </row>
    <row r="918">
      <c r="A918" t="n">
        <v>769</v>
      </c>
      <c r="B918" t="n">
        <v>767.889</v>
      </c>
      <c r="C918" t="n">
        <v>616090.97</v>
      </c>
      <c r="D918" t="n">
        <v>3097235.842</v>
      </c>
      <c r="E918" t="n">
        <v>632.178</v>
      </c>
      <c r="F918" t="n">
        <v>5.2</v>
      </c>
      <c r="G918" t="n">
        <v>0</v>
      </c>
      <c r="H918" t="inlineStr">
        <is>
          <t>Normal</t>
        </is>
      </c>
      <c r="I918" t="n">
        <v>0.002</v>
      </c>
      <c r="J918">
        <f>B918-B917</f>
        <v/>
      </c>
      <c r="K918">
        <f>MAX(0,K917-AO917)</f>
        <v/>
      </c>
      <c r="L918">
        <f>IF($D$20=0,IFERROR(L917,MAX($D$16,POWER((ABS(K918)^2)/($I$5*MAX(F918,0.1)^2),1/3))),IF(IFERROR(V917,0)=0,IFERROR(L917,MAX($D$16,POWER((ABS(K918)^2)/($I$5*MAX(F918,0.1)^2),1/3))),IF(OR(IFERROR(L918,0)=0,IFERROR(S917,0)&lt;1,IFERROR(S918,0)&lt;1),MAX($D$16,POWER((ABS(K918)^2)/($I$5*MAX(F918,0.1)^2),1/3)),IF(IFERROR(U918,0)&gt;0,MAX($D$16,IFERROR(L918,0)+((IFERROR(U918,0))*$D$18*IF((IFERROR(S918,0))&lt;1,1,-1))),IF(IFERROR(U918,0)&lt;0,IF(ABS((MAX($D$16,POWER((ABS(K918)^2)/($I$5*MAX(F918,0.1)^2),1/3)))-IFERROR(L918,0))&gt;$D$19,MAX($D$16,IF((MAX($D$16,POWER((ABS(K918)^2)/($I$5*MAX(F918,0.1)^2),1/3)))&gt;IFERROR(L918,0),MIN((MAX($D$16,POWER((ABS(K918)^2)/($I$5*MAX(F918,0.1)^2),1/3))),IFERROR(L918,0)+(MIN(ABS(IFERROR(U918,0))*$D$18,ABS((MAX($D$16,POWER((ABS(K918)^2)/($I$5*MAX(F918,0.1)^2),1/3)))-IFERROR(L918,0))))),MAX((MAX($D$16,POWER((ABS(K918)^2)/($I$5*MAX(F918,0.1)^2),1/3))),IFERROR(L918,0)-(MIN(ABS(IFERROR(U918,0))*$D$18,ABS((MAX($D$16,POWER((ABS(K918)^2)/($I$5*MAX(F918,0.1)^2),1/3)))-IFERROR(L918,0))))))),MAX($D$16,POWER((ABS(K918)^2)/($I$5*MAX(F918,0.1)^2),1/3))),MAX($D$16,IFERROR(L918,0)))))))</f>
        <v/>
      </c>
      <c r="M918">
        <f>((F918)+(G918)*(L918))*(L918)</f>
        <v/>
      </c>
      <c r="N918">
        <f>(((F918)+(G918)*(L918))*(L918))/MAX((F918)+2*(L918)*SQRT(1+(G918)^2),1E-6)</f>
        <v/>
      </c>
      <c r="O918">
        <f>ABS(K918)/MAX(((F918)+(G918)*(L918))*(L918),1E-6)</f>
        <v/>
      </c>
      <c r="P918">
        <f>E918+L918</f>
        <v/>
      </c>
      <c r="Q918">
        <f>P918+((ABS(K918)/MAX(((F918)+(G918)*(L918))*(L918),1E-6))^2)/(2*$I$5)</f>
        <v/>
      </c>
      <c r="R918">
        <f>((ABS(K918)*$D$6)/(MAX(((F918)+(G918)*(L918))*(L918),1E-6)*MAX(((((F918)+(G918)*(L918))*(L918))/MAX((F918)+2*(L918)*SQRT(1+(G918)^2),1E-6))^(2/3),1E-6)))^2</f>
        <v/>
      </c>
      <c r="S918">
        <f>ABS(ABS(K918)/MAX(((F918)+(G918)*(L918))*(L918),1E-6))/SQRT($I$5*MAX((((F918)+(G918)*(L918))*(L918))/MAX((F918)+2*(G918)*(L918),1E-6),1E-6))</f>
        <v/>
      </c>
      <c r="T918">
        <f>((F918)*(L918)^2)/2+(G918)*(L918)^3/3+(ABS(K918)^2)/($I$5*MAX(((F918)+(G918)*(L918))*(L918),1E-6))</f>
        <v/>
      </c>
      <c r="U918">
        <f>IF($D$20=0,0,IFERROR(Q917-(((R917+R918)/2)*J918)-(IF(O917&gt;O918,$D$8*((O917^2-O918^2)/(2*$I$5)),$D$9*((O918^2-O917^2)/(2*$I$5)))+($D$10*(ABS(I918)/90)*(MAX(O917^2,O918^2)/(2*$I$5))))-Q918,0))</f>
        <v/>
      </c>
      <c r="V918">
        <f>IF($D$20=0,1,IFERROR(IF(ROUND(S918,3)=1,1,IF(AND(ABS(U918)&lt;$D$19,S918&gt;1),1,0)),0))</f>
        <v/>
      </c>
      <c r="W918">
        <f>IF($D$20=0,IFERROR(W919,MAX($D$16,POWER((ABS(K918)^2)/($I$5*MAX(F918,0.1)^2),1/3))),IF(IFERROR(AG919,0)=0,IFERROR(W919,MAX($D$16,POWER((ABS(K918)^2)/($I$5*MAX(F918,0.1)^2),1/3))),IF(OR(IFERROR(W918,0)=0,IFERROR(AD919,0)&gt;1),MAX($D$16,POWER((ABS(K918)^2)/($I$5*MAX(F918,0.1)^2),1/3)),IF(IFERROR(AF918,0)&gt;0,MAX($D$16,IFERROR(W918,0)+((IFERROR(AF918,0))*$D$18*IF((IFERROR(AD918,0))&lt;1,1,-1))),IF(IFERROR(AF918,0)&lt;0,IF(ABS((MAX($D$16,POWER((ABS(K918)^2)/($I$5*MAX(F918,0.1)^2),1/3)))-IFERROR(W918,0))&gt;$D$19,MAX($D$16,IF((MAX($D$16,POWER((ABS(K918)^2)/($I$5*MAX(F918,0.1)^2),1/3)))&gt;IFERROR(W918,0),MIN((MAX($D$16,POWER((ABS(K918)^2)/($I$5*MAX(F918,0.1)^2),1/3))),IFERROR(W918,0)+(MIN(ABS(IFERROR(AF918,0))*$D$18,ABS((MAX($D$16,POWER((ABS(K918)^2)/($I$5*MAX(F918,0.1)^2),1/3)))-IFERROR(W918,0))))),MAX((MAX($D$16,POWER((ABS(K918)^2)/($I$5*MAX(F918,0.1)^2),1/3))),IFERROR(W918,0)-(MIN(ABS(IFERROR(AF918,0))*$D$18,ABS((MAX($D$16,POWER((ABS(K918)^2)/($I$5*MAX(F918,0.1)^2),1/3)))-IFERROR(W918,0))))))),MAX($D$16,POWER((ABS(K918)^2)/($I$5*MAX(F918,0.1)^2),1/3))),MAX($D$16,IFERROR(W918,0)))))))</f>
        <v/>
      </c>
      <c r="X918">
        <f>((F918)+(G918)*(W918))*(W918)</f>
        <v/>
      </c>
      <c r="Y918">
        <f>(((F918)+(G918)*(W918))*(W918))/MAX((F918)+2*(W918)*SQRT(1+(G918)^2),1E-6)</f>
        <v/>
      </c>
      <c r="Z918">
        <f>ABS(K918)/MAX(((F918)+(G918)*(W918))*(W918),1E-6)</f>
        <v/>
      </c>
      <c r="AA918">
        <f>E918+W918</f>
        <v/>
      </c>
      <c r="AB918">
        <f>AA918+((ABS(K918)/MAX(((F918)+(G918)*(W918))*(W918),1E-6))^2)/(2*$I$5)</f>
        <v/>
      </c>
      <c r="AC918">
        <f>((ABS(K918)*$D$6)/(MAX(((F918)+(G918)*(W918))*(W918),1E-6)*MAX(((((F918)+(G918)*(W918))*(W918))/MAX((F918)+2*(W918)*SQRT(1+(G918)^2),1E-6))^(2/3),1E-6)))^2</f>
        <v/>
      </c>
      <c r="AD918">
        <f>ABS(ABS(K918)/MAX(((F918)+(G918)*(W918))*(W918),1E-6))/SQRT($I$5*MAX((((F918)+(G918)*(W918))*(W918))/MAX((F918)+2*(G918)*(W918),1E-6),1E-6))</f>
        <v/>
      </c>
      <c r="AE918">
        <f>((F918)*(W918)^2)/2+(G918)*(W918)^3/3+(ABS(K918)^2)/($I$5*MAX(((F918)+(G918)*(W918))*(W918),1E-6))</f>
        <v/>
      </c>
      <c r="AF918">
        <f>IF($D$20=0,0,IFERROR(AB919+(((AC918+AC919)/2)*J919)+(IF(Z918&gt;Z919,$D$8*((Z918^2-Z919^2)/(2*$I$5)),$D$9*((Z919^2-Z918^2)/(2*$I$5)))+($D$10*(ABS(I919)/90)*(MAX(Z918^2,Z919^2)/(2*$I$5))))-AB918,0))</f>
        <v/>
      </c>
      <c r="AG918">
        <f>IF($D$20=0,1,IFERROR(IF(ROUND(AD918,3)=1,1,IF(AND(ABS(AF918)&lt;$D$19,AD918&lt;1),1,0)),0))</f>
        <v/>
      </c>
      <c r="AH918">
        <f>IFERROR(IF(V32="Supercritical",MAX($D$16,IFERROR(L918,MAX($D$16,POWER((ABS(K918)^2)/($I$5*MAX(F918,0.1)^2),1/3)))),IF(V32="Subcritical",MAX($D$16,IFERROR(W918,MAX($D$16,POWER((ABS(K918)^2)/($I$5*MAX(F918,0.1)^2),1/3)))),IF(AND(IFERROR(V918,0)=1,IFERROR(AG918,0)=1),IF(IFERROR(T918,-1E99)&gt;=IFERROR(AE918,-1E99),MAX($D$16,IFERROR(L918,MAX($D$16,POWER((ABS(K918)^2)/($I$5*MAX(F918,0.1)^2),1/3)))),MAX($D$16,IFERROR(W918,MAX($D$16,POWER((ABS(K918)^2)/($I$5*MAX(F918,0.1)^2),1/3))))),IF(IFERROR(V918,0)=1,MAX($D$16,IFERROR(L918,MAX($D$16,POWER((ABS(K918)^2)/($I$5*MAX(F918,0.1)^2),1/3)))),IF(IFERROR(AG918,0)=1,MAX($D$16,IFERROR(W918,MAX($D$16,POWER((ABS(K918)^2)/($I$5*MAX(F918,0.1)^2),1/3)))),MAX($D$16,POWER((ABS(K918)^2)/($I$5*MAX(F918,0.1)^2),1/3))))))),MAX($D$16,POWER((ABS(K918)^2)/($I$5*MAX(F918,0.1)^2),1/3)))</f>
        <v/>
      </c>
      <c r="AI918">
        <f>E918+AH918</f>
        <v/>
      </c>
      <c r="AJ918">
        <f>AI918+((ABS(K918)/MAX(((F918)+(G918)*(AH918))*(AH918),1E-6))^2)/(2*$I$5)</f>
        <v/>
      </c>
      <c r="AM918" t="n">
        <v>0</v>
      </c>
      <c r="AN918" t="n">
        <v>0</v>
      </c>
      <c r="AO918">
        <f>AM918+AN918</f>
        <v/>
      </c>
      <c r="AP918">
        <f>AP917+AO918</f>
        <v/>
      </c>
      <c r="AQ918">
        <f>ABS(ABS(K918)/MAX(((F918)+(G918)*(AH918))*(AH918),1E-6))/SQRT($I$5*MAX((((F918)+(G918)*(AH918))*(AH918))/MAX((F918)+2*(G918)*(AH918),1E-6),1E-6))</f>
        <v/>
      </c>
      <c r="AR918">
        <f>IF(AQ918&lt;1,"Subcritical","Supercritical")</f>
        <v/>
      </c>
      <c r="AS918">
        <f>((ABS(K918)*$D$6)/(MAX(((F918)+(G918)*(AH918))*(AH918),1E-6)*MAX(((((F918)+(G918)*(AH918))*(AH918))/MAX((F918)+2*(AH918)*SQRT(1+(G918)^2),1E-6))^(2/3),1E-6)))^2</f>
        <v/>
      </c>
    </row>
    <row r="919">
      <c r="A919" t="n">
        <v>770</v>
      </c>
      <c r="B919" t="n">
        <v>768.89</v>
      </c>
      <c r="C919" t="n">
        <v>616090.928</v>
      </c>
      <c r="D919" t="n">
        <v>3097234.842</v>
      </c>
      <c r="E919" t="n">
        <v>632.1775</v>
      </c>
      <c r="F919" t="n">
        <v>5.2</v>
      </c>
      <c r="G919" t="n">
        <v>0</v>
      </c>
      <c r="H919" t="inlineStr">
        <is>
          <t>Normal</t>
        </is>
      </c>
      <c r="I919" t="n">
        <v>0.002</v>
      </c>
      <c r="J919">
        <f>B919-B918</f>
        <v/>
      </c>
      <c r="K919">
        <f>MAX(0,K918-AO918)</f>
        <v/>
      </c>
      <c r="L919">
        <f>IF($D$20=0,IFERROR(L918,MAX($D$16,POWER((ABS(K919)^2)/($I$5*MAX(F919,0.1)^2),1/3))),IF(IFERROR(V918,0)=0,IFERROR(L918,MAX($D$16,POWER((ABS(K919)^2)/($I$5*MAX(F919,0.1)^2),1/3))),IF(OR(IFERROR(L919,0)=0,IFERROR(S918,0)&lt;1,IFERROR(S919,0)&lt;1),MAX($D$16,POWER((ABS(K919)^2)/($I$5*MAX(F919,0.1)^2),1/3)),IF(IFERROR(U919,0)&gt;0,MAX($D$16,IFERROR(L919,0)+((IFERROR(U919,0))*$D$18*IF((IFERROR(S919,0))&lt;1,1,-1))),IF(IFERROR(U919,0)&lt;0,IF(ABS((MAX($D$16,POWER((ABS(K919)^2)/($I$5*MAX(F919,0.1)^2),1/3)))-IFERROR(L919,0))&gt;$D$19,MAX($D$16,IF((MAX($D$16,POWER((ABS(K919)^2)/($I$5*MAX(F919,0.1)^2),1/3)))&gt;IFERROR(L919,0),MIN((MAX($D$16,POWER((ABS(K919)^2)/($I$5*MAX(F919,0.1)^2),1/3))),IFERROR(L919,0)+(MIN(ABS(IFERROR(U919,0))*$D$18,ABS((MAX($D$16,POWER((ABS(K919)^2)/($I$5*MAX(F919,0.1)^2),1/3)))-IFERROR(L919,0))))),MAX((MAX($D$16,POWER((ABS(K919)^2)/($I$5*MAX(F919,0.1)^2),1/3))),IFERROR(L919,0)-(MIN(ABS(IFERROR(U919,0))*$D$18,ABS((MAX($D$16,POWER((ABS(K919)^2)/($I$5*MAX(F919,0.1)^2),1/3)))-IFERROR(L919,0))))))),MAX($D$16,POWER((ABS(K919)^2)/($I$5*MAX(F919,0.1)^2),1/3))),MAX($D$16,IFERROR(L919,0)))))))</f>
        <v/>
      </c>
      <c r="M919">
        <f>((F919)+(G919)*(L919))*(L919)</f>
        <v/>
      </c>
      <c r="N919">
        <f>(((F919)+(G919)*(L919))*(L919))/MAX((F919)+2*(L919)*SQRT(1+(G919)^2),1E-6)</f>
        <v/>
      </c>
      <c r="O919">
        <f>ABS(K919)/MAX(((F919)+(G919)*(L919))*(L919),1E-6)</f>
        <v/>
      </c>
      <c r="P919">
        <f>E919+L919</f>
        <v/>
      </c>
      <c r="Q919">
        <f>P919+((ABS(K919)/MAX(((F919)+(G919)*(L919))*(L919),1E-6))^2)/(2*$I$5)</f>
        <v/>
      </c>
      <c r="R919">
        <f>((ABS(K919)*$D$6)/(MAX(((F919)+(G919)*(L919))*(L919),1E-6)*MAX(((((F919)+(G919)*(L919))*(L919))/MAX((F919)+2*(L919)*SQRT(1+(G919)^2),1E-6))^(2/3),1E-6)))^2</f>
        <v/>
      </c>
      <c r="S919">
        <f>ABS(ABS(K919)/MAX(((F919)+(G919)*(L919))*(L919),1E-6))/SQRT($I$5*MAX((((F919)+(G919)*(L919))*(L919))/MAX((F919)+2*(G919)*(L919),1E-6),1E-6))</f>
        <v/>
      </c>
      <c r="T919">
        <f>((F919)*(L919)^2)/2+(G919)*(L919)^3/3+(ABS(K919)^2)/($I$5*MAX(((F919)+(G919)*(L919))*(L919),1E-6))</f>
        <v/>
      </c>
      <c r="U919">
        <f>IF($D$20=0,0,IFERROR(Q918-(((R918+R919)/2)*J919)-(IF(O918&gt;O919,$D$8*((O918^2-O919^2)/(2*$I$5)),$D$9*((O919^2-O918^2)/(2*$I$5)))+($D$10*(ABS(I919)/90)*(MAX(O918^2,O919^2)/(2*$I$5))))-Q919,0))</f>
        <v/>
      </c>
      <c r="V919">
        <f>IF($D$20=0,1,IFERROR(IF(ROUND(S919,3)=1,1,IF(AND(ABS(U919)&lt;$D$19,S919&gt;1),1,0)),0))</f>
        <v/>
      </c>
      <c r="W919">
        <f>IF($D$20=0,IFERROR(W920,MAX($D$16,POWER((ABS(K919)^2)/($I$5*MAX(F919,0.1)^2),1/3))),IF(IFERROR(AG920,0)=0,IFERROR(W920,MAX($D$16,POWER((ABS(K919)^2)/($I$5*MAX(F919,0.1)^2),1/3))),IF(OR(IFERROR(W919,0)=0,IFERROR(AD920,0)&gt;1),MAX($D$16,POWER((ABS(K919)^2)/($I$5*MAX(F919,0.1)^2),1/3)),IF(IFERROR(AF919,0)&gt;0,MAX($D$16,IFERROR(W919,0)+((IFERROR(AF919,0))*$D$18*IF((IFERROR(AD919,0))&lt;1,1,-1))),IF(IFERROR(AF919,0)&lt;0,IF(ABS((MAX($D$16,POWER((ABS(K919)^2)/($I$5*MAX(F919,0.1)^2),1/3)))-IFERROR(W919,0))&gt;$D$19,MAX($D$16,IF((MAX($D$16,POWER((ABS(K919)^2)/($I$5*MAX(F919,0.1)^2),1/3)))&gt;IFERROR(W919,0),MIN((MAX($D$16,POWER((ABS(K919)^2)/($I$5*MAX(F919,0.1)^2),1/3))),IFERROR(W919,0)+(MIN(ABS(IFERROR(AF919,0))*$D$18,ABS((MAX($D$16,POWER((ABS(K919)^2)/($I$5*MAX(F919,0.1)^2),1/3)))-IFERROR(W919,0))))),MAX((MAX($D$16,POWER((ABS(K919)^2)/($I$5*MAX(F919,0.1)^2),1/3))),IFERROR(W919,0)-(MIN(ABS(IFERROR(AF919,0))*$D$18,ABS((MAX($D$16,POWER((ABS(K919)^2)/($I$5*MAX(F919,0.1)^2),1/3)))-IFERROR(W919,0))))))),MAX($D$16,POWER((ABS(K919)^2)/($I$5*MAX(F919,0.1)^2),1/3))),MAX($D$16,IFERROR(W919,0)))))))</f>
        <v/>
      </c>
      <c r="X919">
        <f>((F919)+(G919)*(W919))*(W919)</f>
        <v/>
      </c>
      <c r="Y919">
        <f>(((F919)+(G919)*(W919))*(W919))/MAX((F919)+2*(W919)*SQRT(1+(G919)^2),1E-6)</f>
        <v/>
      </c>
      <c r="Z919">
        <f>ABS(K919)/MAX(((F919)+(G919)*(W919))*(W919),1E-6)</f>
        <v/>
      </c>
      <c r="AA919">
        <f>E919+W919</f>
        <v/>
      </c>
      <c r="AB919">
        <f>AA919+((ABS(K919)/MAX(((F919)+(G919)*(W919))*(W919),1E-6))^2)/(2*$I$5)</f>
        <v/>
      </c>
      <c r="AC919">
        <f>((ABS(K919)*$D$6)/(MAX(((F919)+(G919)*(W919))*(W919),1E-6)*MAX(((((F919)+(G919)*(W919))*(W919))/MAX((F919)+2*(W919)*SQRT(1+(G919)^2),1E-6))^(2/3),1E-6)))^2</f>
        <v/>
      </c>
      <c r="AD919">
        <f>ABS(ABS(K919)/MAX(((F919)+(G919)*(W919))*(W919),1E-6))/SQRT($I$5*MAX((((F919)+(G919)*(W919))*(W919))/MAX((F919)+2*(G919)*(W919),1E-6),1E-6))</f>
        <v/>
      </c>
      <c r="AE919">
        <f>((F919)*(W919)^2)/2+(G919)*(W919)^3/3+(ABS(K919)^2)/($I$5*MAX(((F919)+(G919)*(W919))*(W919),1E-6))</f>
        <v/>
      </c>
      <c r="AF919">
        <f>IF($D$20=0,0,IFERROR(AB920+(((AC919+AC920)/2)*J920)+(IF(Z919&gt;Z920,$D$8*((Z919^2-Z920^2)/(2*$I$5)),$D$9*((Z920^2-Z919^2)/(2*$I$5)))+($D$10*(ABS(I920)/90)*(MAX(Z919^2,Z920^2)/(2*$I$5))))-AB919,0))</f>
        <v/>
      </c>
      <c r="AG919">
        <f>IF($D$20=0,1,IFERROR(IF(ROUND(AD919,3)=1,1,IF(AND(ABS(AF919)&lt;$D$19,AD919&lt;1),1,0)),0))</f>
        <v/>
      </c>
      <c r="AH919">
        <f>IFERROR(IF(V32="Supercritical",MAX($D$16,IFERROR(L919,MAX($D$16,POWER((ABS(K919)^2)/($I$5*MAX(F919,0.1)^2),1/3)))),IF(V32="Subcritical",MAX($D$16,IFERROR(W919,MAX($D$16,POWER((ABS(K919)^2)/($I$5*MAX(F919,0.1)^2),1/3)))),IF(AND(IFERROR(V919,0)=1,IFERROR(AG919,0)=1),IF(IFERROR(T919,-1E99)&gt;=IFERROR(AE919,-1E99),MAX($D$16,IFERROR(L919,MAX($D$16,POWER((ABS(K919)^2)/($I$5*MAX(F919,0.1)^2),1/3)))),MAX($D$16,IFERROR(W919,MAX($D$16,POWER((ABS(K919)^2)/($I$5*MAX(F919,0.1)^2),1/3))))),IF(IFERROR(V919,0)=1,MAX($D$16,IFERROR(L919,MAX($D$16,POWER((ABS(K919)^2)/($I$5*MAX(F919,0.1)^2),1/3)))),IF(IFERROR(AG919,0)=1,MAX($D$16,IFERROR(W919,MAX($D$16,POWER((ABS(K919)^2)/($I$5*MAX(F919,0.1)^2),1/3)))),MAX($D$16,POWER((ABS(K919)^2)/($I$5*MAX(F919,0.1)^2),1/3))))))),MAX($D$16,POWER((ABS(K919)^2)/($I$5*MAX(F919,0.1)^2),1/3)))</f>
        <v/>
      </c>
      <c r="AI919">
        <f>E919+AH919</f>
        <v/>
      </c>
      <c r="AJ919">
        <f>AI919+((ABS(K919)/MAX(((F919)+(G919)*(AH919))*(AH919),1E-6))^2)/(2*$I$5)</f>
        <v/>
      </c>
      <c r="AM919" t="n">
        <v>0</v>
      </c>
      <c r="AN919" t="n">
        <v>0</v>
      </c>
      <c r="AO919">
        <f>AM919+AN919</f>
        <v/>
      </c>
      <c r="AP919">
        <f>AP918+AO919</f>
        <v/>
      </c>
      <c r="AQ919">
        <f>ABS(ABS(K919)/MAX(((F919)+(G919)*(AH919))*(AH919),1E-6))/SQRT($I$5*MAX((((F919)+(G919)*(AH919))*(AH919))/MAX((F919)+2*(G919)*(AH919),1E-6),1E-6))</f>
        <v/>
      </c>
      <c r="AR919">
        <f>IF(AQ919&lt;1,"Subcritical","Supercritical")</f>
        <v/>
      </c>
      <c r="AS919">
        <f>((ABS(K919)*$D$6)/(MAX(((F919)+(G919)*(AH919))*(AH919),1E-6)*MAX(((((F919)+(G919)*(AH919))*(AH919))/MAX((F919)+2*(AH919)*SQRT(1+(G919)^2),1E-6))^(2/3),1E-6)))^2</f>
        <v/>
      </c>
    </row>
    <row r="920">
      <c r="A920" t="n">
        <v>771</v>
      </c>
      <c r="B920" t="n">
        <v>769.89</v>
      </c>
      <c r="C920" t="n">
        <v>616090.8860000001</v>
      </c>
      <c r="D920" t="n">
        <v>3097233.843</v>
      </c>
      <c r="E920" t="n">
        <v>632.177</v>
      </c>
      <c r="F920" t="n">
        <v>5.2</v>
      </c>
      <c r="G920" t="n">
        <v>0</v>
      </c>
      <c r="H920" t="inlineStr">
        <is>
          <t>Normal</t>
        </is>
      </c>
      <c r="I920" t="n">
        <v>0.057</v>
      </c>
      <c r="J920">
        <f>B920-B919</f>
        <v/>
      </c>
      <c r="K920">
        <f>MAX(0,K919-AO919)</f>
        <v/>
      </c>
      <c r="L920">
        <f>IF($D$20=0,IFERROR(L919,MAX($D$16,POWER((ABS(K920)^2)/($I$5*MAX(F920,0.1)^2),1/3))),IF(IFERROR(V919,0)=0,IFERROR(L919,MAX($D$16,POWER((ABS(K920)^2)/($I$5*MAX(F920,0.1)^2),1/3))),IF(OR(IFERROR(L920,0)=0,IFERROR(S919,0)&lt;1,IFERROR(S920,0)&lt;1),MAX($D$16,POWER((ABS(K920)^2)/($I$5*MAX(F920,0.1)^2),1/3)),IF(IFERROR(U920,0)&gt;0,MAX($D$16,IFERROR(L920,0)+((IFERROR(U920,0))*$D$18*IF((IFERROR(S920,0))&lt;1,1,-1))),IF(IFERROR(U920,0)&lt;0,IF(ABS((MAX($D$16,POWER((ABS(K920)^2)/($I$5*MAX(F920,0.1)^2),1/3)))-IFERROR(L920,0))&gt;$D$19,MAX($D$16,IF((MAX($D$16,POWER((ABS(K920)^2)/($I$5*MAX(F920,0.1)^2),1/3)))&gt;IFERROR(L920,0),MIN((MAX($D$16,POWER((ABS(K920)^2)/($I$5*MAX(F920,0.1)^2),1/3))),IFERROR(L920,0)+(MIN(ABS(IFERROR(U920,0))*$D$18,ABS((MAX($D$16,POWER((ABS(K920)^2)/($I$5*MAX(F920,0.1)^2),1/3)))-IFERROR(L920,0))))),MAX((MAX($D$16,POWER((ABS(K920)^2)/($I$5*MAX(F920,0.1)^2),1/3))),IFERROR(L920,0)-(MIN(ABS(IFERROR(U920,0))*$D$18,ABS((MAX($D$16,POWER((ABS(K920)^2)/($I$5*MAX(F920,0.1)^2),1/3)))-IFERROR(L920,0))))))),MAX($D$16,POWER((ABS(K920)^2)/($I$5*MAX(F920,0.1)^2),1/3))),MAX($D$16,IFERROR(L920,0)))))))</f>
        <v/>
      </c>
      <c r="M920">
        <f>((F920)+(G920)*(L920))*(L920)</f>
        <v/>
      </c>
      <c r="N920">
        <f>(((F920)+(G920)*(L920))*(L920))/MAX((F920)+2*(L920)*SQRT(1+(G920)^2),1E-6)</f>
        <v/>
      </c>
      <c r="O920">
        <f>ABS(K920)/MAX(((F920)+(G920)*(L920))*(L920),1E-6)</f>
        <v/>
      </c>
      <c r="P920">
        <f>E920+L920</f>
        <v/>
      </c>
      <c r="Q920">
        <f>P920+((ABS(K920)/MAX(((F920)+(G920)*(L920))*(L920),1E-6))^2)/(2*$I$5)</f>
        <v/>
      </c>
      <c r="R920">
        <f>((ABS(K920)*$D$6)/(MAX(((F920)+(G920)*(L920))*(L920),1E-6)*MAX(((((F920)+(G920)*(L920))*(L920))/MAX((F920)+2*(L920)*SQRT(1+(G920)^2),1E-6))^(2/3),1E-6)))^2</f>
        <v/>
      </c>
      <c r="S920">
        <f>ABS(ABS(K920)/MAX(((F920)+(G920)*(L920))*(L920),1E-6))/SQRT($I$5*MAX((((F920)+(G920)*(L920))*(L920))/MAX((F920)+2*(G920)*(L920),1E-6),1E-6))</f>
        <v/>
      </c>
      <c r="T920">
        <f>((F920)*(L920)^2)/2+(G920)*(L920)^3/3+(ABS(K920)^2)/($I$5*MAX(((F920)+(G920)*(L920))*(L920),1E-6))</f>
        <v/>
      </c>
      <c r="U920">
        <f>IF($D$20=0,0,IFERROR(Q919-(((R919+R920)/2)*J920)-(IF(O919&gt;O920,$D$8*((O919^2-O920^2)/(2*$I$5)),$D$9*((O920^2-O919^2)/(2*$I$5)))+($D$10*(ABS(I920)/90)*(MAX(O919^2,O920^2)/(2*$I$5))))-Q920,0))</f>
        <v/>
      </c>
      <c r="V920">
        <f>IF($D$20=0,1,IFERROR(IF(ROUND(S920,3)=1,1,IF(AND(ABS(U920)&lt;$D$19,S920&gt;1),1,0)),0))</f>
        <v/>
      </c>
      <c r="W920">
        <f>IF($D$20=0,IFERROR(W921,MAX($D$16,POWER((ABS(K920)^2)/($I$5*MAX(F920,0.1)^2),1/3))),IF(IFERROR(AG921,0)=0,IFERROR(W921,MAX($D$16,POWER((ABS(K920)^2)/($I$5*MAX(F920,0.1)^2),1/3))),IF(OR(IFERROR(W920,0)=0,IFERROR(AD921,0)&gt;1),MAX($D$16,POWER((ABS(K920)^2)/($I$5*MAX(F920,0.1)^2),1/3)),IF(IFERROR(AF920,0)&gt;0,MAX($D$16,IFERROR(W920,0)+((IFERROR(AF920,0))*$D$18*IF((IFERROR(AD920,0))&lt;1,1,-1))),IF(IFERROR(AF920,0)&lt;0,IF(ABS((MAX($D$16,POWER((ABS(K920)^2)/($I$5*MAX(F920,0.1)^2),1/3)))-IFERROR(W920,0))&gt;$D$19,MAX($D$16,IF((MAX($D$16,POWER((ABS(K920)^2)/($I$5*MAX(F920,0.1)^2),1/3)))&gt;IFERROR(W920,0),MIN((MAX($D$16,POWER((ABS(K920)^2)/($I$5*MAX(F920,0.1)^2),1/3))),IFERROR(W920,0)+(MIN(ABS(IFERROR(AF920,0))*$D$18,ABS((MAX($D$16,POWER((ABS(K920)^2)/($I$5*MAX(F920,0.1)^2),1/3)))-IFERROR(W920,0))))),MAX((MAX($D$16,POWER((ABS(K920)^2)/($I$5*MAX(F920,0.1)^2),1/3))),IFERROR(W920,0)-(MIN(ABS(IFERROR(AF920,0))*$D$18,ABS((MAX($D$16,POWER((ABS(K920)^2)/($I$5*MAX(F920,0.1)^2),1/3)))-IFERROR(W920,0))))))),MAX($D$16,POWER((ABS(K920)^2)/($I$5*MAX(F920,0.1)^2),1/3))),MAX($D$16,IFERROR(W920,0)))))))</f>
        <v/>
      </c>
      <c r="X920">
        <f>((F920)+(G920)*(W920))*(W920)</f>
        <v/>
      </c>
      <c r="Y920">
        <f>(((F920)+(G920)*(W920))*(W920))/MAX((F920)+2*(W920)*SQRT(1+(G920)^2),1E-6)</f>
        <v/>
      </c>
      <c r="Z920">
        <f>ABS(K920)/MAX(((F920)+(G920)*(W920))*(W920),1E-6)</f>
        <v/>
      </c>
      <c r="AA920">
        <f>E920+W920</f>
        <v/>
      </c>
      <c r="AB920">
        <f>AA920+((ABS(K920)/MAX(((F920)+(G920)*(W920))*(W920),1E-6))^2)/(2*$I$5)</f>
        <v/>
      </c>
      <c r="AC920">
        <f>((ABS(K920)*$D$6)/(MAX(((F920)+(G920)*(W920))*(W920),1E-6)*MAX(((((F920)+(G920)*(W920))*(W920))/MAX((F920)+2*(W920)*SQRT(1+(G920)^2),1E-6))^(2/3),1E-6)))^2</f>
        <v/>
      </c>
      <c r="AD920">
        <f>ABS(ABS(K920)/MAX(((F920)+(G920)*(W920))*(W920),1E-6))/SQRT($I$5*MAX((((F920)+(G920)*(W920))*(W920))/MAX((F920)+2*(G920)*(W920),1E-6),1E-6))</f>
        <v/>
      </c>
      <c r="AE920">
        <f>((F920)*(W920)^2)/2+(G920)*(W920)^3/3+(ABS(K920)^2)/($I$5*MAX(((F920)+(G920)*(W920))*(W920),1E-6))</f>
        <v/>
      </c>
      <c r="AF920">
        <f>IF($D$20=0,0,IFERROR(AB921+(((AC920+AC921)/2)*J921)+(IF(Z920&gt;Z921,$D$8*((Z920^2-Z921^2)/(2*$I$5)),$D$9*((Z921^2-Z920^2)/(2*$I$5)))+($D$10*(ABS(I921)/90)*(MAX(Z920^2,Z921^2)/(2*$I$5))))-AB920,0))</f>
        <v/>
      </c>
      <c r="AG920">
        <f>IF($D$20=0,1,IFERROR(IF(ROUND(AD920,3)=1,1,IF(AND(ABS(AF920)&lt;$D$19,AD920&lt;1),1,0)),0))</f>
        <v/>
      </c>
      <c r="AH920">
        <f>IFERROR(IF(V32="Supercritical",MAX($D$16,IFERROR(L920,MAX($D$16,POWER((ABS(K920)^2)/($I$5*MAX(F920,0.1)^2),1/3)))),IF(V32="Subcritical",MAX($D$16,IFERROR(W920,MAX($D$16,POWER((ABS(K920)^2)/($I$5*MAX(F920,0.1)^2),1/3)))),IF(AND(IFERROR(V920,0)=1,IFERROR(AG920,0)=1),IF(IFERROR(T920,-1E99)&gt;=IFERROR(AE920,-1E99),MAX($D$16,IFERROR(L920,MAX($D$16,POWER((ABS(K920)^2)/($I$5*MAX(F920,0.1)^2),1/3)))),MAX($D$16,IFERROR(W920,MAX($D$16,POWER((ABS(K920)^2)/($I$5*MAX(F920,0.1)^2),1/3))))),IF(IFERROR(V920,0)=1,MAX($D$16,IFERROR(L920,MAX($D$16,POWER((ABS(K920)^2)/($I$5*MAX(F920,0.1)^2),1/3)))),IF(IFERROR(AG920,0)=1,MAX($D$16,IFERROR(W920,MAX($D$16,POWER((ABS(K920)^2)/($I$5*MAX(F920,0.1)^2),1/3)))),MAX($D$16,POWER((ABS(K920)^2)/($I$5*MAX(F920,0.1)^2),1/3))))))),MAX($D$16,POWER((ABS(K920)^2)/($I$5*MAX(F920,0.1)^2),1/3)))</f>
        <v/>
      </c>
      <c r="AI920">
        <f>E920+AH920</f>
        <v/>
      </c>
      <c r="AJ920">
        <f>AI920+((ABS(K920)/MAX(((F920)+(G920)*(AH920))*(AH920),1E-6))^2)/(2*$I$5)</f>
        <v/>
      </c>
      <c r="AM920" t="n">
        <v>0</v>
      </c>
      <c r="AN920" t="n">
        <v>0</v>
      </c>
      <c r="AO920">
        <f>AM920+AN920</f>
        <v/>
      </c>
      <c r="AP920">
        <f>AP919+AO920</f>
        <v/>
      </c>
      <c r="AQ920">
        <f>ABS(ABS(K920)/MAX(((F920)+(G920)*(AH920))*(AH920),1E-6))/SQRT($I$5*MAX((((F920)+(G920)*(AH920))*(AH920))/MAX((F920)+2*(G920)*(AH920),1E-6),1E-6))</f>
        <v/>
      </c>
      <c r="AR920">
        <f>IF(AQ920&lt;1,"Subcritical","Supercritical")</f>
        <v/>
      </c>
      <c r="AS920">
        <f>((ABS(K920)*$D$6)/(MAX(((F920)+(G920)*(AH920))*(AH920),1E-6)*MAX(((((F920)+(G920)*(AH920))*(AH920))/MAX((F920)+2*(AH920)*SQRT(1+(G920)^2),1E-6))^(2/3),1E-6)))^2</f>
        <v/>
      </c>
    </row>
    <row r="921">
      <c r="A921" t="n">
        <v>772</v>
      </c>
      <c r="B921" t="n">
        <v>770.889</v>
      </c>
      <c r="C921" t="n">
        <v>616090.843</v>
      </c>
      <c r="D921" t="n">
        <v>3097232.844</v>
      </c>
      <c r="E921" t="n">
        <v>632.1765</v>
      </c>
      <c r="F921" t="n">
        <v>5.2</v>
      </c>
      <c r="G921" t="n">
        <v>0</v>
      </c>
      <c r="H921" t="inlineStr">
        <is>
          <t>Normal</t>
        </is>
      </c>
      <c r="I921" t="n">
        <v>0.057</v>
      </c>
      <c r="J921">
        <f>B921-B920</f>
        <v/>
      </c>
      <c r="K921">
        <f>MAX(0,K920-AO920)</f>
        <v/>
      </c>
      <c r="L921">
        <f>IF($D$20=0,IFERROR(L920,MAX($D$16,POWER((ABS(K921)^2)/($I$5*MAX(F921,0.1)^2),1/3))),IF(IFERROR(V920,0)=0,IFERROR(L920,MAX($D$16,POWER((ABS(K921)^2)/($I$5*MAX(F921,0.1)^2),1/3))),IF(OR(IFERROR(L921,0)=0,IFERROR(S920,0)&lt;1,IFERROR(S921,0)&lt;1),MAX($D$16,POWER((ABS(K921)^2)/($I$5*MAX(F921,0.1)^2),1/3)),IF(IFERROR(U921,0)&gt;0,MAX($D$16,IFERROR(L921,0)+((IFERROR(U921,0))*$D$18*IF((IFERROR(S921,0))&lt;1,1,-1))),IF(IFERROR(U921,0)&lt;0,IF(ABS((MAX($D$16,POWER((ABS(K921)^2)/($I$5*MAX(F921,0.1)^2),1/3)))-IFERROR(L921,0))&gt;$D$19,MAX($D$16,IF((MAX($D$16,POWER((ABS(K921)^2)/($I$5*MAX(F921,0.1)^2),1/3)))&gt;IFERROR(L921,0),MIN((MAX($D$16,POWER((ABS(K921)^2)/($I$5*MAX(F921,0.1)^2),1/3))),IFERROR(L921,0)+(MIN(ABS(IFERROR(U921,0))*$D$18,ABS((MAX($D$16,POWER((ABS(K921)^2)/($I$5*MAX(F921,0.1)^2),1/3)))-IFERROR(L921,0))))),MAX((MAX($D$16,POWER((ABS(K921)^2)/($I$5*MAX(F921,0.1)^2),1/3))),IFERROR(L921,0)-(MIN(ABS(IFERROR(U921,0))*$D$18,ABS((MAX($D$16,POWER((ABS(K921)^2)/($I$5*MAX(F921,0.1)^2),1/3)))-IFERROR(L921,0))))))),MAX($D$16,POWER((ABS(K921)^2)/($I$5*MAX(F921,0.1)^2),1/3))),MAX($D$16,IFERROR(L921,0)))))))</f>
        <v/>
      </c>
      <c r="M921">
        <f>((F921)+(G921)*(L921))*(L921)</f>
        <v/>
      </c>
      <c r="N921">
        <f>(((F921)+(G921)*(L921))*(L921))/MAX((F921)+2*(L921)*SQRT(1+(G921)^2),1E-6)</f>
        <v/>
      </c>
      <c r="O921">
        <f>ABS(K921)/MAX(((F921)+(G921)*(L921))*(L921),1E-6)</f>
        <v/>
      </c>
      <c r="P921">
        <f>E921+L921</f>
        <v/>
      </c>
      <c r="Q921">
        <f>P921+((ABS(K921)/MAX(((F921)+(G921)*(L921))*(L921),1E-6))^2)/(2*$I$5)</f>
        <v/>
      </c>
      <c r="R921">
        <f>((ABS(K921)*$D$6)/(MAX(((F921)+(G921)*(L921))*(L921),1E-6)*MAX(((((F921)+(G921)*(L921))*(L921))/MAX((F921)+2*(L921)*SQRT(1+(G921)^2),1E-6))^(2/3),1E-6)))^2</f>
        <v/>
      </c>
      <c r="S921">
        <f>ABS(ABS(K921)/MAX(((F921)+(G921)*(L921))*(L921),1E-6))/SQRT($I$5*MAX((((F921)+(G921)*(L921))*(L921))/MAX((F921)+2*(G921)*(L921),1E-6),1E-6))</f>
        <v/>
      </c>
      <c r="T921">
        <f>((F921)*(L921)^2)/2+(G921)*(L921)^3/3+(ABS(K921)^2)/($I$5*MAX(((F921)+(G921)*(L921))*(L921),1E-6))</f>
        <v/>
      </c>
      <c r="U921">
        <f>IF($D$20=0,0,IFERROR(Q920-(((R920+R921)/2)*J921)-(IF(O920&gt;O921,$D$8*((O920^2-O921^2)/(2*$I$5)),$D$9*((O921^2-O920^2)/(2*$I$5)))+($D$10*(ABS(I921)/90)*(MAX(O920^2,O921^2)/(2*$I$5))))-Q921,0))</f>
        <v/>
      </c>
      <c r="V921">
        <f>IF($D$20=0,1,IFERROR(IF(ROUND(S921,3)=1,1,IF(AND(ABS(U921)&lt;$D$19,S921&gt;1),1,0)),0))</f>
        <v/>
      </c>
      <c r="W921">
        <f>IF($D$20=0,IFERROR(W922,MAX($D$16,POWER((ABS(K921)^2)/($I$5*MAX(F921,0.1)^2),1/3))),IF(IFERROR(AG922,0)=0,IFERROR(W922,MAX($D$16,POWER((ABS(K921)^2)/($I$5*MAX(F921,0.1)^2),1/3))),IF(OR(IFERROR(W921,0)=0,IFERROR(AD922,0)&gt;1),MAX($D$16,POWER((ABS(K921)^2)/($I$5*MAX(F921,0.1)^2),1/3)),IF(IFERROR(AF921,0)&gt;0,MAX($D$16,IFERROR(W921,0)+((IFERROR(AF921,0))*$D$18*IF((IFERROR(AD921,0))&lt;1,1,-1))),IF(IFERROR(AF921,0)&lt;0,IF(ABS((MAX($D$16,POWER((ABS(K921)^2)/($I$5*MAX(F921,0.1)^2),1/3)))-IFERROR(W921,0))&gt;$D$19,MAX($D$16,IF((MAX($D$16,POWER((ABS(K921)^2)/($I$5*MAX(F921,0.1)^2),1/3)))&gt;IFERROR(W921,0),MIN((MAX($D$16,POWER((ABS(K921)^2)/($I$5*MAX(F921,0.1)^2),1/3))),IFERROR(W921,0)+(MIN(ABS(IFERROR(AF921,0))*$D$18,ABS((MAX($D$16,POWER((ABS(K921)^2)/($I$5*MAX(F921,0.1)^2),1/3)))-IFERROR(W921,0))))),MAX((MAX($D$16,POWER((ABS(K921)^2)/($I$5*MAX(F921,0.1)^2),1/3))),IFERROR(W921,0)-(MIN(ABS(IFERROR(AF921,0))*$D$18,ABS((MAX($D$16,POWER((ABS(K921)^2)/($I$5*MAX(F921,0.1)^2),1/3)))-IFERROR(W921,0))))))),MAX($D$16,POWER((ABS(K921)^2)/($I$5*MAX(F921,0.1)^2),1/3))),MAX($D$16,IFERROR(W921,0)))))))</f>
        <v/>
      </c>
      <c r="X921">
        <f>((F921)+(G921)*(W921))*(W921)</f>
        <v/>
      </c>
      <c r="Y921">
        <f>(((F921)+(G921)*(W921))*(W921))/MAX((F921)+2*(W921)*SQRT(1+(G921)^2),1E-6)</f>
        <v/>
      </c>
      <c r="Z921">
        <f>ABS(K921)/MAX(((F921)+(G921)*(W921))*(W921),1E-6)</f>
        <v/>
      </c>
      <c r="AA921">
        <f>E921+W921</f>
        <v/>
      </c>
      <c r="AB921">
        <f>AA921+((ABS(K921)/MAX(((F921)+(G921)*(W921))*(W921),1E-6))^2)/(2*$I$5)</f>
        <v/>
      </c>
      <c r="AC921">
        <f>((ABS(K921)*$D$6)/(MAX(((F921)+(G921)*(W921))*(W921),1E-6)*MAX(((((F921)+(G921)*(W921))*(W921))/MAX((F921)+2*(W921)*SQRT(1+(G921)^2),1E-6))^(2/3),1E-6)))^2</f>
        <v/>
      </c>
      <c r="AD921">
        <f>ABS(ABS(K921)/MAX(((F921)+(G921)*(W921))*(W921),1E-6))/SQRT($I$5*MAX((((F921)+(G921)*(W921))*(W921))/MAX((F921)+2*(G921)*(W921),1E-6),1E-6))</f>
        <v/>
      </c>
      <c r="AE921">
        <f>((F921)*(W921)^2)/2+(G921)*(W921)^3/3+(ABS(K921)^2)/($I$5*MAX(((F921)+(G921)*(W921))*(W921),1E-6))</f>
        <v/>
      </c>
      <c r="AF921">
        <f>IF($D$20=0,0,IFERROR(AB922+(((AC921+AC922)/2)*J922)+(IF(Z921&gt;Z922,$D$8*((Z921^2-Z922^2)/(2*$I$5)),$D$9*((Z922^2-Z921^2)/(2*$I$5)))+($D$10*(ABS(I922)/90)*(MAX(Z921^2,Z922^2)/(2*$I$5))))-AB921,0))</f>
        <v/>
      </c>
      <c r="AG921">
        <f>IF($D$20=0,1,IFERROR(IF(ROUND(AD921,3)=1,1,IF(AND(ABS(AF921)&lt;$D$19,AD921&lt;1),1,0)),0))</f>
        <v/>
      </c>
      <c r="AH921">
        <f>IFERROR(IF(V32="Supercritical",MAX($D$16,IFERROR(L921,MAX($D$16,POWER((ABS(K921)^2)/($I$5*MAX(F921,0.1)^2),1/3)))),IF(V32="Subcritical",MAX($D$16,IFERROR(W921,MAX($D$16,POWER((ABS(K921)^2)/($I$5*MAX(F921,0.1)^2),1/3)))),IF(AND(IFERROR(V921,0)=1,IFERROR(AG921,0)=1),IF(IFERROR(T921,-1E99)&gt;=IFERROR(AE921,-1E99),MAX($D$16,IFERROR(L921,MAX($D$16,POWER((ABS(K921)^2)/($I$5*MAX(F921,0.1)^2),1/3)))),MAX($D$16,IFERROR(W921,MAX($D$16,POWER((ABS(K921)^2)/($I$5*MAX(F921,0.1)^2),1/3))))),IF(IFERROR(V921,0)=1,MAX($D$16,IFERROR(L921,MAX($D$16,POWER((ABS(K921)^2)/($I$5*MAX(F921,0.1)^2),1/3)))),IF(IFERROR(AG921,0)=1,MAX($D$16,IFERROR(W921,MAX($D$16,POWER((ABS(K921)^2)/($I$5*MAX(F921,0.1)^2),1/3)))),MAX($D$16,POWER((ABS(K921)^2)/($I$5*MAX(F921,0.1)^2),1/3))))))),MAX($D$16,POWER((ABS(K921)^2)/($I$5*MAX(F921,0.1)^2),1/3)))</f>
        <v/>
      </c>
      <c r="AI921">
        <f>E921+AH921</f>
        <v/>
      </c>
      <c r="AJ921">
        <f>AI921+((ABS(K921)/MAX(((F921)+(G921)*(AH921))*(AH921),1E-6))^2)/(2*$I$5)</f>
        <v/>
      </c>
      <c r="AM921" t="n">
        <v>0</v>
      </c>
      <c r="AN921" t="n">
        <v>0</v>
      </c>
      <c r="AO921">
        <f>AM921+AN921</f>
        <v/>
      </c>
      <c r="AP921">
        <f>AP920+AO921</f>
        <v/>
      </c>
      <c r="AQ921">
        <f>ABS(ABS(K921)/MAX(((F921)+(G921)*(AH921))*(AH921),1E-6))/SQRT($I$5*MAX((((F921)+(G921)*(AH921))*(AH921))/MAX((F921)+2*(G921)*(AH921),1E-6),1E-6))</f>
        <v/>
      </c>
      <c r="AR921">
        <f>IF(AQ921&lt;1,"Subcritical","Supercritical")</f>
        <v/>
      </c>
      <c r="AS921">
        <f>((ABS(K921)*$D$6)/(MAX(((F921)+(G921)*(AH921))*(AH921),1E-6)*MAX(((((F921)+(G921)*(AH921))*(AH921))/MAX((F921)+2*(AH921)*SQRT(1+(G921)^2),1E-6))^(2/3),1E-6)))^2</f>
        <v/>
      </c>
    </row>
    <row r="922">
      <c r="A922" t="n">
        <v>773</v>
      </c>
      <c r="B922" t="n">
        <v>771.889</v>
      </c>
      <c r="C922" t="n">
        <v>616090.801</v>
      </c>
      <c r="D922" t="n">
        <v>3097231.845</v>
      </c>
      <c r="E922" t="n">
        <v>632.176</v>
      </c>
      <c r="F922" t="n">
        <v>5.2</v>
      </c>
      <c r="G922" t="n">
        <v>0</v>
      </c>
      <c r="H922" t="inlineStr">
        <is>
          <t>Normal</t>
        </is>
      </c>
      <c r="I922" t="n">
        <v>0</v>
      </c>
      <c r="J922">
        <f>B922-B921</f>
        <v/>
      </c>
      <c r="K922">
        <f>MAX(0,K921-AO921)</f>
        <v/>
      </c>
      <c r="L922">
        <f>IF($D$20=0,IFERROR(L921,MAX($D$16,POWER((ABS(K922)^2)/($I$5*MAX(F922,0.1)^2),1/3))),IF(IFERROR(V921,0)=0,IFERROR(L921,MAX($D$16,POWER((ABS(K922)^2)/($I$5*MAX(F922,0.1)^2),1/3))),IF(OR(IFERROR(L922,0)=0,IFERROR(S921,0)&lt;1,IFERROR(S922,0)&lt;1),MAX($D$16,POWER((ABS(K922)^2)/($I$5*MAX(F922,0.1)^2),1/3)),IF(IFERROR(U922,0)&gt;0,MAX($D$16,IFERROR(L922,0)+((IFERROR(U922,0))*$D$18*IF((IFERROR(S922,0))&lt;1,1,-1))),IF(IFERROR(U922,0)&lt;0,IF(ABS((MAX($D$16,POWER((ABS(K922)^2)/($I$5*MAX(F922,0.1)^2),1/3)))-IFERROR(L922,0))&gt;$D$19,MAX($D$16,IF((MAX($D$16,POWER((ABS(K922)^2)/($I$5*MAX(F922,0.1)^2),1/3)))&gt;IFERROR(L922,0),MIN((MAX($D$16,POWER((ABS(K922)^2)/($I$5*MAX(F922,0.1)^2),1/3))),IFERROR(L922,0)+(MIN(ABS(IFERROR(U922,0))*$D$18,ABS((MAX($D$16,POWER((ABS(K922)^2)/($I$5*MAX(F922,0.1)^2),1/3)))-IFERROR(L922,0))))),MAX((MAX($D$16,POWER((ABS(K922)^2)/($I$5*MAX(F922,0.1)^2),1/3))),IFERROR(L922,0)-(MIN(ABS(IFERROR(U922,0))*$D$18,ABS((MAX($D$16,POWER((ABS(K922)^2)/($I$5*MAX(F922,0.1)^2),1/3)))-IFERROR(L922,0))))))),MAX($D$16,POWER((ABS(K922)^2)/($I$5*MAX(F922,0.1)^2),1/3))),MAX($D$16,IFERROR(L922,0)))))))</f>
        <v/>
      </c>
      <c r="M922">
        <f>((F922)+(G922)*(L922))*(L922)</f>
        <v/>
      </c>
      <c r="N922">
        <f>(((F922)+(G922)*(L922))*(L922))/MAX((F922)+2*(L922)*SQRT(1+(G922)^2),1E-6)</f>
        <v/>
      </c>
      <c r="O922">
        <f>ABS(K922)/MAX(((F922)+(G922)*(L922))*(L922),1E-6)</f>
        <v/>
      </c>
      <c r="P922">
        <f>E922+L922</f>
        <v/>
      </c>
      <c r="Q922">
        <f>P922+((ABS(K922)/MAX(((F922)+(G922)*(L922))*(L922),1E-6))^2)/(2*$I$5)</f>
        <v/>
      </c>
      <c r="R922">
        <f>((ABS(K922)*$D$6)/(MAX(((F922)+(G922)*(L922))*(L922),1E-6)*MAX(((((F922)+(G922)*(L922))*(L922))/MAX((F922)+2*(L922)*SQRT(1+(G922)^2),1E-6))^(2/3),1E-6)))^2</f>
        <v/>
      </c>
      <c r="S922">
        <f>ABS(ABS(K922)/MAX(((F922)+(G922)*(L922))*(L922),1E-6))/SQRT($I$5*MAX((((F922)+(G922)*(L922))*(L922))/MAX((F922)+2*(G922)*(L922),1E-6),1E-6))</f>
        <v/>
      </c>
      <c r="T922">
        <f>((F922)*(L922)^2)/2+(G922)*(L922)^3/3+(ABS(K922)^2)/($I$5*MAX(((F922)+(G922)*(L922))*(L922),1E-6))</f>
        <v/>
      </c>
      <c r="U922">
        <f>IF($D$20=0,0,IFERROR(Q921-(((R921+R922)/2)*J922)-(IF(O921&gt;O922,$D$8*((O921^2-O922^2)/(2*$I$5)),$D$9*((O922^2-O921^2)/(2*$I$5)))+($D$10*(ABS(I922)/90)*(MAX(O921^2,O922^2)/(2*$I$5))))-Q922,0))</f>
        <v/>
      </c>
      <c r="V922">
        <f>IF($D$20=0,1,IFERROR(IF(ROUND(S922,3)=1,1,IF(AND(ABS(U922)&lt;$D$19,S922&gt;1),1,0)),0))</f>
        <v/>
      </c>
      <c r="W922">
        <f>IF($D$20=0,IFERROR(W923,MAX($D$16,POWER((ABS(K922)^2)/($I$5*MAX(F922,0.1)^2),1/3))),IF(IFERROR(AG923,0)=0,IFERROR(W923,MAX($D$16,POWER((ABS(K922)^2)/($I$5*MAX(F922,0.1)^2),1/3))),IF(OR(IFERROR(W922,0)=0,IFERROR(AD923,0)&gt;1),MAX($D$16,POWER((ABS(K922)^2)/($I$5*MAX(F922,0.1)^2),1/3)),IF(IFERROR(AF922,0)&gt;0,MAX($D$16,IFERROR(W922,0)+((IFERROR(AF922,0))*$D$18*IF((IFERROR(AD922,0))&lt;1,1,-1))),IF(IFERROR(AF922,0)&lt;0,IF(ABS((MAX($D$16,POWER((ABS(K922)^2)/($I$5*MAX(F922,0.1)^2),1/3)))-IFERROR(W922,0))&gt;$D$19,MAX($D$16,IF((MAX($D$16,POWER((ABS(K922)^2)/($I$5*MAX(F922,0.1)^2),1/3)))&gt;IFERROR(W922,0),MIN((MAX($D$16,POWER((ABS(K922)^2)/($I$5*MAX(F922,0.1)^2),1/3))),IFERROR(W922,0)+(MIN(ABS(IFERROR(AF922,0))*$D$18,ABS((MAX($D$16,POWER((ABS(K922)^2)/($I$5*MAX(F922,0.1)^2),1/3)))-IFERROR(W922,0))))),MAX((MAX($D$16,POWER((ABS(K922)^2)/($I$5*MAX(F922,0.1)^2),1/3))),IFERROR(W922,0)-(MIN(ABS(IFERROR(AF922,0))*$D$18,ABS((MAX($D$16,POWER((ABS(K922)^2)/($I$5*MAX(F922,0.1)^2),1/3)))-IFERROR(W922,0))))))),MAX($D$16,POWER((ABS(K922)^2)/($I$5*MAX(F922,0.1)^2),1/3))),MAX($D$16,IFERROR(W922,0)))))))</f>
        <v/>
      </c>
      <c r="X922">
        <f>((F922)+(G922)*(W922))*(W922)</f>
        <v/>
      </c>
      <c r="Y922">
        <f>(((F922)+(G922)*(W922))*(W922))/MAX((F922)+2*(W922)*SQRT(1+(G922)^2),1E-6)</f>
        <v/>
      </c>
      <c r="Z922">
        <f>ABS(K922)/MAX(((F922)+(G922)*(W922))*(W922),1E-6)</f>
        <v/>
      </c>
      <c r="AA922">
        <f>E922+W922</f>
        <v/>
      </c>
      <c r="AB922">
        <f>AA922+((ABS(K922)/MAX(((F922)+(G922)*(W922))*(W922),1E-6))^2)/(2*$I$5)</f>
        <v/>
      </c>
      <c r="AC922">
        <f>((ABS(K922)*$D$6)/(MAX(((F922)+(G922)*(W922))*(W922),1E-6)*MAX(((((F922)+(G922)*(W922))*(W922))/MAX((F922)+2*(W922)*SQRT(1+(G922)^2),1E-6))^(2/3),1E-6)))^2</f>
        <v/>
      </c>
      <c r="AD922">
        <f>ABS(ABS(K922)/MAX(((F922)+(G922)*(W922))*(W922),1E-6))/SQRT($I$5*MAX((((F922)+(G922)*(W922))*(W922))/MAX((F922)+2*(G922)*(W922),1E-6),1E-6))</f>
        <v/>
      </c>
      <c r="AE922">
        <f>((F922)*(W922)^2)/2+(G922)*(W922)^3/3+(ABS(K922)^2)/($I$5*MAX(((F922)+(G922)*(W922))*(W922),1E-6))</f>
        <v/>
      </c>
      <c r="AF922">
        <f>IF($D$20=0,0,IFERROR(AB923+(((AC922+AC923)/2)*J923)+(IF(Z922&gt;Z923,$D$8*((Z922^2-Z923^2)/(2*$I$5)),$D$9*((Z923^2-Z922^2)/(2*$I$5)))+($D$10*(ABS(I923)/90)*(MAX(Z922^2,Z923^2)/(2*$I$5))))-AB922,0))</f>
        <v/>
      </c>
      <c r="AG922">
        <f>IF($D$20=0,1,IFERROR(IF(ROUND(AD922,3)=1,1,IF(AND(ABS(AF922)&lt;$D$19,AD922&lt;1),1,0)),0))</f>
        <v/>
      </c>
      <c r="AH922">
        <f>IFERROR(IF(V32="Supercritical",MAX($D$16,IFERROR(L922,MAX($D$16,POWER((ABS(K922)^2)/($I$5*MAX(F922,0.1)^2),1/3)))),IF(V32="Subcritical",MAX($D$16,IFERROR(W922,MAX($D$16,POWER((ABS(K922)^2)/($I$5*MAX(F922,0.1)^2),1/3)))),IF(AND(IFERROR(V922,0)=1,IFERROR(AG922,0)=1),IF(IFERROR(T922,-1E99)&gt;=IFERROR(AE922,-1E99),MAX($D$16,IFERROR(L922,MAX($D$16,POWER((ABS(K922)^2)/($I$5*MAX(F922,0.1)^2),1/3)))),MAX($D$16,IFERROR(W922,MAX($D$16,POWER((ABS(K922)^2)/($I$5*MAX(F922,0.1)^2),1/3))))),IF(IFERROR(V922,0)=1,MAX($D$16,IFERROR(L922,MAX($D$16,POWER((ABS(K922)^2)/($I$5*MAX(F922,0.1)^2),1/3)))),IF(IFERROR(AG922,0)=1,MAX($D$16,IFERROR(W922,MAX($D$16,POWER((ABS(K922)^2)/($I$5*MAX(F922,0.1)^2),1/3)))),MAX($D$16,POWER((ABS(K922)^2)/($I$5*MAX(F922,0.1)^2),1/3))))))),MAX($D$16,POWER((ABS(K922)^2)/($I$5*MAX(F922,0.1)^2),1/3)))</f>
        <v/>
      </c>
      <c r="AI922">
        <f>E922+AH922</f>
        <v/>
      </c>
      <c r="AJ922">
        <f>AI922+((ABS(K922)/MAX(((F922)+(G922)*(AH922))*(AH922),1E-6))^2)/(2*$I$5)</f>
        <v/>
      </c>
      <c r="AM922" t="n">
        <v>0</v>
      </c>
      <c r="AN922" t="n">
        <v>0</v>
      </c>
      <c r="AO922">
        <f>AM922+AN922</f>
        <v/>
      </c>
      <c r="AP922">
        <f>AP921+AO922</f>
        <v/>
      </c>
      <c r="AQ922">
        <f>ABS(ABS(K922)/MAX(((F922)+(G922)*(AH922))*(AH922),1E-6))/SQRT($I$5*MAX((((F922)+(G922)*(AH922))*(AH922))/MAX((F922)+2*(G922)*(AH922),1E-6),1E-6))</f>
        <v/>
      </c>
      <c r="AR922">
        <f>IF(AQ922&lt;1,"Subcritical","Supercritical")</f>
        <v/>
      </c>
      <c r="AS922">
        <f>((ABS(K922)*$D$6)/(MAX(((F922)+(G922)*(AH922))*(AH922),1E-6)*MAX(((((F922)+(G922)*(AH922))*(AH922))/MAX((F922)+2*(AH922)*SQRT(1+(G922)^2),1E-6))^(2/3),1E-6)))^2</f>
        <v/>
      </c>
    </row>
    <row r="923">
      <c r="A923" t="n">
        <v>774</v>
      </c>
      <c r="B923" t="n">
        <v>772.889</v>
      </c>
      <c r="C923" t="n">
        <v>616090.759</v>
      </c>
      <c r="D923" t="n">
        <v>3097230.846</v>
      </c>
      <c r="E923" t="n">
        <v>632.1755000000001</v>
      </c>
      <c r="F923" t="n">
        <v>5.2</v>
      </c>
      <c r="G923" t="n">
        <v>0</v>
      </c>
      <c r="H923" t="inlineStr">
        <is>
          <t>Normal</t>
        </is>
      </c>
      <c r="I923" t="n">
        <v>0</v>
      </c>
      <c r="J923">
        <f>B923-B922</f>
        <v/>
      </c>
      <c r="K923">
        <f>MAX(0,K922-AO922)</f>
        <v/>
      </c>
      <c r="L923">
        <f>IF($D$20=0,IFERROR(L922,MAX($D$16,POWER((ABS(K923)^2)/($I$5*MAX(F923,0.1)^2),1/3))),IF(IFERROR(V922,0)=0,IFERROR(L922,MAX($D$16,POWER((ABS(K923)^2)/($I$5*MAX(F923,0.1)^2),1/3))),IF(OR(IFERROR(L923,0)=0,IFERROR(S922,0)&lt;1,IFERROR(S923,0)&lt;1),MAX($D$16,POWER((ABS(K923)^2)/($I$5*MAX(F923,0.1)^2),1/3)),IF(IFERROR(U923,0)&gt;0,MAX($D$16,IFERROR(L923,0)+((IFERROR(U923,0))*$D$18*IF((IFERROR(S923,0))&lt;1,1,-1))),IF(IFERROR(U923,0)&lt;0,IF(ABS((MAX($D$16,POWER((ABS(K923)^2)/($I$5*MAX(F923,0.1)^2),1/3)))-IFERROR(L923,0))&gt;$D$19,MAX($D$16,IF((MAX($D$16,POWER((ABS(K923)^2)/($I$5*MAX(F923,0.1)^2),1/3)))&gt;IFERROR(L923,0),MIN((MAX($D$16,POWER((ABS(K923)^2)/($I$5*MAX(F923,0.1)^2),1/3))),IFERROR(L923,0)+(MIN(ABS(IFERROR(U923,0))*$D$18,ABS((MAX($D$16,POWER((ABS(K923)^2)/($I$5*MAX(F923,0.1)^2),1/3)))-IFERROR(L923,0))))),MAX((MAX($D$16,POWER((ABS(K923)^2)/($I$5*MAX(F923,0.1)^2),1/3))),IFERROR(L923,0)-(MIN(ABS(IFERROR(U923,0))*$D$18,ABS((MAX($D$16,POWER((ABS(K923)^2)/($I$5*MAX(F923,0.1)^2),1/3)))-IFERROR(L923,0))))))),MAX($D$16,POWER((ABS(K923)^2)/($I$5*MAX(F923,0.1)^2),1/3))),MAX($D$16,IFERROR(L923,0)))))))</f>
        <v/>
      </c>
      <c r="M923">
        <f>((F923)+(G923)*(L923))*(L923)</f>
        <v/>
      </c>
      <c r="N923">
        <f>(((F923)+(G923)*(L923))*(L923))/MAX((F923)+2*(L923)*SQRT(1+(G923)^2),1E-6)</f>
        <v/>
      </c>
      <c r="O923">
        <f>ABS(K923)/MAX(((F923)+(G923)*(L923))*(L923),1E-6)</f>
        <v/>
      </c>
      <c r="P923">
        <f>E923+L923</f>
        <v/>
      </c>
      <c r="Q923">
        <f>P923+((ABS(K923)/MAX(((F923)+(G923)*(L923))*(L923),1E-6))^2)/(2*$I$5)</f>
        <v/>
      </c>
      <c r="R923">
        <f>((ABS(K923)*$D$6)/(MAX(((F923)+(G923)*(L923))*(L923),1E-6)*MAX(((((F923)+(G923)*(L923))*(L923))/MAX((F923)+2*(L923)*SQRT(1+(G923)^2),1E-6))^(2/3),1E-6)))^2</f>
        <v/>
      </c>
      <c r="S923">
        <f>ABS(ABS(K923)/MAX(((F923)+(G923)*(L923))*(L923),1E-6))/SQRT($I$5*MAX((((F923)+(G923)*(L923))*(L923))/MAX((F923)+2*(G923)*(L923),1E-6),1E-6))</f>
        <v/>
      </c>
      <c r="T923">
        <f>((F923)*(L923)^2)/2+(G923)*(L923)^3/3+(ABS(K923)^2)/($I$5*MAX(((F923)+(G923)*(L923))*(L923),1E-6))</f>
        <v/>
      </c>
      <c r="U923">
        <f>IF($D$20=0,0,IFERROR(Q922-(((R922+R923)/2)*J923)-(IF(O922&gt;O923,$D$8*((O922^2-O923^2)/(2*$I$5)),$D$9*((O923^2-O922^2)/(2*$I$5)))+($D$10*(ABS(I923)/90)*(MAX(O922^2,O923^2)/(2*$I$5))))-Q923,0))</f>
        <v/>
      </c>
      <c r="V923">
        <f>IF($D$20=0,1,IFERROR(IF(ROUND(S923,3)=1,1,IF(AND(ABS(U923)&lt;$D$19,S923&gt;1),1,0)),0))</f>
        <v/>
      </c>
      <c r="W923">
        <f>IF($D$20=0,IFERROR(W924,MAX($D$16,POWER((ABS(K923)^2)/($I$5*MAX(F923,0.1)^2),1/3))),IF(IFERROR(AG924,0)=0,IFERROR(W924,MAX($D$16,POWER((ABS(K923)^2)/($I$5*MAX(F923,0.1)^2),1/3))),IF(OR(IFERROR(W923,0)=0,IFERROR(AD924,0)&gt;1),MAX($D$16,POWER((ABS(K923)^2)/($I$5*MAX(F923,0.1)^2),1/3)),IF(IFERROR(AF923,0)&gt;0,MAX($D$16,IFERROR(W923,0)+((IFERROR(AF923,0))*$D$18*IF((IFERROR(AD923,0))&lt;1,1,-1))),IF(IFERROR(AF923,0)&lt;0,IF(ABS((MAX($D$16,POWER((ABS(K923)^2)/($I$5*MAX(F923,0.1)^2),1/3)))-IFERROR(W923,0))&gt;$D$19,MAX($D$16,IF((MAX($D$16,POWER((ABS(K923)^2)/($I$5*MAX(F923,0.1)^2),1/3)))&gt;IFERROR(W923,0),MIN((MAX($D$16,POWER((ABS(K923)^2)/($I$5*MAX(F923,0.1)^2),1/3))),IFERROR(W923,0)+(MIN(ABS(IFERROR(AF923,0))*$D$18,ABS((MAX($D$16,POWER((ABS(K923)^2)/($I$5*MAX(F923,0.1)^2),1/3)))-IFERROR(W923,0))))),MAX((MAX($D$16,POWER((ABS(K923)^2)/($I$5*MAX(F923,0.1)^2),1/3))),IFERROR(W923,0)-(MIN(ABS(IFERROR(AF923,0))*$D$18,ABS((MAX($D$16,POWER((ABS(K923)^2)/($I$5*MAX(F923,0.1)^2),1/3)))-IFERROR(W923,0))))))),MAX($D$16,POWER((ABS(K923)^2)/($I$5*MAX(F923,0.1)^2),1/3))),MAX($D$16,IFERROR(W923,0)))))))</f>
        <v/>
      </c>
      <c r="X923">
        <f>((F923)+(G923)*(W923))*(W923)</f>
        <v/>
      </c>
      <c r="Y923">
        <f>(((F923)+(G923)*(W923))*(W923))/MAX((F923)+2*(W923)*SQRT(1+(G923)^2),1E-6)</f>
        <v/>
      </c>
      <c r="Z923">
        <f>ABS(K923)/MAX(((F923)+(G923)*(W923))*(W923),1E-6)</f>
        <v/>
      </c>
      <c r="AA923">
        <f>E923+W923</f>
        <v/>
      </c>
      <c r="AB923">
        <f>AA923+((ABS(K923)/MAX(((F923)+(G923)*(W923))*(W923),1E-6))^2)/(2*$I$5)</f>
        <v/>
      </c>
      <c r="AC923">
        <f>((ABS(K923)*$D$6)/(MAX(((F923)+(G923)*(W923))*(W923),1E-6)*MAX(((((F923)+(G923)*(W923))*(W923))/MAX((F923)+2*(W923)*SQRT(1+(G923)^2),1E-6))^(2/3),1E-6)))^2</f>
        <v/>
      </c>
      <c r="AD923">
        <f>ABS(ABS(K923)/MAX(((F923)+(G923)*(W923))*(W923),1E-6))/SQRT($I$5*MAX((((F923)+(G923)*(W923))*(W923))/MAX((F923)+2*(G923)*(W923),1E-6),1E-6))</f>
        <v/>
      </c>
      <c r="AE923">
        <f>((F923)*(W923)^2)/2+(G923)*(W923)^3/3+(ABS(K923)^2)/($I$5*MAX(((F923)+(G923)*(W923))*(W923),1E-6))</f>
        <v/>
      </c>
      <c r="AF923">
        <f>IF($D$20=0,0,IFERROR(AB924+(((AC923+AC924)/2)*J924)+(IF(Z923&gt;Z924,$D$8*((Z923^2-Z924^2)/(2*$I$5)),$D$9*((Z924^2-Z923^2)/(2*$I$5)))+($D$10*(ABS(I924)/90)*(MAX(Z923^2,Z924^2)/(2*$I$5))))-AB923,0))</f>
        <v/>
      </c>
      <c r="AG923">
        <f>IF($D$20=0,1,IFERROR(IF(ROUND(AD923,3)=1,1,IF(AND(ABS(AF923)&lt;$D$19,AD923&lt;1),1,0)),0))</f>
        <v/>
      </c>
      <c r="AH923">
        <f>IFERROR(IF(V32="Supercritical",MAX($D$16,IFERROR(L923,MAX($D$16,POWER((ABS(K923)^2)/($I$5*MAX(F923,0.1)^2),1/3)))),IF(V32="Subcritical",MAX($D$16,IFERROR(W923,MAX($D$16,POWER((ABS(K923)^2)/($I$5*MAX(F923,0.1)^2),1/3)))),IF(AND(IFERROR(V923,0)=1,IFERROR(AG923,0)=1),IF(IFERROR(T923,-1E99)&gt;=IFERROR(AE923,-1E99),MAX($D$16,IFERROR(L923,MAX($D$16,POWER((ABS(K923)^2)/($I$5*MAX(F923,0.1)^2),1/3)))),MAX($D$16,IFERROR(W923,MAX($D$16,POWER((ABS(K923)^2)/($I$5*MAX(F923,0.1)^2),1/3))))),IF(IFERROR(V923,0)=1,MAX($D$16,IFERROR(L923,MAX($D$16,POWER((ABS(K923)^2)/($I$5*MAX(F923,0.1)^2),1/3)))),IF(IFERROR(AG923,0)=1,MAX($D$16,IFERROR(W923,MAX($D$16,POWER((ABS(K923)^2)/($I$5*MAX(F923,0.1)^2),1/3)))),MAX($D$16,POWER((ABS(K923)^2)/($I$5*MAX(F923,0.1)^2),1/3))))))),MAX($D$16,POWER((ABS(K923)^2)/($I$5*MAX(F923,0.1)^2),1/3)))</f>
        <v/>
      </c>
      <c r="AI923">
        <f>E923+AH923</f>
        <v/>
      </c>
      <c r="AJ923">
        <f>AI923+((ABS(K923)/MAX(((F923)+(G923)*(AH923))*(AH923),1E-6))^2)/(2*$I$5)</f>
        <v/>
      </c>
      <c r="AM923" t="n">
        <v>0</v>
      </c>
      <c r="AN923" t="n">
        <v>0</v>
      </c>
      <c r="AO923">
        <f>AM923+AN923</f>
        <v/>
      </c>
      <c r="AP923">
        <f>AP922+AO923</f>
        <v/>
      </c>
      <c r="AQ923">
        <f>ABS(ABS(K923)/MAX(((F923)+(G923)*(AH923))*(AH923),1E-6))/SQRT($I$5*MAX((((F923)+(G923)*(AH923))*(AH923))/MAX((F923)+2*(G923)*(AH923),1E-6),1E-6))</f>
        <v/>
      </c>
      <c r="AR923">
        <f>IF(AQ923&lt;1,"Subcritical","Supercritical")</f>
        <v/>
      </c>
      <c r="AS923">
        <f>((ABS(K923)*$D$6)/(MAX(((F923)+(G923)*(AH923))*(AH923),1E-6)*MAX(((((F923)+(G923)*(AH923))*(AH923))/MAX((F923)+2*(AH923)*SQRT(1+(G923)^2),1E-6))^(2/3),1E-6)))^2</f>
        <v/>
      </c>
    </row>
    <row r="924">
      <c r="A924" t="n">
        <v>775</v>
      </c>
      <c r="B924" t="n">
        <v>773.889</v>
      </c>
      <c r="C924" t="n">
        <v>616090.7169999999</v>
      </c>
      <c r="D924" t="n">
        <v>3097229.847</v>
      </c>
      <c r="E924" t="n">
        <v>632.175</v>
      </c>
      <c r="F924" t="n">
        <v>5.2</v>
      </c>
      <c r="G924" t="n">
        <v>0</v>
      </c>
      <c r="H924" t="inlineStr">
        <is>
          <t>Normal</t>
        </is>
      </c>
      <c r="I924" t="n">
        <v>0.057</v>
      </c>
      <c r="J924">
        <f>B924-B923</f>
        <v/>
      </c>
      <c r="K924">
        <f>MAX(0,K923-AO923)</f>
        <v/>
      </c>
      <c r="L924">
        <f>IF($D$20=0,IFERROR(L923,MAX($D$16,POWER((ABS(K924)^2)/($I$5*MAX(F924,0.1)^2),1/3))),IF(IFERROR(V923,0)=0,IFERROR(L923,MAX($D$16,POWER((ABS(K924)^2)/($I$5*MAX(F924,0.1)^2),1/3))),IF(OR(IFERROR(L924,0)=0,IFERROR(S923,0)&lt;1,IFERROR(S924,0)&lt;1),MAX($D$16,POWER((ABS(K924)^2)/($I$5*MAX(F924,0.1)^2),1/3)),IF(IFERROR(U924,0)&gt;0,MAX($D$16,IFERROR(L924,0)+((IFERROR(U924,0))*$D$18*IF((IFERROR(S924,0))&lt;1,1,-1))),IF(IFERROR(U924,0)&lt;0,IF(ABS((MAX($D$16,POWER((ABS(K924)^2)/($I$5*MAX(F924,0.1)^2),1/3)))-IFERROR(L924,0))&gt;$D$19,MAX($D$16,IF((MAX($D$16,POWER((ABS(K924)^2)/($I$5*MAX(F924,0.1)^2),1/3)))&gt;IFERROR(L924,0),MIN((MAX($D$16,POWER((ABS(K924)^2)/($I$5*MAX(F924,0.1)^2),1/3))),IFERROR(L924,0)+(MIN(ABS(IFERROR(U924,0))*$D$18,ABS((MAX($D$16,POWER((ABS(K924)^2)/($I$5*MAX(F924,0.1)^2),1/3)))-IFERROR(L924,0))))),MAX((MAX($D$16,POWER((ABS(K924)^2)/($I$5*MAX(F924,0.1)^2),1/3))),IFERROR(L924,0)-(MIN(ABS(IFERROR(U924,0))*$D$18,ABS((MAX($D$16,POWER((ABS(K924)^2)/($I$5*MAX(F924,0.1)^2),1/3)))-IFERROR(L924,0))))))),MAX($D$16,POWER((ABS(K924)^2)/($I$5*MAX(F924,0.1)^2),1/3))),MAX($D$16,IFERROR(L924,0)))))))</f>
        <v/>
      </c>
      <c r="M924">
        <f>((F924)+(G924)*(L924))*(L924)</f>
        <v/>
      </c>
      <c r="N924">
        <f>(((F924)+(G924)*(L924))*(L924))/MAX((F924)+2*(L924)*SQRT(1+(G924)^2),1E-6)</f>
        <v/>
      </c>
      <c r="O924">
        <f>ABS(K924)/MAX(((F924)+(G924)*(L924))*(L924),1E-6)</f>
        <v/>
      </c>
      <c r="P924">
        <f>E924+L924</f>
        <v/>
      </c>
      <c r="Q924">
        <f>P924+((ABS(K924)/MAX(((F924)+(G924)*(L924))*(L924),1E-6))^2)/(2*$I$5)</f>
        <v/>
      </c>
      <c r="R924">
        <f>((ABS(K924)*$D$6)/(MAX(((F924)+(G924)*(L924))*(L924),1E-6)*MAX(((((F924)+(G924)*(L924))*(L924))/MAX((F924)+2*(L924)*SQRT(1+(G924)^2),1E-6))^(2/3),1E-6)))^2</f>
        <v/>
      </c>
      <c r="S924">
        <f>ABS(ABS(K924)/MAX(((F924)+(G924)*(L924))*(L924),1E-6))/SQRT($I$5*MAX((((F924)+(G924)*(L924))*(L924))/MAX((F924)+2*(G924)*(L924),1E-6),1E-6))</f>
        <v/>
      </c>
      <c r="T924">
        <f>((F924)*(L924)^2)/2+(G924)*(L924)^3/3+(ABS(K924)^2)/($I$5*MAX(((F924)+(G924)*(L924))*(L924),1E-6))</f>
        <v/>
      </c>
      <c r="U924">
        <f>IF($D$20=0,0,IFERROR(Q923-(((R923+R924)/2)*J924)-(IF(O923&gt;O924,$D$8*((O923^2-O924^2)/(2*$I$5)),$D$9*((O924^2-O923^2)/(2*$I$5)))+($D$10*(ABS(I924)/90)*(MAX(O923^2,O924^2)/(2*$I$5))))-Q924,0))</f>
        <v/>
      </c>
      <c r="V924">
        <f>IF($D$20=0,1,IFERROR(IF(ROUND(S924,3)=1,1,IF(AND(ABS(U924)&lt;$D$19,S924&gt;1),1,0)),0))</f>
        <v/>
      </c>
      <c r="W924">
        <f>IF($D$20=0,IFERROR(W925,MAX($D$16,POWER((ABS(K924)^2)/($I$5*MAX(F924,0.1)^2),1/3))),IF(IFERROR(AG925,0)=0,IFERROR(W925,MAX($D$16,POWER((ABS(K924)^2)/($I$5*MAX(F924,0.1)^2),1/3))),IF(OR(IFERROR(W924,0)=0,IFERROR(AD925,0)&gt;1),MAX($D$16,POWER((ABS(K924)^2)/($I$5*MAX(F924,0.1)^2),1/3)),IF(IFERROR(AF924,0)&gt;0,MAX($D$16,IFERROR(W924,0)+((IFERROR(AF924,0))*$D$18*IF((IFERROR(AD924,0))&lt;1,1,-1))),IF(IFERROR(AF924,0)&lt;0,IF(ABS((MAX($D$16,POWER((ABS(K924)^2)/($I$5*MAX(F924,0.1)^2),1/3)))-IFERROR(W924,0))&gt;$D$19,MAX($D$16,IF((MAX($D$16,POWER((ABS(K924)^2)/($I$5*MAX(F924,0.1)^2),1/3)))&gt;IFERROR(W924,0),MIN((MAX($D$16,POWER((ABS(K924)^2)/($I$5*MAX(F924,0.1)^2),1/3))),IFERROR(W924,0)+(MIN(ABS(IFERROR(AF924,0))*$D$18,ABS((MAX($D$16,POWER((ABS(K924)^2)/($I$5*MAX(F924,0.1)^2),1/3)))-IFERROR(W924,0))))),MAX((MAX($D$16,POWER((ABS(K924)^2)/($I$5*MAX(F924,0.1)^2),1/3))),IFERROR(W924,0)-(MIN(ABS(IFERROR(AF924,0))*$D$18,ABS((MAX($D$16,POWER((ABS(K924)^2)/($I$5*MAX(F924,0.1)^2),1/3)))-IFERROR(W924,0))))))),MAX($D$16,POWER((ABS(K924)^2)/($I$5*MAX(F924,0.1)^2),1/3))),MAX($D$16,IFERROR(W924,0)))))))</f>
        <v/>
      </c>
      <c r="X924">
        <f>((F924)+(G924)*(W924))*(W924)</f>
        <v/>
      </c>
      <c r="Y924">
        <f>(((F924)+(G924)*(W924))*(W924))/MAX((F924)+2*(W924)*SQRT(1+(G924)^2),1E-6)</f>
        <v/>
      </c>
      <c r="Z924">
        <f>ABS(K924)/MAX(((F924)+(G924)*(W924))*(W924),1E-6)</f>
        <v/>
      </c>
      <c r="AA924">
        <f>E924+W924</f>
        <v/>
      </c>
      <c r="AB924">
        <f>AA924+((ABS(K924)/MAX(((F924)+(G924)*(W924))*(W924),1E-6))^2)/(2*$I$5)</f>
        <v/>
      </c>
      <c r="AC924">
        <f>((ABS(K924)*$D$6)/(MAX(((F924)+(G924)*(W924))*(W924),1E-6)*MAX(((((F924)+(G924)*(W924))*(W924))/MAX((F924)+2*(W924)*SQRT(1+(G924)^2),1E-6))^(2/3),1E-6)))^2</f>
        <v/>
      </c>
      <c r="AD924">
        <f>ABS(ABS(K924)/MAX(((F924)+(G924)*(W924))*(W924),1E-6))/SQRT($I$5*MAX((((F924)+(G924)*(W924))*(W924))/MAX((F924)+2*(G924)*(W924),1E-6),1E-6))</f>
        <v/>
      </c>
      <c r="AE924">
        <f>((F924)*(W924)^2)/2+(G924)*(W924)^3/3+(ABS(K924)^2)/($I$5*MAX(((F924)+(G924)*(W924))*(W924),1E-6))</f>
        <v/>
      </c>
      <c r="AF924">
        <f>IF($D$20=0,0,IFERROR(AB925+(((AC924+AC925)/2)*J925)+(IF(Z924&gt;Z925,$D$8*((Z924^2-Z925^2)/(2*$I$5)),$D$9*((Z925^2-Z924^2)/(2*$I$5)))+($D$10*(ABS(I925)/90)*(MAX(Z924^2,Z925^2)/(2*$I$5))))-AB924,0))</f>
        <v/>
      </c>
      <c r="AG924">
        <f>IF($D$20=0,1,IFERROR(IF(ROUND(AD924,3)=1,1,IF(AND(ABS(AF924)&lt;$D$19,AD924&lt;1),1,0)),0))</f>
        <v/>
      </c>
      <c r="AH924">
        <f>IFERROR(IF(V32="Supercritical",MAX($D$16,IFERROR(L924,MAX($D$16,POWER((ABS(K924)^2)/($I$5*MAX(F924,0.1)^2),1/3)))),IF(V32="Subcritical",MAX($D$16,IFERROR(W924,MAX($D$16,POWER((ABS(K924)^2)/($I$5*MAX(F924,0.1)^2),1/3)))),IF(AND(IFERROR(V924,0)=1,IFERROR(AG924,0)=1),IF(IFERROR(T924,-1E99)&gt;=IFERROR(AE924,-1E99),MAX($D$16,IFERROR(L924,MAX($D$16,POWER((ABS(K924)^2)/($I$5*MAX(F924,0.1)^2),1/3)))),MAX($D$16,IFERROR(W924,MAX($D$16,POWER((ABS(K924)^2)/($I$5*MAX(F924,0.1)^2),1/3))))),IF(IFERROR(V924,0)=1,MAX($D$16,IFERROR(L924,MAX($D$16,POWER((ABS(K924)^2)/($I$5*MAX(F924,0.1)^2),1/3)))),IF(IFERROR(AG924,0)=1,MAX($D$16,IFERROR(W924,MAX($D$16,POWER((ABS(K924)^2)/($I$5*MAX(F924,0.1)^2),1/3)))),MAX($D$16,POWER((ABS(K924)^2)/($I$5*MAX(F924,0.1)^2),1/3))))))),MAX($D$16,POWER((ABS(K924)^2)/($I$5*MAX(F924,0.1)^2),1/3)))</f>
        <v/>
      </c>
      <c r="AI924">
        <f>E924+AH924</f>
        <v/>
      </c>
      <c r="AJ924">
        <f>AI924+((ABS(K924)/MAX(((F924)+(G924)*(AH924))*(AH924),1E-6))^2)/(2*$I$5)</f>
        <v/>
      </c>
      <c r="AM924" t="n">
        <v>0</v>
      </c>
      <c r="AN924" t="n">
        <v>0</v>
      </c>
      <c r="AO924">
        <f>AM924+AN924</f>
        <v/>
      </c>
      <c r="AP924">
        <f>AP923+AO924</f>
        <v/>
      </c>
      <c r="AQ924">
        <f>ABS(ABS(K924)/MAX(((F924)+(G924)*(AH924))*(AH924),1E-6))/SQRT($I$5*MAX((((F924)+(G924)*(AH924))*(AH924))/MAX((F924)+2*(G924)*(AH924),1E-6),1E-6))</f>
        <v/>
      </c>
      <c r="AR924">
        <f>IF(AQ924&lt;1,"Subcritical","Supercritical")</f>
        <v/>
      </c>
      <c r="AS924">
        <f>((ABS(K924)*$D$6)/(MAX(((F924)+(G924)*(AH924))*(AH924),1E-6)*MAX(((((F924)+(G924)*(AH924))*(AH924))/MAX((F924)+2*(AH924)*SQRT(1+(G924)^2),1E-6))^(2/3),1E-6)))^2</f>
        <v/>
      </c>
    </row>
    <row r="925">
      <c r="A925" t="n">
        <v>776</v>
      </c>
      <c r="B925" t="n">
        <v>774.889</v>
      </c>
      <c r="C925" t="n">
        <v>616090.674</v>
      </c>
      <c r="D925" t="n">
        <v>3097228.848</v>
      </c>
      <c r="E925" t="n">
        <v>632.1745</v>
      </c>
      <c r="F925" t="n">
        <v>5.2</v>
      </c>
      <c r="G925" t="n">
        <v>0</v>
      </c>
      <c r="H925" t="inlineStr">
        <is>
          <t>Normal</t>
        </is>
      </c>
      <c r="I925" t="n">
        <v>0.057</v>
      </c>
      <c r="J925">
        <f>B925-B924</f>
        <v/>
      </c>
      <c r="K925">
        <f>MAX(0,K924-AO924)</f>
        <v/>
      </c>
      <c r="L925">
        <f>IF($D$20=0,IFERROR(L924,MAX($D$16,POWER((ABS(K925)^2)/($I$5*MAX(F925,0.1)^2),1/3))),IF(IFERROR(V924,0)=0,IFERROR(L924,MAX($D$16,POWER((ABS(K925)^2)/($I$5*MAX(F925,0.1)^2),1/3))),IF(OR(IFERROR(L925,0)=0,IFERROR(S924,0)&lt;1,IFERROR(S925,0)&lt;1),MAX($D$16,POWER((ABS(K925)^2)/($I$5*MAX(F925,0.1)^2),1/3)),IF(IFERROR(U925,0)&gt;0,MAX($D$16,IFERROR(L925,0)+((IFERROR(U925,0))*$D$18*IF((IFERROR(S925,0))&lt;1,1,-1))),IF(IFERROR(U925,0)&lt;0,IF(ABS((MAX($D$16,POWER((ABS(K925)^2)/($I$5*MAX(F925,0.1)^2),1/3)))-IFERROR(L925,0))&gt;$D$19,MAX($D$16,IF((MAX($D$16,POWER((ABS(K925)^2)/($I$5*MAX(F925,0.1)^2),1/3)))&gt;IFERROR(L925,0),MIN((MAX($D$16,POWER((ABS(K925)^2)/($I$5*MAX(F925,0.1)^2),1/3))),IFERROR(L925,0)+(MIN(ABS(IFERROR(U925,0))*$D$18,ABS((MAX($D$16,POWER((ABS(K925)^2)/($I$5*MAX(F925,0.1)^2),1/3)))-IFERROR(L925,0))))),MAX((MAX($D$16,POWER((ABS(K925)^2)/($I$5*MAX(F925,0.1)^2),1/3))),IFERROR(L925,0)-(MIN(ABS(IFERROR(U925,0))*$D$18,ABS((MAX($D$16,POWER((ABS(K925)^2)/($I$5*MAX(F925,0.1)^2),1/3)))-IFERROR(L925,0))))))),MAX($D$16,POWER((ABS(K925)^2)/($I$5*MAX(F925,0.1)^2),1/3))),MAX($D$16,IFERROR(L925,0)))))))</f>
        <v/>
      </c>
      <c r="M925">
        <f>((F925)+(G925)*(L925))*(L925)</f>
        <v/>
      </c>
      <c r="N925">
        <f>(((F925)+(G925)*(L925))*(L925))/MAX((F925)+2*(L925)*SQRT(1+(G925)^2),1E-6)</f>
        <v/>
      </c>
      <c r="O925">
        <f>ABS(K925)/MAX(((F925)+(G925)*(L925))*(L925),1E-6)</f>
        <v/>
      </c>
      <c r="P925">
        <f>E925+L925</f>
        <v/>
      </c>
      <c r="Q925">
        <f>P925+((ABS(K925)/MAX(((F925)+(G925)*(L925))*(L925),1E-6))^2)/(2*$I$5)</f>
        <v/>
      </c>
      <c r="R925">
        <f>((ABS(K925)*$D$6)/(MAX(((F925)+(G925)*(L925))*(L925),1E-6)*MAX(((((F925)+(G925)*(L925))*(L925))/MAX((F925)+2*(L925)*SQRT(1+(G925)^2),1E-6))^(2/3),1E-6)))^2</f>
        <v/>
      </c>
      <c r="S925">
        <f>ABS(ABS(K925)/MAX(((F925)+(G925)*(L925))*(L925),1E-6))/SQRT($I$5*MAX((((F925)+(G925)*(L925))*(L925))/MAX((F925)+2*(G925)*(L925),1E-6),1E-6))</f>
        <v/>
      </c>
      <c r="T925">
        <f>((F925)*(L925)^2)/2+(G925)*(L925)^3/3+(ABS(K925)^2)/($I$5*MAX(((F925)+(G925)*(L925))*(L925),1E-6))</f>
        <v/>
      </c>
      <c r="U925">
        <f>IF($D$20=0,0,IFERROR(Q924-(((R924+R925)/2)*J925)-(IF(O924&gt;O925,$D$8*((O924^2-O925^2)/(2*$I$5)),$D$9*((O925^2-O924^2)/(2*$I$5)))+($D$10*(ABS(I925)/90)*(MAX(O924^2,O925^2)/(2*$I$5))))-Q925,0))</f>
        <v/>
      </c>
      <c r="V925">
        <f>IF($D$20=0,1,IFERROR(IF(ROUND(S925,3)=1,1,IF(AND(ABS(U925)&lt;$D$19,S925&gt;1),1,0)),0))</f>
        <v/>
      </c>
      <c r="W925">
        <f>IF($D$20=0,IFERROR(W926,MAX($D$16,POWER((ABS(K925)^2)/($I$5*MAX(F925,0.1)^2),1/3))),IF(IFERROR(AG926,0)=0,IFERROR(W926,MAX($D$16,POWER((ABS(K925)^2)/($I$5*MAX(F925,0.1)^2),1/3))),IF(OR(IFERROR(W925,0)=0,IFERROR(AD926,0)&gt;1),MAX($D$16,POWER((ABS(K925)^2)/($I$5*MAX(F925,0.1)^2),1/3)),IF(IFERROR(AF925,0)&gt;0,MAX($D$16,IFERROR(W925,0)+((IFERROR(AF925,0))*$D$18*IF((IFERROR(AD925,0))&lt;1,1,-1))),IF(IFERROR(AF925,0)&lt;0,IF(ABS((MAX($D$16,POWER((ABS(K925)^2)/($I$5*MAX(F925,0.1)^2),1/3)))-IFERROR(W925,0))&gt;$D$19,MAX($D$16,IF((MAX($D$16,POWER((ABS(K925)^2)/($I$5*MAX(F925,0.1)^2),1/3)))&gt;IFERROR(W925,0),MIN((MAX($D$16,POWER((ABS(K925)^2)/($I$5*MAX(F925,0.1)^2),1/3))),IFERROR(W925,0)+(MIN(ABS(IFERROR(AF925,0))*$D$18,ABS((MAX($D$16,POWER((ABS(K925)^2)/($I$5*MAX(F925,0.1)^2),1/3)))-IFERROR(W925,0))))),MAX((MAX($D$16,POWER((ABS(K925)^2)/($I$5*MAX(F925,0.1)^2),1/3))),IFERROR(W925,0)-(MIN(ABS(IFERROR(AF925,0))*$D$18,ABS((MAX($D$16,POWER((ABS(K925)^2)/($I$5*MAX(F925,0.1)^2),1/3)))-IFERROR(W925,0))))))),MAX($D$16,POWER((ABS(K925)^2)/($I$5*MAX(F925,0.1)^2),1/3))),MAX($D$16,IFERROR(W925,0)))))))</f>
        <v/>
      </c>
      <c r="X925">
        <f>((F925)+(G925)*(W925))*(W925)</f>
        <v/>
      </c>
      <c r="Y925">
        <f>(((F925)+(G925)*(W925))*(W925))/MAX((F925)+2*(W925)*SQRT(1+(G925)^2),1E-6)</f>
        <v/>
      </c>
      <c r="Z925">
        <f>ABS(K925)/MAX(((F925)+(G925)*(W925))*(W925),1E-6)</f>
        <v/>
      </c>
      <c r="AA925">
        <f>E925+W925</f>
        <v/>
      </c>
      <c r="AB925">
        <f>AA925+((ABS(K925)/MAX(((F925)+(G925)*(W925))*(W925),1E-6))^2)/(2*$I$5)</f>
        <v/>
      </c>
      <c r="AC925">
        <f>((ABS(K925)*$D$6)/(MAX(((F925)+(G925)*(W925))*(W925),1E-6)*MAX(((((F925)+(G925)*(W925))*(W925))/MAX((F925)+2*(W925)*SQRT(1+(G925)^2),1E-6))^(2/3),1E-6)))^2</f>
        <v/>
      </c>
      <c r="AD925">
        <f>ABS(ABS(K925)/MAX(((F925)+(G925)*(W925))*(W925),1E-6))/SQRT($I$5*MAX((((F925)+(G925)*(W925))*(W925))/MAX((F925)+2*(G925)*(W925),1E-6),1E-6))</f>
        <v/>
      </c>
      <c r="AE925">
        <f>((F925)*(W925)^2)/2+(G925)*(W925)^3/3+(ABS(K925)^2)/($I$5*MAX(((F925)+(G925)*(W925))*(W925),1E-6))</f>
        <v/>
      </c>
      <c r="AF925">
        <f>IF($D$20=0,0,IFERROR(AB926+(((AC925+AC926)/2)*J926)+(IF(Z925&gt;Z926,$D$8*((Z925^2-Z926^2)/(2*$I$5)),$D$9*((Z926^2-Z925^2)/(2*$I$5)))+($D$10*(ABS(I926)/90)*(MAX(Z925^2,Z926^2)/(2*$I$5))))-AB925,0))</f>
        <v/>
      </c>
      <c r="AG925">
        <f>IF($D$20=0,1,IFERROR(IF(ROUND(AD925,3)=1,1,IF(AND(ABS(AF925)&lt;$D$19,AD925&lt;1),1,0)),0))</f>
        <v/>
      </c>
      <c r="AH925">
        <f>IFERROR(IF(V32="Supercritical",MAX($D$16,IFERROR(L925,MAX($D$16,POWER((ABS(K925)^2)/($I$5*MAX(F925,0.1)^2),1/3)))),IF(V32="Subcritical",MAX($D$16,IFERROR(W925,MAX($D$16,POWER((ABS(K925)^2)/($I$5*MAX(F925,0.1)^2),1/3)))),IF(AND(IFERROR(V925,0)=1,IFERROR(AG925,0)=1),IF(IFERROR(T925,-1E99)&gt;=IFERROR(AE925,-1E99),MAX($D$16,IFERROR(L925,MAX($D$16,POWER((ABS(K925)^2)/($I$5*MAX(F925,0.1)^2),1/3)))),MAX($D$16,IFERROR(W925,MAX($D$16,POWER((ABS(K925)^2)/($I$5*MAX(F925,0.1)^2),1/3))))),IF(IFERROR(V925,0)=1,MAX($D$16,IFERROR(L925,MAX($D$16,POWER((ABS(K925)^2)/($I$5*MAX(F925,0.1)^2),1/3)))),IF(IFERROR(AG925,0)=1,MAX($D$16,IFERROR(W925,MAX($D$16,POWER((ABS(K925)^2)/($I$5*MAX(F925,0.1)^2),1/3)))),MAX($D$16,POWER((ABS(K925)^2)/($I$5*MAX(F925,0.1)^2),1/3))))))),MAX($D$16,POWER((ABS(K925)^2)/($I$5*MAX(F925,0.1)^2),1/3)))</f>
        <v/>
      </c>
      <c r="AI925">
        <f>E925+AH925</f>
        <v/>
      </c>
      <c r="AJ925">
        <f>AI925+((ABS(K925)/MAX(((F925)+(G925)*(AH925))*(AH925),1E-6))^2)/(2*$I$5)</f>
        <v/>
      </c>
      <c r="AM925" t="n">
        <v>0</v>
      </c>
      <c r="AN925" t="n">
        <v>0</v>
      </c>
      <c r="AO925">
        <f>AM925+AN925</f>
        <v/>
      </c>
      <c r="AP925">
        <f>AP924+AO925</f>
        <v/>
      </c>
      <c r="AQ925">
        <f>ABS(ABS(K925)/MAX(((F925)+(G925)*(AH925))*(AH925),1E-6))/SQRT($I$5*MAX((((F925)+(G925)*(AH925))*(AH925))/MAX((F925)+2*(G925)*(AH925),1E-6),1E-6))</f>
        <v/>
      </c>
      <c r="AR925">
        <f>IF(AQ925&lt;1,"Subcritical","Supercritical")</f>
        <v/>
      </c>
      <c r="AS925">
        <f>((ABS(K925)*$D$6)/(MAX(((F925)+(G925)*(AH925))*(AH925),1E-6)*MAX(((((F925)+(G925)*(AH925))*(AH925))/MAX((F925)+2*(AH925)*SQRT(1+(G925)^2),1E-6))^(2/3),1E-6)))^2</f>
        <v/>
      </c>
    </row>
    <row r="926">
      <c r="A926" t="n">
        <v>777</v>
      </c>
      <c r="B926" t="n">
        <v>775.889</v>
      </c>
      <c r="C926" t="n">
        <v>616090.632</v>
      </c>
      <c r="D926" t="n">
        <v>3097227.849</v>
      </c>
      <c r="E926" t="n">
        <v>632.174</v>
      </c>
      <c r="F926" t="n">
        <v>5.2</v>
      </c>
      <c r="G926" t="n">
        <v>0</v>
      </c>
      <c r="H926" t="inlineStr">
        <is>
          <t>Normal</t>
        </is>
      </c>
      <c r="I926" t="n">
        <v>0</v>
      </c>
      <c r="J926">
        <f>B926-B925</f>
        <v/>
      </c>
      <c r="K926">
        <f>MAX(0,K925-AO925)</f>
        <v/>
      </c>
      <c r="L926">
        <f>IF($D$20=0,IFERROR(L925,MAX($D$16,POWER((ABS(K926)^2)/($I$5*MAX(F926,0.1)^2),1/3))),IF(IFERROR(V925,0)=0,IFERROR(L925,MAX($D$16,POWER((ABS(K926)^2)/($I$5*MAX(F926,0.1)^2),1/3))),IF(OR(IFERROR(L926,0)=0,IFERROR(S925,0)&lt;1,IFERROR(S926,0)&lt;1),MAX($D$16,POWER((ABS(K926)^2)/($I$5*MAX(F926,0.1)^2),1/3)),IF(IFERROR(U926,0)&gt;0,MAX($D$16,IFERROR(L926,0)+((IFERROR(U926,0))*$D$18*IF((IFERROR(S926,0))&lt;1,1,-1))),IF(IFERROR(U926,0)&lt;0,IF(ABS((MAX($D$16,POWER((ABS(K926)^2)/($I$5*MAX(F926,0.1)^2),1/3)))-IFERROR(L926,0))&gt;$D$19,MAX($D$16,IF((MAX($D$16,POWER((ABS(K926)^2)/($I$5*MAX(F926,0.1)^2),1/3)))&gt;IFERROR(L926,0),MIN((MAX($D$16,POWER((ABS(K926)^2)/($I$5*MAX(F926,0.1)^2),1/3))),IFERROR(L926,0)+(MIN(ABS(IFERROR(U926,0))*$D$18,ABS((MAX($D$16,POWER((ABS(K926)^2)/($I$5*MAX(F926,0.1)^2),1/3)))-IFERROR(L926,0))))),MAX((MAX($D$16,POWER((ABS(K926)^2)/($I$5*MAX(F926,0.1)^2),1/3))),IFERROR(L926,0)-(MIN(ABS(IFERROR(U926,0))*$D$18,ABS((MAX($D$16,POWER((ABS(K926)^2)/($I$5*MAX(F926,0.1)^2),1/3)))-IFERROR(L926,0))))))),MAX($D$16,POWER((ABS(K926)^2)/($I$5*MAX(F926,0.1)^2),1/3))),MAX($D$16,IFERROR(L926,0)))))))</f>
        <v/>
      </c>
      <c r="M926">
        <f>((F926)+(G926)*(L926))*(L926)</f>
        <v/>
      </c>
      <c r="N926">
        <f>(((F926)+(G926)*(L926))*(L926))/MAX((F926)+2*(L926)*SQRT(1+(G926)^2),1E-6)</f>
        <v/>
      </c>
      <c r="O926">
        <f>ABS(K926)/MAX(((F926)+(G926)*(L926))*(L926),1E-6)</f>
        <v/>
      </c>
      <c r="P926">
        <f>E926+L926</f>
        <v/>
      </c>
      <c r="Q926">
        <f>P926+((ABS(K926)/MAX(((F926)+(G926)*(L926))*(L926),1E-6))^2)/(2*$I$5)</f>
        <v/>
      </c>
      <c r="R926">
        <f>((ABS(K926)*$D$6)/(MAX(((F926)+(G926)*(L926))*(L926),1E-6)*MAX(((((F926)+(G926)*(L926))*(L926))/MAX((F926)+2*(L926)*SQRT(1+(G926)^2),1E-6))^(2/3),1E-6)))^2</f>
        <v/>
      </c>
      <c r="S926">
        <f>ABS(ABS(K926)/MAX(((F926)+(G926)*(L926))*(L926),1E-6))/SQRT($I$5*MAX((((F926)+(G926)*(L926))*(L926))/MAX((F926)+2*(G926)*(L926),1E-6),1E-6))</f>
        <v/>
      </c>
      <c r="T926">
        <f>((F926)*(L926)^2)/2+(G926)*(L926)^3/3+(ABS(K926)^2)/($I$5*MAX(((F926)+(G926)*(L926))*(L926),1E-6))</f>
        <v/>
      </c>
      <c r="U926">
        <f>IF($D$20=0,0,IFERROR(Q925-(((R925+R926)/2)*J926)-(IF(O925&gt;O926,$D$8*((O925^2-O926^2)/(2*$I$5)),$D$9*((O926^2-O925^2)/(2*$I$5)))+($D$10*(ABS(I926)/90)*(MAX(O925^2,O926^2)/(2*$I$5))))-Q926,0))</f>
        <v/>
      </c>
      <c r="V926">
        <f>IF($D$20=0,1,IFERROR(IF(ROUND(S926,3)=1,1,IF(AND(ABS(U926)&lt;$D$19,S926&gt;1),1,0)),0))</f>
        <v/>
      </c>
      <c r="W926">
        <f>IF($D$20=0,IFERROR(W927,MAX($D$16,POWER((ABS(K926)^2)/($I$5*MAX(F926,0.1)^2),1/3))),IF(IFERROR(AG927,0)=0,IFERROR(W927,MAX($D$16,POWER((ABS(K926)^2)/($I$5*MAX(F926,0.1)^2),1/3))),IF(OR(IFERROR(W926,0)=0,IFERROR(AD927,0)&gt;1),MAX($D$16,POWER((ABS(K926)^2)/($I$5*MAX(F926,0.1)^2),1/3)),IF(IFERROR(AF926,0)&gt;0,MAX($D$16,IFERROR(W926,0)+((IFERROR(AF926,0))*$D$18*IF((IFERROR(AD926,0))&lt;1,1,-1))),IF(IFERROR(AF926,0)&lt;0,IF(ABS((MAX($D$16,POWER((ABS(K926)^2)/($I$5*MAX(F926,0.1)^2),1/3)))-IFERROR(W926,0))&gt;$D$19,MAX($D$16,IF((MAX($D$16,POWER((ABS(K926)^2)/($I$5*MAX(F926,0.1)^2),1/3)))&gt;IFERROR(W926,0),MIN((MAX($D$16,POWER((ABS(K926)^2)/($I$5*MAX(F926,0.1)^2),1/3))),IFERROR(W926,0)+(MIN(ABS(IFERROR(AF926,0))*$D$18,ABS((MAX($D$16,POWER((ABS(K926)^2)/($I$5*MAX(F926,0.1)^2),1/3)))-IFERROR(W926,0))))),MAX((MAX($D$16,POWER((ABS(K926)^2)/($I$5*MAX(F926,0.1)^2),1/3))),IFERROR(W926,0)-(MIN(ABS(IFERROR(AF926,0))*$D$18,ABS((MAX($D$16,POWER((ABS(K926)^2)/($I$5*MAX(F926,0.1)^2),1/3)))-IFERROR(W926,0))))))),MAX($D$16,POWER((ABS(K926)^2)/($I$5*MAX(F926,0.1)^2),1/3))),MAX($D$16,IFERROR(W926,0)))))))</f>
        <v/>
      </c>
      <c r="X926">
        <f>((F926)+(G926)*(W926))*(W926)</f>
        <v/>
      </c>
      <c r="Y926">
        <f>(((F926)+(G926)*(W926))*(W926))/MAX((F926)+2*(W926)*SQRT(1+(G926)^2),1E-6)</f>
        <v/>
      </c>
      <c r="Z926">
        <f>ABS(K926)/MAX(((F926)+(G926)*(W926))*(W926),1E-6)</f>
        <v/>
      </c>
      <c r="AA926">
        <f>E926+W926</f>
        <v/>
      </c>
      <c r="AB926">
        <f>AA926+((ABS(K926)/MAX(((F926)+(G926)*(W926))*(W926),1E-6))^2)/(2*$I$5)</f>
        <v/>
      </c>
      <c r="AC926">
        <f>((ABS(K926)*$D$6)/(MAX(((F926)+(G926)*(W926))*(W926),1E-6)*MAX(((((F926)+(G926)*(W926))*(W926))/MAX((F926)+2*(W926)*SQRT(1+(G926)^2),1E-6))^(2/3),1E-6)))^2</f>
        <v/>
      </c>
      <c r="AD926">
        <f>ABS(ABS(K926)/MAX(((F926)+(G926)*(W926))*(W926),1E-6))/SQRT($I$5*MAX((((F926)+(G926)*(W926))*(W926))/MAX((F926)+2*(G926)*(W926),1E-6),1E-6))</f>
        <v/>
      </c>
      <c r="AE926">
        <f>((F926)*(W926)^2)/2+(G926)*(W926)^3/3+(ABS(K926)^2)/($I$5*MAX(((F926)+(G926)*(W926))*(W926),1E-6))</f>
        <v/>
      </c>
      <c r="AF926">
        <f>IF($D$20=0,0,IFERROR(AB927+(((AC926+AC927)/2)*J927)+(IF(Z926&gt;Z927,$D$8*((Z926^2-Z927^2)/(2*$I$5)),$D$9*((Z927^2-Z926^2)/(2*$I$5)))+($D$10*(ABS(I927)/90)*(MAX(Z926^2,Z927^2)/(2*$I$5))))-AB926,0))</f>
        <v/>
      </c>
      <c r="AG926">
        <f>IF($D$20=0,1,IFERROR(IF(ROUND(AD926,3)=1,1,IF(AND(ABS(AF926)&lt;$D$19,AD926&lt;1),1,0)),0))</f>
        <v/>
      </c>
      <c r="AH926">
        <f>IFERROR(IF(V32="Supercritical",MAX($D$16,IFERROR(L926,MAX($D$16,POWER((ABS(K926)^2)/($I$5*MAX(F926,0.1)^2),1/3)))),IF(V32="Subcritical",MAX($D$16,IFERROR(W926,MAX($D$16,POWER((ABS(K926)^2)/($I$5*MAX(F926,0.1)^2),1/3)))),IF(AND(IFERROR(V926,0)=1,IFERROR(AG926,0)=1),IF(IFERROR(T926,-1E99)&gt;=IFERROR(AE926,-1E99),MAX($D$16,IFERROR(L926,MAX($D$16,POWER((ABS(K926)^2)/($I$5*MAX(F926,0.1)^2),1/3)))),MAX($D$16,IFERROR(W926,MAX($D$16,POWER((ABS(K926)^2)/($I$5*MAX(F926,0.1)^2),1/3))))),IF(IFERROR(V926,0)=1,MAX($D$16,IFERROR(L926,MAX($D$16,POWER((ABS(K926)^2)/($I$5*MAX(F926,0.1)^2),1/3)))),IF(IFERROR(AG926,0)=1,MAX($D$16,IFERROR(W926,MAX($D$16,POWER((ABS(K926)^2)/($I$5*MAX(F926,0.1)^2),1/3)))),MAX($D$16,POWER((ABS(K926)^2)/($I$5*MAX(F926,0.1)^2),1/3))))))),MAX($D$16,POWER((ABS(K926)^2)/($I$5*MAX(F926,0.1)^2),1/3)))</f>
        <v/>
      </c>
      <c r="AI926">
        <f>E926+AH926</f>
        <v/>
      </c>
      <c r="AJ926">
        <f>AI926+((ABS(K926)/MAX(((F926)+(G926)*(AH926))*(AH926),1E-6))^2)/(2*$I$5)</f>
        <v/>
      </c>
      <c r="AM926" t="n">
        <v>0</v>
      </c>
      <c r="AN926" t="n">
        <v>0</v>
      </c>
      <c r="AO926">
        <f>AM926+AN926</f>
        <v/>
      </c>
      <c r="AP926">
        <f>AP925+AO926</f>
        <v/>
      </c>
      <c r="AQ926">
        <f>ABS(ABS(K926)/MAX(((F926)+(G926)*(AH926))*(AH926),1E-6))/SQRT($I$5*MAX((((F926)+(G926)*(AH926))*(AH926))/MAX((F926)+2*(G926)*(AH926),1E-6),1E-6))</f>
        <v/>
      </c>
      <c r="AR926">
        <f>IF(AQ926&lt;1,"Subcritical","Supercritical")</f>
        <v/>
      </c>
      <c r="AS926">
        <f>((ABS(K926)*$D$6)/(MAX(((F926)+(G926)*(AH926))*(AH926),1E-6)*MAX(((((F926)+(G926)*(AH926))*(AH926))/MAX((F926)+2*(AH926)*SQRT(1+(G926)^2),1E-6))^(2/3),1E-6)))^2</f>
        <v/>
      </c>
    </row>
    <row r="927">
      <c r="A927" t="n">
        <v>778</v>
      </c>
      <c r="B927" t="n">
        <v>776.889</v>
      </c>
      <c r="C927" t="n">
        <v>616090.59</v>
      </c>
      <c r="D927" t="n">
        <v>3097226.85</v>
      </c>
      <c r="E927" t="n">
        <v>632.1735</v>
      </c>
      <c r="F927" t="n">
        <v>5.2</v>
      </c>
      <c r="G927" t="n">
        <v>0</v>
      </c>
      <c r="H927" t="inlineStr">
        <is>
          <t>Normal</t>
        </is>
      </c>
      <c r="I927" t="n">
        <v>0.002</v>
      </c>
      <c r="J927">
        <f>B927-B926</f>
        <v/>
      </c>
      <c r="K927">
        <f>MAX(0,K926-AO926)</f>
        <v/>
      </c>
      <c r="L927">
        <f>IF($D$20=0,IFERROR(L926,MAX($D$16,POWER((ABS(K927)^2)/($I$5*MAX(F927,0.1)^2),1/3))),IF(IFERROR(V926,0)=0,IFERROR(L926,MAX($D$16,POWER((ABS(K927)^2)/($I$5*MAX(F927,0.1)^2),1/3))),IF(OR(IFERROR(L927,0)=0,IFERROR(S926,0)&lt;1,IFERROR(S927,0)&lt;1),MAX($D$16,POWER((ABS(K927)^2)/($I$5*MAX(F927,0.1)^2),1/3)),IF(IFERROR(U927,0)&gt;0,MAX($D$16,IFERROR(L927,0)+((IFERROR(U927,0))*$D$18*IF((IFERROR(S927,0))&lt;1,1,-1))),IF(IFERROR(U927,0)&lt;0,IF(ABS((MAX($D$16,POWER((ABS(K927)^2)/($I$5*MAX(F927,0.1)^2),1/3)))-IFERROR(L927,0))&gt;$D$19,MAX($D$16,IF((MAX($D$16,POWER((ABS(K927)^2)/($I$5*MAX(F927,0.1)^2),1/3)))&gt;IFERROR(L927,0),MIN((MAX($D$16,POWER((ABS(K927)^2)/($I$5*MAX(F927,0.1)^2),1/3))),IFERROR(L927,0)+(MIN(ABS(IFERROR(U927,0))*$D$18,ABS((MAX($D$16,POWER((ABS(K927)^2)/($I$5*MAX(F927,0.1)^2),1/3)))-IFERROR(L927,0))))),MAX((MAX($D$16,POWER((ABS(K927)^2)/($I$5*MAX(F927,0.1)^2),1/3))),IFERROR(L927,0)-(MIN(ABS(IFERROR(U927,0))*$D$18,ABS((MAX($D$16,POWER((ABS(K927)^2)/($I$5*MAX(F927,0.1)^2),1/3)))-IFERROR(L927,0))))))),MAX($D$16,POWER((ABS(K927)^2)/($I$5*MAX(F927,0.1)^2),1/3))),MAX($D$16,IFERROR(L927,0)))))))</f>
        <v/>
      </c>
      <c r="M927">
        <f>((F927)+(G927)*(L927))*(L927)</f>
        <v/>
      </c>
      <c r="N927">
        <f>(((F927)+(G927)*(L927))*(L927))/MAX((F927)+2*(L927)*SQRT(1+(G927)^2),1E-6)</f>
        <v/>
      </c>
      <c r="O927">
        <f>ABS(K927)/MAX(((F927)+(G927)*(L927))*(L927),1E-6)</f>
        <v/>
      </c>
      <c r="P927">
        <f>E927+L927</f>
        <v/>
      </c>
      <c r="Q927">
        <f>P927+((ABS(K927)/MAX(((F927)+(G927)*(L927))*(L927),1E-6))^2)/(2*$I$5)</f>
        <v/>
      </c>
      <c r="R927">
        <f>((ABS(K927)*$D$6)/(MAX(((F927)+(G927)*(L927))*(L927),1E-6)*MAX(((((F927)+(G927)*(L927))*(L927))/MAX((F927)+2*(L927)*SQRT(1+(G927)^2),1E-6))^(2/3),1E-6)))^2</f>
        <v/>
      </c>
      <c r="S927">
        <f>ABS(ABS(K927)/MAX(((F927)+(G927)*(L927))*(L927),1E-6))/SQRT($I$5*MAX((((F927)+(G927)*(L927))*(L927))/MAX((F927)+2*(G927)*(L927),1E-6),1E-6))</f>
        <v/>
      </c>
      <c r="T927">
        <f>((F927)*(L927)^2)/2+(G927)*(L927)^3/3+(ABS(K927)^2)/($I$5*MAX(((F927)+(G927)*(L927))*(L927),1E-6))</f>
        <v/>
      </c>
      <c r="U927">
        <f>IF($D$20=0,0,IFERROR(Q926-(((R926+R927)/2)*J927)-(IF(O926&gt;O927,$D$8*((O926^2-O927^2)/(2*$I$5)),$D$9*((O927^2-O926^2)/(2*$I$5)))+($D$10*(ABS(I927)/90)*(MAX(O926^2,O927^2)/(2*$I$5))))-Q927,0))</f>
        <v/>
      </c>
      <c r="V927">
        <f>IF($D$20=0,1,IFERROR(IF(ROUND(S927,3)=1,1,IF(AND(ABS(U927)&lt;$D$19,S927&gt;1),1,0)),0))</f>
        <v/>
      </c>
      <c r="W927">
        <f>IF($D$20=0,IFERROR(W928,MAX($D$16,POWER((ABS(K927)^2)/($I$5*MAX(F927,0.1)^2),1/3))),IF(IFERROR(AG928,0)=0,IFERROR(W928,MAX($D$16,POWER((ABS(K927)^2)/($I$5*MAX(F927,0.1)^2),1/3))),IF(OR(IFERROR(W927,0)=0,IFERROR(AD928,0)&gt;1),MAX($D$16,POWER((ABS(K927)^2)/($I$5*MAX(F927,0.1)^2),1/3)),IF(IFERROR(AF927,0)&gt;0,MAX($D$16,IFERROR(W927,0)+((IFERROR(AF927,0))*$D$18*IF((IFERROR(AD927,0))&lt;1,1,-1))),IF(IFERROR(AF927,0)&lt;0,IF(ABS((MAX($D$16,POWER((ABS(K927)^2)/($I$5*MAX(F927,0.1)^2),1/3)))-IFERROR(W927,0))&gt;$D$19,MAX($D$16,IF((MAX($D$16,POWER((ABS(K927)^2)/($I$5*MAX(F927,0.1)^2),1/3)))&gt;IFERROR(W927,0),MIN((MAX($D$16,POWER((ABS(K927)^2)/($I$5*MAX(F927,0.1)^2),1/3))),IFERROR(W927,0)+(MIN(ABS(IFERROR(AF927,0))*$D$18,ABS((MAX($D$16,POWER((ABS(K927)^2)/($I$5*MAX(F927,0.1)^2),1/3)))-IFERROR(W927,0))))),MAX((MAX($D$16,POWER((ABS(K927)^2)/($I$5*MAX(F927,0.1)^2),1/3))),IFERROR(W927,0)-(MIN(ABS(IFERROR(AF927,0))*$D$18,ABS((MAX($D$16,POWER((ABS(K927)^2)/($I$5*MAX(F927,0.1)^2),1/3)))-IFERROR(W927,0))))))),MAX($D$16,POWER((ABS(K927)^2)/($I$5*MAX(F927,0.1)^2),1/3))),MAX($D$16,IFERROR(W927,0)))))))</f>
        <v/>
      </c>
      <c r="X927">
        <f>((F927)+(G927)*(W927))*(W927)</f>
        <v/>
      </c>
      <c r="Y927">
        <f>(((F927)+(G927)*(W927))*(W927))/MAX((F927)+2*(W927)*SQRT(1+(G927)^2),1E-6)</f>
        <v/>
      </c>
      <c r="Z927">
        <f>ABS(K927)/MAX(((F927)+(G927)*(W927))*(W927),1E-6)</f>
        <v/>
      </c>
      <c r="AA927">
        <f>E927+W927</f>
        <v/>
      </c>
      <c r="AB927">
        <f>AA927+((ABS(K927)/MAX(((F927)+(G927)*(W927))*(W927),1E-6))^2)/(2*$I$5)</f>
        <v/>
      </c>
      <c r="AC927">
        <f>((ABS(K927)*$D$6)/(MAX(((F927)+(G927)*(W927))*(W927),1E-6)*MAX(((((F927)+(G927)*(W927))*(W927))/MAX((F927)+2*(W927)*SQRT(1+(G927)^2),1E-6))^(2/3),1E-6)))^2</f>
        <v/>
      </c>
      <c r="AD927">
        <f>ABS(ABS(K927)/MAX(((F927)+(G927)*(W927))*(W927),1E-6))/SQRT($I$5*MAX((((F927)+(G927)*(W927))*(W927))/MAX((F927)+2*(G927)*(W927),1E-6),1E-6))</f>
        <v/>
      </c>
      <c r="AE927">
        <f>((F927)*(W927)^2)/2+(G927)*(W927)^3/3+(ABS(K927)^2)/($I$5*MAX(((F927)+(G927)*(W927))*(W927),1E-6))</f>
        <v/>
      </c>
      <c r="AF927">
        <f>IF($D$20=0,0,IFERROR(AB928+(((AC927+AC928)/2)*J928)+(IF(Z927&gt;Z928,$D$8*((Z927^2-Z928^2)/(2*$I$5)),$D$9*((Z928^2-Z927^2)/(2*$I$5)))+($D$10*(ABS(I928)/90)*(MAX(Z927^2,Z928^2)/(2*$I$5))))-AB927,0))</f>
        <v/>
      </c>
      <c r="AG927">
        <f>IF($D$20=0,1,IFERROR(IF(ROUND(AD927,3)=1,1,IF(AND(ABS(AF927)&lt;$D$19,AD927&lt;1),1,0)),0))</f>
        <v/>
      </c>
      <c r="AH927">
        <f>IFERROR(IF(V32="Supercritical",MAX($D$16,IFERROR(L927,MAX($D$16,POWER((ABS(K927)^2)/($I$5*MAX(F927,0.1)^2),1/3)))),IF(V32="Subcritical",MAX($D$16,IFERROR(W927,MAX($D$16,POWER((ABS(K927)^2)/($I$5*MAX(F927,0.1)^2),1/3)))),IF(AND(IFERROR(V927,0)=1,IFERROR(AG927,0)=1),IF(IFERROR(T927,-1E99)&gt;=IFERROR(AE927,-1E99),MAX($D$16,IFERROR(L927,MAX($D$16,POWER((ABS(K927)^2)/($I$5*MAX(F927,0.1)^2),1/3)))),MAX($D$16,IFERROR(W927,MAX($D$16,POWER((ABS(K927)^2)/($I$5*MAX(F927,0.1)^2),1/3))))),IF(IFERROR(V927,0)=1,MAX($D$16,IFERROR(L927,MAX($D$16,POWER((ABS(K927)^2)/($I$5*MAX(F927,0.1)^2),1/3)))),IF(IFERROR(AG927,0)=1,MAX($D$16,IFERROR(W927,MAX($D$16,POWER((ABS(K927)^2)/($I$5*MAX(F927,0.1)^2),1/3)))),MAX($D$16,POWER((ABS(K927)^2)/($I$5*MAX(F927,0.1)^2),1/3))))))),MAX($D$16,POWER((ABS(K927)^2)/($I$5*MAX(F927,0.1)^2),1/3)))</f>
        <v/>
      </c>
      <c r="AI927">
        <f>E927+AH927</f>
        <v/>
      </c>
      <c r="AJ927">
        <f>AI927+((ABS(K927)/MAX(((F927)+(G927)*(AH927))*(AH927),1E-6))^2)/(2*$I$5)</f>
        <v/>
      </c>
      <c r="AM927" t="n">
        <v>0</v>
      </c>
      <c r="AN927" t="n">
        <v>0</v>
      </c>
      <c r="AO927">
        <f>AM927+AN927</f>
        <v/>
      </c>
      <c r="AP927">
        <f>AP926+AO927</f>
        <v/>
      </c>
      <c r="AQ927">
        <f>ABS(ABS(K927)/MAX(((F927)+(G927)*(AH927))*(AH927),1E-6))/SQRT($I$5*MAX((((F927)+(G927)*(AH927))*(AH927))/MAX((F927)+2*(G927)*(AH927),1E-6),1E-6))</f>
        <v/>
      </c>
      <c r="AR927">
        <f>IF(AQ927&lt;1,"Subcritical","Supercritical")</f>
        <v/>
      </c>
      <c r="AS927">
        <f>((ABS(K927)*$D$6)/(MAX(((F927)+(G927)*(AH927))*(AH927),1E-6)*MAX(((((F927)+(G927)*(AH927))*(AH927))/MAX((F927)+2*(AH927)*SQRT(1+(G927)^2),1E-6))^(2/3),1E-6)))^2</f>
        <v/>
      </c>
    </row>
    <row r="928">
      <c r="A928" t="n">
        <v>779</v>
      </c>
      <c r="B928" t="n">
        <v>777.89</v>
      </c>
      <c r="C928" t="n">
        <v>616090.548</v>
      </c>
      <c r="D928" t="n">
        <v>3097225.85</v>
      </c>
      <c r="E928" t="n">
        <v>632.173</v>
      </c>
      <c r="F928" t="n">
        <v>5.2</v>
      </c>
      <c r="G928" t="n">
        <v>0</v>
      </c>
      <c r="H928" t="inlineStr">
        <is>
          <t>Normal</t>
        </is>
      </c>
      <c r="I928" t="n">
        <v>0.06</v>
      </c>
      <c r="J928">
        <f>B928-B927</f>
        <v/>
      </c>
      <c r="K928">
        <f>MAX(0,K927-AO927)</f>
        <v/>
      </c>
      <c r="L928">
        <f>IF($D$20=0,IFERROR(L927,MAX($D$16,POWER((ABS(K928)^2)/($I$5*MAX(F928,0.1)^2),1/3))),IF(IFERROR(V927,0)=0,IFERROR(L927,MAX($D$16,POWER((ABS(K928)^2)/($I$5*MAX(F928,0.1)^2),1/3))),IF(OR(IFERROR(L928,0)=0,IFERROR(S927,0)&lt;1,IFERROR(S928,0)&lt;1),MAX($D$16,POWER((ABS(K928)^2)/($I$5*MAX(F928,0.1)^2),1/3)),IF(IFERROR(U928,0)&gt;0,MAX($D$16,IFERROR(L928,0)+((IFERROR(U928,0))*$D$18*IF((IFERROR(S928,0))&lt;1,1,-1))),IF(IFERROR(U928,0)&lt;0,IF(ABS((MAX($D$16,POWER((ABS(K928)^2)/($I$5*MAX(F928,0.1)^2),1/3)))-IFERROR(L928,0))&gt;$D$19,MAX($D$16,IF((MAX($D$16,POWER((ABS(K928)^2)/($I$5*MAX(F928,0.1)^2),1/3)))&gt;IFERROR(L928,0),MIN((MAX($D$16,POWER((ABS(K928)^2)/($I$5*MAX(F928,0.1)^2),1/3))),IFERROR(L928,0)+(MIN(ABS(IFERROR(U928,0))*$D$18,ABS((MAX($D$16,POWER((ABS(K928)^2)/($I$5*MAX(F928,0.1)^2),1/3)))-IFERROR(L928,0))))),MAX((MAX($D$16,POWER((ABS(K928)^2)/($I$5*MAX(F928,0.1)^2),1/3))),IFERROR(L928,0)-(MIN(ABS(IFERROR(U928,0))*$D$18,ABS((MAX($D$16,POWER((ABS(K928)^2)/($I$5*MAX(F928,0.1)^2),1/3)))-IFERROR(L928,0))))))),MAX($D$16,POWER((ABS(K928)^2)/($I$5*MAX(F928,0.1)^2),1/3))),MAX($D$16,IFERROR(L928,0)))))))</f>
        <v/>
      </c>
      <c r="M928">
        <f>((F928)+(G928)*(L928))*(L928)</f>
        <v/>
      </c>
      <c r="N928">
        <f>(((F928)+(G928)*(L928))*(L928))/MAX((F928)+2*(L928)*SQRT(1+(G928)^2),1E-6)</f>
        <v/>
      </c>
      <c r="O928">
        <f>ABS(K928)/MAX(((F928)+(G928)*(L928))*(L928),1E-6)</f>
        <v/>
      </c>
      <c r="P928">
        <f>E928+L928</f>
        <v/>
      </c>
      <c r="Q928">
        <f>P928+((ABS(K928)/MAX(((F928)+(G928)*(L928))*(L928),1E-6))^2)/(2*$I$5)</f>
        <v/>
      </c>
      <c r="R928">
        <f>((ABS(K928)*$D$6)/(MAX(((F928)+(G928)*(L928))*(L928),1E-6)*MAX(((((F928)+(G928)*(L928))*(L928))/MAX((F928)+2*(L928)*SQRT(1+(G928)^2),1E-6))^(2/3),1E-6)))^2</f>
        <v/>
      </c>
      <c r="S928">
        <f>ABS(ABS(K928)/MAX(((F928)+(G928)*(L928))*(L928),1E-6))/SQRT($I$5*MAX((((F928)+(G928)*(L928))*(L928))/MAX((F928)+2*(G928)*(L928),1E-6),1E-6))</f>
        <v/>
      </c>
      <c r="T928">
        <f>((F928)*(L928)^2)/2+(G928)*(L928)^3/3+(ABS(K928)^2)/($I$5*MAX(((F928)+(G928)*(L928))*(L928),1E-6))</f>
        <v/>
      </c>
      <c r="U928">
        <f>IF($D$20=0,0,IFERROR(Q927-(((R927+R928)/2)*J928)-(IF(O927&gt;O928,$D$8*((O927^2-O928^2)/(2*$I$5)),$D$9*((O928^2-O927^2)/(2*$I$5)))+($D$10*(ABS(I928)/90)*(MAX(O927^2,O928^2)/(2*$I$5))))-Q928,0))</f>
        <v/>
      </c>
      <c r="V928">
        <f>IF($D$20=0,1,IFERROR(IF(ROUND(S928,3)=1,1,IF(AND(ABS(U928)&lt;$D$19,S928&gt;1),1,0)),0))</f>
        <v/>
      </c>
      <c r="W928">
        <f>IF($D$20=0,IFERROR(W929,MAX($D$16,POWER((ABS(K928)^2)/($I$5*MAX(F928,0.1)^2),1/3))),IF(IFERROR(AG929,0)=0,IFERROR(W929,MAX($D$16,POWER((ABS(K928)^2)/($I$5*MAX(F928,0.1)^2),1/3))),IF(OR(IFERROR(W928,0)=0,IFERROR(AD929,0)&gt;1),MAX($D$16,POWER((ABS(K928)^2)/($I$5*MAX(F928,0.1)^2),1/3)),IF(IFERROR(AF928,0)&gt;0,MAX($D$16,IFERROR(W928,0)+((IFERROR(AF928,0))*$D$18*IF((IFERROR(AD928,0))&lt;1,1,-1))),IF(IFERROR(AF928,0)&lt;0,IF(ABS((MAX($D$16,POWER((ABS(K928)^2)/($I$5*MAX(F928,0.1)^2),1/3)))-IFERROR(W928,0))&gt;$D$19,MAX($D$16,IF((MAX($D$16,POWER((ABS(K928)^2)/($I$5*MAX(F928,0.1)^2),1/3)))&gt;IFERROR(W928,0),MIN((MAX($D$16,POWER((ABS(K928)^2)/($I$5*MAX(F928,0.1)^2),1/3))),IFERROR(W928,0)+(MIN(ABS(IFERROR(AF928,0))*$D$18,ABS((MAX($D$16,POWER((ABS(K928)^2)/($I$5*MAX(F928,0.1)^2),1/3)))-IFERROR(W928,0))))),MAX((MAX($D$16,POWER((ABS(K928)^2)/($I$5*MAX(F928,0.1)^2),1/3))),IFERROR(W928,0)-(MIN(ABS(IFERROR(AF928,0))*$D$18,ABS((MAX($D$16,POWER((ABS(K928)^2)/($I$5*MAX(F928,0.1)^2),1/3)))-IFERROR(W928,0))))))),MAX($D$16,POWER((ABS(K928)^2)/($I$5*MAX(F928,0.1)^2),1/3))),MAX($D$16,IFERROR(W928,0)))))))</f>
        <v/>
      </c>
      <c r="X928">
        <f>((F928)+(G928)*(W928))*(W928)</f>
        <v/>
      </c>
      <c r="Y928">
        <f>(((F928)+(G928)*(W928))*(W928))/MAX((F928)+2*(W928)*SQRT(1+(G928)^2),1E-6)</f>
        <v/>
      </c>
      <c r="Z928">
        <f>ABS(K928)/MAX(((F928)+(G928)*(W928))*(W928),1E-6)</f>
        <v/>
      </c>
      <c r="AA928">
        <f>E928+W928</f>
        <v/>
      </c>
      <c r="AB928">
        <f>AA928+((ABS(K928)/MAX(((F928)+(G928)*(W928))*(W928),1E-6))^2)/(2*$I$5)</f>
        <v/>
      </c>
      <c r="AC928">
        <f>((ABS(K928)*$D$6)/(MAX(((F928)+(G928)*(W928))*(W928),1E-6)*MAX(((((F928)+(G928)*(W928))*(W928))/MAX((F928)+2*(W928)*SQRT(1+(G928)^2),1E-6))^(2/3),1E-6)))^2</f>
        <v/>
      </c>
      <c r="AD928">
        <f>ABS(ABS(K928)/MAX(((F928)+(G928)*(W928))*(W928),1E-6))/SQRT($I$5*MAX((((F928)+(G928)*(W928))*(W928))/MAX((F928)+2*(G928)*(W928),1E-6),1E-6))</f>
        <v/>
      </c>
      <c r="AE928">
        <f>((F928)*(W928)^2)/2+(G928)*(W928)^3/3+(ABS(K928)^2)/($I$5*MAX(((F928)+(G928)*(W928))*(W928),1E-6))</f>
        <v/>
      </c>
      <c r="AF928">
        <f>IF($D$20=0,0,IFERROR(AB929+(((AC928+AC929)/2)*J929)+(IF(Z928&gt;Z929,$D$8*((Z928^2-Z929^2)/(2*$I$5)),$D$9*((Z929^2-Z928^2)/(2*$I$5)))+($D$10*(ABS(I929)/90)*(MAX(Z928^2,Z929^2)/(2*$I$5))))-AB928,0))</f>
        <v/>
      </c>
      <c r="AG928">
        <f>IF($D$20=0,1,IFERROR(IF(ROUND(AD928,3)=1,1,IF(AND(ABS(AF928)&lt;$D$19,AD928&lt;1),1,0)),0))</f>
        <v/>
      </c>
      <c r="AH928">
        <f>IFERROR(IF(V32="Supercritical",MAX($D$16,IFERROR(L928,MAX($D$16,POWER((ABS(K928)^2)/($I$5*MAX(F928,0.1)^2),1/3)))),IF(V32="Subcritical",MAX($D$16,IFERROR(W928,MAX($D$16,POWER((ABS(K928)^2)/($I$5*MAX(F928,0.1)^2),1/3)))),IF(AND(IFERROR(V928,0)=1,IFERROR(AG928,0)=1),IF(IFERROR(T928,-1E99)&gt;=IFERROR(AE928,-1E99),MAX($D$16,IFERROR(L928,MAX($D$16,POWER((ABS(K928)^2)/($I$5*MAX(F928,0.1)^2),1/3)))),MAX($D$16,IFERROR(W928,MAX($D$16,POWER((ABS(K928)^2)/($I$5*MAX(F928,0.1)^2),1/3))))),IF(IFERROR(V928,0)=1,MAX($D$16,IFERROR(L928,MAX($D$16,POWER((ABS(K928)^2)/($I$5*MAX(F928,0.1)^2),1/3)))),IF(IFERROR(AG928,0)=1,MAX($D$16,IFERROR(W928,MAX($D$16,POWER((ABS(K928)^2)/($I$5*MAX(F928,0.1)^2),1/3)))),MAX($D$16,POWER((ABS(K928)^2)/($I$5*MAX(F928,0.1)^2),1/3))))))),MAX($D$16,POWER((ABS(K928)^2)/($I$5*MAX(F928,0.1)^2),1/3)))</f>
        <v/>
      </c>
      <c r="AI928">
        <f>E928+AH928</f>
        <v/>
      </c>
      <c r="AJ928">
        <f>AI928+((ABS(K928)/MAX(((F928)+(G928)*(AH928))*(AH928),1E-6))^2)/(2*$I$5)</f>
        <v/>
      </c>
      <c r="AM928" t="n">
        <v>0</v>
      </c>
      <c r="AN928" t="n">
        <v>0</v>
      </c>
      <c r="AO928">
        <f>AM928+AN928</f>
        <v/>
      </c>
      <c r="AP928">
        <f>AP927+AO928</f>
        <v/>
      </c>
      <c r="AQ928">
        <f>ABS(ABS(K928)/MAX(((F928)+(G928)*(AH928))*(AH928),1E-6))/SQRT($I$5*MAX((((F928)+(G928)*(AH928))*(AH928))/MAX((F928)+2*(G928)*(AH928),1E-6),1E-6))</f>
        <v/>
      </c>
      <c r="AR928">
        <f>IF(AQ928&lt;1,"Subcritical","Supercritical")</f>
        <v/>
      </c>
      <c r="AS928">
        <f>((ABS(K928)*$D$6)/(MAX(((F928)+(G928)*(AH928))*(AH928),1E-6)*MAX(((((F928)+(G928)*(AH928))*(AH928))/MAX((F928)+2*(AH928)*SQRT(1+(G928)^2),1E-6))^(2/3),1E-6)))^2</f>
        <v/>
      </c>
    </row>
    <row r="929">
      <c r="A929" t="n">
        <v>780</v>
      </c>
      <c r="B929" t="n">
        <v>778.89</v>
      </c>
      <c r="C929" t="n">
        <v>616090.505</v>
      </c>
      <c r="D929" t="n">
        <v>3097224.851</v>
      </c>
      <c r="E929" t="n">
        <v>632.1725</v>
      </c>
      <c r="F929" t="n">
        <v>5.2</v>
      </c>
      <c r="G929" t="n">
        <v>0</v>
      </c>
      <c r="H929" t="inlineStr">
        <is>
          <t>Normal</t>
        </is>
      </c>
      <c r="I929" t="n">
        <v>0.057</v>
      </c>
      <c r="J929">
        <f>B929-B928</f>
        <v/>
      </c>
      <c r="K929">
        <f>MAX(0,K928-AO928)</f>
        <v/>
      </c>
      <c r="L929">
        <f>IF($D$20=0,IFERROR(L928,MAX($D$16,POWER((ABS(K929)^2)/($I$5*MAX(F929,0.1)^2),1/3))),IF(IFERROR(V928,0)=0,IFERROR(L928,MAX($D$16,POWER((ABS(K929)^2)/($I$5*MAX(F929,0.1)^2),1/3))),IF(OR(IFERROR(L929,0)=0,IFERROR(S928,0)&lt;1,IFERROR(S929,0)&lt;1),MAX($D$16,POWER((ABS(K929)^2)/($I$5*MAX(F929,0.1)^2),1/3)),IF(IFERROR(U929,0)&gt;0,MAX($D$16,IFERROR(L929,0)+((IFERROR(U929,0))*$D$18*IF((IFERROR(S929,0))&lt;1,1,-1))),IF(IFERROR(U929,0)&lt;0,IF(ABS((MAX($D$16,POWER((ABS(K929)^2)/($I$5*MAX(F929,0.1)^2),1/3)))-IFERROR(L929,0))&gt;$D$19,MAX($D$16,IF((MAX($D$16,POWER((ABS(K929)^2)/($I$5*MAX(F929,0.1)^2),1/3)))&gt;IFERROR(L929,0),MIN((MAX($D$16,POWER((ABS(K929)^2)/($I$5*MAX(F929,0.1)^2),1/3))),IFERROR(L929,0)+(MIN(ABS(IFERROR(U929,0))*$D$18,ABS((MAX($D$16,POWER((ABS(K929)^2)/($I$5*MAX(F929,0.1)^2),1/3)))-IFERROR(L929,0))))),MAX((MAX($D$16,POWER((ABS(K929)^2)/($I$5*MAX(F929,0.1)^2),1/3))),IFERROR(L929,0)-(MIN(ABS(IFERROR(U929,0))*$D$18,ABS((MAX($D$16,POWER((ABS(K929)^2)/($I$5*MAX(F929,0.1)^2),1/3)))-IFERROR(L929,0))))))),MAX($D$16,POWER((ABS(K929)^2)/($I$5*MAX(F929,0.1)^2),1/3))),MAX($D$16,IFERROR(L929,0)))))))</f>
        <v/>
      </c>
      <c r="M929">
        <f>((F929)+(G929)*(L929))*(L929)</f>
        <v/>
      </c>
      <c r="N929">
        <f>(((F929)+(G929)*(L929))*(L929))/MAX((F929)+2*(L929)*SQRT(1+(G929)^2),1E-6)</f>
        <v/>
      </c>
      <c r="O929">
        <f>ABS(K929)/MAX(((F929)+(G929)*(L929))*(L929),1E-6)</f>
        <v/>
      </c>
      <c r="P929">
        <f>E929+L929</f>
        <v/>
      </c>
      <c r="Q929">
        <f>P929+((ABS(K929)/MAX(((F929)+(G929)*(L929))*(L929),1E-6))^2)/(2*$I$5)</f>
        <v/>
      </c>
      <c r="R929">
        <f>((ABS(K929)*$D$6)/(MAX(((F929)+(G929)*(L929))*(L929),1E-6)*MAX(((((F929)+(G929)*(L929))*(L929))/MAX((F929)+2*(L929)*SQRT(1+(G929)^2),1E-6))^(2/3),1E-6)))^2</f>
        <v/>
      </c>
      <c r="S929">
        <f>ABS(ABS(K929)/MAX(((F929)+(G929)*(L929))*(L929),1E-6))/SQRT($I$5*MAX((((F929)+(G929)*(L929))*(L929))/MAX((F929)+2*(G929)*(L929),1E-6),1E-6))</f>
        <v/>
      </c>
      <c r="T929">
        <f>((F929)*(L929)^2)/2+(G929)*(L929)^3/3+(ABS(K929)^2)/($I$5*MAX(((F929)+(G929)*(L929))*(L929),1E-6))</f>
        <v/>
      </c>
      <c r="U929">
        <f>IF($D$20=0,0,IFERROR(Q928-(((R928+R929)/2)*J929)-(IF(O928&gt;O929,$D$8*((O928^2-O929^2)/(2*$I$5)),$D$9*((O929^2-O928^2)/(2*$I$5)))+($D$10*(ABS(I929)/90)*(MAX(O928^2,O929^2)/(2*$I$5))))-Q929,0))</f>
        <v/>
      </c>
      <c r="V929">
        <f>IF($D$20=0,1,IFERROR(IF(ROUND(S929,3)=1,1,IF(AND(ABS(U929)&lt;$D$19,S929&gt;1),1,0)),0))</f>
        <v/>
      </c>
      <c r="W929">
        <f>IF($D$20=0,IFERROR(W930,MAX($D$16,POWER((ABS(K929)^2)/($I$5*MAX(F929,0.1)^2),1/3))),IF(IFERROR(AG930,0)=0,IFERROR(W930,MAX($D$16,POWER((ABS(K929)^2)/($I$5*MAX(F929,0.1)^2),1/3))),IF(OR(IFERROR(W929,0)=0,IFERROR(AD930,0)&gt;1),MAX($D$16,POWER((ABS(K929)^2)/($I$5*MAX(F929,0.1)^2),1/3)),IF(IFERROR(AF929,0)&gt;0,MAX($D$16,IFERROR(W929,0)+((IFERROR(AF929,0))*$D$18*IF((IFERROR(AD929,0))&lt;1,1,-1))),IF(IFERROR(AF929,0)&lt;0,IF(ABS((MAX($D$16,POWER((ABS(K929)^2)/($I$5*MAX(F929,0.1)^2),1/3)))-IFERROR(W929,0))&gt;$D$19,MAX($D$16,IF((MAX($D$16,POWER((ABS(K929)^2)/($I$5*MAX(F929,0.1)^2),1/3)))&gt;IFERROR(W929,0),MIN((MAX($D$16,POWER((ABS(K929)^2)/($I$5*MAX(F929,0.1)^2),1/3))),IFERROR(W929,0)+(MIN(ABS(IFERROR(AF929,0))*$D$18,ABS((MAX($D$16,POWER((ABS(K929)^2)/($I$5*MAX(F929,0.1)^2),1/3)))-IFERROR(W929,0))))),MAX((MAX($D$16,POWER((ABS(K929)^2)/($I$5*MAX(F929,0.1)^2),1/3))),IFERROR(W929,0)-(MIN(ABS(IFERROR(AF929,0))*$D$18,ABS((MAX($D$16,POWER((ABS(K929)^2)/($I$5*MAX(F929,0.1)^2),1/3)))-IFERROR(W929,0))))))),MAX($D$16,POWER((ABS(K929)^2)/($I$5*MAX(F929,0.1)^2),1/3))),MAX($D$16,IFERROR(W929,0)))))))</f>
        <v/>
      </c>
      <c r="X929">
        <f>((F929)+(G929)*(W929))*(W929)</f>
        <v/>
      </c>
      <c r="Y929">
        <f>(((F929)+(G929)*(W929))*(W929))/MAX((F929)+2*(W929)*SQRT(1+(G929)^2),1E-6)</f>
        <v/>
      </c>
      <c r="Z929">
        <f>ABS(K929)/MAX(((F929)+(G929)*(W929))*(W929),1E-6)</f>
        <v/>
      </c>
      <c r="AA929">
        <f>E929+W929</f>
        <v/>
      </c>
      <c r="AB929">
        <f>AA929+((ABS(K929)/MAX(((F929)+(G929)*(W929))*(W929),1E-6))^2)/(2*$I$5)</f>
        <v/>
      </c>
      <c r="AC929">
        <f>((ABS(K929)*$D$6)/(MAX(((F929)+(G929)*(W929))*(W929),1E-6)*MAX(((((F929)+(G929)*(W929))*(W929))/MAX((F929)+2*(W929)*SQRT(1+(G929)^2),1E-6))^(2/3),1E-6)))^2</f>
        <v/>
      </c>
      <c r="AD929">
        <f>ABS(ABS(K929)/MAX(((F929)+(G929)*(W929))*(W929),1E-6))/SQRT($I$5*MAX((((F929)+(G929)*(W929))*(W929))/MAX((F929)+2*(G929)*(W929),1E-6),1E-6))</f>
        <v/>
      </c>
      <c r="AE929">
        <f>((F929)*(W929)^2)/2+(G929)*(W929)^3/3+(ABS(K929)^2)/($I$5*MAX(((F929)+(G929)*(W929))*(W929),1E-6))</f>
        <v/>
      </c>
      <c r="AF929">
        <f>IF($D$20=0,0,IFERROR(AB930+(((AC929+AC930)/2)*J930)+(IF(Z929&gt;Z930,$D$8*((Z929^2-Z930^2)/(2*$I$5)),$D$9*((Z930^2-Z929^2)/(2*$I$5)))+($D$10*(ABS(I930)/90)*(MAX(Z929^2,Z930^2)/(2*$I$5))))-AB929,0))</f>
        <v/>
      </c>
      <c r="AG929">
        <f>IF($D$20=0,1,IFERROR(IF(ROUND(AD929,3)=1,1,IF(AND(ABS(AF929)&lt;$D$19,AD929&lt;1),1,0)),0))</f>
        <v/>
      </c>
      <c r="AH929">
        <f>IFERROR(IF(V32="Supercritical",MAX($D$16,IFERROR(L929,MAX($D$16,POWER((ABS(K929)^2)/($I$5*MAX(F929,0.1)^2),1/3)))),IF(V32="Subcritical",MAX($D$16,IFERROR(W929,MAX($D$16,POWER((ABS(K929)^2)/($I$5*MAX(F929,0.1)^2),1/3)))),IF(AND(IFERROR(V929,0)=1,IFERROR(AG929,0)=1),IF(IFERROR(T929,-1E99)&gt;=IFERROR(AE929,-1E99),MAX($D$16,IFERROR(L929,MAX($D$16,POWER((ABS(K929)^2)/($I$5*MAX(F929,0.1)^2),1/3)))),MAX($D$16,IFERROR(W929,MAX($D$16,POWER((ABS(K929)^2)/($I$5*MAX(F929,0.1)^2),1/3))))),IF(IFERROR(V929,0)=1,MAX($D$16,IFERROR(L929,MAX($D$16,POWER((ABS(K929)^2)/($I$5*MAX(F929,0.1)^2),1/3)))),IF(IFERROR(AG929,0)=1,MAX($D$16,IFERROR(W929,MAX($D$16,POWER((ABS(K929)^2)/($I$5*MAX(F929,0.1)^2),1/3)))),MAX($D$16,POWER((ABS(K929)^2)/($I$5*MAX(F929,0.1)^2),1/3))))))),MAX($D$16,POWER((ABS(K929)^2)/($I$5*MAX(F929,0.1)^2),1/3)))</f>
        <v/>
      </c>
      <c r="AI929">
        <f>E929+AH929</f>
        <v/>
      </c>
      <c r="AJ929">
        <f>AI929+((ABS(K929)/MAX(((F929)+(G929)*(AH929))*(AH929),1E-6))^2)/(2*$I$5)</f>
        <v/>
      </c>
      <c r="AM929" t="n">
        <v>0</v>
      </c>
      <c r="AN929" t="n">
        <v>0</v>
      </c>
      <c r="AO929">
        <f>AM929+AN929</f>
        <v/>
      </c>
      <c r="AP929">
        <f>AP928+AO929</f>
        <v/>
      </c>
      <c r="AQ929">
        <f>ABS(ABS(K929)/MAX(((F929)+(G929)*(AH929))*(AH929),1E-6))/SQRT($I$5*MAX((((F929)+(G929)*(AH929))*(AH929))/MAX((F929)+2*(G929)*(AH929),1E-6),1E-6))</f>
        <v/>
      </c>
      <c r="AR929">
        <f>IF(AQ929&lt;1,"Subcritical","Supercritical")</f>
        <v/>
      </c>
      <c r="AS929">
        <f>((ABS(K929)*$D$6)/(MAX(((F929)+(G929)*(AH929))*(AH929),1E-6)*MAX(((((F929)+(G929)*(AH929))*(AH929))/MAX((F929)+2*(AH929)*SQRT(1+(G929)^2),1E-6))^(2/3),1E-6)))^2</f>
        <v/>
      </c>
    </row>
    <row r="930">
      <c r="A930" t="n">
        <v>781</v>
      </c>
      <c r="B930" t="n">
        <v>779.889</v>
      </c>
      <c r="C930" t="n">
        <v>616090.463</v>
      </c>
      <c r="D930" t="n">
        <v>3097223.852</v>
      </c>
      <c r="E930" t="n">
        <v>632.172</v>
      </c>
      <c r="F930" t="n">
        <v>5.2</v>
      </c>
      <c r="G930" t="n">
        <v>0</v>
      </c>
      <c r="H930" t="inlineStr">
        <is>
          <t>Normal</t>
        </is>
      </c>
      <c r="I930" t="n">
        <v>0</v>
      </c>
      <c r="J930">
        <f>B930-B929</f>
        <v/>
      </c>
      <c r="K930">
        <f>MAX(0,K929-AO929)</f>
        <v/>
      </c>
      <c r="L930">
        <f>IF($D$20=0,IFERROR(L929,MAX($D$16,POWER((ABS(K930)^2)/($I$5*MAX(F930,0.1)^2),1/3))),IF(IFERROR(V929,0)=0,IFERROR(L929,MAX($D$16,POWER((ABS(K930)^2)/($I$5*MAX(F930,0.1)^2),1/3))),IF(OR(IFERROR(L930,0)=0,IFERROR(S929,0)&lt;1,IFERROR(S930,0)&lt;1),MAX($D$16,POWER((ABS(K930)^2)/($I$5*MAX(F930,0.1)^2),1/3)),IF(IFERROR(U930,0)&gt;0,MAX($D$16,IFERROR(L930,0)+((IFERROR(U930,0))*$D$18*IF((IFERROR(S930,0))&lt;1,1,-1))),IF(IFERROR(U930,0)&lt;0,IF(ABS((MAX($D$16,POWER((ABS(K930)^2)/($I$5*MAX(F930,0.1)^2),1/3)))-IFERROR(L930,0))&gt;$D$19,MAX($D$16,IF((MAX($D$16,POWER((ABS(K930)^2)/($I$5*MAX(F930,0.1)^2),1/3)))&gt;IFERROR(L930,0),MIN((MAX($D$16,POWER((ABS(K930)^2)/($I$5*MAX(F930,0.1)^2),1/3))),IFERROR(L930,0)+(MIN(ABS(IFERROR(U930,0))*$D$18,ABS((MAX($D$16,POWER((ABS(K930)^2)/($I$5*MAX(F930,0.1)^2),1/3)))-IFERROR(L930,0))))),MAX((MAX($D$16,POWER((ABS(K930)^2)/($I$5*MAX(F930,0.1)^2),1/3))),IFERROR(L930,0)-(MIN(ABS(IFERROR(U930,0))*$D$18,ABS((MAX($D$16,POWER((ABS(K930)^2)/($I$5*MAX(F930,0.1)^2),1/3)))-IFERROR(L930,0))))))),MAX($D$16,POWER((ABS(K930)^2)/($I$5*MAX(F930,0.1)^2),1/3))),MAX($D$16,IFERROR(L930,0)))))))</f>
        <v/>
      </c>
      <c r="M930">
        <f>((F930)+(G930)*(L930))*(L930)</f>
        <v/>
      </c>
      <c r="N930">
        <f>(((F930)+(G930)*(L930))*(L930))/MAX((F930)+2*(L930)*SQRT(1+(G930)^2),1E-6)</f>
        <v/>
      </c>
      <c r="O930">
        <f>ABS(K930)/MAX(((F930)+(G930)*(L930))*(L930),1E-6)</f>
        <v/>
      </c>
      <c r="P930">
        <f>E930+L930</f>
        <v/>
      </c>
      <c r="Q930">
        <f>P930+((ABS(K930)/MAX(((F930)+(G930)*(L930))*(L930),1E-6))^2)/(2*$I$5)</f>
        <v/>
      </c>
      <c r="R930">
        <f>((ABS(K930)*$D$6)/(MAX(((F930)+(G930)*(L930))*(L930),1E-6)*MAX(((((F930)+(G930)*(L930))*(L930))/MAX((F930)+2*(L930)*SQRT(1+(G930)^2),1E-6))^(2/3),1E-6)))^2</f>
        <v/>
      </c>
      <c r="S930">
        <f>ABS(ABS(K930)/MAX(((F930)+(G930)*(L930))*(L930),1E-6))/SQRT($I$5*MAX((((F930)+(G930)*(L930))*(L930))/MAX((F930)+2*(G930)*(L930),1E-6),1E-6))</f>
        <v/>
      </c>
      <c r="T930">
        <f>((F930)*(L930)^2)/2+(G930)*(L930)^3/3+(ABS(K930)^2)/($I$5*MAX(((F930)+(G930)*(L930))*(L930),1E-6))</f>
        <v/>
      </c>
      <c r="U930">
        <f>IF($D$20=0,0,IFERROR(Q929-(((R929+R930)/2)*J930)-(IF(O929&gt;O930,$D$8*((O929^2-O930^2)/(2*$I$5)),$D$9*((O930^2-O929^2)/(2*$I$5)))+($D$10*(ABS(I930)/90)*(MAX(O929^2,O930^2)/(2*$I$5))))-Q930,0))</f>
        <v/>
      </c>
      <c r="V930">
        <f>IF($D$20=0,1,IFERROR(IF(ROUND(S930,3)=1,1,IF(AND(ABS(U930)&lt;$D$19,S930&gt;1),1,0)),0))</f>
        <v/>
      </c>
      <c r="W930">
        <f>IF($D$20=0,IFERROR(W931,MAX($D$16,POWER((ABS(K930)^2)/($I$5*MAX(F930,0.1)^2),1/3))),IF(IFERROR(AG931,0)=0,IFERROR(W931,MAX($D$16,POWER((ABS(K930)^2)/($I$5*MAX(F930,0.1)^2),1/3))),IF(OR(IFERROR(W930,0)=0,IFERROR(AD931,0)&gt;1),MAX($D$16,POWER((ABS(K930)^2)/($I$5*MAX(F930,0.1)^2),1/3)),IF(IFERROR(AF930,0)&gt;0,MAX($D$16,IFERROR(W930,0)+((IFERROR(AF930,0))*$D$18*IF((IFERROR(AD930,0))&lt;1,1,-1))),IF(IFERROR(AF930,0)&lt;0,IF(ABS((MAX($D$16,POWER((ABS(K930)^2)/($I$5*MAX(F930,0.1)^2),1/3)))-IFERROR(W930,0))&gt;$D$19,MAX($D$16,IF((MAX($D$16,POWER((ABS(K930)^2)/($I$5*MAX(F930,0.1)^2),1/3)))&gt;IFERROR(W930,0),MIN((MAX($D$16,POWER((ABS(K930)^2)/($I$5*MAX(F930,0.1)^2),1/3))),IFERROR(W930,0)+(MIN(ABS(IFERROR(AF930,0))*$D$18,ABS((MAX($D$16,POWER((ABS(K930)^2)/($I$5*MAX(F930,0.1)^2),1/3)))-IFERROR(W930,0))))),MAX((MAX($D$16,POWER((ABS(K930)^2)/($I$5*MAX(F930,0.1)^2),1/3))),IFERROR(W930,0)-(MIN(ABS(IFERROR(AF930,0))*$D$18,ABS((MAX($D$16,POWER((ABS(K930)^2)/($I$5*MAX(F930,0.1)^2),1/3)))-IFERROR(W930,0))))))),MAX($D$16,POWER((ABS(K930)^2)/($I$5*MAX(F930,0.1)^2),1/3))),MAX($D$16,IFERROR(W930,0)))))))</f>
        <v/>
      </c>
      <c r="X930">
        <f>((F930)+(G930)*(W930))*(W930)</f>
        <v/>
      </c>
      <c r="Y930">
        <f>(((F930)+(G930)*(W930))*(W930))/MAX((F930)+2*(W930)*SQRT(1+(G930)^2),1E-6)</f>
        <v/>
      </c>
      <c r="Z930">
        <f>ABS(K930)/MAX(((F930)+(G930)*(W930))*(W930),1E-6)</f>
        <v/>
      </c>
      <c r="AA930">
        <f>E930+W930</f>
        <v/>
      </c>
      <c r="AB930">
        <f>AA930+((ABS(K930)/MAX(((F930)+(G930)*(W930))*(W930),1E-6))^2)/(2*$I$5)</f>
        <v/>
      </c>
      <c r="AC930">
        <f>((ABS(K930)*$D$6)/(MAX(((F930)+(G930)*(W930))*(W930),1E-6)*MAX(((((F930)+(G930)*(W930))*(W930))/MAX((F930)+2*(W930)*SQRT(1+(G930)^2),1E-6))^(2/3),1E-6)))^2</f>
        <v/>
      </c>
      <c r="AD930">
        <f>ABS(ABS(K930)/MAX(((F930)+(G930)*(W930))*(W930),1E-6))/SQRT($I$5*MAX((((F930)+(G930)*(W930))*(W930))/MAX((F930)+2*(G930)*(W930),1E-6),1E-6))</f>
        <v/>
      </c>
      <c r="AE930">
        <f>((F930)*(W930)^2)/2+(G930)*(W930)^3/3+(ABS(K930)^2)/($I$5*MAX(((F930)+(G930)*(W930))*(W930),1E-6))</f>
        <v/>
      </c>
      <c r="AF930">
        <f>IF($D$20=0,0,IFERROR(AB931+(((AC930+AC931)/2)*J931)+(IF(Z930&gt;Z931,$D$8*((Z930^2-Z931^2)/(2*$I$5)),$D$9*((Z931^2-Z930^2)/(2*$I$5)))+($D$10*(ABS(I931)/90)*(MAX(Z930^2,Z931^2)/(2*$I$5))))-AB930,0))</f>
        <v/>
      </c>
      <c r="AG930">
        <f>IF($D$20=0,1,IFERROR(IF(ROUND(AD930,3)=1,1,IF(AND(ABS(AF930)&lt;$D$19,AD930&lt;1),1,0)),0))</f>
        <v/>
      </c>
      <c r="AH930">
        <f>IFERROR(IF(V32="Supercritical",MAX($D$16,IFERROR(L930,MAX($D$16,POWER((ABS(K930)^2)/($I$5*MAX(F930,0.1)^2),1/3)))),IF(V32="Subcritical",MAX($D$16,IFERROR(W930,MAX($D$16,POWER((ABS(K930)^2)/($I$5*MAX(F930,0.1)^2),1/3)))),IF(AND(IFERROR(V930,0)=1,IFERROR(AG930,0)=1),IF(IFERROR(T930,-1E99)&gt;=IFERROR(AE930,-1E99),MAX($D$16,IFERROR(L930,MAX($D$16,POWER((ABS(K930)^2)/($I$5*MAX(F930,0.1)^2),1/3)))),MAX($D$16,IFERROR(W930,MAX($D$16,POWER((ABS(K930)^2)/($I$5*MAX(F930,0.1)^2),1/3))))),IF(IFERROR(V930,0)=1,MAX($D$16,IFERROR(L930,MAX($D$16,POWER((ABS(K930)^2)/($I$5*MAX(F930,0.1)^2),1/3)))),IF(IFERROR(AG930,0)=1,MAX($D$16,IFERROR(W930,MAX($D$16,POWER((ABS(K930)^2)/($I$5*MAX(F930,0.1)^2),1/3)))),MAX($D$16,POWER((ABS(K930)^2)/($I$5*MAX(F930,0.1)^2),1/3))))))),MAX($D$16,POWER((ABS(K930)^2)/($I$5*MAX(F930,0.1)^2),1/3)))</f>
        <v/>
      </c>
      <c r="AI930">
        <f>E930+AH930</f>
        <v/>
      </c>
      <c r="AJ930">
        <f>AI930+((ABS(K930)/MAX(((F930)+(G930)*(AH930))*(AH930),1E-6))^2)/(2*$I$5)</f>
        <v/>
      </c>
      <c r="AM930" t="n">
        <v>0</v>
      </c>
      <c r="AN930" t="n">
        <v>0</v>
      </c>
      <c r="AO930">
        <f>AM930+AN930</f>
        <v/>
      </c>
      <c r="AP930">
        <f>AP929+AO930</f>
        <v/>
      </c>
      <c r="AQ930">
        <f>ABS(ABS(K930)/MAX(((F930)+(G930)*(AH930))*(AH930),1E-6))/SQRT($I$5*MAX((((F930)+(G930)*(AH930))*(AH930))/MAX((F930)+2*(G930)*(AH930),1E-6),1E-6))</f>
        <v/>
      </c>
      <c r="AR930">
        <f>IF(AQ930&lt;1,"Subcritical","Supercritical")</f>
        <v/>
      </c>
      <c r="AS930">
        <f>((ABS(K930)*$D$6)/(MAX(((F930)+(G930)*(AH930))*(AH930),1E-6)*MAX(((((F930)+(G930)*(AH930))*(AH930))/MAX((F930)+2*(AH930)*SQRT(1+(G930)^2),1E-6))^(2/3),1E-6)))^2</f>
        <v/>
      </c>
    </row>
    <row r="931">
      <c r="A931" t="n">
        <v>782</v>
      </c>
      <c r="B931" t="n">
        <v>780.889</v>
      </c>
      <c r="C931" t="n">
        <v>616090.421</v>
      </c>
      <c r="D931" t="n">
        <v>3097222.853</v>
      </c>
      <c r="E931" t="n">
        <v>632.1715</v>
      </c>
      <c r="F931" t="n">
        <v>5.2</v>
      </c>
      <c r="G931" t="n">
        <v>0</v>
      </c>
      <c r="H931" t="inlineStr">
        <is>
          <t>Normal</t>
        </is>
      </c>
      <c r="I931" t="n">
        <v>0.057</v>
      </c>
      <c r="J931">
        <f>B931-B930</f>
        <v/>
      </c>
      <c r="K931">
        <f>MAX(0,K930-AO930)</f>
        <v/>
      </c>
      <c r="L931">
        <f>IF($D$20=0,IFERROR(L930,MAX($D$16,POWER((ABS(K931)^2)/($I$5*MAX(F931,0.1)^2),1/3))),IF(IFERROR(V930,0)=0,IFERROR(L930,MAX($D$16,POWER((ABS(K931)^2)/($I$5*MAX(F931,0.1)^2),1/3))),IF(OR(IFERROR(L931,0)=0,IFERROR(S930,0)&lt;1,IFERROR(S931,0)&lt;1),MAX($D$16,POWER((ABS(K931)^2)/($I$5*MAX(F931,0.1)^2),1/3)),IF(IFERROR(U931,0)&gt;0,MAX($D$16,IFERROR(L931,0)+((IFERROR(U931,0))*$D$18*IF((IFERROR(S931,0))&lt;1,1,-1))),IF(IFERROR(U931,0)&lt;0,IF(ABS((MAX($D$16,POWER((ABS(K931)^2)/($I$5*MAX(F931,0.1)^2),1/3)))-IFERROR(L931,0))&gt;$D$19,MAX($D$16,IF((MAX($D$16,POWER((ABS(K931)^2)/($I$5*MAX(F931,0.1)^2),1/3)))&gt;IFERROR(L931,0),MIN((MAX($D$16,POWER((ABS(K931)^2)/($I$5*MAX(F931,0.1)^2),1/3))),IFERROR(L931,0)+(MIN(ABS(IFERROR(U931,0))*$D$18,ABS((MAX($D$16,POWER((ABS(K931)^2)/($I$5*MAX(F931,0.1)^2),1/3)))-IFERROR(L931,0))))),MAX((MAX($D$16,POWER((ABS(K931)^2)/($I$5*MAX(F931,0.1)^2),1/3))),IFERROR(L931,0)-(MIN(ABS(IFERROR(U931,0))*$D$18,ABS((MAX($D$16,POWER((ABS(K931)^2)/($I$5*MAX(F931,0.1)^2),1/3)))-IFERROR(L931,0))))))),MAX($D$16,POWER((ABS(K931)^2)/($I$5*MAX(F931,0.1)^2),1/3))),MAX($D$16,IFERROR(L931,0)))))))</f>
        <v/>
      </c>
      <c r="M931">
        <f>((F931)+(G931)*(L931))*(L931)</f>
        <v/>
      </c>
      <c r="N931">
        <f>(((F931)+(G931)*(L931))*(L931))/MAX((F931)+2*(L931)*SQRT(1+(G931)^2),1E-6)</f>
        <v/>
      </c>
      <c r="O931">
        <f>ABS(K931)/MAX(((F931)+(G931)*(L931))*(L931),1E-6)</f>
        <v/>
      </c>
      <c r="P931">
        <f>E931+L931</f>
        <v/>
      </c>
      <c r="Q931">
        <f>P931+((ABS(K931)/MAX(((F931)+(G931)*(L931))*(L931),1E-6))^2)/(2*$I$5)</f>
        <v/>
      </c>
      <c r="R931">
        <f>((ABS(K931)*$D$6)/(MAX(((F931)+(G931)*(L931))*(L931),1E-6)*MAX(((((F931)+(G931)*(L931))*(L931))/MAX((F931)+2*(L931)*SQRT(1+(G931)^2),1E-6))^(2/3),1E-6)))^2</f>
        <v/>
      </c>
      <c r="S931">
        <f>ABS(ABS(K931)/MAX(((F931)+(G931)*(L931))*(L931),1E-6))/SQRT($I$5*MAX((((F931)+(G931)*(L931))*(L931))/MAX((F931)+2*(G931)*(L931),1E-6),1E-6))</f>
        <v/>
      </c>
      <c r="T931">
        <f>((F931)*(L931)^2)/2+(G931)*(L931)^3/3+(ABS(K931)^2)/($I$5*MAX(((F931)+(G931)*(L931))*(L931),1E-6))</f>
        <v/>
      </c>
      <c r="U931">
        <f>IF($D$20=0,0,IFERROR(Q930-(((R930+R931)/2)*J931)-(IF(O930&gt;O931,$D$8*((O930^2-O931^2)/(2*$I$5)),$D$9*((O931^2-O930^2)/(2*$I$5)))+($D$10*(ABS(I931)/90)*(MAX(O930^2,O931^2)/(2*$I$5))))-Q931,0))</f>
        <v/>
      </c>
      <c r="V931">
        <f>IF($D$20=0,1,IFERROR(IF(ROUND(S931,3)=1,1,IF(AND(ABS(U931)&lt;$D$19,S931&gt;1),1,0)),0))</f>
        <v/>
      </c>
      <c r="W931">
        <f>IF($D$20=0,IFERROR(W932,MAX($D$16,POWER((ABS(K931)^2)/($I$5*MAX(F931,0.1)^2),1/3))),IF(IFERROR(AG932,0)=0,IFERROR(W932,MAX($D$16,POWER((ABS(K931)^2)/($I$5*MAX(F931,0.1)^2),1/3))),IF(OR(IFERROR(W931,0)=0,IFERROR(AD932,0)&gt;1),MAX($D$16,POWER((ABS(K931)^2)/($I$5*MAX(F931,0.1)^2),1/3)),IF(IFERROR(AF931,0)&gt;0,MAX($D$16,IFERROR(W931,0)+((IFERROR(AF931,0))*$D$18*IF((IFERROR(AD931,0))&lt;1,1,-1))),IF(IFERROR(AF931,0)&lt;0,IF(ABS((MAX($D$16,POWER((ABS(K931)^2)/($I$5*MAX(F931,0.1)^2),1/3)))-IFERROR(W931,0))&gt;$D$19,MAX($D$16,IF((MAX($D$16,POWER((ABS(K931)^2)/($I$5*MAX(F931,0.1)^2),1/3)))&gt;IFERROR(W931,0),MIN((MAX($D$16,POWER((ABS(K931)^2)/($I$5*MAX(F931,0.1)^2),1/3))),IFERROR(W931,0)+(MIN(ABS(IFERROR(AF931,0))*$D$18,ABS((MAX($D$16,POWER((ABS(K931)^2)/($I$5*MAX(F931,0.1)^2),1/3)))-IFERROR(W931,0))))),MAX((MAX($D$16,POWER((ABS(K931)^2)/($I$5*MAX(F931,0.1)^2),1/3))),IFERROR(W931,0)-(MIN(ABS(IFERROR(AF931,0))*$D$18,ABS((MAX($D$16,POWER((ABS(K931)^2)/($I$5*MAX(F931,0.1)^2),1/3)))-IFERROR(W931,0))))))),MAX($D$16,POWER((ABS(K931)^2)/($I$5*MAX(F931,0.1)^2),1/3))),MAX($D$16,IFERROR(W931,0)))))))</f>
        <v/>
      </c>
      <c r="X931">
        <f>((F931)+(G931)*(W931))*(W931)</f>
        <v/>
      </c>
      <c r="Y931">
        <f>(((F931)+(G931)*(W931))*(W931))/MAX((F931)+2*(W931)*SQRT(1+(G931)^2),1E-6)</f>
        <v/>
      </c>
      <c r="Z931">
        <f>ABS(K931)/MAX(((F931)+(G931)*(W931))*(W931),1E-6)</f>
        <v/>
      </c>
      <c r="AA931">
        <f>E931+W931</f>
        <v/>
      </c>
      <c r="AB931">
        <f>AA931+((ABS(K931)/MAX(((F931)+(G931)*(W931))*(W931),1E-6))^2)/(2*$I$5)</f>
        <v/>
      </c>
      <c r="AC931">
        <f>((ABS(K931)*$D$6)/(MAX(((F931)+(G931)*(W931))*(W931),1E-6)*MAX(((((F931)+(G931)*(W931))*(W931))/MAX((F931)+2*(W931)*SQRT(1+(G931)^2),1E-6))^(2/3),1E-6)))^2</f>
        <v/>
      </c>
      <c r="AD931">
        <f>ABS(ABS(K931)/MAX(((F931)+(G931)*(W931))*(W931),1E-6))/SQRT($I$5*MAX((((F931)+(G931)*(W931))*(W931))/MAX((F931)+2*(G931)*(W931),1E-6),1E-6))</f>
        <v/>
      </c>
      <c r="AE931">
        <f>((F931)*(W931)^2)/2+(G931)*(W931)^3/3+(ABS(K931)^2)/($I$5*MAX(((F931)+(G931)*(W931))*(W931),1E-6))</f>
        <v/>
      </c>
      <c r="AF931">
        <f>IF($D$20=0,0,IFERROR(AB932+(((AC931+AC932)/2)*J932)+(IF(Z931&gt;Z932,$D$8*((Z931^2-Z932^2)/(2*$I$5)),$D$9*((Z932^2-Z931^2)/(2*$I$5)))+($D$10*(ABS(I932)/90)*(MAX(Z931^2,Z932^2)/(2*$I$5))))-AB931,0))</f>
        <v/>
      </c>
      <c r="AG931">
        <f>IF($D$20=0,1,IFERROR(IF(ROUND(AD931,3)=1,1,IF(AND(ABS(AF931)&lt;$D$19,AD931&lt;1),1,0)),0))</f>
        <v/>
      </c>
      <c r="AH931">
        <f>IFERROR(IF(V32="Supercritical",MAX($D$16,IFERROR(L931,MAX($D$16,POWER((ABS(K931)^2)/($I$5*MAX(F931,0.1)^2),1/3)))),IF(V32="Subcritical",MAX($D$16,IFERROR(W931,MAX($D$16,POWER((ABS(K931)^2)/($I$5*MAX(F931,0.1)^2),1/3)))),IF(AND(IFERROR(V931,0)=1,IFERROR(AG931,0)=1),IF(IFERROR(T931,-1E99)&gt;=IFERROR(AE931,-1E99),MAX($D$16,IFERROR(L931,MAX($D$16,POWER((ABS(K931)^2)/($I$5*MAX(F931,0.1)^2),1/3)))),MAX($D$16,IFERROR(W931,MAX($D$16,POWER((ABS(K931)^2)/($I$5*MAX(F931,0.1)^2),1/3))))),IF(IFERROR(V931,0)=1,MAX($D$16,IFERROR(L931,MAX($D$16,POWER((ABS(K931)^2)/($I$5*MAX(F931,0.1)^2),1/3)))),IF(IFERROR(AG931,0)=1,MAX($D$16,IFERROR(W931,MAX($D$16,POWER((ABS(K931)^2)/($I$5*MAX(F931,0.1)^2),1/3)))),MAX($D$16,POWER((ABS(K931)^2)/($I$5*MAX(F931,0.1)^2),1/3))))))),MAX($D$16,POWER((ABS(K931)^2)/($I$5*MAX(F931,0.1)^2),1/3)))</f>
        <v/>
      </c>
      <c r="AI931">
        <f>E931+AH931</f>
        <v/>
      </c>
      <c r="AJ931">
        <f>AI931+((ABS(K931)/MAX(((F931)+(G931)*(AH931))*(AH931),1E-6))^2)/(2*$I$5)</f>
        <v/>
      </c>
      <c r="AM931" t="n">
        <v>0</v>
      </c>
      <c r="AN931" t="n">
        <v>0</v>
      </c>
      <c r="AO931">
        <f>AM931+AN931</f>
        <v/>
      </c>
      <c r="AP931">
        <f>AP930+AO931</f>
        <v/>
      </c>
      <c r="AQ931">
        <f>ABS(ABS(K931)/MAX(((F931)+(G931)*(AH931))*(AH931),1E-6))/SQRT($I$5*MAX((((F931)+(G931)*(AH931))*(AH931))/MAX((F931)+2*(G931)*(AH931),1E-6),1E-6))</f>
        <v/>
      </c>
      <c r="AR931">
        <f>IF(AQ931&lt;1,"Subcritical","Supercritical")</f>
        <v/>
      </c>
      <c r="AS931">
        <f>((ABS(K931)*$D$6)/(MAX(((F931)+(G931)*(AH931))*(AH931),1E-6)*MAX(((((F931)+(G931)*(AH931))*(AH931))/MAX((F931)+2*(AH931)*SQRT(1+(G931)^2),1E-6))^(2/3),1E-6)))^2</f>
        <v/>
      </c>
    </row>
    <row r="932">
      <c r="A932" t="n">
        <v>783</v>
      </c>
      <c r="B932" t="n">
        <v>781.889</v>
      </c>
      <c r="C932" t="n">
        <v>616090.378</v>
      </c>
      <c r="D932" t="n">
        <v>3097221.854</v>
      </c>
      <c r="E932" t="n">
        <v>632.171</v>
      </c>
      <c r="F932" t="n">
        <v>5.2</v>
      </c>
      <c r="G932" t="n">
        <v>0</v>
      </c>
      <c r="H932" t="inlineStr">
        <is>
          <t>Normal</t>
        </is>
      </c>
      <c r="I932" t="n">
        <v>0.057</v>
      </c>
      <c r="J932">
        <f>B932-B931</f>
        <v/>
      </c>
      <c r="K932">
        <f>MAX(0,K931-AO931)</f>
        <v/>
      </c>
      <c r="L932">
        <f>IF($D$20=0,IFERROR(L931,MAX($D$16,POWER((ABS(K932)^2)/($I$5*MAX(F932,0.1)^2),1/3))),IF(IFERROR(V931,0)=0,IFERROR(L931,MAX($D$16,POWER((ABS(K932)^2)/($I$5*MAX(F932,0.1)^2),1/3))),IF(OR(IFERROR(L932,0)=0,IFERROR(S931,0)&lt;1,IFERROR(S932,0)&lt;1),MAX($D$16,POWER((ABS(K932)^2)/($I$5*MAX(F932,0.1)^2),1/3)),IF(IFERROR(U932,0)&gt;0,MAX($D$16,IFERROR(L932,0)+((IFERROR(U932,0))*$D$18*IF((IFERROR(S932,0))&lt;1,1,-1))),IF(IFERROR(U932,0)&lt;0,IF(ABS((MAX($D$16,POWER((ABS(K932)^2)/($I$5*MAX(F932,0.1)^2),1/3)))-IFERROR(L932,0))&gt;$D$19,MAX($D$16,IF((MAX($D$16,POWER((ABS(K932)^2)/($I$5*MAX(F932,0.1)^2),1/3)))&gt;IFERROR(L932,0),MIN((MAX($D$16,POWER((ABS(K932)^2)/($I$5*MAX(F932,0.1)^2),1/3))),IFERROR(L932,0)+(MIN(ABS(IFERROR(U932,0))*$D$18,ABS((MAX($D$16,POWER((ABS(K932)^2)/($I$5*MAX(F932,0.1)^2),1/3)))-IFERROR(L932,0))))),MAX((MAX($D$16,POWER((ABS(K932)^2)/($I$5*MAX(F932,0.1)^2),1/3))),IFERROR(L932,0)-(MIN(ABS(IFERROR(U932,0))*$D$18,ABS((MAX($D$16,POWER((ABS(K932)^2)/($I$5*MAX(F932,0.1)^2),1/3)))-IFERROR(L932,0))))))),MAX($D$16,POWER((ABS(K932)^2)/($I$5*MAX(F932,0.1)^2),1/3))),MAX($D$16,IFERROR(L932,0)))))))</f>
        <v/>
      </c>
      <c r="M932">
        <f>((F932)+(G932)*(L932))*(L932)</f>
        <v/>
      </c>
      <c r="N932">
        <f>(((F932)+(G932)*(L932))*(L932))/MAX((F932)+2*(L932)*SQRT(1+(G932)^2),1E-6)</f>
        <v/>
      </c>
      <c r="O932">
        <f>ABS(K932)/MAX(((F932)+(G932)*(L932))*(L932),1E-6)</f>
        <v/>
      </c>
      <c r="P932">
        <f>E932+L932</f>
        <v/>
      </c>
      <c r="Q932">
        <f>P932+((ABS(K932)/MAX(((F932)+(G932)*(L932))*(L932),1E-6))^2)/(2*$I$5)</f>
        <v/>
      </c>
      <c r="R932">
        <f>((ABS(K932)*$D$6)/(MAX(((F932)+(G932)*(L932))*(L932),1E-6)*MAX(((((F932)+(G932)*(L932))*(L932))/MAX((F932)+2*(L932)*SQRT(1+(G932)^2),1E-6))^(2/3),1E-6)))^2</f>
        <v/>
      </c>
      <c r="S932">
        <f>ABS(ABS(K932)/MAX(((F932)+(G932)*(L932))*(L932),1E-6))/SQRT($I$5*MAX((((F932)+(G932)*(L932))*(L932))/MAX((F932)+2*(G932)*(L932),1E-6),1E-6))</f>
        <v/>
      </c>
      <c r="T932">
        <f>((F932)*(L932)^2)/2+(G932)*(L932)^3/3+(ABS(K932)^2)/($I$5*MAX(((F932)+(G932)*(L932))*(L932),1E-6))</f>
        <v/>
      </c>
      <c r="U932">
        <f>IF($D$20=0,0,IFERROR(Q931-(((R931+R932)/2)*J932)-(IF(O931&gt;O932,$D$8*((O931^2-O932^2)/(2*$I$5)),$D$9*((O932^2-O931^2)/(2*$I$5)))+($D$10*(ABS(I932)/90)*(MAX(O931^2,O932^2)/(2*$I$5))))-Q932,0))</f>
        <v/>
      </c>
      <c r="V932">
        <f>IF($D$20=0,1,IFERROR(IF(ROUND(S932,3)=1,1,IF(AND(ABS(U932)&lt;$D$19,S932&gt;1),1,0)),0))</f>
        <v/>
      </c>
      <c r="W932">
        <f>IF($D$20=0,IFERROR(W933,MAX($D$16,POWER((ABS(K932)^2)/($I$5*MAX(F932,0.1)^2),1/3))),IF(IFERROR(AG933,0)=0,IFERROR(W933,MAX($D$16,POWER((ABS(K932)^2)/($I$5*MAX(F932,0.1)^2),1/3))),IF(OR(IFERROR(W932,0)=0,IFERROR(AD933,0)&gt;1),MAX($D$16,POWER((ABS(K932)^2)/($I$5*MAX(F932,0.1)^2),1/3)),IF(IFERROR(AF932,0)&gt;0,MAX($D$16,IFERROR(W932,0)+((IFERROR(AF932,0))*$D$18*IF((IFERROR(AD932,0))&lt;1,1,-1))),IF(IFERROR(AF932,0)&lt;0,IF(ABS((MAX($D$16,POWER((ABS(K932)^2)/($I$5*MAX(F932,0.1)^2),1/3)))-IFERROR(W932,0))&gt;$D$19,MAX($D$16,IF((MAX($D$16,POWER((ABS(K932)^2)/($I$5*MAX(F932,0.1)^2),1/3)))&gt;IFERROR(W932,0),MIN((MAX($D$16,POWER((ABS(K932)^2)/($I$5*MAX(F932,0.1)^2),1/3))),IFERROR(W932,0)+(MIN(ABS(IFERROR(AF932,0))*$D$18,ABS((MAX($D$16,POWER((ABS(K932)^2)/($I$5*MAX(F932,0.1)^2),1/3)))-IFERROR(W932,0))))),MAX((MAX($D$16,POWER((ABS(K932)^2)/($I$5*MAX(F932,0.1)^2),1/3))),IFERROR(W932,0)-(MIN(ABS(IFERROR(AF932,0))*$D$18,ABS((MAX($D$16,POWER((ABS(K932)^2)/($I$5*MAX(F932,0.1)^2),1/3)))-IFERROR(W932,0))))))),MAX($D$16,POWER((ABS(K932)^2)/($I$5*MAX(F932,0.1)^2),1/3))),MAX($D$16,IFERROR(W932,0)))))))</f>
        <v/>
      </c>
      <c r="X932">
        <f>((F932)+(G932)*(W932))*(W932)</f>
        <v/>
      </c>
      <c r="Y932">
        <f>(((F932)+(G932)*(W932))*(W932))/MAX((F932)+2*(W932)*SQRT(1+(G932)^2),1E-6)</f>
        <v/>
      </c>
      <c r="Z932">
        <f>ABS(K932)/MAX(((F932)+(G932)*(W932))*(W932),1E-6)</f>
        <v/>
      </c>
      <c r="AA932">
        <f>E932+W932</f>
        <v/>
      </c>
      <c r="AB932">
        <f>AA932+((ABS(K932)/MAX(((F932)+(G932)*(W932))*(W932),1E-6))^2)/(2*$I$5)</f>
        <v/>
      </c>
      <c r="AC932">
        <f>((ABS(K932)*$D$6)/(MAX(((F932)+(G932)*(W932))*(W932),1E-6)*MAX(((((F932)+(G932)*(W932))*(W932))/MAX((F932)+2*(W932)*SQRT(1+(G932)^2),1E-6))^(2/3),1E-6)))^2</f>
        <v/>
      </c>
      <c r="AD932">
        <f>ABS(ABS(K932)/MAX(((F932)+(G932)*(W932))*(W932),1E-6))/SQRT($I$5*MAX((((F932)+(G932)*(W932))*(W932))/MAX((F932)+2*(G932)*(W932),1E-6),1E-6))</f>
        <v/>
      </c>
      <c r="AE932">
        <f>((F932)*(W932)^2)/2+(G932)*(W932)^3/3+(ABS(K932)^2)/($I$5*MAX(((F932)+(G932)*(W932))*(W932),1E-6))</f>
        <v/>
      </c>
      <c r="AF932">
        <f>IF($D$20=0,0,IFERROR(AB933+(((AC932+AC933)/2)*J933)+(IF(Z932&gt;Z933,$D$8*((Z932^2-Z933^2)/(2*$I$5)),$D$9*((Z933^2-Z932^2)/(2*$I$5)))+($D$10*(ABS(I933)/90)*(MAX(Z932^2,Z933^2)/(2*$I$5))))-AB932,0))</f>
        <v/>
      </c>
      <c r="AG932">
        <f>IF($D$20=0,1,IFERROR(IF(ROUND(AD932,3)=1,1,IF(AND(ABS(AF932)&lt;$D$19,AD932&lt;1),1,0)),0))</f>
        <v/>
      </c>
      <c r="AH932">
        <f>IFERROR(IF(V32="Supercritical",MAX($D$16,IFERROR(L932,MAX($D$16,POWER((ABS(K932)^2)/($I$5*MAX(F932,0.1)^2),1/3)))),IF(V32="Subcritical",MAX($D$16,IFERROR(W932,MAX($D$16,POWER((ABS(K932)^2)/($I$5*MAX(F932,0.1)^2),1/3)))),IF(AND(IFERROR(V932,0)=1,IFERROR(AG932,0)=1),IF(IFERROR(T932,-1E99)&gt;=IFERROR(AE932,-1E99),MAX($D$16,IFERROR(L932,MAX($D$16,POWER((ABS(K932)^2)/($I$5*MAX(F932,0.1)^2),1/3)))),MAX($D$16,IFERROR(W932,MAX($D$16,POWER((ABS(K932)^2)/($I$5*MAX(F932,0.1)^2),1/3))))),IF(IFERROR(V932,0)=1,MAX($D$16,IFERROR(L932,MAX($D$16,POWER((ABS(K932)^2)/($I$5*MAX(F932,0.1)^2),1/3)))),IF(IFERROR(AG932,0)=1,MAX($D$16,IFERROR(W932,MAX($D$16,POWER((ABS(K932)^2)/($I$5*MAX(F932,0.1)^2),1/3)))),MAX($D$16,POWER((ABS(K932)^2)/($I$5*MAX(F932,0.1)^2),1/3))))))),MAX($D$16,POWER((ABS(K932)^2)/($I$5*MAX(F932,0.1)^2),1/3)))</f>
        <v/>
      </c>
      <c r="AI932">
        <f>E932+AH932</f>
        <v/>
      </c>
      <c r="AJ932">
        <f>AI932+((ABS(K932)/MAX(((F932)+(G932)*(AH932))*(AH932),1E-6))^2)/(2*$I$5)</f>
        <v/>
      </c>
      <c r="AM932" t="n">
        <v>0</v>
      </c>
      <c r="AN932" t="n">
        <v>0</v>
      </c>
      <c r="AO932">
        <f>AM932+AN932</f>
        <v/>
      </c>
      <c r="AP932">
        <f>AP931+AO932</f>
        <v/>
      </c>
      <c r="AQ932">
        <f>ABS(ABS(K932)/MAX(((F932)+(G932)*(AH932))*(AH932),1E-6))/SQRT($I$5*MAX((((F932)+(G932)*(AH932))*(AH932))/MAX((F932)+2*(G932)*(AH932),1E-6),1E-6))</f>
        <v/>
      </c>
      <c r="AR932">
        <f>IF(AQ932&lt;1,"Subcritical","Supercritical")</f>
        <v/>
      </c>
      <c r="AS932">
        <f>((ABS(K932)*$D$6)/(MAX(((F932)+(G932)*(AH932))*(AH932),1E-6)*MAX(((((F932)+(G932)*(AH932))*(AH932))/MAX((F932)+2*(AH932)*SQRT(1+(G932)^2),1E-6))^(2/3),1E-6)))^2</f>
        <v/>
      </c>
    </row>
    <row r="933">
      <c r="A933" t="n">
        <v>784</v>
      </c>
      <c r="B933" t="n">
        <v>782.889</v>
      </c>
      <c r="C933" t="n">
        <v>616090.336</v>
      </c>
      <c r="D933" t="n">
        <v>3097220.855</v>
      </c>
      <c r="E933" t="n">
        <v>632.1704999999999</v>
      </c>
      <c r="F933" t="n">
        <v>5.2</v>
      </c>
      <c r="G933" t="n">
        <v>0</v>
      </c>
      <c r="H933" t="inlineStr">
        <is>
          <t>Normal</t>
        </is>
      </c>
      <c r="I933" t="n">
        <v>0</v>
      </c>
      <c r="J933">
        <f>B933-B932</f>
        <v/>
      </c>
      <c r="K933">
        <f>MAX(0,K932-AO932)</f>
        <v/>
      </c>
      <c r="L933">
        <f>IF($D$20=0,IFERROR(L932,MAX($D$16,POWER((ABS(K933)^2)/($I$5*MAX(F933,0.1)^2),1/3))),IF(IFERROR(V932,0)=0,IFERROR(L932,MAX($D$16,POWER((ABS(K933)^2)/($I$5*MAX(F933,0.1)^2),1/3))),IF(OR(IFERROR(L933,0)=0,IFERROR(S932,0)&lt;1,IFERROR(S933,0)&lt;1),MAX($D$16,POWER((ABS(K933)^2)/($I$5*MAX(F933,0.1)^2),1/3)),IF(IFERROR(U933,0)&gt;0,MAX($D$16,IFERROR(L933,0)+((IFERROR(U933,0))*$D$18*IF((IFERROR(S933,0))&lt;1,1,-1))),IF(IFERROR(U933,0)&lt;0,IF(ABS((MAX($D$16,POWER((ABS(K933)^2)/($I$5*MAX(F933,0.1)^2),1/3)))-IFERROR(L933,0))&gt;$D$19,MAX($D$16,IF((MAX($D$16,POWER((ABS(K933)^2)/($I$5*MAX(F933,0.1)^2),1/3)))&gt;IFERROR(L933,0),MIN((MAX($D$16,POWER((ABS(K933)^2)/($I$5*MAX(F933,0.1)^2),1/3))),IFERROR(L933,0)+(MIN(ABS(IFERROR(U933,0))*$D$18,ABS((MAX($D$16,POWER((ABS(K933)^2)/($I$5*MAX(F933,0.1)^2),1/3)))-IFERROR(L933,0))))),MAX((MAX($D$16,POWER((ABS(K933)^2)/($I$5*MAX(F933,0.1)^2),1/3))),IFERROR(L933,0)-(MIN(ABS(IFERROR(U933,0))*$D$18,ABS((MAX($D$16,POWER((ABS(K933)^2)/($I$5*MAX(F933,0.1)^2),1/3)))-IFERROR(L933,0))))))),MAX($D$16,POWER((ABS(K933)^2)/($I$5*MAX(F933,0.1)^2),1/3))),MAX($D$16,IFERROR(L933,0)))))))</f>
        <v/>
      </c>
      <c r="M933">
        <f>((F933)+(G933)*(L933))*(L933)</f>
        <v/>
      </c>
      <c r="N933">
        <f>(((F933)+(G933)*(L933))*(L933))/MAX((F933)+2*(L933)*SQRT(1+(G933)^2),1E-6)</f>
        <v/>
      </c>
      <c r="O933">
        <f>ABS(K933)/MAX(((F933)+(G933)*(L933))*(L933),1E-6)</f>
        <v/>
      </c>
      <c r="P933">
        <f>E933+L933</f>
        <v/>
      </c>
      <c r="Q933">
        <f>P933+((ABS(K933)/MAX(((F933)+(G933)*(L933))*(L933),1E-6))^2)/(2*$I$5)</f>
        <v/>
      </c>
      <c r="R933">
        <f>((ABS(K933)*$D$6)/(MAX(((F933)+(G933)*(L933))*(L933),1E-6)*MAX(((((F933)+(G933)*(L933))*(L933))/MAX((F933)+2*(L933)*SQRT(1+(G933)^2),1E-6))^(2/3),1E-6)))^2</f>
        <v/>
      </c>
      <c r="S933">
        <f>ABS(ABS(K933)/MAX(((F933)+(G933)*(L933))*(L933),1E-6))/SQRT($I$5*MAX((((F933)+(G933)*(L933))*(L933))/MAX((F933)+2*(G933)*(L933),1E-6),1E-6))</f>
        <v/>
      </c>
      <c r="T933">
        <f>((F933)*(L933)^2)/2+(G933)*(L933)^3/3+(ABS(K933)^2)/($I$5*MAX(((F933)+(G933)*(L933))*(L933),1E-6))</f>
        <v/>
      </c>
      <c r="U933">
        <f>IF($D$20=0,0,IFERROR(Q932-(((R932+R933)/2)*J933)-(IF(O932&gt;O933,$D$8*((O932^2-O933^2)/(2*$I$5)),$D$9*((O933^2-O932^2)/(2*$I$5)))+($D$10*(ABS(I933)/90)*(MAX(O932^2,O933^2)/(2*$I$5))))-Q933,0))</f>
        <v/>
      </c>
      <c r="V933">
        <f>IF($D$20=0,1,IFERROR(IF(ROUND(S933,3)=1,1,IF(AND(ABS(U933)&lt;$D$19,S933&gt;1),1,0)),0))</f>
        <v/>
      </c>
      <c r="W933">
        <f>IF($D$20=0,IFERROR(W934,MAX($D$16,POWER((ABS(K933)^2)/($I$5*MAX(F933,0.1)^2),1/3))),IF(IFERROR(AG934,0)=0,IFERROR(W934,MAX($D$16,POWER((ABS(K933)^2)/($I$5*MAX(F933,0.1)^2),1/3))),IF(OR(IFERROR(W933,0)=0,IFERROR(AD934,0)&gt;1),MAX($D$16,POWER((ABS(K933)^2)/($I$5*MAX(F933,0.1)^2),1/3)),IF(IFERROR(AF933,0)&gt;0,MAX($D$16,IFERROR(W933,0)+((IFERROR(AF933,0))*$D$18*IF((IFERROR(AD933,0))&lt;1,1,-1))),IF(IFERROR(AF933,0)&lt;0,IF(ABS((MAX($D$16,POWER((ABS(K933)^2)/($I$5*MAX(F933,0.1)^2),1/3)))-IFERROR(W933,0))&gt;$D$19,MAX($D$16,IF((MAX($D$16,POWER((ABS(K933)^2)/($I$5*MAX(F933,0.1)^2),1/3)))&gt;IFERROR(W933,0),MIN((MAX($D$16,POWER((ABS(K933)^2)/($I$5*MAX(F933,0.1)^2),1/3))),IFERROR(W933,0)+(MIN(ABS(IFERROR(AF933,0))*$D$18,ABS((MAX($D$16,POWER((ABS(K933)^2)/($I$5*MAX(F933,0.1)^2),1/3)))-IFERROR(W933,0))))),MAX((MAX($D$16,POWER((ABS(K933)^2)/($I$5*MAX(F933,0.1)^2),1/3))),IFERROR(W933,0)-(MIN(ABS(IFERROR(AF933,0))*$D$18,ABS((MAX($D$16,POWER((ABS(K933)^2)/($I$5*MAX(F933,0.1)^2),1/3)))-IFERROR(W933,0))))))),MAX($D$16,POWER((ABS(K933)^2)/($I$5*MAX(F933,0.1)^2),1/3))),MAX($D$16,IFERROR(W933,0)))))))</f>
        <v/>
      </c>
      <c r="X933">
        <f>((F933)+(G933)*(W933))*(W933)</f>
        <v/>
      </c>
      <c r="Y933">
        <f>(((F933)+(G933)*(W933))*(W933))/MAX((F933)+2*(W933)*SQRT(1+(G933)^2),1E-6)</f>
        <v/>
      </c>
      <c r="Z933">
        <f>ABS(K933)/MAX(((F933)+(G933)*(W933))*(W933),1E-6)</f>
        <v/>
      </c>
      <c r="AA933">
        <f>E933+W933</f>
        <v/>
      </c>
      <c r="AB933">
        <f>AA933+((ABS(K933)/MAX(((F933)+(G933)*(W933))*(W933),1E-6))^2)/(2*$I$5)</f>
        <v/>
      </c>
      <c r="AC933">
        <f>((ABS(K933)*$D$6)/(MAX(((F933)+(G933)*(W933))*(W933),1E-6)*MAX(((((F933)+(G933)*(W933))*(W933))/MAX((F933)+2*(W933)*SQRT(1+(G933)^2),1E-6))^(2/3),1E-6)))^2</f>
        <v/>
      </c>
      <c r="AD933">
        <f>ABS(ABS(K933)/MAX(((F933)+(G933)*(W933))*(W933),1E-6))/SQRT($I$5*MAX((((F933)+(G933)*(W933))*(W933))/MAX((F933)+2*(G933)*(W933),1E-6),1E-6))</f>
        <v/>
      </c>
      <c r="AE933">
        <f>((F933)*(W933)^2)/2+(G933)*(W933)^3/3+(ABS(K933)^2)/($I$5*MAX(((F933)+(G933)*(W933))*(W933),1E-6))</f>
        <v/>
      </c>
      <c r="AF933">
        <f>IF($D$20=0,0,IFERROR(AB934+(((AC933+AC934)/2)*J934)+(IF(Z933&gt;Z934,$D$8*((Z933^2-Z934^2)/(2*$I$5)),$D$9*((Z934^2-Z933^2)/(2*$I$5)))+($D$10*(ABS(I934)/90)*(MAX(Z933^2,Z934^2)/(2*$I$5))))-AB933,0))</f>
        <v/>
      </c>
      <c r="AG933">
        <f>IF($D$20=0,1,IFERROR(IF(ROUND(AD933,3)=1,1,IF(AND(ABS(AF933)&lt;$D$19,AD933&lt;1),1,0)),0))</f>
        <v/>
      </c>
      <c r="AH933">
        <f>IFERROR(IF(V32="Supercritical",MAX($D$16,IFERROR(L933,MAX($D$16,POWER((ABS(K933)^2)/($I$5*MAX(F933,0.1)^2),1/3)))),IF(V32="Subcritical",MAX($D$16,IFERROR(W933,MAX($D$16,POWER((ABS(K933)^2)/($I$5*MAX(F933,0.1)^2),1/3)))),IF(AND(IFERROR(V933,0)=1,IFERROR(AG933,0)=1),IF(IFERROR(T933,-1E99)&gt;=IFERROR(AE933,-1E99),MAX($D$16,IFERROR(L933,MAX($D$16,POWER((ABS(K933)^2)/($I$5*MAX(F933,0.1)^2),1/3)))),MAX($D$16,IFERROR(W933,MAX($D$16,POWER((ABS(K933)^2)/($I$5*MAX(F933,0.1)^2),1/3))))),IF(IFERROR(V933,0)=1,MAX($D$16,IFERROR(L933,MAX($D$16,POWER((ABS(K933)^2)/($I$5*MAX(F933,0.1)^2),1/3)))),IF(IFERROR(AG933,0)=1,MAX($D$16,IFERROR(W933,MAX($D$16,POWER((ABS(K933)^2)/($I$5*MAX(F933,0.1)^2),1/3)))),MAX($D$16,POWER((ABS(K933)^2)/($I$5*MAX(F933,0.1)^2),1/3))))))),MAX($D$16,POWER((ABS(K933)^2)/($I$5*MAX(F933,0.1)^2),1/3)))</f>
        <v/>
      </c>
      <c r="AI933">
        <f>E933+AH933</f>
        <v/>
      </c>
      <c r="AJ933">
        <f>AI933+((ABS(K933)/MAX(((F933)+(G933)*(AH933))*(AH933),1E-6))^2)/(2*$I$5)</f>
        <v/>
      </c>
      <c r="AM933" t="n">
        <v>0</v>
      </c>
      <c r="AN933" t="n">
        <v>0</v>
      </c>
      <c r="AO933">
        <f>AM933+AN933</f>
        <v/>
      </c>
      <c r="AP933">
        <f>AP932+AO933</f>
        <v/>
      </c>
      <c r="AQ933">
        <f>ABS(ABS(K933)/MAX(((F933)+(G933)*(AH933))*(AH933),1E-6))/SQRT($I$5*MAX((((F933)+(G933)*(AH933))*(AH933))/MAX((F933)+2*(G933)*(AH933),1E-6),1E-6))</f>
        <v/>
      </c>
      <c r="AR933">
        <f>IF(AQ933&lt;1,"Subcritical","Supercritical")</f>
        <v/>
      </c>
      <c r="AS933">
        <f>((ABS(K933)*$D$6)/(MAX(((F933)+(G933)*(AH933))*(AH933),1E-6)*MAX(((((F933)+(G933)*(AH933))*(AH933))/MAX((F933)+2*(AH933)*SQRT(1+(G933)^2),1E-6))^(2/3),1E-6)))^2</f>
        <v/>
      </c>
    </row>
    <row r="934">
      <c r="A934" t="n">
        <v>785</v>
      </c>
      <c r="B934" t="n">
        <v>783.889</v>
      </c>
      <c r="C934" t="n">
        <v>616090.294</v>
      </c>
      <c r="D934" t="n">
        <v>3097219.856</v>
      </c>
      <c r="E934" t="n">
        <v>632.17</v>
      </c>
      <c r="F934" t="n">
        <v>5.2</v>
      </c>
      <c r="G934" t="n">
        <v>0</v>
      </c>
      <c r="H934" t="inlineStr">
        <is>
          <t>Normal</t>
        </is>
      </c>
      <c r="I934" t="n">
        <v>0</v>
      </c>
      <c r="J934">
        <f>B934-B933</f>
        <v/>
      </c>
      <c r="K934">
        <f>MAX(0,K933-AO933)</f>
        <v/>
      </c>
      <c r="L934">
        <f>IF($D$20=0,IFERROR(L933,MAX($D$16,POWER((ABS(K934)^2)/($I$5*MAX(F934,0.1)^2),1/3))),IF(IFERROR(V933,0)=0,IFERROR(L933,MAX($D$16,POWER((ABS(K934)^2)/($I$5*MAX(F934,0.1)^2),1/3))),IF(OR(IFERROR(L934,0)=0,IFERROR(S933,0)&lt;1,IFERROR(S934,0)&lt;1),MAX($D$16,POWER((ABS(K934)^2)/($I$5*MAX(F934,0.1)^2),1/3)),IF(IFERROR(U934,0)&gt;0,MAX($D$16,IFERROR(L934,0)+((IFERROR(U934,0))*$D$18*IF((IFERROR(S934,0))&lt;1,1,-1))),IF(IFERROR(U934,0)&lt;0,IF(ABS((MAX($D$16,POWER((ABS(K934)^2)/($I$5*MAX(F934,0.1)^2),1/3)))-IFERROR(L934,0))&gt;$D$19,MAX($D$16,IF((MAX($D$16,POWER((ABS(K934)^2)/($I$5*MAX(F934,0.1)^2),1/3)))&gt;IFERROR(L934,0),MIN((MAX($D$16,POWER((ABS(K934)^2)/($I$5*MAX(F934,0.1)^2),1/3))),IFERROR(L934,0)+(MIN(ABS(IFERROR(U934,0))*$D$18,ABS((MAX($D$16,POWER((ABS(K934)^2)/($I$5*MAX(F934,0.1)^2),1/3)))-IFERROR(L934,0))))),MAX((MAX($D$16,POWER((ABS(K934)^2)/($I$5*MAX(F934,0.1)^2),1/3))),IFERROR(L934,0)-(MIN(ABS(IFERROR(U934,0))*$D$18,ABS((MAX($D$16,POWER((ABS(K934)^2)/($I$5*MAX(F934,0.1)^2),1/3)))-IFERROR(L934,0))))))),MAX($D$16,POWER((ABS(K934)^2)/($I$5*MAX(F934,0.1)^2),1/3))),MAX($D$16,IFERROR(L934,0)))))))</f>
        <v/>
      </c>
      <c r="M934">
        <f>((F934)+(G934)*(L934))*(L934)</f>
        <v/>
      </c>
      <c r="N934">
        <f>(((F934)+(G934)*(L934))*(L934))/MAX((F934)+2*(L934)*SQRT(1+(G934)^2),1E-6)</f>
        <v/>
      </c>
      <c r="O934">
        <f>ABS(K934)/MAX(((F934)+(G934)*(L934))*(L934),1E-6)</f>
        <v/>
      </c>
      <c r="P934">
        <f>E934+L934</f>
        <v/>
      </c>
      <c r="Q934">
        <f>P934+((ABS(K934)/MAX(((F934)+(G934)*(L934))*(L934),1E-6))^2)/(2*$I$5)</f>
        <v/>
      </c>
      <c r="R934">
        <f>((ABS(K934)*$D$6)/(MAX(((F934)+(G934)*(L934))*(L934),1E-6)*MAX(((((F934)+(G934)*(L934))*(L934))/MAX((F934)+2*(L934)*SQRT(1+(G934)^2),1E-6))^(2/3),1E-6)))^2</f>
        <v/>
      </c>
      <c r="S934">
        <f>ABS(ABS(K934)/MAX(((F934)+(G934)*(L934))*(L934),1E-6))/SQRT($I$5*MAX((((F934)+(G934)*(L934))*(L934))/MAX((F934)+2*(G934)*(L934),1E-6),1E-6))</f>
        <v/>
      </c>
      <c r="T934">
        <f>((F934)*(L934)^2)/2+(G934)*(L934)^3/3+(ABS(K934)^2)/($I$5*MAX(((F934)+(G934)*(L934))*(L934),1E-6))</f>
        <v/>
      </c>
      <c r="U934">
        <f>IF($D$20=0,0,IFERROR(Q933-(((R933+R934)/2)*J934)-(IF(O933&gt;O934,$D$8*((O933^2-O934^2)/(2*$I$5)),$D$9*((O934^2-O933^2)/(2*$I$5)))+($D$10*(ABS(I934)/90)*(MAX(O933^2,O934^2)/(2*$I$5))))-Q934,0))</f>
        <v/>
      </c>
      <c r="V934">
        <f>IF($D$20=0,1,IFERROR(IF(ROUND(S934,3)=1,1,IF(AND(ABS(U934)&lt;$D$19,S934&gt;1),1,0)),0))</f>
        <v/>
      </c>
      <c r="W934">
        <f>IF($D$20=0,IFERROR(W935,MAX($D$16,POWER((ABS(K934)^2)/($I$5*MAX(F934,0.1)^2),1/3))),IF(IFERROR(AG935,0)=0,IFERROR(W935,MAX($D$16,POWER((ABS(K934)^2)/($I$5*MAX(F934,0.1)^2),1/3))),IF(OR(IFERROR(W934,0)=0,IFERROR(AD935,0)&gt;1),MAX($D$16,POWER((ABS(K934)^2)/($I$5*MAX(F934,0.1)^2),1/3)),IF(IFERROR(AF934,0)&gt;0,MAX($D$16,IFERROR(W934,0)+((IFERROR(AF934,0))*$D$18*IF((IFERROR(AD934,0))&lt;1,1,-1))),IF(IFERROR(AF934,0)&lt;0,IF(ABS((MAX($D$16,POWER((ABS(K934)^2)/($I$5*MAX(F934,0.1)^2),1/3)))-IFERROR(W934,0))&gt;$D$19,MAX($D$16,IF((MAX($D$16,POWER((ABS(K934)^2)/($I$5*MAX(F934,0.1)^2),1/3)))&gt;IFERROR(W934,0),MIN((MAX($D$16,POWER((ABS(K934)^2)/($I$5*MAX(F934,0.1)^2),1/3))),IFERROR(W934,0)+(MIN(ABS(IFERROR(AF934,0))*$D$18,ABS((MAX($D$16,POWER((ABS(K934)^2)/($I$5*MAX(F934,0.1)^2),1/3)))-IFERROR(W934,0))))),MAX((MAX($D$16,POWER((ABS(K934)^2)/($I$5*MAX(F934,0.1)^2),1/3))),IFERROR(W934,0)-(MIN(ABS(IFERROR(AF934,0))*$D$18,ABS((MAX($D$16,POWER((ABS(K934)^2)/($I$5*MAX(F934,0.1)^2),1/3)))-IFERROR(W934,0))))))),MAX($D$16,POWER((ABS(K934)^2)/($I$5*MAX(F934,0.1)^2),1/3))),MAX($D$16,IFERROR(W934,0)))))))</f>
        <v/>
      </c>
      <c r="X934">
        <f>((F934)+(G934)*(W934))*(W934)</f>
        <v/>
      </c>
      <c r="Y934">
        <f>(((F934)+(G934)*(W934))*(W934))/MAX((F934)+2*(W934)*SQRT(1+(G934)^2),1E-6)</f>
        <v/>
      </c>
      <c r="Z934">
        <f>ABS(K934)/MAX(((F934)+(G934)*(W934))*(W934),1E-6)</f>
        <v/>
      </c>
      <c r="AA934">
        <f>E934+W934</f>
        <v/>
      </c>
      <c r="AB934">
        <f>AA934+((ABS(K934)/MAX(((F934)+(G934)*(W934))*(W934),1E-6))^2)/(2*$I$5)</f>
        <v/>
      </c>
      <c r="AC934">
        <f>((ABS(K934)*$D$6)/(MAX(((F934)+(G934)*(W934))*(W934),1E-6)*MAX(((((F934)+(G934)*(W934))*(W934))/MAX((F934)+2*(W934)*SQRT(1+(G934)^2),1E-6))^(2/3),1E-6)))^2</f>
        <v/>
      </c>
      <c r="AD934">
        <f>ABS(ABS(K934)/MAX(((F934)+(G934)*(W934))*(W934),1E-6))/SQRT($I$5*MAX((((F934)+(G934)*(W934))*(W934))/MAX((F934)+2*(G934)*(W934),1E-6),1E-6))</f>
        <v/>
      </c>
      <c r="AE934">
        <f>((F934)*(W934)^2)/2+(G934)*(W934)^3/3+(ABS(K934)^2)/($I$5*MAX(((F934)+(G934)*(W934))*(W934),1E-6))</f>
        <v/>
      </c>
      <c r="AF934">
        <f>IF($D$20=0,0,IFERROR(AB935+(((AC934+AC935)/2)*J935)+(IF(Z934&gt;Z935,$D$8*((Z934^2-Z935^2)/(2*$I$5)),$D$9*((Z935^2-Z934^2)/(2*$I$5)))+($D$10*(ABS(I935)/90)*(MAX(Z934^2,Z935^2)/(2*$I$5))))-AB934,0))</f>
        <v/>
      </c>
      <c r="AG934">
        <f>IF($D$20=0,1,IFERROR(IF(ROUND(AD934,3)=1,1,IF(AND(ABS(AF934)&lt;$D$19,AD934&lt;1),1,0)),0))</f>
        <v/>
      </c>
      <c r="AH934">
        <f>IFERROR(IF(V32="Supercritical",MAX($D$16,IFERROR(L934,MAX($D$16,POWER((ABS(K934)^2)/($I$5*MAX(F934,0.1)^2),1/3)))),IF(V32="Subcritical",MAX($D$16,IFERROR(W934,MAX($D$16,POWER((ABS(K934)^2)/($I$5*MAX(F934,0.1)^2),1/3)))),IF(AND(IFERROR(V934,0)=1,IFERROR(AG934,0)=1),IF(IFERROR(T934,-1E99)&gt;=IFERROR(AE934,-1E99),MAX($D$16,IFERROR(L934,MAX($D$16,POWER((ABS(K934)^2)/($I$5*MAX(F934,0.1)^2),1/3)))),MAX($D$16,IFERROR(W934,MAX($D$16,POWER((ABS(K934)^2)/($I$5*MAX(F934,0.1)^2),1/3))))),IF(IFERROR(V934,0)=1,MAX($D$16,IFERROR(L934,MAX($D$16,POWER((ABS(K934)^2)/($I$5*MAX(F934,0.1)^2),1/3)))),IF(IFERROR(AG934,0)=1,MAX($D$16,IFERROR(W934,MAX($D$16,POWER((ABS(K934)^2)/($I$5*MAX(F934,0.1)^2),1/3)))),MAX($D$16,POWER((ABS(K934)^2)/($I$5*MAX(F934,0.1)^2),1/3))))))),MAX($D$16,POWER((ABS(K934)^2)/($I$5*MAX(F934,0.1)^2),1/3)))</f>
        <v/>
      </c>
      <c r="AI934">
        <f>E934+AH934</f>
        <v/>
      </c>
      <c r="AJ934">
        <f>AI934+((ABS(K934)/MAX(((F934)+(G934)*(AH934))*(AH934),1E-6))^2)/(2*$I$5)</f>
        <v/>
      </c>
      <c r="AM934" t="n">
        <v>0</v>
      </c>
      <c r="AN934" t="n">
        <v>0</v>
      </c>
      <c r="AO934">
        <f>AM934+AN934</f>
        <v/>
      </c>
      <c r="AP934">
        <f>AP933+AO934</f>
        <v/>
      </c>
      <c r="AQ934">
        <f>ABS(ABS(K934)/MAX(((F934)+(G934)*(AH934))*(AH934),1E-6))/SQRT($I$5*MAX((((F934)+(G934)*(AH934))*(AH934))/MAX((F934)+2*(G934)*(AH934),1E-6),1E-6))</f>
        <v/>
      </c>
      <c r="AR934">
        <f>IF(AQ934&lt;1,"Subcritical","Supercritical")</f>
        <v/>
      </c>
      <c r="AS934">
        <f>((ABS(K934)*$D$6)/(MAX(((F934)+(G934)*(AH934))*(AH934),1E-6)*MAX(((((F934)+(G934)*(AH934))*(AH934))/MAX((F934)+2*(AH934)*SQRT(1+(G934)^2),1E-6))^(2/3),1E-6)))^2</f>
        <v/>
      </c>
    </row>
    <row r="935">
      <c r="A935" t="n">
        <v>786</v>
      </c>
      <c r="B935" t="n">
        <v>784.889</v>
      </c>
      <c r="C935" t="n">
        <v>616090.252</v>
      </c>
      <c r="D935" t="n">
        <v>3097218.857</v>
      </c>
      <c r="E935" t="n">
        <v>632.1695</v>
      </c>
      <c r="F935" t="n">
        <v>5.2</v>
      </c>
      <c r="G935" t="n">
        <v>0</v>
      </c>
      <c r="H935" t="inlineStr">
        <is>
          <t>Normal</t>
        </is>
      </c>
      <c r="I935" t="n">
        <v>0.057</v>
      </c>
      <c r="J935">
        <f>B935-B934</f>
        <v/>
      </c>
      <c r="K935">
        <f>MAX(0,K934-AO934)</f>
        <v/>
      </c>
      <c r="L935">
        <f>IF($D$20=0,IFERROR(L934,MAX($D$16,POWER((ABS(K935)^2)/($I$5*MAX(F935,0.1)^2),1/3))),IF(IFERROR(V934,0)=0,IFERROR(L934,MAX($D$16,POWER((ABS(K935)^2)/($I$5*MAX(F935,0.1)^2),1/3))),IF(OR(IFERROR(L935,0)=0,IFERROR(S934,0)&lt;1,IFERROR(S935,0)&lt;1),MAX($D$16,POWER((ABS(K935)^2)/($I$5*MAX(F935,0.1)^2),1/3)),IF(IFERROR(U935,0)&gt;0,MAX($D$16,IFERROR(L935,0)+((IFERROR(U935,0))*$D$18*IF((IFERROR(S935,0))&lt;1,1,-1))),IF(IFERROR(U935,0)&lt;0,IF(ABS((MAX($D$16,POWER((ABS(K935)^2)/($I$5*MAX(F935,0.1)^2),1/3)))-IFERROR(L935,0))&gt;$D$19,MAX($D$16,IF((MAX($D$16,POWER((ABS(K935)^2)/($I$5*MAX(F935,0.1)^2),1/3)))&gt;IFERROR(L935,0),MIN((MAX($D$16,POWER((ABS(K935)^2)/($I$5*MAX(F935,0.1)^2),1/3))),IFERROR(L935,0)+(MIN(ABS(IFERROR(U935,0))*$D$18,ABS((MAX($D$16,POWER((ABS(K935)^2)/($I$5*MAX(F935,0.1)^2),1/3)))-IFERROR(L935,0))))),MAX((MAX($D$16,POWER((ABS(K935)^2)/($I$5*MAX(F935,0.1)^2),1/3))),IFERROR(L935,0)-(MIN(ABS(IFERROR(U935,0))*$D$18,ABS((MAX($D$16,POWER((ABS(K935)^2)/($I$5*MAX(F935,0.1)^2),1/3)))-IFERROR(L935,0))))))),MAX($D$16,POWER((ABS(K935)^2)/($I$5*MAX(F935,0.1)^2),1/3))),MAX($D$16,IFERROR(L935,0)))))))</f>
        <v/>
      </c>
      <c r="M935">
        <f>((F935)+(G935)*(L935))*(L935)</f>
        <v/>
      </c>
      <c r="N935">
        <f>(((F935)+(G935)*(L935))*(L935))/MAX((F935)+2*(L935)*SQRT(1+(G935)^2),1E-6)</f>
        <v/>
      </c>
      <c r="O935">
        <f>ABS(K935)/MAX(((F935)+(G935)*(L935))*(L935),1E-6)</f>
        <v/>
      </c>
      <c r="P935">
        <f>E935+L935</f>
        <v/>
      </c>
      <c r="Q935">
        <f>P935+((ABS(K935)/MAX(((F935)+(G935)*(L935))*(L935),1E-6))^2)/(2*$I$5)</f>
        <v/>
      </c>
      <c r="R935">
        <f>((ABS(K935)*$D$6)/(MAX(((F935)+(G935)*(L935))*(L935),1E-6)*MAX(((((F935)+(G935)*(L935))*(L935))/MAX((F935)+2*(L935)*SQRT(1+(G935)^2),1E-6))^(2/3),1E-6)))^2</f>
        <v/>
      </c>
      <c r="S935">
        <f>ABS(ABS(K935)/MAX(((F935)+(G935)*(L935))*(L935),1E-6))/SQRT($I$5*MAX((((F935)+(G935)*(L935))*(L935))/MAX((F935)+2*(G935)*(L935),1E-6),1E-6))</f>
        <v/>
      </c>
      <c r="T935">
        <f>((F935)*(L935)^2)/2+(G935)*(L935)^3/3+(ABS(K935)^2)/($I$5*MAX(((F935)+(G935)*(L935))*(L935),1E-6))</f>
        <v/>
      </c>
      <c r="U935">
        <f>IF($D$20=0,0,IFERROR(Q934-(((R934+R935)/2)*J935)-(IF(O934&gt;O935,$D$8*((O934^2-O935^2)/(2*$I$5)),$D$9*((O935^2-O934^2)/(2*$I$5)))+($D$10*(ABS(I935)/90)*(MAX(O934^2,O935^2)/(2*$I$5))))-Q935,0))</f>
        <v/>
      </c>
      <c r="V935">
        <f>IF($D$20=0,1,IFERROR(IF(ROUND(S935,3)=1,1,IF(AND(ABS(U935)&lt;$D$19,S935&gt;1),1,0)),0))</f>
        <v/>
      </c>
      <c r="W935">
        <f>IF($D$20=0,IFERROR(W936,MAX($D$16,POWER((ABS(K935)^2)/($I$5*MAX(F935,0.1)^2),1/3))),IF(IFERROR(AG936,0)=0,IFERROR(W936,MAX($D$16,POWER((ABS(K935)^2)/($I$5*MAX(F935,0.1)^2),1/3))),IF(OR(IFERROR(W935,0)=0,IFERROR(AD936,0)&gt;1),MAX($D$16,POWER((ABS(K935)^2)/($I$5*MAX(F935,0.1)^2),1/3)),IF(IFERROR(AF935,0)&gt;0,MAX($D$16,IFERROR(W935,0)+((IFERROR(AF935,0))*$D$18*IF((IFERROR(AD935,0))&lt;1,1,-1))),IF(IFERROR(AF935,0)&lt;0,IF(ABS((MAX($D$16,POWER((ABS(K935)^2)/($I$5*MAX(F935,0.1)^2),1/3)))-IFERROR(W935,0))&gt;$D$19,MAX($D$16,IF((MAX($D$16,POWER((ABS(K935)^2)/($I$5*MAX(F935,0.1)^2),1/3)))&gt;IFERROR(W935,0),MIN((MAX($D$16,POWER((ABS(K935)^2)/($I$5*MAX(F935,0.1)^2),1/3))),IFERROR(W935,0)+(MIN(ABS(IFERROR(AF935,0))*$D$18,ABS((MAX($D$16,POWER((ABS(K935)^2)/($I$5*MAX(F935,0.1)^2),1/3)))-IFERROR(W935,0))))),MAX((MAX($D$16,POWER((ABS(K935)^2)/($I$5*MAX(F935,0.1)^2),1/3))),IFERROR(W935,0)-(MIN(ABS(IFERROR(AF935,0))*$D$18,ABS((MAX($D$16,POWER((ABS(K935)^2)/($I$5*MAX(F935,0.1)^2),1/3)))-IFERROR(W935,0))))))),MAX($D$16,POWER((ABS(K935)^2)/($I$5*MAX(F935,0.1)^2),1/3))),MAX($D$16,IFERROR(W935,0)))))))</f>
        <v/>
      </c>
      <c r="X935">
        <f>((F935)+(G935)*(W935))*(W935)</f>
        <v/>
      </c>
      <c r="Y935">
        <f>(((F935)+(G935)*(W935))*(W935))/MAX((F935)+2*(W935)*SQRT(1+(G935)^2),1E-6)</f>
        <v/>
      </c>
      <c r="Z935">
        <f>ABS(K935)/MAX(((F935)+(G935)*(W935))*(W935),1E-6)</f>
        <v/>
      </c>
      <c r="AA935">
        <f>E935+W935</f>
        <v/>
      </c>
      <c r="AB935">
        <f>AA935+((ABS(K935)/MAX(((F935)+(G935)*(W935))*(W935),1E-6))^2)/(2*$I$5)</f>
        <v/>
      </c>
      <c r="AC935">
        <f>((ABS(K935)*$D$6)/(MAX(((F935)+(G935)*(W935))*(W935),1E-6)*MAX(((((F935)+(G935)*(W935))*(W935))/MAX((F935)+2*(W935)*SQRT(1+(G935)^2),1E-6))^(2/3),1E-6)))^2</f>
        <v/>
      </c>
      <c r="AD935">
        <f>ABS(ABS(K935)/MAX(((F935)+(G935)*(W935))*(W935),1E-6))/SQRT($I$5*MAX((((F935)+(G935)*(W935))*(W935))/MAX((F935)+2*(G935)*(W935),1E-6),1E-6))</f>
        <v/>
      </c>
      <c r="AE935">
        <f>((F935)*(W935)^2)/2+(G935)*(W935)^3/3+(ABS(K935)^2)/($I$5*MAX(((F935)+(G935)*(W935))*(W935),1E-6))</f>
        <v/>
      </c>
      <c r="AF935">
        <f>IF($D$20=0,0,IFERROR(AB936+(((AC935+AC936)/2)*J936)+(IF(Z935&gt;Z936,$D$8*((Z935^2-Z936^2)/(2*$I$5)),$D$9*((Z936^2-Z935^2)/(2*$I$5)))+($D$10*(ABS(I936)/90)*(MAX(Z935^2,Z936^2)/(2*$I$5))))-AB935,0))</f>
        <v/>
      </c>
      <c r="AG935">
        <f>IF($D$20=0,1,IFERROR(IF(ROUND(AD935,3)=1,1,IF(AND(ABS(AF935)&lt;$D$19,AD935&lt;1),1,0)),0))</f>
        <v/>
      </c>
      <c r="AH935">
        <f>IFERROR(IF(V32="Supercritical",MAX($D$16,IFERROR(L935,MAX($D$16,POWER((ABS(K935)^2)/($I$5*MAX(F935,0.1)^2),1/3)))),IF(V32="Subcritical",MAX($D$16,IFERROR(W935,MAX($D$16,POWER((ABS(K935)^2)/($I$5*MAX(F935,0.1)^2),1/3)))),IF(AND(IFERROR(V935,0)=1,IFERROR(AG935,0)=1),IF(IFERROR(T935,-1E99)&gt;=IFERROR(AE935,-1E99),MAX($D$16,IFERROR(L935,MAX($D$16,POWER((ABS(K935)^2)/($I$5*MAX(F935,0.1)^2),1/3)))),MAX($D$16,IFERROR(W935,MAX($D$16,POWER((ABS(K935)^2)/($I$5*MAX(F935,0.1)^2),1/3))))),IF(IFERROR(V935,0)=1,MAX($D$16,IFERROR(L935,MAX($D$16,POWER((ABS(K935)^2)/($I$5*MAX(F935,0.1)^2),1/3)))),IF(IFERROR(AG935,0)=1,MAX($D$16,IFERROR(W935,MAX($D$16,POWER((ABS(K935)^2)/($I$5*MAX(F935,0.1)^2),1/3)))),MAX($D$16,POWER((ABS(K935)^2)/($I$5*MAX(F935,0.1)^2),1/3))))))),MAX($D$16,POWER((ABS(K935)^2)/($I$5*MAX(F935,0.1)^2),1/3)))</f>
        <v/>
      </c>
      <c r="AI935">
        <f>E935+AH935</f>
        <v/>
      </c>
      <c r="AJ935">
        <f>AI935+((ABS(K935)/MAX(((F935)+(G935)*(AH935))*(AH935),1E-6))^2)/(2*$I$5)</f>
        <v/>
      </c>
      <c r="AM935" t="n">
        <v>0</v>
      </c>
      <c r="AN935" t="n">
        <v>0</v>
      </c>
      <c r="AO935">
        <f>AM935+AN935</f>
        <v/>
      </c>
      <c r="AP935">
        <f>AP934+AO935</f>
        <v/>
      </c>
      <c r="AQ935">
        <f>ABS(ABS(K935)/MAX(((F935)+(G935)*(AH935))*(AH935),1E-6))/SQRT($I$5*MAX((((F935)+(G935)*(AH935))*(AH935))/MAX((F935)+2*(G935)*(AH935),1E-6),1E-6))</f>
        <v/>
      </c>
      <c r="AR935">
        <f>IF(AQ935&lt;1,"Subcritical","Supercritical")</f>
        <v/>
      </c>
      <c r="AS935">
        <f>((ABS(K935)*$D$6)/(MAX(((F935)+(G935)*(AH935))*(AH935),1E-6)*MAX(((((F935)+(G935)*(AH935))*(AH935))/MAX((F935)+2*(AH935)*SQRT(1+(G935)^2),1E-6))^(2/3),1E-6)))^2</f>
        <v/>
      </c>
    </row>
    <row r="936">
      <c r="A936" t="n">
        <v>787</v>
      </c>
      <c r="B936" t="n">
        <v>785.889</v>
      </c>
      <c r="C936" t="n">
        <v>616090.209</v>
      </c>
      <c r="D936" t="n">
        <v>3097217.858</v>
      </c>
      <c r="E936" t="n">
        <v>632.169</v>
      </c>
      <c r="F936" t="n">
        <v>5.2</v>
      </c>
      <c r="G936" t="n">
        <v>0</v>
      </c>
      <c r="H936" t="inlineStr">
        <is>
          <t>Normal</t>
        </is>
      </c>
      <c r="I936" t="n">
        <v>0.06</v>
      </c>
      <c r="J936">
        <f>B936-B935</f>
        <v/>
      </c>
      <c r="K936">
        <f>MAX(0,K935-AO935)</f>
        <v/>
      </c>
      <c r="L936">
        <f>IF($D$20=0,IFERROR(L935,MAX($D$16,POWER((ABS(K936)^2)/($I$5*MAX(F936,0.1)^2),1/3))),IF(IFERROR(V935,0)=0,IFERROR(L935,MAX($D$16,POWER((ABS(K936)^2)/($I$5*MAX(F936,0.1)^2),1/3))),IF(OR(IFERROR(L936,0)=0,IFERROR(S935,0)&lt;1,IFERROR(S936,0)&lt;1),MAX($D$16,POWER((ABS(K936)^2)/($I$5*MAX(F936,0.1)^2),1/3)),IF(IFERROR(U936,0)&gt;0,MAX($D$16,IFERROR(L936,0)+((IFERROR(U936,0))*$D$18*IF((IFERROR(S936,0))&lt;1,1,-1))),IF(IFERROR(U936,0)&lt;0,IF(ABS((MAX($D$16,POWER((ABS(K936)^2)/($I$5*MAX(F936,0.1)^2),1/3)))-IFERROR(L936,0))&gt;$D$19,MAX($D$16,IF((MAX($D$16,POWER((ABS(K936)^2)/($I$5*MAX(F936,0.1)^2),1/3)))&gt;IFERROR(L936,0),MIN((MAX($D$16,POWER((ABS(K936)^2)/($I$5*MAX(F936,0.1)^2),1/3))),IFERROR(L936,0)+(MIN(ABS(IFERROR(U936,0))*$D$18,ABS((MAX($D$16,POWER((ABS(K936)^2)/($I$5*MAX(F936,0.1)^2),1/3)))-IFERROR(L936,0))))),MAX((MAX($D$16,POWER((ABS(K936)^2)/($I$5*MAX(F936,0.1)^2),1/3))),IFERROR(L936,0)-(MIN(ABS(IFERROR(U936,0))*$D$18,ABS((MAX($D$16,POWER((ABS(K936)^2)/($I$5*MAX(F936,0.1)^2),1/3)))-IFERROR(L936,0))))))),MAX($D$16,POWER((ABS(K936)^2)/($I$5*MAX(F936,0.1)^2),1/3))),MAX($D$16,IFERROR(L936,0)))))))</f>
        <v/>
      </c>
      <c r="M936">
        <f>((F936)+(G936)*(L936))*(L936)</f>
        <v/>
      </c>
      <c r="N936">
        <f>(((F936)+(G936)*(L936))*(L936))/MAX((F936)+2*(L936)*SQRT(1+(G936)^2),1E-6)</f>
        <v/>
      </c>
      <c r="O936">
        <f>ABS(K936)/MAX(((F936)+(G936)*(L936))*(L936),1E-6)</f>
        <v/>
      </c>
      <c r="P936">
        <f>E936+L936</f>
        <v/>
      </c>
      <c r="Q936">
        <f>P936+((ABS(K936)/MAX(((F936)+(G936)*(L936))*(L936),1E-6))^2)/(2*$I$5)</f>
        <v/>
      </c>
      <c r="R936">
        <f>((ABS(K936)*$D$6)/(MAX(((F936)+(G936)*(L936))*(L936),1E-6)*MAX(((((F936)+(G936)*(L936))*(L936))/MAX((F936)+2*(L936)*SQRT(1+(G936)^2),1E-6))^(2/3),1E-6)))^2</f>
        <v/>
      </c>
      <c r="S936">
        <f>ABS(ABS(K936)/MAX(((F936)+(G936)*(L936))*(L936),1E-6))/SQRT($I$5*MAX((((F936)+(G936)*(L936))*(L936))/MAX((F936)+2*(G936)*(L936),1E-6),1E-6))</f>
        <v/>
      </c>
      <c r="T936">
        <f>((F936)*(L936)^2)/2+(G936)*(L936)^3/3+(ABS(K936)^2)/($I$5*MAX(((F936)+(G936)*(L936))*(L936),1E-6))</f>
        <v/>
      </c>
      <c r="U936">
        <f>IF($D$20=0,0,IFERROR(Q935-(((R935+R936)/2)*J936)-(IF(O935&gt;O936,$D$8*((O935^2-O936^2)/(2*$I$5)),$D$9*((O936^2-O935^2)/(2*$I$5)))+($D$10*(ABS(I936)/90)*(MAX(O935^2,O936^2)/(2*$I$5))))-Q936,0))</f>
        <v/>
      </c>
      <c r="V936">
        <f>IF($D$20=0,1,IFERROR(IF(ROUND(S936,3)=1,1,IF(AND(ABS(U936)&lt;$D$19,S936&gt;1),1,0)),0))</f>
        <v/>
      </c>
      <c r="W936">
        <f>IF($D$20=0,IFERROR(W937,MAX($D$16,POWER((ABS(K936)^2)/($I$5*MAX(F936,0.1)^2),1/3))),IF(IFERROR(AG937,0)=0,IFERROR(W937,MAX($D$16,POWER((ABS(K936)^2)/($I$5*MAX(F936,0.1)^2),1/3))),IF(OR(IFERROR(W936,0)=0,IFERROR(AD937,0)&gt;1),MAX($D$16,POWER((ABS(K936)^2)/($I$5*MAX(F936,0.1)^2),1/3)),IF(IFERROR(AF936,0)&gt;0,MAX($D$16,IFERROR(W936,0)+((IFERROR(AF936,0))*$D$18*IF((IFERROR(AD936,0))&lt;1,1,-1))),IF(IFERROR(AF936,0)&lt;0,IF(ABS((MAX($D$16,POWER((ABS(K936)^2)/($I$5*MAX(F936,0.1)^2),1/3)))-IFERROR(W936,0))&gt;$D$19,MAX($D$16,IF((MAX($D$16,POWER((ABS(K936)^2)/($I$5*MAX(F936,0.1)^2),1/3)))&gt;IFERROR(W936,0),MIN((MAX($D$16,POWER((ABS(K936)^2)/($I$5*MAX(F936,0.1)^2),1/3))),IFERROR(W936,0)+(MIN(ABS(IFERROR(AF936,0))*$D$18,ABS((MAX($D$16,POWER((ABS(K936)^2)/($I$5*MAX(F936,0.1)^2),1/3)))-IFERROR(W936,0))))),MAX((MAX($D$16,POWER((ABS(K936)^2)/($I$5*MAX(F936,0.1)^2),1/3))),IFERROR(W936,0)-(MIN(ABS(IFERROR(AF936,0))*$D$18,ABS((MAX($D$16,POWER((ABS(K936)^2)/($I$5*MAX(F936,0.1)^2),1/3)))-IFERROR(W936,0))))))),MAX($D$16,POWER((ABS(K936)^2)/($I$5*MAX(F936,0.1)^2),1/3))),MAX($D$16,IFERROR(W936,0)))))))</f>
        <v/>
      </c>
      <c r="X936">
        <f>((F936)+(G936)*(W936))*(W936)</f>
        <v/>
      </c>
      <c r="Y936">
        <f>(((F936)+(G936)*(W936))*(W936))/MAX((F936)+2*(W936)*SQRT(1+(G936)^2),1E-6)</f>
        <v/>
      </c>
      <c r="Z936">
        <f>ABS(K936)/MAX(((F936)+(G936)*(W936))*(W936),1E-6)</f>
        <v/>
      </c>
      <c r="AA936">
        <f>E936+W936</f>
        <v/>
      </c>
      <c r="AB936">
        <f>AA936+((ABS(K936)/MAX(((F936)+(G936)*(W936))*(W936),1E-6))^2)/(2*$I$5)</f>
        <v/>
      </c>
      <c r="AC936">
        <f>((ABS(K936)*$D$6)/(MAX(((F936)+(G936)*(W936))*(W936),1E-6)*MAX(((((F936)+(G936)*(W936))*(W936))/MAX((F936)+2*(W936)*SQRT(1+(G936)^2),1E-6))^(2/3),1E-6)))^2</f>
        <v/>
      </c>
      <c r="AD936">
        <f>ABS(ABS(K936)/MAX(((F936)+(G936)*(W936))*(W936),1E-6))/SQRT($I$5*MAX((((F936)+(G936)*(W936))*(W936))/MAX((F936)+2*(G936)*(W936),1E-6),1E-6))</f>
        <v/>
      </c>
      <c r="AE936">
        <f>((F936)*(W936)^2)/2+(G936)*(W936)^3/3+(ABS(K936)^2)/($I$5*MAX(((F936)+(G936)*(W936))*(W936),1E-6))</f>
        <v/>
      </c>
      <c r="AF936">
        <f>IF($D$20=0,0,IFERROR(AB937+(((AC936+AC937)/2)*J937)+(IF(Z936&gt;Z937,$D$8*((Z936^2-Z937^2)/(2*$I$5)),$D$9*((Z937^2-Z936^2)/(2*$I$5)))+($D$10*(ABS(I937)/90)*(MAX(Z936^2,Z937^2)/(2*$I$5))))-AB936,0))</f>
        <v/>
      </c>
      <c r="AG936">
        <f>IF($D$20=0,1,IFERROR(IF(ROUND(AD936,3)=1,1,IF(AND(ABS(AF936)&lt;$D$19,AD936&lt;1),1,0)),0))</f>
        <v/>
      </c>
      <c r="AH936">
        <f>IFERROR(IF(V32="Supercritical",MAX($D$16,IFERROR(L936,MAX($D$16,POWER((ABS(K936)^2)/($I$5*MAX(F936,0.1)^2),1/3)))),IF(V32="Subcritical",MAX($D$16,IFERROR(W936,MAX($D$16,POWER((ABS(K936)^2)/($I$5*MAX(F936,0.1)^2),1/3)))),IF(AND(IFERROR(V936,0)=1,IFERROR(AG936,0)=1),IF(IFERROR(T936,-1E99)&gt;=IFERROR(AE936,-1E99),MAX($D$16,IFERROR(L936,MAX($D$16,POWER((ABS(K936)^2)/($I$5*MAX(F936,0.1)^2),1/3)))),MAX($D$16,IFERROR(W936,MAX($D$16,POWER((ABS(K936)^2)/($I$5*MAX(F936,0.1)^2),1/3))))),IF(IFERROR(V936,0)=1,MAX($D$16,IFERROR(L936,MAX($D$16,POWER((ABS(K936)^2)/($I$5*MAX(F936,0.1)^2),1/3)))),IF(IFERROR(AG936,0)=1,MAX($D$16,IFERROR(W936,MAX($D$16,POWER((ABS(K936)^2)/($I$5*MAX(F936,0.1)^2),1/3)))),MAX($D$16,POWER((ABS(K936)^2)/($I$5*MAX(F936,0.1)^2),1/3))))))),MAX($D$16,POWER((ABS(K936)^2)/($I$5*MAX(F936,0.1)^2),1/3)))</f>
        <v/>
      </c>
      <c r="AI936">
        <f>E936+AH936</f>
        <v/>
      </c>
      <c r="AJ936">
        <f>AI936+((ABS(K936)/MAX(((F936)+(G936)*(AH936))*(AH936),1E-6))^2)/(2*$I$5)</f>
        <v/>
      </c>
      <c r="AM936" t="n">
        <v>0</v>
      </c>
      <c r="AN936" t="n">
        <v>0</v>
      </c>
      <c r="AO936">
        <f>AM936+AN936</f>
        <v/>
      </c>
      <c r="AP936">
        <f>AP935+AO936</f>
        <v/>
      </c>
      <c r="AQ936">
        <f>ABS(ABS(K936)/MAX(((F936)+(G936)*(AH936))*(AH936),1E-6))/SQRT($I$5*MAX((((F936)+(G936)*(AH936))*(AH936))/MAX((F936)+2*(G936)*(AH936),1E-6),1E-6))</f>
        <v/>
      </c>
      <c r="AR936">
        <f>IF(AQ936&lt;1,"Subcritical","Supercritical")</f>
        <v/>
      </c>
      <c r="AS936">
        <f>((ABS(K936)*$D$6)/(MAX(((F936)+(G936)*(AH936))*(AH936),1E-6)*MAX(((((F936)+(G936)*(AH936))*(AH936))/MAX((F936)+2*(AH936)*SQRT(1+(G936)^2),1E-6))^(2/3),1E-6)))^2</f>
        <v/>
      </c>
    </row>
    <row r="937">
      <c r="A937" t="n">
        <v>788</v>
      </c>
      <c r="B937" t="n">
        <v>786.89</v>
      </c>
      <c r="C937" t="n">
        <v>616090.167</v>
      </c>
      <c r="D937" t="n">
        <v>3097216.858</v>
      </c>
      <c r="E937" t="n">
        <v>632.1685</v>
      </c>
      <c r="F937" t="n">
        <v>5.2</v>
      </c>
      <c r="G937" t="n">
        <v>0</v>
      </c>
      <c r="H937" t="inlineStr">
        <is>
          <t>Normal</t>
        </is>
      </c>
      <c r="I937" t="n">
        <v>0.002</v>
      </c>
      <c r="J937">
        <f>B937-B936</f>
        <v/>
      </c>
      <c r="K937">
        <f>MAX(0,K936-AO936)</f>
        <v/>
      </c>
      <c r="L937">
        <f>IF($D$20=0,IFERROR(L936,MAX($D$16,POWER((ABS(K937)^2)/($I$5*MAX(F937,0.1)^2),1/3))),IF(IFERROR(V936,0)=0,IFERROR(L936,MAX($D$16,POWER((ABS(K937)^2)/($I$5*MAX(F937,0.1)^2),1/3))),IF(OR(IFERROR(L937,0)=0,IFERROR(S936,0)&lt;1,IFERROR(S937,0)&lt;1),MAX($D$16,POWER((ABS(K937)^2)/($I$5*MAX(F937,0.1)^2),1/3)),IF(IFERROR(U937,0)&gt;0,MAX($D$16,IFERROR(L937,0)+((IFERROR(U937,0))*$D$18*IF((IFERROR(S937,0))&lt;1,1,-1))),IF(IFERROR(U937,0)&lt;0,IF(ABS((MAX($D$16,POWER((ABS(K937)^2)/($I$5*MAX(F937,0.1)^2),1/3)))-IFERROR(L937,0))&gt;$D$19,MAX($D$16,IF((MAX($D$16,POWER((ABS(K937)^2)/($I$5*MAX(F937,0.1)^2),1/3)))&gt;IFERROR(L937,0),MIN((MAX($D$16,POWER((ABS(K937)^2)/($I$5*MAX(F937,0.1)^2),1/3))),IFERROR(L937,0)+(MIN(ABS(IFERROR(U937,0))*$D$18,ABS((MAX($D$16,POWER((ABS(K937)^2)/($I$5*MAX(F937,0.1)^2),1/3)))-IFERROR(L937,0))))),MAX((MAX($D$16,POWER((ABS(K937)^2)/($I$5*MAX(F937,0.1)^2),1/3))),IFERROR(L937,0)-(MIN(ABS(IFERROR(U937,0))*$D$18,ABS((MAX($D$16,POWER((ABS(K937)^2)/($I$5*MAX(F937,0.1)^2),1/3)))-IFERROR(L937,0))))))),MAX($D$16,POWER((ABS(K937)^2)/($I$5*MAX(F937,0.1)^2),1/3))),MAX($D$16,IFERROR(L937,0)))))))</f>
        <v/>
      </c>
      <c r="M937">
        <f>((F937)+(G937)*(L937))*(L937)</f>
        <v/>
      </c>
      <c r="N937">
        <f>(((F937)+(G937)*(L937))*(L937))/MAX((F937)+2*(L937)*SQRT(1+(G937)^2),1E-6)</f>
        <v/>
      </c>
      <c r="O937">
        <f>ABS(K937)/MAX(((F937)+(G937)*(L937))*(L937),1E-6)</f>
        <v/>
      </c>
      <c r="P937">
        <f>E937+L937</f>
        <v/>
      </c>
      <c r="Q937">
        <f>P937+((ABS(K937)/MAX(((F937)+(G937)*(L937))*(L937),1E-6))^2)/(2*$I$5)</f>
        <v/>
      </c>
      <c r="R937">
        <f>((ABS(K937)*$D$6)/(MAX(((F937)+(G937)*(L937))*(L937),1E-6)*MAX(((((F937)+(G937)*(L937))*(L937))/MAX((F937)+2*(L937)*SQRT(1+(G937)^2),1E-6))^(2/3),1E-6)))^2</f>
        <v/>
      </c>
      <c r="S937">
        <f>ABS(ABS(K937)/MAX(((F937)+(G937)*(L937))*(L937),1E-6))/SQRT($I$5*MAX((((F937)+(G937)*(L937))*(L937))/MAX((F937)+2*(G937)*(L937),1E-6),1E-6))</f>
        <v/>
      </c>
      <c r="T937">
        <f>((F937)*(L937)^2)/2+(G937)*(L937)^3/3+(ABS(K937)^2)/($I$5*MAX(((F937)+(G937)*(L937))*(L937),1E-6))</f>
        <v/>
      </c>
      <c r="U937">
        <f>IF($D$20=0,0,IFERROR(Q936-(((R936+R937)/2)*J937)-(IF(O936&gt;O937,$D$8*((O936^2-O937^2)/(2*$I$5)),$D$9*((O937^2-O936^2)/(2*$I$5)))+($D$10*(ABS(I937)/90)*(MAX(O936^2,O937^2)/(2*$I$5))))-Q937,0))</f>
        <v/>
      </c>
      <c r="V937">
        <f>IF($D$20=0,1,IFERROR(IF(ROUND(S937,3)=1,1,IF(AND(ABS(U937)&lt;$D$19,S937&gt;1),1,0)),0))</f>
        <v/>
      </c>
      <c r="W937">
        <f>IF($D$20=0,IFERROR(W938,MAX($D$16,POWER((ABS(K937)^2)/($I$5*MAX(F937,0.1)^2),1/3))),IF(IFERROR(AG938,0)=0,IFERROR(W938,MAX($D$16,POWER((ABS(K937)^2)/($I$5*MAX(F937,0.1)^2),1/3))),IF(OR(IFERROR(W937,0)=0,IFERROR(AD938,0)&gt;1),MAX($D$16,POWER((ABS(K937)^2)/($I$5*MAX(F937,0.1)^2),1/3)),IF(IFERROR(AF937,0)&gt;0,MAX($D$16,IFERROR(W937,0)+((IFERROR(AF937,0))*$D$18*IF((IFERROR(AD937,0))&lt;1,1,-1))),IF(IFERROR(AF937,0)&lt;0,IF(ABS((MAX($D$16,POWER((ABS(K937)^2)/($I$5*MAX(F937,0.1)^2),1/3)))-IFERROR(W937,0))&gt;$D$19,MAX($D$16,IF((MAX($D$16,POWER((ABS(K937)^2)/($I$5*MAX(F937,0.1)^2),1/3)))&gt;IFERROR(W937,0),MIN((MAX($D$16,POWER((ABS(K937)^2)/($I$5*MAX(F937,0.1)^2),1/3))),IFERROR(W937,0)+(MIN(ABS(IFERROR(AF937,0))*$D$18,ABS((MAX($D$16,POWER((ABS(K937)^2)/($I$5*MAX(F937,0.1)^2),1/3)))-IFERROR(W937,0))))),MAX((MAX($D$16,POWER((ABS(K937)^2)/($I$5*MAX(F937,0.1)^2),1/3))),IFERROR(W937,0)-(MIN(ABS(IFERROR(AF937,0))*$D$18,ABS((MAX($D$16,POWER((ABS(K937)^2)/($I$5*MAX(F937,0.1)^2),1/3)))-IFERROR(W937,0))))))),MAX($D$16,POWER((ABS(K937)^2)/($I$5*MAX(F937,0.1)^2),1/3))),MAX($D$16,IFERROR(W937,0)))))))</f>
        <v/>
      </c>
      <c r="X937">
        <f>((F937)+(G937)*(W937))*(W937)</f>
        <v/>
      </c>
      <c r="Y937">
        <f>(((F937)+(G937)*(W937))*(W937))/MAX((F937)+2*(W937)*SQRT(1+(G937)^2),1E-6)</f>
        <v/>
      </c>
      <c r="Z937">
        <f>ABS(K937)/MAX(((F937)+(G937)*(W937))*(W937),1E-6)</f>
        <v/>
      </c>
      <c r="AA937">
        <f>E937+W937</f>
        <v/>
      </c>
      <c r="AB937">
        <f>AA937+((ABS(K937)/MAX(((F937)+(G937)*(W937))*(W937),1E-6))^2)/(2*$I$5)</f>
        <v/>
      </c>
      <c r="AC937">
        <f>((ABS(K937)*$D$6)/(MAX(((F937)+(G937)*(W937))*(W937),1E-6)*MAX(((((F937)+(G937)*(W937))*(W937))/MAX((F937)+2*(W937)*SQRT(1+(G937)^2),1E-6))^(2/3),1E-6)))^2</f>
        <v/>
      </c>
      <c r="AD937">
        <f>ABS(ABS(K937)/MAX(((F937)+(G937)*(W937))*(W937),1E-6))/SQRT($I$5*MAX((((F937)+(G937)*(W937))*(W937))/MAX((F937)+2*(G937)*(W937),1E-6),1E-6))</f>
        <v/>
      </c>
      <c r="AE937">
        <f>((F937)*(W937)^2)/2+(G937)*(W937)^3/3+(ABS(K937)^2)/($I$5*MAX(((F937)+(G937)*(W937))*(W937),1E-6))</f>
        <v/>
      </c>
      <c r="AF937">
        <f>IF($D$20=0,0,IFERROR(AB938+(((AC937+AC938)/2)*J938)+(IF(Z937&gt;Z938,$D$8*((Z937^2-Z938^2)/(2*$I$5)),$D$9*((Z938^2-Z937^2)/(2*$I$5)))+($D$10*(ABS(I938)/90)*(MAX(Z937^2,Z938^2)/(2*$I$5))))-AB937,0))</f>
        <v/>
      </c>
      <c r="AG937">
        <f>IF($D$20=0,1,IFERROR(IF(ROUND(AD937,3)=1,1,IF(AND(ABS(AF937)&lt;$D$19,AD937&lt;1),1,0)),0))</f>
        <v/>
      </c>
      <c r="AH937">
        <f>IFERROR(IF(V32="Supercritical",MAX($D$16,IFERROR(L937,MAX($D$16,POWER((ABS(K937)^2)/($I$5*MAX(F937,0.1)^2),1/3)))),IF(V32="Subcritical",MAX($D$16,IFERROR(W937,MAX($D$16,POWER((ABS(K937)^2)/($I$5*MAX(F937,0.1)^2),1/3)))),IF(AND(IFERROR(V937,0)=1,IFERROR(AG937,0)=1),IF(IFERROR(T937,-1E99)&gt;=IFERROR(AE937,-1E99),MAX($D$16,IFERROR(L937,MAX($D$16,POWER((ABS(K937)^2)/($I$5*MAX(F937,0.1)^2),1/3)))),MAX($D$16,IFERROR(W937,MAX($D$16,POWER((ABS(K937)^2)/($I$5*MAX(F937,0.1)^2),1/3))))),IF(IFERROR(V937,0)=1,MAX($D$16,IFERROR(L937,MAX($D$16,POWER((ABS(K937)^2)/($I$5*MAX(F937,0.1)^2),1/3)))),IF(IFERROR(AG937,0)=1,MAX($D$16,IFERROR(W937,MAX($D$16,POWER((ABS(K937)^2)/($I$5*MAX(F937,0.1)^2),1/3)))),MAX($D$16,POWER((ABS(K937)^2)/($I$5*MAX(F937,0.1)^2),1/3))))))),MAX($D$16,POWER((ABS(K937)^2)/($I$5*MAX(F937,0.1)^2),1/3)))</f>
        <v/>
      </c>
      <c r="AI937">
        <f>E937+AH937</f>
        <v/>
      </c>
      <c r="AJ937">
        <f>AI937+((ABS(K937)/MAX(((F937)+(G937)*(AH937))*(AH937),1E-6))^2)/(2*$I$5)</f>
        <v/>
      </c>
      <c r="AM937" t="n">
        <v>0</v>
      </c>
      <c r="AN937" t="n">
        <v>0</v>
      </c>
      <c r="AO937">
        <f>AM937+AN937</f>
        <v/>
      </c>
      <c r="AP937">
        <f>AP936+AO937</f>
        <v/>
      </c>
      <c r="AQ937">
        <f>ABS(ABS(K937)/MAX(((F937)+(G937)*(AH937))*(AH937),1E-6))/SQRT($I$5*MAX((((F937)+(G937)*(AH937))*(AH937))/MAX((F937)+2*(G937)*(AH937),1E-6),1E-6))</f>
        <v/>
      </c>
      <c r="AR937">
        <f>IF(AQ937&lt;1,"Subcritical","Supercritical")</f>
        <v/>
      </c>
      <c r="AS937">
        <f>((ABS(K937)*$D$6)/(MAX(((F937)+(G937)*(AH937))*(AH937),1E-6)*MAX(((((F937)+(G937)*(AH937))*(AH937))/MAX((F937)+2*(AH937)*SQRT(1+(G937)^2),1E-6))^(2/3),1E-6)))^2</f>
        <v/>
      </c>
    </row>
    <row r="938">
      <c r="A938" t="n">
        <v>789</v>
      </c>
      <c r="B938" t="n">
        <v>787.89</v>
      </c>
      <c r="C938" t="n">
        <v>616090.125</v>
      </c>
      <c r="D938" t="n">
        <v>3097215.859</v>
      </c>
      <c r="E938" t="n">
        <v>632.168</v>
      </c>
      <c r="F938" t="n">
        <v>5.2</v>
      </c>
      <c r="G938" t="n">
        <v>0</v>
      </c>
      <c r="H938" t="inlineStr">
        <is>
          <t>Normal</t>
        </is>
      </c>
      <c r="I938" t="n">
        <v>0</v>
      </c>
      <c r="J938">
        <f>B938-B937</f>
        <v/>
      </c>
      <c r="K938">
        <f>MAX(0,K937-AO937)</f>
        <v/>
      </c>
      <c r="L938">
        <f>IF($D$20=0,IFERROR(L937,MAX($D$16,POWER((ABS(K938)^2)/($I$5*MAX(F938,0.1)^2),1/3))),IF(IFERROR(V937,0)=0,IFERROR(L937,MAX($D$16,POWER((ABS(K938)^2)/($I$5*MAX(F938,0.1)^2),1/3))),IF(OR(IFERROR(L938,0)=0,IFERROR(S937,0)&lt;1,IFERROR(S938,0)&lt;1),MAX($D$16,POWER((ABS(K938)^2)/($I$5*MAX(F938,0.1)^2),1/3)),IF(IFERROR(U938,0)&gt;0,MAX($D$16,IFERROR(L938,0)+((IFERROR(U938,0))*$D$18*IF((IFERROR(S938,0))&lt;1,1,-1))),IF(IFERROR(U938,0)&lt;0,IF(ABS((MAX($D$16,POWER((ABS(K938)^2)/($I$5*MAX(F938,0.1)^2),1/3)))-IFERROR(L938,0))&gt;$D$19,MAX($D$16,IF((MAX($D$16,POWER((ABS(K938)^2)/($I$5*MAX(F938,0.1)^2),1/3)))&gt;IFERROR(L938,0),MIN((MAX($D$16,POWER((ABS(K938)^2)/($I$5*MAX(F938,0.1)^2),1/3))),IFERROR(L938,0)+(MIN(ABS(IFERROR(U938,0))*$D$18,ABS((MAX($D$16,POWER((ABS(K938)^2)/($I$5*MAX(F938,0.1)^2),1/3)))-IFERROR(L938,0))))),MAX((MAX($D$16,POWER((ABS(K938)^2)/($I$5*MAX(F938,0.1)^2),1/3))),IFERROR(L938,0)-(MIN(ABS(IFERROR(U938,0))*$D$18,ABS((MAX($D$16,POWER((ABS(K938)^2)/($I$5*MAX(F938,0.1)^2),1/3)))-IFERROR(L938,0))))))),MAX($D$16,POWER((ABS(K938)^2)/($I$5*MAX(F938,0.1)^2),1/3))),MAX($D$16,IFERROR(L938,0)))))))</f>
        <v/>
      </c>
      <c r="M938">
        <f>((F938)+(G938)*(L938))*(L938)</f>
        <v/>
      </c>
      <c r="N938">
        <f>(((F938)+(G938)*(L938))*(L938))/MAX((F938)+2*(L938)*SQRT(1+(G938)^2),1E-6)</f>
        <v/>
      </c>
      <c r="O938">
        <f>ABS(K938)/MAX(((F938)+(G938)*(L938))*(L938),1E-6)</f>
        <v/>
      </c>
      <c r="P938">
        <f>E938+L938</f>
        <v/>
      </c>
      <c r="Q938">
        <f>P938+((ABS(K938)/MAX(((F938)+(G938)*(L938))*(L938),1E-6))^2)/(2*$I$5)</f>
        <v/>
      </c>
      <c r="R938">
        <f>((ABS(K938)*$D$6)/(MAX(((F938)+(G938)*(L938))*(L938),1E-6)*MAX(((((F938)+(G938)*(L938))*(L938))/MAX((F938)+2*(L938)*SQRT(1+(G938)^2),1E-6))^(2/3),1E-6)))^2</f>
        <v/>
      </c>
      <c r="S938">
        <f>ABS(ABS(K938)/MAX(((F938)+(G938)*(L938))*(L938),1E-6))/SQRT($I$5*MAX((((F938)+(G938)*(L938))*(L938))/MAX((F938)+2*(G938)*(L938),1E-6),1E-6))</f>
        <v/>
      </c>
      <c r="T938">
        <f>((F938)*(L938)^2)/2+(G938)*(L938)^3/3+(ABS(K938)^2)/($I$5*MAX(((F938)+(G938)*(L938))*(L938),1E-6))</f>
        <v/>
      </c>
      <c r="U938">
        <f>IF($D$20=0,0,IFERROR(Q937-(((R937+R938)/2)*J938)-(IF(O937&gt;O938,$D$8*((O937^2-O938^2)/(2*$I$5)),$D$9*((O938^2-O937^2)/(2*$I$5)))+($D$10*(ABS(I938)/90)*(MAX(O937^2,O938^2)/(2*$I$5))))-Q938,0))</f>
        <v/>
      </c>
      <c r="V938">
        <f>IF($D$20=0,1,IFERROR(IF(ROUND(S938,3)=1,1,IF(AND(ABS(U938)&lt;$D$19,S938&gt;1),1,0)),0))</f>
        <v/>
      </c>
      <c r="W938">
        <f>IF($D$20=0,IFERROR(W939,MAX($D$16,POWER((ABS(K938)^2)/($I$5*MAX(F938,0.1)^2),1/3))),IF(IFERROR(AG939,0)=0,IFERROR(W939,MAX($D$16,POWER((ABS(K938)^2)/($I$5*MAX(F938,0.1)^2),1/3))),IF(OR(IFERROR(W938,0)=0,IFERROR(AD939,0)&gt;1),MAX($D$16,POWER((ABS(K938)^2)/($I$5*MAX(F938,0.1)^2),1/3)),IF(IFERROR(AF938,0)&gt;0,MAX($D$16,IFERROR(W938,0)+((IFERROR(AF938,0))*$D$18*IF((IFERROR(AD938,0))&lt;1,1,-1))),IF(IFERROR(AF938,0)&lt;0,IF(ABS((MAX($D$16,POWER((ABS(K938)^2)/($I$5*MAX(F938,0.1)^2),1/3)))-IFERROR(W938,0))&gt;$D$19,MAX($D$16,IF((MAX($D$16,POWER((ABS(K938)^2)/($I$5*MAX(F938,0.1)^2),1/3)))&gt;IFERROR(W938,0),MIN((MAX($D$16,POWER((ABS(K938)^2)/($I$5*MAX(F938,0.1)^2),1/3))),IFERROR(W938,0)+(MIN(ABS(IFERROR(AF938,0))*$D$18,ABS((MAX($D$16,POWER((ABS(K938)^2)/($I$5*MAX(F938,0.1)^2),1/3)))-IFERROR(W938,0))))),MAX((MAX($D$16,POWER((ABS(K938)^2)/($I$5*MAX(F938,0.1)^2),1/3))),IFERROR(W938,0)-(MIN(ABS(IFERROR(AF938,0))*$D$18,ABS((MAX($D$16,POWER((ABS(K938)^2)/($I$5*MAX(F938,0.1)^2),1/3)))-IFERROR(W938,0))))))),MAX($D$16,POWER((ABS(K938)^2)/($I$5*MAX(F938,0.1)^2),1/3))),MAX($D$16,IFERROR(W938,0)))))))</f>
        <v/>
      </c>
      <c r="X938">
        <f>((F938)+(G938)*(W938))*(W938)</f>
        <v/>
      </c>
      <c r="Y938">
        <f>(((F938)+(G938)*(W938))*(W938))/MAX((F938)+2*(W938)*SQRT(1+(G938)^2),1E-6)</f>
        <v/>
      </c>
      <c r="Z938">
        <f>ABS(K938)/MAX(((F938)+(G938)*(W938))*(W938),1E-6)</f>
        <v/>
      </c>
      <c r="AA938">
        <f>E938+W938</f>
        <v/>
      </c>
      <c r="AB938">
        <f>AA938+((ABS(K938)/MAX(((F938)+(G938)*(W938))*(W938),1E-6))^2)/(2*$I$5)</f>
        <v/>
      </c>
      <c r="AC938">
        <f>((ABS(K938)*$D$6)/(MAX(((F938)+(G938)*(W938))*(W938),1E-6)*MAX(((((F938)+(G938)*(W938))*(W938))/MAX((F938)+2*(W938)*SQRT(1+(G938)^2),1E-6))^(2/3),1E-6)))^2</f>
        <v/>
      </c>
      <c r="AD938">
        <f>ABS(ABS(K938)/MAX(((F938)+(G938)*(W938))*(W938),1E-6))/SQRT($I$5*MAX((((F938)+(G938)*(W938))*(W938))/MAX((F938)+2*(G938)*(W938),1E-6),1E-6))</f>
        <v/>
      </c>
      <c r="AE938">
        <f>((F938)*(W938)^2)/2+(G938)*(W938)^3/3+(ABS(K938)^2)/($I$5*MAX(((F938)+(G938)*(W938))*(W938),1E-6))</f>
        <v/>
      </c>
      <c r="AF938">
        <f>IF($D$20=0,0,IFERROR(AB939+(((AC938+AC939)/2)*J939)+(IF(Z938&gt;Z939,$D$8*((Z938^2-Z939^2)/(2*$I$5)),$D$9*((Z939^2-Z938^2)/(2*$I$5)))+($D$10*(ABS(I939)/90)*(MAX(Z938^2,Z939^2)/(2*$I$5))))-AB938,0))</f>
        <v/>
      </c>
      <c r="AG938">
        <f>IF($D$20=0,1,IFERROR(IF(ROUND(AD938,3)=1,1,IF(AND(ABS(AF938)&lt;$D$19,AD938&lt;1),1,0)),0))</f>
        <v/>
      </c>
      <c r="AH938">
        <f>IFERROR(IF(V32="Supercritical",MAX($D$16,IFERROR(L938,MAX($D$16,POWER((ABS(K938)^2)/($I$5*MAX(F938,0.1)^2),1/3)))),IF(V32="Subcritical",MAX($D$16,IFERROR(W938,MAX($D$16,POWER((ABS(K938)^2)/($I$5*MAX(F938,0.1)^2),1/3)))),IF(AND(IFERROR(V938,0)=1,IFERROR(AG938,0)=1),IF(IFERROR(T938,-1E99)&gt;=IFERROR(AE938,-1E99),MAX($D$16,IFERROR(L938,MAX($D$16,POWER((ABS(K938)^2)/($I$5*MAX(F938,0.1)^2),1/3)))),MAX($D$16,IFERROR(W938,MAX($D$16,POWER((ABS(K938)^2)/($I$5*MAX(F938,0.1)^2),1/3))))),IF(IFERROR(V938,0)=1,MAX($D$16,IFERROR(L938,MAX($D$16,POWER((ABS(K938)^2)/($I$5*MAX(F938,0.1)^2),1/3)))),IF(IFERROR(AG938,0)=1,MAX($D$16,IFERROR(W938,MAX($D$16,POWER((ABS(K938)^2)/($I$5*MAX(F938,0.1)^2),1/3)))),MAX($D$16,POWER((ABS(K938)^2)/($I$5*MAX(F938,0.1)^2),1/3))))))),MAX($D$16,POWER((ABS(K938)^2)/($I$5*MAX(F938,0.1)^2),1/3)))</f>
        <v/>
      </c>
      <c r="AI938">
        <f>E938+AH938</f>
        <v/>
      </c>
      <c r="AJ938">
        <f>AI938+((ABS(K938)/MAX(((F938)+(G938)*(AH938))*(AH938),1E-6))^2)/(2*$I$5)</f>
        <v/>
      </c>
      <c r="AM938" t="n">
        <v>0</v>
      </c>
      <c r="AN938" t="n">
        <v>0</v>
      </c>
      <c r="AO938">
        <f>AM938+AN938</f>
        <v/>
      </c>
      <c r="AP938">
        <f>AP937+AO938</f>
        <v/>
      </c>
      <c r="AQ938">
        <f>ABS(ABS(K938)/MAX(((F938)+(G938)*(AH938))*(AH938),1E-6))/SQRT($I$5*MAX((((F938)+(G938)*(AH938))*(AH938))/MAX((F938)+2*(G938)*(AH938),1E-6),1E-6))</f>
        <v/>
      </c>
      <c r="AR938">
        <f>IF(AQ938&lt;1,"Subcritical","Supercritical")</f>
        <v/>
      </c>
      <c r="AS938">
        <f>((ABS(K938)*$D$6)/(MAX(((F938)+(G938)*(AH938))*(AH938),1E-6)*MAX(((((F938)+(G938)*(AH938))*(AH938))/MAX((F938)+2*(AH938)*SQRT(1+(G938)^2),1E-6))^(2/3),1E-6)))^2</f>
        <v/>
      </c>
    </row>
    <row r="939">
      <c r="A939" t="n">
        <v>790</v>
      </c>
      <c r="B939" t="n">
        <v>788.889</v>
      </c>
      <c r="C939" t="n">
        <v>616090.083</v>
      </c>
      <c r="D939" t="n">
        <v>3097214.86</v>
      </c>
      <c r="E939" t="n">
        <v>632.1675</v>
      </c>
      <c r="F939" t="n">
        <v>5.2</v>
      </c>
      <c r="G939" t="n">
        <v>0</v>
      </c>
      <c r="H939" t="inlineStr">
        <is>
          <t>Normal</t>
        </is>
      </c>
      <c r="I939" t="n">
        <v>0.057</v>
      </c>
      <c r="J939">
        <f>B939-B938</f>
        <v/>
      </c>
      <c r="K939">
        <f>MAX(0,K938-AO938)</f>
        <v/>
      </c>
      <c r="L939">
        <f>IF($D$20=0,IFERROR(L938,MAX($D$16,POWER((ABS(K939)^2)/($I$5*MAX(F939,0.1)^2),1/3))),IF(IFERROR(V938,0)=0,IFERROR(L938,MAX($D$16,POWER((ABS(K939)^2)/($I$5*MAX(F939,0.1)^2),1/3))),IF(OR(IFERROR(L939,0)=0,IFERROR(S938,0)&lt;1,IFERROR(S939,0)&lt;1),MAX($D$16,POWER((ABS(K939)^2)/($I$5*MAX(F939,0.1)^2),1/3)),IF(IFERROR(U939,0)&gt;0,MAX($D$16,IFERROR(L939,0)+((IFERROR(U939,0))*$D$18*IF((IFERROR(S939,0))&lt;1,1,-1))),IF(IFERROR(U939,0)&lt;0,IF(ABS((MAX($D$16,POWER((ABS(K939)^2)/($I$5*MAX(F939,0.1)^2),1/3)))-IFERROR(L939,0))&gt;$D$19,MAX($D$16,IF((MAX($D$16,POWER((ABS(K939)^2)/($I$5*MAX(F939,0.1)^2),1/3)))&gt;IFERROR(L939,0),MIN((MAX($D$16,POWER((ABS(K939)^2)/($I$5*MAX(F939,0.1)^2),1/3))),IFERROR(L939,0)+(MIN(ABS(IFERROR(U939,0))*$D$18,ABS((MAX($D$16,POWER((ABS(K939)^2)/($I$5*MAX(F939,0.1)^2),1/3)))-IFERROR(L939,0))))),MAX((MAX($D$16,POWER((ABS(K939)^2)/($I$5*MAX(F939,0.1)^2),1/3))),IFERROR(L939,0)-(MIN(ABS(IFERROR(U939,0))*$D$18,ABS((MAX($D$16,POWER((ABS(K939)^2)/($I$5*MAX(F939,0.1)^2),1/3)))-IFERROR(L939,0))))))),MAX($D$16,POWER((ABS(K939)^2)/($I$5*MAX(F939,0.1)^2),1/3))),MAX($D$16,IFERROR(L939,0)))))))</f>
        <v/>
      </c>
      <c r="M939">
        <f>((F939)+(G939)*(L939))*(L939)</f>
        <v/>
      </c>
      <c r="N939">
        <f>(((F939)+(G939)*(L939))*(L939))/MAX((F939)+2*(L939)*SQRT(1+(G939)^2),1E-6)</f>
        <v/>
      </c>
      <c r="O939">
        <f>ABS(K939)/MAX(((F939)+(G939)*(L939))*(L939),1E-6)</f>
        <v/>
      </c>
      <c r="P939">
        <f>E939+L939</f>
        <v/>
      </c>
      <c r="Q939">
        <f>P939+((ABS(K939)/MAX(((F939)+(G939)*(L939))*(L939),1E-6))^2)/(2*$I$5)</f>
        <v/>
      </c>
      <c r="R939">
        <f>((ABS(K939)*$D$6)/(MAX(((F939)+(G939)*(L939))*(L939),1E-6)*MAX(((((F939)+(G939)*(L939))*(L939))/MAX((F939)+2*(L939)*SQRT(1+(G939)^2),1E-6))^(2/3),1E-6)))^2</f>
        <v/>
      </c>
      <c r="S939">
        <f>ABS(ABS(K939)/MAX(((F939)+(G939)*(L939))*(L939),1E-6))/SQRT($I$5*MAX((((F939)+(G939)*(L939))*(L939))/MAX((F939)+2*(G939)*(L939),1E-6),1E-6))</f>
        <v/>
      </c>
      <c r="T939">
        <f>((F939)*(L939)^2)/2+(G939)*(L939)^3/3+(ABS(K939)^2)/($I$5*MAX(((F939)+(G939)*(L939))*(L939),1E-6))</f>
        <v/>
      </c>
      <c r="U939">
        <f>IF($D$20=0,0,IFERROR(Q938-(((R938+R939)/2)*J939)-(IF(O938&gt;O939,$D$8*((O938^2-O939^2)/(2*$I$5)),$D$9*((O939^2-O938^2)/(2*$I$5)))+($D$10*(ABS(I939)/90)*(MAX(O938^2,O939^2)/(2*$I$5))))-Q939,0))</f>
        <v/>
      </c>
      <c r="V939">
        <f>IF($D$20=0,1,IFERROR(IF(ROUND(S939,3)=1,1,IF(AND(ABS(U939)&lt;$D$19,S939&gt;1),1,0)),0))</f>
        <v/>
      </c>
      <c r="W939">
        <f>IF($D$20=0,IFERROR(W940,MAX($D$16,POWER((ABS(K939)^2)/($I$5*MAX(F939,0.1)^2),1/3))),IF(IFERROR(AG940,0)=0,IFERROR(W940,MAX($D$16,POWER((ABS(K939)^2)/($I$5*MAX(F939,0.1)^2),1/3))),IF(OR(IFERROR(W939,0)=0,IFERROR(AD940,0)&gt;1),MAX($D$16,POWER((ABS(K939)^2)/($I$5*MAX(F939,0.1)^2),1/3)),IF(IFERROR(AF939,0)&gt;0,MAX($D$16,IFERROR(W939,0)+((IFERROR(AF939,0))*$D$18*IF((IFERROR(AD939,0))&lt;1,1,-1))),IF(IFERROR(AF939,0)&lt;0,IF(ABS((MAX($D$16,POWER((ABS(K939)^2)/($I$5*MAX(F939,0.1)^2),1/3)))-IFERROR(W939,0))&gt;$D$19,MAX($D$16,IF((MAX($D$16,POWER((ABS(K939)^2)/($I$5*MAX(F939,0.1)^2),1/3)))&gt;IFERROR(W939,0),MIN((MAX($D$16,POWER((ABS(K939)^2)/($I$5*MAX(F939,0.1)^2),1/3))),IFERROR(W939,0)+(MIN(ABS(IFERROR(AF939,0))*$D$18,ABS((MAX($D$16,POWER((ABS(K939)^2)/($I$5*MAX(F939,0.1)^2),1/3)))-IFERROR(W939,0))))),MAX((MAX($D$16,POWER((ABS(K939)^2)/($I$5*MAX(F939,0.1)^2),1/3))),IFERROR(W939,0)-(MIN(ABS(IFERROR(AF939,0))*$D$18,ABS((MAX($D$16,POWER((ABS(K939)^2)/($I$5*MAX(F939,0.1)^2),1/3)))-IFERROR(W939,0))))))),MAX($D$16,POWER((ABS(K939)^2)/($I$5*MAX(F939,0.1)^2),1/3))),MAX($D$16,IFERROR(W939,0)))))))</f>
        <v/>
      </c>
      <c r="X939">
        <f>((F939)+(G939)*(W939))*(W939)</f>
        <v/>
      </c>
      <c r="Y939">
        <f>(((F939)+(G939)*(W939))*(W939))/MAX((F939)+2*(W939)*SQRT(1+(G939)^2),1E-6)</f>
        <v/>
      </c>
      <c r="Z939">
        <f>ABS(K939)/MAX(((F939)+(G939)*(W939))*(W939),1E-6)</f>
        <v/>
      </c>
      <c r="AA939">
        <f>E939+W939</f>
        <v/>
      </c>
      <c r="AB939">
        <f>AA939+((ABS(K939)/MAX(((F939)+(G939)*(W939))*(W939),1E-6))^2)/(2*$I$5)</f>
        <v/>
      </c>
      <c r="AC939">
        <f>((ABS(K939)*$D$6)/(MAX(((F939)+(G939)*(W939))*(W939),1E-6)*MAX(((((F939)+(G939)*(W939))*(W939))/MAX((F939)+2*(W939)*SQRT(1+(G939)^2),1E-6))^(2/3),1E-6)))^2</f>
        <v/>
      </c>
      <c r="AD939">
        <f>ABS(ABS(K939)/MAX(((F939)+(G939)*(W939))*(W939),1E-6))/SQRT($I$5*MAX((((F939)+(G939)*(W939))*(W939))/MAX((F939)+2*(G939)*(W939),1E-6),1E-6))</f>
        <v/>
      </c>
      <c r="AE939">
        <f>((F939)*(W939)^2)/2+(G939)*(W939)^3/3+(ABS(K939)^2)/($I$5*MAX(((F939)+(G939)*(W939))*(W939),1E-6))</f>
        <v/>
      </c>
      <c r="AF939">
        <f>IF($D$20=0,0,IFERROR(AB940+(((AC939+AC940)/2)*J940)+(IF(Z939&gt;Z940,$D$8*((Z939^2-Z940^2)/(2*$I$5)),$D$9*((Z940^2-Z939^2)/(2*$I$5)))+($D$10*(ABS(I940)/90)*(MAX(Z939^2,Z940^2)/(2*$I$5))))-AB939,0))</f>
        <v/>
      </c>
      <c r="AG939">
        <f>IF($D$20=0,1,IFERROR(IF(ROUND(AD939,3)=1,1,IF(AND(ABS(AF939)&lt;$D$19,AD939&lt;1),1,0)),0))</f>
        <v/>
      </c>
      <c r="AH939">
        <f>IFERROR(IF(V32="Supercritical",MAX($D$16,IFERROR(L939,MAX($D$16,POWER((ABS(K939)^2)/($I$5*MAX(F939,0.1)^2),1/3)))),IF(V32="Subcritical",MAX($D$16,IFERROR(W939,MAX($D$16,POWER((ABS(K939)^2)/($I$5*MAX(F939,0.1)^2),1/3)))),IF(AND(IFERROR(V939,0)=1,IFERROR(AG939,0)=1),IF(IFERROR(T939,-1E99)&gt;=IFERROR(AE939,-1E99),MAX($D$16,IFERROR(L939,MAX($D$16,POWER((ABS(K939)^2)/($I$5*MAX(F939,0.1)^2),1/3)))),MAX($D$16,IFERROR(W939,MAX($D$16,POWER((ABS(K939)^2)/($I$5*MAX(F939,0.1)^2),1/3))))),IF(IFERROR(V939,0)=1,MAX($D$16,IFERROR(L939,MAX($D$16,POWER((ABS(K939)^2)/($I$5*MAX(F939,0.1)^2),1/3)))),IF(IFERROR(AG939,0)=1,MAX($D$16,IFERROR(W939,MAX($D$16,POWER((ABS(K939)^2)/($I$5*MAX(F939,0.1)^2),1/3)))),MAX($D$16,POWER((ABS(K939)^2)/($I$5*MAX(F939,0.1)^2),1/3))))))),MAX($D$16,POWER((ABS(K939)^2)/($I$5*MAX(F939,0.1)^2),1/3)))</f>
        <v/>
      </c>
      <c r="AI939">
        <f>E939+AH939</f>
        <v/>
      </c>
      <c r="AJ939">
        <f>AI939+((ABS(K939)/MAX(((F939)+(G939)*(AH939))*(AH939),1E-6))^2)/(2*$I$5)</f>
        <v/>
      </c>
      <c r="AM939" t="n">
        <v>0</v>
      </c>
      <c r="AN939" t="n">
        <v>0</v>
      </c>
      <c r="AO939">
        <f>AM939+AN939</f>
        <v/>
      </c>
      <c r="AP939">
        <f>AP938+AO939</f>
        <v/>
      </c>
      <c r="AQ939">
        <f>ABS(ABS(K939)/MAX(((F939)+(G939)*(AH939))*(AH939),1E-6))/SQRT($I$5*MAX((((F939)+(G939)*(AH939))*(AH939))/MAX((F939)+2*(G939)*(AH939),1E-6),1E-6))</f>
        <v/>
      </c>
      <c r="AR939">
        <f>IF(AQ939&lt;1,"Subcritical","Supercritical")</f>
        <v/>
      </c>
      <c r="AS939">
        <f>((ABS(K939)*$D$6)/(MAX(((F939)+(G939)*(AH939))*(AH939),1E-6)*MAX(((((F939)+(G939)*(AH939))*(AH939))/MAX((F939)+2*(AH939)*SQRT(1+(G939)^2),1E-6))^(2/3),1E-6)))^2</f>
        <v/>
      </c>
    </row>
    <row r="940">
      <c r="A940" t="n">
        <v>791</v>
      </c>
      <c r="B940" t="n">
        <v>789.889</v>
      </c>
      <c r="C940" t="n">
        <v>616090.04</v>
      </c>
      <c r="D940" t="n">
        <v>3097213.861</v>
      </c>
      <c r="E940" t="n">
        <v>632.167</v>
      </c>
      <c r="F940" t="n">
        <v>5.2</v>
      </c>
      <c r="G940" t="n">
        <v>0</v>
      </c>
      <c r="H940" t="inlineStr">
        <is>
          <t>Normal</t>
        </is>
      </c>
      <c r="I940" t="n">
        <v>0.057</v>
      </c>
      <c r="J940">
        <f>B940-B939</f>
        <v/>
      </c>
      <c r="K940">
        <f>MAX(0,K939-AO939)</f>
        <v/>
      </c>
      <c r="L940">
        <f>IF($D$20=0,IFERROR(L939,MAX($D$16,POWER((ABS(K940)^2)/($I$5*MAX(F940,0.1)^2),1/3))),IF(IFERROR(V939,0)=0,IFERROR(L939,MAX($D$16,POWER((ABS(K940)^2)/($I$5*MAX(F940,0.1)^2),1/3))),IF(OR(IFERROR(L940,0)=0,IFERROR(S939,0)&lt;1,IFERROR(S940,0)&lt;1),MAX($D$16,POWER((ABS(K940)^2)/($I$5*MAX(F940,0.1)^2),1/3)),IF(IFERROR(U940,0)&gt;0,MAX($D$16,IFERROR(L940,0)+((IFERROR(U940,0))*$D$18*IF((IFERROR(S940,0))&lt;1,1,-1))),IF(IFERROR(U940,0)&lt;0,IF(ABS((MAX($D$16,POWER((ABS(K940)^2)/($I$5*MAX(F940,0.1)^2),1/3)))-IFERROR(L940,0))&gt;$D$19,MAX($D$16,IF((MAX($D$16,POWER((ABS(K940)^2)/($I$5*MAX(F940,0.1)^2),1/3)))&gt;IFERROR(L940,0),MIN((MAX($D$16,POWER((ABS(K940)^2)/($I$5*MAX(F940,0.1)^2),1/3))),IFERROR(L940,0)+(MIN(ABS(IFERROR(U940,0))*$D$18,ABS((MAX($D$16,POWER((ABS(K940)^2)/($I$5*MAX(F940,0.1)^2),1/3)))-IFERROR(L940,0))))),MAX((MAX($D$16,POWER((ABS(K940)^2)/($I$5*MAX(F940,0.1)^2),1/3))),IFERROR(L940,0)-(MIN(ABS(IFERROR(U940,0))*$D$18,ABS((MAX($D$16,POWER((ABS(K940)^2)/($I$5*MAX(F940,0.1)^2),1/3)))-IFERROR(L940,0))))))),MAX($D$16,POWER((ABS(K940)^2)/($I$5*MAX(F940,0.1)^2),1/3))),MAX($D$16,IFERROR(L940,0)))))))</f>
        <v/>
      </c>
      <c r="M940">
        <f>((F940)+(G940)*(L940))*(L940)</f>
        <v/>
      </c>
      <c r="N940">
        <f>(((F940)+(G940)*(L940))*(L940))/MAX((F940)+2*(L940)*SQRT(1+(G940)^2),1E-6)</f>
        <v/>
      </c>
      <c r="O940">
        <f>ABS(K940)/MAX(((F940)+(G940)*(L940))*(L940),1E-6)</f>
        <v/>
      </c>
      <c r="P940">
        <f>E940+L940</f>
        <v/>
      </c>
      <c r="Q940">
        <f>P940+((ABS(K940)/MAX(((F940)+(G940)*(L940))*(L940),1E-6))^2)/(2*$I$5)</f>
        <v/>
      </c>
      <c r="R940">
        <f>((ABS(K940)*$D$6)/(MAX(((F940)+(G940)*(L940))*(L940),1E-6)*MAX(((((F940)+(G940)*(L940))*(L940))/MAX((F940)+2*(L940)*SQRT(1+(G940)^2),1E-6))^(2/3),1E-6)))^2</f>
        <v/>
      </c>
      <c r="S940">
        <f>ABS(ABS(K940)/MAX(((F940)+(G940)*(L940))*(L940),1E-6))/SQRT($I$5*MAX((((F940)+(G940)*(L940))*(L940))/MAX((F940)+2*(G940)*(L940),1E-6),1E-6))</f>
        <v/>
      </c>
      <c r="T940">
        <f>((F940)*(L940)^2)/2+(G940)*(L940)^3/3+(ABS(K940)^2)/($I$5*MAX(((F940)+(G940)*(L940))*(L940),1E-6))</f>
        <v/>
      </c>
      <c r="U940">
        <f>IF($D$20=0,0,IFERROR(Q939-(((R939+R940)/2)*J940)-(IF(O939&gt;O940,$D$8*((O939^2-O940^2)/(2*$I$5)),$D$9*((O940^2-O939^2)/(2*$I$5)))+($D$10*(ABS(I940)/90)*(MAX(O939^2,O940^2)/(2*$I$5))))-Q940,0))</f>
        <v/>
      </c>
      <c r="V940">
        <f>IF($D$20=0,1,IFERROR(IF(ROUND(S940,3)=1,1,IF(AND(ABS(U940)&lt;$D$19,S940&gt;1),1,0)),0))</f>
        <v/>
      </c>
      <c r="W940">
        <f>IF($D$20=0,IFERROR(W941,MAX($D$16,POWER((ABS(K940)^2)/($I$5*MAX(F940,0.1)^2),1/3))),IF(IFERROR(AG941,0)=0,IFERROR(W941,MAX($D$16,POWER((ABS(K940)^2)/($I$5*MAX(F940,0.1)^2),1/3))),IF(OR(IFERROR(W940,0)=0,IFERROR(AD941,0)&gt;1),MAX($D$16,POWER((ABS(K940)^2)/($I$5*MAX(F940,0.1)^2),1/3)),IF(IFERROR(AF940,0)&gt;0,MAX($D$16,IFERROR(W940,0)+((IFERROR(AF940,0))*$D$18*IF((IFERROR(AD940,0))&lt;1,1,-1))),IF(IFERROR(AF940,0)&lt;0,IF(ABS((MAX($D$16,POWER((ABS(K940)^2)/($I$5*MAX(F940,0.1)^2),1/3)))-IFERROR(W940,0))&gt;$D$19,MAX($D$16,IF((MAX($D$16,POWER((ABS(K940)^2)/($I$5*MAX(F940,0.1)^2),1/3)))&gt;IFERROR(W940,0),MIN((MAX($D$16,POWER((ABS(K940)^2)/($I$5*MAX(F940,0.1)^2),1/3))),IFERROR(W940,0)+(MIN(ABS(IFERROR(AF940,0))*$D$18,ABS((MAX($D$16,POWER((ABS(K940)^2)/($I$5*MAX(F940,0.1)^2),1/3)))-IFERROR(W940,0))))),MAX((MAX($D$16,POWER((ABS(K940)^2)/($I$5*MAX(F940,0.1)^2),1/3))),IFERROR(W940,0)-(MIN(ABS(IFERROR(AF940,0))*$D$18,ABS((MAX($D$16,POWER((ABS(K940)^2)/($I$5*MAX(F940,0.1)^2),1/3)))-IFERROR(W940,0))))))),MAX($D$16,POWER((ABS(K940)^2)/($I$5*MAX(F940,0.1)^2),1/3))),MAX($D$16,IFERROR(W940,0)))))))</f>
        <v/>
      </c>
      <c r="X940">
        <f>((F940)+(G940)*(W940))*(W940)</f>
        <v/>
      </c>
      <c r="Y940">
        <f>(((F940)+(G940)*(W940))*(W940))/MAX((F940)+2*(W940)*SQRT(1+(G940)^2),1E-6)</f>
        <v/>
      </c>
      <c r="Z940">
        <f>ABS(K940)/MAX(((F940)+(G940)*(W940))*(W940),1E-6)</f>
        <v/>
      </c>
      <c r="AA940">
        <f>E940+W940</f>
        <v/>
      </c>
      <c r="AB940">
        <f>AA940+((ABS(K940)/MAX(((F940)+(G940)*(W940))*(W940),1E-6))^2)/(2*$I$5)</f>
        <v/>
      </c>
      <c r="AC940">
        <f>((ABS(K940)*$D$6)/(MAX(((F940)+(G940)*(W940))*(W940),1E-6)*MAX(((((F940)+(G940)*(W940))*(W940))/MAX((F940)+2*(W940)*SQRT(1+(G940)^2),1E-6))^(2/3),1E-6)))^2</f>
        <v/>
      </c>
      <c r="AD940">
        <f>ABS(ABS(K940)/MAX(((F940)+(G940)*(W940))*(W940),1E-6))/SQRT($I$5*MAX((((F940)+(G940)*(W940))*(W940))/MAX((F940)+2*(G940)*(W940),1E-6),1E-6))</f>
        <v/>
      </c>
      <c r="AE940">
        <f>((F940)*(W940)^2)/2+(G940)*(W940)^3/3+(ABS(K940)^2)/($I$5*MAX(((F940)+(G940)*(W940))*(W940),1E-6))</f>
        <v/>
      </c>
      <c r="AF940">
        <f>IF($D$20=0,0,IFERROR(AB941+(((AC940+AC941)/2)*J941)+(IF(Z940&gt;Z941,$D$8*((Z940^2-Z941^2)/(2*$I$5)),$D$9*((Z941^2-Z940^2)/(2*$I$5)))+($D$10*(ABS(I941)/90)*(MAX(Z940^2,Z941^2)/(2*$I$5))))-AB940,0))</f>
        <v/>
      </c>
      <c r="AG940">
        <f>IF($D$20=0,1,IFERROR(IF(ROUND(AD940,3)=1,1,IF(AND(ABS(AF940)&lt;$D$19,AD940&lt;1),1,0)),0))</f>
        <v/>
      </c>
      <c r="AH940">
        <f>IFERROR(IF(V32="Supercritical",MAX($D$16,IFERROR(L940,MAX($D$16,POWER((ABS(K940)^2)/($I$5*MAX(F940,0.1)^2),1/3)))),IF(V32="Subcritical",MAX($D$16,IFERROR(W940,MAX($D$16,POWER((ABS(K940)^2)/($I$5*MAX(F940,0.1)^2),1/3)))),IF(AND(IFERROR(V940,0)=1,IFERROR(AG940,0)=1),IF(IFERROR(T940,-1E99)&gt;=IFERROR(AE940,-1E99),MAX($D$16,IFERROR(L940,MAX($D$16,POWER((ABS(K940)^2)/($I$5*MAX(F940,0.1)^2),1/3)))),MAX($D$16,IFERROR(W940,MAX($D$16,POWER((ABS(K940)^2)/($I$5*MAX(F940,0.1)^2),1/3))))),IF(IFERROR(V940,0)=1,MAX($D$16,IFERROR(L940,MAX($D$16,POWER((ABS(K940)^2)/($I$5*MAX(F940,0.1)^2),1/3)))),IF(IFERROR(AG940,0)=1,MAX($D$16,IFERROR(W940,MAX($D$16,POWER((ABS(K940)^2)/($I$5*MAX(F940,0.1)^2),1/3)))),MAX($D$16,POWER((ABS(K940)^2)/($I$5*MAX(F940,0.1)^2),1/3))))))),MAX($D$16,POWER((ABS(K940)^2)/($I$5*MAX(F940,0.1)^2),1/3)))</f>
        <v/>
      </c>
      <c r="AI940">
        <f>E940+AH940</f>
        <v/>
      </c>
      <c r="AJ940">
        <f>AI940+((ABS(K940)/MAX(((F940)+(G940)*(AH940))*(AH940),1E-6))^2)/(2*$I$5)</f>
        <v/>
      </c>
      <c r="AM940" t="n">
        <v>0</v>
      </c>
      <c r="AN940" t="n">
        <v>0</v>
      </c>
      <c r="AO940">
        <f>AM940+AN940</f>
        <v/>
      </c>
      <c r="AP940">
        <f>AP939+AO940</f>
        <v/>
      </c>
      <c r="AQ940">
        <f>ABS(ABS(K940)/MAX(((F940)+(G940)*(AH940))*(AH940),1E-6))/SQRT($I$5*MAX((((F940)+(G940)*(AH940))*(AH940))/MAX((F940)+2*(G940)*(AH940),1E-6),1E-6))</f>
        <v/>
      </c>
      <c r="AR940">
        <f>IF(AQ940&lt;1,"Subcritical","Supercritical")</f>
        <v/>
      </c>
      <c r="AS940">
        <f>((ABS(K940)*$D$6)/(MAX(((F940)+(G940)*(AH940))*(AH940),1E-6)*MAX(((((F940)+(G940)*(AH940))*(AH940))/MAX((F940)+2*(AH940)*SQRT(1+(G940)^2),1E-6))^(2/3),1E-6)))^2</f>
        <v/>
      </c>
    </row>
    <row r="941">
      <c r="A941" t="n">
        <v>792</v>
      </c>
      <c r="B941" t="n">
        <v>790.889</v>
      </c>
      <c r="C941" t="n">
        <v>616089.998</v>
      </c>
      <c r="D941" t="n">
        <v>3097212.862</v>
      </c>
      <c r="E941" t="n">
        <v>632.1665</v>
      </c>
      <c r="F941" t="n">
        <v>5.2</v>
      </c>
      <c r="G941" t="n">
        <v>0</v>
      </c>
      <c r="H941" t="inlineStr">
        <is>
          <t>Normal</t>
        </is>
      </c>
      <c r="I941" t="n">
        <v>0</v>
      </c>
      <c r="J941">
        <f>B941-B940</f>
        <v/>
      </c>
      <c r="K941">
        <f>MAX(0,K940-AO940)</f>
        <v/>
      </c>
      <c r="L941">
        <f>IF($D$20=0,IFERROR(L940,MAX($D$16,POWER((ABS(K941)^2)/($I$5*MAX(F941,0.1)^2),1/3))),IF(IFERROR(V940,0)=0,IFERROR(L940,MAX($D$16,POWER((ABS(K941)^2)/($I$5*MAX(F941,0.1)^2),1/3))),IF(OR(IFERROR(L941,0)=0,IFERROR(S940,0)&lt;1,IFERROR(S941,0)&lt;1),MAX($D$16,POWER((ABS(K941)^2)/($I$5*MAX(F941,0.1)^2),1/3)),IF(IFERROR(U941,0)&gt;0,MAX($D$16,IFERROR(L941,0)+((IFERROR(U941,0))*$D$18*IF((IFERROR(S941,0))&lt;1,1,-1))),IF(IFERROR(U941,0)&lt;0,IF(ABS((MAX($D$16,POWER((ABS(K941)^2)/($I$5*MAX(F941,0.1)^2),1/3)))-IFERROR(L941,0))&gt;$D$19,MAX($D$16,IF((MAX($D$16,POWER((ABS(K941)^2)/($I$5*MAX(F941,0.1)^2),1/3)))&gt;IFERROR(L941,0),MIN((MAX($D$16,POWER((ABS(K941)^2)/($I$5*MAX(F941,0.1)^2),1/3))),IFERROR(L941,0)+(MIN(ABS(IFERROR(U941,0))*$D$18,ABS((MAX($D$16,POWER((ABS(K941)^2)/($I$5*MAX(F941,0.1)^2),1/3)))-IFERROR(L941,0))))),MAX((MAX($D$16,POWER((ABS(K941)^2)/($I$5*MAX(F941,0.1)^2),1/3))),IFERROR(L941,0)-(MIN(ABS(IFERROR(U941,0))*$D$18,ABS((MAX($D$16,POWER((ABS(K941)^2)/($I$5*MAX(F941,0.1)^2),1/3)))-IFERROR(L941,0))))))),MAX($D$16,POWER((ABS(K941)^2)/($I$5*MAX(F941,0.1)^2),1/3))),MAX($D$16,IFERROR(L941,0)))))))</f>
        <v/>
      </c>
      <c r="M941">
        <f>((F941)+(G941)*(L941))*(L941)</f>
        <v/>
      </c>
      <c r="N941">
        <f>(((F941)+(G941)*(L941))*(L941))/MAX((F941)+2*(L941)*SQRT(1+(G941)^2),1E-6)</f>
        <v/>
      </c>
      <c r="O941">
        <f>ABS(K941)/MAX(((F941)+(G941)*(L941))*(L941),1E-6)</f>
        <v/>
      </c>
      <c r="P941">
        <f>E941+L941</f>
        <v/>
      </c>
      <c r="Q941">
        <f>P941+((ABS(K941)/MAX(((F941)+(G941)*(L941))*(L941),1E-6))^2)/(2*$I$5)</f>
        <v/>
      </c>
      <c r="R941">
        <f>((ABS(K941)*$D$6)/(MAX(((F941)+(G941)*(L941))*(L941),1E-6)*MAX(((((F941)+(G941)*(L941))*(L941))/MAX((F941)+2*(L941)*SQRT(1+(G941)^2),1E-6))^(2/3),1E-6)))^2</f>
        <v/>
      </c>
      <c r="S941">
        <f>ABS(ABS(K941)/MAX(((F941)+(G941)*(L941))*(L941),1E-6))/SQRT($I$5*MAX((((F941)+(G941)*(L941))*(L941))/MAX((F941)+2*(G941)*(L941),1E-6),1E-6))</f>
        <v/>
      </c>
      <c r="T941">
        <f>((F941)*(L941)^2)/2+(G941)*(L941)^3/3+(ABS(K941)^2)/($I$5*MAX(((F941)+(G941)*(L941))*(L941),1E-6))</f>
        <v/>
      </c>
      <c r="U941">
        <f>IF($D$20=0,0,IFERROR(Q940-(((R940+R941)/2)*J941)-(IF(O940&gt;O941,$D$8*((O940^2-O941^2)/(2*$I$5)),$D$9*((O941^2-O940^2)/(2*$I$5)))+($D$10*(ABS(I941)/90)*(MAX(O940^2,O941^2)/(2*$I$5))))-Q941,0))</f>
        <v/>
      </c>
      <c r="V941">
        <f>IF($D$20=0,1,IFERROR(IF(ROUND(S941,3)=1,1,IF(AND(ABS(U941)&lt;$D$19,S941&gt;1),1,0)),0))</f>
        <v/>
      </c>
      <c r="W941">
        <f>IF($D$20=0,IFERROR(W942,MAX($D$16,POWER((ABS(K941)^2)/($I$5*MAX(F941,0.1)^2),1/3))),IF(IFERROR(AG942,0)=0,IFERROR(W942,MAX($D$16,POWER((ABS(K941)^2)/($I$5*MAX(F941,0.1)^2),1/3))),IF(OR(IFERROR(W941,0)=0,IFERROR(AD942,0)&gt;1),MAX($D$16,POWER((ABS(K941)^2)/($I$5*MAX(F941,0.1)^2),1/3)),IF(IFERROR(AF941,0)&gt;0,MAX($D$16,IFERROR(W941,0)+((IFERROR(AF941,0))*$D$18*IF((IFERROR(AD941,0))&lt;1,1,-1))),IF(IFERROR(AF941,0)&lt;0,IF(ABS((MAX($D$16,POWER((ABS(K941)^2)/($I$5*MAX(F941,0.1)^2),1/3)))-IFERROR(W941,0))&gt;$D$19,MAX($D$16,IF((MAX($D$16,POWER((ABS(K941)^2)/($I$5*MAX(F941,0.1)^2),1/3)))&gt;IFERROR(W941,0),MIN((MAX($D$16,POWER((ABS(K941)^2)/($I$5*MAX(F941,0.1)^2),1/3))),IFERROR(W941,0)+(MIN(ABS(IFERROR(AF941,0))*$D$18,ABS((MAX($D$16,POWER((ABS(K941)^2)/($I$5*MAX(F941,0.1)^2),1/3)))-IFERROR(W941,0))))),MAX((MAX($D$16,POWER((ABS(K941)^2)/($I$5*MAX(F941,0.1)^2),1/3))),IFERROR(W941,0)-(MIN(ABS(IFERROR(AF941,0))*$D$18,ABS((MAX($D$16,POWER((ABS(K941)^2)/($I$5*MAX(F941,0.1)^2),1/3)))-IFERROR(W941,0))))))),MAX($D$16,POWER((ABS(K941)^2)/($I$5*MAX(F941,0.1)^2),1/3))),MAX($D$16,IFERROR(W941,0)))))))</f>
        <v/>
      </c>
      <c r="X941">
        <f>((F941)+(G941)*(W941))*(W941)</f>
        <v/>
      </c>
      <c r="Y941">
        <f>(((F941)+(G941)*(W941))*(W941))/MAX((F941)+2*(W941)*SQRT(1+(G941)^2),1E-6)</f>
        <v/>
      </c>
      <c r="Z941">
        <f>ABS(K941)/MAX(((F941)+(G941)*(W941))*(W941),1E-6)</f>
        <v/>
      </c>
      <c r="AA941">
        <f>E941+W941</f>
        <v/>
      </c>
      <c r="AB941">
        <f>AA941+((ABS(K941)/MAX(((F941)+(G941)*(W941))*(W941),1E-6))^2)/(2*$I$5)</f>
        <v/>
      </c>
      <c r="AC941">
        <f>((ABS(K941)*$D$6)/(MAX(((F941)+(G941)*(W941))*(W941),1E-6)*MAX(((((F941)+(G941)*(W941))*(W941))/MAX((F941)+2*(W941)*SQRT(1+(G941)^2),1E-6))^(2/3),1E-6)))^2</f>
        <v/>
      </c>
      <c r="AD941">
        <f>ABS(ABS(K941)/MAX(((F941)+(G941)*(W941))*(W941),1E-6))/SQRT($I$5*MAX((((F941)+(G941)*(W941))*(W941))/MAX((F941)+2*(G941)*(W941),1E-6),1E-6))</f>
        <v/>
      </c>
      <c r="AE941">
        <f>((F941)*(W941)^2)/2+(G941)*(W941)^3/3+(ABS(K941)^2)/($I$5*MAX(((F941)+(G941)*(W941))*(W941),1E-6))</f>
        <v/>
      </c>
      <c r="AF941">
        <f>IF($D$20=0,0,IFERROR(AB942+(((AC941+AC942)/2)*J942)+(IF(Z941&gt;Z942,$D$8*((Z941^2-Z942^2)/(2*$I$5)),$D$9*((Z942^2-Z941^2)/(2*$I$5)))+($D$10*(ABS(I942)/90)*(MAX(Z941^2,Z942^2)/(2*$I$5))))-AB941,0))</f>
        <v/>
      </c>
      <c r="AG941">
        <f>IF($D$20=0,1,IFERROR(IF(ROUND(AD941,3)=1,1,IF(AND(ABS(AF941)&lt;$D$19,AD941&lt;1),1,0)),0))</f>
        <v/>
      </c>
      <c r="AH941">
        <f>IFERROR(IF(V32="Supercritical",MAX($D$16,IFERROR(L941,MAX($D$16,POWER((ABS(K941)^2)/($I$5*MAX(F941,0.1)^2),1/3)))),IF(V32="Subcritical",MAX($D$16,IFERROR(W941,MAX($D$16,POWER((ABS(K941)^2)/($I$5*MAX(F941,0.1)^2),1/3)))),IF(AND(IFERROR(V941,0)=1,IFERROR(AG941,0)=1),IF(IFERROR(T941,-1E99)&gt;=IFERROR(AE941,-1E99),MAX($D$16,IFERROR(L941,MAX($D$16,POWER((ABS(K941)^2)/($I$5*MAX(F941,0.1)^2),1/3)))),MAX($D$16,IFERROR(W941,MAX($D$16,POWER((ABS(K941)^2)/($I$5*MAX(F941,0.1)^2),1/3))))),IF(IFERROR(V941,0)=1,MAX($D$16,IFERROR(L941,MAX($D$16,POWER((ABS(K941)^2)/($I$5*MAX(F941,0.1)^2),1/3)))),IF(IFERROR(AG941,0)=1,MAX($D$16,IFERROR(W941,MAX($D$16,POWER((ABS(K941)^2)/($I$5*MAX(F941,0.1)^2),1/3)))),MAX($D$16,POWER((ABS(K941)^2)/($I$5*MAX(F941,0.1)^2),1/3))))))),MAX($D$16,POWER((ABS(K941)^2)/($I$5*MAX(F941,0.1)^2),1/3)))</f>
        <v/>
      </c>
      <c r="AI941">
        <f>E941+AH941</f>
        <v/>
      </c>
      <c r="AJ941">
        <f>AI941+((ABS(K941)/MAX(((F941)+(G941)*(AH941))*(AH941),1E-6))^2)/(2*$I$5)</f>
        <v/>
      </c>
      <c r="AM941" t="n">
        <v>0</v>
      </c>
      <c r="AN941" t="n">
        <v>0</v>
      </c>
      <c r="AO941">
        <f>AM941+AN941</f>
        <v/>
      </c>
      <c r="AP941">
        <f>AP940+AO941</f>
        <v/>
      </c>
      <c r="AQ941">
        <f>ABS(ABS(K941)/MAX(((F941)+(G941)*(AH941))*(AH941),1E-6))/SQRT($I$5*MAX((((F941)+(G941)*(AH941))*(AH941))/MAX((F941)+2*(G941)*(AH941),1E-6),1E-6))</f>
        <v/>
      </c>
      <c r="AR941">
        <f>IF(AQ941&lt;1,"Subcritical","Supercritical")</f>
        <v/>
      </c>
      <c r="AS941">
        <f>((ABS(K941)*$D$6)/(MAX(((F941)+(G941)*(AH941))*(AH941),1E-6)*MAX(((((F941)+(G941)*(AH941))*(AH941))/MAX((F941)+2*(AH941)*SQRT(1+(G941)^2),1E-6))^(2/3),1E-6)))^2</f>
        <v/>
      </c>
    </row>
    <row r="942">
      <c r="A942" t="n">
        <v>793</v>
      </c>
      <c r="B942" t="n">
        <v>791.889</v>
      </c>
      <c r="C942" t="n">
        <v>616089.956</v>
      </c>
      <c r="D942" t="n">
        <v>3097211.863</v>
      </c>
      <c r="E942" t="n">
        <v>632.1660000000001</v>
      </c>
      <c r="F942" t="n">
        <v>5.2</v>
      </c>
      <c r="G942" t="n">
        <v>0</v>
      </c>
      <c r="H942" t="inlineStr">
        <is>
          <t>Normal</t>
        </is>
      </c>
      <c r="I942" t="n">
        <v>0</v>
      </c>
      <c r="J942">
        <f>B942-B941</f>
        <v/>
      </c>
      <c r="K942">
        <f>MAX(0,K941-AO941)</f>
        <v/>
      </c>
      <c r="L942">
        <f>IF($D$20=0,IFERROR(L941,MAX($D$16,POWER((ABS(K942)^2)/($I$5*MAX(F942,0.1)^2),1/3))),IF(IFERROR(V941,0)=0,IFERROR(L941,MAX($D$16,POWER((ABS(K942)^2)/($I$5*MAX(F942,0.1)^2),1/3))),IF(OR(IFERROR(L942,0)=0,IFERROR(S941,0)&lt;1,IFERROR(S942,0)&lt;1),MAX($D$16,POWER((ABS(K942)^2)/($I$5*MAX(F942,0.1)^2),1/3)),IF(IFERROR(U942,0)&gt;0,MAX($D$16,IFERROR(L942,0)+((IFERROR(U942,0))*$D$18*IF((IFERROR(S942,0))&lt;1,1,-1))),IF(IFERROR(U942,0)&lt;0,IF(ABS((MAX($D$16,POWER((ABS(K942)^2)/($I$5*MAX(F942,0.1)^2),1/3)))-IFERROR(L942,0))&gt;$D$19,MAX($D$16,IF((MAX($D$16,POWER((ABS(K942)^2)/($I$5*MAX(F942,0.1)^2),1/3)))&gt;IFERROR(L942,0),MIN((MAX($D$16,POWER((ABS(K942)^2)/($I$5*MAX(F942,0.1)^2),1/3))),IFERROR(L942,0)+(MIN(ABS(IFERROR(U942,0))*$D$18,ABS((MAX($D$16,POWER((ABS(K942)^2)/($I$5*MAX(F942,0.1)^2),1/3)))-IFERROR(L942,0))))),MAX((MAX($D$16,POWER((ABS(K942)^2)/($I$5*MAX(F942,0.1)^2),1/3))),IFERROR(L942,0)-(MIN(ABS(IFERROR(U942,0))*$D$18,ABS((MAX($D$16,POWER((ABS(K942)^2)/($I$5*MAX(F942,0.1)^2),1/3)))-IFERROR(L942,0))))))),MAX($D$16,POWER((ABS(K942)^2)/($I$5*MAX(F942,0.1)^2),1/3))),MAX($D$16,IFERROR(L942,0)))))))</f>
        <v/>
      </c>
      <c r="M942">
        <f>((F942)+(G942)*(L942))*(L942)</f>
        <v/>
      </c>
      <c r="N942">
        <f>(((F942)+(G942)*(L942))*(L942))/MAX((F942)+2*(L942)*SQRT(1+(G942)^2),1E-6)</f>
        <v/>
      </c>
      <c r="O942">
        <f>ABS(K942)/MAX(((F942)+(G942)*(L942))*(L942),1E-6)</f>
        <v/>
      </c>
      <c r="P942">
        <f>E942+L942</f>
        <v/>
      </c>
      <c r="Q942">
        <f>P942+((ABS(K942)/MAX(((F942)+(G942)*(L942))*(L942),1E-6))^2)/(2*$I$5)</f>
        <v/>
      </c>
      <c r="R942">
        <f>((ABS(K942)*$D$6)/(MAX(((F942)+(G942)*(L942))*(L942),1E-6)*MAX(((((F942)+(G942)*(L942))*(L942))/MAX((F942)+2*(L942)*SQRT(1+(G942)^2),1E-6))^(2/3),1E-6)))^2</f>
        <v/>
      </c>
      <c r="S942">
        <f>ABS(ABS(K942)/MAX(((F942)+(G942)*(L942))*(L942),1E-6))/SQRT($I$5*MAX((((F942)+(G942)*(L942))*(L942))/MAX((F942)+2*(G942)*(L942),1E-6),1E-6))</f>
        <v/>
      </c>
      <c r="T942">
        <f>((F942)*(L942)^2)/2+(G942)*(L942)^3/3+(ABS(K942)^2)/($I$5*MAX(((F942)+(G942)*(L942))*(L942),1E-6))</f>
        <v/>
      </c>
      <c r="U942">
        <f>IF($D$20=0,0,IFERROR(Q941-(((R941+R942)/2)*J942)-(IF(O941&gt;O942,$D$8*((O941^2-O942^2)/(2*$I$5)),$D$9*((O942^2-O941^2)/(2*$I$5)))+($D$10*(ABS(I942)/90)*(MAX(O941^2,O942^2)/(2*$I$5))))-Q942,0))</f>
        <v/>
      </c>
      <c r="V942">
        <f>IF($D$20=0,1,IFERROR(IF(ROUND(S942,3)=1,1,IF(AND(ABS(U942)&lt;$D$19,S942&gt;1),1,0)),0))</f>
        <v/>
      </c>
      <c r="W942">
        <f>IF($D$20=0,IFERROR(W943,MAX($D$16,POWER((ABS(K942)^2)/($I$5*MAX(F942,0.1)^2),1/3))),IF(IFERROR(AG943,0)=0,IFERROR(W943,MAX($D$16,POWER((ABS(K942)^2)/($I$5*MAX(F942,0.1)^2),1/3))),IF(OR(IFERROR(W942,0)=0,IFERROR(AD943,0)&gt;1),MAX($D$16,POWER((ABS(K942)^2)/($I$5*MAX(F942,0.1)^2),1/3)),IF(IFERROR(AF942,0)&gt;0,MAX($D$16,IFERROR(W942,0)+((IFERROR(AF942,0))*$D$18*IF((IFERROR(AD942,0))&lt;1,1,-1))),IF(IFERROR(AF942,0)&lt;0,IF(ABS((MAX($D$16,POWER((ABS(K942)^2)/($I$5*MAX(F942,0.1)^2),1/3)))-IFERROR(W942,0))&gt;$D$19,MAX($D$16,IF((MAX($D$16,POWER((ABS(K942)^2)/($I$5*MAX(F942,0.1)^2),1/3)))&gt;IFERROR(W942,0),MIN((MAX($D$16,POWER((ABS(K942)^2)/($I$5*MAX(F942,0.1)^2),1/3))),IFERROR(W942,0)+(MIN(ABS(IFERROR(AF942,0))*$D$18,ABS((MAX($D$16,POWER((ABS(K942)^2)/($I$5*MAX(F942,0.1)^2),1/3)))-IFERROR(W942,0))))),MAX((MAX($D$16,POWER((ABS(K942)^2)/($I$5*MAX(F942,0.1)^2),1/3))),IFERROR(W942,0)-(MIN(ABS(IFERROR(AF942,0))*$D$18,ABS((MAX($D$16,POWER((ABS(K942)^2)/($I$5*MAX(F942,0.1)^2),1/3)))-IFERROR(W942,0))))))),MAX($D$16,POWER((ABS(K942)^2)/($I$5*MAX(F942,0.1)^2),1/3))),MAX($D$16,IFERROR(W942,0)))))))</f>
        <v/>
      </c>
      <c r="X942">
        <f>((F942)+(G942)*(W942))*(W942)</f>
        <v/>
      </c>
      <c r="Y942">
        <f>(((F942)+(G942)*(W942))*(W942))/MAX((F942)+2*(W942)*SQRT(1+(G942)^2),1E-6)</f>
        <v/>
      </c>
      <c r="Z942">
        <f>ABS(K942)/MAX(((F942)+(G942)*(W942))*(W942),1E-6)</f>
        <v/>
      </c>
      <c r="AA942">
        <f>E942+W942</f>
        <v/>
      </c>
      <c r="AB942">
        <f>AA942+((ABS(K942)/MAX(((F942)+(G942)*(W942))*(W942),1E-6))^2)/(2*$I$5)</f>
        <v/>
      </c>
      <c r="AC942">
        <f>((ABS(K942)*$D$6)/(MAX(((F942)+(G942)*(W942))*(W942),1E-6)*MAX(((((F942)+(G942)*(W942))*(W942))/MAX((F942)+2*(W942)*SQRT(1+(G942)^2),1E-6))^(2/3),1E-6)))^2</f>
        <v/>
      </c>
      <c r="AD942">
        <f>ABS(ABS(K942)/MAX(((F942)+(G942)*(W942))*(W942),1E-6))/SQRT($I$5*MAX((((F942)+(G942)*(W942))*(W942))/MAX((F942)+2*(G942)*(W942),1E-6),1E-6))</f>
        <v/>
      </c>
      <c r="AE942">
        <f>((F942)*(W942)^2)/2+(G942)*(W942)^3/3+(ABS(K942)^2)/($I$5*MAX(((F942)+(G942)*(W942))*(W942),1E-6))</f>
        <v/>
      </c>
      <c r="AF942">
        <f>IF($D$20=0,0,IFERROR(AB943+(((AC942+AC943)/2)*J943)+(IF(Z942&gt;Z943,$D$8*((Z942^2-Z943^2)/(2*$I$5)),$D$9*((Z943^2-Z942^2)/(2*$I$5)))+($D$10*(ABS(I943)/90)*(MAX(Z942^2,Z943^2)/(2*$I$5))))-AB942,0))</f>
        <v/>
      </c>
      <c r="AG942">
        <f>IF($D$20=0,1,IFERROR(IF(ROUND(AD942,3)=1,1,IF(AND(ABS(AF942)&lt;$D$19,AD942&lt;1),1,0)),0))</f>
        <v/>
      </c>
      <c r="AH942">
        <f>IFERROR(IF(V32="Supercritical",MAX($D$16,IFERROR(L942,MAX($D$16,POWER((ABS(K942)^2)/($I$5*MAX(F942,0.1)^2),1/3)))),IF(V32="Subcritical",MAX($D$16,IFERROR(W942,MAX($D$16,POWER((ABS(K942)^2)/($I$5*MAX(F942,0.1)^2),1/3)))),IF(AND(IFERROR(V942,0)=1,IFERROR(AG942,0)=1),IF(IFERROR(T942,-1E99)&gt;=IFERROR(AE942,-1E99),MAX($D$16,IFERROR(L942,MAX($D$16,POWER((ABS(K942)^2)/($I$5*MAX(F942,0.1)^2),1/3)))),MAX($D$16,IFERROR(W942,MAX($D$16,POWER((ABS(K942)^2)/($I$5*MAX(F942,0.1)^2),1/3))))),IF(IFERROR(V942,0)=1,MAX($D$16,IFERROR(L942,MAX($D$16,POWER((ABS(K942)^2)/($I$5*MAX(F942,0.1)^2),1/3)))),IF(IFERROR(AG942,0)=1,MAX($D$16,IFERROR(W942,MAX($D$16,POWER((ABS(K942)^2)/($I$5*MAX(F942,0.1)^2),1/3)))),MAX($D$16,POWER((ABS(K942)^2)/($I$5*MAX(F942,0.1)^2),1/3))))))),MAX($D$16,POWER((ABS(K942)^2)/($I$5*MAX(F942,0.1)^2),1/3)))</f>
        <v/>
      </c>
      <c r="AI942">
        <f>E942+AH942</f>
        <v/>
      </c>
      <c r="AJ942">
        <f>AI942+((ABS(K942)/MAX(((F942)+(G942)*(AH942))*(AH942),1E-6))^2)/(2*$I$5)</f>
        <v/>
      </c>
      <c r="AM942" t="n">
        <v>0</v>
      </c>
      <c r="AN942" t="n">
        <v>0</v>
      </c>
      <c r="AO942">
        <f>AM942+AN942</f>
        <v/>
      </c>
      <c r="AP942">
        <f>AP941+AO942</f>
        <v/>
      </c>
      <c r="AQ942">
        <f>ABS(ABS(K942)/MAX(((F942)+(G942)*(AH942))*(AH942),1E-6))/SQRT($I$5*MAX((((F942)+(G942)*(AH942))*(AH942))/MAX((F942)+2*(G942)*(AH942),1E-6),1E-6))</f>
        <v/>
      </c>
      <c r="AR942">
        <f>IF(AQ942&lt;1,"Subcritical","Supercritical")</f>
        <v/>
      </c>
      <c r="AS942">
        <f>((ABS(K942)*$D$6)/(MAX(((F942)+(G942)*(AH942))*(AH942),1E-6)*MAX(((((F942)+(G942)*(AH942))*(AH942))/MAX((F942)+2*(AH942)*SQRT(1+(G942)^2),1E-6))^(2/3),1E-6)))^2</f>
        <v/>
      </c>
    </row>
    <row r="943">
      <c r="A943" t="n">
        <v>794</v>
      </c>
      <c r="B943" t="n">
        <v>792.889</v>
      </c>
      <c r="C943" t="n">
        <v>616089.914</v>
      </c>
      <c r="D943" t="n">
        <v>3097210.864</v>
      </c>
      <c r="E943" t="n">
        <v>632.1655</v>
      </c>
      <c r="F943" t="n">
        <v>5.2</v>
      </c>
      <c r="G943" t="n">
        <v>0</v>
      </c>
      <c r="H943" t="inlineStr">
        <is>
          <t>Normal</t>
        </is>
      </c>
      <c r="I943" t="n">
        <v>0.057</v>
      </c>
      <c r="J943">
        <f>B943-B942</f>
        <v/>
      </c>
      <c r="K943">
        <f>MAX(0,K942-AO942)</f>
        <v/>
      </c>
      <c r="L943">
        <f>IF($D$20=0,IFERROR(L942,MAX($D$16,POWER((ABS(K943)^2)/($I$5*MAX(F943,0.1)^2),1/3))),IF(IFERROR(V942,0)=0,IFERROR(L942,MAX($D$16,POWER((ABS(K943)^2)/($I$5*MAX(F943,0.1)^2),1/3))),IF(OR(IFERROR(L943,0)=0,IFERROR(S942,0)&lt;1,IFERROR(S943,0)&lt;1),MAX($D$16,POWER((ABS(K943)^2)/($I$5*MAX(F943,0.1)^2),1/3)),IF(IFERROR(U943,0)&gt;0,MAX($D$16,IFERROR(L943,0)+((IFERROR(U943,0))*$D$18*IF((IFERROR(S943,0))&lt;1,1,-1))),IF(IFERROR(U943,0)&lt;0,IF(ABS((MAX($D$16,POWER((ABS(K943)^2)/($I$5*MAX(F943,0.1)^2),1/3)))-IFERROR(L943,0))&gt;$D$19,MAX($D$16,IF((MAX($D$16,POWER((ABS(K943)^2)/($I$5*MAX(F943,0.1)^2),1/3)))&gt;IFERROR(L943,0),MIN((MAX($D$16,POWER((ABS(K943)^2)/($I$5*MAX(F943,0.1)^2),1/3))),IFERROR(L943,0)+(MIN(ABS(IFERROR(U943,0))*$D$18,ABS((MAX($D$16,POWER((ABS(K943)^2)/($I$5*MAX(F943,0.1)^2),1/3)))-IFERROR(L943,0))))),MAX((MAX($D$16,POWER((ABS(K943)^2)/($I$5*MAX(F943,0.1)^2),1/3))),IFERROR(L943,0)-(MIN(ABS(IFERROR(U943,0))*$D$18,ABS((MAX($D$16,POWER((ABS(K943)^2)/($I$5*MAX(F943,0.1)^2),1/3)))-IFERROR(L943,0))))))),MAX($D$16,POWER((ABS(K943)^2)/($I$5*MAX(F943,0.1)^2),1/3))),MAX($D$16,IFERROR(L943,0)))))))</f>
        <v/>
      </c>
      <c r="M943">
        <f>((F943)+(G943)*(L943))*(L943)</f>
        <v/>
      </c>
      <c r="N943">
        <f>(((F943)+(G943)*(L943))*(L943))/MAX((F943)+2*(L943)*SQRT(1+(G943)^2),1E-6)</f>
        <v/>
      </c>
      <c r="O943">
        <f>ABS(K943)/MAX(((F943)+(G943)*(L943))*(L943),1E-6)</f>
        <v/>
      </c>
      <c r="P943">
        <f>E943+L943</f>
        <v/>
      </c>
      <c r="Q943">
        <f>P943+((ABS(K943)/MAX(((F943)+(G943)*(L943))*(L943),1E-6))^2)/(2*$I$5)</f>
        <v/>
      </c>
      <c r="R943">
        <f>((ABS(K943)*$D$6)/(MAX(((F943)+(G943)*(L943))*(L943),1E-6)*MAX(((((F943)+(G943)*(L943))*(L943))/MAX((F943)+2*(L943)*SQRT(1+(G943)^2),1E-6))^(2/3),1E-6)))^2</f>
        <v/>
      </c>
      <c r="S943">
        <f>ABS(ABS(K943)/MAX(((F943)+(G943)*(L943))*(L943),1E-6))/SQRT($I$5*MAX((((F943)+(G943)*(L943))*(L943))/MAX((F943)+2*(G943)*(L943),1E-6),1E-6))</f>
        <v/>
      </c>
      <c r="T943">
        <f>((F943)*(L943)^2)/2+(G943)*(L943)^3/3+(ABS(K943)^2)/($I$5*MAX(((F943)+(G943)*(L943))*(L943),1E-6))</f>
        <v/>
      </c>
      <c r="U943">
        <f>IF($D$20=0,0,IFERROR(Q942-(((R942+R943)/2)*J943)-(IF(O942&gt;O943,$D$8*((O942^2-O943^2)/(2*$I$5)),$D$9*((O943^2-O942^2)/(2*$I$5)))+($D$10*(ABS(I943)/90)*(MAX(O942^2,O943^2)/(2*$I$5))))-Q943,0))</f>
        <v/>
      </c>
      <c r="V943">
        <f>IF($D$20=0,1,IFERROR(IF(ROUND(S943,3)=1,1,IF(AND(ABS(U943)&lt;$D$19,S943&gt;1),1,0)),0))</f>
        <v/>
      </c>
      <c r="W943">
        <f>IF($D$20=0,IFERROR(W944,MAX($D$16,POWER((ABS(K943)^2)/($I$5*MAX(F943,0.1)^2),1/3))),IF(IFERROR(AG944,0)=0,IFERROR(W944,MAX($D$16,POWER((ABS(K943)^2)/($I$5*MAX(F943,0.1)^2),1/3))),IF(OR(IFERROR(W943,0)=0,IFERROR(AD944,0)&gt;1),MAX($D$16,POWER((ABS(K943)^2)/($I$5*MAX(F943,0.1)^2),1/3)),IF(IFERROR(AF943,0)&gt;0,MAX($D$16,IFERROR(W943,0)+((IFERROR(AF943,0))*$D$18*IF((IFERROR(AD943,0))&lt;1,1,-1))),IF(IFERROR(AF943,0)&lt;0,IF(ABS((MAX($D$16,POWER((ABS(K943)^2)/($I$5*MAX(F943,0.1)^2),1/3)))-IFERROR(W943,0))&gt;$D$19,MAX($D$16,IF((MAX($D$16,POWER((ABS(K943)^2)/($I$5*MAX(F943,0.1)^2),1/3)))&gt;IFERROR(W943,0),MIN((MAX($D$16,POWER((ABS(K943)^2)/($I$5*MAX(F943,0.1)^2),1/3))),IFERROR(W943,0)+(MIN(ABS(IFERROR(AF943,0))*$D$18,ABS((MAX($D$16,POWER((ABS(K943)^2)/($I$5*MAX(F943,0.1)^2),1/3)))-IFERROR(W943,0))))),MAX((MAX($D$16,POWER((ABS(K943)^2)/($I$5*MAX(F943,0.1)^2),1/3))),IFERROR(W943,0)-(MIN(ABS(IFERROR(AF943,0))*$D$18,ABS((MAX($D$16,POWER((ABS(K943)^2)/($I$5*MAX(F943,0.1)^2),1/3)))-IFERROR(W943,0))))))),MAX($D$16,POWER((ABS(K943)^2)/($I$5*MAX(F943,0.1)^2),1/3))),MAX($D$16,IFERROR(W943,0)))))))</f>
        <v/>
      </c>
      <c r="X943">
        <f>((F943)+(G943)*(W943))*(W943)</f>
        <v/>
      </c>
      <c r="Y943">
        <f>(((F943)+(G943)*(W943))*(W943))/MAX((F943)+2*(W943)*SQRT(1+(G943)^2),1E-6)</f>
        <v/>
      </c>
      <c r="Z943">
        <f>ABS(K943)/MAX(((F943)+(G943)*(W943))*(W943),1E-6)</f>
        <v/>
      </c>
      <c r="AA943">
        <f>E943+W943</f>
        <v/>
      </c>
      <c r="AB943">
        <f>AA943+((ABS(K943)/MAX(((F943)+(G943)*(W943))*(W943),1E-6))^2)/(2*$I$5)</f>
        <v/>
      </c>
      <c r="AC943">
        <f>((ABS(K943)*$D$6)/(MAX(((F943)+(G943)*(W943))*(W943),1E-6)*MAX(((((F943)+(G943)*(W943))*(W943))/MAX((F943)+2*(W943)*SQRT(1+(G943)^2),1E-6))^(2/3),1E-6)))^2</f>
        <v/>
      </c>
      <c r="AD943">
        <f>ABS(ABS(K943)/MAX(((F943)+(G943)*(W943))*(W943),1E-6))/SQRT($I$5*MAX((((F943)+(G943)*(W943))*(W943))/MAX((F943)+2*(G943)*(W943),1E-6),1E-6))</f>
        <v/>
      </c>
      <c r="AE943">
        <f>((F943)*(W943)^2)/2+(G943)*(W943)^3/3+(ABS(K943)^2)/($I$5*MAX(((F943)+(G943)*(W943))*(W943),1E-6))</f>
        <v/>
      </c>
      <c r="AF943">
        <f>IF($D$20=0,0,IFERROR(AB944+(((AC943+AC944)/2)*J944)+(IF(Z943&gt;Z944,$D$8*((Z943^2-Z944^2)/(2*$I$5)),$D$9*((Z944^2-Z943^2)/(2*$I$5)))+($D$10*(ABS(I944)/90)*(MAX(Z943^2,Z944^2)/(2*$I$5))))-AB943,0))</f>
        <v/>
      </c>
      <c r="AG943">
        <f>IF($D$20=0,1,IFERROR(IF(ROUND(AD943,3)=1,1,IF(AND(ABS(AF943)&lt;$D$19,AD943&lt;1),1,0)),0))</f>
        <v/>
      </c>
      <c r="AH943">
        <f>IFERROR(IF(V32="Supercritical",MAX($D$16,IFERROR(L943,MAX($D$16,POWER((ABS(K943)^2)/($I$5*MAX(F943,0.1)^2),1/3)))),IF(V32="Subcritical",MAX($D$16,IFERROR(W943,MAX($D$16,POWER((ABS(K943)^2)/($I$5*MAX(F943,0.1)^2),1/3)))),IF(AND(IFERROR(V943,0)=1,IFERROR(AG943,0)=1),IF(IFERROR(T943,-1E99)&gt;=IFERROR(AE943,-1E99),MAX($D$16,IFERROR(L943,MAX($D$16,POWER((ABS(K943)^2)/($I$5*MAX(F943,0.1)^2),1/3)))),MAX($D$16,IFERROR(W943,MAX($D$16,POWER((ABS(K943)^2)/($I$5*MAX(F943,0.1)^2),1/3))))),IF(IFERROR(V943,0)=1,MAX($D$16,IFERROR(L943,MAX($D$16,POWER((ABS(K943)^2)/($I$5*MAX(F943,0.1)^2),1/3)))),IF(IFERROR(AG943,0)=1,MAX($D$16,IFERROR(W943,MAX($D$16,POWER((ABS(K943)^2)/($I$5*MAX(F943,0.1)^2),1/3)))),MAX($D$16,POWER((ABS(K943)^2)/($I$5*MAX(F943,0.1)^2),1/3))))))),MAX($D$16,POWER((ABS(K943)^2)/($I$5*MAX(F943,0.1)^2),1/3)))</f>
        <v/>
      </c>
      <c r="AI943">
        <f>E943+AH943</f>
        <v/>
      </c>
      <c r="AJ943">
        <f>AI943+((ABS(K943)/MAX(((F943)+(G943)*(AH943))*(AH943),1E-6))^2)/(2*$I$5)</f>
        <v/>
      </c>
      <c r="AM943" t="n">
        <v>0</v>
      </c>
      <c r="AN943" t="n">
        <v>0</v>
      </c>
      <c r="AO943">
        <f>AM943+AN943</f>
        <v/>
      </c>
      <c r="AP943">
        <f>AP942+AO943</f>
        <v/>
      </c>
      <c r="AQ943">
        <f>ABS(ABS(K943)/MAX(((F943)+(G943)*(AH943))*(AH943),1E-6))/SQRT($I$5*MAX((((F943)+(G943)*(AH943))*(AH943))/MAX((F943)+2*(G943)*(AH943),1E-6),1E-6))</f>
        <v/>
      </c>
      <c r="AR943">
        <f>IF(AQ943&lt;1,"Subcritical","Supercritical")</f>
        <v/>
      </c>
      <c r="AS943">
        <f>((ABS(K943)*$D$6)/(MAX(((F943)+(G943)*(AH943))*(AH943),1E-6)*MAX(((((F943)+(G943)*(AH943))*(AH943))/MAX((F943)+2*(AH943)*SQRT(1+(G943)^2),1E-6))^(2/3),1E-6)))^2</f>
        <v/>
      </c>
    </row>
    <row r="944">
      <c r="A944" t="n">
        <v>795</v>
      </c>
      <c r="B944" t="n">
        <v>793.889</v>
      </c>
      <c r="C944" t="n">
        <v>616089.871</v>
      </c>
      <c r="D944" t="n">
        <v>3097209.865</v>
      </c>
      <c r="E944" t="n">
        <v>632.165</v>
      </c>
      <c r="F944" t="n">
        <v>5.2</v>
      </c>
      <c r="G944" t="n">
        <v>0</v>
      </c>
      <c r="H944" t="inlineStr">
        <is>
          <t>Normal</t>
        </is>
      </c>
      <c r="I944" t="n">
        <v>0.057</v>
      </c>
      <c r="J944">
        <f>B944-B943</f>
        <v/>
      </c>
      <c r="K944">
        <f>MAX(0,K943-AO943)</f>
        <v/>
      </c>
      <c r="L944">
        <f>IF($D$20=0,IFERROR(L943,MAX($D$16,POWER((ABS(K944)^2)/($I$5*MAX(F944,0.1)^2),1/3))),IF(IFERROR(V943,0)=0,IFERROR(L943,MAX($D$16,POWER((ABS(K944)^2)/($I$5*MAX(F944,0.1)^2),1/3))),IF(OR(IFERROR(L944,0)=0,IFERROR(S943,0)&lt;1,IFERROR(S944,0)&lt;1),MAX($D$16,POWER((ABS(K944)^2)/($I$5*MAX(F944,0.1)^2),1/3)),IF(IFERROR(U944,0)&gt;0,MAX($D$16,IFERROR(L944,0)+((IFERROR(U944,0))*$D$18*IF((IFERROR(S944,0))&lt;1,1,-1))),IF(IFERROR(U944,0)&lt;0,IF(ABS((MAX($D$16,POWER((ABS(K944)^2)/($I$5*MAX(F944,0.1)^2),1/3)))-IFERROR(L944,0))&gt;$D$19,MAX($D$16,IF((MAX($D$16,POWER((ABS(K944)^2)/($I$5*MAX(F944,0.1)^2),1/3)))&gt;IFERROR(L944,0),MIN((MAX($D$16,POWER((ABS(K944)^2)/($I$5*MAX(F944,0.1)^2),1/3))),IFERROR(L944,0)+(MIN(ABS(IFERROR(U944,0))*$D$18,ABS((MAX($D$16,POWER((ABS(K944)^2)/($I$5*MAX(F944,0.1)^2),1/3)))-IFERROR(L944,0))))),MAX((MAX($D$16,POWER((ABS(K944)^2)/($I$5*MAX(F944,0.1)^2),1/3))),IFERROR(L944,0)-(MIN(ABS(IFERROR(U944,0))*$D$18,ABS((MAX($D$16,POWER((ABS(K944)^2)/($I$5*MAX(F944,0.1)^2),1/3)))-IFERROR(L944,0))))))),MAX($D$16,POWER((ABS(K944)^2)/($I$5*MAX(F944,0.1)^2),1/3))),MAX($D$16,IFERROR(L944,0)))))))</f>
        <v/>
      </c>
      <c r="M944">
        <f>((F944)+(G944)*(L944))*(L944)</f>
        <v/>
      </c>
      <c r="N944">
        <f>(((F944)+(G944)*(L944))*(L944))/MAX((F944)+2*(L944)*SQRT(1+(G944)^2),1E-6)</f>
        <v/>
      </c>
      <c r="O944">
        <f>ABS(K944)/MAX(((F944)+(G944)*(L944))*(L944),1E-6)</f>
        <v/>
      </c>
      <c r="P944">
        <f>E944+L944</f>
        <v/>
      </c>
      <c r="Q944">
        <f>P944+((ABS(K944)/MAX(((F944)+(G944)*(L944))*(L944),1E-6))^2)/(2*$I$5)</f>
        <v/>
      </c>
      <c r="R944">
        <f>((ABS(K944)*$D$6)/(MAX(((F944)+(G944)*(L944))*(L944),1E-6)*MAX(((((F944)+(G944)*(L944))*(L944))/MAX((F944)+2*(L944)*SQRT(1+(G944)^2),1E-6))^(2/3),1E-6)))^2</f>
        <v/>
      </c>
      <c r="S944">
        <f>ABS(ABS(K944)/MAX(((F944)+(G944)*(L944))*(L944),1E-6))/SQRT($I$5*MAX((((F944)+(G944)*(L944))*(L944))/MAX((F944)+2*(G944)*(L944),1E-6),1E-6))</f>
        <v/>
      </c>
      <c r="T944">
        <f>((F944)*(L944)^2)/2+(G944)*(L944)^3/3+(ABS(K944)^2)/($I$5*MAX(((F944)+(G944)*(L944))*(L944),1E-6))</f>
        <v/>
      </c>
      <c r="U944">
        <f>IF($D$20=0,0,IFERROR(Q943-(((R943+R944)/2)*J944)-(IF(O943&gt;O944,$D$8*((O943^2-O944^2)/(2*$I$5)),$D$9*((O944^2-O943^2)/(2*$I$5)))+($D$10*(ABS(I944)/90)*(MAX(O943^2,O944^2)/(2*$I$5))))-Q944,0))</f>
        <v/>
      </c>
      <c r="V944">
        <f>IF($D$20=0,1,IFERROR(IF(ROUND(S944,3)=1,1,IF(AND(ABS(U944)&lt;$D$19,S944&gt;1),1,0)),0))</f>
        <v/>
      </c>
      <c r="W944">
        <f>IF($D$20=0,IFERROR(W945,MAX($D$16,POWER((ABS(K944)^2)/($I$5*MAX(F944,0.1)^2),1/3))),IF(IFERROR(AG945,0)=0,IFERROR(W945,MAX($D$16,POWER((ABS(K944)^2)/($I$5*MAX(F944,0.1)^2),1/3))),IF(OR(IFERROR(W944,0)=0,IFERROR(AD945,0)&gt;1),MAX($D$16,POWER((ABS(K944)^2)/($I$5*MAX(F944,0.1)^2),1/3)),IF(IFERROR(AF944,0)&gt;0,MAX($D$16,IFERROR(W944,0)+((IFERROR(AF944,0))*$D$18*IF((IFERROR(AD944,0))&lt;1,1,-1))),IF(IFERROR(AF944,0)&lt;0,IF(ABS((MAX($D$16,POWER((ABS(K944)^2)/($I$5*MAX(F944,0.1)^2),1/3)))-IFERROR(W944,0))&gt;$D$19,MAX($D$16,IF((MAX($D$16,POWER((ABS(K944)^2)/($I$5*MAX(F944,0.1)^2),1/3)))&gt;IFERROR(W944,0),MIN((MAX($D$16,POWER((ABS(K944)^2)/($I$5*MAX(F944,0.1)^2),1/3))),IFERROR(W944,0)+(MIN(ABS(IFERROR(AF944,0))*$D$18,ABS((MAX($D$16,POWER((ABS(K944)^2)/($I$5*MAX(F944,0.1)^2),1/3)))-IFERROR(W944,0))))),MAX((MAX($D$16,POWER((ABS(K944)^2)/($I$5*MAX(F944,0.1)^2),1/3))),IFERROR(W944,0)-(MIN(ABS(IFERROR(AF944,0))*$D$18,ABS((MAX($D$16,POWER((ABS(K944)^2)/($I$5*MAX(F944,0.1)^2),1/3)))-IFERROR(W944,0))))))),MAX($D$16,POWER((ABS(K944)^2)/($I$5*MAX(F944,0.1)^2),1/3))),MAX($D$16,IFERROR(W944,0)))))))</f>
        <v/>
      </c>
      <c r="X944">
        <f>((F944)+(G944)*(W944))*(W944)</f>
        <v/>
      </c>
      <c r="Y944">
        <f>(((F944)+(G944)*(W944))*(W944))/MAX((F944)+2*(W944)*SQRT(1+(G944)^2),1E-6)</f>
        <v/>
      </c>
      <c r="Z944">
        <f>ABS(K944)/MAX(((F944)+(G944)*(W944))*(W944),1E-6)</f>
        <v/>
      </c>
      <c r="AA944">
        <f>E944+W944</f>
        <v/>
      </c>
      <c r="AB944">
        <f>AA944+((ABS(K944)/MAX(((F944)+(G944)*(W944))*(W944),1E-6))^2)/(2*$I$5)</f>
        <v/>
      </c>
      <c r="AC944">
        <f>((ABS(K944)*$D$6)/(MAX(((F944)+(G944)*(W944))*(W944),1E-6)*MAX(((((F944)+(G944)*(W944))*(W944))/MAX((F944)+2*(W944)*SQRT(1+(G944)^2),1E-6))^(2/3),1E-6)))^2</f>
        <v/>
      </c>
      <c r="AD944">
        <f>ABS(ABS(K944)/MAX(((F944)+(G944)*(W944))*(W944),1E-6))/SQRT($I$5*MAX((((F944)+(G944)*(W944))*(W944))/MAX((F944)+2*(G944)*(W944),1E-6),1E-6))</f>
        <v/>
      </c>
      <c r="AE944">
        <f>((F944)*(W944)^2)/2+(G944)*(W944)^3/3+(ABS(K944)^2)/($I$5*MAX(((F944)+(G944)*(W944))*(W944),1E-6))</f>
        <v/>
      </c>
      <c r="AF944">
        <f>IF($D$20=0,0,IFERROR(AB945+(((AC944+AC945)/2)*J945)+(IF(Z944&gt;Z945,$D$8*((Z944^2-Z945^2)/(2*$I$5)),$D$9*((Z945^2-Z944^2)/(2*$I$5)))+($D$10*(ABS(I945)/90)*(MAX(Z944^2,Z945^2)/(2*$I$5))))-AB944,0))</f>
        <v/>
      </c>
      <c r="AG944">
        <f>IF($D$20=0,1,IFERROR(IF(ROUND(AD944,3)=1,1,IF(AND(ABS(AF944)&lt;$D$19,AD944&lt;1),1,0)),0))</f>
        <v/>
      </c>
      <c r="AH944">
        <f>IFERROR(IF(V32="Supercritical",MAX($D$16,IFERROR(L944,MAX($D$16,POWER((ABS(K944)^2)/($I$5*MAX(F944,0.1)^2),1/3)))),IF(V32="Subcritical",MAX($D$16,IFERROR(W944,MAX($D$16,POWER((ABS(K944)^2)/($I$5*MAX(F944,0.1)^2),1/3)))),IF(AND(IFERROR(V944,0)=1,IFERROR(AG944,0)=1),IF(IFERROR(T944,-1E99)&gt;=IFERROR(AE944,-1E99),MAX($D$16,IFERROR(L944,MAX($D$16,POWER((ABS(K944)^2)/($I$5*MAX(F944,0.1)^2),1/3)))),MAX($D$16,IFERROR(W944,MAX($D$16,POWER((ABS(K944)^2)/($I$5*MAX(F944,0.1)^2),1/3))))),IF(IFERROR(V944,0)=1,MAX($D$16,IFERROR(L944,MAX($D$16,POWER((ABS(K944)^2)/($I$5*MAX(F944,0.1)^2),1/3)))),IF(IFERROR(AG944,0)=1,MAX($D$16,IFERROR(W944,MAX($D$16,POWER((ABS(K944)^2)/($I$5*MAX(F944,0.1)^2),1/3)))),MAX($D$16,POWER((ABS(K944)^2)/($I$5*MAX(F944,0.1)^2),1/3))))))),MAX($D$16,POWER((ABS(K944)^2)/($I$5*MAX(F944,0.1)^2),1/3)))</f>
        <v/>
      </c>
      <c r="AI944">
        <f>E944+AH944</f>
        <v/>
      </c>
      <c r="AJ944">
        <f>AI944+((ABS(K944)/MAX(((F944)+(G944)*(AH944))*(AH944),1E-6))^2)/(2*$I$5)</f>
        <v/>
      </c>
      <c r="AM944" t="n">
        <v>0</v>
      </c>
      <c r="AN944" t="n">
        <v>0</v>
      </c>
      <c r="AO944">
        <f>AM944+AN944</f>
        <v/>
      </c>
      <c r="AP944">
        <f>AP943+AO944</f>
        <v/>
      </c>
      <c r="AQ944">
        <f>ABS(ABS(K944)/MAX(((F944)+(G944)*(AH944))*(AH944),1E-6))/SQRT($I$5*MAX((((F944)+(G944)*(AH944))*(AH944))/MAX((F944)+2*(G944)*(AH944),1E-6),1E-6))</f>
        <v/>
      </c>
      <c r="AR944">
        <f>IF(AQ944&lt;1,"Subcritical","Supercritical")</f>
        <v/>
      </c>
      <c r="AS944">
        <f>((ABS(K944)*$D$6)/(MAX(((F944)+(G944)*(AH944))*(AH944),1E-6)*MAX(((((F944)+(G944)*(AH944))*(AH944))/MAX((F944)+2*(AH944)*SQRT(1+(G944)^2),1E-6))^(2/3),1E-6)))^2</f>
        <v/>
      </c>
    </row>
    <row r="945">
      <c r="A945" t="n">
        <v>796</v>
      </c>
      <c r="B945" t="n">
        <v>794.889</v>
      </c>
      <c r="C945" t="n">
        <v>616089.829</v>
      </c>
      <c r="D945" t="n">
        <v>3097208.866</v>
      </c>
      <c r="E945" t="n">
        <v>632.1645</v>
      </c>
      <c r="F945" t="n">
        <v>5.2</v>
      </c>
      <c r="G945" t="n">
        <v>0</v>
      </c>
      <c r="H945" t="inlineStr">
        <is>
          <t>Normal</t>
        </is>
      </c>
      <c r="I945" t="n">
        <v>0</v>
      </c>
      <c r="J945">
        <f>B945-B944</f>
        <v/>
      </c>
      <c r="K945">
        <f>MAX(0,K944-AO944)</f>
        <v/>
      </c>
      <c r="L945">
        <f>IF($D$20=0,IFERROR(L944,MAX($D$16,POWER((ABS(K945)^2)/($I$5*MAX(F945,0.1)^2),1/3))),IF(IFERROR(V944,0)=0,IFERROR(L944,MAX($D$16,POWER((ABS(K945)^2)/($I$5*MAX(F945,0.1)^2),1/3))),IF(OR(IFERROR(L945,0)=0,IFERROR(S944,0)&lt;1,IFERROR(S945,0)&lt;1),MAX($D$16,POWER((ABS(K945)^2)/($I$5*MAX(F945,0.1)^2),1/3)),IF(IFERROR(U945,0)&gt;0,MAX($D$16,IFERROR(L945,0)+((IFERROR(U945,0))*$D$18*IF((IFERROR(S945,0))&lt;1,1,-1))),IF(IFERROR(U945,0)&lt;0,IF(ABS((MAX($D$16,POWER((ABS(K945)^2)/($I$5*MAX(F945,0.1)^2),1/3)))-IFERROR(L945,0))&gt;$D$19,MAX($D$16,IF((MAX($D$16,POWER((ABS(K945)^2)/($I$5*MAX(F945,0.1)^2),1/3)))&gt;IFERROR(L945,0),MIN((MAX($D$16,POWER((ABS(K945)^2)/($I$5*MAX(F945,0.1)^2),1/3))),IFERROR(L945,0)+(MIN(ABS(IFERROR(U945,0))*$D$18,ABS((MAX($D$16,POWER((ABS(K945)^2)/($I$5*MAX(F945,0.1)^2),1/3)))-IFERROR(L945,0))))),MAX((MAX($D$16,POWER((ABS(K945)^2)/($I$5*MAX(F945,0.1)^2),1/3))),IFERROR(L945,0)-(MIN(ABS(IFERROR(U945,0))*$D$18,ABS((MAX($D$16,POWER((ABS(K945)^2)/($I$5*MAX(F945,0.1)^2),1/3)))-IFERROR(L945,0))))))),MAX($D$16,POWER((ABS(K945)^2)/($I$5*MAX(F945,0.1)^2),1/3))),MAX($D$16,IFERROR(L945,0)))))))</f>
        <v/>
      </c>
      <c r="M945">
        <f>((F945)+(G945)*(L945))*(L945)</f>
        <v/>
      </c>
      <c r="N945">
        <f>(((F945)+(G945)*(L945))*(L945))/MAX((F945)+2*(L945)*SQRT(1+(G945)^2),1E-6)</f>
        <v/>
      </c>
      <c r="O945">
        <f>ABS(K945)/MAX(((F945)+(G945)*(L945))*(L945),1E-6)</f>
        <v/>
      </c>
      <c r="P945">
        <f>E945+L945</f>
        <v/>
      </c>
      <c r="Q945">
        <f>P945+((ABS(K945)/MAX(((F945)+(G945)*(L945))*(L945),1E-6))^2)/(2*$I$5)</f>
        <v/>
      </c>
      <c r="R945">
        <f>((ABS(K945)*$D$6)/(MAX(((F945)+(G945)*(L945))*(L945),1E-6)*MAX(((((F945)+(G945)*(L945))*(L945))/MAX((F945)+2*(L945)*SQRT(1+(G945)^2),1E-6))^(2/3),1E-6)))^2</f>
        <v/>
      </c>
      <c r="S945">
        <f>ABS(ABS(K945)/MAX(((F945)+(G945)*(L945))*(L945),1E-6))/SQRT($I$5*MAX((((F945)+(G945)*(L945))*(L945))/MAX((F945)+2*(G945)*(L945),1E-6),1E-6))</f>
        <v/>
      </c>
      <c r="T945">
        <f>((F945)*(L945)^2)/2+(G945)*(L945)^3/3+(ABS(K945)^2)/($I$5*MAX(((F945)+(G945)*(L945))*(L945),1E-6))</f>
        <v/>
      </c>
      <c r="U945">
        <f>IF($D$20=0,0,IFERROR(Q944-(((R944+R945)/2)*J945)-(IF(O944&gt;O945,$D$8*((O944^2-O945^2)/(2*$I$5)),$D$9*((O945^2-O944^2)/(2*$I$5)))+($D$10*(ABS(I945)/90)*(MAX(O944^2,O945^2)/(2*$I$5))))-Q945,0))</f>
        <v/>
      </c>
      <c r="V945">
        <f>IF($D$20=0,1,IFERROR(IF(ROUND(S945,3)=1,1,IF(AND(ABS(U945)&lt;$D$19,S945&gt;1),1,0)),0))</f>
        <v/>
      </c>
      <c r="W945">
        <f>IF($D$20=0,IFERROR(W946,MAX($D$16,POWER((ABS(K945)^2)/($I$5*MAX(F945,0.1)^2),1/3))),IF(IFERROR(AG946,0)=0,IFERROR(W946,MAX($D$16,POWER((ABS(K945)^2)/($I$5*MAX(F945,0.1)^2),1/3))),IF(OR(IFERROR(W945,0)=0,IFERROR(AD946,0)&gt;1),MAX($D$16,POWER((ABS(K945)^2)/($I$5*MAX(F945,0.1)^2),1/3)),IF(IFERROR(AF945,0)&gt;0,MAX($D$16,IFERROR(W945,0)+((IFERROR(AF945,0))*$D$18*IF((IFERROR(AD945,0))&lt;1,1,-1))),IF(IFERROR(AF945,0)&lt;0,IF(ABS((MAX($D$16,POWER((ABS(K945)^2)/($I$5*MAX(F945,0.1)^2),1/3)))-IFERROR(W945,0))&gt;$D$19,MAX($D$16,IF((MAX($D$16,POWER((ABS(K945)^2)/($I$5*MAX(F945,0.1)^2),1/3)))&gt;IFERROR(W945,0),MIN((MAX($D$16,POWER((ABS(K945)^2)/($I$5*MAX(F945,0.1)^2),1/3))),IFERROR(W945,0)+(MIN(ABS(IFERROR(AF945,0))*$D$18,ABS((MAX($D$16,POWER((ABS(K945)^2)/($I$5*MAX(F945,0.1)^2),1/3)))-IFERROR(W945,0))))),MAX((MAX($D$16,POWER((ABS(K945)^2)/($I$5*MAX(F945,0.1)^2),1/3))),IFERROR(W945,0)-(MIN(ABS(IFERROR(AF945,0))*$D$18,ABS((MAX($D$16,POWER((ABS(K945)^2)/($I$5*MAX(F945,0.1)^2),1/3)))-IFERROR(W945,0))))))),MAX($D$16,POWER((ABS(K945)^2)/($I$5*MAX(F945,0.1)^2),1/3))),MAX($D$16,IFERROR(W945,0)))))))</f>
        <v/>
      </c>
      <c r="X945">
        <f>((F945)+(G945)*(W945))*(W945)</f>
        <v/>
      </c>
      <c r="Y945">
        <f>(((F945)+(G945)*(W945))*(W945))/MAX((F945)+2*(W945)*SQRT(1+(G945)^2),1E-6)</f>
        <v/>
      </c>
      <c r="Z945">
        <f>ABS(K945)/MAX(((F945)+(G945)*(W945))*(W945),1E-6)</f>
        <v/>
      </c>
      <c r="AA945">
        <f>E945+W945</f>
        <v/>
      </c>
      <c r="AB945">
        <f>AA945+((ABS(K945)/MAX(((F945)+(G945)*(W945))*(W945),1E-6))^2)/(2*$I$5)</f>
        <v/>
      </c>
      <c r="AC945">
        <f>((ABS(K945)*$D$6)/(MAX(((F945)+(G945)*(W945))*(W945),1E-6)*MAX(((((F945)+(G945)*(W945))*(W945))/MAX((F945)+2*(W945)*SQRT(1+(G945)^2),1E-6))^(2/3),1E-6)))^2</f>
        <v/>
      </c>
      <c r="AD945">
        <f>ABS(ABS(K945)/MAX(((F945)+(G945)*(W945))*(W945),1E-6))/SQRT($I$5*MAX((((F945)+(G945)*(W945))*(W945))/MAX((F945)+2*(G945)*(W945),1E-6),1E-6))</f>
        <v/>
      </c>
      <c r="AE945">
        <f>((F945)*(W945)^2)/2+(G945)*(W945)^3/3+(ABS(K945)^2)/($I$5*MAX(((F945)+(G945)*(W945))*(W945),1E-6))</f>
        <v/>
      </c>
      <c r="AF945">
        <f>IF($D$20=0,0,IFERROR(AB946+(((AC945+AC946)/2)*J946)+(IF(Z945&gt;Z946,$D$8*((Z945^2-Z946^2)/(2*$I$5)),$D$9*((Z946^2-Z945^2)/(2*$I$5)))+($D$10*(ABS(I946)/90)*(MAX(Z945^2,Z946^2)/(2*$I$5))))-AB945,0))</f>
        <v/>
      </c>
      <c r="AG945">
        <f>IF($D$20=0,1,IFERROR(IF(ROUND(AD945,3)=1,1,IF(AND(ABS(AF945)&lt;$D$19,AD945&lt;1),1,0)),0))</f>
        <v/>
      </c>
      <c r="AH945">
        <f>IFERROR(IF(V32="Supercritical",MAX($D$16,IFERROR(L945,MAX($D$16,POWER((ABS(K945)^2)/($I$5*MAX(F945,0.1)^2),1/3)))),IF(V32="Subcritical",MAX($D$16,IFERROR(W945,MAX($D$16,POWER((ABS(K945)^2)/($I$5*MAX(F945,0.1)^2),1/3)))),IF(AND(IFERROR(V945,0)=1,IFERROR(AG945,0)=1),IF(IFERROR(T945,-1E99)&gt;=IFERROR(AE945,-1E99),MAX($D$16,IFERROR(L945,MAX($D$16,POWER((ABS(K945)^2)/($I$5*MAX(F945,0.1)^2),1/3)))),MAX($D$16,IFERROR(W945,MAX($D$16,POWER((ABS(K945)^2)/($I$5*MAX(F945,0.1)^2),1/3))))),IF(IFERROR(V945,0)=1,MAX($D$16,IFERROR(L945,MAX($D$16,POWER((ABS(K945)^2)/($I$5*MAX(F945,0.1)^2),1/3)))),IF(IFERROR(AG945,0)=1,MAX($D$16,IFERROR(W945,MAX($D$16,POWER((ABS(K945)^2)/($I$5*MAX(F945,0.1)^2),1/3)))),MAX($D$16,POWER((ABS(K945)^2)/($I$5*MAX(F945,0.1)^2),1/3))))))),MAX($D$16,POWER((ABS(K945)^2)/($I$5*MAX(F945,0.1)^2),1/3)))</f>
        <v/>
      </c>
      <c r="AI945">
        <f>E945+AH945</f>
        <v/>
      </c>
      <c r="AJ945">
        <f>AI945+((ABS(K945)/MAX(((F945)+(G945)*(AH945))*(AH945),1E-6))^2)/(2*$I$5)</f>
        <v/>
      </c>
      <c r="AM945" t="n">
        <v>0</v>
      </c>
      <c r="AN945" t="n">
        <v>0</v>
      </c>
      <c r="AO945">
        <f>AM945+AN945</f>
        <v/>
      </c>
      <c r="AP945">
        <f>AP944+AO945</f>
        <v/>
      </c>
      <c r="AQ945">
        <f>ABS(ABS(K945)/MAX(((F945)+(G945)*(AH945))*(AH945),1E-6))/SQRT($I$5*MAX((((F945)+(G945)*(AH945))*(AH945))/MAX((F945)+2*(G945)*(AH945),1E-6),1E-6))</f>
        <v/>
      </c>
      <c r="AR945">
        <f>IF(AQ945&lt;1,"Subcritical","Supercritical")</f>
        <v/>
      </c>
      <c r="AS945">
        <f>((ABS(K945)*$D$6)/(MAX(((F945)+(G945)*(AH945))*(AH945),1E-6)*MAX(((((F945)+(G945)*(AH945))*(AH945))/MAX((F945)+2*(AH945)*SQRT(1+(G945)^2),1E-6))^(2/3),1E-6)))^2</f>
        <v/>
      </c>
    </row>
    <row r="946">
      <c r="A946" t="n">
        <v>797</v>
      </c>
      <c r="B946" t="n">
        <v>795.889</v>
      </c>
      <c r="C946" t="n">
        <v>616089.787</v>
      </c>
      <c r="D946" t="n">
        <v>3097207.867</v>
      </c>
      <c r="E946" t="n">
        <v>632.164</v>
      </c>
      <c r="F946" t="n">
        <v>5.2</v>
      </c>
      <c r="G946" t="n">
        <v>0</v>
      </c>
      <c r="H946" t="inlineStr">
        <is>
          <t>Normal</t>
        </is>
      </c>
      <c r="I946" t="n">
        <v>0.002</v>
      </c>
      <c r="J946">
        <f>B946-B945</f>
        <v/>
      </c>
      <c r="K946">
        <f>MAX(0,K945-AO945)</f>
        <v/>
      </c>
      <c r="L946">
        <f>IF($D$20=0,IFERROR(L945,MAX($D$16,POWER((ABS(K946)^2)/($I$5*MAX(F946,0.1)^2),1/3))),IF(IFERROR(V945,0)=0,IFERROR(L945,MAX($D$16,POWER((ABS(K946)^2)/($I$5*MAX(F946,0.1)^2),1/3))),IF(OR(IFERROR(L946,0)=0,IFERROR(S945,0)&lt;1,IFERROR(S946,0)&lt;1),MAX($D$16,POWER((ABS(K946)^2)/($I$5*MAX(F946,0.1)^2),1/3)),IF(IFERROR(U946,0)&gt;0,MAX($D$16,IFERROR(L946,0)+((IFERROR(U946,0))*$D$18*IF((IFERROR(S946,0))&lt;1,1,-1))),IF(IFERROR(U946,0)&lt;0,IF(ABS((MAX($D$16,POWER((ABS(K946)^2)/($I$5*MAX(F946,0.1)^2),1/3)))-IFERROR(L946,0))&gt;$D$19,MAX($D$16,IF((MAX($D$16,POWER((ABS(K946)^2)/($I$5*MAX(F946,0.1)^2),1/3)))&gt;IFERROR(L946,0),MIN((MAX($D$16,POWER((ABS(K946)^2)/($I$5*MAX(F946,0.1)^2),1/3))),IFERROR(L946,0)+(MIN(ABS(IFERROR(U946,0))*$D$18,ABS((MAX($D$16,POWER((ABS(K946)^2)/($I$5*MAX(F946,0.1)^2),1/3)))-IFERROR(L946,0))))),MAX((MAX($D$16,POWER((ABS(K946)^2)/($I$5*MAX(F946,0.1)^2),1/3))),IFERROR(L946,0)-(MIN(ABS(IFERROR(U946,0))*$D$18,ABS((MAX($D$16,POWER((ABS(K946)^2)/($I$5*MAX(F946,0.1)^2),1/3)))-IFERROR(L946,0))))))),MAX($D$16,POWER((ABS(K946)^2)/($I$5*MAX(F946,0.1)^2),1/3))),MAX($D$16,IFERROR(L946,0)))))))</f>
        <v/>
      </c>
      <c r="M946">
        <f>((F946)+(G946)*(L946))*(L946)</f>
        <v/>
      </c>
      <c r="N946">
        <f>(((F946)+(G946)*(L946))*(L946))/MAX((F946)+2*(L946)*SQRT(1+(G946)^2),1E-6)</f>
        <v/>
      </c>
      <c r="O946">
        <f>ABS(K946)/MAX(((F946)+(G946)*(L946))*(L946),1E-6)</f>
        <v/>
      </c>
      <c r="P946">
        <f>E946+L946</f>
        <v/>
      </c>
      <c r="Q946">
        <f>P946+((ABS(K946)/MAX(((F946)+(G946)*(L946))*(L946),1E-6))^2)/(2*$I$5)</f>
        <v/>
      </c>
      <c r="R946">
        <f>((ABS(K946)*$D$6)/(MAX(((F946)+(G946)*(L946))*(L946),1E-6)*MAX(((((F946)+(G946)*(L946))*(L946))/MAX((F946)+2*(L946)*SQRT(1+(G946)^2),1E-6))^(2/3),1E-6)))^2</f>
        <v/>
      </c>
      <c r="S946">
        <f>ABS(ABS(K946)/MAX(((F946)+(G946)*(L946))*(L946),1E-6))/SQRT($I$5*MAX((((F946)+(G946)*(L946))*(L946))/MAX((F946)+2*(G946)*(L946),1E-6),1E-6))</f>
        <v/>
      </c>
      <c r="T946">
        <f>((F946)*(L946)^2)/2+(G946)*(L946)^3/3+(ABS(K946)^2)/($I$5*MAX(((F946)+(G946)*(L946))*(L946),1E-6))</f>
        <v/>
      </c>
      <c r="U946">
        <f>IF($D$20=0,0,IFERROR(Q945-(((R945+R946)/2)*J946)-(IF(O945&gt;O946,$D$8*((O945^2-O946^2)/(2*$I$5)),$D$9*((O946^2-O945^2)/(2*$I$5)))+($D$10*(ABS(I946)/90)*(MAX(O945^2,O946^2)/(2*$I$5))))-Q946,0))</f>
        <v/>
      </c>
      <c r="V946">
        <f>IF($D$20=0,1,IFERROR(IF(ROUND(S946,3)=1,1,IF(AND(ABS(U946)&lt;$D$19,S946&gt;1),1,0)),0))</f>
        <v/>
      </c>
      <c r="W946">
        <f>IF($D$20=0,IFERROR(W947,MAX($D$16,POWER((ABS(K946)^2)/($I$5*MAX(F946,0.1)^2),1/3))),IF(IFERROR(AG947,0)=0,IFERROR(W947,MAX($D$16,POWER((ABS(K946)^2)/($I$5*MAX(F946,0.1)^2),1/3))),IF(OR(IFERROR(W946,0)=0,IFERROR(AD947,0)&gt;1),MAX($D$16,POWER((ABS(K946)^2)/($I$5*MAX(F946,0.1)^2),1/3)),IF(IFERROR(AF946,0)&gt;0,MAX($D$16,IFERROR(W946,0)+((IFERROR(AF946,0))*$D$18*IF((IFERROR(AD946,0))&lt;1,1,-1))),IF(IFERROR(AF946,0)&lt;0,IF(ABS((MAX($D$16,POWER((ABS(K946)^2)/($I$5*MAX(F946,0.1)^2),1/3)))-IFERROR(W946,0))&gt;$D$19,MAX($D$16,IF((MAX($D$16,POWER((ABS(K946)^2)/($I$5*MAX(F946,0.1)^2),1/3)))&gt;IFERROR(W946,0),MIN((MAX($D$16,POWER((ABS(K946)^2)/($I$5*MAX(F946,0.1)^2),1/3))),IFERROR(W946,0)+(MIN(ABS(IFERROR(AF946,0))*$D$18,ABS((MAX($D$16,POWER((ABS(K946)^2)/($I$5*MAX(F946,0.1)^2),1/3)))-IFERROR(W946,0))))),MAX((MAX($D$16,POWER((ABS(K946)^2)/($I$5*MAX(F946,0.1)^2),1/3))),IFERROR(W946,0)-(MIN(ABS(IFERROR(AF946,0))*$D$18,ABS((MAX($D$16,POWER((ABS(K946)^2)/($I$5*MAX(F946,0.1)^2),1/3)))-IFERROR(W946,0))))))),MAX($D$16,POWER((ABS(K946)^2)/($I$5*MAX(F946,0.1)^2),1/3))),MAX($D$16,IFERROR(W946,0)))))))</f>
        <v/>
      </c>
      <c r="X946">
        <f>((F946)+(G946)*(W946))*(W946)</f>
        <v/>
      </c>
      <c r="Y946">
        <f>(((F946)+(G946)*(W946))*(W946))/MAX((F946)+2*(W946)*SQRT(1+(G946)^2),1E-6)</f>
        <v/>
      </c>
      <c r="Z946">
        <f>ABS(K946)/MAX(((F946)+(G946)*(W946))*(W946),1E-6)</f>
        <v/>
      </c>
      <c r="AA946">
        <f>E946+W946</f>
        <v/>
      </c>
      <c r="AB946">
        <f>AA946+((ABS(K946)/MAX(((F946)+(G946)*(W946))*(W946),1E-6))^2)/(2*$I$5)</f>
        <v/>
      </c>
      <c r="AC946">
        <f>((ABS(K946)*$D$6)/(MAX(((F946)+(G946)*(W946))*(W946),1E-6)*MAX(((((F946)+(G946)*(W946))*(W946))/MAX((F946)+2*(W946)*SQRT(1+(G946)^2),1E-6))^(2/3),1E-6)))^2</f>
        <v/>
      </c>
      <c r="AD946">
        <f>ABS(ABS(K946)/MAX(((F946)+(G946)*(W946))*(W946),1E-6))/SQRT($I$5*MAX((((F946)+(G946)*(W946))*(W946))/MAX((F946)+2*(G946)*(W946),1E-6),1E-6))</f>
        <v/>
      </c>
      <c r="AE946">
        <f>((F946)*(W946)^2)/2+(G946)*(W946)^3/3+(ABS(K946)^2)/($I$5*MAX(((F946)+(G946)*(W946))*(W946),1E-6))</f>
        <v/>
      </c>
      <c r="AF946">
        <f>IF($D$20=0,0,IFERROR(AB947+(((AC946+AC947)/2)*J947)+(IF(Z946&gt;Z947,$D$8*((Z946^2-Z947^2)/(2*$I$5)),$D$9*((Z947^2-Z946^2)/(2*$I$5)))+($D$10*(ABS(I947)/90)*(MAX(Z946^2,Z947^2)/(2*$I$5))))-AB946,0))</f>
        <v/>
      </c>
      <c r="AG946">
        <f>IF($D$20=0,1,IFERROR(IF(ROUND(AD946,3)=1,1,IF(AND(ABS(AF946)&lt;$D$19,AD946&lt;1),1,0)),0))</f>
        <v/>
      </c>
      <c r="AH946">
        <f>IFERROR(IF(V32="Supercritical",MAX($D$16,IFERROR(L946,MAX($D$16,POWER((ABS(K946)^2)/($I$5*MAX(F946,0.1)^2),1/3)))),IF(V32="Subcritical",MAX($D$16,IFERROR(W946,MAX($D$16,POWER((ABS(K946)^2)/($I$5*MAX(F946,0.1)^2),1/3)))),IF(AND(IFERROR(V946,0)=1,IFERROR(AG946,0)=1),IF(IFERROR(T946,-1E99)&gt;=IFERROR(AE946,-1E99),MAX($D$16,IFERROR(L946,MAX($D$16,POWER((ABS(K946)^2)/($I$5*MAX(F946,0.1)^2),1/3)))),MAX($D$16,IFERROR(W946,MAX($D$16,POWER((ABS(K946)^2)/($I$5*MAX(F946,0.1)^2),1/3))))),IF(IFERROR(V946,0)=1,MAX($D$16,IFERROR(L946,MAX($D$16,POWER((ABS(K946)^2)/($I$5*MAX(F946,0.1)^2),1/3)))),IF(IFERROR(AG946,0)=1,MAX($D$16,IFERROR(W946,MAX($D$16,POWER((ABS(K946)^2)/($I$5*MAX(F946,0.1)^2),1/3)))),MAX($D$16,POWER((ABS(K946)^2)/($I$5*MAX(F946,0.1)^2),1/3))))))),MAX($D$16,POWER((ABS(K946)^2)/($I$5*MAX(F946,0.1)^2),1/3)))</f>
        <v/>
      </c>
      <c r="AI946">
        <f>E946+AH946</f>
        <v/>
      </c>
      <c r="AJ946">
        <f>AI946+((ABS(K946)/MAX(((F946)+(G946)*(AH946))*(AH946),1E-6))^2)/(2*$I$5)</f>
        <v/>
      </c>
      <c r="AM946" t="n">
        <v>0</v>
      </c>
      <c r="AN946" t="n">
        <v>0</v>
      </c>
      <c r="AO946">
        <f>AM946+AN946</f>
        <v/>
      </c>
      <c r="AP946">
        <f>AP945+AO946</f>
        <v/>
      </c>
      <c r="AQ946">
        <f>ABS(ABS(K946)/MAX(((F946)+(G946)*(AH946))*(AH946),1E-6))/SQRT($I$5*MAX((((F946)+(G946)*(AH946))*(AH946))/MAX((F946)+2*(G946)*(AH946),1E-6),1E-6))</f>
        <v/>
      </c>
      <c r="AR946">
        <f>IF(AQ946&lt;1,"Subcritical","Supercritical")</f>
        <v/>
      </c>
      <c r="AS946">
        <f>((ABS(K946)*$D$6)/(MAX(((F946)+(G946)*(AH946))*(AH946),1E-6)*MAX(((((F946)+(G946)*(AH946))*(AH946))/MAX((F946)+2*(AH946)*SQRT(1+(G946)^2),1E-6))^(2/3),1E-6)))^2</f>
        <v/>
      </c>
    </row>
    <row r="947">
      <c r="A947" t="n">
        <v>798</v>
      </c>
      <c r="B947" t="n">
        <v>796.89</v>
      </c>
      <c r="C947" t="n">
        <v>616089.745</v>
      </c>
      <c r="D947" t="n">
        <v>3097206.867</v>
      </c>
      <c r="E947" t="n">
        <v>632.1635</v>
      </c>
      <c r="F947" t="n">
        <v>5.2</v>
      </c>
      <c r="G947" t="n">
        <v>0</v>
      </c>
      <c r="H947" t="inlineStr">
        <is>
          <t>Normal</t>
        </is>
      </c>
      <c r="I947" t="n">
        <v>0.06</v>
      </c>
      <c r="J947">
        <f>B947-B946</f>
        <v/>
      </c>
      <c r="K947">
        <f>MAX(0,K946-AO946)</f>
        <v/>
      </c>
      <c r="L947">
        <f>IF($D$20=0,IFERROR(L946,MAX($D$16,POWER((ABS(K947)^2)/($I$5*MAX(F947,0.1)^2),1/3))),IF(IFERROR(V946,0)=0,IFERROR(L946,MAX($D$16,POWER((ABS(K947)^2)/($I$5*MAX(F947,0.1)^2),1/3))),IF(OR(IFERROR(L947,0)=0,IFERROR(S946,0)&lt;1,IFERROR(S947,0)&lt;1),MAX($D$16,POWER((ABS(K947)^2)/($I$5*MAX(F947,0.1)^2),1/3)),IF(IFERROR(U947,0)&gt;0,MAX($D$16,IFERROR(L947,0)+((IFERROR(U947,0))*$D$18*IF((IFERROR(S947,0))&lt;1,1,-1))),IF(IFERROR(U947,0)&lt;0,IF(ABS((MAX($D$16,POWER((ABS(K947)^2)/($I$5*MAX(F947,0.1)^2),1/3)))-IFERROR(L947,0))&gt;$D$19,MAX($D$16,IF((MAX($D$16,POWER((ABS(K947)^2)/($I$5*MAX(F947,0.1)^2),1/3)))&gt;IFERROR(L947,0),MIN((MAX($D$16,POWER((ABS(K947)^2)/($I$5*MAX(F947,0.1)^2),1/3))),IFERROR(L947,0)+(MIN(ABS(IFERROR(U947,0))*$D$18,ABS((MAX($D$16,POWER((ABS(K947)^2)/($I$5*MAX(F947,0.1)^2),1/3)))-IFERROR(L947,0))))),MAX((MAX($D$16,POWER((ABS(K947)^2)/($I$5*MAX(F947,0.1)^2),1/3))),IFERROR(L947,0)-(MIN(ABS(IFERROR(U947,0))*$D$18,ABS((MAX($D$16,POWER((ABS(K947)^2)/($I$5*MAX(F947,0.1)^2),1/3)))-IFERROR(L947,0))))))),MAX($D$16,POWER((ABS(K947)^2)/($I$5*MAX(F947,0.1)^2),1/3))),MAX($D$16,IFERROR(L947,0)))))))</f>
        <v/>
      </c>
      <c r="M947">
        <f>((F947)+(G947)*(L947))*(L947)</f>
        <v/>
      </c>
      <c r="N947">
        <f>(((F947)+(G947)*(L947))*(L947))/MAX((F947)+2*(L947)*SQRT(1+(G947)^2),1E-6)</f>
        <v/>
      </c>
      <c r="O947">
        <f>ABS(K947)/MAX(((F947)+(G947)*(L947))*(L947),1E-6)</f>
        <v/>
      </c>
      <c r="P947">
        <f>E947+L947</f>
        <v/>
      </c>
      <c r="Q947">
        <f>P947+((ABS(K947)/MAX(((F947)+(G947)*(L947))*(L947),1E-6))^2)/(2*$I$5)</f>
        <v/>
      </c>
      <c r="R947">
        <f>((ABS(K947)*$D$6)/(MAX(((F947)+(G947)*(L947))*(L947),1E-6)*MAX(((((F947)+(G947)*(L947))*(L947))/MAX((F947)+2*(L947)*SQRT(1+(G947)^2),1E-6))^(2/3),1E-6)))^2</f>
        <v/>
      </c>
      <c r="S947">
        <f>ABS(ABS(K947)/MAX(((F947)+(G947)*(L947))*(L947),1E-6))/SQRT($I$5*MAX((((F947)+(G947)*(L947))*(L947))/MAX((F947)+2*(G947)*(L947),1E-6),1E-6))</f>
        <v/>
      </c>
      <c r="T947">
        <f>((F947)*(L947)^2)/2+(G947)*(L947)^3/3+(ABS(K947)^2)/($I$5*MAX(((F947)+(G947)*(L947))*(L947),1E-6))</f>
        <v/>
      </c>
      <c r="U947">
        <f>IF($D$20=0,0,IFERROR(Q946-(((R946+R947)/2)*J947)-(IF(O946&gt;O947,$D$8*((O946^2-O947^2)/(2*$I$5)),$D$9*((O947^2-O946^2)/(2*$I$5)))+($D$10*(ABS(I947)/90)*(MAX(O946^2,O947^2)/(2*$I$5))))-Q947,0))</f>
        <v/>
      </c>
      <c r="V947">
        <f>IF($D$20=0,1,IFERROR(IF(ROUND(S947,3)=1,1,IF(AND(ABS(U947)&lt;$D$19,S947&gt;1),1,0)),0))</f>
        <v/>
      </c>
      <c r="W947">
        <f>IF($D$20=0,IFERROR(W948,MAX($D$16,POWER((ABS(K947)^2)/($I$5*MAX(F947,0.1)^2),1/3))),IF(IFERROR(AG948,0)=0,IFERROR(W948,MAX($D$16,POWER((ABS(K947)^2)/($I$5*MAX(F947,0.1)^2),1/3))),IF(OR(IFERROR(W947,0)=0,IFERROR(AD948,0)&gt;1),MAX($D$16,POWER((ABS(K947)^2)/($I$5*MAX(F947,0.1)^2),1/3)),IF(IFERROR(AF947,0)&gt;0,MAX($D$16,IFERROR(W947,0)+((IFERROR(AF947,0))*$D$18*IF((IFERROR(AD947,0))&lt;1,1,-1))),IF(IFERROR(AF947,0)&lt;0,IF(ABS((MAX($D$16,POWER((ABS(K947)^2)/($I$5*MAX(F947,0.1)^2),1/3)))-IFERROR(W947,0))&gt;$D$19,MAX($D$16,IF((MAX($D$16,POWER((ABS(K947)^2)/($I$5*MAX(F947,0.1)^2),1/3)))&gt;IFERROR(W947,0),MIN((MAX($D$16,POWER((ABS(K947)^2)/($I$5*MAX(F947,0.1)^2),1/3))),IFERROR(W947,0)+(MIN(ABS(IFERROR(AF947,0))*$D$18,ABS((MAX($D$16,POWER((ABS(K947)^2)/($I$5*MAX(F947,0.1)^2),1/3)))-IFERROR(W947,0))))),MAX((MAX($D$16,POWER((ABS(K947)^2)/($I$5*MAX(F947,0.1)^2),1/3))),IFERROR(W947,0)-(MIN(ABS(IFERROR(AF947,0))*$D$18,ABS((MAX($D$16,POWER((ABS(K947)^2)/($I$5*MAX(F947,0.1)^2),1/3)))-IFERROR(W947,0))))))),MAX($D$16,POWER((ABS(K947)^2)/($I$5*MAX(F947,0.1)^2),1/3))),MAX($D$16,IFERROR(W947,0)))))))</f>
        <v/>
      </c>
      <c r="X947">
        <f>((F947)+(G947)*(W947))*(W947)</f>
        <v/>
      </c>
      <c r="Y947">
        <f>(((F947)+(G947)*(W947))*(W947))/MAX((F947)+2*(W947)*SQRT(1+(G947)^2),1E-6)</f>
        <v/>
      </c>
      <c r="Z947">
        <f>ABS(K947)/MAX(((F947)+(G947)*(W947))*(W947),1E-6)</f>
        <v/>
      </c>
      <c r="AA947">
        <f>E947+W947</f>
        <v/>
      </c>
      <c r="AB947">
        <f>AA947+((ABS(K947)/MAX(((F947)+(G947)*(W947))*(W947),1E-6))^2)/(2*$I$5)</f>
        <v/>
      </c>
      <c r="AC947">
        <f>((ABS(K947)*$D$6)/(MAX(((F947)+(G947)*(W947))*(W947),1E-6)*MAX(((((F947)+(G947)*(W947))*(W947))/MAX((F947)+2*(W947)*SQRT(1+(G947)^2),1E-6))^(2/3),1E-6)))^2</f>
        <v/>
      </c>
      <c r="AD947">
        <f>ABS(ABS(K947)/MAX(((F947)+(G947)*(W947))*(W947),1E-6))/SQRT($I$5*MAX((((F947)+(G947)*(W947))*(W947))/MAX((F947)+2*(G947)*(W947),1E-6),1E-6))</f>
        <v/>
      </c>
      <c r="AE947">
        <f>((F947)*(W947)^2)/2+(G947)*(W947)^3/3+(ABS(K947)^2)/($I$5*MAX(((F947)+(G947)*(W947))*(W947),1E-6))</f>
        <v/>
      </c>
      <c r="AF947">
        <f>IF($D$20=0,0,IFERROR(AB948+(((AC947+AC948)/2)*J948)+(IF(Z947&gt;Z948,$D$8*((Z947^2-Z948^2)/(2*$I$5)),$D$9*((Z948^2-Z947^2)/(2*$I$5)))+($D$10*(ABS(I948)/90)*(MAX(Z947^2,Z948^2)/(2*$I$5))))-AB947,0))</f>
        <v/>
      </c>
      <c r="AG947">
        <f>IF($D$20=0,1,IFERROR(IF(ROUND(AD947,3)=1,1,IF(AND(ABS(AF947)&lt;$D$19,AD947&lt;1),1,0)),0))</f>
        <v/>
      </c>
      <c r="AH947">
        <f>IFERROR(IF(V32="Supercritical",MAX($D$16,IFERROR(L947,MAX($D$16,POWER((ABS(K947)^2)/($I$5*MAX(F947,0.1)^2),1/3)))),IF(V32="Subcritical",MAX($D$16,IFERROR(W947,MAX($D$16,POWER((ABS(K947)^2)/($I$5*MAX(F947,0.1)^2),1/3)))),IF(AND(IFERROR(V947,0)=1,IFERROR(AG947,0)=1),IF(IFERROR(T947,-1E99)&gt;=IFERROR(AE947,-1E99),MAX($D$16,IFERROR(L947,MAX($D$16,POWER((ABS(K947)^2)/($I$5*MAX(F947,0.1)^2),1/3)))),MAX($D$16,IFERROR(W947,MAX($D$16,POWER((ABS(K947)^2)/($I$5*MAX(F947,0.1)^2),1/3))))),IF(IFERROR(V947,0)=1,MAX($D$16,IFERROR(L947,MAX($D$16,POWER((ABS(K947)^2)/($I$5*MAX(F947,0.1)^2),1/3)))),IF(IFERROR(AG947,0)=1,MAX($D$16,IFERROR(W947,MAX($D$16,POWER((ABS(K947)^2)/($I$5*MAX(F947,0.1)^2),1/3)))),MAX($D$16,POWER((ABS(K947)^2)/($I$5*MAX(F947,0.1)^2),1/3))))))),MAX($D$16,POWER((ABS(K947)^2)/($I$5*MAX(F947,0.1)^2),1/3)))</f>
        <v/>
      </c>
      <c r="AI947">
        <f>E947+AH947</f>
        <v/>
      </c>
      <c r="AJ947">
        <f>AI947+((ABS(K947)/MAX(((F947)+(G947)*(AH947))*(AH947),1E-6))^2)/(2*$I$5)</f>
        <v/>
      </c>
      <c r="AM947" t="n">
        <v>0</v>
      </c>
      <c r="AN947" t="n">
        <v>0</v>
      </c>
      <c r="AO947">
        <f>AM947+AN947</f>
        <v/>
      </c>
      <c r="AP947">
        <f>AP946+AO947</f>
        <v/>
      </c>
      <c r="AQ947">
        <f>ABS(ABS(K947)/MAX(((F947)+(G947)*(AH947))*(AH947),1E-6))/SQRT($I$5*MAX((((F947)+(G947)*(AH947))*(AH947))/MAX((F947)+2*(G947)*(AH947),1E-6),1E-6))</f>
        <v/>
      </c>
      <c r="AR947">
        <f>IF(AQ947&lt;1,"Subcritical","Supercritical")</f>
        <v/>
      </c>
      <c r="AS947">
        <f>((ABS(K947)*$D$6)/(MAX(((F947)+(G947)*(AH947))*(AH947),1E-6)*MAX(((((F947)+(G947)*(AH947))*(AH947))/MAX((F947)+2*(AH947)*SQRT(1+(G947)^2),1E-6))^(2/3),1E-6)))^2</f>
        <v/>
      </c>
    </row>
    <row r="948">
      <c r="A948" t="n">
        <v>799</v>
      </c>
      <c r="B948" t="n">
        <v>797.89</v>
      </c>
      <c r="C948" t="n">
        <v>616089.702</v>
      </c>
      <c r="D948" t="n">
        <v>3097205.868</v>
      </c>
      <c r="E948" t="n">
        <v>632.163</v>
      </c>
      <c r="F948" t="n">
        <v>5.2</v>
      </c>
      <c r="G948" t="n">
        <v>0</v>
      </c>
      <c r="H948" t="inlineStr">
        <is>
          <t>Normal</t>
        </is>
      </c>
      <c r="I948" t="n">
        <v>0.057</v>
      </c>
      <c r="J948">
        <f>B948-B947</f>
        <v/>
      </c>
      <c r="K948">
        <f>MAX(0,K947-AO947)</f>
        <v/>
      </c>
      <c r="L948">
        <f>IF($D$20=0,IFERROR(L947,MAX($D$16,POWER((ABS(K948)^2)/($I$5*MAX(F948,0.1)^2),1/3))),IF(IFERROR(V947,0)=0,IFERROR(L947,MAX($D$16,POWER((ABS(K948)^2)/($I$5*MAX(F948,0.1)^2),1/3))),IF(OR(IFERROR(L948,0)=0,IFERROR(S947,0)&lt;1,IFERROR(S948,0)&lt;1),MAX($D$16,POWER((ABS(K948)^2)/($I$5*MAX(F948,0.1)^2),1/3)),IF(IFERROR(U948,0)&gt;0,MAX($D$16,IFERROR(L948,0)+((IFERROR(U948,0))*$D$18*IF((IFERROR(S948,0))&lt;1,1,-1))),IF(IFERROR(U948,0)&lt;0,IF(ABS((MAX($D$16,POWER((ABS(K948)^2)/($I$5*MAX(F948,0.1)^2),1/3)))-IFERROR(L948,0))&gt;$D$19,MAX($D$16,IF((MAX($D$16,POWER((ABS(K948)^2)/($I$5*MAX(F948,0.1)^2),1/3)))&gt;IFERROR(L948,0),MIN((MAX($D$16,POWER((ABS(K948)^2)/($I$5*MAX(F948,0.1)^2),1/3))),IFERROR(L948,0)+(MIN(ABS(IFERROR(U948,0))*$D$18,ABS((MAX($D$16,POWER((ABS(K948)^2)/($I$5*MAX(F948,0.1)^2),1/3)))-IFERROR(L948,0))))),MAX((MAX($D$16,POWER((ABS(K948)^2)/($I$5*MAX(F948,0.1)^2),1/3))),IFERROR(L948,0)-(MIN(ABS(IFERROR(U948,0))*$D$18,ABS((MAX($D$16,POWER((ABS(K948)^2)/($I$5*MAX(F948,0.1)^2),1/3)))-IFERROR(L948,0))))))),MAX($D$16,POWER((ABS(K948)^2)/($I$5*MAX(F948,0.1)^2),1/3))),MAX($D$16,IFERROR(L948,0)))))))</f>
        <v/>
      </c>
      <c r="M948">
        <f>((F948)+(G948)*(L948))*(L948)</f>
        <v/>
      </c>
      <c r="N948">
        <f>(((F948)+(G948)*(L948))*(L948))/MAX((F948)+2*(L948)*SQRT(1+(G948)^2),1E-6)</f>
        <v/>
      </c>
      <c r="O948">
        <f>ABS(K948)/MAX(((F948)+(G948)*(L948))*(L948),1E-6)</f>
        <v/>
      </c>
      <c r="P948">
        <f>E948+L948</f>
        <v/>
      </c>
      <c r="Q948">
        <f>P948+((ABS(K948)/MAX(((F948)+(G948)*(L948))*(L948),1E-6))^2)/(2*$I$5)</f>
        <v/>
      </c>
      <c r="R948">
        <f>((ABS(K948)*$D$6)/(MAX(((F948)+(G948)*(L948))*(L948),1E-6)*MAX(((((F948)+(G948)*(L948))*(L948))/MAX((F948)+2*(L948)*SQRT(1+(G948)^2),1E-6))^(2/3),1E-6)))^2</f>
        <v/>
      </c>
      <c r="S948">
        <f>ABS(ABS(K948)/MAX(((F948)+(G948)*(L948))*(L948),1E-6))/SQRT($I$5*MAX((((F948)+(G948)*(L948))*(L948))/MAX((F948)+2*(G948)*(L948),1E-6),1E-6))</f>
        <v/>
      </c>
      <c r="T948">
        <f>((F948)*(L948)^2)/2+(G948)*(L948)^3/3+(ABS(K948)^2)/($I$5*MAX(((F948)+(G948)*(L948))*(L948),1E-6))</f>
        <v/>
      </c>
      <c r="U948">
        <f>IF($D$20=0,0,IFERROR(Q947-(((R947+R948)/2)*J948)-(IF(O947&gt;O948,$D$8*((O947^2-O948^2)/(2*$I$5)),$D$9*((O948^2-O947^2)/(2*$I$5)))+($D$10*(ABS(I948)/90)*(MAX(O947^2,O948^2)/(2*$I$5))))-Q948,0))</f>
        <v/>
      </c>
      <c r="V948">
        <f>IF($D$20=0,1,IFERROR(IF(ROUND(S948,3)=1,1,IF(AND(ABS(U948)&lt;$D$19,S948&gt;1),1,0)),0))</f>
        <v/>
      </c>
      <c r="W948">
        <f>IF($D$20=0,IFERROR(W949,MAX($D$16,POWER((ABS(K948)^2)/($I$5*MAX(F948,0.1)^2),1/3))),IF(IFERROR(AG949,0)=0,IFERROR(W949,MAX($D$16,POWER((ABS(K948)^2)/($I$5*MAX(F948,0.1)^2),1/3))),IF(OR(IFERROR(W948,0)=0,IFERROR(AD949,0)&gt;1),MAX($D$16,POWER((ABS(K948)^2)/($I$5*MAX(F948,0.1)^2),1/3)),IF(IFERROR(AF948,0)&gt;0,MAX($D$16,IFERROR(W948,0)+((IFERROR(AF948,0))*$D$18*IF((IFERROR(AD948,0))&lt;1,1,-1))),IF(IFERROR(AF948,0)&lt;0,IF(ABS((MAX($D$16,POWER((ABS(K948)^2)/($I$5*MAX(F948,0.1)^2),1/3)))-IFERROR(W948,0))&gt;$D$19,MAX($D$16,IF((MAX($D$16,POWER((ABS(K948)^2)/($I$5*MAX(F948,0.1)^2),1/3)))&gt;IFERROR(W948,0),MIN((MAX($D$16,POWER((ABS(K948)^2)/($I$5*MAX(F948,0.1)^2),1/3))),IFERROR(W948,0)+(MIN(ABS(IFERROR(AF948,0))*$D$18,ABS((MAX($D$16,POWER((ABS(K948)^2)/($I$5*MAX(F948,0.1)^2),1/3)))-IFERROR(W948,0))))),MAX((MAX($D$16,POWER((ABS(K948)^2)/($I$5*MAX(F948,0.1)^2),1/3))),IFERROR(W948,0)-(MIN(ABS(IFERROR(AF948,0))*$D$18,ABS((MAX($D$16,POWER((ABS(K948)^2)/($I$5*MAX(F948,0.1)^2),1/3)))-IFERROR(W948,0))))))),MAX($D$16,POWER((ABS(K948)^2)/($I$5*MAX(F948,0.1)^2),1/3))),MAX($D$16,IFERROR(W948,0)))))))</f>
        <v/>
      </c>
      <c r="X948">
        <f>((F948)+(G948)*(W948))*(W948)</f>
        <v/>
      </c>
      <c r="Y948">
        <f>(((F948)+(G948)*(W948))*(W948))/MAX((F948)+2*(W948)*SQRT(1+(G948)^2),1E-6)</f>
        <v/>
      </c>
      <c r="Z948">
        <f>ABS(K948)/MAX(((F948)+(G948)*(W948))*(W948),1E-6)</f>
        <v/>
      </c>
      <c r="AA948">
        <f>E948+W948</f>
        <v/>
      </c>
      <c r="AB948">
        <f>AA948+((ABS(K948)/MAX(((F948)+(G948)*(W948))*(W948),1E-6))^2)/(2*$I$5)</f>
        <v/>
      </c>
      <c r="AC948">
        <f>((ABS(K948)*$D$6)/(MAX(((F948)+(G948)*(W948))*(W948),1E-6)*MAX(((((F948)+(G948)*(W948))*(W948))/MAX((F948)+2*(W948)*SQRT(1+(G948)^2),1E-6))^(2/3),1E-6)))^2</f>
        <v/>
      </c>
      <c r="AD948">
        <f>ABS(ABS(K948)/MAX(((F948)+(G948)*(W948))*(W948),1E-6))/SQRT($I$5*MAX((((F948)+(G948)*(W948))*(W948))/MAX((F948)+2*(G948)*(W948),1E-6),1E-6))</f>
        <v/>
      </c>
      <c r="AE948">
        <f>((F948)*(W948)^2)/2+(G948)*(W948)^3/3+(ABS(K948)^2)/($I$5*MAX(((F948)+(G948)*(W948))*(W948),1E-6))</f>
        <v/>
      </c>
      <c r="AF948">
        <f>IF($D$20=0,0,IFERROR(AB949+(((AC948+AC949)/2)*J949)+(IF(Z948&gt;Z949,$D$8*((Z948^2-Z949^2)/(2*$I$5)),$D$9*((Z949^2-Z948^2)/(2*$I$5)))+($D$10*(ABS(I949)/90)*(MAX(Z948^2,Z949^2)/(2*$I$5))))-AB948,0))</f>
        <v/>
      </c>
      <c r="AG948">
        <f>IF($D$20=0,1,IFERROR(IF(ROUND(AD948,3)=1,1,IF(AND(ABS(AF948)&lt;$D$19,AD948&lt;1),1,0)),0))</f>
        <v/>
      </c>
      <c r="AH948">
        <f>IFERROR(IF(V32="Supercritical",MAX($D$16,IFERROR(L948,MAX($D$16,POWER((ABS(K948)^2)/($I$5*MAX(F948,0.1)^2),1/3)))),IF(V32="Subcritical",MAX($D$16,IFERROR(W948,MAX($D$16,POWER((ABS(K948)^2)/($I$5*MAX(F948,0.1)^2),1/3)))),IF(AND(IFERROR(V948,0)=1,IFERROR(AG948,0)=1),IF(IFERROR(T948,-1E99)&gt;=IFERROR(AE948,-1E99),MAX($D$16,IFERROR(L948,MAX($D$16,POWER((ABS(K948)^2)/($I$5*MAX(F948,0.1)^2),1/3)))),MAX($D$16,IFERROR(W948,MAX($D$16,POWER((ABS(K948)^2)/($I$5*MAX(F948,0.1)^2),1/3))))),IF(IFERROR(V948,0)=1,MAX($D$16,IFERROR(L948,MAX($D$16,POWER((ABS(K948)^2)/($I$5*MAX(F948,0.1)^2),1/3)))),IF(IFERROR(AG948,0)=1,MAX($D$16,IFERROR(W948,MAX($D$16,POWER((ABS(K948)^2)/($I$5*MAX(F948,0.1)^2),1/3)))),MAX($D$16,POWER((ABS(K948)^2)/($I$5*MAX(F948,0.1)^2),1/3))))))),MAX($D$16,POWER((ABS(K948)^2)/($I$5*MAX(F948,0.1)^2),1/3)))</f>
        <v/>
      </c>
      <c r="AI948">
        <f>E948+AH948</f>
        <v/>
      </c>
      <c r="AJ948">
        <f>AI948+((ABS(K948)/MAX(((F948)+(G948)*(AH948))*(AH948),1E-6))^2)/(2*$I$5)</f>
        <v/>
      </c>
      <c r="AM948" t="n">
        <v>0</v>
      </c>
      <c r="AN948" t="n">
        <v>0</v>
      </c>
      <c r="AO948">
        <f>AM948+AN948</f>
        <v/>
      </c>
      <c r="AP948">
        <f>AP947+AO948</f>
        <v/>
      </c>
      <c r="AQ948">
        <f>ABS(ABS(K948)/MAX(((F948)+(G948)*(AH948))*(AH948),1E-6))/SQRT($I$5*MAX((((F948)+(G948)*(AH948))*(AH948))/MAX((F948)+2*(G948)*(AH948),1E-6),1E-6))</f>
        <v/>
      </c>
      <c r="AR948">
        <f>IF(AQ948&lt;1,"Subcritical","Supercritical")</f>
        <v/>
      </c>
      <c r="AS948">
        <f>((ABS(K948)*$D$6)/(MAX(((F948)+(G948)*(AH948))*(AH948),1E-6)*MAX(((((F948)+(G948)*(AH948))*(AH948))/MAX((F948)+2*(AH948)*SQRT(1+(G948)^2),1E-6))^(2/3),1E-6)))^2</f>
        <v/>
      </c>
    </row>
    <row r="949">
      <c r="A949" t="n">
        <v>800</v>
      </c>
      <c r="B949" t="n">
        <v>798.889</v>
      </c>
      <c r="C949" t="n">
        <v>616089.66</v>
      </c>
      <c r="D949" t="n">
        <v>3097204.869</v>
      </c>
      <c r="E949" t="n">
        <v>632.1625</v>
      </c>
      <c r="F949" t="n">
        <v>5.2</v>
      </c>
      <c r="G949" t="n">
        <v>0</v>
      </c>
      <c r="H949" t="inlineStr">
        <is>
          <t>Normal</t>
        </is>
      </c>
      <c r="I949" t="n">
        <v>0</v>
      </c>
      <c r="J949">
        <f>B949-B948</f>
        <v/>
      </c>
      <c r="K949">
        <f>MAX(0,K948-AO948)</f>
        <v/>
      </c>
      <c r="L949">
        <f>IF($D$20=0,IFERROR(L948,MAX($D$16,POWER((ABS(K949)^2)/($I$5*MAX(F949,0.1)^2),1/3))),IF(IFERROR(V948,0)=0,IFERROR(L948,MAX($D$16,POWER((ABS(K949)^2)/($I$5*MAX(F949,0.1)^2),1/3))),IF(OR(IFERROR(L949,0)=0,IFERROR(S948,0)&lt;1,IFERROR(S949,0)&lt;1),MAX($D$16,POWER((ABS(K949)^2)/($I$5*MAX(F949,0.1)^2),1/3)),IF(IFERROR(U949,0)&gt;0,MAX($D$16,IFERROR(L949,0)+((IFERROR(U949,0))*$D$18*IF((IFERROR(S949,0))&lt;1,1,-1))),IF(IFERROR(U949,0)&lt;0,IF(ABS((MAX($D$16,POWER((ABS(K949)^2)/($I$5*MAX(F949,0.1)^2),1/3)))-IFERROR(L949,0))&gt;$D$19,MAX($D$16,IF((MAX($D$16,POWER((ABS(K949)^2)/($I$5*MAX(F949,0.1)^2),1/3)))&gt;IFERROR(L949,0),MIN((MAX($D$16,POWER((ABS(K949)^2)/($I$5*MAX(F949,0.1)^2),1/3))),IFERROR(L949,0)+(MIN(ABS(IFERROR(U949,0))*$D$18,ABS((MAX($D$16,POWER((ABS(K949)^2)/($I$5*MAX(F949,0.1)^2),1/3)))-IFERROR(L949,0))))),MAX((MAX($D$16,POWER((ABS(K949)^2)/($I$5*MAX(F949,0.1)^2),1/3))),IFERROR(L949,0)-(MIN(ABS(IFERROR(U949,0))*$D$18,ABS((MAX($D$16,POWER((ABS(K949)^2)/($I$5*MAX(F949,0.1)^2),1/3)))-IFERROR(L949,0))))))),MAX($D$16,POWER((ABS(K949)^2)/($I$5*MAX(F949,0.1)^2),1/3))),MAX($D$16,IFERROR(L949,0)))))))</f>
        <v/>
      </c>
      <c r="M949">
        <f>((F949)+(G949)*(L949))*(L949)</f>
        <v/>
      </c>
      <c r="N949">
        <f>(((F949)+(G949)*(L949))*(L949))/MAX((F949)+2*(L949)*SQRT(1+(G949)^2),1E-6)</f>
        <v/>
      </c>
      <c r="O949">
        <f>ABS(K949)/MAX(((F949)+(G949)*(L949))*(L949),1E-6)</f>
        <v/>
      </c>
      <c r="P949">
        <f>E949+L949</f>
        <v/>
      </c>
      <c r="Q949">
        <f>P949+((ABS(K949)/MAX(((F949)+(G949)*(L949))*(L949),1E-6))^2)/(2*$I$5)</f>
        <v/>
      </c>
      <c r="R949">
        <f>((ABS(K949)*$D$6)/(MAX(((F949)+(G949)*(L949))*(L949),1E-6)*MAX(((((F949)+(G949)*(L949))*(L949))/MAX((F949)+2*(L949)*SQRT(1+(G949)^2),1E-6))^(2/3),1E-6)))^2</f>
        <v/>
      </c>
      <c r="S949">
        <f>ABS(ABS(K949)/MAX(((F949)+(G949)*(L949))*(L949),1E-6))/SQRT($I$5*MAX((((F949)+(G949)*(L949))*(L949))/MAX((F949)+2*(G949)*(L949),1E-6),1E-6))</f>
        <v/>
      </c>
      <c r="T949">
        <f>((F949)*(L949)^2)/2+(G949)*(L949)^3/3+(ABS(K949)^2)/($I$5*MAX(((F949)+(G949)*(L949))*(L949),1E-6))</f>
        <v/>
      </c>
      <c r="U949">
        <f>IF($D$20=0,0,IFERROR(Q948-(((R948+R949)/2)*J949)-(IF(O948&gt;O949,$D$8*((O948^2-O949^2)/(2*$I$5)),$D$9*((O949^2-O948^2)/(2*$I$5)))+($D$10*(ABS(I949)/90)*(MAX(O948^2,O949^2)/(2*$I$5))))-Q949,0))</f>
        <v/>
      </c>
      <c r="V949">
        <f>IF($D$20=0,1,IFERROR(IF(ROUND(S949,3)=1,1,IF(AND(ABS(U949)&lt;$D$19,S949&gt;1),1,0)),0))</f>
        <v/>
      </c>
      <c r="W949">
        <f>IF($D$20=0,IFERROR(W950,MAX($D$16,POWER((ABS(K949)^2)/($I$5*MAX(F949,0.1)^2),1/3))),IF(IFERROR(AG950,0)=0,IFERROR(W950,MAX($D$16,POWER((ABS(K949)^2)/($I$5*MAX(F949,0.1)^2),1/3))),IF(OR(IFERROR(W949,0)=0,IFERROR(AD950,0)&gt;1),MAX($D$16,POWER((ABS(K949)^2)/($I$5*MAX(F949,0.1)^2),1/3)),IF(IFERROR(AF949,0)&gt;0,MAX($D$16,IFERROR(W949,0)+((IFERROR(AF949,0))*$D$18*IF((IFERROR(AD949,0))&lt;1,1,-1))),IF(IFERROR(AF949,0)&lt;0,IF(ABS((MAX($D$16,POWER((ABS(K949)^2)/($I$5*MAX(F949,0.1)^2),1/3)))-IFERROR(W949,0))&gt;$D$19,MAX($D$16,IF((MAX($D$16,POWER((ABS(K949)^2)/($I$5*MAX(F949,0.1)^2),1/3)))&gt;IFERROR(W949,0),MIN((MAX($D$16,POWER((ABS(K949)^2)/($I$5*MAX(F949,0.1)^2),1/3))),IFERROR(W949,0)+(MIN(ABS(IFERROR(AF949,0))*$D$18,ABS((MAX($D$16,POWER((ABS(K949)^2)/($I$5*MAX(F949,0.1)^2),1/3)))-IFERROR(W949,0))))),MAX((MAX($D$16,POWER((ABS(K949)^2)/($I$5*MAX(F949,0.1)^2),1/3))),IFERROR(W949,0)-(MIN(ABS(IFERROR(AF949,0))*$D$18,ABS((MAX($D$16,POWER((ABS(K949)^2)/($I$5*MAX(F949,0.1)^2),1/3)))-IFERROR(W949,0))))))),MAX($D$16,POWER((ABS(K949)^2)/($I$5*MAX(F949,0.1)^2),1/3))),MAX($D$16,IFERROR(W949,0)))))))</f>
        <v/>
      </c>
      <c r="X949">
        <f>((F949)+(G949)*(W949))*(W949)</f>
        <v/>
      </c>
      <c r="Y949">
        <f>(((F949)+(G949)*(W949))*(W949))/MAX((F949)+2*(W949)*SQRT(1+(G949)^2),1E-6)</f>
        <v/>
      </c>
      <c r="Z949">
        <f>ABS(K949)/MAX(((F949)+(G949)*(W949))*(W949),1E-6)</f>
        <v/>
      </c>
      <c r="AA949">
        <f>E949+W949</f>
        <v/>
      </c>
      <c r="AB949">
        <f>AA949+((ABS(K949)/MAX(((F949)+(G949)*(W949))*(W949),1E-6))^2)/(2*$I$5)</f>
        <v/>
      </c>
      <c r="AC949">
        <f>((ABS(K949)*$D$6)/(MAX(((F949)+(G949)*(W949))*(W949),1E-6)*MAX(((((F949)+(G949)*(W949))*(W949))/MAX((F949)+2*(W949)*SQRT(1+(G949)^2),1E-6))^(2/3),1E-6)))^2</f>
        <v/>
      </c>
      <c r="AD949">
        <f>ABS(ABS(K949)/MAX(((F949)+(G949)*(W949))*(W949),1E-6))/SQRT($I$5*MAX((((F949)+(G949)*(W949))*(W949))/MAX((F949)+2*(G949)*(W949),1E-6),1E-6))</f>
        <v/>
      </c>
      <c r="AE949">
        <f>((F949)*(W949)^2)/2+(G949)*(W949)^3/3+(ABS(K949)^2)/($I$5*MAX(((F949)+(G949)*(W949))*(W949),1E-6))</f>
        <v/>
      </c>
      <c r="AF949">
        <f>IF($D$20=0,0,IFERROR(AB950+(((AC949+AC950)/2)*J950)+(IF(Z949&gt;Z950,$D$8*((Z949^2-Z950^2)/(2*$I$5)),$D$9*((Z950^2-Z949^2)/(2*$I$5)))+($D$10*(ABS(I950)/90)*(MAX(Z949^2,Z950^2)/(2*$I$5))))-AB949,0))</f>
        <v/>
      </c>
      <c r="AG949">
        <f>IF($D$20=0,1,IFERROR(IF(ROUND(AD949,3)=1,1,IF(AND(ABS(AF949)&lt;$D$19,AD949&lt;1),1,0)),0))</f>
        <v/>
      </c>
      <c r="AH949">
        <f>IFERROR(IF(V32="Supercritical",MAX($D$16,IFERROR(L949,MAX($D$16,POWER((ABS(K949)^2)/($I$5*MAX(F949,0.1)^2),1/3)))),IF(V32="Subcritical",MAX($D$16,IFERROR(W949,MAX($D$16,POWER((ABS(K949)^2)/($I$5*MAX(F949,0.1)^2),1/3)))),IF(AND(IFERROR(V949,0)=1,IFERROR(AG949,0)=1),IF(IFERROR(T949,-1E99)&gt;=IFERROR(AE949,-1E99),MAX($D$16,IFERROR(L949,MAX($D$16,POWER((ABS(K949)^2)/($I$5*MAX(F949,0.1)^2),1/3)))),MAX($D$16,IFERROR(W949,MAX($D$16,POWER((ABS(K949)^2)/($I$5*MAX(F949,0.1)^2),1/3))))),IF(IFERROR(V949,0)=1,MAX($D$16,IFERROR(L949,MAX($D$16,POWER((ABS(K949)^2)/($I$5*MAX(F949,0.1)^2),1/3)))),IF(IFERROR(AG949,0)=1,MAX($D$16,IFERROR(W949,MAX($D$16,POWER((ABS(K949)^2)/($I$5*MAX(F949,0.1)^2),1/3)))),MAX($D$16,POWER((ABS(K949)^2)/($I$5*MAX(F949,0.1)^2),1/3))))))),MAX($D$16,POWER((ABS(K949)^2)/($I$5*MAX(F949,0.1)^2),1/3)))</f>
        <v/>
      </c>
      <c r="AI949">
        <f>E949+AH949</f>
        <v/>
      </c>
      <c r="AJ949">
        <f>AI949+((ABS(K949)/MAX(((F949)+(G949)*(AH949))*(AH949),1E-6))^2)/(2*$I$5)</f>
        <v/>
      </c>
      <c r="AM949" t="n">
        <v>0</v>
      </c>
      <c r="AN949" t="n">
        <v>0</v>
      </c>
      <c r="AO949">
        <f>AM949+AN949</f>
        <v/>
      </c>
      <c r="AP949">
        <f>AP948+AO949</f>
        <v/>
      </c>
      <c r="AQ949">
        <f>ABS(ABS(K949)/MAX(((F949)+(G949)*(AH949))*(AH949),1E-6))/SQRT($I$5*MAX((((F949)+(G949)*(AH949))*(AH949))/MAX((F949)+2*(G949)*(AH949),1E-6),1E-6))</f>
        <v/>
      </c>
      <c r="AR949">
        <f>IF(AQ949&lt;1,"Subcritical","Supercritical")</f>
        <v/>
      </c>
      <c r="AS949">
        <f>((ABS(K949)*$D$6)/(MAX(((F949)+(G949)*(AH949))*(AH949),1E-6)*MAX(((((F949)+(G949)*(AH949))*(AH949))/MAX((F949)+2*(AH949)*SQRT(1+(G949)^2),1E-6))^(2/3),1E-6)))^2</f>
        <v/>
      </c>
    </row>
    <row r="950">
      <c r="A950" t="n">
        <v>801</v>
      </c>
      <c r="B950" t="n">
        <v>799.889</v>
      </c>
      <c r="C950" t="n">
        <v>616089.618</v>
      </c>
      <c r="D950" t="n">
        <v>3097203.87</v>
      </c>
      <c r="E950" t="n">
        <v>632.162</v>
      </c>
      <c r="F950" t="n">
        <v>5.2</v>
      </c>
      <c r="G950" t="n">
        <v>0</v>
      </c>
      <c r="H950" t="inlineStr">
        <is>
          <t>Normal</t>
        </is>
      </c>
      <c r="I950" t="n">
        <v>0</v>
      </c>
      <c r="J950">
        <f>B950-B949</f>
        <v/>
      </c>
      <c r="K950">
        <f>MAX(0,K949-AO949)</f>
        <v/>
      </c>
      <c r="L950">
        <f>IF($D$20=0,IFERROR(L949,MAX($D$16,POWER((ABS(K950)^2)/($I$5*MAX(F950,0.1)^2),1/3))),IF(IFERROR(V949,0)=0,IFERROR(L949,MAX($D$16,POWER((ABS(K950)^2)/($I$5*MAX(F950,0.1)^2),1/3))),IF(OR(IFERROR(L950,0)=0,IFERROR(S949,0)&lt;1,IFERROR(S950,0)&lt;1),MAX($D$16,POWER((ABS(K950)^2)/($I$5*MAX(F950,0.1)^2),1/3)),IF(IFERROR(U950,0)&gt;0,MAX($D$16,IFERROR(L950,0)+((IFERROR(U950,0))*$D$18*IF((IFERROR(S950,0))&lt;1,1,-1))),IF(IFERROR(U950,0)&lt;0,IF(ABS((MAX($D$16,POWER((ABS(K950)^2)/($I$5*MAX(F950,0.1)^2),1/3)))-IFERROR(L950,0))&gt;$D$19,MAX($D$16,IF((MAX($D$16,POWER((ABS(K950)^2)/($I$5*MAX(F950,0.1)^2),1/3)))&gt;IFERROR(L950,0),MIN((MAX($D$16,POWER((ABS(K950)^2)/($I$5*MAX(F950,0.1)^2),1/3))),IFERROR(L950,0)+(MIN(ABS(IFERROR(U950,0))*$D$18,ABS((MAX($D$16,POWER((ABS(K950)^2)/($I$5*MAX(F950,0.1)^2),1/3)))-IFERROR(L950,0))))),MAX((MAX($D$16,POWER((ABS(K950)^2)/($I$5*MAX(F950,0.1)^2),1/3))),IFERROR(L950,0)-(MIN(ABS(IFERROR(U950,0))*$D$18,ABS((MAX($D$16,POWER((ABS(K950)^2)/($I$5*MAX(F950,0.1)^2),1/3)))-IFERROR(L950,0))))))),MAX($D$16,POWER((ABS(K950)^2)/($I$5*MAX(F950,0.1)^2),1/3))),MAX($D$16,IFERROR(L950,0)))))))</f>
        <v/>
      </c>
      <c r="M950">
        <f>((F950)+(G950)*(L950))*(L950)</f>
        <v/>
      </c>
      <c r="N950">
        <f>(((F950)+(G950)*(L950))*(L950))/MAX((F950)+2*(L950)*SQRT(1+(G950)^2),1E-6)</f>
        <v/>
      </c>
      <c r="O950">
        <f>ABS(K950)/MAX(((F950)+(G950)*(L950))*(L950),1E-6)</f>
        <v/>
      </c>
      <c r="P950">
        <f>E950+L950</f>
        <v/>
      </c>
      <c r="Q950">
        <f>P950+((ABS(K950)/MAX(((F950)+(G950)*(L950))*(L950),1E-6))^2)/(2*$I$5)</f>
        <v/>
      </c>
      <c r="R950">
        <f>((ABS(K950)*$D$6)/(MAX(((F950)+(G950)*(L950))*(L950),1E-6)*MAX(((((F950)+(G950)*(L950))*(L950))/MAX((F950)+2*(L950)*SQRT(1+(G950)^2),1E-6))^(2/3),1E-6)))^2</f>
        <v/>
      </c>
      <c r="S950">
        <f>ABS(ABS(K950)/MAX(((F950)+(G950)*(L950))*(L950),1E-6))/SQRT($I$5*MAX((((F950)+(G950)*(L950))*(L950))/MAX((F950)+2*(G950)*(L950),1E-6),1E-6))</f>
        <v/>
      </c>
      <c r="T950">
        <f>((F950)*(L950)^2)/2+(G950)*(L950)^3/3+(ABS(K950)^2)/($I$5*MAX(((F950)+(G950)*(L950))*(L950),1E-6))</f>
        <v/>
      </c>
      <c r="U950">
        <f>IF($D$20=0,0,IFERROR(Q949-(((R949+R950)/2)*J950)-(IF(O949&gt;O950,$D$8*((O949^2-O950^2)/(2*$I$5)),$D$9*((O950^2-O949^2)/(2*$I$5)))+($D$10*(ABS(I950)/90)*(MAX(O949^2,O950^2)/(2*$I$5))))-Q950,0))</f>
        <v/>
      </c>
      <c r="V950">
        <f>IF($D$20=0,1,IFERROR(IF(ROUND(S950,3)=1,1,IF(AND(ABS(U950)&lt;$D$19,S950&gt;1),1,0)),0))</f>
        <v/>
      </c>
      <c r="W950">
        <f>IF($D$20=0,IFERROR(W951,MAX($D$16,POWER((ABS(K950)^2)/($I$5*MAX(F950,0.1)^2),1/3))),IF(IFERROR(AG951,0)=0,IFERROR(W951,MAX($D$16,POWER((ABS(K950)^2)/($I$5*MAX(F950,0.1)^2),1/3))),IF(OR(IFERROR(W950,0)=0,IFERROR(AD951,0)&gt;1),MAX($D$16,POWER((ABS(K950)^2)/($I$5*MAX(F950,0.1)^2),1/3)),IF(IFERROR(AF950,0)&gt;0,MAX($D$16,IFERROR(W950,0)+((IFERROR(AF950,0))*$D$18*IF((IFERROR(AD950,0))&lt;1,1,-1))),IF(IFERROR(AF950,0)&lt;0,IF(ABS((MAX($D$16,POWER((ABS(K950)^2)/($I$5*MAX(F950,0.1)^2),1/3)))-IFERROR(W950,0))&gt;$D$19,MAX($D$16,IF((MAX($D$16,POWER((ABS(K950)^2)/($I$5*MAX(F950,0.1)^2),1/3)))&gt;IFERROR(W950,0),MIN((MAX($D$16,POWER((ABS(K950)^2)/($I$5*MAX(F950,0.1)^2),1/3))),IFERROR(W950,0)+(MIN(ABS(IFERROR(AF950,0))*$D$18,ABS((MAX($D$16,POWER((ABS(K950)^2)/($I$5*MAX(F950,0.1)^2),1/3)))-IFERROR(W950,0))))),MAX((MAX($D$16,POWER((ABS(K950)^2)/($I$5*MAX(F950,0.1)^2),1/3))),IFERROR(W950,0)-(MIN(ABS(IFERROR(AF950,0))*$D$18,ABS((MAX($D$16,POWER((ABS(K950)^2)/($I$5*MAX(F950,0.1)^2),1/3)))-IFERROR(W950,0))))))),MAX($D$16,POWER((ABS(K950)^2)/($I$5*MAX(F950,0.1)^2),1/3))),MAX($D$16,IFERROR(W950,0)))))))</f>
        <v/>
      </c>
      <c r="X950">
        <f>((F950)+(G950)*(W950))*(W950)</f>
        <v/>
      </c>
      <c r="Y950">
        <f>(((F950)+(G950)*(W950))*(W950))/MAX((F950)+2*(W950)*SQRT(1+(G950)^2),1E-6)</f>
        <v/>
      </c>
      <c r="Z950">
        <f>ABS(K950)/MAX(((F950)+(G950)*(W950))*(W950),1E-6)</f>
        <v/>
      </c>
      <c r="AA950">
        <f>E950+W950</f>
        <v/>
      </c>
      <c r="AB950">
        <f>AA950+((ABS(K950)/MAX(((F950)+(G950)*(W950))*(W950),1E-6))^2)/(2*$I$5)</f>
        <v/>
      </c>
      <c r="AC950">
        <f>((ABS(K950)*$D$6)/(MAX(((F950)+(G950)*(W950))*(W950),1E-6)*MAX(((((F950)+(G950)*(W950))*(W950))/MAX((F950)+2*(W950)*SQRT(1+(G950)^2),1E-6))^(2/3),1E-6)))^2</f>
        <v/>
      </c>
      <c r="AD950">
        <f>ABS(ABS(K950)/MAX(((F950)+(G950)*(W950))*(W950),1E-6))/SQRT($I$5*MAX((((F950)+(G950)*(W950))*(W950))/MAX((F950)+2*(G950)*(W950),1E-6),1E-6))</f>
        <v/>
      </c>
      <c r="AE950">
        <f>((F950)*(W950)^2)/2+(G950)*(W950)^3/3+(ABS(K950)^2)/($I$5*MAX(((F950)+(G950)*(W950))*(W950),1E-6))</f>
        <v/>
      </c>
      <c r="AF950">
        <f>IF($D$20=0,0,IFERROR(AB951+(((AC950+AC951)/2)*J951)+(IF(Z950&gt;Z951,$D$8*((Z950^2-Z951^2)/(2*$I$5)),$D$9*((Z951^2-Z950^2)/(2*$I$5)))+($D$10*(ABS(I951)/90)*(MAX(Z950^2,Z951^2)/(2*$I$5))))-AB950,0))</f>
        <v/>
      </c>
      <c r="AG950">
        <f>IF($D$20=0,1,IFERROR(IF(ROUND(AD950,3)=1,1,IF(AND(ABS(AF950)&lt;$D$19,AD950&lt;1),1,0)),0))</f>
        <v/>
      </c>
      <c r="AH950">
        <f>IFERROR(IF(V32="Supercritical",MAX($D$16,IFERROR(L950,MAX($D$16,POWER((ABS(K950)^2)/($I$5*MAX(F950,0.1)^2),1/3)))),IF(V32="Subcritical",MAX($D$16,IFERROR(W950,MAX($D$16,POWER((ABS(K950)^2)/($I$5*MAX(F950,0.1)^2),1/3)))),IF(AND(IFERROR(V950,0)=1,IFERROR(AG950,0)=1),IF(IFERROR(T950,-1E99)&gt;=IFERROR(AE950,-1E99),MAX($D$16,IFERROR(L950,MAX($D$16,POWER((ABS(K950)^2)/($I$5*MAX(F950,0.1)^2),1/3)))),MAX($D$16,IFERROR(W950,MAX($D$16,POWER((ABS(K950)^2)/($I$5*MAX(F950,0.1)^2),1/3))))),IF(IFERROR(V950,0)=1,MAX($D$16,IFERROR(L950,MAX($D$16,POWER((ABS(K950)^2)/($I$5*MAX(F950,0.1)^2),1/3)))),IF(IFERROR(AG950,0)=1,MAX($D$16,IFERROR(W950,MAX($D$16,POWER((ABS(K950)^2)/($I$5*MAX(F950,0.1)^2),1/3)))),MAX($D$16,POWER((ABS(K950)^2)/($I$5*MAX(F950,0.1)^2),1/3))))))),MAX($D$16,POWER((ABS(K950)^2)/($I$5*MAX(F950,0.1)^2),1/3)))</f>
        <v/>
      </c>
      <c r="AI950">
        <f>E950+AH950</f>
        <v/>
      </c>
      <c r="AJ950">
        <f>AI950+((ABS(K950)/MAX(((F950)+(G950)*(AH950))*(AH950),1E-6))^2)/(2*$I$5)</f>
        <v/>
      </c>
      <c r="AM950" t="n">
        <v>0</v>
      </c>
      <c r="AN950" t="n">
        <v>0</v>
      </c>
      <c r="AO950">
        <f>AM950+AN950</f>
        <v/>
      </c>
      <c r="AP950">
        <f>AP949+AO950</f>
        <v/>
      </c>
      <c r="AQ950">
        <f>ABS(ABS(K950)/MAX(((F950)+(G950)*(AH950))*(AH950),1E-6))/SQRT($I$5*MAX((((F950)+(G950)*(AH950))*(AH950))/MAX((F950)+2*(G950)*(AH950),1E-6),1E-6))</f>
        <v/>
      </c>
      <c r="AR950">
        <f>IF(AQ950&lt;1,"Subcritical","Supercritical")</f>
        <v/>
      </c>
      <c r="AS950">
        <f>((ABS(K950)*$D$6)/(MAX(((F950)+(G950)*(AH950))*(AH950),1E-6)*MAX(((((F950)+(G950)*(AH950))*(AH950))/MAX((F950)+2*(AH950)*SQRT(1+(G950)^2),1E-6))^(2/3),1E-6)))^2</f>
        <v/>
      </c>
    </row>
    <row r="951">
      <c r="A951" t="n">
        <v>802</v>
      </c>
      <c r="B951" t="n">
        <v>800.889</v>
      </c>
      <c r="C951" t="n">
        <v>616089.576</v>
      </c>
      <c r="D951" t="n">
        <v>3097202.871</v>
      </c>
      <c r="E951" t="n">
        <v>632.1615</v>
      </c>
      <c r="F951" t="n">
        <v>5.2</v>
      </c>
      <c r="G951" t="n">
        <v>0</v>
      </c>
      <c r="H951" t="inlineStr">
        <is>
          <t>Normal</t>
        </is>
      </c>
      <c r="I951" t="n">
        <v>0.057</v>
      </c>
      <c r="J951">
        <f>B951-B950</f>
        <v/>
      </c>
      <c r="K951">
        <f>MAX(0,K950-AO950)</f>
        <v/>
      </c>
      <c r="L951">
        <f>IF($D$20=0,IFERROR(L950,MAX($D$16,POWER((ABS(K951)^2)/($I$5*MAX(F951,0.1)^2),1/3))),IF(IFERROR(V950,0)=0,IFERROR(L950,MAX($D$16,POWER((ABS(K951)^2)/($I$5*MAX(F951,0.1)^2),1/3))),IF(OR(IFERROR(L951,0)=0,IFERROR(S950,0)&lt;1,IFERROR(S951,0)&lt;1),MAX($D$16,POWER((ABS(K951)^2)/($I$5*MAX(F951,0.1)^2),1/3)),IF(IFERROR(U951,0)&gt;0,MAX($D$16,IFERROR(L951,0)+((IFERROR(U951,0))*$D$18*IF((IFERROR(S951,0))&lt;1,1,-1))),IF(IFERROR(U951,0)&lt;0,IF(ABS((MAX($D$16,POWER((ABS(K951)^2)/($I$5*MAX(F951,0.1)^2),1/3)))-IFERROR(L951,0))&gt;$D$19,MAX($D$16,IF((MAX($D$16,POWER((ABS(K951)^2)/($I$5*MAX(F951,0.1)^2),1/3)))&gt;IFERROR(L951,0),MIN((MAX($D$16,POWER((ABS(K951)^2)/($I$5*MAX(F951,0.1)^2),1/3))),IFERROR(L951,0)+(MIN(ABS(IFERROR(U951,0))*$D$18,ABS((MAX($D$16,POWER((ABS(K951)^2)/($I$5*MAX(F951,0.1)^2),1/3)))-IFERROR(L951,0))))),MAX((MAX($D$16,POWER((ABS(K951)^2)/($I$5*MAX(F951,0.1)^2),1/3))),IFERROR(L951,0)-(MIN(ABS(IFERROR(U951,0))*$D$18,ABS((MAX($D$16,POWER((ABS(K951)^2)/($I$5*MAX(F951,0.1)^2),1/3)))-IFERROR(L951,0))))))),MAX($D$16,POWER((ABS(K951)^2)/($I$5*MAX(F951,0.1)^2),1/3))),MAX($D$16,IFERROR(L951,0)))))))</f>
        <v/>
      </c>
      <c r="M951">
        <f>((F951)+(G951)*(L951))*(L951)</f>
        <v/>
      </c>
      <c r="N951">
        <f>(((F951)+(G951)*(L951))*(L951))/MAX((F951)+2*(L951)*SQRT(1+(G951)^2),1E-6)</f>
        <v/>
      </c>
      <c r="O951">
        <f>ABS(K951)/MAX(((F951)+(G951)*(L951))*(L951),1E-6)</f>
        <v/>
      </c>
      <c r="P951">
        <f>E951+L951</f>
        <v/>
      </c>
      <c r="Q951">
        <f>P951+((ABS(K951)/MAX(((F951)+(G951)*(L951))*(L951),1E-6))^2)/(2*$I$5)</f>
        <v/>
      </c>
      <c r="R951">
        <f>((ABS(K951)*$D$6)/(MAX(((F951)+(G951)*(L951))*(L951),1E-6)*MAX(((((F951)+(G951)*(L951))*(L951))/MAX((F951)+2*(L951)*SQRT(1+(G951)^2),1E-6))^(2/3),1E-6)))^2</f>
        <v/>
      </c>
      <c r="S951">
        <f>ABS(ABS(K951)/MAX(((F951)+(G951)*(L951))*(L951),1E-6))/SQRT($I$5*MAX((((F951)+(G951)*(L951))*(L951))/MAX((F951)+2*(G951)*(L951),1E-6),1E-6))</f>
        <v/>
      </c>
      <c r="T951">
        <f>((F951)*(L951)^2)/2+(G951)*(L951)^3/3+(ABS(K951)^2)/($I$5*MAX(((F951)+(G951)*(L951))*(L951),1E-6))</f>
        <v/>
      </c>
      <c r="U951">
        <f>IF($D$20=0,0,IFERROR(Q950-(((R950+R951)/2)*J951)-(IF(O950&gt;O951,$D$8*((O950^2-O951^2)/(2*$I$5)),$D$9*((O951^2-O950^2)/(2*$I$5)))+($D$10*(ABS(I951)/90)*(MAX(O950^2,O951^2)/(2*$I$5))))-Q951,0))</f>
        <v/>
      </c>
      <c r="V951">
        <f>IF($D$20=0,1,IFERROR(IF(ROUND(S951,3)=1,1,IF(AND(ABS(U951)&lt;$D$19,S951&gt;1),1,0)),0))</f>
        <v/>
      </c>
      <c r="W951">
        <f>IF($D$20=0,IFERROR(W952,MAX($D$16,POWER((ABS(K951)^2)/($I$5*MAX(F951,0.1)^2),1/3))),IF(IFERROR(AG952,0)=0,IFERROR(W952,MAX($D$16,POWER((ABS(K951)^2)/($I$5*MAX(F951,0.1)^2),1/3))),IF(OR(IFERROR(W951,0)=0,IFERROR(AD952,0)&gt;1),MAX($D$16,POWER((ABS(K951)^2)/($I$5*MAX(F951,0.1)^2),1/3)),IF(IFERROR(AF951,0)&gt;0,MAX($D$16,IFERROR(W951,0)+((IFERROR(AF951,0))*$D$18*IF((IFERROR(AD951,0))&lt;1,1,-1))),IF(IFERROR(AF951,0)&lt;0,IF(ABS((MAX($D$16,POWER((ABS(K951)^2)/($I$5*MAX(F951,0.1)^2),1/3)))-IFERROR(W951,0))&gt;$D$19,MAX($D$16,IF((MAX($D$16,POWER((ABS(K951)^2)/($I$5*MAX(F951,0.1)^2),1/3)))&gt;IFERROR(W951,0),MIN((MAX($D$16,POWER((ABS(K951)^2)/($I$5*MAX(F951,0.1)^2),1/3))),IFERROR(W951,0)+(MIN(ABS(IFERROR(AF951,0))*$D$18,ABS((MAX($D$16,POWER((ABS(K951)^2)/($I$5*MAX(F951,0.1)^2),1/3)))-IFERROR(W951,0))))),MAX((MAX($D$16,POWER((ABS(K951)^2)/($I$5*MAX(F951,0.1)^2),1/3))),IFERROR(W951,0)-(MIN(ABS(IFERROR(AF951,0))*$D$18,ABS((MAX($D$16,POWER((ABS(K951)^2)/($I$5*MAX(F951,0.1)^2),1/3)))-IFERROR(W951,0))))))),MAX($D$16,POWER((ABS(K951)^2)/($I$5*MAX(F951,0.1)^2),1/3))),MAX($D$16,IFERROR(W951,0)))))))</f>
        <v/>
      </c>
      <c r="X951">
        <f>((F951)+(G951)*(W951))*(W951)</f>
        <v/>
      </c>
      <c r="Y951">
        <f>(((F951)+(G951)*(W951))*(W951))/MAX((F951)+2*(W951)*SQRT(1+(G951)^2),1E-6)</f>
        <v/>
      </c>
      <c r="Z951">
        <f>ABS(K951)/MAX(((F951)+(G951)*(W951))*(W951),1E-6)</f>
        <v/>
      </c>
      <c r="AA951">
        <f>E951+W951</f>
        <v/>
      </c>
      <c r="AB951">
        <f>AA951+((ABS(K951)/MAX(((F951)+(G951)*(W951))*(W951),1E-6))^2)/(2*$I$5)</f>
        <v/>
      </c>
      <c r="AC951">
        <f>((ABS(K951)*$D$6)/(MAX(((F951)+(G951)*(W951))*(W951),1E-6)*MAX(((((F951)+(G951)*(W951))*(W951))/MAX((F951)+2*(W951)*SQRT(1+(G951)^2),1E-6))^(2/3),1E-6)))^2</f>
        <v/>
      </c>
      <c r="AD951">
        <f>ABS(ABS(K951)/MAX(((F951)+(G951)*(W951))*(W951),1E-6))/SQRT($I$5*MAX((((F951)+(G951)*(W951))*(W951))/MAX((F951)+2*(G951)*(W951),1E-6),1E-6))</f>
        <v/>
      </c>
      <c r="AE951">
        <f>((F951)*(W951)^2)/2+(G951)*(W951)^3/3+(ABS(K951)^2)/($I$5*MAX(((F951)+(G951)*(W951))*(W951),1E-6))</f>
        <v/>
      </c>
      <c r="AF951">
        <f>IF($D$20=0,0,IFERROR(AB952+(((AC951+AC952)/2)*J952)+(IF(Z951&gt;Z952,$D$8*((Z951^2-Z952^2)/(2*$I$5)),$D$9*((Z952^2-Z951^2)/(2*$I$5)))+($D$10*(ABS(I952)/90)*(MAX(Z951^2,Z952^2)/(2*$I$5))))-AB951,0))</f>
        <v/>
      </c>
      <c r="AG951">
        <f>IF($D$20=0,1,IFERROR(IF(ROUND(AD951,3)=1,1,IF(AND(ABS(AF951)&lt;$D$19,AD951&lt;1),1,0)),0))</f>
        <v/>
      </c>
      <c r="AH951">
        <f>IFERROR(IF(V32="Supercritical",MAX($D$16,IFERROR(L951,MAX($D$16,POWER((ABS(K951)^2)/($I$5*MAX(F951,0.1)^2),1/3)))),IF(V32="Subcritical",MAX($D$16,IFERROR(W951,MAX($D$16,POWER((ABS(K951)^2)/($I$5*MAX(F951,0.1)^2),1/3)))),IF(AND(IFERROR(V951,0)=1,IFERROR(AG951,0)=1),IF(IFERROR(T951,-1E99)&gt;=IFERROR(AE951,-1E99),MAX($D$16,IFERROR(L951,MAX($D$16,POWER((ABS(K951)^2)/($I$5*MAX(F951,0.1)^2),1/3)))),MAX($D$16,IFERROR(W951,MAX($D$16,POWER((ABS(K951)^2)/($I$5*MAX(F951,0.1)^2),1/3))))),IF(IFERROR(V951,0)=1,MAX($D$16,IFERROR(L951,MAX($D$16,POWER((ABS(K951)^2)/($I$5*MAX(F951,0.1)^2),1/3)))),IF(IFERROR(AG951,0)=1,MAX($D$16,IFERROR(W951,MAX($D$16,POWER((ABS(K951)^2)/($I$5*MAX(F951,0.1)^2),1/3)))),MAX($D$16,POWER((ABS(K951)^2)/($I$5*MAX(F951,0.1)^2),1/3))))))),MAX($D$16,POWER((ABS(K951)^2)/($I$5*MAX(F951,0.1)^2),1/3)))</f>
        <v/>
      </c>
      <c r="AI951">
        <f>E951+AH951</f>
        <v/>
      </c>
      <c r="AJ951">
        <f>AI951+((ABS(K951)/MAX(((F951)+(G951)*(AH951))*(AH951),1E-6))^2)/(2*$I$5)</f>
        <v/>
      </c>
      <c r="AM951" t="n">
        <v>0</v>
      </c>
      <c r="AN951" t="n">
        <v>0</v>
      </c>
      <c r="AO951">
        <f>AM951+AN951</f>
        <v/>
      </c>
      <c r="AP951">
        <f>AP950+AO951</f>
        <v/>
      </c>
      <c r="AQ951">
        <f>ABS(ABS(K951)/MAX(((F951)+(G951)*(AH951))*(AH951),1E-6))/SQRT($I$5*MAX((((F951)+(G951)*(AH951))*(AH951))/MAX((F951)+2*(G951)*(AH951),1E-6),1E-6))</f>
        <v/>
      </c>
      <c r="AR951">
        <f>IF(AQ951&lt;1,"Subcritical","Supercritical")</f>
        <v/>
      </c>
      <c r="AS951">
        <f>((ABS(K951)*$D$6)/(MAX(((F951)+(G951)*(AH951))*(AH951),1E-6)*MAX(((((F951)+(G951)*(AH951))*(AH951))/MAX((F951)+2*(AH951)*SQRT(1+(G951)^2),1E-6))^(2/3),1E-6)))^2</f>
        <v/>
      </c>
    </row>
    <row r="952">
      <c r="A952" t="n">
        <v>803</v>
      </c>
      <c r="B952" t="n">
        <v>801.889</v>
      </c>
      <c r="C952" t="n">
        <v>616089.5330000001</v>
      </c>
      <c r="D952" t="n">
        <v>3097201.872</v>
      </c>
      <c r="E952" t="n">
        <v>632.1609999999999</v>
      </c>
      <c r="F952" t="n">
        <v>5.2</v>
      </c>
      <c r="G952" t="n">
        <v>0</v>
      </c>
      <c r="H952" t="inlineStr">
        <is>
          <t>Normal</t>
        </is>
      </c>
      <c r="I952" t="n">
        <v>0.057</v>
      </c>
      <c r="J952">
        <f>B952-B951</f>
        <v/>
      </c>
      <c r="K952">
        <f>MAX(0,K951-AO951)</f>
        <v/>
      </c>
      <c r="L952">
        <f>IF($D$20=0,IFERROR(L951,MAX($D$16,POWER((ABS(K952)^2)/($I$5*MAX(F952,0.1)^2),1/3))),IF(IFERROR(V951,0)=0,IFERROR(L951,MAX($D$16,POWER((ABS(K952)^2)/($I$5*MAX(F952,0.1)^2),1/3))),IF(OR(IFERROR(L952,0)=0,IFERROR(S951,0)&lt;1,IFERROR(S952,0)&lt;1),MAX($D$16,POWER((ABS(K952)^2)/($I$5*MAX(F952,0.1)^2),1/3)),IF(IFERROR(U952,0)&gt;0,MAX($D$16,IFERROR(L952,0)+((IFERROR(U952,0))*$D$18*IF((IFERROR(S952,0))&lt;1,1,-1))),IF(IFERROR(U952,0)&lt;0,IF(ABS((MAX($D$16,POWER((ABS(K952)^2)/($I$5*MAX(F952,0.1)^2),1/3)))-IFERROR(L952,0))&gt;$D$19,MAX($D$16,IF((MAX($D$16,POWER((ABS(K952)^2)/($I$5*MAX(F952,0.1)^2),1/3)))&gt;IFERROR(L952,0),MIN((MAX($D$16,POWER((ABS(K952)^2)/($I$5*MAX(F952,0.1)^2),1/3))),IFERROR(L952,0)+(MIN(ABS(IFERROR(U952,0))*$D$18,ABS((MAX($D$16,POWER((ABS(K952)^2)/($I$5*MAX(F952,0.1)^2),1/3)))-IFERROR(L952,0))))),MAX((MAX($D$16,POWER((ABS(K952)^2)/($I$5*MAX(F952,0.1)^2),1/3))),IFERROR(L952,0)-(MIN(ABS(IFERROR(U952,0))*$D$18,ABS((MAX($D$16,POWER((ABS(K952)^2)/($I$5*MAX(F952,0.1)^2),1/3)))-IFERROR(L952,0))))))),MAX($D$16,POWER((ABS(K952)^2)/($I$5*MAX(F952,0.1)^2),1/3))),MAX($D$16,IFERROR(L952,0)))))))</f>
        <v/>
      </c>
      <c r="M952">
        <f>((F952)+(G952)*(L952))*(L952)</f>
        <v/>
      </c>
      <c r="N952">
        <f>(((F952)+(G952)*(L952))*(L952))/MAX((F952)+2*(L952)*SQRT(1+(G952)^2),1E-6)</f>
        <v/>
      </c>
      <c r="O952">
        <f>ABS(K952)/MAX(((F952)+(G952)*(L952))*(L952),1E-6)</f>
        <v/>
      </c>
      <c r="P952">
        <f>E952+L952</f>
        <v/>
      </c>
      <c r="Q952">
        <f>P952+((ABS(K952)/MAX(((F952)+(G952)*(L952))*(L952),1E-6))^2)/(2*$I$5)</f>
        <v/>
      </c>
      <c r="R952">
        <f>((ABS(K952)*$D$6)/(MAX(((F952)+(G952)*(L952))*(L952),1E-6)*MAX(((((F952)+(G952)*(L952))*(L952))/MAX((F952)+2*(L952)*SQRT(1+(G952)^2),1E-6))^(2/3),1E-6)))^2</f>
        <v/>
      </c>
      <c r="S952">
        <f>ABS(ABS(K952)/MAX(((F952)+(G952)*(L952))*(L952),1E-6))/SQRT($I$5*MAX((((F952)+(G952)*(L952))*(L952))/MAX((F952)+2*(G952)*(L952),1E-6),1E-6))</f>
        <v/>
      </c>
      <c r="T952">
        <f>((F952)*(L952)^2)/2+(G952)*(L952)^3/3+(ABS(K952)^2)/($I$5*MAX(((F952)+(G952)*(L952))*(L952),1E-6))</f>
        <v/>
      </c>
      <c r="U952">
        <f>IF($D$20=0,0,IFERROR(Q951-(((R951+R952)/2)*J952)-(IF(O951&gt;O952,$D$8*((O951^2-O952^2)/(2*$I$5)),$D$9*((O952^2-O951^2)/(2*$I$5)))+($D$10*(ABS(I952)/90)*(MAX(O951^2,O952^2)/(2*$I$5))))-Q952,0))</f>
        <v/>
      </c>
      <c r="V952">
        <f>IF($D$20=0,1,IFERROR(IF(ROUND(S952,3)=1,1,IF(AND(ABS(U952)&lt;$D$19,S952&gt;1),1,0)),0))</f>
        <v/>
      </c>
      <c r="W952">
        <f>IF($D$20=0,IFERROR(W953,MAX($D$16,POWER((ABS(K952)^2)/($I$5*MAX(F952,0.1)^2),1/3))),IF(IFERROR(AG953,0)=0,IFERROR(W953,MAX($D$16,POWER((ABS(K952)^2)/($I$5*MAX(F952,0.1)^2),1/3))),IF(OR(IFERROR(W952,0)=0,IFERROR(AD953,0)&gt;1),MAX($D$16,POWER((ABS(K952)^2)/($I$5*MAX(F952,0.1)^2),1/3)),IF(IFERROR(AF952,0)&gt;0,MAX($D$16,IFERROR(W952,0)+((IFERROR(AF952,0))*$D$18*IF((IFERROR(AD952,0))&lt;1,1,-1))),IF(IFERROR(AF952,0)&lt;0,IF(ABS((MAX($D$16,POWER((ABS(K952)^2)/($I$5*MAX(F952,0.1)^2),1/3)))-IFERROR(W952,0))&gt;$D$19,MAX($D$16,IF((MAX($D$16,POWER((ABS(K952)^2)/($I$5*MAX(F952,0.1)^2),1/3)))&gt;IFERROR(W952,0),MIN((MAX($D$16,POWER((ABS(K952)^2)/($I$5*MAX(F952,0.1)^2),1/3))),IFERROR(W952,0)+(MIN(ABS(IFERROR(AF952,0))*$D$18,ABS((MAX($D$16,POWER((ABS(K952)^2)/($I$5*MAX(F952,0.1)^2),1/3)))-IFERROR(W952,0))))),MAX((MAX($D$16,POWER((ABS(K952)^2)/($I$5*MAX(F952,0.1)^2),1/3))),IFERROR(W952,0)-(MIN(ABS(IFERROR(AF952,0))*$D$18,ABS((MAX($D$16,POWER((ABS(K952)^2)/($I$5*MAX(F952,0.1)^2),1/3)))-IFERROR(W952,0))))))),MAX($D$16,POWER((ABS(K952)^2)/($I$5*MAX(F952,0.1)^2),1/3))),MAX($D$16,IFERROR(W952,0)))))))</f>
        <v/>
      </c>
      <c r="X952">
        <f>((F952)+(G952)*(W952))*(W952)</f>
        <v/>
      </c>
      <c r="Y952">
        <f>(((F952)+(G952)*(W952))*(W952))/MAX((F952)+2*(W952)*SQRT(1+(G952)^2),1E-6)</f>
        <v/>
      </c>
      <c r="Z952">
        <f>ABS(K952)/MAX(((F952)+(G952)*(W952))*(W952),1E-6)</f>
        <v/>
      </c>
      <c r="AA952">
        <f>E952+W952</f>
        <v/>
      </c>
      <c r="AB952">
        <f>AA952+((ABS(K952)/MAX(((F952)+(G952)*(W952))*(W952),1E-6))^2)/(2*$I$5)</f>
        <v/>
      </c>
      <c r="AC952">
        <f>((ABS(K952)*$D$6)/(MAX(((F952)+(G952)*(W952))*(W952),1E-6)*MAX(((((F952)+(G952)*(W952))*(W952))/MAX((F952)+2*(W952)*SQRT(1+(G952)^2),1E-6))^(2/3),1E-6)))^2</f>
        <v/>
      </c>
      <c r="AD952">
        <f>ABS(ABS(K952)/MAX(((F952)+(G952)*(W952))*(W952),1E-6))/SQRT($I$5*MAX((((F952)+(G952)*(W952))*(W952))/MAX((F952)+2*(G952)*(W952),1E-6),1E-6))</f>
        <v/>
      </c>
      <c r="AE952">
        <f>((F952)*(W952)^2)/2+(G952)*(W952)^3/3+(ABS(K952)^2)/($I$5*MAX(((F952)+(G952)*(W952))*(W952),1E-6))</f>
        <v/>
      </c>
      <c r="AF952">
        <f>IF($D$20=0,0,IFERROR(AB953+(((AC952+AC953)/2)*J953)+(IF(Z952&gt;Z953,$D$8*((Z952^2-Z953^2)/(2*$I$5)),$D$9*((Z953^2-Z952^2)/(2*$I$5)))+($D$10*(ABS(I953)/90)*(MAX(Z952^2,Z953^2)/(2*$I$5))))-AB952,0))</f>
        <v/>
      </c>
      <c r="AG952">
        <f>IF($D$20=0,1,IFERROR(IF(ROUND(AD952,3)=1,1,IF(AND(ABS(AF952)&lt;$D$19,AD952&lt;1),1,0)),0))</f>
        <v/>
      </c>
      <c r="AH952">
        <f>IFERROR(IF(V32="Supercritical",MAX($D$16,IFERROR(L952,MAX($D$16,POWER((ABS(K952)^2)/($I$5*MAX(F952,0.1)^2),1/3)))),IF(V32="Subcritical",MAX($D$16,IFERROR(W952,MAX($D$16,POWER((ABS(K952)^2)/($I$5*MAX(F952,0.1)^2),1/3)))),IF(AND(IFERROR(V952,0)=1,IFERROR(AG952,0)=1),IF(IFERROR(T952,-1E99)&gt;=IFERROR(AE952,-1E99),MAX($D$16,IFERROR(L952,MAX($D$16,POWER((ABS(K952)^2)/($I$5*MAX(F952,0.1)^2),1/3)))),MAX($D$16,IFERROR(W952,MAX($D$16,POWER((ABS(K952)^2)/($I$5*MAX(F952,0.1)^2),1/3))))),IF(IFERROR(V952,0)=1,MAX($D$16,IFERROR(L952,MAX($D$16,POWER((ABS(K952)^2)/($I$5*MAX(F952,0.1)^2),1/3)))),IF(IFERROR(AG952,0)=1,MAX($D$16,IFERROR(W952,MAX($D$16,POWER((ABS(K952)^2)/($I$5*MAX(F952,0.1)^2),1/3)))),MAX($D$16,POWER((ABS(K952)^2)/($I$5*MAX(F952,0.1)^2),1/3))))))),MAX($D$16,POWER((ABS(K952)^2)/($I$5*MAX(F952,0.1)^2),1/3)))</f>
        <v/>
      </c>
      <c r="AI952">
        <f>E952+AH952</f>
        <v/>
      </c>
      <c r="AJ952">
        <f>AI952+((ABS(K952)/MAX(((F952)+(G952)*(AH952))*(AH952),1E-6))^2)/(2*$I$5)</f>
        <v/>
      </c>
      <c r="AM952" t="n">
        <v>0</v>
      </c>
      <c r="AN952" t="n">
        <v>0</v>
      </c>
      <c r="AO952">
        <f>AM952+AN952</f>
        <v/>
      </c>
      <c r="AP952">
        <f>AP951+AO952</f>
        <v/>
      </c>
      <c r="AQ952">
        <f>ABS(ABS(K952)/MAX(((F952)+(G952)*(AH952))*(AH952),1E-6))/SQRT($I$5*MAX((((F952)+(G952)*(AH952))*(AH952))/MAX((F952)+2*(G952)*(AH952),1E-6),1E-6))</f>
        <v/>
      </c>
      <c r="AR952">
        <f>IF(AQ952&lt;1,"Subcritical","Supercritical")</f>
        <v/>
      </c>
      <c r="AS952">
        <f>((ABS(K952)*$D$6)/(MAX(((F952)+(G952)*(AH952))*(AH952),1E-6)*MAX(((((F952)+(G952)*(AH952))*(AH952))/MAX((F952)+2*(AH952)*SQRT(1+(G952)^2),1E-6))^(2/3),1E-6)))^2</f>
        <v/>
      </c>
    </row>
    <row r="953">
      <c r="A953" t="n">
        <v>804</v>
      </c>
      <c r="B953" t="n">
        <v>802.889</v>
      </c>
      <c r="C953" t="n">
        <v>616089.491</v>
      </c>
      <c r="D953" t="n">
        <v>3097200.873</v>
      </c>
      <c r="E953" t="n">
        <v>632.1605</v>
      </c>
      <c r="F953" t="n">
        <v>5.2</v>
      </c>
      <c r="G953" t="n">
        <v>0</v>
      </c>
      <c r="H953" t="inlineStr">
        <is>
          <t>Normal</t>
        </is>
      </c>
      <c r="I953" t="n">
        <v>0</v>
      </c>
      <c r="J953">
        <f>B953-B952</f>
        <v/>
      </c>
      <c r="K953">
        <f>MAX(0,K952-AO952)</f>
        <v/>
      </c>
      <c r="L953">
        <f>IF($D$20=0,IFERROR(L952,MAX($D$16,POWER((ABS(K953)^2)/($I$5*MAX(F953,0.1)^2),1/3))),IF(IFERROR(V952,0)=0,IFERROR(L952,MAX($D$16,POWER((ABS(K953)^2)/($I$5*MAX(F953,0.1)^2),1/3))),IF(OR(IFERROR(L953,0)=0,IFERROR(S952,0)&lt;1,IFERROR(S953,0)&lt;1),MAX($D$16,POWER((ABS(K953)^2)/($I$5*MAX(F953,0.1)^2),1/3)),IF(IFERROR(U953,0)&gt;0,MAX($D$16,IFERROR(L953,0)+((IFERROR(U953,0))*$D$18*IF((IFERROR(S953,0))&lt;1,1,-1))),IF(IFERROR(U953,0)&lt;0,IF(ABS((MAX($D$16,POWER((ABS(K953)^2)/($I$5*MAX(F953,0.1)^2),1/3)))-IFERROR(L953,0))&gt;$D$19,MAX($D$16,IF((MAX($D$16,POWER((ABS(K953)^2)/($I$5*MAX(F953,0.1)^2),1/3)))&gt;IFERROR(L953,0),MIN((MAX($D$16,POWER((ABS(K953)^2)/($I$5*MAX(F953,0.1)^2),1/3))),IFERROR(L953,0)+(MIN(ABS(IFERROR(U953,0))*$D$18,ABS((MAX($D$16,POWER((ABS(K953)^2)/($I$5*MAX(F953,0.1)^2),1/3)))-IFERROR(L953,0))))),MAX((MAX($D$16,POWER((ABS(K953)^2)/($I$5*MAX(F953,0.1)^2),1/3))),IFERROR(L953,0)-(MIN(ABS(IFERROR(U953,0))*$D$18,ABS((MAX($D$16,POWER((ABS(K953)^2)/($I$5*MAX(F953,0.1)^2),1/3)))-IFERROR(L953,0))))))),MAX($D$16,POWER((ABS(K953)^2)/($I$5*MAX(F953,0.1)^2),1/3))),MAX($D$16,IFERROR(L953,0)))))))</f>
        <v/>
      </c>
      <c r="M953">
        <f>((F953)+(G953)*(L953))*(L953)</f>
        <v/>
      </c>
      <c r="N953">
        <f>(((F953)+(G953)*(L953))*(L953))/MAX((F953)+2*(L953)*SQRT(1+(G953)^2),1E-6)</f>
        <v/>
      </c>
      <c r="O953">
        <f>ABS(K953)/MAX(((F953)+(G953)*(L953))*(L953),1E-6)</f>
        <v/>
      </c>
      <c r="P953">
        <f>E953+L953</f>
        <v/>
      </c>
      <c r="Q953">
        <f>P953+((ABS(K953)/MAX(((F953)+(G953)*(L953))*(L953),1E-6))^2)/(2*$I$5)</f>
        <v/>
      </c>
      <c r="R953">
        <f>((ABS(K953)*$D$6)/(MAX(((F953)+(G953)*(L953))*(L953),1E-6)*MAX(((((F953)+(G953)*(L953))*(L953))/MAX((F953)+2*(L953)*SQRT(1+(G953)^2),1E-6))^(2/3),1E-6)))^2</f>
        <v/>
      </c>
      <c r="S953">
        <f>ABS(ABS(K953)/MAX(((F953)+(G953)*(L953))*(L953),1E-6))/SQRT($I$5*MAX((((F953)+(G953)*(L953))*(L953))/MAX((F953)+2*(G953)*(L953),1E-6),1E-6))</f>
        <v/>
      </c>
      <c r="T953">
        <f>((F953)*(L953)^2)/2+(G953)*(L953)^3/3+(ABS(K953)^2)/($I$5*MAX(((F953)+(G953)*(L953))*(L953),1E-6))</f>
        <v/>
      </c>
      <c r="U953">
        <f>IF($D$20=0,0,IFERROR(Q952-(((R952+R953)/2)*J953)-(IF(O952&gt;O953,$D$8*((O952^2-O953^2)/(2*$I$5)),$D$9*((O953^2-O952^2)/(2*$I$5)))+($D$10*(ABS(I953)/90)*(MAX(O952^2,O953^2)/(2*$I$5))))-Q953,0))</f>
        <v/>
      </c>
      <c r="V953">
        <f>IF($D$20=0,1,IFERROR(IF(ROUND(S953,3)=1,1,IF(AND(ABS(U953)&lt;$D$19,S953&gt;1),1,0)),0))</f>
        <v/>
      </c>
      <c r="W953">
        <f>IF($D$20=0,IFERROR(W954,MAX($D$16,POWER((ABS(K953)^2)/($I$5*MAX(F953,0.1)^2),1/3))),IF(IFERROR(AG954,0)=0,IFERROR(W954,MAX($D$16,POWER((ABS(K953)^2)/($I$5*MAX(F953,0.1)^2),1/3))),IF(OR(IFERROR(W953,0)=0,IFERROR(AD954,0)&gt;1),MAX($D$16,POWER((ABS(K953)^2)/($I$5*MAX(F953,0.1)^2),1/3)),IF(IFERROR(AF953,0)&gt;0,MAX($D$16,IFERROR(W953,0)+((IFERROR(AF953,0))*$D$18*IF((IFERROR(AD953,0))&lt;1,1,-1))),IF(IFERROR(AF953,0)&lt;0,IF(ABS((MAX($D$16,POWER((ABS(K953)^2)/($I$5*MAX(F953,0.1)^2),1/3)))-IFERROR(W953,0))&gt;$D$19,MAX($D$16,IF((MAX($D$16,POWER((ABS(K953)^2)/($I$5*MAX(F953,0.1)^2),1/3)))&gt;IFERROR(W953,0),MIN((MAX($D$16,POWER((ABS(K953)^2)/($I$5*MAX(F953,0.1)^2),1/3))),IFERROR(W953,0)+(MIN(ABS(IFERROR(AF953,0))*$D$18,ABS((MAX($D$16,POWER((ABS(K953)^2)/($I$5*MAX(F953,0.1)^2),1/3)))-IFERROR(W953,0))))),MAX((MAX($D$16,POWER((ABS(K953)^2)/($I$5*MAX(F953,0.1)^2),1/3))),IFERROR(W953,0)-(MIN(ABS(IFERROR(AF953,0))*$D$18,ABS((MAX($D$16,POWER((ABS(K953)^2)/($I$5*MAX(F953,0.1)^2),1/3)))-IFERROR(W953,0))))))),MAX($D$16,POWER((ABS(K953)^2)/($I$5*MAX(F953,0.1)^2),1/3))),MAX($D$16,IFERROR(W953,0)))))))</f>
        <v/>
      </c>
      <c r="X953">
        <f>((F953)+(G953)*(W953))*(W953)</f>
        <v/>
      </c>
      <c r="Y953">
        <f>(((F953)+(G953)*(W953))*(W953))/MAX((F953)+2*(W953)*SQRT(1+(G953)^2),1E-6)</f>
        <v/>
      </c>
      <c r="Z953">
        <f>ABS(K953)/MAX(((F953)+(G953)*(W953))*(W953),1E-6)</f>
        <v/>
      </c>
      <c r="AA953">
        <f>E953+W953</f>
        <v/>
      </c>
      <c r="AB953">
        <f>AA953+((ABS(K953)/MAX(((F953)+(G953)*(W953))*(W953),1E-6))^2)/(2*$I$5)</f>
        <v/>
      </c>
      <c r="AC953">
        <f>((ABS(K953)*$D$6)/(MAX(((F953)+(G953)*(W953))*(W953),1E-6)*MAX(((((F953)+(G953)*(W953))*(W953))/MAX((F953)+2*(W953)*SQRT(1+(G953)^2),1E-6))^(2/3),1E-6)))^2</f>
        <v/>
      </c>
      <c r="AD953">
        <f>ABS(ABS(K953)/MAX(((F953)+(G953)*(W953))*(W953),1E-6))/SQRT($I$5*MAX((((F953)+(G953)*(W953))*(W953))/MAX((F953)+2*(G953)*(W953),1E-6),1E-6))</f>
        <v/>
      </c>
      <c r="AE953">
        <f>((F953)*(W953)^2)/2+(G953)*(W953)^3/3+(ABS(K953)^2)/($I$5*MAX(((F953)+(G953)*(W953))*(W953),1E-6))</f>
        <v/>
      </c>
      <c r="AF953">
        <f>IF($D$20=0,0,IFERROR(AB954+(((AC953+AC954)/2)*J954)+(IF(Z953&gt;Z954,$D$8*((Z953^2-Z954^2)/(2*$I$5)),$D$9*((Z954^2-Z953^2)/(2*$I$5)))+($D$10*(ABS(I954)/90)*(MAX(Z953^2,Z954^2)/(2*$I$5))))-AB953,0))</f>
        <v/>
      </c>
      <c r="AG953">
        <f>IF($D$20=0,1,IFERROR(IF(ROUND(AD953,3)=1,1,IF(AND(ABS(AF953)&lt;$D$19,AD953&lt;1),1,0)),0))</f>
        <v/>
      </c>
      <c r="AH953">
        <f>IFERROR(IF(V32="Supercritical",MAX($D$16,IFERROR(L953,MAX($D$16,POWER((ABS(K953)^2)/($I$5*MAX(F953,0.1)^2),1/3)))),IF(V32="Subcritical",MAX($D$16,IFERROR(W953,MAX($D$16,POWER((ABS(K953)^2)/($I$5*MAX(F953,0.1)^2),1/3)))),IF(AND(IFERROR(V953,0)=1,IFERROR(AG953,0)=1),IF(IFERROR(T953,-1E99)&gt;=IFERROR(AE953,-1E99),MAX($D$16,IFERROR(L953,MAX($D$16,POWER((ABS(K953)^2)/($I$5*MAX(F953,0.1)^2),1/3)))),MAX($D$16,IFERROR(W953,MAX($D$16,POWER((ABS(K953)^2)/($I$5*MAX(F953,0.1)^2),1/3))))),IF(IFERROR(V953,0)=1,MAX($D$16,IFERROR(L953,MAX($D$16,POWER((ABS(K953)^2)/($I$5*MAX(F953,0.1)^2),1/3)))),IF(IFERROR(AG953,0)=1,MAX($D$16,IFERROR(W953,MAX($D$16,POWER((ABS(K953)^2)/($I$5*MAX(F953,0.1)^2),1/3)))),MAX($D$16,POWER((ABS(K953)^2)/($I$5*MAX(F953,0.1)^2),1/3))))))),MAX($D$16,POWER((ABS(K953)^2)/($I$5*MAX(F953,0.1)^2),1/3)))</f>
        <v/>
      </c>
      <c r="AI953">
        <f>E953+AH953</f>
        <v/>
      </c>
      <c r="AJ953">
        <f>AI953+((ABS(K953)/MAX(((F953)+(G953)*(AH953))*(AH953),1E-6))^2)/(2*$I$5)</f>
        <v/>
      </c>
      <c r="AM953" t="n">
        <v>0</v>
      </c>
      <c r="AN953" t="n">
        <v>0</v>
      </c>
      <c r="AO953">
        <f>AM953+AN953</f>
        <v/>
      </c>
      <c r="AP953">
        <f>AP952+AO953</f>
        <v/>
      </c>
      <c r="AQ953">
        <f>ABS(ABS(K953)/MAX(((F953)+(G953)*(AH953))*(AH953),1E-6))/SQRT($I$5*MAX((((F953)+(G953)*(AH953))*(AH953))/MAX((F953)+2*(G953)*(AH953),1E-6),1E-6))</f>
        <v/>
      </c>
      <c r="AR953">
        <f>IF(AQ953&lt;1,"Subcritical","Supercritical")</f>
        <v/>
      </c>
      <c r="AS953">
        <f>((ABS(K953)*$D$6)/(MAX(((F953)+(G953)*(AH953))*(AH953),1E-6)*MAX(((((F953)+(G953)*(AH953))*(AH953))/MAX((F953)+2*(AH953)*SQRT(1+(G953)^2),1E-6))^(2/3),1E-6)))^2</f>
        <v/>
      </c>
    </row>
    <row r="954">
      <c r="A954" t="n">
        <v>805</v>
      </c>
      <c r="B954" t="n">
        <v>803.889</v>
      </c>
      <c r="C954" t="n">
        <v>616089.449</v>
      </c>
      <c r="D954" t="n">
        <v>3097199.874</v>
      </c>
      <c r="E954" t="n">
        <v>632.16</v>
      </c>
      <c r="F954" t="n">
        <v>5.2</v>
      </c>
      <c r="G954" t="n">
        <v>0</v>
      </c>
      <c r="H954" t="inlineStr">
        <is>
          <t>Normal</t>
        </is>
      </c>
      <c r="I954" t="n">
        <v>0</v>
      </c>
      <c r="J954">
        <f>B954-B953</f>
        <v/>
      </c>
      <c r="K954">
        <f>MAX(0,K953-AO953)</f>
        <v/>
      </c>
      <c r="L954">
        <f>IF($D$20=0,IFERROR(L953,MAX($D$16,POWER((ABS(K954)^2)/($I$5*MAX(F954,0.1)^2),1/3))),IF(IFERROR(V953,0)=0,IFERROR(L953,MAX($D$16,POWER((ABS(K954)^2)/($I$5*MAX(F954,0.1)^2),1/3))),IF(OR(IFERROR(L954,0)=0,IFERROR(S953,0)&lt;1,IFERROR(S954,0)&lt;1),MAX($D$16,POWER((ABS(K954)^2)/($I$5*MAX(F954,0.1)^2),1/3)),IF(IFERROR(U954,0)&gt;0,MAX($D$16,IFERROR(L954,0)+((IFERROR(U954,0))*$D$18*IF((IFERROR(S954,0))&lt;1,1,-1))),IF(IFERROR(U954,0)&lt;0,IF(ABS((MAX($D$16,POWER((ABS(K954)^2)/($I$5*MAX(F954,0.1)^2),1/3)))-IFERROR(L954,0))&gt;$D$19,MAX($D$16,IF((MAX($D$16,POWER((ABS(K954)^2)/($I$5*MAX(F954,0.1)^2),1/3)))&gt;IFERROR(L954,0),MIN((MAX($D$16,POWER((ABS(K954)^2)/($I$5*MAX(F954,0.1)^2),1/3))),IFERROR(L954,0)+(MIN(ABS(IFERROR(U954,0))*$D$18,ABS((MAX($D$16,POWER((ABS(K954)^2)/($I$5*MAX(F954,0.1)^2),1/3)))-IFERROR(L954,0))))),MAX((MAX($D$16,POWER((ABS(K954)^2)/($I$5*MAX(F954,0.1)^2),1/3))),IFERROR(L954,0)-(MIN(ABS(IFERROR(U954,0))*$D$18,ABS((MAX($D$16,POWER((ABS(K954)^2)/($I$5*MAX(F954,0.1)^2),1/3)))-IFERROR(L954,0))))))),MAX($D$16,POWER((ABS(K954)^2)/($I$5*MAX(F954,0.1)^2),1/3))),MAX($D$16,IFERROR(L954,0)))))))</f>
        <v/>
      </c>
      <c r="M954">
        <f>((F954)+(G954)*(L954))*(L954)</f>
        <v/>
      </c>
      <c r="N954">
        <f>(((F954)+(G954)*(L954))*(L954))/MAX((F954)+2*(L954)*SQRT(1+(G954)^2),1E-6)</f>
        <v/>
      </c>
      <c r="O954">
        <f>ABS(K954)/MAX(((F954)+(G954)*(L954))*(L954),1E-6)</f>
        <v/>
      </c>
      <c r="P954">
        <f>E954+L954</f>
        <v/>
      </c>
      <c r="Q954">
        <f>P954+((ABS(K954)/MAX(((F954)+(G954)*(L954))*(L954),1E-6))^2)/(2*$I$5)</f>
        <v/>
      </c>
      <c r="R954">
        <f>((ABS(K954)*$D$6)/(MAX(((F954)+(G954)*(L954))*(L954),1E-6)*MAX(((((F954)+(G954)*(L954))*(L954))/MAX((F954)+2*(L954)*SQRT(1+(G954)^2),1E-6))^(2/3),1E-6)))^2</f>
        <v/>
      </c>
      <c r="S954">
        <f>ABS(ABS(K954)/MAX(((F954)+(G954)*(L954))*(L954),1E-6))/SQRT($I$5*MAX((((F954)+(G954)*(L954))*(L954))/MAX((F954)+2*(G954)*(L954),1E-6),1E-6))</f>
        <v/>
      </c>
      <c r="T954">
        <f>((F954)*(L954)^2)/2+(G954)*(L954)^3/3+(ABS(K954)^2)/($I$5*MAX(((F954)+(G954)*(L954))*(L954),1E-6))</f>
        <v/>
      </c>
      <c r="U954">
        <f>IF($D$20=0,0,IFERROR(Q953-(((R953+R954)/2)*J954)-(IF(O953&gt;O954,$D$8*((O953^2-O954^2)/(2*$I$5)),$D$9*((O954^2-O953^2)/(2*$I$5)))+($D$10*(ABS(I954)/90)*(MAX(O953^2,O954^2)/(2*$I$5))))-Q954,0))</f>
        <v/>
      </c>
      <c r="V954">
        <f>IF($D$20=0,1,IFERROR(IF(ROUND(S954,3)=1,1,IF(AND(ABS(U954)&lt;$D$19,S954&gt;1),1,0)),0))</f>
        <v/>
      </c>
      <c r="W954">
        <f>IF($D$20=0,IFERROR(W955,MAX($D$16,POWER((ABS(K954)^2)/($I$5*MAX(F954,0.1)^2),1/3))),IF(IFERROR(AG955,0)=0,IFERROR(W955,MAX($D$16,POWER((ABS(K954)^2)/($I$5*MAX(F954,0.1)^2),1/3))),IF(OR(IFERROR(W954,0)=0,IFERROR(AD955,0)&gt;1),MAX($D$16,POWER((ABS(K954)^2)/($I$5*MAX(F954,0.1)^2),1/3)),IF(IFERROR(AF954,0)&gt;0,MAX($D$16,IFERROR(W954,0)+((IFERROR(AF954,0))*$D$18*IF((IFERROR(AD954,0))&lt;1,1,-1))),IF(IFERROR(AF954,0)&lt;0,IF(ABS((MAX($D$16,POWER((ABS(K954)^2)/($I$5*MAX(F954,0.1)^2),1/3)))-IFERROR(W954,0))&gt;$D$19,MAX($D$16,IF((MAX($D$16,POWER((ABS(K954)^2)/($I$5*MAX(F954,0.1)^2),1/3)))&gt;IFERROR(W954,0),MIN((MAX($D$16,POWER((ABS(K954)^2)/($I$5*MAX(F954,0.1)^2),1/3))),IFERROR(W954,0)+(MIN(ABS(IFERROR(AF954,0))*$D$18,ABS((MAX($D$16,POWER((ABS(K954)^2)/($I$5*MAX(F954,0.1)^2),1/3)))-IFERROR(W954,0))))),MAX((MAX($D$16,POWER((ABS(K954)^2)/($I$5*MAX(F954,0.1)^2),1/3))),IFERROR(W954,0)-(MIN(ABS(IFERROR(AF954,0))*$D$18,ABS((MAX($D$16,POWER((ABS(K954)^2)/($I$5*MAX(F954,0.1)^2),1/3)))-IFERROR(W954,0))))))),MAX($D$16,POWER((ABS(K954)^2)/($I$5*MAX(F954,0.1)^2),1/3))),MAX($D$16,IFERROR(W954,0)))))))</f>
        <v/>
      </c>
      <c r="X954">
        <f>((F954)+(G954)*(W954))*(W954)</f>
        <v/>
      </c>
      <c r="Y954">
        <f>(((F954)+(G954)*(W954))*(W954))/MAX((F954)+2*(W954)*SQRT(1+(G954)^2),1E-6)</f>
        <v/>
      </c>
      <c r="Z954">
        <f>ABS(K954)/MAX(((F954)+(G954)*(W954))*(W954),1E-6)</f>
        <v/>
      </c>
      <c r="AA954">
        <f>E954+W954</f>
        <v/>
      </c>
      <c r="AB954">
        <f>AA954+((ABS(K954)/MAX(((F954)+(G954)*(W954))*(W954),1E-6))^2)/(2*$I$5)</f>
        <v/>
      </c>
      <c r="AC954">
        <f>((ABS(K954)*$D$6)/(MAX(((F954)+(G954)*(W954))*(W954),1E-6)*MAX(((((F954)+(G954)*(W954))*(W954))/MAX((F954)+2*(W954)*SQRT(1+(G954)^2),1E-6))^(2/3),1E-6)))^2</f>
        <v/>
      </c>
      <c r="AD954">
        <f>ABS(ABS(K954)/MAX(((F954)+(G954)*(W954))*(W954),1E-6))/SQRT($I$5*MAX((((F954)+(G954)*(W954))*(W954))/MAX((F954)+2*(G954)*(W954),1E-6),1E-6))</f>
        <v/>
      </c>
      <c r="AE954">
        <f>((F954)*(W954)^2)/2+(G954)*(W954)^3/3+(ABS(K954)^2)/($I$5*MAX(((F954)+(G954)*(W954))*(W954),1E-6))</f>
        <v/>
      </c>
      <c r="AF954">
        <f>IF($D$20=0,0,IFERROR(AB955+(((AC954+AC955)/2)*J955)+(IF(Z954&gt;Z955,$D$8*((Z954^2-Z955^2)/(2*$I$5)),$D$9*((Z955^2-Z954^2)/(2*$I$5)))+($D$10*(ABS(I955)/90)*(MAX(Z954^2,Z955^2)/(2*$I$5))))-AB954,0))</f>
        <v/>
      </c>
      <c r="AG954">
        <f>IF($D$20=0,1,IFERROR(IF(ROUND(AD954,3)=1,1,IF(AND(ABS(AF954)&lt;$D$19,AD954&lt;1),1,0)),0))</f>
        <v/>
      </c>
      <c r="AH954">
        <f>IFERROR(IF(V32="Supercritical",MAX($D$16,IFERROR(L954,MAX($D$16,POWER((ABS(K954)^2)/($I$5*MAX(F954,0.1)^2),1/3)))),IF(V32="Subcritical",MAX($D$16,IFERROR(W954,MAX($D$16,POWER((ABS(K954)^2)/($I$5*MAX(F954,0.1)^2),1/3)))),IF(AND(IFERROR(V954,0)=1,IFERROR(AG954,0)=1),IF(IFERROR(T954,-1E99)&gt;=IFERROR(AE954,-1E99),MAX($D$16,IFERROR(L954,MAX($D$16,POWER((ABS(K954)^2)/($I$5*MAX(F954,0.1)^2),1/3)))),MAX($D$16,IFERROR(W954,MAX($D$16,POWER((ABS(K954)^2)/($I$5*MAX(F954,0.1)^2),1/3))))),IF(IFERROR(V954,0)=1,MAX($D$16,IFERROR(L954,MAX($D$16,POWER((ABS(K954)^2)/($I$5*MAX(F954,0.1)^2),1/3)))),IF(IFERROR(AG954,0)=1,MAX($D$16,IFERROR(W954,MAX($D$16,POWER((ABS(K954)^2)/($I$5*MAX(F954,0.1)^2),1/3)))),MAX($D$16,POWER((ABS(K954)^2)/($I$5*MAX(F954,0.1)^2),1/3))))))),MAX($D$16,POWER((ABS(K954)^2)/($I$5*MAX(F954,0.1)^2),1/3)))</f>
        <v/>
      </c>
      <c r="AI954">
        <f>E954+AH954</f>
        <v/>
      </c>
      <c r="AJ954">
        <f>AI954+((ABS(K954)/MAX(((F954)+(G954)*(AH954))*(AH954),1E-6))^2)/(2*$I$5)</f>
        <v/>
      </c>
      <c r="AM954" t="n">
        <v>0</v>
      </c>
      <c r="AN954" t="n">
        <v>0</v>
      </c>
      <c r="AO954">
        <f>AM954+AN954</f>
        <v/>
      </c>
      <c r="AP954">
        <f>AP953+AO954</f>
        <v/>
      </c>
      <c r="AQ954">
        <f>ABS(ABS(K954)/MAX(((F954)+(G954)*(AH954))*(AH954),1E-6))/SQRT($I$5*MAX((((F954)+(G954)*(AH954))*(AH954))/MAX((F954)+2*(G954)*(AH954),1E-6),1E-6))</f>
        <v/>
      </c>
      <c r="AR954">
        <f>IF(AQ954&lt;1,"Subcritical","Supercritical")</f>
        <v/>
      </c>
      <c r="AS954">
        <f>((ABS(K954)*$D$6)/(MAX(((F954)+(G954)*(AH954))*(AH954),1E-6)*MAX(((((F954)+(G954)*(AH954))*(AH954))/MAX((F954)+2*(AH954)*SQRT(1+(G954)^2),1E-6))^(2/3),1E-6)))^2</f>
        <v/>
      </c>
    </row>
    <row r="955">
      <c r="A955" t="n">
        <v>806</v>
      </c>
      <c r="B955" t="n">
        <v>804.889</v>
      </c>
      <c r="C955" t="n">
        <v>616089.407</v>
      </c>
      <c r="D955" t="n">
        <v>3097198.875</v>
      </c>
      <c r="E955" t="n">
        <v>632.1595</v>
      </c>
      <c r="F955" t="n">
        <v>5.2</v>
      </c>
      <c r="G955" t="n">
        <v>0</v>
      </c>
      <c r="H955" t="inlineStr">
        <is>
          <t>Normal</t>
        </is>
      </c>
      <c r="I955" t="n">
        <v>0.055</v>
      </c>
      <c r="J955">
        <f>B955-B954</f>
        <v/>
      </c>
      <c r="K955">
        <f>MAX(0,K954-AO954)</f>
        <v/>
      </c>
      <c r="L955">
        <f>IF($D$20=0,IFERROR(L954,MAX($D$16,POWER((ABS(K955)^2)/($I$5*MAX(F955,0.1)^2),1/3))),IF(IFERROR(V954,0)=0,IFERROR(L954,MAX($D$16,POWER((ABS(K955)^2)/($I$5*MAX(F955,0.1)^2),1/3))),IF(OR(IFERROR(L955,0)=0,IFERROR(S954,0)&lt;1,IFERROR(S955,0)&lt;1),MAX($D$16,POWER((ABS(K955)^2)/($I$5*MAX(F955,0.1)^2),1/3)),IF(IFERROR(U955,0)&gt;0,MAX($D$16,IFERROR(L955,0)+((IFERROR(U955,0))*$D$18*IF((IFERROR(S955,0))&lt;1,1,-1))),IF(IFERROR(U955,0)&lt;0,IF(ABS((MAX($D$16,POWER((ABS(K955)^2)/($I$5*MAX(F955,0.1)^2),1/3)))-IFERROR(L955,0))&gt;$D$19,MAX($D$16,IF((MAX($D$16,POWER((ABS(K955)^2)/($I$5*MAX(F955,0.1)^2),1/3)))&gt;IFERROR(L955,0),MIN((MAX($D$16,POWER((ABS(K955)^2)/($I$5*MAX(F955,0.1)^2),1/3))),IFERROR(L955,0)+(MIN(ABS(IFERROR(U955,0))*$D$18,ABS((MAX($D$16,POWER((ABS(K955)^2)/($I$5*MAX(F955,0.1)^2),1/3)))-IFERROR(L955,0))))),MAX((MAX($D$16,POWER((ABS(K955)^2)/($I$5*MAX(F955,0.1)^2),1/3))),IFERROR(L955,0)-(MIN(ABS(IFERROR(U955,0))*$D$18,ABS((MAX($D$16,POWER((ABS(K955)^2)/($I$5*MAX(F955,0.1)^2),1/3)))-IFERROR(L955,0))))))),MAX($D$16,POWER((ABS(K955)^2)/($I$5*MAX(F955,0.1)^2),1/3))),MAX($D$16,IFERROR(L955,0)))))))</f>
        <v/>
      </c>
      <c r="M955">
        <f>((F955)+(G955)*(L955))*(L955)</f>
        <v/>
      </c>
      <c r="N955">
        <f>(((F955)+(G955)*(L955))*(L955))/MAX((F955)+2*(L955)*SQRT(1+(G955)^2),1E-6)</f>
        <v/>
      </c>
      <c r="O955">
        <f>ABS(K955)/MAX(((F955)+(G955)*(L955))*(L955),1E-6)</f>
        <v/>
      </c>
      <c r="P955">
        <f>E955+L955</f>
        <v/>
      </c>
      <c r="Q955">
        <f>P955+((ABS(K955)/MAX(((F955)+(G955)*(L955))*(L955),1E-6))^2)/(2*$I$5)</f>
        <v/>
      </c>
      <c r="R955">
        <f>((ABS(K955)*$D$6)/(MAX(((F955)+(G955)*(L955))*(L955),1E-6)*MAX(((((F955)+(G955)*(L955))*(L955))/MAX((F955)+2*(L955)*SQRT(1+(G955)^2),1E-6))^(2/3),1E-6)))^2</f>
        <v/>
      </c>
      <c r="S955">
        <f>ABS(ABS(K955)/MAX(((F955)+(G955)*(L955))*(L955),1E-6))/SQRT($I$5*MAX((((F955)+(G955)*(L955))*(L955))/MAX((F955)+2*(G955)*(L955),1E-6),1E-6))</f>
        <v/>
      </c>
      <c r="T955">
        <f>((F955)*(L955)^2)/2+(G955)*(L955)^3/3+(ABS(K955)^2)/($I$5*MAX(((F955)+(G955)*(L955))*(L955),1E-6))</f>
        <v/>
      </c>
      <c r="U955">
        <f>IF($D$20=0,0,IFERROR(Q954-(((R954+R955)/2)*J955)-(IF(O954&gt;O955,$D$8*((O954^2-O955^2)/(2*$I$5)),$D$9*((O955^2-O954^2)/(2*$I$5)))+($D$10*(ABS(I955)/90)*(MAX(O954^2,O955^2)/(2*$I$5))))-Q955,0))</f>
        <v/>
      </c>
      <c r="V955">
        <f>IF($D$20=0,1,IFERROR(IF(ROUND(S955,3)=1,1,IF(AND(ABS(U955)&lt;$D$19,S955&gt;1),1,0)),0))</f>
        <v/>
      </c>
      <c r="W955">
        <f>IF($D$20=0,IFERROR(W956,MAX($D$16,POWER((ABS(K955)^2)/($I$5*MAX(F955,0.1)^2),1/3))),IF(IFERROR(AG956,0)=0,IFERROR(W956,MAX($D$16,POWER((ABS(K955)^2)/($I$5*MAX(F955,0.1)^2),1/3))),IF(OR(IFERROR(W955,0)=0,IFERROR(AD956,0)&gt;1),MAX($D$16,POWER((ABS(K955)^2)/($I$5*MAX(F955,0.1)^2),1/3)),IF(IFERROR(AF955,0)&gt;0,MAX($D$16,IFERROR(W955,0)+((IFERROR(AF955,0))*$D$18*IF((IFERROR(AD955,0))&lt;1,1,-1))),IF(IFERROR(AF955,0)&lt;0,IF(ABS((MAX($D$16,POWER((ABS(K955)^2)/($I$5*MAX(F955,0.1)^2),1/3)))-IFERROR(W955,0))&gt;$D$19,MAX($D$16,IF((MAX($D$16,POWER((ABS(K955)^2)/($I$5*MAX(F955,0.1)^2),1/3)))&gt;IFERROR(W955,0),MIN((MAX($D$16,POWER((ABS(K955)^2)/($I$5*MAX(F955,0.1)^2),1/3))),IFERROR(W955,0)+(MIN(ABS(IFERROR(AF955,0))*$D$18,ABS((MAX($D$16,POWER((ABS(K955)^2)/($I$5*MAX(F955,0.1)^2),1/3)))-IFERROR(W955,0))))),MAX((MAX($D$16,POWER((ABS(K955)^2)/($I$5*MAX(F955,0.1)^2),1/3))),IFERROR(W955,0)-(MIN(ABS(IFERROR(AF955,0))*$D$18,ABS((MAX($D$16,POWER((ABS(K955)^2)/($I$5*MAX(F955,0.1)^2),1/3)))-IFERROR(W955,0))))))),MAX($D$16,POWER((ABS(K955)^2)/($I$5*MAX(F955,0.1)^2),1/3))),MAX($D$16,IFERROR(W955,0)))))))</f>
        <v/>
      </c>
      <c r="X955">
        <f>((F955)+(G955)*(W955))*(W955)</f>
        <v/>
      </c>
      <c r="Y955">
        <f>(((F955)+(G955)*(W955))*(W955))/MAX((F955)+2*(W955)*SQRT(1+(G955)^2),1E-6)</f>
        <v/>
      </c>
      <c r="Z955">
        <f>ABS(K955)/MAX(((F955)+(G955)*(W955))*(W955),1E-6)</f>
        <v/>
      </c>
      <c r="AA955">
        <f>E955+W955</f>
        <v/>
      </c>
      <c r="AB955">
        <f>AA955+((ABS(K955)/MAX(((F955)+(G955)*(W955))*(W955),1E-6))^2)/(2*$I$5)</f>
        <v/>
      </c>
      <c r="AC955">
        <f>((ABS(K955)*$D$6)/(MAX(((F955)+(G955)*(W955))*(W955),1E-6)*MAX(((((F955)+(G955)*(W955))*(W955))/MAX((F955)+2*(W955)*SQRT(1+(G955)^2),1E-6))^(2/3),1E-6)))^2</f>
        <v/>
      </c>
      <c r="AD955">
        <f>ABS(ABS(K955)/MAX(((F955)+(G955)*(W955))*(W955),1E-6))/SQRT($I$5*MAX((((F955)+(G955)*(W955))*(W955))/MAX((F955)+2*(G955)*(W955),1E-6),1E-6))</f>
        <v/>
      </c>
      <c r="AE955">
        <f>((F955)*(W955)^2)/2+(G955)*(W955)^3/3+(ABS(K955)^2)/($I$5*MAX(((F955)+(G955)*(W955))*(W955),1E-6))</f>
        <v/>
      </c>
      <c r="AF955">
        <f>IF($D$20=0,0,IFERROR(AB956+(((AC955+AC956)/2)*J956)+(IF(Z955&gt;Z956,$D$8*((Z955^2-Z956^2)/(2*$I$5)),$D$9*((Z956^2-Z955^2)/(2*$I$5)))+($D$10*(ABS(I956)/90)*(MAX(Z955^2,Z956^2)/(2*$I$5))))-AB955,0))</f>
        <v/>
      </c>
      <c r="AG955">
        <f>IF($D$20=0,1,IFERROR(IF(ROUND(AD955,3)=1,1,IF(AND(ABS(AF955)&lt;$D$19,AD955&lt;1),1,0)),0))</f>
        <v/>
      </c>
      <c r="AH955">
        <f>IFERROR(IF(V32="Supercritical",MAX($D$16,IFERROR(L955,MAX($D$16,POWER((ABS(K955)^2)/($I$5*MAX(F955,0.1)^2),1/3)))),IF(V32="Subcritical",MAX($D$16,IFERROR(W955,MAX($D$16,POWER((ABS(K955)^2)/($I$5*MAX(F955,0.1)^2),1/3)))),IF(AND(IFERROR(V955,0)=1,IFERROR(AG955,0)=1),IF(IFERROR(T955,-1E99)&gt;=IFERROR(AE955,-1E99),MAX($D$16,IFERROR(L955,MAX($D$16,POWER((ABS(K955)^2)/($I$5*MAX(F955,0.1)^2),1/3)))),MAX($D$16,IFERROR(W955,MAX($D$16,POWER((ABS(K955)^2)/($I$5*MAX(F955,0.1)^2),1/3))))),IF(IFERROR(V955,0)=1,MAX($D$16,IFERROR(L955,MAX($D$16,POWER((ABS(K955)^2)/($I$5*MAX(F955,0.1)^2),1/3)))),IF(IFERROR(AG955,0)=1,MAX($D$16,IFERROR(W955,MAX($D$16,POWER((ABS(K955)^2)/($I$5*MAX(F955,0.1)^2),1/3)))),MAX($D$16,POWER((ABS(K955)^2)/($I$5*MAX(F955,0.1)^2),1/3))))))),MAX($D$16,POWER((ABS(K955)^2)/($I$5*MAX(F955,0.1)^2),1/3)))</f>
        <v/>
      </c>
      <c r="AI955">
        <f>E955+AH955</f>
        <v/>
      </c>
      <c r="AJ955">
        <f>AI955+((ABS(K955)/MAX(((F955)+(G955)*(AH955))*(AH955),1E-6))^2)/(2*$I$5)</f>
        <v/>
      </c>
      <c r="AM955" t="n">
        <v>0</v>
      </c>
      <c r="AN955" t="n">
        <v>0</v>
      </c>
      <c r="AO955">
        <f>AM955+AN955</f>
        <v/>
      </c>
      <c r="AP955">
        <f>AP954+AO955</f>
        <v/>
      </c>
      <c r="AQ955">
        <f>ABS(ABS(K955)/MAX(((F955)+(G955)*(AH955))*(AH955),1E-6))/SQRT($I$5*MAX((((F955)+(G955)*(AH955))*(AH955))/MAX((F955)+2*(G955)*(AH955),1E-6),1E-6))</f>
        <v/>
      </c>
      <c r="AR955">
        <f>IF(AQ955&lt;1,"Subcritical","Supercritical")</f>
        <v/>
      </c>
      <c r="AS955">
        <f>((ABS(K955)*$D$6)/(MAX(((F955)+(G955)*(AH955))*(AH955),1E-6)*MAX(((((F955)+(G955)*(AH955))*(AH955))/MAX((F955)+2*(AH955)*SQRT(1+(G955)^2),1E-6))^(2/3),1E-6)))^2</f>
        <v/>
      </c>
    </row>
    <row r="956">
      <c r="A956" t="n">
        <v>807</v>
      </c>
      <c r="B956" t="n">
        <v>805.89</v>
      </c>
      <c r="C956" t="n">
        <v>616089.3639999999</v>
      </c>
      <c r="D956" t="n">
        <v>3097197.875</v>
      </c>
      <c r="E956" t="n">
        <v>632.159</v>
      </c>
      <c r="F956" t="n">
        <v>5.2</v>
      </c>
      <c r="G956" t="n">
        <v>0</v>
      </c>
      <c r="H956" t="inlineStr">
        <is>
          <t>Normal</t>
        </is>
      </c>
      <c r="I956" t="n">
        <v>0.055</v>
      </c>
      <c r="J956">
        <f>B956-B955</f>
        <v/>
      </c>
      <c r="K956">
        <f>MAX(0,K955-AO955)</f>
        <v/>
      </c>
      <c r="L956">
        <f>IF($D$20=0,IFERROR(L955,MAX($D$16,POWER((ABS(K956)^2)/($I$5*MAX(F956,0.1)^2),1/3))),IF(IFERROR(V955,0)=0,IFERROR(L955,MAX($D$16,POWER((ABS(K956)^2)/($I$5*MAX(F956,0.1)^2),1/3))),IF(OR(IFERROR(L956,0)=0,IFERROR(S955,0)&lt;1,IFERROR(S956,0)&lt;1),MAX($D$16,POWER((ABS(K956)^2)/($I$5*MAX(F956,0.1)^2),1/3)),IF(IFERROR(U956,0)&gt;0,MAX($D$16,IFERROR(L956,0)+((IFERROR(U956,0))*$D$18*IF((IFERROR(S956,0))&lt;1,1,-1))),IF(IFERROR(U956,0)&lt;0,IF(ABS((MAX($D$16,POWER((ABS(K956)^2)/($I$5*MAX(F956,0.1)^2),1/3)))-IFERROR(L956,0))&gt;$D$19,MAX($D$16,IF((MAX($D$16,POWER((ABS(K956)^2)/($I$5*MAX(F956,0.1)^2),1/3)))&gt;IFERROR(L956,0),MIN((MAX($D$16,POWER((ABS(K956)^2)/($I$5*MAX(F956,0.1)^2),1/3))),IFERROR(L956,0)+(MIN(ABS(IFERROR(U956,0))*$D$18,ABS((MAX($D$16,POWER((ABS(K956)^2)/($I$5*MAX(F956,0.1)^2),1/3)))-IFERROR(L956,0))))),MAX((MAX($D$16,POWER((ABS(K956)^2)/($I$5*MAX(F956,0.1)^2),1/3))),IFERROR(L956,0)-(MIN(ABS(IFERROR(U956,0))*$D$18,ABS((MAX($D$16,POWER((ABS(K956)^2)/($I$5*MAX(F956,0.1)^2),1/3)))-IFERROR(L956,0))))))),MAX($D$16,POWER((ABS(K956)^2)/($I$5*MAX(F956,0.1)^2),1/3))),MAX($D$16,IFERROR(L956,0)))))))</f>
        <v/>
      </c>
      <c r="M956">
        <f>((F956)+(G956)*(L956))*(L956)</f>
        <v/>
      </c>
      <c r="N956">
        <f>(((F956)+(G956)*(L956))*(L956))/MAX((F956)+2*(L956)*SQRT(1+(G956)^2),1E-6)</f>
        <v/>
      </c>
      <c r="O956">
        <f>ABS(K956)/MAX(((F956)+(G956)*(L956))*(L956),1E-6)</f>
        <v/>
      </c>
      <c r="P956">
        <f>E956+L956</f>
        <v/>
      </c>
      <c r="Q956">
        <f>P956+((ABS(K956)/MAX(((F956)+(G956)*(L956))*(L956),1E-6))^2)/(2*$I$5)</f>
        <v/>
      </c>
      <c r="R956">
        <f>((ABS(K956)*$D$6)/(MAX(((F956)+(G956)*(L956))*(L956),1E-6)*MAX(((((F956)+(G956)*(L956))*(L956))/MAX((F956)+2*(L956)*SQRT(1+(G956)^2),1E-6))^(2/3),1E-6)))^2</f>
        <v/>
      </c>
      <c r="S956">
        <f>ABS(ABS(K956)/MAX(((F956)+(G956)*(L956))*(L956),1E-6))/SQRT($I$5*MAX((((F956)+(G956)*(L956))*(L956))/MAX((F956)+2*(G956)*(L956),1E-6),1E-6))</f>
        <v/>
      </c>
      <c r="T956">
        <f>((F956)*(L956)^2)/2+(G956)*(L956)^3/3+(ABS(K956)^2)/($I$5*MAX(((F956)+(G956)*(L956))*(L956),1E-6))</f>
        <v/>
      </c>
      <c r="U956">
        <f>IF($D$20=0,0,IFERROR(Q955-(((R955+R956)/2)*J956)-(IF(O955&gt;O956,$D$8*((O955^2-O956^2)/(2*$I$5)),$D$9*((O956^2-O955^2)/(2*$I$5)))+($D$10*(ABS(I956)/90)*(MAX(O955^2,O956^2)/(2*$I$5))))-Q956,0))</f>
        <v/>
      </c>
      <c r="V956">
        <f>IF($D$20=0,1,IFERROR(IF(ROUND(S956,3)=1,1,IF(AND(ABS(U956)&lt;$D$19,S956&gt;1),1,0)),0))</f>
        <v/>
      </c>
      <c r="W956">
        <f>IF($D$20=0,IFERROR(W957,MAX($D$16,POWER((ABS(K956)^2)/($I$5*MAX(F956,0.1)^2),1/3))),IF(IFERROR(AG957,0)=0,IFERROR(W957,MAX($D$16,POWER((ABS(K956)^2)/($I$5*MAX(F956,0.1)^2),1/3))),IF(OR(IFERROR(W956,0)=0,IFERROR(AD957,0)&gt;1),MAX($D$16,POWER((ABS(K956)^2)/($I$5*MAX(F956,0.1)^2),1/3)),IF(IFERROR(AF956,0)&gt;0,MAX($D$16,IFERROR(W956,0)+((IFERROR(AF956,0))*$D$18*IF((IFERROR(AD956,0))&lt;1,1,-1))),IF(IFERROR(AF956,0)&lt;0,IF(ABS((MAX($D$16,POWER((ABS(K956)^2)/($I$5*MAX(F956,0.1)^2),1/3)))-IFERROR(W956,0))&gt;$D$19,MAX($D$16,IF((MAX($D$16,POWER((ABS(K956)^2)/($I$5*MAX(F956,0.1)^2),1/3)))&gt;IFERROR(W956,0),MIN((MAX($D$16,POWER((ABS(K956)^2)/($I$5*MAX(F956,0.1)^2),1/3))),IFERROR(W956,0)+(MIN(ABS(IFERROR(AF956,0))*$D$18,ABS((MAX($D$16,POWER((ABS(K956)^2)/($I$5*MAX(F956,0.1)^2),1/3)))-IFERROR(W956,0))))),MAX((MAX($D$16,POWER((ABS(K956)^2)/($I$5*MAX(F956,0.1)^2),1/3))),IFERROR(W956,0)-(MIN(ABS(IFERROR(AF956,0))*$D$18,ABS((MAX($D$16,POWER((ABS(K956)^2)/($I$5*MAX(F956,0.1)^2),1/3)))-IFERROR(W956,0))))))),MAX($D$16,POWER((ABS(K956)^2)/($I$5*MAX(F956,0.1)^2),1/3))),MAX($D$16,IFERROR(W956,0)))))))</f>
        <v/>
      </c>
      <c r="X956">
        <f>((F956)+(G956)*(W956))*(W956)</f>
        <v/>
      </c>
      <c r="Y956">
        <f>(((F956)+(G956)*(W956))*(W956))/MAX((F956)+2*(W956)*SQRT(1+(G956)^2),1E-6)</f>
        <v/>
      </c>
      <c r="Z956">
        <f>ABS(K956)/MAX(((F956)+(G956)*(W956))*(W956),1E-6)</f>
        <v/>
      </c>
      <c r="AA956">
        <f>E956+W956</f>
        <v/>
      </c>
      <c r="AB956">
        <f>AA956+((ABS(K956)/MAX(((F956)+(G956)*(W956))*(W956),1E-6))^2)/(2*$I$5)</f>
        <v/>
      </c>
      <c r="AC956">
        <f>((ABS(K956)*$D$6)/(MAX(((F956)+(G956)*(W956))*(W956),1E-6)*MAX(((((F956)+(G956)*(W956))*(W956))/MAX((F956)+2*(W956)*SQRT(1+(G956)^2),1E-6))^(2/3),1E-6)))^2</f>
        <v/>
      </c>
      <c r="AD956">
        <f>ABS(ABS(K956)/MAX(((F956)+(G956)*(W956))*(W956),1E-6))/SQRT($I$5*MAX((((F956)+(G956)*(W956))*(W956))/MAX((F956)+2*(G956)*(W956),1E-6),1E-6))</f>
        <v/>
      </c>
      <c r="AE956">
        <f>((F956)*(W956)^2)/2+(G956)*(W956)^3/3+(ABS(K956)^2)/($I$5*MAX(((F956)+(G956)*(W956))*(W956),1E-6))</f>
        <v/>
      </c>
      <c r="AF956">
        <f>IF($D$20=0,0,IFERROR(AB957+(((AC956+AC957)/2)*J957)+(IF(Z956&gt;Z957,$D$8*((Z956^2-Z957^2)/(2*$I$5)),$D$9*((Z957^2-Z956^2)/(2*$I$5)))+($D$10*(ABS(I957)/90)*(MAX(Z956^2,Z957^2)/(2*$I$5))))-AB956,0))</f>
        <v/>
      </c>
      <c r="AG956">
        <f>IF($D$20=0,1,IFERROR(IF(ROUND(AD956,3)=1,1,IF(AND(ABS(AF956)&lt;$D$19,AD956&lt;1),1,0)),0))</f>
        <v/>
      </c>
      <c r="AH956">
        <f>IFERROR(IF(V32="Supercritical",MAX($D$16,IFERROR(L956,MAX($D$16,POWER((ABS(K956)^2)/($I$5*MAX(F956,0.1)^2),1/3)))),IF(V32="Subcritical",MAX($D$16,IFERROR(W956,MAX($D$16,POWER((ABS(K956)^2)/($I$5*MAX(F956,0.1)^2),1/3)))),IF(AND(IFERROR(V956,0)=1,IFERROR(AG956,0)=1),IF(IFERROR(T956,-1E99)&gt;=IFERROR(AE956,-1E99),MAX($D$16,IFERROR(L956,MAX($D$16,POWER((ABS(K956)^2)/($I$5*MAX(F956,0.1)^2),1/3)))),MAX($D$16,IFERROR(W956,MAX($D$16,POWER((ABS(K956)^2)/($I$5*MAX(F956,0.1)^2),1/3))))),IF(IFERROR(V956,0)=1,MAX($D$16,IFERROR(L956,MAX($D$16,POWER((ABS(K956)^2)/($I$5*MAX(F956,0.1)^2),1/3)))),IF(IFERROR(AG956,0)=1,MAX($D$16,IFERROR(W956,MAX($D$16,POWER((ABS(K956)^2)/($I$5*MAX(F956,0.1)^2),1/3)))),MAX($D$16,POWER((ABS(K956)^2)/($I$5*MAX(F956,0.1)^2),1/3))))))),MAX($D$16,POWER((ABS(K956)^2)/($I$5*MAX(F956,0.1)^2),1/3)))</f>
        <v/>
      </c>
      <c r="AI956">
        <f>E956+AH956</f>
        <v/>
      </c>
      <c r="AJ956">
        <f>AI956+((ABS(K956)/MAX(((F956)+(G956)*(AH956))*(AH956),1E-6))^2)/(2*$I$5)</f>
        <v/>
      </c>
      <c r="AM956" t="n">
        <v>0</v>
      </c>
      <c r="AN956" t="n">
        <v>0</v>
      </c>
      <c r="AO956">
        <f>AM956+AN956</f>
        <v/>
      </c>
      <c r="AP956">
        <f>AP955+AO956</f>
        <v/>
      </c>
      <c r="AQ956">
        <f>ABS(ABS(K956)/MAX(((F956)+(G956)*(AH956))*(AH956),1E-6))/SQRT($I$5*MAX((((F956)+(G956)*(AH956))*(AH956))/MAX((F956)+2*(G956)*(AH956),1E-6),1E-6))</f>
        <v/>
      </c>
      <c r="AR956">
        <f>IF(AQ956&lt;1,"Subcritical","Supercritical")</f>
        <v/>
      </c>
      <c r="AS956">
        <f>((ABS(K956)*$D$6)/(MAX(((F956)+(G956)*(AH956))*(AH956),1E-6)*MAX(((((F956)+(G956)*(AH956))*(AH956))/MAX((F956)+2*(AH956)*SQRT(1+(G956)^2),1E-6))^(2/3),1E-6)))^2</f>
        <v/>
      </c>
    </row>
    <row r="957">
      <c r="A957" t="n">
        <v>808</v>
      </c>
      <c r="B957" t="n">
        <v>806.89</v>
      </c>
      <c r="C957" t="n">
        <v>616089.322</v>
      </c>
      <c r="D957" t="n">
        <v>3097196.876</v>
      </c>
      <c r="E957" t="n">
        <v>632.1585</v>
      </c>
      <c r="F957" t="n">
        <v>5.2</v>
      </c>
      <c r="G957" t="n">
        <v>0</v>
      </c>
      <c r="H957" t="inlineStr">
        <is>
          <t>Normal</t>
        </is>
      </c>
      <c r="I957" t="n">
        <v>0</v>
      </c>
      <c r="J957">
        <f>B957-B956</f>
        <v/>
      </c>
      <c r="K957">
        <f>MAX(0,K956-AO956)</f>
        <v/>
      </c>
      <c r="L957">
        <f>IF($D$20=0,IFERROR(L956,MAX($D$16,POWER((ABS(K957)^2)/($I$5*MAX(F957,0.1)^2),1/3))),IF(IFERROR(V956,0)=0,IFERROR(L956,MAX($D$16,POWER((ABS(K957)^2)/($I$5*MAX(F957,0.1)^2),1/3))),IF(OR(IFERROR(L957,0)=0,IFERROR(S956,0)&lt;1,IFERROR(S957,0)&lt;1),MAX($D$16,POWER((ABS(K957)^2)/($I$5*MAX(F957,0.1)^2),1/3)),IF(IFERROR(U957,0)&gt;0,MAX($D$16,IFERROR(L957,0)+((IFERROR(U957,0))*$D$18*IF((IFERROR(S957,0))&lt;1,1,-1))),IF(IFERROR(U957,0)&lt;0,IF(ABS((MAX($D$16,POWER((ABS(K957)^2)/($I$5*MAX(F957,0.1)^2),1/3)))-IFERROR(L957,0))&gt;$D$19,MAX($D$16,IF((MAX($D$16,POWER((ABS(K957)^2)/($I$5*MAX(F957,0.1)^2),1/3)))&gt;IFERROR(L957,0),MIN((MAX($D$16,POWER((ABS(K957)^2)/($I$5*MAX(F957,0.1)^2),1/3))),IFERROR(L957,0)+(MIN(ABS(IFERROR(U957,0))*$D$18,ABS((MAX($D$16,POWER((ABS(K957)^2)/($I$5*MAX(F957,0.1)^2),1/3)))-IFERROR(L957,0))))),MAX((MAX($D$16,POWER((ABS(K957)^2)/($I$5*MAX(F957,0.1)^2),1/3))),IFERROR(L957,0)-(MIN(ABS(IFERROR(U957,0))*$D$18,ABS((MAX($D$16,POWER((ABS(K957)^2)/($I$5*MAX(F957,0.1)^2),1/3)))-IFERROR(L957,0))))))),MAX($D$16,POWER((ABS(K957)^2)/($I$5*MAX(F957,0.1)^2),1/3))),MAX($D$16,IFERROR(L957,0)))))))</f>
        <v/>
      </c>
      <c r="M957">
        <f>((F957)+(G957)*(L957))*(L957)</f>
        <v/>
      </c>
      <c r="N957">
        <f>(((F957)+(G957)*(L957))*(L957))/MAX((F957)+2*(L957)*SQRT(1+(G957)^2),1E-6)</f>
        <v/>
      </c>
      <c r="O957">
        <f>ABS(K957)/MAX(((F957)+(G957)*(L957))*(L957),1E-6)</f>
        <v/>
      </c>
      <c r="P957">
        <f>E957+L957</f>
        <v/>
      </c>
      <c r="Q957">
        <f>P957+((ABS(K957)/MAX(((F957)+(G957)*(L957))*(L957),1E-6))^2)/(2*$I$5)</f>
        <v/>
      </c>
      <c r="R957">
        <f>((ABS(K957)*$D$6)/(MAX(((F957)+(G957)*(L957))*(L957),1E-6)*MAX(((((F957)+(G957)*(L957))*(L957))/MAX((F957)+2*(L957)*SQRT(1+(G957)^2),1E-6))^(2/3),1E-6)))^2</f>
        <v/>
      </c>
      <c r="S957">
        <f>ABS(ABS(K957)/MAX(((F957)+(G957)*(L957))*(L957),1E-6))/SQRT($I$5*MAX((((F957)+(G957)*(L957))*(L957))/MAX((F957)+2*(G957)*(L957),1E-6),1E-6))</f>
        <v/>
      </c>
      <c r="T957">
        <f>((F957)*(L957)^2)/2+(G957)*(L957)^3/3+(ABS(K957)^2)/($I$5*MAX(((F957)+(G957)*(L957))*(L957),1E-6))</f>
        <v/>
      </c>
      <c r="U957">
        <f>IF($D$20=0,0,IFERROR(Q956-(((R956+R957)/2)*J957)-(IF(O956&gt;O957,$D$8*((O956^2-O957^2)/(2*$I$5)),$D$9*((O957^2-O956^2)/(2*$I$5)))+($D$10*(ABS(I957)/90)*(MAX(O956^2,O957^2)/(2*$I$5))))-Q957,0))</f>
        <v/>
      </c>
      <c r="V957">
        <f>IF($D$20=0,1,IFERROR(IF(ROUND(S957,3)=1,1,IF(AND(ABS(U957)&lt;$D$19,S957&gt;1),1,0)),0))</f>
        <v/>
      </c>
      <c r="W957">
        <f>IF($D$20=0,IFERROR(W958,MAX($D$16,POWER((ABS(K957)^2)/($I$5*MAX(F957,0.1)^2),1/3))),IF(IFERROR(AG958,0)=0,IFERROR(W958,MAX($D$16,POWER((ABS(K957)^2)/($I$5*MAX(F957,0.1)^2),1/3))),IF(OR(IFERROR(W957,0)=0,IFERROR(AD958,0)&gt;1),MAX($D$16,POWER((ABS(K957)^2)/($I$5*MAX(F957,0.1)^2),1/3)),IF(IFERROR(AF957,0)&gt;0,MAX($D$16,IFERROR(W957,0)+((IFERROR(AF957,0))*$D$18*IF((IFERROR(AD957,0))&lt;1,1,-1))),IF(IFERROR(AF957,0)&lt;0,IF(ABS((MAX($D$16,POWER((ABS(K957)^2)/($I$5*MAX(F957,0.1)^2),1/3)))-IFERROR(W957,0))&gt;$D$19,MAX($D$16,IF((MAX($D$16,POWER((ABS(K957)^2)/($I$5*MAX(F957,0.1)^2),1/3)))&gt;IFERROR(W957,0),MIN((MAX($D$16,POWER((ABS(K957)^2)/($I$5*MAX(F957,0.1)^2),1/3))),IFERROR(W957,0)+(MIN(ABS(IFERROR(AF957,0))*$D$18,ABS((MAX($D$16,POWER((ABS(K957)^2)/($I$5*MAX(F957,0.1)^2),1/3)))-IFERROR(W957,0))))),MAX((MAX($D$16,POWER((ABS(K957)^2)/($I$5*MAX(F957,0.1)^2),1/3))),IFERROR(W957,0)-(MIN(ABS(IFERROR(AF957,0))*$D$18,ABS((MAX($D$16,POWER((ABS(K957)^2)/($I$5*MAX(F957,0.1)^2),1/3)))-IFERROR(W957,0))))))),MAX($D$16,POWER((ABS(K957)^2)/($I$5*MAX(F957,0.1)^2),1/3))),MAX($D$16,IFERROR(W957,0)))))))</f>
        <v/>
      </c>
      <c r="X957">
        <f>((F957)+(G957)*(W957))*(W957)</f>
        <v/>
      </c>
      <c r="Y957">
        <f>(((F957)+(G957)*(W957))*(W957))/MAX((F957)+2*(W957)*SQRT(1+(G957)^2),1E-6)</f>
        <v/>
      </c>
      <c r="Z957">
        <f>ABS(K957)/MAX(((F957)+(G957)*(W957))*(W957),1E-6)</f>
        <v/>
      </c>
      <c r="AA957">
        <f>E957+W957</f>
        <v/>
      </c>
      <c r="AB957">
        <f>AA957+((ABS(K957)/MAX(((F957)+(G957)*(W957))*(W957),1E-6))^2)/(2*$I$5)</f>
        <v/>
      </c>
      <c r="AC957">
        <f>((ABS(K957)*$D$6)/(MAX(((F957)+(G957)*(W957))*(W957),1E-6)*MAX(((((F957)+(G957)*(W957))*(W957))/MAX((F957)+2*(W957)*SQRT(1+(G957)^2),1E-6))^(2/3),1E-6)))^2</f>
        <v/>
      </c>
      <c r="AD957">
        <f>ABS(ABS(K957)/MAX(((F957)+(G957)*(W957))*(W957),1E-6))/SQRT($I$5*MAX((((F957)+(G957)*(W957))*(W957))/MAX((F957)+2*(G957)*(W957),1E-6),1E-6))</f>
        <v/>
      </c>
      <c r="AE957">
        <f>((F957)*(W957)^2)/2+(G957)*(W957)^3/3+(ABS(K957)^2)/($I$5*MAX(((F957)+(G957)*(W957))*(W957),1E-6))</f>
        <v/>
      </c>
      <c r="AF957">
        <f>IF($D$20=0,0,IFERROR(AB958+(((AC957+AC958)/2)*J958)+(IF(Z957&gt;Z958,$D$8*((Z957^2-Z958^2)/(2*$I$5)),$D$9*((Z958^2-Z957^2)/(2*$I$5)))+($D$10*(ABS(I958)/90)*(MAX(Z957^2,Z958^2)/(2*$I$5))))-AB957,0))</f>
        <v/>
      </c>
      <c r="AG957">
        <f>IF($D$20=0,1,IFERROR(IF(ROUND(AD957,3)=1,1,IF(AND(ABS(AF957)&lt;$D$19,AD957&lt;1),1,0)),0))</f>
        <v/>
      </c>
      <c r="AH957">
        <f>IFERROR(IF(V32="Supercritical",MAX($D$16,IFERROR(L957,MAX($D$16,POWER((ABS(K957)^2)/($I$5*MAX(F957,0.1)^2),1/3)))),IF(V32="Subcritical",MAX($D$16,IFERROR(W957,MAX($D$16,POWER((ABS(K957)^2)/($I$5*MAX(F957,0.1)^2),1/3)))),IF(AND(IFERROR(V957,0)=1,IFERROR(AG957,0)=1),IF(IFERROR(T957,-1E99)&gt;=IFERROR(AE957,-1E99),MAX($D$16,IFERROR(L957,MAX($D$16,POWER((ABS(K957)^2)/($I$5*MAX(F957,0.1)^2),1/3)))),MAX($D$16,IFERROR(W957,MAX($D$16,POWER((ABS(K957)^2)/($I$5*MAX(F957,0.1)^2),1/3))))),IF(IFERROR(V957,0)=1,MAX($D$16,IFERROR(L957,MAX($D$16,POWER((ABS(K957)^2)/($I$5*MAX(F957,0.1)^2),1/3)))),IF(IFERROR(AG957,0)=1,MAX($D$16,IFERROR(W957,MAX($D$16,POWER((ABS(K957)^2)/($I$5*MAX(F957,0.1)^2),1/3)))),MAX($D$16,POWER((ABS(K957)^2)/($I$5*MAX(F957,0.1)^2),1/3))))))),MAX($D$16,POWER((ABS(K957)^2)/($I$5*MAX(F957,0.1)^2),1/3)))</f>
        <v/>
      </c>
      <c r="AI957">
        <f>E957+AH957</f>
        <v/>
      </c>
      <c r="AJ957">
        <f>AI957+((ABS(K957)/MAX(((F957)+(G957)*(AH957))*(AH957),1E-6))^2)/(2*$I$5)</f>
        <v/>
      </c>
      <c r="AM957" t="n">
        <v>0</v>
      </c>
      <c r="AN957" t="n">
        <v>0</v>
      </c>
      <c r="AO957">
        <f>AM957+AN957</f>
        <v/>
      </c>
      <c r="AP957">
        <f>AP956+AO957</f>
        <v/>
      </c>
      <c r="AQ957">
        <f>ABS(ABS(K957)/MAX(((F957)+(G957)*(AH957))*(AH957),1E-6))/SQRT($I$5*MAX((((F957)+(G957)*(AH957))*(AH957))/MAX((F957)+2*(G957)*(AH957),1E-6),1E-6))</f>
        <v/>
      </c>
      <c r="AR957">
        <f>IF(AQ957&lt;1,"Subcritical","Supercritical")</f>
        <v/>
      </c>
      <c r="AS957">
        <f>((ABS(K957)*$D$6)/(MAX(((F957)+(G957)*(AH957))*(AH957),1E-6)*MAX(((((F957)+(G957)*(AH957))*(AH957))/MAX((F957)+2*(AH957)*SQRT(1+(G957)^2),1E-6))^(2/3),1E-6)))^2</f>
        <v/>
      </c>
    </row>
    <row r="958">
      <c r="A958" t="n">
        <v>809</v>
      </c>
      <c r="B958" t="n">
        <v>807.889</v>
      </c>
      <c r="C958" t="n">
        <v>616089.28</v>
      </c>
      <c r="D958" t="n">
        <v>3097195.877</v>
      </c>
      <c r="E958" t="n">
        <v>632.158</v>
      </c>
      <c r="F958" t="n">
        <v>5.2</v>
      </c>
      <c r="G958" t="n">
        <v>0</v>
      </c>
      <c r="H958" t="inlineStr">
        <is>
          <t>Normal</t>
        </is>
      </c>
      <c r="I958" t="n">
        <v>0.057</v>
      </c>
      <c r="J958">
        <f>B958-B957</f>
        <v/>
      </c>
      <c r="K958">
        <f>MAX(0,K957-AO957)</f>
        <v/>
      </c>
      <c r="L958">
        <f>IF($D$20=0,IFERROR(L957,MAX($D$16,POWER((ABS(K958)^2)/($I$5*MAX(F958,0.1)^2),1/3))),IF(IFERROR(V957,0)=0,IFERROR(L957,MAX($D$16,POWER((ABS(K958)^2)/($I$5*MAX(F958,0.1)^2),1/3))),IF(OR(IFERROR(L958,0)=0,IFERROR(S957,0)&lt;1,IFERROR(S958,0)&lt;1),MAX($D$16,POWER((ABS(K958)^2)/($I$5*MAX(F958,0.1)^2),1/3)),IF(IFERROR(U958,0)&gt;0,MAX($D$16,IFERROR(L958,0)+((IFERROR(U958,0))*$D$18*IF((IFERROR(S958,0))&lt;1,1,-1))),IF(IFERROR(U958,0)&lt;0,IF(ABS((MAX($D$16,POWER((ABS(K958)^2)/($I$5*MAX(F958,0.1)^2),1/3)))-IFERROR(L958,0))&gt;$D$19,MAX($D$16,IF((MAX($D$16,POWER((ABS(K958)^2)/($I$5*MAX(F958,0.1)^2),1/3)))&gt;IFERROR(L958,0),MIN((MAX($D$16,POWER((ABS(K958)^2)/($I$5*MAX(F958,0.1)^2),1/3))),IFERROR(L958,0)+(MIN(ABS(IFERROR(U958,0))*$D$18,ABS((MAX($D$16,POWER((ABS(K958)^2)/($I$5*MAX(F958,0.1)^2),1/3)))-IFERROR(L958,0))))),MAX((MAX($D$16,POWER((ABS(K958)^2)/($I$5*MAX(F958,0.1)^2),1/3))),IFERROR(L958,0)-(MIN(ABS(IFERROR(U958,0))*$D$18,ABS((MAX($D$16,POWER((ABS(K958)^2)/($I$5*MAX(F958,0.1)^2),1/3)))-IFERROR(L958,0))))))),MAX($D$16,POWER((ABS(K958)^2)/($I$5*MAX(F958,0.1)^2),1/3))),MAX($D$16,IFERROR(L958,0)))))))</f>
        <v/>
      </c>
      <c r="M958">
        <f>((F958)+(G958)*(L958))*(L958)</f>
        <v/>
      </c>
      <c r="N958">
        <f>(((F958)+(G958)*(L958))*(L958))/MAX((F958)+2*(L958)*SQRT(1+(G958)^2),1E-6)</f>
        <v/>
      </c>
      <c r="O958">
        <f>ABS(K958)/MAX(((F958)+(G958)*(L958))*(L958),1E-6)</f>
        <v/>
      </c>
      <c r="P958">
        <f>E958+L958</f>
        <v/>
      </c>
      <c r="Q958">
        <f>P958+((ABS(K958)/MAX(((F958)+(G958)*(L958))*(L958),1E-6))^2)/(2*$I$5)</f>
        <v/>
      </c>
      <c r="R958">
        <f>((ABS(K958)*$D$6)/(MAX(((F958)+(G958)*(L958))*(L958),1E-6)*MAX(((((F958)+(G958)*(L958))*(L958))/MAX((F958)+2*(L958)*SQRT(1+(G958)^2),1E-6))^(2/3),1E-6)))^2</f>
        <v/>
      </c>
      <c r="S958">
        <f>ABS(ABS(K958)/MAX(((F958)+(G958)*(L958))*(L958),1E-6))/SQRT($I$5*MAX((((F958)+(G958)*(L958))*(L958))/MAX((F958)+2*(G958)*(L958),1E-6),1E-6))</f>
        <v/>
      </c>
      <c r="T958">
        <f>((F958)*(L958)^2)/2+(G958)*(L958)^3/3+(ABS(K958)^2)/($I$5*MAX(((F958)+(G958)*(L958))*(L958),1E-6))</f>
        <v/>
      </c>
      <c r="U958">
        <f>IF($D$20=0,0,IFERROR(Q957-(((R957+R958)/2)*J958)-(IF(O957&gt;O958,$D$8*((O957^2-O958^2)/(2*$I$5)),$D$9*((O958^2-O957^2)/(2*$I$5)))+($D$10*(ABS(I958)/90)*(MAX(O957^2,O958^2)/(2*$I$5))))-Q958,0))</f>
        <v/>
      </c>
      <c r="V958">
        <f>IF($D$20=0,1,IFERROR(IF(ROUND(S958,3)=1,1,IF(AND(ABS(U958)&lt;$D$19,S958&gt;1),1,0)),0))</f>
        <v/>
      </c>
      <c r="W958">
        <f>IF($D$20=0,IFERROR(W959,MAX($D$16,POWER((ABS(K958)^2)/($I$5*MAX(F958,0.1)^2),1/3))),IF(IFERROR(AG959,0)=0,IFERROR(W959,MAX($D$16,POWER((ABS(K958)^2)/($I$5*MAX(F958,0.1)^2),1/3))),IF(OR(IFERROR(W958,0)=0,IFERROR(AD959,0)&gt;1),MAX($D$16,POWER((ABS(K958)^2)/($I$5*MAX(F958,0.1)^2),1/3)),IF(IFERROR(AF958,0)&gt;0,MAX($D$16,IFERROR(W958,0)+((IFERROR(AF958,0))*$D$18*IF((IFERROR(AD958,0))&lt;1,1,-1))),IF(IFERROR(AF958,0)&lt;0,IF(ABS((MAX($D$16,POWER((ABS(K958)^2)/($I$5*MAX(F958,0.1)^2),1/3)))-IFERROR(W958,0))&gt;$D$19,MAX($D$16,IF((MAX($D$16,POWER((ABS(K958)^2)/($I$5*MAX(F958,0.1)^2),1/3)))&gt;IFERROR(W958,0),MIN((MAX($D$16,POWER((ABS(K958)^2)/($I$5*MAX(F958,0.1)^2),1/3))),IFERROR(W958,0)+(MIN(ABS(IFERROR(AF958,0))*$D$18,ABS((MAX($D$16,POWER((ABS(K958)^2)/($I$5*MAX(F958,0.1)^2),1/3)))-IFERROR(W958,0))))),MAX((MAX($D$16,POWER((ABS(K958)^2)/($I$5*MAX(F958,0.1)^2),1/3))),IFERROR(W958,0)-(MIN(ABS(IFERROR(AF958,0))*$D$18,ABS((MAX($D$16,POWER((ABS(K958)^2)/($I$5*MAX(F958,0.1)^2),1/3)))-IFERROR(W958,0))))))),MAX($D$16,POWER((ABS(K958)^2)/($I$5*MAX(F958,0.1)^2),1/3))),MAX($D$16,IFERROR(W958,0)))))))</f>
        <v/>
      </c>
      <c r="X958">
        <f>((F958)+(G958)*(W958))*(W958)</f>
        <v/>
      </c>
      <c r="Y958">
        <f>(((F958)+(G958)*(W958))*(W958))/MAX((F958)+2*(W958)*SQRT(1+(G958)^2),1E-6)</f>
        <v/>
      </c>
      <c r="Z958">
        <f>ABS(K958)/MAX(((F958)+(G958)*(W958))*(W958),1E-6)</f>
        <v/>
      </c>
      <c r="AA958">
        <f>E958+W958</f>
        <v/>
      </c>
      <c r="AB958">
        <f>AA958+((ABS(K958)/MAX(((F958)+(G958)*(W958))*(W958),1E-6))^2)/(2*$I$5)</f>
        <v/>
      </c>
      <c r="AC958">
        <f>((ABS(K958)*$D$6)/(MAX(((F958)+(G958)*(W958))*(W958),1E-6)*MAX(((((F958)+(G958)*(W958))*(W958))/MAX((F958)+2*(W958)*SQRT(1+(G958)^2),1E-6))^(2/3),1E-6)))^2</f>
        <v/>
      </c>
      <c r="AD958">
        <f>ABS(ABS(K958)/MAX(((F958)+(G958)*(W958))*(W958),1E-6))/SQRT($I$5*MAX((((F958)+(G958)*(W958))*(W958))/MAX((F958)+2*(G958)*(W958),1E-6),1E-6))</f>
        <v/>
      </c>
      <c r="AE958">
        <f>((F958)*(W958)^2)/2+(G958)*(W958)^3/3+(ABS(K958)^2)/($I$5*MAX(((F958)+(G958)*(W958))*(W958),1E-6))</f>
        <v/>
      </c>
      <c r="AF958">
        <f>IF($D$20=0,0,IFERROR(AB959+(((AC958+AC959)/2)*J959)+(IF(Z958&gt;Z959,$D$8*((Z958^2-Z959^2)/(2*$I$5)),$D$9*((Z959^2-Z958^2)/(2*$I$5)))+($D$10*(ABS(I959)/90)*(MAX(Z958^2,Z959^2)/(2*$I$5))))-AB958,0))</f>
        <v/>
      </c>
      <c r="AG958">
        <f>IF($D$20=0,1,IFERROR(IF(ROUND(AD958,3)=1,1,IF(AND(ABS(AF958)&lt;$D$19,AD958&lt;1),1,0)),0))</f>
        <v/>
      </c>
      <c r="AH958">
        <f>IFERROR(IF(V32="Supercritical",MAX($D$16,IFERROR(L958,MAX($D$16,POWER((ABS(K958)^2)/($I$5*MAX(F958,0.1)^2),1/3)))),IF(V32="Subcritical",MAX($D$16,IFERROR(W958,MAX($D$16,POWER((ABS(K958)^2)/($I$5*MAX(F958,0.1)^2),1/3)))),IF(AND(IFERROR(V958,0)=1,IFERROR(AG958,0)=1),IF(IFERROR(T958,-1E99)&gt;=IFERROR(AE958,-1E99),MAX($D$16,IFERROR(L958,MAX($D$16,POWER((ABS(K958)^2)/($I$5*MAX(F958,0.1)^2),1/3)))),MAX($D$16,IFERROR(W958,MAX($D$16,POWER((ABS(K958)^2)/($I$5*MAX(F958,0.1)^2),1/3))))),IF(IFERROR(V958,0)=1,MAX($D$16,IFERROR(L958,MAX($D$16,POWER((ABS(K958)^2)/($I$5*MAX(F958,0.1)^2),1/3)))),IF(IFERROR(AG958,0)=1,MAX($D$16,IFERROR(W958,MAX($D$16,POWER((ABS(K958)^2)/($I$5*MAX(F958,0.1)^2),1/3)))),MAX($D$16,POWER((ABS(K958)^2)/($I$5*MAX(F958,0.1)^2),1/3))))))),MAX($D$16,POWER((ABS(K958)^2)/($I$5*MAX(F958,0.1)^2),1/3)))</f>
        <v/>
      </c>
      <c r="AI958">
        <f>E958+AH958</f>
        <v/>
      </c>
      <c r="AJ958">
        <f>AI958+((ABS(K958)/MAX(((F958)+(G958)*(AH958))*(AH958),1E-6))^2)/(2*$I$5)</f>
        <v/>
      </c>
      <c r="AM958" t="n">
        <v>0</v>
      </c>
      <c r="AN958" t="n">
        <v>0</v>
      </c>
      <c r="AO958">
        <f>AM958+AN958</f>
        <v/>
      </c>
      <c r="AP958">
        <f>AP957+AO958</f>
        <v/>
      </c>
      <c r="AQ958">
        <f>ABS(ABS(K958)/MAX(((F958)+(G958)*(AH958))*(AH958),1E-6))/SQRT($I$5*MAX((((F958)+(G958)*(AH958))*(AH958))/MAX((F958)+2*(G958)*(AH958),1E-6),1E-6))</f>
        <v/>
      </c>
      <c r="AR958">
        <f>IF(AQ958&lt;1,"Subcritical","Supercritical")</f>
        <v/>
      </c>
      <c r="AS958">
        <f>((ABS(K958)*$D$6)/(MAX(((F958)+(G958)*(AH958))*(AH958),1E-6)*MAX(((((F958)+(G958)*(AH958))*(AH958))/MAX((F958)+2*(AH958)*SQRT(1+(G958)^2),1E-6))^(2/3),1E-6)))^2</f>
        <v/>
      </c>
    </row>
    <row r="959">
      <c r="A959" t="n">
        <v>810</v>
      </c>
      <c r="B959" t="n">
        <v>808.889</v>
      </c>
      <c r="C959" t="n">
        <v>616089.237</v>
      </c>
      <c r="D959" t="n">
        <v>3097194.878</v>
      </c>
      <c r="E959" t="n">
        <v>632.1575</v>
      </c>
      <c r="F959" t="n">
        <v>5.2</v>
      </c>
      <c r="G959" t="n">
        <v>0</v>
      </c>
      <c r="H959" t="inlineStr">
        <is>
          <t>Normal</t>
        </is>
      </c>
      <c r="I959" t="n">
        <v>0.057</v>
      </c>
      <c r="J959">
        <f>B959-B958</f>
        <v/>
      </c>
      <c r="K959">
        <f>MAX(0,K958-AO958)</f>
        <v/>
      </c>
      <c r="L959">
        <f>IF($D$20=0,IFERROR(L958,MAX($D$16,POWER((ABS(K959)^2)/($I$5*MAX(F959,0.1)^2),1/3))),IF(IFERROR(V958,0)=0,IFERROR(L958,MAX($D$16,POWER((ABS(K959)^2)/($I$5*MAX(F959,0.1)^2),1/3))),IF(OR(IFERROR(L959,0)=0,IFERROR(S958,0)&lt;1,IFERROR(S959,0)&lt;1),MAX($D$16,POWER((ABS(K959)^2)/($I$5*MAX(F959,0.1)^2),1/3)),IF(IFERROR(U959,0)&gt;0,MAX($D$16,IFERROR(L959,0)+((IFERROR(U959,0))*$D$18*IF((IFERROR(S959,0))&lt;1,1,-1))),IF(IFERROR(U959,0)&lt;0,IF(ABS((MAX($D$16,POWER((ABS(K959)^2)/($I$5*MAX(F959,0.1)^2),1/3)))-IFERROR(L959,0))&gt;$D$19,MAX($D$16,IF((MAX($D$16,POWER((ABS(K959)^2)/($I$5*MAX(F959,0.1)^2),1/3)))&gt;IFERROR(L959,0),MIN((MAX($D$16,POWER((ABS(K959)^2)/($I$5*MAX(F959,0.1)^2),1/3))),IFERROR(L959,0)+(MIN(ABS(IFERROR(U959,0))*$D$18,ABS((MAX($D$16,POWER((ABS(K959)^2)/($I$5*MAX(F959,0.1)^2),1/3)))-IFERROR(L959,0))))),MAX((MAX($D$16,POWER((ABS(K959)^2)/($I$5*MAX(F959,0.1)^2),1/3))),IFERROR(L959,0)-(MIN(ABS(IFERROR(U959,0))*$D$18,ABS((MAX($D$16,POWER((ABS(K959)^2)/($I$5*MAX(F959,0.1)^2),1/3)))-IFERROR(L959,0))))))),MAX($D$16,POWER((ABS(K959)^2)/($I$5*MAX(F959,0.1)^2),1/3))),MAX($D$16,IFERROR(L959,0)))))))</f>
        <v/>
      </c>
      <c r="M959">
        <f>((F959)+(G959)*(L959))*(L959)</f>
        <v/>
      </c>
      <c r="N959">
        <f>(((F959)+(G959)*(L959))*(L959))/MAX((F959)+2*(L959)*SQRT(1+(G959)^2),1E-6)</f>
        <v/>
      </c>
      <c r="O959">
        <f>ABS(K959)/MAX(((F959)+(G959)*(L959))*(L959),1E-6)</f>
        <v/>
      </c>
      <c r="P959">
        <f>E959+L959</f>
        <v/>
      </c>
      <c r="Q959">
        <f>P959+((ABS(K959)/MAX(((F959)+(G959)*(L959))*(L959),1E-6))^2)/(2*$I$5)</f>
        <v/>
      </c>
      <c r="R959">
        <f>((ABS(K959)*$D$6)/(MAX(((F959)+(G959)*(L959))*(L959),1E-6)*MAX(((((F959)+(G959)*(L959))*(L959))/MAX((F959)+2*(L959)*SQRT(1+(G959)^2),1E-6))^(2/3),1E-6)))^2</f>
        <v/>
      </c>
      <c r="S959">
        <f>ABS(ABS(K959)/MAX(((F959)+(G959)*(L959))*(L959),1E-6))/SQRT($I$5*MAX((((F959)+(G959)*(L959))*(L959))/MAX((F959)+2*(G959)*(L959),1E-6),1E-6))</f>
        <v/>
      </c>
      <c r="T959">
        <f>((F959)*(L959)^2)/2+(G959)*(L959)^3/3+(ABS(K959)^2)/($I$5*MAX(((F959)+(G959)*(L959))*(L959),1E-6))</f>
        <v/>
      </c>
      <c r="U959">
        <f>IF($D$20=0,0,IFERROR(Q958-(((R958+R959)/2)*J959)-(IF(O958&gt;O959,$D$8*((O958^2-O959^2)/(2*$I$5)),$D$9*((O959^2-O958^2)/(2*$I$5)))+($D$10*(ABS(I959)/90)*(MAX(O958^2,O959^2)/(2*$I$5))))-Q959,0))</f>
        <v/>
      </c>
      <c r="V959">
        <f>IF($D$20=0,1,IFERROR(IF(ROUND(S959,3)=1,1,IF(AND(ABS(U959)&lt;$D$19,S959&gt;1),1,0)),0))</f>
        <v/>
      </c>
      <c r="W959">
        <f>IF($D$20=0,IFERROR(W960,MAX($D$16,POWER((ABS(K959)^2)/($I$5*MAX(F959,0.1)^2),1/3))),IF(IFERROR(AG960,0)=0,IFERROR(W960,MAX($D$16,POWER((ABS(K959)^2)/($I$5*MAX(F959,0.1)^2),1/3))),IF(OR(IFERROR(W959,0)=0,IFERROR(AD960,0)&gt;1),MAX($D$16,POWER((ABS(K959)^2)/($I$5*MAX(F959,0.1)^2),1/3)),IF(IFERROR(AF959,0)&gt;0,MAX($D$16,IFERROR(W959,0)+((IFERROR(AF959,0))*$D$18*IF((IFERROR(AD959,0))&lt;1,1,-1))),IF(IFERROR(AF959,0)&lt;0,IF(ABS((MAX($D$16,POWER((ABS(K959)^2)/($I$5*MAX(F959,0.1)^2),1/3)))-IFERROR(W959,0))&gt;$D$19,MAX($D$16,IF((MAX($D$16,POWER((ABS(K959)^2)/($I$5*MAX(F959,0.1)^2),1/3)))&gt;IFERROR(W959,0),MIN((MAX($D$16,POWER((ABS(K959)^2)/($I$5*MAX(F959,0.1)^2),1/3))),IFERROR(W959,0)+(MIN(ABS(IFERROR(AF959,0))*$D$18,ABS((MAX($D$16,POWER((ABS(K959)^2)/($I$5*MAX(F959,0.1)^2),1/3)))-IFERROR(W959,0))))),MAX((MAX($D$16,POWER((ABS(K959)^2)/($I$5*MAX(F959,0.1)^2),1/3))),IFERROR(W959,0)-(MIN(ABS(IFERROR(AF959,0))*$D$18,ABS((MAX($D$16,POWER((ABS(K959)^2)/($I$5*MAX(F959,0.1)^2),1/3)))-IFERROR(W959,0))))))),MAX($D$16,POWER((ABS(K959)^2)/($I$5*MAX(F959,0.1)^2),1/3))),MAX($D$16,IFERROR(W959,0)))))))</f>
        <v/>
      </c>
      <c r="X959">
        <f>((F959)+(G959)*(W959))*(W959)</f>
        <v/>
      </c>
      <c r="Y959">
        <f>(((F959)+(G959)*(W959))*(W959))/MAX((F959)+2*(W959)*SQRT(1+(G959)^2),1E-6)</f>
        <v/>
      </c>
      <c r="Z959">
        <f>ABS(K959)/MAX(((F959)+(G959)*(W959))*(W959),1E-6)</f>
        <v/>
      </c>
      <c r="AA959">
        <f>E959+W959</f>
        <v/>
      </c>
      <c r="AB959">
        <f>AA959+((ABS(K959)/MAX(((F959)+(G959)*(W959))*(W959),1E-6))^2)/(2*$I$5)</f>
        <v/>
      </c>
      <c r="AC959">
        <f>((ABS(K959)*$D$6)/(MAX(((F959)+(G959)*(W959))*(W959),1E-6)*MAX(((((F959)+(G959)*(W959))*(W959))/MAX((F959)+2*(W959)*SQRT(1+(G959)^2),1E-6))^(2/3),1E-6)))^2</f>
        <v/>
      </c>
      <c r="AD959">
        <f>ABS(ABS(K959)/MAX(((F959)+(G959)*(W959))*(W959),1E-6))/SQRT($I$5*MAX((((F959)+(G959)*(W959))*(W959))/MAX((F959)+2*(G959)*(W959),1E-6),1E-6))</f>
        <v/>
      </c>
      <c r="AE959">
        <f>((F959)*(W959)^2)/2+(G959)*(W959)^3/3+(ABS(K959)^2)/($I$5*MAX(((F959)+(G959)*(W959))*(W959),1E-6))</f>
        <v/>
      </c>
      <c r="AF959">
        <f>IF($D$20=0,0,IFERROR(AB960+(((AC959+AC960)/2)*J960)+(IF(Z959&gt;Z960,$D$8*((Z959^2-Z960^2)/(2*$I$5)),$D$9*((Z960^2-Z959^2)/(2*$I$5)))+($D$10*(ABS(I960)/90)*(MAX(Z959^2,Z960^2)/(2*$I$5))))-AB959,0))</f>
        <v/>
      </c>
      <c r="AG959">
        <f>IF($D$20=0,1,IFERROR(IF(ROUND(AD959,3)=1,1,IF(AND(ABS(AF959)&lt;$D$19,AD959&lt;1),1,0)),0))</f>
        <v/>
      </c>
      <c r="AH959">
        <f>IFERROR(IF(V32="Supercritical",MAX($D$16,IFERROR(L959,MAX($D$16,POWER((ABS(K959)^2)/($I$5*MAX(F959,0.1)^2),1/3)))),IF(V32="Subcritical",MAX($D$16,IFERROR(W959,MAX($D$16,POWER((ABS(K959)^2)/($I$5*MAX(F959,0.1)^2),1/3)))),IF(AND(IFERROR(V959,0)=1,IFERROR(AG959,0)=1),IF(IFERROR(T959,-1E99)&gt;=IFERROR(AE959,-1E99),MAX($D$16,IFERROR(L959,MAX($D$16,POWER((ABS(K959)^2)/($I$5*MAX(F959,0.1)^2),1/3)))),MAX($D$16,IFERROR(W959,MAX($D$16,POWER((ABS(K959)^2)/($I$5*MAX(F959,0.1)^2),1/3))))),IF(IFERROR(V959,0)=1,MAX($D$16,IFERROR(L959,MAX($D$16,POWER((ABS(K959)^2)/($I$5*MAX(F959,0.1)^2),1/3)))),IF(IFERROR(AG959,0)=1,MAX($D$16,IFERROR(W959,MAX($D$16,POWER((ABS(K959)^2)/($I$5*MAX(F959,0.1)^2),1/3)))),MAX($D$16,POWER((ABS(K959)^2)/($I$5*MAX(F959,0.1)^2),1/3))))))),MAX($D$16,POWER((ABS(K959)^2)/($I$5*MAX(F959,0.1)^2),1/3)))</f>
        <v/>
      </c>
      <c r="AI959">
        <f>E959+AH959</f>
        <v/>
      </c>
      <c r="AJ959">
        <f>AI959+((ABS(K959)/MAX(((F959)+(G959)*(AH959))*(AH959),1E-6))^2)/(2*$I$5)</f>
        <v/>
      </c>
      <c r="AM959" t="n">
        <v>0</v>
      </c>
      <c r="AN959" t="n">
        <v>0</v>
      </c>
      <c r="AO959">
        <f>AM959+AN959</f>
        <v/>
      </c>
      <c r="AP959">
        <f>AP958+AO959</f>
        <v/>
      </c>
      <c r="AQ959">
        <f>ABS(ABS(K959)/MAX(((F959)+(G959)*(AH959))*(AH959),1E-6))/SQRT($I$5*MAX((((F959)+(G959)*(AH959))*(AH959))/MAX((F959)+2*(G959)*(AH959),1E-6),1E-6))</f>
        <v/>
      </c>
      <c r="AR959">
        <f>IF(AQ959&lt;1,"Subcritical","Supercritical")</f>
        <v/>
      </c>
      <c r="AS959">
        <f>((ABS(K959)*$D$6)/(MAX(((F959)+(G959)*(AH959))*(AH959),1E-6)*MAX(((((F959)+(G959)*(AH959))*(AH959))/MAX((F959)+2*(AH959)*SQRT(1+(G959)^2),1E-6))^(2/3),1E-6)))^2</f>
        <v/>
      </c>
    </row>
    <row r="960">
      <c r="A960" t="n">
        <v>811</v>
      </c>
      <c r="B960" t="n">
        <v>809.889</v>
      </c>
      <c r="C960" t="n">
        <v>616089.1949999999</v>
      </c>
      <c r="D960" t="n">
        <v>3097193.879</v>
      </c>
      <c r="E960" t="n">
        <v>632.157</v>
      </c>
      <c r="F960" t="n">
        <v>5.2</v>
      </c>
      <c r="G960" t="n">
        <v>0</v>
      </c>
      <c r="H960" t="inlineStr">
        <is>
          <t>Normal</t>
        </is>
      </c>
      <c r="I960" t="n">
        <v>0</v>
      </c>
      <c r="J960">
        <f>B960-B959</f>
        <v/>
      </c>
      <c r="K960">
        <f>MAX(0,K959-AO959)</f>
        <v/>
      </c>
      <c r="L960">
        <f>IF($D$20=0,IFERROR(L959,MAX($D$16,POWER((ABS(K960)^2)/($I$5*MAX(F960,0.1)^2),1/3))),IF(IFERROR(V959,0)=0,IFERROR(L959,MAX($D$16,POWER((ABS(K960)^2)/($I$5*MAX(F960,0.1)^2),1/3))),IF(OR(IFERROR(L960,0)=0,IFERROR(S959,0)&lt;1,IFERROR(S960,0)&lt;1),MAX($D$16,POWER((ABS(K960)^2)/($I$5*MAX(F960,0.1)^2),1/3)),IF(IFERROR(U960,0)&gt;0,MAX($D$16,IFERROR(L960,0)+((IFERROR(U960,0))*$D$18*IF((IFERROR(S960,0))&lt;1,1,-1))),IF(IFERROR(U960,0)&lt;0,IF(ABS((MAX($D$16,POWER((ABS(K960)^2)/($I$5*MAX(F960,0.1)^2),1/3)))-IFERROR(L960,0))&gt;$D$19,MAX($D$16,IF((MAX($D$16,POWER((ABS(K960)^2)/($I$5*MAX(F960,0.1)^2),1/3)))&gt;IFERROR(L960,0),MIN((MAX($D$16,POWER((ABS(K960)^2)/($I$5*MAX(F960,0.1)^2),1/3))),IFERROR(L960,0)+(MIN(ABS(IFERROR(U960,0))*$D$18,ABS((MAX($D$16,POWER((ABS(K960)^2)/($I$5*MAX(F960,0.1)^2),1/3)))-IFERROR(L960,0))))),MAX((MAX($D$16,POWER((ABS(K960)^2)/($I$5*MAX(F960,0.1)^2),1/3))),IFERROR(L960,0)-(MIN(ABS(IFERROR(U960,0))*$D$18,ABS((MAX($D$16,POWER((ABS(K960)^2)/($I$5*MAX(F960,0.1)^2),1/3)))-IFERROR(L960,0))))))),MAX($D$16,POWER((ABS(K960)^2)/($I$5*MAX(F960,0.1)^2),1/3))),MAX($D$16,IFERROR(L960,0)))))))</f>
        <v/>
      </c>
      <c r="M960">
        <f>((F960)+(G960)*(L960))*(L960)</f>
        <v/>
      </c>
      <c r="N960">
        <f>(((F960)+(G960)*(L960))*(L960))/MAX((F960)+2*(L960)*SQRT(1+(G960)^2),1E-6)</f>
        <v/>
      </c>
      <c r="O960">
        <f>ABS(K960)/MAX(((F960)+(G960)*(L960))*(L960),1E-6)</f>
        <v/>
      </c>
      <c r="P960">
        <f>E960+L960</f>
        <v/>
      </c>
      <c r="Q960">
        <f>P960+((ABS(K960)/MAX(((F960)+(G960)*(L960))*(L960),1E-6))^2)/(2*$I$5)</f>
        <v/>
      </c>
      <c r="R960">
        <f>((ABS(K960)*$D$6)/(MAX(((F960)+(G960)*(L960))*(L960),1E-6)*MAX(((((F960)+(G960)*(L960))*(L960))/MAX((F960)+2*(L960)*SQRT(1+(G960)^2),1E-6))^(2/3),1E-6)))^2</f>
        <v/>
      </c>
      <c r="S960">
        <f>ABS(ABS(K960)/MAX(((F960)+(G960)*(L960))*(L960),1E-6))/SQRT($I$5*MAX((((F960)+(G960)*(L960))*(L960))/MAX((F960)+2*(G960)*(L960),1E-6),1E-6))</f>
        <v/>
      </c>
      <c r="T960">
        <f>((F960)*(L960)^2)/2+(G960)*(L960)^3/3+(ABS(K960)^2)/($I$5*MAX(((F960)+(G960)*(L960))*(L960),1E-6))</f>
        <v/>
      </c>
      <c r="U960">
        <f>IF($D$20=0,0,IFERROR(Q959-(((R959+R960)/2)*J960)-(IF(O959&gt;O960,$D$8*((O959^2-O960^2)/(2*$I$5)),$D$9*((O960^2-O959^2)/(2*$I$5)))+($D$10*(ABS(I960)/90)*(MAX(O959^2,O960^2)/(2*$I$5))))-Q960,0))</f>
        <v/>
      </c>
      <c r="V960">
        <f>IF($D$20=0,1,IFERROR(IF(ROUND(S960,3)=1,1,IF(AND(ABS(U960)&lt;$D$19,S960&gt;1),1,0)),0))</f>
        <v/>
      </c>
      <c r="W960">
        <f>IF($D$20=0,IFERROR(W961,MAX($D$16,POWER((ABS(K960)^2)/($I$5*MAX(F960,0.1)^2),1/3))),IF(IFERROR(AG961,0)=0,IFERROR(W961,MAX($D$16,POWER((ABS(K960)^2)/($I$5*MAX(F960,0.1)^2),1/3))),IF(OR(IFERROR(W960,0)=0,IFERROR(AD961,0)&gt;1),MAX($D$16,POWER((ABS(K960)^2)/($I$5*MAX(F960,0.1)^2),1/3)),IF(IFERROR(AF960,0)&gt;0,MAX($D$16,IFERROR(W960,0)+((IFERROR(AF960,0))*$D$18*IF((IFERROR(AD960,0))&lt;1,1,-1))),IF(IFERROR(AF960,0)&lt;0,IF(ABS((MAX($D$16,POWER((ABS(K960)^2)/($I$5*MAX(F960,0.1)^2),1/3)))-IFERROR(W960,0))&gt;$D$19,MAX($D$16,IF((MAX($D$16,POWER((ABS(K960)^2)/($I$5*MAX(F960,0.1)^2),1/3)))&gt;IFERROR(W960,0),MIN((MAX($D$16,POWER((ABS(K960)^2)/($I$5*MAX(F960,0.1)^2),1/3))),IFERROR(W960,0)+(MIN(ABS(IFERROR(AF960,0))*$D$18,ABS((MAX($D$16,POWER((ABS(K960)^2)/($I$5*MAX(F960,0.1)^2),1/3)))-IFERROR(W960,0))))),MAX((MAX($D$16,POWER((ABS(K960)^2)/($I$5*MAX(F960,0.1)^2),1/3))),IFERROR(W960,0)-(MIN(ABS(IFERROR(AF960,0))*$D$18,ABS((MAX($D$16,POWER((ABS(K960)^2)/($I$5*MAX(F960,0.1)^2),1/3)))-IFERROR(W960,0))))))),MAX($D$16,POWER((ABS(K960)^2)/($I$5*MAX(F960,0.1)^2),1/3))),MAX($D$16,IFERROR(W960,0)))))))</f>
        <v/>
      </c>
      <c r="X960">
        <f>((F960)+(G960)*(W960))*(W960)</f>
        <v/>
      </c>
      <c r="Y960">
        <f>(((F960)+(G960)*(W960))*(W960))/MAX((F960)+2*(W960)*SQRT(1+(G960)^2),1E-6)</f>
        <v/>
      </c>
      <c r="Z960">
        <f>ABS(K960)/MAX(((F960)+(G960)*(W960))*(W960),1E-6)</f>
        <v/>
      </c>
      <c r="AA960">
        <f>E960+W960</f>
        <v/>
      </c>
      <c r="AB960">
        <f>AA960+((ABS(K960)/MAX(((F960)+(G960)*(W960))*(W960),1E-6))^2)/(2*$I$5)</f>
        <v/>
      </c>
      <c r="AC960">
        <f>((ABS(K960)*$D$6)/(MAX(((F960)+(G960)*(W960))*(W960),1E-6)*MAX(((((F960)+(G960)*(W960))*(W960))/MAX((F960)+2*(W960)*SQRT(1+(G960)^2),1E-6))^(2/3),1E-6)))^2</f>
        <v/>
      </c>
      <c r="AD960">
        <f>ABS(ABS(K960)/MAX(((F960)+(G960)*(W960))*(W960),1E-6))/SQRT($I$5*MAX((((F960)+(G960)*(W960))*(W960))/MAX((F960)+2*(G960)*(W960),1E-6),1E-6))</f>
        <v/>
      </c>
      <c r="AE960">
        <f>((F960)*(W960)^2)/2+(G960)*(W960)^3/3+(ABS(K960)^2)/($I$5*MAX(((F960)+(G960)*(W960))*(W960),1E-6))</f>
        <v/>
      </c>
      <c r="AF960">
        <f>IF($D$20=0,0,IFERROR(AB961+(((AC960+AC961)/2)*J961)+(IF(Z960&gt;Z961,$D$8*((Z960^2-Z961^2)/(2*$I$5)),$D$9*((Z961^2-Z960^2)/(2*$I$5)))+($D$10*(ABS(I961)/90)*(MAX(Z960^2,Z961^2)/(2*$I$5))))-AB960,0))</f>
        <v/>
      </c>
      <c r="AG960">
        <f>IF($D$20=0,1,IFERROR(IF(ROUND(AD960,3)=1,1,IF(AND(ABS(AF960)&lt;$D$19,AD960&lt;1),1,0)),0))</f>
        <v/>
      </c>
      <c r="AH960">
        <f>IFERROR(IF(V32="Supercritical",MAX($D$16,IFERROR(L960,MAX($D$16,POWER((ABS(K960)^2)/($I$5*MAX(F960,0.1)^2),1/3)))),IF(V32="Subcritical",MAX($D$16,IFERROR(W960,MAX($D$16,POWER((ABS(K960)^2)/($I$5*MAX(F960,0.1)^2),1/3)))),IF(AND(IFERROR(V960,0)=1,IFERROR(AG960,0)=1),IF(IFERROR(T960,-1E99)&gt;=IFERROR(AE960,-1E99),MAX($D$16,IFERROR(L960,MAX($D$16,POWER((ABS(K960)^2)/($I$5*MAX(F960,0.1)^2),1/3)))),MAX($D$16,IFERROR(W960,MAX($D$16,POWER((ABS(K960)^2)/($I$5*MAX(F960,0.1)^2),1/3))))),IF(IFERROR(V960,0)=1,MAX($D$16,IFERROR(L960,MAX($D$16,POWER((ABS(K960)^2)/($I$5*MAX(F960,0.1)^2),1/3)))),IF(IFERROR(AG960,0)=1,MAX($D$16,IFERROR(W960,MAX($D$16,POWER((ABS(K960)^2)/($I$5*MAX(F960,0.1)^2),1/3)))),MAX($D$16,POWER((ABS(K960)^2)/($I$5*MAX(F960,0.1)^2),1/3))))))),MAX($D$16,POWER((ABS(K960)^2)/($I$5*MAX(F960,0.1)^2),1/3)))</f>
        <v/>
      </c>
      <c r="AI960">
        <f>E960+AH960</f>
        <v/>
      </c>
      <c r="AJ960">
        <f>AI960+((ABS(K960)/MAX(((F960)+(G960)*(AH960))*(AH960),1E-6))^2)/(2*$I$5)</f>
        <v/>
      </c>
      <c r="AM960" t="n">
        <v>0</v>
      </c>
      <c r="AN960" t="n">
        <v>0</v>
      </c>
      <c r="AO960">
        <f>AM960+AN960</f>
        <v/>
      </c>
      <c r="AP960">
        <f>AP959+AO960</f>
        <v/>
      </c>
      <c r="AQ960">
        <f>ABS(ABS(K960)/MAX(((F960)+(G960)*(AH960))*(AH960),1E-6))/SQRT($I$5*MAX((((F960)+(G960)*(AH960))*(AH960))/MAX((F960)+2*(G960)*(AH960),1E-6),1E-6))</f>
        <v/>
      </c>
      <c r="AR960">
        <f>IF(AQ960&lt;1,"Subcritical","Supercritical")</f>
        <v/>
      </c>
      <c r="AS960">
        <f>((ABS(K960)*$D$6)/(MAX(((F960)+(G960)*(AH960))*(AH960),1E-6)*MAX(((((F960)+(G960)*(AH960))*(AH960))/MAX((F960)+2*(AH960)*SQRT(1+(G960)^2),1E-6))^(2/3),1E-6)))^2</f>
        <v/>
      </c>
    </row>
    <row r="961">
      <c r="A961" t="n">
        <v>812</v>
      </c>
      <c r="B961" t="n">
        <v>810.889</v>
      </c>
      <c r="C961" t="n">
        <v>616089.153</v>
      </c>
      <c r="D961" t="n">
        <v>3097192.88</v>
      </c>
      <c r="E961" t="n">
        <v>632.1565000000001</v>
      </c>
      <c r="F961" t="n">
        <v>5.2</v>
      </c>
      <c r="G961" t="n">
        <v>0</v>
      </c>
      <c r="H961" t="inlineStr">
        <is>
          <t>Normal</t>
        </is>
      </c>
      <c r="I961" t="n">
        <v>0</v>
      </c>
      <c r="J961">
        <f>B961-B960</f>
        <v/>
      </c>
      <c r="K961">
        <f>MAX(0,K960-AO960)</f>
        <v/>
      </c>
      <c r="L961">
        <f>IF($D$20=0,IFERROR(L960,MAX($D$16,POWER((ABS(K961)^2)/($I$5*MAX(F961,0.1)^2),1/3))),IF(IFERROR(V960,0)=0,IFERROR(L960,MAX($D$16,POWER((ABS(K961)^2)/($I$5*MAX(F961,0.1)^2),1/3))),IF(OR(IFERROR(L961,0)=0,IFERROR(S960,0)&lt;1,IFERROR(S961,0)&lt;1),MAX($D$16,POWER((ABS(K961)^2)/($I$5*MAX(F961,0.1)^2),1/3)),IF(IFERROR(U961,0)&gt;0,MAX($D$16,IFERROR(L961,0)+((IFERROR(U961,0))*$D$18*IF((IFERROR(S961,0))&lt;1,1,-1))),IF(IFERROR(U961,0)&lt;0,IF(ABS((MAX($D$16,POWER((ABS(K961)^2)/($I$5*MAX(F961,0.1)^2),1/3)))-IFERROR(L961,0))&gt;$D$19,MAX($D$16,IF((MAX($D$16,POWER((ABS(K961)^2)/($I$5*MAX(F961,0.1)^2),1/3)))&gt;IFERROR(L961,0),MIN((MAX($D$16,POWER((ABS(K961)^2)/($I$5*MAX(F961,0.1)^2),1/3))),IFERROR(L961,0)+(MIN(ABS(IFERROR(U961,0))*$D$18,ABS((MAX($D$16,POWER((ABS(K961)^2)/($I$5*MAX(F961,0.1)^2),1/3)))-IFERROR(L961,0))))),MAX((MAX($D$16,POWER((ABS(K961)^2)/($I$5*MAX(F961,0.1)^2),1/3))),IFERROR(L961,0)-(MIN(ABS(IFERROR(U961,0))*$D$18,ABS((MAX($D$16,POWER((ABS(K961)^2)/($I$5*MAX(F961,0.1)^2),1/3)))-IFERROR(L961,0))))))),MAX($D$16,POWER((ABS(K961)^2)/($I$5*MAX(F961,0.1)^2),1/3))),MAX($D$16,IFERROR(L961,0)))))))</f>
        <v/>
      </c>
      <c r="M961">
        <f>((F961)+(G961)*(L961))*(L961)</f>
        <v/>
      </c>
      <c r="N961">
        <f>(((F961)+(G961)*(L961))*(L961))/MAX((F961)+2*(L961)*SQRT(1+(G961)^2),1E-6)</f>
        <v/>
      </c>
      <c r="O961">
        <f>ABS(K961)/MAX(((F961)+(G961)*(L961))*(L961),1E-6)</f>
        <v/>
      </c>
      <c r="P961">
        <f>E961+L961</f>
        <v/>
      </c>
      <c r="Q961">
        <f>P961+((ABS(K961)/MAX(((F961)+(G961)*(L961))*(L961),1E-6))^2)/(2*$I$5)</f>
        <v/>
      </c>
      <c r="R961">
        <f>((ABS(K961)*$D$6)/(MAX(((F961)+(G961)*(L961))*(L961),1E-6)*MAX(((((F961)+(G961)*(L961))*(L961))/MAX((F961)+2*(L961)*SQRT(1+(G961)^2),1E-6))^(2/3),1E-6)))^2</f>
        <v/>
      </c>
      <c r="S961">
        <f>ABS(ABS(K961)/MAX(((F961)+(G961)*(L961))*(L961),1E-6))/SQRT($I$5*MAX((((F961)+(G961)*(L961))*(L961))/MAX((F961)+2*(G961)*(L961),1E-6),1E-6))</f>
        <v/>
      </c>
      <c r="T961">
        <f>((F961)*(L961)^2)/2+(G961)*(L961)^3/3+(ABS(K961)^2)/($I$5*MAX(((F961)+(G961)*(L961))*(L961),1E-6))</f>
        <v/>
      </c>
      <c r="U961">
        <f>IF($D$20=0,0,IFERROR(Q960-(((R960+R961)/2)*J961)-(IF(O960&gt;O961,$D$8*((O960^2-O961^2)/(2*$I$5)),$D$9*((O961^2-O960^2)/(2*$I$5)))+($D$10*(ABS(I961)/90)*(MAX(O960^2,O961^2)/(2*$I$5))))-Q961,0))</f>
        <v/>
      </c>
      <c r="V961">
        <f>IF($D$20=0,1,IFERROR(IF(ROUND(S961,3)=1,1,IF(AND(ABS(U961)&lt;$D$19,S961&gt;1),1,0)),0))</f>
        <v/>
      </c>
      <c r="W961">
        <f>IF($D$20=0,IFERROR(W962,MAX($D$16,POWER((ABS(K961)^2)/($I$5*MAX(F961,0.1)^2),1/3))),IF(IFERROR(AG962,0)=0,IFERROR(W962,MAX($D$16,POWER((ABS(K961)^2)/($I$5*MAX(F961,0.1)^2),1/3))),IF(OR(IFERROR(W961,0)=0,IFERROR(AD962,0)&gt;1),MAX($D$16,POWER((ABS(K961)^2)/($I$5*MAX(F961,0.1)^2),1/3)),IF(IFERROR(AF961,0)&gt;0,MAX($D$16,IFERROR(W961,0)+((IFERROR(AF961,0))*$D$18*IF((IFERROR(AD961,0))&lt;1,1,-1))),IF(IFERROR(AF961,0)&lt;0,IF(ABS((MAX($D$16,POWER((ABS(K961)^2)/($I$5*MAX(F961,0.1)^2),1/3)))-IFERROR(W961,0))&gt;$D$19,MAX($D$16,IF((MAX($D$16,POWER((ABS(K961)^2)/($I$5*MAX(F961,0.1)^2),1/3)))&gt;IFERROR(W961,0),MIN((MAX($D$16,POWER((ABS(K961)^2)/($I$5*MAX(F961,0.1)^2),1/3))),IFERROR(W961,0)+(MIN(ABS(IFERROR(AF961,0))*$D$18,ABS((MAX($D$16,POWER((ABS(K961)^2)/($I$5*MAX(F961,0.1)^2),1/3)))-IFERROR(W961,0))))),MAX((MAX($D$16,POWER((ABS(K961)^2)/($I$5*MAX(F961,0.1)^2),1/3))),IFERROR(W961,0)-(MIN(ABS(IFERROR(AF961,0))*$D$18,ABS((MAX($D$16,POWER((ABS(K961)^2)/($I$5*MAX(F961,0.1)^2),1/3)))-IFERROR(W961,0))))))),MAX($D$16,POWER((ABS(K961)^2)/($I$5*MAX(F961,0.1)^2),1/3))),MAX($D$16,IFERROR(W961,0)))))))</f>
        <v/>
      </c>
      <c r="X961">
        <f>((F961)+(G961)*(W961))*(W961)</f>
        <v/>
      </c>
      <c r="Y961">
        <f>(((F961)+(G961)*(W961))*(W961))/MAX((F961)+2*(W961)*SQRT(1+(G961)^2),1E-6)</f>
        <v/>
      </c>
      <c r="Z961">
        <f>ABS(K961)/MAX(((F961)+(G961)*(W961))*(W961),1E-6)</f>
        <v/>
      </c>
      <c r="AA961">
        <f>E961+W961</f>
        <v/>
      </c>
      <c r="AB961">
        <f>AA961+((ABS(K961)/MAX(((F961)+(G961)*(W961))*(W961),1E-6))^2)/(2*$I$5)</f>
        <v/>
      </c>
      <c r="AC961">
        <f>((ABS(K961)*$D$6)/(MAX(((F961)+(G961)*(W961))*(W961),1E-6)*MAX(((((F961)+(G961)*(W961))*(W961))/MAX((F961)+2*(W961)*SQRT(1+(G961)^2),1E-6))^(2/3),1E-6)))^2</f>
        <v/>
      </c>
      <c r="AD961">
        <f>ABS(ABS(K961)/MAX(((F961)+(G961)*(W961))*(W961),1E-6))/SQRT($I$5*MAX((((F961)+(G961)*(W961))*(W961))/MAX((F961)+2*(G961)*(W961),1E-6),1E-6))</f>
        <v/>
      </c>
      <c r="AE961">
        <f>((F961)*(W961)^2)/2+(G961)*(W961)^3/3+(ABS(K961)^2)/($I$5*MAX(((F961)+(G961)*(W961))*(W961),1E-6))</f>
        <v/>
      </c>
      <c r="AF961">
        <f>IF($D$20=0,0,IFERROR(AB962+(((AC961+AC962)/2)*J962)+(IF(Z961&gt;Z962,$D$8*((Z961^2-Z962^2)/(2*$I$5)),$D$9*((Z962^2-Z961^2)/(2*$I$5)))+($D$10*(ABS(I962)/90)*(MAX(Z961^2,Z962^2)/(2*$I$5))))-AB961,0))</f>
        <v/>
      </c>
      <c r="AG961">
        <f>IF($D$20=0,1,IFERROR(IF(ROUND(AD961,3)=1,1,IF(AND(ABS(AF961)&lt;$D$19,AD961&lt;1),1,0)),0))</f>
        <v/>
      </c>
      <c r="AH961">
        <f>IFERROR(IF(V32="Supercritical",MAX($D$16,IFERROR(L961,MAX($D$16,POWER((ABS(K961)^2)/($I$5*MAX(F961,0.1)^2),1/3)))),IF(V32="Subcritical",MAX($D$16,IFERROR(W961,MAX($D$16,POWER((ABS(K961)^2)/($I$5*MAX(F961,0.1)^2),1/3)))),IF(AND(IFERROR(V961,0)=1,IFERROR(AG961,0)=1),IF(IFERROR(T961,-1E99)&gt;=IFERROR(AE961,-1E99),MAX($D$16,IFERROR(L961,MAX($D$16,POWER((ABS(K961)^2)/($I$5*MAX(F961,0.1)^2),1/3)))),MAX($D$16,IFERROR(W961,MAX($D$16,POWER((ABS(K961)^2)/($I$5*MAX(F961,0.1)^2),1/3))))),IF(IFERROR(V961,0)=1,MAX($D$16,IFERROR(L961,MAX($D$16,POWER((ABS(K961)^2)/($I$5*MAX(F961,0.1)^2),1/3)))),IF(IFERROR(AG961,0)=1,MAX($D$16,IFERROR(W961,MAX($D$16,POWER((ABS(K961)^2)/($I$5*MAX(F961,0.1)^2),1/3)))),MAX($D$16,POWER((ABS(K961)^2)/($I$5*MAX(F961,0.1)^2),1/3))))))),MAX($D$16,POWER((ABS(K961)^2)/($I$5*MAX(F961,0.1)^2),1/3)))</f>
        <v/>
      </c>
      <c r="AI961">
        <f>E961+AH961</f>
        <v/>
      </c>
      <c r="AJ961">
        <f>AI961+((ABS(K961)/MAX(((F961)+(G961)*(AH961))*(AH961),1E-6))^2)/(2*$I$5)</f>
        <v/>
      </c>
      <c r="AM961" t="n">
        <v>0</v>
      </c>
      <c r="AN961" t="n">
        <v>0</v>
      </c>
      <c r="AO961">
        <f>AM961+AN961</f>
        <v/>
      </c>
      <c r="AP961">
        <f>AP960+AO961</f>
        <v/>
      </c>
      <c r="AQ961">
        <f>ABS(ABS(K961)/MAX(((F961)+(G961)*(AH961))*(AH961),1E-6))/SQRT($I$5*MAX((((F961)+(G961)*(AH961))*(AH961))/MAX((F961)+2*(G961)*(AH961),1E-6),1E-6))</f>
        <v/>
      </c>
      <c r="AR961">
        <f>IF(AQ961&lt;1,"Subcritical","Supercritical")</f>
        <v/>
      </c>
      <c r="AS961">
        <f>((ABS(K961)*$D$6)/(MAX(((F961)+(G961)*(AH961))*(AH961),1E-6)*MAX(((((F961)+(G961)*(AH961))*(AH961))/MAX((F961)+2*(AH961)*SQRT(1+(G961)^2),1E-6))^(2/3),1E-6)))^2</f>
        <v/>
      </c>
    </row>
    <row r="962">
      <c r="A962" t="n">
        <v>813</v>
      </c>
      <c r="B962" t="n">
        <v>811.889</v>
      </c>
      <c r="C962" t="n">
        <v>616089.111</v>
      </c>
      <c r="D962" t="n">
        <v>3097191.881</v>
      </c>
      <c r="E962" t="n">
        <v>632.1559999999999</v>
      </c>
      <c r="F962" t="n">
        <v>5.2</v>
      </c>
      <c r="G962" t="n">
        <v>0</v>
      </c>
      <c r="H962" t="inlineStr">
        <is>
          <t>Normal</t>
        </is>
      </c>
      <c r="I962" t="n">
        <v>0.057</v>
      </c>
      <c r="J962">
        <f>B962-B961</f>
        <v/>
      </c>
      <c r="K962">
        <f>MAX(0,K961-AO961)</f>
        <v/>
      </c>
      <c r="L962">
        <f>IF($D$20=0,IFERROR(L961,MAX($D$16,POWER((ABS(K962)^2)/($I$5*MAX(F962,0.1)^2),1/3))),IF(IFERROR(V961,0)=0,IFERROR(L961,MAX($D$16,POWER((ABS(K962)^2)/($I$5*MAX(F962,0.1)^2),1/3))),IF(OR(IFERROR(L962,0)=0,IFERROR(S961,0)&lt;1,IFERROR(S962,0)&lt;1),MAX($D$16,POWER((ABS(K962)^2)/($I$5*MAX(F962,0.1)^2),1/3)),IF(IFERROR(U962,0)&gt;0,MAX($D$16,IFERROR(L962,0)+((IFERROR(U962,0))*$D$18*IF((IFERROR(S962,0))&lt;1,1,-1))),IF(IFERROR(U962,0)&lt;0,IF(ABS((MAX($D$16,POWER((ABS(K962)^2)/($I$5*MAX(F962,0.1)^2),1/3)))-IFERROR(L962,0))&gt;$D$19,MAX($D$16,IF((MAX($D$16,POWER((ABS(K962)^2)/($I$5*MAX(F962,0.1)^2),1/3)))&gt;IFERROR(L962,0),MIN((MAX($D$16,POWER((ABS(K962)^2)/($I$5*MAX(F962,0.1)^2),1/3))),IFERROR(L962,0)+(MIN(ABS(IFERROR(U962,0))*$D$18,ABS((MAX($D$16,POWER((ABS(K962)^2)/($I$5*MAX(F962,0.1)^2),1/3)))-IFERROR(L962,0))))),MAX((MAX($D$16,POWER((ABS(K962)^2)/($I$5*MAX(F962,0.1)^2),1/3))),IFERROR(L962,0)-(MIN(ABS(IFERROR(U962,0))*$D$18,ABS((MAX($D$16,POWER((ABS(K962)^2)/($I$5*MAX(F962,0.1)^2),1/3)))-IFERROR(L962,0))))))),MAX($D$16,POWER((ABS(K962)^2)/($I$5*MAX(F962,0.1)^2),1/3))),MAX($D$16,IFERROR(L962,0)))))))</f>
        <v/>
      </c>
      <c r="M962">
        <f>((F962)+(G962)*(L962))*(L962)</f>
        <v/>
      </c>
      <c r="N962">
        <f>(((F962)+(G962)*(L962))*(L962))/MAX((F962)+2*(L962)*SQRT(1+(G962)^2),1E-6)</f>
        <v/>
      </c>
      <c r="O962">
        <f>ABS(K962)/MAX(((F962)+(G962)*(L962))*(L962),1E-6)</f>
        <v/>
      </c>
      <c r="P962">
        <f>E962+L962</f>
        <v/>
      </c>
      <c r="Q962">
        <f>P962+((ABS(K962)/MAX(((F962)+(G962)*(L962))*(L962),1E-6))^2)/(2*$I$5)</f>
        <v/>
      </c>
      <c r="R962">
        <f>((ABS(K962)*$D$6)/(MAX(((F962)+(G962)*(L962))*(L962),1E-6)*MAX(((((F962)+(G962)*(L962))*(L962))/MAX((F962)+2*(L962)*SQRT(1+(G962)^2),1E-6))^(2/3),1E-6)))^2</f>
        <v/>
      </c>
      <c r="S962">
        <f>ABS(ABS(K962)/MAX(((F962)+(G962)*(L962))*(L962),1E-6))/SQRT($I$5*MAX((((F962)+(G962)*(L962))*(L962))/MAX((F962)+2*(G962)*(L962),1E-6),1E-6))</f>
        <v/>
      </c>
      <c r="T962">
        <f>((F962)*(L962)^2)/2+(G962)*(L962)^3/3+(ABS(K962)^2)/($I$5*MAX(((F962)+(G962)*(L962))*(L962),1E-6))</f>
        <v/>
      </c>
      <c r="U962">
        <f>IF($D$20=0,0,IFERROR(Q961-(((R961+R962)/2)*J962)-(IF(O961&gt;O962,$D$8*((O961^2-O962^2)/(2*$I$5)),$D$9*((O962^2-O961^2)/(2*$I$5)))+($D$10*(ABS(I962)/90)*(MAX(O961^2,O962^2)/(2*$I$5))))-Q962,0))</f>
        <v/>
      </c>
      <c r="V962">
        <f>IF($D$20=0,1,IFERROR(IF(ROUND(S962,3)=1,1,IF(AND(ABS(U962)&lt;$D$19,S962&gt;1),1,0)),0))</f>
        <v/>
      </c>
      <c r="W962">
        <f>IF($D$20=0,IFERROR(W963,MAX($D$16,POWER((ABS(K962)^2)/($I$5*MAX(F962,0.1)^2),1/3))),IF(IFERROR(AG963,0)=0,IFERROR(W963,MAX($D$16,POWER((ABS(K962)^2)/($I$5*MAX(F962,0.1)^2),1/3))),IF(OR(IFERROR(W962,0)=0,IFERROR(AD963,0)&gt;1),MAX($D$16,POWER((ABS(K962)^2)/($I$5*MAX(F962,0.1)^2),1/3)),IF(IFERROR(AF962,0)&gt;0,MAX($D$16,IFERROR(W962,0)+((IFERROR(AF962,0))*$D$18*IF((IFERROR(AD962,0))&lt;1,1,-1))),IF(IFERROR(AF962,0)&lt;0,IF(ABS((MAX($D$16,POWER((ABS(K962)^2)/($I$5*MAX(F962,0.1)^2),1/3)))-IFERROR(W962,0))&gt;$D$19,MAX($D$16,IF((MAX($D$16,POWER((ABS(K962)^2)/($I$5*MAX(F962,0.1)^2),1/3)))&gt;IFERROR(W962,0),MIN((MAX($D$16,POWER((ABS(K962)^2)/($I$5*MAX(F962,0.1)^2),1/3))),IFERROR(W962,0)+(MIN(ABS(IFERROR(AF962,0))*$D$18,ABS((MAX($D$16,POWER((ABS(K962)^2)/($I$5*MAX(F962,0.1)^2),1/3)))-IFERROR(W962,0))))),MAX((MAX($D$16,POWER((ABS(K962)^2)/($I$5*MAX(F962,0.1)^2),1/3))),IFERROR(W962,0)-(MIN(ABS(IFERROR(AF962,0))*$D$18,ABS((MAX($D$16,POWER((ABS(K962)^2)/($I$5*MAX(F962,0.1)^2),1/3)))-IFERROR(W962,0))))))),MAX($D$16,POWER((ABS(K962)^2)/($I$5*MAX(F962,0.1)^2),1/3))),MAX($D$16,IFERROR(W962,0)))))))</f>
        <v/>
      </c>
      <c r="X962">
        <f>((F962)+(G962)*(W962))*(W962)</f>
        <v/>
      </c>
      <c r="Y962">
        <f>(((F962)+(G962)*(W962))*(W962))/MAX((F962)+2*(W962)*SQRT(1+(G962)^2),1E-6)</f>
        <v/>
      </c>
      <c r="Z962">
        <f>ABS(K962)/MAX(((F962)+(G962)*(W962))*(W962),1E-6)</f>
        <v/>
      </c>
      <c r="AA962">
        <f>E962+W962</f>
        <v/>
      </c>
      <c r="AB962">
        <f>AA962+((ABS(K962)/MAX(((F962)+(G962)*(W962))*(W962),1E-6))^2)/(2*$I$5)</f>
        <v/>
      </c>
      <c r="AC962">
        <f>((ABS(K962)*$D$6)/(MAX(((F962)+(G962)*(W962))*(W962),1E-6)*MAX(((((F962)+(G962)*(W962))*(W962))/MAX((F962)+2*(W962)*SQRT(1+(G962)^2),1E-6))^(2/3),1E-6)))^2</f>
        <v/>
      </c>
      <c r="AD962">
        <f>ABS(ABS(K962)/MAX(((F962)+(G962)*(W962))*(W962),1E-6))/SQRT($I$5*MAX((((F962)+(G962)*(W962))*(W962))/MAX((F962)+2*(G962)*(W962),1E-6),1E-6))</f>
        <v/>
      </c>
      <c r="AE962">
        <f>((F962)*(W962)^2)/2+(G962)*(W962)^3/3+(ABS(K962)^2)/($I$5*MAX(((F962)+(G962)*(W962))*(W962),1E-6))</f>
        <v/>
      </c>
      <c r="AF962">
        <f>IF($D$20=0,0,IFERROR(AB963+(((AC962+AC963)/2)*J963)+(IF(Z962&gt;Z963,$D$8*((Z962^2-Z963^2)/(2*$I$5)),$D$9*((Z963^2-Z962^2)/(2*$I$5)))+($D$10*(ABS(I963)/90)*(MAX(Z962^2,Z963^2)/(2*$I$5))))-AB962,0))</f>
        <v/>
      </c>
      <c r="AG962">
        <f>IF($D$20=0,1,IFERROR(IF(ROUND(AD962,3)=1,1,IF(AND(ABS(AF962)&lt;$D$19,AD962&lt;1),1,0)),0))</f>
        <v/>
      </c>
      <c r="AH962">
        <f>IFERROR(IF(V32="Supercritical",MAX($D$16,IFERROR(L962,MAX($D$16,POWER((ABS(K962)^2)/($I$5*MAX(F962,0.1)^2),1/3)))),IF(V32="Subcritical",MAX($D$16,IFERROR(W962,MAX($D$16,POWER((ABS(K962)^2)/($I$5*MAX(F962,0.1)^2),1/3)))),IF(AND(IFERROR(V962,0)=1,IFERROR(AG962,0)=1),IF(IFERROR(T962,-1E99)&gt;=IFERROR(AE962,-1E99),MAX($D$16,IFERROR(L962,MAX($D$16,POWER((ABS(K962)^2)/($I$5*MAX(F962,0.1)^2),1/3)))),MAX($D$16,IFERROR(W962,MAX($D$16,POWER((ABS(K962)^2)/($I$5*MAX(F962,0.1)^2),1/3))))),IF(IFERROR(V962,0)=1,MAX($D$16,IFERROR(L962,MAX($D$16,POWER((ABS(K962)^2)/($I$5*MAX(F962,0.1)^2),1/3)))),IF(IFERROR(AG962,0)=1,MAX($D$16,IFERROR(W962,MAX($D$16,POWER((ABS(K962)^2)/($I$5*MAX(F962,0.1)^2),1/3)))),MAX($D$16,POWER((ABS(K962)^2)/($I$5*MAX(F962,0.1)^2),1/3))))))),MAX($D$16,POWER((ABS(K962)^2)/($I$5*MAX(F962,0.1)^2),1/3)))</f>
        <v/>
      </c>
      <c r="AI962">
        <f>E962+AH962</f>
        <v/>
      </c>
      <c r="AJ962">
        <f>AI962+((ABS(K962)/MAX(((F962)+(G962)*(AH962))*(AH962),1E-6))^2)/(2*$I$5)</f>
        <v/>
      </c>
      <c r="AM962" t="n">
        <v>0</v>
      </c>
      <c r="AN962" t="n">
        <v>0</v>
      </c>
      <c r="AO962">
        <f>AM962+AN962</f>
        <v/>
      </c>
      <c r="AP962">
        <f>AP961+AO962</f>
        <v/>
      </c>
      <c r="AQ962">
        <f>ABS(ABS(K962)/MAX(((F962)+(G962)*(AH962))*(AH962),1E-6))/SQRT($I$5*MAX((((F962)+(G962)*(AH962))*(AH962))/MAX((F962)+2*(G962)*(AH962),1E-6),1E-6))</f>
        <v/>
      </c>
      <c r="AR962">
        <f>IF(AQ962&lt;1,"Subcritical","Supercritical")</f>
        <v/>
      </c>
      <c r="AS962">
        <f>((ABS(K962)*$D$6)/(MAX(((F962)+(G962)*(AH962))*(AH962),1E-6)*MAX(((((F962)+(G962)*(AH962))*(AH962))/MAX((F962)+2*(AH962)*SQRT(1+(G962)^2),1E-6))^(2/3),1E-6)))^2</f>
        <v/>
      </c>
    </row>
    <row r="963">
      <c r="A963" t="n">
        <v>814</v>
      </c>
      <c r="B963" t="n">
        <v>812.889</v>
      </c>
      <c r="C963" t="n">
        <v>616089.068</v>
      </c>
      <c r="D963" t="n">
        <v>3097190.882</v>
      </c>
      <c r="E963" t="n">
        <v>632.1555</v>
      </c>
      <c r="F963" t="n">
        <v>5.2</v>
      </c>
      <c r="G963" t="n">
        <v>0</v>
      </c>
      <c r="H963" t="inlineStr">
        <is>
          <t>Normal</t>
        </is>
      </c>
      <c r="I963" t="n">
        <v>0.057</v>
      </c>
      <c r="J963">
        <f>B963-B962</f>
        <v/>
      </c>
      <c r="K963">
        <f>MAX(0,K962-AO962)</f>
        <v/>
      </c>
      <c r="L963">
        <f>IF($D$20=0,IFERROR(L962,MAX($D$16,POWER((ABS(K963)^2)/($I$5*MAX(F963,0.1)^2),1/3))),IF(IFERROR(V962,0)=0,IFERROR(L962,MAX($D$16,POWER((ABS(K963)^2)/($I$5*MAX(F963,0.1)^2),1/3))),IF(OR(IFERROR(L963,0)=0,IFERROR(S962,0)&lt;1,IFERROR(S963,0)&lt;1),MAX($D$16,POWER((ABS(K963)^2)/($I$5*MAX(F963,0.1)^2),1/3)),IF(IFERROR(U963,0)&gt;0,MAX($D$16,IFERROR(L963,0)+((IFERROR(U963,0))*$D$18*IF((IFERROR(S963,0))&lt;1,1,-1))),IF(IFERROR(U963,0)&lt;0,IF(ABS((MAX($D$16,POWER((ABS(K963)^2)/($I$5*MAX(F963,0.1)^2),1/3)))-IFERROR(L963,0))&gt;$D$19,MAX($D$16,IF((MAX($D$16,POWER((ABS(K963)^2)/($I$5*MAX(F963,0.1)^2),1/3)))&gt;IFERROR(L963,0),MIN((MAX($D$16,POWER((ABS(K963)^2)/($I$5*MAX(F963,0.1)^2),1/3))),IFERROR(L963,0)+(MIN(ABS(IFERROR(U963,0))*$D$18,ABS((MAX($D$16,POWER((ABS(K963)^2)/($I$5*MAX(F963,0.1)^2),1/3)))-IFERROR(L963,0))))),MAX((MAX($D$16,POWER((ABS(K963)^2)/($I$5*MAX(F963,0.1)^2),1/3))),IFERROR(L963,0)-(MIN(ABS(IFERROR(U963,0))*$D$18,ABS((MAX($D$16,POWER((ABS(K963)^2)/($I$5*MAX(F963,0.1)^2),1/3)))-IFERROR(L963,0))))))),MAX($D$16,POWER((ABS(K963)^2)/($I$5*MAX(F963,0.1)^2),1/3))),MAX($D$16,IFERROR(L963,0)))))))</f>
        <v/>
      </c>
      <c r="M963">
        <f>((F963)+(G963)*(L963))*(L963)</f>
        <v/>
      </c>
      <c r="N963">
        <f>(((F963)+(G963)*(L963))*(L963))/MAX((F963)+2*(L963)*SQRT(1+(G963)^2),1E-6)</f>
        <v/>
      </c>
      <c r="O963">
        <f>ABS(K963)/MAX(((F963)+(G963)*(L963))*(L963),1E-6)</f>
        <v/>
      </c>
      <c r="P963">
        <f>E963+L963</f>
        <v/>
      </c>
      <c r="Q963">
        <f>P963+((ABS(K963)/MAX(((F963)+(G963)*(L963))*(L963),1E-6))^2)/(2*$I$5)</f>
        <v/>
      </c>
      <c r="R963">
        <f>((ABS(K963)*$D$6)/(MAX(((F963)+(G963)*(L963))*(L963),1E-6)*MAX(((((F963)+(G963)*(L963))*(L963))/MAX((F963)+2*(L963)*SQRT(1+(G963)^2),1E-6))^(2/3),1E-6)))^2</f>
        <v/>
      </c>
      <c r="S963">
        <f>ABS(ABS(K963)/MAX(((F963)+(G963)*(L963))*(L963),1E-6))/SQRT($I$5*MAX((((F963)+(G963)*(L963))*(L963))/MAX((F963)+2*(G963)*(L963),1E-6),1E-6))</f>
        <v/>
      </c>
      <c r="T963">
        <f>((F963)*(L963)^2)/2+(G963)*(L963)^3/3+(ABS(K963)^2)/($I$5*MAX(((F963)+(G963)*(L963))*(L963),1E-6))</f>
        <v/>
      </c>
      <c r="U963">
        <f>IF($D$20=0,0,IFERROR(Q962-(((R962+R963)/2)*J963)-(IF(O962&gt;O963,$D$8*((O962^2-O963^2)/(2*$I$5)),$D$9*((O963^2-O962^2)/(2*$I$5)))+($D$10*(ABS(I963)/90)*(MAX(O962^2,O963^2)/(2*$I$5))))-Q963,0))</f>
        <v/>
      </c>
      <c r="V963">
        <f>IF($D$20=0,1,IFERROR(IF(ROUND(S963,3)=1,1,IF(AND(ABS(U963)&lt;$D$19,S963&gt;1),1,0)),0))</f>
        <v/>
      </c>
      <c r="W963">
        <f>IF($D$20=0,IFERROR(W964,MAX($D$16,POWER((ABS(K963)^2)/($I$5*MAX(F963,0.1)^2),1/3))),IF(IFERROR(AG964,0)=0,IFERROR(W964,MAX($D$16,POWER((ABS(K963)^2)/($I$5*MAX(F963,0.1)^2),1/3))),IF(OR(IFERROR(W963,0)=0,IFERROR(AD964,0)&gt;1),MAX($D$16,POWER((ABS(K963)^2)/($I$5*MAX(F963,0.1)^2),1/3)),IF(IFERROR(AF963,0)&gt;0,MAX($D$16,IFERROR(W963,0)+((IFERROR(AF963,0))*$D$18*IF((IFERROR(AD963,0))&lt;1,1,-1))),IF(IFERROR(AF963,0)&lt;0,IF(ABS((MAX($D$16,POWER((ABS(K963)^2)/($I$5*MAX(F963,0.1)^2),1/3)))-IFERROR(W963,0))&gt;$D$19,MAX($D$16,IF((MAX($D$16,POWER((ABS(K963)^2)/($I$5*MAX(F963,0.1)^2),1/3)))&gt;IFERROR(W963,0),MIN((MAX($D$16,POWER((ABS(K963)^2)/($I$5*MAX(F963,0.1)^2),1/3))),IFERROR(W963,0)+(MIN(ABS(IFERROR(AF963,0))*$D$18,ABS((MAX($D$16,POWER((ABS(K963)^2)/($I$5*MAX(F963,0.1)^2),1/3)))-IFERROR(W963,0))))),MAX((MAX($D$16,POWER((ABS(K963)^2)/($I$5*MAX(F963,0.1)^2),1/3))),IFERROR(W963,0)-(MIN(ABS(IFERROR(AF963,0))*$D$18,ABS((MAX($D$16,POWER((ABS(K963)^2)/($I$5*MAX(F963,0.1)^2),1/3)))-IFERROR(W963,0))))))),MAX($D$16,POWER((ABS(K963)^2)/($I$5*MAX(F963,0.1)^2),1/3))),MAX($D$16,IFERROR(W963,0)))))))</f>
        <v/>
      </c>
      <c r="X963">
        <f>((F963)+(G963)*(W963))*(W963)</f>
        <v/>
      </c>
      <c r="Y963">
        <f>(((F963)+(G963)*(W963))*(W963))/MAX((F963)+2*(W963)*SQRT(1+(G963)^2),1E-6)</f>
        <v/>
      </c>
      <c r="Z963">
        <f>ABS(K963)/MAX(((F963)+(G963)*(W963))*(W963),1E-6)</f>
        <v/>
      </c>
      <c r="AA963">
        <f>E963+W963</f>
        <v/>
      </c>
      <c r="AB963">
        <f>AA963+((ABS(K963)/MAX(((F963)+(G963)*(W963))*(W963),1E-6))^2)/(2*$I$5)</f>
        <v/>
      </c>
      <c r="AC963">
        <f>((ABS(K963)*$D$6)/(MAX(((F963)+(G963)*(W963))*(W963),1E-6)*MAX(((((F963)+(G963)*(W963))*(W963))/MAX((F963)+2*(W963)*SQRT(1+(G963)^2),1E-6))^(2/3),1E-6)))^2</f>
        <v/>
      </c>
      <c r="AD963">
        <f>ABS(ABS(K963)/MAX(((F963)+(G963)*(W963))*(W963),1E-6))/SQRT($I$5*MAX((((F963)+(G963)*(W963))*(W963))/MAX((F963)+2*(G963)*(W963),1E-6),1E-6))</f>
        <v/>
      </c>
      <c r="AE963">
        <f>((F963)*(W963)^2)/2+(G963)*(W963)^3/3+(ABS(K963)^2)/($I$5*MAX(((F963)+(G963)*(W963))*(W963),1E-6))</f>
        <v/>
      </c>
      <c r="AF963">
        <f>IF($D$20=0,0,IFERROR(AB964+(((AC963+AC964)/2)*J964)+(IF(Z963&gt;Z964,$D$8*((Z963^2-Z964^2)/(2*$I$5)),$D$9*((Z964^2-Z963^2)/(2*$I$5)))+($D$10*(ABS(I964)/90)*(MAX(Z963^2,Z964^2)/(2*$I$5))))-AB963,0))</f>
        <v/>
      </c>
      <c r="AG963">
        <f>IF($D$20=0,1,IFERROR(IF(ROUND(AD963,3)=1,1,IF(AND(ABS(AF963)&lt;$D$19,AD963&lt;1),1,0)),0))</f>
        <v/>
      </c>
      <c r="AH963">
        <f>IFERROR(IF(V32="Supercritical",MAX($D$16,IFERROR(L963,MAX($D$16,POWER((ABS(K963)^2)/($I$5*MAX(F963,0.1)^2),1/3)))),IF(V32="Subcritical",MAX($D$16,IFERROR(W963,MAX($D$16,POWER((ABS(K963)^2)/($I$5*MAX(F963,0.1)^2),1/3)))),IF(AND(IFERROR(V963,0)=1,IFERROR(AG963,0)=1),IF(IFERROR(T963,-1E99)&gt;=IFERROR(AE963,-1E99),MAX($D$16,IFERROR(L963,MAX($D$16,POWER((ABS(K963)^2)/($I$5*MAX(F963,0.1)^2),1/3)))),MAX($D$16,IFERROR(W963,MAX($D$16,POWER((ABS(K963)^2)/($I$5*MAX(F963,0.1)^2),1/3))))),IF(IFERROR(V963,0)=1,MAX($D$16,IFERROR(L963,MAX($D$16,POWER((ABS(K963)^2)/($I$5*MAX(F963,0.1)^2),1/3)))),IF(IFERROR(AG963,0)=1,MAX($D$16,IFERROR(W963,MAX($D$16,POWER((ABS(K963)^2)/($I$5*MAX(F963,0.1)^2),1/3)))),MAX($D$16,POWER((ABS(K963)^2)/($I$5*MAX(F963,0.1)^2),1/3))))))),MAX($D$16,POWER((ABS(K963)^2)/($I$5*MAX(F963,0.1)^2),1/3)))</f>
        <v/>
      </c>
      <c r="AI963">
        <f>E963+AH963</f>
        <v/>
      </c>
      <c r="AJ963">
        <f>AI963+((ABS(K963)/MAX(((F963)+(G963)*(AH963))*(AH963),1E-6))^2)/(2*$I$5)</f>
        <v/>
      </c>
      <c r="AM963" t="n">
        <v>0</v>
      </c>
      <c r="AN963" t="n">
        <v>0</v>
      </c>
      <c r="AO963">
        <f>AM963+AN963</f>
        <v/>
      </c>
      <c r="AP963">
        <f>AP962+AO963</f>
        <v/>
      </c>
      <c r="AQ963">
        <f>ABS(ABS(K963)/MAX(((F963)+(G963)*(AH963))*(AH963),1E-6))/SQRT($I$5*MAX((((F963)+(G963)*(AH963))*(AH963))/MAX((F963)+2*(G963)*(AH963),1E-6),1E-6))</f>
        <v/>
      </c>
      <c r="AR963">
        <f>IF(AQ963&lt;1,"Subcritical","Supercritical")</f>
        <v/>
      </c>
      <c r="AS963">
        <f>((ABS(K963)*$D$6)/(MAX(((F963)+(G963)*(AH963))*(AH963),1E-6)*MAX(((((F963)+(G963)*(AH963))*(AH963))/MAX((F963)+2*(AH963)*SQRT(1+(G963)^2),1E-6))^(2/3),1E-6)))^2</f>
        <v/>
      </c>
    </row>
    <row r="964">
      <c r="A964" t="n">
        <v>815</v>
      </c>
      <c r="B964" t="n">
        <v>813.889</v>
      </c>
      <c r="C964" t="n">
        <v>616089.026</v>
      </c>
      <c r="D964" t="n">
        <v>3097189.883</v>
      </c>
      <c r="E964" t="n">
        <v>632.155</v>
      </c>
      <c r="F964" t="n">
        <v>5.2</v>
      </c>
      <c r="G964" t="n">
        <v>0</v>
      </c>
      <c r="H964" t="inlineStr">
        <is>
          <t>Normal</t>
        </is>
      </c>
      <c r="I964" t="n">
        <v>0.002</v>
      </c>
      <c r="J964">
        <f>B964-B963</f>
        <v/>
      </c>
      <c r="K964">
        <f>MAX(0,K963-AO963)</f>
        <v/>
      </c>
      <c r="L964">
        <f>IF($D$20=0,IFERROR(L963,MAX($D$16,POWER((ABS(K964)^2)/($I$5*MAX(F964,0.1)^2),1/3))),IF(IFERROR(V963,0)=0,IFERROR(L963,MAX($D$16,POWER((ABS(K964)^2)/($I$5*MAX(F964,0.1)^2),1/3))),IF(OR(IFERROR(L964,0)=0,IFERROR(S963,0)&lt;1,IFERROR(S964,0)&lt;1),MAX($D$16,POWER((ABS(K964)^2)/($I$5*MAX(F964,0.1)^2),1/3)),IF(IFERROR(U964,0)&gt;0,MAX($D$16,IFERROR(L964,0)+((IFERROR(U964,0))*$D$18*IF((IFERROR(S964,0))&lt;1,1,-1))),IF(IFERROR(U964,0)&lt;0,IF(ABS((MAX($D$16,POWER((ABS(K964)^2)/($I$5*MAX(F964,0.1)^2),1/3)))-IFERROR(L964,0))&gt;$D$19,MAX($D$16,IF((MAX($D$16,POWER((ABS(K964)^2)/($I$5*MAX(F964,0.1)^2),1/3)))&gt;IFERROR(L964,0),MIN((MAX($D$16,POWER((ABS(K964)^2)/($I$5*MAX(F964,0.1)^2),1/3))),IFERROR(L964,0)+(MIN(ABS(IFERROR(U964,0))*$D$18,ABS((MAX($D$16,POWER((ABS(K964)^2)/($I$5*MAX(F964,0.1)^2),1/3)))-IFERROR(L964,0))))),MAX((MAX($D$16,POWER((ABS(K964)^2)/($I$5*MAX(F964,0.1)^2),1/3))),IFERROR(L964,0)-(MIN(ABS(IFERROR(U964,0))*$D$18,ABS((MAX($D$16,POWER((ABS(K964)^2)/($I$5*MAX(F964,0.1)^2),1/3)))-IFERROR(L964,0))))))),MAX($D$16,POWER((ABS(K964)^2)/($I$5*MAX(F964,0.1)^2),1/3))),MAX($D$16,IFERROR(L964,0)))))))</f>
        <v/>
      </c>
      <c r="M964">
        <f>((F964)+(G964)*(L964))*(L964)</f>
        <v/>
      </c>
      <c r="N964">
        <f>(((F964)+(G964)*(L964))*(L964))/MAX((F964)+2*(L964)*SQRT(1+(G964)^2),1E-6)</f>
        <v/>
      </c>
      <c r="O964">
        <f>ABS(K964)/MAX(((F964)+(G964)*(L964))*(L964),1E-6)</f>
        <v/>
      </c>
      <c r="P964">
        <f>E964+L964</f>
        <v/>
      </c>
      <c r="Q964">
        <f>P964+((ABS(K964)/MAX(((F964)+(G964)*(L964))*(L964),1E-6))^2)/(2*$I$5)</f>
        <v/>
      </c>
      <c r="R964">
        <f>((ABS(K964)*$D$6)/(MAX(((F964)+(G964)*(L964))*(L964),1E-6)*MAX(((((F964)+(G964)*(L964))*(L964))/MAX((F964)+2*(L964)*SQRT(1+(G964)^2),1E-6))^(2/3),1E-6)))^2</f>
        <v/>
      </c>
      <c r="S964">
        <f>ABS(ABS(K964)/MAX(((F964)+(G964)*(L964))*(L964),1E-6))/SQRT($I$5*MAX((((F964)+(G964)*(L964))*(L964))/MAX((F964)+2*(G964)*(L964),1E-6),1E-6))</f>
        <v/>
      </c>
      <c r="T964">
        <f>((F964)*(L964)^2)/2+(G964)*(L964)^3/3+(ABS(K964)^2)/($I$5*MAX(((F964)+(G964)*(L964))*(L964),1E-6))</f>
        <v/>
      </c>
      <c r="U964">
        <f>IF($D$20=0,0,IFERROR(Q963-(((R963+R964)/2)*J964)-(IF(O963&gt;O964,$D$8*((O963^2-O964^2)/(2*$I$5)),$D$9*((O964^2-O963^2)/(2*$I$5)))+($D$10*(ABS(I964)/90)*(MAX(O963^2,O964^2)/(2*$I$5))))-Q964,0))</f>
        <v/>
      </c>
      <c r="V964">
        <f>IF($D$20=0,1,IFERROR(IF(ROUND(S964,3)=1,1,IF(AND(ABS(U964)&lt;$D$19,S964&gt;1),1,0)),0))</f>
        <v/>
      </c>
      <c r="W964">
        <f>IF($D$20=0,IFERROR(W965,MAX($D$16,POWER((ABS(K964)^2)/($I$5*MAX(F964,0.1)^2),1/3))),IF(IFERROR(AG965,0)=0,IFERROR(W965,MAX($D$16,POWER((ABS(K964)^2)/($I$5*MAX(F964,0.1)^2),1/3))),IF(OR(IFERROR(W964,0)=0,IFERROR(AD965,0)&gt;1),MAX($D$16,POWER((ABS(K964)^2)/($I$5*MAX(F964,0.1)^2),1/3)),IF(IFERROR(AF964,0)&gt;0,MAX($D$16,IFERROR(W964,0)+((IFERROR(AF964,0))*$D$18*IF((IFERROR(AD964,0))&lt;1,1,-1))),IF(IFERROR(AF964,0)&lt;0,IF(ABS((MAX($D$16,POWER((ABS(K964)^2)/($I$5*MAX(F964,0.1)^2),1/3)))-IFERROR(W964,0))&gt;$D$19,MAX($D$16,IF((MAX($D$16,POWER((ABS(K964)^2)/($I$5*MAX(F964,0.1)^2),1/3)))&gt;IFERROR(W964,0),MIN((MAX($D$16,POWER((ABS(K964)^2)/($I$5*MAX(F964,0.1)^2),1/3))),IFERROR(W964,0)+(MIN(ABS(IFERROR(AF964,0))*$D$18,ABS((MAX($D$16,POWER((ABS(K964)^2)/($I$5*MAX(F964,0.1)^2),1/3)))-IFERROR(W964,0))))),MAX((MAX($D$16,POWER((ABS(K964)^2)/($I$5*MAX(F964,0.1)^2),1/3))),IFERROR(W964,0)-(MIN(ABS(IFERROR(AF964,0))*$D$18,ABS((MAX($D$16,POWER((ABS(K964)^2)/($I$5*MAX(F964,0.1)^2),1/3)))-IFERROR(W964,0))))))),MAX($D$16,POWER((ABS(K964)^2)/($I$5*MAX(F964,0.1)^2),1/3))),MAX($D$16,IFERROR(W964,0)))))))</f>
        <v/>
      </c>
      <c r="X964">
        <f>((F964)+(G964)*(W964))*(W964)</f>
        <v/>
      </c>
      <c r="Y964">
        <f>(((F964)+(G964)*(W964))*(W964))/MAX((F964)+2*(W964)*SQRT(1+(G964)^2),1E-6)</f>
        <v/>
      </c>
      <c r="Z964">
        <f>ABS(K964)/MAX(((F964)+(G964)*(W964))*(W964),1E-6)</f>
        <v/>
      </c>
      <c r="AA964">
        <f>E964+W964</f>
        <v/>
      </c>
      <c r="AB964">
        <f>AA964+((ABS(K964)/MAX(((F964)+(G964)*(W964))*(W964),1E-6))^2)/(2*$I$5)</f>
        <v/>
      </c>
      <c r="AC964">
        <f>((ABS(K964)*$D$6)/(MAX(((F964)+(G964)*(W964))*(W964),1E-6)*MAX(((((F964)+(G964)*(W964))*(W964))/MAX((F964)+2*(W964)*SQRT(1+(G964)^2),1E-6))^(2/3),1E-6)))^2</f>
        <v/>
      </c>
      <c r="AD964">
        <f>ABS(ABS(K964)/MAX(((F964)+(G964)*(W964))*(W964),1E-6))/SQRT($I$5*MAX((((F964)+(G964)*(W964))*(W964))/MAX((F964)+2*(G964)*(W964),1E-6),1E-6))</f>
        <v/>
      </c>
      <c r="AE964">
        <f>((F964)*(W964)^2)/2+(G964)*(W964)^3/3+(ABS(K964)^2)/($I$5*MAX(((F964)+(G964)*(W964))*(W964),1E-6))</f>
        <v/>
      </c>
      <c r="AF964">
        <f>IF($D$20=0,0,IFERROR(AB965+(((AC964+AC965)/2)*J965)+(IF(Z964&gt;Z965,$D$8*((Z964^2-Z965^2)/(2*$I$5)),$D$9*((Z965^2-Z964^2)/(2*$I$5)))+($D$10*(ABS(I965)/90)*(MAX(Z964^2,Z965^2)/(2*$I$5))))-AB964,0))</f>
        <v/>
      </c>
      <c r="AG964">
        <f>IF($D$20=0,1,IFERROR(IF(ROUND(AD964,3)=1,1,IF(AND(ABS(AF964)&lt;$D$19,AD964&lt;1),1,0)),0))</f>
        <v/>
      </c>
      <c r="AH964">
        <f>IFERROR(IF(V32="Supercritical",MAX($D$16,IFERROR(L964,MAX($D$16,POWER((ABS(K964)^2)/($I$5*MAX(F964,0.1)^2),1/3)))),IF(V32="Subcritical",MAX($D$16,IFERROR(W964,MAX($D$16,POWER((ABS(K964)^2)/($I$5*MAX(F964,0.1)^2),1/3)))),IF(AND(IFERROR(V964,0)=1,IFERROR(AG964,0)=1),IF(IFERROR(T964,-1E99)&gt;=IFERROR(AE964,-1E99),MAX($D$16,IFERROR(L964,MAX($D$16,POWER((ABS(K964)^2)/($I$5*MAX(F964,0.1)^2),1/3)))),MAX($D$16,IFERROR(W964,MAX($D$16,POWER((ABS(K964)^2)/($I$5*MAX(F964,0.1)^2),1/3))))),IF(IFERROR(V964,0)=1,MAX($D$16,IFERROR(L964,MAX($D$16,POWER((ABS(K964)^2)/($I$5*MAX(F964,0.1)^2),1/3)))),IF(IFERROR(AG964,0)=1,MAX($D$16,IFERROR(W964,MAX($D$16,POWER((ABS(K964)^2)/($I$5*MAX(F964,0.1)^2),1/3)))),MAX($D$16,POWER((ABS(K964)^2)/($I$5*MAX(F964,0.1)^2),1/3))))))),MAX($D$16,POWER((ABS(K964)^2)/($I$5*MAX(F964,0.1)^2),1/3)))</f>
        <v/>
      </c>
      <c r="AI964">
        <f>E964+AH964</f>
        <v/>
      </c>
      <c r="AJ964">
        <f>AI964+((ABS(K964)/MAX(((F964)+(G964)*(AH964))*(AH964),1E-6))^2)/(2*$I$5)</f>
        <v/>
      </c>
      <c r="AM964" t="n">
        <v>0</v>
      </c>
      <c r="AN964" t="n">
        <v>0</v>
      </c>
      <c r="AO964">
        <f>AM964+AN964</f>
        <v/>
      </c>
      <c r="AP964">
        <f>AP963+AO964</f>
        <v/>
      </c>
      <c r="AQ964">
        <f>ABS(ABS(K964)/MAX(((F964)+(G964)*(AH964))*(AH964),1E-6))/SQRT($I$5*MAX((((F964)+(G964)*(AH964))*(AH964))/MAX((F964)+2*(G964)*(AH964),1E-6),1E-6))</f>
        <v/>
      </c>
      <c r="AR964">
        <f>IF(AQ964&lt;1,"Subcritical","Supercritical")</f>
        <v/>
      </c>
      <c r="AS964">
        <f>((ABS(K964)*$D$6)/(MAX(((F964)+(G964)*(AH964))*(AH964),1E-6)*MAX(((((F964)+(G964)*(AH964))*(AH964))/MAX((F964)+2*(AH964)*SQRT(1+(G964)^2),1E-6))^(2/3),1E-6)))^2</f>
        <v/>
      </c>
    </row>
    <row r="965">
      <c r="A965" t="n">
        <v>816</v>
      </c>
      <c r="B965" t="n">
        <v>814.89</v>
      </c>
      <c r="C965" t="n">
        <v>616088.9840000001</v>
      </c>
      <c r="D965" t="n">
        <v>3097188.883</v>
      </c>
      <c r="E965" t="n">
        <v>632.1545</v>
      </c>
      <c r="F965" t="n">
        <v>5.2</v>
      </c>
      <c r="G965" t="n">
        <v>0</v>
      </c>
      <c r="H965" t="inlineStr">
        <is>
          <t>Normal</t>
        </is>
      </c>
      <c r="I965" t="n">
        <v>0.002</v>
      </c>
      <c r="J965">
        <f>B965-B964</f>
        <v/>
      </c>
      <c r="K965">
        <f>MAX(0,K964-AO964)</f>
        <v/>
      </c>
      <c r="L965">
        <f>IF($D$20=0,IFERROR(L964,MAX($D$16,POWER((ABS(K965)^2)/($I$5*MAX(F965,0.1)^2),1/3))),IF(IFERROR(V964,0)=0,IFERROR(L964,MAX($D$16,POWER((ABS(K965)^2)/($I$5*MAX(F965,0.1)^2),1/3))),IF(OR(IFERROR(L965,0)=0,IFERROR(S964,0)&lt;1,IFERROR(S965,0)&lt;1),MAX($D$16,POWER((ABS(K965)^2)/($I$5*MAX(F965,0.1)^2),1/3)),IF(IFERROR(U965,0)&gt;0,MAX($D$16,IFERROR(L965,0)+((IFERROR(U965,0))*$D$18*IF((IFERROR(S965,0))&lt;1,1,-1))),IF(IFERROR(U965,0)&lt;0,IF(ABS((MAX($D$16,POWER((ABS(K965)^2)/($I$5*MAX(F965,0.1)^2),1/3)))-IFERROR(L965,0))&gt;$D$19,MAX($D$16,IF((MAX($D$16,POWER((ABS(K965)^2)/($I$5*MAX(F965,0.1)^2),1/3)))&gt;IFERROR(L965,0),MIN((MAX($D$16,POWER((ABS(K965)^2)/($I$5*MAX(F965,0.1)^2),1/3))),IFERROR(L965,0)+(MIN(ABS(IFERROR(U965,0))*$D$18,ABS((MAX($D$16,POWER((ABS(K965)^2)/($I$5*MAX(F965,0.1)^2),1/3)))-IFERROR(L965,0))))),MAX((MAX($D$16,POWER((ABS(K965)^2)/($I$5*MAX(F965,0.1)^2),1/3))),IFERROR(L965,0)-(MIN(ABS(IFERROR(U965,0))*$D$18,ABS((MAX($D$16,POWER((ABS(K965)^2)/($I$5*MAX(F965,0.1)^2),1/3)))-IFERROR(L965,0))))))),MAX($D$16,POWER((ABS(K965)^2)/($I$5*MAX(F965,0.1)^2),1/3))),MAX($D$16,IFERROR(L965,0)))))))</f>
        <v/>
      </c>
      <c r="M965">
        <f>((F965)+(G965)*(L965))*(L965)</f>
        <v/>
      </c>
      <c r="N965">
        <f>(((F965)+(G965)*(L965))*(L965))/MAX((F965)+2*(L965)*SQRT(1+(G965)^2),1E-6)</f>
        <v/>
      </c>
      <c r="O965">
        <f>ABS(K965)/MAX(((F965)+(G965)*(L965))*(L965),1E-6)</f>
        <v/>
      </c>
      <c r="P965">
        <f>E965+L965</f>
        <v/>
      </c>
      <c r="Q965">
        <f>P965+((ABS(K965)/MAX(((F965)+(G965)*(L965))*(L965),1E-6))^2)/(2*$I$5)</f>
        <v/>
      </c>
      <c r="R965">
        <f>((ABS(K965)*$D$6)/(MAX(((F965)+(G965)*(L965))*(L965),1E-6)*MAX(((((F965)+(G965)*(L965))*(L965))/MAX((F965)+2*(L965)*SQRT(1+(G965)^2),1E-6))^(2/3),1E-6)))^2</f>
        <v/>
      </c>
      <c r="S965">
        <f>ABS(ABS(K965)/MAX(((F965)+(G965)*(L965))*(L965),1E-6))/SQRT($I$5*MAX((((F965)+(G965)*(L965))*(L965))/MAX((F965)+2*(G965)*(L965),1E-6),1E-6))</f>
        <v/>
      </c>
      <c r="T965">
        <f>((F965)*(L965)^2)/2+(G965)*(L965)^3/3+(ABS(K965)^2)/($I$5*MAX(((F965)+(G965)*(L965))*(L965),1E-6))</f>
        <v/>
      </c>
      <c r="U965">
        <f>IF($D$20=0,0,IFERROR(Q964-(((R964+R965)/2)*J965)-(IF(O964&gt;O965,$D$8*((O964^2-O965^2)/(2*$I$5)),$D$9*((O965^2-O964^2)/(2*$I$5)))+($D$10*(ABS(I965)/90)*(MAX(O964^2,O965^2)/(2*$I$5))))-Q965,0))</f>
        <v/>
      </c>
      <c r="V965">
        <f>IF($D$20=0,1,IFERROR(IF(ROUND(S965,3)=1,1,IF(AND(ABS(U965)&lt;$D$19,S965&gt;1),1,0)),0))</f>
        <v/>
      </c>
      <c r="W965">
        <f>IF($D$20=0,IFERROR(W966,MAX($D$16,POWER((ABS(K965)^2)/($I$5*MAX(F965,0.1)^2),1/3))),IF(IFERROR(AG966,0)=0,IFERROR(W966,MAX($D$16,POWER((ABS(K965)^2)/($I$5*MAX(F965,0.1)^2),1/3))),IF(OR(IFERROR(W965,0)=0,IFERROR(AD966,0)&gt;1),MAX($D$16,POWER((ABS(K965)^2)/($I$5*MAX(F965,0.1)^2),1/3)),IF(IFERROR(AF965,0)&gt;0,MAX($D$16,IFERROR(W965,0)+((IFERROR(AF965,0))*$D$18*IF((IFERROR(AD965,0))&lt;1,1,-1))),IF(IFERROR(AF965,0)&lt;0,IF(ABS((MAX($D$16,POWER((ABS(K965)^2)/($I$5*MAX(F965,0.1)^2),1/3)))-IFERROR(W965,0))&gt;$D$19,MAX($D$16,IF((MAX($D$16,POWER((ABS(K965)^2)/($I$5*MAX(F965,0.1)^2),1/3)))&gt;IFERROR(W965,0),MIN((MAX($D$16,POWER((ABS(K965)^2)/($I$5*MAX(F965,0.1)^2),1/3))),IFERROR(W965,0)+(MIN(ABS(IFERROR(AF965,0))*$D$18,ABS((MAX($D$16,POWER((ABS(K965)^2)/($I$5*MAX(F965,0.1)^2),1/3)))-IFERROR(W965,0))))),MAX((MAX($D$16,POWER((ABS(K965)^2)/($I$5*MAX(F965,0.1)^2),1/3))),IFERROR(W965,0)-(MIN(ABS(IFERROR(AF965,0))*$D$18,ABS((MAX($D$16,POWER((ABS(K965)^2)/($I$5*MAX(F965,0.1)^2),1/3)))-IFERROR(W965,0))))))),MAX($D$16,POWER((ABS(K965)^2)/($I$5*MAX(F965,0.1)^2),1/3))),MAX($D$16,IFERROR(W965,0)))))))</f>
        <v/>
      </c>
      <c r="X965">
        <f>((F965)+(G965)*(W965))*(W965)</f>
        <v/>
      </c>
      <c r="Y965">
        <f>(((F965)+(G965)*(W965))*(W965))/MAX((F965)+2*(W965)*SQRT(1+(G965)^2),1E-6)</f>
        <v/>
      </c>
      <c r="Z965">
        <f>ABS(K965)/MAX(((F965)+(G965)*(W965))*(W965),1E-6)</f>
        <v/>
      </c>
      <c r="AA965">
        <f>E965+W965</f>
        <v/>
      </c>
      <c r="AB965">
        <f>AA965+((ABS(K965)/MAX(((F965)+(G965)*(W965))*(W965),1E-6))^2)/(2*$I$5)</f>
        <v/>
      </c>
      <c r="AC965">
        <f>((ABS(K965)*$D$6)/(MAX(((F965)+(G965)*(W965))*(W965),1E-6)*MAX(((((F965)+(G965)*(W965))*(W965))/MAX((F965)+2*(W965)*SQRT(1+(G965)^2),1E-6))^(2/3),1E-6)))^2</f>
        <v/>
      </c>
      <c r="AD965">
        <f>ABS(ABS(K965)/MAX(((F965)+(G965)*(W965))*(W965),1E-6))/SQRT($I$5*MAX((((F965)+(G965)*(W965))*(W965))/MAX((F965)+2*(G965)*(W965),1E-6),1E-6))</f>
        <v/>
      </c>
      <c r="AE965">
        <f>((F965)*(W965)^2)/2+(G965)*(W965)^3/3+(ABS(K965)^2)/($I$5*MAX(((F965)+(G965)*(W965))*(W965),1E-6))</f>
        <v/>
      </c>
      <c r="AF965">
        <f>IF($D$20=0,0,IFERROR(AB966+(((AC965+AC966)/2)*J966)+(IF(Z965&gt;Z966,$D$8*((Z965^2-Z966^2)/(2*$I$5)),$D$9*((Z966^2-Z965^2)/(2*$I$5)))+($D$10*(ABS(I966)/90)*(MAX(Z965^2,Z966^2)/(2*$I$5))))-AB965,0))</f>
        <v/>
      </c>
      <c r="AG965">
        <f>IF($D$20=0,1,IFERROR(IF(ROUND(AD965,3)=1,1,IF(AND(ABS(AF965)&lt;$D$19,AD965&lt;1),1,0)),0))</f>
        <v/>
      </c>
      <c r="AH965">
        <f>IFERROR(IF(V32="Supercritical",MAX($D$16,IFERROR(L965,MAX($D$16,POWER((ABS(K965)^2)/($I$5*MAX(F965,0.1)^2),1/3)))),IF(V32="Subcritical",MAX($D$16,IFERROR(W965,MAX($D$16,POWER((ABS(K965)^2)/($I$5*MAX(F965,0.1)^2),1/3)))),IF(AND(IFERROR(V965,0)=1,IFERROR(AG965,0)=1),IF(IFERROR(T965,-1E99)&gt;=IFERROR(AE965,-1E99),MAX($D$16,IFERROR(L965,MAX($D$16,POWER((ABS(K965)^2)/($I$5*MAX(F965,0.1)^2),1/3)))),MAX($D$16,IFERROR(W965,MAX($D$16,POWER((ABS(K965)^2)/($I$5*MAX(F965,0.1)^2),1/3))))),IF(IFERROR(V965,0)=1,MAX($D$16,IFERROR(L965,MAX($D$16,POWER((ABS(K965)^2)/($I$5*MAX(F965,0.1)^2),1/3)))),IF(IFERROR(AG965,0)=1,MAX($D$16,IFERROR(W965,MAX($D$16,POWER((ABS(K965)^2)/($I$5*MAX(F965,0.1)^2),1/3)))),MAX($D$16,POWER((ABS(K965)^2)/($I$5*MAX(F965,0.1)^2),1/3))))))),MAX($D$16,POWER((ABS(K965)^2)/($I$5*MAX(F965,0.1)^2),1/3)))</f>
        <v/>
      </c>
      <c r="AI965">
        <f>E965+AH965</f>
        <v/>
      </c>
      <c r="AJ965">
        <f>AI965+((ABS(K965)/MAX(((F965)+(G965)*(AH965))*(AH965),1E-6))^2)/(2*$I$5)</f>
        <v/>
      </c>
      <c r="AM965" t="n">
        <v>0</v>
      </c>
      <c r="AN965" t="n">
        <v>0</v>
      </c>
      <c r="AO965">
        <f>AM965+AN965</f>
        <v/>
      </c>
      <c r="AP965">
        <f>AP964+AO965</f>
        <v/>
      </c>
      <c r="AQ965">
        <f>ABS(ABS(K965)/MAX(((F965)+(G965)*(AH965))*(AH965),1E-6))/SQRT($I$5*MAX((((F965)+(G965)*(AH965))*(AH965))/MAX((F965)+2*(G965)*(AH965),1E-6),1E-6))</f>
        <v/>
      </c>
      <c r="AR965">
        <f>IF(AQ965&lt;1,"Subcritical","Supercritical")</f>
        <v/>
      </c>
      <c r="AS965">
        <f>((ABS(K965)*$D$6)/(MAX(((F965)+(G965)*(AH965))*(AH965),1E-6)*MAX(((((F965)+(G965)*(AH965))*(AH965))/MAX((F965)+2*(AH965)*SQRT(1+(G965)^2),1E-6))^(2/3),1E-6)))^2</f>
        <v/>
      </c>
    </row>
    <row r="966">
      <c r="A966" t="n">
        <v>817</v>
      </c>
      <c r="B966" t="n">
        <v>815.89</v>
      </c>
      <c r="C966" t="n">
        <v>616088.942</v>
      </c>
      <c r="D966" t="n">
        <v>3097187.884</v>
      </c>
      <c r="E966" t="n">
        <v>632.154</v>
      </c>
      <c r="F966" t="n">
        <v>5.2</v>
      </c>
      <c r="G966" t="n">
        <v>0</v>
      </c>
      <c r="H966" t="inlineStr">
        <is>
          <t>Normal</t>
        </is>
      </c>
      <c r="I966" t="n">
        <v>0.057</v>
      </c>
      <c r="J966">
        <f>B966-B965</f>
        <v/>
      </c>
      <c r="K966">
        <f>MAX(0,K965-AO965)</f>
        <v/>
      </c>
      <c r="L966">
        <f>IF($D$20=0,IFERROR(L965,MAX($D$16,POWER((ABS(K966)^2)/($I$5*MAX(F966,0.1)^2),1/3))),IF(IFERROR(V965,0)=0,IFERROR(L965,MAX($D$16,POWER((ABS(K966)^2)/($I$5*MAX(F966,0.1)^2),1/3))),IF(OR(IFERROR(L966,0)=0,IFERROR(S965,0)&lt;1,IFERROR(S966,0)&lt;1),MAX($D$16,POWER((ABS(K966)^2)/($I$5*MAX(F966,0.1)^2),1/3)),IF(IFERROR(U966,0)&gt;0,MAX($D$16,IFERROR(L966,0)+((IFERROR(U966,0))*$D$18*IF((IFERROR(S966,0))&lt;1,1,-1))),IF(IFERROR(U966,0)&lt;0,IF(ABS((MAX($D$16,POWER((ABS(K966)^2)/($I$5*MAX(F966,0.1)^2),1/3)))-IFERROR(L966,0))&gt;$D$19,MAX($D$16,IF((MAX($D$16,POWER((ABS(K966)^2)/($I$5*MAX(F966,0.1)^2),1/3)))&gt;IFERROR(L966,0),MIN((MAX($D$16,POWER((ABS(K966)^2)/($I$5*MAX(F966,0.1)^2),1/3))),IFERROR(L966,0)+(MIN(ABS(IFERROR(U966,0))*$D$18,ABS((MAX($D$16,POWER((ABS(K966)^2)/($I$5*MAX(F966,0.1)^2),1/3)))-IFERROR(L966,0))))),MAX((MAX($D$16,POWER((ABS(K966)^2)/($I$5*MAX(F966,0.1)^2),1/3))),IFERROR(L966,0)-(MIN(ABS(IFERROR(U966,0))*$D$18,ABS((MAX($D$16,POWER((ABS(K966)^2)/($I$5*MAX(F966,0.1)^2),1/3)))-IFERROR(L966,0))))))),MAX($D$16,POWER((ABS(K966)^2)/($I$5*MAX(F966,0.1)^2),1/3))),MAX($D$16,IFERROR(L966,0)))))))</f>
        <v/>
      </c>
      <c r="M966">
        <f>((F966)+(G966)*(L966))*(L966)</f>
        <v/>
      </c>
      <c r="N966">
        <f>(((F966)+(G966)*(L966))*(L966))/MAX((F966)+2*(L966)*SQRT(1+(G966)^2),1E-6)</f>
        <v/>
      </c>
      <c r="O966">
        <f>ABS(K966)/MAX(((F966)+(G966)*(L966))*(L966),1E-6)</f>
        <v/>
      </c>
      <c r="P966">
        <f>E966+L966</f>
        <v/>
      </c>
      <c r="Q966">
        <f>P966+((ABS(K966)/MAX(((F966)+(G966)*(L966))*(L966),1E-6))^2)/(2*$I$5)</f>
        <v/>
      </c>
      <c r="R966">
        <f>((ABS(K966)*$D$6)/(MAX(((F966)+(G966)*(L966))*(L966),1E-6)*MAX(((((F966)+(G966)*(L966))*(L966))/MAX((F966)+2*(L966)*SQRT(1+(G966)^2),1E-6))^(2/3),1E-6)))^2</f>
        <v/>
      </c>
      <c r="S966">
        <f>ABS(ABS(K966)/MAX(((F966)+(G966)*(L966))*(L966),1E-6))/SQRT($I$5*MAX((((F966)+(G966)*(L966))*(L966))/MAX((F966)+2*(G966)*(L966),1E-6),1E-6))</f>
        <v/>
      </c>
      <c r="T966">
        <f>((F966)*(L966)^2)/2+(G966)*(L966)^3/3+(ABS(K966)^2)/($I$5*MAX(((F966)+(G966)*(L966))*(L966),1E-6))</f>
        <v/>
      </c>
      <c r="U966">
        <f>IF($D$20=0,0,IFERROR(Q965-(((R965+R966)/2)*J966)-(IF(O965&gt;O966,$D$8*((O965^2-O966^2)/(2*$I$5)),$D$9*((O966^2-O965^2)/(2*$I$5)))+($D$10*(ABS(I966)/90)*(MAX(O965^2,O966^2)/(2*$I$5))))-Q966,0))</f>
        <v/>
      </c>
      <c r="V966">
        <f>IF($D$20=0,1,IFERROR(IF(ROUND(S966,3)=1,1,IF(AND(ABS(U966)&lt;$D$19,S966&gt;1),1,0)),0))</f>
        <v/>
      </c>
      <c r="W966">
        <f>IF($D$20=0,IFERROR(W967,MAX($D$16,POWER((ABS(K966)^2)/($I$5*MAX(F966,0.1)^2),1/3))),IF(IFERROR(AG967,0)=0,IFERROR(W967,MAX($D$16,POWER((ABS(K966)^2)/($I$5*MAX(F966,0.1)^2),1/3))),IF(OR(IFERROR(W966,0)=0,IFERROR(AD967,0)&gt;1),MAX($D$16,POWER((ABS(K966)^2)/($I$5*MAX(F966,0.1)^2),1/3)),IF(IFERROR(AF966,0)&gt;0,MAX($D$16,IFERROR(W966,0)+((IFERROR(AF966,0))*$D$18*IF((IFERROR(AD966,0))&lt;1,1,-1))),IF(IFERROR(AF966,0)&lt;0,IF(ABS((MAX($D$16,POWER((ABS(K966)^2)/($I$5*MAX(F966,0.1)^2),1/3)))-IFERROR(W966,0))&gt;$D$19,MAX($D$16,IF((MAX($D$16,POWER((ABS(K966)^2)/($I$5*MAX(F966,0.1)^2),1/3)))&gt;IFERROR(W966,0),MIN((MAX($D$16,POWER((ABS(K966)^2)/($I$5*MAX(F966,0.1)^2),1/3))),IFERROR(W966,0)+(MIN(ABS(IFERROR(AF966,0))*$D$18,ABS((MAX($D$16,POWER((ABS(K966)^2)/($I$5*MAX(F966,0.1)^2),1/3)))-IFERROR(W966,0))))),MAX((MAX($D$16,POWER((ABS(K966)^2)/($I$5*MAX(F966,0.1)^2),1/3))),IFERROR(W966,0)-(MIN(ABS(IFERROR(AF966,0))*$D$18,ABS((MAX($D$16,POWER((ABS(K966)^2)/($I$5*MAX(F966,0.1)^2),1/3)))-IFERROR(W966,0))))))),MAX($D$16,POWER((ABS(K966)^2)/($I$5*MAX(F966,0.1)^2),1/3))),MAX($D$16,IFERROR(W966,0)))))))</f>
        <v/>
      </c>
      <c r="X966">
        <f>((F966)+(G966)*(W966))*(W966)</f>
        <v/>
      </c>
      <c r="Y966">
        <f>(((F966)+(G966)*(W966))*(W966))/MAX((F966)+2*(W966)*SQRT(1+(G966)^2),1E-6)</f>
        <v/>
      </c>
      <c r="Z966">
        <f>ABS(K966)/MAX(((F966)+(G966)*(W966))*(W966),1E-6)</f>
        <v/>
      </c>
      <c r="AA966">
        <f>E966+W966</f>
        <v/>
      </c>
      <c r="AB966">
        <f>AA966+((ABS(K966)/MAX(((F966)+(G966)*(W966))*(W966),1E-6))^2)/(2*$I$5)</f>
        <v/>
      </c>
      <c r="AC966">
        <f>((ABS(K966)*$D$6)/(MAX(((F966)+(G966)*(W966))*(W966),1E-6)*MAX(((((F966)+(G966)*(W966))*(W966))/MAX((F966)+2*(W966)*SQRT(1+(G966)^2),1E-6))^(2/3),1E-6)))^2</f>
        <v/>
      </c>
      <c r="AD966">
        <f>ABS(ABS(K966)/MAX(((F966)+(G966)*(W966))*(W966),1E-6))/SQRT($I$5*MAX((((F966)+(G966)*(W966))*(W966))/MAX((F966)+2*(G966)*(W966),1E-6),1E-6))</f>
        <v/>
      </c>
      <c r="AE966">
        <f>((F966)*(W966)^2)/2+(G966)*(W966)^3/3+(ABS(K966)^2)/($I$5*MAX(((F966)+(G966)*(W966))*(W966),1E-6))</f>
        <v/>
      </c>
      <c r="AF966">
        <f>IF($D$20=0,0,IFERROR(AB967+(((AC966+AC967)/2)*J967)+(IF(Z966&gt;Z967,$D$8*((Z966^2-Z967^2)/(2*$I$5)),$D$9*((Z967^2-Z966^2)/(2*$I$5)))+($D$10*(ABS(I967)/90)*(MAX(Z966^2,Z967^2)/(2*$I$5))))-AB966,0))</f>
        <v/>
      </c>
      <c r="AG966">
        <f>IF($D$20=0,1,IFERROR(IF(ROUND(AD966,3)=1,1,IF(AND(ABS(AF966)&lt;$D$19,AD966&lt;1),1,0)),0))</f>
        <v/>
      </c>
      <c r="AH966">
        <f>IFERROR(IF(V32="Supercritical",MAX($D$16,IFERROR(L966,MAX($D$16,POWER((ABS(K966)^2)/($I$5*MAX(F966,0.1)^2),1/3)))),IF(V32="Subcritical",MAX($D$16,IFERROR(W966,MAX($D$16,POWER((ABS(K966)^2)/($I$5*MAX(F966,0.1)^2),1/3)))),IF(AND(IFERROR(V966,0)=1,IFERROR(AG966,0)=1),IF(IFERROR(T966,-1E99)&gt;=IFERROR(AE966,-1E99),MAX($D$16,IFERROR(L966,MAX($D$16,POWER((ABS(K966)^2)/($I$5*MAX(F966,0.1)^2),1/3)))),MAX($D$16,IFERROR(W966,MAX($D$16,POWER((ABS(K966)^2)/($I$5*MAX(F966,0.1)^2),1/3))))),IF(IFERROR(V966,0)=1,MAX($D$16,IFERROR(L966,MAX($D$16,POWER((ABS(K966)^2)/($I$5*MAX(F966,0.1)^2),1/3)))),IF(IFERROR(AG966,0)=1,MAX($D$16,IFERROR(W966,MAX($D$16,POWER((ABS(K966)^2)/($I$5*MAX(F966,0.1)^2),1/3)))),MAX($D$16,POWER((ABS(K966)^2)/($I$5*MAX(F966,0.1)^2),1/3))))))),MAX($D$16,POWER((ABS(K966)^2)/($I$5*MAX(F966,0.1)^2),1/3)))</f>
        <v/>
      </c>
      <c r="AI966">
        <f>E966+AH966</f>
        <v/>
      </c>
      <c r="AJ966">
        <f>AI966+((ABS(K966)/MAX(((F966)+(G966)*(AH966))*(AH966),1E-6))^2)/(2*$I$5)</f>
        <v/>
      </c>
      <c r="AM966" t="n">
        <v>0</v>
      </c>
      <c r="AN966" t="n">
        <v>0</v>
      </c>
      <c r="AO966">
        <f>AM966+AN966</f>
        <v/>
      </c>
      <c r="AP966">
        <f>AP965+AO966</f>
        <v/>
      </c>
      <c r="AQ966">
        <f>ABS(ABS(K966)/MAX(((F966)+(G966)*(AH966))*(AH966),1E-6))/SQRT($I$5*MAX((((F966)+(G966)*(AH966))*(AH966))/MAX((F966)+2*(G966)*(AH966),1E-6),1E-6))</f>
        <v/>
      </c>
      <c r="AR966">
        <f>IF(AQ966&lt;1,"Subcritical","Supercritical")</f>
        <v/>
      </c>
      <c r="AS966">
        <f>((ABS(K966)*$D$6)/(MAX(((F966)+(G966)*(AH966))*(AH966),1E-6)*MAX(((((F966)+(G966)*(AH966))*(AH966))/MAX((F966)+2*(AH966)*SQRT(1+(G966)^2),1E-6))^(2/3),1E-6)))^2</f>
        <v/>
      </c>
    </row>
    <row r="967">
      <c r="A967" t="n">
        <v>818</v>
      </c>
      <c r="B967" t="n">
        <v>816.89</v>
      </c>
      <c r="C967" t="n">
        <v>616088.899</v>
      </c>
      <c r="D967" t="n">
        <v>3097186.885</v>
      </c>
      <c r="E967" t="n">
        <v>632.1535</v>
      </c>
      <c r="F967" t="n">
        <v>5.2</v>
      </c>
      <c r="G967" t="n">
        <v>0</v>
      </c>
      <c r="H967" t="inlineStr">
        <is>
          <t>Normal</t>
        </is>
      </c>
      <c r="I967" t="n">
        <v>0.057</v>
      </c>
      <c r="J967">
        <f>B967-B966</f>
        <v/>
      </c>
      <c r="K967">
        <f>MAX(0,K966-AO966)</f>
        <v/>
      </c>
      <c r="L967">
        <f>IF($D$20=0,IFERROR(L966,MAX($D$16,POWER((ABS(K967)^2)/($I$5*MAX(F967,0.1)^2),1/3))),IF(IFERROR(V966,0)=0,IFERROR(L966,MAX($D$16,POWER((ABS(K967)^2)/($I$5*MAX(F967,0.1)^2),1/3))),IF(OR(IFERROR(L967,0)=0,IFERROR(S966,0)&lt;1,IFERROR(S967,0)&lt;1),MAX($D$16,POWER((ABS(K967)^2)/($I$5*MAX(F967,0.1)^2),1/3)),IF(IFERROR(U967,0)&gt;0,MAX($D$16,IFERROR(L967,0)+((IFERROR(U967,0))*$D$18*IF((IFERROR(S967,0))&lt;1,1,-1))),IF(IFERROR(U967,0)&lt;0,IF(ABS((MAX($D$16,POWER((ABS(K967)^2)/($I$5*MAX(F967,0.1)^2),1/3)))-IFERROR(L967,0))&gt;$D$19,MAX($D$16,IF((MAX($D$16,POWER((ABS(K967)^2)/($I$5*MAX(F967,0.1)^2),1/3)))&gt;IFERROR(L967,0),MIN((MAX($D$16,POWER((ABS(K967)^2)/($I$5*MAX(F967,0.1)^2),1/3))),IFERROR(L967,0)+(MIN(ABS(IFERROR(U967,0))*$D$18,ABS((MAX($D$16,POWER((ABS(K967)^2)/($I$5*MAX(F967,0.1)^2),1/3)))-IFERROR(L967,0))))),MAX((MAX($D$16,POWER((ABS(K967)^2)/($I$5*MAX(F967,0.1)^2),1/3))),IFERROR(L967,0)-(MIN(ABS(IFERROR(U967,0))*$D$18,ABS((MAX($D$16,POWER((ABS(K967)^2)/($I$5*MAX(F967,0.1)^2),1/3)))-IFERROR(L967,0))))))),MAX($D$16,POWER((ABS(K967)^2)/($I$5*MAX(F967,0.1)^2),1/3))),MAX($D$16,IFERROR(L967,0)))))))</f>
        <v/>
      </c>
      <c r="M967">
        <f>((F967)+(G967)*(L967))*(L967)</f>
        <v/>
      </c>
      <c r="N967">
        <f>(((F967)+(G967)*(L967))*(L967))/MAX((F967)+2*(L967)*SQRT(1+(G967)^2),1E-6)</f>
        <v/>
      </c>
      <c r="O967">
        <f>ABS(K967)/MAX(((F967)+(G967)*(L967))*(L967),1E-6)</f>
        <v/>
      </c>
      <c r="P967">
        <f>E967+L967</f>
        <v/>
      </c>
      <c r="Q967">
        <f>P967+((ABS(K967)/MAX(((F967)+(G967)*(L967))*(L967),1E-6))^2)/(2*$I$5)</f>
        <v/>
      </c>
      <c r="R967">
        <f>((ABS(K967)*$D$6)/(MAX(((F967)+(G967)*(L967))*(L967),1E-6)*MAX(((((F967)+(G967)*(L967))*(L967))/MAX((F967)+2*(L967)*SQRT(1+(G967)^2),1E-6))^(2/3),1E-6)))^2</f>
        <v/>
      </c>
      <c r="S967">
        <f>ABS(ABS(K967)/MAX(((F967)+(G967)*(L967))*(L967),1E-6))/SQRT($I$5*MAX((((F967)+(G967)*(L967))*(L967))/MAX((F967)+2*(G967)*(L967),1E-6),1E-6))</f>
        <v/>
      </c>
      <c r="T967">
        <f>((F967)*(L967)^2)/2+(G967)*(L967)^3/3+(ABS(K967)^2)/($I$5*MAX(((F967)+(G967)*(L967))*(L967),1E-6))</f>
        <v/>
      </c>
      <c r="U967">
        <f>IF($D$20=0,0,IFERROR(Q966-(((R966+R967)/2)*J967)-(IF(O966&gt;O967,$D$8*((O966^2-O967^2)/(2*$I$5)),$D$9*((O967^2-O966^2)/(2*$I$5)))+($D$10*(ABS(I967)/90)*(MAX(O966^2,O967^2)/(2*$I$5))))-Q967,0))</f>
        <v/>
      </c>
      <c r="V967">
        <f>IF($D$20=0,1,IFERROR(IF(ROUND(S967,3)=1,1,IF(AND(ABS(U967)&lt;$D$19,S967&gt;1),1,0)),0))</f>
        <v/>
      </c>
      <c r="W967">
        <f>IF($D$20=0,IFERROR(W968,MAX($D$16,POWER((ABS(K967)^2)/($I$5*MAX(F967,0.1)^2),1/3))),IF(IFERROR(AG968,0)=0,IFERROR(W968,MAX($D$16,POWER((ABS(K967)^2)/($I$5*MAX(F967,0.1)^2),1/3))),IF(OR(IFERROR(W967,0)=0,IFERROR(AD968,0)&gt;1),MAX($D$16,POWER((ABS(K967)^2)/($I$5*MAX(F967,0.1)^2),1/3)),IF(IFERROR(AF967,0)&gt;0,MAX($D$16,IFERROR(W967,0)+((IFERROR(AF967,0))*$D$18*IF((IFERROR(AD967,0))&lt;1,1,-1))),IF(IFERROR(AF967,0)&lt;0,IF(ABS((MAX($D$16,POWER((ABS(K967)^2)/($I$5*MAX(F967,0.1)^2),1/3)))-IFERROR(W967,0))&gt;$D$19,MAX($D$16,IF((MAX($D$16,POWER((ABS(K967)^2)/($I$5*MAX(F967,0.1)^2),1/3)))&gt;IFERROR(W967,0),MIN((MAX($D$16,POWER((ABS(K967)^2)/($I$5*MAX(F967,0.1)^2),1/3))),IFERROR(W967,0)+(MIN(ABS(IFERROR(AF967,0))*$D$18,ABS((MAX($D$16,POWER((ABS(K967)^2)/($I$5*MAX(F967,0.1)^2),1/3)))-IFERROR(W967,0))))),MAX((MAX($D$16,POWER((ABS(K967)^2)/($I$5*MAX(F967,0.1)^2),1/3))),IFERROR(W967,0)-(MIN(ABS(IFERROR(AF967,0))*$D$18,ABS((MAX($D$16,POWER((ABS(K967)^2)/($I$5*MAX(F967,0.1)^2),1/3)))-IFERROR(W967,0))))))),MAX($D$16,POWER((ABS(K967)^2)/($I$5*MAX(F967,0.1)^2),1/3))),MAX($D$16,IFERROR(W967,0)))))))</f>
        <v/>
      </c>
      <c r="X967">
        <f>((F967)+(G967)*(W967))*(W967)</f>
        <v/>
      </c>
      <c r="Y967">
        <f>(((F967)+(G967)*(W967))*(W967))/MAX((F967)+2*(W967)*SQRT(1+(G967)^2),1E-6)</f>
        <v/>
      </c>
      <c r="Z967">
        <f>ABS(K967)/MAX(((F967)+(G967)*(W967))*(W967),1E-6)</f>
        <v/>
      </c>
      <c r="AA967">
        <f>E967+W967</f>
        <v/>
      </c>
      <c r="AB967">
        <f>AA967+((ABS(K967)/MAX(((F967)+(G967)*(W967))*(W967),1E-6))^2)/(2*$I$5)</f>
        <v/>
      </c>
      <c r="AC967">
        <f>((ABS(K967)*$D$6)/(MAX(((F967)+(G967)*(W967))*(W967),1E-6)*MAX(((((F967)+(G967)*(W967))*(W967))/MAX((F967)+2*(W967)*SQRT(1+(G967)^2),1E-6))^(2/3),1E-6)))^2</f>
        <v/>
      </c>
      <c r="AD967">
        <f>ABS(ABS(K967)/MAX(((F967)+(G967)*(W967))*(W967),1E-6))/SQRT($I$5*MAX((((F967)+(G967)*(W967))*(W967))/MAX((F967)+2*(G967)*(W967),1E-6),1E-6))</f>
        <v/>
      </c>
      <c r="AE967">
        <f>((F967)*(W967)^2)/2+(G967)*(W967)^3/3+(ABS(K967)^2)/($I$5*MAX(((F967)+(G967)*(W967))*(W967),1E-6))</f>
        <v/>
      </c>
      <c r="AF967">
        <f>IF($D$20=0,0,IFERROR(AB968+(((AC967+AC968)/2)*J968)+(IF(Z967&gt;Z968,$D$8*((Z967^2-Z968^2)/(2*$I$5)),$D$9*((Z968^2-Z967^2)/(2*$I$5)))+($D$10*(ABS(I968)/90)*(MAX(Z967^2,Z968^2)/(2*$I$5))))-AB967,0))</f>
        <v/>
      </c>
      <c r="AG967">
        <f>IF($D$20=0,1,IFERROR(IF(ROUND(AD967,3)=1,1,IF(AND(ABS(AF967)&lt;$D$19,AD967&lt;1),1,0)),0))</f>
        <v/>
      </c>
      <c r="AH967">
        <f>IFERROR(IF(V32="Supercritical",MAX($D$16,IFERROR(L967,MAX($D$16,POWER((ABS(K967)^2)/($I$5*MAX(F967,0.1)^2),1/3)))),IF(V32="Subcritical",MAX($D$16,IFERROR(W967,MAX($D$16,POWER((ABS(K967)^2)/($I$5*MAX(F967,0.1)^2),1/3)))),IF(AND(IFERROR(V967,0)=1,IFERROR(AG967,0)=1),IF(IFERROR(T967,-1E99)&gt;=IFERROR(AE967,-1E99),MAX($D$16,IFERROR(L967,MAX($D$16,POWER((ABS(K967)^2)/($I$5*MAX(F967,0.1)^2),1/3)))),MAX($D$16,IFERROR(W967,MAX($D$16,POWER((ABS(K967)^2)/($I$5*MAX(F967,0.1)^2),1/3))))),IF(IFERROR(V967,0)=1,MAX($D$16,IFERROR(L967,MAX($D$16,POWER((ABS(K967)^2)/($I$5*MAX(F967,0.1)^2),1/3)))),IF(IFERROR(AG967,0)=1,MAX($D$16,IFERROR(W967,MAX($D$16,POWER((ABS(K967)^2)/($I$5*MAX(F967,0.1)^2),1/3)))),MAX($D$16,POWER((ABS(K967)^2)/($I$5*MAX(F967,0.1)^2),1/3))))))),MAX($D$16,POWER((ABS(K967)^2)/($I$5*MAX(F967,0.1)^2),1/3)))</f>
        <v/>
      </c>
      <c r="AI967">
        <f>E967+AH967</f>
        <v/>
      </c>
      <c r="AJ967">
        <f>AI967+((ABS(K967)/MAX(((F967)+(G967)*(AH967))*(AH967),1E-6))^2)/(2*$I$5)</f>
        <v/>
      </c>
      <c r="AM967" t="n">
        <v>0</v>
      </c>
      <c r="AN967" t="n">
        <v>0</v>
      </c>
      <c r="AO967">
        <f>AM967+AN967</f>
        <v/>
      </c>
      <c r="AP967">
        <f>AP966+AO967</f>
        <v/>
      </c>
      <c r="AQ967">
        <f>ABS(ABS(K967)/MAX(((F967)+(G967)*(AH967))*(AH967),1E-6))/SQRT($I$5*MAX((((F967)+(G967)*(AH967))*(AH967))/MAX((F967)+2*(G967)*(AH967),1E-6),1E-6))</f>
        <v/>
      </c>
      <c r="AR967">
        <f>IF(AQ967&lt;1,"Subcritical","Supercritical")</f>
        <v/>
      </c>
      <c r="AS967">
        <f>((ABS(K967)*$D$6)/(MAX(((F967)+(G967)*(AH967))*(AH967),1E-6)*MAX(((((F967)+(G967)*(AH967))*(AH967))/MAX((F967)+2*(AH967)*SQRT(1+(G967)^2),1E-6))^(2/3),1E-6)))^2</f>
        <v/>
      </c>
    </row>
    <row r="968">
      <c r="A968" t="n">
        <v>819</v>
      </c>
      <c r="B968" t="n">
        <v>817.889</v>
      </c>
      <c r="C968" t="n">
        <v>616088.857</v>
      </c>
      <c r="D968" t="n">
        <v>3097185.886</v>
      </c>
      <c r="E968" t="n">
        <v>632.153</v>
      </c>
      <c r="F968" t="n">
        <v>5.2</v>
      </c>
      <c r="G968" t="n">
        <v>0</v>
      </c>
      <c r="H968" t="inlineStr">
        <is>
          <t>Normal</t>
        </is>
      </c>
      <c r="I968" t="n">
        <v>0</v>
      </c>
      <c r="J968">
        <f>B968-B967</f>
        <v/>
      </c>
      <c r="K968">
        <f>MAX(0,K967-AO967)</f>
        <v/>
      </c>
      <c r="L968">
        <f>IF($D$20=0,IFERROR(L967,MAX($D$16,POWER((ABS(K968)^2)/($I$5*MAX(F968,0.1)^2),1/3))),IF(IFERROR(V967,0)=0,IFERROR(L967,MAX($D$16,POWER((ABS(K968)^2)/($I$5*MAX(F968,0.1)^2),1/3))),IF(OR(IFERROR(L968,0)=0,IFERROR(S967,0)&lt;1,IFERROR(S968,0)&lt;1),MAX($D$16,POWER((ABS(K968)^2)/($I$5*MAX(F968,0.1)^2),1/3)),IF(IFERROR(U968,0)&gt;0,MAX($D$16,IFERROR(L968,0)+((IFERROR(U968,0))*$D$18*IF((IFERROR(S968,0))&lt;1,1,-1))),IF(IFERROR(U968,0)&lt;0,IF(ABS((MAX($D$16,POWER((ABS(K968)^2)/($I$5*MAX(F968,0.1)^2),1/3)))-IFERROR(L968,0))&gt;$D$19,MAX($D$16,IF((MAX($D$16,POWER((ABS(K968)^2)/($I$5*MAX(F968,0.1)^2),1/3)))&gt;IFERROR(L968,0),MIN((MAX($D$16,POWER((ABS(K968)^2)/($I$5*MAX(F968,0.1)^2),1/3))),IFERROR(L968,0)+(MIN(ABS(IFERROR(U968,0))*$D$18,ABS((MAX($D$16,POWER((ABS(K968)^2)/($I$5*MAX(F968,0.1)^2),1/3)))-IFERROR(L968,0))))),MAX((MAX($D$16,POWER((ABS(K968)^2)/($I$5*MAX(F968,0.1)^2),1/3))),IFERROR(L968,0)-(MIN(ABS(IFERROR(U968,0))*$D$18,ABS((MAX($D$16,POWER((ABS(K968)^2)/($I$5*MAX(F968,0.1)^2),1/3)))-IFERROR(L968,0))))))),MAX($D$16,POWER((ABS(K968)^2)/($I$5*MAX(F968,0.1)^2),1/3))),MAX($D$16,IFERROR(L968,0)))))))</f>
        <v/>
      </c>
      <c r="M968">
        <f>((F968)+(G968)*(L968))*(L968)</f>
        <v/>
      </c>
      <c r="N968">
        <f>(((F968)+(G968)*(L968))*(L968))/MAX((F968)+2*(L968)*SQRT(1+(G968)^2),1E-6)</f>
        <v/>
      </c>
      <c r="O968">
        <f>ABS(K968)/MAX(((F968)+(G968)*(L968))*(L968),1E-6)</f>
        <v/>
      </c>
      <c r="P968">
        <f>E968+L968</f>
        <v/>
      </c>
      <c r="Q968">
        <f>P968+((ABS(K968)/MAX(((F968)+(G968)*(L968))*(L968),1E-6))^2)/(2*$I$5)</f>
        <v/>
      </c>
      <c r="R968">
        <f>((ABS(K968)*$D$6)/(MAX(((F968)+(G968)*(L968))*(L968),1E-6)*MAX(((((F968)+(G968)*(L968))*(L968))/MAX((F968)+2*(L968)*SQRT(1+(G968)^2),1E-6))^(2/3),1E-6)))^2</f>
        <v/>
      </c>
      <c r="S968">
        <f>ABS(ABS(K968)/MAX(((F968)+(G968)*(L968))*(L968),1E-6))/SQRT($I$5*MAX((((F968)+(G968)*(L968))*(L968))/MAX((F968)+2*(G968)*(L968),1E-6),1E-6))</f>
        <v/>
      </c>
      <c r="T968">
        <f>((F968)*(L968)^2)/2+(G968)*(L968)^3/3+(ABS(K968)^2)/($I$5*MAX(((F968)+(G968)*(L968))*(L968),1E-6))</f>
        <v/>
      </c>
      <c r="U968">
        <f>IF($D$20=0,0,IFERROR(Q967-(((R967+R968)/2)*J968)-(IF(O967&gt;O968,$D$8*((O967^2-O968^2)/(2*$I$5)),$D$9*((O968^2-O967^2)/(2*$I$5)))+($D$10*(ABS(I968)/90)*(MAX(O967^2,O968^2)/(2*$I$5))))-Q968,0))</f>
        <v/>
      </c>
      <c r="V968">
        <f>IF($D$20=0,1,IFERROR(IF(ROUND(S968,3)=1,1,IF(AND(ABS(U968)&lt;$D$19,S968&gt;1),1,0)),0))</f>
        <v/>
      </c>
      <c r="W968">
        <f>IF($D$20=0,IFERROR(W969,MAX($D$16,POWER((ABS(K968)^2)/($I$5*MAX(F968,0.1)^2),1/3))),IF(IFERROR(AG969,0)=0,IFERROR(W969,MAX($D$16,POWER((ABS(K968)^2)/($I$5*MAX(F968,0.1)^2),1/3))),IF(OR(IFERROR(W968,0)=0,IFERROR(AD969,0)&gt;1),MAX($D$16,POWER((ABS(K968)^2)/($I$5*MAX(F968,0.1)^2),1/3)),IF(IFERROR(AF968,0)&gt;0,MAX($D$16,IFERROR(W968,0)+((IFERROR(AF968,0))*$D$18*IF((IFERROR(AD968,0))&lt;1,1,-1))),IF(IFERROR(AF968,0)&lt;0,IF(ABS((MAX($D$16,POWER((ABS(K968)^2)/($I$5*MAX(F968,0.1)^2),1/3)))-IFERROR(W968,0))&gt;$D$19,MAX($D$16,IF((MAX($D$16,POWER((ABS(K968)^2)/($I$5*MAX(F968,0.1)^2),1/3)))&gt;IFERROR(W968,0),MIN((MAX($D$16,POWER((ABS(K968)^2)/($I$5*MAX(F968,0.1)^2),1/3))),IFERROR(W968,0)+(MIN(ABS(IFERROR(AF968,0))*$D$18,ABS((MAX($D$16,POWER((ABS(K968)^2)/($I$5*MAX(F968,0.1)^2),1/3)))-IFERROR(W968,0))))),MAX((MAX($D$16,POWER((ABS(K968)^2)/($I$5*MAX(F968,0.1)^2),1/3))),IFERROR(W968,0)-(MIN(ABS(IFERROR(AF968,0))*$D$18,ABS((MAX($D$16,POWER((ABS(K968)^2)/($I$5*MAX(F968,0.1)^2),1/3)))-IFERROR(W968,0))))))),MAX($D$16,POWER((ABS(K968)^2)/($I$5*MAX(F968,0.1)^2),1/3))),MAX($D$16,IFERROR(W968,0)))))))</f>
        <v/>
      </c>
      <c r="X968">
        <f>((F968)+(G968)*(W968))*(W968)</f>
        <v/>
      </c>
      <c r="Y968">
        <f>(((F968)+(G968)*(W968))*(W968))/MAX((F968)+2*(W968)*SQRT(1+(G968)^2),1E-6)</f>
        <v/>
      </c>
      <c r="Z968">
        <f>ABS(K968)/MAX(((F968)+(G968)*(W968))*(W968),1E-6)</f>
        <v/>
      </c>
      <c r="AA968">
        <f>E968+W968</f>
        <v/>
      </c>
      <c r="AB968">
        <f>AA968+((ABS(K968)/MAX(((F968)+(G968)*(W968))*(W968),1E-6))^2)/(2*$I$5)</f>
        <v/>
      </c>
      <c r="AC968">
        <f>((ABS(K968)*$D$6)/(MAX(((F968)+(G968)*(W968))*(W968),1E-6)*MAX(((((F968)+(G968)*(W968))*(W968))/MAX((F968)+2*(W968)*SQRT(1+(G968)^2),1E-6))^(2/3),1E-6)))^2</f>
        <v/>
      </c>
      <c r="AD968">
        <f>ABS(ABS(K968)/MAX(((F968)+(G968)*(W968))*(W968),1E-6))/SQRT($I$5*MAX((((F968)+(G968)*(W968))*(W968))/MAX((F968)+2*(G968)*(W968),1E-6),1E-6))</f>
        <v/>
      </c>
      <c r="AE968">
        <f>((F968)*(W968)^2)/2+(G968)*(W968)^3/3+(ABS(K968)^2)/($I$5*MAX(((F968)+(G968)*(W968))*(W968),1E-6))</f>
        <v/>
      </c>
      <c r="AF968">
        <f>IF($D$20=0,0,IFERROR(AB969+(((AC968+AC969)/2)*J969)+(IF(Z968&gt;Z969,$D$8*((Z968^2-Z969^2)/(2*$I$5)),$D$9*((Z969^2-Z968^2)/(2*$I$5)))+($D$10*(ABS(I969)/90)*(MAX(Z968^2,Z969^2)/(2*$I$5))))-AB968,0))</f>
        <v/>
      </c>
      <c r="AG968">
        <f>IF($D$20=0,1,IFERROR(IF(ROUND(AD968,3)=1,1,IF(AND(ABS(AF968)&lt;$D$19,AD968&lt;1),1,0)),0))</f>
        <v/>
      </c>
      <c r="AH968">
        <f>IFERROR(IF(V32="Supercritical",MAX($D$16,IFERROR(L968,MAX($D$16,POWER((ABS(K968)^2)/($I$5*MAX(F968,0.1)^2),1/3)))),IF(V32="Subcritical",MAX($D$16,IFERROR(W968,MAX($D$16,POWER((ABS(K968)^2)/($I$5*MAX(F968,0.1)^2),1/3)))),IF(AND(IFERROR(V968,0)=1,IFERROR(AG968,0)=1),IF(IFERROR(T968,-1E99)&gt;=IFERROR(AE968,-1E99),MAX($D$16,IFERROR(L968,MAX($D$16,POWER((ABS(K968)^2)/($I$5*MAX(F968,0.1)^2),1/3)))),MAX($D$16,IFERROR(W968,MAX($D$16,POWER((ABS(K968)^2)/($I$5*MAX(F968,0.1)^2),1/3))))),IF(IFERROR(V968,0)=1,MAX($D$16,IFERROR(L968,MAX($D$16,POWER((ABS(K968)^2)/($I$5*MAX(F968,0.1)^2),1/3)))),IF(IFERROR(AG968,0)=1,MAX($D$16,IFERROR(W968,MAX($D$16,POWER((ABS(K968)^2)/($I$5*MAX(F968,0.1)^2),1/3)))),MAX($D$16,POWER((ABS(K968)^2)/($I$5*MAX(F968,0.1)^2),1/3))))))),MAX($D$16,POWER((ABS(K968)^2)/($I$5*MAX(F968,0.1)^2),1/3)))</f>
        <v/>
      </c>
      <c r="AI968">
        <f>E968+AH968</f>
        <v/>
      </c>
      <c r="AJ968">
        <f>AI968+((ABS(K968)/MAX(((F968)+(G968)*(AH968))*(AH968),1E-6))^2)/(2*$I$5)</f>
        <v/>
      </c>
      <c r="AM968" t="n">
        <v>0</v>
      </c>
      <c r="AN968" t="n">
        <v>0</v>
      </c>
      <c r="AO968">
        <f>AM968+AN968</f>
        <v/>
      </c>
      <c r="AP968">
        <f>AP967+AO968</f>
        <v/>
      </c>
      <c r="AQ968">
        <f>ABS(ABS(K968)/MAX(((F968)+(G968)*(AH968))*(AH968),1E-6))/SQRT($I$5*MAX((((F968)+(G968)*(AH968))*(AH968))/MAX((F968)+2*(G968)*(AH968),1E-6),1E-6))</f>
        <v/>
      </c>
      <c r="AR968">
        <f>IF(AQ968&lt;1,"Subcritical","Supercritical")</f>
        <v/>
      </c>
      <c r="AS968">
        <f>((ABS(K968)*$D$6)/(MAX(((F968)+(G968)*(AH968))*(AH968),1E-6)*MAX(((((F968)+(G968)*(AH968))*(AH968))/MAX((F968)+2*(AH968)*SQRT(1+(G968)^2),1E-6))^(2/3),1E-6)))^2</f>
        <v/>
      </c>
    </row>
    <row r="969">
      <c r="A969" t="n">
        <v>820</v>
      </c>
      <c r="B969" t="n">
        <v>818.889</v>
      </c>
      <c r="C969" t="n">
        <v>616088.8149999999</v>
      </c>
      <c r="D969" t="n">
        <v>3097184.887</v>
      </c>
      <c r="E969" t="n">
        <v>632.1525</v>
      </c>
      <c r="F969" t="n">
        <v>5.2</v>
      </c>
      <c r="G969" t="n">
        <v>0</v>
      </c>
      <c r="H969" t="inlineStr">
        <is>
          <t>Normal</t>
        </is>
      </c>
      <c r="I969" t="n">
        <v>0</v>
      </c>
      <c r="J969">
        <f>B969-B968</f>
        <v/>
      </c>
      <c r="K969">
        <f>MAX(0,K968-AO968)</f>
        <v/>
      </c>
      <c r="L969">
        <f>IF($D$20=0,IFERROR(L968,MAX($D$16,POWER((ABS(K969)^2)/($I$5*MAX(F969,0.1)^2),1/3))),IF(IFERROR(V968,0)=0,IFERROR(L968,MAX($D$16,POWER((ABS(K969)^2)/($I$5*MAX(F969,0.1)^2),1/3))),IF(OR(IFERROR(L969,0)=0,IFERROR(S968,0)&lt;1,IFERROR(S969,0)&lt;1),MAX($D$16,POWER((ABS(K969)^2)/($I$5*MAX(F969,0.1)^2),1/3)),IF(IFERROR(U969,0)&gt;0,MAX($D$16,IFERROR(L969,0)+((IFERROR(U969,0))*$D$18*IF((IFERROR(S969,0))&lt;1,1,-1))),IF(IFERROR(U969,0)&lt;0,IF(ABS((MAX($D$16,POWER((ABS(K969)^2)/($I$5*MAX(F969,0.1)^2),1/3)))-IFERROR(L969,0))&gt;$D$19,MAX($D$16,IF((MAX($D$16,POWER((ABS(K969)^2)/($I$5*MAX(F969,0.1)^2),1/3)))&gt;IFERROR(L969,0),MIN((MAX($D$16,POWER((ABS(K969)^2)/($I$5*MAX(F969,0.1)^2),1/3))),IFERROR(L969,0)+(MIN(ABS(IFERROR(U969,0))*$D$18,ABS((MAX($D$16,POWER((ABS(K969)^2)/($I$5*MAX(F969,0.1)^2),1/3)))-IFERROR(L969,0))))),MAX((MAX($D$16,POWER((ABS(K969)^2)/($I$5*MAX(F969,0.1)^2),1/3))),IFERROR(L969,0)-(MIN(ABS(IFERROR(U969,0))*$D$18,ABS((MAX($D$16,POWER((ABS(K969)^2)/($I$5*MAX(F969,0.1)^2),1/3)))-IFERROR(L969,0))))))),MAX($D$16,POWER((ABS(K969)^2)/($I$5*MAX(F969,0.1)^2),1/3))),MAX($D$16,IFERROR(L969,0)))))))</f>
        <v/>
      </c>
      <c r="M969">
        <f>((F969)+(G969)*(L969))*(L969)</f>
        <v/>
      </c>
      <c r="N969">
        <f>(((F969)+(G969)*(L969))*(L969))/MAX((F969)+2*(L969)*SQRT(1+(G969)^2),1E-6)</f>
        <v/>
      </c>
      <c r="O969">
        <f>ABS(K969)/MAX(((F969)+(G969)*(L969))*(L969),1E-6)</f>
        <v/>
      </c>
      <c r="P969">
        <f>E969+L969</f>
        <v/>
      </c>
      <c r="Q969">
        <f>P969+((ABS(K969)/MAX(((F969)+(G969)*(L969))*(L969),1E-6))^2)/(2*$I$5)</f>
        <v/>
      </c>
      <c r="R969">
        <f>((ABS(K969)*$D$6)/(MAX(((F969)+(G969)*(L969))*(L969),1E-6)*MAX(((((F969)+(G969)*(L969))*(L969))/MAX((F969)+2*(L969)*SQRT(1+(G969)^2),1E-6))^(2/3),1E-6)))^2</f>
        <v/>
      </c>
      <c r="S969">
        <f>ABS(ABS(K969)/MAX(((F969)+(G969)*(L969))*(L969),1E-6))/SQRT($I$5*MAX((((F969)+(G969)*(L969))*(L969))/MAX((F969)+2*(G969)*(L969),1E-6),1E-6))</f>
        <v/>
      </c>
      <c r="T969">
        <f>((F969)*(L969)^2)/2+(G969)*(L969)^3/3+(ABS(K969)^2)/($I$5*MAX(((F969)+(G969)*(L969))*(L969),1E-6))</f>
        <v/>
      </c>
      <c r="U969">
        <f>IF($D$20=0,0,IFERROR(Q968-(((R968+R969)/2)*J969)-(IF(O968&gt;O969,$D$8*((O968^2-O969^2)/(2*$I$5)),$D$9*((O969^2-O968^2)/(2*$I$5)))+($D$10*(ABS(I969)/90)*(MAX(O968^2,O969^2)/(2*$I$5))))-Q969,0))</f>
        <v/>
      </c>
      <c r="V969">
        <f>IF($D$20=0,1,IFERROR(IF(ROUND(S969,3)=1,1,IF(AND(ABS(U969)&lt;$D$19,S969&gt;1),1,0)),0))</f>
        <v/>
      </c>
      <c r="W969">
        <f>IF($D$20=0,IFERROR(W970,MAX($D$16,POWER((ABS(K969)^2)/($I$5*MAX(F969,0.1)^2),1/3))),IF(IFERROR(AG970,0)=0,IFERROR(W970,MAX($D$16,POWER((ABS(K969)^2)/($I$5*MAX(F969,0.1)^2),1/3))),IF(OR(IFERROR(W969,0)=0,IFERROR(AD970,0)&gt;1),MAX($D$16,POWER((ABS(K969)^2)/($I$5*MAX(F969,0.1)^2),1/3)),IF(IFERROR(AF969,0)&gt;0,MAX($D$16,IFERROR(W969,0)+((IFERROR(AF969,0))*$D$18*IF((IFERROR(AD969,0))&lt;1,1,-1))),IF(IFERROR(AF969,0)&lt;0,IF(ABS((MAX($D$16,POWER((ABS(K969)^2)/($I$5*MAX(F969,0.1)^2),1/3)))-IFERROR(W969,0))&gt;$D$19,MAX($D$16,IF((MAX($D$16,POWER((ABS(K969)^2)/($I$5*MAX(F969,0.1)^2),1/3)))&gt;IFERROR(W969,0),MIN((MAX($D$16,POWER((ABS(K969)^2)/($I$5*MAX(F969,0.1)^2),1/3))),IFERROR(W969,0)+(MIN(ABS(IFERROR(AF969,0))*$D$18,ABS((MAX($D$16,POWER((ABS(K969)^2)/($I$5*MAX(F969,0.1)^2),1/3)))-IFERROR(W969,0))))),MAX((MAX($D$16,POWER((ABS(K969)^2)/($I$5*MAX(F969,0.1)^2),1/3))),IFERROR(W969,0)-(MIN(ABS(IFERROR(AF969,0))*$D$18,ABS((MAX($D$16,POWER((ABS(K969)^2)/($I$5*MAX(F969,0.1)^2),1/3)))-IFERROR(W969,0))))))),MAX($D$16,POWER((ABS(K969)^2)/($I$5*MAX(F969,0.1)^2),1/3))),MAX($D$16,IFERROR(W969,0)))))))</f>
        <v/>
      </c>
      <c r="X969">
        <f>((F969)+(G969)*(W969))*(W969)</f>
        <v/>
      </c>
      <c r="Y969">
        <f>(((F969)+(G969)*(W969))*(W969))/MAX((F969)+2*(W969)*SQRT(1+(G969)^2),1E-6)</f>
        <v/>
      </c>
      <c r="Z969">
        <f>ABS(K969)/MAX(((F969)+(G969)*(W969))*(W969),1E-6)</f>
        <v/>
      </c>
      <c r="AA969">
        <f>E969+W969</f>
        <v/>
      </c>
      <c r="AB969">
        <f>AA969+((ABS(K969)/MAX(((F969)+(G969)*(W969))*(W969),1E-6))^2)/(2*$I$5)</f>
        <v/>
      </c>
      <c r="AC969">
        <f>((ABS(K969)*$D$6)/(MAX(((F969)+(G969)*(W969))*(W969),1E-6)*MAX(((((F969)+(G969)*(W969))*(W969))/MAX((F969)+2*(W969)*SQRT(1+(G969)^2),1E-6))^(2/3),1E-6)))^2</f>
        <v/>
      </c>
      <c r="AD969">
        <f>ABS(ABS(K969)/MAX(((F969)+(G969)*(W969))*(W969),1E-6))/SQRT($I$5*MAX((((F969)+(G969)*(W969))*(W969))/MAX((F969)+2*(G969)*(W969),1E-6),1E-6))</f>
        <v/>
      </c>
      <c r="AE969">
        <f>((F969)*(W969)^2)/2+(G969)*(W969)^3/3+(ABS(K969)^2)/($I$5*MAX(((F969)+(G969)*(W969))*(W969),1E-6))</f>
        <v/>
      </c>
      <c r="AF969">
        <f>IF($D$20=0,0,IFERROR(AB970+(((AC969+AC970)/2)*J970)+(IF(Z969&gt;Z970,$D$8*((Z969^2-Z970^2)/(2*$I$5)),$D$9*((Z970^2-Z969^2)/(2*$I$5)))+($D$10*(ABS(I970)/90)*(MAX(Z969^2,Z970^2)/(2*$I$5))))-AB969,0))</f>
        <v/>
      </c>
      <c r="AG969">
        <f>IF($D$20=0,1,IFERROR(IF(ROUND(AD969,3)=1,1,IF(AND(ABS(AF969)&lt;$D$19,AD969&lt;1),1,0)),0))</f>
        <v/>
      </c>
      <c r="AH969">
        <f>IFERROR(IF(V32="Supercritical",MAX($D$16,IFERROR(L969,MAX($D$16,POWER((ABS(K969)^2)/($I$5*MAX(F969,0.1)^2),1/3)))),IF(V32="Subcritical",MAX($D$16,IFERROR(W969,MAX($D$16,POWER((ABS(K969)^2)/($I$5*MAX(F969,0.1)^2),1/3)))),IF(AND(IFERROR(V969,0)=1,IFERROR(AG969,0)=1),IF(IFERROR(T969,-1E99)&gt;=IFERROR(AE969,-1E99),MAX($D$16,IFERROR(L969,MAX($D$16,POWER((ABS(K969)^2)/($I$5*MAX(F969,0.1)^2),1/3)))),MAX($D$16,IFERROR(W969,MAX($D$16,POWER((ABS(K969)^2)/($I$5*MAX(F969,0.1)^2),1/3))))),IF(IFERROR(V969,0)=1,MAX($D$16,IFERROR(L969,MAX($D$16,POWER((ABS(K969)^2)/($I$5*MAX(F969,0.1)^2),1/3)))),IF(IFERROR(AG969,0)=1,MAX($D$16,IFERROR(W969,MAX($D$16,POWER((ABS(K969)^2)/($I$5*MAX(F969,0.1)^2),1/3)))),MAX($D$16,POWER((ABS(K969)^2)/($I$5*MAX(F969,0.1)^2),1/3))))))),MAX($D$16,POWER((ABS(K969)^2)/($I$5*MAX(F969,0.1)^2),1/3)))</f>
        <v/>
      </c>
      <c r="AI969">
        <f>E969+AH969</f>
        <v/>
      </c>
      <c r="AJ969">
        <f>AI969+((ABS(K969)/MAX(((F969)+(G969)*(AH969))*(AH969),1E-6))^2)/(2*$I$5)</f>
        <v/>
      </c>
      <c r="AM969" t="n">
        <v>0</v>
      </c>
      <c r="AN969" t="n">
        <v>0</v>
      </c>
      <c r="AO969">
        <f>AM969+AN969</f>
        <v/>
      </c>
      <c r="AP969">
        <f>AP968+AO969</f>
        <v/>
      </c>
      <c r="AQ969">
        <f>ABS(ABS(K969)/MAX(((F969)+(G969)*(AH969))*(AH969),1E-6))/SQRT($I$5*MAX((((F969)+(G969)*(AH969))*(AH969))/MAX((F969)+2*(G969)*(AH969),1E-6),1E-6))</f>
        <v/>
      </c>
      <c r="AR969">
        <f>IF(AQ969&lt;1,"Subcritical","Supercritical")</f>
        <v/>
      </c>
      <c r="AS969">
        <f>((ABS(K969)*$D$6)/(MAX(((F969)+(G969)*(AH969))*(AH969),1E-6)*MAX(((((F969)+(G969)*(AH969))*(AH969))/MAX((F969)+2*(AH969)*SQRT(1+(G969)^2),1E-6))^(2/3),1E-6)))^2</f>
        <v/>
      </c>
    </row>
    <row r="970">
      <c r="A970" t="n">
        <v>821</v>
      </c>
      <c r="B970" t="n">
        <v>819.889</v>
      </c>
      <c r="C970" t="n">
        <v>616088.773</v>
      </c>
      <c r="D970" t="n">
        <v>3097183.888</v>
      </c>
      <c r="E970" t="n">
        <v>632.152</v>
      </c>
      <c r="F970" t="n">
        <v>5.2</v>
      </c>
      <c r="G970" t="n">
        <v>0</v>
      </c>
      <c r="H970" t="inlineStr">
        <is>
          <t>Normal</t>
        </is>
      </c>
      <c r="I970" t="n">
        <v>0.057</v>
      </c>
      <c r="J970">
        <f>B970-B969</f>
        <v/>
      </c>
      <c r="K970">
        <f>MAX(0,K969-AO969)</f>
        <v/>
      </c>
      <c r="L970">
        <f>IF($D$20=0,IFERROR(L969,MAX($D$16,POWER((ABS(K970)^2)/($I$5*MAX(F970,0.1)^2),1/3))),IF(IFERROR(V969,0)=0,IFERROR(L969,MAX($D$16,POWER((ABS(K970)^2)/($I$5*MAX(F970,0.1)^2),1/3))),IF(OR(IFERROR(L970,0)=0,IFERROR(S969,0)&lt;1,IFERROR(S970,0)&lt;1),MAX($D$16,POWER((ABS(K970)^2)/($I$5*MAX(F970,0.1)^2),1/3)),IF(IFERROR(U970,0)&gt;0,MAX($D$16,IFERROR(L970,0)+((IFERROR(U970,0))*$D$18*IF((IFERROR(S970,0))&lt;1,1,-1))),IF(IFERROR(U970,0)&lt;0,IF(ABS((MAX($D$16,POWER((ABS(K970)^2)/($I$5*MAX(F970,0.1)^2),1/3)))-IFERROR(L970,0))&gt;$D$19,MAX($D$16,IF((MAX($D$16,POWER((ABS(K970)^2)/($I$5*MAX(F970,0.1)^2),1/3)))&gt;IFERROR(L970,0),MIN((MAX($D$16,POWER((ABS(K970)^2)/($I$5*MAX(F970,0.1)^2),1/3))),IFERROR(L970,0)+(MIN(ABS(IFERROR(U970,0))*$D$18,ABS((MAX($D$16,POWER((ABS(K970)^2)/($I$5*MAX(F970,0.1)^2),1/3)))-IFERROR(L970,0))))),MAX((MAX($D$16,POWER((ABS(K970)^2)/($I$5*MAX(F970,0.1)^2),1/3))),IFERROR(L970,0)-(MIN(ABS(IFERROR(U970,0))*$D$18,ABS((MAX($D$16,POWER((ABS(K970)^2)/($I$5*MAX(F970,0.1)^2),1/3)))-IFERROR(L970,0))))))),MAX($D$16,POWER((ABS(K970)^2)/($I$5*MAX(F970,0.1)^2),1/3))),MAX($D$16,IFERROR(L970,0)))))))</f>
        <v/>
      </c>
      <c r="M970">
        <f>((F970)+(G970)*(L970))*(L970)</f>
        <v/>
      </c>
      <c r="N970">
        <f>(((F970)+(G970)*(L970))*(L970))/MAX((F970)+2*(L970)*SQRT(1+(G970)^2),1E-6)</f>
        <v/>
      </c>
      <c r="O970">
        <f>ABS(K970)/MAX(((F970)+(G970)*(L970))*(L970),1E-6)</f>
        <v/>
      </c>
      <c r="P970">
        <f>E970+L970</f>
        <v/>
      </c>
      <c r="Q970">
        <f>P970+((ABS(K970)/MAX(((F970)+(G970)*(L970))*(L970),1E-6))^2)/(2*$I$5)</f>
        <v/>
      </c>
      <c r="R970">
        <f>((ABS(K970)*$D$6)/(MAX(((F970)+(G970)*(L970))*(L970),1E-6)*MAX(((((F970)+(G970)*(L970))*(L970))/MAX((F970)+2*(L970)*SQRT(1+(G970)^2),1E-6))^(2/3),1E-6)))^2</f>
        <v/>
      </c>
      <c r="S970">
        <f>ABS(ABS(K970)/MAX(((F970)+(G970)*(L970))*(L970),1E-6))/SQRT($I$5*MAX((((F970)+(G970)*(L970))*(L970))/MAX((F970)+2*(G970)*(L970),1E-6),1E-6))</f>
        <v/>
      </c>
      <c r="T970">
        <f>((F970)*(L970)^2)/2+(G970)*(L970)^3/3+(ABS(K970)^2)/($I$5*MAX(((F970)+(G970)*(L970))*(L970),1E-6))</f>
        <v/>
      </c>
      <c r="U970">
        <f>IF($D$20=0,0,IFERROR(Q969-(((R969+R970)/2)*J970)-(IF(O969&gt;O970,$D$8*((O969^2-O970^2)/(2*$I$5)),$D$9*((O970^2-O969^2)/(2*$I$5)))+($D$10*(ABS(I970)/90)*(MAX(O969^2,O970^2)/(2*$I$5))))-Q970,0))</f>
        <v/>
      </c>
      <c r="V970">
        <f>IF($D$20=0,1,IFERROR(IF(ROUND(S970,3)=1,1,IF(AND(ABS(U970)&lt;$D$19,S970&gt;1),1,0)),0))</f>
        <v/>
      </c>
      <c r="W970">
        <f>IF($D$20=0,IFERROR(W971,MAX($D$16,POWER((ABS(K970)^2)/($I$5*MAX(F970,0.1)^2),1/3))),IF(IFERROR(AG971,0)=0,IFERROR(W971,MAX($D$16,POWER((ABS(K970)^2)/($I$5*MAX(F970,0.1)^2),1/3))),IF(OR(IFERROR(W970,0)=0,IFERROR(AD971,0)&gt;1),MAX($D$16,POWER((ABS(K970)^2)/($I$5*MAX(F970,0.1)^2),1/3)),IF(IFERROR(AF970,0)&gt;0,MAX($D$16,IFERROR(W970,0)+((IFERROR(AF970,0))*$D$18*IF((IFERROR(AD970,0))&lt;1,1,-1))),IF(IFERROR(AF970,0)&lt;0,IF(ABS((MAX($D$16,POWER((ABS(K970)^2)/($I$5*MAX(F970,0.1)^2),1/3)))-IFERROR(W970,0))&gt;$D$19,MAX($D$16,IF((MAX($D$16,POWER((ABS(K970)^2)/($I$5*MAX(F970,0.1)^2),1/3)))&gt;IFERROR(W970,0),MIN((MAX($D$16,POWER((ABS(K970)^2)/($I$5*MAX(F970,0.1)^2),1/3))),IFERROR(W970,0)+(MIN(ABS(IFERROR(AF970,0))*$D$18,ABS((MAX($D$16,POWER((ABS(K970)^2)/($I$5*MAX(F970,0.1)^2),1/3)))-IFERROR(W970,0))))),MAX((MAX($D$16,POWER((ABS(K970)^2)/($I$5*MAX(F970,0.1)^2),1/3))),IFERROR(W970,0)-(MIN(ABS(IFERROR(AF970,0))*$D$18,ABS((MAX($D$16,POWER((ABS(K970)^2)/($I$5*MAX(F970,0.1)^2),1/3)))-IFERROR(W970,0))))))),MAX($D$16,POWER((ABS(K970)^2)/($I$5*MAX(F970,0.1)^2),1/3))),MAX($D$16,IFERROR(W970,0)))))))</f>
        <v/>
      </c>
      <c r="X970">
        <f>((F970)+(G970)*(W970))*(W970)</f>
        <v/>
      </c>
      <c r="Y970">
        <f>(((F970)+(G970)*(W970))*(W970))/MAX((F970)+2*(W970)*SQRT(1+(G970)^2),1E-6)</f>
        <v/>
      </c>
      <c r="Z970">
        <f>ABS(K970)/MAX(((F970)+(G970)*(W970))*(W970),1E-6)</f>
        <v/>
      </c>
      <c r="AA970">
        <f>E970+W970</f>
        <v/>
      </c>
      <c r="AB970">
        <f>AA970+((ABS(K970)/MAX(((F970)+(G970)*(W970))*(W970),1E-6))^2)/(2*$I$5)</f>
        <v/>
      </c>
      <c r="AC970">
        <f>((ABS(K970)*$D$6)/(MAX(((F970)+(G970)*(W970))*(W970),1E-6)*MAX(((((F970)+(G970)*(W970))*(W970))/MAX((F970)+2*(W970)*SQRT(1+(G970)^2),1E-6))^(2/3),1E-6)))^2</f>
        <v/>
      </c>
      <c r="AD970">
        <f>ABS(ABS(K970)/MAX(((F970)+(G970)*(W970))*(W970),1E-6))/SQRT($I$5*MAX((((F970)+(G970)*(W970))*(W970))/MAX((F970)+2*(G970)*(W970),1E-6),1E-6))</f>
        <v/>
      </c>
      <c r="AE970">
        <f>((F970)*(W970)^2)/2+(G970)*(W970)^3/3+(ABS(K970)^2)/($I$5*MAX(((F970)+(G970)*(W970))*(W970),1E-6))</f>
        <v/>
      </c>
      <c r="AF970">
        <f>IF($D$20=0,0,IFERROR(AB971+(((AC970+AC971)/2)*J971)+(IF(Z970&gt;Z971,$D$8*((Z970^2-Z971^2)/(2*$I$5)),$D$9*((Z971^2-Z970^2)/(2*$I$5)))+($D$10*(ABS(I971)/90)*(MAX(Z970^2,Z971^2)/(2*$I$5))))-AB970,0))</f>
        <v/>
      </c>
      <c r="AG970">
        <f>IF($D$20=0,1,IFERROR(IF(ROUND(AD970,3)=1,1,IF(AND(ABS(AF970)&lt;$D$19,AD970&lt;1),1,0)),0))</f>
        <v/>
      </c>
      <c r="AH970">
        <f>IFERROR(IF(V32="Supercritical",MAX($D$16,IFERROR(L970,MAX($D$16,POWER((ABS(K970)^2)/($I$5*MAX(F970,0.1)^2),1/3)))),IF(V32="Subcritical",MAX($D$16,IFERROR(W970,MAX($D$16,POWER((ABS(K970)^2)/($I$5*MAX(F970,0.1)^2),1/3)))),IF(AND(IFERROR(V970,0)=1,IFERROR(AG970,0)=1),IF(IFERROR(T970,-1E99)&gt;=IFERROR(AE970,-1E99),MAX($D$16,IFERROR(L970,MAX($D$16,POWER((ABS(K970)^2)/($I$5*MAX(F970,0.1)^2),1/3)))),MAX($D$16,IFERROR(W970,MAX($D$16,POWER((ABS(K970)^2)/($I$5*MAX(F970,0.1)^2),1/3))))),IF(IFERROR(V970,0)=1,MAX($D$16,IFERROR(L970,MAX($D$16,POWER((ABS(K970)^2)/($I$5*MAX(F970,0.1)^2),1/3)))),IF(IFERROR(AG970,0)=1,MAX($D$16,IFERROR(W970,MAX($D$16,POWER((ABS(K970)^2)/($I$5*MAX(F970,0.1)^2),1/3)))),MAX($D$16,POWER((ABS(K970)^2)/($I$5*MAX(F970,0.1)^2),1/3))))))),MAX($D$16,POWER((ABS(K970)^2)/($I$5*MAX(F970,0.1)^2),1/3)))</f>
        <v/>
      </c>
      <c r="AI970">
        <f>E970+AH970</f>
        <v/>
      </c>
      <c r="AJ970">
        <f>AI970+((ABS(K970)/MAX(((F970)+(G970)*(AH970))*(AH970),1E-6))^2)/(2*$I$5)</f>
        <v/>
      </c>
      <c r="AM970" t="n">
        <v>0</v>
      </c>
      <c r="AN970" t="n">
        <v>0</v>
      </c>
      <c r="AO970">
        <f>AM970+AN970</f>
        <v/>
      </c>
      <c r="AP970">
        <f>AP969+AO970</f>
        <v/>
      </c>
      <c r="AQ970">
        <f>ABS(ABS(K970)/MAX(((F970)+(G970)*(AH970))*(AH970),1E-6))/SQRT($I$5*MAX((((F970)+(G970)*(AH970))*(AH970))/MAX((F970)+2*(G970)*(AH970),1E-6),1E-6))</f>
        <v/>
      </c>
      <c r="AR970">
        <f>IF(AQ970&lt;1,"Subcritical","Supercritical")</f>
        <v/>
      </c>
      <c r="AS970">
        <f>((ABS(K970)*$D$6)/(MAX(((F970)+(G970)*(AH970))*(AH970),1E-6)*MAX(((((F970)+(G970)*(AH970))*(AH970))/MAX((F970)+2*(AH970)*SQRT(1+(G970)^2),1E-6))^(2/3),1E-6)))^2</f>
        <v/>
      </c>
    </row>
    <row r="971">
      <c r="A971" t="n">
        <v>822</v>
      </c>
      <c r="B971" t="n">
        <v>820.889</v>
      </c>
      <c r="C971" t="n">
        <v>616088.73</v>
      </c>
      <c r="D971" t="n">
        <v>3097182.889</v>
      </c>
      <c r="E971" t="n">
        <v>632.1515000000001</v>
      </c>
      <c r="F971" t="n">
        <v>5.2</v>
      </c>
      <c r="G971" t="n">
        <v>0</v>
      </c>
      <c r="H971" t="inlineStr">
        <is>
          <t>Normal</t>
        </is>
      </c>
      <c r="I971" t="n">
        <v>0.057</v>
      </c>
      <c r="J971">
        <f>B971-B970</f>
        <v/>
      </c>
      <c r="K971">
        <f>MAX(0,K970-AO970)</f>
        <v/>
      </c>
      <c r="L971">
        <f>IF($D$20=0,IFERROR(L970,MAX($D$16,POWER((ABS(K971)^2)/($I$5*MAX(F971,0.1)^2),1/3))),IF(IFERROR(V970,0)=0,IFERROR(L970,MAX($D$16,POWER((ABS(K971)^2)/($I$5*MAX(F971,0.1)^2),1/3))),IF(OR(IFERROR(L971,0)=0,IFERROR(S970,0)&lt;1,IFERROR(S971,0)&lt;1),MAX($D$16,POWER((ABS(K971)^2)/($I$5*MAX(F971,0.1)^2),1/3)),IF(IFERROR(U971,0)&gt;0,MAX($D$16,IFERROR(L971,0)+((IFERROR(U971,0))*$D$18*IF((IFERROR(S971,0))&lt;1,1,-1))),IF(IFERROR(U971,0)&lt;0,IF(ABS((MAX($D$16,POWER((ABS(K971)^2)/($I$5*MAX(F971,0.1)^2),1/3)))-IFERROR(L971,0))&gt;$D$19,MAX($D$16,IF((MAX($D$16,POWER((ABS(K971)^2)/($I$5*MAX(F971,0.1)^2),1/3)))&gt;IFERROR(L971,0),MIN((MAX($D$16,POWER((ABS(K971)^2)/($I$5*MAX(F971,0.1)^2),1/3))),IFERROR(L971,0)+(MIN(ABS(IFERROR(U971,0))*$D$18,ABS((MAX($D$16,POWER((ABS(K971)^2)/($I$5*MAX(F971,0.1)^2),1/3)))-IFERROR(L971,0))))),MAX((MAX($D$16,POWER((ABS(K971)^2)/($I$5*MAX(F971,0.1)^2),1/3))),IFERROR(L971,0)-(MIN(ABS(IFERROR(U971,0))*$D$18,ABS((MAX($D$16,POWER((ABS(K971)^2)/($I$5*MAX(F971,0.1)^2),1/3)))-IFERROR(L971,0))))))),MAX($D$16,POWER((ABS(K971)^2)/($I$5*MAX(F971,0.1)^2),1/3))),MAX($D$16,IFERROR(L971,0)))))))</f>
        <v/>
      </c>
      <c r="M971">
        <f>((F971)+(G971)*(L971))*(L971)</f>
        <v/>
      </c>
      <c r="N971">
        <f>(((F971)+(G971)*(L971))*(L971))/MAX((F971)+2*(L971)*SQRT(1+(G971)^2),1E-6)</f>
        <v/>
      </c>
      <c r="O971">
        <f>ABS(K971)/MAX(((F971)+(G971)*(L971))*(L971),1E-6)</f>
        <v/>
      </c>
      <c r="P971">
        <f>E971+L971</f>
        <v/>
      </c>
      <c r="Q971">
        <f>P971+((ABS(K971)/MAX(((F971)+(G971)*(L971))*(L971),1E-6))^2)/(2*$I$5)</f>
        <v/>
      </c>
      <c r="R971">
        <f>((ABS(K971)*$D$6)/(MAX(((F971)+(G971)*(L971))*(L971),1E-6)*MAX(((((F971)+(G971)*(L971))*(L971))/MAX((F971)+2*(L971)*SQRT(1+(G971)^2),1E-6))^(2/3),1E-6)))^2</f>
        <v/>
      </c>
      <c r="S971">
        <f>ABS(ABS(K971)/MAX(((F971)+(G971)*(L971))*(L971),1E-6))/SQRT($I$5*MAX((((F971)+(G971)*(L971))*(L971))/MAX((F971)+2*(G971)*(L971),1E-6),1E-6))</f>
        <v/>
      </c>
      <c r="T971">
        <f>((F971)*(L971)^2)/2+(G971)*(L971)^3/3+(ABS(K971)^2)/($I$5*MAX(((F971)+(G971)*(L971))*(L971),1E-6))</f>
        <v/>
      </c>
      <c r="U971">
        <f>IF($D$20=0,0,IFERROR(Q970-(((R970+R971)/2)*J971)-(IF(O970&gt;O971,$D$8*((O970^2-O971^2)/(2*$I$5)),$D$9*((O971^2-O970^2)/(2*$I$5)))+($D$10*(ABS(I971)/90)*(MAX(O970^2,O971^2)/(2*$I$5))))-Q971,0))</f>
        <v/>
      </c>
      <c r="V971">
        <f>IF($D$20=0,1,IFERROR(IF(ROUND(S971,3)=1,1,IF(AND(ABS(U971)&lt;$D$19,S971&gt;1),1,0)),0))</f>
        <v/>
      </c>
      <c r="W971">
        <f>IF($D$20=0,IFERROR(W972,MAX($D$16,POWER((ABS(K971)^2)/($I$5*MAX(F971,0.1)^2),1/3))),IF(IFERROR(AG972,0)=0,IFERROR(W972,MAX($D$16,POWER((ABS(K971)^2)/($I$5*MAX(F971,0.1)^2),1/3))),IF(OR(IFERROR(W971,0)=0,IFERROR(AD972,0)&gt;1),MAX($D$16,POWER((ABS(K971)^2)/($I$5*MAX(F971,0.1)^2),1/3)),IF(IFERROR(AF971,0)&gt;0,MAX($D$16,IFERROR(W971,0)+((IFERROR(AF971,0))*$D$18*IF((IFERROR(AD971,0))&lt;1,1,-1))),IF(IFERROR(AF971,0)&lt;0,IF(ABS((MAX($D$16,POWER((ABS(K971)^2)/($I$5*MAX(F971,0.1)^2),1/3)))-IFERROR(W971,0))&gt;$D$19,MAX($D$16,IF((MAX($D$16,POWER((ABS(K971)^2)/($I$5*MAX(F971,0.1)^2),1/3)))&gt;IFERROR(W971,0),MIN((MAX($D$16,POWER((ABS(K971)^2)/($I$5*MAX(F971,0.1)^2),1/3))),IFERROR(W971,0)+(MIN(ABS(IFERROR(AF971,0))*$D$18,ABS((MAX($D$16,POWER((ABS(K971)^2)/($I$5*MAX(F971,0.1)^2),1/3)))-IFERROR(W971,0))))),MAX((MAX($D$16,POWER((ABS(K971)^2)/($I$5*MAX(F971,0.1)^2),1/3))),IFERROR(W971,0)-(MIN(ABS(IFERROR(AF971,0))*$D$18,ABS((MAX($D$16,POWER((ABS(K971)^2)/($I$5*MAX(F971,0.1)^2),1/3)))-IFERROR(W971,0))))))),MAX($D$16,POWER((ABS(K971)^2)/($I$5*MAX(F971,0.1)^2),1/3))),MAX($D$16,IFERROR(W971,0)))))))</f>
        <v/>
      </c>
      <c r="X971">
        <f>((F971)+(G971)*(W971))*(W971)</f>
        <v/>
      </c>
      <c r="Y971">
        <f>(((F971)+(G971)*(W971))*(W971))/MAX((F971)+2*(W971)*SQRT(1+(G971)^2),1E-6)</f>
        <v/>
      </c>
      <c r="Z971">
        <f>ABS(K971)/MAX(((F971)+(G971)*(W971))*(W971),1E-6)</f>
        <v/>
      </c>
      <c r="AA971">
        <f>E971+W971</f>
        <v/>
      </c>
      <c r="AB971">
        <f>AA971+((ABS(K971)/MAX(((F971)+(G971)*(W971))*(W971),1E-6))^2)/(2*$I$5)</f>
        <v/>
      </c>
      <c r="AC971">
        <f>((ABS(K971)*$D$6)/(MAX(((F971)+(G971)*(W971))*(W971),1E-6)*MAX(((((F971)+(G971)*(W971))*(W971))/MAX((F971)+2*(W971)*SQRT(1+(G971)^2),1E-6))^(2/3),1E-6)))^2</f>
        <v/>
      </c>
      <c r="AD971">
        <f>ABS(ABS(K971)/MAX(((F971)+(G971)*(W971))*(W971),1E-6))/SQRT($I$5*MAX((((F971)+(G971)*(W971))*(W971))/MAX((F971)+2*(G971)*(W971),1E-6),1E-6))</f>
        <v/>
      </c>
      <c r="AE971">
        <f>((F971)*(W971)^2)/2+(G971)*(W971)^3/3+(ABS(K971)^2)/($I$5*MAX(((F971)+(G971)*(W971))*(W971),1E-6))</f>
        <v/>
      </c>
      <c r="AF971">
        <f>IF($D$20=0,0,IFERROR(AB972+(((AC971+AC972)/2)*J972)+(IF(Z971&gt;Z972,$D$8*((Z971^2-Z972^2)/(2*$I$5)),$D$9*((Z972^2-Z971^2)/(2*$I$5)))+($D$10*(ABS(I972)/90)*(MAX(Z971^2,Z972^2)/(2*$I$5))))-AB971,0))</f>
        <v/>
      </c>
      <c r="AG971">
        <f>IF($D$20=0,1,IFERROR(IF(ROUND(AD971,3)=1,1,IF(AND(ABS(AF971)&lt;$D$19,AD971&lt;1),1,0)),0))</f>
        <v/>
      </c>
      <c r="AH971">
        <f>IFERROR(IF(V32="Supercritical",MAX($D$16,IFERROR(L971,MAX($D$16,POWER((ABS(K971)^2)/($I$5*MAX(F971,0.1)^2),1/3)))),IF(V32="Subcritical",MAX($D$16,IFERROR(W971,MAX($D$16,POWER((ABS(K971)^2)/($I$5*MAX(F971,0.1)^2),1/3)))),IF(AND(IFERROR(V971,0)=1,IFERROR(AG971,0)=1),IF(IFERROR(T971,-1E99)&gt;=IFERROR(AE971,-1E99),MAX($D$16,IFERROR(L971,MAX($D$16,POWER((ABS(K971)^2)/($I$5*MAX(F971,0.1)^2),1/3)))),MAX($D$16,IFERROR(W971,MAX($D$16,POWER((ABS(K971)^2)/($I$5*MAX(F971,0.1)^2),1/3))))),IF(IFERROR(V971,0)=1,MAX($D$16,IFERROR(L971,MAX($D$16,POWER((ABS(K971)^2)/($I$5*MAX(F971,0.1)^2),1/3)))),IF(IFERROR(AG971,0)=1,MAX($D$16,IFERROR(W971,MAX($D$16,POWER((ABS(K971)^2)/($I$5*MAX(F971,0.1)^2),1/3)))),MAX($D$16,POWER((ABS(K971)^2)/($I$5*MAX(F971,0.1)^2),1/3))))))),MAX($D$16,POWER((ABS(K971)^2)/($I$5*MAX(F971,0.1)^2),1/3)))</f>
        <v/>
      </c>
      <c r="AI971">
        <f>E971+AH971</f>
        <v/>
      </c>
      <c r="AJ971">
        <f>AI971+((ABS(K971)/MAX(((F971)+(G971)*(AH971))*(AH971),1E-6))^2)/(2*$I$5)</f>
        <v/>
      </c>
      <c r="AM971" t="n">
        <v>0</v>
      </c>
      <c r="AN971" t="n">
        <v>0</v>
      </c>
      <c r="AO971">
        <f>AM971+AN971</f>
        <v/>
      </c>
      <c r="AP971">
        <f>AP970+AO971</f>
        <v/>
      </c>
      <c r="AQ971">
        <f>ABS(ABS(K971)/MAX(((F971)+(G971)*(AH971))*(AH971),1E-6))/SQRT($I$5*MAX((((F971)+(G971)*(AH971))*(AH971))/MAX((F971)+2*(G971)*(AH971),1E-6),1E-6))</f>
        <v/>
      </c>
      <c r="AR971">
        <f>IF(AQ971&lt;1,"Subcritical","Supercritical")</f>
        <v/>
      </c>
      <c r="AS971">
        <f>((ABS(K971)*$D$6)/(MAX(((F971)+(G971)*(AH971))*(AH971),1E-6)*MAX(((((F971)+(G971)*(AH971))*(AH971))/MAX((F971)+2*(AH971)*SQRT(1+(G971)^2),1E-6))^(2/3),1E-6)))^2</f>
        <v/>
      </c>
    </row>
    <row r="972">
      <c r="A972" t="n">
        <v>823</v>
      </c>
      <c r="B972" t="n">
        <v>821.889</v>
      </c>
      <c r="C972" t="n">
        <v>616088.688</v>
      </c>
      <c r="D972" t="n">
        <v>3097181.89</v>
      </c>
      <c r="E972" t="n">
        <v>632.151</v>
      </c>
      <c r="F972" t="n">
        <v>5.2</v>
      </c>
      <c r="G972" t="n">
        <v>0</v>
      </c>
      <c r="H972" t="inlineStr">
        <is>
          <t>Normal</t>
        </is>
      </c>
      <c r="I972" t="n">
        <v>0</v>
      </c>
      <c r="J972">
        <f>B972-B971</f>
        <v/>
      </c>
      <c r="K972">
        <f>MAX(0,K971-AO971)</f>
        <v/>
      </c>
      <c r="L972">
        <f>IF($D$20=0,IFERROR(L971,MAX($D$16,POWER((ABS(K972)^2)/($I$5*MAX(F972,0.1)^2),1/3))),IF(IFERROR(V971,0)=0,IFERROR(L971,MAX($D$16,POWER((ABS(K972)^2)/($I$5*MAX(F972,0.1)^2),1/3))),IF(OR(IFERROR(L972,0)=0,IFERROR(S971,0)&lt;1,IFERROR(S972,0)&lt;1),MAX($D$16,POWER((ABS(K972)^2)/($I$5*MAX(F972,0.1)^2),1/3)),IF(IFERROR(U972,0)&gt;0,MAX($D$16,IFERROR(L972,0)+((IFERROR(U972,0))*$D$18*IF((IFERROR(S972,0))&lt;1,1,-1))),IF(IFERROR(U972,0)&lt;0,IF(ABS((MAX($D$16,POWER((ABS(K972)^2)/($I$5*MAX(F972,0.1)^2),1/3)))-IFERROR(L972,0))&gt;$D$19,MAX($D$16,IF((MAX($D$16,POWER((ABS(K972)^2)/($I$5*MAX(F972,0.1)^2),1/3)))&gt;IFERROR(L972,0),MIN((MAX($D$16,POWER((ABS(K972)^2)/($I$5*MAX(F972,0.1)^2),1/3))),IFERROR(L972,0)+(MIN(ABS(IFERROR(U972,0))*$D$18,ABS((MAX($D$16,POWER((ABS(K972)^2)/($I$5*MAX(F972,0.1)^2),1/3)))-IFERROR(L972,0))))),MAX((MAX($D$16,POWER((ABS(K972)^2)/($I$5*MAX(F972,0.1)^2),1/3))),IFERROR(L972,0)-(MIN(ABS(IFERROR(U972,0))*$D$18,ABS((MAX($D$16,POWER((ABS(K972)^2)/($I$5*MAX(F972,0.1)^2),1/3)))-IFERROR(L972,0))))))),MAX($D$16,POWER((ABS(K972)^2)/($I$5*MAX(F972,0.1)^2),1/3))),MAX($D$16,IFERROR(L972,0)))))))</f>
        <v/>
      </c>
      <c r="M972">
        <f>((F972)+(G972)*(L972))*(L972)</f>
        <v/>
      </c>
      <c r="N972">
        <f>(((F972)+(G972)*(L972))*(L972))/MAX((F972)+2*(L972)*SQRT(1+(G972)^2),1E-6)</f>
        <v/>
      </c>
      <c r="O972">
        <f>ABS(K972)/MAX(((F972)+(G972)*(L972))*(L972),1E-6)</f>
        <v/>
      </c>
      <c r="P972">
        <f>E972+L972</f>
        <v/>
      </c>
      <c r="Q972">
        <f>P972+((ABS(K972)/MAX(((F972)+(G972)*(L972))*(L972),1E-6))^2)/(2*$I$5)</f>
        <v/>
      </c>
      <c r="R972">
        <f>((ABS(K972)*$D$6)/(MAX(((F972)+(G972)*(L972))*(L972),1E-6)*MAX(((((F972)+(G972)*(L972))*(L972))/MAX((F972)+2*(L972)*SQRT(1+(G972)^2),1E-6))^(2/3),1E-6)))^2</f>
        <v/>
      </c>
      <c r="S972">
        <f>ABS(ABS(K972)/MAX(((F972)+(G972)*(L972))*(L972),1E-6))/SQRT($I$5*MAX((((F972)+(G972)*(L972))*(L972))/MAX((F972)+2*(G972)*(L972),1E-6),1E-6))</f>
        <v/>
      </c>
      <c r="T972">
        <f>((F972)*(L972)^2)/2+(G972)*(L972)^3/3+(ABS(K972)^2)/($I$5*MAX(((F972)+(G972)*(L972))*(L972),1E-6))</f>
        <v/>
      </c>
      <c r="U972">
        <f>IF($D$20=0,0,IFERROR(Q971-(((R971+R972)/2)*J972)-(IF(O971&gt;O972,$D$8*((O971^2-O972^2)/(2*$I$5)),$D$9*((O972^2-O971^2)/(2*$I$5)))+($D$10*(ABS(I972)/90)*(MAX(O971^2,O972^2)/(2*$I$5))))-Q972,0))</f>
        <v/>
      </c>
      <c r="V972">
        <f>IF($D$20=0,1,IFERROR(IF(ROUND(S972,3)=1,1,IF(AND(ABS(U972)&lt;$D$19,S972&gt;1),1,0)),0))</f>
        <v/>
      </c>
      <c r="W972">
        <f>IF($D$20=0,IFERROR(W973,MAX($D$16,POWER((ABS(K972)^2)/($I$5*MAX(F972,0.1)^2),1/3))),IF(IFERROR(AG973,0)=0,IFERROR(W973,MAX($D$16,POWER((ABS(K972)^2)/($I$5*MAX(F972,0.1)^2),1/3))),IF(OR(IFERROR(W972,0)=0,IFERROR(AD973,0)&gt;1),MAX($D$16,POWER((ABS(K972)^2)/($I$5*MAX(F972,0.1)^2),1/3)),IF(IFERROR(AF972,0)&gt;0,MAX($D$16,IFERROR(W972,0)+((IFERROR(AF972,0))*$D$18*IF((IFERROR(AD972,0))&lt;1,1,-1))),IF(IFERROR(AF972,0)&lt;0,IF(ABS((MAX($D$16,POWER((ABS(K972)^2)/($I$5*MAX(F972,0.1)^2),1/3)))-IFERROR(W972,0))&gt;$D$19,MAX($D$16,IF((MAX($D$16,POWER((ABS(K972)^2)/($I$5*MAX(F972,0.1)^2),1/3)))&gt;IFERROR(W972,0),MIN((MAX($D$16,POWER((ABS(K972)^2)/($I$5*MAX(F972,0.1)^2),1/3))),IFERROR(W972,0)+(MIN(ABS(IFERROR(AF972,0))*$D$18,ABS((MAX($D$16,POWER((ABS(K972)^2)/($I$5*MAX(F972,0.1)^2),1/3)))-IFERROR(W972,0))))),MAX((MAX($D$16,POWER((ABS(K972)^2)/($I$5*MAX(F972,0.1)^2),1/3))),IFERROR(W972,0)-(MIN(ABS(IFERROR(AF972,0))*$D$18,ABS((MAX($D$16,POWER((ABS(K972)^2)/($I$5*MAX(F972,0.1)^2),1/3)))-IFERROR(W972,0))))))),MAX($D$16,POWER((ABS(K972)^2)/($I$5*MAX(F972,0.1)^2),1/3))),MAX($D$16,IFERROR(W972,0)))))))</f>
        <v/>
      </c>
      <c r="X972">
        <f>((F972)+(G972)*(W972))*(W972)</f>
        <v/>
      </c>
      <c r="Y972">
        <f>(((F972)+(G972)*(W972))*(W972))/MAX((F972)+2*(W972)*SQRT(1+(G972)^2),1E-6)</f>
        <v/>
      </c>
      <c r="Z972">
        <f>ABS(K972)/MAX(((F972)+(G972)*(W972))*(W972),1E-6)</f>
        <v/>
      </c>
      <c r="AA972">
        <f>E972+W972</f>
        <v/>
      </c>
      <c r="AB972">
        <f>AA972+((ABS(K972)/MAX(((F972)+(G972)*(W972))*(W972),1E-6))^2)/(2*$I$5)</f>
        <v/>
      </c>
      <c r="AC972">
        <f>((ABS(K972)*$D$6)/(MAX(((F972)+(G972)*(W972))*(W972),1E-6)*MAX(((((F972)+(G972)*(W972))*(W972))/MAX((F972)+2*(W972)*SQRT(1+(G972)^2),1E-6))^(2/3),1E-6)))^2</f>
        <v/>
      </c>
      <c r="AD972">
        <f>ABS(ABS(K972)/MAX(((F972)+(G972)*(W972))*(W972),1E-6))/SQRT($I$5*MAX((((F972)+(G972)*(W972))*(W972))/MAX((F972)+2*(G972)*(W972),1E-6),1E-6))</f>
        <v/>
      </c>
      <c r="AE972">
        <f>((F972)*(W972)^2)/2+(G972)*(W972)^3/3+(ABS(K972)^2)/($I$5*MAX(((F972)+(G972)*(W972))*(W972),1E-6))</f>
        <v/>
      </c>
      <c r="AF972">
        <f>IF($D$20=0,0,IFERROR(AB973+(((AC972+AC973)/2)*J973)+(IF(Z972&gt;Z973,$D$8*((Z972^2-Z973^2)/(2*$I$5)),$D$9*((Z973^2-Z972^2)/(2*$I$5)))+($D$10*(ABS(I973)/90)*(MAX(Z972^2,Z973^2)/(2*$I$5))))-AB972,0))</f>
        <v/>
      </c>
      <c r="AG972">
        <f>IF($D$20=0,1,IFERROR(IF(ROUND(AD972,3)=1,1,IF(AND(ABS(AF972)&lt;$D$19,AD972&lt;1),1,0)),0))</f>
        <v/>
      </c>
      <c r="AH972">
        <f>IFERROR(IF(V32="Supercritical",MAX($D$16,IFERROR(L972,MAX($D$16,POWER((ABS(K972)^2)/($I$5*MAX(F972,0.1)^2),1/3)))),IF(V32="Subcritical",MAX($D$16,IFERROR(W972,MAX($D$16,POWER((ABS(K972)^2)/($I$5*MAX(F972,0.1)^2),1/3)))),IF(AND(IFERROR(V972,0)=1,IFERROR(AG972,0)=1),IF(IFERROR(T972,-1E99)&gt;=IFERROR(AE972,-1E99),MAX($D$16,IFERROR(L972,MAX($D$16,POWER((ABS(K972)^2)/($I$5*MAX(F972,0.1)^2),1/3)))),MAX($D$16,IFERROR(W972,MAX($D$16,POWER((ABS(K972)^2)/($I$5*MAX(F972,0.1)^2),1/3))))),IF(IFERROR(V972,0)=1,MAX($D$16,IFERROR(L972,MAX($D$16,POWER((ABS(K972)^2)/($I$5*MAX(F972,0.1)^2),1/3)))),IF(IFERROR(AG972,0)=1,MAX($D$16,IFERROR(W972,MAX($D$16,POWER((ABS(K972)^2)/($I$5*MAX(F972,0.1)^2),1/3)))),MAX($D$16,POWER((ABS(K972)^2)/($I$5*MAX(F972,0.1)^2),1/3))))))),MAX($D$16,POWER((ABS(K972)^2)/($I$5*MAX(F972,0.1)^2),1/3)))</f>
        <v/>
      </c>
      <c r="AI972">
        <f>E972+AH972</f>
        <v/>
      </c>
      <c r="AJ972">
        <f>AI972+((ABS(K972)/MAX(((F972)+(G972)*(AH972))*(AH972),1E-6))^2)/(2*$I$5)</f>
        <v/>
      </c>
      <c r="AM972" t="n">
        <v>0</v>
      </c>
      <c r="AN972" t="n">
        <v>0</v>
      </c>
      <c r="AO972">
        <f>AM972+AN972</f>
        <v/>
      </c>
      <c r="AP972">
        <f>AP971+AO972</f>
        <v/>
      </c>
      <c r="AQ972">
        <f>ABS(ABS(K972)/MAX(((F972)+(G972)*(AH972))*(AH972),1E-6))/SQRT($I$5*MAX((((F972)+(G972)*(AH972))*(AH972))/MAX((F972)+2*(G972)*(AH972),1E-6),1E-6))</f>
        <v/>
      </c>
      <c r="AR972">
        <f>IF(AQ972&lt;1,"Subcritical","Supercritical")</f>
        <v/>
      </c>
      <c r="AS972">
        <f>((ABS(K972)*$D$6)/(MAX(((F972)+(G972)*(AH972))*(AH972),1E-6)*MAX(((((F972)+(G972)*(AH972))*(AH972))/MAX((F972)+2*(AH972)*SQRT(1+(G972)^2),1E-6))^(2/3),1E-6)))^2</f>
        <v/>
      </c>
    </row>
    <row r="973">
      <c r="A973" t="n">
        <v>824</v>
      </c>
      <c r="B973" t="n">
        <v>822.889</v>
      </c>
      <c r="C973" t="n">
        <v>616088.6459999999</v>
      </c>
      <c r="D973" t="n">
        <v>3097180.891</v>
      </c>
      <c r="E973" t="n">
        <v>632.1505</v>
      </c>
      <c r="F973" t="n">
        <v>5.2</v>
      </c>
      <c r="G973" t="n">
        <v>0</v>
      </c>
      <c r="H973" t="inlineStr">
        <is>
          <t>Normal</t>
        </is>
      </c>
      <c r="I973" t="n">
        <v>0</v>
      </c>
      <c r="J973">
        <f>B973-B972</f>
        <v/>
      </c>
      <c r="K973">
        <f>MAX(0,K972-AO972)</f>
        <v/>
      </c>
      <c r="L973">
        <f>IF($D$20=0,IFERROR(L972,MAX($D$16,POWER((ABS(K973)^2)/($I$5*MAX(F973,0.1)^2),1/3))),IF(IFERROR(V972,0)=0,IFERROR(L972,MAX($D$16,POWER((ABS(K973)^2)/($I$5*MAX(F973,0.1)^2),1/3))),IF(OR(IFERROR(L973,0)=0,IFERROR(S972,0)&lt;1,IFERROR(S973,0)&lt;1),MAX($D$16,POWER((ABS(K973)^2)/($I$5*MAX(F973,0.1)^2),1/3)),IF(IFERROR(U973,0)&gt;0,MAX($D$16,IFERROR(L973,0)+((IFERROR(U973,0))*$D$18*IF((IFERROR(S973,0))&lt;1,1,-1))),IF(IFERROR(U973,0)&lt;0,IF(ABS((MAX($D$16,POWER((ABS(K973)^2)/($I$5*MAX(F973,0.1)^2),1/3)))-IFERROR(L973,0))&gt;$D$19,MAX($D$16,IF((MAX($D$16,POWER((ABS(K973)^2)/($I$5*MAX(F973,0.1)^2),1/3)))&gt;IFERROR(L973,0),MIN((MAX($D$16,POWER((ABS(K973)^2)/($I$5*MAX(F973,0.1)^2),1/3))),IFERROR(L973,0)+(MIN(ABS(IFERROR(U973,0))*$D$18,ABS((MAX($D$16,POWER((ABS(K973)^2)/($I$5*MAX(F973,0.1)^2),1/3)))-IFERROR(L973,0))))),MAX((MAX($D$16,POWER((ABS(K973)^2)/($I$5*MAX(F973,0.1)^2),1/3))),IFERROR(L973,0)-(MIN(ABS(IFERROR(U973,0))*$D$18,ABS((MAX($D$16,POWER((ABS(K973)^2)/($I$5*MAX(F973,0.1)^2),1/3)))-IFERROR(L973,0))))))),MAX($D$16,POWER((ABS(K973)^2)/($I$5*MAX(F973,0.1)^2),1/3))),MAX($D$16,IFERROR(L973,0)))))))</f>
        <v/>
      </c>
      <c r="M973">
        <f>((F973)+(G973)*(L973))*(L973)</f>
        <v/>
      </c>
      <c r="N973">
        <f>(((F973)+(G973)*(L973))*(L973))/MAX((F973)+2*(L973)*SQRT(1+(G973)^2),1E-6)</f>
        <v/>
      </c>
      <c r="O973">
        <f>ABS(K973)/MAX(((F973)+(G973)*(L973))*(L973),1E-6)</f>
        <v/>
      </c>
      <c r="P973">
        <f>E973+L973</f>
        <v/>
      </c>
      <c r="Q973">
        <f>P973+((ABS(K973)/MAX(((F973)+(G973)*(L973))*(L973),1E-6))^2)/(2*$I$5)</f>
        <v/>
      </c>
      <c r="R973">
        <f>((ABS(K973)*$D$6)/(MAX(((F973)+(G973)*(L973))*(L973),1E-6)*MAX(((((F973)+(G973)*(L973))*(L973))/MAX((F973)+2*(L973)*SQRT(1+(G973)^2),1E-6))^(2/3),1E-6)))^2</f>
        <v/>
      </c>
      <c r="S973">
        <f>ABS(ABS(K973)/MAX(((F973)+(G973)*(L973))*(L973),1E-6))/SQRT($I$5*MAX((((F973)+(G973)*(L973))*(L973))/MAX((F973)+2*(G973)*(L973),1E-6),1E-6))</f>
        <v/>
      </c>
      <c r="T973">
        <f>((F973)*(L973)^2)/2+(G973)*(L973)^3/3+(ABS(K973)^2)/($I$5*MAX(((F973)+(G973)*(L973))*(L973),1E-6))</f>
        <v/>
      </c>
      <c r="U973">
        <f>IF($D$20=0,0,IFERROR(Q972-(((R972+R973)/2)*J973)-(IF(O972&gt;O973,$D$8*((O972^2-O973^2)/(2*$I$5)),$D$9*((O973^2-O972^2)/(2*$I$5)))+($D$10*(ABS(I973)/90)*(MAX(O972^2,O973^2)/(2*$I$5))))-Q973,0))</f>
        <v/>
      </c>
      <c r="V973">
        <f>IF($D$20=0,1,IFERROR(IF(ROUND(S973,3)=1,1,IF(AND(ABS(U973)&lt;$D$19,S973&gt;1),1,0)),0))</f>
        <v/>
      </c>
      <c r="W973">
        <f>IF($D$20=0,IFERROR(W974,MAX($D$16,POWER((ABS(K973)^2)/($I$5*MAX(F973,0.1)^2),1/3))),IF(IFERROR(AG974,0)=0,IFERROR(W974,MAX($D$16,POWER((ABS(K973)^2)/($I$5*MAX(F973,0.1)^2),1/3))),IF(OR(IFERROR(W973,0)=0,IFERROR(AD974,0)&gt;1),MAX($D$16,POWER((ABS(K973)^2)/($I$5*MAX(F973,0.1)^2),1/3)),IF(IFERROR(AF973,0)&gt;0,MAX($D$16,IFERROR(W973,0)+((IFERROR(AF973,0))*$D$18*IF((IFERROR(AD973,0))&lt;1,1,-1))),IF(IFERROR(AF973,0)&lt;0,IF(ABS((MAX($D$16,POWER((ABS(K973)^2)/($I$5*MAX(F973,0.1)^2),1/3)))-IFERROR(W973,0))&gt;$D$19,MAX($D$16,IF((MAX($D$16,POWER((ABS(K973)^2)/($I$5*MAX(F973,0.1)^2),1/3)))&gt;IFERROR(W973,0),MIN((MAX($D$16,POWER((ABS(K973)^2)/($I$5*MAX(F973,0.1)^2),1/3))),IFERROR(W973,0)+(MIN(ABS(IFERROR(AF973,0))*$D$18,ABS((MAX($D$16,POWER((ABS(K973)^2)/($I$5*MAX(F973,0.1)^2),1/3)))-IFERROR(W973,0))))),MAX((MAX($D$16,POWER((ABS(K973)^2)/($I$5*MAX(F973,0.1)^2),1/3))),IFERROR(W973,0)-(MIN(ABS(IFERROR(AF973,0))*$D$18,ABS((MAX($D$16,POWER((ABS(K973)^2)/($I$5*MAX(F973,0.1)^2),1/3)))-IFERROR(W973,0))))))),MAX($D$16,POWER((ABS(K973)^2)/($I$5*MAX(F973,0.1)^2),1/3))),MAX($D$16,IFERROR(W973,0)))))))</f>
        <v/>
      </c>
      <c r="X973">
        <f>((F973)+(G973)*(W973))*(W973)</f>
        <v/>
      </c>
      <c r="Y973">
        <f>(((F973)+(G973)*(W973))*(W973))/MAX((F973)+2*(W973)*SQRT(1+(G973)^2),1E-6)</f>
        <v/>
      </c>
      <c r="Z973">
        <f>ABS(K973)/MAX(((F973)+(G973)*(W973))*(W973),1E-6)</f>
        <v/>
      </c>
      <c r="AA973">
        <f>E973+W973</f>
        <v/>
      </c>
      <c r="AB973">
        <f>AA973+((ABS(K973)/MAX(((F973)+(G973)*(W973))*(W973),1E-6))^2)/(2*$I$5)</f>
        <v/>
      </c>
      <c r="AC973">
        <f>((ABS(K973)*$D$6)/(MAX(((F973)+(G973)*(W973))*(W973),1E-6)*MAX(((((F973)+(G973)*(W973))*(W973))/MAX((F973)+2*(W973)*SQRT(1+(G973)^2),1E-6))^(2/3),1E-6)))^2</f>
        <v/>
      </c>
      <c r="AD973">
        <f>ABS(ABS(K973)/MAX(((F973)+(G973)*(W973))*(W973),1E-6))/SQRT($I$5*MAX((((F973)+(G973)*(W973))*(W973))/MAX((F973)+2*(G973)*(W973),1E-6),1E-6))</f>
        <v/>
      </c>
      <c r="AE973">
        <f>((F973)*(W973)^2)/2+(G973)*(W973)^3/3+(ABS(K973)^2)/($I$5*MAX(((F973)+(G973)*(W973))*(W973),1E-6))</f>
        <v/>
      </c>
      <c r="AF973">
        <f>IF($D$20=0,0,IFERROR(AB974+(((AC973+AC974)/2)*J974)+(IF(Z973&gt;Z974,$D$8*((Z973^2-Z974^2)/(2*$I$5)),$D$9*((Z974^2-Z973^2)/(2*$I$5)))+($D$10*(ABS(I974)/90)*(MAX(Z973^2,Z974^2)/(2*$I$5))))-AB973,0))</f>
        <v/>
      </c>
      <c r="AG973">
        <f>IF($D$20=0,1,IFERROR(IF(ROUND(AD973,3)=1,1,IF(AND(ABS(AF973)&lt;$D$19,AD973&lt;1),1,0)),0))</f>
        <v/>
      </c>
      <c r="AH973">
        <f>IFERROR(IF(V32="Supercritical",MAX($D$16,IFERROR(L973,MAX($D$16,POWER((ABS(K973)^2)/($I$5*MAX(F973,0.1)^2),1/3)))),IF(V32="Subcritical",MAX($D$16,IFERROR(W973,MAX($D$16,POWER((ABS(K973)^2)/($I$5*MAX(F973,0.1)^2),1/3)))),IF(AND(IFERROR(V973,0)=1,IFERROR(AG973,0)=1),IF(IFERROR(T973,-1E99)&gt;=IFERROR(AE973,-1E99),MAX($D$16,IFERROR(L973,MAX($D$16,POWER((ABS(K973)^2)/($I$5*MAX(F973,0.1)^2),1/3)))),MAX($D$16,IFERROR(W973,MAX($D$16,POWER((ABS(K973)^2)/($I$5*MAX(F973,0.1)^2),1/3))))),IF(IFERROR(V973,0)=1,MAX($D$16,IFERROR(L973,MAX($D$16,POWER((ABS(K973)^2)/($I$5*MAX(F973,0.1)^2),1/3)))),IF(IFERROR(AG973,0)=1,MAX($D$16,IFERROR(W973,MAX($D$16,POWER((ABS(K973)^2)/($I$5*MAX(F973,0.1)^2),1/3)))),MAX($D$16,POWER((ABS(K973)^2)/($I$5*MAX(F973,0.1)^2),1/3))))))),MAX($D$16,POWER((ABS(K973)^2)/($I$5*MAX(F973,0.1)^2),1/3)))</f>
        <v/>
      </c>
      <c r="AI973">
        <f>E973+AH973</f>
        <v/>
      </c>
      <c r="AJ973">
        <f>AI973+((ABS(K973)/MAX(((F973)+(G973)*(AH973))*(AH973),1E-6))^2)/(2*$I$5)</f>
        <v/>
      </c>
      <c r="AM973" t="n">
        <v>0</v>
      </c>
      <c r="AN973" t="n">
        <v>0</v>
      </c>
      <c r="AO973">
        <f>AM973+AN973</f>
        <v/>
      </c>
      <c r="AP973">
        <f>AP972+AO973</f>
        <v/>
      </c>
      <c r="AQ973">
        <f>ABS(ABS(K973)/MAX(((F973)+(G973)*(AH973))*(AH973),1E-6))/SQRT($I$5*MAX((((F973)+(G973)*(AH973))*(AH973))/MAX((F973)+2*(G973)*(AH973),1E-6),1E-6))</f>
        <v/>
      </c>
      <c r="AR973">
        <f>IF(AQ973&lt;1,"Subcritical","Supercritical")</f>
        <v/>
      </c>
      <c r="AS973">
        <f>((ABS(K973)*$D$6)/(MAX(((F973)+(G973)*(AH973))*(AH973),1E-6)*MAX(((((F973)+(G973)*(AH973))*(AH973))/MAX((F973)+2*(AH973)*SQRT(1+(G973)^2),1E-6))^(2/3),1E-6)))^2</f>
        <v/>
      </c>
    </row>
    <row r="974">
      <c r="A974" t="n">
        <v>825</v>
      </c>
      <c r="B974" t="n">
        <v>823.889</v>
      </c>
      <c r="C974" t="n">
        <v>616088.6040000001</v>
      </c>
      <c r="D974" t="n">
        <v>3097179.892</v>
      </c>
      <c r="E974" t="n">
        <v>632.15</v>
      </c>
      <c r="F974" t="n">
        <v>5.2</v>
      </c>
      <c r="G974" t="n">
        <v>0</v>
      </c>
      <c r="H974" t="inlineStr">
        <is>
          <t>Normal</t>
        </is>
      </c>
      <c r="I974" t="n">
        <v>0.055</v>
      </c>
      <c r="J974">
        <f>B974-B973</f>
        <v/>
      </c>
      <c r="K974">
        <f>MAX(0,K973-AO973)</f>
        <v/>
      </c>
      <c r="L974">
        <f>IF($D$20=0,IFERROR(L973,MAX($D$16,POWER((ABS(K974)^2)/($I$5*MAX(F974,0.1)^2),1/3))),IF(IFERROR(V973,0)=0,IFERROR(L973,MAX($D$16,POWER((ABS(K974)^2)/($I$5*MAX(F974,0.1)^2),1/3))),IF(OR(IFERROR(L974,0)=0,IFERROR(S973,0)&lt;1,IFERROR(S974,0)&lt;1),MAX($D$16,POWER((ABS(K974)^2)/($I$5*MAX(F974,0.1)^2),1/3)),IF(IFERROR(U974,0)&gt;0,MAX($D$16,IFERROR(L974,0)+((IFERROR(U974,0))*$D$18*IF((IFERROR(S974,0))&lt;1,1,-1))),IF(IFERROR(U974,0)&lt;0,IF(ABS((MAX($D$16,POWER((ABS(K974)^2)/($I$5*MAX(F974,0.1)^2),1/3)))-IFERROR(L974,0))&gt;$D$19,MAX($D$16,IF((MAX($D$16,POWER((ABS(K974)^2)/($I$5*MAX(F974,0.1)^2),1/3)))&gt;IFERROR(L974,0),MIN((MAX($D$16,POWER((ABS(K974)^2)/($I$5*MAX(F974,0.1)^2),1/3))),IFERROR(L974,0)+(MIN(ABS(IFERROR(U974,0))*$D$18,ABS((MAX($D$16,POWER((ABS(K974)^2)/($I$5*MAX(F974,0.1)^2),1/3)))-IFERROR(L974,0))))),MAX((MAX($D$16,POWER((ABS(K974)^2)/($I$5*MAX(F974,0.1)^2),1/3))),IFERROR(L974,0)-(MIN(ABS(IFERROR(U974,0))*$D$18,ABS((MAX($D$16,POWER((ABS(K974)^2)/($I$5*MAX(F974,0.1)^2),1/3)))-IFERROR(L974,0))))))),MAX($D$16,POWER((ABS(K974)^2)/($I$5*MAX(F974,0.1)^2),1/3))),MAX($D$16,IFERROR(L974,0)))))))</f>
        <v/>
      </c>
      <c r="M974">
        <f>((F974)+(G974)*(L974))*(L974)</f>
        <v/>
      </c>
      <c r="N974">
        <f>(((F974)+(G974)*(L974))*(L974))/MAX((F974)+2*(L974)*SQRT(1+(G974)^2),1E-6)</f>
        <v/>
      </c>
      <c r="O974">
        <f>ABS(K974)/MAX(((F974)+(G974)*(L974))*(L974),1E-6)</f>
        <v/>
      </c>
      <c r="P974">
        <f>E974+L974</f>
        <v/>
      </c>
      <c r="Q974">
        <f>P974+((ABS(K974)/MAX(((F974)+(G974)*(L974))*(L974),1E-6))^2)/(2*$I$5)</f>
        <v/>
      </c>
      <c r="R974">
        <f>((ABS(K974)*$D$6)/(MAX(((F974)+(G974)*(L974))*(L974),1E-6)*MAX(((((F974)+(G974)*(L974))*(L974))/MAX((F974)+2*(L974)*SQRT(1+(G974)^2),1E-6))^(2/3),1E-6)))^2</f>
        <v/>
      </c>
      <c r="S974">
        <f>ABS(ABS(K974)/MAX(((F974)+(G974)*(L974))*(L974),1E-6))/SQRT($I$5*MAX((((F974)+(G974)*(L974))*(L974))/MAX((F974)+2*(G974)*(L974),1E-6),1E-6))</f>
        <v/>
      </c>
      <c r="T974">
        <f>((F974)*(L974)^2)/2+(G974)*(L974)^3/3+(ABS(K974)^2)/($I$5*MAX(((F974)+(G974)*(L974))*(L974),1E-6))</f>
        <v/>
      </c>
      <c r="U974">
        <f>IF($D$20=0,0,IFERROR(Q973-(((R973+R974)/2)*J974)-(IF(O973&gt;O974,$D$8*((O973^2-O974^2)/(2*$I$5)),$D$9*((O974^2-O973^2)/(2*$I$5)))+($D$10*(ABS(I974)/90)*(MAX(O973^2,O974^2)/(2*$I$5))))-Q974,0))</f>
        <v/>
      </c>
      <c r="V974">
        <f>IF($D$20=0,1,IFERROR(IF(ROUND(S974,3)=1,1,IF(AND(ABS(U974)&lt;$D$19,S974&gt;1),1,0)),0))</f>
        <v/>
      </c>
      <c r="W974">
        <f>IF($D$20=0,IFERROR(W975,MAX($D$16,POWER((ABS(K974)^2)/($I$5*MAX(F974,0.1)^2),1/3))),IF(IFERROR(AG975,0)=0,IFERROR(W975,MAX($D$16,POWER((ABS(K974)^2)/($I$5*MAX(F974,0.1)^2),1/3))),IF(OR(IFERROR(W974,0)=0,IFERROR(AD975,0)&gt;1),MAX($D$16,POWER((ABS(K974)^2)/($I$5*MAX(F974,0.1)^2),1/3)),IF(IFERROR(AF974,0)&gt;0,MAX($D$16,IFERROR(W974,0)+((IFERROR(AF974,0))*$D$18*IF((IFERROR(AD974,0))&lt;1,1,-1))),IF(IFERROR(AF974,0)&lt;0,IF(ABS((MAX($D$16,POWER((ABS(K974)^2)/($I$5*MAX(F974,0.1)^2),1/3)))-IFERROR(W974,0))&gt;$D$19,MAX($D$16,IF((MAX($D$16,POWER((ABS(K974)^2)/($I$5*MAX(F974,0.1)^2),1/3)))&gt;IFERROR(W974,0),MIN((MAX($D$16,POWER((ABS(K974)^2)/($I$5*MAX(F974,0.1)^2),1/3))),IFERROR(W974,0)+(MIN(ABS(IFERROR(AF974,0))*$D$18,ABS((MAX($D$16,POWER((ABS(K974)^2)/($I$5*MAX(F974,0.1)^2),1/3)))-IFERROR(W974,0))))),MAX((MAX($D$16,POWER((ABS(K974)^2)/($I$5*MAX(F974,0.1)^2),1/3))),IFERROR(W974,0)-(MIN(ABS(IFERROR(AF974,0))*$D$18,ABS((MAX($D$16,POWER((ABS(K974)^2)/($I$5*MAX(F974,0.1)^2),1/3)))-IFERROR(W974,0))))))),MAX($D$16,POWER((ABS(K974)^2)/($I$5*MAX(F974,0.1)^2),1/3))),MAX($D$16,IFERROR(W974,0)))))))</f>
        <v/>
      </c>
      <c r="X974">
        <f>((F974)+(G974)*(W974))*(W974)</f>
        <v/>
      </c>
      <c r="Y974">
        <f>(((F974)+(G974)*(W974))*(W974))/MAX((F974)+2*(W974)*SQRT(1+(G974)^2),1E-6)</f>
        <v/>
      </c>
      <c r="Z974">
        <f>ABS(K974)/MAX(((F974)+(G974)*(W974))*(W974),1E-6)</f>
        <v/>
      </c>
      <c r="AA974">
        <f>E974+W974</f>
        <v/>
      </c>
      <c r="AB974">
        <f>AA974+((ABS(K974)/MAX(((F974)+(G974)*(W974))*(W974),1E-6))^2)/(2*$I$5)</f>
        <v/>
      </c>
      <c r="AC974">
        <f>((ABS(K974)*$D$6)/(MAX(((F974)+(G974)*(W974))*(W974),1E-6)*MAX(((((F974)+(G974)*(W974))*(W974))/MAX((F974)+2*(W974)*SQRT(1+(G974)^2),1E-6))^(2/3),1E-6)))^2</f>
        <v/>
      </c>
      <c r="AD974">
        <f>ABS(ABS(K974)/MAX(((F974)+(G974)*(W974))*(W974),1E-6))/SQRT($I$5*MAX((((F974)+(G974)*(W974))*(W974))/MAX((F974)+2*(G974)*(W974),1E-6),1E-6))</f>
        <v/>
      </c>
      <c r="AE974">
        <f>((F974)*(W974)^2)/2+(G974)*(W974)^3/3+(ABS(K974)^2)/($I$5*MAX(((F974)+(G974)*(W974))*(W974),1E-6))</f>
        <v/>
      </c>
      <c r="AF974">
        <f>IF($D$20=0,0,IFERROR(AB975+(((AC974+AC975)/2)*J975)+(IF(Z974&gt;Z975,$D$8*((Z974^2-Z975^2)/(2*$I$5)),$D$9*((Z975^2-Z974^2)/(2*$I$5)))+($D$10*(ABS(I975)/90)*(MAX(Z974^2,Z975^2)/(2*$I$5))))-AB974,0))</f>
        <v/>
      </c>
      <c r="AG974">
        <f>IF($D$20=0,1,IFERROR(IF(ROUND(AD974,3)=1,1,IF(AND(ABS(AF974)&lt;$D$19,AD974&lt;1),1,0)),0))</f>
        <v/>
      </c>
      <c r="AH974">
        <f>IFERROR(IF(V32="Supercritical",MAX($D$16,IFERROR(L974,MAX($D$16,POWER((ABS(K974)^2)/($I$5*MAX(F974,0.1)^2),1/3)))),IF(V32="Subcritical",MAX($D$16,IFERROR(W974,MAX($D$16,POWER((ABS(K974)^2)/($I$5*MAX(F974,0.1)^2),1/3)))),IF(AND(IFERROR(V974,0)=1,IFERROR(AG974,0)=1),IF(IFERROR(T974,-1E99)&gt;=IFERROR(AE974,-1E99),MAX($D$16,IFERROR(L974,MAX($D$16,POWER((ABS(K974)^2)/($I$5*MAX(F974,0.1)^2),1/3)))),MAX($D$16,IFERROR(W974,MAX($D$16,POWER((ABS(K974)^2)/($I$5*MAX(F974,0.1)^2),1/3))))),IF(IFERROR(V974,0)=1,MAX($D$16,IFERROR(L974,MAX($D$16,POWER((ABS(K974)^2)/($I$5*MAX(F974,0.1)^2),1/3)))),IF(IFERROR(AG974,0)=1,MAX($D$16,IFERROR(W974,MAX($D$16,POWER((ABS(K974)^2)/($I$5*MAX(F974,0.1)^2),1/3)))),MAX($D$16,POWER((ABS(K974)^2)/($I$5*MAX(F974,0.1)^2),1/3))))))),MAX($D$16,POWER((ABS(K974)^2)/($I$5*MAX(F974,0.1)^2),1/3)))</f>
        <v/>
      </c>
      <c r="AI974">
        <f>E974+AH974</f>
        <v/>
      </c>
      <c r="AJ974">
        <f>AI974+((ABS(K974)/MAX(((F974)+(G974)*(AH974))*(AH974),1E-6))^2)/(2*$I$5)</f>
        <v/>
      </c>
      <c r="AM974" t="n">
        <v>0</v>
      </c>
      <c r="AN974" t="n">
        <v>0</v>
      </c>
      <c r="AO974">
        <f>AM974+AN974</f>
        <v/>
      </c>
      <c r="AP974">
        <f>AP973+AO974</f>
        <v/>
      </c>
      <c r="AQ974">
        <f>ABS(ABS(K974)/MAX(((F974)+(G974)*(AH974))*(AH974),1E-6))/SQRT($I$5*MAX((((F974)+(G974)*(AH974))*(AH974))/MAX((F974)+2*(G974)*(AH974),1E-6),1E-6))</f>
        <v/>
      </c>
      <c r="AR974">
        <f>IF(AQ974&lt;1,"Subcritical","Supercritical")</f>
        <v/>
      </c>
      <c r="AS974">
        <f>((ABS(K974)*$D$6)/(MAX(((F974)+(G974)*(AH974))*(AH974),1E-6)*MAX(((((F974)+(G974)*(AH974))*(AH974))/MAX((F974)+2*(AH974)*SQRT(1+(G974)^2),1E-6))^(2/3),1E-6)))^2</f>
        <v/>
      </c>
    </row>
    <row r="975">
      <c r="A975" t="n">
        <v>826</v>
      </c>
      <c r="B975" t="n">
        <v>824.89</v>
      </c>
      <c r="C975" t="n">
        <v>616088.561</v>
      </c>
      <c r="D975" t="n">
        <v>3097178.892</v>
      </c>
      <c r="E975" t="n">
        <v>632.1495</v>
      </c>
      <c r="F975" t="n">
        <v>5.2</v>
      </c>
      <c r="G975" t="n">
        <v>0</v>
      </c>
      <c r="H975" t="inlineStr">
        <is>
          <t>Normal</t>
        </is>
      </c>
      <c r="I975" t="n">
        <v>0.055</v>
      </c>
      <c r="J975">
        <f>B975-B974</f>
        <v/>
      </c>
      <c r="K975">
        <f>MAX(0,K974-AO974)</f>
        <v/>
      </c>
      <c r="L975">
        <f>IF($D$20=0,IFERROR(L974,MAX($D$16,POWER((ABS(K975)^2)/($I$5*MAX(F975,0.1)^2),1/3))),IF(IFERROR(V974,0)=0,IFERROR(L974,MAX($D$16,POWER((ABS(K975)^2)/($I$5*MAX(F975,0.1)^2),1/3))),IF(OR(IFERROR(L975,0)=0,IFERROR(S974,0)&lt;1,IFERROR(S975,0)&lt;1),MAX($D$16,POWER((ABS(K975)^2)/($I$5*MAX(F975,0.1)^2),1/3)),IF(IFERROR(U975,0)&gt;0,MAX($D$16,IFERROR(L975,0)+((IFERROR(U975,0))*$D$18*IF((IFERROR(S975,0))&lt;1,1,-1))),IF(IFERROR(U975,0)&lt;0,IF(ABS((MAX($D$16,POWER((ABS(K975)^2)/($I$5*MAX(F975,0.1)^2),1/3)))-IFERROR(L975,0))&gt;$D$19,MAX($D$16,IF((MAX($D$16,POWER((ABS(K975)^2)/($I$5*MAX(F975,0.1)^2),1/3)))&gt;IFERROR(L975,0),MIN((MAX($D$16,POWER((ABS(K975)^2)/($I$5*MAX(F975,0.1)^2),1/3))),IFERROR(L975,0)+(MIN(ABS(IFERROR(U975,0))*$D$18,ABS((MAX($D$16,POWER((ABS(K975)^2)/($I$5*MAX(F975,0.1)^2),1/3)))-IFERROR(L975,0))))),MAX((MAX($D$16,POWER((ABS(K975)^2)/($I$5*MAX(F975,0.1)^2),1/3))),IFERROR(L975,0)-(MIN(ABS(IFERROR(U975,0))*$D$18,ABS((MAX($D$16,POWER((ABS(K975)^2)/($I$5*MAX(F975,0.1)^2),1/3)))-IFERROR(L975,0))))))),MAX($D$16,POWER((ABS(K975)^2)/($I$5*MAX(F975,0.1)^2),1/3))),MAX($D$16,IFERROR(L975,0)))))))</f>
        <v/>
      </c>
      <c r="M975">
        <f>((F975)+(G975)*(L975))*(L975)</f>
        <v/>
      </c>
      <c r="N975">
        <f>(((F975)+(G975)*(L975))*(L975))/MAX((F975)+2*(L975)*SQRT(1+(G975)^2),1E-6)</f>
        <v/>
      </c>
      <c r="O975">
        <f>ABS(K975)/MAX(((F975)+(G975)*(L975))*(L975),1E-6)</f>
        <v/>
      </c>
      <c r="P975">
        <f>E975+L975</f>
        <v/>
      </c>
      <c r="Q975">
        <f>P975+((ABS(K975)/MAX(((F975)+(G975)*(L975))*(L975),1E-6))^2)/(2*$I$5)</f>
        <v/>
      </c>
      <c r="R975">
        <f>((ABS(K975)*$D$6)/(MAX(((F975)+(G975)*(L975))*(L975),1E-6)*MAX(((((F975)+(G975)*(L975))*(L975))/MAX((F975)+2*(L975)*SQRT(1+(G975)^2),1E-6))^(2/3),1E-6)))^2</f>
        <v/>
      </c>
      <c r="S975">
        <f>ABS(ABS(K975)/MAX(((F975)+(G975)*(L975))*(L975),1E-6))/SQRT($I$5*MAX((((F975)+(G975)*(L975))*(L975))/MAX((F975)+2*(G975)*(L975),1E-6),1E-6))</f>
        <v/>
      </c>
      <c r="T975">
        <f>((F975)*(L975)^2)/2+(G975)*(L975)^3/3+(ABS(K975)^2)/($I$5*MAX(((F975)+(G975)*(L975))*(L975),1E-6))</f>
        <v/>
      </c>
      <c r="U975">
        <f>IF($D$20=0,0,IFERROR(Q974-(((R974+R975)/2)*J975)-(IF(O974&gt;O975,$D$8*((O974^2-O975^2)/(2*$I$5)),$D$9*((O975^2-O974^2)/(2*$I$5)))+($D$10*(ABS(I975)/90)*(MAX(O974^2,O975^2)/(2*$I$5))))-Q975,0))</f>
        <v/>
      </c>
      <c r="V975">
        <f>IF($D$20=0,1,IFERROR(IF(ROUND(S975,3)=1,1,IF(AND(ABS(U975)&lt;$D$19,S975&gt;1),1,0)),0))</f>
        <v/>
      </c>
      <c r="W975">
        <f>IF($D$20=0,IFERROR(W976,MAX($D$16,POWER((ABS(K975)^2)/($I$5*MAX(F975,0.1)^2),1/3))),IF(IFERROR(AG976,0)=0,IFERROR(W976,MAX($D$16,POWER((ABS(K975)^2)/($I$5*MAX(F975,0.1)^2),1/3))),IF(OR(IFERROR(W975,0)=0,IFERROR(AD976,0)&gt;1),MAX($D$16,POWER((ABS(K975)^2)/($I$5*MAX(F975,0.1)^2),1/3)),IF(IFERROR(AF975,0)&gt;0,MAX($D$16,IFERROR(W975,0)+((IFERROR(AF975,0))*$D$18*IF((IFERROR(AD975,0))&lt;1,1,-1))),IF(IFERROR(AF975,0)&lt;0,IF(ABS((MAX($D$16,POWER((ABS(K975)^2)/($I$5*MAX(F975,0.1)^2),1/3)))-IFERROR(W975,0))&gt;$D$19,MAX($D$16,IF((MAX($D$16,POWER((ABS(K975)^2)/($I$5*MAX(F975,0.1)^2),1/3)))&gt;IFERROR(W975,0),MIN((MAX($D$16,POWER((ABS(K975)^2)/($I$5*MAX(F975,0.1)^2),1/3))),IFERROR(W975,0)+(MIN(ABS(IFERROR(AF975,0))*$D$18,ABS((MAX($D$16,POWER((ABS(K975)^2)/($I$5*MAX(F975,0.1)^2),1/3)))-IFERROR(W975,0))))),MAX((MAX($D$16,POWER((ABS(K975)^2)/($I$5*MAX(F975,0.1)^2),1/3))),IFERROR(W975,0)-(MIN(ABS(IFERROR(AF975,0))*$D$18,ABS((MAX($D$16,POWER((ABS(K975)^2)/($I$5*MAX(F975,0.1)^2),1/3)))-IFERROR(W975,0))))))),MAX($D$16,POWER((ABS(K975)^2)/($I$5*MAX(F975,0.1)^2),1/3))),MAX($D$16,IFERROR(W975,0)))))))</f>
        <v/>
      </c>
      <c r="X975">
        <f>((F975)+(G975)*(W975))*(W975)</f>
        <v/>
      </c>
      <c r="Y975">
        <f>(((F975)+(G975)*(W975))*(W975))/MAX((F975)+2*(W975)*SQRT(1+(G975)^2),1E-6)</f>
        <v/>
      </c>
      <c r="Z975">
        <f>ABS(K975)/MAX(((F975)+(G975)*(W975))*(W975),1E-6)</f>
        <v/>
      </c>
      <c r="AA975">
        <f>E975+W975</f>
        <v/>
      </c>
      <c r="AB975">
        <f>AA975+((ABS(K975)/MAX(((F975)+(G975)*(W975))*(W975),1E-6))^2)/(2*$I$5)</f>
        <v/>
      </c>
      <c r="AC975">
        <f>((ABS(K975)*$D$6)/(MAX(((F975)+(G975)*(W975))*(W975),1E-6)*MAX(((((F975)+(G975)*(W975))*(W975))/MAX((F975)+2*(W975)*SQRT(1+(G975)^2),1E-6))^(2/3),1E-6)))^2</f>
        <v/>
      </c>
      <c r="AD975">
        <f>ABS(ABS(K975)/MAX(((F975)+(G975)*(W975))*(W975),1E-6))/SQRT($I$5*MAX((((F975)+(G975)*(W975))*(W975))/MAX((F975)+2*(G975)*(W975),1E-6),1E-6))</f>
        <v/>
      </c>
      <c r="AE975">
        <f>((F975)*(W975)^2)/2+(G975)*(W975)^3/3+(ABS(K975)^2)/($I$5*MAX(((F975)+(G975)*(W975))*(W975),1E-6))</f>
        <v/>
      </c>
      <c r="AF975">
        <f>IF($D$20=0,0,IFERROR(AB976+(((AC975+AC976)/2)*J976)+(IF(Z975&gt;Z976,$D$8*((Z975^2-Z976^2)/(2*$I$5)),$D$9*((Z976^2-Z975^2)/(2*$I$5)))+($D$10*(ABS(I976)/90)*(MAX(Z975^2,Z976^2)/(2*$I$5))))-AB975,0))</f>
        <v/>
      </c>
      <c r="AG975">
        <f>IF($D$20=0,1,IFERROR(IF(ROUND(AD975,3)=1,1,IF(AND(ABS(AF975)&lt;$D$19,AD975&lt;1),1,0)),0))</f>
        <v/>
      </c>
      <c r="AH975">
        <f>IFERROR(IF(V32="Supercritical",MAX($D$16,IFERROR(L975,MAX($D$16,POWER((ABS(K975)^2)/($I$5*MAX(F975,0.1)^2),1/3)))),IF(V32="Subcritical",MAX($D$16,IFERROR(W975,MAX($D$16,POWER((ABS(K975)^2)/($I$5*MAX(F975,0.1)^2),1/3)))),IF(AND(IFERROR(V975,0)=1,IFERROR(AG975,0)=1),IF(IFERROR(T975,-1E99)&gt;=IFERROR(AE975,-1E99),MAX($D$16,IFERROR(L975,MAX($D$16,POWER((ABS(K975)^2)/($I$5*MAX(F975,0.1)^2),1/3)))),MAX($D$16,IFERROR(W975,MAX($D$16,POWER((ABS(K975)^2)/($I$5*MAX(F975,0.1)^2),1/3))))),IF(IFERROR(V975,0)=1,MAX($D$16,IFERROR(L975,MAX($D$16,POWER((ABS(K975)^2)/($I$5*MAX(F975,0.1)^2),1/3)))),IF(IFERROR(AG975,0)=1,MAX($D$16,IFERROR(W975,MAX($D$16,POWER((ABS(K975)^2)/($I$5*MAX(F975,0.1)^2),1/3)))),MAX($D$16,POWER((ABS(K975)^2)/($I$5*MAX(F975,0.1)^2),1/3))))))),MAX($D$16,POWER((ABS(K975)^2)/($I$5*MAX(F975,0.1)^2),1/3)))</f>
        <v/>
      </c>
      <c r="AI975">
        <f>E975+AH975</f>
        <v/>
      </c>
      <c r="AJ975">
        <f>AI975+((ABS(K975)/MAX(((F975)+(G975)*(AH975))*(AH975),1E-6))^2)/(2*$I$5)</f>
        <v/>
      </c>
      <c r="AM975" t="n">
        <v>0</v>
      </c>
      <c r="AN975" t="n">
        <v>0</v>
      </c>
      <c r="AO975">
        <f>AM975+AN975</f>
        <v/>
      </c>
      <c r="AP975">
        <f>AP974+AO975</f>
        <v/>
      </c>
      <c r="AQ975">
        <f>ABS(ABS(K975)/MAX(((F975)+(G975)*(AH975))*(AH975),1E-6))/SQRT($I$5*MAX((((F975)+(G975)*(AH975))*(AH975))/MAX((F975)+2*(G975)*(AH975),1E-6),1E-6))</f>
        <v/>
      </c>
      <c r="AR975">
        <f>IF(AQ975&lt;1,"Subcritical","Supercritical")</f>
        <v/>
      </c>
      <c r="AS975">
        <f>((ABS(K975)*$D$6)/(MAX(((F975)+(G975)*(AH975))*(AH975),1E-6)*MAX(((((F975)+(G975)*(AH975))*(AH975))/MAX((F975)+2*(AH975)*SQRT(1+(G975)^2),1E-6))^(2/3),1E-6)))^2</f>
        <v/>
      </c>
    </row>
    <row r="976">
      <c r="A976" t="n">
        <v>827</v>
      </c>
      <c r="B976" t="n">
        <v>825.89</v>
      </c>
      <c r="C976" t="n">
        <v>616088.519</v>
      </c>
      <c r="D976" t="n">
        <v>3097177.893</v>
      </c>
      <c r="E976" t="n">
        <v>632.149</v>
      </c>
      <c r="F976" t="n">
        <v>5.2</v>
      </c>
      <c r="G976" t="n">
        <v>0</v>
      </c>
      <c r="H976" t="inlineStr">
        <is>
          <t>Normal</t>
        </is>
      </c>
      <c r="I976" t="n">
        <v>0</v>
      </c>
      <c r="J976">
        <f>B976-B975</f>
        <v/>
      </c>
      <c r="K976">
        <f>MAX(0,K975-AO975)</f>
        <v/>
      </c>
      <c r="L976">
        <f>IF($D$20=0,IFERROR(L975,MAX($D$16,POWER((ABS(K976)^2)/($I$5*MAX(F976,0.1)^2),1/3))),IF(IFERROR(V975,0)=0,IFERROR(L975,MAX($D$16,POWER((ABS(K976)^2)/($I$5*MAX(F976,0.1)^2),1/3))),IF(OR(IFERROR(L976,0)=0,IFERROR(S975,0)&lt;1,IFERROR(S976,0)&lt;1),MAX($D$16,POWER((ABS(K976)^2)/($I$5*MAX(F976,0.1)^2),1/3)),IF(IFERROR(U976,0)&gt;0,MAX($D$16,IFERROR(L976,0)+((IFERROR(U976,0))*$D$18*IF((IFERROR(S976,0))&lt;1,1,-1))),IF(IFERROR(U976,0)&lt;0,IF(ABS((MAX($D$16,POWER((ABS(K976)^2)/($I$5*MAX(F976,0.1)^2),1/3)))-IFERROR(L976,0))&gt;$D$19,MAX($D$16,IF((MAX($D$16,POWER((ABS(K976)^2)/($I$5*MAX(F976,0.1)^2),1/3)))&gt;IFERROR(L976,0),MIN((MAX($D$16,POWER((ABS(K976)^2)/($I$5*MAX(F976,0.1)^2),1/3))),IFERROR(L976,0)+(MIN(ABS(IFERROR(U976,0))*$D$18,ABS((MAX($D$16,POWER((ABS(K976)^2)/($I$5*MAX(F976,0.1)^2),1/3)))-IFERROR(L976,0))))),MAX((MAX($D$16,POWER((ABS(K976)^2)/($I$5*MAX(F976,0.1)^2),1/3))),IFERROR(L976,0)-(MIN(ABS(IFERROR(U976,0))*$D$18,ABS((MAX($D$16,POWER((ABS(K976)^2)/($I$5*MAX(F976,0.1)^2),1/3)))-IFERROR(L976,0))))))),MAX($D$16,POWER((ABS(K976)^2)/($I$5*MAX(F976,0.1)^2),1/3))),MAX($D$16,IFERROR(L976,0)))))))</f>
        <v/>
      </c>
      <c r="M976">
        <f>((F976)+(G976)*(L976))*(L976)</f>
        <v/>
      </c>
      <c r="N976">
        <f>(((F976)+(G976)*(L976))*(L976))/MAX((F976)+2*(L976)*SQRT(1+(G976)^2),1E-6)</f>
        <v/>
      </c>
      <c r="O976">
        <f>ABS(K976)/MAX(((F976)+(G976)*(L976))*(L976),1E-6)</f>
        <v/>
      </c>
      <c r="P976">
        <f>E976+L976</f>
        <v/>
      </c>
      <c r="Q976">
        <f>P976+((ABS(K976)/MAX(((F976)+(G976)*(L976))*(L976),1E-6))^2)/(2*$I$5)</f>
        <v/>
      </c>
      <c r="R976">
        <f>((ABS(K976)*$D$6)/(MAX(((F976)+(G976)*(L976))*(L976),1E-6)*MAX(((((F976)+(G976)*(L976))*(L976))/MAX((F976)+2*(L976)*SQRT(1+(G976)^2),1E-6))^(2/3),1E-6)))^2</f>
        <v/>
      </c>
      <c r="S976">
        <f>ABS(ABS(K976)/MAX(((F976)+(G976)*(L976))*(L976),1E-6))/SQRT($I$5*MAX((((F976)+(G976)*(L976))*(L976))/MAX((F976)+2*(G976)*(L976),1E-6),1E-6))</f>
        <v/>
      </c>
      <c r="T976">
        <f>((F976)*(L976)^2)/2+(G976)*(L976)^3/3+(ABS(K976)^2)/($I$5*MAX(((F976)+(G976)*(L976))*(L976),1E-6))</f>
        <v/>
      </c>
      <c r="U976">
        <f>IF($D$20=0,0,IFERROR(Q975-(((R975+R976)/2)*J976)-(IF(O975&gt;O976,$D$8*((O975^2-O976^2)/(2*$I$5)),$D$9*((O976^2-O975^2)/(2*$I$5)))+($D$10*(ABS(I976)/90)*(MAX(O975^2,O976^2)/(2*$I$5))))-Q976,0))</f>
        <v/>
      </c>
      <c r="V976">
        <f>IF($D$20=0,1,IFERROR(IF(ROUND(S976,3)=1,1,IF(AND(ABS(U976)&lt;$D$19,S976&gt;1),1,0)),0))</f>
        <v/>
      </c>
      <c r="W976">
        <f>IF($D$20=0,IFERROR(W977,MAX($D$16,POWER((ABS(K976)^2)/($I$5*MAX(F976,0.1)^2),1/3))),IF(IFERROR(AG977,0)=0,IFERROR(W977,MAX($D$16,POWER((ABS(K976)^2)/($I$5*MAX(F976,0.1)^2),1/3))),IF(OR(IFERROR(W976,0)=0,IFERROR(AD977,0)&gt;1),MAX($D$16,POWER((ABS(K976)^2)/($I$5*MAX(F976,0.1)^2),1/3)),IF(IFERROR(AF976,0)&gt;0,MAX($D$16,IFERROR(W976,0)+((IFERROR(AF976,0))*$D$18*IF((IFERROR(AD976,0))&lt;1,1,-1))),IF(IFERROR(AF976,0)&lt;0,IF(ABS((MAX($D$16,POWER((ABS(K976)^2)/($I$5*MAX(F976,0.1)^2),1/3)))-IFERROR(W976,0))&gt;$D$19,MAX($D$16,IF((MAX($D$16,POWER((ABS(K976)^2)/($I$5*MAX(F976,0.1)^2),1/3)))&gt;IFERROR(W976,0),MIN((MAX($D$16,POWER((ABS(K976)^2)/($I$5*MAX(F976,0.1)^2),1/3))),IFERROR(W976,0)+(MIN(ABS(IFERROR(AF976,0))*$D$18,ABS((MAX($D$16,POWER((ABS(K976)^2)/($I$5*MAX(F976,0.1)^2),1/3)))-IFERROR(W976,0))))),MAX((MAX($D$16,POWER((ABS(K976)^2)/($I$5*MAX(F976,0.1)^2),1/3))),IFERROR(W976,0)-(MIN(ABS(IFERROR(AF976,0))*$D$18,ABS((MAX($D$16,POWER((ABS(K976)^2)/($I$5*MAX(F976,0.1)^2),1/3)))-IFERROR(W976,0))))))),MAX($D$16,POWER((ABS(K976)^2)/($I$5*MAX(F976,0.1)^2),1/3))),MAX($D$16,IFERROR(W976,0)))))))</f>
        <v/>
      </c>
      <c r="X976">
        <f>((F976)+(G976)*(W976))*(W976)</f>
        <v/>
      </c>
      <c r="Y976">
        <f>(((F976)+(G976)*(W976))*(W976))/MAX((F976)+2*(W976)*SQRT(1+(G976)^2),1E-6)</f>
        <v/>
      </c>
      <c r="Z976">
        <f>ABS(K976)/MAX(((F976)+(G976)*(W976))*(W976),1E-6)</f>
        <v/>
      </c>
      <c r="AA976">
        <f>E976+W976</f>
        <v/>
      </c>
      <c r="AB976">
        <f>AA976+((ABS(K976)/MAX(((F976)+(G976)*(W976))*(W976),1E-6))^2)/(2*$I$5)</f>
        <v/>
      </c>
      <c r="AC976">
        <f>((ABS(K976)*$D$6)/(MAX(((F976)+(G976)*(W976))*(W976),1E-6)*MAX(((((F976)+(G976)*(W976))*(W976))/MAX((F976)+2*(W976)*SQRT(1+(G976)^2),1E-6))^(2/3),1E-6)))^2</f>
        <v/>
      </c>
      <c r="AD976">
        <f>ABS(ABS(K976)/MAX(((F976)+(G976)*(W976))*(W976),1E-6))/SQRT($I$5*MAX((((F976)+(G976)*(W976))*(W976))/MAX((F976)+2*(G976)*(W976),1E-6),1E-6))</f>
        <v/>
      </c>
      <c r="AE976">
        <f>((F976)*(W976)^2)/2+(G976)*(W976)^3/3+(ABS(K976)^2)/($I$5*MAX(((F976)+(G976)*(W976))*(W976),1E-6))</f>
        <v/>
      </c>
      <c r="AF976">
        <f>IF($D$20=0,0,IFERROR(AB977+(((AC976+AC977)/2)*J977)+(IF(Z976&gt;Z977,$D$8*((Z976^2-Z977^2)/(2*$I$5)),$D$9*((Z977^2-Z976^2)/(2*$I$5)))+($D$10*(ABS(I977)/90)*(MAX(Z976^2,Z977^2)/(2*$I$5))))-AB976,0))</f>
        <v/>
      </c>
      <c r="AG976">
        <f>IF($D$20=0,1,IFERROR(IF(ROUND(AD976,3)=1,1,IF(AND(ABS(AF976)&lt;$D$19,AD976&lt;1),1,0)),0))</f>
        <v/>
      </c>
      <c r="AH976">
        <f>IFERROR(IF(V32="Supercritical",MAX($D$16,IFERROR(L976,MAX($D$16,POWER((ABS(K976)^2)/($I$5*MAX(F976,0.1)^2),1/3)))),IF(V32="Subcritical",MAX($D$16,IFERROR(W976,MAX($D$16,POWER((ABS(K976)^2)/($I$5*MAX(F976,0.1)^2),1/3)))),IF(AND(IFERROR(V976,0)=1,IFERROR(AG976,0)=1),IF(IFERROR(T976,-1E99)&gt;=IFERROR(AE976,-1E99),MAX($D$16,IFERROR(L976,MAX($D$16,POWER((ABS(K976)^2)/($I$5*MAX(F976,0.1)^2),1/3)))),MAX($D$16,IFERROR(W976,MAX($D$16,POWER((ABS(K976)^2)/($I$5*MAX(F976,0.1)^2),1/3))))),IF(IFERROR(V976,0)=1,MAX($D$16,IFERROR(L976,MAX($D$16,POWER((ABS(K976)^2)/($I$5*MAX(F976,0.1)^2),1/3)))),IF(IFERROR(AG976,0)=1,MAX($D$16,IFERROR(W976,MAX($D$16,POWER((ABS(K976)^2)/($I$5*MAX(F976,0.1)^2),1/3)))),MAX($D$16,POWER((ABS(K976)^2)/($I$5*MAX(F976,0.1)^2),1/3))))))),MAX($D$16,POWER((ABS(K976)^2)/($I$5*MAX(F976,0.1)^2),1/3)))</f>
        <v/>
      </c>
      <c r="AI976">
        <f>E976+AH976</f>
        <v/>
      </c>
      <c r="AJ976">
        <f>AI976+((ABS(K976)/MAX(((F976)+(G976)*(AH976))*(AH976),1E-6))^2)/(2*$I$5)</f>
        <v/>
      </c>
      <c r="AM976" t="n">
        <v>0</v>
      </c>
      <c r="AN976" t="n">
        <v>0</v>
      </c>
      <c r="AO976">
        <f>AM976+AN976</f>
        <v/>
      </c>
      <c r="AP976">
        <f>AP975+AO976</f>
        <v/>
      </c>
      <c r="AQ976">
        <f>ABS(ABS(K976)/MAX(((F976)+(G976)*(AH976))*(AH976),1E-6))/SQRT($I$5*MAX((((F976)+(G976)*(AH976))*(AH976))/MAX((F976)+2*(G976)*(AH976),1E-6),1E-6))</f>
        <v/>
      </c>
      <c r="AR976">
        <f>IF(AQ976&lt;1,"Subcritical","Supercritical")</f>
        <v/>
      </c>
      <c r="AS976">
        <f>((ABS(K976)*$D$6)/(MAX(((F976)+(G976)*(AH976))*(AH976),1E-6)*MAX(((((F976)+(G976)*(AH976))*(AH976))/MAX((F976)+2*(AH976)*SQRT(1+(G976)^2),1E-6))^(2/3),1E-6)))^2</f>
        <v/>
      </c>
    </row>
    <row r="977">
      <c r="A977" t="n">
        <v>828</v>
      </c>
      <c r="B977" t="n">
        <v>826.889</v>
      </c>
      <c r="C977" t="n">
        <v>616088.477</v>
      </c>
      <c r="D977" t="n">
        <v>3097176.894</v>
      </c>
      <c r="E977" t="n">
        <v>632.1485</v>
      </c>
      <c r="F977" t="n">
        <v>5.2</v>
      </c>
      <c r="G977" t="n">
        <v>0</v>
      </c>
      <c r="H977" t="inlineStr">
        <is>
          <t>Normal</t>
        </is>
      </c>
      <c r="I977" t="n">
        <v>0</v>
      </c>
      <c r="J977">
        <f>B977-B976</f>
        <v/>
      </c>
      <c r="K977">
        <f>MAX(0,K976-AO976)</f>
        <v/>
      </c>
      <c r="L977">
        <f>IF($D$20=0,IFERROR(L976,MAX($D$16,POWER((ABS(K977)^2)/($I$5*MAX(F977,0.1)^2),1/3))),IF(IFERROR(V976,0)=0,IFERROR(L976,MAX($D$16,POWER((ABS(K977)^2)/($I$5*MAX(F977,0.1)^2),1/3))),IF(OR(IFERROR(L977,0)=0,IFERROR(S976,0)&lt;1,IFERROR(S977,0)&lt;1),MAX($D$16,POWER((ABS(K977)^2)/($I$5*MAX(F977,0.1)^2),1/3)),IF(IFERROR(U977,0)&gt;0,MAX($D$16,IFERROR(L977,0)+((IFERROR(U977,0))*$D$18*IF((IFERROR(S977,0))&lt;1,1,-1))),IF(IFERROR(U977,0)&lt;0,IF(ABS((MAX($D$16,POWER((ABS(K977)^2)/($I$5*MAX(F977,0.1)^2),1/3)))-IFERROR(L977,0))&gt;$D$19,MAX($D$16,IF((MAX($D$16,POWER((ABS(K977)^2)/($I$5*MAX(F977,0.1)^2),1/3)))&gt;IFERROR(L977,0),MIN((MAX($D$16,POWER((ABS(K977)^2)/($I$5*MAX(F977,0.1)^2),1/3))),IFERROR(L977,0)+(MIN(ABS(IFERROR(U977,0))*$D$18,ABS((MAX($D$16,POWER((ABS(K977)^2)/($I$5*MAX(F977,0.1)^2),1/3)))-IFERROR(L977,0))))),MAX((MAX($D$16,POWER((ABS(K977)^2)/($I$5*MAX(F977,0.1)^2),1/3))),IFERROR(L977,0)-(MIN(ABS(IFERROR(U977,0))*$D$18,ABS((MAX($D$16,POWER((ABS(K977)^2)/($I$5*MAX(F977,0.1)^2),1/3)))-IFERROR(L977,0))))))),MAX($D$16,POWER((ABS(K977)^2)/($I$5*MAX(F977,0.1)^2),1/3))),MAX($D$16,IFERROR(L977,0)))))))</f>
        <v/>
      </c>
      <c r="M977">
        <f>((F977)+(G977)*(L977))*(L977)</f>
        <v/>
      </c>
      <c r="N977">
        <f>(((F977)+(G977)*(L977))*(L977))/MAX((F977)+2*(L977)*SQRT(1+(G977)^2),1E-6)</f>
        <v/>
      </c>
      <c r="O977">
        <f>ABS(K977)/MAX(((F977)+(G977)*(L977))*(L977),1E-6)</f>
        <v/>
      </c>
      <c r="P977">
        <f>E977+L977</f>
        <v/>
      </c>
      <c r="Q977">
        <f>P977+((ABS(K977)/MAX(((F977)+(G977)*(L977))*(L977),1E-6))^2)/(2*$I$5)</f>
        <v/>
      </c>
      <c r="R977">
        <f>((ABS(K977)*$D$6)/(MAX(((F977)+(G977)*(L977))*(L977),1E-6)*MAX(((((F977)+(G977)*(L977))*(L977))/MAX((F977)+2*(L977)*SQRT(1+(G977)^2),1E-6))^(2/3),1E-6)))^2</f>
        <v/>
      </c>
      <c r="S977">
        <f>ABS(ABS(K977)/MAX(((F977)+(G977)*(L977))*(L977),1E-6))/SQRT($I$5*MAX((((F977)+(G977)*(L977))*(L977))/MAX((F977)+2*(G977)*(L977),1E-6),1E-6))</f>
        <v/>
      </c>
      <c r="T977">
        <f>((F977)*(L977)^2)/2+(G977)*(L977)^3/3+(ABS(K977)^2)/($I$5*MAX(((F977)+(G977)*(L977))*(L977),1E-6))</f>
        <v/>
      </c>
      <c r="U977">
        <f>IF($D$20=0,0,IFERROR(Q976-(((R976+R977)/2)*J977)-(IF(O976&gt;O977,$D$8*((O976^2-O977^2)/(2*$I$5)),$D$9*((O977^2-O976^2)/(2*$I$5)))+($D$10*(ABS(I977)/90)*(MAX(O976^2,O977^2)/(2*$I$5))))-Q977,0))</f>
        <v/>
      </c>
      <c r="V977">
        <f>IF($D$20=0,1,IFERROR(IF(ROUND(S977,3)=1,1,IF(AND(ABS(U977)&lt;$D$19,S977&gt;1),1,0)),0))</f>
        <v/>
      </c>
      <c r="W977">
        <f>IF($D$20=0,IFERROR(W978,MAX($D$16,POWER((ABS(K977)^2)/($I$5*MAX(F977,0.1)^2),1/3))),IF(IFERROR(AG978,0)=0,IFERROR(W978,MAX($D$16,POWER((ABS(K977)^2)/($I$5*MAX(F977,0.1)^2),1/3))),IF(OR(IFERROR(W977,0)=0,IFERROR(AD978,0)&gt;1),MAX($D$16,POWER((ABS(K977)^2)/($I$5*MAX(F977,0.1)^2),1/3)),IF(IFERROR(AF977,0)&gt;0,MAX($D$16,IFERROR(W977,0)+((IFERROR(AF977,0))*$D$18*IF((IFERROR(AD977,0))&lt;1,1,-1))),IF(IFERROR(AF977,0)&lt;0,IF(ABS((MAX($D$16,POWER((ABS(K977)^2)/($I$5*MAX(F977,0.1)^2),1/3)))-IFERROR(W977,0))&gt;$D$19,MAX($D$16,IF((MAX($D$16,POWER((ABS(K977)^2)/($I$5*MAX(F977,0.1)^2),1/3)))&gt;IFERROR(W977,0),MIN((MAX($D$16,POWER((ABS(K977)^2)/($I$5*MAX(F977,0.1)^2),1/3))),IFERROR(W977,0)+(MIN(ABS(IFERROR(AF977,0))*$D$18,ABS((MAX($D$16,POWER((ABS(K977)^2)/($I$5*MAX(F977,0.1)^2),1/3)))-IFERROR(W977,0))))),MAX((MAX($D$16,POWER((ABS(K977)^2)/($I$5*MAX(F977,0.1)^2),1/3))),IFERROR(W977,0)-(MIN(ABS(IFERROR(AF977,0))*$D$18,ABS((MAX($D$16,POWER((ABS(K977)^2)/($I$5*MAX(F977,0.1)^2),1/3)))-IFERROR(W977,0))))))),MAX($D$16,POWER((ABS(K977)^2)/($I$5*MAX(F977,0.1)^2),1/3))),MAX($D$16,IFERROR(W977,0)))))))</f>
        <v/>
      </c>
      <c r="X977">
        <f>((F977)+(G977)*(W977))*(W977)</f>
        <v/>
      </c>
      <c r="Y977">
        <f>(((F977)+(G977)*(W977))*(W977))/MAX((F977)+2*(W977)*SQRT(1+(G977)^2),1E-6)</f>
        <v/>
      </c>
      <c r="Z977">
        <f>ABS(K977)/MAX(((F977)+(G977)*(W977))*(W977),1E-6)</f>
        <v/>
      </c>
      <c r="AA977">
        <f>E977+W977</f>
        <v/>
      </c>
      <c r="AB977">
        <f>AA977+((ABS(K977)/MAX(((F977)+(G977)*(W977))*(W977),1E-6))^2)/(2*$I$5)</f>
        <v/>
      </c>
      <c r="AC977">
        <f>((ABS(K977)*$D$6)/(MAX(((F977)+(G977)*(W977))*(W977),1E-6)*MAX(((((F977)+(G977)*(W977))*(W977))/MAX((F977)+2*(W977)*SQRT(1+(G977)^2),1E-6))^(2/3),1E-6)))^2</f>
        <v/>
      </c>
      <c r="AD977">
        <f>ABS(ABS(K977)/MAX(((F977)+(G977)*(W977))*(W977),1E-6))/SQRT($I$5*MAX((((F977)+(G977)*(W977))*(W977))/MAX((F977)+2*(G977)*(W977),1E-6),1E-6))</f>
        <v/>
      </c>
      <c r="AE977">
        <f>((F977)*(W977)^2)/2+(G977)*(W977)^3/3+(ABS(K977)^2)/($I$5*MAX(((F977)+(G977)*(W977))*(W977),1E-6))</f>
        <v/>
      </c>
      <c r="AF977">
        <f>IF($D$20=0,0,IFERROR(AB978+(((AC977+AC978)/2)*J978)+(IF(Z977&gt;Z978,$D$8*((Z977^2-Z978^2)/(2*$I$5)),$D$9*((Z978^2-Z977^2)/(2*$I$5)))+($D$10*(ABS(I978)/90)*(MAX(Z977^2,Z978^2)/(2*$I$5))))-AB977,0))</f>
        <v/>
      </c>
      <c r="AG977">
        <f>IF($D$20=0,1,IFERROR(IF(ROUND(AD977,3)=1,1,IF(AND(ABS(AF977)&lt;$D$19,AD977&lt;1),1,0)),0))</f>
        <v/>
      </c>
      <c r="AH977">
        <f>IFERROR(IF(V32="Supercritical",MAX($D$16,IFERROR(L977,MAX($D$16,POWER((ABS(K977)^2)/($I$5*MAX(F977,0.1)^2),1/3)))),IF(V32="Subcritical",MAX($D$16,IFERROR(W977,MAX($D$16,POWER((ABS(K977)^2)/($I$5*MAX(F977,0.1)^2),1/3)))),IF(AND(IFERROR(V977,0)=1,IFERROR(AG977,0)=1),IF(IFERROR(T977,-1E99)&gt;=IFERROR(AE977,-1E99),MAX($D$16,IFERROR(L977,MAX($D$16,POWER((ABS(K977)^2)/($I$5*MAX(F977,0.1)^2),1/3)))),MAX($D$16,IFERROR(W977,MAX($D$16,POWER((ABS(K977)^2)/($I$5*MAX(F977,0.1)^2),1/3))))),IF(IFERROR(V977,0)=1,MAX($D$16,IFERROR(L977,MAX($D$16,POWER((ABS(K977)^2)/($I$5*MAX(F977,0.1)^2),1/3)))),IF(IFERROR(AG977,0)=1,MAX($D$16,IFERROR(W977,MAX($D$16,POWER((ABS(K977)^2)/($I$5*MAX(F977,0.1)^2),1/3)))),MAX($D$16,POWER((ABS(K977)^2)/($I$5*MAX(F977,0.1)^2),1/3))))))),MAX($D$16,POWER((ABS(K977)^2)/($I$5*MAX(F977,0.1)^2),1/3)))</f>
        <v/>
      </c>
      <c r="AI977">
        <f>E977+AH977</f>
        <v/>
      </c>
      <c r="AJ977">
        <f>AI977+((ABS(K977)/MAX(((F977)+(G977)*(AH977))*(AH977),1E-6))^2)/(2*$I$5)</f>
        <v/>
      </c>
      <c r="AM977" t="n">
        <v>0</v>
      </c>
      <c r="AN977" t="n">
        <v>0</v>
      </c>
      <c r="AO977">
        <f>AM977+AN977</f>
        <v/>
      </c>
      <c r="AP977">
        <f>AP976+AO977</f>
        <v/>
      </c>
      <c r="AQ977">
        <f>ABS(ABS(K977)/MAX(((F977)+(G977)*(AH977))*(AH977),1E-6))/SQRT($I$5*MAX((((F977)+(G977)*(AH977))*(AH977))/MAX((F977)+2*(G977)*(AH977),1E-6),1E-6))</f>
        <v/>
      </c>
      <c r="AR977">
        <f>IF(AQ977&lt;1,"Subcritical","Supercritical")</f>
        <v/>
      </c>
      <c r="AS977">
        <f>((ABS(K977)*$D$6)/(MAX(((F977)+(G977)*(AH977))*(AH977),1E-6)*MAX(((((F977)+(G977)*(AH977))*(AH977))/MAX((F977)+2*(AH977)*SQRT(1+(G977)^2),1E-6))^(2/3),1E-6)))^2</f>
        <v/>
      </c>
    </row>
    <row r="978">
      <c r="A978" t="n">
        <v>829</v>
      </c>
      <c r="B978" t="n">
        <v>827.889</v>
      </c>
      <c r="C978" t="n">
        <v>616088.4350000001</v>
      </c>
      <c r="D978" t="n">
        <v>3097175.895</v>
      </c>
      <c r="E978" t="n">
        <v>632.148</v>
      </c>
      <c r="F978" t="n">
        <v>5.2</v>
      </c>
      <c r="G978" t="n">
        <v>0</v>
      </c>
      <c r="H978" t="inlineStr">
        <is>
          <t>Normal</t>
        </is>
      </c>
      <c r="I978" t="n">
        <v>0.057</v>
      </c>
      <c r="J978">
        <f>B978-B977</f>
        <v/>
      </c>
      <c r="K978">
        <f>MAX(0,K977-AO977)</f>
        <v/>
      </c>
      <c r="L978">
        <f>IF($D$20=0,IFERROR(L977,MAX($D$16,POWER((ABS(K978)^2)/($I$5*MAX(F978,0.1)^2),1/3))),IF(IFERROR(V977,0)=0,IFERROR(L977,MAX($D$16,POWER((ABS(K978)^2)/($I$5*MAX(F978,0.1)^2),1/3))),IF(OR(IFERROR(L978,0)=0,IFERROR(S977,0)&lt;1,IFERROR(S978,0)&lt;1),MAX($D$16,POWER((ABS(K978)^2)/($I$5*MAX(F978,0.1)^2),1/3)),IF(IFERROR(U978,0)&gt;0,MAX($D$16,IFERROR(L978,0)+((IFERROR(U978,0))*$D$18*IF((IFERROR(S978,0))&lt;1,1,-1))),IF(IFERROR(U978,0)&lt;0,IF(ABS((MAX($D$16,POWER((ABS(K978)^2)/($I$5*MAX(F978,0.1)^2),1/3)))-IFERROR(L978,0))&gt;$D$19,MAX($D$16,IF((MAX($D$16,POWER((ABS(K978)^2)/($I$5*MAX(F978,0.1)^2),1/3)))&gt;IFERROR(L978,0),MIN((MAX($D$16,POWER((ABS(K978)^2)/($I$5*MAX(F978,0.1)^2),1/3))),IFERROR(L978,0)+(MIN(ABS(IFERROR(U978,0))*$D$18,ABS((MAX($D$16,POWER((ABS(K978)^2)/($I$5*MAX(F978,0.1)^2),1/3)))-IFERROR(L978,0))))),MAX((MAX($D$16,POWER((ABS(K978)^2)/($I$5*MAX(F978,0.1)^2),1/3))),IFERROR(L978,0)-(MIN(ABS(IFERROR(U978,0))*$D$18,ABS((MAX($D$16,POWER((ABS(K978)^2)/($I$5*MAX(F978,0.1)^2),1/3)))-IFERROR(L978,0))))))),MAX($D$16,POWER((ABS(K978)^2)/($I$5*MAX(F978,0.1)^2),1/3))),MAX($D$16,IFERROR(L978,0)))))))</f>
        <v/>
      </c>
      <c r="M978">
        <f>((F978)+(G978)*(L978))*(L978)</f>
        <v/>
      </c>
      <c r="N978">
        <f>(((F978)+(G978)*(L978))*(L978))/MAX((F978)+2*(L978)*SQRT(1+(G978)^2),1E-6)</f>
        <v/>
      </c>
      <c r="O978">
        <f>ABS(K978)/MAX(((F978)+(G978)*(L978))*(L978),1E-6)</f>
        <v/>
      </c>
      <c r="P978">
        <f>E978+L978</f>
        <v/>
      </c>
      <c r="Q978">
        <f>P978+((ABS(K978)/MAX(((F978)+(G978)*(L978))*(L978),1E-6))^2)/(2*$I$5)</f>
        <v/>
      </c>
      <c r="R978">
        <f>((ABS(K978)*$D$6)/(MAX(((F978)+(G978)*(L978))*(L978),1E-6)*MAX(((((F978)+(G978)*(L978))*(L978))/MAX((F978)+2*(L978)*SQRT(1+(G978)^2),1E-6))^(2/3),1E-6)))^2</f>
        <v/>
      </c>
      <c r="S978">
        <f>ABS(ABS(K978)/MAX(((F978)+(G978)*(L978))*(L978),1E-6))/SQRT($I$5*MAX((((F978)+(G978)*(L978))*(L978))/MAX((F978)+2*(G978)*(L978),1E-6),1E-6))</f>
        <v/>
      </c>
      <c r="T978">
        <f>((F978)*(L978)^2)/2+(G978)*(L978)^3/3+(ABS(K978)^2)/($I$5*MAX(((F978)+(G978)*(L978))*(L978),1E-6))</f>
        <v/>
      </c>
      <c r="U978">
        <f>IF($D$20=0,0,IFERROR(Q977-(((R977+R978)/2)*J978)-(IF(O977&gt;O978,$D$8*((O977^2-O978^2)/(2*$I$5)),$D$9*((O978^2-O977^2)/(2*$I$5)))+($D$10*(ABS(I978)/90)*(MAX(O977^2,O978^2)/(2*$I$5))))-Q978,0))</f>
        <v/>
      </c>
      <c r="V978">
        <f>IF($D$20=0,1,IFERROR(IF(ROUND(S978,3)=1,1,IF(AND(ABS(U978)&lt;$D$19,S978&gt;1),1,0)),0))</f>
        <v/>
      </c>
      <c r="W978">
        <f>IF($D$20=0,IFERROR(W979,MAX($D$16,POWER((ABS(K978)^2)/($I$5*MAX(F978,0.1)^2),1/3))),IF(IFERROR(AG979,0)=0,IFERROR(W979,MAX($D$16,POWER((ABS(K978)^2)/($I$5*MAX(F978,0.1)^2),1/3))),IF(OR(IFERROR(W978,0)=0,IFERROR(AD979,0)&gt;1),MAX($D$16,POWER((ABS(K978)^2)/($I$5*MAX(F978,0.1)^2),1/3)),IF(IFERROR(AF978,0)&gt;0,MAX($D$16,IFERROR(W978,0)+((IFERROR(AF978,0))*$D$18*IF((IFERROR(AD978,0))&lt;1,1,-1))),IF(IFERROR(AF978,0)&lt;0,IF(ABS((MAX($D$16,POWER((ABS(K978)^2)/($I$5*MAX(F978,0.1)^2),1/3)))-IFERROR(W978,0))&gt;$D$19,MAX($D$16,IF((MAX($D$16,POWER((ABS(K978)^2)/($I$5*MAX(F978,0.1)^2),1/3)))&gt;IFERROR(W978,0),MIN((MAX($D$16,POWER((ABS(K978)^2)/($I$5*MAX(F978,0.1)^2),1/3))),IFERROR(W978,0)+(MIN(ABS(IFERROR(AF978,0))*$D$18,ABS((MAX($D$16,POWER((ABS(K978)^2)/($I$5*MAX(F978,0.1)^2),1/3)))-IFERROR(W978,0))))),MAX((MAX($D$16,POWER((ABS(K978)^2)/($I$5*MAX(F978,0.1)^2),1/3))),IFERROR(W978,0)-(MIN(ABS(IFERROR(AF978,0))*$D$18,ABS((MAX($D$16,POWER((ABS(K978)^2)/($I$5*MAX(F978,0.1)^2),1/3)))-IFERROR(W978,0))))))),MAX($D$16,POWER((ABS(K978)^2)/($I$5*MAX(F978,0.1)^2),1/3))),MAX($D$16,IFERROR(W978,0)))))))</f>
        <v/>
      </c>
      <c r="X978">
        <f>((F978)+(G978)*(W978))*(W978)</f>
        <v/>
      </c>
      <c r="Y978">
        <f>(((F978)+(G978)*(W978))*(W978))/MAX((F978)+2*(W978)*SQRT(1+(G978)^2),1E-6)</f>
        <v/>
      </c>
      <c r="Z978">
        <f>ABS(K978)/MAX(((F978)+(G978)*(W978))*(W978),1E-6)</f>
        <v/>
      </c>
      <c r="AA978">
        <f>E978+W978</f>
        <v/>
      </c>
      <c r="AB978">
        <f>AA978+((ABS(K978)/MAX(((F978)+(G978)*(W978))*(W978),1E-6))^2)/(2*$I$5)</f>
        <v/>
      </c>
      <c r="AC978">
        <f>((ABS(K978)*$D$6)/(MAX(((F978)+(G978)*(W978))*(W978),1E-6)*MAX(((((F978)+(G978)*(W978))*(W978))/MAX((F978)+2*(W978)*SQRT(1+(G978)^2),1E-6))^(2/3),1E-6)))^2</f>
        <v/>
      </c>
      <c r="AD978">
        <f>ABS(ABS(K978)/MAX(((F978)+(G978)*(W978))*(W978),1E-6))/SQRT($I$5*MAX((((F978)+(G978)*(W978))*(W978))/MAX((F978)+2*(G978)*(W978),1E-6),1E-6))</f>
        <v/>
      </c>
      <c r="AE978">
        <f>((F978)*(W978)^2)/2+(G978)*(W978)^3/3+(ABS(K978)^2)/($I$5*MAX(((F978)+(G978)*(W978))*(W978),1E-6))</f>
        <v/>
      </c>
      <c r="AF978">
        <f>IF($D$20=0,0,IFERROR(AB979+(((AC978+AC979)/2)*J979)+(IF(Z978&gt;Z979,$D$8*((Z978^2-Z979^2)/(2*$I$5)),$D$9*((Z979^2-Z978^2)/(2*$I$5)))+($D$10*(ABS(I979)/90)*(MAX(Z978^2,Z979^2)/(2*$I$5))))-AB978,0))</f>
        <v/>
      </c>
      <c r="AG978">
        <f>IF($D$20=0,1,IFERROR(IF(ROUND(AD978,3)=1,1,IF(AND(ABS(AF978)&lt;$D$19,AD978&lt;1),1,0)),0))</f>
        <v/>
      </c>
      <c r="AH978">
        <f>IFERROR(IF(V32="Supercritical",MAX($D$16,IFERROR(L978,MAX($D$16,POWER((ABS(K978)^2)/($I$5*MAX(F978,0.1)^2),1/3)))),IF(V32="Subcritical",MAX($D$16,IFERROR(W978,MAX($D$16,POWER((ABS(K978)^2)/($I$5*MAX(F978,0.1)^2),1/3)))),IF(AND(IFERROR(V978,0)=1,IFERROR(AG978,0)=1),IF(IFERROR(T978,-1E99)&gt;=IFERROR(AE978,-1E99),MAX($D$16,IFERROR(L978,MAX($D$16,POWER((ABS(K978)^2)/($I$5*MAX(F978,0.1)^2),1/3)))),MAX($D$16,IFERROR(W978,MAX($D$16,POWER((ABS(K978)^2)/($I$5*MAX(F978,0.1)^2),1/3))))),IF(IFERROR(V978,0)=1,MAX($D$16,IFERROR(L978,MAX($D$16,POWER((ABS(K978)^2)/($I$5*MAX(F978,0.1)^2),1/3)))),IF(IFERROR(AG978,0)=1,MAX($D$16,IFERROR(W978,MAX($D$16,POWER((ABS(K978)^2)/($I$5*MAX(F978,0.1)^2),1/3)))),MAX($D$16,POWER((ABS(K978)^2)/($I$5*MAX(F978,0.1)^2),1/3))))))),MAX($D$16,POWER((ABS(K978)^2)/($I$5*MAX(F978,0.1)^2),1/3)))</f>
        <v/>
      </c>
      <c r="AI978">
        <f>E978+AH978</f>
        <v/>
      </c>
      <c r="AJ978">
        <f>AI978+((ABS(K978)/MAX(((F978)+(G978)*(AH978))*(AH978),1E-6))^2)/(2*$I$5)</f>
        <v/>
      </c>
      <c r="AM978" t="n">
        <v>0</v>
      </c>
      <c r="AN978" t="n">
        <v>0</v>
      </c>
      <c r="AO978">
        <f>AM978+AN978</f>
        <v/>
      </c>
      <c r="AP978">
        <f>AP977+AO978</f>
        <v/>
      </c>
      <c r="AQ978">
        <f>ABS(ABS(K978)/MAX(((F978)+(G978)*(AH978))*(AH978),1E-6))/SQRT($I$5*MAX((((F978)+(G978)*(AH978))*(AH978))/MAX((F978)+2*(G978)*(AH978),1E-6),1E-6))</f>
        <v/>
      </c>
      <c r="AR978">
        <f>IF(AQ978&lt;1,"Subcritical","Supercritical")</f>
        <v/>
      </c>
      <c r="AS978">
        <f>((ABS(K978)*$D$6)/(MAX(((F978)+(G978)*(AH978))*(AH978),1E-6)*MAX(((((F978)+(G978)*(AH978))*(AH978))/MAX((F978)+2*(AH978)*SQRT(1+(G978)^2),1E-6))^(2/3),1E-6)))^2</f>
        <v/>
      </c>
    </row>
    <row r="979">
      <c r="A979" t="n">
        <v>830</v>
      </c>
      <c r="B979" t="n">
        <v>828.889</v>
      </c>
      <c r="C979" t="n">
        <v>616088.392</v>
      </c>
      <c r="D979" t="n">
        <v>3097174.896</v>
      </c>
      <c r="E979" t="n">
        <v>632.1475</v>
      </c>
      <c r="F979" t="n">
        <v>5.2</v>
      </c>
      <c r="G979" t="n">
        <v>0</v>
      </c>
      <c r="H979" t="inlineStr">
        <is>
          <t>Normal</t>
        </is>
      </c>
      <c r="I979" t="n">
        <v>0.057</v>
      </c>
      <c r="J979">
        <f>B979-B978</f>
        <v/>
      </c>
      <c r="K979">
        <f>MAX(0,K978-AO978)</f>
        <v/>
      </c>
      <c r="L979">
        <f>IF($D$20=0,IFERROR(L978,MAX($D$16,POWER((ABS(K979)^2)/($I$5*MAX(F979,0.1)^2),1/3))),IF(IFERROR(V978,0)=0,IFERROR(L978,MAX($D$16,POWER((ABS(K979)^2)/($I$5*MAX(F979,0.1)^2),1/3))),IF(OR(IFERROR(L979,0)=0,IFERROR(S978,0)&lt;1,IFERROR(S979,0)&lt;1),MAX($D$16,POWER((ABS(K979)^2)/($I$5*MAX(F979,0.1)^2),1/3)),IF(IFERROR(U979,0)&gt;0,MAX($D$16,IFERROR(L979,0)+((IFERROR(U979,0))*$D$18*IF((IFERROR(S979,0))&lt;1,1,-1))),IF(IFERROR(U979,0)&lt;0,IF(ABS((MAX($D$16,POWER((ABS(K979)^2)/($I$5*MAX(F979,0.1)^2),1/3)))-IFERROR(L979,0))&gt;$D$19,MAX($D$16,IF((MAX($D$16,POWER((ABS(K979)^2)/($I$5*MAX(F979,0.1)^2),1/3)))&gt;IFERROR(L979,0),MIN((MAX($D$16,POWER((ABS(K979)^2)/($I$5*MAX(F979,0.1)^2),1/3))),IFERROR(L979,0)+(MIN(ABS(IFERROR(U979,0))*$D$18,ABS((MAX($D$16,POWER((ABS(K979)^2)/($I$5*MAX(F979,0.1)^2),1/3)))-IFERROR(L979,0))))),MAX((MAX($D$16,POWER((ABS(K979)^2)/($I$5*MAX(F979,0.1)^2),1/3))),IFERROR(L979,0)-(MIN(ABS(IFERROR(U979,0))*$D$18,ABS((MAX($D$16,POWER((ABS(K979)^2)/($I$5*MAX(F979,0.1)^2),1/3)))-IFERROR(L979,0))))))),MAX($D$16,POWER((ABS(K979)^2)/($I$5*MAX(F979,0.1)^2),1/3))),MAX($D$16,IFERROR(L979,0)))))))</f>
        <v/>
      </c>
      <c r="M979">
        <f>((F979)+(G979)*(L979))*(L979)</f>
        <v/>
      </c>
      <c r="N979">
        <f>(((F979)+(G979)*(L979))*(L979))/MAX((F979)+2*(L979)*SQRT(1+(G979)^2),1E-6)</f>
        <v/>
      </c>
      <c r="O979">
        <f>ABS(K979)/MAX(((F979)+(G979)*(L979))*(L979),1E-6)</f>
        <v/>
      </c>
      <c r="P979">
        <f>E979+L979</f>
        <v/>
      </c>
      <c r="Q979">
        <f>P979+((ABS(K979)/MAX(((F979)+(G979)*(L979))*(L979),1E-6))^2)/(2*$I$5)</f>
        <v/>
      </c>
      <c r="R979">
        <f>((ABS(K979)*$D$6)/(MAX(((F979)+(G979)*(L979))*(L979),1E-6)*MAX(((((F979)+(G979)*(L979))*(L979))/MAX((F979)+2*(L979)*SQRT(1+(G979)^2),1E-6))^(2/3),1E-6)))^2</f>
        <v/>
      </c>
      <c r="S979">
        <f>ABS(ABS(K979)/MAX(((F979)+(G979)*(L979))*(L979),1E-6))/SQRT($I$5*MAX((((F979)+(G979)*(L979))*(L979))/MAX((F979)+2*(G979)*(L979),1E-6),1E-6))</f>
        <v/>
      </c>
      <c r="T979">
        <f>((F979)*(L979)^2)/2+(G979)*(L979)^3/3+(ABS(K979)^2)/($I$5*MAX(((F979)+(G979)*(L979))*(L979),1E-6))</f>
        <v/>
      </c>
      <c r="U979">
        <f>IF($D$20=0,0,IFERROR(Q978-(((R978+R979)/2)*J979)-(IF(O978&gt;O979,$D$8*((O978^2-O979^2)/(2*$I$5)),$D$9*((O979^2-O978^2)/(2*$I$5)))+($D$10*(ABS(I979)/90)*(MAX(O978^2,O979^2)/(2*$I$5))))-Q979,0))</f>
        <v/>
      </c>
      <c r="V979">
        <f>IF($D$20=0,1,IFERROR(IF(ROUND(S979,3)=1,1,IF(AND(ABS(U979)&lt;$D$19,S979&gt;1),1,0)),0))</f>
        <v/>
      </c>
      <c r="W979">
        <f>IF($D$20=0,IFERROR(W980,MAX($D$16,POWER((ABS(K979)^2)/($I$5*MAX(F979,0.1)^2),1/3))),IF(IFERROR(AG980,0)=0,IFERROR(W980,MAX($D$16,POWER((ABS(K979)^2)/($I$5*MAX(F979,0.1)^2),1/3))),IF(OR(IFERROR(W979,0)=0,IFERROR(AD980,0)&gt;1),MAX($D$16,POWER((ABS(K979)^2)/($I$5*MAX(F979,0.1)^2),1/3)),IF(IFERROR(AF979,0)&gt;0,MAX($D$16,IFERROR(W979,0)+((IFERROR(AF979,0))*$D$18*IF((IFERROR(AD979,0))&lt;1,1,-1))),IF(IFERROR(AF979,0)&lt;0,IF(ABS((MAX($D$16,POWER((ABS(K979)^2)/($I$5*MAX(F979,0.1)^2),1/3)))-IFERROR(W979,0))&gt;$D$19,MAX($D$16,IF((MAX($D$16,POWER((ABS(K979)^2)/($I$5*MAX(F979,0.1)^2),1/3)))&gt;IFERROR(W979,0),MIN((MAX($D$16,POWER((ABS(K979)^2)/($I$5*MAX(F979,0.1)^2),1/3))),IFERROR(W979,0)+(MIN(ABS(IFERROR(AF979,0))*$D$18,ABS((MAX($D$16,POWER((ABS(K979)^2)/($I$5*MAX(F979,0.1)^2),1/3)))-IFERROR(W979,0))))),MAX((MAX($D$16,POWER((ABS(K979)^2)/($I$5*MAX(F979,0.1)^2),1/3))),IFERROR(W979,0)-(MIN(ABS(IFERROR(AF979,0))*$D$18,ABS((MAX($D$16,POWER((ABS(K979)^2)/($I$5*MAX(F979,0.1)^2),1/3)))-IFERROR(W979,0))))))),MAX($D$16,POWER((ABS(K979)^2)/($I$5*MAX(F979,0.1)^2),1/3))),MAX($D$16,IFERROR(W979,0)))))))</f>
        <v/>
      </c>
      <c r="X979">
        <f>((F979)+(G979)*(W979))*(W979)</f>
        <v/>
      </c>
      <c r="Y979">
        <f>(((F979)+(G979)*(W979))*(W979))/MAX((F979)+2*(W979)*SQRT(1+(G979)^2),1E-6)</f>
        <v/>
      </c>
      <c r="Z979">
        <f>ABS(K979)/MAX(((F979)+(G979)*(W979))*(W979),1E-6)</f>
        <v/>
      </c>
      <c r="AA979">
        <f>E979+W979</f>
        <v/>
      </c>
      <c r="AB979">
        <f>AA979+((ABS(K979)/MAX(((F979)+(G979)*(W979))*(W979),1E-6))^2)/(2*$I$5)</f>
        <v/>
      </c>
      <c r="AC979">
        <f>((ABS(K979)*$D$6)/(MAX(((F979)+(G979)*(W979))*(W979),1E-6)*MAX(((((F979)+(G979)*(W979))*(W979))/MAX((F979)+2*(W979)*SQRT(1+(G979)^2),1E-6))^(2/3),1E-6)))^2</f>
        <v/>
      </c>
      <c r="AD979">
        <f>ABS(ABS(K979)/MAX(((F979)+(G979)*(W979))*(W979),1E-6))/SQRT($I$5*MAX((((F979)+(G979)*(W979))*(W979))/MAX((F979)+2*(G979)*(W979),1E-6),1E-6))</f>
        <v/>
      </c>
      <c r="AE979">
        <f>((F979)*(W979)^2)/2+(G979)*(W979)^3/3+(ABS(K979)^2)/($I$5*MAX(((F979)+(G979)*(W979))*(W979),1E-6))</f>
        <v/>
      </c>
      <c r="AF979">
        <f>IF($D$20=0,0,IFERROR(AB980+(((AC979+AC980)/2)*J980)+(IF(Z979&gt;Z980,$D$8*((Z979^2-Z980^2)/(2*$I$5)),$D$9*((Z980^2-Z979^2)/(2*$I$5)))+($D$10*(ABS(I980)/90)*(MAX(Z979^2,Z980^2)/(2*$I$5))))-AB979,0))</f>
        <v/>
      </c>
      <c r="AG979">
        <f>IF($D$20=0,1,IFERROR(IF(ROUND(AD979,3)=1,1,IF(AND(ABS(AF979)&lt;$D$19,AD979&lt;1),1,0)),0))</f>
        <v/>
      </c>
      <c r="AH979">
        <f>IFERROR(IF(V32="Supercritical",MAX($D$16,IFERROR(L979,MAX($D$16,POWER((ABS(K979)^2)/($I$5*MAX(F979,0.1)^2),1/3)))),IF(V32="Subcritical",MAX($D$16,IFERROR(W979,MAX($D$16,POWER((ABS(K979)^2)/($I$5*MAX(F979,0.1)^2),1/3)))),IF(AND(IFERROR(V979,0)=1,IFERROR(AG979,0)=1),IF(IFERROR(T979,-1E99)&gt;=IFERROR(AE979,-1E99),MAX($D$16,IFERROR(L979,MAX($D$16,POWER((ABS(K979)^2)/($I$5*MAX(F979,0.1)^2),1/3)))),MAX($D$16,IFERROR(W979,MAX($D$16,POWER((ABS(K979)^2)/($I$5*MAX(F979,0.1)^2),1/3))))),IF(IFERROR(V979,0)=1,MAX($D$16,IFERROR(L979,MAX($D$16,POWER((ABS(K979)^2)/($I$5*MAX(F979,0.1)^2),1/3)))),IF(IFERROR(AG979,0)=1,MAX($D$16,IFERROR(W979,MAX($D$16,POWER((ABS(K979)^2)/($I$5*MAX(F979,0.1)^2),1/3)))),MAX($D$16,POWER((ABS(K979)^2)/($I$5*MAX(F979,0.1)^2),1/3))))))),MAX($D$16,POWER((ABS(K979)^2)/($I$5*MAX(F979,0.1)^2),1/3)))</f>
        <v/>
      </c>
      <c r="AI979">
        <f>E979+AH979</f>
        <v/>
      </c>
      <c r="AJ979">
        <f>AI979+((ABS(K979)/MAX(((F979)+(G979)*(AH979))*(AH979),1E-6))^2)/(2*$I$5)</f>
        <v/>
      </c>
      <c r="AM979" t="n">
        <v>0</v>
      </c>
      <c r="AN979" t="n">
        <v>0</v>
      </c>
      <c r="AO979">
        <f>AM979+AN979</f>
        <v/>
      </c>
      <c r="AP979">
        <f>AP978+AO979</f>
        <v/>
      </c>
      <c r="AQ979">
        <f>ABS(ABS(K979)/MAX(((F979)+(G979)*(AH979))*(AH979),1E-6))/SQRT($I$5*MAX((((F979)+(G979)*(AH979))*(AH979))/MAX((F979)+2*(G979)*(AH979),1E-6),1E-6))</f>
        <v/>
      </c>
      <c r="AR979">
        <f>IF(AQ979&lt;1,"Subcritical","Supercritical")</f>
        <v/>
      </c>
      <c r="AS979">
        <f>((ABS(K979)*$D$6)/(MAX(((F979)+(G979)*(AH979))*(AH979),1E-6)*MAX(((((F979)+(G979)*(AH979))*(AH979))/MAX((F979)+2*(AH979)*SQRT(1+(G979)^2),1E-6))^(2/3),1E-6)))^2</f>
        <v/>
      </c>
    </row>
    <row r="980">
      <c r="A980" t="n">
        <v>831</v>
      </c>
      <c r="B980" t="n">
        <v>829.889</v>
      </c>
      <c r="C980" t="n">
        <v>616088.35</v>
      </c>
      <c r="D980" t="n">
        <v>3097173.897</v>
      </c>
      <c r="E980" t="n">
        <v>632.147</v>
      </c>
      <c r="F980" t="n">
        <v>5.2</v>
      </c>
      <c r="G980" t="n">
        <v>0</v>
      </c>
      <c r="H980" t="inlineStr">
        <is>
          <t>Normal</t>
        </is>
      </c>
      <c r="I980" t="n">
        <v>0</v>
      </c>
      <c r="J980">
        <f>B980-B979</f>
        <v/>
      </c>
      <c r="K980">
        <f>MAX(0,K979-AO979)</f>
        <v/>
      </c>
      <c r="L980">
        <f>IF($D$20=0,IFERROR(L979,MAX($D$16,POWER((ABS(K980)^2)/($I$5*MAX(F980,0.1)^2),1/3))),IF(IFERROR(V979,0)=0,IFERROR(L979,MAX($D$16,POWER((ABS(K980)^2)/($I$5*MAX(F980,0.1)^2),1/3))),IF(OR(IFERROR(L980,0)=0,IFERROR(S979,0)&lt;1,IFERROR(S980,0)&lt;1),MAX($D$16,POWER((ABS(K980)^2)/($I$5*MAX(F980,0.1)^2),1/3)),IF(IFERROR(U980,0)&gt;0,MAX($D$16,IFERROR(L980,0)+((IFERROR(U980,0))*$D$18*IF((IFERROR(S980,0))&lt;1,1,-1))),IF(IFERROR(U980,0)&lt;0,IF(ABS((MAX($D$16,POWER((ABS(K980)^2)/($I$5*MAX(F980,0.1)^2),1/3)))-IFERROR(L980,0))&gt;$D$19,MAX($D$16,IF((MAX($D$16,POWER((ABS(K980)^2)/($I$5*MAX(F980,0.1)^2),1/3)))&gt;IFERROR(L980,0),MIN((MAX($D$16,POWER((ABS(K980)^2)/($I$5*MAX(F980,0.1)^2),1/3))),IFERROR(L980,0)+(MIN(ABS(IFERROR(U980,0))*$D$18,ABS((MAX($D$16,POWER((ABS(K980)^2)/($I$5*MAX(F980,0.1)^2),1/3)))-IFERROR(L980,0))))),MAX((MAX($D$16,POWER((ABS(K980)^2)/($I$5*MAX(F980,0.1)^2),1/3))),IFERROR(L980,0)-(MIN(ABS(IFERROR(U980,0))*$D$18,ABS((MAX($D$16,POWER((ABS(K980)^2)/($I$5*MAX(F980,0.1)^2),1/3)))-IFERROR(L980,0))))))),MAX($D$16,POWER((ABS(K980)^2)/($I$5*MAX(F980,0.1)^2),1/3))),MAX($D$16,IFERROR(L980,0)))))))</f>
        <v/>
      </c>
      <c r="M980">
        <f>((F980)+(G980)*(L980))*(L980)</f>
        <v/>
      </c>
      <c r="N980">
        <f>(((F980)+(G980)*(L980))*(L980))/MAX((F980)+2*(L980)*SQRT(1+(G980)^2),1E-6)</f>
        <v/>
      </c>
      <c r="O980">
        <f>ABS(K980)/MAX(((F980)+(G980)*(L980))*(L980),1E-6)</f>
        <v/>
      </c>
      <c r="P980">
        <f>E980+L980</f>
        <v/>
      </c>
      <c r="Q980">
        <f>P980+((ABS(K980)/MAX(((F980)+(G980)*(L980))*(L980),1E-6))^2)/(2*$I$5)</f>
        <v/>
      </c>
      <c r="R980">
        <f>((ABS(K980)*$D$6)/(MAX(((F980)+(G980)*(L980))*(L980),1E-6)*MAX(((((F980)+(G980)*(L980))*(L980))/MAX((F980)+2*(L980)*SQRT(1+(G980)^2),1E-6))^(2/3),1E-6)))^2</f>
        <v/>
      </c>
      <c r="S980">
        <f>ABS(ABS(K980)/MAX(((F980)+(G980)*(L980))*(L980),1E-6))/SQRT($I$5*MAX((((F980)+(G980)*(L980))*(L980))/MAX((F980)+2*(G980)*(L980),1E-6),1E-6))</f>
        <v/>
      </c>
      <c r="T980">
        <f>((F980)*(L980)^2)/2+(G980)*(L980)^3/3+(ABS(K980)^2)/($I$5*MAX(((F980)+(G980)*(L980))*(L980),1E-6))</f>
        <v/>
      </c>
      <c r="U980">
        <f>IF($D$20=0,0,IFERROR(Q979-(((R979+R980)/2)*J980)-(IF(O979&gt;O980,$D$8*((O979^2-O980^2)/(2*$I$5)),$D$9*((O980^2-O979^2)/(2*$I$5)))+($D$10*(ABS(I980)/90)*(MAX(O979^2,O980^2)/(2*$I$5))))-Q980,0))</f>
        <v/>
      </c>
      <c r="V980">
        <f>IF($D$20=0,1,IFERROR(IF(ROUND(S980,3)=1,1,IF(AND(ABS(U980)&lt;$D$19,S980&gt;1),1,0)),0))</f>
        <v/>
      </c>
      <c r="W980">
        <f>IF($D$20=0,IFERROR(W981,MAX($D$16,POWER((ABS(K980)^2)/($I$5*MAX(F980,0.1)^2),1/3))),IF(IFERROR(AG981,0)=0,IFERROR(W981,MAX($D$16,POWER((ABS(K980)^2)/($I$5*MAX(F980,0.1)^2),1/3))),IF(OR(IFERROR(W980,0)=0,IFERROR(AD981,0)&gt;1),MAX($D$16,POWER((ABS(K980)^2)/($I$5*MAX(F980,0.1)^2),1/3)),IF(IFERROR(AF980,0)&gt;0,MAX($D$16,IFERROR(W980,0)+((IFERROR(AF980,0))*$D$18*IF((IFERROR(AD980,0))&lt;1,1,-1))),IF(IFERROR(AF980,0)&lt;0,IF(ABS((MAX($D$16,POWER((ABS(K980)^2)/($I$5*MAX(F980,0.1)^2),1/3)))-IFERROR(W980,0))&gt;$D$19,MAX($D$16,IF((MAX($D$16,POWER((ABS(K980)^2)/($I$5*MAX(F980,0.1)^2),1/3)))&gt;IFERROR(W980,0),MIN((MAX($D$16,POWER((ABS(K980)^2)/($I$5*MAX(F980,0.1)^2),1/3))),IFERROR(W980,0)+(MIN(ABS(IFERROR(AF980,0))*$D$18,ABS((MAX($D$16,POWER((ABS(K980)^2)/($I$5*MAX(F980,0.1)^2),1/3)))-IFERROR(W980,0))))),MAX((MAX($D$16,POWER((ABS(K980)^2)/($I$5*MAX(F980,0.1)^2),1/3))),IFERROR(W980,0)-(MIN(ABS(IFERROR(AF980,0))*$D$18,ABS((MAX($D$16,POWER((ABS(K980)^2)/($I$5*MAX(F980,0.1)^2),1/3)))-IFERROR(W980,0))))))),MAX($D$16,POWER((ABS(K980)^2)/($I$5*MAX(F980,0.1)^2),1/3))),MAX($D$16,IFERROR(W980,0)))))))</f>
        <v/>
      </c>
      <c r="X980">
        <f>((F980)+(G980)*(W980))*(W980)</f>
        <v/>
      </c>
      <c r="Y980">
        <f>(((F980)+(G980)*(W980))*(W980))/MAX((F980)+2*(W980)*SQRT(1+(G980)^2),1E-6)</f>
        <v/>
      </c>
      <c r="Z980">
        <f>ABS(K980)/MAX(((F980)+(G980)*(W980))*(W980),1E-6)</f>
        <v/>
      </c>
      <c r="AA980">
        <f>E980+W980</f>
        <v/>
      </c>
      <c r="AB980">
        <f>AA980+((ABS(K980)/MAX(((F980)+(G980)*(W980))*(W980),1E-6))^2)/(2*$I$5)</f>
        <v/>
      </c>
      <c r="AC980">
        <f>((ABS(K980)*$D$6)/(MAX(((F980)+(G980)*(W980))*(W980),1E-6)*MAX(((((F980)+(G980)*(W980))*(W980))/MAX((F980)+2*(W980)*SQRT(1+(G980)^2),1E-6))^(2/3),1E-6)))^2</f>
        <v/>
      </c>
      <c r="AD980">
        <f>ABS(ABS(K980)/MAX(((F980)+(G980)*(W980))*(W980),1E-6))/SQRT($I$5*MAX((((F980)+(G980)*(W980))*(W980))/MAX((F980)+2*(G980)*(W980),1E-6),1E-6))</f>
        <v/>
      </c>
      <c r="AE980">
        <f>((F980)*(W980)^2)/2+(G980)*(W980)^3/3+(ABS(K980)^2)/($I$5*MAX(((F980)+(G980)*(W980))*(W980),1E-6))</f>
        <v/>
      </c>
      <c r="AF980">
        <f>IF($D$20=0,0,IFERROR(AB981+(((AC980+AC981)/2)*J981)+(IF(Z980&gt;Z981,$D$8*((Z980^2-Z981^2)/(2*$I$5)),$D$9*((Z981^2-Z980^2)/(2*$I$5)))+($D$10*(ABS(I981)/90)*(MAX(Z980^2,Z981^2)/(2*$I$5))))-AB980,0))</f>
        <v/>
      </c>
      <c r="AG980">
        <f>IF($D$20=0,1,IFERROR(IF(ROUND(AD980,3)=1,1,IF(AND(ABS(AF980)&lt;$D$19,AD980&lt;1),1,0)),0))</f>
        <v/>
      </c>
      <c r="AH980">
        <f>IFERROR(IF(V32="Supercritical",MAX($D$16,IFERROR(L980,MAX($D$16,POWER((ABS(K980)^2)/($I$5*MAX(F980,0.1)^2),1/3)))),IF(V32="Subcritical",MAX($D$16,IFERROR(W980,MAX($D$16,POWER((ABS(K980)^2)/($I$5*MAX(F980,0.1)^2),1/3)))),IF(AND(IFERROR(V980,0)=1,IFERROR(AG980,0)=1),IF(IFERROR(T980,-1E99)&gt;=IFERROR(AE980,-1E99),MAX($D$16,IFERROR(L980,MAX($D$16,POWER((ABS(K980)^2)/($I$5*MAX(F980,0.1)^2),1/3)))),MAX($D$16,IFERROR(W980,MAX($D$16,POWER((ABS(K980)^2)/($I$5*MAX(F980,0.1)^2),1/3))))),IF(IFERROR(V980,0)=1,MAX($D$16,IFERROR(L980,MAX($D$16,POWER((ABS(K980)^2)/($I$5*MAX(F980,0.1)^2),1/3)))),IF(IFERROR(AG980,0)=1,MAX($D$16,IFERROR(W980,MAX($D$16,POWER((ABS(K980)^2)/($I$5*MAX(F980,0.1)^2),1/3)))),MAX($D$16,POWER((ABS(K980)^2)/($I$5*MAX(F980,0.1)^2),1/3))))))),MAX($D$16,POWER((ABS(K980)^2)/($I$5*MAX(F980,0.1)^2),1/3)))</f>
        <v/>
      </c>
      <c r="AI980">
        <f>E980+AH980</f>
        <v/>
      </c>
      <c r="AJ980">
        <f>AI980+((ABS(K980)/MAX(((F980)+(G980)*(AH980))*(AH980),1E-6))^2)/(2*$I$5)</f>
        <v/>
      </c>
      <c r="AM980" t="n">
        <v>0</v>
      </c>
      <c r="AN980" t="n">
        <v>0</v>
      </c>
      <c r="AO980">
        <f>AM980+AN980</f>
        <v/>
      </c>
      <c r="AP980">
        <f>AP979+AO980</f>
        <v/>
      </c>
      <c r="AQ980">
        <f>ABS(ABS(K980)/MAX(((F980)+(G980)*(AH980))*(AH980),1E-6))/SQRT($I$5*MAX((((F980)+(G980)*(AH980))*(AH980))/MAX((F980)+2*(G980)*(AH980),1E-6),1E-6))</f>
        <v/>
      </c>
      <c r="AR980">
        <f>IF(AQ980&lt;1,"Subcritical","Supercritical")</f>
        <v/>
      </c>
      <c r="AS980">
        <f>((ABS(K980)*$D$6)/(MAX(((F980)+(G980)*(AH980))*(AH980),1E-6)*MAX(((((F980)+(G980)*(AH980))*(AH980))/MAX((F980)+2*(AH980)*SQRT(1+(G980)^2),1E-6))^(2/3),1E-6)))^2</f>
        <v/>
      </c>
    </row>
    <row r="981">
      <c r="A981" t="n">
        <v>832</v>
      </c>
      <c r="B981" t="n">
        <v>830.889</v>
      </c>
      <c r="C981" t="n">
        <v>616088.308</v>
      </c>
      <c r="D981" t="n">
        <v>3097172.898</v>
      </c>
      <c r="E981" t="n">
        <v>632.1464999999999</v>
      </c>
      <c r="F981" t="n">
        <v>5.2</v>
      </c>
      <c r="G981" t="n">
        <v>0</v>
      </c>
      <c r="H981" t="inlineStr">
        <is>
          <t>Normal</t>
        </is>
      </c>
      <c r="I981" t="n">
        <v>0</v>
      </c>
      <c r="J981">
        <f>B981-B980</f>
        <v/>
      </c>
      <c r="K981">
        <f>MAX(0,K980-AO980)</f>
        <v/>
      </c>
      <c r="L981">
        <f>IF($D$20=0,IFERROR(L980,MAX($D$16,POWER((ABS(K981)^2)/($I$5*MAX(F981,0.1)^2),1/3))),IF(IFERROR(V980,0)=0,IFERROR(L980,MAX($D$16,POWER((ABS(K981)^2)/($I$5*MAX(F981,0.1)^2),1/3))),IF(OR(IFERROR(L981,0)=0,IFERROR(S980,0)&lt;1,IFERROR(S981,0)&lt;1),MAX($D$16,POWER((ABS(K981)^2)/($I$5*MAX(F981,0.1)^2),1/3)),IF(IFERROR(U981,0)&gt;0,MAX($D$16,IFERROR(L981,0)+((IFERROR(U981,0))*$D$18*IF((IFERROR(S981,0))&lt;1,1,-1))),IF(IFERROR(U981,0)&lt;0,IF(ABS((MAX($D$16,POWER((ABS(K981)^2)/($I$5*MAX(F981,0.1)^2),1/3)))-IFERROR(L981,0))&gt;$D$19,MAX($D$16,IF((MAX($D$16,POWER((ABS(K981)^2)/($I$5*MAX(F981,0.1)^2),1/3)))&gt;IFERROR(L981,0),MIN((MAX($D$16,POWER((ABS(K981)^2)/($I$5*MAX(F981,0.1)^2),1/3))),IFERROR(L981,0)+(MIN(ABS(IFERROR(U981,0))*$D$18,ABS((MAX($D$16,POWER((ABS(K981)^2)/($I$5*MAX(F981,0.1)^2),1/3)))-IFERROR(L981,0))))),MAX((MAX($D$16,POWER((ABS(K981)^2)/($I$5*MAX(F981,0.1)^2),1/3))),IFERROR(L981,0)-(MIN(ABS(IFERROR(U981,0))*$D$18,ABS((MAX($D$16,POWER((ABS(K981)^2)/($I$5*MAX(F981,0.1)^2),1/3)))-IFERROR(L981,0))))))),MAX($D$16,POWER((ABS(K981)^2)/($I$5*MAX(F981,0.1)^2),1/3))),MAX($D$16,IFERROR(L981,0)))))))</f>
        <v/>
      </c>
      <c r="M981">
        <f>((F981)+(G981)*(L981))*(L981)</f>
        <v/>
      </c>
      <c r="N981">
        <f>(((F981)+(G981)*(L981))*(L981))/MAX((F981)+2*(L981)*SQRT(1+(G981)^2),1E-6)</f>
        <v/>
      </c>
      <c r="O981">
        <f>ABS(K981)/MAX(((F981)+(G981)*(L981))*(L981),1E-6)</f>
        <v/>
      </c>
      <c r="P981">
        <f>E981+L981</f>
        <v/>
      </c>
      <c r="Q981">
        <f>P981+((ABS(K981)/MAX(((F981)+(G981)*(L981))*(L981),1E-6))^2)/(2*$I$5)</f>
        <v/>
      </c>
      <c r="R981">
        <f>((ABS(K981)*$D$6)/(MAX(((F981)+(G981)*(L981))*(L981),1E-6)*MAX(((((F981)+(G981)*(L981))*(L981))/MAX((F981)+2*(L981)*SQRT(1+(G981)^2),1E-6))^(2/3),1E-6)))^2</f>
        <v/>
      </c>
      <c r="S981">
        <f>ABS(ABS(K981)/MAX(((F981)+(G981)*(L981))*(L981),1E-6))/SQRT($I$5*MAX((((F981)+(G981)*(L981))*(L981))/MAX((F981)+2*(G981)*(L981),1E-6),1E-6))</f>
        <v/>
      </c>
      <c r="T981">
        <f>((F981)*(L981)^2)/2+(G981)*(L981)^3/3+(ABS(K981)^2)/($I$5*MAX(((F981)+(G981)*(L981))*(L981),1E-6))</f>
        <v/>
      </c>
      <c r="U981">
        <f>IF($D$20=0,0,IFERROR(Q980-(((R980+R981)/2)*J981)-(IF(O980&gt;O981,$D$8*((O980^2-O981^2)/(2*$I$5)),$D$9*((O981^2-O980^2)/(2*$I$5)))+($D$10*(ABS(I981)/90)*(MAX(O980^2,O981^2)/(2*$I$5))))-Q981,0))</f>
        <v/>
      </c>
      <c r="V981">
        <f>IF($D$20=0,1,IFERROR(IF(ROUND(S981,3)=1,1,IF(AND(ABS(U981)&lt;$D$19,S981&gt;1),1,0)),0))</f>
        <v/>
      </c>
      <c r="W981">
        <f>IF($D$20=0,IFERROR(W982,MAX($D$16,POWER((ABS(K981)^2)/($I$5*MAX(F981,0.1)^2),1/3))),IF(IFERROR(AG982,0)=0,IFERROR(W982,MAX($D$16,POWER((ABS(K981)^2)/($I$5*MAX(F981,0.1)^2),1/3))),IF(OR(IFERROR(W981,0)=0,IFERROR(AD982,0)&gt;1),MAX($D$16,POWER((ABS(K981)^2)/($I$5*MAX(F981,0.1)^2),1/3)),IF(IFERROR(AF981,0)&gt;0,MAX($D$16,IFERROR(W981,0)+((IFERROR(AF981,0))*$D$18*IF((IFERROR(AD981,0))&lt;1,1,-1))),IF(IFERROR(AF981,0)&lt;0,IF(ABS((MAX($D$16,POWER((ABS(K981)^2)/($I$5*MAX(F981,0.1)^2),1/3)))-IFERROR(W981,0))&gt;$D$19,MAX($D$16,IF((MAX($D$16,POWER((ABS(K981)^2)/($I$5*MAX(F981,0.1)^2),1/3)))&gt;IFERROR(W981,0),MIN((MAX($D$16,POWER((ABS(K981)^2)/($I$5*MAX(F981,0.1)^2),1/3))),IFERROR(W981,0)+(MIN(ABS(IFERROR(AF981,0))*$D$18,ABS((MAX($D$16,POWER((ABS(K981)^2)/($I$5*MAX(F981,0.1)^2),1/3)))-IFERROR(W981,0))))),MAX((MAX($D$16,POWER((ABS(K981)^2)/($I$5*MAX(F981,0.1)^2),1/3))),IFERROR(W981,0)-(MIN(ABS(IFERROR(AF981,0))*$D$18,ABS((MAX($D$16,POWER((ABS(K981)^2)/($I$5*MAX(F981,0.1)^2),1/3)))-IFERROR(W981,0))))))),MAX($D$16,POWER((ABS(K981)^2)/($I$5*MAX(F981,0.1)^2),1/3))),MAX($D$16,IFERROR(W981,0)))))))</f>
        <v/>
      </c>
      <c r="X981">
        <f>((F981)+(G981)*(W981))*(W981)</f>
        <v/>
      </c>
      <c r="Y981">
        <f>(((F981)+(G981)*(W981))*(W981))/MAX((F981)+2*(W981)*SQRT(1+(G981)^2),1E-6)</f>
        <v/>
      </c>
      <c r="Z981">
        <f>ABS(K981)/MAX(((F981)+(G981)*(W981))*(W981),1E-6)</f>
        <v/>
      </c>
      <c r="AA981">
        <f>E981+W981</f>
        <v/>
      </c>
      <c r="AB981">
        <f>AA981+((ABS(K981)/MAX(((F981)+(G981)*(W981))*(W981),1E-6))^2)/(2*$I$5)</f>
        <v/>
      </c>
      <c r="AC981">
        <f>((ABS(K981)*$D$6)/(MAX(((F981)+(G981)*(W981))*(W981),1E-6)*MAX(((((F981)+(G981)*(W981))*(W981))/MAX((F981)+2*(W981)*SQRT(1+(G981)^2),1E-6))^(2/3),1E-6)))^2</f>
        <v/>
      </c>
      <c r="AD981">
        <f>ABS(ABS(K981)/MAX(((F981)+(G981)*(W981))*(W981),1E-6))/SQRT($I$5*MAX((((F981)+(G981)*(W981))*(W981))/MAX((F981)+2*(G981)*(W981),1E-6),1E-6))</f>
        <v/>
      </c>
      <c r="AE981">
        <f>((F981)*(W981)^2)/2+(G981)*(W981)^3/3+(ABS(K981)^2)/($I$5*MAX(((F981)+(G981)*(W981))*(W981),1E-6))</f>
        <v/>
      </c>
      <c r="AF981">
        <f>IF($D$20=0,0,IFERROR(AB982+(((AC981+AC982)/2)*J982)+(IF(Z981&gt;Z982,$D$8*((Z981^2-Z982^2)/(2*$I$5)),$D$9*((Z982^2-Z981^2)/(2*$I$5)))+($D$10*(ABS(I982)/90)*(MAX(Z981^2,Z982^2)/(2*$I$5))))-AB981,0))</f>
        <v/>
      </c>
      <c r="AG981">
        <f>IF($D$20=0,1,IFERROR(IF(ROUND(AD981,3)=1,1,IF(AND(ABS(AF981)&lt;$D$19,AD981&lt;1),1,0)),0))</f>
        <v/>
      </c>
      <c r="AH981">
        <f>IFERROR(IF(V32="Supercritical",MAX($D$16,IFERROR(L981,MAX($D$16,POWER((ABS(K981)^2)/($I$5*MAX(F981,0.1)^2),1/3)))),IF(V32="Subcritical",MAX($D$16,IFERROR(W981,MAX($D$16,POWER((ABS(K981)^2)/($I$5*MAX(F981,0.1)^2),1/3)))),IF(AND(IFERROR(V981,0)=1,IFERROR(AG981,0)=1),IF(IFERROR(T981,-1E99)&gt;=IFERROR(AE981,-1E99),MAX($D$16,IFERROR(L981,MAX($D$16,POWER((ABS(K981)^2)/($I$5*MAX(F981,0.1)^2),1/3)))),MAX($D$16,IFERROR(W981,MAX($D$16,POWER((ABS(K981)^2)/($I$5*MAX(F981,0.1)^2),1/3))))),IF(IFERROR(V981,0)=1,MAX($D$16,IFERROR(L981,MAX($D$16,POWER((ABS(K981)^2)/($I$5*MAX(F981,0.1)^2),1/3)))),IF(IFERROR(AG981,0)=1,MAX($D$16,IFERROR(W981,MAX($D$16,POWER((ABS(K981)^2)/($I$5*MAX(F981,0.1)^2),1/3)))),MAX($D$16,POWER((ABS(K981)^2)/($I$5*MAX(F981,0.1)^2),1/3))))))),MAX($D$16,POWER((ABS(K981)^2)/($I$5*MAX(F981,0.1)^2),1/3)))</f>
        <v/>
      </c>
      <c r="AI981">
        <f>E981+AH981</f>
        <v/>
      </c>
      <c r="AJ981">
        <f>AI981+((ABS(K981)/MAX(((F981)+(G981)*(AH981))*(AH981),1E-6))^2)/(2*$I$5)</f>
        <v/>
      </c>
      <c r="AM981" t="n">
        <v>0</v>
      </c>
      <c r="AN981" t="n">
        <v>0</v>
      </c>
      <c r="AO981">
        <f>AM981+AN981</f>
        <v/>
      </c>
      <c r="AP981">
        <f>AP980+AO981</f>
        <v/>
      </c>
      <c r="AQ981">
        <f>ABS(ABS(K981)/MAX(((F981)+(G981)*(AH981))*(AH981),1E-6))/SQRT($I$5*MAX((((F981)+(G981)*(AH981))*(AH981))/MAX((F981)+2*(G981)*(AH981),1E-6),1E-6))</f>
        <v/>
      </c>
      <c r="AR981">
        <f>IF(AQ981&lt;1,"Subcritical","Supercritical")</f>
        <v/>
      </c>
      <c r="AS981">
        <f>((ABS(K981)*$D$6)/(MAX(((F981)+(G981)*(AH981))*(AH981),1E-6)*MAX(((((F981)+(G981)*(AH981))*(AH981))/MAX((F981)+2*(AH981)*SQRT(1+(G981)^2),1E-6))^(2/3),1E-6)))^2</f>
        <v/>
      </c>
    </row>
    <row r="982">
      <c r="A982" t="n">
        <v>833</v>
      </c>
      <c r="B982" t="n">
        <v>831.889</v>
      </c>
      <c r="C982" t="n">
        <v>616088.2659999999</v>
      </c>
      <c r="D982" t="n">
        <v>3097171.899</v>
      </c>
      <c r="E982" t="n">
        <v>632.146</v>
      </c>
      <c r="F982" t="n">
        <v>5.2</v>
      </c>
      <c r="G982" t="n">
        <v>0</v>
      </c>
      <c r="H982" t="inlineStr">
        <is>
          <t>Normal</t>
        </is>
      </c>
      <c r="I982" t="n">
        <v>0.057</v>
      </c>
      <c r="J982">
        <f>B982-B981</f>
        <v/>
      </c>
      <c r="K982">
        <f>MAX(0,K981-AO981)</f>
        <v/>
      </c>
      <c r="L982">
        <f>IF($D$20=0,IFERROR(L981,MAX($D$16,POWER((ABS(K982)^2)/($I$5*MAX(F982,0.1)^2),1/3))),IF(IFERROR(V981,0)=0,IFERROR(L981,MAX($D$16,POWER((ABS(K982)^2)/($I$5*MAX(F982,0.1)^2),1/3))),IF(OR(IFERROR(L982,0)=0,IFERROR(S981,0)&lt;1,IFERROR(S982,0)&lt;1),MAX($D$16,POWER((ABS(K982)^2)/($I$5*MAX(F982,0.1)^2),1/3)),IF(IFERROR(U982,0)&gt;0,MAX($D$16,IFERROR(L982,0)+((IFERROR(U982,0))*$D$18*IF((IFERROR(S982,0))&lt;1,1,-1))),IF(IFERROR(U982,0)&lt;0,IF(ABS((MAX($D$16,POWER((ABS(K982)^2)/($I$5*MAX(F982,0.1)^2),1/3)))-IFERROR(L982,0))&gt;$D$19,MAX($D$16,IF((MAX($D$16,POWER((ABS(K982)^2)/($I$5*MAX(F982,0.1)^2),1/3)))&gt;IFERROR(L982,0),MIN((MAX($D$16,POWER((ABS(K982)^2)/($I$5*MAX(F982,0.1)^2),1/3))),IFERROR(L982,0)+(MIN(ABS(IFERROR(U982,0))*$D$18,ABS((MAX($D$16,POWER((ABS(K982)^2)/($I$5*MAX(F982,0.1)^2),1/3)))-IFERROR(L982,0))))),MAX((MAX($D$16,POWER((ABS(K982)^2)/($I$5*MAX(F982,0.1)^2),1/3))),IFERROR(L982,0)-(MIN(ABS(IFERROR(U982,0))*$D$18,ABS((MAX($D$16,POWER((ABS(K982)^2)/($I$5*MAX(F982,0.1)^2),1/3)))-IFERROR(L982,0))))))),MAX($D$16,POWER((ABS(K982)^2)/($I$5*MAX(F982,0.1)^2),1/3))),MAX($D$16,IFERROR(L982,0)))))))</f>
        <v/>
      </c>
      <c r="M982">
        <f>((F982)+(G982)*(L982))*(L982)</f>
        <v/>
      </c>
      <c r="N982">
        <f>(((F982)+(G982)*(L982))*(L982))/MAX((F982)+2*(L982)*SQRT(1+(G982)^2),1E-6)</f>
        <v/>
      </c>
      <c r="O982">
        <f>ABS(K982)/MAX(((F982)+(G982)*(L982))*(L982),1E-6)</f>
        <v/>
      </c>
      <c r="P982">
        <f>E982+L982</f>
        <v/>
      </c>
      <c r="Q982">
        <f>P982+((ABS(K982)/MAX(((F982)+(G982)*(L982))*(L982),1E-6))^2)/(2*$I$5)</f>
        <v/>
      </c>
      <c r="R982">
        <f>((ABS(K982)*$D$6)/(MAX(((F982)+(G982)*(L982))*(L982),1E-6)*MAX(((((F982)+(G982)*(L982))*(L982))/MAX((F982)+2*(L982)*SQRT(1+(G982)^2),1E-6))^(2/3),1E-6)))^2</f>
        <v/>
      </c>
      <c r="S982">
        <f>ABS(ABS(K982)/MAX(((F982)+(G982)*(L982))*(L982),1E-6))/SQRT($I$5*MAX((((F982)+(G982)*(L982))*(L982))/MAX((F982)+2*(G982)*(L982),1E-6),1E-6))</f>
        <v/>
      </c>
      <c r="T982">
        <f>((F982)*(L982)^2)/2+(G982)*(L982)^3/3+(ABS(K982)^2)/($I$5*MAX(((F982)+(G982)*(L982))*(L982),1E-6))</f>
        <v/>
      </c>
      <c r="U982">
        <f>IF($D$20=0,0,IFERROR(Q981-(((R981+R982)/2)*J982)-(IF(O981&gt;O982,$D$8*((O981^2-O982^2)/(2*$I$5)),$D$9*((O982^2-O981^2)/(2*$I$5)))+($D$10*(ABS(I982)/90)*(MAX(O981^2,O982^2)/(2*$I$5))))-Q982,0))</f>
        <v/>
      </c>
      <c r="V982">
        <f>IF($D$20=0,1,IFERROR(IF(ROUND(S982,3)=1,1,IF(AND(ABS(U982)&lt;$D$19,S982&gt;1),1,0)),0))</f>
        <v/>
      </c>
      <c r="W982">
        <f>IF($D$20=0,IFERROR(W983,MAX($D$16,POWER((ABS(K982)^2)/($I$5*MAX(F982,0.1)^2),1/3))),IF(IFERROR(AG983,0)=0,IFERROR(W983,MAX($D$16,POWER((ABS(K982)^2)/($I$5*MAX(F982,0.1)^2),1/3))),IF(OR(IFERROR(W982,0)=0,IFERROR(AD983,0)&gt;1),MAX($D$16,POWER((ABS(K982)^2)/($I$5*MAX(F982,0.1)^2),1/3)),IF(IFERROR(AF982,0)&gt;0,MAX($D$16,IFERROR(W982,0)+((IFERROR(AF982,0))*$D$18*IF((IFERROR(AD982,0))&lt;1,1,-1))),IF(IFERROR(AF982,0)&lt;0,IF(ABS((MAX($D$16,POWER((ABS(K982)^2)/($I$5*MAX(F982,0.1)^2),1/3)))-IFERROR(W982,0))&gt;$D$19,MAX($D$16,IF((MAX($D$16,POWER((ABS(K982)^2)/($I$5*MAX(F982,0.1)^2),1/3)))&gt;IFERROR(W982,0),MIN((MAX($D$16,POWER((ABS(K982)^2)/($I$5*MAX(F982,0.1)^2),1/3))),IFERROR(W982,0)+(MIN(ABS(IFERROR(AF982,0))*$D$18,ABS((MAX($D$16,POWER((ABS(K982)^2)/($I$5*MAX(F982,0.1)^2),1/3)))-IFERROR(W982,0))))),MAX((MAX($D$16,POWER((ABS(K982)^2)/($I$5*MAX(F982,0.1)^2),1/3))),IFERROR(W982,0)-(MIN(ABS(IFERROR(AF982,0))*$D$18,ABS((MAX($D$16,POWER((ABS(K982)^2)/($I$5*MAX(F982,0.1)^2),1/3)))-IFERROR(W982,0))))))),MAX($D$16,POWER((ABS(K982)^2)/($I$5*MAX(F982,0.1)^2),1/3))),MAX($D$16,IFERROR(W982,0)))))))</f>
        <v/>
      </c>
      <c r="X982">
        <f>((F982)+(G982)*(W982))*(W982)</f>
        <v/>
      </c>
      <c r="Y982">
        <f>(((F982)+(G982)*(W982))*(W982))/MAX((F982)+2*(W982)*SQRT(1+(G982)^2),1E-6)</f>
        <v/>
      </c>
      <c r="Z982">
        <f>ABS(K982)/MAX(((F982)+(G982)*(W982))*(W982),1E-6)</f>
        <v/>
      </c>
      <c r="AA982">
        <f>E982+W982</f>
        <v/>
      </c>
      <c r="AB982">
        <f>AA982+((ABS(K982)/MAX(((F982)+(G982)*(W982))*(W982),1E-6))^2)/(2*$I$5)</f>
        <v/>
      </c>
      <c r="AC982">
        <f>((ABS(K982)*$D$6)/(MAX(((F982)+(G982)*(W982))*(W982),1E-6)*MAX(((((F982)+(G982)*(W982))*(W982))/MAX((F982)+2*(W982)*SQRT(1+(G982)^2),1E-6))^(2/3),1E-6)))^2</f>
        <v/>
      </c>
      <c r="AD982">
        <f>ABS(ABS(K982)/MAX(((F982)+(G982)*(W982))*(W982),1E-6))/SQRT($I$5*MAX((((F982)+(G982)*(W982))*(W982))/MAX((F982)+2*(G982)*(W982),1E-6),1E-6))</f>
        <v/>
      </c>
      <c r="AE982">
        <f>((F982)*(W982)^2)/2+(G982)*(W982)^3/3+(ABS(K982)^2)/($I$5*MAX(((F982)+(G982)*(W982))*(W982),1E-6))</f>
        <v/>
      </c>
      <c r="AF982">
        <f>IF($D$20=0,0,IFERROR(AB983+(((AC982+AC983)/2)*J983)+(IF(Z982&gt;Z983,$D$8*((Z982^2-Z983^2)/(2*$I$5)),$D$9*((Z983^2-Z982^2)/(2*$I$5)))+($D$10*(ABS(I983)/90)*(MAX(Z982^2,Z983^2)/(2*$I$5))))-AB982,0))</f>
        <v/>
      </c>
      <c r="AG982">
        <f>IF($D$20=0,1,IFERROR(IF(ROUND(AD982,3)=1,1,IF(AND(ABS(AF982)&lt;$D$19,AD982&lt;1),1,0)),0))</f>
        <v/>
      </c>
      <c r="AH982">
        <f>IFERROR(IF(V32="Supercritical",MAX($D$16,IFERROR(L982,MAX($D$16,POWER((ABS(K982)^2)/($I$5*MAX(F982,0.1)^2),1/3)))),IF(V32="Subcritical",MAX($D$16,IFERROR(W982,MAX($D$16,POWER((ABS(K982)^2)/($I$5*MAX(F982,0.1)^2),1/3)))),IF(AND(IFERROR(V982,0)=1,IFERROR(AG982,0)=1),IF(IFERROR(T982,-1E99)&gt;=IFERROR(AE982,-1E99),MAX($D$16,IFERROR(L982,MAX($D$16,POWER((ABS(K982)^2)/($I$5*MAX(F982,0.1)^2),1/3)))),MAX($D$16,IFERROR(W982,MAX($D$16,POWER((ABS(K982)^2)/($I$5*MAX(F982,0.1)^2),1/3))))),IF(IFERROR(V982,0)=1,MAX($D$16,IFERROR(L982,MAX($D$16,POWER((ABS(K982)^2)/($I$5*MAX(F982,0.1)^2),1/3)))),IF(IFERROR(AG982,0)=1,MAX($D$16,IFERROR(W982,MAX($D$16,POWER((ABS(K982)^2)/($I$5*MAX(F982,0.1)^2),1/3)))),MAX($D$16,POWER((ABS(K982)^2)/($I$5*MAX(F982,0.1)^2),1/3))))))),MAX($D$16,POWER((ABS(K982)^2)/($I$5*MAX(F982,0.1)^2),1/3)))</f>
        <v/>
      </c>
      <c r="AI982">
        <f>E982+AH982</f>
        <v/>
      </c>
      <c r="AJ982">
        <f>AI982+((ABS(K982)/MAX(((F982)+(G982)*(AH982))*(AH982),1E-6))^2)/(2*$I$5)</f>
        <v/>
      </c>
      <c r="AM982" t="n">
        <v>0</v>
      </c>
      <c r="AN982" t="n">
        <v>0</v>
      </c>
      <c r="AO982">
        <f>AM982+AN982</f>
        <v/>
      </c>
      <c r="AP982">
        <f>AP981+AO982</f>
        <v/>
      </c>
      <c r="AQ982">
        <f>ABS(ABS(K982)/MAX(((F982)+(G982)*(AH982))*(AH982),1E-6))/SQRT($I$5*MAX((((F982)+(G982)*(AH982))*(AH982))/MAX((F982)+2*(G982)*(AH982),1E-6),1E-6))</f>
        <v/>
      </c>
      <c r="AR982">
        <f>IF(AQ982&lt;1,"Subcritical","Supercritical")</f>
        <v/>
      </c>
      <c r="AS982">
        <f>((ABS(K982)*$D$6)/(MAX(((F982)+(G982)*(AH982))*(AH982),1E-6)*MAX(((((F982)+(G982)*(AH982))*(AH982))/MAX((F982)+2*(AH982)*SQRT(1+(G982)^2),1E-6))^(2/3),1E-6)))^2</f>
        <v/>
      </c>
    </row>
    <row r="983">
      <c r="A983" t="n">
        <v>834</v>
      </c>
      <c r="B983" t="n">
        <v>832.889</v>
      </c>
      <c r="C983" t="n">
        <v>616088.223</v>
      </c>
      <c r="D983" t="n">
        <v>3097170.9</v>
      </c>
      <c r="E983" t="n">
        <v>632.1455</v>
      </c>
      <c r="F983" t="n">
        <v>5.2</v>
      </c>
      <c r="G983" t="n">
        <v>0</v>
      </c>
      <c r="H983" t="inlineStr">
        <is>
          <t>Normal</t>
        </is>
      </c>
      <c r="I983" t="n">
        <v>0.06</v>
      </c>
      <c r="J983">
        <f>B983-B982</f>
        <v/>
      </c>
      <c r="K983">
        <f>MAX(0,K982-AO982)</f>
        <v/>
      </c>
      <c r="L983">
        <f>IF($D$20=0,IFERROR(L982,MAX($D$16,POWER((ABS(K983)^2)/($I$5*MAX(F983,0.1)^2),1/3))),IF(IFERROR(V982,0)=0,IFERROR(L982,MAX($D$16,POWER((ABS(K983)^2)/($I$5*MAX(F983,0.1)^2),1/3))),IF(OR(IFERROR(L983,0)=0,IFERROR(S982,0)&lt;1,IFERROR(S983,0)&lt;1),MAX($D$16,POWER((ABS(K983)^2)/($I$5*MAX(F983,0.1)^2),1/3)),IF(IFERROR(U983,0)&gt;0,MAX($D$16,IFERROR(L983,0)+((IFERROR(U983,0))*$D$18*IF((IFERROR(S983,0))&lt;1,1,-1))),IF(IFERROR(U983,0)&lt;0,IF(ABS((MAX($D$16,POWER((ABS(K983)^2)/($I$5*MAX(F983,0.1)^2),1/3)))-IFERROR(L983,0))&gt;$D$19,MAX($D$16,IF((MAX($D$16,POWER((ABS(K983)^2)/($I$5*MAX(F983,0.1)^2),1/3)))&gt;IFERROR(L983,0),MIN((MAX($D$16,POWER((ABS(K983)^2)/($I$5*MAX(F983,0.1)^2),1/3))),IFERROR(L983,0)+(MIN(ABS(IFERROR(U983,0))*$D$18,ABS((MAX($D$16,POWER((ABS(K983)^2)/($I$5*MAX(F983,0.1)^2),1/3)))-IFERROR(L983,0))))),MAX((MAX($D$16,POWER((ABS(K983)^2)/($I$5*MAX(F983,0.1)^2),1/3))),IFERROR(L983,0)-(MIN(ABS(IFERROR(U983,0))*$D$18,ABS((MAX($D$16,POWER((ABS(K983)^2)/($I$5*MAX(F983,0.1)^2),1/3)))-IFERROR(L983,0))))))),MAX($D$16,POWER((ABS(K983)^2)/($I$5*MAX(F983,0.1)^2),1/3))),MAX($D$16,IFERROR(L983,0)))))))</f>
        <v/>
      </c>
      <c r="M983">
        <f>((F983)+(G983)*(L983))*(L983)</f>
        <v/>
      </c>
      <c r="N983">
        <f>(((F983)+(G983)*(L983))*(L983))/MAX((F983)+2*(L983)*SQRT(1+(G983)^2),1E-6)</f>
        <v/>
      </c>
      <c r="O983">
        <f>ABS(K983)/MAX(((F983)+(G983)*(L983))*(L983),1E-6)</f>
        <v/>
      </c>
      <c r="P983">
        <f>E983+L983</f>
        <v/>
      </c>
      <c r="Q983">
        <f>P983+((ABS(K983)/MAX(((F983)+(G983)*(L983))*(L983),1E-6))^2)/(2*$I$5)</f>
        <v/>
      </c>
      <c r="R983">
        <f>((ABS(K983)*$D$6)/(MAX(((F983)+(G983)*(L983))*(L983),1E-6)*MAX(((((F983)+(G983)*(L983))*(L983))/MAX((F983)+2*(L983)*SQRT(1+(G983)^2),1E-6))^(2/3),1E-6)))^2</f>
        <v/>
      </c>
      <c r="S983">
        <f>ABS(ABS(K983)/MAX(((F983)+(G983)*(L983))*(L983),1E-6))/SQRT($I$5*MAX((((F983)+(G983)*(L983))*(L983))/MAX((F983)+2*(G983)*(L983),1E-6),1E-6))</f>
        <v/>
      </c>
      <c r="T983">
        <f>((F983)*(L983)^2)/2+(G983)*(L983)^3/3+(ABS(K983)^2)/($I$5*MAX(((F983)+(G983)*(L983))*(L983),1E-6))</f>
        <v/>
      </c>
      <c r="U983">
        <f>IF($D$20=0,0,IFERROR(Q982-(((R982+R983)/2)*J983)-(IF(O982&gt;O983,$D$8*((O982^2-O983^2)/(2*$I$5)),$D$9*((O983^2-O982^2)/(2*$I$5)))+($D$10*(ABS(I983)/90)*(MAX(O982^2,O983^2)/(2*$I$5))))-Q983,0))</f>
        <v/>
      </c>
      <c r="V983">
        <f>IF($D$20=0,1,IFERROR(IF(ROUND(S983,3)=1,1,IF(AND(ABS(U983)&lt;$D$19,S983&gt;1),1,0)),0))</f>
        <v/>
      </c>
      <c r="W983">
        <f>IF($D$20=0,IFERROR(W984,MAX($D$16,POWER((ABS(K983)^2)/($I$5*MAX(F983,0.1)^2),1/3))),IF(IFERROR(AG984,0)=0,IFERROR(W984,MAX($D$16,POWER((ABS(K983)^2)/($I$5*MAX(F983,0.1)^2),1/3))),IF(OR(IFERROR(W983,0)=0,IFERROR(AD984,0)&gt;1),MAX($D$16,POWER((ABS(K983)^2)/($I$5*MAX(F983,0.1)^2),1/3)),IF(IFERROR(AF983,0)&gt;0,MAX($D$16,IFERROR(W983,0)+((IFERROR(AF983,0))*$D$18*IF((IFERROR(AD983,0))&lt;1,1,-1))),IF(IFERROR(AF983,0)&lt;0,IF(ABS((MAX($D$16,POWER((ABS(K983)^2)/($I$5*MAX(F983,0.1)^2),1/3)))-IFERROR(W983,0))&gt;$D$19,MAX($D$16,IF((MAX($D$16,POWER((ABS(K983)^2)/($I$5*MAX(F983,0.1)^2),1/3)))&gt;IFERROR(W983,0),MIN((MAX($D$16,POWER((ABS(K983)^2)/($I$5*MAX(F983,0.1)^2),1/3))),IFERROR(W983,0)+(MIN(ABS(IFERROR(AF983,0))*$D$18,ABS((MAX($D$16,POWER((ABS(K983)^2)/($I$5*MAX(F983,0.1)^2),1/3)))-IFERROR(W983,0))))),MAX((MAX($D$16,POWER((ABS(K983)^2)/($I$5*MAX(F983,0.1)^2),1/3))),IFERROR(W983,0)-(MIN(ABS(IFERROR(AF983,0))*$D$18,ABS((MAX($D$16,POWER((ABS(K983)^2)/($I$5*MAX(F983,0.1)^2),1/3)))-IFERROR(W983,0))))))),MAX($D$16,POWER((ABS(K983)^2)/($I$5*MAX(F983,0.1)^2),1/3))),MAX($D$16,IFERROR(W983,0)))))))</f>
        <v/>
      </c>
      <c r="X983">
        <f>((F983)+(G983)*(W983))*(W983)</f>
        <v/>
      </c>
      <c r="Y983">
        <f>(((F983)+(G983)*(W983))*(W983))/MAX((F983)+2*(W983)*SQRT(1+(G983)^2),1E-6)</f>
        <v/>
      </c>
      <c r="Z983">
        <f>ABS(K983)/MAX(((F983)+(G983)*(W983))*(W983),1E-6)</f>
        <v/>
      </c>
      <c r="AA983">
        <f>E983+W983</f>
        <v/>
      </c>
      <c r="AB983">
        <f>AA983+((ABS(K983)/MAX(((F983)+(G983)*(W983))*(W983),1E-6))^2)/(2*$I$5)</f>
        <v/>
      </c>
      <c r="AC983">
        <f>((ABS(K983)*$D$6)/(MAX(((F983)+(G983)*(W983))*(W983),1E-6)*MAX(((((F983)+(G983)*(W983))*(W983))/MAX((F983)+2*(W983)*SQRT(1+(G983)^2),1E-6))^(2/3),1E-6)))^2</f>
        <v/>
      </c>
      <c r="AD983">
        <f>ABS(ABS(K983)/MAX(((F983)+(G983)*(W983))*(W983),1E-6))/SQRT($I$5*MAX((((F983)+(G983)*(W983))*(W983))/MAX((F983)+2*(G983)*(W983),1E-6),1E-6))</f>
        <v/>
      </c>
      <c r="AE983">
        <f>((F983)*(W983)^2)/2+(G983)*(W983)^3/3+(ABS(K983)^2)/($I$5*MAX(((F983)+(G983)*(W983))*(W983),1E-6))</f>
        <v/>
      </c>
      <c r="AF983">
        <f>IF($D$20=0,0,IFERROR(AB984+(((AC983+AC984)/2)*J984)+(IF(Z983&gt;Z984,$D$8*((Z983^2-Z984^2)/(2*$I$5)),$D$9*((Z984^2-Z983^2)/(2*$I$5)))+($D$10*(ABS(I984)/90)*(MAX(Z983^2,Z984^2)/(2*$I$5))))-AB983,0))</f>
        <v/>
      </c>
      <c r="AG983">
        <f>IF($D$20=0,1,IFERROR(IF(ROUND(AD983,3)=1,1,IF(AND(ABS(AF983)&lt;$D$19,AD983&lt;1),1,0)),0))</f>
        <v/>
      </c>
      <c r="AH983">
        <f>IFERROR(IF(V32="Supercritical",MAX($D$16,IFERROR(L983,MAX($D$16,POWER((ABS(K983)^2)/($I$5*MAX(F983,0.1)^2),1/3)))),IF(V32="Subcritical",MAX($D$16,IFERROR(W983,MAX($D$16,POWER((ABS(K983)^2)/($I$5*MAX(F983,0.1)^2),1/3)))),IF(AND(IFERROR(V983,0)=1,IFERROR(AG983,0)=1),IF(IFERROR(T983,-1E99)&gt;=IFERROR(AE983,-1E99),MAX($D$16,IFERROR(L983,MAX($D$16,POWER((ABS(K983)^2)/($I$5*MAX(F983,0.1)^2),1/3)))),MAX($D$16,IFERROR(W983,MAX($D$16,POWER((ABS(K983)^2)/($I$5*MAX(F983,0.1)^2),1/3))))),IF(IFERROR(V983,0)=1,MAX($D$16,IFERROR(L983,MAX($D$16,POWER((ABS(K983)^2)/($I$5*MAX(F983,0.1)^2),1/3)))),IF(IFERROR(AG983,0)=1,MAX($D$16,IFERROR(W983,MAX($D$16,POWER((ABS(K983)^2)/($I$5*MAX(F983,0.1)^2),1/3)))),MAX($D$16,POWER((ABS(K983)^2)/($I$5*MAX(F983,0.1)^2),1/3))))))),MAX($D$16,POWER((ABS(K983)^2)/($I$5*MAX(F983,0.1)^2),1/3)))</f>
        <v/>
      </c>
      <c r="AI983">
        <f>E983+AH983</f>
        <v/>
      </c>
      <c r="AJ983">
        <f>AI983+((ABS(K983)/MAX(((F983)+(G983)*(AH983))*(AH983),1E-6))^2)/(2*$I$5)</f>
        <v/>
      </c>
      <c r="AM983" t="n">
        <v>0</v>
      </c>
      <c r="AN983" t="n">
        <v>0</v>
      </c>
      <c r="AO983">
        <f>AM983+AN983</f>
        <v/>
      </c>
      <c r="AP983">
        <f>AP982+AO983</f>
        <v/>
      </c>
      <c r="AQ983">
        <f>ABS(ABS(K983)/MAX(((F983)+(G983)*(AH983))*(AH983),1E-6))/SQRT($I$5*MAX((((F983)+(G983)*(AH983))*(AH983))/MAX((F983)+2*(G983)*(AH983),1E-6),1E-6))</f>
        <v/>
      </c>
      <c r="AR983">
        <f>IF(AQ983&lt;1,"Subcritical","Supercritical")</f>
        <v/>
      </c>
      <c r="AS983">
        <f>((ABS(K983)*$D$6)/(MAX(((F983)+(G983)*(AH983))*(AH983),1E-6)*MAX(((((F983)+(G983)*(AH983))*(AH983))/MAX((F983)+2*(AH983)*SQRT(1+(G983)^2),1E-6))^(2/3),1E-6)))^2</f>
        <v/>
      </c>
    </row>
    <row r="984">
      <c r="A984" t="n">
        <v>835</v>
      </c>
      <c r="B984" t="n">
        <v>833.89</v>
      </c>
      <c r="C984" t="n">
        <v>616088.181</v>
      </c>
      <c r="D984" t="n">
        <v>3097169.9</v>
      </c>
      <c r="E984" t="n">
        <v>632.145</v>
      </c>
      <c r="F984" t="n">
        <v>5.2</v>
      </c>
      <c r="G984" t="n">
        <v>0</v>
      </c>
      <c r="H984" t="inlineStr">
        <is>
          <t>Normal</t>
        </is>
      </c>
      <c r="I984" t="n">
        <v>0.002</v>
      </c>
      <c r="J984">
        <f>B984-B983</f>
        <v/>
      </c>
      <c r="K984">
        <f>MAX(0,K983-AO983)</f>
        <v/>
      </c>
      <c r="L984">
        <f>IF($D$20=0,IFERROR(L983,MAX($D$16,POWER((ABS(K984)^2)/($I$5*MAX(F984,0.1)^2),1/3))),IF(IFERROR(V983,0)=0,IFERROR(L983,MAX($D$16,POWER((ABS(K984)^2)/($I$5*MAX(F984,0.1)^2),1/3))),IF(OR(IFERROR(L984,0)=0,IFERROR(S983,0)&lt;1,IFERROR(S984,0)&lt;1),MAX($D$16,POWER((ABS(K984)^2)/($I$5*MAX(F984,0.1)^2),1/3)),IF(IFERROR(U984,0)&gt;0,MAX($D$16,IFERROR(L984,0)+((IFERROR(U984,0))*$D$18*IF((IFERROR(S984,0))&lt;1,1,-1))),IF(IFERROR(U984,0)&lt;0,IF(ABS((MAX($D$16,POWER((ABS(K984)^2)/($I$5*MAX(F984,0.1)^2),1/3)))-IFERROR(L984,0))&gt;$D$19,MAX($D$16,IF((MAX($D$16,POWER((ABS(K984)^2)/($I$5*MAX(F984,0.1)^2),1/3)))&gt;IFERROR(L984,0),MIN((MAX($D$16,POWER((ABS(K984)^2)/($I$5*MAX(F984,0.1)^2),1/3))),IFERROR(L984,0)+(MIN(ABS(IFERROR(U984,0))*$D$18,ABS((MAX($D$16,POWER((ABS(K984)^2)/($I$5*MAX(F984,0.1)^2),1/3)))-IFERROR(L984,0))))),MAX((MAX($D$16,POWER((ABS(K984)^2)/($I$5*MAX(F984,0.1)^2),1/3))),IFERROR(L984,0)-(MIN(ABS(IFERROR(U984,0))*$D$18,ABS((MAX($D$16,POWER((ABS(K984)^2)/($I$5*MAX(F984,0.1)^2),1/3)))-IFERROR(L984,0))))))),MAX($D$16,POWER((ABS(K984)^2)/($I$5*MAX(F984,0.1)^2),1/3))),MAX($D$16,IFERROR(L984,0)))))))</f>
        <v/>
      </c>
      <c r="M984">
        <f>((F984)+(G984)*(L984))*(L984)</f>
        <v/>
      </c>
      <c r="N984">
        <f>(((F984)+(G984)*(L984))*(L984))/MAX((F984)+2*(L984)*SQRT(1+(G984)^2),1E-6)</f>
        <v/>
      </c>
      <c r="O984">
        <f>ABS(K984)/MAX(((F984)+(G984)*(L984))*(L984),1E-6)</f>
        <v/>
      </c>
      <c r="P984">
        <f>E984+L984</f>
        <v/>
      </c>
      <c r="Q984">
        <f>P984+((ABS(K984)/MAX(((F984)+(G984)*(L984))*(L984),1E-6))^2)/(2*$I$5)</f>
        <v/>
      </c>
      <c r="R984">
        <f>((ABS(K984)*$D$6)/(MAX(((F984)+(G984)*(L984))*(L984),1E-6)*MAX(((((F984)+(G984)*(L984))*(L984))/MAX((F984)+2*(L984)*SQRT(1+(G984)^2),1E-6))^(2/3),1E-6)))^2</f>
        <v/>
      </c>
      <c r="S984">
        <f>ABS(ABS(K984)/MAX(((F984)+(G984)*(L984))*(L984),1E-6))/SQRT($I$5*MAX((((F984)+(G984)*(L984))*(L984))/MAX((F984)+2*(G984)*(L984),1E-6),1E-6))</f>
        <v/>
      </c>
      <c r="T984">
        <f>((F984)*(L984)^2)/2+(G984)*(L984)^3/3+(ABS(K984)^2)/($I$5*MAX(((F984)+(G984)*(L984))*(L984),1E-6))</f>
        <v/>
      </c>
      <c r="U984">
        <f>IF($D$20=0,0,IFERROR(Q983-(((R983+R984)/2)*J984)-(IF(O983&gt;O984,$D$8*((O983^2-O984^2)/(2*$I$5)),$D$9*((O984^2-O983^2)/(2*$I$5)))+($D$10*(ABS(I984)/90)*(MAX(O983^2,O984^2)/(2*$I$5))))-Q984,0))</f>
        <v/>
      </c>
      <c r="V984">
        <f>IF($D$20=0,1,IFERROR(IF(ROUND(S984,3)=1,1,IF(AND(ABS(U984)&lt;$D$19,S984&gt;1),1,0)),0))</f>
        <v/>
      </c>
      <c r="W984">
        <f>IF($D$20=0,IFERROR(W985,MAX($D$16,POWER((ABS(K984)^2)/($I$5*MAX(F984,0.1)^2),1/3))),IF(IFERROR(AG985,0)=0,IFERROR(W985,MAX($D$16,POWER((ABS(K984)^2)/($I$5*MAX(F984,0.1)^2),1/3))),IF(OR(IFERROR(W984,0)=0,IFERROR(AD985,0)&gt;1),MAX($D$16,POWER((ABS(K984)^2)/($I$5*MAX(F984,0.1)^2),1/3)),IF(IFERROR(AF984,0)&gt;0,MAX($D$16,IFERROR(W984,0)+((IFERROR(AF984,0))*$D$18*IF((IFERROR(AD984,0))&lt;1,1,-1))),IF(IFERROR(AF984,0)&lt;0,IF(ABS((MAX($D$16,POWER((ABS(K984)^2)/($I$5*MAX(F984,0.1)^2),1/3)))-IFERROR(W984,0))&gt;$D$19,MAX($D$16,IF((MAX($D$16,POWER((ABS(K984)^2)/($I$5*MAX(F984,0.1)^2),1/3)))&gt;IFERROR(W984,0),MIN((MAX($D$16,POWER((ABS(K984)^2)/($I$5*MAX(F984,0.1)^2),1/3))),IFERROR(W984,0)+(MIN(ABS(IFERROR(AF984,0))*$D$18,ABS((MAX($D$16,POWER((ABS(K984)^2)/($I$5*MAX(F984,0.1)^2),1/3)))-IFERROR(W984,0))))),MAX((MAX($D$16,POWER((ABS(K984)^2)/($I$5*MAX(F984,0.1)^2),1/3))),IFERROR(W984,0)-(MIN(ABS(IFERROR(AF984,0))*$D$18,ABS((MAX($D$16,POWER((ABS(K984)^2)/($I$5*MAX(F984,0.1)^2),1/3)))-IFERROR(W984,0))))))),MAX($D$16,POWER((ABS(K984)^2)/($I$5*MAX(F984,0.1)^2),1/3))),MAX($D$16,IFERROR(W984,0)))))))</f>
        <v/>
      </c>
      <c r="X984">
        <f>((F984)+(G984)*(W984))*(W984)</f>
        <v/>
      </c>
      <c r="Y984">
        <f>(((F984)+(G984)*(W984))*(W984))/MAX((F984)+2*(W984)*SQRT(1+(G984)^2),1E-6)</f>
        <v/>
      </c>
      <c r="Z984">
        <f>ABS(K984)/MAX(((F984)+(G984)*(W984))*(W984),1E-6)</f>
        <v/>
      </c>
      <c r="AA984">
        <f>E984+W984</f>
        <v/>
      </c>
      <c r="AB984">
        <f>AA984+((ABS(K984)/MAX(((F984)+(G984)*(W984))*(W984),1E-6))^2)/(2*$I$5)</f>
        <v/>
      </c>
      <c r="AC984">
        <f>((ABS(K984)*$D$6)/(MAX(((F984)+(G984)*(W984))*(W984),1E-6)*MAX(((((F984)+(G984)*(W984))*(W984))/MAX((F984)+2*(W984)*SQRT(1+(G984)^2),1E-6))^(2/3),1E-6)))^2</f>
        <v/>
      </c>
      <c r="AD984">
        <f>ABS(ABS(K984)/MAX(((F984)+(G984)*(W984))*(W984),1E-6))/SQRT($I$5*MAX((((F984)+(G984)*(W984))*(W984))/MAX((F984)+2*(G984)*(W984),1E-6),1E-6))</f>
        <v/>
      </c>
      <c r="AE984">
        <f>((F984)*(W984)^2)/2+(G984)*(W984)^3/3+(ABS(K984)^2)/($I$5*MAX(((F984)+(G984)*(W984))*(W984),1E-6))</f>
        <v/>
      </c>
      <c r="AF984">
        <f>IF($D$20=0,0,IFERROR(AB985+(((AC984+AC985)/2)*J985)+(IF(Z984&gt;Z985,$D$8*((Z984^2-Z985^2)/(2*$I$5)),$D$9*((Z985^2-Z984^2)/(2*$I$5)))+($D$10*(ABS(I985)/90)*(MAX(Z984^2,Z985^2)/(2*$I$5))))-AB984,0))</f>
        <v/>
      </c>
      <c r="AG984">
        <f>IF($D$20=0,1,IFERROR(IF(ROUND(AD984,3)=1,1,IF(AND(ABS(AF984)&lt;$D$19,AD984&lt;1),1,0)),0))</f>
        <v/>
      </c>
      <c r="AH984">
        <f>IFERROR(IF(V32="Supercritical",MAX($D$16,IFERROR(L984,MAX($D$16,POWER((ABS(K984)^2)/($I$5*MAX(F984,0.1)^2),1/3)))),IF(V32="Subcritical",MAX($D$16,IFERROR(W984,MAX($D$16,POWER((ABS(K984)^2)/($I$5*MAX(F984,0.1)^2),1/3)))),IF(AND(IFERROR(V984,0)=1,IFERROR(AG984,0)=1),IF(IFERROR(T984,-1E99)&gt;=IFERROR(AE984,-1E99),MAX($D$16,IFERROR(L984,MAX($D$16,POWER((ABS(K984)^2)/($I$5*MAX(F984,0.1)^2),1/3)))),MAX($D$16,IFERROR(W984,MAX($D$16,POWER((ABS(K984)^2)/($I$5*MAX(F984,0.1)^2),1/3))))),IF(IFERROR(V984,0)=1,MAX($D$16,IFERROR(L984,MAX($D$16,POWER((ABS(K984)^2)/($I$5*MAX(F984,0.1)^2),1/3)))),IF(IFERROR(AG984,0)=1,MAX($D$16,IFERROR(W984,MAX($D$16,POWER((ABS(K984)^2)/($I$5*MAX(F984,0.1)^2),1/3)))),MAX($D$16,POWER((ABS(K984)^2)/($I$5*MAX(F984,0.1)^2),1/3))))))),MAX($D$16,POWER((ABS(K984)^2)/($I$5*MAX(F984,0.1)^2),1/3)))</f>
        <v/>
      </c>
      <c r="AI984">
        <f>E984+AH984</f>
        <v/>
      </c>
      <c r="AJ984">
        <f>AI984+((ABS(K984)/MAX(((F984)+(G984)*(AH984))*(AH984),1E-6))^2)/(2*$I$5)</f>
        <v/>
      </c>
      <c r="AM984" t="n">
        <v>0</v>
      </c>
      <c r="AN984" t="n">
        <v>0</v>
      </c>
      <c r="AO984">
        <f>AM984+AN984</f>
        <v/>
      </c>
      <c r="AP984">
        <f>AP983+AO984</f>
        <v/>
      </c>
      <c r="AQ984">
        <f>ABS(ABS(K984)/MAX(((F984)+(G984)*(AH984))*(AH984),1E-6))/SQRT($I$5*MAX((((F984)+(G984)*(AH984))*(AH984))/MAX((F984)+2*(G984)*(AH984),1E-6),1E-6))</f>
        <v/>
      </c>
      <c r="AR984">
        <f>IF(AQ984&lt;1,"Subcritical","Supercritical")</f>
        <v/>
      </c>
      <c r="AS984">
        <f>((ABS(K984)*$D$6)/(MAX(((F984)+(G984)*(AH984))*(AH984),1E-6)*MAX(((((F984)+(G984)*(AH984))*(AH984))/MAX((F984)+2*(AH984)*SQRT(1+(G984)^2),1E-6))^(2/3),1E-6)))^2</f>
        <v/>
      </c>
    </row>
    <row r="985">
      <c r="A985" t="n">
        <v>836</v>
      </c>
      <c r="B985" t="n">
        <v>834.89</v>
      </c>
      <c r="C985" t="n">
        <v>616088.139</v>
      </c>
      <c r="D985" t="n">
        <v>3097168.901</v>
      </c>
      <c r="E985" t="n">
        <v>632.1445</v>
      </c>
      <c r="F985" t="n">
        <v>5.2</v>
      </c>
      <c r="G985" t="n">
        <v>0</v>
      </c>
      <c r="H985" t="inlineStr">
        <is>
          <t>Normal</t>
        </is>
      </c>
      <c r="I985" t="n">
        <v>0</v>
      </c>
      <c r="J985">
        <f>B985-B984</f>
        <v/>
      </c>
      <c r="K985">
        <f>MAX(0,K984-AO984)</f>
        <v/>
      </c>
      <c r="L985">
        <f>IF($D$20=0,IFERROR(L984,MAX($D$16,POWER((ABS(K985)^2)/($I$5*MAX(F985,0.1)^2),1/3))),IF(IFERROR(V984,0)=0,IFERROR(L984,MAX($D$16,POWER((ABS(K985)^2)/($I$5*MAX(F985,0.1)^2),1/3))),IF(OR(IFERROR(L985,0)=0,IFERROR(S984,0)&lt;1,IFERROR(S985,0)&lt;1),MAX($D$16,POWER((ABS(K985)^2)/($I$5*MAX(F985,0.1)^2),1/3)),IF(IFERROR(U985,0)&gt;0,MAX($D$16,IFERROR(L985,0)+((IFERROR(U985,0))*$D$18*IF((IFERROR(S985,0))&lt;1,1,-1))),IF(IFERROR(U985,0)&lt;0,IF(ABS((MAX($D$16,POWER((ABS(K985)^2)/($I$5*MAX(F985,0.1)^2),1/3)))-IFERROR(L985,0))&gt;$D$19,MAX($D$16,IF((MAX($D$16,POWER((ABS(K985)^2)/($I$5*MAX(F985,0.1)^2),1/3)))&gt;IFERROR(L985,0),MIN((MAX($D$16,POWER((ABS(K985)^2)/($I$5*MAX(F985,0.1)^2),1/3))),IFERROR(L985,0)+(MIN(ABS(IFERROR(U985,0))*$D$18,ABS((MAX($D$16,POWER((ABS(K985)^2)/($I$5*MAX(F985,0.1)^2),1/3)))-IFERROR(L985,0))))),MAX((MAX($D$16,POWER((ABS(K985)^2)/($I$5*MAX(F985,0.1)^2),1/3))),IFERROR(L985,0)-(MIN(ABS(IFERROR(U985,0))*$D$18,ABS((MAX($D$16,POWER((ABS(K985)^2)/($I$5*MAX(F985,0.1)^2),1/3)))-IFERROR(L985,0))))))),MAX($D$16,POWER((ABS(K985)^2)/($I$5*MAX(F985,0.1)^2),1/3))),MAX($D$16,IFERROR(L985,0)))))))</f>
        <v/>
      </c>
      <c r="M985">
        <f>((F985)+(G985)*(L985))*(L985)</f>
        <v/>
      </c>
      <c r="N985">
        <f>(((F985)+(G985)*(L985))*(L985))/MAX((F985)+2*(L985)*SQRT(1+(G985)^2),1E-6)</f>
        <v/>
      </c>
      <c r="O985">
        <f>ABS(K985)/MAX(((F985)+(G985)*(L985))*(L985),1E-6)</f>
        <v/>
      </c>
      <c r="P985">
        <f>E985+L985</f>
        <v/>
      </c>
      <c r="Q985">
        <f>P985+((ABS(K985)/MAX(((F985)+(G985)*(L985))*(L985),1E-6))^2)/(2*$I$5)</f>
        <v/>
      </c>
      <c r="R985">
        <f>((ABS(K985)*$D$6)/(MAX(((F985)+(G985)*(L985))*(L985),1E-6)*MAX(((((F985)+(G985)*(L985))*(L985))/MAX((F985)+2*(L985)*SQRT(1+(G985)^2),1E-6))^(2/3),1E-6)))^2</f>
        <v/>
      </c>
      <c r="S985">
        <f>ABS(ABS(K985)/MAX(((F985)+(G985)*(L985))*(L985),1E-6))/SQRT($I$5*MAX((((F985)+(G985)*(L985))*(L985))/MAX((F985)+2*(G985)*(L985),1E-6),1E-6))</f>
        <v/>
      </c>
      <c r="T985">
        <f>((F985)*(L985)^2)/2+(G985)*(L985)^3/3+(ABS(K985)^2)/($I$5*MAX(((F985)+(G985)*(L985))*(L985),1E-6))</f>
        <v/>
      </c>
      <c r="U985">
        <f>IF($D$20=0,0,IFERROR(Q984-(((R984+R985)/2)*J985)-(IF(O984&gt;O985,$D$8*((O984^2-O985^2)/(2*$I$5)),$D$9*((O985^2-O984^2)/(2*$I$5)))+($D$10*(ABS(I985)/90)*(MAX(O984^2,O985^2)/(2*$I$5))))-Q985,0))</f>
        <v/>
      </c>
      <c r="V985">
        <f>IF($D$20=0,1,IFERROR(IF(ROUND(S985,3)=1,1,IF(AND(ABS(U985)&lt;$D$19,S985&gt;1),1,0)),0))</f>
        <v/>
      </c>
      <c r="W985">
        <f>IF($D$20=0,IFERROR(W986,MAX($D$16,POWER((ABS(K985)^2)/($I$5*MAX(F985,0.1)^2),1/3))),IF(IFERROR(AG986,0)=0,IFERROR(W986,MAX($D$16,POWER((ABS(K985)^2)/($I$5*MAX(F985,0.1)^2),1/3))),IF(OR(IFERROR(W985,0)=0,IFERROR(AD986,0)&gt;1),MAX($D$16,POWER((ABS(K985)^2)/($I$5*MAX(F985,0.1)^2),1/3)),IF(IFERROR(AF985,0)&gt;0,MAX($D$16,IFERROR(W985,0)+((IFERROR(AF985,0))*$D$18*IF((IFERROR(AD985,0))&lt;1,1,-1))),IF(IFERROR(AF985,0)&lt;0,IF(ABS((MAX($D$16,POWER((ABS(K985)^2)/($I$5*MAX(F985,0.1)^2),1/3)))-IFERROR(W985,0))&gt;$D$19,MAX($D$16,IF((MAX($D$16,POWER((ABS(K985)^2)/($I$5*MAX(F985,0.1)^2),1/3)))&gt;IFERROR(W985,0),MIN((MAX($D$16,POWER((ABS(K985)^2)/($I$5*MAX(F985,0.1)^2),1/3))),IFERROR(W985,0)+(MIN(ABS(IFERROR(AF985,0))*$D$18,ABS((MAX($D$16,POWER((ABS(K985)^2)/($I$5*MAX(F985,0.1)^2),1/3)))-IFERROR(W985,0))))),MAX((MAX($D$16,POWER((ABS(K985)^2)/($I$5*MAX(F985,0.1)^2),1/3))),IFERROR(W985,0)-(MIN(ABS(IFERROR(AF985,0))*$D$18,ABS((MAX($D$16,POWER((ABS(K985)^2)/($I$5*MAX(F985,0.1)^2),1/3)))-IFERROR(W985,0))))))),MAX($D$16,POWER((ABS(K985)^2)/($I$5*MAX(F985,0.1)^2),1/3))),MAX($D$16,IFERROR(W985,0)))))))</f>
        <v/>
      </c>
      <c r="X985">
        <f>((F985)+(G985)*(W985))*(W985)</f>
        <v/>
      </c>
      <c r="Y985">
        <f>(((F985)+(G985)*(W985))*(W985))/MAX((F985)+2*(W985)*SQRT(1+(G985)^2),1E-6)</f>
        <v/>
      </c>
      <c r="Z985">
        <f>ABS(K985)/MAX(((F985)+(G985)*(W985))*(W985),1E-6)</f>
        <v/>
      </c>
      <c r="AA985">
        <f>E985+W985</f>
        <v/>
      </c>
      <c r="AB985">
        <f>AA985+((ABS(K985)/MAX(((F985)+(G985)*(W985))*(W985),1E-6))^2)/(2*$I$5)</f>
        <v/>
      </c>
      <c r="AC985">
        <f>((ABS(K985)*$D$6)/(MAX(((F985)+(G985)*(W985))*(W985),1E-6)*MAX(((((F985)+(G985)*(W985))*(W985))/MAX((F985)+2*(W985)*SQRT(1+(G985)^2),1E-6))^(2/3),1E-6)))^2</f>
        <v/>
      </c>
      <c r="AD985">
        <f>ABS(ABS(K985)/MAX(((F985)+(G985)*(W985))*(W985),1E-6))/SQRT($I$5*MAX((((F985)+(G985)*(W985))*(W985))/MAX((F985)+2*(G985)*(W985),1E-6),1E-6))</f>
        <v/>
      </c>
      <c r="AE985">
        <f>((F985)*(W985)^2)/2+(G985)*(W985)^3/3+(ABS(K985)^2)/($I$5*MAX(((F985)+(G985)*(W985))*(W985),1E-6))</f>
        <v/>
      </c>
      <c r="AF985">
        <f>IF($D$20=0,0,IFERROR(AB986+(((AC985+AC986)/2)*J986)+(IF(Z985&gt;Z986,$D$8*((Z985^2-Z986^2)/(2*$I$5)),$D$9*((Z986^2-Z985^2)/(2*$I$5)))+($D$10*(ABS(I986)/90)*(MAX(Z985^2,Z986^2)/(2*$I$5))))-AB985,0))</f>
        <v/>
      </c>
      <c r="AG985">
        <f>IF($D$20=0,1,IFERROR(IF(ROUND(AD985,3)=1,1,IF(AND(ABS(AF985)&lt;$D$19,AD985&lt;1),1,0)),0))</f>
        <v/>
      </c>
      <c r="AH985">
        <f>IFERROR(IF(V32="Supercritical",MAX($D$16,IFERROR(L985,MAX($D$16,POWER((ABS(K985)^2)/($I$5*MAX(F985,0.1)^2),1/3)))),IF(V32="Subcritical",MAX($D$16,IFERROR(W985,MAX($D$16,POWER((ABS(K985)^2)/($I$5*MAX(F985,0.1)^2),1/3)))),IF(AND(IFERROR(V985,0)=1,IFERROR(AG985,0)=1),IF(IFERROR(T985,-1E99)&gt;=IFERROR(AE985,-1E99),MAX($D$16,IFERROR(L985,MAX($D$16,POWER((ABS(K985)^2)/($I$5*MAX(F985,0.1)^2),1/3)))),MAX($D$16,IFERROR(W985,MAX($D$16,POWER((ABS(K985)^2)/($I$5*MAX(F985,0.1)^2),1/3))))),IF(IFERROR(V985,0)=1,MAX($D$16,IFERROR(L985,MAX($D$16,POWER((ABS(K985)^2)/($I$5*MAX(F985,0.1)^2),1/3)))),IF(IFERROR(AG985,0)=1,MAX($D$16,IFERROR(W985,MAX($D$16,POWER((ABS(K985)^2)/($I$5*MAX(F985,0.1)^2),1/3)))),MAX($D$16,POWER((ABS(K985)^2)/($I$5*MAX(F985,0.1)^2),1/3))))))),MAX($D$16,POWER((ABS(K985)^2)/($I$5*MAX(F985,0.1)^2),1/3)))</f>
        <v/>
      </c>
      <c r="AI985">
        <f>E985+AH985</f>
        <v/>
      </c>
      <c r="AJ985">
        <f>AI985+((ABS(K985)/MAX(((F985)+(G985)*(AH985))*(AH985),1E-6))^2)/(2*$I$5)</f>
        <v/>
      </c>
      <c r="AM985" t="n">
        <v>0</v>
      </c>
      <c r="AN985" t="n">
        <v>0</v>
      </c>
      <c r="AO985">
        <f>AM985+AN985</f>
        <v/>
      </c>
      <c r="AP985">
        <f>AP984+AO985</f>
        <v/>
      </c>
      <c r="AQ985">
        <f>ABS(ABS(K985)/MAX(((F985)+(G985)*(AH985))*(AH985),1E-6))/SQRT($I$5*MAX((((F985)+(G985)*(AH985))*(AH985))/MAX((F985)+2*(G985)*(AH985),1E-6),1E-6))</f>
        <v/>
      </c>
      <c r="AR985">
        <f>IF(AQ985&lt;1,"Subcritical","Supercritical")</f>
        <v/>
      </c>
      <c r="AS985">
        <f>((ABS(K985)*$D$6)/(MAX(((F985)+(G985)*(AH985))*(AH985),1E-6)*MAX(((((F985)+(G985)*(AH985))*(AH985))/MAX((F985)+2*(AH985)*SQRT(1+(G985)^2),1E-6))^(2/3),1E-6)))^2</f>
        <v/>
      </c>
    </row>
    <row r="986">
      <c r="A986" t="n">
        <v>837</v>
      </c>
      <c r="B986" t="n">
        <v>835.889</v>
      </c>
      <c r="C986" t="n">
        <v>616088.097</v>
      </c>
      <c r="D986" t="n">
        <v>3097167.902</v>
      </c>
      <c r="E986" t="n">
        <v>632.144</v>
      </c>
      <c r="F986" t="n">
        <v>5.2</v>
      </c>
      <c r="G986" t="n">
        <v>0</v>
      </c>
      <c r="H986" t="inlineStr">
        <is>
          <t>Normal</t>
        </is>
      </c>
      <c r="I986" t="n">
        <v>0.057</v>
      </c>
      <c r="J986">
        <f>B986-B985</f>
        <v/>
      </c>
      <c r="K986">
        <f>MAX(0,K985-AO985)</f>
        <v/>
      </c>
      <c r="L986">
        <f>IF($D$20=0,IFERROR(L985,MAX($D$16,POWER((ABS(K986)^2)/($I$5*MAX(F986,0.1)^2),1/3))),IF(IFERROR(V985,0)=0,IFERROR(L985,MAX($D$16,POWER((ABS(K986)^2)/($I$5*MAX(F986,0.1)^2),1/3))),IF(OR(IFERROR(L986,0)=0,IFERROR(S985,0)&lt;1,IFERROR(S986,0)&lt;1),MAX($D$16,POWER((ABS(K986)^2)/($I$5*MAX(F986,0.1)^2),1/3)),IF(IFERROR(U986,0)&gt;0,MAX($D$16,IFERROR(L986,0)+((IFERROR(U986,0))*$D$18*IF((IFERROR(S986,0))&lt;1,1,-1))),IF(IFERROR(U986,0)&lt;0,IF(ABS((MAX($D$16,POWER((ABS(K986)^2)/($I$5*MAX(F986,0.1)^2),1/3)))-IFERROR(L986,0))&gt;$D$19,MAX($D$16,IF((MAX($D$16,POWER((ABS(K986)^2)/($I$5*MAX(F986,0.1)^2),1/3)))&gt;IFERROR(L986,0),MIN((MAX($D$16,POWER((ABS(K986)^2)/($I$5*MAX(F986,0.1)^2),1/3))),IFERROR(L986,0)+(MIN(ABS(IFERROR(U986,0))*$D$18,ABS((MAX($D$16,POWER((ABS(K986)^2)/($I$5*MAX(F986,0.1)^2),1/3)))-IFERROR(L986,0))))),MAX((MAX($D$16,POWER((ABS(K986)^2)/($I$5*MAX(F986,0.1)^2),1/3))),IFERROR(L986,0)-(MIN(ABS(IFERROR(U986,0))*$D$18,ABS((MAX($D$16,POWER((ABS(K986)^2)/($I$5*MAX(F986,0.1)^2),1/3)))-IFERROR(L986,0))))))),MAX($D$16,POWER((ABS(K986)^2)/($I$5*MAX(F986,0.1)^2),1/3))),MAX($D$16,IFERROR(L986,0)))))))</f>
        <v/>
      </c>
      <c r="M986">
        <f>((F986)+(G986)*(L986))*(L986)</f>
        <v/>
      </c>
      <c r="N986">
        <f>(((F986)+(G986)*(L986))*(L986))/MAX((F986)+2*(L986)*SQRT(1+(G986)^2),1E-6)</f>
        <v/>
      </c>
      <c r="O986">
        <f>ABS(K986)/MAX(((F986)+(G986)*(L986))*(L986),1E-6)</f>
        <v/>
      </c>
      <c r="P986">
        <f>E986+L986</f>
        <v/>
      </c>
      <c r="Q986">
        <f>P986+((ABS(K986)/MAX(((F986)+(G986)*(L986))*(L986),1E-6))^2)/(2*$I$5)</f>
        <v/>
      </c>
      <c r="R986">
        <f>((ABS(K986)*$D$6)/(MAX(((F986)+(G986)*(L986))*(L986),1E-6)*MAX(((((F986)+(G986)*(L986))*(L986))/MAX((F986)+2*(L986)*SQRT(1+(G986)^2),1E-6))^(2/3),1E-6)))^2</f>
        <v/>
      </c>
      <c r="S986">
        <f>ABS(ABS(K986)/MAX(((F986)+(G986)*(L986))*(L986),1E-6))/SQRT($I$5*MAX((((F986)+(G986)*(L986))*(L986))/MAX((F986)+2*(G986)*(L986),1E-6),1E-6))</f>
        <v/>
      </c>
      <c r="T986">
        <f>((F986)*(L986)^2)/2+(G986)*(L986)^3/3+(ABS(K986)^2)/($I$5*MAX(((F986)+(G986)*(L986))*(L986),1E-6))</f>
        <v/>
      </c>
      <c r="U986">
        <f>IF($D$20=0,0,IFERROR(Q985-(((R985+R986)/2)*J986)-(IF(O985&gt;O986,$D$8*((O985^2-O986^2)/(2*$I$5)),$D$9*((O986^2-O985^2)/(2*$I$5)))+($D$10*(ABS(I986)/90)*(MAX(O985^2,O986^2)/(2*$I$5))))-Q986,0))</f>
        <v/>
      </c>
      <c r="V986">
        <f>IF($D$20=0,1,IFERROR(IF(ROUND(S986,3)=1,1,IF(AND(ABS(U986)&lt;$D$19,S986&gt;1),1,0)),0))</f>
        <v/>
      </c>
      <c r="W986">
        <f>IF($D$20=0,IFERROR(W987,MAX($D$16,POWER((ABS(K986)^2)/($I$5*MAX(F986,0.1)^2),1/3))),IF(IFERROR(AG987,0)=0,IFERROR(W987,MAX($D$16,POWER((ABS(K986)^2)/($I$5*MAX(F986,0.1)^2),1/3))),IF(OR(IFERROR(W986,0)=0,IFERROR(AD987,0)&gt;1),MAX($D$16,POWER((ABS(K986)^2)/($I$5*MAX(F986,0.1)^2),1/3)),IF(IFERROR(AF986,0)&gt;0,MAX($D$16,IFERROR(W986,0)+((IFERROR(AF986,0))*$D$18*IF((IFERROR(AD986,0))&lt;1,1,-1))),IF(IFERROR(AF986,0)&lt;0,IF(ABS((MAX($D$16,POWER((ABS(K986)^2)/($I$5*MAX(F986,0.1)^2),1/3)))-IFERROR(W986,0))&gt;$D$19,MAX($D$16,IF((MAX($D$16,POWER((ABS(K986)^2)/($I$5*MAX(F986,0.1)^2),1/3)))&gt;IFERROR(W986,0),MIN((MAX($D$16,POWER((ABS(K986)^2)/($I$5*MAX(F986,0.1)^2),1/3))),IFERROR(W986,0)+(MIN(ABS(IFERROR(AF986,0))*$D$18,ABS((MAX($D$16,POWER((ABS(K986)^2)/($I$5*MAX(F986,0.1)^2),1/3)))-IFERROR(W986,0))))),MAX((MAX($D$16,POWER((ABS(K986)^2)/($I$5*MAX(F986,0.1)^2),1/3))),IFERROR(W986,0)-(MIN(ABS(IFERROR(AF986,0))*$D$18,ABS((MAX($D$16,POWER((ABS(K986)^2)/($I$5*MAX(F986,0.1)^2),1/3)))-IFERROR(W986,0))))))),MAX($D$16,POWER((ABS(K986)^2)/($I$5*MAX(F986,0.1)^2),1/3))),MAX($D$16,IFERROR(W986,0)))))))</f>
        <v/>
      </c>
      <c r="X986">
        <f>((F986)+(G986)*(W986))*(W986)</f>
        <v/>
      </c>
      <c r="Y986">
        <f>(((F986)+(G986)*(W986))*(W986))/MAX((F986)+2*(W986)*SQRT(1+(G986)^2),1E-6)</f>
        <v/>
      </c>
      <c r="Z986">
        <f>ABS(K986)/MAX(((F986)+(G986)*(W986))*(W986),1E-6)</f>
        <v/>
      </c>
      <c r="AA986">
        <f>E986+W986</f>
        <v/>
      </c>
      <c r="AB986">
        <f>AA986+((ABS(K986)/MAX(((F986)+(G986)*(W986))*(W986),1E-6))^2)/(2*$I$5)</f>
        <v/>
      </c>
      <c r="AC986">
        <f>((ABS(K986)*$D$6)/(MAX(((F986)+(G986)*(W986))*(W986),1E-6)*MAX(((((F986)+(G986)*(W986))*(W986))/MAX((F986)+2*(W986)*SQRT(1+(G986)^2),1E-6))^(2/3),1E-6)))^2</f>
        <v/>
      </c>
      <c r="AD986">
        <f>ABS(ABS(K986)/MAX(((F986)+(G986)*(W986))*(W986),1E-6))/SQRT($I$5*MAX((((F986)+(G986)*(W986))*(W986))/MAX((F986)+2*(G986)*(W986),1E-6),1E-6))</f>
        <v/>
      </c>
      <c r="AE986">
        <f>((F986)*(W986)^2)/2+(G986)*(W986)^3/3+(ABS(K986)^2)/($I$5*MAX(((F986)+(G986)*(W986))*(W986),1E-6))</f>
        <v/>
      </c>
      <c r="AF986">
        <f>IF($D$20=0,0,IFERROR(AB987+(((AC986+AC987)/2)*J987)+(IF(Z986&gt;Z987,$D$8*((Z986^2-Z987^2)/(2*$I$5)),$D$9*((Z987^2-Z986^2)/(2*$I$5)))+($D$10*(ABS(I987)/90)*(MAX(Z986^2,Z987^2)/(2*$I$5))))-AB986,0))</f>
        <v/>
      </c>
      <c r="AG986">
        <f>IF($D$20=0,1,IFERROR(IF(ROUND(AD986,3)=1,1,IF(AND(ABS(AF986)&lt;$D$19,AD986&lt;1),1,0)),0))</f>
        <v/>
      </c>
      <c r="AH986">
        <f>IFERROR(IF(V32="Supercritical",MAX($D$16,IFERROR(L986,MAX($D$16,POWER((ABS(K986)^2)/($I$5*MAX(F986,0.1)^2),1/3)))),IF(V32="Subcritical",MAX($D$16,IFERROR(W986,MAX($D$16,POWER((ABS(K986)^2)/($I$5*MAX(F986,0.1)^2),1/3)))),IF(AND(IFERROR(V986,0)=1,IFERROR(AG986,0)=1),IF(IFERROR(T986,-1E99)&gt;=IFERROR(AE986,-1E99),MAX($D$16,IFERROR(L986,MAX($D$16,POWER((ABS(K986)^2)/($I$5*MAX(F986,0.1)^2),1/3)))),MAX($D$16,IFERROR(W986,MAX($D$16,POWER((ABS(K986)^2)/($I$5*MAX(F986,0.1)^2),1/3))))),IF(IFERROR(V986,0)=1,MAX($D$16,IFERROR(L986,MAX($D$16,POWER((ABS(K986)^2)/($I$5*MAX(F986,0.1)^2),1/3)))),IF(IFERROR(AG986,0)=1,MAX($D$16,IFERROR(W986,MAX($D$16,POWER((ABS(K986)^2)/($I$5*MAX(F986,0.1)^2),1/3)))),MAX($D$16,POWER((ABS(K986)^2)/($I$5*MAX(F986,0.1)^2),1/3))))))),MAX($D$16,POWER((ABS(K986)^2)/($I$5*MAX(F986,0.1)^2),1/3)))</f>
        <v/>
      </c>
      <c r="AI986">
        <f>E986+AH986</f>
        <v/>
      </c>
      <c r="AJ986">
        <f>AI986+((ABS(K986)/MAX(((F986)+(G986)*(AH986))*(AH986),1E-6))^2)/(2*$I$5)</f>
        <v/>
      </c>
      <c r="AM986" t="n">
        <v>0</v>
      </c>
      <c r="AN986" t="n">
        <v>0</v>
      </c>
      <c r="AO986">
        <f>AM986+AN986</f>
        <v/>
      </c>
      <c r="AP986">
        <f>AP985+AO986</f>
        <v/>
      </c>
      <c r="AQ986">
        <f>ABS(ABS(K986)/MAX(((F986)+(G986)*(AH986))*(AH986),1E-6))/SQRT($I$5*MAX((((F986)+(G986)*(AH986))*(AH986))/MAX((F986)+2*(G986)*(AH986),1E-6),1E-6))</f>
        <v/>
      </c>
      <c r="AR986">
        <f>IF(AQ986&lt;1,"Subcritical","Supercritical")</f>
        <v/>
      </c>
      <c r="AS986">
        <f>((ABS(K986)*$D$6)/(MAX(((F986)+(G986)*(AH986))*(AH986),1E-6)*MAX(((((F986)+(G986)*(AH986))*(AH986))/MAX((F986)+2*(AH986)*SQRT(1+(G986)^2),1E-6))^(2/3),1E-6)))^2</f>
        <v/>
      </c>
    </row>
    <row r="987">
      <c r="A987" t="n">
        <v>838</v>
      </c>
      <c r="B987" t="n">
        <v>836.889</v>
      </c>
      <c r="C987" t="n">
        <v>616088.054</v>
      </c>
      <c r="D987" t="n">
        <v>3097166.903</v>
      </c>
      <c r="E987" t="n">
        <v>632.1435</v>
      </c>
      <c r="F987" t="n">
        <v>5.2</v>
      </c>
      <c r="G987" t="n">
        <v>0</v>
      </c>
      <c r="H987" t="inlineStr">
        <is>
          <t>Normal</t>
        </is>
      </c>
      <c r="I987" t="n">
        <v>0.057</v>
      </c>
      <c r="J987">
        <f>B987-B986</f>
        <v/>
      </c>
      <c r="K987">
        <f>MAX(0,K986-AO986)</f>
        <v/>
      </c>
      <c r="L987">
        <f>IF($D$20=0,IFERROR(L986,MAX($D$16,POWER((ABS(K987)^2)/($I$5*MAX(F987,0.1)^2),1/3))),IF(IFERROR(V986,0)=0,IFERROR(L986,MAX($D$16,POWER((ABS(K987)^2)/($I$5*MAX(F987,0.1)^2),1/3))),IF(OR(IFERROR(L987,0)=0,IFERROR(S986,0)&lt;1,IFERROR(S987,0)&lt;1),MAX($D$16,POWER((ABS(K987)^2)/($I$5*MAX(F987,0.1)^2),1/3)),IF(IFERROR(U987,0)&gt;0,MAX($D$16,IFERROR(L987,0)+((IFERROR(U987,0))*$D$18*IF((IFERROR(S987,0))&lt;1,1,-1))),IF(IFERROR(U987,0)&lt;0,IF(ABS((MAX($D$16,POWER((ABS(K987)^2)/($I$5*MAX(F987,0.1)^2),1/3)))-IFERROR(L987,0))&gt;$D$19,MAX($D$16,IF((MAX($D$16,POWER((ABS(K987)^2)/($I$5*MAX(F987,0.1)^2),1/3)))&gt;IFERROR(L987,0),MIN((MAX($D$16,POWER((ABS(K987)^2)/($I$5*MAX(F987,0.1)^2),1/3))),IFERROR(L987,0)+(MIN(ABS(IFERROR(U987,0))*$D$18,ABS((MAX($D$16,POWER((ABS(K987)^2)/($I$5*MAX(F987,0.1)^2),1/3)))-IFERROR(L987,0))))),MAX((MAX($D$16,POWER((ABS(K987)^2)/($I$5*MAX(F987,0.1)^2),1/3))),IFERROR(L987,0)-(MIN(ABS(IFERROR(U987,0))*$D$18,ABS((MAX($D$16,POWER((ABS(K987)^2)/($I$5*MAX(F987,0.1)^2),1/3)))-IFERROR(L987,0))))))),MAX($D$16,POWER((ABS(K987)^2)/($I$5*MAX(F987,0.1)^2),1/3))),MAX($D$16,IFERROR(L987,0)))))))</f>
        <v/>
      </c>
      <c r="M987">
        <f>((F987)+(G987)*(L987))*(L987)</f>
        <v/>
      </c>
      <c r="N987">
        <f>(((F987)+(G987)*(L987))*(L987))/MAX((F987)+2*(L987)*SQRT(1+(G987)^2),1E-6)</f>
        <v/>
      </c>
      <c r="O987">
        <f>ABS(K987)/MAX(((F987)+(G987)*(L987))*(L987),1E-6)</f>
        <v/>
      </c>
      <c r="P987">
        <f>E987+L987</f>
        <v/>
      </c>
      <c r="Q987">
        <f>P987+((ABS(K987)/MAX(((F987)+(G987)*(L987))*(L987),1E-6))^2)/(2*$I$5)</f>
        <v/>
      </c>
      <c r="R987">
        <f>((ABS(K987)*$D$6)/(MAX(((F987)+(G987)*(L987))*(L987),1E-6)*MAX(((((F987)+(G987)*(L987))*(L987))/MAX((F987)+2*(L987)*SQRT(1+(G987)^2),1E-6))^(2/3),1E-6)))^2</f>
        <v/>
      </c>
      <c r="S987">
        <f>ABS(ABS(K987)/MAX(((F987)+(G987)*(L987))*(L987),1E-6))/SQRT($I$5*MAX((((F987)+(G987)*(L987))*(L987))/MAX((F987)+2*(G987)*(L987),1E-6),1E-6))</f>
        <v/>
      </c>
      <c r="T987">
        <f>((F987)*(L987)^2)/2+(G987)*(L987)^3/3+(ABS(K987)^2)/($I$5*MAX(((F987)+(G987)*(L987))*(L987),1E-6))</f>
        <v/>
      </c>
      <c r="U987">
        <f>IF($D$20=0,0,IFERROR(Q986-(((R986+R987)/2)*J987)-(IF(O986&gt;O987,$D$8*((O986^2-O987^2)/(2*$I$5)),$D$9*((O987^2-O986^2)/(2*$I$5)))+($D$10*(ABS(I987)/90)*(MAX(O986^2,O987^2)/(2*$I$5))))-Q987,0))</f>
        <v/>
      </c>
      <c r="V987">
        <f>IF($D$20=0,1,IFERROR(IF(ROUND(S987,3)=1,1,IF(AND(ABS(U987)&lt;$D$19,S987&gt;1),1,0)),0))</f>
        <v/>
      </c>
      <c r="W987">
        <f>IF($D$20=0,IFERROR(W988,MAX($D$16,POWER((ABS(K987)^2)/($I$5*MAX(F987,0.1)^2),1/3))),IF(IFERROR(AG988,0)=0,IFERROR(W988,MAX($D$16,POWER((ABS(K987)^2)/($I$5*MAX(F987,0.1)^2),1/3))),IF(OR(IFERROR(W987,0)=0,IFERROR(AD988,0)&gt;1),MAX($D$16,POWER((ABS(K987)^2)/($I$5*MAX(F987,0.1)^2),1/3)),IF(IFERROR(AF987,0)&gt;0,MAX($D$16,IFERROR(W987,0)+((IFERROR(AF987,0))*$D$18*IF((IFERROR(AD987,0))&lt;1,1,-1))),IF(IFERROR(AF987,0)&lt;0,IF(ABS((MAX($D$16,POWER((ABS(K987)^2)/($I$5*MAX(F987,0.1)^2),1/3)))-IFERROR(W987,0))&gt;$D$19,MAX($D$16,IF((MAX($D$16,POWER((ABS(K987)^2)/($I$5*MAX(F987,0.1)^2),1/3)))&gt;IFERROR(W987,0),MIN((MAX($D$16,POWER((ABS(K987)^2)/($I$5*MAX(F987,0.1)^2),1/3))),IFERROR(W987,0)+(MIN(ABS(IFERROR(AF987,0))*$D$18,ABS((MAX($D$16,POWER((ABS(K987)^2)/($I$5*MAX(F987,0.1)^2),1/3)))-IFERROR(W987,0))))),MAX((MAX($D$16,POWER((ABS(K987)^2)/($I$5*MAX(F987,0.1)^2),1/3))),IFERROR(W987,0)-(MIN(ABS(IFERROR(AF987,0))*$D$18,ABS((MAX($D$16,POWER((ABS(K987)^2)/($I$5*MAX(F987,0.1)^2),1/3)))-IFERROR(W987,0))))))),MAX($D$16,POWER((ABS(K987)^2)/($I$5*MAX(F987,0.1)^2),1/3))),MAX($D$16,IFERROR(W987,0)))))))</f>
        <v/>
      </c>
      <c r="X987">
        <f>((F987)+(G987)*(W987))*(W987)</f>
        <v/>
      </c>
      <c r="Y987">
        <f>(((F987)+(G987)*(W987))*(W987))/MAX((F987)+2*(W987)*SQRT(1+(G987)^2),1E-6)</f>
        <v/>
      </c>
      <c r="Z987">
        <f>ABS(K987)/MAX(((F987)+(G987)*(W987))*(W987),1E-6)</f>
        <v/>
      </c>
      <c r="AA987">
        <f>E987+W987</f>
        <v/>
      </c>
      <c r="AB987">
        <f>AA987+((ABS(K987)/MAX(((F987)+(G987)*(W987))*(W987),1E-6))^2)/(2*$I$5)</f>
        <v/>
      </c>
      <c r="AC987">
        <f>((ABS(K987)*$D$6)/(MAX(((F987)+(G987)*(W987))*(W987),1E-6)*MAX(((((F987)+(G987)*(W987))*(W987))/MAX((F987)+2*(W987)*SQRT(1+(G987)^2),1E-6))^(2/3),1E-6)))^2</f>
        <v/>
      </c>
      <c r="AD987">
        <f>ABS(ABS(K987)/MAX(((F987)+(G987)*(W987))*(W987),1E-6))/SQRT($I$5*MAX((((F987)+(G987)*(W987))*(W987))/MAX((F987)+2*(G987)*(W987),1E-6),1E-6))</f>
        <v/>
      </c>
      <c r="AE987">
        <f>((F987)*(W987)^2)/2+(G987)*(W987)^3/3+(ABS(K987)^2)/($I$5*MAX(((F987)+(G987)*(W987))*(W987),1E-6))</f>
        <v/>
      </c>
      <c r="AF987">
        <f>IF($D$20=0,0,IFERROR(AB988+(((AC987+AC988)/2)*J988)+(IF(Z987&gt;Z988,$D$8*((Z987^2-Z988^2)/(2*$I$5)),$D$9*((Z988^2-Z987^2)/(2*$I$5)))+($D$10*(ABS(I988)/90)*(MAX(Z987^2,Z988^2)/(2*$I$5))))-AB987,0))</f>
        <v/>
      </c>
      <c r="AG987">
        <f>IF($D$20=0,1,IFERROR(IF(ROUND(AD987,3)=1,1,IF(AND(ABS(AF987)&lt;$D$19,AD987&lt;1),1,0)),0))</f>
        <v/>
      </c>
      <c r="AH987">
        <f>IFERROR(IF(V32="Supercritical",MAX($D$16,IFERROR(L987,MAX($D$16,POWER((ABS(K987)^2)/($I$5*MAX(F987,0.1)^2),1/3)))),IF(V32="Subcritical",MAX($D$16,IFERROR(W987,MAX($D$16,POWER((ABS(K987)^2)/($I$5*MAX(F987,0.1)^2),1/3)))),IF(AND(IFERROR(V987,0)=1,IFERROR(AG987,0)=1),IF(IFERROR(T987,-1E99)&gt;=IFERROR(AE987,-1E99),MAX($D$16,IFERROR(L987,MAX($D$16,POWER((ABS(K987)^2)/($I$5*MAX(F987,0.1)^2),1/3)))),MAX($D$16,IFERROR(W987,MAX($D$16,POWER((ABS(K987)^2)/($I$5*MAX(F987,0.1)^2),1/3))))),IF(IFERROR(V987,0)=1,MAX($D$16,IFERROR(L987,MAX($D$16,POWER((ABS(K987)^2)/($I$5*MAX(F987,0.1)^2),1/3)))),IF(IFERROR(AG987,0)=1,MAX($D$16,IFERROR(W987,MAX($D$16,POWER((ABS(K987)^2)/($I$5*MAX(F987,0.1)^2),1/3)))),MAX($D$16,POWER((ABS(K987)^2)/($I$5*MAX(F987,0.1)^2),1/3))))))),MAX($D$16,POWER((ABS(K987)^2)/($I$5*MAX(F987,0.1)^2),1/3)))</f>
        <v/>
      </c>
      <c r="AI987">
        <f>E987+AH987</f>
        <v/>
      </c>
      <c r="AJ987">
        <f>AI987+((ABS(K987)/MAX(((F987)+(G987)*(AH987))*(AH987),1E-6))^2)/(2*$I$5)</f>
        <v/>
      </c>
      <c r="AM987" t="n">
        <v>0</v>
      </c>
      <c r="AN987" t="n">
        <v>0</v>
      </c>
      <c r="AO987">
        <f>AM987+AN987</f>
        <v/>
      </c>
      <c r="AP987">
        <f>AP986+AO987</f>
        <v/>
      </c>
      <c r="AQ987">
        <f>ABS(ABS(K987)/MAX(((F987)+(G987)*(AH987))*(AH987),1E-6))/SQRT($I$5*MAX((((F987)+(G987)*(AH987))*(AH987))/MAX((F987)+2*(G987)*(AH987),1E-6),1E-6))</f>
        <v/>
      </c>
      <c r="AR987">
        <f>IF(AQ987&lt;1,"Subcritical","Supercritical")</f>
        <v/>
      </c>
      <c r="AS987">
        <f>((ABS(K987)*$D$6)/(MAX(((F987)+(G987)*(AH987))*(AH987),1E-6)*MAX(((((F987)+(G987)*(AH987))*(AH987))/MAX((F987)+2*(AH987)*SQRT(1+(G987)^2),1E-6))^(2/3),1E-6)))^2</f>
        <v/>
      </c>
    </row>
    <row r="988">
      <c r="A988" t="n">
        <v>839</v>
      </c>
      <c r="B988" t="n">
        <v>837.889</v>
      </c>
      <c r="C988" t="n">
        <v>616088.012</v>
      </c>
      <c r="D988" t="n">
        <v>3097165.904</v>
      </c>
      <c r="E988" t="n">
        <v>632.143</v>
      </c>
      <c r="F988" t="n">
        <v>5.2</v>
      </c>
      <c r="G988" t="n">
        <v>0</v>
      </c>
      <c r="H988" t="inlineStr">
        <is>
          <t>Normal</t>
        </is>
      </c>
      <c r="I988" t="n">
        <v>0</v>
      </c>
      <c r="J988">
        <f>B988-B987</f>
        <v/>
      </c>
      <c r="K988">
        <f>MAX(0,K987-AO987)</f>
        <v/>
      </c>
      <c r="L988">
        <f>IF($D$20=0,IFERROR(L987,MAX($D$16,POWER((ABS(K988)^2)/($I$5*MAX(F988,0.1)^2),1/3))),IF(IFERROR(V987,0)=0,IFERROR(L987,MAX($D$16,POWER((ABS(K988)^2)/($I$5*MAX(F988,0.1)^2),1/3))),IF(OR(IFERROR(L988,0)=0,IFERROR(S987,0)&lt;1,IFERROR(S988,0)&lt;1),MAX($D$16,POWER((ABS(K988)^2)/($I$5*MAX(F988,0.1)^2),1/3)),IF(IFERROR(U988,0)&gt;0,MAX($D$16,IFERROR(L988,0)+((IFERROR(U988,0))*$D$18*IF((IFERROR(S988,0))&lt;1,1,-1))),IF(IFERROR(U988,0)&lt;0,IF(ABS((MAX($D$16,POWER((ABS(K988)^2)/($I$5*MAX(F988,0.1)^2),1/3)))-IFERROR(L988,0))&gt;$D$19,MAX($D$16,IF((MAX($D$16,POWER((ABS(K988)^2)/($I$5*MAX(F988,0.1)^2),1/3)))&gt;IFERROR(L988,0),MIN((MAX($D$16,POWER((ABS(K988)^2)/($I$5*MAX(F988,0.1)^2),1/3))),IFERROR(L988,0)+(MIN(ABS(IFERROR(U988,0))*$D$18,ABS((MAX($D$16,POWER((ABS(K988)^2)/($I$5*MAX(F988,0.1)^2),1/3)))-IFERROR(L988,0))))),MAX((MAX($D$16,POWER((ABS(K988)^2)/($I$5*MAX(F988,0.1)^2),1/3))),IFERROR(L988,0)-(MIN(ABS(IFERROR(U988,0))*$D$18,ABS((MAX($D$16,POWER((ABS(K988)^2)/($I$5*MAX(F988,0.1)^2),1/3)))-IFERROR(L988,0))))))),MAX($D$16,POWER((ABS(K988)^2)/($I$5*MAX(F988,0.1)^2),1/3))),MAX($D$16,IFERROR(L988,0)))))))</f>
        <v/>
      </c>
      <c r="M988">
        <f>((F988)+(G988)*(L988))*(L988)</f>
        <v/>
      </c>
      <c r="N988">
        <f>(((F988)+(G988)*(L988))*(L988))/MAX((F988)+2*(L988)*SQRT(1+(G988)^2),1E-6)</f>
        <v/>
      </c>
      <c r="O988">
        <f>ABS(K988)/MAX(((F988)+(G988)*(L988))*(L988),1E-6)</f>
        <v/>
      </c>
      <c r="P988">
        <f>E988+L988</f>
        <v/>
      </c>
      <c r="Q988">
        <f>P988+((ABS(K988)/MAX(((F988)+(G988)*(L988))*(L988),1E-6))^2)/(2*$I$5)</f>
        <v/>
      </c>
      <c r="R988">
        <f>((ABS(K988)*$D$6)/(MAX(((F988)+(G988)*(L988))*(L988),1E-6)*MAX(((((F988)+(G988)*(L988))*(L988))/MAX((F988)+2*(L988)*SQRT(1+(G988)^2),1E-6))^(2/3),1E-6)))^2</f>
        <v/>
      </c>
      <c r="S988">
        <f>ABS(ABS(K988)/MAX(((F988)+(G988)*(L988))*(L988),1E-6))/SQRT($I$5*MAX((((F988)+(G988)*(L988))*(L988))/MAX((F988)+2*(G988)*(L988),1E-6),1E-6))</f>
        <v/>
      </c>
      <c r="T988">
        <f>((F988)*(L988)^2)/2+(G988)*(L988)^3/3+(ABS(K988)^2)/($I$5*MAX(((F988)+(G988)*(L988))*(L988),1E-6))</f>
        <v/>
      </c>
      <c r="U988">
        <f>IF($D$20=0,0,IFERROR(Q987-(((R987+R988)/2)*J988)-(IF(O987&gt;O988,$D$8*((O987^2-O988^2)/(2*$I$5)),$D$9*((O988^2-O987^2)/(2*$I$5)))+($D$10*(ABS(I988)/90)*(MAX(O987^2,O988^2)/(2*$I$5))))-Q988,0))</f>
        <v/>
      </c>
      <c r="V988">
        <f>IF($D$20=0,1,IFERROR(IF(ROUND(S988,3)=1,1,IF(AND(ABS(U988)&lt;$D$19,S988&gt;1),1,0)),0))</f>
        <v/>
      </c>
      <c r="W988">
        <f>IF($D$20=0,IFERROR(W989,MAX($D$16,POWER((ABS(K988)^2)/($I$5*MAX(F988,0.1)^2),1/3))),IF(IFERROR(AG989,0)=0,IFERROR(W989,MAX($D$16,POWER((ABS(K988)^2)/($I$5*MAX(F988,0.1)^2),1/3))),IF(OR(IFERROR(W988,0)=0,IFERROR(AD989,0)&gt;1),MAX($D$16,POWER((ABS(K988)^2)/($I$5*MAX(F988,0.1)^2),1/3)),IF(IFERROR(AF988,0)&gt;0,MAX($D$16,IFERROR(W988,0)+((IFERROR(AF988,0))*$D$18*IF((IFERROR(AD988,0))&lt;1,1,-1))),IF(IFERROR(AF988,0)&lt;0,IF(ABS((MAX($D$16,POWER((ABS(K988)^2)/($I$5*MAX(F988,0.1)^2),1/3)))-IFERROR(W988,0))&gt;$D$19,MAX($D$16,IF((MAX($D$16,POWER((ABS(K988)^2)/($I$5*MAX(F988,0.1)^2),1/3)))&gt;IFERROR(W988,0),MIN((MAX($D$16,POWER((ABS(K988)^2)/($I$5*MAX(F988,0.1)^2),1/3))),IFERROR(W988,0)+(MIN(ABS(IFERROR(AF988,0))*$D$18,ABS((MAX($D$16,POWER((ABS(K988)^2)/($I$5*MAX(F988,0.1)^2),1/3)))-IFERROR(W988,0))))),MAX((MAX($D$16,POWER((ABS(K988)^2)/($I$5*MAX(F988,0.1)^2),1/3))),IFERROR(W988,0)-(MIN(ABS(IFERROR(AF988,0))*$D$18,ABS((MAX($D$16,POWER((ABS(K988)^2)/($I$5*MAX(F988,0.1)^2),1/3)))-IFERROR(W988,0))))))),MAX($D$16,POWER((ABS(K988)^2)/($I$5*MAX(F988,0.1)^2),1/3))),MAX($D$16,IFERROR(W988,0)))))))</f>
        <v/>
      </c>
      <c r="X988">
        <f>((F988)+(G988)*(W988))*(W988)</f>
        <v/>
      </c>
      <c r="Y988">
        <f>(((F988)+(G988)*(W988))*(W988))/MAX((F988)+2*(W988)*SQRT(1+(G988)^2),1E-6)</f>
        <v/>
      </c>
      <c r="Z988">
        <f>ABS(K988)/MAX(((F988)+(G988)*(W988))*(W988),1E-6)</f>
        <v/>
      </c>
      <c r="AA988">
        <f>E988+W988</f>
        <v/>
      </c>
      <c r="AB988">
        <f>AA988+((ABS(K988)/MAX(((F988)+(G988)*(W988))*(W988),1E-6))^2)/(2*$I$5)</f>
        <v/>
      </c>
      <c r="AC988">
        <f>((ABS(K988)*$D$6)/(MAX(((F988)+(G988)*(W988))*(W988),1E-6)*MAX(((((F988)+(G988)*(W988))*(W988))/MAX((F988)+2*(W988)*SQRT(1+(G988)^2),1E-6))^(2/3),1E-6)))^2</f>
        <v/>
      </c>
      <c r="AD988">
        <f>ABS(ABS(K988)/MAX(((F988)+(G988)*(W988))*(W988),1E-6))/SQRT($I$5*MAX((((F988)+(G988)*(W988))*(W988))/MAX((F988)+2*(G988)*(W988),1E-6),1E-6))</f>
        <v/>
      </c>
      <c r="AE988">
        <f>((F988)*(W988)^2)/2+(G988)*(W988)^3/3+(ABS(K988)^2)/($I$5*MAX(((F988)+(G988)*(W988))*(W988),1E-6))</f>
        <v/>
      </c>
      <c r="AF988">
        <f>IF($D$20=0,0,IFERROR(AB989+(((AC988+AC989)/2)*J989)+(IF(Z988&gt;Z989,$D$8*((Z988^2-Z989^2)/(2*$I$5)),$D$9*((Z989^2-Z988^2)/(2*$I$5)))+($D$10*(ABS(I989)/90)*(MAX(Z988^2,Z989^2)/(2*$I$5))))-AB988,0))</f>
        <v/>
      </c>
      <c r="AG988">
        <f>IF($D$20=0,1,IFERROR(IF(ROUND(AD988,3)=1,1,IF(AND(ABS(AF988)&lt;$D$19,AD988&lt;1),1,0)),0))</f>
        <v/>
      </c>
      <c r="AH988">
        <f>IFERROR(IF(V32="Supercritical",MAX($D$16,IFERROR(L988,MAX($D$16,POWER((ABS(K988)^2)/($I$5*MAX(F988,0.1)^2),1/3)))),IF(V32="Subcritical",MAX($D$16,IFERROR(W988,MAX($D$16,POWER((ABS(K988)^2)/($I$5*MAX(F988,0.1)^2),1/3)))),IF(AND(IFERROR(V988,0)=1,IFERROR(AG988,0)=1),IF(IFERROR(T988,-1E99)&gt;=IFERROR(AE988,-1E99),MAX($D$16,IFERROR(L988,MAX($D$16,POWER((ABS(K988)^2)/($I$5*MAX(F988,0.1)^2),1/3)))),MAX($D$16,IFERROR(W988,MAX($D$16,POWER((ABS(K988)^2)/($I$5*MAX(F988,0.1)^2),1/3))))),IF(IFERROR(V988,0)=1,MAX($D$16,IFERROR(L988,MAX($D$16,POWER((ABS(K988)^2)/($I$5*MAX(F988,0.1)^2),1/3)))),IF(IFERROR(AG988,0)=1,MAX($D$16,IFERROR(W988,MAX($D$16,POWER((ABS(K988)^2)/($I$5*MAX(F988,0.1)^2),1/3)))),MAX($D$16,POWER((ABS(K988)^2)/($I$5*MAX(F988,0.1)^2),1/3))))))),MAX($D$16,POWER((ABS(K988)^2)/($I$5*MAX(F988,0.1)^2),1/3)))</f>
        <v/>
      </c>
      <c r="AI988">
        <f>E988+AH988</f>
        <v/>
      </c>
      <c r="AJ988">
        <f>AI988+((ABS(K988)/MAX(((F988)+(G988)*(AH988))*(AH988),1E-6))^2)/(2*$I$5)</f>
        <v/>
      </c>
      <c r="AM988" t="n">
        <v>0</v>
      </c>
      <c r="AN988" t="n">
        <v>0</v>
      </c>
      <c r="AO988">
        <f>AM988+AN988</f>
        <v/>
      </c>
      <c r="AP988">
        <f>AP987+AO988</f>
        <v/>
      </c>
      <c r="AQ988">
        <f>ABS(ABS(K988)/MAX(((F988)+(G988)*(AH988))*(AH988),1E-6))/SQRT($I$5*MAX((((F988)+(G988)*(AH988))*(AH988))/MAX((F988)+2*(G988)*(AH988),1E-6),1E-6))</f>
        <v/>
      </c>
      <c r="AR988">
        <f>IF(AQ988&lt;1,"Subcritical","Supercritical")</f>
        <v/>
      </c>
      <c r="AS988">
        <f>((ABS(K988)*$D$6)/(MAX(((F988)+(G988)*(AH988))*(AH988),1E-6)*MAX(((((F988)+(G988)*(AH988))*(AH988))/MAX((F988)+2*(AH988)*SQRT(1+(G988)^2),1E-6))^(2/3),1E-6)))^2</f>
        <v/>
      </c>
    </row>
    <row r="989">
      <c r="A989" t="n">
        <v>840</v>
      </c>
      <c r="B989" t="n">
        <v>838.889</v>
      </c>
      <c r="C989" t="n">
        <v>616087.97</v>
      </c>
      <c r="D989" t="n">
        <v>3097164.905</v>
      </c>
      <c r="E989" t="n">
        <v>632.1425</v>
      </c>
      <c r="F989" t="n">
        <v>5.2</v>
      </c>
      <c r="G989" t="n">
        <v>0</v>
      </c>
      <c r="H989" t="inlineStr">
        <is>
          <t>Normal</t>
        </is>
      </c>
      <c r="I989" t="n">
        <v>0.057</v>
      </c>
      <c r="J989">
        <f>B989-B988</f>
        <v/>
      </c>
      <c r="K989">
        <f>MAX(0,K988-AO988)</f>
        <v/>
      </c>
      <c r="L989">
        <f>IF($D$20=0,IFERROR(L988,MAX($D$16,POWER((ABS(K989)^2)/($I$5*MAX(F989,0.1)^2),1/3))),IF(IFERROR(V988,0)=0,IFERROR(L988,MAX($D$16,POWER((ABS(K989)^2)/($I$5*MAX(F989,0.1)^2),1/3))),IF(OR(IFERROR(L989,0)=0,IFERROR(S988,0)&lt;1,IFERROR(S989,0)&lt;1),MAX($D$16,POWER((ABS(K989)^2)/($I$5*MAX(F989,0.1)^2),1/3)),IF(IFERROR(U989,0)&gt;0,MAX($D$16,IFERROR(L989,0)+((IFERROR(U989,0))*$D$18*IF((IFERROR(S989,0))&lt;1,1,-1))),IF(IFERROR(U989,0)&lt;0,IF(ABS((MAX($D$16,POWER((ABS(K989)^2)/($I$5*MAX(F989,0.1)^2),1/3)))-IFERROR(L989,0))&gt;$D$19,MAX($D$16,IF((MAX($D$16,POWER((ABS(K989)^2)/($I$5*MAX(F989,0.1)^2),1/3)))&gt;IFERROR(L989,0),MIN((MAX($D$16,POWER((ABS(K989)^2)/($I$5*MAX(F989,0.1)^2),1/3))),IFERROR(L989,0)+(MIN(ABS(IFERROR(U989,0))*$D$18,ABS((MAX($D$16,POWER((ABS(K989)^2)/($I$5*MAX(F989,0.1)^2),1/3)))-IFERROR(L989,0))))),MAX((MAX($D$16,POWER((ABS(K989)^2)/($I$5*MAX(F989,0.1)^2),1/3))),IFERROR(L989,0)-(MIN(ABS(IFERROR(U989,0))*$D$18,ABS((MAX($D$16,POWER((ABS(K989)^2)/($I$5*MAX(F989,0.1)^2),1/3)))-IFERROR(L989,0))))))),MAX($D$16,POWER((ABS(K989)^2)/($I$5*MAX(F989,0.1)^2),1/3))),MAX($D$16,IFERROR(L989,0)))))))</f>
        <v/>
      </c>
      <c r="M989">
        <f>((F989)+(G989)*(L989))*(L989)</f>
        <v/>
      </c>
      <c r="N989">
        <f>(((F989)+(G989)*(L989))*(L989))/MAX((F989)+2*(L989)*SQRT(1+(G989)^2),1E-6)</f>
        <v/>
      </c>
      <c r="O989">
        <f>ABS(K989)/MAX(((F989)+(G989)*(L989))*(L989),1E-6)</f>
        <v/>
      </c>
      <c r="P989">
        <f>E989+L989</f>
        <v/>
      </c>
      <c r="Q989">
        <f>P989+((ABS(K989)/MAX(((F989)+(G989)*(L989))*(L989),1E-6))^2)/(2*$I$5)</f>
        <v/>
      </c>
      <c r="R989">
        <f>((ABS(K989)*$D$6)/(MAX(((F989)+(G989)*(L989))*(L989),1E-6)*MAX(((((F989)+(G989)*(L989))*(L989))/MAX((F989)+2*(L989)*SQRT(1+(G989)^2),1E-6))^(2/3),1E-6)))^2</f>
        <v/>
      </c>
      <c r="S989">
        <f>ABS(ABS(K989)/MAX(((F989)+(G989)*(L989))*(L989),1E-6))/SQRT($I$5*MAX((((F989)+(G989)*(L989))*(L989))/MAX((F989)+2*(G989)*(L989),1E-6),1E-6))</f>
        <v/>
      </c>
      <c r="T989">
        <f>((F989)*(L989)^2)/2+(G989)*(L989)^3/3+(ABS(K989)^2)/($I$5*MAX(((F989)+(G989)*(L989))*(L989),1E-6))</f>
        <v/>
      </c>
      <c r="U989">
        <f>IF($D$20=0,0,IFERROR(Q988-(((R988+R989)/2)*J989)-(IF(O988&gt;O989,$D$8*((O988^2-O989^2)/(2*$I$5)),$D$9*((O989^2-O988^2)/(2*$I$5)))+($D$10*(ABS(I989)/90)*(MAX(O988^2,O989^2)/(2*$I$5))))-Q989,0))</f>
        <v/>
      </c>
      <c r="V989">
        <f>IF($D$20=0,1,IFERROR(IF(ROUND(S989,3)=1,1,IF(AND(ABS(U989)&lt;$D$19,S989&gt;1),1,0)),0))</f>
        <v/>
      </c>
      <c r="W989">
        <f>IF($D$20=0,IFERROR(W990,MAX($D$16,POWER((ABS(K989)^2)/($I$5*MAX(F989,0.1)^2),1/3))),IF(IFERROR(AG990,0)=0,IFERROR(W990,MAX($D$16,POWER((ABS(K989)^2)/($I$5*MAX(F989,0.1)^2),1/3))),IF(OR(IFERROR(W989,0)=0,IFERROR(AD990,0)&gt;1),MAX($D$16,POWER((ABS(K989)^2)/($I$5*MAX(F989,0.1)^2),1/3)),IF(IFERROR(AF989,0)&gt;0,MAX($D$16,IFERROR(W989,0)+((IFERROR(AF989,0))*$D$18*IF((IFERROR(AD989,0))&lt;1,1,-1))),IF(IFERROR(AF989,0)&lt;0,IF(ABS((MAX($D$16,POWER((ABS(K989)^2)/($I$5*MAX(F989,0.1)^2),1/3)))-IFERROR(W989,0))&gt;$D$19,MAX($D$16,IF((MAX($D$16,POWER((ABS(K989)^2)/($I$5*MAX(F989,0.1)^2),1/3)))&gt;IFERROR(W989,0),MIN((MAX($D$16,POWER((ABS(K989)^2)/($I$5*MAX(F989,0.1)^2),1/3))),IFERROR(W989,0)+(MIN(ABS(IFERROR(AF989,0))*$D$18,ABS((MAX($D$16,POWER((ABS(K989)^2)/($I$5*MAX(F989,0.1)^2),1/3)))-IFERROR(W989,0))))),MAX((MAX($D$16,POWER((ABS(K989)^2)/($I$5*MAX(F989,0.1)^2),1/3))),IFERROR(W989,0)-(MIN(ABS(IFERROR(AF989,0))*$D$18,ABS((MAX($D$16,POWER((ABS(K989)^2)/($I$5*MAX(F989,0.1)^2),1/3)))-IFERROR(W989,0))))))),MAX($D$16,POWER((ABS(K989)^2)/($I$5*MAX(F989,0.1)^2),1/3))),MAX($D$16,IFERROR(W989,0)))))))</f>
        <v/>
      </c>
      <c r="X989">
        <f>((F989)+(G989)*(W989))*(W989)</f>
        <v/>
      </c>
      <c r="Y989">
        <f>(((F989)+(G989)*(W989))*(W989))/MAX((F989)+2*(W989)*SQRT(1+(G989)^2),1E-6)</f>
        <v/>
      </c>
      <c r="Z989">
        <f>ABS(K989)/MAX(((F989)+(G989)*(W989))*(W989),1E-6)</f>
        <v/>
      </c>
      <c r="AA989">
        <f>E989+W989</f>
        <v/>
      </c>
      <c r="AB989">
        <f>AA989+((ABS(K989)/MAX(((F989)+(G989)*(W989))*(W989),1E-6))^2)/(2*$I$5)</f>
        <v/>
      </c>
      <c r="AC989">
        <f>((ABS(K989)*$D$6)/(MAX(((F989)+(G989)*(W989))*(W989),1E-6)*MAX(((((F989)+(G989)*(W989))*(W989))/MAX((F989)+2*(W989)*SQRT(1+(G989)^2),1E-6))^(2/3),1E-6)))^2</f>
        <v/>
      </c>
      <c r="AD989">
        <f>ABS(ABS(K989)/MAX(((F989)+(G989)*(W989))*(W989),1E-6))/SQRT($I$5*MAX((((F989)+(G989)*(W989))*(W989))/MAX((F989)+2*(G989)*(W989),1E-6),1E-6))</f>
        <v/>
      </c>
      <c r="AE989">
        <f>((F989)*(W989)^2)/2+(G989)*(W989)^3/3+(ABS(K989)^2)/($I$5*MAX(((F989)+(G989)*(W989))*(W989),1E-6))</f>
        <v/>
      </c>
      <c r="AF989">
        <f>IF($D$20=0,0,IFERROR(AB990+(((AC989+AC990)/2)*J990)+(IF(Z989&gt;Z990,$D$8*((Z989^2-Z990^2)/(2*$I$5)),$D$9*((Z990^2-Z989^2)/(2*$I$5)))+($D$10*(ABS(I990)/90)*(MAX(Z989^2,Z990^2)/(2*$I$5))))-AB989,0))</f>
        <v/>
      </c>
      <c r="AG989">
        <f>IF($D$20=0,1,IFERROR(IF(ROUND(AD989,3)=1,1,IF(AND(ABS(AF989)&lt;$D$19,AD989&lt;1),1,0)),0))</f>
        <v/>
      </c>
      <c r="AH989">
        <f>IFERROR(IF(V32="Supercritical",MAX($D$16,IFERROR(L989,MAX($D$16,POWER((ABS(K989)^2)/($I$5*MAX(F989,0.1)^2),1/3)))),IF(V32="Subcritical",MAX($D$16,IFERROR(W989,MAX($D$16,POWER((ABS(K989)^2)/($I$5*MAX(F989,0.1)^2),1/3)))),IF(AND(IFERROR(V989,0)=1,IFERROR(AG989,0)=1),IF(IFERROR(T989,-1E99)&gt;=IFERROR(AE989,-1E99),MAX($D$16,IFERROR(L989,MAX($D$16,POWER((ABS(K989)^2)/($I$5*MAX(F989,0.1)^2),1/3)))),MAX($D$16,IFERROR(W989,MAX($D$16,POWER((ABS(K989)^2)/($I$5*MAX(F989,0.1)^2),1/3))))),IF(IFERROR(V989,0)=1,MAX($D$16,IFERROR(L989,MAX($D$16,POWER((ABS(K989)^2)/($I$5*MAX(F989,0.1)^2),1/3)))),IF(IFERROR(AG989,0)=1,MAX($D$16,IFERROR(W989,MAX($D$16,POWER((ABS(K989)^2)/($I$5*MAX(F989,0.1)^2),1/3)))),MAX($D$16,POWER((ABS(K989)^2)/($I$5*MAX(F989,0.1)^2),1/3))))))),MAX($D$16,POWER((ABS(K989)^2)/($I$5*MAX(F989,0.1)^2),1/3)))</f>
        <v/>
      </c>
      <c r="AI989">
        <f>E989+AH989</f>
        <v/>
      </c>
      <c r="AJ989">
        <f>AI989+((ABS(K989)/MAX(((F989)+(G989)*(AH989))*(AH989),1E-6))^2)/(2*$I$5)</f>
        <v/>
      </c>
      <c r="AM989" t="n">
        <v>0</v>
      </c>
      <c r="AN989" t="n">
        <v>0</v>
      </c>
      <c r="AO989">
        <f>AM989+AN989</f>
        <v/>
      </c>
      <c r="AP989">
        <f>AP988+AO989</f>
        <v/>
      </c>
      <c r="AQ989">
        <f>ABS(ABS(K989)/MAX(((F989)+(G989)*(AH989))*(AH989),1E-6))/SQRT($I$5*MAX((((F989)+(G989)*(AH989))*(AH989))/MAX((F989)+2*(G989)*(AH989),1E-6),1E-6))</f>
        <v/>
      </c>
      <c r="AR989">
        <f>IF(AQ989&lt;1,"Subcritical","Supercritical")</f>
        <v/>
      </c>
      <c r="AS989">
        <f>((ABS(K989)*$D$6)/(MAX(((F989)+(G989)*(AH989))*(AH989),1E-6)*MAX(((((F989)+(G989)*(AH989))*(AH989))/MAX((F989)+2*(AH989)*SQRT(1+(G989)^2),1E-6))^(2/3),1E-6)))^2</f>
        <v/>
      </c>
    </row>
    <row r="990">
      <c r="A990" t="n">
        <v>841</v>
      </c>
      <c r="B990" t="n">
        <v>839.889</v>
      </c>
      <c r="C990" t="n">
        <v>616087.927</v>
      </c>
      <c r="D990" t="n">
        <v>3097163.906</v>
      </c>
      <c r="E990" t="n">
        <v>632.1420000000001</v>
      </c>
      <c r="F990" t="n">
        <v>5.2</v>
      </c>
      <c r="G990" t="n">
        <v>0</v>
      </c>
      <c r="H990" t="inlineStr">
        <is>
          <t>Normal</t>
        </is>
      </c>
      <c r="I990" t="n">
        <v>0.057</v>
      </c>
      <c r="J990">
        <f>B990-B989</f>
        <v/>
      </c>
      <c r="K990">
        <f>MAX(0,K989-AO989)</f>
        <v/>
      </c>
      <c r="L990">
        <f>IF($D$20=0,IFERROR(L989,MAX($D$16,POWER((ABS(K990)^2)/($I$5*MAX(F990,0.1)^2),1/3))),IF(IFERROR(V989,0)=0,IFERROR(L989,MAX($D$16,POWER((ABS(K990)^2)/($I$5*MAX(F990,0.1)^2),1/3))),IF(OR(IFERROR(L990,0)=0,IFERROR(S989,0)&lt;1,IFERROR(S990,0)&lt;1),MAX($D$16,POWER((ABS(K990)^2)/($I$5*MAX(F990,0.1)^2),1/3)),IF(IFERROR(U990,0)&gt;0,MAX($D$16,IFERROR(L990,0)+((IFERROR(U990,0))*$D$18*IF((IFERROR(S990,0))&lt;1,1,-1))),IF(IFERROR(U990,0)&lt;0,IF(ABS((MAX($D$16,POWER((ABS(K990)^2)/($I$5*MAX(F990,0.1)^2),1/3)))-IFERROR(L990,0))&gt;$D$19,MAX($D$16,IF((MAX($D$16,POWER((ABS(K990)^2)/($I$5*MAX(F990,0.1)^2),1/3)))&gt;IFERROR(L990,0),MIN((MAX($D$16,POWER((ABS(K990)^2)/($I$5*MAX(F990,0.1)^2),1/3))),IFERROR(L990,0)+(MIN(ABS(IFERROR(U990,0))*$D$18,ABS((MAX($D$16,POWER((ABS(K990)^2)/($I$5*MAX(F990,0.1)^2),1/3)))-IFERROR(L990,0))))),MAX((MAX($D$16,POWER((ABS(K990)^2)/($I$5*MAX(F990,0.1)^2),1/3))),IFERROR(L990,0)-(MIN(ABS(IFERROR(U990,0))*$D$18,ABS((MAX($D$16,POWER((ABS(K990)^2)/($I$5*MAX(F990,0.1)^2),1/3)))-IFERROR(L990,0))))))),MAX($D$16,POWER((ABS(K990)^2)/($I$5*MAX(F990,0.1)^2),1/3))),MAX($D$16,IFERROR(L990,0)))))))</f>
        <v/>
      </c>
      <c r="M990">
        <f>((F990)+(G990)*(L990))*(L990)</f>
        <v/>
      </c>
      <c r="N990">
        <f>(((F990)+(G990)*(L990))*(L990))/MAX((F990)+2*(L990)*SQRT(1+(G990)^2),1E-6)</f>
        <v/>
      </c>
      <c r="O990">
        <f>ABS(K990)/MAX(((F990)+(G990)*(L990))*(L990),1E-6)</f>
        <v/>
      </c>
      <c r="P990">
        <f>E990+L990</f>
        <v/>
      </c>
      <c r="Q990">
        <f>P990+((ABS(K990)/MAX(((F990)+(G990)*(L990))*(L990),1E-6))^2)/(2*$I$5)</f>
        <v/>
      </c>
      <c r="R990">
        <f>((ABS(K990)*$D$6)/(MAX(((F990)+(G990)*(L990))*(L990),1E-6)*MAX(((((F990)+(G990)*(L990))*(L990))/MAX((F990)+2*(L990)*SQRT(1+(G990)^2),1E-6))^(2/3),1E-6)))^2</f>
        <v/>
      </c>
      <c r="S990">
        <f>ABS(ABS(K990)/MAX(((F990)+(G990)*(L990))*(L990),1E-6))/SQRT($I$5*MAX((((F990)+(G990)*(L990))*(L990))/MAX((F990)+2*(G990)*(L990),1E-6),1E-6))</f>
        <v/>
      </c>
      <c r="T990">
        <f>((F990)*(L990)^2)/2+(G990)*(L990)^3/3+(ABS(K990)^2)/($I$5*MAX(((F990)+(G990)*(L990))*(L990),1E-6))</f>
        <v/>
      </c>
      <c r="U990">
        <f>IF($D$20=0,0,IFERROR(Q989-(((R989+R990)/2)*J990)-(IF(O989&gt;O990,$D$8*((O989^2-O990^2)/(2*$I$5)),$D$9*((O990^2-O989^2)/(2*$I$5)))+($D$10*(ABS(I990)/90)*(MAX(O989^2,O990^2)/(2*$I$5))))-Q990,0))</f>
        <v/>
      </c>
      <c r="V990">
        <f>IF($D$20=0,1,IFERROR(IF(ROUND(S990,3)=1,1,IF(AND(ABS(U990)&lt;$D$19,S990&gt;1),1,0)),0))</f>
        <v/>
      </c>
      <c r="W990">
        <f>IF($D$20=0,IFERROR(W991,MAX($D$16,POWER((ABS(K990)^2)/($I$5*MAX(F990,0.1)^2),1/3))),IF(IFERROR(AG991,0)=0,IFERROR(W991,MAX($D$16,POWER((ABS(K990)^2)/($I$5*MAX(F990,0.1)^2),1/3))),IF(OR(IFERROR(W990,0)=0,IFERROR(AD991,0)&gt;1),MAX($D$16,POWER((ABS(K990)^2)/($I$5*MAX(F990,0.1)^2),1/3)),IF(IFERROR(AF990,0)&gt;0,MAX($D$16,IFERROR(W990,0)+((IFERROR(AF990,0))*$D$18*IF((IFERROR(AD990,0))&lt;1,1,-1))),IF(IFERROR(AF990,0)&lt;0,IF(ABS((MAX($D$16,POWER((ABS(K990)^2)/($I$5*MAX(F990,0.1)^2),1/3)))-IFERROR(W990,0))&gt;$D$19,MAX($D$16,IF((MAX($D$16,POWER((ABS(K990)^2)/($I$5*MAX(F990,0.1)^2),1/3)))&gt;IFERROR(W990,0),MIN((MAX($D$16,POWER((ABS(K990)^2)/($I$5*MAX(F990,0.1)^2),1/3))),IFERROR(W990,0)+(MIN(ABS(IFERROR(AF990,0))*$D$18,ABS((MAX($D$16,POWER((ABS(K990)^2)/($I$5*MAX(F990,0.1)^2),1/3)))-IFERROR(W990,0))))),MAX((MAX($D$16,POWER((ABS(K990)^2)/($I$5*MAX(F990,0.1)^2),1/3))),IFERROR(W990,0)-(MIN(ABS(IFERROR(AF990,0))*$D$18,ABS((MAX($D$16,POWER((ABS(K990)^2)/($I$5*MAX(F990,0.1)^2),1/3)))-IFERROR(W990,0))))))),MAX($D$16,POWER((ABS(K990)^2)/($I$5*MAX(F990,0.1)^2),1/3))),MAX($D$16,IFERROR(W990,0)))))))</f>
        <v/>
      </c>
      <c r="X990">
        <f>((F990)+(G990)*(W990))*(W990)</f>
        <v/>
      </c>
      <c r="Y990">
        <f>(((F990)+(G990)*(W990))*(W990))/MAX((F990)+2*(W990)*SQRT(1+(G990)^2),1E-6)</f>
        <v/>
      </c>
      <c r="Z990">
        <f>ABS(K990)/MAX(((F990)+(G990)*(W990))*(W990),1E-6)</f>
        <v/>
      </c>
      <c r="AA990">
        <f>E990+W990</f>
        <v/>
      </c>
      <c r="AB990">
        <f>AA990+((ABS(K990)/MAX(((F990)+(G990)*(W990))*(W990),1E-6))^2)/(2*$I$5)</f>
        <v/>
      </c>
      <c r="AC990">
        <f>((ABS(K990)*$D$6)/(MAX(((F990)+(G990)*(W990))*(W990),1E-6)*MAX(((((F990)+(G990)*(W990))*(W990))/MAX((F990)+2*(W990)*SQRT(1+(G990)^2),1E-6))^(2/3),1E-6)))^2</f>
        <v/>
      </c>
      <c r="AD990">
        <f>ABS(ABS(K990)/MAX(((F990)+(G990)*(W990))*(W990),1E-6))/SQRT($I$5*MAX((((F990)+(G990)*(W990))*(W990))/MAX((F990)+2*(G990)*(W990),1E-6),1E-6))</f>
        <v/>
      </c>
      <c r="AE990">
        <f>((F990)*(W990)^2)/2+(G990)*(W990)^3/3+(ABS(K990)^2)/($I$5*MAX(((F990)+(G990)*(W990))*(W990),1E-6))</f>
        <v/>
      </c>
      <c r="AF990">
        <f>IF($D$20=0,0,IFERROR(AB991+(((AC990+AC991)/2)*J991)+(IF(Z990&gt;Z991,$D$8*((Z990^2-Z991^2)/(2*$I$5)),$D$9*((Z991^2-Z990^2)/(2*$I$5)))+($D$10*(ABS(I991)/90)*(MAX(Z990^2,Z991^2)/(2*$I$5))))-AB990,0))</f>
        <v/>
      </c>
      <c r="AG990">
        <f>IF($D$20=0,1,IFERROR(IF(ROUND(AD990,3)=1,1,IF(AND(ABS(AF990)&lt;$D$19,AD990&lt;1),1,0)),0))</f>
        <v/>
      </c>
      <c r="AH990">
        <f>IFERROR(IF(V32="Supercritical",MAX($D$16,IFERROR(L990,MAX($D$16,POWER((ABS(K990)^2)/($I$5*MAX(F990,0.1)^2),1/3)))),IF(V32="Subcritical",MAX($D$16,IFERROR(W990,MAX($D$16,POWER((ABS(K990)^2)/($I$5*MAX(F990,0.1)^2),1/3)))),IF(AND(IFERROR(V990,0)=1,IFERROR(AG990,0)=1),IF(IFERROR(T990,-1E99)&gt;=IFERROR(AE990,-1E99),MAX($D$16,IFERROR(L990,MAX($D$16,POWER((ABS(K990)^2)/($I$5*MAX(F990,0.1)^2),1/3)))),MAX($D$16,IFERROR(W990,MAX($D$16,POWER((ABS(K990)^2)/($I$5*MAX(F990,0.1)^2),1/3))))),IF(IFERROR(V990,0)=1,MAX($D$16,IFERROR(L990,MAX($D$16,POWER((ABS(K990)^2)/($I$5*MAX(F990,0.1)^2),1/3)))),IF(IFERROR(AG990,0)=1,MAX($D$16,IFERROR(W990,MAX($D$16,POWER((ABS(K990)^2)/($I$5*MAX(F990,0.1)^2),1/3)))),MAX($D$16,POWER((ABS(K990)^2)/($I$5*MAX(F990,0.1)^2),1/3))))))),MAX($D$16,POWER((ABS(K990)^2)/($I$5*MAX(F990,0.1)^2),1/3)))</f>
        <v/>
      </c>
      <c r="AI990">
        <f>E990+AH990</f>
        <v/>
      </c>
      <c r="AJ990">
        <f>AI990+((ABS(K990)/MAX(((F990)+(G990)*(AH990))*(AH990),1E-6))^2)/(2*$I$5)</f>
        <v/>
      </c>
      <c r="AM990" t="n">
        <v>0</v>
      </c>
      <c r="AN990" t="n">
        <v>0</v>
      </c>
      <c r="AO990">
        <f>AM990+AN990</f>
        <v/>
      </c>
      <c r="AP990">
        <f>AP989+AO990</f>
        <v/>
      </c>
      <c r="AQ990">
        <f>ABS(ABS(K990)/MAX(((F990)+(G990)*(AH990))*(AH990),1E-6))/SQRT($I$5*MAX((((F990)+(G990)*(AH990))*(AH990))/MAX((F990)+2*(G990)*(AH990),1E-6),1E-6))</f>
        <v/>
      </c>
      <c r="AR990">
        <f>IF(AQ990&lt;1,"Subcritical","Supercritical")</f>
        <v/>
      </c>
      <c r="AS990">
        <f>((ABS(K990)*$D$6)/(MAX(((F990)+(G990)*(AH990))*(AH990),1E-6)*MAX(((((F990)+(G990)*(AH990))*(AH990))/MAX((F990)+2*(AH990)*SQRT(1+(G990)^2),1E-6))^(2/3),1E-6)))^2</f>
        <v/>
      </c>
    </row>
    <row r="991">
      <c r="A991" t="n">
        <v>842</v>
      </c>
      <c r="B991" t="n">
        <v>840.889</v>
      </c>
      <c r="C991" t="n">
        <v>616087.885</v>
      </c>
      <c r="D991" t="n">
        <v>3097162.907</v>
      </c>
      <c r="E991" t="n">
        <v>632.1415</v>
      </c>
      <c r="F991" t="n">
        <v>5.2</v>
      </c>
      <c r="G991" t="n">
        <v>0</v>
      </c>
      <c r="H991" t="inlineStr">
        <is>
          <t>Normal</t>
        </is>
      </c>
      <c r="I991" t="n">
        <v>0</v>
      </c>
      <c r="J991">
        <f>B991-B990</f>
        <v/>
      </c>
      <c r="K991">
        <f>MAX(0,K990-AO990)</f>
        <v/>
      </c>
      <c r="L991">
        <f>IF($D$20=0,IFERROR(L990,MAX($D$16,POWER((ABS(K991)^2)/($I$5*MAX(F991,0.1)^2),1/3))),IF(IFERROR(V990,0)=0,IFERROR(L990,MAX($D$16,POWER((ABS(K991)^2)/($I$5*MAX(F991,0.1)^2),1/3))),IF(OR(IFERROR(L991,0)=0,IFERROR(S990,0)&lt;1,IFERROR(S991,0)&lt;1),MAX($D$16,POWER((ABS(K991)^2)/($I$5*MAX(F991,0.1)^2),1/3)),IF(IFERROR(U991,0)&gt;0,MAX($D$16,IFERROR(L991,0)+((IFERROR(U991,0))*$D$18*IF((IFERROR(S991,0))&lt;1,1,-1))),IF(IFERROR(U991,0)&lt;0,IF(ABS((MAX($D$16,POWER((ABS(K991)^2)/($I$5*MAX(F991,0.1)^2),1/3)))-IFERROR(L991,0))&gt;$D$19,MAX($D$16,IF((MAX($D$16,POWER((ABS(K991)^2)/($I$5*MAX(F991,0.1)^2),1/3)))&gt;IFERROR(L991,0),MIN((MAX($D$16,POWER((ABS(K991)^2)/($I$5*MAX(F991,0.1)^2),1/3))),IFERROR(L991,0)+(MIN(ABS(IFERROR(U991,0))*$D$18,ABS((MAX($D$16,POWER((ABS(K991)^2)/($I$5*MAX(F991,0.1)^2),1/3)))-IFERROR(L991,0))))),MAX((MAX($D$16,POWER((ABS(K991)^2)/($I$5*MAX(F991,0.1)^2),1/3))),IFERROR(L991,0)-(MIN(ABS(IFERROR(U991,0))*$D$18,ABS((MAX($D$16,POWER((ABS(K991)^2)/($I$5*MAX(F991,0.1)^2),1/3)))-IFERROR(L991,0))))))),MAX($D$16,POWER((ABS(K991)^2)/($I$5*MAX(F991,0.1)^2),1/3))),MAX($D$16,IFERROR(L991,0)))))))</f>
        <v/>
      </c>
      <c r="M991">
        <f>((F991)+(G991)*(L991))*(L991)</f>
        <v/>
      </c>
      <c r="N991">
        <f>(((F991)+(G991)*(L991))*(L991))/MAX((F991)+2*(L991)*SQRT(1+(G991)^2),1E-6)</f>
        <v/>
      </c>
      <c r="O991">
        <f>ABS(K991)/MAX(((F991)+(G991)*(L991))*(L991),1E-6)</f>
        <v/>
      </c>
      <c r="P991">
        <f>E991+L991</f>
        <v/>
      </c>
      <c r="Q991">
        <f>P991+((ABS(K991)/MAX(((F991)+(G991)*(L991))*(L991),1E-6))^2)/(2*$I$5)</f>
        <v/>
      </c>
      <c r="R991">
        <f>((ABS(K991)*$D$6)/(MAX(((F991)+(G991)*(L991))*(L991),1E-6)*MAX(((((F991)+(G991)*(L991))*(L991))/MAX((F991)+2*(L991)*SQRT(1+(G991)^2),1E-6))^(2/3),1E-6)))^2</f>
        <v/>
      </c>
      <c r="S991">
        <f>ABS(ABS(K991)/MAX(((F991)+(G991)*(L991))*(L991),1E-6))/SQRT($I$5*MAX((((F991)+(G991)*(L991))*(L991))/MAX((F991)+2*(G991)*(L991),1E-6),1E-6))</f>
        <v/>
      </c>
      <c r="T991">
        <f>((F991)*(L991)^2)/2+(G991)*(L991)^3/3+(ABS(K991)^2)/($I$5*MAX(((F991)+(G991)*(L991))*(L991),1E-6))</f>
        <v/>
      </c>
      <c r="U991">
        <f>IF($D$20=0,0,IFERROR(Q990-(((R990+R991)/2)*J991)-(IF(O990&gt;O991,$D$8*((O990^2-O991^2)/(2*$I$5)),$D$9*((O991^2-O990^2)/(2*$I$5)))+($D$10*(ABS(I991)/90)*(MAX(O990^2,O991^2)/(2*$I$5))))-Q991,0))</f>
        <v/>
      </c>
      <c r="V991">
        <f>IF($D$20=0,1,IFERROR(IF(ROUND(S991,3)=1,1,IF(AND(ABS(U991)&lt;$D$19,S991&gt;1),1,0)),0))</f>
        <v/>
      </c>
      <c r="W991">
        <f>IF($D$20=0,IFERROR(W992,MAX($D$16,POWER((ABS(K991)^2)/($I$5*MAX(F991,0.1)^2),1/3))),IF(IFERROR(AG992,0)=0,IFERROR(W992,MAX($D$16,POWER((ABS(K991)^2)/($I$5*MAX(F991,0.1)^2),1/3))),IF(OR(IFERROR(W991,0)=0,IFERROR(AD992,0)&gt;1),MAX($D$16,POWER((ABS(K991)^2)/($I$5*MAX(F991,0.1)^2),1/3)),IF(IFERROR(AF991,0)&gt;0,MAX($D$16,IFERROR(W991,0)+((IFERROR(AF991,0))*$D$18*IF((IFERROR(AD991,0))&lt;1,1,-1))),IF(IFERROR(AF991,0)&lt;0,IF(ABS((MAX($D$16,POWER((ABS(K991)^2)/($I$5*MAX(F991,0.1)^2),1/3)))-IFERROR(W991,0))&gt;$D$19,MAX($D$16,IF((MAX($D$16,POWER((ABS(K991)^2)/($I$5*MAX(F991,0.1)^2),1/3)))&gt;IFERROR(W991,0),MIN((MAX($D$16,POWER((ABS(K991)^2)/($I$5*MAX(F991,0.1)^2),1/3))),IFERROR(W991,0)+(MIN(ABS(IFERROR(AF991,0))*$D$18,ABS((MAX($D$16,POWER((ABS(K991)^2)/($I$5*MAX(F991,0.1)^2),1/3)))-IFERROR(W991,0))))),MAX((MAX($D$16,POWER((ABS(K991)^2)/($I$5*MAX(F991,0.1)^2),1/3))),IFERROR(W991,0)-(MIN(ABS(IFERROR(AF991,0))*$D$18,ABS((MAX($D$16,POWER((ABS(K991)^2)/($I$5*MAX(F991,0.1)^2),1/3)))-IFERROR(W991,0))))))),MAX($D$16,POWER((ABS(K991)^2)/($I$5*MAX(F991,0.1)^2),1/3))),MAX($D$16,IFERROR(W991,0)))))))</f>
        <v/>
      </c>
      <c r="X991">
        <f>((F991)+(G991)*(W991))*(W991)</f>
        <v/>
      </c>
      <c r="Y991">
        <f>(((F991)+(G991)*(W991))*(W991))/MAX((F991)+2*(W991)*SQRT(1+(G991)^2),1E-6)</f>
        <v/>
      </c>
      <c r="Z991">
        <f>ABS(K991)/MAX(((F991)+(G991)*(W991))*(W991),1E-6)</f>
        <v/>
      </c>
      <c r="AA991">
        <f>E991+W991</f>
        <v/>
      </c>
      <c r="AB991">
        <f>AA991+((ABS(K991)/MAX(((F991)+(G991)*(W991))*(W991),1E-6))^2)/(2*$I$5)</f>
        <v/>
      </c>
      <c r="AC991">
        <f>((ABS(K991)*$D$6)/(MAX(((F991)+(G991)*(W991))*(W991),1E-6)*MAX(((((F991)+(G991)*(W991))*(W991))/MAX((F991)+2*(W991)*SQRT(1+(G991)^2),1E-6))^(2/3),1E-6)))^2</f>
        <v/>
      </c>
      <c r="AD991">
        <f>ABS(ABS(K991)/MAX(((F991)+(G991)*(W991))*(W991),1E-6))/SQRT($I$5*MAX((((F991)+(G991)*(W991))*(W991))/MAX((F991)+2*(G991)*(W991),1E-6),1E-6))</f>
        <v/>
      </c>
      <c r="AE991">
        <f>((F991)*(W991)^2)/2+(G991)*(W991)^3/3+(ABS(K991)^2)/($I$5*MAX(((F991)+(G991)*(W991))*(W991),1E-6))</f>
        <v/>
      </c>
      <c r="AF991">
        <f>IF($D$20=0,0,IFERROR(AB992+(((AC991+AC992)/2)*J992)+(IF(Z991&gt;Z992,$D$8*((Z991^2-Z992^2)/(2*$I$5)),$D$9*((Z992^2-Z991^2)/(2*$I$5)))+($D$10*(ABS(I992)/90)*(MAX(Z991^2,Z992^2)/(2*$I$5))))-AB991,0))</f>
        <v/>
      </c>
      <c r="AG991">
        <f>IF($D$20=0,1,IFERROR(IF(ROUND(AD991,3)=1,1,IF(AND(ABS(AF991)&lt;$D$19,AD991&lt;1),1,0)),0))</f>
        <v/>
      </c>
      <c r="AH991">
        <f>IFERROR(IF(V32="Supercritical",MAX($D$16,IFERROR(L991,MAX($D$16,POWER((ABS(K991)^2)/($I$5*MAX(F991,0.1)^2),1/3)))),IF(V32="Subcritical",MAX($D$16,IFERROR(W991,MAX($D$16,POWER((ABS(K991)^2)/($I$5*MAX(F991,0.1)^2),1/3)))),IF(AND(IFERROR(V991,0)=1,IFERROR(AG991,0)=1),IF(IFERROR(T991,-1E99)&gt;=IFERROR(AE991,-1E99),MAX($D$16,IFERROR(L991,MAX($D$16,POWER((ABS(K991)^2)/($I$5*MAX(F991,0.1)^2),1/3)))),MAX($D$16,IFERROR(W991,MAX($D$16,POWER((ABS(K991)^2)/($I$5*MAX(F991,0.1)^2),1/3))))),IF(IFERROR(V991,0)=1,MAX($D$16,IFERROR(L991,MAX($D$16,POWER((ABS(K991)^2)/($I$5*MAX(F991,0.1)^2),1/3)))),IF(IFERROR(AG991,0)=1,MAX($D$16,IFERROR(W991,MAX($D$16,POWER((ABS(K991)^2)/($I$5*MAX(F991,0.1)^2),1/3)))),MAX($D$16,POWER((ABS(K991)^2)/($I$5*MAX(F991,0.1)^2),1/3))))))),MAX($D$16,POWER((ABS(K991)^2)/($I$5*MAX(F991,0.1)^2),1/3)))</f>
        <v/>
      </c>
      <c r="AI991">
        <f>E991+AH991</f>
        <v/>
      </c>
      <c r="AJ991">
        <f>AI991+((ABS(K991)/MAX(((F991)+(G991)*(AH991))*(AH991),1E-6))^2)/(2*$I$5)</f>
        <v/>
      </c>
      <c r="AM991" t="n">
        <v>0</v>
      </c>
      <c r="AN991" t="n">
        <v>0</v>
      </c>
      <c r="AO991">
        <f>AM991+AN991</f>
        <v/>
      </c>
      <c r="AP991">
        <f>AP990+AO991</f>
        <v/>
      </c>
      <c r="AQ991">
        <f>ABS(ABS(K991)/MAX(((F991)+(G991)*(AH991))*(AH991),1E-6))/SQRT($I$5*MAX((((F991)+(G991)*(AH991))*(AH991))/MAX((F991)+2*(G991)*(AH991),1E-6),1E-6))</f>
        <v/>
      </c>
      <c r="AR991">
        <f>IF(AQ991&lt;1,"Subcritical","Supercritical")</f>
        <v/>
      </c>
      <c r="AS991">
        <f>((ABS(K991)*$D$6)/(MAX(((F991)+(G991)*(AH991))*(AH991),1E-6)*MAX(((((F991)+(G991)*(AH991))*(AH991))/MAX((F991)+2*(AH991)*SQRT(1+(G991)^2),1E-6))^(2/3),1E-6)))^2</f>
        <v/>
      </c>
    </row>
    <row r="992">
      <c r="A992" t="n">
        <v>843</v>
      </c>
      <c r="B992" t="n">
        <v>841.889</v>
      </c>
      <c r="C992" t="n">
        <v>616087.843</v>
      </c>
      <c r="D992" t="n">
        <v>3097161.908</v>
      </c>
      <c r="E992" t="n">
        <v>632.141</v>
      </c>
      <c r="F992" t="n">
        <v>5.2</v>
      </c>
      <c r="G992" t="n">
        <v>0</v>
      </c>
      <c r="H992" t="inlineStr">
        <is>
          <t>Normal</t>
        </is>
      </c>
      <c r="I992" t="n">
        <v>0.002</v>
      </c>
      <c r="J992">
        <f>B992-B991</f>
        <v/>
      </c>
      <c r="K992">
        <f>MAX(0,K991-AO991)</f>
        <v/>
      </c>
      <c r="L992">
        <f>IF($D$20=0,IFERROR(L991,MAX($D$16,POWER((ABS(K992)^2)/($I$5*MAX(F992,0.1)^2),1/3))),IF(IFERROR(V991,0)=0,IFERROR(L991,MAX($D$16,POWER((ABS(K992)^2)/($I$5*MAX(F992,0.1)^2),1/3))),IF(OR(IFERROR(L992,0)=0,IFERROR(S991,0)&lt;1,IFERROR(S992,0)&lt;1),MAX($D$16,POWER((ABS(K992)^2)/($I$5*MAX(F992,0.1)^2),1/3)),IF(IFERROR(U992,0)&gt;0,MAX($D$16,IFERROR(L992,0)+((IFERROR(U992,0))*$D$18*IF((IFERROR(S992,0))&lt;1,1,-1))),IF(IFERROR(U992,0)&lt;0,IF(ABS((MAX($D$16,POWER((ABS(K992)^2)/($I$5*MAX(F992,0.1)^2),1/3)))-IFERROR(L992,0))&gt;$D$19,MAX($D$16,IF((MAX($D$16,POWER((ABS(K992)^2)/($I$5*MAX(F992,0.1)^2),1/3)))&gt;IFERROR(L992,0),MIN((MAX($D$16,POWER((ABS(K992)^2)/($I$5*MAX(F992,0.1)^2),1/3))),IFERROR(L992,0)+(MIN(ABS(IFERROR(U992,0))*$D$18,ABS((MAX($D$16,POWER((ABS(K992)^2)/($I$5*MAX(F992,0.1)^2),1/3)))-IFERROR(L992,0))))),MAX((MAX($D$16,POWER((ABS(K992)^2)/($I$5*MAX(F992,0.1)^2),1/3))),IFERROR(L992,0)-(MIN(ABS(IFERROR(U992,0))*$D$18,ABS((MAX($D$16,POWER((ABS(K992)^2)/($I$5*MAX(F992,0.1)^2),1/3)))-IFERROR(L992,0))))))),MAX($D$16,POWER((ABS(K992)^2)/($I$5*MAX(F992,0.1)^2),1/3))),MAX($D$16,IFERROR(L992,0)))))))</f>
        <v/>
      </c>
      <c r="M992">
        <f>((F992)+(G992)*(L992))*(L992)</f>
        <v/>
      </c>
      <c r="N992">
        <f>(((F992)+(G992)*(L992))*(L992))/MAX((F992)+2*(L992)*SQRT(1+(G992)^2),1E-6)</f>
        <v/>
      </c>
      <c r="O992">
        <f>ABS(K992)/MAX(((F992)+(G992)*(L992))*(L992),1E-6)</f>
        <v/>
      </c>
      <c r="P992">
        <f>E992+L992</f>
        <v/>
      </c>
      <c r="Q992">
        <f>P992+((ABS(K992)/MAX(((F992)+(G992)*(L992))*(L992),1E-6))^2)/(2*$I$5)</f>
        <v/>
      </c>
      <c r="R992">
        <f>((ABS(K992)*$D$6)/(MAX(((F992)+(G992)*(L992))*(L992),1E-6)*MAX(((((F992)+(G992)*(L992))*(L992))/MAX((F992)+2*(L992)*SQRT(1+(G992)^2),1E-6))^(2/3),1E-6)))^2</f>
        <v/>
      </c>
      <c r="S992">
        <f>ABS(ABS(K992)/MAX(((F992)+(G992)*(L992))*(L992),1E-6))/SQRT($I$5*MAX((((F992)+(G992)*(L992))*(L992))/MAX((F992)+2*(G992)*(L992),1E-6),1E-6))</f>
        <v/>
      </c>
      <c r="T992">
        <f>((F992)*(L992)^2)/2+(G992)*(L992)^3/3+(ABS(K992)^2)/($I$5*MAX(((F992)+(G992)*(L992))*(L992),1E-6))</f>
        <v/>
      </c>
      <c r="U992">
        <f>IF($D$20=0,0,IFERROR(Q991-(((R991+R992)/2)*J992)-(IF(O991&gt;O992,$D$8*((O991^2-O992^2)/(2*$I$5)),$D$9*((O992^2-O991^2)/(2*$I$5)))+($D$10*(ABS(I992)/90)*(MAX(O991^2,O992^2)/(2*$I$5))))-Q992,0))</f>
        <v/>
      </c>
      <c r="V992">
        <f>IF($D$20=0,1,IFERROR(IF(ROUND(S992,3)=1,1,IF(AND(ABS(U992)&lt;$D$19,S992&gt;1),1,0)),0))</f>
        <v/>
      </c>
      <c r="W992">
        <f>IF($D$20=0,IFERROR(W993,MAX($D$16,POWER((ABS(K992)^2)/($I$5*MAX(F992,0.1)^2),1/3))),IF(IFERROR(AG993,0)=0,IFERROR(W993,MAX($D$16,POWER((ABS(K992)^2)/($I$5*MAX(F992,0.1)^2),1/3))),IF(OR(IFERROR(W992,0)=0,IFERROR(AD993,0)&gt;1),MAX($D$16,POWER((ABS(K992)^2)/($I$5*MAX(F992,0.1)^2),1/3)),IF(IFERROR(AF992,0)&gt;0,MAX($D$16,IFERROR(W992,0)+((IFERROR(AF992,0))*$D$18*IF((IFERROR(AD992,0))&lt;1,1,-1))),IF(IFERROR(AF992,0)&lt;0,IF(ABS((MAX($D$16,POWER((ABS(K992)^2)/($I$5*MAX(F992,0.1)^2),1/3)))-IFERROR(W992,0))&gt;$D$19,MAX($D$16,IF((MAX($D$16,POWER((ABS(K992)^2)/($I$5*MAX(F992,0.1)^2),1/3)))&gt;IFERROR(W992,0),MIN((MAX($D$16,POWER((ABS(K992)^2)/($I$5*MAX(F992,0.1)^2),1/3))),IFERROR(W992,0)+(MIN(ABS(IFERROR(AF992,0))*$D$18,ABS((MAX($D$16,POWER((ABS(K992)^2)/($I$5*MAX(F992,0.1)^2),1/3)))-IFERROR(W992,0))))),MAX((MAX($D$16,POWER((ABS(K992)^2)/($I$5*MAX(F992,0.1)^2),1/3))),IFERROR(W992,0)-(MIN(ABS(IFERROR(AF992,0))*$D$18,ABS((MAX($D$16,POWER((ABS(K992)^2)/($I$5*MAX(F992,0.1)^2),1/3)))-IFERROR(W992,0))))))),MAX($D$16,POWER((ABS(K992)^2)/($I$5*MAX(F992,0.1)^2),1/3))),MAX($D$16,IFERROR(W992,0)))))))</f>
        <v/>
      </c>
      <c r="X992">
        <f>((F992)+(G992)*(W992))*(W992)</f>
        <v/>
      </c>
      <c r="Y992">
        <f>(((F992)+(G992)*(W992))*(W992))/MAX((F992)+2*(W992)*SQRT(1+(G992)^2),1E-6)</f>
        <v/>
      </c>
      <c r="Z992">
        <f>ABS(K992)/MAX(((F992)+(G992)*(W992))*(W992),1E-6)</f>
        <v/>
      </c>
      <c r="AA992">
        <f>E992+W992</f>
        <v/>
      </c>
      <c r="AB992">
        <f>AA992+((ABS(K992)/MAX(((F992)+(G992)*(W992))*(W992),1E-6))^2)/(2*$I$5)</f>
        <v/>
      </c>
      <c r="AC992">
        <f>((ABS(K992)*$D$6)/(MAX(((F992)+(G992)*(W992))*(W992),1E-6)*MAX(((((F992)+(G992)*(W992))*(W992))/MAX((F992)+2*(W992)*SQRT(1+(G992)^2),1E-6))^(2/3),1E-6)))^2</f>
        <v/>
      </c>
      <c r="AD992">
        <f>ABS(ABS(K992)/MAX(((F992)+(G992)*(W992))*(W992),1E-6))/SQRT($I$5*MAX((((F992)+(G992)*(W992))*(W992))/MAX((F992)+2*(G992)*(W992),1E-6),1E-6))</f>
        <v/>
      </c>
      <c r="AE992">
        <f>((F992)*(W992)^2)/2+(G992)*(W992)^3/3+(ABS(K992)^2)/($I$5*MAX(((F992)+(G992)*(W992))*(W992),1E-6))</f>
        <v/>
      </c>
      <c r="AF992">
        <f>IF($D$20=0,0,IFERROR(AB993+(((AC992+AC993)/2)*J993)+(IF(Z992&gt;Z993,$D$8*((Z992^2-Z993^2)/(2*$I$5)),$D$9*((Z993^2-Z992^2)/(2*$I$5)))+($D$10*(ABS(I993)/90)*(MAX(Z992^2,Z993^2)/(2*$I$5))))-AB992,0))</f>
        <v/>
      </c>
      <c r="AG992">
        <f>IF($D$20=0,1,IFERROR(IF(ROUND(AD992,3)=1,1,IF(AND(ABS(AF992)&lt;$D$19,AD992&lt;1),1,0)),0))</f>
        <v/>
      </c>
      <c r="AH992">
        <f>IFERROR(IF(V32="Supercritical",MAX($D$16,IFERROR(L992,MAX($D$16,POWER((ABS(K992)^2)/($I$5*MAX(F992,0.1)^2),1/3)))),IF(V32="Subcritical",MAX($D$16,IFERROR(W992,MAX($D$16,POWER((ABS(K992)^2)/($I$5*MAX(F992,0.1)^2),1/3)))),IF(AND(IFERROR(V992,0)=1,IFERROR(AG992,0)=1),IF(IFERROR(T992,-1E99)&gt;=IFERROR(AE992,-1E99),MAX($D$16,IFERROR(L992,MAX($D$16,POWER((ABS(K992)^2)/($I$5*MAX(F992,0.1)^2),1/3)))),MAX($D$16,IFERROR(W992,MAX($D$16,POWER((ABS(K992)^2)/($I$5*MAX(F992,0.1)^2),1/3))))),IF(IFERROR(V992,0)=1,MAX($D$16,IFERROR(L992,MAX($D$16,POWER((ABS(K992)^2)/($I$5*MAX(F992,0.1)^2),1/3)))),IF(IFERROR(AG992,0)=1,MAX($D$16,IFERROR(W992,MAX($D$16,POWER((ABS(K992)^2)/($I$5*MAX(F992,0.1)^2),1/3)))),MAX($D$16,POWER((ABS(K992)^2)/($I$5*MAX(F992,0.1)^2),1/3))))))),MAX($D$16,POWER((ABS(K992)^2)/($I$5*MAX(F992,0.1)^2),1/3)))</f>
        <v/>
      </c>
      <c r="AI992">
        <f>E992+AH992</f>
        <v/>
      </c>
      <c r="AJ992">
        <f>AI992+((ABS(K992)/MAX(((F992)+(G992)*(AH992))*(AH992),1E-6))^2)/(2*$I$5)</f>
        <v/>
      </c>
      <c r="AM992" t="n">
        <v>0</v>
      </c>
      <c r="AN992" t="n">
        <v>0</v>
      </c>
      <c r="AO992">
        <f>AM992+AN992</f>
        <v/>
      </c>
      <c r="AP992">
        <f>AP991+AO992</f>
        <v/>
      </c>
      <c r="AQ992">
        <f>ABS(ABS(K992)/MAX(((F992)+(G992)*(AH992))*(AH992),1E-6))/SQRT($I$5*MAX((((F992)+(G992)*(AH992))*(AH992))/MAX((F992)+2*(G992)*(AH992),1E-6),1E-6))</f>
        <v/>
      </c>
      <c r="AR992">
        <f>IF(AQ992&lt;1,"Subcritical","Supercritical")</f>
        <v/>
      </c>
      <c r="AS992">
        <f>((ABS(K992)*$D$6)/(MAX(((F992)+(G992)*(AH992))*(AH992),1E-6)*MAX(((((F992)+(G992)*(AH992))*(AH992))/MAX((F992)+2*(AH992)*SQRT(1+(G992)^2),1E-6))^(2/3),1E-6)))^2</f>
        <v/>
      </c>
    </row>
    <row r="993">
      <c r="A993" t="n">
        <v>844</v>
      </c>
      <c r="B993" t="n">
        <v>842.89</v>
      </c>
      <c r="C993" t="n">
        <v>616087.801</v>
      </c>
      <c r="D993" t="n">
        <v>3097160.908</v>
      </c>
      <c r="E993" t="n">
        <v>632.1405</v>
      </c>
      <c r="F993" t="n">
        <v>5.2</v>
      </c>
      <c r="G993" t="n">
        <v>0</v>
      </c>
      <c r="H993" t="inlineStr">
        <is>
          <t>Normal</t>
        </is>
      </c>
      <c r="I993" t="n">
        <v>0.06</v>
      </c>
      <c r="J993">
        <f>B993-B992</f>
        <v/>
      </c>
      <c r="K993">
        <f>MAX(0,K992-AO992)</f>
        <v/>
      </c>
      <c r="L993">
        <f>IF($D$20=0,IFERROR(L992,MAX($D$16,POWER((ABS(K993)^2)/($I$5*MAX(F993,0.1)^2),1/3))),IF(IFERROR(V992,0)=0,IFERROR(L992,MAX($D$16,POWER((ABS(K993)^2)/($I$5*MAX(F993,0.1)^2),1/3))),IF(OR(IFERROR(L993,0)=0,IFERROR(S992,0)&lt;1,IFERROR(S993,0)&lt;1),MAX($D$16,POWER((ABS(K993)^2)/($I$5*MAX(F993,0.1)^2),1/3)),IF(IFERROR(U993,0)&gt;0,MAX($D$16,IFERROR(L993,0)+((IFERROR(U993,0))*$D$18*IF((IFERROR(S993,0))&lt;1,1,-1))),IF(IFERROR(U993,0)&lt;0,IF(ABS((MAX($D$16,POWER((ABS(K993)^2)/($I$5*MAX(F993,0.1)^2),1/3)))-IFERROR(L993,0))&gt;$D$19,MAX($D$16,IF((MAX($D$16,POWER((ABS(K993)^2)/($I$5*MAX(F993,0.1)^2),1/3)))&gt;IFERROR(L993,0),MIN((MAX($D$16,POWER((ABS(K993)^2)/($I$5*MAX(F993,0.1)^2),1/3))),IFERROR(L993,0)+(MIN(ABS(IFERROR(U993,0))*$D$18,ABS((MAX($D$16,POWER((ABS(K993)^2)/($I$5*MAX(F993,0.1)^2),1/3)))-IFERROR(L993,0))))),MAX((MAX($D$16,POWER((ABS(K993)^2)/($I$5*MAX(F993,0.1)^2),1/3))),IFERROR(L993,0)-(MIN(ABS(IFERROR(U993,0))*$D$18,ABS((MAX($D$16,POWER((ABS(K993)^2)/($I$5*MAX(F993,0.1)^2),1/3)))-IFERROR(L993,0))))))),MAX($D$16,POWER((ABS(K993)^2)/($I$5*MAX(F993,0.1)^2),1/3))),MAX($D$16,IFERROR(L993,0)))))))</f>
        <v/>
      </c>
      <c r="M993">
        <f>((F993)+(G993)*(L993))*(L993)</f>
        <v/>
      </c>
      <c r="N993">
        <f>(((F993)+(G993)*(L993))*(L993))/MAX((F993)+2*(L993)*SQRT(1+(G993)^2),1E-6)</f>
        <v/>
      </c>
      <c r="O993">
        <f>ABS(K993)/MAX(((F993)+(G993)*(L993))*(L993),1E-6)</f>
        <v/>
      </c>
      <c r="P993">
        <f>E993+L993</f>
        <v/>
      </c>
      <c r="Q993">
        <f>P993+((ABS(K993)/MAX(((F993)+(G993)*(L993))*(L993),1E-6))^2)/(2*$I$5)</f>
        <v/>
      </c>
      <c r="R993">
        <f>((ABS(K993)*$D$6)/(MAX(((F993)+(G993)*(L993))*(L993),1E-6)*MAX(((((F993)+(G993)*(L993))*(L993))/MAX((F993)+2*(L993)*SQRT(1+(G993)^2),1E-6))^(2/3),1E-6)))^2</f>
        <v/>
      </c>
      <c r="S993">
        <f>ABS(ABS(K993)/MAX(((F993)+(G993)*(L993))*(L993),1E-6))/SQRT($I$5*MAX((((F993)+(G993)*(L993))*(L993))/MAX((F993)+2*(G993)*(L993),1E-6),1E-6))</f>
        <v/>
      </c>
      <c r="T993">
        <f>((F993)*(L993)^2)/2+(G993)*(L993)^3/3+(ABS(K993)^2)/($I$5*MAX(((F993)+(G993)*(L993))*(L993),1E-6))</f>
        <v/>
      </c>
      <c r="U993">
        <f>IF($D$20=0,0,IFERROR(Q992-(((R992+R993)/2)*J993)-(IF(O992&gt;O993,$D$8*((O992^2-O993^2)/(2*$I$5)),$D$9*((O993^2-O992^2)/(2*$I$5)))+($D$10*(ABS(I993)/90)*(MAX(O992^2,O993^2)/(2*$I$5))))-Q993,0))</f>
        <v/>
      </c>
      <c r="V993">
        <f>IF($D$20=0,1,IFERROR(IF(ROUND(S993,3)=1,1,IF(AND(ABS(U993)&lt;$D$19,S993&gt;1),1,0)),0))</f>
        <v/>
      </c>
      <c r="W993">
        <f>IF($D$20=0,IFERROR(W994,MAX($D$16,POWER((ABS(K993)^2)/($I$5*MAX(F993,0.1)^2),1/3))),IF(IFERROR(AG994,0)=0,IFERROR(W994,MAX($D$16,POWER((ABS(K993)^2)/($I$5*MAX(F993,0.1)^2),1/3))),IF(OR(IFERROR(W993,0)=0,IFERROR(AD994,0)&gt;1),MAX($D$16,POWER((ABS(K993)^2)/($I$5*MAX(F993,0.1)^2),1/3)),IF(IFERROR(AF993,0)&gt;0,MAX($D$16,IFERROR(W993,0)+((IFERROR(AF993,0))*$D$18*IF((IFERROR(AD993,0))&lt;1,1,-1))),IF(IFERROR(AF993,0)&lt;0,IF(ABS((MAX($D$16,POWER((ABS(K993)^2)/($I$5*MAX(F993,0.1)^2),1/3)))-IFERROR(W993,0))&gt;$D$19,MAX($D$16,IF((MAX($D$16,POWER((ABS(K993)^2)/($I$5*MAX(F993,0.1)^2),1/3)))&gt;IFERROR(W993,0),MIN((MAX($D$16,POWER((ABS(K993)^2)/($I$5*MAX(F993,0.1)^2),1/3))),IFERROR(W993,0)+(MIN(ABS(IFERROR(AF993,0))*$D$18,ABS((MAX($D$16,POWER((ABS(K993)^2)/($I$5*MAX(F993,0.1)^2),1/3)))-IFERROR(W993,0))))),MAX((MAX($D$16,POWER((ABS(K993)^2)/($I$5*MAX(F993,0.1)^2),1/3))),IFERROR(W993,0)-(MIN(ABS(IFERROR(AF993,0))*$D$18,ABS((MAX($D$16,POWER((ABS(K993)^2)/($I$5*MAX(F993,0.1)^2),1/3)))-IFERROR(W993,0))))))),MAX($D$16,POWER((ABS(K993)^2)/($I$5*MAX(F993,0.1)^2),1/3))),MAX($D$16,IFERROR(W993,0)))))))</f>
        <v/>
      </c>
      <c r="X993">
        <f>((F993)+(G993)*(W993))*(W993)</f>
        <v/>
      </c>
      <c r="Y993">
        <f>(((F993)+(G993)*(W993))*(W993))/MAX((F993)+2*(W993)*SQRT(1+(G993)^2),1E-6)</f>
        <v/>
      </c>
      <c r="Z993">
        <f>ABS(K993)/MAX(((F993)+(G993)*(W993))*(W993),1E-6)</f>
        <v/>
      </c>
      <c r="AA993">
        <f>E993+W993</f>
        <v/>
      </c>
      <c r="AB993">
        <f>AA993+((ABS(K993)/MAX(((F993)+(G993)*(W993))*(W993),1E-6))^2)/(2*$I$5)</f>
        <v/>
      </c>
      <c r="AC993">
        <f>((ABS(K993)*$D$6)/(MAX(((F993)+(G993)*(W993))*(W993),1E-6)*MAX(((((F993)+(G993)*(W993))*(W993))/MAX((F993)+2*(W993)*SQRT(1+(G993)^2),1E-6))^(2/3),1E-6)))^2</f>
        <v/>
      </c>
      <c r="AD993">
        <f>ABS(ABS(K993)/MAX(((F993)+(G993)*(W993))*(W993),1E-6))/SQRT($I$5*MAX((((F993)+(G993)*(W993))*(W993))/MAX((F993)+2*(G993)*(W993),1E-6),1E-6))</f>
        <v/>
      </c>
      <c r="AE993">
        <f>((F993)*(W993)^2)/2+(G993)*(W993)^3/3+(ABS(K993)^2)/($I$5*MAX(((F993)+(G993)*(W993))*(W993),1E-6))</f>
        <v/>
      </c>
      <c r="AF993">
        <f>IF($D$20=0,0,IFERROR(AB994+(((AC993+AC994)/2)*J994)+(IF(Z993&gt;Z994,$D$8*((Z993^2-Z994^2)/(2*$I$5)),$D$9*((Z994^2-Z993^2)/(2*$I$5)))+($D$10*(ABS(I994)/90)*(MAX(Z993^2,Z994^2)/(2*$I$5))))-AB993,0))</f>
        <v/>
      </c>
      <c r="AG993">
        <f>IF($D$20=0,1,IFERROR(IF(ROUND(AD993,3)=1,1,IF(AND(ABS(AF993)&lt;$D$19,AD993&lt;1),1,0)),0))</f>
        <v/>
      </c>
      <c r="AH993">
        <f>IFERROR(IF(V32="Supercritical",MAX($D$16,IFERROR(L993,MAX($D$16,POWER((ABS(K993)^2)/($I$5*MAX(F993,0.1)^2),1/3)))),IF(V32="Subcritical",MAX($D$16,IFERROR(W993,MAX($D$16,POWER((ABS(K993)^2)/($I$5*MAX(F993,0.1)^2),1/3)))),IF(AND(IFERROR(V993,0)=1,IFERROR(AG993,0)=1),IF(IFERROR(T993,-1E99)&gt;=IFERROR(AE993,-1E99),MAX($D$16,IFERROR(L993,MAX($D$16,POWER((ABS(K993)^2)/($I$5*MAX(F993,0.1)^2),1/3)))),MAX($D$16,IFERROR(W993,MAX($D$16,POWER((ABS(K993)^2)/($I$5*MAX(F993,0.1)^2),1/3))))),IF(IFERROR(V993,0)=1,MAX($D$16,IFERROR(L993,MAX($D$16,POWER((ABS(K993)^2)/($I$5*MAX(F993,0.1)^2),1/3)))),IF(IFERROR(AG993,0)=1,MAX($D$16,IFERROR(W993,MAX($D$16,POWER((ABS(K993)^2)/($I$5*MAX(F993,0.1)^2),1/3)))),MAX($D$16,POWER((ABS(K993)^2)/($I$5*MAX(F993,0.1)^2),1/3))))))),MAX($D$16,POWER((ABS(K993)^2)/($I$5*MAX(F993,0.1)^2),1/3)))</f>
        <v/>
      </c>
      <c r="AI993">
        <f>E993+AH993</f>
        <v/>
      </c>
      <c r="AJ993">
        <f>AI993+((ABS(K993)/MAX(((F993)+(G993)*(AH993))*(AH993),1E-6))^2)/(2*$I$5)</f>
        <v/>
      </c>
      <c r="AM993" t="n">
        <v>0</v>
      </c>
      <c r="AN993" t="n">
        <v>0</v>
      </c>
      <c r="AO993">
        <f>AM993+AN993</f>
        <v/>
      </c>
      <c r="AP993">
        <f>AP992+AO993</f>
        <v/>
      </c>
      <c r="AQ993">
        <f>ABS(ABS(K993)/MAX(((F993)+(G993)*(AH993))*(AH993),1E-6))/SQRT($I$5*MAX((((F993)+(G993)*(AH993))*(AH993))/MAX((F993)+2*(G993)*(AH993),1E-6),1E-6))</f>
        <v/>
      </c>
      <c r="AR993">
        <f>IF(AQ993&lt;1,"Subcritical","Supercritical")</f>
        <v/>
      </c>
      <c r="AS993">
        <f>((ABS(K993)*$D$6)/(MAX(((F993)+(G993)*(AH993))*(AH993),1E-6)*MAX(((((F993)+(G993)*(AH993))*(AH993))/MAX((F993)+2*(AH993)*SQRT(1+(G993)^2),1E-6))^(2/3),1E-6)))^2</f>
        <v/>
      </c>
    </row>
    <row r="994">
      <c r="A994" t="n">
        <v>845</v>
      </c>
      <c r="B994" t="n">
        <v>843.89</v>
      </c>
      <c r="C994" t="n">
        <v>616087.758</v>
      </c>
      <c r="D994" t="n">
        <v>3097159.909</v>
      </c>
      <c r="E994" t="n">
        <v>632.14</v>
      </c>
      <c r="F994" t="n">
        <v>5.2</v>
      </c>
      <c r="G994" t="n">
        <v>0</v>
      </c>
      <c r="H994" t="inlineStr">
        <is>
          <t>Normal</t>
        </is>
      </c>
      <c r="I994" t="n">
        <v>0.057</v>
      </c>
      <c r="J994">
        <f>B994-B993</f>
        <v/>
      </c>
      <c r="K994">
        <f>MAX(0,K993-AO993)</f>
        <v/>
      </c>
      <c r="L994">
        <f>IF($D$20=0,IFERROR(L993,MAX($D$16,POWER((ABS(K994)^2)/($I$5*MAX(F994,0.1)^2),1/3))),IF(IFERROR(V993,0)=0,IFERROR(L993,MAX($D$16,POWER((ABS(K994)^2)/($I$5*MAX(F994,0.1)^2),1/3))),IF(OR(IFERROR(L994,0)=0,IFERROR(S993,0)&lt;1,IFERROR(S994,0)&lt;1),MAX($D$16,POWER((ABS(K994)^2)/($I$5*MAX(F994,0.1)^2),1/3)),IF(IFERROR(U994,0)&gt;0,MAX($D$16,IFERROR(L994,0)+((IFERROR(U994,0))*$D$18*IF((IFERROR(S994,0))&lt;1,1,-1))),IF(IFERROR(U994,0)&lt;0,IF(ABS((MAX($D$16,POWER((ABS(K994)^2)/($I$5*MAX(F994,0.1)^2),1/3)))-IFERROR(L994,0))&gt;$D$19,MAX($D$16,IF((MAX($D$16,POWER((ABS(K994)^2)/($I$5*MAX(F994,0.1)^2),1/3)))&gt;IFERROR(L994,0),MIN((MAX($D$16,POWER((ABS(K994)^2)/($I$5*MAX(F994,0.1)^2),1/3))),IFERROR(L994,0)+(MIN(ABS(IFERROR(U994,0))*$D$18,ABS((MAX($D$16,POWER((ABS(K994)^2)/($I$5*MAX(F994,0.1)^2),1/3)))-IFERROR(L994,0))))),MAX((MAX($D$16,POWER((ABS(K994)^2)/($I$5*MAX(F994,0.1)^2),1/3))),IFERROR(L994,0)-(MIN(ABS(IFERROR(U994,0))*$D$18,ABS((MAX($D$16,POWER((ABS(K994)^2)/($I$5*MAX(F994,0.1)^2),1/3)))-IFERROR(L994,0))))))),MAX($D$16,POWER((ABS(K994)^2)/($I$5*MAX(F994,0.1)^2),1/3))),MAX($D$16,IFERROR(L994,0)))))))</f>
        <v/>
      </c>
      <c r="M994">
        <f>((F994)+(G994)*(L994))*(L994)</f>
        <v/>
      </c>
      <c r="N994">
        <f>(((F994)+(G994)*(L994))*(L994))/MAX((F994)+2*(L994)*SQRT(1+(G994)^2),1E-6)</f>
        <v/>
      </c>
      <c r="O994">
        <f>ABS(K994)/MAX(((F994)+(G994)*(L994))*(L994),1E-6)</f>
        <v/>
      </c>
      <c r="P994">
        <f>E994+L994</f>
        <v/>
      </c>
      <c r="Q994">
        <f>P994+((ABS(K994)/MAX(((F994)+(G994)*(L994))*(L994),1E-6))^2)/(2*$I$5)</f>
        <v/>
      </c>
      <c r="R994">
        <f>((ABS(K994)*$D$6)/(MAX(((F994)+(G994)*(L994))*(L994),1E-6)*MAX(((((F994)+(G994)*(L994))*(L994))/MAX((F994)+2*(L994)*SQRT(1+(G994)^2),1E-6))^(2/3),1E-6)))^2</f>
        <v/>
      </c>
      <c r="S994">
        <f>ABS(ABS(K994)/MAX(((F994)+(G994)*(L994))*(L994),1E-6))/SQRT($I$5*MAX((((F994)+(G994)*(L994))*(L994))/MAX((F994)+2*(G994)*(L994),1E-6),1E-6))</f>
        <v/>
      </c>
      <c r="T994">
        <f>((F994)*(L994)^2)/2+(G994)*(L994)^3/3+(ABS(K994)^2)/($I$5*MAX(((F994)+(G994)*(L994))*(L994),1E-6))</f>
        <v/>
      </c>
      <c r="U994">
        <f>IF($D$20=0,0,IFERROR(Q993-(((R993+R994)/2)*J994)-(IF(O993&gt;O994,$D$8*((O993^2-O994^2)/(2*$I$5)),$D$9*((O994^2-O993^2)/(2*$I$5)))+($D$10*(ABS(I994)/90)*(MAX(O993^2,O994^2)/(2*$I$5))))-Q994,0))</f>
        <v/>
      </c>
      <c r="V994">
        <f>IF($D$20=0,1,IFERROR(IF(ROUND(S994,3)=1,1,IF(AND(ABS(U994)&lt;$D$19,S994&gt;1),1,0)),0))</f>
        <v/>
      </c>
      <c r="W994">
        <f>IF($D$20=0,IFERROR(W995,MAX($D$16,POWER((ABS(K994)^2)/($I$5*MAX(F994,0.1)^2),1/3))),IF(IFERROR(AG995,0)=0,IFERROR(W995,MAX($D$16,POWER((ABS(K994)^2)/($I$5*MAX(F994,0.1)^2),1/3))),IF(OR(IFERROR(W994,0)=0,IFERROR(AD995,0)&gt;1),MAX($D$16,POWER((ABS(K994)^2)/($I$5*MAX(F994,0.1)^2),1/3)),IF(IFERROR(AF994,0)&gt;0,MAX($D$16,IFERROR(W994,0)+((IFERROR(AF994,0))*$D$18*IF((IFERROR(AD994,0))&lt;1,1,-1))),IF(IFERROR(AF994,0)&lt;0,IF(ABS((MAX($D$16,POWER((ABS(K994)^2)/($I$5*MAX(F994,0.1)^2),1/3)))-IFERROR(W994,0))&gt;$D$19,MAX($D$16,IF((MAX($D$16,POWER((ABS(K994)^2)/($I$5*MAX(F994,0.1)^2),1/3)))&gt;IFERROR(W994,0),MIN((MAX($D$16,POWER((ABS(K994)^2)/($I$5*MAX(F994,0.1)^2),1/3))),IFERROR(W994,0)+(MIN(ABS(IFERROR(AF994,0))*$D$18,ABS((MAX($D$16,POWER((ABS(K994)^2)/($I$5*MAX(F994,0.1)^2),1/3)))-IFERROR(W994,0))))),MAX((MAX($D$16,POWER((ABS(K994)^2)/($I$5*MAX(F994,0.1)^2),1/3))),IFERROR(W994,0)-(MIN(ABS(IFERROR(AF994,0))*$D$18,ABS((MAX($D$16,POWER((ABS(K994)^2)/($I$5*MAX(F994,0.1)^2),1/3)))-IFERROR(W994,0))))))),MAX($D$16,POWER((ABS(K994)^2)/($I$5*MAX(F994,0.1)^2),1/3))),MAX($D$16,IFERROR(W994,0)))))))</f>
        <v/>
      </c>
      <c r="X994">
        <f>((F994)+(G994)*(W994))*(W994)</f>
        <v/>
      </c>
      <c r="Y994">
        <f>(((F994)+(G994)*(W994))*(W994))/MAX((F994)+2*(W994)*SQRT(1+(G994)^2),1E-6)</f>
        <v/>
      </c>
      <c r="Z994">
        <f>ABS(K994)/MAX(((F994)+(G994)*(W994))*(W994),1E-6)</f>
        <v/>
      </c>
      <c r="AA994">
        <f>E994+W994</f>
        <v/>
      </c>
      <c r="AB994">
        <f>AA994+((ABS(K994)/MAX(((F994)+(G994)*(W994))*(W994),1E-6))^2)/(2*$I$5)</f>
        <v/>
      </c>
      <c r="AC994">
        <f>((ABS(K994)*$D$6)/(MAX(((F994)+(G994)*(W994))*(W994),1E-6)*MAX(((((F994)+(G994)*(W994))*(W994))/MAX((F994)+2*(W994)*SQRT(1+(G994)^2),1E-6))^(2/3),1E-6)))^2</f>
        <v/>
      </c>
      <c r="AD994">
        <f>ABS(ABS(K994)/MAX(((F994)+(G994)*(W994))*(W994),1E-6))/SQRT($I$5*MAX((((F994)+(G994)*(W994))*(W994))/MAX((F994)+2*(G994)*(W994),1E-6),1E-6))</f>
        <v/>
      </c>
      <c r="AE994">
        <f>((F994)*(W994)^2)/2+(G994)*(W994)^3/3+(ABS(K994)^2)/($I$5*MAX(((F994)+(G994)*(W994))*(W994),1E-6))</f>
        <v/>
      </c>
      <c r="AF994">
        <f>IF($D$20=0,0,IFERROR(AB995+(((AC994+AC995)/2)*J995)+(IF(Z994&gt;Z995,$D$8*((Z994^2-Z995^2)/(2*$I$5)),$D$9*((Z995^2-Z994^2)/(2*$I$5)))+($D$10*(ABS(I995)/90)*(MAX(Z994^2,Z995^2)/(2*$I$5))))-AB994,0))</f>
        <v/>
      </c>
      <c r="AG994">
        <f>IF($D$20=0,1,IFERROR(IF(ROUND(AD994,3)=1,1,IF(AND(ABS(AF994)&lt;$D$19,AD994&lt;1),1,0)),0))</f>
        <v/>
      </c>
      <c r="AH994">
        <f>IFERROR(IF(V32="Supercritical",MAX($D$16,IFERROR(L994,MAX($D$16,POWER((ABS(K994)^2)/($I$5*MAX(F994,0.1)^2),1/3)))),IF(V32="Subcritical",MAX($D$16,IFERROR(W994,MAX($D$16,POWER((ABS(K994)^2)/($I$5*MAX(F994,0.1)^2),1/3)))),IF(AND(IFERROR(V994,0)=1,IFERROR(AG994,0)=1),IF(IFERROR(T994,-1E99)&gt;=IFERROR(AE994,-1E99),MAX($D$16,IFERROR(L994,MAX($D$16,POWER((ABS(K994)^2)/($I$5*MAX(F994,0.1)^2),1/3)))),MAX($D$16,IFERROR(W994,MAX($D$16,POWER((ABS(K994)^2)/($I$5*MAX(F994,0.1)^2),1/3))))),IF(IFERROR(V994,0)=1,MAX($D$16,IFERROR(L994,MAX($D$16,POWER((ABS(K994)^2)/($I$5*MAX(F994,0.1)^2),1/3)))),IF(IFERROR(AG994,0)=1,MAX($D$16,IFERROR(W994,MAX($D$16,POWER((ABS(K994)^2)/($I$5*MAX(F994,0.1)^2),1/3)))),MAX($D$16,POWER((ABS(K994)^2)/($I$5*MAX(F994,0.1)^2),1/3))))))),MAX($D$16,POWER((ABS(K994)^2)/($I$5*MAX(F994,0.1)^2),1/3)))</f>
        <v/>
      </c>
      <c r="AI994">
        <f>E994+AH994</f>
        <v/>
      </c>
      <c r="AJ994">
        <f>AI994+((ABS(K994)/MAX(((F994)+(G994)*(AH994))*(AH994),1E-6))^2)/(2*$I$5)</f>
        <v/>
      </c>
      <c r="AM994" t="n">
        <v>0</v>
      </c>
      <c r="AN994" t="n">
        <v>0</v>
      </c>
      <c r="AO994">
        <f>AM994+AN994</f>
        <v/>
      </c>
      <c r="AP994">
        <f>AP993+AO994</f>
        <v/>
      </c>
      <c r="AQ994">
        <f>ABS(ABS(K994)/MAX(((F994)+(G994)*(AH994))*(AH994),1E-6))/SQRT($I$5*MAX((((F994)+(G994)*(AH994))*(AH994))/MAX((F994)+2*(G994)*(AH994),1E-6),1E-6))</f>
        <v/>
      </c>
      <c r="AR994">
        <f>IF(AQ994&lt;1,"Subcritical","Supercritical")</f>
        <v/>
      </c>
      <c r="AS994">
        <f>((ABS(K994)*$D$6)/(MAX(((F994)+(G994)*(AH994))*(AH994),1E-6)*MAX(((((F994)+(G994)*(AH994))*(AH994))/MAX((F994)+2*(AH994)*SQRT(1+(G994)^2),1E-6))^(2/3),1E-6)))^2</f>
        <v/>
      </c>
    </row>
    <row r="995">
      <c r="A995" t="n">
        <v>846</v>
      </c>
      <c r="B995" t="n">
        <v>844.89</v>
      </c>
      <c r="C995" t="n">
        <v>616087.716</v>
      </c>
      <c r="D995" t="n">
        <v>3097158.91</v>
      </c>
      <c r="E995" t="n">
        <v>632.1395</v>
      </c>
      <c r="F995" t="n">
        <v>5.2</v>
      </c>
      <c r="G995" t="n">
        <v>0</v>
      </c>
      <c r="H995" t="inlineStr">
        <is>
          <t>Normal</t>
        </is>
      </c>
      <c r="I995" t="n">
        <v>0</v>
      </c>
      <c r="J995">
        <f>B995-B994</f>
        <v/>
      </c>
      <c r="K995">
        <f>MAX(0,K994-AO994)</f>
        <v/>
      </c>
      <c r="L995">
        <f>IF($D$20=0,IFERROR(L994,MAX($D$16,POWER((ABS(K995)^2)/($I$5*MAX(F995,0.1)^2),1/3))),IF(IFERROR(V994,0)=0,IFERROR(L994,MAX($D$16,POWER((ABS(K995)^2)/($I$5*MAX(F995,0.1)^2),1/3))),IF(OR(IFERROR(L995,0)=0,IFERROR(S994,0)&lt;1,IFERROR(S995,0)&lt;1),MAX($D$16,POWER((ABS(K995)^2)/($I$5*MAX(F995,0.1)^2),1/3)),IF(IFERROR(U995,0)&gt;0,MAX($D$16,IFERROR(L995,0)+((IFERROR(U995,0))*$D$18*IF((IFERROR(S995,0))&lt;1,1,-1))),IF(IFERROR(U995,0)&lt;0,IF(ABS((MAX($D$16,POWER((ABS(K995)^2)/($I$5*MAX(F995,0.1)^2),1/3)))-IFERROR(L995,0))&gt;$D$19,MAX($D$16,IF((MAX($D$16,POWER((ABS(K995)^2)/($I$5*MAX(F995,0.1)^2),1/3)))&gt;IFERROR(L995,0),MIN((MAX($D$16,POWER((ABS(K995)^2)/($I$5*MAX(F995,0.1)^2),1/3))),IFERROR(L995,0)+(MIN(ABS(IFERROR(U995,0))*$D$18,ABS((MAX($D$16,POWER((ABS(K995)^2)/($I$5*MAX(F995,0.1)^2),1/3)))-IFERROR(L995,0))))),MAX((MAX($D$16,POWER((ABS(K995)^2)/($I$5*MAX(F995,0.1)^2),1/3))),IFERROR(L995,0)-(MIN(ABS(IFERROR(U995,0))*$D$18,ABS((MAX($D$16,POWER((ABS(K995)^2)/($I$5*MAX(F995,0.1)^2),1/3)))-IFERROR(L995,0))))))),MAX($D$16,POWER((ABS(K995)^2)/($I$5*MAX(F995,0.1)^2),1/3))),MAX($D$16,IFERROR(L995,0)))))))</f>
        <v/>
      </c>
      <c r="M995">
        <f>((F995)+(G995)*(L995))*(L995)</f>
        <v/>
      </c>
      <c r="N995">
        <f>(((F995)+(G995)*(L995))*(L995))/MAX((F995)+2*(L995)*SQRT(1+(G995)^2),1E-6)</f>
        <v/>
      </c>
      <c r="O995">
        <f>ABS(K995)/MAX(((F995)+(G995)*(L995))*(L995),1E-6)</f>
        <v/>
      </c>
      <c r="P995">
        <f>E995+L995</f>
        <v/>
      </c>
      <c r="Q995">
        <f>P995+((ABS(K995)/MAX(((F995)+(G995)*(L995))*(L995),1E-6))^2)/(2*$I$5)</f>
        <v/>
      </c>
      <c r="R995">
        <f>((ABS(K995)*$D$6)/(MAX(((F995)+(G995)*(L995))*(L995),1E-6)*MAX(((((F995)+(G995)*(L995))*(L995))/MAX((F995)+2*(L995)*SQRT(1+(G995)^2),1E-6))^(2/3),1E-6)))^2</f>
        <v/>
      </c>
      <c r="S995">
        <f>ABS(ABS(K995)/MAX(((F995)+(G995)*(L995))*(L995),1E-6))/SQRT($I$5*MAX((((F995)+(G995)*(L995))*(L995))/MAX((F995)+2*(G995)*(L995),1E-6),1E-6))</f>
        <v/>
      </c>
      <c r="T995">
        <f>((F995)*(L995)^2)/2+(G995)*(L995)^3/3+(ABS(K995)^2)/($I$5*MAX(((F995)+(G995)*(L995))*(L995),1E-6))</f>
        <v/>
      </c>
      <c r="U995">
        <f>IF($D$20=0,0,IFERROR(Q994-(((R994+R995)/2)*J995)-(IF(O994&gt;O995,$D$8*((O994^2-O995^2)/(2*$I$5)),$D$9*((O995^2-O994^2)/(2*$I$5)))+($D$10*(ABS(I995)/90)*(MAX(O994^2,O995^2)/(2*$I$5))))-Q995,0))</f>
        <v/>
      </c>
      <c r="V995">
        <f>IF($D$20=0,1,IFERROR(IF(ROUND(S995,3)=1,1,IF(AND(ABS(U995)&lt;$D$19,S995&gt;1),1,0)),0))</f>
        <v/>
      </c>
      <c r="W995">
        <f>IF($D$20=0,IFERROR(W996,MAX($D$16,POWER((ABS(K995)^2)/($I$5*MAX(F995,0.1)^2),1/3))),IF(IFERROR(AG996,0)=0,IFERROR(W996,MAX($D$16,POWER((ABS(K995)^2)/($I$5*MAX(F995,0.1)^2),1/3))),IF(OR(IFERROR(W995,0)=0,IFERROR(AD996,0)&gt;1),MAX($D$16,POWER((ABS(K995)^2)/($I$5*MAX(F995,0.1)^2),1/3)),IF(IFERROR(AF995,0)&gt;0,MAX($D$16,IFERROR(W995,0)+((IFERROR(AF995,0))*$D$18*IF((IFERROR(AD995,0))&lt;1,1,-1))),IF(IFERROR(AF995,0)&lt;0,IF(ABS((MAX($D$16,POWER((ABS(K995)^2)/($I$5*MAX(F995,0.1)^2),1/3)))-IFERROR(W995,0))&gt;$D$19,MAX($D$16,IF((MAX($D$16,POWER((ABS(K995)^2)/($I$5*MAX(F995,0.1)^2),1/3)))&gt;IFERROR(W995,0),MIN((MAX($D$16,POWER((ABS(K995)^2)/($I$5*MAX(F995,0.1)^2),1/3))),IFERROR(W995,0)+(MIN(ABS(IFERROR(AF995,0))*$D$18,ABS((MAX($D$16,POWER((ABS(K995)^2)/($I$5*MAX(F995,0.1)^2),1/3)))-IFERROR(W995,0))))),MAX((MAX($D$16,POWER((ABS(K995)^2)/($I$5*MAX(F995,0.1)^2),1/3))),IFERROR(W995,0)-(MIN(ABS(IFERROR(AF995,0))*$D$18,ABS((MAX($D$16,POWER((ABS(K995)^2)/($I$5*MAX(F995,0.1)^2),1/3)))-IFERROR(W995,0))))))),MAX($D$16,POWER((ABS(K995)^2)/($I$5*MAX(F995,0.1)^2),1/3))),MAX($D$16,IFERROR(W995,0)))))))</f>
        <v/>
      </c>
      <c r="X995">
        <f>((F995)+(G995)*(W995))*(W995)</f>
        <v/>
      </c>
      <c r="Y995">
        <f>(((F995)+(G995)*(W995))*(W995))/MAX((F995)+2*(W995)*SQRT(1+(G995)^2),1E-6)</f>
        <v/>
      </c>
      <c r="Z995">
        <f>ABS(K995)/MAX(((F995)+(G995)*(W995))*(W995),1E-6)</f>
        <v/>
      </c>
      <c r="AA995">
        <f>E995+W995</f>
        <v/>
      </c>
      <c r="AB995">
        <f>AA995+((ABS(K995)/MAX(((F995)+(G995)*(W995))*(W995),1E-6))^2)/(2*$I$5)</f>
        <v/>
      </c>
      <c r="AC995">
        <f>((ABS(K995)*$D$6)/(MAX(((F995)+(G995)*(W995))*(W995),1E-6)*MAX(((((F995)+(G995)*(W995))*(W995))/MAX((F995)+2*(W995)*SQRT(1+(G995)^2),1E-6))^(2/3),1E-6)))^2</f>
        <v/>
      </c>
      <c r="AD995">
        <f>ABS(ABS(K995)/MAX(((F995)+(G995)*(W995))*(W995),1E-6))/SQRT($I$5*MAX((((F995)+(G995)*(W995))*(W995))/MAX((F995)+2*(G995)*(W995),1E-6),1E-6))</f>
        <v/>
      </c>
      <c r="AE995">
        <f>((F995)*(W995)^2)/2+(G995)*(W995)^3/3+(ABS(K995)^2)/($I$5*MAX(((F995)+(G995)*(W995))*(W995),1E-6))</f>
        <v/>
      </c>
      <c r="AF995">
        <f>IF($D$20=0,0,IFERROR(AB996+(((AC995+AC996)/2)*J996)+(IF(Z995&gt;Z996,$D$8*((Z995^2-Z996^2)/(2*$I$5)),$D$9*((Z996^2-Z995^2)/(2*$I$5)))+($D$10*(ABS(I996)/90)*(MAX(Z995^2,Z996^2)/(2*$I$5))))-AB995,0))</f>
        <v/>
      </c>
      <c r="AG995">
        <f>IF($D$20=0,1,IFERROR(IF(ROUND(AD995,3)=1,1,IF(AND(ABS(AF995)&lt;$D$19,AD995&lt;1),1,0)),0))</f>
        <v/>
      </c>
      <c r="AH995">
        <f>IFERROR(IF(V32="Supercritical",MAX($D$16,IFERROR(L995,MAX($D$16,POWER((ABS(K995)^2)/($I$5*MAX(F995,0.1)^2),1/3)))),IF(V32="Subcritical",MAX($D$16,IFERROR(W995,MAX($D$16,POWER((ABS(K995)^2)/($I$5*MAX(F995,0.1)^2),1/3)))),IF(AND(IFERROR(V995,0)=1,IFERROR(AG995,0)=1),IF(IFERROR(T995,-1E99)&gt;=IFERROR(AE995,-1E99),MAX($D$16,IFERROR(L995,MAX($D$16,POWER((ABS(K995)^2)/($I$5*MAX(F995,0.1)^2),1/3)))),MAX($D$16,IFERROR(W995,MAX($D$16,POWER((ABS(K995)^2)/($I$5*MAX(F995,0.1)^2),1/3))))),IF(IFERROR(V995,0)=1,MAX($D$16,IFERROR(L995,MAX($D$16,POWER((ABS(K995)^2)/($I$5*MAX(F995,0.1)^2),1/3)))),IF(IFERROR(AG995,0)=1,MAX($D$16,IFERROR(W995,MAX($D$16,POWER((ABS(K995)^2)/($I$5*MAX(F995,0.1)^2),1/3)))),MAX($D$16,POWER((ABS(K995)^2)/($I$5*MAX(F995,0.1)^2),1/3))))))),MAX($D$16,POWER((ABS(K995)^2)/($I$5*MAX(F995,0.1)^2),1/3)))</f>
        <v/>
      </c>
      <c r="AI995">
        <f>E995+AH995</f>
        <v/>
      </c>
      <c r="AJ995">
        <f>AI995+((ABS(K995)/MAX(((F995)+(G995)*(AH995))*(AH995),1E-6))^2)/(2*$I$5)</f>
        <v/>
      </c>
      <c r="AM995" t="n">
        <v>0</v>
      </c>
      <c r="AN995" t="n">
        <v>0</v>
      </c>
      <c r="AO995">
        <f>AM995+AN995</f>
        <v/>
      </c>
      <c r="AP995">
        <f>AP994+AO995</f>
        <v/>
      </c>
      <c r="AQ995">
        <f>ABS(ABS(K995)/MAX(((F995)+(G995)*(AH995))*(AH995),1E-6))/SQRT($I$5*MAX((((F995)+(G995)*(AH995))*(AH995))/MAX((F995)+2*(G995)*(AH995),1E-6),1E-6))</f>
        <v/>
      </c>
      <c r="AR995">
        <f>IF(AQ995&lt;1,"Subcritical","Supercritical")</f>
        <v/>
      </c>
      <c r="AS995">
        <f>((ABS(K995)*$D$6)/(MAX(((F995)+(G995)*(AH995))*(AH995),1E-6)*MAX(((((F995)+(G995)*(AH995))*(AH995))/MAX((F995)+2*(AH995)*SQRT(1+(G995)^2),1E-6))^(2/3),1E-6)))^2</f>
        <v/>
      </c>
    </row>
    <row r="996">
      <c r="A996" t="n">
        <v>847</v>
      </c>
      <c r="B996" t="n">
        <v>845.889</v>
      </c>
      <c r="C996" t="n">
        <v>616087.674</v>
      </c>
      <c r="D996" t="n">
        <v>3097157.911</v>
      </c>
      <c r="E996" t="n">
        <v>632.139</v>
      </c>
      <c r="F996" t="n">
        <v>5.2</v>
      </c>
      <c r="G996" t="n">
        <v>0</v>
      </c>
      <c r="H996" t="inlineStr">
        <is>
          <t>Normal</t>
        </is>
      </c>
      <c r="I996" t="n">
        <v>0</v>
      </c>
      <c r="J996">
        <f>B996-B995</f>
        <v/>
      </c>
      <c r="K996">
        <f>MAX(0,K995-AO995)</f>
        <v/>
      </c>
      <c r="L996">
        <f>IF($D$20=0,IFERROR(L995,MAX($D$16,POWER((ABS(K996)^2)/($I$5*MAX(F996,0.1)^2),1/3))),IF(IFERROR(V995,0)=0,IFERROR(L995,MAX($D$16,POWER((ABS(K996)^2)/($I$5*MAX(F996,0.1)^2),1/3))),IF(OR(IFERROR(L996,0)=0,IFERROR(S995,0)&lt;1,IFERROR(S996,0)&lt;1),MAX($D$16,POWER((ABS(K996)^2)/($I$5*MAX(F996,0.1)^2),1/3)),IF(IFERROR(U996,0)&gt;0,MAX($D$16,IFERROR(L996,0)+((IFERROR(U996,0))*$D$18*IF((IFERROR(S996,0))&lt;1,1,-1))),IF(IFERROR(U996,0)&lt;0,IF(ABS((MAX($D$16,POWER((ABS(K996)^2)/($I$5*MAX(F996,0.1)^2),1/3)))-IFERROR(L996,0))&gt;$D$19,MAX($D$16,IF((MAX($D$16,POWER((ABS(K996)^2)/($I$5*MAX(F996,0.1)^2),1/3)))&gt;IFERROR(L996,0),MIN((MAX($D$16,POWER((ABS(K996)^2)/($I$5*MAX(F996,0.1)^2),1/3))),IFERROR(L996,0)+(MIN(ABS(IFERROR(U996,0))*$D$18,ABS((MAX($D$16,POWER((ABS(K996)^2)/($I$5*MAX(F996,0.1)^2),1/3)))-IFERROR(L996,0))))),MAX((MAX($D$16,POWER((ABS(K996)^2)/($I$5*MAX(F996,0.1)^2),1/3))),IFERROR(L996,0)-(MIN(ABS(IFERROR(U996,0))*$D$18,ABS((MAX($D$16,POWER((ABS(K996)^2)/($I$5*MAX(F996,0.1)^2),1/3)))-IFERROR(L996,0))))))),MAX($D$16,POWER((ABS(K996)^2)/($I$5*MAX(F996,0.1)^2),1/3))),MAX($D$16,IFERROR(L996,0)))))))</f>
        <v/>
      </c>
      <c r="M996">
        <f>((F996)+(G996)*(L996))*(L996)</f>
        <v/>
      </c>
      <c r="N996">
        <f>(((F996)+(G996)*(L996))*(L996))/MAX((F996)+2*(L996)*SQRT(1+(G996)^2),1E-6)</f>
        <v/>
      </c>
      <c r="O996">
        <f>ABS(K996)/MAX(((F996)+(G996)*(L996))*(L996),1E-6)</f>
        <v/>
      </c>
      <c r="P996">
        <f>E996+L996</f>
        <v/>
      </c>
      <c r="Q996">
        <f>P996+((ABS(K996)/MAX(((F996)+(G996)*(L996))*(L996),1E-6))^2)/(2*$I$5)</f>
        <v/>
      </c>
      <c r="R996">
        <f>((ABS(K996)*$D$6)/(MAX(((F996)+(G996)*(L996))*(L996),1E-6)*MAX(((((F996)+(G996)*(L996))*(L996))/MAX((F996)+2*(L996)*SQRT(1+(G996)^2),1E-6))^(2/3),1E-6)))^2</f>
        <v/>
      </c>
      <c r="S996">
        <f>ABS(ABS(K996)/MAX(((F996)+(G996)*(L996))*(L996),1E-6))/SQRT($I$5*MAX((((F996)+(G996)*(L996))*(L996))/MAX((F996)+2*(G996)*(L996),1E-6),1E-6))</f>
        <v/>
      </c>
      <c r="T996">
        <f>((F996)*(L996)^2)/2+(G996)*(L996)^3/3+(ABS(K996)^2)/($I$5*MAX(((F996)+(G996)*(L996))*(L996),1E-6))</f>
        <v/>
      </c>
      <c r="U996">
        <f>IF($D$20=0,0,IFERROR(Q995-(((R995+R996)/2)*J996)-(IF(O995&gt;O996,$D$8*((O995^2-O996^2)/(2*$I$5)),$D$9*((O996^2-O995^2)/(2*$I$5)))+($D$10*(ABS(I996)/90)*(MAX(O995^2,O996^2)/(2*$I$5))))-Q996,0))</f>
        <v/>
      </c>
      <c r="V996">
        <f>IF($D$20=0,1,IFERROR(IF(ROUND(S996,3)=1,1,IF(AND(ABS(U996)&lt;$D$19,S996&gt;1),1,0)),0))</f>
        <v/>
      </c>
      <c r="W996">
        <f>IF($D$20=0,IFERROR(W997,MAX($D$16,POWER((ABS(K996)^2)/($I$5*MAX(F996,0.1)^2),1/3))),IF(IFERROR(AG997,0)=0,IFERROR(W997,MAX($D$16,POWER((ABS(K996)^2)/($I$5*MAX(F996,0.1)^2),1/3))),IF(OR(IFERROR(W996,0)=0,IFERROR(AD997,0)&gt;1),MAX($D$16,POWER((ABS(K996)^2)/($I$5*MAX(F996,0.1)^2),1/3)),IF(IFERROR(AF996,0)&gt;0,MAX($D$16,IFERROR(W996,0)+((IFERROR(AF996,0))*$D$18*IF((IFERROR(AD996,0))&lt;1,1,-1))),IF(IFERROR(AF996,0)&lt;0,IF(ABS((MAX($D$16,POWER((ABS(K996)^2)/($I$5*MAX(F996,0.1)^2),1/3)))-IFERROR(W996,0))&gt;$D$19,MAX($D$16,IF((MAX($D$16,POWER((ABS(K996)^2)/($I$5*MAX(F996,0.1)^2),1/3)))&gt;IFERROR(W996,0),MIN((MAX($D$16,POWER((ABS(K996)^2)/($I$5*MAX(F996,0.1)^2),1/3))),IFERROR(W996,0)+(MIN(ABS(IFERROR(AF996,0))*$D$18,ABS((MAX($D$16,POWER((ABS(K996)^2)/($I$5*MAX(F996,0.1)^2),1/3)))-IFERROR(W996,0))))),MAX((MAX($D$16,POWER((ABS(K996)^2)/($I$5*MAX(F996,0.1)^2),1/3))),IFERROR(W996,0)-(MIN(ABS(IFERROR(AF996,0))*$D$18,ABS((MAX($D$16,POWER((ABS(K996)^2)/($I$5*MAX(F996,0.1)^2),1/3)))-IFERROR(W996,0))))))),MAX($D$16,POWER((ABS(K996)^2)/($I$5*MAX(F996,0.1)^2),1/3))),MAX($D$16,IFERROR(W996,0)))))))</f>
        <v/>
      </c>
      <c r="X996">
        <f>((F996)+(G996)*(W996))*(W996)</f>
        <v/>
      </c>
      <c r="Y996">
        <f>(((F996)+(G996)*(W996))*(W996))/MAX((F996)+2*(W996)*SQRT(1+(G996)^2),1E-6)</f>
        <v/>
      </c>
      <c r="Z996">
        <f>ABS(K996)/MAX(((F996)+(G996)*(W996))*(W996),1E-6)</f>
        <v/>
      </c>
      <c r="AA996">
        <f>E996+W996</f>
        <v/>
      </c>
      <c r="AB996">
        <f>AA996+((ABS(K996)/MAX(((F996)+(G996)*(W996))*(W996),1E-6))^2)/(2*$I$5)</f>
        <v/>
      </c>
      <c r="AC996">
        <f>((ABS(K996)*$D$6)/(MAX(((F996)+(G996)*(W996))*(W996),1E-6)*MAX(((((F996)+(G996)*(W996))*(W996))/MAX((F996)+2*(W996)*SQRT(1+(G996)^2),1E-6))^(2/3),1E-6)))^2</f>
        <v/>
      </c>
      <c r="AD996">
        <f>ABS(ABS(K996)/MAX(((F996)+(G996)*(W996))*(W996),1E-6))/SQRT($I$5*MAX((((F996)+(G996)*(W996))*(W996))/MAX((F996)+2*(G996)*(W996),1E-6),1E-6))</f>
        <v/>
      </c>
      <c r="AE996">
        <f>((F996)*(W996)^2)/2+(G996)*(W996)^3/3+(ABS(K996)^2)/($I$5*MAX(((F996)+(G996)*(W996))*(W996),1E-6))</f>
        <v/>
      </c>
      <c r="AF996">
        <f>IF($D$20=0,0,IFERROR(AB997+(((AC996+AC997)/2)*J997)+(IF(Z996&gt;Z997,$D$8*((Z996^2-Z997^2)/(2*$I$5)),$D$9*((Z997^2-Z996^2)/(2*$I$5)))+($D$10*(ABS(I997)/90)*(MAX(Z996^2,Z997^2)/(2*$I$5))))-AB996,0))</f>
        <v/>
      </c>
      <c r="AG996">
        <f>IF($D$20=0,1,IFERROR(IF(ROUND(AD996,3)=1,1,IF(AND(ABS(AF996)&lt;$D$19,AD996&lt;1),1,0)),0))</f>
        <v/>
      </c>
      <c r="AH996">
        <f>IFERROR(IF(V32="Supercritical",MAX($D$16,IFERROR(L996,MAX($D$16,POWER((ABS(K996)^2)/($I$5*MAX(F996,0.1)^2),1/3)))),IF(V32="Subcritical",MAX($D$16,IFERROR(W996,MAX($D$16,POWER((ABS(K996)^2)/($I$5*MAX(F996,0.1)^2),1/3)))),IF(AND(IFERROR(V996,0)=1,IFERROR(AG996,0)=1),IF(IFERROR(T996,-1E99)&gt;=IFERROR(AE996,-1E99),MAX($D$16,IFERROR(L996,MAX($D$16,POWER((ABS(K996)^2)/($I$5*MAX(F996,0.1)^2),1/3)))),MAX($D$16,IFERROR(W996,MAX($D$16,POWER((ABS(K996)^2)/($I$5*MAX(F996,0.1)^2),1/3))))),IF(IFERROR(V996,0)=1,MAX($D$16,IFERROR(L996,MAX($D$16,POWER((ABS(K996)^2)/($I$5*MAX(F996,0.1)^2),1/3)))),IF(IFERROR(AG996,0)=1,MAX($D$16,IFERROR(W996,MAX($D$16,POWER((ABS(K996)^2)/($I$5*MAX(F996,0.1)^2),1/3)))),MAX($D$16,POWER((ABS(K996)^2)/($I$5*MAX(F996,0.1)^2),1/3))))))),MAX($D$16,POWER((ABS(K996)^2)/($I$5*MAX(F996,0.1)^2),1/3)))</f>
        <v/>
      </c>
      <c r="AI996">
        <f>E996+AH996</f>
        <v/>
      </c>
      <c r="AJ996">
        <f>AI996+((ABS(K996)/MAX(((F996)+(G996)*(AH996))*(AH996),1E-6))^2)/(2*$I$5)</f>
        <v/>
      </c>
      <c r="AM996" t="n">
        <v>0</v>
      </c>
      <c r="AN996" t="n">
        <v>0</v>
      </c>
      <c r="AO996">
        <f>AM996+AN996</f>
        <v/>
      </c>
      <c r="AP996">
        <f>AP995+AO996</f>
        <v/>
      </c>
      <c r="AQ996">
        <f>ABS(ABS(K996)/MAX(((F996)+(G996)*(AH996))*(AH996),1E-6))/SQRT($I$5*MAX((((F996)+(G996)*(AH996))*(AH996))/MAX((F996)+2*(G996)*(AH996),1E-6),1E-6))</f>
        <v/>
      </c>
      <c r="AR996">
        <f>IF(AQ996&lt;1,"Subcritical","Supercritical")</f>
        <v/>
      </c>
      <c r="AS996">
        <f>((ABS(K996)*$D$6)/(MAX(((F996)+(G996)*(AH996))*(AH996),1E-6)*MAX(((((F996)+(G996)*(AH996))*(AH996))/MAX((F996)+2*(AH996)*SQRT(1+(G996)^2),1E-6))^(2/3),1E-6)))^2</f>
        <v/>
      </c>
    </row>
    <row r="997">
      <c r="A997" t="n">
        <v>848</v>
      </c>
      <c r="B997" t="n">
        <v>846.889</v>
      </c>
      <c r="C997" t="n">
        <v>616087.632</v>
      </c>
      <c r="D997" t="n">
        <v>3097156.912</v>
      </c>
      <c r="E997" t="n">
        <v>632.1385</v>
      </c>
      <c r="F997" t="n">
        <v>5.2</v>
      </c>
      <c r="G997" t="n">
        <v>0</v>
      </c>
      <c r="H997" t="inlineStr">
        <is>
          <t>Normal</t>
        </is>
      </c>
      <c r="I997" t="n">
        <v>0.057</v>
      </c>
      <c r="J997">
        <f>B997-B996</f>
        <v/>
      </c>
      <c r="K997">
        <f>MAX(0,K996-AO996)</f>
        <v/>
      </c>
      <c r="L997">
        <f>IF($D$20=0,IFERROR(L996,MAX($D$16,POWER((ABS(K997)^2)/($I$5*MAX(F997,0.1)^2),1/3))),IF(IFERROR(V996,0)=0,IFERROR(L996,MAX($D$16,POWER((ABS(K997)^2)/($I$5*MAX(F997,0.1)^2),1/3))),IF(OR(IFERROR(L997,0)=0,IFERROR(S996,0)&lt;1,IFERROR(S997,0)&lt;1),MAX($D$16,POWER((ABS(K997)^2)/($I$5*MAX(F997,0.1)^2),1/3)),IF(IFERROR(U997,0)&gt;0,MAX($D$16,IFERROR(L997,0)+((IFERROR(U997,0))*$D$18*IF((IFERROR(S997,0))&lt;1,1,-1))),IF(IFERROR(U997,0)&lt;0,IF(ABS((MAX($D$16,POWER((ABS(K997)^2)/($I$5*MAX(F997,0.1)^2),1/3)))-IFERROR(L997,0))&gt;$D$19,MAX($D$16,IF((MAX($D$16,POWER((ABS(K997)^2)/($I$5*MAX(F997,0.1)^2),1/3)))&gt;IFERROR(L997,0),MIN((MAX($D$16,POWER((ABS(K997)^2)/($I$5*MAX(F997,0.1)^2),1/3))),IFERROR(L997,0)+(MIN(ABS(IFERROR(U997,0))*$D$18,ABS((MAX($D$16,POWER((ABS(K997)^2)/($I$5*MAX(F997,0.1)^2),1/3)))-IFERROR(L997,0))))),MAX((MAX($D$16,POWER((ABS(K997)^2)/($I$5*MAX(F997,0.1)^2),1/3))),IFERROR(L997,0)-(MIN(ABS(IFERROR(U997,0))*$D$18,ABS((MAX($D$16,POWER((ABS(K997)^2)/($I$5*MAX(F997,0.1)^2),1/3)))-IFERROR(L997,0))))))),MAX($D$16,POWER((ABS(K997)^2)/($I$5*MAX(F997,0.1)^2),1/3))),MAX($D$16,IFERROR(L997,0)))))))</f>
        <v/>
      </c>
      <c r="M997">
        <f>((F997)+(G997)*(L997))*(L997)</f>
        <v/>
      </c>
      <c r="N997">
        <f>(((F997)+(G997)*(L997))*(L997))/MAX((F997)+2*(L997)*SQRT(1+(G997)^2),1E-6)</f>
        <v/>
      </c>
      <c r="O997">
        <f>ABS(K997)/MAX(((F997)+(G997)*(L997))*(L997),1E-6)</f>
        <v/>
      </c>
      <c r="P997">
        <f>E997+L997</f>
        <v/>
      </c>
      <c r="Q997">
        <f>P997+((ABS(K997)/MAX(((F997)+(G997)*(L997))*(L997),1E-6))^2)/(2*$I$5)</f>
        <v/>
      </c>
      <c r="R997">
        <f>((ABS(K997)*$D$6)/(MAX(((F997)+(G997)*(L997))*(L997),1E-6)*MAX(((((F997)+(G997)*(L997))*(L997))/MAX((F997)+2*(L997)*SQRT(1+(G997)^2),1E-6))^(2/3),1E-6)))^2</f>
        <v/>
      </c>
      <c r="S997">
        <f>ABS(ABS(K997)/MAX(((F997)+(G997)*(L997))*(L997),1E-6))/SQRT($I$5*MAX((((F997)+(G997)*(L997))*(L997))/MAX((F997)+2*(G997)*(L997),1E-6),1E-6))</f>
        <v/>
      </c>
      <c r="T997">
        <f>((F997)*(L997)^2)/2+(G997)*(L997)^3/3+(ABS(K997)^2)/($I$5*MAX(((F997)+(G997)*(L997))*(L997),1E-6))</f>
        <v/>
      </c>
      <c r="U997">
        <f>IF($D$20=0,0,IFERROR(Q996-(((R996+R997)/2)*J997)-(IF(O996&gt;O997,$D$8*((O996^2-O997^2)/(2*$I$5)),$D$9*((O997^2-O996^2)/(2*$I$5)))+($D$10*(ABS(I997)/90)*(MAX(O996^2,O997^2)/(2*$I$5))))-Q997,0))</f>
        <v/>
      </c>
      <c r="V997">
        <f>IF($D$20=0,1,IFERROR(IF(ROUND(S997,3)=1,1,IF(AND(ABS(U997)&lt;$D$19,S997&gt;1),1,0)),0))</f>
        <v/>
      </c>
      <c r="W997">
        <f>IF($D$20=0,IFERROR(W998,MAX($D$16,POWER((ABS(K997)^2)/($I$5*MAX(F997,0.1)^2),1/3))),IF(IFERROR(AG998,0)=0,IFERROR(W998,MAX($D$16,POWER((ABS(K997)^2)/($I$5*MAX(F997,0.1)^2),1/3))),IF(OR(IFERROR(W997,0)=0,IFERROR(AD998,0)&gt;1),MAX($D$16,POWER((ABS(K997)^2)/($I$5*MAX(F997,0.1)^2),1/3)),IF(IFERROR(AF997,0)&gt;0,MAX($D$16,IFERROR(W997,0)+((IFERROR(AF997,0))*$D$18*IF((IFERROR(AD997,0))&lt;1,1,-1))),IF(IFERROR(AF997,0)&lt;0,IF(ABS((MAX($D$16,POWER((ABS(K997)^2)/($I$5*MAX(F997,0.1)^2),1/3)))-IFERROR(W997,0))&gt;$D$19,MAX($D$16,IF((MAX($D$16,POWER((ABS(K997)^2)/($I$5*MAX(F997,0.1)^2),1/3)))&gt;IFERROR(W997,0),MIN((MAX($D$16,POWER((ABS(K997)^2)/($I$5*MAX(F997,0.1)^2),1/3))),IFERROR(W997,0)+(MIN(ABS(IFERROR(AF997,0))*$D$18,ABS((MAX($D$16,POWER((ABS(K997)^2)/($I$5*MAX(F997,0.1)^2),1/3)))-IFERROR(W997,0))))),MAX((MAX($D$16,POWER((ABS(K997)^2)/($I$5*MAX(F997,0.1)^2),1/3))),IFERROR(W997,0)-(MIN(ABS(IFERROR(AF997,0))*$D$18,ABS((MAX($D$16,POWER((ABS(K997)^2)/($I$5*MAX(F997,0.1)^2),1/3)))-IFERROR(W997,0))))))),MAX($D$16,POWER((ABS(K997)^2)/($I$5*MAX(F997,0.1)^2),1/3))),MAX($D$16,IFERROR(W997,0)))))))</f>
        <v/>
      </c>
      <c r="X997">
        <f>((F997)+(G997)*(W997))*(W997)</f>
        <v/>
      </c>
      <c r="Y997">
        <f>(((F997)+(G997)*(W997))*(W997))/MAX((F997)+2*(W997)*SQRT(1+(G997)^2),1E-6)</f>
        <v/>
      </c>
      <c r="Z997">
        <f>ABS(K997)/MAX(((F997)+(G997)*(W997))*(W997),1E-6)</f>
        <v/>
      </c>
      <c r="AA997">
        <f>E997+W997</f>
        <v/>
      </c>
      <c r="AB997">
        <f>AA997+((ABS(K997)/MAX(((F997)+(G997)*(W997))*(W997),1E-6))^2)/(2*$I$5)</f>
        <v/>
      </c>
      <c r="AC997">
        <f>((ABS(K997)*$D$6)/(MAX(((F997)+(G997)*(W997))*(W997),1E-6)*MAX(((((F997)+(G997)*(W997))*(W997))/MAX((F997)+2*(W997)*SQRT(1+(G997)^2),1E-6))^(2/3),1E-6)))^2</f>
        <v/>
      </c>
      <c r="AD997">
        <f>ABS(ABS(K997)/MAX(((F997)+(G997)*(W997))*(W997),1E-6))/SQRT($I$5*MAX((((F997)+(G997)*(W997))*(W997))/MAX((F997)+2*(G997)*(W997),1E-6),1E-6))</f>
        <v/>
      </c>
      <c r="AE997">
        <f>((F997)*(W997)^2)/2+(G997)*(W997)^3/3+(ABS(K997)^2)/($I$5*MAX(((F997)+(G997)*(W997))*(W997),1E-6))</f>
        <v/>
      </c>
      <c r="AF997">
        <f>IF($D$20=0,0,IFERROR(AB998+(((AC997+AC998)/2)*J998)+(IF(Z997&gt;Z998,$D$8*((Z997^2-Z998^2)/(2*$I$5)),$D$9*((Z998^2-Z997^2)/(2*$I$5)))+($D$10*(ABS(I998)/90)*(MAX(Z997^2,Z998^2)/(2*$I$5))))-AB997,0))</f>
        <v/>
      </c>
      <c r="AG997">
        <f>IF($D$20=0,1,IFERROR(IF(ROUND(AD997,3)=1,1,IF(AND(ABS(AF997)&lt;$D$19,AD997&lt;1),1,0)),0))</f>
        <v/>
      </c>
      <c r="AH997">
        <f>IFERROR(IF(V32="Supercritical",MAX($D$16,IFERROR(L997,MAX($D$16,POWER((ABS(K997)^2)/($I$5*MAX(F997,0.1)^2),1/3)))),IF(V32="Subcritical",MAX($D$16,IFERROR(W997,MAX($D$16,POWER((ABS(K997)^2)/($I$5*MAX(F997,0.1)^2),1/3)))),IF(AND(IFERROR(V997,0)=1,IFERROR(AG997,0)=1),IF(IFERROR(T997,-1E99)&gt;=IFERROR(AE997,-1E99),MAX($D$16,IFERROR(L997,MAX($D$16,POWER((ABS(K997)^2)/($I$5*MAX(F997,0.1)^2),1/3)))),MAX($D$16,IFERROR(W997,MAX($D$16,POWER((ABS(K997)^2)/($I$5*MAX(F997,0.1)^2),1/3))))),IF(IFERROR(V997,0)=1,MAX($D$16,IFERROR(L997,MAX($D$16,POWER((ABS(K997)^2)/($I$5*MAX(F997,0.1)^2),1/3)))),IF(IFERROR(AG997,0)=1,MAX($D$16,IFERROR(W997,MAX($D$16,POWER((ABS(K997)^2)/($I$5*MAX(F997,0.1)^2),1/3)))),MAX($D$16,POWER((ABS(K997)^2)/($I$5*MAX(F997,0.1)^2),1/3))))))),MAX($D$16,POWER((ABS(K997)^2)/($I$5*MAX(F997,0.1)^2),1/3)))</f>
        <v/>
      </c>
      <c r="AI997">
        <f>E997+AH997</f>
        <v/>
      </c>
      <c r="AJ997">
        <f>AI997+((ABS(K997)/MAX(((F997)+(G997)*(AH997))*(AH997),1E-6))^2)/(2*$I$5)</f>
        <v/>
      </c>
      <c r="AM997" t="n">
        <v>0</v>
      </c>
      <c r="AN997" t="n">
        <v>0</v>
      </c>
      <c r="AO997">
        <f>AM997+AN997</f>
        <v/>
      </c>
      <c r="AP997">
        <f>AP996+AO997</f>
        <v/>
      </c>
      <c r="AQ997">
        <f>ABS(ABS(K997)/MAX(((F997)+(G997)*(AH997))*(AH997),1E-6))/SQRT($I$5*MAX((((F997)+(G997)*(AH997))*(AH997))/MAX((F997)+2*(G997)*(AH997),1E-6),1E-6))</f>
        <v/>
      </c>
      <c r="AR997">
        <f>IF(AQ997&lt;1,"Subcritical","Supercritical")</f>
        <v/>
      </c>
      <c r="AS997">
        <f>((ABS(K997)*$D$6)/(MAX(((F997)+(G997)*(AH997))*(AH997),1E-6)*MAX(((((F997)+(G997)*(AH997))*(AH997))/MAX((F997)+2*(AH997)*SQRT(1+(G997)^2),1E-6))^(2/3),1E-6)))^2</f>
        <v/>
      </c>
    </row>
    <row r="998">
      <c r="A998" t="n">
        <v>849</v>
      </c>
      <c r="B998" t="n">
        <v>847.889</v>
      </c>
      <c r="C998" t="n">
        <v>616087.589</v>
      </c>
      <c r="D998" t="n">
        <v>3097155.913</v>
      </c>
      <c r="E998" t="n">
        <v>632.138</v>
      </c>
      <c r="F998" t="n">
        <v>5.2</v>
      </c>
      <c r="G998" t="n">
        <v>0</v>
      </c>
      <c r="H998" t="inlineStr">
        <is>
          <t>Normal</t>
        </is>
      </c>
      <c r="I998" t="n">
        <v>0.057</v>
      </c>
      <c r="J998">
        <f>B998-B997</f>
        <v/>
      </c>
      <c r="K998">
        <f>MAX(0,K997-AO997)</f>
        <v/>
      </c>
      <c r="L998">
        <f>IF($D$20=0,IFERROR(L997,MAX($D$16,POWER((ABS(K998)^2)/($I$5*MAX(F998,0.1)^2),1/3))),IF(IFERROR(V997,0)=0,IFERROR(L997,MAX($D$16,POWER((ABS(K998)^2)/($I$5*MAX(F998,0.1)^2),1/3))),IF(OR(IFERROR(L998,0)=0,IFERROR(S997,0)&lt;1,IFERROR(S998,0)&lt;1),MAX($D$16,POWER((ABS(K998)^2)/($I$5*MAX(F998,0.1)^2),1/3)),IF(IFERROR(U998,0)&gt;0,MAX($D$16,IFERROR(L998,0)+((IFERROR(U998,0))*$D$18*IF((IFERROR(S998,0))&lt;1,1,-1))),IF(IFERROR(U998,0)&lt;0,IF(ABS((MAX($D$16,POWER((ABS(K998)^2)/($I$5*MAX(F998,0.1)^2),1/3)))-IFERROR(L998,0))&gt;$D$19,MAX($D$16,IF((MAX($D$16,POWER((ABS(K998)^2)/($I$5*MAX(F998,0.1)^2),1/3)))&gt;IFERROR(L998,0),MIN((MAX($D$16,POWER((ABS(K998)^2)/($I$5*MAX(F998,0.1)^2),1/3))),IFERROR(L998,0)+(MIN(ABS(IFERROR(U998,0))*$D$18,ABS((MAX($D$16,POWER((ABS(K998)^2)/($I$5*MAX(F998,0.1)^2),1/3)))-IFERROR(L998,0))))),MAX((MAX($D$16,POWER((ABS(K998)^2)/($I$5*MAX(F998,0.1)^2),1/3))),IFERROR(L998,0)-(MIN(ABS(IFERROR(U998,0))*$D$18,ABS((MAX($D$16,POWER((ABS(K998)^2)/($I$5*MAX(F998,0.1)^2),1/3)))-IFERROR(L998,0))))))),MAX($D$16,POWER((ABS(K998)^2)/($I$5*MAX(F998,0.1)^2),1/3))),MAX($D$16,IFERROR(L998,0)))))))</f>
        <v/>
      </c>
      <c r="M998">
        <f>((F998)+(G998)*(L998))*(L998)</f>
        <v/>
      </c>
      <c r="N998">
        <f>(((F998)+(G998)*(L998))*(L998))/MAX((F998)+2*(L998)*SQRT(1+(G998)^2),1E-6)</f>
        <v/>
      </c>
      <c r="O998">
        <f>ABS(K998)/MAX(((F998)+(G998)*(L998))*(L998),1E-6)</f>
        <v/>
      </c>
      <c r="P998">
        <f>E998+L998</f>
        <v/>
      </c>
      <c r="Q998">
        <f>P998+((ABS(K998)/MAX(((F998)+(G998)*(L998))*(L998),1E-6))^2)/(2*$I$5)</f>
        <v/>
      </c>
      <c r="R998">
        <f>((ABS(K998)*$D$6)/(MAX(((F998)+(G998)*(L998))*(L998),1E-6)*MAX(((((F998)+(G998)*(L998))*(L998))/MAX((F998)+2*(L998)*SQRT(1+(G998)^2),1E-6))^(2/3),1E-6)))^2</f>
        <v/>
      </c>
      <c r="S998">
        <f>ABS(ABS(K998)/MAX(((F998)+(G998)*(L998))*(L998),1E-6))/SQRT($I$5*MAX((((F998)+(G998)*(L998))*(L998))/MAX((F998)+2*(G998)*(L998),1E-6),1E-6))</f>
        <v/>
      </c>
      <c r="T998">
        <f>((F998)*(L998)^2)/2+(G998)*(L998)^3/3+(ABS(K998)^2)/($I$5*MAX(((F998)+(G998)*(L998))*(L998),1E-6))</f>
        <v/>
      </c>
      <c r="U998">
        <f>IF($D$20=0,0,IFERROR(Q997-(((R997+R998)/2)*J998)-(IF(O997&gt;O998,$D$8*((O997^2-O998^2)/(2*$I$5)),$D$9*((O998^2-O997^2)/(2*$I$5)))+($D$10*(ABS(I998)/90)*(MAX(O997^2,O998^2)/(2*$I$5))))-Q998,0))</f>
        <v/>
      </c>
      <c r="V998">
        <f>IF($D$20=0,1,IFERROR(IF(ROUND(S998,3)=1,1,IF(AND(ABS(U998)&lt;$D$19,S998&gt;1),1,0)),0))</f>
        <v/>
      </c>
      <c r="W998">
        <f>IF($D$20=0,IFERROR(W999,MAX($D$16,POWER((ABS(K998)^2)/($I$5*MAX(F998,0.1)^2),1/3))),IF(IFERROR(AG999,0)=0,IFERROR(W999,MAX($D$16,POWER((ABS(K998)^2)/($I$5*MAX(F998,0.1)^2),1/3))),IF(OR(IFERROR(W998,0)=0,IFERROR(AD999,0)&gt;1),MAX($D$16,POWER((ABS(K998)^2)/($I$5*MAX(F998,0.1)^2),1/3)),IF(IFERROR(AF998,0)&gt;0,MAX($D$16,IFERROR(W998,0)+((IFERROR(AF998,0))*$D$18*IF((IFERROR(AD998,0))&lt;1,1,-1))),IF(IFERROR(AF998,0)&lt;0,IF(ABS((MAX($D$16,POWER((ABS(K998)^2)/($I$5*MAX(F998,0.1)^2),1/3)))-IFERROR(W998,0))&gt;$D$19,MAX($D$16,IF((MAX($D$16,POWER((ABS(K998)^2)/($I$5*MAX(F998,0.1)^2),1/3)))&gt;IFERROR(W998,0),MIN((MAX($D$16,POWER((ABS(K998)^2)/($I$5*MAX(F998,0.1)^2),1/3))),IFERROR(W998,0)+(MIN(ABS(IFERROR(AF998,0))*$D$18,ABS((MAX($D$16,POWER((ABS(K998)^2)/($I$5*MAX(F998,0.1)^2),1/3)))-IFERROR(W998,0))))),MAX((MAX($D$16,POWER((ABS(K998)^2)/($I$5*MAX(F998,0.1)^2),1/3))),IFERROR(W998,0)-(MIN(ABS(IFERROR(AF998,0))*$D$18,ABS((MAX($D$16,POWER((ABS(K998)^2)/($I$5*MAX(F998,0.1)^2),1/3)))-IFERROR(W998,0))))))),MAX($D$16,POWER((ABS(K998)^2)/($I$5*MAX(F998,0.1)^2),1/3))),MAX($D$16,IFERROR(W998,0)))))))</f>
        <v/>
      </c>
      <c r="X998">
        <f>((F998)+(G998)*(W998))*(W998)</f>
        <v/>
      </c>
      <c r="Y998">
        <f>(((F998)+(G998)*(W998))*(W998))/MAX((F998)+2*(W998)*SQRT(1+(G998)^2),1E-6)</f>
        <v/>
      </c>
      <c r="Z998">
        <f>ABS(K998)/MAX(((F998)+(G998)*(W998))*(W998),1E-6)</f>
        <v/>
      </c>
      <c r="AA998">
        <f>E998+W998</f>
        <v/>
      </c>
      <c r="AB998">
        <f>AA998+((ABS(K998)/MAX(((F998)+(G998)*(W998))*(W998),1E-6))^2)/(2*$I$5)</f>
        <v/>
      </c>
      <c r="AC998">
        <f>((ABS(K998)*$D$6)/(MAX(((F998)+(G998)*(W998))*(W998),1E-6)*MAX(((((F998)+(G998)*(W998))*(W998))/MAX((F998)+2*(W998)*SQRT(1+(G998)^2),1E-6))^(2/3),1E-6)))^2</f>
        <v/>
      </c>
      <c r="AD998">
        <f>ABS(ABS(K998)/MAX(((F998)+(G998)*(W998))*(W998),1E-6))/SQRT($I$5*MAX((((F998)+(G998)*(W998))*(W998))/MAX((F998)+2*(G998)*(W998),1E-6),1E-6))</f>
        <v/>
      </c>
      <c r="AE998">
        <f>((F998)*(W998)^2)/2+(G998)*(W998)^3/3+(ABS(K998)^2)/($I$5*MAX(((F998)+(G998)*(W998))*(W998),1E-6))</f>
        <v/>
      </c>
      <c r="AF998">
        <f>IF($D$20=0,0,IFERROR(AB999+(((AC998+AC999)/2)*J999)+(IF(Z998&gt;Z999,$D$8*((Z998^2-Z999^2)/(2*$I$5)),$D$9*((Z999^2-Z998^2)/(2*$I$5)))+($D$10*(ABS(I999)/90)*(MAX(Z998^2,Z999^2)/(2*$I$5))))-AB998,0))</f>
        <v/>
      </c>
      <c r="AG998">
        <f>IF($D$20=0,1,IFERROR(IF(ROUND(AD998,3)=1,1,IF(AND(ABS(AF998)&lt;$D$19,AD998&lt;1),1,0)),0))</f>
        <v/>
      </c>
      <c r="AH998">
        <f>IFERROR(IF(V32="Supercritical",MAX($D$16,IFERROR(L998,MAX($D$16,POWER((ABS(K998)^2)/($I$5*MAX(F998,0.1)^2),1/3)))),IF(V32="Subcritical",MAX($D$16,IFERROR(W998,MAX($D$16,POWER((ABS(K998)^2)/($I$5*MAX(F998,0.1)^2),1/3)))),IF(AND(IFERROR(V998,0)=1,IFERROR(AG998,0)=1),IF(IFERROR(T998,-1E99)&gt;=IFERROR(AE998,-1E99),MAX($D$16,IFERROR(L998,MAX($D$16,POWER((ABS(K998)^2)/($I$5*MAX(F998,0.1)^2),1/3)))),MAX($D$16,IFERROR(W998,MAX($D$16,POWER((ABS(K998)^2)/($I$5*MAX(F998,0.1)^2),1/3))))),IF(IFERROR(V998,0)=1,MAX($D$16,IFERROR(L998,MAX($D$16,POWER((ABS(K998)^2)/($I$5*MAX(F998,0.1)^2),1/3)))),IF(IFERROR(AG998,0)=1,MAX($D$16,IFERROR(W998,MAX($D$16,POWER((ABS(K998)^2)/($I$5*MAX(F998,0.1)^2),1/3)))),MAX($D$16,POWER((ABS(K998)^2)/($I$5*MAX(F998,0.1)^2),1/3))))))),MAX($D$16,POWER((ABS(K998)^2)/($I$5*MAX(F998,0.1)^2),1/3)))</f>
        <v/>
      </c>
      <c r="AI998">
        <f>E998+AH998</f>
        <v/>
      </c>
      <c r="AJ998">
        <f>AI998+((ABS(K998)/MAX(((F998)+(G998)*(AH998))*(AH998),1E-6))^2)/(2*$I$5)</f>
        <v/>
      </c>
      <c r="AM998" t="n">
        <v>0</v>
      </c>
      <c r="AN998" t="n">
        <v>0</v>
      </c>
      <c r="AO998">
        <f>AM998+AN998</f>
        <v/>
      </c>
      <c r="AP998">
        <f>AP997+AO998</f>
        <v/>
      </c>
      <c r="AQ998">
        <f>ABS(ABS(K998)/MAX(((F998)+(G998)*(AH998))*(AH998),1E-6))/SQRT($I$5*MAX((((F998)+(G998)*(AH998))*(AH998))/MAX((F998)+2*(G998)*(AH998),1E-6),1E-6))</f>
        <v/>
      </c>
      <c r="AR998">
        <f>IF(AQ998&lt;1,"Subcritical","Supercritical")</f>
        <v/>
      </c>
      <c r="AS998">
        <f>((ABS(K998)*$D$6)/(MAX(((F998)+(G998)*(AH998))*(AH998),1E-6)*MAX(((((F998)+(G998)*(AH998))*(AH998))/MAX((F998)+2*(AH998)*SQRT(1+(G998)^2),1E-6))^(2/3),1E-6)))^2</f>
        <v/>
      </c>
    </row>
    <row r="999">
      <c r="A999" t="n">
        <v>850</v>
      </c>
      <c r="B999" t="n">
        <v>848.889</v>
      </c>
      <c r="C999" t="n">
        <v>616087.547</v>
      </c>
      <c r="D999" t="n">
        <v>3097154.914</v>
      </c>
      <c r="E999" t="n">
        <v>632.1375</v>
      </c>
      <c r="F999" t="n">
        <v>5.2</v>
      </c>
      <c r="G999" t="n">
        <v>0</v>
      </c>
      <c r="H999" t="inlineStr">
        <is>
          <t>Normal</t>
        </is>
      </c>
      <c r="I999" t="n">
        <v>0</v>
      </c>
      <c r="J999">
        <f>B999-B998</f>
        <v/>
      </c>
      <c r="K999">
        <f>MAX(0,K998-AO998)</f>
        <v/>
      </c>
      <c r="L999">
        <f>IF($D$20=0,IFERROR(L998,MAX($D$16,POWER((ABS(K999)^2)/($I$5*MAX(F999,0.1)^2),1/3))),IF(IFERROR(V998,0)=0,IFERROR(L998,MAX($D$16,POWER((ABS(K999)^2)/($I$5*MAX(F999,0.1)^2),1/3))),IF(OR(IFERROR(L999,0)=0,IFERROR(S998,0)&lt;1,IFERROR(S999,0)&lt;1),MAX($D$16,POWER((ABS(K999)^2)/($I$5*MAX(F999,0.1)^2),1/3)),IF(IFERROR(U999,0)&gt;0,MAX($D$16,IFERROR(L999,0)+((IFERROR(U999,0))*$D$18*IF((IFERROR(S999,0))&lt;1,1,-1))),IF(IFERROR(U999,0)&lt;0,IF(ABS((MAX($D$16,POWER((ABS(K999)^2)/($I$5*MAX(F999,0.1)^2),1/3)))-IFERROR(L999,0))&gt;$D$19,MAX($D$16,IF((MAX($D$16,POWER((ABS(K999)^2)/($I$5*MAX(F999,0.1)^2),1/3)))&gt;IFERROR(L999,0),MIN((MAX($D$16,POWER((ABS(K999)^2)/($I$5*MAX(F999,0.1)^2),1/3))),IFERROR(L999,0)+(MIN(ABS(IFERROR(U999,0))*$D$18,ABS((MAX($D$16,POWER((ABS(K999)^2)/($I$5*MAX(F999,0.1)^2),1/3)))-IFERROR(L999,0))))),MAX((MAX($D$16,POWER((ABS(K999)^2)/($I$5*MAX(F999,0.1)^2),1/3))),IFERROR(L999,0)-(MIN(ABS(IFERROR(U999,0))*$D$18,ABS((MAX($D$16,POWER((ABS(K999)^2)/($I$5*MAX(F999,0.1)^2),1/3)))-IFERROR(L999,0))))))),MAX($D$16,POWER((ABS(K999)^2)/($I$5*MAX(F999,0.1)^2),1/3))),MAX($D$16,IFERROR(L999,0)))))))</f>
        <v/>
      </c>
      <c r="M999">
        <f>((F999)+(G999)*(L999))*(L999)</f>
        <v/>
      </c>
      <c r="N999">
        <f>(((F999)+(G999)*(L999))*(L999))/MAX((F999)+2*(L999)*SQRT(1+(G999)^2),1E-6)</f>
        <v/>
      </c>
      <c r="O999">
        <f>ABS(K999)/MAX(((F999)+(G999)*(L999))*(L999),1E-6)</f>
        <v/>
      </c>
      <c r="P999">
        <f>E999+L999</f>
        <v/>
      </c>
      <c r="Q999">
        <f>P999+((ABS(K999)/MAX(((F999)+(G999)*(L999))*(L999),1E-6))^2)/(2*$I$5)</f>
        <v/>
      </c>
      <c r="R999">
        <f>((ABS(K999)*$D$6)/(MAX(((F999)+(G999)*(L999))*(L999),1E-6)*MAX(((((F999)+(G999)*(L999))*(L999))/MAX((F999)+2*(L999)*SQRT(1+(G999)^2),1E-6))^(2/3),1E-6)))^2</f>
        <v/>
      </c>
      <c r="S999">
        <f>ABS(ABS(K999)/MAX(((F999)+(G999)*(L999))*(L999),1E-6))/SQRT($I$5*MAX((((F999)+(G999)*(L999))*(L999))/MAX((F999)+2*(G999)*(L999),1E-6),1E-6))</f>
        <v/>
      </c>
      <c r="T999">
        <f>((F999)*(L999)^2)/2+(G999)*(L999)^3/3+(ABS(K999)^2)/($I$5*MAX(((F999)+(G999)*(L999))*(L999),1E-6))</f>
        <v/>
      </c>
      <c r="U999">
        <f>IF($D$20=0,0,IFERROR(Q998-(((R998+R999)/2)*J999)-(IF(O998&gt;O999,$D$8*((O998^2-O999^2)/(2*$I$5)),$D$9*((O999^2-O998^2)/(2*$I$5)))+($D$10*(ABS(I999)/90)*(MAX(O998^2,O999^2)/(2*$I$5))))-Q999,0))</f>
        <v/>
      </c>
      <c r="V999">
        <f>IF($D$20=0,1,IFERROR(IF(ROUND(S999,3)=1,1,IF(AND(ABS(U999)&lt;$D$19,S999&gt;1),1,0)),0))</f>
        <v/>
      </c>
      <c r="W999">
        <f>IF($D$20=0,IFERROR(W1000,MAX($D$16,POWER((ABS(K999)^2)/($I$5*MAX(F999,0.1)^2),1/3))),IF(IFERROR(AG1000,0)=0,IFERROR(W1000,MAX($D$16,POWER((ABS(K999)^2)/($I$5*MAX(F999,0.1)^2),1/3))),IF(OR(IFERROR(W999,0)=0,IFERROR(AD1000,0)&gt;1),MAX($D$16,POWER((ABS(K999)^2)/($I$5*MAX(F999,0.1)^2),1/3)),IF(IFERROR(AF999,0)&gt;0,MAX($D$16,IFERROR(W999,0)+((IFERROR(AF999,0))*$D$18*IF((IFERROR(AD999,0))&lt;1,1,-1))),IF(IFERROR(AF999,0)&lt;0,IF(ABS((MAX($D$16,POWER((ABS(K999)^2)/($I$5*MAX(F999,0.1)^2),1/3)))-IFERROR(W999,0))&gt;$D$19,MAX($D$16,IF((MAX($D$16,POWER((ABS(K999)^2)/($I$5*MAX(F999,0.1)^2),1/3)))&gt;IFERROR(W999,0),MIN((MAX($D$16,POWER((ABS(K999)^2)/($I$5*MAX(F999,0.1)^2),1/3))),IFERROR(W999,0)+(MIN(ABS(IFERROR(AF999,0))*$D$18,ABS((MAX($D$16,POWER((ABS(K999)^2)/($I$5*MAX(F999,0.1)^2),1/3)))-IFERROR(W999,0))))),MAX((MAX($D$16,POWER((ABS(K999)^2)/($I$5*MAX(F999,0.1)^2),1/3))),IFERROR(W999,0)-(MIN(ABS(IFERROR(AF999,0))*$D$18,ABS((MAX($D$16,POWER((ABS(K999)^2)/($I$5*MAX(F999,0.1)^2),1/3)))-IFERROR(W999,0))))))),MAX($D$16,POWER((ABS(K999)^2)/($I$5*MAX(F999,0.1)^2),1/3))),MAX($D$16,IFERROR(W999,0)))))))</f>
        <v/>
      </c>
      <c r="X999">
        <f>((F999)+(G999)*(W999))*(W999)</f>
        <v/>
      </c>
      <c r="Y999">
        <f>(((F999)+(G999)*(W999))*(W999))/MAX((F999)+2*(W999)*SQRT(1+(G999)^2),1E-6)</f>
        <v/>
      </c>
      <c r="Z999">
        <f>ABS(K999)/MAX(((F999)+(G999)*(W999))*(W999),1E-6)</f>
        <v/>
      </c>
      <c r="AA999">
        <f>E999+W999</f>
        <v/>
      </c>
      <c r="AB999">
        <f>AA999+((ABS(K999)/MAX(((F999)+(G999)*(W999))*(W999),1E-6))^2)/(2*$I$5)</f>
        <v/>
      </c>
      <c r="AC999">
        <f>((ABS(K999)*$D$6)/(MAX(((F999)+(G999)*(W999))*(W999),1E-6)*MAX(((((F999)+(G999)*(W999))*(W999))/MAX((F999)+2*(W999)*SQRT(1+(G999)^2),1E-6))^(2/3),1E-6)))^2</f>
        <v/>
      </c>
      <c r="AD999">
        <f>ABS(ABS(K999)/MAX(((F999)+(G999)*(W999))*(W999),1E-6))/SQRT($I$5*MAX((((F999)+(G999)*(W999))*(W999))/MAX((F999)+2*(G999)*(W999),1E-6),1E-6))</f>
        <v/>
      </c>
      <c r="AE999">
        <f>((F999)*(W999)^2)/2+(G999)*(W999)^3/3+(ABS(K999)^2)/($I$5*MAX(((F999)+(G999)*(W999))*(W999),1E-6))</f>
        <v/>
      </c>
      <c r="AF999">
        <f>IF($D$20=0,0,IFERROR(AB1000+(((AC999+AC1000)/2)*J1000)+(IF(Z999&gt;Z1000,$D$8*((Z999^2-Z1000^2)/(2*$I$5)),$D$9*((Z1000^2-Z999^2)/(2*$I$5)))+($D$10*(ABS(I1000)/90)*(MAX(Z999^2,Z1000^2)/(2*$I$5))))-AB999,0))</f>
        <v/>
      </c>
      <c r="AG999">
        <f>IF($D$20=0,1,IFERROR(IF(ROUND(AD999,3)=1,1,IF(AND(ABS(AF999)&lt;$D$19,AD999&lt;1),1,0)),0))</f>
        <v/>
      </c>
      <c r="AH999">
        <f>IFERROR(IF(V32="Supercritical",MAX($D$16,IFERROR(L999,MAX($D$16,POWER((ABS(K999)^2)/($I$5*MAX(F999,0.1)^2),1/3)))),IF(V32="Subcritical",MAX($D$16,IFERROR(W999,MAX($D$16,POWER((ABS(K999)^2)/($I$5*MAX(F999,0.1)^2),1/3)))),IF(AND(IFERROR(V999,0)=1,IFERROR(AG999,0)=1),IF(IFERROR(T999,-1E99)&gt;=IFERROR(AE999,-1E99),MAX($D$16,IFERROR(L999,MAX($D$16,POWER((ABS(K999)^2)/($I$5*MAX(F999,0.1)^2),1/3)))),MAX($D$16,IFERROR(W999,MAX($D$16,POWER((ABS(K999)^2)/($I$5*MAX(F999,0.1)^2),1/3))))),IF(IFERROR(V999,0)=1,MAX($D$16,IFERROR(L999,MAX($D$16,POWER((ABS(K999)^2)/($I$5*MAX(F999,0.1)^2),1/3)))),IF(IFERROR(AG999,0)=1,MAX($D$16,IFERROR(W999,MAX($D$16,POWER((ABS(K999)^2)/($I$5*MAX(F999,0.1)^2),1/3)))),MAX($D$16,POWER((ABS(K999)^2)/($I$5*MAX(F999,0.1)^2),1/3))))))),MAX($D$16,POWER((ABS(K999)^2)/($I$5*MAX(F999,0.1)^2),1/3)))</f>
        <v/>
      </c>
      <c r="AI999">
        <f>E999+AH999</f>
        <v/>
      </c>
      <c r="AJ999">
        <f>AI999+((ABS(K999)/MAX(((F999)+(G999)*(AH999))*(AH999),1E-6))^2)/(2*$I$5)</f>
        <v/>
      </c>
      <c r="AM999" t="n">
        <v>0</v>
      </c>
      <c r="AN999" t="n">
        <v>0</v>
      </c>
      <c r="AO999">
        <f>AM999+AN999</f>
        <v/>
      </c>
      <c r="AP999">
        <f>AP998+AO999</f>
        <v/>
      </c>
      <c r="AQ999">
        <f>ABS(ABS(K999)/MAX(((F999)+(G999)*(AH999))*(AH999),1E-6))/SQRT($I$5*MAX((((F999)+(G999)*(AH999))*(AH999))/MAX((F999)+2*(G999)*(AH999),1E-6),1E-6))</f>
        <v/>
      </c>
      <c r="AR999">
        <f>IF(AQ999&lt;1,"Subcritical","Supercritical")</f>
        <v/>
      </c>
      <c r="AS999">
        <f>((ABS(K999)*$D$6)/(MAX(((F999)+(G999)*(AH999))*(AH999),1E-6)*MAX(((((F999)+(G999)*(AH999))*(AH999))/MAX((F999)+2*(AH999)*SQRT(1+(G999)^2),1E-6))^(2/3),1E-6)))^2</f>
        <v/>
      </c>
    </row>
    <row r="1000">
      <c r="A1000" t="n">
        <v>851</v>
      </c>
      <c r="B1000" t="n">
        <v>849.889</v>
      </c>
      <c r="C1000" t="n">
        <v>616087.505</v>
      </c>
      <c r="D1000" t="n">
        <v>3097153.915</v>
      </c>
      <c r="E1000" t="n">
        <v>632.1369999999999</v>
      </c>
      <c r="F1000" t="n">
        <v>5.2</v>
      </c>
      <c r="G1000" t="n">
        <v>0</v>
      </c>
      <c r="H1000" t="inlineStr">
        <is>
          <t>Normal</t>
        </is>
      </c>
      <c r="I1000" t="n">
        <v>0</v>
      </c>
      <c r="J1000">
        <f>B1000-B999</f>
        <v/>
      </c>
      <c r="K1000">
        <f>MAX(0,K999-AO999)</f>
        <v/>
      </c>
      <c r="L1000">
        <f>IF($D$20=0,IFERROR(L999,MAX($D$16,POWER((ABS(K1000)^2)/($I$5*MAX(F1000,0.1)^2),1/3))),IF(IFERROR(V999,0)=0,IFERROR(L999,MAX($D$16,POWER((ABS(K1000)^2)/($I$5*MAX(F1000,0.1)^2),1/3))),IF(OR(IFERROR(L1000,0)=0,IFERROR(S999,0)&lt;1,IFERROR(S1000,0)&lt;1),MAX($D$16,POWER((ABS(K1000)^2)/($I$5*MAX(F1000,0.1)^2),1/3)),IF(IFERROR(U1000,0)&gt;0,MAX($D$16,IFERROR(L1000,0)+((IFERROR(U1000,0))*$D$18*IF((IFERROR(S1000,0))&lt;1,1,-1))),IF(IFERROR(U1000,0)&lt;0,IF(ABS((MAX($D$16,POWER((ABS(K1000)^2)/($I$5*MAX(F1000,0.1)^2),1/3)))-IFERROR(L1000,0))&gt;$D$19,MAX($D$16,IF((MAX($D$16,POWER((ABS(K1000)^2)/($I$5*MAX(F1000,0.1)^2),1/3)))&gt;IFERROR(L1000,0),MIN((MAX($D$16,POWER((ABS(K1000)^2)/($I$5*MAX(F1000,0.1)^2),1/3))),IFERROR(L1000,0)+(MIN(ABS(IFERROR(U1000,0))*$D$18,ABS((MAX($D$16,POWER((ABS(K1000)^2)/($I$5*MAX(F1000,0.1)^2),1/3)))-IFERROR(L1000,0))))),MAX((MAX($D$16,POWER((ABS(K1000)^2)/($I$5*MAX(F1000,0.1)^2),1/3))),IFERROR(L1000,0)-(MIN(ABS(IFERROR(U1000,0))*$D$18,ABS((MAX($D$16,POWER((ABS(K1000)^2)/($I$5*MAX(F1000,0.1)^2),1/3)))-IFERROR(L1000,0))))))),MAX($D$16,POWER((ABS(K1000)^2)/($I$5*MAX(F1000,0.1)^2),1/3))),MAX($D$16,IFERROR(L1000,0)))))))</f>
        <v/>
      </c>
      <c r="M1000">
        <f>((F1000)+(G1000)*(L1000))*(L1000)</f>
        <v/>
      </c>
      <c r="N1000">
        <f>(((F1000)+(G1000)*(L1000))*(L1000))/MAX((F1000)+2*(L1000)*SQRT(1+(G1000)^2),1E-6)</f>
        <v/>
      </c>
      <c r="O1000">
        <f>ABS(K1000)/MAX(((F1000)+(G1000)*(L1000))*(L1000),1E-6)</f>
        <v/>
      </c>
      <c r="P1000">
        <f>E1000+L1000</f>
        <v/>
      </c>
      <c r="Q1000">
        <f>P1000+((ABS(K1000)/MAX(((F1000)+(G1000)*(L1000))*(L1000),1E-6))^2)/(2*$I$5)</f>
        <v/>
      </c>
      <c r="R1000">
        <f>((ABS(K1000)*$D$6)/(MAX(((F1000)+(G1000)*(L1000))*(L1000),1E-6)*MAX(((((F1000)+(G1000)*(L1000))*(L1000))/MAX((F1000)+2*(L1000)*SQRT(1+(G1000)^2),1E-6))^(2/3),1E-6)))^2</f>
        <v/>
      </c>
      <c r="S1000">
        <f>ABS(ABS(K1000)/MAX(((F1000)+(G1000)*(L1000))*(L1000),1E-6))/SQRT($I$5*MAX((((F1000)+(G1000)*(L1000))*(L1000))/MAX((F1000)+2*(G1000)*(L1000),1E-6),1E-6))</f>
        <v/>
      </c>
      <c r="T1000">
        <f>((F1000)*(L1000)^2)/2+(G1000)*(L1000)^3/3+(ABS(K1000)^2)/($I$5*MAX(((F1000)+(G1000)*(L1000))*(L1000),1E-6))</f>
        <v/>
      </c>
      <c r="U1000">
        <f>IF($D$20=0,0,IFERROR(Q999-(((R999+R1000)/2)*J1000)-(IF(O999&gt;O1000,$D$8*((O999^2-O1000^2)/(2*$I$5)),$D$9*((O1000^2-O999^2)/(2*$I$5)))+($D$10*(ABS(I1000)/90)*(MAX(O999^2,O1000^2)/(2*$I$5))))-Q1000,0))</f>
        <v/>
      </c>
      <c r="V1000">
        <f>IF($D$20=0,1,IFERROR(IF(ROUND(S1000,3)=1,1,IF(AND(ABS(U1000)&lt;$D$19,S1000&gt;1),1,0)),0))</f>
        <v/>
      </c>
      <c r="W1000">
        <f>IF($D$20=0,IFERROR(W1001,MAX($D$16,POWER((ABS(K1000)^2)/($I$5*MAX(F1000,0.1)^2),1/3))),IF(IFERROR(AG1001,0)=0,IFERROR(W1001,MAX($D$16,POWER((ABS(K1000)^2)/($I$5*MAX(F1000,0.1)^2),1/3))),IF(OR(IFERROR(W1000,0)=0,IFERROR(AD1001,0)&gt;1),MAX($D$16,POWER((ABS(K1000)^2)/($I$5*MAX(F1000,0.1)^2),1/3)),IF(IFERROR(AF1000,0)&gt;0,MAX($D$16,IFERROR(W1000,0)+((IFERROR(AF1000,0))*$D$18*IF((IFERROR(AD1000,0))&lt;1,1,-1))),IF(IFERROR(AF1000,0)&lt;0,IF(ABS((MAX($D$16,POWER((ABS(K1000)^2)/($I$5*MAX(F1000,0.1)^2),1/3)))-IFERROR(W1000,0))&gt;$D$19,MAX($D$16,IF((MAX($D$16,POWER((ABS(K1000)^2)/($I$5*MAX(F1000,0.1)^2),1/3)))&gt;IFERROR(W1000,0),MIN((MAX($D$16,POWER((ABS(K1000)^2)/($I$5*MAX(F1000,0.1)^2),1/3))),IFERROR(W1000,0)+(MIN(ABS(IFERROR(AF1000,0))*$D$18,ABS((MAX($D$16,POWER((ABS(K1000)^2)/($I$5*MAX(F1000,0.1)^2),1/3)))-IFERROR(W1000,0))))),MAX((MAX($D$16,POWER((ABS(K1000)^2)/($I$5*MAX(F1000,0.1)^2),1/3))),IFERROR(W1000,0)-(MIN(ABS(IFERROR(AF1000,0))*$D$18,ABS((MAX($D$16,POWER((ABS(K1000)^2)/($I$5*MAX(F1000,0.1)^2),1/3)))-IFERROR(W1000,0))))))),MAX($D$16,POWER((ABS(K1000)^2)/($I$5*MAX(F1000,0.1)^2),1/3))),MAX($D$16,IFERROR(W1000,0)))))))</f>
        <v/>
      </c>
      <c r="X1000">
        <f>((F1000)+(G1000)*(W1000))*(W1000)</f>
        <v/>
      </c>
      <c r="Y1000">
        <f>(((F1000)+(G1000)*(W1000))*(W1000))/MAX((F1000)+2*(W1000)*SQRT(1+(G1000)^2),1E-6)</f>
        <v/>
      </c>
      <c r="Z1000">
        <f>ABS(K1000)/MAX(((F1000)+(G1000)*(W1000))*(W1000),1E-6)</f>
        <v/>
      </c>
      <c r="AA1000">
        <f>E1000+W1000</f>
        <v/>
      </c>
      <c r="AB1000">
        <f>AA1000+((ABS(K1000)/MAX(((F1000)+(G1000)*(W1000))*(W1000),1E-6))^2)/(2*$I$5)</f>
        <v/>
      </c>
      <c r="AC1000">
        <f>((ABS(K1000)*$D$6)/(MAX(((F1000)+(G1000)*(W1000))*(W1000),1E-6)*MAX(((((F1000)+(G1000)*(W1000))*(W1000))/MAX((F1000)+2*(W1000)*SQRT(1+(G1000)^2),1E-6))^(2/3),1E-6)))^2</f>
        <v/>
      </c>
      <c r="AD1000">
        <f>ABS(ABS(K1000)/MAX(((F1000)+(G1000)*(W1000))*(W1000),1E-6))/SQRT($I$5*MAX((((F1000)+(G1000)*(W1000))*(W1000))/MAX((F1000)+2*(G1000)*(W1000),1E-6),1E-6))</f>
        <v/>
      </c>
      <c r="AE1000">
        <f>((F1000)*(W1000)^2)/2+(G1000)*(W1000)^3/3+(ABS(K1000)^2)/($I$5*MAX(((F1000)+(G1000)*(W1000))*(W1000),1E-6))</f>
        <v/>
      </c>
      <c r="AF1000">
        <f>IF($D$20=0,0,IFERROR(AB1001+(((AC1000+AC1001)/2)*J1001)+(IF(Z1000&gt;Z1001,$D$8*((Z1000^2-Z1001^2)/(2*$I$5)),$D$9*((Z1001^2-Z1000^2)/(2*$I$5)))+($D$10*(ABS(I1001)/90)*(MAX(Z1000^2,Z1001^2)/(2*$I$5))))-AB1000,0))</f>
        <v/>
      </c>
      <c r="AG1000">
        <f>IF($D$20=0,1,IFERROR(IF(ROUND(AD1000,3)=1,1,IF(AND(ABS(AF1000)&lt;$D$19,AD1000&lt;1),1,0)),0))</f>
        <v/>
      </c>
      <c r="AH1000">
        <f>IFERROR(IF(V32="Supercritical",MAX($D$16,IFERROR(L1000,MAX($D$16,POWER((ABS(K1000)^2)/($I$5*MAX(F1000,0.1)^2),1/3)))),IF(V32="Subcritical",MAX($D$16,IFERROR(W1000,MAX($D$16,POWER((ABS(K1000)^2)/($I$5*MAX(F1000,0.1)^2),1/3)))),IF(AND(IFERROR(V1000,0)=1,IFERROR(AG1000,0)=1),IF(IFERROR(T1000,-1E99)&gt;=IFERROR(AE1000,-1E99),MAX($D$16,IFERROR(L1000,MAX($D$16,POWER((ABS(K1000)^2)/($I$5*MAX(F1000,0.1)^2),1/3)))),MAX($D$16,IFERROR(W1000,MAX($D$16,POWER((ABS(K1000)^2)/($I$5*MAX(F1000,0.1)^2),1/3))))),IF(IFERROR(V1000,0)=1,MAX($D$16,IFERROR(L1000,MAX($D$16,POWER((ABS(K1000)^2)/($I$5*MAX(F1000,0.1)^2),1/3)))),IF(IFERROR(AG1000,0)=1,MAX($D$16,IFERROR(W1000,MAX($D$16,POWER((ABS(K1000)^2)/($I$5*MAX(F1000,0.1)^2),1/3)))),MAX($D$16,POWER((ABS(K1000)^2)/($I$5*MAX(F1000,0.1)^2),1/3))))))),MAX($D$16,POWER((ABS(K1000)^2)/($I$5*MAX(F1000,0.1)^2),1/3)))</f>
        <v/>
      </c>
      <c r="AI1000">
        <f>E1000+AH1000</f>
        <v/>
      </c>
      <c r="AJ1000">
        <f>AI1000+((ABS(K1000)/MAX(((F1000)+(G1000)*(AH1000))*(AH1000),1E-6))^2)/(2*$I$5)</f>
        <v/>
      </c>
      <c r="AM1000" t="n">
        <v>0</v>
      </c>
      <c r="AN1000" t="n">
        <v>0</v>
      </c>
      <c r="AO1000">
        <f>AM1000+AN1000</f>
        <v/>
      </c>
      <c r="AP1000">
        <f>AP999+AO1000</f>
        <v/>
      </c>
      <c r="AQ1000">
        <f>ABS(ABS(K1000)/MAX(((F1000)+(G1000)*(AH1000))*(AH1000),1E-6))/SQRT($I$5*MAX((((F1000)+(G1000)*(AH1000))*(AH1000))/MAX((F1000)+2*(G1000)*(AH1000),1E-6),1E-6))</f>
        <v/>
      </c>
      <c r="AR1000">
        <f>IF(AQ1000&lt;1,"Subcritical","Supercritical")</f>
        <v/>
      </c>
      <c r="AS1000">
        <f>((ABS(K1000)*$D$6)/(MAX(((F1000)+(G1000)*(AH1000))*(AH1000),1E-6)*MAX(((((F1000)+(G1000)*(AH1000))*(AH1000))/MAX((F1000)+2*(AH1000)*SQRT(1+(G1000)^2),1E-6))^(2/3),1E-6)))^2</f>
        <v/>
      </c>
    </row>
    <row r="1001">
      <c r="A1001" t="n">
        <v>852</v>
      </c>
      <c r="B1001" t="n">
        <v>850.889</v>
      </c>
      <c r="C1001" t="n">
        <v>616087.463</v>
      </c>
      <c r="D1001" t="n">
        <v>3097152.916</v>
      </c>
      <c r="E1001" t="n">
        <v>632.1365</v>
      </c>
      <c r="F1001" t="n">
        <v>5.2</v>
      </c>
      <c r="G1001" t="n">
        <v>0</v>
      </c>
      <c r="H1001" t="inlineStr">
        <is>
          <t>Normal</t>
        </is>
      </c>
      <c r="I1001" t="n">
        <v>0.057</v>
      </c>
      <c r="J1001">
        <f>B1001-B1000</f>
        <v/>
      </c>
      <c r="K1001">
        <f>MAX(0,K1000-AO1000)</f>
        <v/>
      </c>
      <c r="L1001">
        <f>IF($D$20=0,IFERROR(L1000,MAX($D$16,POWER((ABS(K1001)^2)/($I$5*MAX(F1001,0.1)^2),1/3))),IF(IFERROR(V1000,0)=0,IFERROR(L1000,MAX($D$16,POWER((ABS(K1001)^2)/($I$5*MAX(F1001,0.1)^2),1/3))),IF(OR(IFERROR(L1001,0)=0,IFERROR(S1000,0)&lt;1,IFERROR(S1001,0)&lt;1),MAX($D$16,POWER((ABS(K1001)^2)/($I$5*MAX(F1001,0.1)^2),1/3)),IF(IFERROR(U1001,0)&gt;0,MAX($D$16,IFERROR(L1001,0)+((IFERROR(U1001,0))*$D$18*IF((IFERROR(S1001,0))&lt;1,1,-1))),IF(IFERROR(U1001,0)&lt;0,IF(ABS((MAX($D$16,POWER((ABS(K1001)^2)/($I$5*MAX(F1001,0.1)^2),1/3)))-IFERROR(L1001,0))&gt;$D$19,MAX($D$16,IF((MAX($D$16,POWER((ABS(K1001)^2)/($I$5*MAX(F1001,0.1)^2),1/3)))&gt;IFERROR(L1001,0),MIN((MAX($D$16,POWER((ABS(K1001)^2)/($I$5*MAX(F1001,0.1)^2),1/3))),IFERROR(L1001,0)+(MIN(ABS(IFERROR(U1001,0))*$D$18,ABS((MAX($D$16,POWER((ABS(K1001)^2)/($I$5*MAX(F1001,0.1)^2),1/3)))-IFERROR(L1001,0))))),MAX((MAX($D$16,POWER((ABS(K1001)^2)/($I$5*MAX(F1001,0.1)^2),1/3))),IFERROR(L1001,0)-(MIN(ABS(IFERROR(U1001,0))*$D$18,ABS((MAX($D$16,POWER((ABS(K1001)^2)/($I$5*MAX(F1001,0.1)^2),1/3)))-IFERROR(L1001,0))))))),MAX($D$16,POWER((ABS(K1001)^2)/($I$5*MAX(F1001,0.1)^2),1/3))),MAX($D$16,IFERROR(L1001,0)))))))</f>
        <v/>
      </c>
      <c r="M1001">
        <f>((F1001)+(G1001)*(L1001))*(L1001)</f>
        <v/>
      </c>
      <c r="N1001">
        <f>(((F1001)+(G1001)*(L1001))*(L1001))/MAX((F1001)+2*(L1001)*SQRT(1+(G1001)^2),1E-6)</f>
        <v/>
      </c>
      <c r="O1001">
        <f>ABS(K1001)/MAX(((F1001)+(G1001)*(L1001))*(L1001),1E-6)</f>
        <v/>
      </c>
      <c r="P1001">
        <f>E1001+L1001</f>
        <v/>
      </c>
      <c r="Q1001">
        <f>P1001+((ABS(K1001)/MAX(((F1001)+(G1001)*(L1001))*(L1001),1E-6))^2)/(2*$I$5)</f>
        <v/>
      </c>
      <c r="R1001">
        <f>((ABS(K1001)*$D$6)/(MAX(((F1001)+(G1001)*(L1001))*(L1001),1E-6)*MAX(((((F1001)+(G1001)*(L1001))*(L1001))/MAX((F1001)+2*(L1001)*SQRT(1+(G1001)^2),1E-6))^(2/3),1E-6)))^2</f>
        <v/>
      </c>
      <c r="S1001">
        <f>ABS(ABS(K1001)/MAX(((F1001)+(G1001)*(L1001))*(L1001),1E-6))/SQRT($I$5*MAX((((F1001)+(G1001)*(L1001))*(L1001))/MAX((F1001)+2*(G1001)*(L1001),1E-6),1E-6))</f>
        <v/>
      </c>
      <c r="T1001">
        <f>((F1001)*(L1001)^2)/2+(G1001)*(L1001)^3/3+(ABS(K1001)^2)/($I$5*MAX(((F1001)+(G1001)*(L1001))*(L1001),1E-6))</f>
        <v/>
      </c>
      <c r="U1001">
        <f>IF($D$20=0,0,IFERROR(Q1000-(((R1000+R1001)/2)*J1001)-(IF(O1000&gt;O1001,$D$8*((O1000^2-O1001^2)/(2*$I$5)),$D$9*((O1001^2-O1000^2)/(2*$I$5)))+($D$10*(ABS(I1001)/90)*(MAX(O1000^2,O1001^2)/(2*$I$5))))-Q1001,0))</f>
        <v/>
      </c>
      <c r="V1001">
        <f>IF($D$20=0,1,IFERROR(IF(ROUND(S1001,3)=1,1,IF(AND(ABS(U1001)&lt;$D$19,S1001&gt;1),1,0)),0))</f>
        <v/>
      </c>
      <c r="W1001">
        <f>IF($D$20=0,IFERROR(W1002,MAX($D$16,POWER((ABS(K1001)^2)/($I$5*MAX(F1001,0.1)^2),1/3))),IF(IFERROR(AG1002,0)=0,IFERROR(W1002,MAX($D$16,POWER((ABS(K1001)^2)/($I$5*MAX(F1001,0.1)^2),1/3))),IF(OR(IFERROR(W1001,0)=0,IFERROR(AD1002,0)&gt;1),MAX($D$16,POWER((ABS(K1001)^2)/($I$5*MAX(F1001,0.1)^2),1/3)),IF(IFERROR(AF1001,0)&gt;0,MAX($D$16,IFERROR(W1001,0)+((IFERROR(AF1001,0))*$D$18*IF((IFERROR(AD1001,0))&lt;1,1,-1))),IF(IFERROR(AF1001,0)&lt;0,IF(ABS((MAX($D$16,POWER((ABS(K1001)^2)/($I$5*MAX(F1001,0.1)^2),1/3)))-IFERROR(W1001,0))&gt;$D$19,MAX($D$16,IF((MAX($D$16,POWER((ABS(K1001)^2)/($I$5*MAX(F1001,0.1)^2),1/3)))&gt;IFERROR(W1001,0),MIN((MAX($D$16,POWER((ABS(K1001)^2)/($I$5*MAX(F1001,0.1)^2),1/3))),IFERROR(W1001,0)+(MIN(ABS(IFERROR(AF1001,0))*$D$18,ABS((MAX($D$16,POWER((ABS(K1001)^2)/($I$5*MAX(F1001,0.1)^2),1/3)))-IFERROR(W1001,0))))),MAX((MAX($D$16,POWER((ABS(K1001)^2)/($I$5*MAX(F1001,0.1)^2),1/3))),IFERROR(W1001,0)-(MIN(ABS(IFERROR(AF1001,0))*$D$18,ABS((MAX($D$16,POWER((ABS(K1001)^2)/($I$5*MAX(F1001,0.1)^2),1/3)))-IFERROR(W1001,0))))))),MAX($D$16,POWER((ABS(K1001)^2)/($I$5*MAX(F1001,0.1)^2),1/3))),MAX($D$16,IFERROR(W1001,0)))))))</f>
        <v/>
      </c>
      <c r="X1001">
        <f>((F1001)+(G1001)*(W1001))*(W1001)</f>
        <v/>
      </c>
      <c r="Y1001">
        <f>(((F1001)+(G1001)*(W1001))*(W1001))/MAX((F1001)+2*(W1001)*SQRT(1+(G1001)^2),1E-6)</f>
        <v/>
      </c>
      <c r="Z1001">
        <f>ABS(K1001)/MAX(((F1001)+(G1001)*(W1001))*(W1001),1E-6)</f>
        <v/>
      </c>
      <c r="AA1001">
        <f>E1001+W1001</f>
        <v/>
      </c>
      <c r="AB1001">
        <f>AA1001+((ABS(K1001)/MAX(((F1001)+(G1001)*(W1001))*(W1001),1E-6))^2)/(2*$I$5)</f>
        <v/>
      </c>
      <c r="AC1001">
        <f>((ABS(K1001)*$D$6)/(MAX(((F1001)+(G1001)*(W1001))*(W1001),1E-6)*MAX(((((F1001)+(G1001)*(W1001))*(W1001))/MAX((F1001)+2*(W1001)*SQRT(1+(G1001)^2),1E-6))^(2/3),1E-6)))^2</f>
        <v/>
      </c>
      <c r="AD1001">
        <f>ABS(ABS(K1001)/MAX(((F1001)+(G1001)*(W1001))*(W1001),1E-6))/SQRT($I$5*MAX((((F1001)+(G1001)*(W1001))*(W1001))/MAX((F1001)+2*(G1001)*(W1001),1E-6),1E-6))</f>
        <v/>
      </c>
      <c r="AE1001">
        <f>((F1001)*(W1001)^2)/2+(G1001)*(W1001)^3/3+(ABS(K1001)^2)/($I$5*MAX(((F1001)+(G1001)*(W1001))*(W1001),1E-6))</f>
        <v/>
      </c>
      <c r="AF1001">
        <f>IF($D$20=0,0,IFERROR(AB1002+(((AC1001+AC1002)/2)*J1002)+(IF(Z1001&gt;Z1002,$D$8*((Z1001^2-Z1002^2)/(2*$I$5)),$D$9*((Z1002^2-Z1001^2)/(2*$I$5)))+($D$10*(ABS(I1002)/90)*(MAX(Z1001^2,Z1002^2)/(2*$I$5))))-AB1001,0))</f>
        <v/>
      </c>
      <c r="AG1001">
        <f>IF($D$20=0,1,IFERROR(IF(ROUND(AD1001,3)=1,1,IF(AND(ABS(AF1001)&lt;$D$19,AD1001&lt;1),1,0)),0))</f>
        <v/>
      </c>
      <c r="AH1001">
        <f>IFERROR(IF(V32="Supercritical",MAX($D$16,IFERROR(L1001,MAX($D$16,POWER((ABS(K1001)^2)/($I$5*MAX(F1001,0.1)^2),1/3)))),IF(V32="Subcritical",MAX($D$16,IFERROR(W1001,MAX($D$16,POWER((ABS(K1001)^2)/($I$5*MAX(F1001,0.1)^2),1/3)))),IF(AND(IFERROR(V1001,0)=1,IFERROR(AG1001,0)=1),IF(IFERROR(T1001,-1E99)&gt;=IFERROR(AE1001,-1E99),MAX($D$16,IFERROR(L1001,MAX($D$16,POWER((ABS(K1001)^2)/($I$5*MAX(F1001,0.1)^2),1/3)))),MAX($D$16,IFERROR(W1001,MAX($D$16,POWER((ABS(K1001)^2)/($I$5*MAX(F1001,0.1)^2),1/3))))),IF(IFERROR(V1001,0)=1,MAX($D$16,IFERROR(L1001,MAX($D$16,POWER((ABS(K1001)^2)/($I$5*MAX(F1001,0.1)^2),1/3)))),IF(IFERROR(AG1001,0)=1,MAX($D$16,IFERROR(W1001,MAX($D$16,POWER((ABS(K1001)^2)/($I$5*MAX(F1001,0.1)^2),1/3)))),MAX($D$16,POWER((ABS(K1001)^2)/($I$5*MAX(F1001,0.1)^2),1/3))))))),MAX($D$16,POWER((ABS(K1001)^2)/($I$5*MAX(F1001,0.1)^2),1/3)))</f>
        <v/>
      </c>
      <c r="AI1001">
        <f>E1001+AH1001</f>
        <v/>
      </c>
      <c r="AJ1001">
        <f>AI1001+((ABS(K1001)/MAX(((F1001)+(G1001)*(AH1001))*(AH1001),1E-6))^2)/(2*$I$5)</f>
        <v/>
      </c>
      <c r="AM1001" t="n">
        <v>0</v>
      </c>
      <c r="AN1001" t="n">
        <v>0</v>
      </c>
      <c r="AO1001">
        <f>AM1001+AN1001</f>
        <v/>
      </c>
      <c r="AP1001">
        <f>AP1000+AO1001</f>
        <v/>
      </c>
      <c r="AQ1001">
        <f>ABS(ABS(K1001)/MAX(((F1001)+(G1001)*(AH1001))*(AH1001),1E-6))/SQRT($I$5*MAX((((F1001)+(G1001)*(AH1001))*(AH1001))/MAX((F1001)+2*(G1001)*(AH1001),1E-6),1E-6))</f>
        <v/>
      </c>
      <c r="AR1001">
        <f>IF(AQ1001&lt;1,"Subcritical","Supercritical")</f>
        <v/>
      </c>
      <c r="AS1001">
        <f>((ABS(K1001)*$D$6)/(MAX(((F1001)+(G1001)*(AH1001))*(AH1001),1E-6)*MAX(((((F1001)+(G1001)*(AH1001))*(AH1001))/MAX((F1001)+2*(AH1001)*SQRT(1+(G1001)^2),1E-6))^(2/3),1E-6)))^2</f>
        <v/>
      </c>
    </row>
    <row r="1002">
      <c r="A1002" t="n">
        <v>853</v>
      </c>
      <c r="B1002" t="n">
        <v>851.889</v>
      </c>
      <c r="C1002" t="n">
        <v>616087.42</v>
      </c>
      <c r="D1002" t="n">
        <v>3097151.917</v>
      </c>
      <c r="E1002" t="n">
        <v>632.136</v>
      </c>
      <c r="F1002" t="n">
        <v>5.2</v>
      </c>
      <c r="G1002" t="n">
        <v>0</v>
      </c>
      <c r="H1002" t="inlineStr">
        <is>
          <t>Normal</t>
        </is>
      </c>
      <c r="I1002" t="n">
        <v>0.06</v>
      </c>
      <c r="J1002">
        <f>B1002-B1001</f>
        <v/>
      </c>
      <c r="K1002">
        <f>MAX(0,K1001-AO1001)</f>
        <v/>
      </c>
      <c r="L1002">
        <f>IF($D$20=0,IFERROR(L1001,MAX($D$16,POWER((ABS(K1002)^2)/($I$5*MAX(F1002,0.1)^2),1/3))),IF(IFERROR(V1001,0)=0,IFERROR(L1001,MAX($D$16,POWER((ABS(K1002)^2)/($I$5*MAX(F1002,0.1)^2),1/3))),IF(OR(IFERROR(L1002,0)=0,IFERROR(S1001,0)&lt;1,IFERROR(S1002,0)&lt;1),MAX($D$16,POWER((ABS(K1002)^2)/($I$5*MAX(F1002,0.1)^2),1/3)),IF(IFERROR(U1002,0)&gt;0,MAX($D$16,IFERROR(L1002,0)+((IFERROR(U1002,0))*$D$18*IF((IFERROR(S1002,0))&lt;1,1,-1))),IF(IFERROR(U1002,0)&lt;0,IF(ABS((MAX($D$16,POWER((ABS(K1002)^2)/($I$5*MAX(F1002,0.1)^2),1/3)))-IFERROR(L1002,0))&gt;$D$19,MAX($D$16,IF((MAX($D$16,POWER((ABS(K1002)^2)/($I$5*MAX(F1002,0.1)^2),1/3)))&gt;IFERROR(L1002,0),MIN((MAX($D$16,POWER((ABS(K1002)^2)/($I$5*MAX(F1002,0.1)^2),1/3))),IFERROR(L1002,0)+(MIN(ABS(IFERROR(U1002,0))*$D$18,ABS((MAX($D$16,POWER((ABS(K1002)^2)/($I$5*MAX(F1002,0.1)^2),1/3)))-IFERROR(L1002,0))))),MAX((MAX($D$16,POWER((ABS(K1002)^2)/($I$5*MAX(F1002,0.1)^2),1/3))),IFERROR(L1002,0)-(MIN(ABS(IFERROR(U1002,0))*$D$18,ABS((MAX($D$16,POWER((ABS(K1002)^2)/($I$5*MAX(F1002,0.1)^2),1/3)))-IFERROR(L1002,0))))))),MAX($D$16,POWER((ABS(K1002)^2)/($I$5*MAX(F1002,0.1)^2),1/3))),MAX($D$16,IFERROR(L1002,0)))))))</f>
        <v/>
      </c>
      <c r="M1002">
        <f>((F1002)+(G1002)*(L1002))*(L1002)</f>
        <v/>
      </c>
      <c r="N1002">
        <f>(((F1002)+(G1002)*(L1002))*(L1002))/MAX((F1002)+2*(L1002)*SQRT(1+(G1002)^2),1E-6)</f>
        <v/>
      </c>
      <c r="O1002">
        <f>ABS(K1002)/MAX(((F1002)+(G1002)*(L1002))*(L1002),1E-6)</f>
        <v/>
      </c>
      <c r="P1002">
        <f>E1002+L1002</f>
        <v/>
      </c>
      <c r="Q1002">
        <f>P1002+((ABS(K1002)/MAX(((F1002)+(G1002)*(L1002))*(L1002),1E-6))^2)/(2*$I$5)</f>
        <v/>
      </c>
      <c r="R1002">
        <f>((ABS(K1002)*$D$6)/(MAX(((F1002)+(G1002)*(L1002))*(L1002),1E-6)*MAX(((((F1002)+(G1002)*(L1002))*(L1002))/MAX((F1002)+2*(L1002)*SQRT(1+(G1002)^2),1E-6))^(2/3),1E-6)))^2</f>
        <v/>
      </c>
      <c r="S1002">
        <f>ABS(ABS(K1002)/MAX(((F1002)+(G1002)*(L1002))*(L1002),1E-6))/SQRT($I$5*MAX((((F1002)+(G1002)*(L1002))*(L1002))/MAX((F1002)+2*(G1002)*(L1002),1E-6),1E-6))</f>
        <v/>
      </c>
      <c r="T1002">
        <f>((F1002)*(L1002)^2)/2+(G1002)*(L1002)^3/3+(ABS(K1002)^2)/($I$5*MAX(((F1002)+(G1002)*(L1002))*(L1002),1E-6))</f>
        <v/>
      </c>
      <c r="U1002">
        <f>IF($D$20=0,0,IFERROR(Q1001-(((R1001+R1002)/2)*J1002)-(IF(O1001&gt;O1002,$D$8*((O1001^2-O1002^2)/(2*$I$5)),$D$9*((O1002^2-O1001^2)/(2*$I$5)))+($D$10*(ABS(I1002)/90)*(MAX(O1001^2,O1002^2)/(2*$I$5))))-Q1002,0))</f>
        <v/>
      </c>
      <c r="V1002">
        <f>IF($D$20=0,1,IFERROR(IF(ROUND(S1002,3)=1,1,IF(AND(ABS(U1002)&lt;$D$19,S1002&gt;1),1,0)),0))</f>
        <v/>
      </c>
      <c r="W1002">
        <f>IF($D$20=0,IFERROR(W1003,MAX($D$16,POWER((ABS(K1002)^2)/($I$5*MAX(F1002,0.1)^2),1/3))),IF(IFERROR(AG1003,0)=0,IFERROR(W1003,MAX($D$16,POWER((ABS(K1002)^2)/($I$5*MAX(F1002,0.1)^2),1/3))),IF(OR(IFERROR(W1002,0)=0,IFERROR(AD1003,0)&gt;1),MAX($D$16,POWER((ABS(K1002)^2)/($I$5*MAX(F1002,0.1)^2),1/3)),IF(IFERROR(AF1002,0)&gt;0,MAX($D$16,IFERROR(W1002,0)+((IFERROR(AF1002,0))*$D$18*IF((IFERROR(AD1002,0))&lt;1,1,-1))),IF(IFERROR(AF1002,0)&lt;0,IF(ABS((MAX($D$16,POWER((ABS(K1002)^2)/($I$5*MAX(F1002,0.1)^2),1/3)))-IFERROR(W1002,0))&gt;$D$19,MAX($D$16,IF((MAX($D$16,POWER((ABS(K1002)^2)/($I$5*MAX(F1002,0.1)^2),1/3)))&gt;IFERROR(W1002,0),MIN((MAX($D$16,POWER((ABS(K1002)^2)/($I$5*MAX(F1002,0.1)^2),1/3))),IFERROR(W1002,0)+(MIN(ABS(IFERROR(AF1002,0))*$D$18,ABS((MAX($D$16,POWER((ABS(K1002)^2)/($I$5*MAX(F1002,0.1)^2),1/3)))-IFERROR(W1002,0))))),MAX((MAX($D$16,POWER((ABS(K1002)^2)/($I$5*MAX(F1002,0.1)^2),1/3))),IFERROR(W1002,0)-(MIN(ABS(IFERROR(AF1002,0))*$D$18,ABS((MAX($D$16,POWER((ABS(K1002)^2)/($I$5*MAX(F1002,0.1)^2),1/3)))-IFERROR(W1002,0))))))),MAX($D$16,POWER((ABS(K1002)^2)/($I$5*MAX(F1002,0.1)^2),1/3))),MAX($D$16,IFERROR(W1002,0)))))))</f>
        <v/>
      </c>
      <c r="X1002">
        <f>((F1002)+(G1002)*(W1002))*(W1002)</f>
        <v/>
      </c>
      <c r="Y1002">
        <f>(((F1002)+(G1002)*(W1002))*(W1002))/MAX((F1002)+2*(W1002)*SQRT(1+(G1002)^2),1E-6)</f>
        <v/>
      </c>
      <c r="Z1002">
        <f>ABS(K1002)/MAX(((F1002)+(G1002)*(W1002))*(W1002),1E-6)</f>
        <v/>
      </c>
      <c r="AA1002">
        <f>E1002+W1002</f>
        <v/>
      </c>
      <c r="AB1002">
        <f>AA1002+((ABS(K1002)/MAX(((F1002)+(G1002)*(W1002))*(W1002),1E-6))^2)/(2*$I$5)</f>
        <v/>
      </c>
      <c r="AC1002">
        <f>((ABS(K1002)*$D$6)/(MAX(((F1002)+(G1002)*(W1002))*(W1002),1E-6)*MAX(((((F1002)+(G1002)*(W1002))*(W1002))/MAX((F1002)+2*(W1002)*SQRT(1+(G1002)^2),1E-6))^(2/3),1E-6)))^2</f>
        <v/>
      </c>
      <c r="AD1002">
        <f>ABS(ABS(K1002)/MAX(((F1002)+(G1002)*(W1002))*(W1002),1E-6))/SQRT($I$5*MAX((((F1002)+(G1002)*(W1002))*(W1002))/MAX((F1002)+2*(G1002)*(W1002),1E-6),1E-6))</f>
        <v/>
      </c>
      <c r="AE1002">
        <f>((F1002)*(W1002)^2)/2+(G1002)*(W1002)^3/3+(ABS(K1002)^2)/($I$5*MAX(((F1002)+(G1002)*(W1002))*(W1002),1E-6))</f>
        <v/>
      </c>
      <c r="AF1002">
        <f>IF($D$20=0,0,IFERROR(AB1003+(((AC1002+AC1003)/2)*J1003)+(IF(Z1002&gt;Z1003,$D$8*((Z1002^2-Z1003^2)/(2*$I$5)),$D$9*((Z1003^2-Z1002^2)/(2*$I$5)))+($D$10*(ABS(I1003)/90)*(MAX(Z1002^2,Z1003^2)/(2*$I$5))))-AB1002,0))</f>
        <v/>
      </c>
      <c r="AG1002">
        <f>IF($D$20=0,1,IFERROR(IF(ROUND(AD1002,3)=1,1,IF(AND(ABS(AF1002)&lt;$D$19,AD1002&lt;1),1,0)),0))</f>
        <v/>
      </c>
      <c r="AH1002">
        <f>IFERROR(IF(V32="Supercritical",MAX($D$16,IFERROR(L1002,MAX($D$16,POWER((ABS(K1002)^2)/($I$5*MAX(F1002,0.1)^2),1/3)))),IF(V32="Subcritical",MAX($D$16,IFERROR(W1002,MAX($D$16,POWER((ABS(K1002)^2)/($I$5*MAX(F1002,0.1)^2),1/3)))),IF(AND(IFERROR(V1002,0)=1,IFERROR(AG1002,0)=1),IF(IFERROR(T1002,-1E99)&gt;=IFERROR(AE1002,-1E99),MAX($D$16,IFERROR(L1002,MAX($D$16,POWER((ABS(K1002)^2)/($I$5*MAX(F1002,0.1)^2),1/3)))),MAX($D$16,IFERROR(W1002,MAX($D$16,POWER((ABS(K1002)^2)/($I$5*MAX(F1002,0.1)^2),1/3))))),IF(IFERROR(V1002,0)=1,MAX($D$16,IFERROR(L1002,MAX($D$16,POWER((ABS(K1002)^2)/($I$5*MAX(F1002,0.1)^2),1/3)))),IF(IFERROR(AG1002,0)=1,MAX($D$16,IFERROR(W1002,MAX($D$16,POWER((ABS(K1002)^2)/($I$5*MAX(F1002,0.1)^2),1/3)))),MAX($D$16,POWER((ABS(K1002)^2)/($I$5*MAX(F1002,0.1)^2),1/3))))))),MAX($D$16,POWER((ABS(K1002)^2)/($I$5*MAX(F1002,0.1)^2),1/3)))</f>
        <v/>
      </c>
      <c r="AI1002">
        <f>E1002+AH1002</f>
        <v/>
      </c>
      <c r="AJ1002">
        <f>AI1002+((ABS(K1002)/MAX(((F1002)+(G1002)*(AH1002))*(AH1002),1E-6))^2)/(2*$I$5)</f>
        <v/>
      </c>
      <c r="AM1002" t="n">
        <v>0</v>
      </c>
      <c r="AN1002" t="n">
        <v>0</v>
      </c>
      <c r="AO1002">
        <f>AM1002+AN1002</f>
        <v/>
      </c>
      <c r="AP1002">
        <f>AP1001+AO1002</f>
        <v/>
      </c>
      <c r="AQ1002">
        <f>ABS(ABS(K1002)/MAX(((F1002)+(G1002)*(AH1002))*(AH1002),1E-6))/SQRT($I$5*MAX((((F1002)+(G1002)*(AH1002))*(AH1002))/MAX((F1002)+2*(G1002)*(AH1002),1E-6),1E-6))</f>
        <v/>
      </c>
      <c r="AR1002">
        <f>IF(AQ1002&lt;1,"Subcritical","Supercritical")</f>
        <v/>
      </c>
      <c r="AS1002">
        <f>((ABS(K1002)*$D$6)/(MAX(((F1002)+(G1002)*(AH1002))*(AH1002),1E-6)*MAX(((((F1002)+(G1002)*(AH1002))*(AH1002))/MAX((F1002)+2*(AH1002)*SQRT(1+(G1002)^2),1E-6))^(2/3),1E-6)))^2</f>
        <v/>
      </c>
    </row>
    <row r="1003">
      <c r="A1003" t="n">
        <v>854</v>
      </c>
      <c r="B1003" t="n">
        <v>852.89</v>
      </c>
      <c r="C1003" t="n">
        <v>616087.378</v>
      </c>
      <c r="D1003" t="n">
        <v>3097150.917</v>
      </c>
      <c r="E1003" t="n">
        <v>632.1355</v>
      </c>
      <c r="F1003" t="n">
        <v>5.2</v>
      </c>
      <c r="G1003" t="n">
        <v>0</v>
      </c>
      <c r="H1003" t="inlineStr">
        <is>
          <t>Normal</t>
        </is>
      </c>
      <c r="I1003" t="n">
        <v>0.002</v>
      </c>
      <c r="J1003">
        <f>B1003-B1002</f>
        <v/>
      </c>
      <c r="K1003">
        <f>MAX(0,K1002-AO1002)</f>
        <v/>
      </c>
      <c r="L1003">
        <f>IF($D$20=0,IFERROR(L1002,MAX($D$16,POWER((ABS(K1003)^2)/($I$5*MAX(F1003,0.1)^2),1/3))),IF(IFERROR(V1002,0)=0,IFERROR(L1002,MAX($D$16,POWER((ABS(K1003)^2)/($I$5*MAX(F1003,0.1)^2),1/3))),IF(OR(IFERROR(L1003,0)=0,IFERROR(S1002,0)&lt;1,IFERROR(S1003,0)&lt;1),MAX($D$16,POWER((ABS(K1003)^2)/($I$5*MAX(F1003,0.1)^2),1/3)),IF(IFERROR(U1003,0)&gt;0,MAX($D$16,IFERROR(L1003,0)+((IFERROR(U1003,0))*$D$18*IF((IFERROR(S1003,0))&lt;1,1,-1))),IF(IFERROR(U1003,0)&lt;0,IF(ABS((MAX($D$16,POWER((ABS(K1003)^2)/($I$5*MAX(F1003,0.1)^2),1/3)))-IFERROR(L1003,0))&gt;$D$19,MAX($D$16,IF((MAX($D$16,POWER((ABS(K1003)^2)/($I$5*MAX(F1003,0.1)^2),1/3)))&gt;IFERROR(L1003,0),MIN((MAX($D$16,POWER((ABS(K1003)^2)/($I$5*MAX(F1003,0.1)^2),1/3))),IFERROR(L1003,0)+(MIN(ABS(IFERROR(U1003,0))*$D$18,ABS((MAX($D$16,POWER((ABS(K1003)^2)/($I$5*MAX(F1003,0.1)^2),1/3)))-IFERROR(L1003,0))))),MAX((MAX($D$16,POWER((ABS(K1003)^2)/($I$5*MAX(F1003,0.1)^2),1/3))),IFERROR(L1003,0)-(MIN(ABS(IFERROR(U1003,0))*$D$18,ABS((MAX($D$16,POWER((ABS(K1003)^2)/($I$5*MAX(F1003,0.1)^2),1/3)))-IFERROR(L1003,0))))))),MAX($D$16,POWER((ABS(K1003)^2)/($I$5*MAX(F1003,0.1)^2),1/3))),MAX($D$16,IFERROR(L1003,0)))))))</f>
        <v/>
      </c>
      <c r="M1003">
        <f>((F1003)+(G1003)*(L1003))*(L1003)</f>
        <v/>
      </c>
      <c r="N1003">
        <f>(((F1003)+(G1003)*(L1003))*(L1003))/MAX((F1003)+2*(L1003)*SQRT(1+(G1003)^2),1E-6)</f>
        <v/>
      </c>
      <c r="O1003">
        <f>ABS(K1003)/MAX(((F1003)+(G1003)*(L1003))*(L1003),1E-6)</f>
        <v/>
      </c>
      <c r="P1003">
        <f>E1003+L1003</f>
        <v/>
      </c>
      <c r="Q1003">
        <f>P1003+((ABS(K1003)/MAX(((F1003)+(G1003)*(L1003))*(L1003),1E-6))^2)/(2*$I$5)</f>
        <v/>
      </c>
      <c r="R1003">
        <f>((ABS(K1003)*$D$6)/(MAX(((F1003)+(G1003)*(L1003))*(L1003),1E-6)*MAX(((((F1003)+(G1003)*(L1003))*(L1003))/MAX((F1003)+2*(L1003)*SQRT(1+(G1003)^2),1E-6))^(2/3),1E-6)))^2</f>
        <v/>
      </c>
      <c r="S1003">
        <f>ABS(ABS(K1003)/MAX(((F1003)+(G1003)*(L1003))*(L1003),1E-6))/SQRT($I$5*MAX((((F1003)+(G1003)*(L1003))*(L1003))/MAX((F1003)+2*(G1003)*(L1003),1E-6),1E-6))</f>
        <v/>
      </c>
      <c r="T1003">
        <f>((F1003)*(L1003)^2)/2+(G1003)*(L1003)^3/3+(ABS(K1003)^2)/($I$5*MAX(((F1003)+(G1003)*(L1003))*(L1003),1E-6))</f>
        <v/>
      </c>
      <c r="U1003">
        <f>IF($D$20=0,0,IFERROR(Q1002-(((R1002+R1003)/2)*J1003)-(IF(O1002&gt;O1003,$D$8*((O1002^2-O1003^2)/(2*$I$5)),$D$9*((O1003^2-O1002^2)/(2*$I$5)))+($D$10*(ABS(I1003)/90)*(MAX(O1002^2,O1003^2)/(2*$I$5))))-Q1003,0))</f>
        <v/>
      </c>
      <c r="V1003">
        <f>IF($D$20=0,1,IFERROR(IF(ROUND(S1003,3)=1,1,IF(AND(ABS(U1003)&lt;$D$19,S1003&gt;1),1,0)),0))</f>
        <v/>
      </c>
      <c r="W1003">
        <f>IF($D$20=0,IFERROR(W1004,MAX($D$16,POWER((ABS(K1003)^2)/($I$5*MAX(F1003,0.1)^2),1/3))),IF(IFERROR(AG1004,0)=0,IFERROR(W1004,MAX($D$16,POWER((ABS(K1003)^2)/($I$5*MAX(F1003,0.1)^2),1/3))),IF(OR(IFERROR(W1003,0)=0,IFERROR(AD1004,0)&gt;1),MAX($D$16,POWER((ABS(K1003)^2)/($I$5*MAX(F1003,0.1)^2),1/3)),IF(IFERROR(AF1003,0)&gt;0,MAX($D$16,IFERROR(W1003,0)+((IFERROR(AF1003,0))*$D$18*IF((IFERROR(AD1003,0))&lt;1,1,-1))),IF(IFERROR(AF1003,0)&lt;0,IF(ABS((MAX($D$16,POWER((ABS(K1003)^2)/($I$5*MAX(F1003,0.1)^2),1/3)))-IFERROR(W1003,0))&gt;$D$19,MAX($D$16,IF((MAX($D$16,POWER((ABS(K1003)^2)/($I$5*MAX(F1003,0.1)^2),1/3)))&gt;IFERROR(W1003,0),MIN((MAX($D$16,POWER((ABS(K1003)^2)/($I$5*MAX(F1003,0.1)^2),1/3))),IFERROR(W1003,0)+(MIN(ABS(IFERROR(AF1003,0))*$D$18,ABS((MAX($D$16,POWER((ABS(K1003)^2)/($I$5*MAX(F1003,0.1)^2),1/3)))-IFERROR(W1003,0))))),MAX((MAX($D$16,POWER((ABS(K1003)^2)/($I$5*MAX(F1003,0.1)^2),1/3))),IFERROR(W1003,0)-(MIN(ABS(IFERROR(AF1003,0))*$D$18,ABS((MAX($D$16,POWER((ABS(K1003)^2)/($I$5*MAX(F1003,0.1)^2),1/3)))-IFERROR(W1003,0))))))),MAX($D$16,POWER((ABS(K1003)^2)/($I$5*MAX(F1003,0.1)^2),1/3))),MAX($D$16,IFERROR(W1003,0)))))))</f>
        <v/>
      </c>
      <c r="X1003">
        <f>((F1003)+(G1003)*(W1003))*(W1003)</f>
        <v/>
      </c>
      <c r="Y1003">
        <f>(((F1003)+(G1003)*(W1003))*(W1003))/MAX((F1003)+2*(W1003)*SQRT(1+(G1003)^2),1E-6)</f>
        <v/>
      </c>
      <c r="Z1003">
        <f>ABS(K1003)/MAX(((F1003)+(G1003)*(W1003))*(W1003),1E-6)</f>
        <v/>
      </c>
      <c r="AA1003">
        <f>E1003+W1003</f>
        <v/>
      </c>
      <c r="AB1003">
        <f>AA1003+((ABS(K1003)/MAX(((F1003)+(G1003)*(W1003))*(W1003),1E-6))^2)/(2*$I$5)</f>
        <v/>
      </c>
      <c r="AC1003">
        <f>((ABS(K1003)*$D$6)/(MAX(((F1003)+(G1003)*(W1003))*(W1003),1E-6)*MAX(((((F1003)+(G1003)*(W1003))*(W1003))/MAX((F1003)+2*(W1003)*SQRT(1+(G1003)^2),1E-6))^(2/3),1E-6)))^2</f>
        <v/>
      </c>
      <c r="AD1003">
        <f>ABS(ABS(K1003)/MAX(((F1003)+(G1003)*(W1003))*(W1003),1E-6))/SQRT($I$5*MAX((((F1003)+(G1003)*(W1003))*(W1003))/MAX((F1003)+2*(G1003)*(W1003),1E-6),1E-6))</f>
        <v/>
      </c>
      <c r="AE1003">
        <f>((F1003)*(W1003)^2)/2+(G1003)*(W1003)^3/3+(ABS(K1003)^2)/($I$5*MAX(((F1003)+(G1003)*(W1003))*(W1003),1E-6))</f>
        <v/>
      </c>
      <c r="AF1003">
        <f>IF($D$20=0,0,IFERROR(AB1004+(((AC1003+AC1004)/2)*J1004)+(IF(Z1003&gt;Z1004,$D$8*((Z1003^2-Z1004^2)/(2*$I$5)),$D$9*((Z1004^2-Z1003^2)/(2*$I$5)))+($D$10*(ABS(I1004)/90)*(MAX(Z1003^2,Z1004^2)/(2*$I$5))))-AB1003,0))</f>
        <v/>
      </c>
      <c r="AG1003">
        <f>IF($D$20=0,1,IFERROR(IF(ROUND(AD1003,3)=1,1,IF(AND(ABS(AF1003)&lt;$D$19,AD1003&lt;1),1,0)),0))</f>
        <v/>
      </c>
      <c r="AH1003">
        <f>IFERROR(IF(V32="Supercritical",MAX($D$16,IFERROR(L1003,MAX($D$16,POWER((ABS(K1003)^2)/($I$5*MAX(F1003,0.1)^2),1/3)))),IF(V32="Subcritical",MAX($D$16,IFERROR(W1003,MAX($D$16,POWER((ABS(K1003)^2)/($I$5*MAX(F1003,0.1)^2),1/3)))),IF(AND(IFERROR(V1003,0)=1,IFERROR(AG1003,0)=1),IF(IFERROR(T1003,-1E99)&gt;=IFERROR(AE1003,-1E99),MAX($D$16,IFERROR(L1003,MAX($D$16,POWER((ABS(K1003)^2)/($I$5*MAX(F1003,0.1)^2),1/3)))),MAX($D$16,IFERROR(W1003,MAX($D$16,POWER((ABS(K1003)^2)/($I$5*MAX(F1003,0.1)^2),1/3))))),IF(IFERROR(V1003,0)=1,MAX($D$16,IFERROR(L1003,MAX($D$16,POWER((ABS(K1003)^2)/($I$5*MAX(F1003,0.1)^2),1/3)))),IF(IFERROR(AG1003,0)=1,MAX($D$16,IFERROR(W1003,MAX($D$16,POWER((ABS(K1003)^2)/($I$5*MAX(F1003,0.1)^2),1/3)))),MAX($D$16,POWER((ABS(K1003)^2)/($I$5*MAX(F1003,0.1)^2),1/3))))))),MAX($D$16,POWER((ABS(K1003)^2)/($I$5*MAX(F1003,0.1)^2),1/3)))</f>
        <v/>
      </c>
      <c r="AI1003">
        <f>E1003+AH1003</f>
        <v/>
      </c>
      <c r="AJ1003">
        <f>AI1003+((ABS(K1003)/MAX(((F1003)+(G1003)*(AH1003))*(AH1003),1E-6))^2)/(2*$I$5)</f>
        <v/>
      </c>
      <c r="AM1003" t="n">
        <v>0</v>
      </c>
      <c r="AN1003" t="n">
        <v>0</v>
      </c>
      <c r="AO1003">
        <f>AM1003+AN1003</f>
        <v/>
      </c>
      <c r="AP1003">
        <f>AP1002+AO1003</f>
        <v/>
      </c>
      <c r="AQ1003">
        <f>ABS(ABS(K1003)/MAX(((F1003)+(G1003)*(AH1003))*(AH1003),1E-6))/SQRT($I$5*MAX((((F1003)+(G1003)*(AH1003))*(AH1003))/MAX((F1003)+2*(G1003)*(AH1003),1E-6),1E-6))</f>
        <v/>
      </c>
      <c r="AR1003">
        <f>IF(AQ1003&lt;1,"Subcritical","Supercritical")</f>
        <v/>
      </c>
      <c r="AS1003">
        <f>((ABS(K1003)*$D$6)/(MAX(((F1003)+(G1003)*(AH1003))*(AH1003),1E-6)*MAX(((((F1003)+(G1003)*(AH1003))*(AH1003))/MAX((F1003)+2*(AH1003)*SQRT(1+(G1003)^2),1E-6))^(2/3),1E-6)))^2</f>
        <v/>
      </c>
    </row>
    <row r="1004">
      <c r="A1004" t="n">
        <v>855</v>
      </c>
      <c r="B1004" t="n">
        <v>853.89</v>
      </c>
      <c r="C1004" t="n">
        <v>616087.336</v>
      </c>
      <c r="D1004" t="n">
        <v>3097149.918</v>
      </c>
      <c r="E1004" t="n">
        <v>632.135</v>
      </c>
      <c r="F1004" t="n">
        <v>5.2</v>
      </c>
      <c r="G1004" t="n">
        <v>0</v>
      </c>
      <c r="H1004" t="inlineStr">
        <is>
          <t>Normal</t>
        </is>
      </c>
      <c r="I1004" t="n">
        <v>0</v>
      </c>
      <c r="J1004">
        <f>B1004-B1003</f>
        <v/>
      </c>
      <c r="K1004">
        <f>MAX(0,K1003-AO1003)</f>
        <v/>
      </c>
      <c r="L1004">
        <f>IF($D$20=0,IFERROR(L1003,MAX($D$16,POWER((ABS(K1004)^2)/($I$5*MAX(F1004,0.1)^2),1/3))),IF(IFERROR(V1003,0)=0,IFERROR(L1003,MAX($D$16,POWER((ABS(K1004)^2)/($I$5*MAX(F1004,0.1)^2),1/3))),IF(OR(IFERROR(L1004,0)=0,IFERROR(S1003,0)&lt;1,IFERROR(S1004,0)&lt;1),MAX($D$16,POWER((ABS(K1004)^2)/($I$5*MAX(F1004,0.1)^2),1/3)),IF(IFERROR(U1004,0)&gt;0,MAX($D$16,IFERROR(L1004,0)+((IFERROR(U1004,0))*$D$18*IF((IFERROR(S1004,0))&lt;1,1,-1))),IF(IFERROR(U1004,0)&lt;0,IF(ABS((MAX($D$16,POWER((ABS(K1004)^2)/($I$5*MAX(F1004,0.1)^2),1/3)))-IFERROR(L1004,0))&gt;$D$19,MAX($D$16,IF((MAX($D$16,POWER((ABS(K1004)^2)/($I$5*MAX(F1004,0.1)^2),1/3)))&gt;IFERROR(L1004,0),MIN((MAX($D$16,POWER((ABS(K1004)^2)/($I$5*MAX(F1004,0.1)^2),1/3))),IFERROR(L1004,0)+(MIN(ABS(IFERROR(U1004,0))*$D$18,ABS((MAX($D$16,POWER((ABS(K1004)^2)/($I$5*MAX(F1004,0.1)^2),1/3)))-IFERROR(L1004,0))))),MAX((MAX($D$16,POWER((ABS(K1004)^2)/($I$5*MAX(F1004,0.1)^2),1/3))),IFERROR(L1004,0)-(MIN(ABS(IFERROR(U1004,0))*$D$18,ABS((MAX($D$16,POWER((ABS(K1004)^2)/($I$5*MAX(F1004,0.1)^2),1/3)))-IFERROR(L1004,0))))))),MAX($D$16,POWER((ABS(K1004)^2)/($I$5*MAX(F1004,0.1)^2),1/3))),MAX($D$16,IFERROR(L1004,0)))))))</f>
        <v/>
      </c>
      <c r="M1004">
        <f>((F1004)+(G1004)*(L1004))*(L1004)</f>
        <v/>
      </c>
      <c r="N1004">
        <f>(((F1004)+(G1004)*(L1004))*(L1004))/MAX((F1004)+2*(L1004)*SQRT(1+(G1004)^2),1E-6)</f>
        <v/>
      </c>
      <c r="O1004">
        <f>ABS(K1004)/MAX(((F1004)+(G1004)*(L1004))*(L1004),1E-6)</f>
        <v/>
      </c>
      <c r="P1004">
        <f>E1004+L1004</f>
        <v/>
      </c>
      <c r="Q1004">
        <f>P1004+((ABS(K1004)/MAX(((F1004)+(G1004)*(L1004))*(L1004),1E-6))^2)/(2*$I$5)</f>
        <v/>
      </c>
      <c r="R1004">
        <f>((ABS(K1004)*$D$6)/(MAX(((F1004)+(G1004)*(L1004))*(L1004),1E-6)*MAX(((((F1004)+(G1004)*(L1004))*(L1004))/MAX((F1004)+2*(L1004)*SQRT(1+(G1004)^2),1E-6))^(2/3),1E-6)))^2</f>
        <v/>
      </c>
      <c r="S1004">
        <f>ABS(ABS(K1004)/MAX(((F1004)+(G1004)*(L1004))*(L1004),1E-6))/SQRT($I$5*MAX((((F1004)+(G1004)*(L1004))*(L1004))/MAX((F1004)+2*(G1004)*(L1004),1E-6),1E-6))</f>
        <v/>
      </c>
      <c r="T1004">
        <f>((F1004)*(L1004)^2)/2+(G1004)*(L1004)^3/3+(ABS(K1004)^2)/($I$5*MAX(((F1004)+(G1004)*(L1004))*(L1004),1E-6))</f>
        <v/>
      </c>
      <c r="U1004">
        <f>IF($D$20=0,0,IFERROR(Q1003-(((R1003+R1004)/2)*J1004)-(IF(O1003&gt;O1004,$D$8*((O1003^2-O1004^2)/(2*$I$5)),$D$9*((O1004^2-O1003^2)/(2*$I$5)))+($D$10*(ABS(I1004)/90)*(MAX(O1003^2,O1004^2)/(2*$I$5))))-Q1004,0))</f>
        <v/>
      </c>
      <c r="V1004">
        <f>IF($D$20=0,1,IFERROR(IF(ROUND(S1004,3)=1,1,IF(AND(ABS(U1004)&lt;$D$19,S1004&gt;1),1,0)),0))</f>
        <v/>
      </c>
      <c r="W1004">
        <f>IF($D$20=0,IFERROR(W1005,MAX($D$16,POWER((ABS(K1004)^2)/($I$5*MAX(F1004,0.1)^2),1/3))),IF(IFERROR(AG1005,0)=0,IFERROR(W1005,MAX($D$16,POWER((ABS(K1004)^2)/($I$5*MAX(F1004,0.1)^2),1/3))),IF(OR(IFERROR(W1004,0)=0,IFERROR(AD1005,0)&gt;1),MAX($D$16,POWER((ABS(K1004)^2)/($I$5*MAX(F1004,0.1)^2),1/3)),IF(IFERROR(AF1004,0)&gt;0,MAX($D$16,IFERROR(W1004,0)+((IFERROR(AF1004,0))*$D$18*IF((IFERROR(AD1004,0))&lt;1,1,-1))),IF(IFERROR(AF1004,0)&lt;0,IF(ABS((MAX($D$16,POWER((ABS(K1004)^2)/($I$5*MAX(F1004,0.1)^2),1/3)))-IFERROR(W1004,0))&gt;$D$19,MAX($D$16,IF((MAX($D$16,POWER((ABS(K1004)^2)/($I$5*MAX(F1004,0.1)^2),1/3)))&gt;IFERROR(W1004,0),MIN((MAX($D$16,POWER((ABS(K1004)^2)/($I$5*MAX(F1004,0.1)^2),1/3))),IFERROR(W1004,0)+(MIN(ABS(IFERROR(AF1004,0))*$D$18,ABS((MAX($D$16,POWER((ABS(K1004)^2)/($I$5*MAX(F1004,0.1)^2),1/3)))-IFERROR(W1004,0))))),MAX((MAX($D$16,POWER((ABS(K1004)^2)/($I$5*MAX(F1004,0.1)^2),1/3))),IFERROR(W1004,0)-(MIN(ABS(IFERROR(AF1004,0))*$D$18,ABS((MAX($D$16,POWER((ABS(K1004)^2)/($I$5*MAX(F1004,0.1)^2),1/3)))-IFERROR(W1004,0))))))),MAX($D$16,POWER((ABS(K1004)^2)/($I$5*MAX(F1004,0.1)^2),1/3))),MAX($D$16,IFERROR(W1004,0)))))))</f>
        <v/>
      </c>
      <c r="X1004">
        <f>((F1004)+(G1004)*(W1004))*(W1004)</f>
        <v/>
      </c>
      <c r="Y1004">
        <f>(((F1004)+(G1004)*(W1004))*(W1004))/MAX((F1004)+2*(W1004)*SQRT(1+(G1004)^2),1E-6)</f>
        <v/>
      </c>
      <c r="Z1004">
        <f>ABS(K1004)/MAX(((F1004)+(G1004)*(W1004))*(W1004),1E-6)</f>
        <v/>
      </c>
      <c r="AA1004">
        <f>E1004+W1004</f>
        <v/>
      </c>
      <c r="AB1004">
        <f>AA1004+((ABS(K1004)/MAX(((F1004)+(G1004)*(W1004))*(W1004),1E-6))^2)/(2*$I$5)</f>
        <v/>
      </c>
      <c r="AC1004">
        <f>((ABS(K1004)*$D$6)/(MAX(((F1004)+(G1004)*(W1004))*(W1004),1E-6)*MAX(((((F1004)+(G1004)*(W1004))*(W1004))/MAX((F1004)+2*(W1004)*SQRT(1+(G1004)^2),1E-6))^(2/3),1E-6)))^2</f>
        <v/>
      </c>
      <c r="AD1004">
        <f>ABS(ABS(K1004)/MAX(((F1004)+(G1004)*(W1004))*(W1004),1E-6))/SQRT($I$5*MAX((((F1004)+(G1004)*(W1004))*(W1004))/MAX((F1004)+2*(G1004)*(W1004),1E-6),1E-6))</f>
        <v/>
      </c>
      <c r="AE1004">
        <f>((F1004)*(W1004)^2)/2+(G1004)*(W1004)^3/3+(ABS(K1004)^2)/($I$5*MAX(((F1004)+(G1004)*(W1004))*(W1004),1E-6))</f>
        <v/>
      </c>
      <c r="AF1004">
        <f>IF($D$20=0,0,IFERROR(AB1005+(((AC1004+AC1005)/2)*J1005)+(IF(Z1004&gt;Z1005,$D$8*((Z1004^2-Z1005^2)/(2*$I$5)),$D$9*((Z1005^2-Z1004^2)/(2*$I$5)))+($D$10*(ABS(I1005)/90)*(MAX(Z1004^2,Z1005^2)/(2*$I$5))))-AB1004,0))</f>
        <v/>
      </c>
      <c r="AG1004">
        <f>IF($D$20=0,1,IFERROR(IF(ROUND(AD1004,3)=1,1,IF(AND(ABS(AF1004)&lt;$D$19,AD1004&lt;1),1,0)),0))</f>
        <v/>
      </c>
      <c r="AH1004">
        <f>IFERROR(IF(V32="Supercritical",MAX($D$16,IFERROR(L1004,MAX($D$16,POWER((ABS(K1004)^2)/($I$5*MAX(F1004,0.1)^2),1/3)))),IF(V32="Subcritical",MAX($D$16,IFERROR(W1004,MAX($D$16,POWER((ABS(K1004)^2)/($I$5*MAX(F1004,0.1)^2),1/3)))),IF(AND(IFERROR(V1004,0)=1,IFERROR(AG1004,0)=1),IF(IFERROR(T1004,-1E99)&gt;=IFERROR(AE1004,-1E99),MAX($D$16,IFERROR(L1004,MAX($D$16,POWER((ABS(K1004)^2)/($I$5*MAX(F1004,0.1)^2),1/3)))),MAX($D$16,IFERROR(W1004,MAX($D$16,POWER((ABS(K1004)^2)/($I$5*MAX(F1004,0.1)^2),1/3))))),IF(IFERROR(V1004,0)=1,MAX($D$16,IFERROR(L1004,MAX($D$16,POWER((ABS(K1004)^2)/($I$5*MAX(F1004,0.1)^2),1/3)))),IF(IFERROR(AG1004,0)=1,MAX($D$16,IFERROR(W1004,MAX($D$16,POWER((ABS(K1004)^2)/($I$5*MAX(F1004,0.1)^2),1/3)))),MAX($D$16,POWER((ABS(K1004)^2)/($I$5*MAX(F1004,0.1)^2),1/3))))))),MAX($D$16,POWER((ABS(K1004)^2)/($I$5*MAX(F1004,0.1)^2),1/3)))</f>
        <v/>
      </c>
      <c r="AI1004">
        <f>E1004+AH1004</f>
        <v/>
      </c>
      <c r="AJ1004">
        <f>AI1004+((ABS(K1004)/MAX(((F1004)+(G1004)*(AH1004))*(AH1004),1E-6))^2)/(2*$I$5)</f>
        <v/>
      </c>
      <c r="AM1004" t="n">
        <v>0</v>
      </c>
      <c r="AN1004" t="n">
        <v>0</v>
      </c>
      <c r="AO1004">
        <f>AM1004+AN1004</f>
        <v/>
      </c>
      <c r="AP1004">
        <f>AP1003+AO1004</f>
        <v/>
      </c>
      <c r="AQ1004">
        <f>ABS(ABS(K1004)/MAX(((F1004)+(G1004)*(AH1004))*(AH1004),1E-6))/SQRT($I$5*MAX((((F1004)+(G1004)*(AH1004))*(AH1004))/MAX((F1004)+2*(G1004)*(AH1004),1E-6),1E-6))</f>
        <v/>
      </c>
      <c r="AR1004">
        <f>IF(AQ1004&lt;1,"Subcritical","Supercritical")</f>
        <v/>
      </c>
      <c r="AS1004">
        <f>((ABS(K1004)*$D$6)/(MAX(((F1004)+(G1004)*(AH1004))*(AH1004),1E-6)*MAX(((((F1004)+(G1004)*(AH1004))*(AH1004))/MAX((F1004)+2*(AH1004)*SQRT(1+(G1004)^2),1E-6))^(2/3),1E-6)))^2</f>
        <v/>
      </c>
    </row>
    <row r="1005">
      <c r="A1005" t="n">
        <v>856</v>
      </c>
      <c r="B1005" t="n">
        <v>854.889</v>
      </c>
      <c r="C1005" t="n">
        <v>616087.294</v>
      </c>
      <c r="D1005" t="n">
        <v>3097148.919</v>
      </c>
      <c r="E1005" t="n">
        <v>632.1345</v>
      </c>
      <c r="F1005" t="n">
        <v>5.2</v>
      </c>
      <c r="G1005" t="n">
        <v>0</v>
      </c>
      <c r="H1005" t="inlineStr">
        <is>
          <t>Normal</t>
        </is>
      </c>
      <c r="I1005" t="n">
        <v>0.057</v>
      </c>
      <c r="J1005">
        <f>B1005-B1004</f>
        <v/>
      </c>
      <c r="K1005">
        <f>MAX(0,K1004-AO1004)</f>
        <v/>
      </c>
      <c r="L1005">
        <f>IF($D$20=0,IFERROR(L1004,MAX($D$16,POWER((ABS(K1005)^2)/($I$5*MAX(F1005,0.1)^2),1/3))),IF(IFERROR(V1004,0)=0,IFERROR(L1004,MAX($D$16,POWER((ABS(K1005)^2)/($I$5*MAX(F1005,0.1)^2),1/3))),IF(OR(IFERROR(L1005,0)=0,IFERROR(S1004,0)&lt;1,IFERROR(S1005,0)&lt;1),MAX($D$16,POWER((ABS(K1005)^2)/($I$5*MAX(F1005,0.1)^2),1/3)),IF(IFERROR(U1005,0)&gt;0,MAX($D$16,IFERROR(L1005,0)+((IFERROR(U1005,0))*$D$18*IF((IFERROR(S1005,0))&lt;1,1,-1))),IF(IFERROR(U1005,0)&lt;0,IF(ABS((MAX($D$16,POWER((ABS(K1005)^2)/($I$5*MAX(F1005,0.1)^2),1/3)))-IFERROR(L1005,0))&gt;$D$19,MAX($D$16,IF((MAX($D$16,POWER((ABS(K1005)^2)/($I$5*MAX(F1005,0.1)^2),1/3)))&gt;IFERROR(L1005,0),MIN((MAX($D$16,POWER((ABS(K1005)^2)/($I$5*MAX(F1005,0.1)^2),1/3))),IFERROR(L1005,0)+(MIN(ABS(IFERROR(U1005,0))*$D$18,ABS((MAX($D$16,POWER((ABS(K1005)^2)/($I$5*MAX(F1005,0.1)^2),1/3)))-IFERROR(L1005,0))))),MAX((MAX($D$16,POWER((ABS(K1005)^2)/($I$5*MAX(F1005,0.1)^2),1/3))),IFERROR(L1005,0)-(MIN(ABS(IFERROR(U1005,0))*$D$18,ABS((MAX($D$16,POWER((ABS(K1005)^2)/($I$5*MAX(F1005,0.1)^2),1/3)))-IFERROR(L1005,0))))))),MAX($D$16,POWER((ABS(K1005)^2)/($I$5*MAX(F1005,0.1)^2),1/3))),MAX($D$16,IFERROR(L1005,0)))))))</f>
        <v/>
      </c>
      <c r="M1005">
        <f>((F1005)+(G1005)*(L1005))*(L1005)</f>
        <v/>
      </c>
      <c r="N1005">
        <f>(((F1005)+(G1005)*(L1005))*(L1005))/MAX((F1005)+2*(L1005)*SQRT(1+(G1005)^2),1E-6)</f>
        <v/>
      </c>
      <c r="O1005">
        <f>ABS(K1005)/MAX(((F1005)+(G1005)*(L1005))*(L1005),1E-6)</f>
        <v/>
      </c>
      <c r="P1005">
        <f>E1005+L1005</f>
        <v/>
      </c>
      <c r="Q1005">
        <f>P1005+((ABS(K1005)/MAX(((F1005)+(G1005)*(L1005))*(L1005),1E-6))^2)/(2*$I$5)</f>
        <v/>
      </c>
      <c r="R1005">
        <f>((ABS(K1005)*$D$6)/(MAX(((F1005)+(G1005)*(L1005))*(L1005),1E-6)*MAX(((((F1005)+(G1005)*(L1005))*(L1005))/MAX((F1005)+2*(L1005)*SQRT(1+(G1005)^2),1E-6))^(2/3),1E-6)))^2</f>
        <v/>
      </c>
      <c r="S1005">
        <f>ABS(ABS(K1005)/MAX(((F1005)+(G1005)*(L1005))*(L1005),1E-6))/SQRT($I$5*MAX((((F1005)+(G1005)*(L1005))*(L1005))/MAX((F1005)+2*(G1005)*(L1005),1E-6),1E-6))</f>
        <v/>
      </c>
      <c r="T1005">
        <f>((F1005)*(L1005)^2)/2+(G1005)*(L1005)^3/3+(ABS(K1005)^2)/($I$5*MAX(((F1005)+(G1005)*(L1005))*(L1005),1E-6))</f>
        <v/>
      </c>
      <c r="U1005">
        <f>IF($D$20=0,0,IFERROR(Q1004-(((R1004+R1005)/2)*J1005)-(IF(O1004&gt;O1005,$D$8*((O1004^2-O1005^2)/(2*$I$5)),$D$9*((O1005^2-O1004^2)/(2*$I$5)))+($D$10*(ABS(I1005)/90)*(MAX(O1004^2,O1005^2)/(2*$I$5))))-Q1005,0))</f>
        <v/>
      </c>
      <c r="V1005">
        <f>IF($D$20=0,1,IFERROR(IF(ROUND(S1005,3)=1,1,IF(AND(ABS(U1005)&lt;$D$19,S1005&gt;1),1,0)),0))</f>
        <v/>
      </c>
      <c r="W1005">
        <f>IF($D$20=0,IFERROR(W1006,MAX($D$16,POWER((ABS(K1005)^2)/($I$5*MAX(F1005,0.1)^2),1/3))),IF(IFERROR(AG1006,0)=0,IFERROR(W1006,MAX($D$16,POWER((ABS(K1005)^2)/($I$5*MAX(F1005,0.1)^2),1/3))),IF(OR(IFERROR(W1005,0)=0,IFERROR(AD1006,0)&gt;1),MAX($D$16,POWER((ABS(K1005)^2)/($I$5*MAX(F1005,0.1)^2),1/3)),IF(IFERROR(AF1005,0)&gt;0,MAX($D$16,IFERROR(W1005,0)+((IFERROR(AF1005,0))*$D$18*IF((IFERROR(AD1005,0))&lt;1,1,-1))),IF(IFERROR(AF1005,0)&lt;0,IF(ABS((MAX($D$16,POWER((ABS(K1005)^2)/($I$5*MAX(F1005,0.1)^2),1/3)))-IFERROR(W1005,0))&gt;$D$19,MAX($D$16,IF((MAX($D$16,POWER((ABS(K1005)^2)/($I$5*MAX(F1005,0.1)^2),1/3)))&gt;IFERROR(W1005,0),MIN((MAX($D$16,POWER((ABS(K1005)^2)/($I$5*MAX(F1005,0.1)^2),1/3))),IFERROR(W1005,0)+(MIN(ABS(IFERROR(AF1005,0))*$D$18,ABS((MAX($D$16,POWER((ABS(K1005)^2)/($I$5*MAX(F1005,0.1)^2),1/3)))-IFERROR(W1005,0))))),MAX((MAX($D$16,POWER((ABS(K1005)^2)/($I$5*MAX(F1005,0.1)^2),1/3))),IFERROR(W1005,0)-(MIN(ABS(IFERROR(AF1005,0))*$D$18,ABS((MAX($D$16,POWER((ABS(K1005)^2)/($I$5*MAX(F1005,0.1)^2),1/3)))-IFERROR(W1005,0))))))),MAX($D$16,POWER((ABS(K1005)^2)/($I$5*MAX(F1005,0.1)^2),1/3))),MAX($D$16,IFERROR(W1005,0)))))))</f>
        <v/>
      </c>
      <c r="X1005">
        <f>((F1005)+(G1005)*(W1005))*(W1005)</f>
        <v/>
      </c>
      <c r="Y1005">
        <f>(((F1005)+(G1005)*(W1005))*(W1005))/MAX((F1005)+2*(W1005)*SQRT(1+(G1005)^2),1E-6)</f>
        <v/>
      </c>
      <c r="Z1005">
        <f>ABS(K1005)/MAX(((F1005)+(G1005)*(W1005))*(W1005),1E-6)</f>
        <v/>
      </c>
      <c r="AA1005">
        <f>E1005+W1005</f>
        <v/>
      </c>
      <c r="AB1005">
        <f>AA1005+((ABS(K1005)/MAX(((F1005)+(G1005)*(W1005))*(W1005),1E-6))^2)/(2*$I$5)</f>
        <v/>
      </c>
      <c r="AC1005">
        <f>((ABS(K1005)*$D$6)/(MAX(((F1005)+(G1005)*(W1005))*(W1005),1E-6)*MAX(((((F1005)+(G1005)*(W1005))*(W1005))/MAX((F1005)+2*(W1005)*SQRT(1+(G1005)^2),1E-6))^(2/3),1E-6)))^2</f>
        <v/>
      </c>
      <c r="AD1005">
        <f>ABS(ABS(K1005)/MAX(((F1005)+(G1005)*(W1005))*(W1005),1E-6))/SQRT($I$5*MAX((((F1005)+(G1005)*(W1005))*(W1005))/MAX((F1005)+2*(G1005)*(W1005),1E-6),1E-6))</f>
        <v/>
      </c>
      <c r="AE1005">
        <f>((F1005)*(W1005)^2)/2+(G1005)*(W1005)^3/3+(ABS(K1005)^2)/($I$5*MAX(((F1005)+(G1005)*(W1005))*(W1005),1E-6))</f>
        <v/>
      </c>
      <c r="AF1005">
        <f>IF($D$20=0,0,IFERROR(AB1006+(((AC1005+AC1006)/2)*J1006)+(IF(Z1005&gt;Z1006,$D$8*((Z1005^2-Z1006^2)/(2*$I$5)),$D$9*((Z1006^2-Z1005^2)/(2*$I$5)))+($D$10*(ABS(I1006)/90)*(MAX(Z1005^2,Z1006^2)/(2*$I$5))))-AB1005,0))</f>
        <v/>
      </c>
      <c r="AG1005">
        <f>IF($D$20=0,1,IFERROR(IF(ROUND(AD1005,3)=1,1,IF(AND(ABS(AF1005)&lt;$D$19,AD1005&lt;1),1,0)),0))</f>
        <v/>
      </c>
      <c r="AH1005">
        <f>IFERROR(IF(V32="Supercritical",MAX($D$16,IFERROR(L1005,MAX($D$16,POWER((ABS(K1005)^2)/($I$5*MAX(F1005,0.1)^2),1/3)))),IF(V32="Subcritical",MAX($D$16,IFERROR(W1005,MAX($D$16,POWER((ABS(K1005)^2)/($I$5*MAX(F1005,0.1)^2),1/3)))),IF(AND(IFERROR(V1005,0)=1,IFERROR(AG1005,0)=1),IF(IFERROR(T1005,-1E99)&gt;=IFERROR(AE1005,-1E99),MAX($D$16,IFERROR(L1005,MAX($D$16,POWER((ABS(K1005)^2)/($I$5*MAX(F1005,0.1)^2),1/3)))),MAX($D$16,IFERROR(W1005,MAX($D$16,POWER((ABS(K1005)^2)/($I$5*MAX(F1005,0.1)^2),1/3))))),IF(IFERROR(V1005,0)=1,MAX($D$16,IFERROR(L1005,MAX($D$16,POWER((ABS(K1005)^2)/($I$5*MAX(F1005,0.1)^2),1/3)))),IF(IFERROR(AG1005,0)=1,MAX($D$16,IFERROR(W1005,MAX($D$16,POWER((ABS(K1005)^2)/($I$5*MAX(F1005,0.1)^2),1/3)))),MAX($D$16,POWER((ABS(K1005)^2)/($I$5*MAX(F1005,0.1)^2),1/3))))))),MAX($D$16,POWER((ABS(K1005)^2)/($I$5*MAX(F1005,0.1)^2),1/3)))</f>
        <v/>
      </c>
      <c r="AI1005">
        <f>E1005+AH1005</f>
        <v/>
      </c>
      <c r="AJ1005">
        <f>AI1005+((ABS(K1005)/MAX(((F1005)+(G1005)*(AH1005))*(AH1005),1E-6))^2)/(2*$I$5)</f>
        <v/>
      </c>
      <c r="AM1005" t="n">
        <v>0</v>
      </c>
      <c r="AN1005" t="n">
        <v>0</v>
      </c>
      <c r="AO1005">
        <f>AM1005+AN1005</f>
        <v/>
      </c>
      <c r="AP1005">
        <f>AP1004+AO1005</f>
        <v/>
      </c>
      <c r="AQ1005">
        <f>ABS(ABS(K1005)/MAX(((F1005)+(G1005)*(AH1005))*(AH1005),1E-6))/SQRT($I$5*MAX((((F1005)+(G1005)*(AH1005))*(AH1005))/MAX((F1005)+2*(G1005)*(AH1005),1E-6),1E-6))</f>
        <v/>
      </c>
      <c r="AR1005">
        <f>IF(AQ1005&lt;1,"Subcritical","Supercritical")</f>
        <v/>
      </c>
      <c r="AS1005">
        <f>((ABS(K1005)*$D$6)/(MAX(((F1005)+(G1005)*(AH1005))*(AH1005),1E-6)*MAX(((((F1005)+(G1005)*(AH1005))*(AH1005))/MAX((F1005)+2*(AH1005)*SQRT(1+(G1005)^2),1E-6))^(2/3),1E-6)))^2</f>
        <v/>
      </c>
    </row>
    <row r="1006">
      <c r="A1006" t="n">
        <v>857</v>
      </c>
      <c r="B1006" t="n">
        <v>855.889</v>
      </c>
      <c r="C1006" t="n">
        <v>616087.251</v>
      </c>
      <c r="D1006" t="n">
        <v>3097147.92</v>
      </c>
      <c r="E1006" t="n">
        <v>632.134</v>
      </c>
      <c r="F1006" t="n">
        <v>5.2</v>
      </c>
      <c r="G1006" t="n">
        <v>0</v>
      </c>
      <c r="H1006" t="inlineStr">
        <is>
          <t>Normal</t>
        </is>
      </c>
      <c r="I1006" t="n">
        <v>0.057</v>
      </c>
      <c r="J1006">
        <f>B1006-B1005</f>
        <v/>
      </c>
      <c r="K1006">
        <f>MAX(0,K1005-AO1005)</f>
        <v/>
      </c>
      <c r="L1006">
        <f>IF($D$20=0,IFERROR(L1005,MAX($D$16,POWER((ABS(K1006)^2)/($I$5*MAX(F1006,0.1)^2),1/3))),IF(IFERROR(V1005,0)=0,IFERROR(L1005,MAX($D$16,POWER((ABS(K1006)^2)/($I$5*MAX(F1006,0.1)^2),1/3))),IF(OR(IFERROR(L1006,0)=0,IFERROR(S1005,0)&lt;1,IFERROR(S1006,0)&lt;1),MAX($D$16,POWER((ABS(K1006)^2)/($I$5*MAX(F1006,0.1)^2),1/3)),IF(IFERROR(U1006,0)&gt;0,MAX($D$16,IFERROR(L1006,0)+((IFERROR(U1006,0))*$D$18*IF((IFERROR(S1006,0))&lt;1,1,-1))),IF(IFERROR(U1006,0)&lt;0,IF(ABS((MAX($D$16,POWER((ABS(K1006)^2)/($I$5*MAX(F1006,0.1)^2),1/3)))-IFERROR(L1006,0))&gt;$D$19,MAX($D$16,IF((MAX($D$16,POWER((ABS(K1006)^2)/($I$5*MAX(F1006,0.1)^2),1/3)))&gt;IFERROR(L1006,0),MIN((MAX($D$16,POWER((ABS(K1006)^2)/($I$5*MAX(F1006,0.1)^2),1/3))),IFERROR(L1006,0)+(MIN(ABS(IFERROR(U1006,0))*$D$18,ABS((MAX($D$16,POWER((ABS(K1006)^2)/($I$5*MAX(F1006,0.1)^2),1/3)))-IFERROR(L1006,0))))),MAX((MAX($D$16,POWER((ABS(K1006)^2)/($I$5*MAX(F1006,0.1)^2),1/3))),IFERROR(L1006,0)-(MIN(ABS(IFERROR(U1006,0))*$D$18,ABS((MAX($D$16,POWER((ABS(K1006)^2)/($I$5*MAX(F1006,0.1)^2),1/3)))-IFERROR(L1006,0))))))),MAX($D$16,POWER((ABS(K1006)^2)/($I$5*MAX(F1006,0.1)^2),1/3))),MAX($D$16,IFERROR(L1006,0)))))))</f>
        <v/>
      </c>
      <c r="M1006">
        <f>((F1006)+(G1006)*(L1006))*(L1006)</f>
        <v/>
      </c>
      <c r="N1006">
        <f>(((F1006)+(G1006)*(L1006))*(L1006))/MAX((F1006)+2*(L1006)*SQRT(1+(G1006)^2),1E-6)</f>
        <v/>
      </c>
      <c r="O1006">
        <f>ABS(K1006)/MAX(((F1006)+(G1006)*(L1006))*(L1006),1E-6)</f>
        <v/>
      </c>
      <c r="P1006">
        <f>E1006+L1006</f>
        <v/>
      </c>
      <c r="Q1006">
        <f>P1006+((ABS(K1006)/MAX(((F1006)+(G1006)*(L1006))*(L1006),1E-6))^2)/(2*$I$5)</f>
        <v/>
      </c>
      <c r="R1006">
        <f>((ABS(K1006)*$D$6)/(MAX(((F1006)+(G1006)*(L1006))*(L1006),1E-6)*MAX(((((F1006)+(G1006)*(L1006))*(L1006))/MAX((F1006)+2*(L1006)*SQRT(1+(G1006)^2),1E-6))^(2/3),1E-6)))^2</f>
        <v/>
      </c>
      <c r="S1006">
        <f>ABS(ABS(K1006)/MAX(((F1006)+(G1006)*(L1006))*(L1006),1E-6))/SQRT($I$5*MAX((((F1006)+(G1006)*(L1006))*(L1006))/MAX((F1006)+2*(G1006)*(L1006),1E-6),1E-6))</f>
        <v/>
      </c>
      <c r="T1006">
        <f>((F1006)*(L1006)^2)/2+(G1006)*(L1006)^3/3+(ABS(K1006)^2)/($I$5*MAX(((F1006)+(G1006)*(L1006))*(L1006),1E-6))</f>
        <v/>
      </c>
      <c r="U1006">
        <f>IF($D$20=0,0,IFERROR(Q1005-(((R1005+R1006)/2)*J1006)-(IF(O1005&gt;O1006,$D$8*((O1005^2-O1006^2)/(2*$I$5)),$D$9*((O1006^2-O1005^2)/(2*$I$5)))+($D$10*(ABS(I1006)/90)*(MAX(O1005^2,O1006^2)/(2*$I$5))))-Q1006,0))</f>
        <v/>
      </c>
      <c r="V1006">
        <f>IF($D$20=0,1,IFERROR(IF(ROUND(S1006,3)=1,1,IF(AND(ABS(U1006)&lt;$D$19,S1006&gt;1),1,0)),0))</f>
        <v/>
      </c>
      <c r="W1006">
        <f>IF($D$20=0,IFERROR(W1007,MAX($D$16,POWER((ABS(K1006)^2)/($I$5*MAX(F1006,0.1)^2),1/3))),IF(IFERROR(AG1007,0)=0,IFERROR(W1007,MAX($D$16,POWER((ABS(K1006)^2)/($I$5*MAX(F1006,0.1)^2),1/3))),IF(OR(IFERROR(W1006,0)=0,IFERROR(AD1007,0)&gt;1),MAX($D$16,POWER((ABS(K1006)^2)/($I$5*MAX(F1006,0.1)^2),1/3)),IF(IFERROR(AF1006,0)&gt;0,MAX($D$16,IFERROR(W1006,0)+((IFERROR(AF1006,0))*$D$18*IF((IFERROR(AD1006,0))&lt;1,1,-1))),IF(IFERROR(AF1006,0)&lt;0,IF(ABS((MAX($D$16,POWER((ABS(K1006)^2)/($I$5*MAX(F1006,0.1)^2),1/3)))-IFERROR(W1006,0))&gt;$D$19,MAX($D$16,IF((MAX($D$16,POWER((ABS(K1006)^2)/($I$5*MAX(F1006,0.1)^2),1/3)))&gt;IFERROR(W1006,0),MIN((MAX($D$16,POWER((ABS(K1006)^2)/($I$5*MAX(F1006,0.1)^2),1/3))),IFERROR(W1006,0)+(MIN(ABS(IFERROR(AF1006,0))*$D$18,ABS((MAX($D$16,POWER((ABS(K1006)^2)/($I$5*MAX(F1006,0.1)^2),1/3)))-IFERROR(W1006,0))))),MAX((MAX($D$16,POWER((ABS(K1006)^2)/($I$5*MAX(F1006,0.1)^2),1/3))),IFERROR(W1006,0)-(MIN(ABS(IFERROR(AF1006,0))*$D$18,ABS((MAX($D$16,POWER((ABS(K1006)^2)/($I$5*MAX(F1006,0.1)^2),1/3)))-IFERROR(W1006,0))))))),MAX($D$16,POWER((ABS(K1006)^2)/($I$5*MAX(F1006,0.1)^2),1/3))),MAX($D$16,IFERROR(W1006,0)))))))</f>
        <v/>
      </c>
      <c r="X1006">
        <f>((F1006)+(G1006)*(W1006))*(W1006)</f>
        <v/>
      </c>
      <c r="Y1006">
        <f>(((F1006)+(G1006)*(W1006))*(W1006))/MAX((F1006)+2*(W1006)*SQRT(1+(G1006)^2),1E-6)</f>
        <v/>
      </c>
      <c r="Z1006">
        <f>ABS(K1006)/MAX(((F1006)+(G1006)*(W1006))*(W1006),1E-6)</f>
        <v/>
      </c>
      <c r="AA1006">
        <f>E1006+W1006</f>
        <v/>
      </c>
      <c r="AB1006">
        <f>AA1006+((ABS(K1006)/MAX(((F1006)+(G1006)*(W1006))*(W1006),1E-6))^2)/(2*$I$5)</f>
        <v/>
      </c>
      <c r="AC1006">
        <f>((ABS(K1006)*$D$6)/(MAX(((F1006)+(G1006)*(W1006))*(W1006),1E-6)*MAX(((((F1006)+(G1006)*(W1006))*(W1006))/MAX((F1006)+2*(W1006)*SQRT(1+(G1006)^2),1E-6))^(2/3),1E-6)))^2</f>
        <v/>
      </c>
      <c r="AD1006">
        <f>ABS(ABS(K1006)/MAX(((F1006)+(G1006)*(W1006))*(W1006),1E-6))/SQRT($I$5*MAX((((F1006)+(G1006)*(W1006))*(W1006))/MAX((F1006)+2*(G1006)*(W1006),1E-6),1E-6))</f>
        <v/>
      </c>
      <c r="AE1006">
        <f>((F1006)*(W1006)^2)/2+(G1006)*(W1006)^3/3+(ABS(K1006)^2)/($I$5*MAX(((F1006)+(G1006)*(W1006))*(W1006),1E-6))</f>
        <v/>
      </c>
      <c r="AF1006">
        <f>IF($D$20=0,0,IFERROR(AB1007+(((AC1006+AC1007)/2)*J1007)+(IF(Z1006&gt;Z1007,$D$8*((Z1006^2-Z1007^2)/(2*$I$5)),$D$9*((Z1007^2-Z1006^2)/(2*$I$5)))+($D$10*(ABS(I1007)/90)*(MAX(Z1006^2,Z1007^2)/(2*$I$5))))-AB1006,0))</f>
        <v/>
      </c>
      <c r="AG1006">
        <f>IF($D$20=0,1,IFERROR(IF(ROUND(AD1006,3)=1,1,IF(AND(ABS(AF1006)&lt;$D$19,AD1006&lt;1),1,0)),0))</f>
        <v/>
      </c>
      <c r="AH1006">
        <f>IFERROR(IF(V32="Supercritical",MAX($D$16,IFERROR(L1006,MAX($D$16,POWER((ABS(K1006)^2)/($I$5*MAX(F1006,0.1)^2),1/3)))),IF(V32="Subcritical",MAX($D$16,IFERROR(W1006,MAX($D$16,POWER((ABS(K1006)^2)/($I$5*MAX(F1006,0.1)^2),1/3)))),IF(AND(IFERROR(V1006,0)=1,IFERROR(AG1006,0)=1),IF(IFERROR(T1006,-1E99)&gt;=IFERROR(AE1006,-1E99),MAX($D$16,IFERROR(L1006,MAX($D$16,POWER((ABS(K1006)^2)/($I$5*MAX(F1006,0.1)^2),1/3)))),MAX($D$16,IFERROR(W1006,MAX($D$16,POWER((ABS(K1006)^2)/($I$5*MAX(F1006,0.1)^2),1/3))))),IF(IFERROR(V1006,0)=1,MAX($D$16,IFERROR(L1006,MAX($D$16,POWER((ABS(K1006)^2)/($I$5*MAX(F1006,0.1)^2),1/3)))),IF(IFERROR(AG1006,0)=1,MAX($D$16,IFERROR(W1006,MAX($D$16,POWER((ABS(K1006)^2)/($I$5*MAX(F1006,0.1)^2),1/3)))),MAX($D$16,POWER((ABS(K1006)^2)/($I$5*MAX(F1006,0.1)^2),1/3))))))),MAX($D$16,POWER((ABS(K1006)^2)/($I$5*MAX(F1006,0.1)^2),1/3)))</f>
        <v/>
      </c>
      <c r="AI1006">
        <f>E1006+AH1006</f>
        <v/>
      </c>
      <c r="AJ1006">
        <f>AI1006+((ABS(K1006)/MAX(((F1006)+(G1006)*(AH1006))*(AH1006),1E-6))^2)/(2*$I$5)</f>
        <v/>
      </c>
      <c r="AM1006" t="n">
        <v>0</v>
      </c>
      <c r="AN1006" t="n">
        <v>0</v>
      </c>
      <c r="AO1006">
        <f>AM1006+AN1006</f>
        <v/>
      </c>
      <c r="AP1006">
        <f>AP1005+AO1006</f>
        <v/>
      </c>
      <c r="AQ1006">
        <f>ABS(ABS(K1006)/MAX(((F1006)+(G1006)*(AH1006))*(AH1006),1E-6))/SQRT($I$5*MAX((((F1006)+(G1006)*(AH1006))*(AH1006))/MAX((F1006)+2*(G1006)*(AH1006),1E-6),1E-6))</f>
        <v/>
      </c>
      <c r="AR1006">
        <f>IF(AQ1006&lt;1,"Subcritical","Supercritical")</f>
        <v/>
      </c>
      <c r="AS1006">
        <f>((ABS(K1006)*$D$6)/(MAX(((F1006)+(G1006)*(AH1006))*(AH1006),1E-6)*MAX(((((F1006)+(G1006)*(AH1006))*(AH1006))/MAX((F1006)+2*(AH1006)*SQRT(1+(G1006)^2),1E-6))^(2/3),1E-6)))^2</f>
        <v/>
      </c>
    </row>
    <row r="1007">
      <c r="A1007" t="n">
        <v>858</v>
      </c>
      <c r="B1007" t="n">
        <v>856.889</v>
      </c>
      <c r="C1007" t="n">
        <v>616087.209</v>
      </c>
      <c r="D1007" t="n">
        <v>3097146.921</v>
      </c>
      <c r="E1007" t="n">
        <v>632.1335</v>
      </c>
      <c r="F1007" t="n">
        <v>5.2</v>
      </c>
      <c r="G1007" t="n">
        <v>0</v>
      </c>
      <c r="H1007" t="inlineStr">
        <is>
          <t>Normal</t>
        </is>
      </c>
      <c r="I1007" t="n">
        <v>0</v>
      </c>
      <c r="J1007">
        <f>B1007-B1006</f>
        <v/>
      </c>
      <c r="K1007">
        <f>MAX(0,K1006-AO1006)</f>
        <v/>
      </c>
      <c r="L1007">
        <f>IF($D$20=0,IFERROR(L1006,MAX($D$16,POWER((ABS(K1007)^2)/($I$5*MAX(F1007,0.1)^2),1/3))),IF(IFERROR(V1006,0)=0,IFERROR(L1006,MAX($D$16,POWER((ABS(K1007)^2)/($I$5*MAX(F1007,0.1)^2),1/3))),IF(OR(IFERROR(L1007,0)=0,IFERROR(S1006,0)&lt;1,IFERROR(S1007,0)&lt;1),MAX($D$16,POWER((ABS(K1007)^2)/($I$5*MAX(F1007,0.1)^2),1/3)),IF(IFERROR(U1007,0)&gt;0,MAX($D$16,IFERROR(L1007,0)+((IFERROR(U1007,0))*$D$18*IF((IFERROR(S1007,0))&lt;1,1,-1))),IF(IFERROR(U1007,0)&lt;0,IF(ABS((MAX($D$16,POWER((ABS(K1007)^2)/($I$5*MAX(F1007,0.1)^2),1/3)))-IFERROR(L1007,0))&gt;$D$19,MAX($D$16,IF((MAX($D$16,POWER((ABS(K1007)^2)/($I$5*MAX(F1007,0.1)^2),1/3)))&gt;IFERROR(L1007,0),MIN((MAX($D$16,POWER((ABS(K1007)^2)/($I$5*MAX(F1007,0.1)^2),1/3))),IFERROR(L1007,0)+(MIN(ABS(IFERROR(U1007,0))*$D$18,ABS((MAX($D$16,POWER((ABS(K1007)^2)/($I$5*MAX(F1007,0.1)^2),1/3)))-IFERROR(L1007,0))))),MAX((MAX($D$16,POWER((ABS(K1007)^2)/($I$5*MAX(F1007,0.1)^2),1/3))),IFERROR(L1007,0)-(MIN(ABS(IFERROR(U1007,0))*$D$18,ABS((MAX($D$16,POWER((ABS(K1007)^2)/($I$5*MAX(F1007,0.1)^2),1/3)))-IFERROR(L1007,0))))))),MAX($D$16,POWER((ABS(K1007)^2)/($I$5*MAX(F1007,0.1)^2),1/3))),MAX($D$16,IFERROR(L1007,0)))))))</f>
        <v/>
      </c>
      <c r="M1007">
        <f>((F1007)+(G1007)*(L1007))*(L1007)</f>
        <v/>
      </c>
      <c r="N1007">
        <f>(((F1007)+(G1007)*(L1007))*(L1007))/MAX((F1007)+2*(L1007)*SQRT(1+(G1007)^2),1E-6)</f>
        <v/>
      </c>
      <c r="O1007">
        <f>ABS(K1007)/MAX(((F1007)+(G1007)*(L1007))*(L1007),1E-6)</f>
        <v/>
      </c>
      <c r="P1007">
        <f>E1007+L1007</f>
        <v/>
      </c>
      <c r="Q1007">
        <f>P1007+((ABS(K1007)/MAX(((F1007)+(G1007)*(L1007))*(L1007),1E-6))^2)/(2*$I$5)</f>
        <v/>
      </c>
      <c r="R1007">
        <f>((ABS(K1007)*$D$6)/(MAX(((F1007)+(G1007)*(L1007))*(L1007),1E-6)*MAX(((((F1007)+(G1007)*(L1007))*(L1007))/MAX((F1007)+2*(L1007)*SQRT(1+(G1007)^2),1E-6))^(2/3),1E-6)))^2</f>
        <v/>
      </c>
      <c r="S1007">
        <f>ABS(ABS(K1007)/MAX(((F1007)+(G1007)*(L1007))*(L1007),1E-6))/SQRT($I$5*MAX((((F1007)+(G1007)*(L1007))*(L1007))/MAX((F1007)+2*(G1007)*(L1007),1E-6),1E-6))</f>
        <v/>
      </c>
      <c r="T1007">
        <f>((F1007)*(L1007)^2)/2+(G1007)*(L1007)^3/3+(ABS(K1007)^2)/($I$5*MAX(((F1007)+(G1007)*(L1007))*(L1007),1E-6))</f>
        <v/>
      </c>
      <c r="U1007">
        <f>IF($D$20=0,0,IFERROR(Q1006-(((R1006+R1007)/2)*J1007)-(IF(O1006&gt;O1007,$D$8*((O1006^2-O1007^2)/(2*$I$5)),$D$9*((O1007^2-O1006^2)/(2*$I$5)))+($D$10*(ABS(I1007)/90)*(MAX(O1006^2,O1007^2)/(2*$I$5))))-Q1007,0))</f>
        <v/>
      </c>
      <c r="V1007">
        <f>IF($D$20=0,1,IFERROR(IF(ROUND(S1007,3)=1,1,IF(AND(ABS(U1007)&lt;$D$19,S1007&gt;1),1,0)),0))</f>
        <v/>
      </c>
      <c r="W1007">
        <f>IF($D$20=0,IFERROR(W1008,MAX($D$16,POWER((ABS(K1007)^2)/($I$5*MAX(F1007,0.1)^2),1/3))),IF(IFERROR(AG1008,0)=0,IFERROR(W1008,MAX($D$16,POWER((ABS(K1007)^2)/($I$5*MAX(F1007,0.1)^2),1/3))),IF(OR(IFERROR(W1007,0)=0,IFERROR(AD1008,0)&gt;1),MAX($D$16,POWER((ABS(K1007)^2)/($I$5*MAX(F1007,0.1)^2),1/3)),IF(IFERROR(AF1007,0)&gt;0,MAX($D$16,IFERROR(W1007,0)+((IFERROR(AF1007,0))*$D$18*IF((IFERROR(AD1007,0))&lt;1,1,-1))),IF(IFERROR(AF1007,0)&lt;0,IF(ABS((MAX($D$16,POWER((ABS(K1007)^2)/($I$5*MAX(F1007,0.1)^2),1/3)))-IFERROR(W1007,0))&gt;$D$19,MAX($D$16,IF((MAX($D$16,POWER((ABS(K1007)^2)/($I$5*MAX(F1007,0.1)^2),1/3)))&gt;IFERROR(W1007,0),MIN((MAX($D$16,POWER((ABS(K1007)^2)/($I$5*MAX(F1007,0.1)^2),1/3))),IFERROR(W1007,0)+(MIN(ABS(IFERROR(AF1007,0))*$D$18,ABS((MAX($D$16,POWER((ABS(K1007)^2)/($I$5*MAX(F1007,0.1)^2),1/3)))-IFERROR(W1007,0))))),MAX((MAX($D$16,POWER((ABS(K1007)^2)/($I$5*MAX(F1007,0.1)^2),1/3))),IFERROR(W1007,0)-(MIN(ABS(IFERROR(AF1007,0))*$D$18,ABS((MAX($D$16,POWER((ABS(K1007)^2)/($I$5*MAX(F1007,0.1)^2),1/3)))-IFERROR(W1007,0))))))),MAX($D$16,POWER((ABS(K1007)^2)/($I$5*MAX(F1007,0.1)^2),1/3))),MAX($D$16,IFERROR(W1007,0)))))))</f>
        <v/>
      </c>
      <c r="X1007">
        <f>((F1007)+(G1007)*(W1007))*(W1007)</f>
        <v/>
      </c>
      <c r="Y1007">
        <f>(((F1007)+(G1007)*(W1007))*(W1007))/MAX((F1007)+2*(W1007)*SQRT(1+(G1007)^2),1E-6)</f>
        <v/>
      </c>
      <c r="Z1007">
        <f>ABS(K1007)/MAX(((F1007)+(G1007)*(W1007))*(W1007),1E-6)</f>
        <v/>
      </c>
      <c r="AA1007">
        <f>E1007+W1007</f>
        <v/>
      </c>
      <c r="AB1007">
        <f>AA1007+((ABS(K1007)/MAX(((F1007)+(G1007)*(W1007))*(W1007),1E-6))^2)/(2*$I$5)</f>
        <v/>
      </c>
      <c r="AC1007">
        <f>((ABS(K1007)*$D$6)/(MAX(((F1007)+(G1007)*(W1007))*(W1007),1E-6)*MAX(((((F1007)+(G1007)*(W1007))*(W1007))/MAX((F1007)+2*(W1007)*SQRT(1+(G1007)^2),1E-6))^(2/3),1E-6)))^2</f>
        <v/>
      </c>
      <c r="AD1007">
        <f>ABS(ABS(K1007)/MAX(((F1007)+(G1007)*(W1007))*(W1007),1E-6))/SQRT($I$5*MAX((((F1007)+(G1007)*(W1007))*(W1007))/MAX((F1007)+2*(G1007)*(W1007),1E-6),1E-6))</f>
        <v/>
      </c>
      <c r="AE1007">
        <f>((F1007)*(W1007)^2)/2+(G1007)*(W1007)^3/3+(ABS(K1007)^2)/($I$5*MAX(((F1007)+(G1007)*(W1007))*(W1007),1E-6))</f>
        <v/>
      </c>
      <c r="AF1007">
        <f>IF($D$20=0,0,IFERROR(AB1008+(((AC1007+AC1008)/2)*J1008)+(IF(Z1007&gt;Z1008,$D$8*((Z1007^2-Z1008^2)/(2*$I$5)),$D$9*((Z1008^2-Z1007^2)/(2*$I$5)))+($D$10*(ABS(I1008)/90)*(MAX(Z1007^2,Z1008^2)/(2*$I$5))))-AB1007,0))</f>
        <v/>
      </c>
      <c r="AG1007">
        <f>IF($D$20=0,1,IFERROR(IF(ROUND(AD1007,3)=1,1,IF(AND(ABS(AF1007)&lt;$D$19,AD1007&lt;1),1,0)),0))</f>
        <v/>
      </c>
      <c r="AH1007">
        <f>IFERROR(IF(V32="Supercritical",MAX($D$16,IFERROR(L1007,MAX($D$16,POWER((ABS(K1007)^2)/($I$5*MAX(F1007,0.1)^2),1/3)))),IF(V32="Subcritical",MAX($D$16,IFERROR(W1007,MAX($D$16,POWER((ABS(K1007)^2)/($I$5*MAX(F1007,0.1)^2),1/3)))),IF(AND(IFERROR(V1007,0)=1,IFERROR(AG1007,0)=1),IF(IFERROR(T1007,-1E99)&gt;=IFERROR(AE1007,-1E99),MAX($D$16,IFERROR(L1007,MAX($D$16,POWER((ABS(K1007)^2)/($I$5*MAX(F1007,0.1)^2),1/3)))),MAX($D$16,IFERROR(W1007,MAX($D$16,POWER((ABS(K1007)^2)/($I$5*MAX(F1007,0.1)^2),1/3))))),IF(IFERROR(V1007,0)=1,MAX($D$16,IFERROR(L1007,MAX($D$16,POWER((ABS(K1007)^2)/($I$5*MAX(F1007,0.1)^2),1/3)))),IF(IFERROR(AG1007,0)=1,MAX($D$16,IFERROR(W1007,MAX($D$16,POWER((ABS(K1007)^2)/($I$5*MAX(F1007,0.1)^2),1/3)))),MAX($D$16,POWER((ABS(K1007)^2)/($I$5*MAX(F1007,0.1)^2),1/3))))))),MAX($D$16,POWER((ABS(K1007)^2)/($I$5*MAX(F1007,0.1)^2),1/3)))</f>
        <v/>
      </c>
      <c r="AI1007">
        <f>E1007+AH1007</f>
        <v/>
      </c>
      <c r="AJ1007">
        <f>AI1007+((ABS(K1007)/MAX(((F1007)+(G1007)*(AH1007))*(AH1007),1E-6))^2)/(2*$I$5)</f>
        <v/>
      </c>
      <c r="AM1007" t="n">
        <v>0</v>
      </c>
      <c r="AN1007" t="n">
        <v>0</v>
      </c>
      <c r="AO1007">
        <f>AM1007+AN1007</f>
        <v/>
      </c>
      <c r="AP1007">
        <f>AP1006+AO1007</f>
        <v/>
      </c>
      <c r="AQ1007">
        <f>ABS(ABS(K1007)/MAX(((F1007)+(G1007)*(AH1007))*(AH1007),1E-6))/SQRT($I$5*MAX((((F1007)+(G1007)*(AH1007))*(AH1007))/MAX((F1007)+2*(G1007)*(AH1007),1E-6),1E-6))</f>
        <v/>
      </c>
      <c r="AR1007">
        <f>IF(AQ1007&lt;1,"Subcritical","Supercritical")</f>
        <v/>
      </c>
      <c r="AS1007">
        <f>((ABS(K1007)*$D$6)/(MAX(((F1007)+(G1007)*(AH1007))*(AH1007),1E-6)*MAX(((((F1007)+(G1007)*(AH1007))*(AH1007))/MAX((F1007)+2*(AH1007)*SQRT(1+(G1007)^2),1E-6))^(2/3),1E-6)))^2</f>
        <v/>
      </c>
    </row>
    <row r="1008">
      <c r="A1008" t="n">
        <v>859</v>
      </c>
      <c r="B1008" t="n">
        <v>857.889</v>
      </c>
      <c r="C1008" t="n">
        <v>616087.167</v>
      </c>
      <c r="D1008" t="n">
        <v>3097145.922</v>
      </c>
      <c r="E1008" t="n">
        <v>632.133</v>
      </c>
      <c r="F1008" t="n">
        <v>5.2</v>
      </c>
      <c r="G1008" t="n">
        <v>0</v>
      </c>
      <c r="H1008" t="inlineStr">
        <is>
          <t>Normal</t>
        </is>
      </c>
      <c r="I1008" t="n">
        <v>0</v>
      </c>
      <c r="J1008">
        <f>B1008-B1007</f>
        <v/>
      </c>
      <c r="K1008">
        <f>MAX(0,K1007-AO1007)</f>
        <v/>
      </c>
      <c r="L1008">
        <f>IF($D$20=0,IFERROR(L1007,MAX($D$16,POWER((ABS(K1008)^2)/($I$5*MAX(F1008,0.1)^2),1/3))),IF(IFERROR(V1007,0)=0,IFERROR(L1007,MAX($D$16,POWER((ABS(K1008)^2)/($I$5*MAX(F1008,0.1)^2),1/3))),IF(OR(IFERROR(L1008,0)=0,IFERROR(S1007,0)&lt;1,IFERROR(S1008,0)&lt;1),MAX($D$16,POWER((ABS(K1008)^2)/($I$5*MAX(F1008,0.1)^2),1/3)),IF(IFERROR(U1008,0)&gt;0,MAX($D$16,IFERROR(L1008,0)+((IFERROR(U1008,0))*$D$18*IF((IFERROR(S1008,0))&lt;1,1,-1))),IF(IFERROR(U1008,0)&lt;0,IF(ABS((MAX($D$16,POWER((ABS(K1008)^2)/($I$5*MAX(F1008,0.1)^2),1/3)))-IFERROR(L1008,0))&gt;$D$19,MAX($D$16,IF((MAX($D$16,POWER((ABS(K1008)^2)/($I$5*MAX(F1008,0.1)^2),1/3)))&gt;IFERROR(L1008,0),MIN((MAX($D$16,POWER((ABS(K1008)^2)/($I$5*MAX(F1008,0.1)^2),1/3))),IFERROR(L1008,0)+(MIN(ABS(IFERROR(U1008,0))*$D$18,ABS((MAX($D$16,POWER((ABS(K1008)^2)/($I$5*MAX(F1008,0.1)^2),1/3)))-IFERROR(L1008,0))))),MAX((MAX($D$16,POWER((ABS(K1008)^2)/($I$5*MAX(F1008,0.1)^2),1/3))),IFERROR(L1008,0)-(MIN(ABS(IFERROR(U1008,0))*$D$18,ABS((MAX($D$16,POWER((ABS(K1008)^2)/($I$5*MAX(F1008,0.1)^2),1/3)))-IFERROR(L1008,0))))))),MAX($D$16,POWER((ABS(K1008)^2)/($I$5*MAX(F1008,0.1)^2),1/3))),MAX($D$16,IFERROR(L1008,0)))))))</f>
        <v/>
      </c>
      <c r="M1008">
        <f>((F1008)+(G1008)*(L1008))*(L1008)</f>
        <v/>
      </c>
      <c r="N1008">
        <f>(((F1008)+(G1008)*(L1008))*(L1008))/MAX((F1008)+2*(L1008)*SQRT(1+(G1008)^2),1E-6)</f>
        <v/>
      </c>
      <c r="O1008">
        <f>ABS(K1008)/MAX(((F1008)+(G1008)*(L1008))*(L1008),1E-6)</f>
        <v/>
      </c>
      <c r="P1008">
        <f>E1008+L1008</f>
        <v/>
      </c>
      <c r="Q1008">
        <f>P1008+((ABS(K1008)/MAX(((F1008)+(G1008)*(L1008))*(L1008),1E-6))^2)/(2*$I$5)</f>
        <v/>
      </c>
      <c r="R1008">
        <f>((ABS(K1008)*$D$6)/(MAX(((F1008)+(G1008)*(L1008))*(L1008),1E-6)*MAX(((((F1008)+(G1008)*(L1008))*(L1008))/MAX((F1008)+2*(L1008)*SQRT(1+(G1008)^2),1E-6))^(2/3),1E-6)))^2</f>
        <v/>
      </c>
      <c r="S1008">
        <f>ABS(ABS(K1008)/MAX(((F1008)+(G1008)*(L1008))*(L1008),1E-6))/SQRT($I$5*MAX((((F1008)+(G1008)*(L1008))*(L1008))/MAX((F1008)+2*(G1008)*(L1008),1E-6),1E-6))</f>
        <v/>
      </c>
      <c r="T1008">
        <f>((F1008)*(L1008)^2)/2+(G1008)*(L1008)^3/3+(ABS(K1008)^2)/($I$5*MAX(((F1008)+(G1008)*(L1008))*(L1008),1E-6))</f>
        <v/>
      </c>
      <c r="U1008">
        <f>IF($D$20=0,0,IFERROR(Q1007-(((R1007+R1008)/2)*J1008)-(IF(O1007&gt;O1008,$D$8*((O1007^2-O1008^2)/(2*$I$5)),$D$9*((O1008^2-O1007^2)/(2*$I$5)))+($D$10*(ABS(I1008)/90)*(MAX(O1007^2,O1008^2)/(2*$I$5))))-Q1008,0))</f>
        <v/>
      </c>
      <c r="V1008">
        <f>IF($D$20=0,1,IFERROR(IF(ROUND(S1008,3)=1,1,IF(AND(ABS(U1008)&lt;$D$19,S1008&gt;1),1,0)),0))</f>
        <v/>
      </c>
      <c r="W1008">
        <f>IF($D$20=0,IFERROR(W1009,MAX($D$16,POWER((ABS(K1008)^2)/($I$5*MAX(F1008,0.1)^2),1/3))),IF(IFERROR(AG1009,0)=0,IFERROR(W1009,MAX($D$16,POWER((ABS(K1008)^2)/($I$5*MAX(F1008,0.1)^2),1/3))),IF(OR(IFERROR(W1008,0)=0,IFERROR(AD1009,0)&gt;1),MAX($D$16,POWER((ABS(K1008)^2)/($I$5*MAX(F1008,0.1)^2),1/3)),IF(IFERROR(AF1008,0)&gt;0,MAX($D$16,IFERROR(W1008,0)+((IFERROR(AF1008,0))*$D$18*IF((IFERROR(AD1008,0))&lt;1,1,-1))),IF(IFERROR(AF1008,0)&lt;0,IF(ABS((MAX($D$16,POWER((ABS(K1008)^2)/($I$5*MAX(F1008,0.1)^2),1/3)))-IFERROR(W1008,0))&gt;$D$19,MAX($D$16,IF((MAX($D$16,POWER((ABS(K1008)^2)/($I$5*MAX(F1008,0.1)^2),1/3)))&gt;IFERROR(W1008,0),MIN((MAX($D$16,POWER((ABS(K1008)^2)/($I$5*MAX(F1008,0.1)^2),1/3))),IFERROR(W1008,0)+(MIN(ABS(IFERROR(AF1008,0))*$D$18,ABS((MAX($D$16,POWER((ABS(K1008)^2)/($I$5*MAX(F1008,0.1)^2),1/3)))-IFERROR(W1008,0))))),MAX((MAX($D$16,POWER((ABS(K1008)^2)/($I$5*MAX(F1008,0.1)^2),1/3))),IFERROR(W1008,0)-(MIN(ABS(IFERROR(AF1008,0))*$D$18,ABS((MAX($D$16,POWER((ABS(K1008)^2)/($I$5*MAX(F1008,0.1)^2),1/3)))-IFERROR(W1008,0))))))),MAX($D$16,POWER((ABS(K1008)^2)/($I$5*MAX(F1008,0.1)^2),1/3))),MAX($D$16,IFERROR(W1008,0)))))))</f>
        <v/>
      </c>
      <c r="X1008">
        <f>((F1008)+(G1008)*(W1008))*(W1008)</f>
        <v/>
      </c>
      <c r="Y1008">
        <f>(((F1008)+(G1008)*(W1008))*(W1008))/MAX((F1008)+2*(W1008)*SQRT(1+(G1008)^2),1E-6)</f>
        <v/>
      </c>
      <c r="Z1008">
        <f>ABS(K1008)/MAX(((F1008)+(G1008)*(W1008))*(W1008),1E-6)</f>
        <v/>
      </c>
      <c r="AA1008">
        <f>E1008+W1008</f>
        <v/>
      </c>
      <c r="AB1008">
        <f>AA1008+((ABS(K1008)/MAX(((F1008)+(G1008)*(W1008))*(W1008),1E-6))^2)/(2*$I$5)</f>
        <v/>
      </c>
      <c r="AC1008">
        <f>((ABS(K1008)*$D$6)/(MAX(((F1008)+(G1008)*(W1008))*(W1008),1E-6)*MAX(((((F1008)+(G1008)*(W1008))*(W1008))/MAX((F1008)+2*(W1008)*SQRT(1+(G1008)^2),1E-6))^(2/3),1E-6)))^2</f>
        <v/>
      </c>
      <c r="AD1008">
        <f>ABS(ABS(K1008)/MAX(((F1008)+(G1008)*(W1008))*(W1008),1E-6))/SQRT($I$5*MAX((((F1008)+(G1008)*(W1008))*(W1008))/MAX((F1008)+2*(G1008)*(W1008),1E-6),1E-6))</f>
        <v/>
      </c>
      <c r="AE1008">
        <f>((F1008)*(W1008)^2)/2+(G1008)*(W1008)^3/3+(ABS(K1008)^2)/($I$5*MAX(((F1008)+(G1008)*(W1008))*(W1008),1E-6))</f>
        <v/>
      </c>
      <c r="AF1008">
        <f>IF($D$20=0,0,IFERROR(AB1009+(((AC1008+AC1009)/2)*J1009)+(IF(Z1008&gt;Z1009,$D$8*((Z1008^2-Z1009^2)/(2*$I$5)),$D$9*((Z1009^2-Z1008^2)/(2*$I$5)))+($D$10*(ABS(I1009)/90)*(MAX(Z1008^2,Z1009^2)/(2*$I$5))))-AB1008,0))</f>
        <v/>
      </c>
      <c r="AG1008">
        <f>IF($D$20=0,1,IFERROR(IF(ROUND(AD1008,3)=1,1,IF(AND(ABS(AF1008)&lt;$D$19,AD1008&lt;1),1,0)),0))</f>
        <v/>
      </c>
      <c r="AH1008">
        <f>IFERROR(IF(V32="Supercritical",MAX($D$16,IFERROR(L1008,MAX($D$16,POWER((ABS(K1008)^2)/($I$5*MAX(F1008,0.1)^2),1/3)))),IF(V32="Subcritical",MAX($D$16,IFERROR(W1008,MAX($D$16,POWER((ABS(K1008)^2)/($I$5*MAX(F1008,0.1)^2),1/3)))),IF(AND(IFERROR(V1008,0)=1,IFERROR(AG1008,0)=1),IF(IFERROR(T1008,-1E99)&gt;=IFERROR(AE1008,-1E99),MAX($D$16,IFERROR(L1008,MAX($D$16,POWER((ABS(K1008)^2)/($I$5*MAX(F1008,0.1)^2),1/3)))),MAX($D$16,IFERROR(W1008,MAX($D$16,POWER((ABS(K1008)^2)/($I$5*MAX(F1008,0.1)^2),1/3))))),IF(IFERROR(V1008,0)=1,MAX($D$16,IFERROR(L1008,MAX($D$16,POWER((ABS(K1008)^2)/($I$5*MAX(F1008,0.1)^2),1/3)))),IF(IFERROR(AG1008,0)=1,MAX($D$16,IFERROR(W1008,MAX($D$16,POWER((ABS(K1008)^2)/($I$5*MAX(F1008,0.1)^2),1/3)))),MAX($D$16,POWER((ABS(K1008)^2)/($I$5*MAX(F1008,0.1)^2),1/3))))))),MAX($D$16,POWER((ABS(K1008)^2)/($I$5*MAX(F1008,0.1)^2),1/3)))</f>
        <v/>
      </c>
      <c r="AI1008">
        <f>E1008+AH1008</f>
        <v/>
      </c>
      <c r="AJ1008">
        <f>AI1008+((ABS(K1008)/MAX(((F1008)+(G1008)*(AH1008))*(AH1008),1E-6))^2)/(2*$I$5)</f>
        <v/>
      </c>
      <c r="AM1008" t="n">
        <v>0</v>
      </c>
      <c r="AN1008" t="n">
        <v>0</v>
      </c>
      <c r="AO1008">
        <f>AM1008+AN1008</f>
        <v/>
      </c>
      <c r="AP1008">
        <f>AP1007+AO1008</f>
        <v/>
      </c>
      <c r="AQ1008">
        <f>ABS(ABS(K1008)/MAX(((F1008)+(G1008)*(AH1008))*(AH1008),1E-6))/SQRT($I$5*MAX((((F1008)+(G1008)*(AH1008))*(AH1008))/MAX((F1008)+2*(G1008)*(AH1008),1E-6),1E-6))</f>
        <v/>
      </c>
      <c r="AR1008">
        <f>IF(AQ1008&lt;1,"Subcritical","Supercritical")</f>
        <v/>
      </c>
      <c r="AS1008">
        <f>((ABS(K1008)*$D$6)/(MAX(((F1008)+(G1008)*(AH1008))*(AH1008),1E-6)*MAX(((((F1008)+(G1008)*(AH1008))*(AH1008))/MAX((F1008)+2*(AH1008)*SQRT(1+(G1008)^2),1E-6))^(2/3),1E-6)))^2</f>
        <v/>
      </c>
    </row>
    <row r="1009">
      <c r="A1009" t="n">
        <v>860</v>
      </c>
      <c r="B1009" t="n">
        <v>858.889</v>
      </c>
      <c r="C1009" t="n">
        <v>616087.125</v>
      </c>
      <c r="D1009" t="n">
        <v>3097144.923</v>
      </c>
      <c r="E1009" t="n">
        <v>632.1325000000001</v>
      </c>
      <c r="F1009" t="n">
        <v>5.2</v>
      </c>
      <c r="G1009" t="n">
        <v>0</v>
      </c>
      <c r="H1009" t="inlineStr">
        <is>
          <t>Normal</t>
        </is>
      </c>
      <c r="I1009" t="n">
        <v>0.057</v>
      </c>
      <c r="J1009">
        <f>B1009-B1008</f>
        <v/>
      </c>
      <c r="K1009">
        <f>MAX(0,K1008-AO1008)</f>
        <v/>
      </c>
      <c r="L1009">
        <f>IF($D$20=0,IFERROR(L1008,MAX($D$16,POWER((ABS(K1009)^2)/($I$5*MAX(F1009,0.1)^2),1/3))),IF(IFERROR(V1008,0)=0,IFERROR(L1008,MAX($D$16,POWER((ABS(K1009)^2)/($I$5*MAX(F1009,0.1)^2),1/3))),IF(OR(IFERROR(L1009,0)=0,IFERROR(S1008,0)&lt;1,IFERROR(S1009,0)&lt;1),MAX($D$16,POWER((ABS(K1009)^2)/($I$5*MAX(F1009,0.1)^2),1/3)),IF(IFERROR(U1009,0)&gt;0,MAX($D$16,IFERROR(L1009,0)+((IFERROR(U1009,0))*$D$18*IF((IFERROR(S1009,0))&lt;1,1,-1))),IF(IFERROR(U1009,0)&lt;0,IF(ABS((MAX($D$16,POWER((ABS(K1009)^2)/($I$5*MAX(F1009,0.1)^2),1/3)))-IFERROR(L1009,0))&gt;$D$19,MAX($D$16,IF((MAX($D$16,POWER((ABS(K1009)^2)/($I$5*MAX(F1009,0.1)^2),1/3)))&gt;IFERROR(L1009,0),MIN((MAX($D$16,POWER((ABS(K1009)^2)/($I$5*MAX(F1009,0.1)^2),1/3))),IFERROR(L1009,0)+(MIN(ABS(IFERROR(U1009,0))*$D$18,ABS((MAX($D$16,POWER((ABS(K1009)^2)/($I$5*MAX(F1009,0.1)^2),1/3)))-IFERROR(L1009,0))))),MAX((MAX($D$16,POWER((ABS(K1009)^2)/($I$5*MAX(F1009,0.1)^2),1/3))),IFERROR(L1009,0)-(MIN(ABS(IFERROR(U1009,0))*$D$18,ABS((MAX($D$16,POWER((ABS(K1009)^2)/($I$5*MAX(F1009,0.1)^2),1/3)))-IFERROR(L1009,0))))))),MAX($D$16,POWER((ABS(K1009)^2)/($I$5*MAX(F1009,0.1)^2),1/3))),MAX($D$16,IFERROR(L1009,0)))))))</f>
        <v/>
      </c>
      <c r="M1009">
        <f>((F1009)+(G1009)*(L1009))*(L1009)</f>
        <v/>
      </c>
      <c r="N1009">
        <f>(((F1009)+(G1009)*(L1009))*(L1009))/MAX((F1009)+2*(L1009)*SQRT(1+(G1009)^2),1E-6)</f>
        <v/>
      </c>
      <c r="O1009">
        <f>ABS(K1009)/MAX(((F1009)+(G1009)*(L1009))*(L1009),1E-6)</f>
        <v/>
      </c>
      <c r="P1009">
        <f>E1009+L1009</f>
        <v/>
      </c>
      <c r="Q1009">
        <f>P1009+((ABS(K1009)/MAX(((F1009)+(G1009)*(L1009))*(L1009),1E-6))^2)/(2*$I$5)</f>
        <v/>
      </c>
      <c r="R1009">
        <f>((ABS(K1009)*$D$6)/(MAX(((F1009)+(G1009)*(L1009))*(L1009),1E-6)*MAX(((((F1009)+(G1009)*(L1009))*(L1009))/MAX((F1009)+2*(L1009)*SQRT(1+(G1009)^2),1E-6))^(2/3),1E-6)))^2</f>
        <v/>
      </c>
      <c r="S1009">
        <f>ABS(ABS(K1009)/MAX(((F1009)+(G1009)*(L1009))*(L1009),1E-6))/SQRT($I$5*MAX((((F1009)+(G1009)*(L1009))*(L1009))/MAX((F1009)+2*(G1009)*(L1009),1E-6),1E-6))</f>
        <v/>
      </c>
      <c r="T1009">
        <f>((F1009)*(L1009)^2)/2+(G1009)*(L1009)^3/3+(ABS(K1009)^2)/($I$5*MAX(((F1009)+(G1009)*(L1009))*(L1009),1E-6))</f>
        <v/>
      </c>
      <c r="U1009">
        <f>IF($D$20=0,0,IFERROR(Q1008-(((R1008+R1009)/2)*J1009)-(IF(O1008&gt;O1009,$D$8*((O1008^2-O1009^2)/(2*$I$5)),$D$9*((O1009^2-O1008^2)/(2*$I$5)))+($D$10*(ABS(I1009)/90)*(MAX(O1008^2,O1009^2)/(2*$I$5))))-Q1009,0))</f>
        <v/>
      </c>
      <c r="V1009">
        <f>IF($D$20=0,1,IFERROR(IF(ROUND(S1009,3)=1,1,IF(AND(ABS(U1009)&lt;$D$19,S1009&gt;1),1,0)),0))</f>
        <v/>
      </c>
      <c r="W1009">
        <f>IF($D$20=0,IFERROR(W1010,MAX($D$16,POWER((ABS(K1009)^2)/($I$5*MAX(F1009,0.1)^2),1/3))),IF(IFERROR(AG1010,0)=0,IFERROR(W1010,MAX($D$16,POWER((ABS(K1009)^2)/($I$5*MAX(F1009,0.1)^2),1/3))),IF(OR(IFERROR(W1009,0)=0,IFERROR(AD1010,0)&gt;1),MAX($D$16,POWER((ABS(K1009)^2)/($I$5*MAX(F1009,0.1)^2),1/3)),IF(IFERROR(AF1009,0)&gt;0,MAX($D$16,IFERROR(W1009,0)+((IFERROR(AF1009,0))*$D$18*IF((IFERROR(AD1009,0))&lt;1,1,-1))),IF(IFERROR(AF1009,0)&lt;0,IF(ABS((MAX($D$16,POWER((ABS(K1009)^2)/($I$5*MAX(F1009,0.1)^2),1/3)))-IFERROR(W1009,0))&gt;$D$19,MAX($D$16,IF((MAX($D$16,POWER((ABS(K1009)^2)/($I$5*MAX(F1009,0.1)^2),1/3)))&gt;IFERROR(W1009,0),MIN((MAX($D$16,POWER((ABS(K1009)^2)/($I$5*MAX(F1009,0.1)^2),1/3))),IFERROR(W1009,0)+(MIN(ABS(IFERROR(AF1009,0))*$D$18,ABS((MAX($D$16,POWER((ABS(K1009)^2)/($I$5*MAX(F1009,0.1)^2),1/3)))-IFERROR(W1009,0))))),MAX((MAX($D$16,POWER((ABS(K1009)^2)/($I$5*MAX(F1009,0.1)^2),1/3))),IFERROR(W1009,0)-(MIN(ABS(IFERROR(AF1009,0))*$D$18,ABS((MAX($D$16,POWER((ABS(K1009)^2)/($I$5*MAX(F1009,0.1)^2),1/3)))-IFERROR(W1009,0))))))),MAX($D$16,POWER((ABS(K1009)^2)/($I$5*MAX(F1009,0.1)^2),1/3))),MAX($D$16,IFERROR(W1009,0)))))))</f>
        <v/>
      </c>
      <c r="X1009">
        <f>((F1009)+(G1009)*(W1009))*(W1009)</f>
        <v/>
      </c>
      <c r="Y1009">
        <f>(((F1009)+(G1009)*(W1009))*(W1009))/MAX((F1009)+2*(W1009)*SQRT(1+(G1009)^2),1E-6)</f>
        <v/>
      </c>
      <c r="Z1009">
        <f>ABS(K1009)/MAX(((F1009)+(G1009)*(W1009))*(W1009),1E-6)</f>
        <v/>
      </c>
      <c r="AA1009">
        <f>E1009+W1009</f>
        <v/>
      </c>
      <c r="AB1009">
        <f>AA1009+((ABS(K1009)/MAX(((F1009)+(G1009)*(W1009))*(W1009),1E-6))^2)/(2*$I$5)</f>
        <v/>
      </c>
      <c r="AC1009">
        <f>((ABS(K1009)*$D$6)/(MAX(((F1009)+(G1009)*(W1009))*(W1009),1E-6)*MAX(((((F1009)+(G1009)*(W1009))*(W1009))/MAX((F1009)+2*(W1009)*SQRT(1+(G1009)^2),1E-6))^(2/3),1E-6)))^2</f>
        <v/>
      </c>
      <c r="AD1009">
        <f>ABS(ABS(K1009)/MAX(((F1009)+(G1009)*(W1009))*(W1009),1E-6))/SQRT($I$5*MAX((((F1009)+(G1009)*(W1009))*(W1009))/MAX((F1009)+2*(G1009)*(W1009),1E-6),1E-6))</f>
        <v/>
      </c>
      <c r="AE1009">
        <f>((F1009)*(W1009)^2)/2+(G1009)*(W1009)^3/3+(ABS(K1009)^2)/($I$5*MAX(((F1009)+(G1009)*(W1009))*(W1009),1E-6))</f>
        <v/>
      </c>
      <c r="AF1009">
        <f>IF($D$20=0,0,IFERROR(AB1010+(((AC1009+AC1010)/2)*J1010)+(IF(Z1009&gt;Z1010,$D$8*((Z1009^2-Z1010^2)/(2*$I$5)),$D$9*((Z1010^2-Z1009^2)/(2*$I$5)))+($D$10*(ABS(I1010)/90)*(MAX(Z1009^2,Z1010^2)/(2*$I$5))))-AB1009,0))</f>
        <v/>
      </c>
      <c r="AG1009">
        <f>IF($D$20=0,1,IFERROR(IF(ROUND(AD1009,3)=1,1,IF(AND(ABS(AF1009)&lt;$D$19,AD1009&lt;1),1,0)),0))</f>
        <v/>
      </c>
      <c r="AH1009">
        <f>IFERROR(IF(V32="Supercritical",MAX($D$16,IFERROR(L1009,MAX($D$16,POWER((ABS(K1009)^2)/($I$5*MAX(F1009,0.1)^2),1/3)))),IF(V32="Subcritical",MAX($D$16,IFERROR(W1009,MAX($D$16,POWER((ABS(K1009)^2)/($I$5*MAX(F1009,0.1)^2),1/3)))),IF(AND(IFERROR(V1009,0)=1,IFERROR(AG1009,0)=1),IF(IFERROR(T1009,-1E99)&gt;=IFERROR(AE1009,-1E99),MAX($D$16,IFERROR(L1009,MAX($D$16,POWER((ABS(K1009)^2)/($I$5*MAX(F1009,0.1)^2),1/3)))),MAX($D$16,IFERROR(W1009,MAX($D$16,POWER((ABS(K1009)^2)/($I$5*MAX(F1009,0.1)^2),1/3))))),IF(IFERROR(V1009,0)=1,MAX($D$16,IFERROR(L1009,MAX($D$16,POWER((ABS(K1009)^2)/($I$5*MAX(F1009,0.1)^2),1/3)))),IF(IFERROR(AG1009,0)=1,MAX($D$16,IFERROR(W1009,MAX($D$16,POWER((ABS(K1009)^2)/($I$5*MAX(F1009,0.1)^2),1/3)))),MAX($D$16,POWER((ABS(K1009)^2)/($I$5*MAX(F1009,0.1)^2),1/3))))))),MAX($D$16,POWER((ABS(K1009)^2)/($I$5*MAX(F1009,0.1)^2),1/3)))</f>
        <v/>
      </c>
      <c r="AI1009">
        <f>E1009+AH1009</f>
        <v/>
      </c>
      <c r="AJ1009">
        <f>AI1009+((ABS(K1009)/MAX(((F1009)+(G1009)*(AH1009))*(AH1009),1E-6))^2)/(2*$I$5)</f>
        <v/>
      </c>
      <c r="AM1009" t="n">
        <v>0</v>
      </c>
      <c r="AN1009" t="n">
        <v>0</v>
      </c>
      <c r="AO1009">
        <f>AM1009+AN1009</f>
        <v/>
      </c>
      <c r="AP1009">
        <f>AP1008+AO1009</f>
        <v/>
      </c>
      <c r="AQ1009">
        <f>ABS(ABS(K1009)/MAX(((F1009)+(G1009)*(AH1009))*(AH1009),1E-6))/SQRT($I$5*MAX((((F1009)+(G1009)*(AH1009))*(AH1009))/MAX((F1009)+2*(G1009)*(AH1009),1E-6),1E-6))</f>
        <v/>
      </c>
      <c r="AR1009">
        <f>IF(AQ1009&lt;1,"Subcritical","Supercritical")</f>
        <v/>
      </c>
      <c r="AS1009">
        <f>((ABS(K1009)*$D$6)/(MAX(((F1009)+(G1009)*(AH1009))*(AH1009),1E-6)*MAX(((((F1009)+(G1009)*(AH1009))*(AH1009))/MAX((F1009)+2*(AH1009)*SQRT(1+(G1009)^2),1E-6))^(2/3),1E-6)))^2</f>
        <v/>
      </c>
    </row>
    <row r="1010">
      <c r="A1010" t="n">
        <v>861</v>
      </c>
      <c r="B1010" t="n">
        <v>859.889</v>
      </c>
      <c r="C1010" t="n">
        <v>616087.0820000001</v>
      </c>
      <c r="D1010" t="n">
        <v>3097143.924</v>
      </c>
      <c r="E1010" t="n">
        <v>632.1319999999999</v>
      </c>
      <c r="F1010" t="n">
        <v>5.2</v>
      </c>
      <c r="G1010" t="n">
        <v>0</v>
      </c>
      <c r="H1010" t="inlineStr">
        <is>
          <t>Normal</t>
        </is>
      </c>
      <c r="I1010" t="n">
        <v>0.057</v>
      </c>
      <c r="J1010">
        <f>B1010-B1009</f>
        <v/>
      </c>
      <c r="K1010">
        <f>MAX(0,K1009-AO1009)</f>
        <v/>
      </c>
      <c r="L1010">
        <f>IF($D$20=0,IFERROR(L1009,MAX($D$16,POWER((ABS(K1010)^2)/($I$5*MAX(F1010,0.1)^2),1/3))),IF(IFERROR(V1009,0)=0,IFERROR(L1009,MAX($D$16,POWER((ABS(K1010)^2)/($I$5*MAX(F1010,0.1)^2),1/3))),IF(OR(IFERROR(L1010,0)=0,IFERROR(S1009,0)&lt;1,IFERROR(S1010,0)&lt;1),MAX($D$16,POWER((ABS(K1010)^2)/($I$5*MAX(F1010,0.1)^2),1/3)),IF(IFERROR(U1010,0)&gt;0,MAX($D$16,IFERROR(L1010,0)+((IFERROR(U1010,0))*$D$18*IF((IFERROR(S1010,0))&lt;1,1,-1))),IF(IFERROR(U1010,0)&lt;0,IF(ABS((MAX($D$16,POWER((ABS(K1010)^2)/($I$5*MAX(F1010,0.1)^2),1/3)))-IFERROR(L1010,0))&gt;$D$19,MAX($D$16,IF((MAX($D$16,POWER((ABS(K1010)^2)/($I$5*MAX(F1010,0.1)^2),1/3)))&gt;IFERROR(L1010,0),MIN((MAX($D$16,POWER((ABS(K1010)^2)/($I$5*MAX(F1010,0.1)^2),1/3))),IFERROR(L1010,0)+(MIN(ABS(IFERROR(U1010,0))*$D$18,ABS((MAX($D$16,POWER((ABS(K1010)^2)/($I$5*MAX(F1010,0.1)^2),1/3)))-IFERROR(L1010,0))))),MAX((MAX($D$16,POWER((ABS(K1010)^2)/($I$5*MAX(F1010,0.1)^2),1/3))),IFERROR(L1010,0)-(MIN(ABS(IFERROR(U1010,0))*$D$18,ABS((MAX($D$16,POWER((ABS(K1010)^2)/($I$5*MAX(F1010,0.1)^2),1/3)))-IFERROR(L1010,0))))))),MAX($D$16,POWER((ABS(K1010)^2)/($I$5*MAX(F1010,0.1)^2),1/3))),MAX($D$16,IFERROR(L1010,0)))))))</f>
        <v/>
      </c>
      <c r="M1010">
        <f>((F1010)+(G1010)*(L1010))*(L1010)</f>
        <v/>
      </c>
      <c r="N1010">
        <f>(((F1010)+(G1010)*(L1010))*(L1010))/MAX((F1010)+2*(L1010)*SQRT(1+(G1010)^2),1E-6)</f>
        <v/>
      </c>
      <c r="O1010">
        <f>ABS(K1010)/MAX(((F1010)+(G1010)*(L1010))*(L1010),1E-6)</f>
        <v/>
      </c>
      <c r="P1010">
        <f>E1010+L1010</f>
        <v/>
      </c>
      <c r="Q1010">
        <f>P1010+((ABS(K1010)/MAX(((F1010)+(G1010)*(L1010))*(L1010),1E-6))^2)/(2*$I$5)</f>
        <v/>
      </c>
      <c r="R1010">
        <f>((ABS(K1010)*$D$6)/(MAX(((F1010)+(G1010)*(L1010))*(L1010),1E-6)*MAX(((((F1010)+(G1010)*(L1010))*(L1010))/MAX((F1010)+2*(L1010)*SQRT(1+(G1010)^2),1E-6))^(2/3),1E-6)))^2</f>
        <v/>
      </c>
      <c r="S1010">
        <f>ABS(ABS(K1010)/MAX(((F1010)+(G1010)*(L1010))*(L1010),1E-6))/SQRT($I$5*MAX((((F1010)+(G1010)*(L1010))*(L1010))/MAX((F1010)+2*(G1010)*(L1010),1E-6),1E-6))</f>
        <v/>
      </c>
      <c r="T1010">
        <f>((F1010)*(L1010)^2)/2+(G1010)*(L1010)^3/3+(ABS(K1010)^2)/($I$5*MAX(((F1010)+(G1010)*(L1010))*(L1010),1E-6))</f>
        <v/>
      </c>
      <c r="U1010">
        <f>IF($D$20=0,0,IFERROR(Q1009-(((R1009+R1010)/2)*J1010)-(IF(O1009&gt;O1010,$D$8*((O1009^2-O1010^2)/(2*$I$5)),$D$9*((O1010^2-O1009^2)/(2*$I$5)))+($D$10*(ABS(I1010)/90)*(MAX(O1009^2,O1010^2)/(2*$I$5))))-Q1010,0))</f>
        <v/>
      </c>
      <c r="V1010">
        <f>IF($D$20=0,1,IFERROR(IF(ROUND(S1010,3)=1,1,IF(AND(ABS(U1010)&lt;$D$19,S1010&gt;1),1,0)),0))</f>
        <v/>
      </c>
      <c r="W1010">
        <f>IF($D$20=0,IFERROR(W1011,MAX($D$16,POWER((ABS(K1010)^2)/($I$5*MAX(F1010,0.1)^2),1/3))),IF(IFERROR(AG1011,0)=0,IFERROR(W1011,MAX($D$16,POWER((ABS(K1010)^2)/($I$5*MAX(F1010,0.1)^2),1/3))),IF(OR(IFERROR(W1010,0)=0,IFERROR(AD1011,0)&gt;1),MAX($D$16,POWER((ABS(K1010)^2)/($I$5*MAX(F1010,0.1)^2),1/3)),IF(IFERROR(AF1010,0)&gt;0,MAX($D$16,IFERROR(W1010,0)+((IFERROR(AF1010,0))*$D$18*IF((IFERROR(AD1010,0))&lt;1,1,-1))),IF(IFERROR(AF1010,0)&lt;0,IF(ABS((MAX($D$16,POWER((ABS(K1010)^2)/($I$5*MAX(F1010,0.1)^2),1/3)))-IFERROR(W1010,0))&gt;$D$19,MAX($D$16,IF((MAX($D$16,POWER((ABS(K1010)^2)/($I$5*MAX(F1010,0.1)^2),1/3)))&gt;IFERROR(W1010,0),MIN((MAX($D$16,POWER((ABS(K1010)^2)/($I$5*MAX(F1010,0.1)^2),1/3))),IFERROR(W1010,0)+(MIN(ABS(IFERROR(AF1010,0))*$D$18,ABS((MAX($D$16,POWER((ABS(K1010)^2)/($I$5*MAX(F1010,0.1)^2),1/3)))-IFERROR(W1010,0))))),MAX((MAX($D$16,POWER((ABS(K1010)^2)/($I$5*MAX(F1010,0.1)^2),1/3))),IFERROR(W1010,0)-(MIN(ABS(IFERROR(AF1010,0))*$D$18,ABS((MAX($D$16,POWER((ABS(K1010)^2)/($I$5*MAX(F1010,0.1)^2),1/3)))-IFERROR(W1010,0))))))),MAX($D$16,POWER((ABS(K1010)^2)/($I$5*MAX(F1010,0.1)^2),1/3))),MAX($D$16,IFERROR(W1010,0)))))))</f>
        <v/>
      </c>
      <c r="X1010">
        <f>((F1010)+(G1010)*(W1010))*(W1010)</f>
        <v/>
      </c>
      <c r="Y1010">
        <f>(((F1010)+(G1010)*(W1010))*(W1010))/MAX((F1010)+2*(W1010)*SQRT(1+(G1010)^2),1E-6)</f>
        <v/>
      </c>
      <c r="Z1010">
        <f>ABS(K1010)/MAX(((F1010)+(G1010)*(W1010))*(W1010),1E-6)</f>
        <v/>
      </c>
      <c r="AA1010">
        <f>E1010+W1010</f>
        <v/>
      </c>
      <c r="AB1010">
        <f>AA1010+((ABS(K1010)/MAX(((F1010)+(G1010)*(W1010))*(W1010),1E-6))^2)/(2*$I$5)</f>
        <v/>
      </c>
      <c r="AC1010">
        <f>((ABS(K1010)*$D$6)/(MAX(((F1010)+(G1010)*(W1010))*(W1010),1E-6)*MAX(((((F1010)+(G1010)*(W1010))*(W1010))/MAX((F1010)+2*(W1010)*SQRT(1+(G1010)^2),1E-6))^(2/3),1E-6)))^2</f>
        <v/>
      </c>
      <c r="AD1010">
        <f>ABS(ABS(K1010)/MAX(((F1010)+(G1010)*(W1010))*(W1010),1E-6))/SQRT($I$5*MAX((((F1010)+(G1010)*(W1010))*(W1010))/MAX((F1010)+2*(G1010)*(W1010),1E-6),1E-6))</f>
        <v/>
      </c>
      <c r="AE1010">
        <f>((F1010)*(W1010)^2)/2+(G1010)*(W1010)^3/3+(ABS(K1010)^2)/($I$5*MAX(((F1010)+(G1010)*(W1010))*(W1010),1E-6))</f>
        <v/>
      </c>
      <c r="AF1010">
        <f>IF($D$20=0,0,IFERROR(AB1011+(((AC1010+AC1011)/2)*J1011)+(IF(Z1010&gt;Z1011,$D$8*((Z1010^2-Z1011^2)/(2*$I$5)),$D$9*((Z1011^2-Z1010^2)/(2*$I$5)))+($D$10*(ABS(I1011)/90)*(MAX(Z1010^2,Z1011^2)/(2*$I$5))))-AB1010,0))</f>
        <v/>
      </c>
      <c r="AG1010">
        <f>IF($D$20=0,1,IFERROR(IF(ROUND(AD1010,3)=1,1,IF(AND(ABS(AF1010)&lt;$D$19,AD1010&lt;1),1,0)),0))</f>
        <v/>
      </c>
      <c r="AH1010">
        <f>IFERROR(IF(V32="Supercritical",MAX($D$16,IFERROR(L1010,MAX($D$16,POWER((ABS(K1010)^2)/($I$5*MAX(F1010,0.1)^2),1/3)))),IF(V32="Subcritical",MAX($D$16,IFERROR(W1010,MAX($D$16,POWER((ABS(K1010)^2)/($I$5*MAX(F1010,0.1)^2),1/3)))),IF(AND(IFERROR(V1010,0)=1,IFERROR(AG1010,0)=1),IF(IFERROR(T1010,-1E99)&gt;=IFERROR(AE1010,-1E99),MAX($D$16,IFERROR(L1010,MAX($D$16,POWER((ABS(K1010)^2)/($I$5*MAX(F1010,0.1)^2),1/3)))),MAX($D$16,IFERROR(W1010,MAX($D$16,POWER((ABS(K1010)^2)/($I$5*MAX(F1010,0.1)^2),1/3))))),IF(IFERROR(V1010,0)=1,MAX($D$16,IFERROR(L1010,MAX($D$16,POWER((ABS(K1010)^2)/($I$5*MAX(F1010,0.1)^2),1/3)))),IF(IFERROR(AG1010,0)=1,MAX($D$16,IFERROR(W1010,MAX($D$16,POWER((ABS(K1010)^2)/($I$5*MAX(F1010,0.1)^2),1/3)))),MAX($D$16,POWER((ABS(K1010)^2)/($I$5*MAX(F1010,0.1)^2),1/3))))))),MAX($D$16,POWER((ABS(K1010)^2)/($I$5*MAX(F1010,0.1)^2),1/3)))</f>
        <v/>
      </c>
      <c r="AI1010">
        <f>E1010+AH1010</f>
        <v/>
      </c>
      <c r="AJ1010">
        <f>AI1010+((ABS(K1010)/MAX(((F1010)+(G1010)*(AH1010))*(AH1010),1E-6))^2)/(2*$I$5)</f>
        <v/>
      </c>
      <c r="AM1010" t="n">
        <v>0</v>
      </c>
      <c r="AN1010" t="n">
        <v>0</v>
      </c>
      <c r="AO1010">
        <f>AM1010+AN1010</f>
        <v/>
      </c>
      <c r="AP1010">
        <f>AP1009+AO1010</f>
        <v/>
      </c>
      <c r="AQ1010">
        <f>ABS(ABS(K1010)/MAX(((F1010)+(G1010)*(AH1010))*(AH1010),1E-6))/SQRT($I$5*MAX((((F1010)+(G1010)*(AH1010))*(AH1010))/MAX((F1010)+2*(G1010)*(AH1010),1E-6),1E-6))</f>
        <v/>
      </c>
      <c r="AR1010">
        <f>IF(AQ1010&lt;1,"Subcritical","Supercritical")</f>
        <v/>
      </c>
      <c r="AS1010">
        <f>((ABS(K1010)*$D$6)/(MAX(((F1010)+(G1010)*(AH1010))*(AH1010),1E-6)*MAX(((((F1010)+(G1010)*(AH1010))*(AH1010))/MAX((F1010)+2*(AH1010)*SQRT(1+(G1010)^2),1E-6))^(2/3),1E-6)))^2</f>
        <v/>
      </c>
    </row>
    <row r="1011">
      <c r="A1011" t="n">
        <v>862</v>
      </c>
      <c r="B1011" t="n">
        <v>860.889</v>
      </c>
      <c r="C1011" t="n">
        <v>616087.04</v>
      </c>
      <c r="D1011" t="n">
        <v>3097142.925</v>
      </c>
      <c r="E1011" t="n">
        <v>632.1315</v>
      </c>
      <c r="F1011" t="n">
        <v>5.2</v>
      </c>
      <c r="G1011" t="n">
        <v>0</v>
      </c>
      <c r="H1011" t="inlineStr">
        <is>
          <t>Normal</t>
        </is>
      </c>
      <c r="I1011" t="n">
        <v>0.002</v>
      </c>
      <c r="J1011">
        <f>B1011-B1010</f>
        <v/>
      </c>
      <c r="K1011">
        <f>MAX(0,K1010-AO1010)</f>
        <v/>
      </c>
      <c r="L1011">
        <f>IF($D$20=0,IFERROR(L1010,MAX($D$16,POWER((ABS(K1011)^2)/($I$5*MAX(F1011,0.1)^2),1/3))),IF(IFERROR(V1010,0)=0,IFERROR(L1010,MAX($D$16,POWER((ABS(K1011)^2)/($I$5*MAX(F1011,0.1)^2),1/3))),IF(OR(IFERROR(L1011,0)=0,IFERROR(S1010,0)&lt;1,IFERROR(S1011,0)&lt;1),MAX($D$16,POWER((ABS(K1011)^2)/($I$5*MAX(F1011,0.1)^2),1/3)),IF(IFERROR(U1011,0)&gt;0,MAX($D$16,IFERROR(L1011,0)+((IFERROR(U1011,0))*$D$18*IF((IFERROR(S1011,0))&lt;1,1,-1))),IF(IFERROR(U1011,0)&lt;0,IF(ABS((MAX($D$16,POWER((ABS(K1011)^2)/($I$5*MAX(F1011,0.1)^2),1/3)))-IFERROR(L1011,0))&gt;$D$19,MAX($D$16,IF((MAX($D$16,POWER((ABS(K1011)^2)/($I$5*MAX(F1011,0.1)^2),1/3)))&gt;IFERROR(L1011,0),MIN((MAX($D$16,POWER((ABS(K1011)^2)/($I$5*MAX(F1011,0.1)^2),1/3))),IFERROR(L1011,0)+(MIN(ABS(IFERROR(U1011,0))*$D$18,ABS((MAX($D$16,POWER((ABS(K1011)^2)/($I$5*MAX(F1011,0.1)^2),1/3)))-IFERROR(L1011,0))))),MAX((MAX($D$16,POWER((ABS(K1011)^2)/($I$5*MAX(F1011,0.1)^2),1/3))),IFERROR(L1011,0)-(MIN(ABS(IFERROR(U1011,0))*$D$18,ABS((MAX($D$16,POWER((ABS(K1011)^2)/($I$5*MAX(F1011,0.1)^2),1/3)))-IFERROR(L1011,0))))))),MAX($D$16,POWER((ABS(K1011)^2)/($I$5*MAX(F1011,0.1)^2),1/3))),MAX($D$16,IFERROR(L1011,0)))))))</f>
        <v/>
      </c>
      <c r="M1011">
        <f>((F1011)+(G1011)*(L1011))*(L1011)</f>
        <v/>
      </c>
      <c r="N1011">
        <f>(((F1011)+(G1011)*(L1011))*(L1011))/MAX((F1011)+2*(L1011)*SQRT(1+(G1011)^2),1E-6)</f>
        <v/>
      </c>
      <c r="O1011">
        <f>ABS(K1011)/MAX(((F1011)+(G1011)*(L1011))*(L1011),1E-6)</f>
        <v/>
      </c>
      <c r="P1011">
        <f>E1011+L1011</f>
        <v/>
      </c>
      <c r="Q1011">
        <f>P1011+((ABS(K1011)/MAX(((F1011)+(G1011)*(L1011))*(L1011),1E-6))^2)/(2*$I$5)</f>
        <v/>
      </c>
      <c r="R1011">
        <f>((ABS(K1011)*$D$6)/(MAX(((F1011)+(G1011)*(L1011))*(L1011),1E-6)*MAX(((((F1011)+(G1011)*(L1011))*(L1011))/MAX((F1011)+2*(L1011)*SQRT(1+(G1011)^2),1E-6))^(2/3),1E-6)))^2</f>
        <v/>
      </c>
      <c r="S1011">
        <f>ABS(ABS(K1011)/MAX(((F1011)+(G1011)*(L1011))*(L1011),1E-6))/SQRT($I$5*MAX((((F1011)+(G1011)*(L1011))*(L1011))/MAX((F1011)+2*(G1011)*(L1011),1E-6),1E-6))</f>
        <v/>
      </c>
      <c r="T1011">
        <f>((F1011)*(L1011)^2)/2+(G1011)*(L1011)^3/3+(ABS(K1011)^2)/($I$5*MAX(((F1011)+(G1011)*(L1011))*(L1011),1E-6))</f>
        <v/>
      </c>
      <c r="U1011">
        <f>IF($D$20=0,0,IFERROR(Q1010-(((R1010+R1011)/2)*J1011)-(IF(O1010&gt;O1011,$D$8*((O1010^2-O1011^2)/(2*$I$5)),$D$9*((O1011^2-O1010^2)/(2*$I$5)))+($D$10*(ABS(I1011)/90)*(MAX(O1010^2,O1011^2)/(2*$I$5))))-Q1011,0))</f>
        <v/>
      </c>
      <c r="V1011">
        <f>IF($D$20=0,1,IFERROR(IF(ROUND(S1011,3)=1,1,IF(AND(ABS(U1011)&lt;$D$19,S1011&gt;1),1,0)),0))</f>
        <v/>
      </c>
      <c r="W1011">
        <f>IF($D$20=0,IFERROR(W1012,MAX($D$16,POWER((ABS(K1011)^2)/($I$5*MAX(F1011,0.1)^2),1/3))),IF(IFERROR(AG1012,0)=0,IFERROR(W1012,MAX($D$16,POWER((ABS(K1011)^2)/($I$5*MAX(F1011,0.1)^2),1/3))),IF(OR(IFERROR(W1011,0)=0,IFERROR(AD1012,0)&gt;1),MAX($D$16,POWER((ABS(K1011)^2)/($I$5*MAX(F1011,0.1)^2),1/3)),IF(IFERROR(AF1011,0)&gt;0,MAX($D$16,IFERROR(W1011,0)+((IFERROR(AF1011,0))*$D$18*IF((IFERROR(AD1011,0))&lt;1,1,-1))),IF(IFERROR(AF1011,0)&lt;0,IF(ABS((MAX($D$16,POWER((ABS(K1011)^2)/($I$5*MAX(F1011,0.1)^2),1/3)))-IFERROR(W1011,0))&gt;$D$19,MAX($D$16,IF((MAX($D$16,POWER((ABS(K1011)^2)/($I$5*MAX(F1011,0.1)^2),1/3)))&gt;IFERROR(W1011,0),MIN((MAX($D$16,POWER((ABS(K1011)^2)/($I$5*MAX(F1011,0.1)^2),1/3))),IFERROR(W1011,0)+(MIN(ABS(IFERROR(AF1011,0))*$D$18,ABS((MAX($D$16,POWER((ABS(K1011)^2)/($I$5*MAX(F1011,0.1)^2),1/3)))-IFERROR(W1011,0))))),MAX((MAX($D$16,POWER((ABS(K1011)^2)/($I$5*MAX(F1011,0.1)^2),1/3))),IFERROR(W1011,0)-(MIN(ABS(IFERROR(AF1011,0))*$D$18,ABS((MAX($D$16,POWER((ABS(K1011)^2)/($I$5*MAX(F1011,0.1)^2),1/3)))-IFERROR(W1011,0))))))),MAX($D$16,POWER((ABS(K1011)^2)/($I$5*MAX(F1011,0.1)^2),1/3))),MAX($D$16,IFERROR(W1011,0)))))))</f>
        <v/>
      </c>
      <c r="X1011">
        <f>((F1011)+(G1011)*(W1011))*(W1011)</f>
        <v/>
      </c>
      <c r="Y1011">
        <f>(((F1011)+(G1011)*(W1011))*(W1011))/MAX((F1011)+2*(W1011)*SQRT(1+(G1011)^2),1E-6)</f>
        <v/>
      </c>
      <c r="Z1011">
        <f>ABS(K1011)/MAX(((F1011)+(G1011)*(W1011))*(W1011),1E-6)</f>
        <v/>
      </c>
      <c r="AA1011">
        <f>E1011+W1011</f>
        <v/>
      </c>
      <c r="AB1011">
        <f>AA1011+((ABS(K1011)/MAX(((F1011)+(G1011)*(W1011))*(W1011),1E-6))^2)/(2*$I$5)</f>
        <v/>
      </c>
      <c r="AC1011">
        <f>((ABS(K1011)*$D$6)/(MAX(((F1011)+(G1011)*(W1011))*(W1011),1E-6)*MAX(((((F1011)+(G1011)*(W1011))*(W1011))/MAX((F1011)+2*(W1011)*SQRT(1+(G1011)^2),1E-6))^(2/3),1E-6)))^2</f>
        <v/>
      </c>
      <c r="AD1011">
        <f>ABS(ABS(K1011)/MAX(((F1011)+(G1011)*(W1011))*(W1011),1E-6))/SQRT($I$5*MAX((((F1011)+(G1011)*(W1011))*(W1011))/MAX((F1011)+2*(G1011)*(W1011),1E-6),1E-6))</f>
        <v/>
      </c>
      <c r="AE1011">
        <f>((F1011)*(W1011)^2)/2+(G1011)*(W1011)^3/3+(ABS(K1011)^2)/($I$5*MAX(((F1011)+(G1011)*(W1011))*(W1011),1E-6))</f>
        <v/>
      </c>
      <c r="AF1011">
        <f>IF($D$20=0,0,IFERROR(AB1012+(((AC1011+AC1012)/2)*J1012)+(IF(Z1011&gt;Z1012,$D$8*((Z1011^2-Z1012^2)/(2*$I$5)),$D$9*((Z1012^2-Z1011^2)/(2*$I$5)))+($D$10*(ABS(I1012)/90)*(MAX(Z1011^2,Z1012^2)/(2*$I$5))))-AB1011,0))</f>
        <v/>
      </c>
      <c r="AG1011">
        <f>IF($D$20=0,1,IFERROR(IF(ROUND(AD1011,3)=1,1,IF(AND(ABS(AF1011)&lt;$D$19,AD1011&lt;1),1,0)),0))</f>
        <v/>
      </c>
      <c r="AH1011">
        <f>IFERROR(IF(V32="Supercritical",MAX($D$16,IFERROR(L1011,MAX($D$16,POWER((ABS(K1011)^2)/($I$5*MAX(F1011,0.1)^2),1/3)))),IF(V32="Subcritical",MAX($D$16,IFERROR(W1011,MAX($D$16,POWER((ABS(K1011)^2)/($I$5*MAX(F1011,0.1)^2),1/3)))),IF(AND(IFERROR(V1011,0)=1,IFERROR(AG1011,0)=1),IF(IFERROR(T1011,-1E99)&gt;=IFERROR(AE1011,-1E99),MAX($D$16,IFERROR(L1011,MAX($D$16,POWER((ABS(K1011)^2)/($I$5*MAX(F1011,0.1)^2),1/3)))),MAX($D$16,IFERROR(W1011,MAX($D$16,POWER((ABS(K1011)^2)/($I$5*MAX(F1011,0.1)^2),1/3))))),IF(IFERROR(V1011,0)=1,MAX($D$16,IFERROR(L1011,MAX($D$16,POWER((ABS(K1011)^2)/($I$5*MAX(F1011,0.1)^2),1/3)))),IF(IFERROR(AG1011,0)=1,MAX($D$16,IFERROR(W1011,MAX($D$16,POWER((ABS(K1011)^2)/($I$5*MAX(F1011,0.1)^2),1/3)))),MAX($D$16,POWER((ABS(K1011)^2)/($I$5*MAX(F1011,0.1)^2),1/3))))))),MAX($D$16,POWER((ABS(K1011)^2)/($I$5*MAX(F1011,0.1)^2),1/3)))</f>
        <v/>
      </c>
      <c r="AI1011">
        <f>E1011+AH1011</f>
        <v/>
      </c>
      <c r="AJ1011">
        <f>AI1011+((ABS(K1011)/MAX(((F1011)+(G1011)*(AH1011))*(AH1011),1E-6))^2)/(2*$I$5)</f>
        <v/>
      </c>
      <c r="AM1011" t="n">
        <v>0</v>
      </c>
      <c r="AN1011" t="n">
        <v>0</v>
      </c>
      <c r="AO1011">
        <f>AM1011+AN1011</f>
        <v/>
      </c>
      <c r="AP1011">
        <f>AP1010+AO1011</f>
        <v/>
      </c>
      <c r="AQ1011">
        <f>ABS(ABS(K1011)/MAX(((F1011)+(G1011)*(AH1011))*(AH1011),1E-6))/SQRT($I$5*MAX((((F1011)+(G1011)*(AH1011))*(AH1011))/MAX((F1011)+2*(G1011)*(AH1011),1E-6),1E-6))</f>
        <v/>
      </c>
      <c r="AR1011">
        <f>IF(AQ1011&lt;1,"Subcritical","Supercritical")</f>
        <v/>
      </c>
      <c r="AS1011">
        <f>((ABS(K1011)*$D$6)/(MAX(((F1011)+(G1011)*(AH1011))*(AH1011),1E-6)*MAX(((((F1011)+(G1011)*(AH1011))*(AH1011))/MAX((F1011)+2*(AH1011)*SQRT(1+(G1011)^2),1E-6))^(2/3),1E-6)))^2</f>
        <v/>
      </c>
    </row>
    <row r="1012">
      <c r="A1012" t="n">
        <v>863</v>
      </c>
      <c r="B1012" t="n">
        <v>861.89</v>
      </c>
      <c r="C1012" t="n">
        <v>616086.998</v>
      </c>
      <c r="D1012" t="n">
        <v>3097141.925</v>
      </c>
      <c r="E1012" t="n">
        <v>632.131</v>
      </c>
      <c r="F1012" t="n">
        <v>5.2</v>
      </c>
      <c r="G1012" t="n">
        <v>0</v>
      </c>
      <c r="H1012" t="inlineStr">
        <is>
          <t>Normal</t>
        </is>
      </c>
      <c r="I1012" t="n">
        <v>0.002</v>
      </c>
      <c r="J1012">
        <f>B1012-B1011</f>
        <v/>
      </c>
      <c r="K1012">
        <f>MAX(0,K1011-AO1011)</f>
        <v/>
      </c>
      <c r="L1012">
        <f>IF($D$20=0,IFERROR(L1011,MAX($D$16,POWER((ABS(K1012)^2)/($I$5*MAX(F1012,0.1)^2),1/3))),IF(IFERROR(V1011,0)=0,IFERROR(L1011,MAX($D$16,POWER((ABS(K1012)^2)/($I$5*MAX(F1012,0.1)^2),1/3))),IF(OR(IFERROR(L1012,0)=0,IFERROR(S1011,0)&lt;1,IFERROR(S1012,0)&lt;1),MAX($D$16,POWER((ABS(K1012)^2)/($I$5*MAX(F1012,0.1)^2),1/3)),IF(IFERROR(U1012,0)&gt;0,MAX($D$16,IFERROR(L1012,0)+((IFERROR(U1012,0))*$D$18*IF((IFERROR(S1012,0))&lt;1,1,-1))),IF(IFERROR(U1012,0)&lt;0,IF(ABS((MAX($D$16,POWER((ABS(K1012)^2)/($I$5*MAX(F1012,0.1)^2),1/3)))-IFERROR(L1012,0))&gt;$D$19,MAX($D$16,IF((MAX($D$16,POWER((ABS(K1012)^2)/($I$5*MAX(F1012,0.1)^2),1/3)))&gt;IFERROR(L1012,0),MIN((MAX($D$16,POWER((ABS(K1012)^2)/($I$5*MAX(F1012,0.1)^2),1/3))),IFERROR(L1012,0)+(MIN(ABS(IFERROR(U1012,0))*$D$18,ABS((MAX($D$16,POWER((ABS(K1012)^2)/($I$5*MAX(F1012,0.1)^2),1/3)))-IFERROR(L1012,0))))),MAX((MAX($D$16,POWER((ABS(K1012)^2)/($I$5*MAX(F1012,0.1)^2),1/3))),IFERROR(L1012,0)-(MIN(ABS(IFERROR(U1012,0))*$D$18,ABS((MAX($D$16,POWER((ABS(K1012)^2)/($I$5*MAX(F1012,0.1)^2),1/3)))-IFERROR(L1012,0))))))),MAX($D$16,POWER((ABS(K1012)^2)/($I$5*MAX(F1012,0.1)^2),1/3))),MAX($D$16,IFERROR(L1012,0)))))))</f>
        <v/>
      </c>
      <c r="M1012">
        <f>((F1012)+(G1012)*(L1012))*(L1012)</f>
        <v/>
      </c>
      <c r="N1012">
        <f>(((F1012)+(G1012)*(L1012))*(L1012))/MAX((F1012)+2*(L1012)*SQRT(1+(G1012)^2),1E-6)</f>
        <v/>
      </c>
      <c r="O1012">
        <f>ABS(K1012)/MAX(((F1012)+(G1012)*(L1012))*(L1012),1E-6)</f>
        <v/>
      </c>
      <c r="P1012">
        <f>E1012+L1012</f>
        <v/>
      </c>
      <c r="Q1012">
        <f>P1012+((ABS(K1012)/MAX(((F1012)+(G1012)*(L1012))*(L1012),1E-6))^2)/(2*$I$5)</f>
        <v/>
      </c>
      <c r="R1012">
        <f>((ABS(K1012)*$D$6)/(MAX(((F1012)+(G1012)*(L1012))*(L1012),1E-6)*MAX(((((F1012)+(G1012)*(L1012))*(L1012))/MAX((F1012)+2*(L1012)*SQRT(1+(G1012)^2),1E-6))^(2/3),1E-6)))^2</f>
        <v/>
      </c>
      <c r="S1012">
        <f>ABS(ABS(K1012)/MAX(((F1012)+(G1012)*(L1012))*(L1012),1E-6))/SQRT($I$5*MAX((((F1012)+(G1012)*(L1012))*(L1012))/MAX((F1012)+2*(G1012)*(L1012),1E-6),1E-6))</f>
        <v/>
      </c>
      <c r="T1012">
        <f>((F1012)*(L1012)^2)/2+(G1012)*(L1012)^3/3+(ABS(K1012)^2)/($I$5*MAX(((F1012)+(G1012)*(L1012))*(L1012),1E-6))</f>
        <v/>
      </c>
      <c r="U1012">
        <f>IF($D$20=0,0,IFERROR(Q1011-(((R1011+R1012)/2)*J1012)-(IF(O1011&gt;O1012,$D$8*((O1011^2-O1012^2)/(2*$I$5)),$D$9*((O1012^2-O1011^2)/(2*$I$5)))+($D$10*(ABS(I1012)/90)*(MAX(O1011^2,O1012^2)/(2*$I$5))))-Q1012,0))</f>
        <v/>
      </c>
      <c r="V1012">
        <f>IF($D$20=0,1,IFERROR(IF(ROUND(S1012,3)=1,1,IF(AND(ABS(U1012)&lt;$D$19,S1012&gt;1),1,0)),0))</f>
        <v/>
      </c>
      <c r="W1012">
        <f>IF($D$20=0,IFERROR(W1013,MAX($D$16,POWER((ABS(K1012)^2)/($I$5*MAX(F1012,0.1)^2),1/3))),IF(IFERROR(AG1013,0)=0,IFERROR(W1013,MAX($D$16,POWER((ABS(K1012)^2)/($I$5*MAX(F1012,0.1)^2),1/3))),IF(OR(IFERROR(W1012,0)=0,IFERROR(AD1013,0)&gt;1),MAX($D$16,POWER((ABS(K1012)^2)/($I$5*MAX(F1012,0.1)^2),1/3)),IF(IFERROR(AF1012,0)&gt;0,MAX($D$16,IFERROR(W1012,0)+((IFERROR(AF1012,0))*$D$18*IF((IFERROR(AD1012,0))&lt;1,1,-1))),IF(IFERROR(AF1012,0)&lt;0,IF(ABS((MAX($D$16,POWER((ABS(K1012)^2)/($I$5*MAX(F1012,0.1)^2),1/3)))-IFERROR(W1012,0))&gt;$D$19,MAX($D$16,IF((MAX($D$16,POWER((ABS(K1012)^2)/($I$5*MAX(F1012,0.1)^2),1/3)))&gt;IFERROR(W1012,0),MIN((MAX($D$16,POWER((ABS(K1012)^2)/($I$5*MAX(F1012,0.1)^2),1/3))),IFERROR(W1012,0)+(MIN(ABS(IFERROR(AF1012,0))*$D$18,ABS((MAX($D$16,POWER((ABS(K1012)^2)/($I$5*MAX(F1012,0.1)^2),1/3)))-IFERROR(W1012,0))))),MAX((MAX($D$16,POWER((ABS(K1012)^2)/($I$5*MAX(F1012,0.1)^2),1/3))),IFERROR(W1012,0)-(MIN(ABS(IFERROR(AF1012,0))*$D$18,ABS((MAX($D$16,POWER((ABS(K1012)^2)/($I$5*MAX(F1012,0.1)^2),1/3)))-IFERROR(W1012,0))))))),MAX($D$16,POWER((ABS(K1012)^2)/($I$5*MAX(F1012,0.1)^2),1/3))),MAX($D$16,IFERROR(W1012,0)))))))</f>
        <v/>
      </c>
      <c r="X1012">
        <f>((F1012)+(G1012)*(W1012))*(W1012)</f>
        <v/>
      </c>
      <c r="Y1012">
        <f>(((F1012)+(G1012)*(W1012))*(W1012))/MAX((F1012)+2*(W1012)*SQRT(1+(G1012)^2),1E-6)</f>
        <v/>
      </c>
      <c r="Z1012">
        <f>ABS(K1012)/MAX(((F1012)+(G1012)*(W1012))*(W1012),1E-6)</f>
        <v/>
      </c>
      <c r="AA1012">
        <f>E1012+W1012</f>
        <v/>
      </c>
      <c r="AB1012">
        <f>AA1012+((ABS(K1012)/MAX(((F1012)+(G1012)*(W1012))*(W1012),1E-6))^2)/(2*$I$5)</f>
        <v/>
      </c>
      <c r="AC1012">
        <f>((ABS(K1012)*$D$6)/(MAX(((F1012)+(G1012)*(W1012))*(W1012),1E-6)*MAX(((((F1012)+(G1012)*(W1012))*(W1012))/MAX((F1012)+2*(W1012)*SQRT(1+(G1012)^2),1E-6))^(2/3),1E-6)))^2</f>
        <v/>
      </c>
      <c r="AD1012">
        <f>ABS(ABS(K1012)/MAX(((F1012)+(G1012)*(W1012))*(W1012),1E-6))/SQRT($I$5*MAX((((F1012)+(G1012)*(W1012))*(W1012))/MAX((F1012)+2*(G1012)*(W1012),1E-6),1E-6))</f>
        <v/>
      </c>
      <c r="AE1012">
        <f>((F1012)*(W1012)^2)/2+(G1012)*(W1012)^3/3+(ABS(K1012)^2)/($I$5*MAX(((F1012)+(G1012)*(W1012))*(W1012),1E-6))</f>
        <v/>
      </c>
      <c r="AF1012">
        <f>IF($D$20=0,0,IFERROR(AB1013+(((AC1012+AC1013)/2)*J1013)+(IF(Z1012&gt;Z1013,$D$8*((Z1012^2-Z1013^2)/(2*$I$5)),$D$9*((Z1013^2-Z1012^2)/(2*$I$5)))+($D$10*(ABS(I1013)/90)*(MAX(Z1012^2,Z1013^2)/(2*$I$5))))-AB1012,0))</f>
        <v/>
      </c>
      <c r="AG1012">
        <f>IF($D$20=0,1,IFERROR(IF(ROUND(AD1012,3)=1,1,IF(AND(ABS(AF1012)&lt;$D$19,AD1012&lt;1),1,0)),0))</f>
        <v/>
      </c>
      <c r="AH1012">
        <f>IFERROR(IF(V32="Supercritical",MAX($D$16,IFERROR(L1012,MAX($D$16,POWER((ABS(K1012)^2)/($I$5*MAX(F1012,0.1)^2),1/3)))),IF(V32="Subcritical",MAX($D$16,IFERROR(W1012,MAX($D$16,POWER((ABS(K1012)^2)/($I$5*MAX(F1012,0.1)^2),1/3)))),IF(AND(IFERROR(V1012,0)=1,IFERROR(AG1012,0)=1),IF(IFERROR(T1012,-1E99)&gt;=IFERROR(AE1012,-1E99),MAX($D$16,IFERROR(L1012,MAX($D$16,POWER((ABS(K1012)^2)/($I$5*MAX(F1012,0.1)^2),1/3)))),MAX($D$16,IFERROR(W1012,MAX($D$16,POWER((ABS(K1012)^2)/($I$5*MAX(F1012,0.1)^2),1/3))))),IF(IFERROR(V1012,0)=1,MAX($D$16,IFERROR(L1012,MAX($D$16,POWER((ABS(K1012)^2)/($I$5*MAX(F1012,0.1)^2),1/3)))),IF(IFERROR(AG1012,0)=1,MAX($D$16,IFERROR(W1012,MAX($D$16,POWER((ABS(K1012)^2)/($I$5*MAX(F1012,0.1)^2),1/3)))),MAX($D$16,POWER((ABS(K1012)^2)/($I$5*MAX(F1012,0.1)^2),1/3))))))),MAX($D$16,POWER((ABS(K1012)^2)/($I$5*MAX(F1012,0.1)^2),1/3)))</f>
        <v/>
      </c>
      <c r="AI1012">
        <f>E1012+AH1012</f>
        <v/>
      </c>
      <c r="AJ1012">
        <f>AI1012+((ABS(K1012)/MAX(((F1012)+(G1012)*(AH1012))*(AH1012),1E-6))^2)/(2*$I$5)</f>
        <v/>
      </c>
      <c r="AM1012" t="n">
        <v>0</v>
      </c>
      <c r="AN1012" t="n">
        <v>0</v>
      </c>
      <c r="AO1012">
        <f>AM1012+AN1012</f>
        <v/>
      </c>
      <c r="AP1012">
        <f>AP1011+AO1012</f>
        <v/>
      </c>
      <c r="AQ1012">
        <f>ABS(ABS(K1012)/MAX(((F1012)+(G1012)*(AH1012))*(AH1012),1E-6))/SQRT($I$5*MAX((((F1012)+(G1012)*(AH1012))*(AH1012))/MAX((F1012)+2*(G1012)*(AH1012),1E-6),1E-6))</f>
        <v/>
      </c>
      <c r="AR1012">
        <f>IF(AQ1012&lt;1,"Subcritical","Supercritical")</f>
        <v/>
      </c>
      <c r="AS1012">
        <f>((ABS(K1012)*$D$6)/(MAX(((F1012)+(G1012)*(AH1012))*(AH1012),1E-6)*MAX(((((F1012)+(G1012)*(AH1012))*(AH1012))/MAX((F1012)+2*(AH1012)*SQRT(1+(G1012)^2),1E-6))^(2/3),1E-6)))^2</f>
        <v/>
      </c>
    </row>
    <row r="1013">
      <c r="A1013" t="n">
        <v>864</v>
      </c>
      <c r="B1013" t="n">
        <v>862.89</v>
      </c>
      <c r="C1013" t="n">
        <v>616086.956</v>
      </c>
      <c r="D1013" t="n">
        <v>3097140.926</v>
      </c>
      <c r="E1013" t="n">
        <v>632.1305</v>
      </c>
      <c r="F1013" t="n">
        <v>5.2</v>
      </c>
      <c r="G1013" t="n">
        <v>0</v>
      </c>
      <c r="H1013" t="inlineStr">
        <is>
          <t>Normal</t>
        </is>
      </c>
      <c r="I1013" t="n">
        <v>0.057</v>
      </c>
      <c r="J1013">
        <f>B1013-B1012</f>
        <v/>
      </c>
      <c r="K1013">
        <f>MAX(0,K1012-AO1012)</f>
        <v/>
      </c>
      <c r="L1013">
        <f>IF($D$20=0,IFERROR(L1012,MAX($D$16,POWER((ABS(K1013)^2)/($I$5*MAX(F1013,0.1)^2),1/3))),IF(IFERROR(V1012,0)=0,IFERROR(L1012,MAX($D$16,POWER((ABS(K1013)^2)/($I$5*MAX(F1013,0.1)^2),1/3))),IF(OR(IFERROR(L1013,0)=0,IFERROR(S1012,0)&lt;1,IFERROR(S1013,0)&lt;1),MAX($D$16,POWER((ABS(K1013)^2)/($I$5*MAX(F1013,0.1)^2),1/3)),IF(IFERROR(U1013,0)&gt;0,MAX($D$16,IFERROR(L1013,0)+((IFERROR(U1013,0))*$D$18*IF((IFERROR(S1013,0))&lt;1,1,-1))),IF(IFERROR(U1013,0)&lt;0,IF(ABS((MAX($D$16,POWER((ABS(K1013)^2)/($I$5*MAX(F1013,0.1)^2),1/3)))-IFERROR(L1013,0))&gt;$D$19,MAX($D$16,IF((MAX($D$16,POWER((ABS(K1013)^2)/($I$5*MAX(F1013,0.1)^2),1/3)))&gt;IFERROR(L1013,0),MIN((MAX($D$16,POWER((ABS(K1013)^2)/($I$5*MAX(F1013,0.1)^2),1/3))),IFERROR(L1013,0)+(MIN(ABS(IFERROR(U1013,0))*$D$18,ABS((MAX($D$16,POWER((ABS(K1013)^2)/($I$5*MAX(F1013,0.1)^2),1/3)))-IFERROR(L1013,0))))),MAX((MAX($D$16,POWER((ABS(K1013)^2)/($I$5*MAX(F1013,0.1)^2),1/3))),IFERROR(L1013,0)-(MIN(ABS(IFERROR(U1013,0))*$D$18,ABS((MAX($D$16,POWER((ABS(K1013)^2)/($I$5*MAX(F1013,0.1)^2),1/3)))-IFERROR(L1013,0))))))),MAX($D$16,POWER((ABS(K1013)^2)/($I$5*MAX(F1013,0.1)^2),1/3))),MAX($D$16,IFERROR(L1013,0)))))))</f>
        <v/>
      </c>
      <c r="M1013">
        <f>((F1013)+(G1013)*(L1013))*(L1013)</f>
        <v/>
      </c>
      <c r="N1013">
        <f>(((F1013)+(G1013)*(L1013))*(L1013))/MAX((F1013)+2*(L1013)*SQRT(1+(G1013)^2),1E-6)</f>
        <v/>
      </c>
      <c r="O1013">
        <f>ABS(K1013)/MAX(((F1013)+(G1013)*(L1013))*(L1013),1E-6)</f>
        <v/>
      </c>
      <c r="P1013">
        <f>E1013+L1013</f>
        <v/>
      </c>
      <c r="Q1013">
        <f>P1013+((ABS(K1013)/MAX(((F1013)+(G1013)*(L1013))*(L1013),1E-6))^2)/(2*$I$5)</f>
        <v/>
      </c>
      <c r="R1013">
        <f>((ABS(K1013)*$D$6)/(MAX(((F1013)+(G1013)*(L1013))*(L1013),1E-6)*MAX(((((F1013)+(G1013)*(L1013))*(L1013))/MAX((F1013)+2*(L1013)*SQRT(1+(G1013)^2),1E-6))^(2/3),1E-6)))^2</f>
        <v/>
      </c>
      <c r="S1013">
        <f>ABS(ABS(K1013)/MAX(((F1013)+(G1013)*(L1013))*(L1013),1E-6))/SQRT($I$5*MAX((((F1013)+(G1013)*(L1013))*(L1013))/MAX((F1013)+2*(G1013)*(L1013),1E-6),1E-6))</f>
        <v/>
      </c>
      <c r="T1013">
        <f>((F1013)*(L1013)^2)/2+(G1013)*(L1013)^3/3+(ABS(K1013)^2)/($I$5*MAX(((F1013)+(G1013)*(L1013))*(L1013),1E-6))</f>
        <v/>
      </c>
      <c r="U1013">
        <f>IF($D$20=0,0,IFERROR(Q1012-(((R1012+R1013)/2)*J1013)-(IF(O1012&gt;O1013,$D$8*((O1012^2-O1013^2)/(2*$I$5)),$D$9*((O1013^2-O1012^2)/(2*$I$5)))+($D$10*(ABS(I1013)/90)*(MAX(O1012^2,O1013^2)/(2*$I$5))))-Q1013,0))</f>
        <v/>
      </c>
      <c r="V1013">
        <f>IF($D$20=0,1,IFERROR(IF(ROUND(S1013,3)=1,1,IF(AND(ABS(U1013)&lt;$D$19,S1013&gt;1),1,0)),0))</f>
        <v/>
      </c>
      <c r="W1013">
        <f>IF($D$20=0,IFERROR(W1014,MAX($D$16,POWER((ABS(K1013)^2)/($I$5*MAX(F1013,0.1)^2),1/3))),IF(IFERROR(AG1014,0)=0,IFERROR(W1014,MAX($D$16,POWER((ABS(K1013)^2)/($I$5*MAX(F1013,0.1)^2),1/3))),IF(OR(IFERROR(W1013,0)=0,IFERROR(AD1014,0)&gt;1),MAX($D$16,POWER((ABS(K1013)^2)/($I$5*MAX(F1013,0.1)^2),1/3)),IF(IFERROR(AF1013,0)&gt;0,MAX($D$16,IFERROR(W1013,0)+((IFERROR(AF1013,0))*$D$18*IF((IFERROR(AD1013,0))&lt;1,1,-1))),IF(IFERROR(AF1013,0)&lt;0,IF(ABS((MAX($D$16,POWER((ABS(K1013)^2)/($I$5*MAX(F1013,0.1)^2),1/3)))-IFERROR(W1013,0))&gt;$D$19,MAX($D$16,IF((MAX($D$16,POWER((ABS(K1013)^2)/($I$5*MAX(F1013,0.1)^2),1/3)))&gt;IFERROR(W1013,0),MIN((MAX($D$16,POWER((ABS(K1013)^2)/($I$5*MAX(F1013,0.1)^2),1/3))),IFERROR(W1013,0)+(MIN(ABS(IFERROR(AF1013,0))*$D$18,ABS((MAX($D$16,POWER((ABS(K1013)^2)/($I$5*MAX(F1013,0.1)^2),1/3)))-IFERROR(W1013,0))))),MAX((MAX($D$16,POWER((ABS(K1013)^2)/($I$5*MAX(F1013,0.1)^2),1/3))),IFERROR(W1013,0)-(MIN(ABS(IFERROR(AF1013,0))*$D$18,ABS((MAX($D$16,POWER((ABS(K1013)^2)/($I$5*MAX(F1013,0.1)^2),1/3)))-IFERROR(W1013,0))))))),MAX($D$16,POWER((ABS(K1013)^2)/($I$5*MAX(F1013,0.1)^2),1/3))),MAX($D$16,IFERROR(W1013,0)))))))</f>
        <v/>
      </c>
      <c r="X1013">
        <f>((F1013)+(G1013)*(W1013))*(W1013)</f>
        <v/>
      </c>
      <c r="Y1013">
        <f>(((F1013)+(G1013)*(W1013))*(W1013))/MAX((F1013)+2*(W1013)*SQRT(1+(G1013)^2),1E-6)</f>
        <v/>
      </c>
      <c r="Z1013">
        <f>ABS(K1013)/MAX(((F1013)+(G1013)*(W1013))*(W1013),1E-6)</f>
        <v/>
      </c>
      <c r="AA1013">
        <f>E1013+W1013</f>
        <v/>
      </c>
      <c r="AB1013">
        <f>AA1013+((ABS(K1013)/MAX(((F1013)+(G1013)*(W1013))*(W1013),1E-6))^2)/(2*$I$5)</f>
        <v/>
      </c>
      <c r="AC1013">
        <f>((ABS(K1013)*$D$6)/(MAX(((F1013)+(G1013)*(W1013))*(W1013),1E-6)*MAX(((((F1013)+(G1013)*(W1013))*(W1013))/MAX((F1013)+2*(W1013)*SQRT(1+(G1013)^2),1E-6))^(2/3),1E-6)))^2</f>
        <v/>
      </c>
      <c r="AD1013">
        <f>ABS(ABS(K1013)/MAX(((F1013)+(G1013)*(W1013))*(W1013),1E-6))/SQRT($I$5*MAX((((F1013)+(G1013)*(W1013))*(W1013))/MAX((F1013)+2*(G1013)*(W1013),1E-6),1E-6))</f>
        <v/>
      </c>
      <c r="AE1013">
        <f>((F1013)*(W1013)^2)/2+(G1013)*(W1013)^3/3+(ABS(K1013)^2)/($I$5*MAX(((F1013)+(G1013)*(W1013))*(W1013),1E-6))</f>
        <v/>
      </c>
      <c r="AF1013">
        <f>IF($D$20=0,0,IFERROR(AB1014+(((AC1013+AC1014)/2)*J1014)+(IF(Z1013&gt;Z1014,$D$8*((Z1013^2-Z1014^2)/(2*$I$5)),$D$9*((Z1014^2-Z1013^2)/(2*$I$5)))+($D$10*(ABS(I1014)/90)*(MAX(Z1013^2,Z1014^2)/(2*$I$5))))-AB1013,0))</f>
        <v/>
      </c>
      <c r="AG1013">
        <f>IF($D$20=0,1,IFERROR(IF(ROUND(AD1013,3)=1,1,IF(AND(ABS(AF1013)&lt;$D$19,AD1013&lt;1),1,0)),0))</f>
        <v/>
      </c>
      <c r="AH1013">
        <f>IFERROR(IF(V32="Supercritical",MAX($D$16,IFERROR(L1013,MAX($D$16,POWER((ABS(K1013)^2)/($I$5*MAX(F1013,0.1)^2),1/3)))),IF(V32="Subcritical",MAX($D$16,IFERROR(W1013,MAX($D$16,POWER((ABS(K1013)^2)/($I$5*MAX(F1013,0.1)^2),1/3)))),IF(AND(IFERROR(V1013,0)=1,IFERROR(AG1013,0)=1),IF(IFERROR(T1013,-1E99)&gt;=IFERROR(AE1013,-1E99),MAX($D$16,IFERROR(L1013,MAX($D$16,POWER((ABS(K1013)^2)/($I$5*MAX(F1013,0.1)^2),1/3)))),MAX($D$16,IFERROR(W1013,MAX($D$16,POWER((ABS(K1013)^2)/($I$5*MAX(F1013,0.1)^2),1/3))))),IF(IFERROR(V1013,0)=1,MAX($D$16,IFERROR(L1013,MAX($D$16,POWER((ABS(K1013)^2)/($I$5*MAX(F1013,0.1)^2),1/3)))),IF(IFERROR(AG1013,0)=1,MAX($D$16,IFERROR(W1013,MAX($D$16,POWER((ABS(K1013)^2)/($I$5*MAX(F1013,0.1)^2),1/3)))),MAX($D$16,POWER((ABS(K1013)^2)/($I$5*MAX(F1013,0.1)^2),1/3))))))),MAX($D$16,POWER((ABS(K1013)^2)/($I$5*MAX(F1013,0.1)^2),1/3)))</f>
        <v/>
      </c>
      <c r="AI1013">
        <f>E1013+AH1013</f>
        <v/>
      </c>
      <c r="AJ1013">
        <f>AI1013+((ABS(K1013)/MAX(((F1013)+(G1013)*(AH1013))*(AH1013),1E-6))^2)/(2*$I$5)</f>
        <v/>
      </c>
      <c r="AM1013" t="n">
        <v>0</v>
      </c>
      <c r="AN1013" t="n">
        <v>0</v>
      </c>
      <c r="AO1013">
        <f>AM1013+AN1013</f>
        <v/>
      </c>
      <c r="AP1013">
        <f>AP1012+AO1013</f>
        <v/>
      </c>
      <c r="AQ1013">
        <f>ABS(ABS(K1013)/MAX(((F1013)+(G1013)*(AH1013))*(AH1013),1E-6))/SQRT($I$5*MAX((((F1013)+(G1013)*(AH1013))*(AH1013))/MAX((F1013)+2*(G1013)*(AH1013),1E-6),1E-6))</f>
        <v/>
      </c>
      <c r="AR1013">
        <f>IF(AQ1013&lt;1,"Subcritical","Supercritical")</f>
        <v/>
      </c>
      <c r="AS1013">
        <f>((ABS(K1013)*$D$6)/(MAX(((F1013)+(G1013)*(AH1013))*(AH1013),1E-6)*MAX(((((F1013)+(G1013)*(AH1013))*(AH1013))/MAX((F1013)+2*(AH1013)*SQRT(1+(G1013)^2),1E-6))^(2/3),1E-6)))^2</f>
        <v/>
      </c>
    </row>
    <row r="1014">
      <c r="A1014" t="n">
        <v>865</v>
      </c>
      <c r="B1014" t="n">
        <v>863.89</v>
      </c>
      <c r="C1014" t="n">
        <v>616086.9129999999</v>
      </c>
      <c r="D1014" t="n">
        <v>3097139.927</v>
      </c>
      <c r="E1014" t="n">
        <v>632.13</v>
      </c>
      <c r="F1014" t="n">
        <v>5.2</v>
      </c>
      <c r="G1014" t="n">
        <v>0</v>
      </c>
      <c r="H1014" t="inlineStr">
        <is>
          <t>Normal</t>
        </is>
      </c>
      <c r="I1014" t="n">
        <v>0.057</v>
      </c>
      <c r="J1014">
        <f>B1014-B1013</f>
        <v/>
      </c>
      <c r="K1014">
        <f>MAX(0,K1013-AO1013)</f>
        <v/>
      </c>
      <c r="L1014">
        <f>IF($D$20=0,IFERROR(L1013,MAX($D$16,POWER((ABS(K1014)^2)/($I$5*MAX(F1014,0.1)^2),1/3))),IF(IFERROR(V1013,0)=0,IFERROR(L1013,MAX($D$16,POWER((ABS(K1014)^2)/($I$5*MAX(F1014,0.1)^2),1/3))),IF(OR(IFERROR(L1014,0)=0,IFERROR(S1013,0)&lt;1,IFERROR(S1014,0)&lt;1),MAX($D$16,POWER((ABS(K1014)^2)/($I$5*MAX(F1014,0.1)^2),1/3)),IF(IFERROR(U1014,0)&gt;0,MAX($D$16,IFERROR(L1014,0)+((IFERROR(U1014,0))*$D$18*IF((IFERROR(S1014,0))&lt;1,1,-1))),IF(IFERROR(U1014,0)&lt;0,IF(ABS((MAX($D$16,POWER((ABS(K1014)^2)/($I$5*MAX(F1014,0.1)^2),1/3)))-IFERROR(L1014,0))&gt;$D$19,MAX($D$16,IF((MAX($D$16,POWER((ABS(K1014)^2)/($I$5*MAX(F1014,0.1)^2),1/3)))&gt;IFERROR(L1014,0),MIN((MAX($D$16,POWER((ABS(K1014)^2)/($I$5*MAX(F1014,0.1)^2),1/3))),IFERROR(L1014,0)+(MIN(ABS(IFERROR(U1014,0))*$D$18,ABS((MAX($D$16,POWER((ABS(K1014)^2)/($I$5*MAX(F1014,0.1)^2),1/3)))-IFERROR(L1014,0))))),MAX((MAX($D$16,POWER((ABS(K1014)^2)/($I$5*MAX(F1014,0.1)^2),1/3))),IFERROR(L1014,0)-(MIN(ABS(IFERROR(U1014,0))*$D$18,ABS((MAX($D$16,POWER((ABS(K1014)^2)/($I$5*MAX(F1014,0.1)^2),1/3)))-IFERROR(L1014,0))))))),MAX($D$16,POWER((ABS(K1014)^2)/($I$5*MAX(F1014,0.1)^2),1/3))),MAX($D$16,IFERROR(L1014,0)))))))</f>
        <v/>
      </c>
      <c r="M1014">
        <f>((F1014)+(G1014)*(L1014))*(L1014)</f>
        <v/>
      </c>
      <c r="N1014">
        <f>(((F1014)+(G1014)*(L1014))*(L1014))/MAX((F1014)+2*(L1014)*SQRT(1+(G1014)^2),1E-6)</f>
        <v/>
      </c>
      <c r="O1014">
        <f>ABS(K1014)/MAX(((F1014)+(G1014)*(L1014))*(L1014),1E-6)</f>
        <v/>
      </c>
      <c r="P1014">
        <f>E1014+L1014</f>
        <v/>
      </c>
      <c r="Q1014">
        <f>P1014+((ABS(K1014)/MAX(((F1014)+(G1014)*(L1014))*(L1014),1E-6))^2)/(2*$I$5)</f>
        <v/>
      </c>
      <c r="R1014">
        <f>((ABS(K1014)*$D$6)/(MAX(((F1014)+(G1014)*(L1014))*(L1014),1E-6)*MAX(((((F1014)+(G1014)*(L1014))*(L1014))/MAX((F1014)+2*(L1014)*SQRT(1+(G1014)^2),1E-6))^(2/3),1E-6)))^2</f>
        <v/>
      </c>
      <c r="S1014">
        <f>ABS(ABS(K1014)/MAX(((F1014)+(G1014)*(L1014))*(L1014),1E-6))/SQRT($I$5*MAX((((F1014)+(G1014)*(L1014))*(L1014))/MAX((F1014)+2*(G1014)*(L1014),1E-6),1E-6))</f>
        <v/>
      </c>
      <c r="T1014">
        <f>((F1014)*(L1014)^2)/2+(G1014)*(L1014)^3/3+(ABS(K1014)^2)/($I$5*MAX(((F1014)+(G1014)*(L1014))*(L1014),1E-6))</f>
        <v/>
      </c>
      <c r="U1014">
        <f>IF($D$20=0,0,IFERROR(Q1013-(((R1013+R1014)/2)*J1014)-(IF(O1013&gt;O1014,$D$8*((O1013^2-O1014^2)/(2*$I$5)),$D$9*((O1014^2-O1013^2)/(2*$I$5)))+($D$10*(ABS(I1014)/90)*(MAX(O1013^2,O1014^2)/(2*$I$5))))-Q1014,0))</f>
        <v/>
      </c>
      <c r="V1014">
        <f>IF($D$20=0,1,IFERROR(IF(ROUND(S1014,3)=1,1,IF(AND(ABS(U1014)&lt;$D$19,S1014&gt;1),1,0)),0))</f>
        <v/>
      </c>
      <c r="W1014">
        <f>IF($D$20=0,IFERROR(W1015,MAX($D$16,POWER((ABS(K1014)^2)/($I$5*MAX(F1014,0.1)^2),1/3))),IF(IFERROR(AG1015,0)=0,IFERROR(W1015,MAX($D$16,POWER((ABS(K1014)^2)/($I$5*MAX(F1014,0.1)^2),1/3))),IF(OR(IFERROR(W1014,0)=0,IFERROR(AD1015,0)&gt;1),MAX($D$16,POWER((ABS(K1014)^2)/($I$5*MAX(F1014,0.1)^2),1/3)),IF(IFERROR(AF1014,0)&gt;0,MAX($D$16,IFERROR(W1014,0)+((IFERROR(AF1014,0))*$D$18*IF((IFERROR(AD1014,0))&lt;1,1,-1))),IF(IFERROR(AF1014,0)&lt;0,IF(ABS((MAX($D$16,POWER((ABS(K1014)^2)/($I$5*MAX(F1014,0.1)^2),1/3)))-IFERROR(W1014,0))&gt;$D$19,MAX($D$16,IF((MAX($D$16,POWER((ABS(K1014)^2)/($I$5*MAX(F1014,0.1)^2),1/3)))&gt;IFERROR(W1014,0),MIN((MAX($D$16,POWER((ABS(K1014)^2)/($I$5*MAX(F1014,0.1)^2),1/3))),IFERROR(W1014,0)+(MIN(ABS(IFERROR(AF1014,0))*$D$18,ABS((MAX($D$16,POWER((ABS(K1014)^2)/($I$5*MAX(F1014,0.1)^2),1/3)))-IFERROR(W1014,0))))),MAX((MAX($D$16,POWER((ABS(K1014)^2)/($I$5*MAX(F1014,0.1)^2),1/3))),IFERROR(W1014,0)-(MIN(ABS(IFERROR(AF1014,0))*$D$18,ABS((MAX($D$16,POWER((ABS(K1014)^2)/($I$5*MAX(F1014,0.1)^2),1/3)))-IFERROR(W1014,0))))))),MAX($D$16,POWER((ABS(K1014)^2)/($I$5*MAX(F1014,0.1)^2),1/3))),MAX($D$16,IFERROR(W1014,0)))))))</f>
        <v/>
      </c>
      <c r="X1014">
        <f>((F1014)+(G1014)*(W1014))*(W1014)</f>
        <v/>
      </c>
      <c r="Y1014">
        <f>(((F1014)+(G1014)*(W1014))*(W1014))/MAX((F1014)+2*(W1014)*SQRT(1+(G1014)^2),1E-6)</f>
        <v/>
      </c>
      <c r="Z1014">
        <f>ABS(K1014)/MAX(((F1014)+(G1014)*(W1014))*(W1014),1E-6)</f>
        <v/>
      </c>
      <c r="AA1014">
        <f>E1014+W1014</f>
        <v/>
      </c>
      <c r="AB1014">
        <f>AA1014+((ABS(K1014)/MAX(((F1014)+(G1014)*(W1014))*(W1014),1E-6))^2)/(2*$I$5)</f>
        <v/>
      </c>
      <c r="AC1014">
        <f>((ABS(K1014)*$D$6)/(MAX(((F1014)+(G1014)*(W1014))*(W1014),1E-6)*MAX(((((F1014)+(G1014)*(W1014))*(W1014))/MAX((F1014)+2*(W1014)*SQRT(1+(G1014)^2),1E-6))^(2/3),1E-6)))^2</f>
        <v/>
      </c>
      <c r="AD1014">
        <f>ABS(ABS(K1014)/MAX(((F1014)+(G1014)*(W1014))*(W1014),1E-6))/SQRT($I$5*MAX((((F1014)+(G1014)*(W1014))*(W1014))/MAX((F1014)+2*(G1014)*(W1014),1E-6),1E-6))</f>
        <v/>
      </c>
      <c r="AE1014">
        <f>((F1014)*(W1014)^2)/2+(G1014)*(W1014)^3/3+(ABS(K1014)^2)/($I$5*MAX(((F1014)+(G1014)*(W1014))*(W1014),1E-6))</f>
        <v/>
      </c>
      <c r="AF1014">
        <f>IF($D$20=0,0,IFERROR(AB1015+(((AC1014+AC1015)/2)*J1015)+(IF(Z1014&gt;Z1015,$D$8*((Z1014^2-Z1015^2)/(2*$I$5)),$D$9*((Z1015^2-Z1014^2)/(2*$I$5)))+($D$10*(ABS(I1015)/90)*(MAX(Z1014^2,Z1015^2)/(2*$I$5))))-AB1014,0))</f>
        <v/>
      </c>
      <c r="AG1014">
        <f>IF($D$20=0,1,IFERROR(IF(ROUND(AD1014,3)=1,1,IF(AND(ABS(AF1014)&lt;$D$19,AD1014&lt;1),1,0)),0))</f>
        <v/>
      </c>
      <c r="AH1014">
        <f>IFERROR(IF(V32="Supercritical",MAX($D$16,IFERROR(L1014,MAX($D$16,POWER((ABS(K1014)^2)/($I$5*MAX(F1014,0.1)^2),1/3)))),IF(V32="Subcritical",MAX($D$16,IFERROR(W1014,MAX($D$16,POWER((ABS(K1014)^2)/($I$5*MAX(F1014,0.1)^2),1/3)))),IF(AND(IFERROR(V1014,0)=1,IFERROR(AG1014,0)=1),IF(IFERROR(T1014,-1E99)&gt;=IFERROR(AE1014,-1E99),MAX($D$16,IFERROR(L1014,MAX($D$16,POWER((ABS(K1014)^2)/($I$5*MAX(F1014,0.1)^2),1/3)))),MAX($D$16,IFERROR(W1014,MAX($D$16,POWER((ABS(K1014)^2)/($I$5*MAX(F1014,0.1)^2),1/3))))),IF(IFERROR(V1014,0)=1,MAX($D$16,IFERROR(L1014,MAX($D$16,POWER((ABS(K1014)^2)/($I$5*MAX(F1014,0.1)^2),1/3)))),IF(IFERROR(AG1014,0)=1,MAX($D$16,IFERROR(W1014,MAX($D$16,POWER((ABS(K1014)^2)/($I$5*MAX(F1014,0.1)^2),1/3)))),MAX($D$16,POWER((ABS(K1014)^2)/($I$5*MAX(F1014,0.1)^2),1/3))))))),MAX($D$16,POWER((ABS(K1014)^2)/($I$5*MAX(F1014,0.1)^2),1/3)))</f>
        <v/>
      </c>
      <c r="AI1014">
        <f>E1014+AH1014</f>
        <v/>
      </c>
      <c r="AJ1014">
        <f>AI1014+((ABS(K1014)/MAX(((F1014)+(G1014)*(AH1014))*(AH1014),1E-6))^2)/(2*$I$5)</f>
        <v/>
      </c>
      <c r="AM1014" t="n">
        <v>0</v>
      </c>
      <c r="AN1014" t="n">
        <v>0</v>
      </c>
      <c r="AO1014">
        <f>AM1014+AN1014</f>
        <v/>
      </c>
      <c r="AP1014">
        <f>AP1013+AO1014</f>
        <v/>
      </c>
      <c r="AQ1014">
        <f>ABS(ABS(K1014)/MAX(((F1014)+(G1014)*(AH1014))*(AH1014),1E-6))/SQRT($I$5*MAX((((F1014)+(G1014)*(AH1014))*(AH1014))/MAX((F1014)+2*(G1014)*(AH1014),1E-6),1E-6))</f>
        <v/>
      </c>
      <c r="AR1014">
        <f>IF(AQ1014&lt;1,"Subcritical","Supercritical")</f>
        <v/>
      </c>
      <c r="AS1014">
        <f>((ABS(K1014)*$D$6)/(MAX(((F1014)+(G1014)*(AH1014))*(AH1014),1E-6)*MAX(((((F1014)+(G1014)*(AH1014))*(AH1014))/MAX((F1014)+2*(AH1014)*SQRT(1+(G1014)^2),1E-6))^(2/3),1E-6)))^2</f>
        <v/>
      </c>
    </row>
    <row r="1015">
      <c r="A1015" t="n">
        <v>866</v>
      </c>
      <c r="B1015" t="n">
        <v>864.889</v>
      </c>
      <c r="C1015" t="n">
        <v>616086.871</v>
      </c>
      <c r="D1015" t="n">
        <v>3097138.928</v>
      </c>
      <c r="E1015" t="n">
        <v>632.1295</v>
      </c>
      <c r="F1015" t="n">
        <v>5.2</v>
      </c>
      <c r="G1015" t="n">
        <v>0</v>
      </c>
      <c r="H1015" t="inlineStr">
        <is>
          <t>Normal</t>
        </is>
      </c>
      <c r="I1015" t="n">
        <v>0</v>
      </c>
      <c r="J1015">
        <f>B1015-B1014</f>
        <v/>
      </c>
      <c r="K1015">
        <f>MAX(0,K1014-AO1014)</f>
        <v/>
      </c>
      <c r="L1015">
        <f>IF($D$20=0,IFERROR(L1014,MAX($D$16,POWER((ABS(K1015)^2)/($I$5*MAX(F1015,0.1)^2),1/3))),IF(IFERROR(V1014,0)=0,IFERROR(L1014,MAX($D$16,POWER((ABS(K1015)^2)/($I$5*MAX(F1015,0.1)^2),1/3))),IF(OR(IFERROR(L1015,0)=0,IFERROR(S1014,0)&lt;1,IFERROR(S1015,0)&lt;1),MAX($D$16,POWER((ABS(K1015)^2)/($I$5*MAX(F1015,0.1)^2),1/3)),IF(IFERROR(U1015,0)&gt;0,MAX($D$16,IFERROR(L1015,0)+((IFERROR(U1015,0))*$D$18*IF((IFERROR(S1015,0))&lt;1,1,-1))),IF(IFERROR(U1015,0)&lt;0,IF(ABS((MAX($D$16,POWER((ABS(K1015)^2)/($I$5*MAX(F1015,0.1)^2),1/3)))-IFERROR(L1015,0))&gt;$D$19,MAX($D$16,IF((MAX($D$16,POWER((ABS(K1015)^2)/($I$5*MAX(F1015,0.1)^2),1/3)))&gt;IFERROR(L1015,0),MIN((MAX($D$16,POWER((ABS(K1015)^2)/($I$5*MAX(F1015,0.1)^2),1/3))),IFERROR(L1015,0)+(MIN(ABS(IFERROR(U1015,0))*$D$18,ABS((MAX($D$16,POWER((ABS(K1015)^2)/($I$5*MAX(F1015,0.1)^2),1/3)))-IFERROR(L1015,0))))),MAX((MAX($D$16,POWER((ABS(K1015)^2)/($I$5*MAX(F1015,0.1)^2),1/3))),IFERROR(L1015,0)-(MIN(ABS(IFERROR(U1015,0))*$D$18,ABS((MAX($D$16,POWER((ABS(K1015)^2)/($I$5*MAX(F1015,0.1)^2),1/3)))-IFERROR(L1015,0))))))),MAX($D$16,POWER((ABS(K1015)^2)/($I$5*MAX(F1015,0.1)^2),1/3))),MAX($D$16,IFERROR(L1015,0)))))))</f>
        <v/>
      </c>
      <c r="M1015">
        <f>((F1015)+(G1015)*(L1015))*(L1015)</f>
        <v/>
      </c>
      <c r="N1015">
        <f>(((F1015)+(G1015)*(L1015))*(L1015))/MAX((F1015)+2*(L1015)*SQRT(1+(G1015)^2),1E-6)</f>
        <v/>
      </c>
      <c r="O1015">
        <f>ABS(K1015)/MAX(((F1015)+(G1015)*(L1015))*(L1015),1E-6)</f>
        <v/>
      </c>
      <c r="P1015">
        <f>E1015+L1015</f>
        <v/>
      </c>
      <c r="Q1015">
        <f>P1015+((ABS(K1015)/MAX(((F1015)+(G1015)*(L1015))*(L1015),1E-6))^2)/(2*$I$5)</f>
        <v/>
      </c>
      <c r="R1015">
        <f>((ABS(K1015)*$D$6)/(MAX(((F1015)+(G1015)*(L1015))*(L1015),1E-6)*MAX(((((F1015)+(G1015)*(L1015))*(L1015))/MAX((F1015)+2*(L1015)*SQRT(1+(G1015)^2),1E-6))^(2/3),1E-6)))^2</f>
        <v/>
      </c>
      <c r="S1015">
        <f>ABS(ABS(K1015)/MAX(((F1015)+(G1015)*(L1015))*(L1015),1E-6))/SQRT($I$5*MAX((((F1015)+(G1015)*(L1015))*(L1015))/MAX((F1015)+2*(G1015)*(L1015),1E-6),1E-6))</f>
        <v/>
      </c>
      <c r="T1015">
        <f>((F1015)*(L1015)^2)/2+(G1015)*(L1015)^3/3+(ABS(K1015)^2)/($I$5*MAX(((F1015)+(G1015)*(L1015))*(L1015),1E-6))</f>
        <v/>
      </c>
      <c r="U1015">
        <f>IF($D$20=0,0,IFERROR(Q1014-(((R1014+R1015)/2)*J1015)-(IF(O1014&gt;O1015,$D$8*((O1014^2-O1015^2)/(2*$I$5)),$D$9*((O1015^2-O1014^2)/(2*$I$5)))+($D$10*(ABS(I1015)/90)*(MAX(O1014^2,O1015^2)/(2*$I$5))))-Q1015,0))</f>
        <v/>
      </c>
      <c r="V1015">
        <f>IF($D$20=0,1,IFERROR(IF(ROUND(S1015,3)=1,1,IF(AND(ABS(U1015)&lt;$D$19,S1015&gt;1),1,0)),0))</f>
        <v/>
      </c>
      <c r="W1015">
        <f>IF($D$20=0,IFERROR(W1016,MAX($D$16,POWER((ABS(K1015)^2)/($I$5*MAX(F1015,0.1)^2),1/3))),IF(IFERROR(AG1016,0)=0,IFERROR(W1016,MAX($D$16,POWER((ABS(K1015)^2)/($I$5*MAX(F1015,0.1)^2),1/3))),IF(OR(IFERROR(W1015,0)=0,IFERROR(AD1016,0)&gt;1),MAX($D$16,POWER((ABS(K1015)^2)/($I$5*MAX(F1015,0.1)^2),1/3)),IF(IFERROR(AF1015,0)&gt;0,MAX($D$16,IFERROR(W1015,0)+((IFERROR(AF1015,0))*$D$18*IF((IFERROR(AD1015,0))&lt;1,1,-1))),IF(IFERROR(AF1015,0)&lt;0,IF(ABS((MAX($D$16,POWER((ABS(K1015)^2)/($I$5*MAX(F1015,0.1)^2),1/3)))-IFERROR(W1015,0))&gt;$D$19,MAX($D$16,IF((MAX($D$16,POWER((ABS(K1015)^2)/($I$5*MAX(F1015,0.1)^2),1/3)))&gt;IFERROR(W1015,0),MIN((MAX($D$16,POWER((ABS(K1015)^2)/($I$5*MAX(F1015,0.1)^2),1/3))),IFERROR(W1015,0)+(MIN(ABS(IFERROR(AF1015,0))*$D$18,ABS((MAX($D$16,POWER((ABS(K1015)^2)/($I$5*MAX(F1015,0.1)^2),1/3)))-IFERROR(W1015,0))))),MAX((MAX($D$16,POWER((ABS(K1015)^2)/($I$5*MAX(F1015,0.1)^2),1/3))),IFERROR(W1015,0)-(MIN(ABS(IFERROR(AF1015,0))*$D$18,ABS((MAX($D$16,POWER((ABS(K1015)^2)/($I$5*MAX(F1015,0.1)^2),1/3)))-IFERROR(W1015,0))))))),MAX($D$16,POWER((ABS(K1015)^2)/($I$5*MAX(F1015,0.1)^2),1/3))),MAX($D$16,IFERROR(W1015,0)))))))</f>
        <v/>
      </c>
      <c r="X1015">
        <f>((F1015)+(G1015)*(W1015))*(W1015)</f>
        <v/>
      </c>
      <c r="Y1015">
        <f>(((F1015)+(G1015)*(W1015))*(W1015))/MAX((F1015)+2*(W1015)*SQRT(1+(G1015)^2),1E-6)</f>
        <v/>
      </c>
      <c r="Z1015">
        <f>ABS(K1015)/MAX(((F1015)+(G1015)*(W1015))*(W1015),1E-6)</f>
        <v/>
      </c>
      <c r="AA1015">
        <f>E1015+W1015</f>
        <v/>
      </c>
      <c r="AB1015">
        <f>AA1015+((ABS(K1015)/MAX(((F1015)+(G1015)*(W1015))*(W1015),1E-6))^2)/(2*$I$5)</f>
        <v/>
      </c>
      <c r="AC1015">
        <f>((ABS(K1015)*$D$6)/(MAX(((F1015)+(G1015)*(W1015))*(W1015),1E-6)*MAX(((((F1015)+(G1015)*(W1015))*(W1015))/MAX((F1015)+2*(W1015)*SQRT(1+(G1015)^2),1E-6))^(2/3),1E-6)))^2</f>
        <v/>
      </c>
      <c r="AD1015">
        <f>ABS(ABS(K1015)/MAX(((F1015)+(G1015)*(W1015))*(W1015),1E-6))/SQRT($I$5*MAX((((F1015)+(G1015)*(W1015))*(W1015))/MAX((F1015)+2*(G1015)*(W1015),1E-6),1E-6))</f>
        <v/>
      </c>
      <c r="AE1015">
        <f>((F1015)*(W1015)^2)/2+(G1015)*(W1015)^3/3+(ABS(K1015)^2)/($I$5*MAX(((F1015)+(G1015)*(W1015))*(W1015),1E-6))</f>
        <v/>
      </c>
      <c r="AF1015">
        <f>IF($D$20=0,0,IFERROR(AB1016+(((AC1015+AC1016)/2)*J1016)+(IF(Z1015&gt;Z1016,$D$8*((Z1015^2-Z1016^2)/(2*$I$5)),$D$9*((Z1016^2-Z1015^2)/(2*$I$5)))+($D$10*(ABS(I1016)/90)*(MAX(Z1015^2,Z1016^2)/(2*$I$5))))-AB1015,0))</f>
        <v/>
      </c>
      <c r="AG1015">
        <f>IF($D$20=0,1,IFERROR(IF(ROUND(AD1015,3)=1,1,IF(AND(ABS(AF1015)&lt;$D$19,AD1015&lt;1),1,0)),0))</f>
        <v/>
      </c>
      <c r="AH1015">
        <f>IFERROR(IF(V32="Supercritical",MAX($D$16,IFERROR(L1015,MAX($D$16,POWER((ABS(K1015)^2)/($I$5*MAX(F1015,0.1)^2),1/3)))),IF(V32="Subcritical",MAX($D$16,IFERROR(W1015,MAX($D$16,POWER((ABS(K1015)^2)/($I$5*MAX(F1015,0.1)^2),1/3)))),IF(AND(IFERROR(V1015,0)=1,IFERROR(AG1015,0)=1),IF(IFERROR(T1015,-1E99)&gt;=IFERROR(AE1015,-1E99),MAX($D$16,IFERROR(L1015,MAX($D$16,POWER((ABS(K1015)^2)/($I$5*MAX(F1015,0.1)^2),1/3)))),MAX($D$16,IFERROR(W1015,MAX($D$16,POWER((ABS(K1015)^2)/($I$5*MAX(F1015,0.1)^2),1/3))))),IF(IFERROR(V1015,0)=1,MAX($D$16,IFERROR(L1015,MAX($D$16,POWER((ABS(K1015)^2)/($I$5*MAX(F1015,0.1)^2),1/3)))),IF(IFERROR(AG1015,0)=1,MAX($D$16,IFERROR(W1015,MAX($D$16,POWER((ABS(K1015)^2)/($I$5*MAX(F1015,0.1)^2),1/3)))),MAX($D$16,POWER((ABS(K1015)^2)/($I$5*MAX(F1015,0.1)^2),1/3))))))),MAX($D$16,POWER((ABS(K1015)^2)/($I$5*MAX(F1015,0.1)^2),1/3)))</f>
        <v/>
      </c>
      <c r="AI1015">
        <f>E1015+AH1015</f>
        <v/>
      </c>
      <c r="AJ1015">
        <f>AI1015+((ABS(K1015)/MAX(((F1015)+(G1015)*(AH1015))*(AH1015),1E-6))^2)/(2*$I$5)</f>
        <v/>
      </c>
      <c r="AM1015" t="n">
        <v>0</v>
      </c>
      <c r="AN1015" t="n">
        <v>0</v>
      </c>
      <c r="AO1015">
        <f>AM1015+AN1015</f>
        <v/>
      </c>
      <c r="AP1015">
        <f>AP1014+AO1015</f>
        <v/>
      </c>
      <c r="AQ1015">
        <f>ABS(ABS(K1015)/MAX(((F1015)+(G1015)*(AH1015))*(AH1015),1E-6))/SQRT($I$5*MAX((((F1015)+(G1015)*(AH1015))*(AH1015))/MAX((F1015)+2*(G1015)*(AH1015),1E-6),1E-6))</f>
        <v/>
      </c>
      <c r="AR1015">
        <f>IF(AQ1015&lt;1,"Subcritical","Supercritical")</f>
        <v/>
      </c>
      <c r="AS1015">
        <f>((ABS(K1015)*$D$6)/(MAX(((F1015)+(G1015)*(AH1015))*(AH1015),1E-6)*MAX(((((F1015)+(G1015)*(AH1015))*(AH1015))/MAX((F1015)+2*(AH1015)*SQRT(1+(G1015)^2),1E-6))^(2/3),1E-6)))^2</f>
        <v/>
      </c>
    </row>
    <row r="1016">
      <c r="A1016" t="n">
        <v>867</v>
      </c>
      <c r="B1016" t="n">
        <v>865.889</v>
      </c>
      <c r="C1016" t="n">
        <v>616086.829</v>
      </c>
      <c r="D1016" t="n">
        <v>3097137.929</v>
      </c>
      <c r="E1016" t="n">
        <v>632.129</v>
      </c>
      <c r="F1016" t="n">
        <v>5.2</v>
      </c>
      <c r="G1016" t="n">
        <v>0</v>
      </c>
      <c r="H1016" t="inlineStr">
        <is>
          <t>Normal</t>
        </is>
      </c>
      <c r="I1016" t="n">
        <v>0.057</v>
      </c>
      <c r="J1016">
        <f>B1016-B1015</f>
        <v/>
      </c>
      <c r="K1016">
        <f>MAX(0,K1015-AO1015)</f>
        <v/>
      </c>
      <c r="L1016">
        <f>IF($D$20=0,IFERROR(L1015,MAX($D$16,POWER((ABS(K1016)^2)/($I$5*MAX(F1016,0.1)^2),1/3))),IF(IFERROR(V1015,0)=0,IFERROR(L1015,MAX($D$16,POWER((ABS(K1016)^2)/($I$5*MAX(F1016,0.1)^2),1/3))),IF(OR(IFERROR(L1016,0)=0,IFERROR(S1015,0)&lt;1,IFERROR(S1016,0)&lt;1),MAX($D$16,POWER((ABS(K1016)^2)/($I$5*MAX(F1016,0.1)^2),1/3)),IF(IFERROR(U1016,0)&gt;0,MAX($D$16,IFERROR(L1016,0)+((IFERROR(U1016,0))*$D$18*IF((IFERROR(S1016,0))&lt;1,1,-1))),IF(IFERROR(U1016,0)&lt;0,IF(ABS((MAX($D$16,POWER((ABS(K1016)^2)/($I$5*MAX(F1016,0.1)^2),1/3)))-IFERROR(L1016,0))&gt;$D$19,MAX($D$16,IF((MAX($D$16,POWER((ABS(K1016)^2)/($I$5*MAX(F1016,0.1)^2),1/3)))&gt;IFERROR(L1016,0),MIN((MAX($D$16,POWER((ABS(K1016)^2)/($I$5*MAX(F1016,0.1)^2),1/3))),IFERROR(L1016,0)+(MIN(ABS(IFERROR(U1016,0))*$D$18,ABS((MAX($D$16,POWER((ABS(K1016)^2)/($I$5*MAX(F1016,0.1)^2),1/3)))-IFERROR(L1016,0))))),MAX((MAX($D$16,POWER((ABS(K1016)^2)/($I$5*MAX(F1016,0.1)^2),1/3))),IFERROR(L1016,0)-(MIN(ABS(IFERROR(U1016,0))*$D$18,ABS((MAX($D$16,POWER((ABS(K1016)^2)/($I$5*MAX(F1016,0.1)^2),1/3)))-IFERROR(L1016,0))))))),MAX($D$16,POWER((ABS(K1016)^2)/($I$5*MAX(F1016,0.1)^2),1/3))),MAX($D$16,IFERROR(L1016,0)))))))</f>
        <v/>
      </c>
      <c r="M1016">
        <f>((F1016)+(G1016)*(L1016))*(L1016)</f>
        <v/>
      </c>
      <c r="N1016">
        <f>(((F1016)+(G1016)*(L1016))*(L1016))/MAX((F1016)+2*(L1016)*SQRT(1+(G1016)^2),1E-6)</f>
        <v/>
      </c>
      <c r="O1016">
        <f>ABS(K1016)/MAX(((F1016)+(G1016)*(L1016))*(L1016),1E-6)</f>
        <v/>
      </c>
      <c r="P1016">
        <f>E1016+L1016</f>
        <v/>
      </c>
      <c r="Q1016">
        <f>P1016+((ABS(K1016)/MAX(((F1016)+(G1016)*(L1016))*(L1016),1E-6))^2)/(2*$I$5)</f>
        <v/>
      </c>
      <c r="R1016">
        <f>((ABS(K1016)*$D$6)/(MAX(((F1016)+(G1016)*(L1016))*(L1016),1E-6)*MAX(((((F1016)+(G1016)*(L1016))*(L1016))/MAX((F1016)+2*(L1016)*SQRT(1+(G1016)^2),1E-6))^(2/3),1E-6)))^2</f>
        <v/>
      </c>
      <c r="S1016">
        <f>ABS(ABS(K1016)/MAX(((F1016)+(G1016)*(L1016))*(L1016),1E-6))/SQRT($I$5*MAX((((F1016)+(G1016)*(L1016))*(L1016))/MAX((F1016)+2*(G1016)*(L1016),1E-6),1E-6))</f>
        <v/>
      </c>
      <c r="T1016">
        <f>((F1016)*(L1016)^2)/2+(G1016)*(L1016)^3/3+(ABS(K1016)^2)/($I$5*MAX(((F1016)+(G1016)*(L1016))*(L1016),1E-6))</f>
        <v/>
      </c>
      <c r="U1016">
        <f>IF($D$20=0,0,IFERROR(Q1015-(((R1015+R1016)/2)*J1016)-(IF(O1015&gt;O1016,$D$8*((O1015^2-O1016^2)/(2*$I$5)),$D$9*((O1016^2-O1015^2)/(2*$I$5)))+($D$10*(ABS(I1016)/90)*(MAX(O1015^2,O1016^2)/(2*$I$5))))-Q1016,0))</f>
        <v/>
      </c>
      <c r="V1016">
        <f>IF($D$20=0,1,IFERROR(IF(ROUND(S1016,3)=1,1,IF(AND(ABS(U1016)&lt;$D$19,S1016&gt;1),1,0)),0))</f>
        <v/>
      </c>
      <c r="W1016">
        <f>IF($D$20=0,IFERROR(W1017,MAX($D$16,POWER((ABS(K1016)^2)/($I$5*MAX(F1016,0.1)^2),1/3))),IF(IFERROR(AG1017,0)=0,IFERROR(W1017,MAX($D$16,POWER((ABS(K1016)^2)/($I$5*MAX(F1016,0.1)^2),1/3))),IF(OR(IFERROR(W1016,0)=0,IFERROR(AD1017,0)&gt;1),MAX($D$16,POWER((ABS(K1016)^2)/($I$5*MAX(F1016,0.1)^2),1/3)),IF(IFERROR(AF1016,0)&gt;0,MAX($D$16,IFERROR(W1016,0)+((IFERROR(AF1016,0))*$D$18*IF((IFERROR(AD1016,0))&lt;1,1,-1))),IF(IFERROR(AF1016,0)&lt;0,IF(ABS((MAX($D$16,POWER((ABS(K1016)^2)/($I$5*MAX(F1016,0.1)^2),1/3)))-IFERROR(W1016,0))&gt;$D$19,MAX($D$16,IF((MAX($D$16,POWER((ABS(K1016)^2)/($I$5*MAX(F1016,0.1)^2),1/3)))&gt;IFERROR(W1016,0),MIN((MAX($D$16,POWER((ABS(K1016)^2)/($I$5*MAX(F1016,0.1)^2),1/3))),IFERROR(W1016,0)+(MIN(ABS(IFERROR(AF1016,0))*$D$18,ABS((MAX($D$16,POWER((ABS(K1016)^2)/($I$5*MAX(F1016,0.1)^2),1/3)))-IFERROR(W1016,0))))),MAX((MAX($D$16,POWER((ABS(K1016)^2)/($I$5*MAX(F1016,0.1)^2),1/3))),IFERROR(W1016,0)-(MIN(ABS(IFERROR(AF1016,0))*$D$18,ABS((MAX($D$16,POWER((ABS(K1016)^2)/($I$5*MAX(F1016,0.1)^2),1/3)))-IFERROR(W1016,0))))))),MAX($D$16,POWER((ABS(K1016)^2)/($I$5*MAX(F1016,0.1)^2),1/3))),MAX($D$16,IFERROR(W1016,0)))))))</f>
        <v/>
      </c>
      <c r="X1016">
        <f>((F1016)+(G1016)*(W1016))*(W1016)</f>
        <v/>
      </c>
      <c r="Y1016">
        <f>(((F1016)+(G1016)*(W1016))*(W1016))/MAX((F1016)+2*(W1016)*SQRT(1+(G1016)^2),1E-6)</f>
        <v/>
      </c>
      <c r="Z1016">
        <f>ABS(K1016)/MAX(((F1016)+(G1016)*(W1016))*(W1016),1E-6)</f>
        <v/>
      </c>
      <c r="AA1016">
        <f>E1016+W1016</f>
        <v/>
      </c>
      <c r="AB1016">
        <f>AA1016+((ABS(K1016)/MAX(((F1016)+(G1016)*(W1016))*(W1016),1E-6))^2)/(2*$I$5)</f>
        <v/>
      </c>
      <c r="AC1016">
        <f>((ABS(K1016)*$D$6)/(MAX(((F1016)+(G1016)*(W1016))*(W1016),1E-6)*MAX(((((F1016)+(G1016)*(W1016))*(W1016))/MAX((F1016)+2*(W1016)*SQRT(1+(G1016)^2),1E-6))^(2/3),1E-6)))^2</f>
        <v/>
      </c>
      <c r="AD1016">
        <f>ABS(ABS(K1016)/MAX(((F1016)+(G1016)*(W1016))*(W1016),1E-6))/SQRT($I$5*MAX((((F1016)+(G1016)*(W1016))*(W1016))/MAX((F1016)+2*(G1016)*(W1016),1E-6),1E-6))</f>
        <v/>
      </c>
      <c r="AE1016">
        <f>((F1016)*(W1016)^2)/2+(G1016)*(W1016)^3/3+(ABS(K1016)^2)/($I$5*MAX(((F1016)+(G1016)*(W1016))*(W1016),1E-6))</f>
        <v/>
      </c>
      <c r="AF1016">
        <f>IF($D$20=0,0,IFERROR(AB1017+(((AC1016+AC1017)/2)*J1017)+(IF(Z1016&gt;Z1017,$D$8*((Z1016^2-Z1017^2)/(2*$I$5)),$D$9*((Z1017^2-Z1016^2)/(2*$I$5)))+($D$10*(ABS(I1017)/90)*(MAX(Z1016^2,Z1017^2)/(2*$I$5))))-AB1016,0))</f>
        <v/>
      </c>
      <c r="AG1016">
        <f>IF($D$20=0,1,IFERROR(IF(ROUND(AD1016,3)=1,1,IF(AND(ABS(AF1016)&lt;$D$19,AD1016&lt;1),1,0)),0))</f>
        <v/>
      </c>
      <c r="AH1016">
        <f>IFERROR(IF(V32="Supercritical",MAX($D$16,IFERROR(L1016,MAX($D$16,POWER((ABS(K1016)^2)/($I$5*MAX(F1016,0.1)^2),1/3)))),IF(V32="Subcritical",MAX($D$16,IFERROR(W1016,MAX($D$16,POWER((ABS(K1016)^2)/($I$5*MAX(F1016,0.1)^2),1/3)))),IF(AND(IFERROR(V1016,0)=1,IFERROR(AG1016,0)=1),IF(IFERROR(T1016,-1E99)&gt;=IFERROR(AE1016,-1E99),MAX($D$16,IFERROR(L1016,MAX($D$16,POWER((ABS(K1016)^2)/($I$5*MAX(F1016,0.1)^2),1/3)))),MAX($D$16,IFERROR(W1016,MAX($D$16,POWER((ABS(K1016)^2)/($I$5*MAX(F1016,0.1)^2),1/3))))),IF(IFERROR(V1016,0)=1,MAX($D$16,IFERROR(L1016,MAX($D$16,POWER((ABS(K1016)^2)/($I$5*MAX(F1016,0.1)^2),1/3)))),IF(IFERROR(AG1016,0)=1,MAX($D$16,IFERROR(W1016,MAX($D$16,POWER((ABS(K1016)^2)/($I$5*MAX(F1016,0.1)^2),1/3)))),MAX($D$16,POWER((ABS(K1016)^2)/($I$5*MAX(F1016,0.1)^2),1/3))))))),MAX($D$16,POWER((ABS(K1016)^2)/($I$5*MAX(F1016,0.1)^2),1/3)))</f>
        <v/>
      </c>
      <c r="AI1016">
        <f>E1016+AH1016</f>
        <v/>
      </c>
      <c r="AJ1016">
        <f>AI1016+((ABS(K1016)/MAX(((F1016)+(G1016)*(AH1016))*(AH1016),1E-6))^2)/(2*$I$5)</f>
        <v/>
      </c>
      <c r="AM1016" t="n">
        <v>0</v>
      </c>
      <c r="AN1016" t="n">
        <v>0</v>
      </c>
      <c r="AO1016">
        <f>AM1016+AN1016</f>
        <v/>
      </c>
      <c r="AP1016">
        <f>AP1015+AO1016</f>
        <v/>
      </c>
      <c r="AQ1016">
        <f>ABS(ABS(K1016)/MAX(((F1016)+(G1016)*(AH1016))*(AH1016),1E-6))/SQRT($I$5*MAX((((F1016)+(G1016)*(AH1016))*(AH1016))/MAX((F1016)+2*(G1016)*(AH1016),1E-6),1E-6))</f>
        <v/>
      </c>
      <c r="AR1016">
        <f>IF(AQ1016&lt;1,"Subcritical","Supercritical")</f>
        <v/>
      </c>
      <c r="AS1016">
        <f>((ABS(K1016)*$D$6)/(MAX(((F1016)+(G1016)*(AH1016))*(AH1016),1E-6)*MAX(((((F1016)+(G1016)*(AH1016))*(AH1016))/MAX((F1016)+2*(AH1016)*SQRT(1+(G1016)^2),1E-6))^(2/3),1E-6)))^2</f>
        <v/>
      </c>
    </row>
    <row r="1017">
      <c r="A1017" t="n">
        <v>868</v>
      </c>
      <c r="B1017" t="n">
        <v>866.889</v>
      </c>
      <c r="C1017" t="n">
        <v>616086.786</v>
      </c>
      <c r="D1017" t="n">
        <v>3097136.93</v>
      </c>
      <c r="E1017" t="n">
        <v>632.1285</v>
      </c>
      <c r="F1017" t="n">
        <v>5.2</v>
      </c>
      <c r="G1017" t="n">
        <v>0</v>
      </c>
      <c r="H1017" t="inlineStr">
        <is>
          <t>Normal</t>
        </is>
      </c>
      <c r="I1017" t="n">
        <v>0.057</v>
      </c>
      <c r="J1017">
        <f>B1017-B1016</f>
        <v/>
      </c>
      <c r="K1017">
        <f>MAX(0,K1016-AO1016)</f>
        <v/>
      </c>
      <c r="L1017">
        <f>IF($D$20=0,IFERROR(L1016,MAX($D$16,POWER((ABS(K1017)^2)/($I$5*MAX(F1017,0.1)^2),1/3))),IF(IFERROR(V1016,0)=0,IFERROR(L1016,MAX($D$16,POWER((ABS(K1017)^2)/($I$5*MAX(F1017,0.1)^2),1/3))),IF(OR(IFERROR(L1017,0)=0,IFERROR(S1016,0)&lt;1,IFERROR(S1017,0)&lt;1),MAX($D$16,POWER((ABS(K1017)^2)/($I$5*MAX(F1017,0.1)^2),1/3)),IF(IFERROR(U1017,0)&gt;0,MAX($D$16,IFERROR(L1017,0)+((IFERROR(U1017,0))*$D$18*IF((IFERROR(S1017,0))&lt;1,1,-1))),IF(IFERROR(U1017,0)&lt;0,IF(ABS((MAX($D$16,POWER((ABS(K1017)^2)/($I$5*MAX(F1017,0.1)^2),1/3)))-IFERROR(L1017,0))&gt;$D$19,MAX($D$16,IF((MAX($D$16,POWER((ABS(K1017)^2)/($I$5*MAX(F1017,0.1)^2),1/3)))&gt;IFERROR(L1017,0),MIN((MAX($D$16,POWER((ABS(K1017)^2)/($I$5*MAX(F1017,0.1)^2),1/3))),IFERROR(L1017,0)+(MIN(ABS(IFERROR(U1017,0))*$D$18,ABS((MAX($D$16,POWER((ABS(K1017)^2)/($I$5*MAX(F1017,0.1)^2),1/3)))-IFERROR(L1017,0))))),MAX((MAX($D$16,POWER((ABS(K1017)^2)/($I$5*MAX(F1017,0.1)^2),1/3))),IFERROR(L1017,0)-(MIN(ABS(IFERROR(U1017,0))*$D$18,ABS((MAX($D$16,POWER((ABS(K1017)^2)/($I$5*MAX(F1017,0.1)^2),1/3)))-IFERROR(L1017,0))))))),MAX($D$16,POWER((ABS(K1017)^2)/($I$5*MAX(F1017,0.1)^2),1/3))),MAX($D$16,IFERROR(L1017,0)))))))</f>
        <v/>
      </c>
      <c r="M1017">
        <f>((F1017)+(G1017)*(L1017))*(L1017)</f>
        <v/>
      </c>
      <c r="N1017">
        <f>(((F1017)+(G1017)*(L1017))*(L1017))/MAX((F1017)+2*(L1017)*SQRT(1+(G1017)^2),1E-6)</f>
        <v/>
      </c>
      <c r="O1017">
        <f>ABS(K1017)/MAX(((F1017)+(G1017)*(L1017))*(L1017),1E-6)</f>
        <v/>
      </c>
      <c r="P1017">
        <f>E1017+L1017</f>
        <v/>
      </c>
      <c r="Q1017">
        <f>P1017+((ABS(K1017)/MAX(((F1017)+(G1017)*(L1017))*(L1017),1E-6))^2)/(2*$I$5)</f>
        <v/>
      </c>
      <c r="R1017">
        <f>((ABS(K1017)*$D$6)/(MAX(((F1017)+(G1017)*(L1017))*(L1017),1E-6)*MAX(((((F1017)+(G1017)*(L1017))*(L1017))/MAX((F1017)+2*(L1017)*SQRT(1+(G1017)^2),1E-6))^(2/3),1E-6)))^2</f>
        <v/>
      </c>
      <c r="S1017">
        <f>ABS(ABS(K1017)/MAX(((F1017)+(G1017)*(L1017))*(L1017),1E-6))/SQRT($I$5*MAX((((F1017)+(G1017)*(L1017))*(L1017))/MAX((F1017)+2*(G1017)*(L1017),1E-6),1E-6))</f>
        <v/>
      </c>
      <c r="T1017">
        <f>((F1017)*(L1017)^2)/2+(G1017)*(L1017)^3/3+(ABS(K1017)^2)/($I$5*MAX(((F1017)+(G1017)*(L1017))*(L1017),1E-6))</f>
        <v/>
      </c>
      <c r="U1017">
        <f>IF($D$20=0,0,IFERROR(Q1016-(((R1016+R1017)/2)*J1017)-(IF(O1016&gt;O1017,$D$8*((O1016^2-O1017^2)/(2*$I$5)),$D$9*((O1017^2-O1016^2)/(2*$I$5)))+($D$10*(ABS(I1017)/90)*(MAX(O1016^2,O1017^2)/(2*$I$5))))-Q1017,0))</f>
        <v/>
      </c>
      <c r="V1017">
        <f>IF($D$20=0,1,IFERROR(IF(ROUND(S1017,3)=1,1,IF(AND(ABS(U1017)&lt;$D$19,S1017&gt;1),1,0)),0))</f>
        <v/>
      </c>
      <c r="W1017">
        <f>IF($D$20=0,IFERROR(W1018,MAX($D$16,POWER((ABS(K1017)^2)/($I$5*MAX(F1017,0.1)^2),1/3))),IF(IFERROR(AG1018,0)=0,IFERROR(W1018,MAX($D$16,POWER((ABS(K1017)^2)/($I$5*MAX(F1017,0.1)^2),1/3))),IF(OR(IFERROR(W1017,0)=0,IFERROR(AD1018,0)&gt;1),MAX($D$16,POWER((ABS(K1017)^2)/($I$5*MAX(F1017,0.1)^2),1/3)),IF(IFERROR(AF1017,0)&gt;0,MAX($D$16,IFERROR(W1017,0)+((IFERROR(AF1017,0))*$D$18*IF((IFERROR(AD1017,0))&lt;1,1,-1))),IF(IFERROR(AF1017,0)&lt;0,IF(ABS((MAX($D$16,POWER((ABS(K1017)^2)/($I$5*MAX(F1017,0.1)^2),1/3)))-IFERROR(W1017,0))&gt;$D$19,MAX($D$16,IF((MAX($D$16,POWER((ABS(K1017)^2)/($I$5*MAX(F1017,0.1)^2),1/3)))&gt;IFERROR(W1017,0),MIN((MAX($D$16,POWER((ABS(K1017)^2)/($I$5*MAX(F1017,0.1)^2),1/3))),IFERROR(W1017,0)+(MIN(ABS(IFERROR(AF1017,0))*$D$18,ABS((MAX($D$16,POWER((ABS(K1017)^2)/($I$5*MAX(F1017,0.1)^2),1/3)))-IFERROR(W1017,0))))),MAX((MAX($D$16,POWER((ABS(K1017)^2)/($I$5*MAX(F1017,0.1)^2),1/3))),IFERROR(W1017,0)-(MIN(ABS(IFERROR(AF1017,0))*$D$18,ABS((MAX($D$16,POWER((ABS(K1017)^2)/($I$5*MAX(F1017,0.1)^2),1/3)))-IFERROR(W1017,0))))))),MAX($D$16,POWER((ABS(K1017)^2)/($I$5*MAX(F1017,0.1)^2),1/3))),MAX($D$16,IFERROR(W1017,0)))))))</f>
        <v/>
      </c>
      <c r="X1017">
        <f>((F1017)+(G1017)*(W1017))*(W1017)</f>
        <v/>
      </c>
      <c r="Y1017">
        <f>(((F1017)+(G1017)*(W1017))*(W1017))/MAX((F1017)+2*(W1017)*SQRT(1+(G1017)^2),1E-6)</f>
        <v/>
      </c>
      <c r="Z1017">
        <f>ABS(K1017)/MAX(((F1017)+(G1017)*(W1017))*(W1017),1E-6)</f>
        <v/>
      </c>
      <c r="AA1017">
        <f>E1017+W1017</f>
        <v/>
      </c>
      <c r="AB1017">
        <f>AA1017+((ABS(K1017)/MAX(((F1017)+(G1017)*(W1017))*(W1017),1E-6))^2)/(2*$I$5)</f>
        <v/>
      </c>
      <c r="AC1017">
        <f>((ABS(K1017)*$D$6)/(MAX(((F1017)+(G1017)*(W1017))*(W1017),1E-6)*MAX(((((F1017)+(G1017)*(W1017))*(W1017))/MAX((F1017)+2*(W1017)*SQRT(1+(G1017)^2),1E-6))^(2/3),1E-6)))^2</f>
        <v/>
      </c>
      <c r="AD1017">
        <f>ABS(ABS(K1017)/MAX(((F1017)+(G1017)*(W1017))*(W1017),1E-6))/SQRT($I$5*MAX((((F1017)+(G1017)*(W1017))*(W1017))/MAX((F1017)+2*(G1017)*(W1017),1E-6),1E-6))</f>
        <v/>
      </c>
      <c r="AE1017">
        <f>((F1017)*(W1017)^2)/2+(G1017)*(W1017)^3/3+(ABS(K1017)^2)/($I$5*MAX(((F1017)+(G1017)*(W1017))*(W1017),1E-6))</f>
        <v/>
      </c>
      <c r="AF1017">
        <f>IF($D$20=0,0,IFERROR(AB1018+(((AC1017+AC1018)/2)*J1018)+(IF(Z1017&gt;Z1018,$D$8*((Z1017^2-Z1018^2)/(2*$I$5)),$D$9*((Z1018^2-Z1017^2)/(2*$I$5)))+($D$10*(ABS(I1018)/90)*(MAX(Z1017^2,Z1018^2)/(2*$I$5))))-AB1017,0))</f>
        <v/>
      </c>
      <c r="AG1017">
        <f>IF($D$20=0,1,IFERROR(IF(ROUND(AD1017,3)=1,1,IF(AND(ABS(AF1017)&lt;$D$19,AD1017&lt;1),1,0)),0))</f>
        <v/>
      </c>
      <c r="AH1017">
        <f>IFERROR(IF(V32="Supercritical",MAX($D$16,IFERROR(L1017,MAX($D$16,POWER((ABS(K1017)^2)/($I$5*MAX(F1017,0.1)^2),1/3)))),IF(V32="Subcritical",MAX($D$16,IFERROR(W1017,MAX($D$16,POWER((ABS(K1017)^2)/($I$5*MAX(F1017,0.1)^2),1/3)))),IF(AND(IFERROR(V1017,0)=1,IFERROR(AG1017,0)=1),IF(IFERROR(T1017,-1E99)&gt;=IFERROR(AE1017,-1E99),MAX($D$16,IFERROR(L1017,MAX($D$16,POWER((ABS(K1017)^2)/($I$5*MAX(F1017,0.1)^2),1/3)))),MAX($D$16,IFERROR(W1017,MAX($D$16,POWER((ABS(K1017)^2)/($I$5*MAX(F1017,0.1)^2),1/3))))),IF(IFERROR(V1017,0)=1,MAX($D$16,IFERROR(L1017,MAX($D$16,POWER((ABS(K1017)^2)/($I$5*MAX(F1017,0.1)^2),1/3)))),IF(IFERROR(AG1017,0)=1,MAX($D$16,IFERROR(W1017,MAX($D$16,POWER((ABS(K1017)^2)/($I$5*MAX(F1017,0.1)^2),1/3)))),MAX($D$16,POWER((ABS(K1017)^2)/($I$5*MAX(F1017,0.1)^2),1/3))))))),MAX($D$16,POWER((ABS(K1017)^2)/($I$5*MAX(F1017,0.1)^2),1/3)))</f>
        <v/>
      </c>
      <c r="AI1017">
        <f>E1017+AH1017</f>
        <v/>
      </c>
      <c r="AJ1017">
        <f>AI1017+((ABS(K1017)/MAX(((F1017)+(G1017)*(AH1017))*(AH1017),1E-6))^2)/(2*$I$5)</f>
        <v/>
      </c>
      <c r="AM1017" t="n">
        <v>0</v>
      </c>
      <c r="AN1017" t="n">
        <v>0</v>
      </c>
      <c r="AO1017">
        <f>AM1017+AN1017</f>
        <v/>
      </c>
      <c r="AP1017">
        <f>AP1016+AO1017</f>
        <v/>
      </c>
      <c r="AQ1017">
        <f>ABS(ABS(K1017)/MAX(((F1017)+(G1017)*(AH1017))*(AH1017),1E-6))/SQRT($I$5*MAX((((F1017)+(G1017)*(AH1017))*(AH1017))/MAX((F1017)+2*(G1017)*(AH1017),1E-6),1E-6))</f>
        <v/>
      </c>
      <c r="AR1017">
        <f>IF(AQ1017&lt;1,"Subcritical","Supercritical")</f>
        <v/>
      </c>
      <c r="AS1017">
        <f>((ABS(K1017)*$D$6)/(MAX(((F1017)+(G1017)*(AH1017))*(AH1017),1E-6)*MAX(((((F1017)+(G1017)*(AH1017))*(AH1017))/MAX((F1017)+2*(AH1017)*SQRT(1+(G1017)^2),1E-6))^(2/3),1E-6)))^2</f>
        <v/>
      </c>
    </row>
    <row r="1018">
      <c r="A1018" t="n">
        <v>869</v>
      </c>
      <c r="B1018" t="n">
        <v>867.889</v>
      </c>
      <c r="C1018" t="n">
        <v>616086.7439999999</v>
      </c>
      <c r="D1018" t="n">
        <v>3097135.931</v>
      </c>
      <c r="E1018" t="n">
        <v>632.128</v>
      </c>
      <c r="F1018" t="n">
        <v>5.2</v>
      </c>
      <c r="G1018" t="n">
        <v>0</v>
      </c>
      <c r="H1018" t="inlineStr">
        <is>
          <t>Normal</t>
        </is>
      </c>
      <c r="I1018" t="n">
        <v>0</v>
      </c>
      <c r="J1018">
        <f>B1018-B1017</f>
        <v/>
      </c>
      <c r="K1018">
        <f>MAX(0,K1017-AO1017)</f>
        <v/>
      </c>
      <c r="L1018">
        <f>IF($D$20=0,IFERROR(L1017,MAX($D$16,POWER((ABS(K1018)^2)/($I$5*MAX(F1018,0.1)^2),1/3))),IF(IFERROR(V1017,0)=0,IFERROR(L1017,MAX($D$16,POWER((ABS(K1018)^2)/($I$5*MAX(F1018,0.1)^2),1/3))),IF(OR(IFERROR(L1018,0)=0,IFERROR(S1017,0)&lt;1,IFERROR(S1018,0)&lt;1),MAX($D$16,POWER((ABS(K1018)^2)/($I$5*MAX(F1018,0.1)^2),1/3)),IF(IFERROR(U1018,0)&gt;0,MAX($D$16,IFERROR(L1018,0)+((IFERROR(U1018,0))*$D$18*IF((IFERROR(S1018,0))&lt;1,1,-1))),IF(IFERROR(U1018,0)&lt;0,IF(ABS((MAX($D$16,POWER((ABS(K1018)^2)/($I$5*MAX(F1018,0.1)^2),1/3)))-IFERROR(L1018,0))&gt;$D$19,MAX($D$16,IF((MAX($D$16,POWER((ABS(K1018)^2)/($I$5*MAX(F1018,0.1)^2),1/3)))&gt;IFERROR(L1018,0),MIN((MAX($D$16,POWER((ABS(K1018)^2)/($I$5*MAX(F1018,0.1)^2),1/3))),IFERROR(L1018,0)+(MIN(ABS(IFERROR(U1018,0))*$D$18,ABS((MAX($D$16,POWER((ABS(K1018)^2)/($I$5*MAX(F1018,0.1)^2),1/3)))-IFERROR(L1018,0))))),MAX((MAX($D$16,POWER((ABS(K1018)^2)/($I$5*MAX(F1018,0.1)^2),1/3))),IFERROR(L1018,0)-(MIN(ABS(IFERROR(U1018,0))*$D$18,ABS((MAX($D$16,POWER((ABS(K1018)^2)/($I$5*MAX(F1018,0.1)^2),1/3)))-IFERROR(L1018,0))))))),MAX($D$16,POWER((ABS(K1018)^2)/($I$5*MAX(F1018,0.1)^2),1/3))),MAX($D$16,IFERROR(L1018,0)))))))</f>
        <v/>
      </c>
      <c r="M1018">
        <f>((F1018)+(G1018)*(L1018))*(L1018)</f>
        <v/>
      </c>
      <c r="N1018">
        <f>(((F1018)+(G1018)*(L1018))*(L1018))/MAX((F1018)+2*(L1018)*SQRT(1+(G1018)^2),1E-6)</f>
        <v/>
      </c>
      <c r="O1018">
        <f>ABS(K1018)/MAX(((F1018)+(G1018)*(L1018))*(L1018),1E-6)</f>
        <v/>
      </c>
      <c r="P1018">
        <f>E1018+L1018</f>
        <v/>
      </c>
      <c r="Q1018">
        <f>P1018+((ABS(K1018)/MAX(((F1018)+(G1018)*(L1018))*(L1018),1E-6))^2)/(2*$I$5)</f>
        <v/>
      </c>
      <c r="R1018">
        <f>((ABS(K1018)*$D$6)/(MAX(((F1018)+(G1018)*(L1018))*(L1018),1E-6)*MAX(((((F1018)+(G1018)*(L1018))*(L1018))/MAX((F1018)+2*(L1018)*SQRT(1+(G1018)^2),1E-6))^(2/3),1E-6)))^2</f>
        <v/>
      </c>
      <c r="S1018">
        <f>ABS(ABS(K1018)/MAX(((F1018)+(G1018)*(L1018))*(L1018),1E-6))/SQRT($I$5*MAX((((F1018)+(G1018)*(L1018))*(L1018))/MAX((F1018)+2*(G1018)*(L1018),1E-6),1E-6))</f>
        <v/>
      </c>
      <c r="T1018">
        <f>((F1018)*(L1018)^2)/2+(G1018)*(L1018)^3/3+(ABS(K1018)^2)/($I$5*MAX(((F1018)+(G1018)*(L1018))*(L1018),1E-6))</f>
        <v/>
      </c>
      <c r="U1018">
        <f>IF($D$20=0,0,IFERROR(Q1017-(((R1017+R1018)/2)*J1018)-(IF(O1017&gt;O1018,$D$8*((O1017^2-O1018^2)/(2*$I$5)),$D$9*((O1018^2-O1017^2)/(2*$I$5)))+($D$10*(ABS(I1018)/90)*(MAX(O1017^2,O1018^2)/(2*$I$5))))-Q1018,0))</f>
        <v/>
      </c>
      <c r="V1018">
        <f>IF($D$20=0,1,IFERROR(IF(ROUND(S1018,3)=1,1,IF(AND(ABS(U1018)&lt;$D$19,S1018&gt;1),1,0)),0))</f>
        <v/>
      </c>
      <c r="W1018">
        <f>IF($D$20=0,IFERROR(W1019,MAX($D$16,POWER((ABS(K1018)^2)/($I$5*MAX(F1018,0.1)^2),1/3))),IF(IFERROR(AG1019,0)=0,IFERROR(W1019,MAX($D$16,POWER((ABS(K1018)^2)/($I$5*MAX(F1018,0.1)^2),1/3))),IF(OR(IFERROR(W1018,0)=0,IFERROR(AD1019,0)&gt;1),MAX($D$16,POWER((ABS(K1018)^2)/($I$5*MAX(F1018,0.1)^2),1/3)),IF(IFERROR(AF1018,0)&gt;0,MAX($D$16,IFERROR(W1018,0)+((IFERROR(AF1018,0))*$D$18*IF((IFERROR(AD1018,0))&lt;1,1,-1))),IF(IFERROR(AF1018,0)&lt;0,IF(ABS((MAX($D$16,POWER((ABS(K1018)^2)/($I$5*MAX(F1018,0.1)^2),1/3)))-IFERROR(W1018,0))&gt;$D$19,MAX($D$16,IF((MAX($D$16,POWER((ABS(K1018)^2)/($I$5*MAX(F1018,0.1)^2),1/3)))&gt;IFERROR(W1018,0),MIN((MAX($D$16,POWER((ABS(K1018)^2)/($I$5*MAX(F1018,0.1)^2),1/3))),IFERROR(W1018,0)+(MIN(ABS(IFERROR(AF1018,0))*$D$18,ABS((MAX($D$16,POWER((ABS(K1018)^2)/($I$5*MAX(F1018,0.1)^2),1/3)))-IFERROR(W1018,0))))),MAX((MAX($D$16,POWER((ABS(K1018)^2)/($I$5*MAX(F1018,0.1)^2),1/3))),IFERROR(W1018,0)-(MIN(ABS(IFERROR(AF1018,0))*$D$18,ABS((MAX($D$16,POWER((ABS(K1018)^2)/($I$5*MAX(F1018,0.1)^2),1/3)))-IFERROR(W1018,0))))))),MAX($D$16,POWER((ABS(K1018)^2)/($I$5*MAX(F1018,0.1)^2),1/3))),MAX($D$16,IFERROR(W1018,0)))))))</f>
        <v/>
      </c>
      <c r="X1018">
        <f>((F1018)+(G1018)*(W1018))*(W1018)</f>
        <v/>
      </c>
      <c r="Y1018">
        <f>(((F1018)+(G1018)*(W1018))*(W1018))/MAX((F1018)+2*(W1018)*SQRT(1+(G1018)^2),1E-6)</f>
        <v/>
      </c>
      <c r="Z1018">
        <f>ABS(K1018)/MAX(((F1018)+(G1018)*(W1018))*(W1018),1E-6)</f>
        <v/>
      </c>
      <c r="AA1018">
        <f>E1018+W1018</f>
        <v/>
      </c>
      <c r="AB1018">
        <f>AA1018+((ABS(K1018)/MAX(((F1018)+(G1018)*(W1018))*(W1018),1E-6))^2)/(2*$I$5)</f>
        <v/>
      </c>
      <c r="AC1018">
        <f>((ABS(K1018)*$D$6)/(MAX(((F1018)+(G1018)*(W1018))*(W1018),1E-6)*MAX(((((F1018)+(G1018)*(W1018))*(W1018))/MAX((F1018)+2*(W1018)*SQRT(1+(G1018)^2),1E-6))^(2/3),1E-6)))^2</f>
        <v/>
      </c>
      <c r="AD1018">
        <f>ABS(ABS(K1018)/MAX(((F1018)+(G1018)*(W1018))*(W1018),1E-6))/SQRT($I$5*MAX((((F1018)+(G1018)*(W1018))*(W1018))/MAX((F1018)+2*(G1018)*(W1018),1E-6),1E-6))</f>
        <v/>
      </c>
      <c r="AE1018">
        <f>((F1018)*(W1018)^2)/2+(G1018)*(W1018)^3/3+(ABS(K1018)^2)/($I$5*MAX(((F1018)+(G1018)*(W1018))*(W1018),1E-6))</f>
        <v/>
      </c>
      <c r="AF1018">
        <f>IF($D$20=0,0,IFERROR(AB1019+(((AC1018+AC1019)/2)*J1019)+(IF(Z1018&gt;Z1019,$D$8*((Z1018^2-Z1019^2)/(2*$I$5)),$D$9*((Z1019^2-Z1018^2)/(2*$I$5)))+($D$10*(ABS(I1019)/90)*(MAX(Z1018^2,Z1019^2)/(2*$I$5))))-AB1018,0))</f>
        <v/>
      </c>
      <c r="AG1018">
        <f>IF($D$20=0,1,IFERROR(IF(ROUND(AD1018,3)=1,1,IF(AND(ABS(AF1018)&lt;$D$19,AD1018&lt;1),1,0)),0))</f>
        <v/>
      </c>
      <c r="AH1018">
        <f>IFERROR(IF(V32="Supercritical",MAX($D$16,IFERROR(L1018,MAX($D$16,POWER((ABS(K1018)^2)/($I$5*MAX(F1018,0.1)^2),1/3)))),IF(V32="Subcritical",MAX($D$16,IFERROR(W1018,MAX($D$16,POWER((ABS(K1018)^2)/($I$5*MAX(F1018,0.1)^2),1/3)))),IF(AND(IFERROR(V1018,0)=1,IFERROR(AG1018,0)=1),IF(IFERROR(T1018,-1E99)&gt;=IFERROR(AE1018,-1E99),MAX($D$16,IFERROR(L1018,MAX($D$16,POWER((ABS(K1018)^2)/($I$5*MAX(F1018,0.1)^2),1/3)))),MAX($D$16,IFERROR(W1018,MAX($D$16,POWER((ABS(K1018)^2)/($I$5*MAX(F1018,0.1)^2),1/3))))),IF(IFERROR(V1018,0)=1,MAX($D$16,IFERROR(L1018,MAX($D$16,POWER((ABS(K1018)^2)/($I$5*MAX(F1018,0.1)^2),1/3)))),IF(IFERROR(AG1018,0)=1,MAX($D$16,IFERROR(W1018,MAX($D$16,POWER((ABS(K1018)^2)/($I$5*MAX(F1018,0.1)^2),1/3)))),MAX($D$16,POWER((ABS(K1018)^2)/($I$5*MAX(F1018,0.1)^2),1/3))))))),MAX($D$16,POWER((ABS(K1018)^2)/($I$5*MAX(F1018,0.1)^2),1/3)))</f>
        <v/>
      </c>
      <c r="AI1018">
        <f>E1018+AH1018</f>
        <v/>
      </c>
      <c r="AJ1018">
        <f>AI1018+((ABS(K1018)/MAX(((F1018)+(G1018)*(AH1018))*(AH1018),1E-6))^2)/(2*$I$5)</f>
        <v/>
      </c>
      <c r="AM1018" t="n">
        <v>0</v>
      </c>
      <c r="AN1018" t="n">
        <v>0</v>
      </c>
      <c r="AO1018">
        <f>AM1018+AN1018</f>
        <v/>
      </c>
      <c r="AP1018">
        <f>AP1017+AO1018</f>
        <v/>
      </c>
      <c r="AQ1018">
        <f>ABS(ABS(K1018)/MAX(((F1018)+(G1018)*(AH1018))*(AH1018),1E-6))/SQRT($I$5*MAX((((F1018)+(G1018)*(AH1018))*(AH1018))/MAX((F1018)+2*(G1018)*(AH1018),1E-6),1E-6))</f>
        <v/>
      </c>
      <c r="AR1018">
        <f>IF(AQ1018&lt;1,"Subcritical","Supercritical")</f>
        <v/>
      </c>
      <c r="AS1018">
        <f>((ABS(K1018)*$D$6)/(MAX(((F1018)+(G1018)*(AH1018))*(AH1018),1E-6)*MAX(((((F1018)+(G1018)*(AH1018))*(AH1018))/MAX((F1018)+2*(AH1018)*SQRT(1+(G1018)^2),1E-6))^(2/3),1E-6)))^2</f>
        <v/>
      </c>
    </row>
    <row r="1019">
      <c r="A1019" t="n">
        <v>870</v>
      </c>
      <c r="B1019" t="n">
        <v>868.889</v>
      </c>
      <c r="C1019" t="n">
        <v>616086.702</v>
      </c>
      <c r="D1019" t="n">
        <v>3097134.932</v>
      </c>
      <c r="E1019" t="n">
        <v>632.1275000000001</v>
      </c>
      <c r="F1019" t="n">
        <v>5.2</v>
      </c>
      <c r="G1019" t="n">
        <v>0</v>
      </c>
      <c r="H1019" t="inlineStr">
        <is>
          <t>Normal</t>
        </is>
      </c>
      <c r="I1019" t="n">
        <v>0</v>
      </c>
      <c r="J1019">
        <f>B1019-B1018</f>
        <v/>
      </c>
      <c r="K1019">
        <f>MAX(0,K1018-AO1018)</f>
        <v/>
      </c>
      <c r="L1019">
        <f>IF($D$20=0,IFERROR(L1018,MAX($D$16,POWER((ABS(K1019)^2)/($I$5*MAX(F1019,0.1)^2),1/3))),IF(IFERROR(V1018,0)=0,IFERROR(L1018,MAX($D$16,POWER((ABS(K1019)^2)/($I$5*MAX(F1019,0.1)^2),1/3))),IF(OR(IFERROR(L1019,0)=0,IFERROR(S1018,0)&lt;1,IFERROR(S1019,0)&lt;1),MAX($D$16,POWER((ABS(K1019)^2)/($I$5*MAX(F1019,0.1)^2),1/3)),IF(IFERROR(U1019,0)&gt;0,MAX($D$16,IFERROR(L1019,0)+((IFERROR(U1019,0))*$D$18*IF((IFERROR(S1019,0))&lt;1,1,-1))),IF(IFERROR(U1019,0)&lt;0,IF(ABS((MAX($D$16,POWER((ABS(K1019)^2)/($I$5*MAX(F1019,0.1)^2),1/3)))-IFERROR(L1019,0))&gt;$D$19,MAX($D$16,IF((MAX($D$16,POWER((ABS(K1019)^2)/($I$5*MAX(F1019,0.1)^2),1/3)))&gt;IFERROR(L1019,0),MIN((MAX($D$16,POWER((ABS(K1019)^2)/($I$5*MAX(F1019,0.1)^2),1/3))),IFERROR(L1019,0)+(MIN(ABS(IFERROR(U1019,0))*$D$18,ABS((MAX($D$16,POWER((ABS(K1019)^2)/($I$5*MAX(F1019,0.1)^2),1/3)))-IFERROR(L1019,0))))),MAX((MAX($D$16,POWER((ABS(K1019)^2)/($I$5*MAX(F1019,0.1)^2),1/3))),IFERROR(L1019,0)-(MIN(ABS(IFERROR(U1019,0))*$D$18,ABS((MAX($D$16,POWER((ABS(K1019)^2)/($I$5*MAX(F1019,0.1)^2),1/3)))-IFERROR(L1019,0))))))),MAX($D$16,POWER((ABS(K1019)^2)/($I$5*MAX(F1019,0.1)^2),1/3))),MAX($D$16,IFERROR(L1019,0)))))))</f>
        <v/>
      </c>
      <c r="M1019">
        <f>((F1019)+(G1019)*(L1019))*(L1019)</f>
        <v/>
      </c>
      <c r="N1019">
        <f>(((F1019)+(G1019)*(L1019))*(L1019))/MAX((F1019)+2*(L1019)*SQRT(1+(G1019)^2),1E-6)</f>
        <v/>
      </c>
      <c r="O1019">
        <f>ABS(K1019)/MAX(((F1019)+(G1019)*(L1019))*(L1019),1E-6)</f>
        <v/>
      </c>
      <c r="P1019">
        <f>E1019+L1019</f>
        <v/>
      </c>
      <c r="Q1019">
        <f>P1019+((ABS(K1019)/MAX(((F1019)+(G1019)*(L1019))*(L1019),1E-6))^2)/(2*$I$5)</f>
        <v/>
      </c>
      <c r="R1019">
        <f>((ABS(K1019)*$D$6)/(MAX(((F1019)+(G1019)*(L1019))*(L1019),1E-6)*MAX(((((F1019)+(G1019)*(L1019))*(L1019))/MAX((F1019)+2*(L1019)*SQRT(1+(G1019)^2),1E-6))^(2/3),1E-6)))^2</f>
        <v/>
      </c>
      <c r="S1019">
        <f>ABS(ABS(K1019)/MAX(((F1019)+(G1019)*(L1019))*(L1019),1E-6))/SQRT($I$5*MAX((((F1019)+(G1019)*(L1019))*(L1019))/MAX((F1019)+2*(G1019)*(L1019),1E-6),1E-6))</f>
        <v/>
      </c>
      <c r="T1019">
        <f>((F1019)*(L1019)^2)/2+(G1019)*(L1019)^3/3+(ABS(K1019)^2)/($I$5*MAX(((F1019)+(G1019)*(L1019))*(L1019),1E-6))</f>
        <v/>
      </c>
      <c r="U1019">
        <f>IF($D$20=0,0,IFERROR(Q1018-(((R1018+R1019)/2)*J1019)-(IF(O1018&gt;O1019,$D$8*((O1018^2-O1019^2)/(2*$I$5)),$D$9*((O1019^2-O1018^2)/(2*$I$5)))+($D$10*(ABS(I1019)/90)*(MAX(O1018^2,O1019^2)/(2*$I$5))))-Q1019,0))</f>
        <v/>
      </c>
      <c r="V1019">
        <f>IF($D$20=0,1,IFERROR(IF(ROUND(S1019,3)=1,1,IF(AND(ABS(U1019)&lt;$D$19,S1019&gt;1),1,0)),0))</f>
        <v/>
      </c>
      <c r="W1019">
        <f>IF($D$20=0,IFERROR(W1020,MAX($D$16,POWER((ABS(K1019)^2)/($I$5*MAX(F1019,0.1)^2),1/3))),IF(IFERROR(AG1020,0)=0,IFERROR(W1020,MAX($D$16,POWER((ABS(K1019)^2)/($I$5*MAX(F1019,0.1)^2),1/3))),IF(OR(IFERROR(W1019,0)=0,IFERROR(AD1020,0)&gt;1),MAX($D$16,POWER((ABS(K1019)^2)/($I$5*MAX(F1019,0.1)^2),1/3)),IF(IFERROR(AF1019,0)&gt;0,MAX($D$16,IFERROR(W1019,0)+((IFERROR(AF1019,0))*$D$18*IF((IFERROR(AD1019,0))&lt;1,1,-1))),IF(IFERROR(AF1019,0)&lt;0,IF(ABS((MAX($D$16,POWER((ABS(K1019)^2)/($I$5*MAX(F1019,0.1)^2),1/3)))-IFERROR(W1019,0))&gt;$D$19,MAX($D$16,IF((MAX($D$16,POWER((ABS(K1019)^2)/($I$5*MAX(F1019,0.1)^2),1/3)))&gt;IFERROR(W1019,0),MIN((MAX($D$16,POWER((ABS(K1019)^2)/($I$5*MAX(F1019,0.1)^2),1/3))),IFERROR(W1019,0)+(MIN(ABS(IFERROR(AF1019,0))*$D$18,ABS((MAX($D$16,POWER((ABS(K1019)^2)/($I$5*MAX(F1019,0.1)^2),1/3)))-IFERROR(W1019,0))))),MAX((MAX($D$16,POWER((ABS(K1019)^2)/($I$5*MAX(F1019,0.1)^2),1/3))),IFERROR(W1019,0)-(MIN(ABS(IFERROR(AF1019,0))*$D$18,ABS((MAX($D$16,POWER((ABS(K1019)^2)/($I$5*MAX(F1019,0.1)^2),1/3)))-IFERROR(W1019,0))))))),MAX($D$16,POWER((ABS(K1019)^2)/($I$5*MAX(F1019,0.1)^2),1/3))),MAX($D$16,IFERROR(W1019,0)))))))</f>
        <v/>
      </c>
      <c r="X1019">
        <f>((F1019)+(G1019)*(W1019))*(W1019)</f>
        <v/>
      </c>
      <c r="Y1019">
        <f>(((F1019)+(G1019)*(W1019))*(W1019))/MAX((F1019)+2*(W1019)*SQRT(1+(G1019)^2),1E-6)</f>
        <v/>
      </c>
      <c r="Z1019">
        <f>ABS(K1019)/MAX(((F1019)+(G1019)*(W1019))*(W1019),1E-6)</f>
        <v/>
      </c>
      <c r="AA1019">
        <f>E1019+W1019</f>
        <v/>
      </c>
      <c r="AB1019">
        <f>AA1019+((ABS(K1019)/MAX(((F1019)+(G1019)*(W1019))*(W1019),1E-6))^2)/(2*$I$5)</f>
        <v/>
      </c>
      <c r="AC1019">
        <f>((ABS(K1019)*$D$6)/(MAX(((F1019)+(G1019)*(W1019))*(W1019),1E-6)*MAX(((((F1019)+(G1019)*(W1019))*(W1019))/MAX((F1019)+2*(W1019)*SQRT(1+(G1019)^2),1E-6))^(2/3),1E-6)))^2</f>
        <v/>
      </c>
      <c r="AD1019">
        <f>ABS(ABS(K1019)/MAX(((F1019)+(G1019)*(W1019))*(W1019),1E-6))/SQRT($I$5*MAX((((F1019)+(G1019)*(W1019))*(W1019))/MAX((F1019)+2*(G1019)*(W1019),1E-6),1E-6))</f>
        <v/>
      </c>
      <c r="AE1019">
        <f>((F1019)*(W1019)^2)/2+(G1019)*(W1019)^3/3+(ABS(K1019)^2)/($I$5*MAX(((F1019)+(G1019)*(W1019))*(W1019),1E-6))</f>
        <v/>
      </c>
      <c r="AF1019">
        <f>IF($D$20=0,0,IFERROR(AB1020+(((AC1019+AC1020)/2)*J1020)+(IF(Z1019&gt;Z1020,$D$8*((Z1019^2-Z1020^2)/(2*$I$5)),$D$9*((Z1020^2-Z1019^2)/(2*$I$5)))+($D$10*(ABS(I1020)/90)*(MAX(Z1019^2,Z1020^2)/(2*$I$5))))-AB1019,0))</f>
        <v/>
      </c>
      <c r="AG1019">
        <f>IF($D$20=0,1,IFERROR(IF(ROUND(AD1019,3)=1,1,IF(AND(ABS(AF1019)&lt;$D$19,AD1019&lt;1),1,0)),0))</f>
        <v/>
      </c>
      <c r="AH1019">
        <f>IFERROR(IF(V32="Supercritical",MAX($D$16,IFERROR(L1019,MAX($D$16,POWER((ABS(K1019)^2)/($I$5*MAX(F1019,0.1)^2),1/3)))),IF(V32="Subcritical",MAX($D$16,IFERROR(W1019,MAX($D$16,POWER((ABS(K1019)^2)/($I$5*MAX(F1019,0.1)^2),1/3)))),IF(AND(IFERROR(V1019,0)=1,IFERROR(AG1019,0)=1),IF(IFERROR(T1019,-1E99)&gt;=IFERROR(AE1019,-1E99),MAX($D$16,IFERROR(L1019,MAX($D$16,POWER((ABS(K1019)^2)/($I$5*MAX(F1019,0.1)^2),1/3)))),MAX($D$16,IFERROR(W1019,MAX($D$16,POWER((ABS(K1019)^2)/($I$5*MAX(F1019,0.1)^2),1/3))))),IF(IFERROR(V1019,0)=1,MAX($D$16,IFERROR(L1019,MAX($D$16,POWER((ABS(K1019)^2)/($I$5*MAX(F1019,0.1)^2),1/3)))),IF(IFERROR(AG1019,0)=1,MAX($D$16,IFERROR(W1019,MAX($D$16,POWER((ABS(K1019)^2)/($I$5*MAX(F1019,0.1)^2),1/3)))),MAX($D$16,POWER((ABS(K1019)^2)/($I$5*MAX(F1019,0.1)^2),1/3))))))),MAX($D$16,POWER((ABS(K1019)^2)/($I$5*MAX(F1019,0.1)^2),1/3)))</f>
        <v/>
      </c>
      <c r="AI1019">
        <f>E1019+AH1019</f>
        <v/>
      </c>
      <c r="AJ1019">
        <f>AI1019+((ABS(K1019)/MAX(((F1019)+(G1019)*(AH1019))*(AH1019),1E-6))^2)/(2*$I$5)</f>
        <v/>
      </c>
      <c r="AM1019" t="n">
        <v>0</v>
      </c>
      <c r="AN1019" t="n">
        <v>0</v>
      </c>
      <c r="AO1019">
        <f>AM1019+AN1019</f>
        <v/>
      </c>
      <c r="AP1019">
        <f>AP1018+AO1019</f>
        <v/>
      </c>
      <c r="AQ1019">
        <f>ABS(ABS(K1019)/MAX(((F1019)+(G1019)*(AH1019))*(AH1019),1E-6))/SQRT($I$5*MAX((((F1019)+(G1019)*(AH1019))*(AH1019))/MAX((F1019)+2*(G1019)*(AH1019),1E-6),1E-6))</f>
        <v/>
      </c>
      <c r="AR1019">
        <f>IF(AQ1019&lt;1,"Subcritical","Supercritical")</f>
        <v/>
      </c>
      <c r="AS1019">
        <f>((ABS(K1019)*$D$6)/(MAX(((F1019)+(G1019)*(AH1019))*(AH1019),1E-6)*MAX(((((F1019)+(G1019)*(AH1019))*(AH1019))/MAX((F1019)+2*(AH1019)*SQRT(1+(G1019)^2),1E-6))^(2/3),1E-6)))^2</f>
        <v/>
      </c>
    </row>
    <row r="1020">
      <c r="A1020" t="n">
        <v>871</v>
      </c>
      <c r="B1020" t="n">
        <v>869.889</v>
      </c>
      <c r="C1020" t="n">
        <v>616086.66</v>
      </c>
      <c r="D1020" t="n">
        <v>3097133.933</v>
      </c>
      <c r="E1020" t="n">
        <v>632.127</v>
      </c>
      <c r="F1020" t="n">
        <v>5.2</v>
      </c>
      <c r="G1020" t="n">
        <v>0</v>
      </c>
      <c r="H1020" t="inlineStr">
        <is>
          <t>Normal</t>
        </is>
      </c>
      <c r="I1020" t="n">
        <v>0.057</v>
      </c>
      <c r="J1020">
        <f>B1020-B1019</f>
        <v/>
      </c>
      <c r="K1020">
        <f>MAX(0,K1019-AO1019)</f>
        <v/>
      </c>
      <c r="L1020">
        <f>IF($D$20=0,IFERROR(L1019,MAX($D$16,POWER((ABS(K1020)^2)/($I$5*MAX(F1020,0.1)^2),1/3))),IF(IFERROR(V1019,0)=0,IFERROR(L1019,MAX($D$16,POWER((ABS(K1020)^2)/($I$5*MAX(F1020,0.1)^2),1/3))),IF(OR(IFERROR(L1020,0)=0,IFERROR(S1019,0)&lt;1,IFERROR(S1020,0)&lt;1),MAX($D$16,POWER((ABS(K1020)^2)/($I$5*MAX(F1020,0.1)^2),1/3)),IF(IFERROR(U1020,0)&gt;0,MAX($D$16,IFERROR(L1020,0)+((IFERROR(U1020,0))*$D$18*IF((IFERROR(S1020,0))&lt;1,1,-1))),IF(IFERROR(U1020,0)&lt;0,IF(ABS((MAX($D$16,POWER((ABS(K1020)^2)/($I$5*MAX(F1020,0.1)^2),1/3)))-IFERROR(L1020,0))&gt;$D$19,MAX($D$16,IF((MAX($D$16,POWER((ABS(K1020)^2)/($I$5*MAX(F1020,0.1)^2),1/3)))&gt;IFERROR(L1020,0),MIN((MAX($D$16,POWER((ABS(K1020)^2)/($I$5*MAX(F1020,0.1)^2),1/3))),IFERROR(L1020,0)+(MIN(ABS(IFERROR(U1020,0))*$D$18,ABS((MAX($D$16,POWER((ABS(K1020)^2)/($I$5*MAX(F1020,0.1)^2),1/3)))-IFERROR(L1020,0))))),MAX((MAX($D$16,POWER((ABS(K1020)^2)/($I$5*MAX(F1020,0.1)^2),1/3))),IFERROR(L1020,0)-(MIN(ABS(IFERROR(U1020,0))*$D$18,ABS((MAX($D$16,POWER((ABS(K1020)^2)/($I$5*MAX(F1020,0.1)^2),1/3)))-IFERROR(L1020,0))))))),MAX($D$16,POWER((ABS(K1020)^2)/($I$5*MAX(F1020,0.1)^2),1/3))),MAX($D$16,IFERROR(L1020,0)))))))</f>
        <v/>
      </c>
      <c r="M1020">
        <f>((F1020)+(G1020)*(L1020))*(L1020)</f>
        <v/>
      </c>
      <c r="N1020">
        <f>(((F1020)+(G1020)*(L1020))*(L1020))/MAX((F1020)+2*(L1020)*SQRT(1+(G1020)^2),1E-6)</f>
        <v/>
      </c>
      <c r="O1020">
        <f>ABS(K1020)/MAX(((F1020)+(G1020)*(L1020))*(L1020),1E-6)</f>
        <v/>
      </c>
      <c r="P1020">
        <f>E1020+L1020</f>
        <v/>
      </c>
      <c r="Q1020">
        <f>P1020+((ABS(K1020)/MAX(((F1020)+(G1020)*(L1020))*(L1020),1E-6))^2)/(2*$I$5)</f>
        <v/>
      </c>
      <c r="R1020">
        <f>((ABS(K1020)*$D$6)/(MAX(((F1020)+(G1020)*(L1020))*(L1020),1E-6)*MAX(((((F1020)+(G1020)*(L1020))*(L1020))/MAX((F1020)+2*(L1020)*SQRT(1+(G1020)^2),1E-6))^(2/3),1E-6)))^2</f>
        <v/>
      </c>
      <c r="S1020">
        <f>ABS(ABS(K1020)/MAX(((F1020)+(G1020)*(L1020))*(L1020),1E-6))/SQRT($I$5*MAX((((F1020)+(G1020)*(L1020))*(L1020))/MAX((F1020)+2*(G1020)*(L1020),1E-6),1E-6))</f>
        <v/>
      </c>
      <c r="T1020">
        <f>((F1020)*(L1020)^2)/2+(G1020)*(L1020)^3/3+(ABS(K1020)^2)/($I$5*MAX(((F1020)+(G1020)*(L1020))*(L1020),1E-6))</f>
        <v/>
      </c>
      <c r="U1020">
        <f>IF($D$20=0,0,IFERROR(Q1019-(((R1019+R1020)/2)*J1020)-(IF(O1019&gt;O1020,$D$8*((O1019^2-O1020^2)/(2*$I$5)),$D$9*((O1020^2-O1019^2)/(2*$I$5)))+($D$10*(ABS(I1020)/90)*(MAX(O1019^2,O1020^2)/(2*$I$5))))-Q1020,0))</f>
        <v/>
      </c>
      <c r="V1020">
        <f>IF($D$20=0,1,IFERROR(IF(ROUND(S1020,3)=1,1,IF(AND(ABS(U1020)&lt;$D$19,S1020&gt;1),1,0)),0))</f>
        <v/>
      </c>
      <c r="W1020">
        <f>IF($D$20=0,IFERROR(W1021,MAX($D$16,POWER((ABS(K1020)^2)/($I$5*MAX(F1020,0.1)^2),1/3))),IF(IFERROR(AG1021,0)=0,IFERROR(W1021,MAX($D$16,POWER((ABS(K1020)^2)/($I$5*MAX(F1020,0.1)^2),1/3))),IF(OR(IFERROR(W1020,0)=0,IFERROR(AD1021,0)&gt;1),MAX($D$16,POWER((ABS(K1020)^2)/($I$5*MAX(F1020,0.1)^2),1/3)),IF(IFERROR(AF1020,0)&gt;0,MAX($D$16,IFERROR(W1020,0)+((IFERROR(AF1020,0))*$D$18*IF((IFERROR(AD1020,0))&lt;1,1,-1))),IF(IFERROR(AF1020,0)&lt;0,IF(ABS((MAX($D$16,POWER((ABS(K1020)^2)/($I$5*MAX(F1020,0.1)^2),1/3)))-IFERROR(W1020,0))&gt;$D$19,MAX($D$16,IF((MAX($D$16,POWER((ABS(K1020)^2)/($I$5*MAX(F1020,0.1)^2),1/3)))&gt;IFERROR(W1020,0),MIN((MAX($D$16,POWER((ABS(K1020)^2)/($I$5*MAX(F1020,0.1)^2),1/3))),IFERROR(W1020,0)+(MIN(ABS(IFERROR(AF1020,0))*$D$18,ABS((MAX($D$16,POWER((ABS(K1020)^2)/($I$5*MAX(F1020,0.1)^2),1/3)))-IFERROR(W1020,0))))),MAX((MAX($D$16,POWER((ABS(K1020)^2)/($I$5*MAX(F1020,0.1)^2),1/3))),IFERROR(W1020,0)-(MIN(ABS(IFERROR(AF1020,0))*$D$18,ABS((MAX($D$16,POWER((ABS(K1020)^2)/($I$5*MAX(F1020,0.1)^2),1/3)))-IFERROR(W1020,0))))))),MAX($D$16,POWER((ABS(K1020)^2)/($I$5*MAX(F1020,0.1)^2),1/3))),MAX($D$16,IFERROR(W1020,0)))))))</f>
        <v/>
      </c>
      <c r="X1020">
        <f>((F1020)+(G1020)*(W1020))*(W1020)</f>
        <v/>
      </c>
      <c r="Y1020">
        <f>(((F1020)+(G1020)*(W1020))*(W1020))/MAX((F1020)+2*(W1020)*SQRT(1+(G1020)^2),1E-6)</f>
        <v/>
      </c>
      <c r="Z1020">
        <f>ABS(K1020)/MAX(((F1020)+(G1020)*(W1020))*(W1020),1E-6)</f>
        <v/>
      </c>
      <c r="AA1020">
        <f>E1020+W1020</f>
        <v/>
      </c>
      <c r="AB1020">
        <f>AA1020+((ABS(K1020)/MAX(((F1020)+(G1020)*(W1020))*(W1020),1E-6))^2)/(2*$I$5)</f>
        <v/>
      </c>
      <c r="AC1020">
        <f>((ABS(K1020)*$D$6)/(MAX(((F1020)+(G1020)*(W1020))*(W1020),1E-6)*MAX(((((F1020)+(G1020)*(W1020))*(W1020))/MAX((F1020)+2*(W1020)*SQRT(1+(G1020)^2),1E-6))^(2/3),1E-6)))^2</f>
        <v/>
      </c>
      <c r="AD1020">
        <f>ABS(ABS(K1020)/MAX(((F1020)+(G1020)*(W1020))*(W1020),1E-6))/SQRT($I$5*MAX((((F1020)+(G1020)*(W1020))*(W1020))/MAX((F1020)+2*(G1020)*(W1020),1E-6),1E-6))</f>
        <v/>
      </c>
      <c r="AE1020">
        <f>((F1020)*(W1020)^2)/2+(G1020)*(W1020)^3/3+(ABS(K1020)^2)/($I$5*MAX(((F1020)+(G1020)*(W1020))*(W1020),1E-6))</f>
        <v/>
      </c>
      <c r="AF1020">
        <f>IF($D$20=0,0,IFERROR(AB1021+(((AC1020+AC1021)/2)*J1021)+(IF(Z1020&gt;Z1021,$D$8*((Z1020^2-Z1021^2)/(2*$I$5)),$D$9*((Z1021^2-Z1020^2)/(2*$I$5)))+($D$10*(ABS(I1021)/90)*(MAX(Z1020^2,Z1021^2)/(2*$I$5))))-AB1020,0))</f>
        <v/>
      </c>
      <c r="AG1020">
        <f>IF($D$20=0,1,IFERROR(IF(ROUND(AD1020,3)=1,1,IF(AND(ABS(AF1020)&lt;$D$19,AD1020&lt;1),1,0)),0))</f>
        <v/>
      </c>
      <c r="AH1020">
        <f>IFERROR(IF(V32="Supercritical",MAX($D$16,IFERROR(L1020,MAX($D$16,POWER((ABS(K1020)^2)/($I$5*MAX(F1020,0.1)^2),1/3)))),IF(V32="Subcritical",MAX($D$16,IFERROR(W1020,MAX($D$16,POWER((ABS(K1020)^2)/($I$5*MAX(F1020,0.1)^2),1/3)))),IF(AND(IFERROR(V1020,0)=1,IFERROR(AG1020,0)=1),IF(IFERROR(T1020,-1E99)&gt;=IFERROR(AE1020,-1E99),MAX($D$16,IFERROR(L1020,MAX($D$16,POWER((ABS(K1020)^2)/($I$5*MAX(F1020,0.1)^2),1/3)))),MAX($D$16,IFERROR(W1020,MAX($D$16,POWER((ABS(K1020)^2)/($I$5*MAX(F1020,0.1)^2),1/3))))),IF(IFERROR(V1020,0)=1,MAX($D$16,IFERROR(L1020,MAX($D$16,POWER((ABS(K1020)^2)/($I$5*MAX(F1020,0.1)^2),1/3)))),IF(IFERROR(AG1020,0)=1,MAX($D$16,IFERROR(W1020,MAX($D$16,POWER((ABS(K1020)^2)/($I$5*MAX(F1020,0.1)^2),1/3)))),MAX($D$16,POWER((ABS(K1020)^2)/($I$5*MAX(F1020,0.1)^2),1/3))))))),MAX($D$16,POWER((ABS(K1020)^2)/($I$5*MAX(F1020,0.1)^2),1/3)))</f>
        <v/>
      </c>
      <c r="AI1020">
        <f>E1020+AH1020</f>
        <v/>
      </c>
      <c r="AJ1020">
        <f>AI1020+((ABS(K1020)/MAX(((F1020)+(G1020)*(AH1020))*(AH1020),1E-6))^2)/(2*$I$5)</f>
        <v/>
      </c>
      <c r="AM1020" t="n">
        <v>0</v>
      </c>
      <c r="AN1020" t="n">
        <v>0</v>
      </c>
      <c r="AO1020">
        <f>AM1020+AN1020</f>
        <v/>
      </c>
      <c r="AP1020">
        <f>AP1019+AO1020</f>
        <v/>
      </c>
      <c r="AQ1020">
        <f>ABS(ABS(K1020)/MAX(((F1020)+(G1020)*(AH1020))*(AH1020),1E-6))/SQRT($I$5*MAX((((F1020)+(G1020)*(AH1020))*(AH1020))/MAX((F1020)+2*(G1020)*(AH1020),1E-6),1E-6))</f>
        <v/>
      </c>
      <c r="AR1020">
        <f>IF(AQ1020&lt;1,"Subcritical","Supercritical")</f>
        <v/>
      </c>
      <c r="AS1020">
        <f>((ABS(K1020)*$D$6)/(MAX(((F1020)+(G1020)*(AH1020))*(AH1020),1E-6)*MAX(((((F1020)+(G1020)*(AH1020))*(AH1020))/MAX((F1020)+2*(AH1020)*SQRT(1+(G1020)^2),1E-6))^(2/3),1E-6)))^2</f>
        <v/>
      </c>
    </row>
    <row r="1021">
      <c r="A1021" t="n">
        <v>872</v>
      </c>
      <c r="B1021" t="n">
        <v>870.889</v>
      </c>
      <c r="C1021" t="n">
        <v>616086.617</v>
      </c>
      <c r="D1021" t="n">
        <v>3097132.934</v>
      </c>
      <c r="E1021" t="n">
        <v>632.1265</v>
      </c>
      <c r="F1021" t="n">
        <v>5.2</v>
      </c>
      <c r="G1021" t="n">
        <v>0</v>
      </c>
      <c r="H1021" t="inlineStr">
        <is>
          <t>Normal</t>
        </is>
      </c>
      <c r="I1021" t="n">
        <v>0.06</v>
      </c>
      <c r="J1021">
        <f>B1021-B1020</f>
        <v/>
      </c>
      <c r="K1021">
        <f>MAX(0,K1020-AO1020)</f>
        <v/>
      </c>
      <c r="L1021">
        <f>IF($D$20=0,IFERROR(L1020,MAX($D$16,POWER((ABS(K1021)^2)/($I$5*MAX(F1021,0.1)^2),1/3))),IF(IFERROR(V1020,0)=0,IFERROR(L1020,MAX($D$16,POWER((ABS(K1021)^2)/($I$5*MAX(F1021,0.1)^2),1/3))),IF(OR(IFERROR(L1021,0)=0,IFERROR(S1020,0)&lt;1,IFERROR(S1021,0)&lt;1),MAX($D$16,POWER((ABS(K1021)^2)/($I$5*MAX(F1021,0.1)^2),1/3)),IF(IFERROR(U1021,0)&gt;0,MAX($D$16,IFERROR(L1021,0)+((IFERROR(U1021,0))*$D$18*IF((IFERROR(S1021,0))&lt;1,1,-1))),IF(IFERROR(U1021,0)&lt;0,IF(ABS((MAX($D$16,POWER((ABS(K1021)^2)/($I$5*MAX(F1021,0.1)^2),1/3)))-IFERROR(L1021,0))&gt;$D$19,MAX($D$16,IF((MAX($D$16,POWER((ABS(K1021)^2)/($I$5*MAX(F1021,0.1)^2),1/3)))&gt;IFERROR(L1021,0),MIN((MAX($D$16,POWER((ABS(K1021)^2)/($I$5*MAX(F1021,0.1)^2),1/3))),IFERROR(L1021,0)+(MIN(ABS(IFERROR(U1021,0))*$D$18,ABS((MAX($D$16,POWER((ABS(K1021)^2)/($I$5*MAX(F1021,0.1)^2),1/3)))-IFERROR(L1021,0))))),MAX((MAX($D$16,POWER((ABS(K1021)^2)/($I$5*MAX(F1021,0.1)^2),1/3))),IFERROR(L1021,0)-(MIN(ABS(IFERROR(U1021,0))*$D$18,ABS((MAX($D$16,POWER((ABS(K1021)^2)/($I$5*MAX(F1021,0.1)^2),1/3)))-IFERROR(L1021,0))))))),MAX($D$16,POWER((ABS(K1021)^2)/($I$5*MAX(F1021,0.1)^2),1/3))),MAX($D$16,IFERROR(L1021,0)))))))</f>
        <v/>
      </c>
      <c r="M1021">
        <f>((F1021)+(G1021)*(L1021))*(L1021)</f>
        <v/>
      </c>
      <c r="N1021">
        <f>(((F1021)+(G1021)*(L1021))*(L1021))/MAX((F1021)+2*(L1021)*SQRT(1+(G1021)^2),1E-6)</f>
        <v/>
      </c>
      <c r="O1021">
        <f>ABS(K1021)/MAX(((F1021)+(G1021)*(L1021))*(L1021),1E-6)</f>
        <v/>
      </c>
      <c r="P1021">
        <f>E1021+L1021</f>
        <v/>
      </c>
      <c r="Q1021">
        <f>P1021+((ABS(K1021)/MAX(((F1021)+(G1021)*(L1021))*(L1021),1E-6))^2)/(2*$I$5)</f>
        <v/>
      </c>
      <c r="R1021">
        <f>((ABS(K1021)*$D$6)/(MAX(((F1021)+(G1021)*(L1021))*(L1021),1E-6)*MAX(((((F1021)+(G1021)*(L1021))*(L1021))/MAX((F1021)+2*(L1021)*SQRT(1+(G1021)^2),1E-6))^(2/3),1E-6)))^2</f>
        <v/>
      </c>
      <c r="S1021">
        <f>ABS(ABS(K1021)/MAX(((F1021)+(G1021)*(L1021))*(L1021),1E-6))/SQRT($I$5*MAX((((F1021)+(G1021)*(L1021))*(L1021))/MAX((F1021)+2*(G1021)*(L1021),1E-6),1E-6))</f>
        <v/>
      </c>
      <c r="T1021">
        <f>((F1021)*(L1021)^2)/2+(G1021)*(L1021)^3/3+(ABS(K1021)^2)/($I$5*MAX(((F1021)+(G1021)*(L1021))*(L1021),1E-6))</f>
        <v/>
      </c>
      <c r="U1021">
        <f>IF($D$20=0,0,IFERROR(Q1020-(((R1020+R1021)/2)*J1021)-(IF(O1020&gt;O1021,$D$8*((O1020^2-O1021^2)/(2*$I$5)),$D$9*((O1021^2-O1020^2)/(2*$I$5)))+($D$10*(ABS(I1021)/90)*(MAX(O1020^2,O1021^2)/(2*$I$5))))-Q1021,0))</f>
        <v/>
      </c>
      <c r="V1021">
        <f>IF($D$20=0,1,IFERROR(IF(ROUND(S1021,3)=1,1,IF(AND(ABS(U1021)&lt;$D$19,S1021&gt;1),1,0)),0))</f>
        <v/>
      </c>
      <c r="W1021">
        <f>IF($D$20=0,IFERROR(W1022,MAX($D$16,POWER((ABS(K1021)^2)/($I$5*MAX(F1021,0.1)^2),1/3))),IF(IFERROR(AG1022,0)=0,IFERROR(W1022,MAX($D$16,POWER((ABS(K1021)^2)/($I$5*MAX(F1021,0.1)^2),1/3))),IF(OR(IFERROR(W1021,0)=0,IFERROR(AD1022,0)&gt;1),MAX($D$16,POWER((ABS(K1021)^2)/($I$5*MAX(F1021,0.1)^2),1/3)),IF(IFERROR(AF1021,0)&gt;0,MAX($D$16,IFERROR(W1021,0)+((IFERROR(AF1021,0))*$D$18*IF((IFERROR(AD1021,0))&lt;1,1,-1))),IF(IFERROR(AF1021,0)&lt;0,IF(ABS((MAX($D$16,POWER((ABS(K1021)^2)/($I$5*MAX(F1021,0.1)^2),1/3)))-IFERROR(W1021,0))&gt;$D$19,MAX($D$16,IF((MAX($D$16,POWER((ABS(K1021)^2)/($I$5*MAX(F1021,0.1)^2),1/3)))&gt;IFERROR(W1021,0),MIN((MAX($D$16,POWER((ABS(K1021)^2)/($I$5*MAX(F1021,0.1)^2),1/3))),IFERROR(W1021,0)+(MIN(ABS(IFERROR(AF1021,0))*$D$18,ABS((MAX($D$16,POWER((ABS(K1021)^2)/($I$5*MAX(F1021,0.1)^2),1/3)))-IFERROR(W1021,0))))),MAX((MAX($D$16,POWER((ABS(K1021)^2)/($I$5*MAX(F1021,0.1)^2),1/3))),IFERROR(W1021,0)-(MIN(ABS(IFERROR(AF1021,0))*$D$18,ABS((MAX($D$16,POWER((ABS(K1021)^2)/($I$5*MAX(F1021,0.1)^2),1/3)))-IFERROR(W1021,0))))))),MAX($D$16,POWER((ABS(K1021)^2)/($I$5*MAX(F1021,0.1)^2),1/3))),MAX($D$16,IFERROR(W1021,0)))))))</f>
        <v/>
      </c>
      <c r="X1021">
        <f>((F1021)+(G1021)*(W1021))*(W1021)</f>
        <v/>
      </c>
      <c r="Y1021">
        <f>(((F1021)+(G1021)*(W1021))*(W1021))/MAX((F1021)+2*(W1021)*SQRT(1+(G1021)^2),1E-6)</f>
        <v/>
      </c>
      <c r="Z1021">
        <f>ABS(K1021)/MAX(((F1021)+(G1021)*(W1021))*(W1021),1E-6)</f>
        <v/>
      </c>
      <c r="AA1021">
        <f>E1021+W1021</f>
        <v/>
      </c>
      <c r="AB1021">
        <f>AA1021+((ABS(K1021)/MAX(((F1021)+(G1021)*(W1021))*(W1021),1E-6))^2)/(2*$I$5)</f>
        <v/>
      </c>
      <c r="AC1021">
        <f>((ABS(K1021)*$D$6)/(MAX(((F1021)+(G1021)*(W1021))*(W1021),1E-6)*MAX(((((F1021)+(G1021)*(W1021))*(W1021))/MAX((F1021)+2*(W1021)*SQRT(1+(G1021)^2),1E-6))^(2/3),1E-6)))^2</f>
        <v/>
      </c>
      <c r="AD1021">
        <f>ABS(ABS(K1021)/MAX(((F1021)+(G1021)*(W1021))*(W1021),1E-6))/SQRT($I$5*MAX((((F1021)+(G1021)*(W1021))*(W1021))/MAX((F1021)+2*(G1021)*(W1021),1E-6),1E-6))</f>
        <v/>
      </c>
      <c r="AE1021">
        <f>((F1021)*(W1021)^2)/2+(G1021)*(W1021)^3/3+(ABS(K1021)^2)/($I$5*MAX(((F1021)+(G1021)*(W1021))*(W1021),1E-6))</f>
        <v/>
      </c>
      <c r="AF1021">
        <f>IF($D$20=0,0,IFERROR(AB1022+(((AC1021+AC1022)/2)*J1022)+(IF(Z1021&gt;Z1022,$D$8*((Z1021^2-Z1022^2)/(2*$I$5)),$D$9*((Z1022^2-Z1021^2)/(2*$I$5)))+($D$10*(ABS(I1022)/90)*(MAX(Z1021^2,Z1022^2)/(2*$I$5))))-AB1021,0))</f>
        <v/>
      </c>
      <c r="AG1021">
        <f>IF($D$20=0,1,IFERROR(IF(ROUND(AD1021,3)=1,1,IF(AND(ABS(AF1021)&lt;$D$19,AD1021&lt;1),1,0)),0))</f>
        <v/>
      </c>
      <c r="AH1021">
        <f>IFERROR(IF(V32="Supercritical",MAX($D$16,IFERROR(L1021,MAX($D$16,POWER((ABS(K1021)^2)/($I$5*MAX(F1021,0.1)^2),1/3)))),IF(V32="Subcritical",MAX($D$16,IFERROR(W1021,MAX($D$16,POWER((ABS(K1021)^2)/($I$5*MAX(F1021,0.1)^2),1/3)))),IF(AND(IFERROR(V1021,0)=1,IFERROR(AG1021,0)=1),IF(IFERROR(T1021,-1E99)&gt;=IFERROR(AE1021,-1E99),MAX($D$16,IFERROR(L1021,MAX($D$16,POWER((ABS(K1021)^2)/($I$5*MAX(F1021,0.1)^2),1/3)))),MAX($D$16,IFERROR(W1021,MAX($D$16,POWER((ABS(K1021)^2)/($I$5*MAX(F1021,0.1)^2),1/3))))),IF(IFERROR(V1021,0)=1,MAX($D$16,IFERROR(L1021,MAX($D$16,POWER((ABS(K1021)^2)/($I$5*MAX(F1021,0.1)^2),1/3)))),IF(IFERROR(AG1021,0)=1,MAX($D$16,IFERROR(W1021,MAX($D$16,POWER((ABS(K1021)^2)/($I$5*MAX(F1021,0.1)^2),1/3)))),MAX($D$16,POWER((ABS(K1021)^2)/($I$5*MAX(F1021,0.1)^2),1/3))))))),MAX($D$16,POWER((ABS(K1021)^2)/($I$5*MAX(F1021,0.1)^2),1/3)))</f>
        <v/>
      </c>
      <c r="AI1021">
        <f>E1021+AH1021</f>
        <v/>
      </c>
      <c r="AJ1021">
        <f>AI1021+((ABS(K1021)/MAX(((F1021)+(G1021)*(AH1021))*(AH1021),1E-6))^2)/(2*$I$5)</f>
        <v/>
      </c>
      <c r="AM1021" t="n">
        <v>0</v>
      </c>
      <c r="AN1021" t="n">
        <v>0</v>
      </c>
      <c r="AO1021">
        <f>AM1021+AN1021</f>
        <v/>
      </c>
      <c r="AP1021">
        <f>AP1020+AO1021</f>
        <v/>
      </c>
      <c r="AQ1021">
        <f>ABS(ABS(K1021)/MAX(((F1021)+(G1021)*(AH1021))*(AH1021),1E-6))/SQRT($I$5*MAX((((F1021)+(G1021)*(AH1021))*(AH1021))/MAX((F1021)+2*(G1021)*(AH1021),1E-6),1E-6))</f>
        <v/>
      </c>
      <c r="AR1021">
        <f>IF(AQ1021&lt;1,"Subcritical","Supercritical")</f>
        <v/>
      </c>
      <c r="AS1021">
        <f>((ABS(K1021)*$D$6)/(MAX(((F1021)+(G1021)*(AH1021))*(AH1021),1E-6)*MAX(((((F1021)+(G1021)*(AH1021))*(AH1021))/MAX((F1021)+2*(AH1021)*SQRT(1+(G1021)^2),1E-6))^(2/3),1E-6)))^2</f>
        <v/>
      </c>
    </row>
    <row r="1022">
      <c r="A1022" t="n">
        <v>873</v>
      </c>
      <c r="B1022" t="n">
        <v>871.89</v>
      </c>
      <c r="C1022" t="n">
        <v>616086.575</v>
      </c>
      <c r="D1022" t="n">
        <v>3097131.934</v>
      </c>
      <c r="E1022" t="n">
        <v>632.126</v>
      </c>
      <c r="F1022" t="n">
        <v>5.2</v>
      </c>
      <c r="G1022" t="n">
        <v>0</v>
      </c>
      <c r="H1022" t="inlineStr">
        <is>
          <t>Normal</t>
        </is>
      </c>
      <c r="I1022" t="n">
        <v>0.002</v>
      </c>
      <c r="J1022">
        <f>B1022-B1021</f>
        <v/>
      </c>
      <c r="K1022">
        <f>MAX(0,K1021-AO1021)</f>
        <v/>
      </c>
      <c r="L1022">
        <f>IF($D$20=0,IFERROR(L1021,MAX($D$16,POWER((ABS(K1022)^2)/($I$5*MAX(F1022,0.1)^2),1/3))),IF(IFERROR(V1021,0)=0,IFERROR(L1021,MAX($D$16,POWER((ABS(K1022)^2)/($I$5*MAX(F1022,0.1)^2),1/3))),IF(OR(IFERROR(L1022,0)=0,IFERROR(S1021,0)&lt;1,IFERROR(S1022,0)&lt;1),MAX($D$16,POWER((ABS(K1022)^2)/($I$5*MAX(F1022,0.1)^2),1/3)),IF(IFERROR(U1022,0)&gt;0,MAX($D$16,IFERROR(L1022,0)+((IFERROR(U1022,0))*$D$18*IF((IFERROR(S1022,0))&lt;1,1,-1))),IF(IFERROR(U1022,0)&lt;0,IF(ABS((MAX($D$16,POWER((ABS(K1022)^2)/($I$5*MAX(F1022,0.1)^2),1/3)))-IFERROR(L1022,0))&gt;$D$19,MAX($D$16,IF((MAX($D$16,POWER((ABS(K1022)^2)/($I$5*MAX(F1022,0.1)^2),1/3)))&gt;IFERROR(L1022,0),MIN((MAX($D$16,POWER((ABS(K1022)^2)/($I$5*MAX(F1022,0.1)^2),1/3))),IFERROR(L1022,0)+(MIN(ABS(IFERROR(U1022,0))*$D$18,ABS((MAX($D$16,POWER((ABS(K1022)^2)/($I$5*MAX(F1022,0.1)^2),1/3)))-IFERROR(L1022,0))))),MAX((MAX($D$16,POWER((ABS(K1022)^2)/($I$5*MAX(F1022,0.1)^2),1/3))),IFERROR(L1022,0)-(MIN(ABS(IFERROR(U1022,0))*$D$18,ABS((MAX($D$16,POWER((ABS(K1022)^2)/($I$5*MAX(F1022,0.1)^2),1/3)))-IFERROR(L1022,0))))))),MAX($D$16,POWER((ABS(K1022)^2)/($I$5*MAX(F1022,0.1)^2),1/3))),MAX($D$16,IFERROR(L1022,0)))))))</f>
        <v/>
      </c>
      <c r="M1022">
        <f>((F1022)+(G1022)*(L1022))*(L1022)</f>
        <v/>
      </c>
      <c r="N1022">
        <f>(((F1022)+(G1022)*(L1022))*(L1022))/MAX((F1022)+2*(L1022)*SQRT(1+(G1022)^2),1E-6)</f>
        <v/>
      </c>
      <c r="O1022">
        <f>ABS(K1022)/MAX(((F1022)+(G1022)*(L1022))*(L1022),1E-6)</f>
        <v/>
      </c>
      <c r="P1022">
        <f>E1022+L1022</f>
        <v/>
      </c>
      <c r="Q1022">
        <f>P1022+((ABS(K1022)/MAX(((F1022)+(G1022)*(L1022))*(L1022),1E-6))^2)/(2*$I$5)</f>
        <v/>
      </c>
      <c r="R1022">
        <f>((ABS(K1022)*$D$6)/(MAX(((F1022)+(G1022)*(L1022))*(L1022),1E-6)*MAX(((((F1022)+(G1022)*(L1022))*(L1022))/MAX((F1022)+2*(L1022)*SQRT(1+(G1022)^2),1E-6))^(2/3),1E-6)))^2</f>
        <v/>
      </c>
      <c r="S1022">
        <f>ABS(ABS(K1022)/MAX(((F1022)+(G1022)*(L1022))*(L1022),1E-6))/SQRT($I$5*MAX((((F1022)+(G1022)*(L1022))*(L1022))/MAX((F1022)+2*(G1022)*(L1022),1E-6),1E-6))</f>
        <v/>
      </c>
      <c r="T1022">
        <f>((F1022)*(L1022)^2)/2+(G1022)*(L1022)^3/3+(ABS(K1022)^2)/($I$5*MAX(((F1022)+(G1022)*(L1022))*(L1022),1E-6))</f>
        <v/>
      </c>
      <c r="U1022">
        <f>IF($D$20=0,0,IFERROR(Q1021-(((R1021+R1022)/2)*J1022)-(IF(O1021&gt;O1022,$D$8*((O1021^2-O1022^2)/(2*$I$5)),$D$9*((O1022^2-O1021^2)/(2*$I$5)))+($D$10*(ABS(I1022)/90)*(MAX(O1021^2,O1022^2)/(2*$I$5))))-Q1022,0))</f>
        <v/>
      </c>
      <c r="V1022">
        <f>IF($D$20=0,1,IFERROR(IF(ROUND(S1022,3)=1,1,IF(AND(ABS(U1022)&lt;$D$19,S1022&gt;1),1,0)),0))</f>
        <v/>
      </c>
      <c r="W1022">
        <f>IF($D$20=0,IFERROR(W1023,MAX($D$16,POWER((ABS(K1022)^2)/($I$5*MAX(F1022,0.1)^2),1/3))),IF(IFERROR(AG1023,0)=0,IFERROR(W1023,MAX($D$16,POWER((ABS(K1022)^2)/($I$5*MAX(F1022,0.1)^2),1/3))),IF(OR(IFERROR(W1022,0)=0,IFERROR(AD1023,0)&gt;1),MAX($D$16,POWER((ABS(K1022)^2)/($I$5*MAX(F1022,0.1)^2),1/3)),IF(IFERROR(AF1022,0)&gt;0,MAX($D$16,IFERROR(W1022,0)+((IFERROR(AF1022,0))*$D$18*IF((IFERROR(AD1022,0))&lt;1,1,-1))),IF(IFERROR(AF1022,0)&lt;0,IF(ABS((MAX($D$16,POWER((ABS(K1022)^2)/($I$5*MAX(F1022,0.1)^2),1/3)))-IFERROR(W1022,0))&gt;$D$19,MAX($D$16,IF((MAX($D$16,POWER((ABS(K1022)^2)/($I$5*MAX(F1022,0.1)^2),1/3)))&gt;IFERROR(W1022,0),MIN((MAX($D$16,POWER((ABS(K1022)^2)/($I$5*MAX(F1022,0.1)^2),1/3))),IFERROR(W1022,0)+(MIN(ABS(IFERROR(AF1022,0))*$D$18,ABS((MAX($D$16,POWER((ABS(K1022)^2)/($I$5*MAX(F1022,0.1)^2),1/3)))-IFERROR(W1022,0))))),MAX((MAX($D$16,POWER((ABS(K1022)^2)/($I$5*MAX(F1022,0.1)^2),1/3))),IFERROR(W1022,0)-(MIN(ABS(IFERROR(AF1022,0))*$D$18,ABS((MAX($D$16,POWER((ABS(K1022)^2)/($I$5*MAX(F1022,0.1)^2),1/3)))-IFERROR(W1022,0))))))),MAX($D$16,POWER((ABS(K1022)^2)/($I$5*MAX(F1022,0.1)^2),1/3))),MAX($D$16,IFERROR(W1022,0)))))))</f>
        <v/>
      </c>
      <c r="X1022">
        <f>((F1022)+(G1022)*(W1022))*(W1022)</f>
        <v/>
      </c>
      <c r="Y1022">
        <f>(((F1022)+(G1022)*(W1022))*(W1022))/MAX((F1022)+2*(W1022)*SQRT(1+(G1022)^2),1E-6)</f>
        <v/>
      </c>
      <c r="Z1022">
        <f>ABS(K1022)/MAX(((F1022)+(G1022)*(W1022))*(W1022),1E-6)</f>
        <v/>
      </c>
      <c r="AA1022">
        <f>E1022+W1022</f>
        <v/>
      </c>
      <c r="AB1022">
        <f>AA1022+((ABS(K1022)/MAX(((F1022)+(G1022)*(W1022))*(W1022),1E-6))^2)/(2*$I$5)</f>
        <v/>
      </c>
      <c r="AC1022">
        <f>((ABS(K1022)*$D$6)/(MAX(((F1022)+(G1022)*(W1022))*(W1022),1E-6)*MAX(((((F1022)+(G1022)*(W1022))*(W1022))/MAX((F1022)+2*(W1022)*SQRT(1+(G1022)^2),1E-6))^(2/3),1E-6)))^2</f>
        <v/>
      </c>
      <c r="AD1022">
        <f>ABS(ABS(K1022)/MAX(((F1022)+(G1022)*(W1022))*(W1022),1E-6))/SQRT($I$5*MAX((((F1022)+(G1022)*(W1022))*(W1022))/MAX((F1022)+2*(G1022)*(W1022),1E-6),1E-6))</f>
        <v/>
      </c>
      <c r="AE1022">
        <f>((F1022)*(W1022)^2)/2+(G1022)*(W1022)^3/3+(ABS(K1022)^2)/($I$5*MAX(((F1022)+(G1022)*(W1022))*(W1022),1E-6))</f>
        <v/>
      </c>
      <c r="AF1022">
        <f>IF($D$20=0,0,IFERROR(AB1023+(((AC1022+AC1023)/2)*J1023)+(IF(Z1022&gt;Z1023,$D$8*((Z1022^2-Z1023^2)/(2*$I$5)),$D$9*((Z1023^2-Z1022^2)/(2*$I$5)))+($D$10*(ABS(I1023)/90)*(MAX(Z1022^2,Z1023^2)/(2*$I$5))))-AB1022,0))</f>
        <v/>
      </c>
      <c r="AG1022">
        <f>IF($D$20=0,1,IFERROR(IF(ROUND(AD1022,3)=1,1,IF(AND(ABS(AF1022)&lt;$D$19,AD1022&lt;1),1,0)),0))</f>
        <v/>
      </c>
      <c r="AH1022">
        <f>IFERROR(IF(V32="Supercritical",MAX($D$16,IFERROR(L1022,MAX($D$16,POWER((ABS(K1022)^2)/($I$5*MAX(F1022,0.1)^2),1/3)))),IF(V32="Subcritical",MAX($D$16,IFERROR(W1022,MAX($D$16,POWER((ABS(K1022)^2)/($I$5*MAX(F1022,0.1)^2),1/3)))),IF(AND(IFERROR(V1022,0)=1,IFERROR(AG1022,0)=1),IF(IFERROR(T1022,-1E99)&gt;=IFERROR(AE1022,-1E99),MAX($D$16,IFERROR(L1022,MAX($D$16,POWER((ABS(K1022)^2)/($I$5*MAX(F1022,0.1)^2),1/3)))),MAX($D$16,IFERROR(W1022,MAX($D$16,POWER((ABS(K1022)^2)/($I$5*MAX(F1022,0.1)^2),1/3))))),IF(IFERROR(V1022,0)=1,MAX($D$16,IFERROR(L1022,MAX($D$16,POWER((ABS(K1022)^2)/($I$5*MAX(F1022,0.1)^2),1/3)))),IF(IFERROR(AG1022,0)=1,MAX($D$16,IFERROR(W1022,MAX($D$16,POWER((ABS(K1022)^2)/($I$5*MAX(F1022,0.1)^2),1/3)))),MAX($D$16,POWER((ABS(K1022)^2)/($I$5*MAX(F1022,0.1)^2),1/3))))))),MAX($D$16,POWER((ABS(K1022)^2)/($I$5*MAX(F1022,0.1)^2),1/3)))</f>
        <v/>
      </c>
      <c r="AI1022">
        <f>E1022+AH1022</f>
        <v/>
      </c>
      <c r="AJ1022">
        <f>AI1022+((ABS(K1022)/MAX(((F1022)+(G1022)*(AH1022))*(AH1022),1E-6))^2)/(2*$I$5)</f>
        <v/>
      </c>
      <c r="AM1022" t="n">
        <v>0</v>
      </c>
      <c r="AN1022" t="n">
        <v>0</v>
      </c>
      <c r="AO1022">
        <f>AM1022+AN1022</f>
        <v/>
      </c>
      <c r="AP1022">
        <f>AP1021+AO1022</f>
        <v/>
      </c>
      <c r="AQ1022">
        <f>ABS(ABS(K1022)/MAX(((F1022)+(G1022)*(AH1022))*(AH1022),1E-6))/SQRT($I$5*MAX((((F1022)+(G1022)*(AH1022))*(AH1022))/MAX((F1022)+2*(G1022)*(AH1022),1E-6),1E-6))</f>
        <v/>
      </c>
      <c r="AR1022">
        <f>IF(AQ1022&lt;1,"Subcritical","Supercritical")</f>
        <v/>
      </c>
      <c r="AS1022">
        <f>((ABS(K1022)*$D$6)/(MAX(((F1022)+(G1022)*(AH1022))*(AH1022),1E-6)*MAX(((((F1022)+(G1022)*(AH1022))*(AH1022))/MAX((F1022)+2*(AH1022)*SQRT(1+(G1022)^2),1E-6))^(2/3),1E-6)))^2</f>
        <v/>
      </c>
    </row>
    <row r="1023">
      <c r="A1023" t="n">
        <v>874</v>
      </c>
      <c r="B1023" t="n">
        <v>872.89</v>
      </c>
      <c r="C1023" t="n">
        <v>616086.5330000001</v>
      </c>
      <c r="D1023" t="n">
        <v>3097130.935</v>
      </c>
      <c r="E1023" t="n">
        <v>632.1255</v>
      </c>
      <c r="F1023" t="n">
        <v>5.2</v>
      </c>
      <c r="G1023" t="n">
        <v>0</v>
      </c>
      <c r="H1023" t="inlineStr">
        <is>
          <t>Normal</t>
        </is>
      </c>
      <c r="I1023" t="n">
        <v>0</v>
      </c>
      <c r="J1023">
        <f>B1023-B1022</f>
        <v/>
      </c>
      <c r="K1023">
        <f>MAX(0,K1022-AO1022)</f>
        <v/>
      </c>
      <c r="L1023">
        <f>IF($D$20=0,IFERROR(L1022,MAX($D$16,POWER((ABS(K1023)^2)/($I$5*MAX(F1023,0.1)^2),1/3))),IF(IFERROR(V1022,0)=0,IFERROR(L1022,MAX($D$16,POWER((ABS(K1023)^2)/($I$5*MAX(F1023,0.1)^2),1/3))),IF(OR(IFERROR(L1023,0)=0,IFERROR(S1022,0)&lt;1,IFERROR(S1023,0)&lt;1),MAX($D$16,POWER((ABS(K1023)^2)/($I$5*MAX(F1023,0.1)^2),1/3)),IF(IFERROR(U1023,0)&gt;0,MAX($D$16,IFERROR(L1023,0)+((IFERROR(U1023,0))*$D$18*IF((IFERROR(S1023,0))&lt;1,1,-1))),IF(IFERROR(U1023,0)&lt;0,IF(ABS((MAX($D$16,POWER((ABS(K1023)^2)/($I$5*MAX(F1023,0.1)^2),1/3)))-IFERROR(L1023,0))&gt;$D$19,MAX($D$16,IF((MAX($D$16,POWER((ABS(K1023)^2)/($I$5*MAX(F1023,0.1)^2),1/3)))&gt;IFERROR(L1023,0),MIN((MAX($D$16,POWER((ABS(K1023)^2)/($I$5*MAX(F1023,0.1)^2),1/3))),IFERROR(L1023,0)+(MIN(ABS(IFERROR(U1023,0))*$D$18,ABS((MAX($D$16,POWER((ABS(K1023)^2)/($I$5*MAX(F1023,0.1)^2),1/3)))-IFERROR(L1023,0))))),MAX((MAX($D$16,POWER((ABS(K1023)^2)/($I$5*MAX(F1023,0.1)^2),1/3))),IFERROR(L1023,0)-(MIN(ABS(IFERROR(U1023,0))*$D$18,ABS((MAX($D$16,POWER((ABS(K1023)^2)/($I$5*MAX(F1023,0.1)^2),1/3)))-IFERROR(L1023,0))))))),MAX($D$16,POWER((ABS(K1023)^2)/($I$5*MAX(F1023,0.1)^2),1/3))),MAX($D$16,IFERROR(L1023,0)))))))</f>
        <v/>
      </c>
      <c r="M1023">
        <f>((F1023)+(G1023)*(L1023))*(L1023)</f>
        <v/>
      </c>
      <c r="N1023">
        <f>(((F1023)+(G1023)*(L1023))*(L1023))/MAX((F1023)+2*(L1023)*SQRT(1+(G1023)^2),1E-6)</f>
        <v/>
      </c>
      <c r="O1023">
        <f>ABS(K1023)/MAX(((F1023)+(G1023)*(L1023))*(L1023),1E-6)</f>
        <v/>
      </c>
      <c r="P1023">
        <f>E1023+L1023</f>
        <v/>
      </c>
      <c r="Q1023">
        <f>P1023+((ABS(K1023)/MAX(((F1023)+(G1023)*(L1023))*(L1023),1E-6))^2)/(2*$I$5)</f>
        <v/>
      </c>
      <c r="R1023">
        <f>((ABS(K1023)*$D$6)/(MAX(((F1023)+(G1023)*(L1023))*(L1023),1E-6)*MAX(((((F1023)+(G1023)*(L1023))*(L1023))/MAX((F1023)+2*(L1023)*SQRT(1+(G1023)^2),1E-6))^(2/3),1E-6)))^2</f>
        <v/>
      </c>
      <c r="S1023">
        <f>ABS(ABS(K1023)/MAX(((F1023)+(G1023)*(L1023))*(L1023),1E-6))/SQRT($I$5*MAX((((F1023)+(G1023)*(L1023))*(L1023))/MAX((F1023)+2*(G1023)*(L1023),1E-6),1E-6))</f>
        <v/>
      </c>
      <c r="T1023">
        <f>((F1023)*(L1023)^2)/2+(G1023)*(L1023)^3/3+(ABS(K1023)^2)/($I$5*MAX(((F1023)+(G1023)*(L1023))*(L1023),1E-6))</f>
        <v/>
      </c>
      <c r="U1023">
        <f>IF($D$20=0,0,IFERROR(Q1022-(((R1022+R1023)/2)*J1023)-(IF(O1022&gt;O1023,$D$8*((O1022^2-O1023^2)/(2*$I$5)),$D$9*((O1023^2-O1022^2)/(2*$I$5)))+($D$10*(ABS(I1023)/90)*(MAX(O1022^2,O1023^2)/(2*$I$5))))-Q1023,0))</f>
        <v/>
      </c>
      <c r="V1023">
        <f>IF($D$20=0,1,IFERROR(IF(ROUND(S1023,3)=1,1,IF(AND(ABS(U1023)&lt;$D$19,S1023&gt;1),1,0)),0))</f>
        <v/>
      </c>
      <c r="W1023">
        <f>IF($D$20=0,IFERROR(W1024,MAX($D$16,POWER((ABS(K1023)^2)/($I$5*MAX(F1023,0.1)^2),1/3))),IF(IFERROR(AG1024,0)=0,IFERROR(W1024,MAX($D$16,POWER((ABS(K1023)^2)/($I$5*MAX(F1023,0.1)^2),1/3))),IF(OR(IFERROR(W1023,0)=0,IFERROR(AD1024,0)&gt;1),MAX($D$16,POWER((ABS(K1023)^2)/($I$5*MAX(F1023,0.1)^2),1/3)),IF(IFERROR(AF1023,0)&gt;0,MAX($D$16,IFERROR(W1023,0)+((IFERROR(AF1023,0))*$D$18*IF((IFERROR(AD1023,0))&lt;1,1,-1))),IF(IFERROR(AF1023,0)&lt;0,IF(ABS((MAX($D$16,POWER((ABS(K1023)^2)/($I$5*MAX(F1023,0.1)^2),1/3)))-IFERROR(W1023,0))&gt;$D$19,MAX($D$16,IF((MAX($D$16,POWER((ABS(K1023)^2)/($I$5*MAX(F1023,0.1)^2),1/3)))&gt;IFERROR(W1023,0),MIN((MAX($D$16,POWER((ABS(K1023)^2)/($I$5*MAX(F1023,0.1)^2),1/3))),IFERROR(W1023,0)+(MIN(ABS(IFERROR(AF1023,0))*$D$18,ABS((MAX($D$16,POWER((ABS(K1023)^2)/($I$5*MAX(F1023,0.1)^2),1/3)))-IFERROR(W1023,0))))),MAX((MAX($D$16,POWER((ABS(K1023)^2)/($I$5*MAX(F1023,0.1)^2),1/3))),IFERROR(W1023,0)-(MIN(ABS(IFERROR(AF1023,0))*$D$18,ABS((MAX($D$16,POWER((ABS(K1023)^2)/($I$5*MAX(F1023,0.1)^2),1/3)))-IFERROR(W1023,0))))))),MAX($D$16,POWER((ABS(K1023)^2)/($I$5*MAX(F1023,0.1)^2),1/3))),MAX($D$16,IFERROR(W1023,0)))))))</f>
        <v/>
      </c>
      <c r="X1023">
        <f>((F1023)+(G1023)*(W1023))*(W1023)</f>
        <v/>
      </c>
      <c r="Y1023">
        <f>(((F1023)+(G1023)*(W1023))*(W1023))/MAX((F1023)+2*(W1023)*SQRT(1+(G1023)^2),1E-6)</f>
        <v/>
      </c>
      <c r="Z1023">
        <f>ABS(K1023)/MAX(((F1023)+(G1023)*(W1023))*(W1023),1E-6)</f>
        <v/>
      </c>
      <c r="AA1023">
        <f>E1023+W1023</f>
        <v/>
      </c>
      <c r="AB1023">
        <f>AA1023+((ABS(K1023)/MAX(((F1023)+(G1023)*(W1023))*(W1023),1E-6))^2)/(2*$I$5)</f>
        <v/>
      </c>
      <c r="AC1023">
        <f>((ABS(K1023)*$D$6)/(MAX(((F1023)+(G1023)*(W1023))*(W1023),1E-6)*MAX(((((F1023)+(G1023)*(W1023))*(W1023))/MAX((F1023)+2*(W1023)*SQRT(1+(G1023)^2),1E-6))^(2/3),1E-6)))^2</f>
        <v/>
      </c>
      <c r="AD1023">
        <f>ABS(ABS(K1023)/MAX(((F1023)+(G1023)*(W1023))*(W1023),1E-6))/SQRT($I$5*MAX((((F1023)+(G1023)*(W1023))*(W1023))/MAX((F1023)+2*(G1023)*(W1023),1E-6),1E-6))</f>
        <v/>
      </c>
      <c r="AE1023">
        <f>((F1023)*(W1023)^2)/2+(G1023)*(W1023)^3/3+(ABS(K1023)^2)/($I$5*MAX(((F1023)+(G1023)*(W1023))*(W1023),1E-6))</f>
        <v/>
      </c>
      <c r="AF1023">
        <f>IF($D$20=0,0,IFERROR(AB1024+(((AC1023+AC1024)/2)*J1024)+(IF(Z1023&gt;Z1024,$D$8*((Z1023^2-Z1024^2)/(2*$I$5)),$D$9*((Z1024^2-Z1023^2)/(2*$I$5)))+($D$10*(ABS(I1024)/90)*(MAX(Z1023^2,Z1024^2)/(2*$I$5))))-AB1023,0))</f>
        <v/>
      </c>
      <c r="AG1023">
        <f>IF($D$20=0,1,IFERROR(IF(ROUND(AD1023,3)=1,1,IF(AND(ABS(AF1023)&lt;$D$19,AD1023&lt;1),1,0)),0))</f>
        <v/>
      </c>
      <c r="AH1023">
        <f>IFERROR(IF(V32="Supercritical",MAX($D$16,IFERROR(L1023,MAX($D$16,POWER((ABS(K1023)^2)/($I$5*MAX(F1023,0.1)^2),1/3)))),IF(V32="Subcritical",MAX($D$16,IFERROR(W1023,MAX($D$16,POWER((ABS(K1023)^2)/($I$5*MAX(F1023,0.1)^2),1/3)))),IF(AND(IFERROR(V1023,0)=1,IFERROR(AG1023,0)=1),IF(IFERROR(T1023,-1E99)&gt;=IFERROR(AE1023,-1E99),MAX($D$16,IFERROR(L1023,MAX($D$16,POWER((ABS(K1023)^2)/($I$5*MAX(F1023,0.1)^2),1/3)))),MAX($D$16,IFERROR(W1023,MAX($D$16,POWER((ABS(K1023)^2)/($I$5*MAX(F1023,0.1)^2),1/3))))),IF(IFERROR(V1023,0)=1,MAX($D$16,IFERROR(L1023,MAX($D$16,POWER((ABS(K1023)^2)/($I$5*MAX(F1023,0.1)^2),1/3)))),IF(IFERROR(AG1023,0)=1,MAX($D$16,IFERROR(W1023,MAX($D$16,POWER((ABS(K1023)^2)/($I$5*MAX(F1023,0.1)^2),1/3)))),MAX($D$16,POWER((ABS(K1023)^2)/($I$5*MAX(F1023,0.1)^2),1/3))))))),MAX($D$16,POWER((ABS(K1023)^2)/($I$5*MAX(F1023,0.1)^2),1/3)))</f>
        <v/>
      </c>
      <c r="AI1023">
        <f>E1023+AH1023</f>
        <v/>
      </c>
      <c r="AJ1023">
        <f>AI1023+((ABS(K1023)/MAX(((F1023)+(G1023)*(AH1023))*(AH1023),1E-6))^2)/(2*$I$5)</f>
        <v/>
      </c>
      <c r="AM1023" t="n">
        <v>0</v>
      </c>
      <c r="AN1023" t="n">
        <v>0</v>
      </c>
      <c r="AO1023">
        <f>AM1023+AN1023</f>
        <v/>
      </c>
      <c r="AP1023">
        <f>AP1022+AO1023</f>
        <v/>
      </c>
      <c r="AQ1023">
        <f>ABS(ABS(K1023)/MAX(((F1023)+(G1023)*(AH1023))*(AH1023),1E-6))/SQRT($I$5*MAX((((F1023)+(G1023)*(AH1023))*(AH1023))/MAX((F1023)+2*(G1023)*(AH1023),1E-6),1E-6))</f>
        <v/>
      </c>
      <c r="AR1023">
        <f>IF(AQ1023&lt;1,"Subcritical","Supercritical")</f>
        <v/>
      </c>
      <c r="AS1023">
        <f>((ABS(K1023)*$D$6)/(MAX(((F1023)+(G1023)*(AH1023))*(AH1023),1E-6)*MAX(((((F1023)+(G1023)*(AH1023))*(AH1023))/MAX((F1023)+2*(AH1023)*SQRT(1+(G1023)^2),1E-6))^(2/3),1E-6)))^2</f>
        <v/>
      </c>
    </row>
    <row r="1024">
      <c r="A1024" t="n">
        <v>875</v>
      </c>
      <c r="B1024" t="n">
        <v>873.889</v>
      </c>
      <c r="C1024" t="n">
        <v>616086.491</v>
      </c>
      <c r="D1024" t="n">
        <v>3097129.936</v>
      </c>
      <c r="E1024" t="n">
        <v>632.125</v>
      </c>
      <c r="F1024" t="n">
        <v>5.2</v>
      </c>
      <c r="G1024" t="n">
        <v>0</v>
      </c>
      <c r="H1024" t="inlineStr">
        <is>
          <t>Normal</t>
        </is>
      </c>
      <c r="I1024" t="n">
        <v>0.057</v>
      </c>
      <c r="J1024">
        <f>B1024-B1023</f>
        <v/>
      </c>
      <c r="K1024">
        <f>MAX(0,K1023-AO1023)</f>
        <v/>
      </c>
      <c r="L1024">
        <f>IF($D$20=0,IFERROR(L1023,MAX($D$16,POWER((ABS(K1024)^2)/($I$5*MAX(F1024,0.1)^2),1/3))),IF(IFERROR(V1023,0)=0,IFERROR(L1023,MAX($D$16,POWER((ABS(K1024)^2)/($I$5*MAX(F1024,0.1)^2),1/3))),IF(OR(IFERROR(L1024,0)=0,IFERROR(S1023,0)&lt;1,IFERROR(S1024,0)&lt;1),MAX($D$16,POWER((ABS(K1024)^2)/($I$5*MAX(F1024,0.1)^2),1/3)),IF(IFERROR(U1024,0)&gt;0,MAX($D$16,IFERROR(L1024,0)+((IFERROR(U1024,0))*$D$18*IF((IFERROR(S1024,0))&lt;1,1,-1))),IF(IFERROR(U1024,0)&lt;0,IF(ABS((MAX($D$16,POWER((ABS(K1024)^2)/($I$5*MAX(F1024,0.1)^2),1/3)))-IFERROR(L1024,0))&gt;$D$19,MAX($D$16,IF((MAX($D$16,POWER((ABS(K1024)^2)/($I$5*MAX(F1024,0.1)^2),1/3)))&gt;IFERROR(L1024,0),MIN((MAX($D$16,POWER((ABS(K1024)^2)/($I$5*MAX(F1024,0.1)^2),1/3))),IFERROR(L1024,0)+(MIN(ABS(IFERROR(U1024,0))*$D$18,ABS((MAX($D$16,POWER((ABS(K1024)^2)/($I$5*MAX(F1024,0.1)^2),1/3)))-IFERROR(L1024,0))))),MAX((MAX($D$16,POWER((ABS(K1024)^2)/($I$5*MAX(F1024,0.1)^2),1/3))),IFERROR(L1024,0)-(MIN(ABS(IFERROR(U1024,0))*$D$18,ABS((MAX($D$16,POWER((ABS(K1024)^2)/($I$5*MAX(F1024,0.1)^2),1/3)))-IFERROR(L1024,0))))))),MAX($D$16,POWER((ABS(K1024)^2)/($I$5*MAX(F1024,0.1)^2),1/3))),MAX($D$16,IFERROR(L1024,0)))))))</f>
        <v/>
      </c>
      <c r="M1024">
        <f>((F1024)+(G1024)*(L1024))*(L1024)</f>
        <v/>
      </c>
      <c r="N1024">
        <f>(((F1024)+(G1024)*(L1024))*(L1024))/MAX((F1024)+2*(L1024)*SQRT(1+(G1024)^2),1E-6)</f>
        <v/>
      </c>
      <c r="O1024">
        <f>ABS(K1024)/MAX(((F1024)+(G1024)*(L1024))*(L1024),1E-6)</f>
        <v/>
      </c>
      <c r="P1024">
        <f>E1024+L1024</f>
        <v/>
      </c>
      <c r="Q1024">
        <f>P1024+((ABS(K1024)/MAX(((F1024)+(G1024)*(L1024))*(L1024),1E-6))^2)/(2*$I$5)</f>
        <v/>
      </c>
      <c r="R1024">
        <f>((ABS(K1024)*$D$6)/(MAX(((F1024)+(G1024)*(L1024))*(L1024),1E-6)*MAX(((((F1024)+(G1024)*(L1024))*(L1024))/MAX((F1024)+2*(L1024)*SQRT(1+(G1024)^2),1E-6))^(2/3),1E-6)))^2</f>
        <v/>
      </c>
      <c r="S1024">
        <f>ABS(ABS(K1024)/MAX(((F1024)+(G1024)*(L1024))*(L1024),1E-6))/SQRT($I$5*MAX((((F1024)+(G1024)*(L1024))*(L1024))/MAX((F1024)+2*(G1024)*(L1024),1E-6),1E-6))</f>
        <v/>
      </c>
      <c r="T1024">
        <f>((F1024)*(L1024)^2)/2+(G1024)*(L1024)^3/3+(ABS(K1024)^2)/($I$5*MAX(((F1024)+(G1024)*(L1024))*(L1024),1E-6))</f>
        <v/>
      </c>
      <c r="U1024">
        <f>IF($D$20=0,0,IFERROR(Q1023-(((R1023+R1024)/2)*J1024)-(IF(O1023&gt;O1024,$D$8*((O1023^2-O1024^2)/(2*$I$5)),$D$9*((O1024^2-O1023^2)/(2*$I$5)))+($D$10*(ABS(I1024)/90)*(MAX(O1023^2,O1024^2)/(2*$I$5))))-Q1024,0))</f>
        <v/>
      </c>
      <c r="V1024">
        <f>IF($D$20=0,1,IFERROR(IF(ROUND(S1024,3)=1,1,IF(AND(ABS(U1024)&lt;$D$19,S1024&gt;1),1,0)),0))</f>
        <v/>
      </c>
      <c r="W1024">
        <f>IF($D$20=0,IFERROR(W1025,MAX($D$16,POWER((ABS(K1024)^2)/($I$5*MAX(F1024,0.1)^2),1/3))),IF(IFERROR(AG1025,0)=0,IFERROR(W1025,MAX($D$16,POWER((ABS(K1024)^2)/($I$5*MAX(F1024,0.1)^2),1/3))),IF(OR(IFERROR(W1024,0)=0,IFERROR(AD1025,0)&gt;1),MAX($D$16,POWER((ABS(K1024)^2)/($I$5*MAX(F1024,0.1)^2),1/3)),IF(IFERROR(AF1024,0)&gt;0,MAX($D$16,IFERROR(W1024,0)+((IFERROR(AF1024,0))*$D$18*IF((IFERROR(AD1024,0))&lt;1,1,-1))),IF(IFERROR(AF1024,0)&lt;0,IF(ABS((MAX($D$16,POWER((ABS(K1024)^2)/($I$5*MAX(F1024,0.1)^2),1/3)))-IFERROR(W1024,0))&gt;$D$19,MAX($D$16,IF((MAX($D$16,POWER((ABS(K1024)^2)/($I$5*MAX(F1024,0.1)^2),1/3)))&gt;IFERROR(W1024,0),MIN((MAX($D$16,POWER((ABS(K1024)^2)/($I$5*MAX(F1024,0.1)^2),1/3))),IFERROR(W1024,0)+(MIN(ABS(IFERROR(AF1024,0))*$D$18,ABS((MAX($D$16,POWER((ABS(K1024)^2)/($I$5*MAX(F1024,0.1)^2),1/3)))-IFERROR(W1024,0))))),MAX((MAX($D$16,POWER((ABS(K1024)^2)/($I$5*MAX(F1024,0.1)^2),1/3))),IFERROR(W1024,0)-(MIN(ABS(IFERROR(AF1024,0))*$D$18,ABS((MAX($D$16,POWER((ABS(K1024)^2)/($I$5*MAX(F1024,0.1)^2),1/3)))-IFERROR(W1024,0))))))),MAX($D$16,POWER((ABS(K1024)^2)/($I$5*MAX(F1024,0.1)^2),1/3))),MAX($D$16,IFERROR(W1024,0)))))))</f>
        <v/>
      </c>
      <c r="X1024">
        <f>((F1024)+(G1024)*(W1024))*(W1024)</f>
        <v/>
      </c>
      <c r="Y1024">
        <f>(((F1024)+(G1024)*(W1024))*(W1024))/MAX((F1024)+2*(W1024)*SQRT(1+(G1024)^2),1E-6)</f>
        <v/>
      </c>
      <c r="Z1024">
        <f>ABS(K1024)/MAX(((F1024)+(G1024)*(W1024))*(W1024),1E-6)</f>
        <v/>
      </c>
      <c r="AA1024">
        <f>E1024+W1024</f>
        <v/>
      </c>
      <c r="AB1024">
        <f>AA1024+((ABS(K1024)/MAX(((F1024)+(G1024)*(W1024))*(W1024),1E-6))^2)/(2*$I$5)</f>
        <v/>
      </c>
      <c r="AC1024">
        <f>((ABS(K1024)*$D$6)/(MAX(((F1024)+(G1024)*(W1024))*(W1024),1E-6)*MAX(((((F1024)+(G1024)*(W1024))*(W1024))/MAX((F1024)+2*(W1024)*SQRT(1+(G1024)^2),1E-6))^(2/3),1E-6)))^2</f>
        <v/>
      </c>
      <c r="AD1024">
        <f>ABS(ABS(K1024)/MAX(((F1024)+(G1024)*(W1024))*(W1024),1E-6))/SQRT($I$5*MAX((((F1024)+(G1024)*(W1024))*(W1024))/MAX((F1024)+2*(G1024)*(W1024),1E-6),1E-6))</f>
        <v/>
      </c>
      <c r="AE1024">
        <f>((F1024)*(W1024)^2)/2+(G1024)*(W1024)^3/3+(ABS(K1024)^2)/($I$5*MAX(((F1024)+(G1024)*(W1024))*(W1024),1E-6))</f>
        <v/>
      </c>
      <c r="AF1024">
        <f>IF($D$20=0,0,IFERROR(AB1025+(((AC1024+AC1025)/2)*J1025)+(IF(Z1024&gt;Z1025,$D$8*((Z1024^2-Z1025^2)/(2*$I$5)),$D$9*((Z1025^2-Z1024^2)/(2*$I$5)))+($D$10*(ABS(I1025)/90)*(MAX(Z1024^2,Z1025^2)/(2*$I$5))))-AB1024,0))</f>
        <v/>
      </c>
      <c r="AG1024">
        <f>IF($D$20=0,1,IFERROR(IF(ROUND(AD1024,3)=1,1,IF(AND(ABS(AF1024)&lt;$D$19,AD1024&lt;1),1,0)),0))</f>
        <v/>
      </c>
      <c r="AH1024">
        <f>IFERROR(IF(V32="Supercritical",MAX($D$16,IFERROR(L1024,MAX($D$16,POWER((ABS(K1024)^2)/($I$5*MAX(F1024,0.1)^2),1/3)))),IF(V32="Subcritical",MAX($D$16,IFERROR(W1024,MAX($D$16,POWER((ABS(K1024)^2)/($I$5*MAX(F1024,0.1)^2),1/3)))),IF(AND(IFERROR(V1024,0)=1,IFERROR(AG1024,0)=1),IF(IFERROR(T1024,-1E99)&gt;=IFERROR(AE1024,-1E99),MAX($D$16,IFERROR(L1024,MAX($D$16,POWER((ABS(K1024)^2)/($I$5*MAX(F1024,0.1)^2),1/3)))),MAX($D$16,IFERROR(W1024,MAX($D$16,POWER((ABS(K1024)^2)/($I$5*MAX(F1024,0.1)^2),1/3))))),IF(IFERROR(V1024,0)=1,MAX($D$16,IFERROR(L1024,MAX($D$16,POWER((ABS(K1024)^2)/($I$5*MAX(F1024,0.1)^2),1/3)))),IF(IFERROR(AG1024,0)=1,MAX($D$16,IFERROR(W1024,MAX($D$16,POWER((ABS(K1024)^2)/($I$5*MAX(F1024,0.1)^2),1/3)))),MAX($D$16,POWER((ABS(K1024)^2)/($I$5*MAX(F1024,0.1)^2),1/3))))))),MAX($D$16,POWER((ABS(K1024)^2)/($I$5*MAX(F1024,0.1)^2),1/3)))</f>
        <v/>
      </c>
      <c r="AI1024">
        <f>E1024+AH1024</f>
        <v/>
      </c>
      <c r="AJ1024">
        <f>AI1024+((ABS(K1024)/MAX(((F1024)+(G1024)*(AH1024))*(AH1024),1E-6))^2)/(2*$I$5)</f>
        <v/>
      </c>
      <c r="AM1024" t="n">
        <v>0</v>
      </c>
      <c r="AN1024" t="n">
        <v>0</v>
      </c>
      <c r="AO1024">
        <f>AM1024+AN1024</f>
        <v/>
      </c>
      <c r="AP1024">
        <f>AP1023+AO1024</f>
        <v/>
      </c>
      <c r="AQ1024">
        <f>ABS(ABS(K1024)/MAX(((F1024)+(G1024)*(AH1024))*(AH1024),1E-6))/SQRT($I$5*MAX((((F1024)+(G1024)*(AH1024))*(AH1024))/MAX((F1024)+2*(G1024)*(AH1024),1E-6),1E-6))</f>
        <v/>
      </c>
      <c r="AR1024">
        <f>IF(AQ1024&lt;1,"Subcritical","Supercritical")</f>
        <v/>
      </c>
      <c r="AS1024">
        <f>((ABS(K1024)*$D$6)/(MAX(((F1024)+(G1024)*(AH1024))*(AH1024),1E-6)*MAX(((((F1024)+(G1024)*(AH1024))*(AH1024))/MAX((F1024)+2*(AH1024)*SQRT(1+(G1024)^2),1E-6))^(2/3),1E-6)))^2</f>
        <v/>
      </c>
    </row>
    <row r="1025">
      <c r="A1025" t="n">
        <v>876</v>
      </c>
      <c r="B1025" t="n">
        <v>874.889</v>
      </c>
      <c r="C1025" t="n">
        <v>616086.448</v>
      </c>
      <c r="D1025" t="n">
        <v>3097128.937</v>
      </c>
      <c r="E1025" t="n">
        <v>632.1245</v>
      </c>
      <c r="F1025" t="n">
        <v>5.2</v>
      </c>
      <c r="G1025" t="n">
        <v>0</v>
      </c>
      <c r="H1025" t="inlineStr">
        <is>
          <t>Normal</t>
        </is>
      </c>
      <c r="I1025" t="n">
        <v>0.057</v>
      </c>
      <c r="J1025">
        <f>B1025-B1024</f>
        <v/>
      </c>
      <c r="K1025">
        <f>MAX(0,K1024-AO1024)</f>
        <v/>
      </c>
      <c r="L1025">
        <f>IF($D$20=0,IFERROR(L1024,MAX($D$16,POWER((ABS(K1025)^2)/($I$5*MAX(F1025,0.1)^2),1/3))),IF(IFERROR(V1024,0)=0,IFERROR(L1024,MAX($D$16,POWER((ABS(K1025)^2)/($I$5*MAX(F1025,0.1)^2),1/3))),IF(OR(IFERROR(L1025,0)=0,IFERROR(S1024,0)&lt;1,IFERROR(S1025,0)&lt;1),MAX($D$16,POWER((ABS(K1025)^2)/($I$5*MAX(F1025,0.1)^2),1/3)),IF(IFERROR(U1025,0)&gt;0,MAX($D$16,IFERROR(L1025,0)+((IFERROR(U1025,0))*$D$18*IF((IFERROR(S1025,0))&lt;1,1,-1))),IF(IFERROR(U1025,0)&lt;0,IF(ABS((MAX($D$16,POWER((ABS(K1025)^2)/($I$5*MAX(F1025,0.1)^2),1/3)))-IFERROR(L1025,0))&gt;$D$19,MAX($D$16,IF((MAX($D$16,POWER((ABS(K1025)^2)/($I$5*MAX(F1025,0.1)^2),1/3)))&gt;IFERROR(L1025,0),MIN((MAX($D$16,POWER((ABS(K1025)^2)/($I$5*MAX(F1025,0.1)^2),1/3))),IFERROR(L1025,0)+(MIN(ABS(IFERROR(U1025,0))*$D$18,ABS((MAX($D$16,POWER((ABS(K1025)^2)/($I$5*MAX(F1025,0.1)^2),1/3)))-IFERROR(L1025,0))))),MAX((MAX($D$16,POWER((ABS(K1025)^2)/($I$5*MAX(F1025,0.1)^2),1/3))),IFERROR(L1025,0)-(MIN(ABS(IFERROR(U1025,0))*$D$18,ABS((MAX($D$16,POWER((ABS(K1025)^2)/($I$5*MAX(F1025,0.1)^2),1/3)))-IFERROR(L1025,0))))))),MAX($D$16,POWER((ABS(K1025)^2)/($I$5*MAX(F1025,0.1)^2),1/3))),MAX($D$16,IFERROR(L1025,0)))))))</f>
        <v/>
      </c>
      <c r="M1025">
        <f>((F1025)+(G1025)*(L1025))*(L1025)</f>
        <v/>
      </c>
      <c r="N1025">
        <f>(((F1025)+(G1025)*(L1025))*(L1025))/MAX((F1025)+2*(L1025)*SQRT(1+(G1025)^2),1E-6)</f>
        <v/>
      </c>
      <c r="O1025">
        <f>ABS(K1025)/MAX(((F1025)+(G1025)*(L1025))*(L1025),1E-6)</f>
        <v/>
      </c>
      <c r="P1025">
        <f>E1025+L1025</f>
        <v/>
      </c>
      <c r="Q1025">
        <f>P1025+((ABS(K1025)/MAX(((F1025)+(G1025)*(L1025))*(L1025),1E-6))^2)/(2*$I$5)</f>
        <v/>
      </c>
      <c r="R1025">
        <f>((ABS(K1025)*$D$6)/(MAX(((F1025)+(G1025)*(L1025))*(L1025),1E-6)*MAX(((((F1025)+(G1025)*(L1025))*(L1025))/MAX((F1025)+2*(L1025)*SQRT(1+(G1025)^2),1E-6))^(2/3),1E-6)))^2</f>
        <v/>
      </c>
      <c r="S1025">
        <f>ABS(ABS(K1025)/MAX(((F1025)+(G1025)*(L1025))*(L1025),1E-6))/SQRT($I$5*MAX((((F1025)+(G1025)*(L1025))*(L1025))/MAX((F1025)+2*(G1025)*(L1025),1E-6),1E-6))</f>
        <v/>
      </c>
      <c r="T1025">
        <f>((F1025)*(L1025)^2)/2+(G1025)*(L1025)^3/3+(ABS(K1025)^2)/($I$5*MAX(((F1025)+(G1025)*(L1025))*(L1025),1E-6))</f>
        <v/>
      </c>
      <c r="U1025">
        <f>IF($D$20=0,0,IFERROR(Q1024-(((R1024+R1025)/2)*J1025)-(IF(O1024&gt;O1025,$D$8*((O1024^2-O1025^2)/(2*$I$5)),$D$9*((O1025^2-O1024^2)/(2*$I$5)))+($D$10*(ABS(I1025)/90)*(MAX(O1024^2,O1025^2)/(2*$I$5))))-Q1025,0))</f>
        <v/>
      </c>
      <c r="V1025">
        <f>IF($D$20=0,1,IFERROR(IF(ROUND(S1025,3)=1,1,IF(AND(ABS(U1025)&lt;$D$19,S1025&gt;1),1,0)),0))</f>
        <v/>
      </c>
      <c r="W1025">
        <f>IF($D$20=0,IFERROR(W1026,MAX($D$16,POWER((ABS(K1025)^2)/($I$5*MAX(F1025,0.1)^2),1/3))),IF(IFERROR(AG1026,0)=0,IFERROR(W1026,MAX($D$16,POWER((ABS(K1025)^2)/($I$5*MAX(F1025,0.1)^2),1/3))),IF(OR(IFERROR(W1025,0)=0,IFERROR(AD1026,0)&gt;1),MAX($D$16,POWER((ABS(K1025)^2)/($I$5*MAX(F1025,0.1)^2),1/3)),IF(IFERROR(AF1025,0)&gt;0,MAX($D$16,IFERROR(W1025,0)+((IFERROR(AF1025,0))*$D$18*IF((IFERROR(AD1025,0))&lt;1,1,-1))),IF(IFERROR(AF1025,0)&lt;0,IF(ABS((MAX($D$16,POWER((ABS(K1025)^2)/($I$5*MAX(F1025,0.1)^2),1/3)))-IFERROR(W1025,0))&gt;$D$19,MAX($D$16,IF((MAX($D$16,POWER((ABS(K1025)^2)/($I$5*MAX(F1025,0.1)^2),1/3)))&gt;IFERROR(W1025,0),MIN((MAX($D$16,POWER((ABS(K1025)^2)/($I$5*MAX(F1025,0.1)^2),1/3))),IFERROR(W1025,0)+(MIN(ABS(IFERROR(AF1025,0))*$D$18,ABS((MAX($D$16,POWER((ABS(K1025)^2)/($I$5*MAX(F1025,0.1)^2),1/3)))-IFERROR(W1025,0))))),MAX((MAX($D$16,POWER((ABS(K1025)^2)/($I$5*MAX(F1025,0.1)^2),1/3))),IFERROR(W1025,0)-(MIN(ABS(IFERROR(AF1025,0))*$D$18,ABS((MAX($D$16,POWER((ABS(K1025)^2)/($I$5*MAX(F1025,0.1)^2),1/3)))-IFERROR(W1025,0))))))),MAX($D$16,POWER((ABS(K1025)^2)/($I$5*MAX(F1025,0.1)^2),1/3))),MAX($D$16,IFERROR(W1025,0)))))))</f>
        <v/>
      </c>
      <c r="X1025">
        <f>((F1025)+(G1025)*(W1025))*(W1025)</f>
        <v/>
      </c>
      <c r="Y1025">
        <f>(((F1025)+(G1025)*(W1025))*(W1025))/MAX((F1025)+2*(W1025)*SQRT(1+(G1025)^2),1E-6)</f>
        <v/>
      </c>
      <c r="Z1025">
        <f>ABS(K1025)/MAX(((F1025)+(G1025)*(W1025))*(W1025),1E-6)</f>
        <v/>
      </c>
      <c r="AA1025">
        <f>E1025+W1025</f>
        <v/>
      </c>
      <c r="AB1025">
        <f>AA1025+((ABS(K1025)/MAX(((F1025)+(G1025)*(W1025))*(W1025),1E-6))^2)/(2*$I$5)</f>
        <v/>
      </c>
      <c r="AC1025">
        <f>((ABS(K1025)*$D$6)/(MAX(((F1025)+(G1025)*(W1025))*(W1025),1E-6)*MAX(((((F1025)+(G1025)*(W1025))*(W1025))/MAX((F1025)+2*(W1025)*SQRT(1+(G1025)^2),1E-6))^(2/3),1E-6)))^2</f>
        <v/>
      </c>
      <c r="AD1025">
        <f>ABS(ABS(K1025)/MAX(((F1025)+(G1025)*(W1025))*(W1025),1E-6))/SQRT($I$5*MAX((((F1025)+(G1025)*(W1025))*(W1025))/MAX((F1025)+2*(G1025)*(W1025),1E-6),1E-6))</f>
        <v/>
      </c>
      <c r="AE1025">
        <f>((F1025)*(W1025)^2)/2+(G1025)*(W1025)^3/3+(ABS(K1025)^2)/($I$5*MAX(((F1025)+(G1025)*(W1025))*(W1025),1E-6))</f>
        <v/>
      </c>
      <c r="AF1025">
        <f>IF($D$20=0,0,IFERROR(AB1026+(((AC1025+AC1026)/2)*J1026)+(IF(Z1025&gt;Z1026,$D$8*((Z1025^2-Z1026^2)/(2*$I$5)),$D$9*((Z1026^2-Z1025^2)/(2*$I$5)))+($D$10*(ABS(I1026)/90)*(MAX(Z1025^2,Z1026^2)/(2*$I$5))))-AB1025,0))</f>
        <v/>
      </c>
      <c r="AG1025">
        <f>IF($D$20=0,1,IFERROR(IF(ROUND(AD1025,3)=1,1,IF(AND(ABS(AF1025)&lt;$D$19,AD1025&lt;1),1,0)),0))</f>
        <v/>
      </c>
      <c r="AH1025">
        <f>IFERROR(IF(V32="Supercritical",MAX($D$16,IFERROR(L1025,MAX($D$16,POWER((ABS(K1025)^2)/($I$5*MAX(F1025,0.1)^2),1/3)))),IF(V32="Subcritical",MAX($D$16,IFERROR(W1025,MAX($D$16,POWER((ABS(K1025)^2)/($I$5*MAX(F1025,0.1)^2),1/3)))),IF(AND(IFERROR(V1025,0)=1,IFERROR(AG1025,0)=1),IF(IFERROR(T1025,-1E99)&gt;=IFERROR(AE1025,-1E99),MAX($D$16,IFERROR(L1025,MAX($D$16,POWER((ABS(K1025)^2)/($I$5*MAX(F1025,0.1)^2),1/3)))),MAX($D$16,IFERROR(W1025,MAX($D$16,POWER((ABS(K1025)^2)/($I$5*MAX(F1025,0.1)^2),1/3))))),IF(IFERROR(V1025,0)=1,MAX($D$16,IFERROR(L1025,MAX($D$16,POWER((ABS(K1025)^2)/($I$5*MAX(F1025,0.1)^2),1/3)))),IF(IFERROR(AG1025,0)=1,MAX($D$16,IFERROR(W1025,MAX($D$16,POWER((ABS(K1025)^2)/($I$5*MAX(F1025,0.1)^2),1/3)))),MAX($D$16,POWER((ABS(K1025)^2)/($I$5*MAX(F1025,0.1)^2),1/3))))))),MAX($D$16,POWER((ABS(K1025)^2)/($I$5*MAX(F1025,0.1)^2),1/3)))</f>
        <v/>
      </c>
      <c r="AI1025">
        <f>E1025+AH1025</f>
        <v/>
      </c>
      <c r="AJ1025">
        <f>AI1025+((ABS(K1025)/MAX(((F1025)+(G1025)*(AH1025))*(AH1025),1E-6))^2)/(2*$I$5)</f>
        <v/>
      </c>
      <c r="AM1025" t="n">
        <v>0</v>
      </c>
      <c r="AN1025" t="n">
        <v>0</v>
      </c>
      <c r="AO1025">
        <f>AM1025+AN1025</f>
        <v/>
      </c>
      <c r="AP1025">
        <f>AP1024+AO1025</f>
        <v/>
      </c>
      <c r="AQ1025">
        <f>ABS(ABS(K1025)/MAX(((F1025)+(G1025)*(AH1025))*(AH1025),1E-6))/SQRT($I$5*MAX((((F1025)+(G1025)*(AH1025))*(AH1025))/MAX((F1025)+2*(G1025)*(AH1025),1E-6),1E-6))</f>
        <v/>
      </c>
      <c r="AR1025">
        <f>IF(AQ1025&lt;1,"Subcritical","Supercritical")</f>
        <v/>
      </c>
      <c r="AS1025">
        <f>((ABS(K1025)*$D$6)/(MAX(((F1025)+(G1025)*(AH1025))*(AH1025),1E-6)*MAX(((((F1025)+(G1025)*(AH1025))*(AH1025))/MAX((F1025)+2*(AH1025)*SQRT(1+(G1025)^2),1E-6))^(2/3),1E-6)))^2</f>
        <v/>
      </c>
    </row>
    <row r="1026">
      <c r="A1026" t="n">
        <v>877</v>
      </c>
      <c r="B1026" t="n">
        <v>875.889</v>
      </c>
      <c r="C1026" t="n">
        <v>616086.406</v>
      </c>
      <c r="D1026" t="n">
        <v>3097127.938</v>
      </c>
      <c r="E1026" t="n">
        <v>632.124</v>
      </c>
      <c r="F1026" t="n">
        <v>5.2</v>
      </c>
      <c r="G1026" t="n">
        <v>0</v>
      </c>
      <c r="H1026" t="inlineStr">
        <is>
          <t>Normal</t>
        </is>
      </c>
      <c r="I1026" t="n">
        <v>0</v>
      </c>
      <c r="J1026">
        <f>B1026-B1025</f>
        <v/>
      </c>
      <c r="K1026">
        <f>MAX(0,K1025-AO1025)</f>
        <v/>
      </c>
      <c r="L1026">
        <f>IF($D$20=0,IFERROR(L1025,MAX($D$16,POWER((ABS(K1026)^2)/($I$5*MAX(F1026,0.1)^2),1/3))),IF(IFERROR(V1025,0)=0,IFERROR(L1025,MAX($D$16,POWER((ABS(K1026)^2)/($I$5*MAX(F1026,0.1)^2),1/3))),IF(OR(IFERROR(L1026,0)=0,IFERROR(S1025,0)&lt;1,IFERROR(S1026,0)&lt;1),MAX($D$16,POWER((ABS(K1026)^2)/($I$5*MAX(F1026,0.1)^2),1/3)),IF(IFERROR(U1026,0)&gt;0,MAX($D$16,IFERROR(L1026,0)+((IFERROR(U1026,0))*$D$18*IF((IFERROR(S1026,0))&lt;1,1,-1))),IF(IFERROR(U1026,0)&lt;0,IF(ABS((MAX($D$16,POWER((ABS(K1026)^2)/($I$5*MAX(F1026,0.1)^2),1/3)))-IFERROR(L1026,0))&gt;$D$19,MAX($D$16,IF((MAX($D$16,POWER((ABS(K1026)^2)/($I$5*MAX(F1026,0.1)^2),1/3)))&gt;IFERROR(L1026,0),MIN((MAX($D$16,POWER((ABS(K1026)^2)/($I$5*MAX(F1026,0.1)^2),1/3))),IFERROR(L1026,0)+(MIN(ABS(IFERROR(U1026,0))*$D$18,ABS((MAX($D$16,POWER((ABS(K1026)^2)/($I$5*MAX(F1026,0.1)^2),1/3)))-IFERROR(L1026,0))))),MAX((MAX($D$16,POWER((ABS(K1026)^2)/($I$5*MAX(F1026,0.1)^2),1/3))),IFERROR(L1026,0)-(MIN(ABS(IFERROR(U1026,0))*$D$18,ABS((MAX($D$16,POWER((ABS(K1026)^2)/($I$5*MAX(F1026,0.1)^2),1/3)))-IFERROR(L1026,0))))))),MAX($D$16,POWER((ABS(K1026)^2)/($I$5*MAX(F1026,0.1)^2),1/3))),MAX($D$16,IFERROR(L1026,0)))))))</f>
        <v/>
      </c>
      <c r="M1026">
        <f>((F1026)+(G1026)*(L1026))*(L1026)</f>
        <v/>
      </c>
      <c r="N1026">
        <f>(((F1026)+(G1026)*(L1026))*(L1026))/MAX((F1026)+2*(L1026)*SQRT(1+(G1026)^2),1E-6)</f>
        <v/>
      </c>
      <c r="O1026">
        <f>ABS(K1026)/MAX(((F1026)+(G1026)*(L1026))*(L1026),1E-6)</f>
        <v/>
      </c>
      <c r="P1026">
        <f>E1026+L1026</f>
        <v/>
      </c>
      <c r="Q1026">
        <f>P1026+((ABS(K1026)/MAX(((F1026)+(G1026)*(L1026))*(L1026),1E-6))^2)/(2*$I$5)</f>
        <v/>
      </c>
      <c r="R1026">
        <f>((ABS(K1026)*$D$6)/(MAX(((F1026)+(G1026)*(L1026))*(L1026),1E-6)*MAX(((((F1026)+(G1026)*(L1026))*(L1026))/MAX((F1026)+2*(L1026)*SQRT(1+(G1026)^2),1E-6))^(2/3),1E-6)))^2</f>
        <v/>
      </c>
      <c r="S1026">
        <f>ABS(ABS(K1026)/MAX(((F1026)+(G1026)*(L1026))*(L1026),1E-6))/SQRT($I$5*MAX((((F1026)+(G1026)*(L1026))*(L1026))/MAX((F1026)+2*(G1026)*(L1026),1E-6),1E-6))</f>
        <v/>
      </c>
      <c r="T1026">
        <f>((F1026)*(L1026)^2)/2+(G1026)*(L1026)^3/3+(ABS(K1026)^2)/($I$5*MAX(((F1026)+(G1026)*(L1026))*(L1026),1E-6))</f>
        <v/>
      </c>
      <c r="U1026">
        <f>IF($D$20=0,0,IFERROR(Q1025-(((R1025+R1026)/2)*J1026)-(IF(O1025&gt;O1026,$D$8*((O1025^2-O1026^2)/(2*$I$5)),$D$9*((O1026^2-O1025^2)/(2*$I$5)))+($D$10*(ABS(I1026)/90)*(MAX(O1025^2,O1026^2)/(2*$I$5))))-Q1026,0))</f>
        <v/>
      </c>
      <c r="V1026">
        <f>IF($D$20=0,1,IFERROR(IF(ROUND(S1026,3)=1,1,IF(AND(ABS(U1026)&lt;$D$19,S1026&gt;1),1,0)),0))</f>
        <v/>
      </c>
      <c r="W1026">
        <f>IF($D$20=0,IFERROR(W1027,MAX($D$16,POWER((ABS(K1026)^2)/($I$5*MAX(F1026,0.1)^2),1/3))),IF(IFERROR(AG1027,0)=0,IFERROR(W1027,MAX($D$16,POWER((ABS(K1026)^2)/($I$5*MAX(F1026,0.1)^2),1/3))),IF(OR(IFERROR(W1026,0)=0,IFERROR(AD1027,0)&gt;1),MAX($D$16,POWER((ABS(K1026)^2)/($I$5*MAX(F1026,0.1)^2),1/3)),IF(IFERROR(AF1026,0)&gt;0,MAX($D$16,IFERROR(W1026,0)+((IFERROR(AF1026,0))*$D$18*IF((IFERROR(AD1026,0))&lt;1,1,-1))),IF(IFERROR(AF1026,0)&lt;0,IF(ABS((MAX($D$16,POWER((ABS(K1026)^2)/($I$5*MAX(F1026,0.1)^2),1/3)))-IFERROR(W1026,0))&gt;$D$19,MAX($D$16,IF((MAX($D$16,POWER((ABS(K1026)^2)/($I$5*MAX(F1026,0.1)^2),1/3)))&gt;IFERROR(W1026,0),MIN((MAX($D$16,POWER((ABS(K1026)^2)/($I$5*MAX(F1026,0.1)^2),1/3))),IFERROR(W1026,0)+(MIN(ABS(IFERROR(AF1026,0))*$D$18,ABS((MAX($D$16,POWER((ABS(K1026)^2)/($I$5*MAX(F1026,0.1)^2),1/3)))-IFERROR(W1026,0))))),MAX((MAX($D$16,POWER((ABS(K1026)^2)/($I$5*MAX(F1026,0.1)^2),1/3))),IFERROR(W1026,0)-(MIN(ABS(IFERROR(AF1026,0))*$D$18,ABS((MAX($D$16,POWER((ABS(K1026)^2)/($I$5*MAX(F1026,0.1)^2),1/3)))-IFERROR(W1026,0))))))),MAX($D$16,POWER((ABS(K1026)^2)/($I$5*MAX(F1026,0.1)^2),1/3))),MAX($D$16,IFERROR(W1026,0)))))))</f>
        <v/>
      </c>
      <c r="X1026">
        <f>((F1026)+(G1026)*(W1026))*(W1026)</f>
        <v/>
      </c>
      <c r="Y1026">
        <f>(((F1026)+(G1026)*(W1026))*(W1026))/MAX((F1026)+2*(W1026)*SQRT(1+(G1026)^2),1E-6)</f>
        <v/>
      </c>
      <c r="Z1026">
        <f>ABS(K1026)/MAX(((F1026)+(G1026)*(W1026))*(W1026),1E-6)</f>
        <v/>
      </c>
      <c r="AA1026">
        <f>E1026+W1026</f>
        <v/>
      </c>
      <c r="AB1026">
        <f>AA1026+((ABS(K1026)/MAX(((F1026)+(G1026)*(W1026))*(W1026),1E-6))^2)/(2*$I$5)</f>
        <v/>
      </c>
      <c r="AC1026">
        <f>((ABS(K1026)*$D$6)/(MAX(((F1026)+(G1026)*(W1026))*(W1026),1E-6)*MAX(((((F1026)+(G1026)*(W1026))*(W1026))/MAX((F1026)+2*(W1026)*SQRT(1+(G1026)^2),1E-6))^(2/3),1E-6)))^2</f>
        <v/>
      </c>
      <c r="AD1026">
        <f>ABS(ABS(K1026)/MAX(((F1026)+(G1026)*(W1026))*(W1026),1E-6))/SQRT($I$5*MAX((((F1026)+(G1026)*(W1026))*(W1026))/MAX((F1026)+2*(G1026)*(W1026),1E-6),1E-6))</f>
        <v/>
      </c>
      <c r="AE1026">
        <f>((F1026)*(W1026)^2)/2+(G1026)*(W1026)^3/3+(ABS(K1026)^2)/($I$5*MAX(((F1026)+(G1026)*(W1026))*(W1026),1E-6))</f>
        <v/>
      </c>
      <c r="AF1026">
        <f>IF($D$20=0,0,IFERROR(AB1027+(((AC1026+AC1027)/2)*J1027)+(IF(Z1026&gt;Z1027,$D$8*((Z1026^2-Z1027^2)/(2*$I$5)),$D$9*((Z1027^2-Z1026^2)/(2*$I$5)))+($D$10*(ABS(I1027)/90)*(MAX(Z1026^2,Z1027^2)/(2*$I$5))))-AB1026,0))</f>
        <v/>
      </c>
      <c r="AG1026">
        <f>IF($D$20=0,1,IFERROR(IF(ROUND(AD1026,3)=1,1,IF(AND(ABS(AF1026)&lt;$D$19,AD1026&lt;1),1,0)),0))</f>
        <v/>
      </c>
      <c r="AH1026">
        <f>IFERROR(IF(V32="Supercritical",MAX($D$16,IFERROR(L1026,MAX($D$16,POWER((ABS(K1026)^2)/($I$5*MAX(F1026,0.1)^2),1/3)))),IF(V32="Subcritical",MAX($D$16,IFERROR(W1026,MAX($D$16,POWER((ABS(K1026)^2)/($I$5*MAX(F1026,0.1)^2),1/3)))),IF(AND(IFERROR(V1026,0)=1,IFERROR(AG1026,0)=1),IF(IFERROR(T1026,-1E99)&gt;=IFERROR(AE1026,-1E99),MAX($D$16,IFERROR(L1026,MAX($D$16,POWER((ABS(K1026)^2)/($I$5*MAX(F1026,0.1)^2),1/3)))),MAX($D$16,IFERROR(W1026,MAX($D$16,POWER((ABS(K1026)^2)/($I$5*MAX(F1026,0.1)^2),1/3))))),IF(IFERROR(V1026,0)=1,MAX($D$16,IFERROR(L1026,MAX($D$16,POWER((ABS(K1026)^2)/($I$5*MAX(F1026,0.1)^2),1/3)))),IF(IFERROR(AG1026,0)=1,MAX($D$16,IFERROR(W1026,MAX($D$16,POWER((ABS(K1026)^2)/($I$5*MAX(F1026,0.1)^2),1/3)))),MAX($D$16,POWER((ABS(K1026)^2)/($I$5*MAX(F1026,0.1)^2),1/3))))))),MAX($D$16,POWER((ABS(K1026)^2)/($I$5*MAX(F1026,0.1)^2),1/3)))</f>
        <v/>
      </c>
      <c r="AI1026">
        <f>E1026+AH1026</f>
        <v/>
      </c>
      <c r="AJ1026">
        <f>AI1026+((ABS(K1026)/MAX(((F1026)+(G1026)*(AH1026))*(AH1026),1E-6))^2)/(2*$I$5)</f>
        <v/>
      </c>
      <c r="AM1026" t="n">
        <v>0</v>
      </c>
      <c r="AN1026" t="n">
        <v>0</v>
      </c>
      <c r="AO1026">
        <f>AM1026+AN1026</f>
        <v/>
      </c>
      <c r="AP1026">
        <f>AP1025+AO1026</f>
        <v/>
      </c>
      <c r="AQ1026">
        <f>ABS(ABS(K1026)/MAX(((F1026)+(G1026)*(AH1026))*(AH1026),1E-6))/SQRT($I$5*MAX((((F1026)+(G1026)*(AH1026))*(AH1026))/MAX((F1026)+2*(G1026)*(AH1026),1E-6),1E-6))</f>
        <v/>
      </c>
      <c r="AR1026">
        <f>IF(AQ1026&lt;1,"Subcritical","Supercritical")</f>
        <v/>
      </c>
      <c r="AS1026">
        <f>((ABS(K1026)*$D$6)/(MAX(((F1026)+(G1026)*(AH1026))*(AH1026),1E-6)*MAX(((((F1026)+(G1026)*(AH1026))*(AH1026))/MAX((F1026)+2*(AH1026)*SQRT(1+(G1026)^2),1E-6))^(2/3),1E-6)))^2</f>
        <v/>
      </c>
    </row>
    <row r="1027">
      <c r="A1027" t="n">
        <v>878</v>
      </c>
      <c r="B1027" t="n">
        <v>876.889</v>
      </c>
      <c r="C1027" t="n">
        <v>616086.3639999999</v>
      </c>
      <c r="D1027" t="n">
        <v>3097126.939</v>
      </c>
      <c r="E1027" t="n">
        <v>632.1235</v>
      </c>
      <c r="F1027" t="n">
        <v>5.2</v>
      </c>
      <c r="G1027" t="n">
        <v>0</v>
      </c>
      <c r="H1027" t="inlineStr">
        <is>
          <t>Normal</t>
        </is>
      </c>
      <c r="I1027" t="n">
        <v>0</v>
      </c>
      <c r="J1027">
        <f>B1027-B1026</f>
        <v/>
      </c>
      <c r="K1027">
        <f>MAX(0,K1026-AO1026)</f>
        <v/>
      </c>
      <c r="L1027">
        <f>IF($D$20=0,IFERROR(L1026,MAX($D$16,POWER((ABS(K1027)^2)/($I$5*MAX(F1027,0.1)^2),1/3))),IF(IFERROR(V1026,0)=0,IFERROR(L1026,MAX($D$16,POWER((ABS(K1027)^2)/($I$5*MAX(F1027,0.1)^2),1/3))),IF(OR(IFERROR(L1027,0)=0,IFERROR(S1026,0)&lt;1,IFERROR(S1027,0)&lt;1),MAX($D$16,POWER((ABS(K1027)^2)/($I$5*MAX(F1027,0.1)^2),1/3)),IF(IFERROR(U1027,0)&gt;0,MAX($D$16,IFERROR(L1027,0)+((IFERROR(U1027,0))*$D$18*IF((IFERROR(S1027,0))&lt;1,1,-1))),IF(IFERROR(U1027,0)&lt;0,IF(ABS((MAX($D$16,POWER((ABS(K1027)^2)/($I$5*MAX(F1027,0.1)^2),1/3)))-IFERROR(L1027,0))&gt;$D$19,MAX($D$16,IF((MAX($D$16,POWER((ABS(K1027)^2)/($I$5*MAX(F1027,0.1)^2),1/3)))&gt;IFERROR(L1027,0),MIN((MAX($D$16,POWER((ABS(K1027)^2)/($I$5*MAX(F1027,0.1)^2),1/3))),IFERROR(L1027,0)+(MIN(ABS(IFERROR(U1027,0))*$D$18,ABS((MAX($D$16,POWER((ABS(K1027)^2)/($I$5*MAX(F1027,0.1)^2),1/3)))-IFERROR(L1027,0))))),MAX((MAX($D$16,POWER((ABS(K1027)^2)/($I$5*MAX(F1027,0.1)^2),1/3))),IFERROR(L1027,0)-(MIN(ABS(IFERROR(U1027,0))*$D$18,ABS((MAX($D$16,POWER((ABS(K1027)^2)/($I$5*MAX(F1027,0.1)^2),1/3)))-IFERROR(L1027,0))))))),MAX($D$16,POWER((ABS(K1027)^2)/($I$5*MAX(F1027,0.1)^2),1/3))),MAX($D$16,IFERROR(L1027,0)))))))</f>
        <v/>
      </c>
      <c r="M1027">
        <f>((F1027)+(G1027)*(L1027))*(L1027)</f>
        <v/>
      </c>
      <c r="N1027">
        <f>(((F1027)+(G1027)*(L1027))*(L1027))/MAX((F1027)+2*(L1027)*SQRT(1+(G1027)^2),1E-6)</f>
        <v/>
      </c>
      <c r="O1027">
        <f>ABS(K1027)/MAX(((F1027)+(G1027)*(L1027))*(L1027),1E-6)</f>
        <v/>
      </c>
      <c r="P1027">
        <f>E1027+L1027</f>
        <v/>
      </c>
      <c r="Q1027">
        <f>P1027+((ABS(K1027)/MAX(((F1027)+(G1027)*(L1027))*(L1027),1E-6))^2)/(2*$I$5)</f>
        <v/>
      </c>
      <c r="R1027">
        <f>((ABS(K1027)*$D$6)/(MAX(((F1027)+(G1027)*(L1027))*(L1027),1E-6)*MAX(((((F1027)+(G1027)*(L1027))*(L1027))/MAX((F1027)+2*(L1027)*SQRT(1+(G1027)^2),1E-6))^(2/3),1E-6)))^2</f>
        <v/>
      </c>
      <c r="S1027">
        <f>ABS(ABS(K1027)/MAX(((F1027)+(G1027)*(L1027))*(L1027),1E-6))/SQRT($I$5*MAX((((F1027)+(G1027)*(L1027))*(L1027))/MAX((F1027)+2*(G1027)*(L1027),1E-6),1E-6))</f>
        <v/>
      </c>
      <c r="T1027">
        <f>((F1027)*(L1027)^2)/2+(G1027)*(L1027)^3/3+(ABS(K1027)^2)/($I$5*MAX(((F1027)+(G1027)*(L1027))*(L1027),1E-6))</f>
        <v/>
      </c>
      <c r="U1027">
        <f>IF($D$20=0,0,IFERROR(Q1026-(((R1026+R1027)/2)*J1027)-(IF(O1026&gt;O1027,$D$8*((O1026^2-O1027^2)/(2*$I$5)),$D$9*((O1027^2-O1026^2)/(2*$I$5)))+($D$10*(ABS(I1027)/90)*(MAX(O1026^2,O1027^2)/(2*$I$5))))-Q1027,0))</f>
        <v/>
      </c>
      <c r="V1027">
        <f>IF($D$20=0,1,IFERROR(IF(ROUND(S1027,3)=1,1,IF(AND(ABS(U1027)&lt;$D$19,S1027&gt;1),1,0)),0))</f>
        <v/>
      </c>
      <c r="W1027">
        <f>IF($D$20=0,IFERROR(W1028,MAX($D$16,POWER((ABS(K1027)^2)/($I$5*MAX(F1027,0.1)^2),1/3))),IF(IFERROR(AG1028,0)=0,IFERROR(W1028,MAX($D$16,POWER((ABS(K1027)^2)/($I$5*MAX(F1027,0.1)^2),1/3))),IF(OR(IFERROR(W1027,0)=0,IFERROR(AD1028,0)&gt;1),MAX($D$16,POWER((ABS(K1027)^2)/($I$5*MAX(F1027,0.1)^2),1/3)),IF(IFERROR(AF1027,0)&gt;0,MAX($D$16,IFERROR(W1027,0)+((IFERROR(AF1027,0))*$D$18*IF((IFERROR(AD1027,0))&lt;1,1,-1))),IF(IFERROR(AF1027,0)&lt;0,IF(ABS((MAX($D$16,POWER((ABS(K1027)^2)/($I$5*MAX(F1027,0.1)^2),1/3)))-IFERROR(W1027,0))&gt;$D$19,MAX($D$16,IF((MAX($D$16,POWER((ABS(K1027)^2)/($I$5*MAX(F1027,0.1)^2),1/3)))&gt;IFERROR(W1027,0),MIN((MAX($D$16,POWER((ABS(K1027)^2)/($I$5*MAX(F1027,0.1)^2),1/3))),IFERROR(W1027,0)+(MIN(ABS(IFERROR(AF1027,0))*$D$18,ABS((MAX($D$16,POWER((ABS(K1027)^2)/($I$5*MAX(F1027,0.1)^2),1/3)))-IFERROR(W1027,0))))),MAX((MAX($D$16,POWER((ABS(K1027)^2)/($I$5*MAX(F1027,0.1)^2),1/3))),IFERROR(W1027,0)-(MIN(ABS(IFERROR(AF1027,0))*$D$18,ABS((MAX($D$16,POWER((ABS(K1027)^2)/($I$5*MAX(F1027,0.1)^2),1/3)))-IFERROR(W1027,0))))))),MAX($D$16,POWER((ABS(K1027)^2)/($I$5*MAX(F1027,0.1)^2),1/3))),MAX($D$16,IFERROR(W1027,0)))))))</f>
        <v/>
      </c>
      <c r="X1027">
        <f>((F1027)+(G1027)*(W1027))*(W1027)</f>
        <v/>
      </c>
      <c r="Y1027">
        <f>(((F1027)+(G1027)*(W1027))*(W1027))/MAX((F1027)+2*(W1027)*SQRT(1+(G1027)^2),1E-6)</f>
        <v/>
      </c>
      <c r="Z1027">
        <f>ABS(K1027)/MAX(((F1027)+(G1027)*(W1027))*(W1027),1E-6)</f>
        <v/>
      </c>
      <c r="AA1027">
        <f>E1027+W1027</f>
        <v/>
      </c>
      <c r="AB1027">
        <f>AA1027+((ABS(K1027)/MAX(((F1027)+(G1027)*(W1027))*(W1027),1E-6))^2)/(2*$I$5)</f>
        <v/>
      </c>
      <c r="AC1027">
        <f>((ABS(K1027)*$D$6)/(MAX(((F1027)+(G1027)*(W1027))*(W1027),1E-6)*MAX(((((F1027)+(G1027)*(W1027))*(W1027))/MAX((F1027)+2*(W1027)*SQRT(1+(G1027)^2),1E-6))^(2/3),1E-6)))^2</f>
        <v/>
      </c>
      <c r="AD1027">
        <f>ABS(ABS(K1027)/MAX(((F1027)+(G1027)*(W1027))*(W1027),1E-6))/SQRT($I$5*MAX((((F1027)+(G1027)*(W1027))*(W1027))/MAX((F1027)+2*(G1027)*(W1027),1E-6),1E-6))</f>
        <v/>
      </c>
      <c r="AE1027">
        <f>((F1027)*(W1027)^2)/2+(G1027)*(W1027)^3/3+(ABS(K1027)^2)/($I$5*MAX(((F1027)+(G1027)*(W1027))*(W1027),1E-6))</f>
        <v/>
      </c>
      <c r="AF1027">
        <f>IF($D$20=0,0,IFERROR(AB1028+(((AC1027+AC1028)/2)*J1028)+(IF(Z1027&gt;Z1028,$D$8*((Z1027^2-Z1028^2)/(2*$I$5)),$D$9*((Z1028^2-Z1027^2)/(2*$I$5)))+($D$10*(ABS(I1028)/90)*(MAX(Z1027^2,Z1028^2)/(2*$I$5))))-AB1027,0))</f>
        <v/>
      </c>
      <c r="AG1027">
        <f>IF($D$20=0,1,IFERROR(IF(ROUND(AD1027,3)=1,1,IF(AND(ABS(AF1027)&lt;$D$19,AD1027&lt;1),1,0)),0))</f>
        <v/>
      </c>
      <c r="AH1027">
        <f>IFERROR(IF(V32="Supercritical",MAX($D$16,IFERROR(L1027,MAX($D$16,POWER((ABS(K1027)^2)/($I$5*MAX(F1027,0.1)^2),1/3)))),IF(V32="Subcritical",MAX($D$16,IFERROR(W1027,MAX($D$16,POWER((ABS(K1027)^2)/($I$5*MAX(F1027,0.1)^2),1/3)))),IF(AND(IFERROR(V1027,0)=1,IFERROR(AG1027,0)=1),IF(IFERROR(T1027,-1E99)&gt;=IFERROR(AE1027,-1E99),MAX($D$16,IFERROR(L1027,MAX($D$16,POWER((ABS(K1027)^2)/($I$5*MAX(F1027,0.1)^2),1/3)))),MAX($D$16,IFERROR(W1027,MAX($D$16,POWER((ABS(K1027)^2)/($I$5*MAX(F1027,0.1)^2),1/3))))),IF(IFERROR(V1027,0)=1,MAX($D$16,IFERROR(L1027,MAX($D$16,POWER((ABS(K1027)^2)/($I$5*MAX(F1027,0.1)^2),1/3)))),IF(IFERROR(AG1027,0)=1,MAX($D$16,IFERROR(W1027,MAX($D$16,POWER((ABS(K1027)^2)/($I$5*MAX(F1027,0.1)^2),1/3)))),MAX($D$16,POWER((ABS(K1027)^2)/($I$5*MAX(F1027,0.1)^2),1/3))))))),MAX($D$16,POWER((ABS(K1027)^2)/($I$5*MAX(F1027,0.1)^2),1/3)))</f>
        <v/>
      </c>
      <c r="AI1027">
        <f>E1027+AH1027</f>
        <v/>
      </c>
      <c r="AJ1027">
        <f>AI1027+((ABS(K1027)/MAX(((F1027)+(G1027)*(AH1027))*(AH1027),1E-6))^2)/(2*$I$5)</f>
        <v/>
      </c>
      <c r="AM1027" t="n">
        <v>0</v>
      </c>
      <c r="AN1027" t="n">
        <v>0</v>
      </c>
      <c r="AO1027">
        <f>AM1027+AN1027</f>
        <v/>
      </c>
      <c r="AP1027">
        <f>AP1026+AO1027</f>
        <v/>
      </c>
      <c r="AQ1027">
        <f>ABS(ABS(K1027)/MAX(((F1027)+(G1027)*(AH1027))*(AH1027),1E-6))/SQRT($I$5*MAX((((F1027)+(G1027)*(AH1027))*(AH1027))/MAX((F1027)+2*(G1027)*(AH1027),1E-6),1E-6))</f>
        <v/>
      </c>
      <c r="AR1027">
        <f>IF(AQ1027&lt;1,"Subcritical","Supercritical")</f>
        <v/>
      </c>
      <c r="AS1027">
        <f>((ABS(K1027)*$D$6)/(MAX(((F1027)+(G1027)*(AH1027))*(AH1027),1E-6)*MAX(((((F1027)+(G1027)*(AH1027))*(AH1027))/MAX((F1027)+2*(AH1027)*SQRT(1+(G1027)^2),1E-6))^(2/3),1E-6)))^2</f>
        <v/>
      </c>
    </row>
    <row r="1028">
      <c r="A1028" t="n">
        <v>879</v>
      </c>
      <c r="B1028" t="n">
        <v>877.889</v>
      </c>
      <c r="C1028" t="n">
        <v>616086.322</v>
      </c>
      <c r="D1028" t="n">
        <v>3097125.94</v>
      </c>
      <c r="E1028" t="n">
        <v>632.123</v>
      </c>
      <c r="F1028" t="n">
        <v>5.2</v>
      </c>
      <c r="G1028" t="n">
        <v>0</v>
      </c>
      <c r="H1028" t="inlineStr">
        <is>
          <t>Normal</t>
        </is>
      </c>
      <c r="I1028" t="n">
        <v>0.057</v>
      </c>
      <c r="J1028">
        <f>B1028-B1027</f>
        <v/>
      </c>
      <c r="K1028">
        <f>MAX(0,K1027-AO1027)</f>
        <v/>
      </c>
      <c r="L1028">
        <f>IF($D$20=0,IFERROR(L1027,MAX($D$16,POWER((ABS(K1028)^2)/($I$5*MAX(F1028,0.1)^2),1/3))),IF(IFERROR(V1027,0)=0,IFERROR(L1027,MAX($D$16,POWER((ABS(K1028)^2)/($I$5*MAX(F1028,0.1)^2),1/3))),IF(OR(IFERROR(L1028,0)=0,IFERROR(S1027,0)&lt;1,IFERROR(S1028,0)&lt;1),MAX($D$16,POWER((ABS(K1028)^2)/($I$5*MAX(F1028,0.1)^2),1/3)),IF(IFERROR(U1028,0)&gt;0,MAX($D$16,IFERROR(L1028,0)+((IFERROR(U1028,0))*$D$18*IF((IFERROR(S1028,0))&lt;1,1,-1))),IF(IFERROR(U1028,0)&lt;0,IF(ABS((MAX($D$16,POWER((ABS(K1028)^2)/($I$5*MAX(F1028,0.1)^2),1/3)))-IFERROR(L1028,0))&gt;$D$19,MAX($D$16,IF((MAX($D$16,POWER((ABS(K1028)^2)/($I$5*MAX(F1028,0.1)^2),1/3)))&gt;IFERROR(L1028,0),MIN((MAX($D$16,POWER((ABS(K1028)^2)/($I$5*MAX(F1028,0.1)^2),1/3))),IFERROR(L1028,0)+(MIN(ABS(IFERROR(U1028,0))*$D$18,ABS((MAX($D$16,POWER((ABS(K1028)^2)/($I$5*MAX(F1028,0.1)^2),1/3)))-IFERROR(L1028,0))))),MAX((MAX($D$16,POWER((ABS(K1028)^2)/($I$5*MAX(F1028,0.1)^2),1/3))),IFERROR(L1028,0)-(MIN(ABS(IFERROR(U1028,0))*$D$18,ABS((MAX($D$16,POWER((ABS(K1028)^2)/($I$5*MAX(F1028,0.1)^2),1/3)))-IFERROR(L1028,0))))))),MAX($D$16,POWER((ABS(K1028)^2)/($I$5*MAX(F1028,0.1)^2),1/3))),MAX($D$16,IFERROR(L1028,0)))))))</f>
        <v/>
      </c>
      <c r="M1028">
        <f>((F1028)+(G1028)*(L1028))*(L1028)</f>
        <v/>
      </c>
      <c r="N1028">
        <f>(((F1028)+(G1028)*(L1028))*(L1028))/MAX((F1028)+2*(L1028)*SQRT(1+(G1028)^2),1E-6)</f>
        <v/>
      </c>
      <c r="O1028">
        <f>ABS(K1028)/MAX(((F1028)+(G1028)*(L1028))*(L1028),1E-6)</f>
        <v/>
      </c>
      <c r="P1028">
        <f>E1028+L1028</f>
        <v/>
      </c>
      <c r="Q1028">
        <f>P1028+((ABS(K1028)/MAX(((F1028)+(G1028)*(L1028))*(L1028),1E-6))^2)/(2*$I$5)</f>
        <v/>
      </c>
      <c r="R1028">
        <f>((ABS(K1028)*$D$6)/(MAX(((F1028)+(G1028)*(L1028))*(L1028),1E-6)*MAX(((((F1028)+(G1028)*(L1028))*(L1028))/MAX((F1028)+2*(L1028)*SQRT(1+(G1028)^2),1E-6))^(2/3),1E-6)))^2</f>
        <v/>
      </c>
      <c r="S1028">
        <f>ABS(ABS(K1028)/MAX(((F1028)+(G1028)*(L1028))*(L1028),1E-6))/SQRT($I$5*MAX((((F1028)+(G1028)*(L1028))*(L1028))/MAX((F1028)+2*(G1028)*(L1028),1E-6),1E-6))</f>
        <v/>
      </c>
      <c r="T1028">
        <f>((F1028)*(L1028)^2)/2+(G1028)*(L1028)^3/3+(ABS(K1028)^2)/($I$5*MAX(((F1028)+(G1028)*(L1028))*(L1028),1E-6))</f>
        <v/>
      </c>
      <c r="U1028">
        <f>IF($D$20=0,0,IFERROR(Q1027-(((R1027+R1028)/2)*J1028)-(IF(O1027&gt;O1028,$D$8*((O1027^2-O1028^2)/(2*$I$5)),$D$9*((O1028^2-O1027^2)/(2*$I$5)))+($D$10*(ABS(I1028)/90)*(MAX(O1027^2,O1028^2)/(2*$I$5))))-Q1028,0))</f>
        <v/>
      </c>
      <c r="V1028">
        <f>IF($D$20=0,1,IFERROR(IF(ROUND(S1028,3)=1,1,IF(AND(ABS(U1028)&lt;$D$19,S1028&gt;1),1,0)),0))</f>
        <v/>
      </c>
      <c r="W1028">
        <f>IF($D$20=0,IFERROR(W1029,MAX($D$16,POWER((ABS(K1028)^2)/($I$5*MAX(F1028,0.1)^2),1/3))),IF(IFERROR(AG1029,0)=0,IFERROR(W1029,MAX($D$16,POWER((ABS(K1028)^2)/($I$5*MAX(F1028,0.1)^2),1/3))),IF(OR(IFERROR(W1028,0)=0,IFERROR(AD1029,0)&gt;1),MAX($D$16,POWER((ABS(K1028)^2)/($I$5*MAX(F1028,0.1)^2),1/3)),IF(IFERROR(AF1028,0)&gt;0,MAX($D$16,IFERROR(W1028,0)+((IFERROR(AF1028,0))*$D$18*IF((IFERROR(AD1028,0))&lt;1,1,-1))),IF(IFERROR(AF1028,0)&lt;0,IF(ABS((MAX($D$16,POWER((ABS(K1028)^2)/($I$5*MAX(F1028,0.1)^2),1/3)))-IFERROR(W1028,0))&gt;$D$19,MAX($D$16,IF((MAX($D$16,POWER((ABS(K1028)^2)/($I$5*MAX(F1028,0.1)^2),1/3)))&gt;IFERROR(W1028,0),MIN((MAX($D$16,POWER((ABS(K1028)^2)/($I$5*MAX(F1028,0.1)^2),1/3))),IFERROR(W1028,0)+(MIN(ABS(IFERROR(AF1028,0))*$D$18,ABS((MAX($D$16,POWER((ABS(K1028)^2)/($I$5*MAX(F1028,0.1)^2),1/3)))-IFERROR(W1028,0))))),MAX((MAX($D$16,POWER((ABS(K1028)^2)/($I$5*MAX(F1028,0.1)^2),1/3))),IFERROR(W1028,0)-(MIN(ABS(IFERROR(AF1028,0))*$D$18,ABS((MAX($D$16,POWER((ABS(K1028)^2)/($I$5*MAX(F1028,0.1)^2),1/3)))-IFERROR(W1028,0))))))),MAX($D$16,POWER((ABS(K1028)^2)/($I$5*MAX(F1028,0.1)^2),1/3))),MAX($D$16,IFERROR(W1028,0)))))))</f>
        <v/>
      </c>
      <c r="X1028">
        <f>((F1028)+(G1028)*(W1028))*(W1028)</f>
        <v/>
      </c>
      <c r="Y1028">
        <f>(((F1028)+(G1028)*(W1028))*(W1028))/MAX((F1028)+2*(W1028)*SQRT(1+(G1028)^2),1E-6)</f>
        <v/>
      </c>
      <c r="Z1028">
        <f>ABS(K1028)/MAX(((F1028)+(G1028)*(W1028))*(W1028),1E-6)</f>
        <v/>
      </c>
      <c r="AA1028">
        <f>E1028+W1028</f>
        <v/>
      </c>
      <c r="AB1028">
        <f>AA1028+((ABS(K1028)/MAX(((F1028)+(G1028)*(W1028))*(W1028),1E-6))^2)/(2*$I$5)</f>
        <v/>
      </c>
      <c r="AC1028">
        <f>((ABS(K1028)*$D$6)/(MAX(((F1028)+(G1028)*(W1028))*(W1028),1E-6)*MAX(((((F1028)+(G1028)*(W1028))*(W1028))/MAX((F1028)+2*(W1028)*SQRT(1+(G1028)^2),1E-6))^(2/3),1E-6)))^2</f>
        <v/>
      </c>
      <c r="AD1028">
        <f>ABS(ABS(K1028)/MAX(((F1028)+(G1028)*(W1028))*(W1028),1E-6))/SQRT($I$5*MAX((((F1028)+(G1028)*(W1028))*(W1028))/MAX((F1028)+2*(G1028)*(W1028),1E-6),1E-6))</f>
        <v/>
      </c>
      <c r="AE1028">
        <f>((F1028)*(W1028)^2)/2+(G1028)*(W1028)^3/3+(ABS(K1028)^2)/($I$5*MAX(((F1028)+(G1028)*(W1028))*(W1028),1E-6))</f>
        <v/>
      </c>
      <c r="AF1028">
        <f>IF($D$20=0,0,IFERROR(AB1029+(((AC1028+AC1029)/2)*J1029)+(IF(Z1028&gt;Z1029,$D$8*((Z1028^2-Z1029^2)/(2*$I$5)),$D$9*((Z1029^2-Z1028^2)/(2*$I$5)))+($D$10*(ABS(I1029)/90)*(MAX(Z1028^2,Z1029^2)/(2*$I$5))))-AB1028,0))</f>
        <v/>
      </c>
      <c r="AG1028">
        <f>IF($D$20=0,1,IFERROR(IF(ROUND(AD1028,3)=1,1,IF(AND(ABS(AF1028)&lt;$D$19,AD1028&lt;1),1,0)),0))</f>
        <v/>
      </c>
      <c r="AH1028">
        <f>IFERROR(IF(V32="Supercritical",MAX($D$16,IFERROR(L1028,MAX($D$16,POWER((ABS(K1028)^2)/($I$5*MAX(F1028,0.1)^2),1/3)))),IF(V32="Subcritical",MAX($D$16,IFERROR(W1028,MAX($D$16,POWER((ABS(K1028)^2)/($I$5*MAX(F1028,0.1)^2),1/3)))),IF(AND(IFERROR(V1028,0)=1,IFERROR(AG1028,0)=1),IF(IFERROR(T1028,-1E99)&gt;=IFERROR(AE1028,-1E99),MAX($D$16,IFERROR(L1028,MAX($D$16,POWER((ABS(K1028)^2)/($I$5*MAX(F1028,0.1)^2),1/3)))),MAX($D$16,IFERROR(W1028,MAX($D$16,POWER((ABS(K1028)^2)/($I$5*MAX(F1028,0.1)^2),1/3))))),IF(IFERROR(V1028,0)=1,MAX($D$16,IFERROR(L1028,MAX($D$16,POWER((ABS(K1028)^2)/($I$5*MAX(F1028,0.1)^2),1/3)))),IF(IFERROR(AG1028,0)=1,MAX($D$16,IFERROR(W1028,MAX($D$16,POWER((ABS(K1028)^2)/($I$5*MAX(F1028,0.1)^2),1/3)))),MAX($D$16,POWER((ABS(K1028)^2)/($I$5*MAX(F1028,0.1)^2),1/3))))))),MAX($D$16,POWER((ABS(K1028)^2)/($I$5*MAX(F1028,0.1)^2),1/3)))</f>
        <v/>
      </c>
      <c r="AI1028">
        <f>E1028+AH1028</f>
        <v/>
      </c>
      <c r="AJ1028">
        <f>AI1028+((ABS(K1028)/MAX(((F1028)+(G1028)*(AH1028))*(AH1028),1E-6))^2)/(2*$I$5)</f>
        <v/>
      </c>
      <c r="AM1028" t="n">
        <v>0</v>
      </c>
      <c r="AN1028" t="n">
        <v>0</v>
      </c>
      <c r="AO1028">
        <f>AM1028+AN1028</f>
        <v/>
      </c>
      <c r="AP1028">
        <f>AP1027+AO1028</f>
        <v/>
      </c>
      <c r="AQ1028">
        <f>ABS(ABS(K1028)/MAX(((F1028)+(G1028)*(AH1028))*(AH1028),1E-6))/SQRT($I$5*MAX((((F1028)+(G1028)*(AH1028))*(AH1028))/MAX((F1028)+2*(G1028)*(AH1028),1E-6),1E-6))</f>
        <v/>
      </c>
      <c r="AR1028">
        <f>IF(AQ1028&lt;1,"Subcritical","Supercritical")</f>
        <v/>
      </c>
      <c r="AS1028">
        <f>((ABS(K1028)*$D$6)/(MAX(((F1028)+(G1028)*(AH1028))*(AH1028),1E-6)*MAX(((((F1028)+(G1028)*(AH1028))*(AH1028))/MAX((F1028)+2*(AH1028)*SQRT(1+(G1028)^2),1E-6))^(2/3),1E-6)))^2</f>
        <v/>
      </c>
    </row>
    <row r="1029">
      <c r="A1029" t="n">
        <v>880</v>
      </c>
      <c r="B1029" t="n">
        <v>878.889</v>
      </c>
      <c r="C1029" t="n">
        <v>616086.279</v>
      </c>
      <c r="D1029" t="n">
        <v>3097124.941</v>
      </c>
      <c r="E1029" t="n">
        <v>632.1224999999999</v>
      </c>
      <c r="F1029" t="n">
        <v>5.2</v>
      </c>
      <c r="G1029" t="n">
        <v>0</v>
      </c>
      <c r="H1029" t="inlineStr">
        <is>
          <t>Normal</t>
        </is>
      </c>
      <c r="I1029" t="n">
        <v>0.057</v>
      </c>
      <c r="J1029">
        <f>B1029-B1028</f>
        <v/>
      </c>
      <c r="K1029">
        <f>MAX(0,K1028-AO1028)</f>
        <v/>
      </c>
      <c r="L1029">
        <f>IF($D$20=0,IFERROR(L1028,MAX($D$16,POWER((ABS(K1029)^2)/($I$5*MAX(F1029,0.1)^2),1/3))),IF(IFERROR(V1028,0)=0,IFERROR(L1028,MAX($D$16,POWER((ABS(K1029)^2)/($I$5*MAX(F1029,0.1)^2),1/3))),IF(OR(IFERROR(L1029,0)=0,IFERROR(S1028,0)&lt;1,IFERROR(S1029,0)&lt;1),MAX($D$16,POWER((ABS(K1029)^2)/($I$5*MAX(F1029,0.1)^2),1/3)),IF(IFERROR(U1029,0)&gt;0,MAX($D$16,IFERROR(L1029,0)+((IFERROR(U1029,0))*$D$18*IF((IFERROR(S1029,0))&lt;1,1,-1))),IF(IFERROR(U1029,0)&lt;0,IF(ABS((MAX($D$16,POWER((ABS(K1029)^2)/($I$5*MAX(F1029,0.1)^2),1/3)))-IFERROR(L1029,0))&gt;$D$19,MAX($D$16,IF((MAX($D$16,POWER((ABS(K1029)^2)/($I$5*MAX(F1029,0.1)^2),1/3)))&gt;IFERROR(L1029,0),MIN((MAX($D$16,POWER((ABS(K1029)^2)/($I$5*MAX(F1029,0.1)^2),1/3))),IFERROR(L1029,0)+(MIN(ABS(IFERROR(U1029,0))*$D$18,ABS((MAX($D$16,POWER((ABS(K1029)^2)/($I$5*MAX(F1029,0.1)^2),1/3)))-IFERROR(L1029,0))))),MAX((MAX($D$16,POWER((ABS(K1029)^2)/($I$5*MAX(F1029,0.1)^2),1/3))),IFERROR(L1029,0)-(MIN(ABS(IFERROR(U1029,0))*$D$18,ABS((MAX($D$16,POWER((ABS(K1029)^2)/($I$5*MAX(F1029,0.1)^2),1/3)))-IFERROR(L1029,0))))))),MAX($D$16,POWER((ABS(K1029)^2)/($I$5*MAX(F1029,0.1)^2),1/3))),MAX($D$16,IFERROR(L1029,0)))))))</f>
        <v/>
      </c>
      <c r="M1029">
        <f>((F1029)+(G1029)*(L1029))*(L1029)</f>
        <v/>
      </c>
      <c r="N1029">
        <f>(((F1029)+(G1029)*(L1029))*(L1029))/MAX((F1029)+2*(L1029)*SQRT(1+(G1029)^2),1E-6)</f>
        <v/>
      </c>
      <c r="O1029">
        <f>ABS(K1029)/MAX(((F1029)+(G1029)*(L1029))*(L1029),1E-6)</f>
        <v/>
      </c>
      <c r="P1029">
        <f>E1029+L1029</f>
        <v/>
      </c>
      <c r="Q1029">
        <f>P1029+((ABS(K1029)/MAX(((F1029)+(G1029)*(L1029))*(L1029),1E-6))^2)/(2*$I$5)</f>
        <v/>
      </c>
      <c r="R1029">
        <f>((ABS(K1029)*$D$6)/(MAX(((F1029)+(G1029)*(L1029))*(L1029),1E-6)*MAX(((((F1029)+(G1029)*(L1029))*(L1029))/MAX((F1029)+2*(L1029)*SQRT(1+(G1029)^2),1E-6))^(2/3),1E-6)))^2</f>
        <v/>
      </c>
      <c r="S1029">
        <f>ABS(ABS(K1029)/MAX(((F1029)+(G1029)*(L1029))*(L1029),1E-6))/SQRT($I$5*MAX((((F1029)+(G1029)*(L1029))*(L1029))/MAX((F1029)+2*(G1029)*(L1029),1E-6),1E-6))</f>
        <v/>
      </c>
      <c r="T1029">
        <f>((F1029)*(L1029)^2)/2+(G1029)*(L1029)^3/3+(ABS(K1029)^2)/($I$5*MAX(((F1029)+(G1029)*(L1029))*(L1029),1E-6))</f>
        <v/>
      </c>
      <c r="U1029">
        <f>IF($D$20=0,0,IFERROR(Q1028-(((R1028+R1029)/2)*J1029)-(IF(O1028&gt;O1029,$D$8*((O1028^2-O1029^2)/(2*$I$5)),$D$9*((O1029^2-O1028^2)/(2*$I$5)))+($D$10*(ABS(I1029)/90)*(MAX(O1028^2,O1029^2)/(2*$I$5))))-Q1029,0))</f>
        <v/>
      </c>
      <c r="V1029">
        <f>IF($D$20=0,1,IFERROR(IF(ROUND(S1029,3)=1,1,IF(AND(ABS(U1029)&lt;$D$19,S1029&gt;1),1,0)),0))</f>
        <v/>
      </c>
      <c r="W1029">
        <f>IF($D$20=0,IFERROR(W1030,MAX($D$16,POWER((ABS(K1029)^2)/($I$5*MAX(F1029,0.1)^2),1/3))),IF(IFERROR(AG1030,0)=0,IFERROR(W1030,MAX($D$16,POWER((ABS(K1029)^2)/($I$5*MAX(F1029,0.1)^2),1/3))),IF(OR(IFERROR(W1029,0)=0,IFERROR(AD1030,0)&gt;1),MAX($D$16,POWER((ABS(K1029)^2)/($I$5*MAX(F1029,0.1)^2),1/3)),IF(IFERROR(AF1029,0)&gt;0,MAX($D$16,IFERROR(W1029,0)+((IFERROR(AF1029,0))*$D$18*IF((IFERROR(AD1029,0))&lt;1,1,-1))),IF(IFERROR(AF1029,0)&lt;0,IF(ABS((MAX($D$16,POWER((ABS(K1029)^2)/($I$5*MAX(F1029,0.1)^2),1/3)))-IFERROR(W1029,0))&gt;$D$19,MAX($D$16,IF((MAX($D$16,POWER((ABS(K1029)^2)/($I$5*MAX(F1029,0.1)^2),1/3)))&gt;IFERROR(W1029,0),MIN((MAX($D$16,POWER((ABS(K1029)^2)/($I$5*MAX(F1029,0.1)^2),1/3))),IFERROR(W1029,0)+(MIN(ABS(IFERROR(AF1029,0))*$D$18,ABS((MAX($D$16,POWER((ABS(K1029)^2)/($I$5*MAX(F1029,0.1)^2),1/3)))-IFERROR(W1029,0))))),MAX((MAX($D$16,POWER((ABS(K1029)^2)/($I$5*MAX(F1029,0.1)^2),1/3))),IFERROR(W1029,0)-(MIN(ABS(IFERROR(AF1029,0))*$D$18,ABS((MAX($D$16,POWER((ABS(K1029)^2)/($I$5*MAX(F1029,0.1)^2),1/3)))-IFERROR(W1029,0))))))),MAX($D$16,POWER((ABS(K1029)^2)/($I$5*MAX(F1029,0.1)^2),1/3))),MAX($D$16,IFERROR(W1029,0)))))))</f>
        <v/>
      </c>
      <c r="X1029">
        <f>((F1029)+(G1029)*(W1029))*(W1029)</f>
        <v/>
      </c>
      <c r="Y1029">
        <f>(((F1029)+(G1029)*(W1029))*(W1029))/MAX((F1029)+2*(W1029)*SQRT(1+(G1029)^2),1E-6)</f>
        <v/>
      </c>
      <c r="Z1029">
        <f>ABS(K1029)/MAX(((F1029)+(G1029)*(W1029))*(W1029),1E-6)</f>
        <v/>
      </c>
      <c r="AA1029">
        <f>E1029+W1029</f>
        <v/>
      </c>
      <c r="AB1029">
        <f>AA1029+((ABS(K1029)/MAX(((F1029)+(G1029)*(W1029))*(W1029),1E-6))^2)/(2*$I$5)</f>
        <v/>
      </c>
      <c r="AC1029">
        <f>((ABS(K1029)*$D$6)/(MAX(((F1029)+(G1029)*(W1029))*(W1029),1E-6)*MAX(((((F1029)+(G1029)*(W1029))*(W1029))/MAX((F1029)+2*(W1029)*SQRT(1+(G1029)^2),1E-6))^(2/3),1E-6)))^2</f>
        <v/>
      </c>
      <c r="AD1029">
        <f>ABS(ABS(K1029)/MAX(((F1029)+(G1029)*(W1029))*(W1029),1E-6))/SQRT($I$5*MAX((((F1029)+(G1029)*(W1029))*(W1029))/MAX((F1029)+2*(G1029)*(W1029),1E-6),1E-6))</f>
        <v/>
      </c>
      <c r="AE1029">
        <f>((F1029)*(W1029)^2)/2+(G1029)*(W1029)^3/3+(ABS(K1029)^2)/($I$5*MAX(((F1029)+(G1029)*(W1029))*(W1029),1E-6))</f>
        <v/>
      </c>
      <c r="AF1029">
        <f>IF($D$20=0,0,IFERROR(AB1030+(((AC1029+AC1030)/2)*J1030)+(IF(Z1029&gt;Z1030,$D$8*((Z1029^2-Z1030^2)/(2*$I$5)),$D$9*((Z1030^2-Z1029^2)/(2*$I$5)))+($D$10*(ABS(I1030)/90)*(MAX(Z1029^2,Z1030^2)/(2*$I$5))))-AB1029,0))</f>
        <v/>
      </c>
      <c r="AG1029">
        <f>IF($D$20=0,1,IFERROR(IF(ROUND(AD1029,3)=1,1,IF(AND(ABS(AF1029)&lt;$D$19,AD1029&lt;1),1,0)),0))</f>
        <v/>
      </c>
      <c r="AH1029">
        <f>IFERROR(IF(V32="Supercritical",MAX($D$16,IFERROR(L1029,MAX($D$16,POWER((ABS(K1029)^2)/($I$5*MAX(F1029,0.1)^2),1/3)))),IF(V32="Subcritical",MAX($D$16,IFERROR(W1029,MAX($D$16,POWER((ABS(K1029)^2)/($I$5*MAX(F1029,0.1)^2),1/3)))),IF(AND(IFERROR(V1029,0)=1,IFERROR(AG1029,0)=1),IF(IFERROR(T1029,-1E99)&gt;=IFERROR(AE1029,-1E99),MAX($D$16,IFERROR(L1029,MAX($D$16,POWER((ABS(K1029)^2)/($I$5*MAX(F1029,0.1)^2),1/3)))),MAX($D$16,IFERROR(W1029,MAX($D$16,POWER((ABS(K1029)^2)/($I$5*MAX(F1029,0.1)^2),1/3))))),IF(IFERROR(V1029,0)=1,MAX($D$16,IFERROR(L1029,MAX($D$16,POWER((ABS(K1029)^2)/($I$5*MAX(F1029,0.1)^2),1/3)))),IF(IFERROR(AG1029,0)=1,MAX($D$16,IFERROR(W1029,MAX($D$16,POWER((ABS(K1029)^2)/($I$5*MAX(F1029,0.1)^2),1/3)))),MAX($D$16,POWER((ABS(K1029)^2)/($I$5*MAX(F1029,0.1)^2),1/3))))))),MAX($D$16,POWER((ABS(K1029)^2)/($I$5*MAX(F1029,0.1)^2),1/3)))</f>
        <v/>
      </c>
      <c r="AI1029">
        <f>E1029+AH1029</f>
        <v/>
      </c>
      <c r="AJ1029">
        <f>AI1029+((ABS(K1029)/MAX(((F1029)+(G1029)*(AH1029))*(AH1029),1E-6))^2)/(2*$I$5)</f>
        <v/>
      </c>
      <c r="AM1029" t="n">
        <v>0</v>
      </c>
      <c r="AN1029" t="n">
        <v>0</v>
      </c>
      <c r="AO1029">
        <f>AM1029+AN1029</f>
        <v/>
      </c>
      <c r="AP1029">
        <f>AP1028+AO1029</f>
        <v/>
      </c>
      <c r="AQ1029">
        <f>ABS(ABS(K1029)/MAX(((F1029)+(G1029)*(AH1029))*(AH1029),1E-6))/SQRT($I$5*MAX((((F1029)+(G1029)*(AH1029))*(AH1029))/MAX((F1029)+2*(G1029)*(AH1029),1E-6),1E-6))</f>
        <v/>
      </c>
      <c r="AR1029">
        <f>IF(AQ1029&lt;1,"Subcritical","Supercritical")</f>
        <v/>
      </c>
      <c r="AS1029">
        <f>((ABS(K1029)*$D$6)/(MAX(((F1029)+(G1029)*(AH1029))*(AH1029),1E-6)*MAX(((((F1029)+(G1029)*(AH1029))*(AH1029))/MAX((F1029)+2*(AH1029)*SQRT(1+(G1029)^2),1E-6))^(2/3),1E-6)))^2</f>
        <v/>
      </c>
    </row>
    <row r="1030">
      <c r="A1030" t="n">
        <v>881</v>
      </c>
      <c r="B1030" t="n">
        <v>879.889</v>
      </c>
      <c r="C1030" t="n">
        <v>616086.237</v>
      </c>
      <c r="D1030" t="n">
        <v>3097123.942</v>
      </c>
      <c r="E1030" t="n">
        <v>632.122</v>
      </c>
      <c r="F1030" t="n">
        <v>5.2</v>
      </c>
      <c r="G1030" t="n">
        <v>0</v>
      </c>
      <c r="H1030" t="inlineStr">
        <is>
          <t>Normal</t>
        </is>
      </c>
      <c r="I1030" t="n">
        <v>0.002</v>
      </c>
      <c r="J1030">
        <f>B1030-B1029</f>
        <v/>
      </c>
      <c r="K1030">
        <f>MAX(0,K1029-AO1029)</f>
        <v/>
      </c>
      <c r="L1030">
        <f>IF($D$20=0,IFERROR(L1029,MAX($D$16,POWER((ABS(K1030)^2)/($I$5*MAX(F1030,0.1)^2),1/3))),IF(IFERROR(V1029,0)=0,IFERROR(L1029,MAX($D$16,POWER((ABS(K1030)^2)/($I$5*MAX(F1030,0.1)^2),1/3))),IF(OR(IFERROR(L1030,0)=0,IFERROR(S1029,0)&lt;1,IFERROR(S1030,0)&lt;1),MAX($D$16,POWER((ABS(K1030)^2)/($I$5*MAX(F1030,0.1)^2),1/3)),IF(IFERROR(U1030,0)&gt;0,MAX($D$16,IFERROR(L1030,0)+((IFERROR(U1030,0))*$D$18*IF((IFERROR(S1030,0))&lt;1,1,-1))),IF(IFERROR(U1030,0)&lt;0,IF(ABS((MAX($D$16,POWER((ABS(K1030)^2)/($I$5*MAX(F1030,0.1)^2),1/3)))-IFERROR(L1030,0))&gt;$D$19,MAX($D$16,IF((MAX($D$16,POWER((ABS(K1030)^2)/($I$5*MAX(F1030,0.1)^2),1/3)))&gt;IFERROR(L1030,0),MIN((MAX($D$16,POWER((ABS(K1030)^2)/($I$5*MAX(F1030,0.1)^2),1/3))),IFERROR(L1030,0)+(MIN(ABS(IFERROR(U1030,0))*$D$18,ABS((MAX($D$16,POWER((ABS(K1030)^2)/($I$5*MAX(F1030,0.1)^2),1/3)))-IFERROR(L1030,0))))),MAX((MAX($D$16,POWER((ABS(K1030)^2)/($I$5*MAX(F1030,0.1)^2),1/3))),IFERROR(L1030,0)-(MIN(ABS(IFERROR(U1030,0))*$D$18,ABS((MAX($D$16,POWER((ABS(K1030)^2)/($I$5*MAX(F1030,0.1)^2),1/3)))-IFERROR(L1030,0))))))),MAX($D$16,POWER((ABS(K1030)^2)/($I$5*MAX(F1030,0.1)^2),1/3))),MAX($D$16,IFERROR(L1030,0)))))))</f>
        <v/>
      </c>
      <c r="M1030">
        <f>((F1030)+(G1030)*(L1030))*(L1030)</f>
        <v/>
      </c>
      <c r="N1030">
        <f>(((F1030)+(G1030)*(L1030))*(L1030))/MAX((F1030)+2*(L1030)*SQRT(1+(G1030)^2),1E-6)</f>
        <v/>
      </c>
      <c r="O1030">
        <f>ABS(K1030)/MAX(((F1030)+(G1030)*(L1030))*(L1030),1E-6)</f>
        <v/>
      </c>
      <c r="P1030">
        <f>E1030+L1030</f>
        <v/>
      </c>
      <c r="Q1030">
        <f>P1030+((ABS(K1030)/MAX(((F1030)+(G1030)*(L1030))*(L1030),1E-6))^2)/(2*$I$5)</f>
        <v/>
      </c>
      <c r="R1030">
        <f>((ABS(K1030)*$D$6)/(MAX(((F1030)+(G1030)*(L1030))*(L1030),1E-6)*MAX(((((F1030)+(G1030)*(L1030))*(L1030))/MAX((F1030)+2*(L1030)*SQRT(1+(G1030)^2),1E-6))^(2/3),1E-6)))^2</f>
        <v/>
      </c>
      <c r="S1030">
        <f>ABS(ABS(K1030)/MAX(((F1030)+(G1030)*(L1030))*(L1030),1E-6))/SQRT($I$5*MAX((((F1030)+(G1030)*(L1030))*(L1030))/MAX((F1030)+2*(G1030)*(L1030),1E-6),1E-6))</f>
        <v/>
      </c>
      <c r="T1030">
        <f>((F1030)*(L1030)^2)/2+(G1030)*(L1030)^3/3+(ABS(K1030)^2)/($I$5*MAX(((F1030)+(G1030)*(L1030))*(L1030),1E-6))</f>
        <v/>
      </c>
      <c r="U1030">
        <f>IF($D$20=0,0,IFERROR(Q1029-(((R1029+R1030)/2)*J1030)-(IF(O1029&gt;O1030,$D$8*((O1029^2-O1030^2)/(2*$I$5)),$D$9*((O1030^2-O1029^2)/(2*$I$5)))+($D$10*(ABS(I1030)/90)*(MAX(O1029^2,O1030^2)/(2*$I$5))))-Q1030,0))</f>
        <v/>
      </c>
      <c r="V1030">
        <f>IF($D$20=0,1,IFERROR(IF(ROUND(S1030,3)=1,1,IF(AND(ABS(U1030)&lt;$D$19,S1030&gt;1),1,0)),0))</f>
        <v/>
      </c>
      <c r="W1030">
        <f>IF($D$20=0,IFERROR(W1031,MAX($D$16,POWER((ABS(K1030)^2)/($I$5*MAX(F1030,0.1)^2),1/3))),IF(IFERROR(AG1031,0)=0,IFERROR(W1031,MAX($D$16,POWER((ABS(K1030)^2)/($I$5*MAX(F1030,0.1)^2),1/3))),IF(OR(IFERROR(W1030,0)=0,IFERROR(AD1031,0)&gt;1),MAX($D$16,POWER((ABS(K1030)^2)/($I$5*MAX(F1030,0.1)^2),1/3)),IF(IFERROR(AF1030,0)&gt;0,MAX($D$16,IFERROR(W1030,0)+((IFERROR(AF1030,0))*$D$18*IF((IFERROR(AD1030,0))&lt;1,1,-1))),IF(IFERROR(AF1030,0)&lt;0,IF(ABS((MAX($D$16,POWER((ABS(K1030)^2)/($I$5*MAX(F1030,0.1)^2),1/3)))-IFERROR(W1030,0))&gt;$D$19,MAX($D$16,IF((MAX($D$16,POWER((ABS(K1030)^2)/($I$5*MAX(F1030,0.1)^2),1/3)))&gt;IFERROR(W1030,0),MIN((MAX($D$16,POWER((ABS(K1030)^2)/($I$5*MAX(F1030,0.1)^2),1/3))),IFERROR(W1030,0)+(MIN(ABS(IFERROR(AF1030,0))*$D$18,ABS((MAX($D$16,POWER((ABS(K1030)^2)/($I$5*MAX(F1030,0.1)^2),1/3)))-IFERROR(W1030,0))))),MAX((MAX($D$16,POWER((ABS(K1030)^2)/($I$5*MAX(F1030,0.1)^2),1/3))),IFERROR(W1030,0)-(MIN(ABS(IFERROR(AF1030,0))*$D$18,ABS((MAX($D$16,POWER((ABS(K1030)^2)/($I$5*MAX(F1030,0.1)^2),1/3)))-IFERROR(W1030,0))))))),MAX($D$16,POWER((ABS(K1030)^2)/($I$5*MAX(F1030,0.1)^2),1/3))),MAX($D$16,IFERROR(W1030,0)))))))</f>
        <v/>
      </c>
      <c r="X1030">
        <f>((F1030)+(G1030)*(W1030))*(W1030)</f>
        <v/>
      </c>
      <c r="Y1030">
        <f>(((F1030)+(G1030)*(W1030))*(W1030))/MAX((F1030)+2*(W1030)*SQRT(1+(G1030)^2),1E-6)</f>
        <v/>
      </c>
      <c r="Z1030">
        <f>ABS(K1030)/MAX(((F1030)+(G1030)*(W1030))*(W1030),1E-6)</f>
        <v/>
      </c>
      <c r="AA1030">
        <f>E1030+W1030</f>
        <v/>
      </c>
      <c r="AB1030">
        <f>AA1030+((ABS(K1030)/MAX(((F1030)+(G1030)*(W1030))*(W1030),1E-6))^2)/(2*$I$5)</f>
        <v/>
      </c>
      <c r="AC1030">
        <f>((ABS(K1030)*$D$6)/(MAX(((F1030)+(G1030)*(W1030))*(W1030),1E-6)*MAX(((((F1030)+(G1030)*(W1030))*(W1030))/MAX((F1030)+2*(W1030)*SQRT(1+(G1030)^2),1E-6))^(2/3),1E-6)))^2</f>
        <v/>
      </c>
      <c r="AD1030">
        <f>ABS(ABS(K1030)/MAX(((F1030)+(G1030)*(W1030))*(W1030),1E-6))/SQRT($I$5*MAX((((F1030)+(G1030)*(W1030))*(W1030))/MAX((F1030)+2*(G1030)*(W1030),1E-6),1E-6))</f>
        <v/>
      </c>
      <c r="AE1030">
        <f>((F1030)*(W1030)^2)/2+(G1030)*(W1030)^3/3+(ABS(K1030)^2)/($I$5*MAX(((F1030)+(G1030)*(W1030))*(W1030),1E-6))</f>
        <v/>
      </c>
      <c r="AF1030">
        <f>IF($D$20=0,0,IFERROR(AB1031+(((AC1030+AC1031)/2)*J1031)+(IF(Z1030&gt;Z1031,$D$8*((Z1030^2-Z1031^2)/(2*$I$5)),$D$9*((Z1031^2-Z1030^2)/(2*$I$5)))+($D$10*(ABS(I1031)/90)*(MAX(Z1030^2,Z1031^2)/(2*$I$5))))-AB1030,0))</f>
        <v/>
      </c>
      <c r="AG1030">
        <f>IF($D$20=0,1,IFERROR(IF(ROUND(AD1030,3)=1,1,IF(AND(ABS(AF1030)&lt;$D$19,AD1030&lt;1),1,0)),0))</f>
        <v/>
      </c>
      <c r="AH1030">
        <f>IFERROR(IF(V32="Supercritical",MAX($D$16,IFERROR(L1030,MAX($D$16,POWER((ABS(K1030)^2)/($I$5*MAX(F1030,0.1)^2),1/3)))),IF(V32="Subcritical",MAX($D$16,IFERROR(W1030,MAX($D$16,POWER((ABS(K1030)^2)/($I$5*MAX(F1030,0.1)^2),1/3)))),IF(AND(IFERROR(V1030,0)=1,IFERROR(AG1030,0)=1),IF(IFERROR(T1030,-1E99)&gt;=IFERROR(AE1030,-1E99),MAX($D$16,IFERROR(L1030,MAX($D$16,POWER((ABS(K1030)^2)/($I$5*MAX(F1030,0.1)^2),1/3)))),MAX($D$16,IFERROR(W1030,MAX($D$16,POWER((ABS(K1030)^2)/($I$5*MAX(F1030,0.1)^2),1/3))))),IF(IFERROR(V1030,0)=1,MAX($D$16,IFERROR(L1030,MAX($D$16,POWER((ABS(K1030)^2)/($I$5*MAX(F1030,0.1)^2),1/3)))),IF(IFERROR(AG1030,0)=1,MAX($D$16,IFERROR(W1030,MAX($D$16,POWER((ABS(K1030)^2)/($I$5*MAX(F1030,0.1)^2),1/3)))),MAX($D$16,POWER((ABS(K1030)^2)/($I$5*MAX(F1030,0.1)^2),1/3))))))),MAX($D$16,POWER((ABS(K1030)^2)/($I$5*MAX(F1030,0.1)^2),1/3)))</f>
        <v/>
      </c>
      <c r="AI1030">
        <f>E1030+AH1030</f>
        <v/>
      </c>
      <c r="AJ1030">
        <f>AI1030+((ABS(K1030)/MAX(((F1030)+(G1030)*(AH1030))*(AH1030),1E-6))^2)/(2*$I$5)</f>
        <v/>
      </c>
      <c r="AM1030" t="n">
        <v>0</v>
      </c>
      <c r="AN1030" t="n">
        <v>0</v>
      </c>
      <c r="AO1030">
        <f>AM1030+AN1030</f>
        <v/>
      </c>
      <c r="AP1030">
        <f>AP1029+AO1030</f>
        <v/>
      </c>
      <c r="AQ1030">
        <f>ABS(ABS(K1030)/MAX(((F1030)+(G1030)*(AH1030))*(AH1030),1E-6))/SQRT($I$5*MAX((((F1030)+(G1030)*(AH1030))*(AH1030))/MAX((F1030)+2*(G1030)*(AH1030),1E-6),1E-6))</f>
        <v/>
      </c>
      <c r="AR1030">
        <f>IF(AQ1030&lt;1,"Subcritical","Supercritical")</f>
        <v/>
      </c>
      <c r="AS1030">
        <f>((ABS(K1030)*$D$6)/(MAX(((F1030)+(G1030)*(AH1030))*(AH1030),1E-6)*MAX(((((F1030)+(G1030)*(AH1030))*(AH1030))/MAX((F1030)+2*(AH1030)*SQRT(1+(G1030)^2),1E-6))^(2/3),1E-6)))^2</f>
        <v/>
      </c>
    </row>
    <row r="1031">
      <c r="A1031" t="n">
        <v>882</v>
      </c>
      <c r="B1031" t="n">
        <v>880.89</v>
      </c>
      <c r="C1031" t="n">
        <v>616086.1949999999</v>
      </c>
      <c r="D1031" t="n">
        <v>3097122.942</v>
      </c>
      <c r="E1031" t="n">
        <v>632.1215</v>
      </c>
      <c r="F1031" t="n">
        <v>5.2</v>
      </c>
      <c r="G1031" t="n">
        <v>0</v>
      </c>
      <c r="H1031" t="inlineStr">
        <is>
          <t>Normal</t>
        </is>
      </c>
      <c r="I1031" t="n">
        <v>0.002</v>
      </c>
      <c r="J1031">
        <f>B1031-B1030</f>
        <v/>
      </c>
      <c r="K1031">
        <f>MAX(0,K1030-AO1030)</f>
        <v/>
      </c>
      <c r="L1031">
        <f>IF($D$20=0,IFERROR(L1030,MAX($D$16,POWER((ABS(K1031)^2)/($I$5*MAX(F1031,0.1)^2),1/3))),IF(IFERROR(V1030,0)=0,IFERROR(L1030,MAX($D$16,POWER((ABS(K1031)^2)/($I$5*MAX(F1031,0.1)^2),1/3))),IF(OR(IFERROR(L1031,0)=0,IFERROR(S1030,0)&lt;1,IFERROR(S1031,0)&lt;1),MAX($D$16,POWER((ABS(K1031)^2)/($I$5*MAX(F1031,0.1)^2),1/3)),IF(IFERROR(U1031,0)&gt;0,MAX($D$16,IFERROR(L1031,0)+((IFERROR(U1031,0))*$D$18*IF((IFERROR(S1031,0))&lt;1,1,-1))),IF(IFERROR(U1031,0)&lt;0,IF(ABS((MAX($D$16,POWER((ABS(K1031)^2)/($I$5*MAX(F1031,0.1)^2),1/3)))-IFERROR(L1031,0))&gt;$D$19,MAX($D$16,IF((MAX($D$16,POWER((ABS(K1031)^2)/($I$5*MAX(F1031,0.1)^2),1/3)))&gt;IFERROR(L1031,0),MIN((MAX($D$16,POWER((ABS(K1031)^2)/($I$5*MAX(F1031,0.1)^2),1/3))),IFERROR(L1031,0)+(MIN(ABS(IFERROR(U1031,0))*$D$18,ABS((MAX($D$16,POWER((ABS(K1031)^2)/($I$5*MAX(F1031,0.1)^2),1/3)))-IFERROR(L1031,0))))),MAX((MAX($D$16,POWER((ABS(K1031)^2)/($I$5*MAX(F1031,0.1)^2),1/3))),IFERROR(L1031,0)-(MIN(ABS(IFERROR(U1031,0))*$D$18,ABS((MAX($D$16,POWER((ABS(K1031)^2)/($I$5*MAX(F1031,0.1)^2),1/3)))-IFERROR(L1031,0))))))),MAX($D$16,POWER((ABS(K1031)^2)/($I$5*MAX(F1031,0.1)^2),1/3))),MAX($D$16,IFERROR(L1031,0)))))))</f>
        <v/>
      </c>
      <c r="M1031">
        <f>((F1031)+(G1031)*(L1031))*(L1031)</f>
        <v/>
      </c>
      <c r="N1031">
        <f>(((F1031)+(G1031)*(L1031))*(L1031))/MAX((F1031)+2*(L1031)*SQRT(1+(G1031)^2),1E-6)</f>
        <v/>
      </c>
      <c r="O1031">
        <f>ABS(K1031)/MAX(((F1031)+(G1031)*(L1031))*(L1031),1E-6)</f>
        <v/>
      </c>
      <c r="P1031">
        <f>E1031+L1031</f>
        <v/>
      </c>
      <c r="Q1031">
        <f>P1031+((ABS(K1031)/MAX(((F1031)+(G1031)*(L1031))*(L1031),1E-6))^2)/(2*$I$5)</f>
        <v/>
      </c>
      <c r="R1031">
        <f>((ABS(K1031)*$D$6)/(MAX(((F1031)+(G1031)*(L1031))*(L1031),1E-6)*MAX(((((F1031)+(G1031)*(L1031))*(L1031))/MAX((F1031)+2*(L1031)*SQRT(1+(G1031)^2),1E-6))^(2/3),1E-6)))^2</f>
        <v/>
      </c>
      <c r="S1031">
        <f>ABS(ABS(K1031)/MAX(((F1031)+(G1031)*(L1031))*(L1031),1E-6))/SQRT($I$5*MAX((((F1031)+(G1031)*(L1031))*(L1031))/MAX((F1031)+2*(G1031)*(L1031),1E-6),1E-6))</f>
        <v/>
      </c>
      <c r="T1031">
        <f>((F1031)*(L1031)^2)/2+(G1031)*(L1031)^3/3+(ABS(K1031)^2)/($I$5*MAX(((F1031)+(G1031)*(L1031))*(L1031),1E-6))</f>
        <v/>
      </c>
      <c r="U1031">
        <f>IF($D$20=0,0,IFERROR(Q1030-(((R1030+R1031)/2)*J1031)-(IF(O1030&gt;O1031,$D$8*((O1030^2-O1031^2)/(2*$I$5)),$D$9*((O1031^2-O1030^2)/(2*$I$5)))+($D$10*(ABS(I1031)/90)*(MAX(O1030^2,O1031^2)/(2*$I$5))))-Q1031,0))</f>
        <v/>
      </c>
      <c r="V1031">
        <f>IF($D$20=0,1,IFERROR(IF(ROUND(S1031,3)=1,1,IF(AND(ABS(U1031)&lt;$D$19,S1031&gt;1),1,0)),0))</f>
        <v/>
      </c>
      <c r="W1031">
        <f>IF($D$20=0,IFERROR(W1032,MAX($D$16,POWER((ABS(K1031)^2)/($I$5*MAX(F1031,0.1)^2),1/3))),IF(IFERROR(AG1032,0)=0,IFERROR(W1032,MAX($D$16,POWER((ABS(K1031)^2)/($I$5*MAX(F1031,0.1)^2),1/3))),IF(OR(IFERROR(W1031,0)=0,IFERROR(AD1032,0)&gt;1),MAX($D$16,POWER((ABS(K1031)^2)/($I$5*MAX(F1031,0.1)^2),1/3)),IF(IFERROR(AF1031,0)&gt;0,MAX($D$16,IFERROR(W1031,0)+((IFERROR(AF1031,0))*$D$18*IF((IFERROR(AD1031,0))&lt;1,1,-1))),IF(IFERROR(AF1031,0)&lt;0,IF(ABS((MAX($D$16,POWER((ABS(K1031)^2)/($I$5*MAX(F1031,0.1)^2),1/3)))-IFERROR(W1031,0))&gt;$D$19,MAX($D$16,IF((MAX($D$16,POWER((ABS(K1031)^2)/($I$5*MAX(F1031,0.1)^2),1/3)))&gt;IFERROR(W1031,0),MIN((MAX($D$16,POWER((ABS(K1031)^2)/($I$5*MAX(F1031,0.1)^2),1/3))),IFERROR(W1031,0)+(MIN(ABS(IFERROR(AF1031,0))*$D$18,ABS((MAX($D$16,POWER((ABS(K1031)^2)/($I$5*MAX(F1031,0.1)^2),1/3)))-IFERROR(W1031,0))))),MAX((MAX($D$16,POWER((ABS(K1031)^2)/($I$5*MAX(F1031,0.1)^2),1/3))),IFERROR(W1031,0)-(MIN(ABS(IFERROR(AF1031,0))*$D$18,ABS((MAX($D$16,POWER((ABS(K1031)^2)/($I$5*MAX(F1031,0.1)^2),1/3)))-IFERROR(W1031,0))))))),MAX($D$16,POWER((ABS(K1031)^2)/($I$5*MAX(F1031,0.1)^2),1/3))),MAX($D$16,IFERROR(W1031,0)))))))</f>
        <v/>
      </c>
      <c r="X1031">
        <f>((F1031)+(G1031)*(W1031))*(W1031)</f>
        <v/>
      </c>
      <c r="Y1031">
        <f>(((F1031)+(G1031)*(W1031))*(W1031))/MAX((F1031)+2*(W1031)*SQRT(1+(G1031)^2),1E-6)</f>
        <v/>
      </c>
      <c r="Z1031">
        <f>ABS(K1031)/MAX(((F1031)+(G1031)*(W1031))*(W1031),1E-6)</f>
        <v/>
      </c>
      <c r="AA1031">
        <f>E1031+W1031</f>
        <v/>
      </c>
      <c r="AB1031">
        <f>AA1031+((ABS(K1031)/MAX(((F1031)+(G1031)*(W1031))*(W1031),1E-6))^2)/(2*$I$5)</f>
        <v/>
      </c>
      <c r="AC1031">
        <f>((ABS(K1031)*$D$6)/(MAX(((F1031)+(G1031)*(W1031))*(W1031),1E-6)*MAX(((((F1031)+(G1031)*(W1031))*(W1031))/MAX((F1031)+2*(W1031)*SQRT(1+(G1031)^2),1E-6))^(2/3),1E-6)))^2</f>
        <v/>
      </c>
      <c r="AD1031">
        <f>ABS(ABS(K1031)/MAX(((F1031)+(G1031)*(W1031))*(W1031),1E-6))/SQRT($I$5*MAX((((F1031)+(G1031)*(W1031))*(W1031))/MAX((F1031)+2*(G1031)*(W1031),1E-6),1E-6))</f>
        <v/>
      </c>
      <c r="AE1031">
        <f>((F1031)*(W1031)^2)/2+(G1031)*(W1031)^3/3+(ABS(K1031)^2)/($I$5*MAX(((F1031)+(G1031)*(W1031))*(W1031),1E-6))</f>
        <v/>
      </c>
      <c r="AF1031">
        <f>IF($D$20=0,0,IFERROR(AB1032+(((AC1031+AC1032)/2)*J1032)+(IF(Z1031&gt;Z1032,$D$8*((Z1031^2-Z1032^2)/(2*$I$5)),$D$9*((Z1032^2-Z1031^2)/(2*$I$5)))+($D$10*(ABS(I1032)/90)*(MAX(Z1031^2,Z1032^2)/(2*$I$5))))-AB1031,0))</f>
        <v/>
      </c>
      <c r="AG1031">
        <f>IF($D$20=0,1,IFERROR(IF(ROUND(AD1031,3)=1,1,IF(AND(ABS(AF1031)&lt;$D$19,AD1031&lt;1),1,0)),0))</f>
        <v/>
      </c>
      <c r="AH1031">
        <f>IFERROR(IF(V32="Supercritical",MAX($D$16,IFERROR(L1031,MAX($D$16,POWER((ABS(K1031)^2)/($I$5*MAX(F1031,0.1)^2),1/3)))),IF(V32="Subcritical",MAX($D$16,IFERROR(W1031,MAX($D$16,POWER((ABS(K1031)^2)/($I$5*MAX(F1031,0.1)^2),1/3)))),IF(AND(IFERROR(V1031,0)=1,IFERROR(AG1031,0)=1),IF(IFERROR(T1031,-1E99)&gt;=IFERROR(AE1031,-1E99),MAX($D$16,IFERROR(L1031,MAX($D$16,POWER((ABS(K1031)^2)/($I$5*MAX(F1031,0.1)^2),1/3)))),MAX($D$16,IFERROR(W1031,MAX($D$16,POWER((ABS(K1031)^2)/($I$5*MAX(F1031,0.1)^2),1/3))))),IF(IFERROR(V1031,0)=1,MAX($D$16,IFERROR(L1031,MAX($D$16,POWER((ABS(K1031)^2)/($I$5*MAX(F1031,0.1)^2),1/3)))),IF(IFERROR(AG1031,0)=1,MAX($D$16,IFERROR(W1031,MAX($D$16,POWER((ABS(K1031)^2)/($I$5*MAX(F1031,0.1)^2),1/3)))),MAX($D$16,POWER((ABS(K1031)^2)/($I$5*MAX(F1031,0.1)^2),1/3))))))),MAX($D$16,POWER((ABS(K1031)^2)/($I$5*MAX(F1031,0.1)^2),1/3)))</f>
        <v/>
      </c>
      <c r="AI1031">
        <f>E1031+AH1031</f>
        <v/>
      </c>
      <c r="AJ1031">
        <f>AI1031+((ABS(K1031)/MAX(((F1031)+(G1031)*(AH1031))*(AH1031),1E-6))^2)/(2*$I$5)</f>
        <v/>
      </c>
      <c r="AM1031" t="n">
        <v>0</v>
      </c>
      <c r="AN1031" t="n">
        <v>0</v>
      </c>
      <c r="AO1031">
        <f>AM1031+AN1031</f>
        <v/>
      </c>
      <c r="AP1031">
        <f>AP1030+AO1031</f>
        <v/>
      </c>
      <c r="AQ1031">
        <f>ABS(ABS(K1031)/MAX(((F1031)+(G1031)*(AH1031))*(AH1031),1E-6))/SQRT($I$5*MAX((((F1031)+(G1031)*(AH1031))*(AH1031))/MAX((F1031)+2*(G1031)*(AH1031),1E-6),1E-6))</f>
        <v/>
      </c>
      <c r="AR1031">
        <f>IF(AQ1031&lt;1,"Subcritical","Supercritical")</f>
        <v/>
      </c>
      <c r="AS1031">
        <f>((ABS(K1031)*$D$6)/(MAX(((F1031)+(G1031)*(AH1031))*(AH1031),1E-6)*MAX(((((F1031)+(G1031)*(AH1031))*(AH1031))/MAX((F1031)+2*(AH1031)*SQRT(1+(G1031)^2),1E-6))^(2/3),1E-6)))^2</f>
        <v/>
      </c>
    </row>
    <row r="1032">
      <c r="A1032" t="n">
        <v>883</v>
      </c>
      <c r="B1032" t="n">
        <v>881.89</v>
      </c>
      <c r="C1032" t="n">
        <v>616086.153</v>
      </c>
      <c r="D1032" t="n">
        <v>3097121.943</v>
      </c>
      <c r="E1032" t="n">
        <v>632.121</v>
      </c>
      <c r="F1032" t="n">
        <v>5.2</v>
      </c>
      <c r="G1032" t="n">
        <v>0</v>
      </c>
      <c r="H1032" t="inlineStr">
        <is>
          <t>Normal</t>
        </is>
      </c>
      <c r="I1032" t="n">
        <v>0.057</v>
      </c>
      <c r="J1032">
        <f>B1032-B1031</f>
        <v/>
      </c>
      <c r="K1032">
        <f>MAX(0,K1031-AO1031)</f>
        <v/>
      </c>
      <c r="L1032">
        <f>IF($D$20=0,IFERROR(L1031,MAX($D$16,POWER((ABS(K1032)^2)/($I$5*MAX(F1032,0.1)^2),1/3))),IF(IFERROR(V1031,0)=0,IFERROR(L1031,MAX($D$16,POWER((ABS(K1032)^2)/($I$5*MAX(F1032,0.1)^2),1/3))),IF(OR(IFERROR(L1032,0)=0,IFERROR(S1031,0)&lt;1,IFERROR(S1032,0)&lt;1),MAX($D$16,POWER((ABS(K1032)^2)/($I$5*MAX(F1032,0.1)^2),1/3)),IF(IFERROR(U1032,0)&gt;0,MAX($D$16,IFERROR(L1032,0)+((IFERROR(U1032,0))*$D$18*IF((IFERROR(S1032,0))&lt;1,1,-1))),IF(IFERROR(U1032,0)&lt;0,IF(ABS((MAX($D$16,POWER((ABS(K1032)^2)/($I$5*MAX(F1032,0.1)^2),1/3)))-IFERROR(L1032,0))&gt;$D$19,MAX($D$16,IF((MAX($D$16,POWER((ABS(K1032)^2)/($I$5*MAX(F1032,0.1)^2),1/3)))&gt;IFERROR(L1032,0),MIN((MAX($D$16,POWER((ABS(K1032)^2)/($I$5*MAX(F1032,0.1)^2),1/3))),IFERROR(L1032,0)+(MIN(ABS(IFERROR(U1032,0))*$D$18,ABS((MAX($D$16,POWER((ABS(K1032)^2)/($I$5*MAX(F1032,0.1)^2),1/3)))-IFERROR(L1032,0))))),MAX((MAX($D$16,POWER((ABS(K1032)^2)/($I$5*MAX(F1032,0.1)^2),1/3))),IFERROR(L1032,0)-(MIN(ABS(IFERROR(U1032,0))*$D$18,ABS((MAX($D$16,POWER((ABS(K1032)^2)/($I$5*MAX(F1032,0.1)^2),1/3)))-IFERROR(L1032,0))))))),MAX($D$16,POWER((ABS(K1032)^2)/($I$5*MAX(F1032,0.1)^2),1/3))),MAX($D$16,IFERROR(L1032,0)))))))</f>
        <v/>
      </c>
      <c r="M1032">
        <f>((F1032)+(G1032)*(L1032))*(L1032)</f>
        <v/>
      </c>
      <c r="N1032">
        <f>(((F1032)+(G1032)*(L1032))*(L1032))/MAX((F1032)+2*(L1032)*SQRT(1+(G1032)^2),1E-6)</f>
        <v/>
      </c>
      <c r="O1032">
        <f>ABS(K1032)/MAX(((F1032)+(G1032)*(L1032))*(L1032),1E-6)</f>
        <v/>
      </c>
      <c r="P1032">
        <f>E1032+L1032</f>
        <v/>
      </c>
      <c r="Q1032">
        <f>P1032+((ABS(K1032)/MAX(((F1032)+(G1032)*(L1032))*(L1032),1E-6))^2)/(2*$I$5)</f>
        <v/>
      </c>
      <c r="R1032">
        <f>((ABS(K1032)*$D$6)/(MAX(((F1032)+(G1032)*(L1032))*(L1032),1E-6)*MAX(((((F1032)+(G1032)*(L1032))*(L1032))/MAX((F1032)+2*(L1032)*SQRT(1+(G1032)^2),1E-6))^(2/3),1E-6)))^2</f>
        <v/>
      </c>
      <c r="S1032">
        <f>ABS(ABS(K1032)/MAX(((F1032)+(G1032)*(L1032))*(L1032),1E-6))/SQRT($I$5*MAX((((F1032)+(G1032)*(L1032))*(L1032))/MAX((F1032)+2*(G1032)*(L1032),1E-6),1E-6))</f>
        <v/>
      </c>
      <c r="T1032">
        <f>((F1032)*(L1032)^2)/2+(G1032)*(L1032)^3/3+(ABS(K1032)^2)/($I$5*MAX(((F1032)+(G1032)*(L1032))*(L1032),1E-6))</f>
        <v/>
      </c>
      <c r="U1032">
        <f>IF($D$20=0,0,IFERROR(Q1031-(((R1031+R1032)/2)*J1032)-(IF(O1031&gt;O1032,$D$8*((O1031^2-O1032^2)/(2*$I$5)),$D$9*((O1032^2-O1031^2)/(2*$I$5)))+($D$10*(ABS(I1032)/90)*(MAX(O1031^2,O1032^2)/(2*$I$5))))-Q1032,0))</f>
        <v/>
      </c>
      <c r="V1032">
        <f>IF($D$20=0,1,IFERROR(IF(ROUND(S1032,3)=1,1,IF(AND(ABS(U1032)&lt;$D$19,S1032&gt;1),1,0)),0))</f>
        <v/>
      </c>
      <c r="W1032">
        <f>IF($D$20=0,IFERROR(W1033,MAX($D$16,POWER((ABS(K1032)^2)/($I$5*MAX(F1032,0.1)^2),1/3))),IF(IFERROR(AG1033,0)=0,IFERROR(W1033,MAX($D$16,POWER((ABS(K1032)^2)/($I$5*MAX(F1032,0.1)^2),1/3))),IF(OR(IFERROR(W1032,0)=0,IFERROR(AD1033,0)&gt;1),MAX($D$16,POWER((ABS(K1032)^2)/($I$5*MAX(F1032,0.1)^2),1/3)),IF(IFERROR(AF1032,0)&gt;0,MAX($D$16,IFERROR(W1032,0)+((IFERROR(AF1032,0))*$D$18*IF((IFERROR(AD1032,0))&lt;1,1,-1))),IF(IFERROR(AF1032,0)&lt;0,IF(ABS((MAX($D$16,POWER((ABS(K1032)^2)/($I$5*MAX(F1032,0.1)^2),1/3)))-IFERROR(W1032,0))&gt;$D$19,MAX($D$16,IF((MAX($D$16,POWER((ABS(K1032)^2)/($I$5*MAX(F1032,0.1)^2),1/3)))&gt;IFERROR(W1032,0),MIN((MAX($D$16,POWER((ABS(K1032)^2)/($I$5*MAX(F1032,0.1)^2),1/3))),IFERROR(W1032,0)+(MIN(ABS(IFERROR(AF1032,0))*$D$18,ABS((MAX($D$16,POWER((ABS(K1032)^2)/($I$5*MAX(F1032,0.1)^2),1/3)))-IFERROR(W1032,0))))),MAX((MAX($D$16,POWER((ABS(K1032)^2)/($I$5*MAX(F1032,0.1)^2),1/3))),IFERROR(W1032,0)-(MIN(ABS(IFERROR(AF1032,0))*$D$18,ABS((MAX($D$16,POWER((ABS(K1032)^2)/($I$5*MAX(F1032,0.1)^2),1/3)))-IFERROR(W1032,0))))))),MAX($D$16,POWER((ABS(K1032)^2)/($I$5*MAX(F1032,0.1)^2),1/3))),MAX($D$16,IFERROR(W1032,0)))))))</f>
        <v/>
      </c>
      <c r="X1032">
        <f>((F1032)+(G1032)*(W1032))*(W1032)</f>
        <v/>
      </c>
      <c r="Y1032">
        <f>(((F1032)+(G1032)*(W1032))*(W1032))/MAX((F1032)+2*(W1032)*SQRT(1+(G1032)^2),1E-6)</f>
        <v/>
      </c>
      <c r="Z1032">
        <f>ABS(K1032)/MAX(((F1032)+(G1032)*(W1032))*(W1032),1E-6)</f>
        <v/>
      </c>
      <c r="AA1032">
        <f>E1032+W1032</f>
        <v/>
      </c>
      <c r="AB1032">
        <f>AA1032+((ABS(K1032)/MAX(((F1032)+(G1032)*(W1032))*(W1032),1E-6))^2)/(2*$I$5)</f>
        <v/>
      </c>
      <c r="AC1032">
        <f>((ABS(K1032)*$D$6)/(MAX(((F1032)+(G1032)*(W1032))*(W1032),1E-6)*MAX(((((F1032)+(G1032)*(W1032))*(W1032))/MAX((F1032)+2*(W1032)*SQRT(1+(G1032)^2),1E-6))^(2/3),1E-6)))^2</f>
        <v/>
      </c>
      <c r="AD1032">
        <f>ABS(ABS(K1032)/MAX(((F1032)+(G1032)*(W1032))*(W1032),1E-6))/SQRT($I$5*MAX((((F1032)+(G1032)*(W1032))*(W1032))/MAX((F1032)+2*(G1032)*(W1032),1E-6),1E-6))</f>
        <v/>
      </c>
      <c r="AE1032">
        <f>((F1032)*(W1032)^2)/2+(G1032)*(W1032)^3/3+(ABS(K1032)^2)/($I$5*MAX(((F1032)+(G1032)*(W1032))*(W1032),1E-6))</f>
        <v/>
      </c>
      <c r="AF1032">
        <f>IF($D$20=0,0,IFERROR(AB1033+(((AC1032+AC1033)/2)*J1033)+(IF(Z1032&gt;Z1033,$D$8*((Z1032^2-Z1033^2)/(2*$I$5)),$D$9*((Z1033^2-Z1032^2)/(2*$I$5)))+($D$10*(ABS(I1033)/90)*(MAX(Z1032^2,Z1033^2)/(2*$I$5))))-AB1032,0))</f>
        <v/>
      </c>
      <c r="AG1032">
        <f>IF($D$20=0,1,IFERROR(IF(ROUND(AD1032,3)=1,1,IF(AND(ABS(AF1032)&lt;$D$19,AD1032&lt;1),1,0)),0))</f>
        <v/>
      </c>
      <c r="AH1032">
        <f>IFERROR(IF(V32="Supercritical",MAX($D$16,IFERROR(L1032,MAX($D$16,POWER((ABS(K1032)^2)/($I$5*MAX(F1032,0.1)^2),1/3)))),IF(V32="Subcritical",MAX($D$16,IFERROR(W1032,MAX($D$16,POWER((ABS(K1032)^2)/($I$5*MAX(F1032,0.1)^2),1/3)))),IF(AND(IFERROR(V1032,0)=1,IFERROR(AG1032,0)=1),IF(IFERROR(T1032,-1E99)&gt;=IFERROR(AE1032,-1E99),MAX($D$16,IFERROR(L1032,MAX($D$16,POWER((ABS(K1032)^2)/($I$5*MAX(F1032,0.1)^2),1/3)))),MAX($D$16,IFERROR(W1032,MAX($D$16,POWER((ABS(K1032)^2)/($I$5*MAX(F1032,0.1)^2),1/3))))),IF(IFERROR(V1032,0)=1,MAX($D$16,IFERROR(L1032,MAX($D$16,POWER((ABS(K1032)^2)/($I$5*MAX(F1032,0.1)^2),1/3)))),IF(IFERROR(AG1032,0)=1,MAX($D$16,IFERROR(W1032,MAX($D$16,POWER((ABS(K1032)^2)/($I$5*MAX(F1032,0.1)^2),1/3)))),MAX($D$16,POWER((ABS(K1032)^2)/($I$5*MAX(F1032,0.1)^2),1/3))))))),MAX($D$16,POWER((ABS(K1032)^2)/($I$5*MAX(F1032,0.1)^2),1/3)))</f>
        <v/>
      </c>
      <c r="AI1032">
        <f>E1032+AH1032</f>
        <v/>
      </c>
      <c r="AJ1032">
        <f>AI1032+((ABS(K1032)/MAX(((F1032)+(G1032)*(AH1032))*(AH1032),1E-6))^2)/(2*$I$5)</f>
        <v/>
      </c>
      <c r="AM1032" t="n">
        <v>0</v>
      </c>
      <c r="AN1032" t="n">
        <v>0</v>
      </c>
      <c r="AO1032">
        <f>AM1032+AN1032</f>
        <v/>
      </c>
      <c r="AP1032">
        <f>AP1031+AO1032</f>
        <v/>
      </c>
      <c r="AQ1032">
        <f>ABS(ABS(K1032)/MAX(((F1032)+(G1032)*(AH1032))*(AH1032),1E-6))/SQRT($I$5*MAX((((F1032)+(G1032)*(AH1032))*(AH1032))/MAX((F1032)+2*(G1032)*(AH1032),1E-6),1E-6))</f>
        <v/>
      </c>
      <c r="AR1032">
        <f>IF(AQ1032&lt;1,"Subcritical","Supercritical")</f>
        <v/>
      </c>
      <c r="AS1032">
        <f>((ABS(K1032)*$D$6)/(MAX(((F1032)+(G1032)*(AH1032))*(AH1032),1E-6)*MAX(((((F1032)+(G1032)*(AH1032))*(AH1032))/MAX((F1032)+2*(AH1032)*SQRT(1+(G1032)^2),1E-6))^(2/3),1E-6)))^2</f>
        <v/>
      </c>
    </row>
    <row r="1033">
      <c r="A1033" t="n">
        <v>884</v>
      </c>
      <c r="B1033" t="n">
        <v>882.889</v>
      </c>
      <c r="C1033" t="n">
        <v>616086.11</v>
      </c>
      <c r="D1033" t="n">
        <v>3097120.944</v>
      </c>
      <c r="E1033" t="n">
        <v>632.1205</v>
      </c>
      <c r="F1033" t="n">
        <v>5.2</v>
      </c>
      <c r="G1033" t="n">
        <v>0</v>
      </c>
      <c r="H1033" t="inlineStr">
        <is>
          <t>Normal</t>
        </is>
      </c>
      <c r="I1033" t="n">
        <v>0.057</v>
      </c>
      <c r="J1033">
        <f>B1033-B1032</f>
        <v/>
      </c>
      <c r="K1033">
        <f>MAX(0,K1032-AO1032)</f>
        <v/>
      </c>
      <c r="L1033">
        <f>IF($D$20=0,IFERROR(L1032,MAX($D$16,POWER((ABS(K1033)^2)/($I$5*MAX(F1033,0.1)^2),1/3))),IF(IFERROR(V1032,0)=0,IFERROR(L1032,MAX($D$16,POWER((ABS(K1033)^2)/($I$5*MAX(F1033,0.1)^2),1/3))),IF(OR(IFERROR(L1033,0)=0,IFERROR(S1032,0)&lt;1,IFERROR(S1033,0)&lt;1),MAX($D$16,POWER((ABS(K1033)^2)/($I$5*MAX(F1033,0.1)^2),1/3)),IF(IFERROR(U1033,0)&gt;0,MAX($D$16,IFERROR(L1033,0)+((IFERROR(U1033,0))*$D$18*IF((IFERROR(S1033,0))&lt;1,1,-1))),IF(IFERROR(U1033,0)&lt;0,IF(ABS((MAX($D$16,POWER((ABS(K1033)^2)/($I$5*MAX(F1033,0.1)^2),1/3)))-IFERROR(L1033,0))&gt;$D$19,MAX($D$16,IF((MAX($D$16,POWER((ABS(K1033)^2)/($I$5*MAX(F1033,0.1)^2),1/3)))&gt;IFERROR(L1033,0),MIN((MAX($D$16,POWER((ABS(K1033)^2)/($I$5*MAX(F1033,0.1)^2),1/3))),IFERROR(L1033,0)+(MIN(ABS(IFERROR(U1033,0))*$D$18,ABS((MAX($D$16,POWER((ABS(K1033)^2)/($I$5*MAX(F1033,0.1)^2),1/3)))-IFERROR(L1033,0))))),MAX((MAX($D$16,POWER((ABS(K1033)^2)/($I$5*MAX(F1033,0.1)^2),1/3))),IFERROR(L1033,0)-(MIN(ABS(IFERROR(U1033,0))*$D$18,ABS((MAX($D$16,POWER((ABS(K1033)^2)/($I$5*MAX(F1033,0.1)^2),1/3)))-IFERROR(L1033,0))))))),MAX($D$16,POWER((ABS(K1033)^2)/($I$5*MAX(F1033,0.1)^2),1/3))),MAX($D$16,IFERROR(L1033,0)))))))</f>
        <v/>
      </c>
      <c r="M1033">
        <f>((F1033)+(G1033)*(L1033))*(L1033)</f>
        <v/>
      </c>
      <c r="N1033">
        <f>(((F1033)+(G1033)*(L1033))*(L1033))/MAX((F1033)+2*(L1033)*SQRT(1+(G1033)^2),1E-6)</f>
        <v/>
      </c>
      <c r="O1033">
        <f>ABS(K1033)/MAX(((F1033)+(G1033)*(L1033))*(L1033),1E-6)</f>
        <v/>
      </c>
      <c r="P1033">
        <f>E1033+L1033</f>
        <v/>
      </c>
      <c r="Q1033">
        <f>P1033+((ABS(K1033)/MAX(((F1033)+(G1033)*(L1033))*(L1033),1E-6))^2)/(2*$I$5)</f>
        <v/>
      </c>
      <c r="R1033">
        <f>((ABS(K1033)*$D$6)/(MAX(((F1033)+(G1033)*(L1033))*(L1033),1E-6)*MAX(((((F1033)+(G1033)*(L1033))*(L1033))/MAX((F1033)+2*(L1033)*SQRT(1+(G1033)^2),1E-6))^(2/3),1E-6)))^2</f>
        <v/>
      </c>
      <c r="S1033">
        <f>ABS(ABS(K1033)/MAX(((F1033)+(G1033)*(L1033))*(L1033),1E-6))/SQRT($I$5*MAX((((F1033)+(G1033)*(L1033))*(L1033))/MAX((F1033)+2*(G1033)*(L1033),1E-6),1E-6))</f>
        <v/>
      </c>
      <c r="T1033">
        <f>((F1033)*(L1033)^2)/2+(G1033)*(L1033)^3/3+(ABS(K1033)^2)/($I$5*MAX(((F1033)+(G1033)*(L1033))*(L1033),1E-6))</f>
        <v/>
      </c>
      <c r="U1033">
        <f>IF($D$20=0,0,IFERROR(Q1032-(((R1032+R1033)/2)*J1033)-(IF(O1032&gt;O1033,$D$8*((O1032^2-O1033^2)/(2*$I$5)),$D$9*((O1033^2-O1032^2)/(2*$I$5)))+($D$10*(ABS(I1033)/90)*(MAX(O1032^2,O1033^2)/(2*$I$5))))-Q1033,0))</f>
        <v/>
      </c>
      <c r="V1033">
        <f>IF($D$20=0,1,IFERROR(IF(ROUND(S1033,3)=1,1,IF(AND(ABS(U1033)&lt;$D$19,S1033&gt;1),1,0)),0))</f>
        <v/>
      </c>
      <c r="W1033">
        <f>IF($D$20=0,IFERROR(W1034,MAX($D$16,POWER((ABS(K1033)^2)/($I$5*MAX(F1033,0.1)^2),1/3))),IF(IFERROR(AG1034,0)=0,IFERROR(W1034,MAX($D$16,POWER((ABS(K1033)^2)/($I$5*MAX(F1033,0.1)^2),1/3))),IF(OR(IFERROR(W1033,0)=0,IFERROR(AD1034,0)&gt;1),MAX($D$16,POWER((ABS(K1033)^2)/($I$5*MAX(F1033,0.1)^2),1/3)),IF(IFERROR(AF1033,0)&gt;0,MAX($D$16,IFERROR(W1033,0)+((IFERROR(AF1033,0))*$D$18*IF((IFERROR(AD1033,0))&lt;1,1,-1))),IF(IFERROR(AF1033,0)&lt;0,IF(ABS((MAX($D$16,POWER((ABS(K1033)^2)/($I$5*MAX(F1033,0.1)^2),1/3)))-IFERROR(W1033,0))&gt;$D$19,MAX($D$16,IF((MAX($D$16,POWER((ABS(K1033)^2)/($I$5*MAX(F1033,0.1)^2),1/3)))&gt;IFERROR(W1033,0),MIN((MAX($D$16,POWER((ABS(K1033)^2)/($I$5*MAX(F1033,0.1)^2),1/3))),IFERROR(W1033,0)+(MIN(ABS(IFERROR(AF1033,0))*$D$18,ABS((MAX($D$16,POWER((ABS(K1033)^2)/($I$5*MAX(F1033,0.1)^2),1/3)))-IFERROR(W1033,0))))),MAX((MAX($D$16,POWER((ABS(K1033)^2)/($I$5*MAX(F1033,0.1)^2),1/3))),IFERROR(W1033,0)-(MIN(ABS(IFERROR(AF1033,0))*$D$18,ABS((MAX($D$16,POWER((ABS(K1033)^2)/($I$5*MAX(F1033,0.1)^2),1/3)))-IFERROR(W1033,0))))))),MAX($D$16,POWER((ABS(K1033)^2)/($I$5*MAX(F1033,0.1)^2),1/3))),MAX($D$16,IFERROR(W1033,0)))))))</f>
        <v/>
      </c>
      <c r="X1033">
        <f>((F1033)+(G1033)*(W1033))*(W1033)</f>
        <v/>
      </c>
      <c r="Y1033">
        <f>(((F1033)+(G1033)*(W1033))*(W1033))/MAX((F1033)+2*(W1033)*SQRT(1+(G1033)^2),1E-6)</f>
        <v/>
      </c>
      <c r="Z1033">
        <f>ABS(K1033)/MAX(((F1033)+(G1033)*(W1033))*(W1033),1E-6)</f>
        <v/>
      </c>
      <c r="AA1033">
        <f>E1033+W1033</f>
        <v/>
      </c>
      <c r="AB1033">
        <f>AA1033+((ABS(K1033)/MAX(((F1033)+(G1033)*(W1033))*(W1033),1E-6))^2)/(2*$I$5)</f>
        <v/>
      </c>
      <c r="AC1033">
        <f>((ABS(K1033)*$D$6)/(MAX(((F1033)+(G1033)*(W1033))*(W1033),1E-6)*MAX(((((F1033)+(G1033)*(W1033))*(W1033))/MAX((F1033)+2*(W1033)*SQRT(1+(G1033)^2),1E-6))^(2/3),1E-6)))^2</f>
        <v/>
      </c>
      <c r="AD1033">
        <f>ABS(ABS(K1033)/MAX(((F1033)+(G1033)*(W1033))*(W1033),1E-6))/SQRT($I$5*MAX((((F1033)+(G1033)*(W1033))*(W1033))/MAX((F1033)+2*(G1033)*(W1033),1E-6),1E-6))</f>
        <v/>
      </c>
      <c r="AE1033">
        <f>((F1033)*(W1033)^2)/2+(G1033)*(W1033)^3/3+(ABS(K1033)^2)/($I$5*MAX(((F1033)+(G1033)*(W1033))*(W1033),1E-6))</f>
        <v/>
      </c>
      <c r="AF1033">
        <f>IF($D$20=0,0,IFERROR(AB1034+(((AC1033+AC1034)/2)*J1034)+(IF(Z1033&gt;Z1034,$D$8*((Z1033^2-Z1034^2)/(2*$I$5)),$D$9*((Z1034^2-Z1033^2)/(2*$I$5)))+($D$10*(ABS(I1034)/90)*(MAX(Z1033^2,Z1034^2)/(2*$I$5))))-AB1033,0))</f>
        <v/>
      </c>
      <c r="AG1033">
        <f>IF($D$20=0,1,IFERROR(IF(ROUND(AD1033,3)=1,1,IF(AND(ABS(AF1033)&lt;$D$19,AD1033&lt;1),1,0)),0))</f>
        <v/>
      </c>
      <c r="AH1033">
        <f>IFERROR(IF(V32="Supercritical",MAX($D$16,IFERROR(L1033,MAX($D$16,POWER((ABS(K1033)^2)/($I$5*MAX(F1033,0.1)^2),1/3)))),IF(V32="Subcritical",MAX($D$16,IFERROR(W1033,MAX($D$16,POWER((ABS(K1033)^2)/($I$5*MAX(F1033,0.1)^2),1/3)))),IF(AND(IFERROR(V1033,0)=1,IFERROR(AG1033,0)=1),IF(IFERROR(T1033,-1E99)&gt;=IFERROR(AE1033,-1E99),MAX($D$16,IFERROR(L1033,MAX($D$16,POWER((ABS(K1033)^2)/($I$5*MAX(F1033,0.1)^2),1/3)))),MAX($D$16,IFERROR(W1033,MAX($D$16,POWER((ABS(K1033)^2)/($I$5*MAX(F1033,0.1)^2),1/3))))),IF(IFERROR(V1033,0)=1,MAX($D$16,IFERROR(L1033,MAX($D$16,POWER((ABS(K1033)^2)/($I$5*MAX(F1033,0.1)^2),1/3)))),IF(IFERROR(AG1033,0)=1,MAX($D$16,IFERROR(W1033,MAX($D$16,POWER((ABS(K1033)^2)/($I$5*MAX(F1033,0.1)^2),1/3)))),MAX($D$16,POWER((ABS(K1033)^2)/($I$5*MAX(F1033,0.1)^2),1/3))))))),MAX($D$16,POWER((ABS(K1033)^2)/($I$5*MAX(F1033,0.1)^2),1/3)))</f>
        <v/>
      </c>
      <c r="AI1033">
        <f>E1033+AH1033</f>
        <v/>
      </c>
      <c r="AJ1033">
        <f>AI1033+((ABS(K1033)/MAX(((F1033)+(G1033)*(AH1033))*(AH1033),1E-6))^2)/(2*$I$5)</f>
        <v/>
      </c>
      <c r="AM1033" t="n">
        <v>0</v>
      </c>
      <c r="AN1033" t="n">
        <v>0</v>
      </c>
      <c r="AO1033">
        <f>AM1033+AN1033</f>
        <v/>
      </c>
      <c r="AP1033">
        <f>AP1032+AO1033</f>
        <v/>
      </c>
      <c r="AQ1033">
        <f>ABS(ABS(K1033)/MAX(((F1033)+(G1033)*(AH1033))*(AH1033),1E-6))/SQRT($I$5*MAX((((F1033)+(G1033)*(AH1033))*(AH1033))/MAX((F1033)+2*(G1033)*(AH1033),1E-6),1E-6))</f>
        <v/>
      </c>
      <c r="AR1033">
        <f>IF(AQ1033&lt;1,"Subcritical","Supercritical")</f>
        <v/>
      </c>
      <c r="AS1033">
        <f>((ABS(K1033)*$D$6)/(MAX(((F1033)+(G1033)*(AH1033))*(AH1033),1E-6)*MAX(((((F1033)+(G1033)*(AH1033))*(AH1033))/MAX((F1033)+2*(AH1033)*SQRT(1+(G1033)^2),1E-6))^(2/3),1E-6)))^2</f>
        <v/>
      </c>
    </row>
    <row r="1034">
      <c r="A1034" t="n">
        <v>885</v>
      </c>
      <c r="B1034" t="n">
        <v>883.889</v>
      </c>
      <c r="C1034" t="n">
        <v>616086.068</v>
      </c>
      <c r="D1034" t="n">
        <v>3097119.945</v>
      </c>
      <c r="E1034" t="n">
        <v>632.12</v>
      </c>
      <c r="F1034" t="n">
        <v>5.2</v>
      </c>
      <c r="G1034" t="n">
        <v>0</v>
      </c>
      <c r="H1034" t="inlineStr">
        <is>
          <t>Normal</t>
        </is>
      </c>
      <c r="I1034" t="n">
        <v>0</v>
      </c>
      <c r="J1034">
        <f>B1034-B1033</f>
        <v/>
      </c>
      <c r="K1034">
        <f>MAX(0,K1033-AO1033)</f>
        <v/>
      </c>
      <c r="L1034">
        <f>IF($D$20=0,IFERROR(L1033,MAX($D$16,POWER((ABS(K1034)^2)/($I$5*MAX(F1034,0.1)^2),1/3))),IF(IFERROR(V1033,0)=0,IFERROR(L1033,MAX($D$16,POWER((ABS(K1034)^2)/($I$5*MAX(F1034,0.1)^2),1/3))),IF(OR(IFERROR(L1034,0)=0,IFERROR(S1033,0)&lt;1,IFERROR(S1034,0)&lt;1),MAX($D$16,POWER((ABS(K1034)^2)/($I$5*MAX(F1034,0.1)^2),1/3)),IF(IFERROR(U1034,0)&gt;0,MAX($D$16,IFERROR(L1034,0)+((IFERROR(U1034,0))*$D$18*IF((IFERROR(S1034,0))&lt;1,1,-1))),IF(IFERROR(U1034,0)&lt;0,IF(ABS((MAX($D$16,POWER((ABS(K1034)^2)/($I$5*MAX(F1034,0.1)^2),1/3)))-IFERROR(L1034,0))&gt;$D$19,MAX($D$16,IF((MAX($D$16,POWER((ABS(K1034)^2)/($I$5*MAX(F1034,0.1)^2),1/3)))&gt;IFERROR(L1034,0),MIN((MAX($D$16,POWER((ABS(K1034)^2)/($I$5*MAX(F1034,0.1)^2),1/3))),IFERROR(L1034,0)+(MIN(ABS(IFERROR(U1034,0))*$D$18,ABS((MAX($D$16,POWER((ABS(K1034)^2)/($I$5*MAX(F1034,0.1)^2),1/3)))-IFERROR(L1034,0))))),MAX((MAX($D$16,POWER((ABS(K1034)^2)/($I$5*MAX(F1034,0.1)^2),1/3))),IFERROR(L1034,0)-(MIN(ABS(IFERROR(U1034,0))*$D$18,ABS((MAX($D$16,POWER((ABS(K1034)^2)/($I$5*MAX(F1034,0.1)^2),1/3)))-IFERROR(L1034,0))))))),MAX($D$16,POWER((ABS(K1034)^2)/($I$5*MAX(F1034,0.1)^2),1/3))),MAX($D$16,IFERROR(L1034,0)))))))</f>
        <v/>
      </c>
      <c r="M1034">
        <f>((F1034)+(G1034)*(L1034))*(L1034)</f>
        <v/>
      </c>
      <c r="N1034">
        <f>(((F1034)+(G1034)*(L1034))*(L1034))/MAX((F1034)+2*(L1034)*SQRT(1+(G1034)^2),1E-6)</f>
        <v/>
      </c>
      <c r="O1034">
        <f>ABS(K1034)/MAX(((F1034)+(G1034)*(L1034))*(L1034),1E-6)</f>
        <v/>
      </c>
      <c r="P1034">
        <f>E1034+L1034</f>
        <v/>
      </c>
      <c r="Q1034">
        <f>P1034+((ABS(K1034)/MAX(((F1034)+(G1034)*(L1034))*(L1034),1E-6))^2)/(2*$I$5)</f>
        <v/>
      </c>
      <c r="R1034">
        <f>((ABS(K1034)*$D$6)/(MAX(((F1034)+(G1034)*(L1034))*(L1034),1E-6)*MAX(((((F1034)+(G1034)*(L1034))*(L1034))/MAX((F1034)+2*(L1034)*SQRT(1+(G1034)^2),1E-6))^(2/3),1E-6)))^2</f>
        <v/>
      </c>
      <c r="S1034">
        <f>ABS(ABS(K1034)/MAX(((F1034)+(G1034)*(L1034))*(L1034),1E-6))/SQRT($I$5*MAX((((F1034)+(G1034)*(L1034))*(L1034))/MAX((F1034)+2*(G1034)*(L1034),1E-6),1E-6))</f>
        <v/>
      </c>
      <c r="T1034">
        <f>((F1034)*(L1034)^2)/2+(G1034)*(L1034)^3/3+(ABS(K1034)^2)/($I$5*MAX(((F1034)+(G1034)*(L1034))*(L1034),1E-6))</f>
        <v/>
      </c>
      <c r="U1034">
        <f>IF($D$20=0,0,IFERROR(Q1033-(((R1033+R1034)/2)*J1034)-(IF(O1033&gt;O1034,$D$8*((O1033^2-O1034^2)/(2*$I$5)),$D$9*((O1034^2-O1033^2)/(2*$I$5)))+($D$10*(ABS(I1034)/90)*(MAX(O1033^2,O1034^2)/(2*$I$5))))-Q1034,0))</f>
        <v/>
      </c>
      <c r="V1034">
        <f>IF($D$20=0,1,IFERROR(IF(ROUND(S1034,3)=1,1,IF(AND(ABS(U1034)&lt;$D$19,S1034&gt;1),1,0)),0))</f>
        <v/>
      </c>
      <c r="W1034">
        <f>IF($D$20=0,IFERROR(W1035,MAX($D$16,POWER((ABS(K1034)^2)/($I$5*MAX(F1034,0.1)^2),1/3))),IF(IFERROR(AG1035,0)=0,IFERROR(W1035,MAX($D$16,POWER((ABS(K1034)^2)/($I$5*MAX(F1034,0.1)^2),1/3))),IF(OR(IFERROR(W1034,0)=0,IFERROR(AD1035,0)&gt;1),MAX($D$16,POWER((ABS(K1034)^2)/($I$5*MAX(F1034,0.1)^2),1/3)),IF(IFERROR(AF1034,0)&gt;0,MAX($D$16,IFERROR(W1034,0)+((IFERROR(AF1034,0))*$D$18*IF((IFERROR(AD1034,0))&lt;1,1,-1))),IF(IFERROR(AF1034,0)&lt;0,IF(ABS((MAX($D$16,POWER((ABS(K1034)^2)/($I$5*MAX(F1034,0.1)^2),1/3)))-IFERROR(W1034,0))&gt;$D$19,MAX($D$16,IF((MAX($D$16,POWER((ABS(K1034)^2)/($I$5*MAX(F1034,0.1)^2),1/3)))&gt;IFERROR(W1034,0),MIN((MAX($D$16,POWER((ABS(K1034)^2)/($I$5*MAX(F1034,0.1)^2),1/3))),IFERROR(W1034,0)+(MIN(ABS(IFERROR(AF1034,0))*$D$18,ABS((MAX($D$16,POWER((ABS(K1034)^2)/($I$5*MAX(F1034,0.1)^2),1/3)))-IFERROR(W1034,0))))),MAX((MAX($D$16,POWER((ABS(K1034)^2)/($I$5*MAX(F1034,0.1)^2),1/3))),IFERROR(W1034,0)-(MIN(ABS(IFERROR(AF1034,0))*$D$18,ABS((MAX($D$16,POWER((ABS(K1034)^2)/($I$5*MAX(F1034,0.1)^2),1/3)))-IFERROR(W1034,0))))))),MAX($D$16,POWER((ABS(K1034)^2)/($I$5*MAX(F1034,0.1)^2),1/3))),MAX($D$16,IFERROR(W1034,0)))))))</f>
        <v/>
      </c>
      <c r="X1034">
        <f>((F1034)+(G1034)*(W1034))*(W1034)</f>
        <v/>
      </c>
      <c r="Y1034">
        <f>(((F1034)+(G1034)*(W1034))*(W1034))/MAX((F1034)+2*(W1034)*SQRT(1+(G1034)^2),1E-6)</f>
        <v/>
      </c>
      <c r="Z1034">
        <f>ABS(K1034)/MAX(((F1034)+(G1034)*(W1034))*(W1034),1E-6)</f>
        <v/>
      </c>
      <c r="AA1034">
        <f>E1034+W1034</f>
        <v/>
      </c>
      <c r="AB1034">
        <f>AA1034+((ABS(K1034)/MAX(((F1034)+(G1034)*(W1034))*(W1034),1E-6))^2)/(2*$I$5)</f>
        <v/>
      </c>
      <c r="AC1034">
        <f>((ABS(K1034)*$D$6)/(MAX(((F1034)+(G1034)*(W1034))*(W1034),1E-6)*MAX(((((F1034)+(G1034)*(W1034))*(W1034))/MAX((F1034)+2*(W1034)*SQRT(1+(G1034)^2),1E-6))^(2/3),1E-6)))^2</f>
        <v/>
      </c>
      <c r="AD1034">
        <f>ABS(ABS(K1034)/MAX(((F1034)+(G1034)*(W1034))*(W1034),1E-6))/SQRT($I$5*MAX((((F1034)+(G1034)*(W1034))*(W1034))/MAX((F1034)+2*(G1034)*(W1034),1E-6),1E-6))</f>
        <v/>
      </c>
      <c r="AE1034">
        <f>((F1034)*(W1034)^2)/2+(G1034)*(W1034)^3/3+(ABS(K1034)^2)/($I$5*MAX(((F1034)+(G1034)*(W1034))*(W1034),1E-6))</f>
        <v/>
      </c>
      <c r="AF1034">
        <f>IF($D$20=0,0,IFERROR(AB1035+(((AC1034+AC1035)/2)*J1035)+(IF(Z1034&gt;Z1035,$D$8*((Z1034^2-Z1035^2)/(2*$I$5)),$D$9*((Z1035^2-Z1034^2)/(2*$I$5)))+($D$10*(ABS(I1035)/90)*(MAX(Z1034^2,Z1035^2)/(2*$I$5))))-AB1034,0))</f>
        <v/>
      </c>
      <c r="AG1034">
        <f>IF($D$20=0,1,IFERROR(IF(ROUND(AD1034,3)=1,1,IF(AND(ABS(AF1034)&lt;$D$19,AD1034&lt;1),1,0)),0))</f>
        <v/>
      </c>
      <c r="AH1034">
        <f>IFERROR(IF(V32="Supercritical",MAX($D$16,IFERROR(L1034,MAX($D$16,POWER((ABS(K1034)^2)/($I$5*MAX(F1034,0.1)^2),1/3)))),IF(V32="Subcritical",MAX($D$16,IFERROR(W1034,MAX($D$16,POWER((ABS(K1034)^2)/($I$5*MAX(F1034,0.1)^2),1/3)))),IF(AND(IFERROR(V1034,0)=1,IFERROR(AG1034,0)=1),IF(IFERROR(T1034,-1E99)&gt;=IFERROR(AE1034,-1E99),MAX($D$16,IFERROR(L1034,MAX($D$16,POWER((ABS(K1034)^2)/($I$5*MAX(F1034,0.1)^2),1/3)))),MAX($D$16,IFERROR(W1034,MAX($D$16,POWER((ABS(K1034)^2)/($I$5*MAX(F1034,0.1)^2),1/3))))),IF(IFERROR(V1034,0)=1,MAX($D$16,IFERROR(L1034,MAX($D$16,POWER((ABS(K1034)^2)/($I$5*MAX(F1034,0.1)^2),1/3)))),IF(IFERROR(AG1034,0)=1,MAX($D$16,IFERROR(W1034,MAX($D$16,POWER((ABS(K1034)^2)/($I$5*MAX(F1034,0.1)^2),1/3)))),MAX($D$16,POWER((ABS(K1034)^2)/($I$5*MAX(F1034,0.1)^2),1/3))))))),MAX($D$16,POWER((ABS(K1034)^2)/($I$5*MAX(F1034,0.1)^2),1/3)))</f>
        <v/>
      </c>
      <c r="AI1034">
        <f>E1034+AH1034</f>
        <v/>
      </c>
      <c r="AJ1034">
        <f>AI1034+((ABS(K1034)/MAX(((F1034)+(G1034)*(AH1034))*(AH1034),1E-6))^2)/(2*$I$5)</f>
        <v/>
      </c>
      <c r="AM1034" t="n">
        <v>0</v>
      </c>
      <c r="AN1034" t="n">
        <v>0</v>
      </c>
      <c r="AO1034">
        <f>AM1034+AN1034</f>
        <v/>
      </c>
      <c r="AP1034">
        <f>AP1033+AO1034</f>
        <v/>
      </c>
      <c r="AQ1034">
        <f>ABS(ABS(K1034)/MAX(((F1034)+(G1034)*(AH1034))*(AH1034),1E-6))/SQRT($I$5*MAX((((F1034)+(G1034)*(AH1034))*(AH1034))/MAX((F1034)+2*(G1034)*(AH1034),1E-6),1E-6))</f>
        <v/>
      </c>
      <c r="AR1034">
        <f>IF(AQ1034&lt;1,"Subcritical","Supercritical")</f>
        <v/>
      </c>
      <c r="AS1034">
        <f>((ABS(K1034)*$D$6)/(MAX(((F1034)+(G1034)*(AH1034))*(AH1034),1E-6)*MAX(((((F1034)+(G1034)*(AH1034))*(AH1034))/MAX((F1034)+2*(AH1034)*SQRT(1+(G1034)^2),1E-6))^(2/3),1E-6)))^2</f>
        <v/>
      </c>
    </row>
    <row r="1035">
      <c r="A1035" t="n">
        <v>886</v>
      </c>
      <c r="B1035" t="n">
        <v>884.889</v>
      </c>
      <c r="C1035" t="n">
        <v>616086.026</v>
      </c>
      <c r="D1035" t="n">
        <v>3097118.946</v>
      </c>
      <c r="E1035" t="n">
        <v>632.1195</v>
      </c>
      <c r="F1035" t="n">
        <v>5.2</v>
      </c>
      <c r="G1035" t="n">
        <v>0</v>
      </c>
      <c r="H1035" t="inlineStr">
        <is>
          <t>Normal</t>
        </is>
      </c>
      <c r="I1035" t="n">
        <v>0</v>
      </c>
      <c r="J1035">
        <f>B1035-B1034</f>
        <v/>
      </c>
      <c r="K1035">
        <f>MAX(0,K1034-AO1034)</f>
        <v/>
      </c>
      <c r="L1035">
        <f>IF($D$20=0,IFERROR(L1034,MAX($D$16,POWER((ABS(K1035)^2)/($I$5*MAX(F1035,0.1)^2),1/3))),IF(IFERROR(V1034,0)=0,IFERROR(L1034,MAX($D$16,POWER((ABS(K1035)^2)/($I$5*MAX(F1035,0.1)^2),1/3))),IF(OR(IFERROR(L1035,0)=0,IFERROR(S1034,0)&lt;1,IFERROR(S1035,0)&lt;1),MAX($D$16,POWER((ABS(K1035)^2)/($I$5*MAX(F1035,0.1)^2),1/3)),IF(IFERROR(U1035,0)&gt;0,MAX($D$16,IFERROR(L1035,0)+((IFERROR(U1035,0))*$D$18*IF((IFERROR(S1035,0))&lt;1,1,-1))),IF(IFERROR(U1035,0)&lt;0,IF(ABS((MAX($D$16,POWER((ABS(K1035)^2)/($I$5*MAX(F1035,0.1)^2),1/3)))-IFERROR(L1035,0))&gt;$D$19,MAX($D$16,IF((MAX($D$16,POWER((ABS(K1035)^2)/($I$5*MAX(F1035,0.1)^2),1/3)))&gt;IFERROR(L1035,0),MIN((MAX($D$16,POWER((ABS(K1035)^2)/($I$5*MAX(F1035,0.1)^2),1/3))),IFERROR(L1035,0)+(MIN(ABS(IFERROR(U1035,0))*$D$18,ABS((MAX($D$16,POWER((ABS(K1035)^2)/($I$5*MAX(F1035,0.1)^2),1/3)))-IFERROR(L1035,0))))),MAX((MAX($D$16,POWER((ABS(K1035)^2)/($I$5*MAX(F1035,0.1)^2),1/3))),IFERROR(L1035,0)-(MIN(ABS(IFERROR(U1035,0))*$D$18,ABS((MAX($D$16,POWER((ABS(K1035)^2)/($I$5*MAX(F1035,0.1)^2),1/3)))-IFERROR(L1035,0))))))),MAX($D$16,POWER((ABS(K1035)^2)/($I$5*MAX(F1035,0.1)^2),1/3))),MAX($D$16,IFERROR(L1035,0)))))))</f>
        <v/>
      </c>
      <c r="M1035">
        <f>((F1035)+(G1035)*(L1035))*(L1035)</f>
        <v/>
      </c>
      <c r="N1035">
        <f>(((F1035)+(G1035)*(L1035))*(L1035))/MAX((F1035)+2*(L1035)*SQRT(1+(G1035)^2),1E-6)</f>
        <v/>
      </c>
      <c r="O1035">
        <f>ABS(K1035)/MAX(((F1035)+(G1035)*(L1035))*(L1035),1E-6)</f>
        <v/>
      </c>
      <c r="P1035">
        <f>E1035+L1035</f>
        <v/>
      </c>
      <c r="Q1035">
        <f>P1035+((ABS(K1035)/MAX(((F1035)+(G1035)*(L1035))*(L1035),1E-6))^2)/(2*$I$5)</f>
        <v/>
      </c>
      <c r="R1035">
        <f>((ABS(K1035)*$D$6)/(MAX(((F1035)+(G1035)*(L1035))*(L1035),1E-6)*MAX(((((F1035)+(G1035)*(L1035))*(L1035))/MAX((F1035)+2*(L1035)*SQRT(1+(G1035)^2),1E-6))^(2/3),1E-6)))^2</f>
        <v/>
      </c>
      <c r="S1035">
        <f>ABS(ABS(K1035)/MAX(((F1035)+(G1035)*(L1035))*(L1035),1E-6))/SQRT($I$5*MAX((((F1035)+(G1035)*(L1035))*(L1035))/MAX((F1035)+2*(G1035)*(L1035),1E-6),1E-6))</f>
        <v/>
      </c>
      <c r="T1035">
        <f>((F1035)*(L1035)^2)/2+(G1035)*(L1035)^3/3+(ABS(K1035)^2)/($I$5*MAX(((F1035)+(G1035)*(L1035))*(L1035),1E-6))</f>
        <v/>
      </c>
      <c r="U1035">
        <f>IF($D$20=0,0,IFERROR(Q1034-(((R1034+R1035)/2)*J1035)-(IF(O1034&gt;O1035,$D$8*((O1034^2-O1035^2)/(2*$I$5)),$D$9*((O1035^2-O1034^2)/(2*$I$5)))+($D$10*(ABS(I1035)/90)*(MAX(O1034^2,O1035^2)/(2*$I$5))))-Q1035,0))</f>
        <v/>
      </c>
      <c r="V1035">
        <f>IF($D$20=0,1,IFERROR(IF(ROUND(S1035,3)=1,1,IF(AND(ABS(U1035)&lt;$D$19,S1035&gt;1),1,0)),0))</f>
        <v/>
      </c>
      <c r="W1035">
        <f>IF($D$20=0,IFERROR(W1036,MAX($D$16,POWER((ABS(K1035)^2)/($I$5*MAX(F1035,0.1)^2),1/3))),IF(IFERROR(AG1036,0)=0,IFERROR(W1036,MAX($D$16,POWER((ABS(K1035)^2)/($I$5*MAX(F1035,0.1)^2),1/3))),IF(OR(IFERROR(W1035,0)=0,IFERROR(AD1036,0)&gt;1),MAX($D$16,POWER((ABS(K1035)^2)/($I$5*MAX(F1035,0.1)^2),1/3)),IF(IFERROR(AF1035,0)&gt;0,MAX($D$16,IFERROR(W1035,0)+((IFERROR(AF1035,0))*$D$18*IF((IFERROR(AD1035,0))&lt;1,1,-1))),IF(IFERROR(AF1035,0)&lt;0,IF(ABS((MAX($D$16,POWER((ABS(K1035)^2)/($I$5*MAX(F1035,0.1)^2),1/3)))-IFERROR(W1035,0))&gt;$D$19,MAX($D$16,IF((MAX($D$16,POWER((ABS(K1035)^2)/($I$5*MAX(F1035,0.1)^2),1/3)))&gt;IFERROR(W1035,0),MIN((MAX($D$16,POWER((ABS(K1035)^2)/($I$5*MAX(F1035,0.1)^2),1/3))),IFERROR(W1035,0)+(MIN(ABS(IFERROR(AF1035,0))*$D$18,ABS((MAX($D$16,POWER((ABS(K1035)^2)/($I$5*MAX(F1035,0.1)^2),1/3)))-IFERROR(W1035,0))))),MAX((MAX($D$16,POWER((ABS(K1035)^2)/($I$5*MAX(F1035,0.1)^2),1/3))),IFERROR(W1035,0)-(MIN(ABS(IFERROR(AF1035,0))*$D$18,ABS((MAX($D$16,POWER((ABS(K1035)^2)/($I$5*MAX(F1035,0.1)^2),1/3)))-IFERROR(W1035,0))))))),MAX($D$16,POWER((ABS(K1035)^2)/($I$5*MAX(F1035,0.1)^2),1/3))),MAX($D$16,IFERROR(W1035,0)))))))</f>
        <v/>
      </c>
      <c r="X1035">
        <f>((F1035)+(G1035)*(W1035))*(W1035)</f>
        <v/>
      </c>
      <c r="Y1035">
        <f>(((F1035)+(G1035)*(W1035))*(W1035))/MAX((F1035)+2*(W1035)*SQRT(1+(G1035)^2),1E-6)</f>
        <v/>
      </c>
      <c r="Z1035">
        <f>ABS(K1035)/MAX(((F1035)+(G1035)*(W1035))*(W1035),1E-6)</f>
        <v/>
      </c>
      <c r="AA1035">
        <f>E1035+W1035</f>
        <v/>
      </c>
      <c r="AB1035">
        <f>AA1035+((ABS(K1035)/MAX(((F1035)+(G1035)*(W1035))*(W1035),1E-6))^2)/(2*$I$5)</f>
        <v/>
      </c>
      <c r="AC1035">
        <f>((ABS(K1035)*$D$6)/(MAX(((F1035)+(G1035)*(W1035))*(W1035),1E-6)*MAX(((((F1035)+(G1035)*(W1035))*(W1035))/MAX((F1035)+2*(W1035)*SQRT(1+(G1035)^2),1E-6))^(2/3),1E-6)))^2</f>
        <v/>
      </c>
      <c r="AD1035">
        <f>ABS(ABS(K1035)/MAX(((F1035)+(G1035)*(W1035))*(W1035),1E-6))/SQRT($I$5*MAX((((F1035)+(G1035)*(W1035))*(W1035))/MAX((F1035)+2*(G1035)*(W1035),1E-6),1E-6))</f>
        <v/>
      </c>
      <c r="AE1035">
        <f>((F1035)*(W1035)^2)/2+(G1035)*(W1035)^3/3+(ABS(K1035)^2)/($I$5*MAX(((F1035)+(G1035)*(W1035))*(W1035),1E-6))</f>
        <v/>
      </c>
      <c r="AF1035">
        <f>IF($D$20=0,0,IFERROR(AB1036+(((AC1035+AC1036)/2)*J1036)+(IF(Z1035&gt;Z1036,$D$8*((Z1035^2-Z1036^2)/(2*$I$5)),$D$9*((Z1036^2-Z1035^2)/(2*$I$5)))+($D$10*(ABS(I1036)/90)*(MAX(Z1035^2,Z1036^2)/(2*$I$5))))-AB1035,0))</f>
        <v/>
      </c>
      <c r="AG1035">
        <f>IF($D$20=0,1,IFERROR(IF(ROUND(AD1035,3)=1,1,IF(AND(ABS(AF1035)&lt;$D$19,AD1035&lt;1),1,0)),0))</f>
        <v/>
      </c>
      <c r="AH1035">
        <f>IFERROR(IF(V32="Supercritical",MAX($D$16,IFERROR(L1035,MAX($D$16,POWER((ABS(K1035)^2)/($I$5*MAX(F1035,0.1)^2),1/3)))),IF(V32="Subcritical",MAX($D$16,IFERROR(W1035,MAX($D$16,POWER((ABS(K1035)^2)/($I$5*MAX(F1035,0.1)^2),1/3)))),IF(AND(IFERROR(V1035,0)=1,IFERROR(AG1035,0)=1),IF(IFERROR(T1035,-1E99)&gt;=IFERROR(AE1035,-1E99),MAX($D$16,IFERROR(L1035,MAX($D$16,POWER((ABS(K1035)^2)/($I$5*MAX(F1035,0.1)^2),1/3)))),MAX($D$16,IFERROR(W1035,MAX($D$16,POWER((ABS(K1035)^2)/($I$5*MAX(F1035,0.1)^2),1/3))))),IF(IFERROR(V1035,0)=1,MAX($D$16,IFERROR(L1035,MAX($D$16,POWER((ABS(K1035)^2)/($I$5*MAX(F1035,0.1)^2),1/3)))),IF(IFERROR(AG1035,0)=1,MAX($D$16,IFERROR(W1035,MAX($D$16,POWER((ABS(K1035)^2)/($I$5*MAX(F1035,0.1)^2),1/3)))),MAX($D$16,POWER((ABS(K1035)^2)/($I$5*MAX(F1035,0.1)^2),1/3))))))),MAX($D$16,POWER((ABS(K1035)^2)/($I$5*MAX(F1035,0.1)^2),1/3)))</f>
        <v/>
      </c>
      <c r="AI1035">
        <f>E1035+AH1035</f>
        <v/>
      </c>
      <c r="AJ1035">
        <f>AI1035+((ABS(K1035)/MAX(((F1035)+(G1035)*(AH1035))*(AH1035),1E-6))^2)/(2*$I$5)</f>
        <v/>
      </c>
      <c r="AM1035" t="n">
        <v>0</v>
      </c>
      <c r="AN1035" t="n">
        <v>0</v>
      </c>
      <c r="AO1035">
        <f>AM1035+AN1035</f>
        <v/>
      </c>
      <c r="AP1035">
        <f>AP1034+AO1035</f>
        <v/>
      </c>
      <c r="AQ1035">
        <f>ABS(ABS(K1035)/MAX(((F1035)+(G1035)*(AH1035))*(AH1035),1E-6))/SQRT($I$5*MAX((((F1035)+(G1035)*(AH1035))*(AH1035))/MAX((F1035)+2*(G1035)*(AH1035),1E-6),1E-6))</f>
        <v/>
      </c>
      <c r="AR1035">
        <f>IF(AQ1035&lt;1,"Subcritical","Supercritical")</f>
        <v/>
      </c>
      <c r="AS1035">
        <f>((ABS(K1035)*$D$6)/(MAX(((F1035)+(G1035)*(AH1035))*(AH1035),1E-6)*MAX(((((F1035)+(G1035)*(AH1035))*(AH1035))/MAX((F1035)+2*(AH1035)*SQRT(1+(G1035)^2),1E-6))^(2/3),1E-6)))^2</f>
        <v/>
      </c>
    </row>
    <row r="1036">
      <c r="A1036" t="n">
        <v>887</v>
      </c>
      <c r="B1036" t="n">
        <v>885.889</v>
      </c>
      <c r="C1036" t="n">
        <v>616085.9840000001</v>
      </c>
      <c r="D1036" t="n">
        <v>3097117.947</v>
      </c>
      <c r="E1036" t="n">
        <v>632.119</v>
      </c>
      <c r="F1036" t="n">
        <v>5.2</v>
      </c>
      <c r="G1036" t="n">
        <v>0</v>
      </c>
      <c r="H1036" t="inlineStr">
        <is>
          <t>Normal</t>
        </is>
      </c>
      <c r="I1036" t="n">
        <v>0.057</v>
      </c>
      <c r="J1036">
        <f>B1036-B1035</f>
        <v/>
      </c>
      <c r="K1036">
        <f>MAX(0,K1035-AO1035)</f>
        <v/>
      </c>
      <c r="L1036">
        <f>IF($D$20=0,IFERROR(L1035,MAX($D$16,POWER((ABS(K1036)^2)/($I$5*MAX(F1036,0.1)^2),1/3))),IF(IFERROR(V1035,0)=0,IFERROR(L1035,MAX($D$16,POWER((ABS(K1036)^2)/($I$5*MAX(F1036,0.1)^2),1/3))),IF(OR(IFERROR(L1036,0)=0,IFERROR(S1035,0)&lt;1,IFERROR(S1036,0)&lt;1),MAX($D$16,POWER((ABS(K1036)^2)/($I$5*MAX(F1036,0.1)^2),1/3)),IF(IFERROR(U1036,0)&gt;0,MAX($D$16,IFERROR(L1036,0)+((IFERROR(U1036,0))*$D$18*IF((IFERROR(S1036,0))&lt;1,1,-1))),IF(IFERROR(U1036,0)&lt;0,IF(ABS((MAX($D$16,POWER((ABS(K1036)^2)/($I$5*MAX(F1036,0.1)^2),1/3)))-IFERROR(L1036,0))&gt;$D$19,MAX($D$16,IF((MAX($D$16,POWER((ABS(K1036)^2)/($I$5*MAX(F1036,0.1)^2),1/3)))&gt;IFERROR(L1036,0),MIN((MAX($D$16,POWER((ABS(K1036)^2)/($I$5*MAX(F1036,0.1)^2),1/3))),IFERROR(L1036,0)+(MIN(ABS(IFERROR(U1036,0))*$D$18,ABS((MAX($D$16,POWER((ABS(K1036)^2)/($I$5*MAX(F1036,0.1)^2),1/3)))-IFERROR(L1036,0))))),MAX((MAX($D$16,POWER((ABS(K1036)^2)/($I$5*MAX(F1036,0.1)^2),1/3))),IFERROR(L1036,0)-(MIN(ABS(IFERROR(U1036,0))*$D$18,ABS((MAX($D$16,POWER((ABS(K1036)^2)/($I$5*MAX(F1036,0.1)^2),1/3)))-IFERROR(L1036,0))))))),MAX($D$16,POWER((ABS(K1036)^2)/($I$5*MAX(F1036,0.1)^2),1/3))),MAX($D$16,IFERROR(L1036,0)))))))</f>
        <v/>
      </c>
      <c r="M1036">
        <f>((F1036)+(G1036)*(L1036))*(L1036)</f>
        <v/>
      </c>
      <c r="N1036">
        <f>(((F1036)+(G1036)*(L1036))*(L1036))/MAX((F1036)+2*(L1036)*SQRT(1+(G1036)^2),1E-6)</f>
        <v/>
      </c>
      <c r="O1036">
        <f>ABS(K1036)/MAX(((F1036)+(G1036)*(L1036))*(L1036),1E-6)</f>
        <v/>
      </c>
      <c r="P1036">
        <f>E1036+L1036</f>
        <v/>
      </c>
      <c r="Q1036">
        <f>P1036+((ABS(K1036)/MAX(((F1036)+(G1036)*(L1036))*(L1036),1E-6))^2)/(2*$I$5)</f>
        <v/>
      </c>
      <c r="R1036">
        <f>((ABS(K1036)*$D$6)/(MAX(((F1036)+(G1036)*(L1036))*(L1036),1E-6)*MAX(((((F1036)+(G1036)*(L1036))*(L1036))/MAX((F1036)+2*(L1036)*SQRT(1+(G1036)^2),1E-6))^(2/3),1E-6)))^2</f>
        <v/>
      </c>
      <c r="S1036">
        <f>ABS(ABS(K1036)/MAX(((F1036)+(G1036)*(L1036))*(L1036),1E-6))/SQRT($I$5*MAX((((F1036)+(G1036)*(L1036))*(L1036))/MAX((F1036)+2*(G1036)*(L1036),1E-6),1E-6))</f>
        <v/>
      </c>
      <c r="T1036">
        <f>((F1036)*(L1036)^2)/2+(G1036)*(L1036)^3/3+(ABS(K1036)^2)/($I$5*MAX(((F1036)+(G1036)*(L1036))*(L1036),1E-6))</f>
        <v/>
      </c>
      <c r="U1036">
        <f>IF($D$20=0,0,IFERROR(Q1035-(((R1035+R1036)/2)*J1036)-(IF(O1035&gt;O1036,$D$8*((O1035^2-O1036^2)/(2*$I$5)),$D$9*((O1036^2-O1035^2)/(2*$I$5)))+($D$10*(ABS(I1036)/90)*(MAX(O1035^2,O1036^2)/(2*$I$5))))-Q1036,0))</f>
        <v/>
      </c>
      <c r="V1036">
        <f>IF($D$20=0,1,IFERROR(IF(ROUND(S1036,3)=1,1,IF(AND(ABS(U1036)&lt;$D$19,S1036&gt;1),1,0)),0))</f>
        <v/>
      </c>
      <c r="W1036">
        <f>IF($D$20=0,IFERROR(W1037,MAX($D$16,POWER((ABS(K1036)^2)/($I$5*MAX(F1036,0.1)^2),1/3))),IF(IFERROR(AG1037,0)=0,IFERROR(W1037,MAX($D$16,POWER((ABS(K1036)^2)/($I$5*MAX(F1036,0.1)^2),1/3))),IF(OR(IFERROR(W1036,0)=0,IFERROR(AD1037,0)&gt;1),MAX($D$16,POWER((ABS(K1036)^2)/($I$5*MAX(F1036,0.1)^2),1/3)),IF(IFERROR(AF1036,0)&gt;0,MAX($D$16,IFERROR(W1036,0)+((IFERROR(AF1036,0))*$D$18*IF((IFERROR(AD1036,0))&lt;1,1,-1))),IF(IFERROR(AF1036,0)&lt;0,IF(ABS((MAX($D$16,POWER((ABS(K1036)^2)/($I$5*MAX(F1036,0.1)^2),1/3)))-IFERROR(W1036,0))&gt;$D$19,MAX($D$16,IF((MAX($D$16,POWER((ABS(K1036)^2)/($I$5*MAX(F1036,0.1)^2),1/3)))&gt;IFERROR(W1036,0),MIN((MAX($D$16,POWER((ABS(K1036)^2)/($I$5*MAX(F1036,0.1)^2),1/3))),IFERROR(W1036,0)+(MIN(ABS(IFERROR(AF1036,0))*$D$18,ABS((MAX($D$16,POWER((ABS(K1036)^2)/($I$5*MAX(F1036,0.1)^2),1/3)))-IFERROR(W1036,0))))),MAX((MAX($D$16,POWER((ABS(K1036)^2)/($I$5*MAX(F1036,0.1)^2),1/3))),IFERROR(W1036,0)-(MIN(ABS(IFERROR(AF1036,0))*$D$18,ABS((MAX($D$16,POWER((ABS(K1036)^2)/($I$5*MAX(F1036,0.1)^2),1/3)))-IFERROR(W1036,0))))))),MAX($D$16,POWER((ABS(K1036)^2)/($I$5*MAX(F1036,0.1)^2),1/3))),MAX($D$16,IFERROR(W1036,0)))))))</f>
        <v/>
      </c>
      <c r="X1036">
        <f>((F1036)+(G1036)*(W1036))*(W1036)</f>
        <v/>
      </c>
      <c r="Y1036">
        <f>(((F1036)+(G1036)*(W1036))*(W1036))/MAX((F1036)+2*(W1036)*SQRT(1+(G1036)^2),1E-6)</f>
        <v/>
      </c>
      <c r="Z1036">
        <f>ABS(K1036)/MAX(((F1036)+(G1036)*(W1036))*(W1036),1E-6)</f>
        <v/>
      </c>
      <c r="AA1036">
        <f>E1036+W1036</f>
        <v/>
      </c>
      <c r="AB1036">
        <f>AA1036+((ABS(K1036)/MAX(((F1036)+(G1036)*(W1036))*(W1036),1E-6))^2)/(2*$I$5)</f>
        <v/>
      </c>
      <c r="AC1036">
        <f>((ABS(K1036)*$D$6)/(MAX(((F1036)+(G1036)*(W1036))*(W1036),1E-6)*MAX(((((F1036)+(G1036)*(W1036))*(W1036))/MAX((F1036)+2*(W1036)*SQRT(1+(G1036)^2),1E-6))^(2/3),1E-6)))^2</f>
        <v/>
      </c>
      <c r="AD1036">
        <f>ABS(ABS(K1036)/MAX(((F1036)+(G1036)*(W1036))*(W1036),1E-6))/SQRT($I$5*MAX((((F1036)+(G1036)*(W1036))*(W1036))/MAX((F1036)+2*(G1036)*(W1036),1E-6),1E-6))</f>
        <v/>
      </c>
      <c r="AE1036">
        <f>((F1036)*(W1036)^2)/2+(G1036)*(W1036)^3/3+(ABS(K1036)^2)/($I$5*MAX(((F1036)+(G1036)*(W1036))*(W1036),1E-6))</f>
        <v/>
      </c>
      <c r="AF1036">
        <f>IF($D$20=0,0,IFERROR(AB1037+(((AC1036+AC1037)/2)*J1037)+(IF(Z1036&gt;Z1037,$D$8*((Z1036^2-Z1037^2)/(2*$I$5)),$D$9*((Z1037^2-Z1036^2)/(2*$I$5)))+($D$10*(ABS(I1037)/90)*(MAX(Z1036^2,Z1037^2)/(2*$I$5))))-AB1036,0))</f>
        <v/>
      </c>
      <c r="AG1036">
        <f>IF($D$20=0,1,IFERROR(IF(ROUND(AD1036,3)=1,1,IF(AND(ABS(AF1036)&lt;$D$19,AD1036&lt;1),1,0)),0))</f>
        <v/>
      </c>
      <c r="AH1036">
        <f>IFERROR(IF(V32="Supercritical",MAX($D$16,IFERROR(L1036,MAX($D$16,POWER((ABS(K1036)^2)/($I$5*MAX(F1036,0.1)^2),1/3)))),IF(V32="Subcritical",MAX($D$16,IFERROR(W1036,MAX($D$16,POWER((ABS(K1036)^2)/($I$5*MAX(F1036,0.1)^2),1/3)))),IF(AND(IFERROR(V1036,0)=1,IFERROR(AG1036,0)=1),IF(IFERROR(T1036,-1E99)&gt;=IFERROR(AE1036,-1E99),MAX($D$16,IFERROR(L1036,MAX($D$16,POWER((ABS(K1036)^2)/($I$5*MAX(F1036,0.1)^2),1/3)))),MAX($D$16,IFERROR(W1036,MAX($D$16,POWER((ABS(K1036)^2)/($I$5*MAX(F1036,0.1)^2),1/3))))),IF(IFERROR(V1036,0)=1,MAX($D$16,IFERROR(L1036,MAX($D$16,POWER((ABS(K1036)^2)/($I$5*MAX(F1036,0.1)^2),1/3)))),IF(IFERROR(AG1036,0)=1,MAX($D$16,IFERROR(W1036,MAX($D$16,POWER((ABS(K1036)^2)/($I$5*MAX(F1036,0.1)^2),1/3)))),MAX($D$16,POWER((ABS(K1036)^2)/($I$5*MAX(F1036,0.1)^2),1/3))))))),MAX($D$16,POWER((ABS(K1036)^2)/($I$5*MAX(F1036,0.1)^2),1/3)))</f>
        <v/>
      </c>
      <c r="AI1036">
        <f>E1036+AH1036</f>
        <v/>
      </c>
      <c r="AJ1036">
        <f>AI1036+((ABS(K1036)/MAX(((F1036)+(G1036)*(AH1036))*(AH1036),1E-6))^2)/(2*$I$5)</f>
        <v/>
      </c>
      <c r="AM1036" t="n">
        <v>0</v>
      </c>
      <c r="AN1036" t="n">
        <v>0</v>
      </c>
      <c r="AO1036">
        <f>AM1036+AN1036</f>
        <v/>
      </c>
      <c r="AP1036">
        <f>AP1035+AO1036</f>
        <v/>
      </c>
      <c r="AQ1036">
        <f>ABS(ABS(K1036)/MAX(((F1036)+(G1036)*(AH1036))*(AH1036),1E-6))/SQRT($I$5*MAX((((F1036)+(G1036)*(AH1036))*(AH1036))/MAX((F1036)+2*(G1036)*(AH1036),1E-6),1E-6))</f>
        <v/>
      </c>
      <c r="AR1036">
        <f>IF(AQ1036&lt;1,"Subcritical","Supercritical")</f>
        <v/>
      </c>
      <c r="AS1036">
        <f>((ABS(K1036)*$D$6)/(MAX(((F1036)+(G1036)*(AH1036))*(AH1036),1E-6)*MAX(((((F1036)+(G1036)*(AH1036))*(AH1036))/MAX((F1036)+2*(AH1036)*SQRT(1+(G1036)^2),1E-6))^(2/3),1E-6)))^2</f>
        <v/>
      </c>
    </row>
    <row r="1037">
      <c r="A1037" t="n">
        <v>888</v>
      </c>
      <c r="B1037" t="n">
        <v>886.889</v>
      </c>
      <c r="C1037" t="n">
        <v>616085.941</v>
      </c>
      <c r="D1037" t="n">
        <v>3097116.948</v>
      </c>
      <c r="E1037" t="n">
        <v>632.1185</v>
      </c>
      <c r="F1037" t="n">
        <v>5.2</v>
      </c>
      <c r="G1037" t="n">
        <v>0</v>
      </c>
      <c r="H1037" t="inlineStr">
        <is>
          <t>Normal</t>
        </is>
      </c>
      <c r="I1037" t="n">
        <v>0.057</v>
      </c>
      <c r="J1037">
        <f>B1037-B1036</f>
        <v/>
      </c>
      <c r="K1037">
        <f>MAX(0,K1036-AO1036)</f>
        <v/>
      </c>
      <c r="L1037">
        <f>IF($D$20=0,IFERROR(L1036,MAX($D$16,POWER((ABS(K1037)^2)/($I$5*MAX(F1037,0.1)^2),1/3))),IF(IFERROR(V1036,0)=0,IFERROR(L1036,MAX($D$16,POWER((ABS(K1037)^2)/($I$5*MAX(F1037,0.1)^2),1/3))),IF(OR(IFERROR(L1037,0)=0,IFERROR(S1036,0)&lt;1,IFERROR(S1037,0)&lt;1),MAX($D$16,POWER((ABS(K1037)^2)/($I$5*MAX(F1037,0.1)^2),1/3)),IF(IFERROR(U1037,0)&gt;0,MAX($D$16,IFERROR(L1037,0)+((IFERROR(U1037,0))*$D$18*IF((IFERROR(S1037,0))&lt;1,1,-1))),IF(IFERROR(U1037,0)&lt;0,IF(ABS((MAX($D$16,POWER((ABS(K1037)^2)/($I$5*MAX(F1037,0.1)^2),1/3)))-IFERROR(L1037,0))&gt;$D$19,MAX($D$16,IF((MAX($D$16,POWER((ABS(K1037)^2)/($I$5*MAX(F1037,0.1)^2),1/3)))&gt;IFERROR(L1037,0),MIN((MAX($D$16,POWER((ABS(K1037)^2)/($I$5*MAX(F1037,0.1)^2),1/3))),IFERROR(L1037,0)+(MIN(ABS(IFERROR(U1037,0))*$D$18,ABS((MAX($D$16,POWER((ABS(K1037)^2)/($I$5*MAX(F1037,0.1)^2),1/3)))-IFERROR(L1037,0))))),MAX((MAX($D$16,POWER((ABS(K1037)^2)/($I$5*MAX(F1037,0.1)^2),1/3))),IFERROR(L1037,0)-(MIN(ABS(IFERROR(U1037,0))*$D$18,ABS((MAX($D$16,POWER((ABS(K1037)^2)/($I$5*MAX(F1037,0.1)^2),1/3)))-IFERROR(L1037,0))))))),MAX($D$16,POWER((ABS(K1037)^2)/($I$5*MAX(F1037,0.1)^2),1/3))),MAX($D$16,IFERROR(L1037,0)))))))</f>
        <v/>
      </c>
      <c r="M1037">
        <f>((F1037)+(G1037)*(L1037))*(L1037)</f>
        <v/>
      </c>
      <c r="N1037">
        <f>(((F1037)+(G1037)*(L1037))*(L1037))/MAX((F1037)+2*(L1037)*SQRT(1+(G1037)^2),1E-6)</f>
        <v/>
      </c>
      <c r="O1037">
        <f>ABS(K1037)/MAX(((F1037)+(G1037)*(L1037))*(L1037),1E-6)</f>
        <v/>
      </c>
      <c r="P1037">
        <f>E1037+L1037</f>
        <v/>
      </c>
      <c r="Q1037">
        <f>P1037+((ABS(K1037)/MAX(((F1037)+(G1037)*(L1037))*(L1037),1E-6))^2)/(2*$I$5)</f>
        <v/>
      </c>
      <c r="R1037">
        <f>((ABS(K1037)*$D$6)/(MAX(((F1037)+(G1037)*(L1037))*(L1037),1E-6)*MAX(((((F1037)+(G1037)*(L1037))*(L1037))/MAX((F1037)+2*(L1037)*SQRT(1+(G1037)^2),1E-6))^(2/3),1E-6)))^2</f>
        <v/>
      </c>
      <c r="S1037">
        <f>ABS(ABS(K1037)/MAX(((F1037)+(G1037)*(L1037))*(L1037),1E-6))/SQRT($I$5*MAX((((F1037)+(G1037)*(L1037))*(L1037))/MAX((F1037)+2*(G1037)*(L1037),1E-6),1E-6))</f>
        <v/>
      </c>
      <c r="T1037">
        <f>((F1037)*(L1037)^2)/2+(G1037)*(L1037)^3/3+(ABS(K1037)^2)/($I$5*MAX(((F1037)+(G1037)*(L1037))*(L1037),1E-6))</f>
        <v/>
      </c>
      <c r="U1037">
        <f>IF($D$20=0,0,IFERROR(Q1036-(((R1036+R1037)/2)*J1037)-(IF(O1036&gt;O1037,$D$8*((O1036^2-O1037^2)/(2*$I$5)),$D$9*((O1037^2-O1036^2)/(2*$I$5)))+($D$10*(ABS(I1037)/90)*(MAX(O1036^2,O1037^2)/(2*$I$5))))-Q1037,0))</f>
        <v/>
      </c>
      <c r="V1037">
        <f>IF($D$20=0,1,IFERROR(IF(ROUND(S1037,3)=1,1,IF(AND(ABS(U1037)&lt;$D$19,S1037&gt;1),1,0)),0))</f>
        <v/>
      </c>
      <c r="W1037">
        <f>IF($D$20=0,IFERROR(W1038,MAX($D$16,POWER((ABS(K1037)^2)/($I$5*MAX(F1037,0.1)^2),1/3))),IF(IFERROR(AG1038,0)=0,IFERROR(W1038,MAX($D$16,POWER((ABS(K1037)^2)/($I$5*MAX(F1037,0.1)^2),1/3))),IF(OR(IFERROR(W1037,0)=0,IFERROR(AD1038,0)&gt;1),MAX($D$16,POWER((ABS(K1037)^2)/($I$5*MAX(F1037,0.1)^2),1/3)),IF(IFERROR(AF1037,0)&gt;0,MAX($D$16,IFERROR(W1037,0)+((IFERROR(AF1037,0))*$D$18*IF((IFERROR(AD1037,0))&lt;1,1,-1))),IF(IFERROR(AF1037,0)&lt;0,IF(ABS((MAX($D$16,POWER((ABS(K1037)^2)/($I$5*MAX(F1037,0.1)^2),1/3)))-IFERROR(W1037,0))&gt;$D$19,MAX($D$16,IF((MAX($D$16,POWER((ABS(K1037)^2)/($I$5*MAX(F1037,0.1)^2),1/3)))&gt;IFERROR(W1037,0),MIN((MAX($D$16,POWER((ABS(K1037)^2)/($I$5*MAX(F1037,0.1)^2),1/3))),IFERROR(W1037,0)+(MIN(ABS(IFERROR(AF1037,0))*$D$18,ABS((MAX($D$16,POWER((ABS(K1037)^2)/($I$5*MAX(F1037,0.1)^2),1/3)))-IFERROR(W1037,0))))),MAX((MAX($D$16,POWER((ABS(K1037)^2)/($I$5*MAX(F1037,0.1)^2),1/3))),IFERROR(W1037,0)-(MIN(ABS(IFERROR(AF1037,0))*$D$18,ABS((MAX($D$16,POWER((ABS(K1037)^2)/($I$5*MAX(F1037,0.1)^2),1/3)))-IFERROR(W1037,0))))))),MAX($D$16,POWER((ABS(K1037)^2)/($I$5*MAX(F1037,0.1)^2),1/3))),MAX($D$16,IFERROR(W1037,0)))))))</f>
        <v/>
      </c>
      <c r="X1037">
        <f>((F1037)+(G1037)*(W1037))*(W1037)</f>
        <v/>
      </c>
      <c r="Y1037">
        <f>(((F1037)+(G1037)*(W1037))*(W1037))/MAX((F1037)+2*(W1037)*SQRT(1+(G1037)^2),1E-6)</f>
        <v/>
      </c>
      <c r="Z1037">
        <f>ABS(K1037)/MAX(((F1037)+(G1037)*(W1037))*(W1037),1E-6)</f>
        <v/>
      </c>
      <c r="AA1037">
        <f>E1037+W1037</f>
        <v/>
      </c>
      <c r="AB1037">
        <f>AA1037+((ABS(K1037)/MAX(((F1037)+(G1037)*(W1037))*(W1037),1E-6))^2)/(2*$I$5)</f>
        <v/>
      </c>
      <c r="AC1037">
        <f>((ABS(K1037)*$D$6)/(MAX(((F1037)+(G1037)*(W1037))*(W1037),1E-6)*MAX(((((F1037)+(G1037)*(W1037))*(W1037))/MAX((F1037)+2*(W1037)*SQRT(1+(G1037)^2),1E-6))^(2/3),1E-6)))^2</f>
        <v/>
      </c>
      <c r="AD1037">
        <f>ABS(ABS(K1037)/MAX(((F1037)+(G1037)*(W1037))*(W1037),1E-6))/SQRT($I$5*MAX((((F1037)+(G1037)*(W1037))*(W1037))/MAX((F1037)+2*(G1037)*(W1037),1E-6),1E-6))</f>
        <v/>
      </c>
      <c r="AE1037">
        <f>((F1037)*(W1037)^2)/2+(G1037)*(W1037)^3/3+(ABS(K1037)^2)/($I$5*MAX(((F1037)+(G1037)*(W1037))*(W1037),1E-6))</f>
        <v/>
      </c>
      <c r="AF1037">
        <f>IF($D$20=0,0,IFERROR(AB1038+(((AC1037+AC1038)/2)*J1038)+(IF(Z1037&gt;Z1038,$D$8*((Z1037^2-Z1038^2)/(2*$I$5)),$D$9*((Z1038^2-Z1037^2)/(2*$I$5)))+($D$10*(ABS(I1038)/90)*(MAX(Z1037^2,Z1038^2)/(2*$I$5))))-AB1037,0))</f>
        <v/>
      </c>
      <c r="AG1037">
        <f>IF($D$20=0,1,IFERROR(IF(ROUND(AD1037,3)=1,1,IF(AND(ABS(AF1037)&lt;$D$19,AD1037&lt;1),1,0)),0))</f>
        <v/>
      </c>
      <c r="AH1037">
        <f>IFERROR(IF(V32="Supercritical",MAX($D$16,IFERROR(L1037,MAX($D$16,POWER((ABS(K1037)^2)/($I$5*MAX(F1037,0.1)^2),1/3)))),IF(V32="Subcritical",MAX($D$16,IFERROR(W1037,MAX($D$16,POWER((ABS(K1037)^2)/($I$5*MAX(F1037,0.1)^2),1/3)))),IF(AND(IFERROR(V1037,0)=1,IFERROR(AG1037,0)=1),IF(IFERROR(T1037,-1E99)&gt;=IFERROR(AE1037,-1E99),MAX($D$16,IFERROR(L1037,MAX($D$16,POWER((ABS(K1037)^2)/($I$5*MAX(F1037,0.1)^2),1/3)))),MAX($D$16,IFERROR(W1037,MAX($D$16,POWER((ABS(K1037)^2)/($I$5*MAX(F1037,0.1)^2),1/3))))),IF(IFERROR(V1037,0)=1,MAX($D$16,IFERROR(L1037,MAX($D$16,POWER((ABS(K1037)^2)/($I$5*MAX(F1037,0.1)^2),1/3)))),IF(IFERROR(AG1037,0)=1,MAX($D$16,IFERROR(W1037,MAX($D$16,POWER((ABS(K1037)^2)/($I$5*MAX(F1037,0.1)^2),1/3)))),MAX($D$16,POWER((ABS(K1037)^2)/($I$5*MAX(F1037,0.1)^2),1/3))))))),MAX($D$16,POWER((ABS(K1037)^2)/($I$5*MAX(F1037,0.1)^2),1/3)))</f>
        <v/>
      </c>
      <c r="AI1037">
        <f>E1037+AH1037</f>
        <v/>
      </c>
      <c r="AJ1037">
        <f>AI1037+((ABS(K1037)/MAX(((F1037)+(G1037)*(AH1037))*(AH1037),1E-6))^2)/(2*$I$5)</f>
        <v/>
      </c>
      <c r="AM1037" t="n">
        <v>0</v>
      </c>
      <c r="AN1037" t="n">
        <v>0</v>
      </c>
      <c r="AO1037">
        <f>AM1037+AN1037</f>
        <v/>
      </c>
      <c r="AP1037">
        <f>AP1036+AO1037</f>
        <v/>
      </c>
      <c r="AQ1037">
        <f>ABS(ABS(K1037)/MAX(((F1037)+(G1037)*(AH1037))*(AH1037),1E-6))/SQRT($I$5*MAX((((F1037)+(G1037)*(AH1037))*(AH1037))/MAX((F1037)+2*(G1037)*(AH1037),1E-6),1E-6))</f>
        <v/>
      </c>
      <c r="AR1037">
        <f>IF(AQ1037&lt;1,"Subcritical","Supercritical")</f>
        <v/>
      </c>
      <c r="AS1037">
        <f>((ABS(K1037)*$D$6)/(MAX(((F1037)+(G1037)*(AH1037))*(AH1037),1E-6)*MAX(((((F1037)+(G1037)*(AH1037))*(AH1037))/MAX((F1037)+2*(AH1037)*SQRT(1+(G1037)^2),1E-6))^(2/3),1E-6)))^2</f>
        <v/>
      </c>
    </row>
    <row r="1038">
      <c r="A1038" t="n">
        <v>889</v>
      </c>
      <c r="B1038" t="n">
        <v>887.889</v>
      </c>
      <c r="C1038" t="n">
        <v>616085.899</v>
      </c>
      <c r="D1038" t="n">
        <v>3097115.949</v>
      </c>
      <c r="E1038" t="n">
        <v>632.1180000000001</v>
      </c>
      <c r="F1038" t="n">
        <v>5.2</v>
      </c>
      <c r="G1038" t="n">
        <v>0</v>
      </c>
      <c r="H1038" t="inlineStr">
        <is>
          <t>Normal</t>
        </is>
      </c>
      <c r="I1038" t="n">
        <v>0</v>
      </c>
      <c r="J1038">
        <f>B1038-B1037</f>
        <v/>
      </c>
      <c r="K1038">
        <f>MAX(0,K1037-AO1037)</f>
        <v/>
      </c>
      <c r="L1038">
        <f>IF($D$20=0,IFERROR(L1037,MAX($D$16,POWER((ABS(K1038)^2)/($I$5*MAX(F1038,0.1)^2),1/3))),IF(IFERROR(V1037,0)=0,IFERROR(L1037,MAX($D$16,POWER((ABS(K1038)^2)/($I$5*MAX(F1038,0.1)^2),1/3))),IF(OR(IFERROR(L1038,0)=0,IFERROR(S1037,0)&lt;1,IFERROR(S1038,0)&lt;1),MAX($D$16,POWER((ABS(K1038)^2)/($I$5*MAX(F1038,0.1)^2),1/3)),IF(IFERROR(U1038,0)&gt;0,MAX($D$16,IFERROR(L1038,0)+((IFERROR(U1038,0))*$D$18*IF((IFERROR(S1038,0))&lt;1,1,-1))),IF(IFERROR(U1038,0)&lt;0,IF(ABS((MAX($D$16,POWER((ABS(K1038)^2)/($I$5*MAX(F1038,0.1)^2),1/3)))-IFERROR(L1038,0))&gt;$D$19,MAX($D$16,IF((MAX($D$16,POWER((ABS(K1038)^2)/($I$5*MAX(F1038,0.1)^2),1/3)))&gt;IFERROR(L1038,0),MIN((MAX($D$16,POWER((ABS(K1038)^2)/($I$5*MAX(F1038,0.1)^2),1/3))),IFERROR(L1038,0)+(MIN(ABS(IFERROR(U1038,0))*$D$18,ABS((MAX($D$16,POWER((ABS(K1038)^2)/($I$5*MAX(F1038,0.1)^2),1/3)))-IFERROR(L1038,0))))),MAX((MAX($D$16,POWER((ABS(K1038)^2)/($I$5*MAX(F1038,0.1)^2),1/3))),IFERROR(L1038,0)-(MIN(ABS(IFERROR(U1038,0))*$D$18,ABS((MAX($D$16,POWER((ABS(K1038)^2)/($I$5*MAX(F1038,0.1)^2),1/3)))-IFERROR(L1038,0))))))),MAX($D$16,POWER((ABS(K1038)^2)/($I$5*MAX(F1038,0.1)^2),1/3))),MAX($D$16,IFERROR(L1038,0)))))))</f>
        <v/>
      </c>
      <c r="M1038">
        <f>((F1038)+(G1038)*(L1038))*(L1038)</f>
        <v/>
      </c>
      <c r="N1038">
        <f>(((F1038)+(G1038)*(L1038))*(L1038))/MAX((F1038)+2*(L1038)*SQRT(1+(G1038)^2),1E-6)</f>
        <v/>
      </c>
      <c r="O1038">
        <f>ABS(K1038)/MAX(((F1038)+(G1038)*(L1038))*(L1038),1E-6)</f>
        <v/>
      </c>
      <c r="P1038">
        <f>E1038+L1038</f>
        <v/>
      </c>
      <c r="Q1038">
        <f>P1038+((ABS(K1038)/MAX(((F1038)+(G1038)*(L1038))*(L1038),1E-6))^2)/(2*$I$5)</f>
        <v/>
      </c>
      <c r="R1038">
        <f>((ABS(K1038)*$D$6)/(MAX(((F1038)+(G1038)*(L1038))*(L1038),1E-6)*MAX(((((F1038)+(G1038)*(L1038))*(L1038))/MAX((F1038)+2*(L1038)*SQRT(1+(G1038)^2),1E-6))^(2/3),1E-6)))^2</f>
        <v/>
      </c>
      <c r="S1038">
        <f>ABS(ABS(K1038)/MAX(((F1038)+(G1038)*(L1038))*(L1038),1E-6))/SQRT($I$5*MAX((((F1038)+(G1038)*(L1038))*(L1038))/MAX((F1038)+2*(G1038)*(L1038),1E-6),1E-6))</f>
        <v/>
      </c>
      <c r="T1038">
        <f>((F1038)*(L1038)^2)/2+(G1038)*(L1038)^3/3+(ABS(K1038)^2)/($I$5*MAX(((F1038)+(G1038)*(L1038))*(L1038),1E-6))</f>
        <v/>
      </c>
      <c r="U1038">
        <f>IF($D$20=0,0,IFERROR(Q1037-(((R1037+R1038)/2)*J1038)-(IF(O1037&gt;O1038,$D$8*((O1037^2-O1038^2)/(2*$I$5)),$D$9*((O1038^2-O1037^2)/(2*$I$5)))+($D$10*(ABS(I1038)/90)*(MAX(O1037^2,O1038^2)/(2*$I$5))))-Q1038,0))</f>
        <v/>
      </c>
      <c r="V1038">
        <f>IF($D$20=0,1,IFERROR(IF(ROUND(S1038,3)=1,1,IF(AND(ABS(U1038)&lt;$D$19,S1038&gt;1),1,0)),0))</f>
        <v/>
      </c>
      <c r="W1038">
        <f>IF($D$20=0,IFERROR(W1039,MAX($D$16,POWER((ABS(K1038)^2)/($I$5*MAX(F1038,0.1)^2),1/3))),IF(IFERROR(AG1039,0)=0,IFERROR(W1039,MAX($D$16,POWER((ABS(K1038)^2)/($I$5*MAX(F1038,0.1)^2),1/3))),IF(OR(IFERROR(W1038,0)=0,IFERROR(AD1039,0)&gt;1),MAX($D$16,POWER((ABS(K1038)^2)/($I$5*MAX(F1038,0.1)^2),1/3)),IF(IFERROR(AF1038,0)&gt;0,MAX($D$16,IFERROR(W1038,0)+((IFERROR(AF1038,0))*$D$18*IF((IFERROR(AD1038,0))&lt;1,1,-1))),IF(IFERROR(AF1038,0)&lt;0,IF(ABS((MAX($D$16,POWER((ABS(K1038)^2)/($I$5*MAX(F1038,0.1)^2),1/3)))-IFERROR(W1038,0))&gt;$D$19,MAX($D$16,IF((MAX($D$16,POWER((ABS(K1038)^2)/($I$5*MAX(F1038,0.1)^2),1/3)))&gt;IFERROR(W1038,0),MIN((MAX($D$16,POWER((ABS(K1038)^2)/($I$5*MAX(F1038,0.1)^2),1/3))),IFERROR(W1038,0)+(MIN(ABS(IFERROR(AF1038,0))*$D$18,ABS((MAX($D$16,POWER((ABS(K1038)^2)/($I$5*MAX(F1038,0.1)^2),1/3)))-IFERROR(W1038,0))))),MAX((MAX($D$16,POWER((ABS(K1038)^2)/($I$5*MAX(F1038,0.1)^2),1/3))),IFERROR(W1038,0)-(MIN(ABS(IFERROR(AF1038,0))*$D$18,ABS((MAX($D$16,POWER((ABS(K1038)^2)/($I$5*MAX(F1038,0.1)^2),1/3)))-IFERROR(W1038,0))))))),MAX($D$16,POWER((ABS(K1038)^2)/($I$5*MAX(F1038,0.1)^2),1/3))),MAX($D$16,IFERROR(W1038,0)))))))</f>
        <v/>
      </c>
      <c r="X1038">
        <f>((F1038)+(G1038)*(W1038))*(W1038)</f>
        <v/>
      </c>
      <c r="Y1038">
        <f>(((F1038)+(G1038)*(W1038))*(W1038))/MAX((F1038)+2*(W1038)*SQRT(1+(G1038)^2),1E-6)</f>
        <v/>
      </c>
      <c r="Z1038">
        <f>ABS(K1038)/MAX(((F1038)+(G1038)*(W1038))*(W1038),1E-6)</f>
        <v/>
      </c>
      <c r="AA1038">
        <f>E1038+W1038</f>
        <v/>
      </c>
      <c r="AB1038">
        <f>AA1038+((ABS(K1038)/MAX(((F1038)+(G1038)*(W1038))*(W1038),1E-6))^2)/(2*$I$5)</f>
        <v/>
      </c>
      <c r="AC1038">
        <f>((ABS(K1038)*$D$6)/(MAX(((F1038)+(G1038)*(W1038))*(W1038),1E-6)*MAX(((((F1038)+(G1038)*(W1038))*(W1038))/MAX((F1038)+2*(W1038)*SQRT(1+(G1038)^2),1E-6))^(2/3),1E-6)))^2</f>
        <v/>
      </c>
      <c r="AD1038">
        <f>ABS(ABS(K1038)/MAX(((F1038)+(G1038)*(W1038))*(W1038),1E-6))/SQRT($I$5*MAX((((F1038)+(G1038)*(W1038))*(W1038))/MAX((F1038)+2*(G1038)*(W1038),1E-6),1E-6))</f>
        <v/>
      </c>
      <c r="AE1038">
        <f>((F1038)*(W1038)^2)/2+(G1038)*(W1038)^3/3+(ABS(K1038)^2)/($I$5*MAX(((F1038)+(G1038)*(W1038))*(W1038),1E-6))</f>
        <v/>
      </c>
      <c r="AF1038">
        <f>IF($D$20=0,0,IFERROR(AB1039+(((AC1038+AC1039)/2)*J1039)+(IF(Z1038&gt;Z1039,$D$8*((Z1038^2-Z1039^2)/(2*$I$5)),$D$9*((Z1039^2-Z1038^2)/(2*$I$5)))+($D$10*(ABS(I1039)/90)*(MAX(Z1038^2,Z1039^2)/(2*$I$5))))-AB1038,0))</f>
        <v/>
      </c>
      <c r="AG1038">
        <f>IF($D$20=0,1,IFERROR(IF(ROUND(AD1038,3)=1,1,IF(AND(ABS(AF1038)&lt;$D$19,AD1038&lt;1),1,0)),0))</f>
        <v/>
      </c>
      <c r="AH1038">
        <f>IFERROR(IF(V32="Supercritical",MAX($D$16,IFERROR(L1038,MAX($D$16,POWER((ABS(K1038)^2)/($I$5*MAX(F1038,0.1)^2),1/3)))),IF(V32="Subcritical",MAX($D$16,IFERROR(W1038,MAX($D$16,POWER((ABS(K1038)^2)/($I$5*MAX(F1038,0.1)^2),1/3)))),IF(AND(IFERROR(V1038,0)=1,IFERROR(AG1038,0)=1),IF(IFERROR(T1038,-1E99)&gt;=IFERROR(AE1038,-1E99),MAX($D$16,IFERROR(L1038,MAX($D$16,POWER((ABS(K1038)^2)/($I$5*MAX(F1038,0.1)^2),1/3)))),MAX($D$16,IFERROR(W1038,MAX($D$16,POWER((ABS(K1038)^2)/($I$5*MAX(F1038,0.1)^2),1/3))))),IF(IFERROR(V1038,0)=1,MAX($D$16,IFERROR(L1038,MAX($D$16,POWER((ABS(K1038)^2)/($I$5*MAX(F1038,0.1)^2),1/3)))),IF(IFERROR(AG1038,0)=1,MAX($D$16,IFERROR(W1038,MAX($D$16,POWER((ABS(K1038)^2)/($I$5*MAX(F1038,0.1)^2),1/3)))),MAX($D$16,POWER((ABS(K1038)^2)/($I$5*MAX(F1038,0.1)^2),1/3))))))),MAX($D$16,POWER((ABS(K1038)^2)/($I$5*MAX(F1038,0.1)^2),1/3)))</f>
        <v/>
      </c>
      <c r="AI1038">
        <f>E1038+AH1038</f>
        <v/>
      </c>
      <c r="AJ1038">
        <f>AI1038+((ABS(K1038)/MAX(((F1038)+(G1038)*(AH1038))*(AH1038),1E-6))^2)/(2*$I$5)</f>
        <v/>
      </c>
      <c r="AM1038" t="n">
        <v>0</v>
      </c>
      <c r="AN1038" t="n">
        <v>0</v>
      </c>
      <c r="AO1038">
        <f>AM1038+AN1038</f>
        <v/>
      </c>
      <c r="AP1038">
        <f>AP1037+AO1038</f>
        <v/>
      </c>
      <c r="AQ1038">
        <f>ABS(ABS(K1038)/MAX(((F1038)+(G1038)*(AH1038))*(AH1038),1E-6))/SQRT($I$5*MAX((((F1038)+(G1038)*(AH1038))*(AH1038))/MAX((F1038)+2*(G1038)*(AH1038),1E-6),1E-6))</f>
        <v/>
      </c>
      <c r="AR1038">
        <f>IF(AQ1038&lt;1,"Subcritical","Supercritical")</f>
        <v/>
      </c>
      <c r="AS1038">
        <f>((ABS(K1038)*$D$6)/(MAX(((F1038)+(G1038)*(AH1038))*(AH1038),1E-6)*MAX(((((F1038)+(G1038)*(AH1038))*(AH1038))/MAX((F1038)+2*(AH1038)*SQRT(1+(G1038)^2),1E-6))^(2/3),1E-6)))^2</f>
        <v/>
      </c>
    </row>
    <row r="1039">
      <c r="A1039" t="n">
        <v>890</v>
      </c>
      <c r="B1039" t="n">
        <v>888.889</v>
      </c>
      <c r="C1039" t="n">
        <v>616085.857</v>
      </c>
      <c r="D1039" t="n">
        <v>3097114.95</v>
      </c>
      <c r="E1039" t="n">
        <v>632.1174999999999</v>
      </c>
      <c r="F1039" t="n">
        <v>5.2</v>
      </c>
      <c r="G1039" t="n">
        <v>0</v>
      </c>
      <c r="H1039" t="inlineStr">
        <is>
          <t>Normal</t>
        </is>
      </c>
      <c r="I1039" t="n">
        <v>0.002</v>
      </c>
      <c r="J1039">
        <f>B1039-B1038</f>
        <v/>
      </c>
      <c r="K1039">
        <f>MAX(0,K1038-AO1038)</f>
        <v/>
      </c>
      <c r="L1039">
        <f>IF($D$20=0,IFERROR(L1038,MAX($D$16,POWER((ABS(K1039)^2)/($I$5*MAX(F1039,0.1)^2),1/3))),IF(IFERROR(V1038,0)=0,IFERROR(L1038,MAX($D$16,POWER((ABS(K1039)^2)/($I$5*MAX(F1039,0.1)^2),1/3))),IF(OR(IFERROR(L1039,0)=0,IFERROR(S1038,0)&lt;1,IFERROR(S1039,0)&lt;1),MAX($D$16,POWER((ABS(K1039)^2)/($I$5*MAX(F1039,0.1)^2),1/3)),IF(IFERROR(U1039,0)&gt;0,MAX($D$16,IFERROR(L1039,0)+((IFERROR(U1039,0))*$D$18*IF((IFERROR(S1039,0))&lt;1,1,-1))),IF(IFERROR(U1039,0)&lt;0,IF(ABS((MAX($D$16,POWER((ABS(K1039)^2)/($I$5*MAX(F1039,0.1)^2),1/3)))-IFERROR(L1039,0))&gt;$D$19,MAX($D$16,IF((MAX($D$16,POWER((ABS(K1039)^2)/($I$5*MAX(F1039,0.1)^2),1/3)))&gt;IFERROR(L1039,0),MIN((MAX($D$16,POWER((ABS(K1039)^2)/($I$5*MAX(F1039,0.1)^2),1/3))),IFERROR(L1039,0)+(MIN(ABS(IFERROR(U1039,0))*$D$18,ABS((MAX($D$16,POWER((ABS(K1039)^2)/($I$5*MAX(F1039,0.1)^2),1/3)))-IFERROR(L1039,0))))),MAX((MAX($D$16,POWER((ABS(K1039)^2)/($I$5*MAX(F1039,0.1)^2),1/3))),IFERROR(L1039,0)-(MIN(ABS(IFERROR(U1039,0))*$D$18,ABS((MAX($D$16,POWER((ABS(K1039)^2)/($I$5*MAX(F1039,0.1)^2),1/3)))-IFERROR(L1039,0))))))),MAX($D$16,POWER((ABS(K1039)^2)/($I$5*MAX(F1039,0.1)^2),1/3))),MAX($D$16,IFERROR(L1039,0)))))))</f>
        <v/>
      </c>
      <c r="M1039">
        <f>((F1039)+(G1039)*(L1039))*(L1039)</f>
        <v/>
      </c>
      <c r="N1039">
        <f>(((F1039)+(G1039)*(L1039))*(L1039))/MAX((F1039)+2*(L1039)*SQRT(1+(G1039)^2),1E-6)</f>
        <v/>
      </c>
      <c r="O1039">
        <f>ABS(K1039)/MAX(((F1039)+(G1039)*(L1039))*(L1039),1E-6)</f>
        <v/>
      </c>
      <c r="P1039">
        <f>E1039+L1039</f>
        <v/>
      </c>
      <c r="Q1039">
        <f>P1039+((ABS(K1039)/MAX(((F1039)+(G1039)*(L1039))*(L1039),1E-6))^2)/(2*$I$5)</f>
        <v/>
      </c>
      <c r="R1039">
        <f>((ABS(K1039)*$D$6)/(MAX(((F1039)+(G1039)*(L1039))*(L1039),1E-6)*MAX(((((F1039)+(G1039)*(L1039))*(L1039))/MAX((F1039)+2*(L1039)*SQRT(1+(G1039)^2),1E-6))^(2/3),1E-6)))^2</f>
        <v/>
      </c>
      <c r="S1039">
        <f>ABS(ABS(K1039)/MAX(((F1039)+(G1039)*(L1039))*(L1039),1E-6))/SQRT($I$5*MAX((((F1039)+(G1039)*(L1039))*(L1039))/MAX((F1039)+2*(G1039)*(L1039),1E-6),1E-6))</f>
        <v/>
      </c>
      <c r="T1039">
        <f>((F1039)*(L1039)^2)/2+(G1039)*(L1039)^3/3+(ABS(K1039)^2)/($I$5*MAX(((F1039)+(G1039)*(L1039))*(L1039),1E-6))</f>
        <v/>
      </c>
      <c r="U1039">
        <f>IF($D$20=0,0,IFERROR(Q1038-(((R1038+R1039)/2)*J1039)-(IF(O1038&gt;O1039,$D$8*((O1038^2-O1039^2)/(2*$I$5)),$D$9*((O1039^2-O1038^2)/(2*$I$5)))+($D$10*(ABS(I1039)/90)*(MAX(O1038^2,O1039^2)/(2*$I$5))))-Q1039,0))</f>
        <v/>
      </c>
      <c r="V1039">
        <f>IF($D$20=0,1,IFERROR(IF(ROUND(S1039,3)=1,1,IF(AND(ABS(U1039)&lt;$D$19,S1039&gt;1),1,0)),0))</f>
        <v/>
      </c>
      <c r="W1039">
        <f>IF($D$20=0,IFERROR(W1040,MAX($D$16,POWER((ABS(K1039)^2)/($I$5*MAX(F1039,0.1)^2),1/3))),IF(IFERROR(AG1040,0)=0,IFERROR(W1040,MAX($D$16,POWER((ABS(K1039)^2)/($I$5*MAX(F1039,0.1)^2),1/3))),IF(OR(IFERROR(W1039,0)=0,IFERROR(AD1040,0)&gt;1),MAX($D$16,POWER((ABS(K1039)^2)/($I$5*MAX(F1039,0.1)^2),1/3)),IF(IFERROR(AF1039,0)&gt;0,MAX($D$16,IFERROR(W1039,0)+((IFERROR(AF1039,0))*$D$18*IF((IFERROR(AD1039,0))&lt;1,1,-1))),IF(IFERROR(AF1039,0)&lt;0,IF(ABS((MAX($D$16,POWER((ABS(K1039)^2)/($I$5*MAX(F1039,0.1)^2),1/3)))-IFERROR(W1039,0))&gt;$D$19,MAX($D$16,IF((MAX($D$16,POWER((ABS(K1039)^2)/($I$5*MAX(F1039,0.1)^2),1/3)))&gt;IFERROR(W1039,0),MIN((MAX($D$16,POWER((ABS(K1039)^2)/($I$5*MAX(F1039,0.1)^2),1/3))),IFERROR(W1039,0)+(MIN(ABS(IFERROR(AF1039,0))*$D$18,ABS((MAX($D$16,POWER((ABS(K1039)^2)/($I$5*MAX(F1039,0.1)^2),1/3)))-IFERROR(W1039,0))))),MAX((MAX($D$16,POWER((ABS(K1039)^2)/($I$5*MAX(F1039,0.1)^2),1/3))),IFERROR(W1039,0)-(MIN(ABS(IFERROR(AF1039,0))*$D$18,ABS((MAX($D$16,POWER((ABS(K1039)^2)/($I$5*MAX(F1039,0.1)^2),1/3)))-IFERROR(W1039,0))))))),MAX($D$16,POWER((ABS(K1039)^2)/($I$5*MAX(F1039,0.1)^2),1/3))),MAX($D$16,IFERROR(W1039,0)))))))</f>
        <v/>
      </c>
      <c r="X1039">
        <f>((F1039)+(G1039)*(W1039))*(W1039)</f>
        <v/>
      </c>
      <c r="Y1039">
        <f>(((F1039)+(G1039)*(W1039))*(W1039))/MAX((F1039)+2*(W1039)*SQRT(1+(G1039)^2),1E-6)</f>
        <v/>
      </c>
      <c r="Z1039">
        <f>ABS(K1039)/MAX(((F1039)+(G1039)*(W1039))*(W1039),1E-6)</f>
        <v/>
      </c>
      <c r="AA1039">
        <f>E1039+W1039</f>
        <v/>
      </c>
      <c r="AB1039">
        <f>AA1039+((ABS(K1039)/MAX(((F1039)+(G1039)*(W1039))*(W1039),1E-6))^2)/(2*$I$5)</f>
        <v/>
      </c>
      <c r="AC1039">
        <f>((ABS(K1039)*$D$6)/(MAX(((F1039)+(G1039)*(W1039))*(W1039),1E-6)*MAX(((((F1039)+(G1039)*(W1039))*(W1039))/MAX((F1039)+2*(W1039)*SQRT(1+(G1039)^2),1E-6))^(2/3),1E-6)))^2</f>
        <v/>
      </c>
      <c r="AD1039">
        <f>ABS(ABS(K1039)/MAX(((F1039)+(G1039)*(W1039))*(W1039),1E-6))/SQRT($I$5*MAX((((F1039)+(G1039)*(W1039))*(W1039))/MAX((F1039)+2*(G1039)*(W1039),1E-6),1E-6))</f>
        <v/>
      </c>
      <c r="AE1039">
        <f>((F1039)*(W1039)^2)/2+(G1039)*(W1039)^3/3+(ABS(K1039)^2)/($I$5*MAX(((F1039)+(G1039)*(W1039))*(W1039),1E-6))</f>
        <v/>
      </c>
      <c r="AF1039">
        <f>IF($D$20=0,0,IFERROR(AB1040+(((AC1039+AC1040)/2)*J1040)+(IF(Z1039&gt;Z1040,$D$8*((Z1039^2-Z1040^2)/(2*$I$5)),$D$9*((Z1040^2-Z1039^2)/(2*$I$5)))+($D$10*(ABS(I1040)/90)*(MAX(Z1039^2,Z1040^2)/(2*$I$5))))-AB1039,0))</f>
        <v/>
      </c>
      <c r="AG1039">
        <f>IF($D$20=0,1,IFERROR(IF(ROUND(AD1039,3)=1,1,IF(AND(ABS(AF1039)&lt;$D$19,AD1039&lt;1),1,0)),0))</f>
        <v/>
      </c>
      <c r="AH1039">
        <f>IFERROR(IF(V32="Supercritical",MAX($D$16,IFERROR(L1039,MAX($D$16,POWER((ABS(K1039)^2)/($I$5*MAX(F1039,0.1)^2),1/3)))),IF(V32="Subcritical",MAX($D$16,IFERROR(W1039,MAX($D$16,POWER((ABS(K1039)^2)/($I$5*MAX(F1039,0.1)^2),1/3)))),IF(AND(IFERROR(V1039,0)=1,IFERROR(AG1039,0)=1),IF(IFERROR(T1039,-1E99)&gt;=IFERROR(AE1039,-1E99),MAX($D$16,IFERROR(L1039,MAX($D$16,POWER((ABS(K1039)^2)/($I$5*MAX(F1039,0.1)^2),1/3)))),MAX($D$16,IFERROR(W1039,MAX($D$16,POWER((ABS(K1039)^2)/($I$5*MAX(F1039,0.1)^2),1/3))))),IF(IFERROR(V1039,0)=1,MAX($D$16,IFERROR(L1039,MAX($D$16,POWER((ABS(K1039)^2)/($I$5*MAX(F1039,0.1)^2),1/3)))),IF(IFERROR(AG1039,0)=1,MAX($D$16,IFERROR(W1039,MAX($D$16,POWER((ABS(K1039)^2)/($I$5*MAX(F1039,0.1)^2),1/3)))),MAX($D$16,POWER((ABS(K1039)^2)/($I$5*MAX(F1039,0.1)^2),1/3))))))),MAX($D$16,POWER((ABS(K1039)^2)/($I$5*MAX(F1039,0.1)^2),1/3)))</f>
        <v/>
      </c>
      <c r="AI1039">
        <f>E1039+AH1039</f>
        <v/>
      </c>
      <c r="AJ1039">
        <f>AI1039+((ABS(K1039)/MAX(((F1039)+(G1039)*(AH1039))*(AH1039),1E-6))^2)/(2*$I$5)</f>
        <v/>
      </c>
      <c r="AM1039" t="n">
        <v>0</v>
      </c>
      <c r="AN1039" t="n">
        <v>0</v>
      </c>
      <c r="AO1039">
        <f>AM1039+AN1039</f>
        <v/>
      </c>
      <c r="AP1039">
        <f>AP1038+AO1039</f>
        <v/>
      </c>
      <c r="AQ1039">
        <f>ABS(ABS(K1039)/MAX(((F1039)+(G1039)*(AH1039))*(AH1039),1E-6))/SQRT($I$5*MAX((((F1039)+(G1039)*(AH1039))*(AH1039))/MAX((F1039)+2*(G1039)*(AH1039),1E-6),1E-6))</f>
        <v/>
      </c>
      <c r="AR1039">
        <f>IF(AQ1039&lt;1,"Subcritical","Supercritical")</f>
        <v/>
      </c>
      <c r="AS1039">
        <f>((ABS(K1039)*$D$6)/(MAX(((F1039)+(G1039)*(AH1039))*(AH1039),1E-6)*MAX(((((F1039)+(G1039)*(AH1039))*(AH1039))/MAX((F1039)+2*(AH1039)*SQRT(1+(G1039)^2),1E-6))^(2/3),1E-6)))^2</f>
        <v/>
      </c>
    </row>
    <row r="1040">
      <c r="A1040" t="n">
        <v>891</v>
      </c>
      <c r="B1040" t="n">
        <v>889.89</v>
      </c>
      <c r="C1040" t="n">
        <v>616085.8149999999</v>
      </c>
      <c r="D1040" t="n">
        <v>3097113.95</v>
      </c>
      <c r="E1040" t="n">
        <v>632.117</v>
      </c>
      <c r="F1040" t="n">
        <v>5.2</v>
      </c>
      <c r="G1040" t="n">
        <v>0</v>
      </c>
      <c r="H1040" t="inlineStr">
        <is>
          <t>Normal</t>
        </is>
      </c>
      <c r="I1040" t="n">
        <v>0.06</v>
      </c>
      <c r="J1040">
        <f>B1040-B1039</f>
        <v/>
      </c>
      <c r="K1040">
        <f>MAX(0,K1039-AO1039)</f>
        <v/>
      </c>
      <c r="L1040">
        <f>IF($D$20=0,IFERROR(L1039,MAX($D$16,POWER((ABS(K1040)^2)/($I$5*MAX(F1040,0.1)^2),1/3))),IF(IFERROR(V1039,0)=0,IFERROR(L1039,MAX($D$16,POWER((ABS(K1040)^2)/($I$5*MAX(F1040,0.1)^2),1/3))),IF(OR(IFERROR(L1040,0)=0,IFERROR(S1039,0)&lt;1,IFERROR(S1040,0)&lt;1),MAX($D$16,POWER((ABS(K1040)^2)/($I$5*MAX(F1040,0.1)^2),1/3)),IF(IFERROR(U1040,0)&gt;0,MAX($D$16,IFERROR(L1040,0)+((IFERROR(U1040,0))*$D$18*IF((IFERROR(S1040,0))&lt;1,1,-1))),IF(IFERROR(U1040,0)&lt;0,IF(ABS((MAX($D$16,POWER((ABS(K1040)^2)/($I$5*MAX(F1040,0.1)^2),1/3)))-IFERROR(L1040,0))&gt;$D$19,MAX($D$16,IF((MAX($D$16,POWER((ABS(K1040)^2)/($I$5*MAX(F1040,0.1)^2),1/3)))&gt;IFERROR(L1040,0),MIN((MAX($D$16,POWER((ABS(K1040)^2)/($I$5*MAX(F1040,0.1)^2),1/3))),IFERROR(L1040,0)+(MIN(ABS(IFERROR(U1040,0))*$D$18,ABS((MAX($D$16,POWER((ABS(K1040)^2)/($I$5*MAX(F1040,0.1)^2),1/3)))-IFERROR(L1040,0))))),MAX((MAX($D$16,POWER((ABS(K1040)^2)/($I$5*MAX(F1040,0.1)^2),1/3))),IFERROR(L1040,0)-(MIN(ABS(IFERROR(U1040,0))*$D$18,ABS((MAX($D$16,POWER((ABS(K1040)^2)/($I$5*MAX(F1040,0.1)^2),1/3)))-IFERROR(L1040,0))))))),MAX($D$16,POWER((ABS(K1040)^2)/($I$5*MAX(F1040,0.1)^2),1/3))),MAX($D$16,IFERROR(L1040,0)))))))</f>
        <v/>
      </c>
      <c r="M1040">
        <f>((F1040)+(G1040)*(L1040))*(L1040)</f>
        <v/>
      </c>
      <c r="N1040">
        <f>(((F1040)+(G1040)*(L1040))*(L1040))/MAX((F1040)+2*(L1040)*SQRT(1+(G1040)^2),1E-6)</f>
        <v/>
      </c>
      <c r="O1040">
        <f>ABS(K1040)/MAX(((F1040)+(G1040)*(L1040))*(L1040),1E-6)</f>
        <v/>
      </c>
      <c r="P1040">
        <f>E1040+L1040</f>
        <v/>
      </c>
      <c r="Q1040">
        <f>P1040+((ABS(K1040)/MAX(((F1040)+(G1040)*(L1040))*(L1040),1E-6))^2)/(2*$I$5)</f>
        <v/>
      </c>
      <c r="R1040">
        <f>((ABS(K1040)*$D$6)/(MAX(((F1040)+(G1040)*(L1040))*(L1040),1E-6)*MAX(((((F1040)+(G1040)*(L1040))*(L1040))/MAX((F1040)+2*(L1040)*SQRT(1+(G1040)^2),1E-6))^(2/3),1E-6)))^2</f>
        <v/>
      </c>
      <c r="S1040">
        <f>ABS(ABS(K1040)/MAX(((F1040)+(G1040)*(L1040))*(L1040),1E-6))/SQRT($I$5*MAX((((F1040)+(G1040)*(L1040))*(L1040))/MAX((F1040)+2*(G1040)*(L1040),1E-6),1E-6))</f>
        <v/>
      </c>
      <c r="T1040">
        <f>((F1040)*(L1040)^2)/2+(G1040)*(L1040)^3/3+(ABS(K1040)^2)/($I$5*MAX(((F1040)+(G1040)*(L1040))*(L1040),1E-6))</f>
        <v/>
      </c>
      <c r="U1040">
        <f>IF($D$20=0,0,IFERROR(Q1039-(((R1039+R1040)/2)*J1040)-(IF(O1039&gt;O1040,$D$8*((O1039^2-O1040^2)/(2*$I$5)),$D$9*((O1040^2-O1039^2)/(2*$I$5)))+($D$10*(ABS(I1040)/90)*(MAX(O1039^2,O1040^2)/(2*$I$5))))-Q1040,0))</f>
        <v/>
      </c>
      <c r="V1040">
        <f>IF($D$20=0,1,IFERROR(IF(ROUND(S1040,3)=1,1,IF(AND(ABS(U1040)&lt;$D$19,S1040&gt;1),1,0)),0))</f>
        <v/>
      </c>
      <c r="W1040">
        <f>IF($D$20=0,IFERROR(W1041,MAX($D$16,POWER((ABS(K1040)^2)/($I$5*MAX(F1040,0.1)^2),1/3))),IF(IFERROR(AG1041,0)=0,IFERROR(W1041,MAX($D$16,POWER((ABS(K1040)^2)/($I$5*MAX(F1040,0.1)^2),1/3))),IF(OR(IFERROR(W1040,0)=0,IFERROR(AD1041,0)&gt;1),MAX($D$16,POWER((ABS(K1040)^2)/($I$5*MAX(F1040,0.1)^2),1/3)),IF(IFERROR(AF1040,0)&gt;0,MAX($D$16,IFERROR(W1040,0)+((IFERROR(AF1040,0))*$D$18*IF((IFERROR(AD1040,0))&lt;1,1,-1))),IF(IFERROR(AF1040,0)&lt;0,IF(ABS((MAX($D$16,POWER((ABS(K1040)^2)/($I$5*MAX(F1040,0.1)^2),1/3)))-IFERROR(W1040,0))&gt;$D$19,MAX($D$16,IF((MAX($D$16,POWER((ABS(K1040)^2)/($I$5*MAX(F1040,0.1)^2),1/3)))&gt;IFERROR(W1040,0),MIN((MAX($D$16,POWER((ABS(K1040)^2)/($I$5*MAX(F1040,0.1)^2),1/3))),IFERROR(W1040,0)+(MIN(ABS(IFERROR(AF1040,0))*$D$18,ABS((MAX($D$16,POWER((ABS(K1040)^2)/($I$5*MAX(F1040,0.1)^2),1/3)))-IFERROR(W1040,0))))),MAX((MAX($D$16,POWER((ABS(K1040)^2)/($I$5*MAX(F1040,0.1)^2),1/3))),IFERROR(W1040,0)-(MIN(ABS(IFERROR(AF1040,0))*$D$18,ABS((MAX($D$16,POWER((ABS(K1040)^2)/($I$5*MAX(F1040,0.1)^2),1/3)))-IFERROR(W1040,0))))))),MAX($D$16,POWER((ABS(K1040)^2)/($I$5*MAX(F1040,0.1)^2),1/3))),MAX($D$16,IFERROR(W1040,0)))))))</f>
        <v/>
      </c>
      <c r="X1040">
        <f>((F1040)+(G1040)*(W1040))*(W1040)</f>
        <v/>
      </c>
      <c r="Y1040">
        <f>(((F1040)+(G1040)*(W1040))*(W1040))/MAX((F1040)+2*(W1040)*SQRT(1+(G1040)^2),1E-6)</f>
        <v/>
      </c>
      <c r="Z1040">
        <f>ABS(K1040)/MAX(((F1040)+(G1040)*(W1040))*(W1040),1E-6)</f>
        <v/>
      </c>
      <c r="AA1040">
        <f>E1040+W1040</f>
        <v/>
      </c>
      <c r="AB1040">
        <f>AA1040+((ABS(K1040)/MAX(((F1040)+(G1040)*(W1040))*(W1040),1E-6))^2)/(2*$I$5)</f>
        <v/>
      </c>
      <c r="AC1040">
        <f>((ABS(K1040)*$D$6)/(MAX(((F1040)+(G1040)*(W1040))*(W1040),1E-6)*MAX(((((F1040)+(G1040)*(W1040))*(W1040))/MAX((F1040)+2*(W1040)*SQRT(1+(G1040)^2),1E-6))^(2/3),1E-6)))^2</f>
        <v/>
      </c>
      <c r="AD1040">
        <f>ABS(ABS(K1040)/MAX(((F1040)+(G1040)*(W1040))*(W1040),1E-6))/SQRT($I$5*MAX((((F1040)+(G1040)*(W1040))*(W1040))/MAX((F1040)+2*(G1040)*(W1040),1E-6),1E-6))</f>
        <v/>
      </c>
      <c r="AE1040">
        <f>((F1040)*(W1040)^2)/2+(G1040)*(W1040)^3/3+(ABS(K1040)^2)/($I$5*MAX(((F1040)+(G1040)*(W1040))*(W1040),1E-6))</f>
        <v/>
      </c>
      <c r="AF1040">
        <f>IF($D$20=0,0,IFERROR(AB1041+(((AC1040+AC1041)/2)*J1041)+(IF(Z1040&gt;Z1041,$D$8*((Z1040^2-Z1041^2)/(2*$I$5)),$D$9*((Z1041^2-Z1040^2)/(2*$I$5)))+($D$10*(ABS(I1041)/90)*(MAX(Z1040^2,Z1041^2)/(2*$I$5))))-AB1040,0))</f>
        <v/>
      </c>
      <c r="AG1040">
        <f>IF($D$20=0,1,IFERROR(IF(ROUND(AD1040,3)=1,1,IF(AND(ABS(AF1040)&lt;$D$19,AD1040&lt;1),1,0)),0))</f>
        <v/>
      </c>
      <c r="AH1040">
        <f>IFERROR(IF(V32="Supercritical",MAX($D$16,IFERROR(L1040,MAX($D$16,POWER((ABS(K1040)^2)/($I$5*MAX(F1040,0.1)^2),1/3)))),IF(V32="Subcritical",MAX($D$16,IFERROR(W1040,MAX($D$16,POWER((ABS(K1040)^2)/($I$5*MAX(F1040,0.1)^2),1/3)))),IF(AND(IFERROR(V1040,0)=1,IFERROR(AG1040,0)=1),IF(IFERROR(T1040,-1E99)&gt;=IFERROR(AE1040,-1E99),MAX($D$16,IFERROR(L1040,MAX($D$16,POWER((ABS(K1040)^2)/($I$5*MAX(F1040,0.1)^2),1/3)))),MAX($D$16,IFERROR(W1040,MAX($D$16,POWER((ABS(K1040)^2)/($I$5*MAX(F1040,0.1)^2),1/3))))),IF(IFERROR(V1040,0)=1,MAX($D$16,IFERROR(L1040,MAX($D$16,POWER((ABS(K1040)^2)/($I$5*MAX(F1040,0.1)^2),1/3)))),IF(IFERROR(AG1040,0)=1,MAX($D$16,IFERROR(W1040,MAX($D$16,POWER((ABS(K1040)^2)/($I$5*MAX(F1040,0.1)^2),1/3)))),MAX($D$16,POWER((ABS(K1040)^2)/($I$5*MAX(F1040,0.1)^2),1/3))))))),MAX($D$16,POWER((ABS(K1040)^2)/($I$5*MAX(F1040,0.1)^2),1/3)))</f>
        <v/>
      </c>
      <c r="AI1040">
        <f>E1040+AH1040</f>
        <v/>
      </c>
      <c r="AJ1040">
        <f>AI1040+((ABS(K1040)/MAX(((F1040)+(G1040)*(AH1040))*(AH1040),1E-6))^2)/(2*$I$5)</f>
        <v/>
      </c>
      <c r="AM1040" t="n">
        <v>0</v>
      </c>
      <c r="AN1040" t="n">
        <v>0</v>
      </c>
      <c r="AO1040">
        <f>AM1040+AN1040</f>
        <v/>
      </c>
      <c r="AP1040">
        <f>AP1039+AO1040</f>
        <v/>
      </c>
      <c r="AQ1040">
        <f>ABS(ABS(K1040)/MAX(((F1040)+(G1040)*(AH1040))*(AH1040),1E-6))/SQRT($I$5*MAX((((F1040)+(G1040)*(AH1040))*(AH1040))/MAX((F1040)+2*(G1040)*(AH1040),1E-6),1E-6))</f>
        <v/>
      </c>
      <c r="AR1040">
        <f>IF(AQ1040&lt;1,"Subcritical","Supercritical")</f>
        <v/>
      </c>
      <c r="AS1040">
        <f>((ABS(K1040)*$D$6)/(MAX(((F1040)+(G1040)*(AH1040))*(AH1040),1E-6)*MAX(((((F1040)+(G1040)*(AH1040))*(AH1040))/MAX((F1040)+2*(AH1040)*SQRT(1+(G1040)^2),1E-6))^(2/3),1E-6)))^2</f>
        <v/>
      </c>
    </row>
    <row r="1041">
      <c r="A1041" t="n">
        <v>892</v>
      </c>
      <c r="B1041" t="n">
        <v>890.89</v>
      </c>
      <c r="C1041" t="n">
        <v>616085.772</v>
      </c>
      <c r="D1041" t="n">
        <v>3097112.951</v>
      </c>
      <c r="E1041" t="n">
        <v>632.1165</v>
      </c>
      <c r="F1041" t="n">
        <v>5.2</v>
      </c>
      <c r="G1041" t="n">
        <v>0</v>
      </c>
      <c r="H1041" t="inlineStr">
        <is>
          <t>Normal</t>
        </is>
      </c>
      <c r="I1041" t="n">
        <v>0.057</v>
      </c>
      <c r="J1041">
        <f>B1041-B1040</f>
        <v/>
      </c>
      <c r="K1041">
        <f>MAX(0,K1040-AO1040)</f>
        <v/>
      </c>
      <c r="L1041">
        <f>IF($D$20=0,IFERROR(L1040,MAX($D$16,POWER((ABS(K1041)^2)/($I$5*MAX(F1041,0.1)^2),1/3))),IF(IFERROR(V1040,0)=0,IFERROR(L1040,MAX($D$16,POWER((ABS(K1041)^2)/($I$5*MAX(F1041,0.1)^2),1/3))),IF(OR(IFERROR(L1041,0)=0,IFERROR(S1040,0)&lt;1,IFERROR(S1041,0)&lt;1),MAX($D$16,POWER((ABS(K1041)^2)/($I$5*MAX(F1041,0.1)^2),1/3)),IF(IFERROR(U1041,0)&gt;0,MAX($D$16,IFERROR(L1041,0)+((IFERROR(U1041,0))*$D$18*IF((IFERROR(S1041,0))&lt;1,1,-1))),IF(IFERROR(U1041,0)&lt;0,IF(ABS((MAX($D$16,POWER((ABS(K1041)^2)/($I$5*MAX(F1041,0.1)^2),1/3)))-IFERROR(L1041,0))&gt;$D$19,MAX($D$16,IF((MAX($D$16,POWER((ABS(K1041)^2)/($I$5*MAX(F1041,0.1)^2),1/3)))&gt;IFERROR(L1041,0),MIN((MAX($D$16,POWER((ABS(K1041)^2)/($I$5*MAX(F1041,0.1)^2),1/3))),IFERROR(L1041,0)+(MIN(ABS(IFERROR(U1041,0))*$D$18,ABS((MAX($D$16,POWER((ABS(K1041)^2)/($I$5*MAX(F1041,0.1)^2),1/3)))-IFERROR(L1041,0))))),MAX((MAX($D$16,POWER((ABS(K1041)^2)/($I$5*MAX(F1041,0.1)^2),1/3))),IFERROR(L1041,0)-(MIN(ABS(IFERROR(U1041,0))*$D$18,ABS((MAX($D$16,POWER((ABS(K1041)^2)/($I$5*MAX(F1041,0.1)^2),1/3)))-IFERROR(L1041,0))))))),MAX($D$16,POWER((ABS(K1041)^2)/($I$5*MAX(F1041,0.1)^2),1/3))),MAX($D$16,IFERROR(L1041,0)))))))</f>
        <v/>
      </c>
      <c r="M1041">
        <f>((F1041)+(G1041)*(L1041))*(L1041)</f>
        <v/>
      </c>
      <c r="N1041">
        <f>(((F1041)+(G1041)*(L1041))*(L1041))/MAX((F1041)+2*(L1041)*SQRT(1+(G1041)^2),1E-6)</f>
        <v/>
      </c>
      <c r="O1041">
        <f>ABS(K1041)/MAX(((F1041)+(G1041)*(L1041))*(L1041),1E-6)</f>
        <v/>
      </c>
      <c r="P1041">
        <f>E1041+L1041</f>
        <v/>
      </c>
      <c r="Q1041">
        <f>P1041+((ABS(K1041)/MAX(((F1041)+(G1041)*(L1041))*(L1041),1E-6))^2)/(2*$I$5)</f>
        <v/>
      </c>
      <c r="R1041">
        <f>((ABS(K1041)*$D$6)/(MAX(((F1041)+(G1041)*(L1041))*(L1041),1E-6)*MAX(((((F1041)+(G1041)*(L1041))*(L1041))/MAX((F1041)+2*(L1041)*SQRT(1+(G1041)^2),1E-6))^(2/3),1E-6)))^2</f>
        <v/>
      </c>
      <c r="S1041">
        <f>ABS(ABS(K1041)/MAX(((F1041)+(G1041)*(L1041))*(L1041),1E-6))/SQRT($I$5*MAX((((F1041)+(G1041)*(L1041))*(L1041))/MAX((F1041)+2*(G1041)*(L1041),1E-6),1E-6))</f>
        <v/>
      </c>
      <c r="T1041">
        <f>((F1041)*(L1041)^2)/2+(G1041)*(L1041)^3/3+(ABS(K1041)^2)/($I$5*MAX(((F1041)+(G1041)*(L1041))*(L1041),1E-6))</f>
        <v/>
      </c>
      <c r="U1041">
        <f>IF($D$20=0,0,IFERROR(Q1040-(((R1040+R1041)/2)*J1041)-(IF(O1040&gt;O1041,$D$8*((O1040^2-O1041^2)/(2*$I$5)),$D$9*((O1041^2-O1040^2)/(2*$I$5)))+($D$10*(ABS(I1041)/90)*(MAX(O1040^2,O1041^2)/(2*$I$5))))-Q1041,0))</f>
        <v/>
      </c>
      <c r="V1041">
        <f>IF($D$20=0,1,IFERROR(IF(ROUND(S1041,3)=1,1,IF(AND(ABS(U1041)&lt;$D$19,S1041&gt;1),1,0)),0))</f>
        <v/>
      </c>
      <c r="W1041">
        <f>IF($D$20=0,IFERROR(W1042,MAX($D$16,POWER((ABS(K1041)^2)/($I$5*MAX(F1041,0.1)^2),1/3))),IF(IFERROR(AG1042,0)=0,IFERROR(W1042,MAX($D$16,POWER((ABS(K1041)^2)/($I$5*MAX(F1041,0.1)^2),1/3))),IF(OR(IFERROR(W1041,0)=0,IFERROR(AD1042,0)&gt;1),MAX($D$16,POWER((ABS(K1041)^2)/($I$5*MAX(F1041,0.1)^2),1/3)),IF(IFERROR(AF1041,0)&gt;0,MAX($D$16,IFERROR(W1041,0)+((IFERROR(AF1041,0))*$D$18*IF((IFERROR(AD1041,0))&lt;1,1,-1))),IF(IFERROR(AF1041,0)&lt;0,IF(ABS((MAX($D$16,POWER((ABS(K1041)^2)/($I$5*MAX(F1041,0.1)^2),1/3)))-IFERROR(W1041,0))&gt;$D$19,MAX($D$16,IF((MAX($D$16,POWER((ABS(K1041)^2)/($I$5*MAX(F1041,0.1)^2),1/3)))&gt;IFERROR(W1041,0),MIN((MAX($D$16,POWER((ABS(K1041)^2)/($I$5*MAX(F1041,0.1)^2),1/3))),IFERROR(W1041,0)+(MIN(ABS(IFERROR(AF1041,0))*$D$18,ABS((MAX($D$16,POWER((ABS(K1041)^2)/($I$5*MAX(F1041,0.1)^2),1/3)))-IFERROR(W1041,0))))),MAX((MAX($D$16,POWER((ABS(K1041)^2)/($I$5*MAX(F1041,0.1)^2),1/3))),IFERROR(W1041,0)-(MIN(ABS(IFERROR(AF1041,0))*$D$18,ABS((MAX($D$16,POWER((ABS(K1041)^2)/($I$5*MAX(F1041,0.1)^2),1/3)))-IFERROR(W1041,0))))))),MAX($D$16,POWER((ABS(K1041)^2)/($I$5*MAX(F1041,0.1)^2),1/3))),MAX($D$16,IFERROR(W1041,0)))))))</f>
        <v/>
      </c>
      <c r="X1041">
        <f>((F1041)+(G1041)*(W1041))*(W1041)</f>
        <v/>
      </c>
      <c r="Y1041">
        <f>(((F1041)+(G1041)*(W1041))*(W1041))/MAX((F1041)+2*(W1041)*SQRT(1+(G1041)^2),1E-6)</f>
        <v/>
      </c>
      <c r="Z1041">
        <f>ABS(K1041)/MAX(((F1041)+(G1041)*(W1041))*(W1041),1E-6)</f>
        <v/>
      </c>
      <c r="AA1041">
        <f>E1041+W1041</f>
        <v/>
      </c>
      <c r="AB1041">
        <f>AA1041+((ABS(K1041)/MAX(((F1041)+(G1041)*(W1041))*(W1041),1E-6))^2)/(2*$I$5)</f>
        <v/>
      </c>
      <c r="AC1041">
        <f>((ABS(K1041)*$D$6)/(MAX(((F1041)+(G1041)*(W1041))*(W1041),1E-6)*MAX(((((F1041)+(G1041)*(W1041))*(W1041))/MAX((F1041)+2*(W1041)*SQRT(1+(G1041)^2),1E-6))^(2/3),1E-6)))^2</f>
        <v/>
      </c>
      <c r="AD1041">
        <f>ABS(ABS(K1041)/MAX(((F1041)+(G1041)*(W1041))*(W1041),1E-6))/SQRT($I$5*MAX((((F1041)+(G1041)*(W1041))*(W1041))/MAX((F1041)+2*(G1041)*(W1041),1E-6),1E-6))</f>
        <v/>
      </c>
      <c r="AE1041">
        <f>((F1041)*(W1041)^2)/2+(G1041)*(W1041)^3/3+(ABS(K1041)^2)/($I$5*MAX(((F1041)+(G1041)*(W1041))*(W1041),1E-6))</f>
        <v/>
      </c>
      <c r="AF1041">
        <f>IF($D$20=0,0,IFERROR(AB1042+(((AC1041+AC1042)/2)*J1042)+(IF(Z1041&gt;Z1042,$D$8*((Z1041^2-Z1042^2)/(2*$I$5)),$D$9*((Z1042^2-Z1041^2)/(2*$I$5)))+($D$10*(ABS(I1042)/90)*(MAX(Z1041^2,Z1042^2)/(2*$I$5))))-AB1041,0))</f>
        <v/>
      </c>
      <c r="AG1041">
        <f>IF($D$20=0,1,IFERROR(IF(ROUND(AD1041,3)=1,1,IF(AND(ABS(AF1041)&lt;$D$19,AD1041&lt;1),1,0)),0))</f>
        <v/>
      </c>
      <c r="AH1041">
        <f>IFERROR(IF(V32="Supercritical",MAX($D$16,IFERROR(L1041,MAX($D$16,POWER((ABS(K1041)^2)/($I$5*MAX(F1041,0.1)^2),1/3)))),IF(V32="Subcritical",MAX($D$16,IFERROR(W1041,MAX($D$16,POWER((ABS(K1041)^2)/($I$5*MAX(F1041,0.1)^2),1/3)))),IF(AND(IFERROR(V1041,0)=1,IFERROR(AG1041,0)=1),IF(IFERROR(T1041,-1E99)&gt;=IFERROR(AE1041,-1E99),MAX($D$16,IFERROR(L1041,MAX($D$16,POWER((ABS(K1041)^2)/($I$5*MAX(F1041,0.1)^2),1/3)))),MAX($D$16,IFERROR(W1041,MAX($D$16,POWER((ABS(K1041)^2)/($I$5*MAX(F1041,0.1)^2),1/3))))),IF(IFERROR(V1041,0)=1,MAX($D$16,IFERROR(L1041,MAX($D$16,POWER((ABS(K1041)^2)/($I$5*MAX(F1041,0.1)^2),1/3)))),IF(IFERROR(AG1041,0)=1,MAX($D$16,IFERROR(W1041,MAX($D$16,POWER((ABS(K1041)^2)/($I$5*MAX(F1041,0.1)^2),1/3)))),MAX($D$16,POWER((ABS(K1041)^2)/($I$5*MAX(F1041,0.1)^2),1/3))))))),MAX($D$16,POWER((ABS(K1041)^2)/($I$5*MAX(F1041,0.1)^2),1/3)))</f>
        <v/>
      </c>
      <c r="AI1041">
        <f>E1041+AH1041</f>
        <v/>
      </c>
      <c r="AJ1041">
        <f>AI1041+((ABS(K1041)/MAX(((F1041)+(G1041)*(AH1041))*(AH1041),1E-6))^2)/(2*$I$5)</f>
        <v/>
      </c>
      <c r="AM1041" t="n">
        <v>0</v>
      </c>
      <c r="AN1041" t="n">
        <v>0</v>
      </c>
      <c r="AO1041">
        <f>AM1041+AN1041</f>
        <v/>
      </c>
      <c r="AP1041">
        <f>AP1040+AO1041</f>
        <v/>
      </c>
      <c r="AQ1041">
        <f>ABS(ABS(K1041)/MAX(((F1041)+(G1041)*(AH1041))*(AH1041),1E-6))/SQRT($I$5*MAX((((F1041)+(G1041)*(AH1041))*(AH1041))/MAX((F1041)+2*(G1041)*(AH1041),1E-6),1E-6))</f>
        <v/>
      </c>
      <c r="AR1041">
        <f>IF(AQ1041&lt;1,"Subcritical","Supercritical")</f>
        <v/>
      </c>
      <c r="AS1041">
        <f>((ABS(K1041)*$D$6)/(MAX(((F1041)+(G1041)*(AH1041))*(AH1041),1E-6)*MAX(((((F1041)+(G1041)*(AH1041))*(AH1041))/MAX((F1041)+2*(AH1041)*SQRT(1+(G1041)^2),1E-6))^(2/3),1E-6)))^2</f>
        <v/>
      </c>
    </row>
    <row r="1042">
      <c r="A1042" t="n">
        <v>893</v>
      </c>
      <c r="B1042" t="n">
        <v>891.89</v>
      </c>
      <c r="C1042" t="n">
        <v>616085.73</v>
      </c>
      <c r="D1042" t="n">
        <v>3097111.952</v>
      </c>
      <c r="E1042" t="n">
        <v>632.116</v>
      </c>
      <c r="F1042" t="n">
        <v>5.2</v>
      </c>
      <c r="G1042" t="n">
        <v>0</v>
      </c>
      <c r="H1042" t="inlineStr">
        <is>
          <t>Normal</t>
        </is>
      </c>
      <c r="I1042" t="n">
        <v>0</v>
      </c>
      <c r="J1042">
        <f>B1042-B1041</f>
        <v/>
      </c>
      <c r="K1042">
        <f>MAX(0,K1041-AO1041)</f>
        <v/>
      </c>
      <c r="L1042">
        <f>IF($D$20=0,IFERROR(L1041,MAX($D$16,POWER((ABS(K1042)^2)/($I$5*MAX(F1042,0.1)^2),1/3))),IF(IFERROR(V1041,0)=0,IFERROR(L1041,MAX($D$16,POWER((ABS(K1042)^2)/($I$5*MAX(F1042,0.1)^2),1/3))),IF(OR(IFERROR(L1042,0)=0,IFERROR(S1041,0)&lt;1,IFERROR(S1042,0)&lt;1),MAX($D$16,POWER((ABS(K1042)^2)/($I$5*MAX(F1042,0.1)^2),1/3)),IF(IFERROR(U1042,0)&gt;0,MAX($D$16,IFERROR(L1042,0)+((IFERROR(U1042,0))*$D$18*IF((IFERROR(S1042,0))&lt;1,1,-1))),IF(IFERROR(U1042,0)&lt;0,IF(ABS((MAX($D$16,POWER((ABS(K1042)^2)/($I$5*MAX(F1042,0.1)^2),1/3)))-IFERROR(L1042,0))&gt;$D$19,MAX($D$16,IF((MAX($D$16,POWER((ABS(K1042)^2)/($I$5*MAX(F1042,0.1)^2),1/3)))&gt;IFERROR(L1042,0),MIN((MAX($D$16,POWER((ABS(K1042)^2)/($I$5*MAX(F1042,0.1)^2),1/3))),IFERROR(L1042,0)+(MIN(ABS(IFERROR(U1042,0))*$D$18,ABS((MAX($D$16,POWER((ABS(K1042)^2)/($I$5*MAX(F1042,0.1)^2),1/3)))-IFERROR(L1042,0))))),MAX((MAX($D$16,POWER((ABS(K1042)^2)/($I$5*MAX(F1042,0.1)^2),1/3))),IFERROR(L1042,0)-(MIN(ABS(IFERROR(U1042,0))*$D$18,ABS((MAX($D$16,POWER((ABS(K1042)^2)/($I$5*MAX(F1042,0.1)^2),1/3)))-IFERROR(L1042,0))))))),MAX($D$16,POWER((ABS(K1042)^2)/($I$5*MAX(F1042,0.1)^2),1/3))),MAX($D$16,IFERROR(L1042,0)))))))</f>
        <v/>
      </c>
      <c r="M1042">
        <f>((F1042)+(G1042)*(L1042))*(L1042)</f>
        <v/>
      </c>
      <c r="N1042">
        <f>(((F1042)+(G1042)*(L1042))*(L1042))/MAX((F1042)+2*(L1042)*SQRT(1+(G1042)^2),1E-6)</f>
        <v/>
      </c>
      <c r="O1042">
        <f>ABS(K1042)/MAX(((F1042)+(G1042)*(L1042))*(L1042),1E-6)</f>
        <v/>
      </c>
      <c r="P1042">
        <f>E1042+L1042</f>
        <v/>
      </c>
      <c r="Q1042">
        <f>P1042+((ABS(K1042)/MAX(((F1042)+(G1042)*(L1042))*(L1042),1E-6))^2)/(2*$I$5)</f>
        <v/>
      </c>
      <c r="R1042">
        <f>((ABS(K1042)*$D$6)/(MAX(((F1042)+(G1042)*(L1042))*(L1042),1E-6)*MAX(((((F1042)+(G1042)*(L1042))*(L1042))/MAX((F1042)+2*(L1042)*SQRT(1+(G1042)^2),1E-6))^(2/3),1E-6)))^2</f>
        <v/>
      </c>
      <c r="S1042">
        <f>ABS(ABS(K1042)/MAX(((F1042)+(G1042)*(L1042))*(L1042),1E-6))/SQRT($I$5*MAX((((F1042)+(G1042)*(L1042))*(L1042))/MAX((F1042)+2*(G1042)*(L1042),1E-6),1E-6))</f>
        <v/>
      </c>
      <c r="T1042">
        <f>((F1042)*(L1042)^2)/2+(G1042)*(L1042)^3/3+(ABS(K1042)^2)/($I$5*MAX(((F1042)+(G1042)*(L1042))*(L1042),1E-6))</f>
        <v/>
      </c>
      <c r="U1042">
        <f>IF($D$20=0,0,IFERROR(Q1041-(((R1041+R1042)/2)*J1042)-(IF(O1041&gt;O1042,$D$8*((O1041^2-O1042^2)/(2*$I$5)),$D$9*((O1042^2-O1041^2)/(2*$I$5)))+($D$10*(ABS(I1042)/90)*(MAX(O1041^2,O1042^2)/(2*$I$5))))-Q1042,0))</f>
        <v/>
      </c>
      <c r="V1042">
        <f>IF($D$20=0,1,IFERROR(IF(ROUND(S1042,3)=1,1,IF(AND(ABS(U1042)&lt;$D$19,S1042&gt;1),1,0)),0))</f>
        <v/>
      </c>
      <c r="W1042">
        <f>IF($D$20=0,IFERROR(W1043,MAX($D$16,POWER((ABS(K1042)^2)/($I$5*MAX(F1042,0.1)^2),1/3))),IF(IFERROR(AG1043,0)=0,IFERROR(W1043,MAX($D$16,POWER((ABS(K1042)^2)/($I$5*MAX(F1042,0.1)^2),1/3))),IF(OR(IFERROR(W1042,0)=0,IFERROR(AD1043,0)&gt;1),MAX($D$16,POWER((ABS(K1042)^2)/($I$5*MAX(F1042,0.1)^2),1/3)),IF(IFERROR(AF1042,0)&gt;0,MAX($D$16,IFERROR(W1042,0)+((IFERROR(AF1042,0))*$D$18*IF((IFERROR(AD1042,0))&lt;1,1,-1))),IF(IFERROR(AF1042,0)&lt;0,IF(ABS((MAX($D$16,POWER((ABS(K1042)^2)/($I$5*MAX(F1042,0.1)^2),1/3)))-IFERROR(W1042,0))&gt;$D$19,MAX($D$16,IF((MAX($D$16,POWER((ABS(K1042)^2)/($I$5*MAX(F1042,0.1)^2),1/3)))&gt;IFERROR(W1042,0),MIN((MAX($D$16,POWER((ABS(K1042)^2)/($I$5*MAX(F1042,0.1)^2),1/3))),IFERROR(W1042,0)+(MIN(ABS(IFERROR(AF1042,0))*$D$18,ABS((MAX($D$16,POWER((ABS(K1042)^2)/($I$5*MAX(F1042,0.1)^2),1/3)))-IFERROR(W1042,0))))),MAX((MAX($D$16,POWER((ABS(K1042)^2)/($I$5*MAX(F1042,0.1)^2),1/3))),IFERROR(W1042,0)-(MIN(ABS(IFERROR(AF1042,0))*$D$18,ABS((MAX($D$16,POWER((ABS(K1042)^2)/($I$5*MAX(F1042,0.1)^2),1/3)))-IFERROR(W1042,0))))))),MAX($D$16,POWER((ABS(K1042)^2)/($I$5*MAX(F1042,0.1)^2),1/3))),MAX($D$16,IFERROR(W1042,0)))))))</f>
        <v/>
      </c>
      <c r="X1042">
        <f>((F1042)+(G1042)*(W1042))*(W1042)</f>
        <v/>
      </c>
      <c r="Y1042">
        <f>(((F1042)+(G1042)*(W1042))*(W1042))/MAX((F1042)+2*(W1042)*SQRT(1+(G1042)^2),1E-6)</f>
        <v/>
      </c>
      <c r="Z1042">
        <f>ABS(K1042)/MAX(((F1042)+(G1042)*(W1042))*(W1042),1E-6)</f>
        <v/>
      </c>
      <c r="AA1042">
        <f>E1042+W1042</f>
        <v/>
      </c>
      <c r="AB1042">
        <f>AA1042+((ABS(K1042)/MAX(((F1042)+(G1042)*(W1042))*(W1042),1E-6))^2)/(2*$I$5)</f>
        <v/>
      </c>
      <c r="AC1042">
        <f>((ABS(K1042)*$D$6)/(MAX(((F1042)+(G1042)*(W1042))*(W1042),1E-6)*MAX(((((F1042)+(G1042)*(W1042))*(W1042))/MAX((F1042)+2*(W1042)*SQRT(1+(G1042)^2),1E-6))^(2/3),1E-6)))^2</f>
        <v/>
      </c>
      <c r="AD1042">
        <f>ABS(ABS(K1042)/MAX(((F1042)+(G1042)*(W1042))*(W1042),1E-6))/SQRT($I$5*MAX((((F1042)+(G1042)*(W1042))*(W1042))/MAX((F1042)+2*(G1042)*(W1042),1E-6),1E-6))</f>
        <v/>
      </c>
      <c r="AE1042">
        <f>((F1042)*(W1042)^2)/2+(G1042)*(W1042)^3/3+(ABS(K1042)^2)/($I$5*MAX(((F1042)+(G1042)*(W1042))*(W1042),1E-6))</f>
        <v/>
      </c>
      <c r="AF1042">
        <f>IF($D$20=0,0,IFERROR(AB1043+(((AC1042+AC1043)/2)*J1043)+(IF(Z1042&gt;Z1043,$D$8*((Z1042^2-Z1043^2)/(2*$I$5)),$D$9*((Z1043^2-Z1042^2)/(2*$I$5)))+($D$10*(ABS(I1043)/90)*(MAX(Z1042^2,Z1043^2)/(2*$I$5))))-AB1042,0))</f>
        <v/>
      </c>
      <c r="AG1042">
        <f>IF($D$20=0,1,IFERROR(IF(ROUND(AD1042,3)=1,1,IF(AND(ABS(AF1042)&lt;$D$19,AD1042&lt;1),1,0)),0))</f>
        <v/>
      </c>
      <c r="AH1042">
        <f>IFERROR(IF(V32="Supercritical",MAX($D$16,IFERROR(L1042,MAX($D$16,POWER((ABS(K1042)^2)/($I$5*MAX(F1042,0.1)^2),1/3)))),IF(V32="Subcritical",MAX($D$16,IFERROR(W1042,MAX($D$16,POWER((ABS(K1042)^2)/($I$5*MAX(F1042,0.1)^2),1/3)))),IF(AND(IFERROR(V1042,0)=1,IFERROR(AG1042,0)=1),IF(IFERROR(T1042,-1E99)&gt;=IFERROR(AE1042,-1E99),MAX($D$16,IFERROR(L1042,MAX($D$16,POWER((ABS(K1042)^2)/($I$5*MAX(F1042,0.1)^2),1/3)))),MAX($D$16,IFERROR(W1042,MAX($D$16,POWER((ABS(K1042)^2)/($I$5*MAX(F1042,0.1)^2),1/3))))),IF(IFERROR(V1042,0)=1,MAX($D$16,IFERROR(L1042,MAX($D$16,POWER((ABS(K1042)^2)/($I$5*MAX(F1042,0.1)^2),1/3)))),IF(IFERROR(AG1042,0)=1,MAX($D$16,IFERROR(W1042,MAX($D$16,POWER((ABS(K1042)^2)/($I$5*MAX(F1042,0.1)^2),1/3)))),MAX($D$16,POWER((ABS(K1042)^2)/($I$5*MAX(F1042,0.1)^2),1/3))))))),MAX($D$16,POWER((ABS(K1042)^2)/($I$5*MAX(F1042,0.1)^2),1/3)))</f>
        <v/>
      </c>
      <c r="AI1042">
        <f>E1042+AH1042</f>
        <v/>
      </c>
      <c r="AJ1042">
        <f>AI1042+((ABS(K1042)/MAX(((F1042)+(G1042)*(AH1042))*(AH1042),1E-6))^2)/(2*$I$5)</f>
        <v/>
      </c>
      <c r="AM1042" t="n">
        <v>0</v>
      </c>
      <c r="AN1042" t="n">
        <v>0</v>
      </c>
      <c r="AO1042">
        <f>AM1042+AN1042</f>
        <v/>
      </c>
      <c r="AP1042">
        <f>AP1041+AO1042</f>
        <v/>
      </c>
      <c r="AQ1042">
        <f>ABS(ABS(K1042)/MAX(((F1042)+(G1042)*(AH1042))*(AH1042),1E-6))/SQRT($I$5*MAX((((F1042)+(G1042)*(AH1042))*(AH1042))/MAX((F1042)+2*(G1042)*(AH1042),1E-6),1E-6))</f>
        <v/>
      </c>
      <c r="AR1042">
        <f>IF(AQ1042&lt;1,"Subcritical","Supercritical")</f>
        <v/>
      </c>
      <c r="AS1042">
        <f>((ABS(K1042)*$D$6)/(MAX(((F1042)+(G1042)*(AH1042))*(AH1042),1E-6)*MAX(((((F1042)+(G1042)*(AH1042))*(AH1042))/MAX((F1042)+2*(AH1042)*SQRT(1+(G1042)^2),1E-6))^(2/3),1E-6)))^2</f>
        <v/>
      </c>
    </row>
    <row r="1043">
      <c r="A1043" t="n">
        <v>894</v>
      </c>
      <c r="B1043" t="n">
        <v>892.889</v>
      </c>
      <c r="C1043" t="n">
        <v>616085.688</v>
      </c>
      <c r="D1043" t="n">
        <v>3097110.953</v>
      </c>
      <c r="E1043" t="n">
        <v>632.1155</v>
      </c>
      <c r="F1043" t="n">
        <v>5.2</v>
      </c>
      <c r="G1043" t="n">
        <v>0</v>
      </c>
      <c r="H1043" t="inlineStr">
        <is>
          <t>Normal</t>
        </is>
      </c>
      <c r="I1043" t="n">
        <v>0.057</v>
      </c>
      <c r="J1043">
        <f>B1043-B1042</f>
        <v/>
      </c>
      <c r="K1043">
        <f>MAX(0,K1042-AO1042)</f>
        <v/>
      </c>
      <c r="L1043">
        <f>IF($D$20=0,IFERROR(L1042,MAX($D$16,POWER((ABS(K1043)^2)/($I$5*MAX(F1043,0.1)^2),1/3))),IF(IFERROR(V1042,0)=0,IFERROR(L1042,MAX($D$16,POWER((ABS(K1043)^2)/($I$5*MAX(F1043,0.1)^2),1/3))),IF(OR(IFERROR(L1043,0)=0,IFERROR(S1042,0)&lt;1,IFERROR(S1043,0)&lt;1),MAX($D$16,POWER((ABS(K1043)^2)/($I$5*MAX(F1043,0.1)^2),1/3)),IF(IFERROR(U1043,0)&gt;0,MAX($D$16,IFERROR(L1043,0)+((IFERROR(U1043,0))*$D$18*IF((IFERROR(S1043,0))&lt;1,1,-1))),IF(IFERROR(U1043,0)&lt;0,IF(ABS((MAX($D$16,POWER((ABS(K1043)^2)/($I$5*MAX(F1043,0.1)^2),1/3)))-IFERROR(L1043,0))&gt;$D$19,MAX($D$16,IF((MAX($D$16,POWER((ABS(K1043)^2)/($I$5*MAX(F1043,0.1)^2),1/3)))&gt;IFERROR(L1043,0),MIN((MAX($D$16,POWER((ABS(K1043)^2)/($I$5*MAX(F1043,0.1)^2),1/3))),IFERROR(L1043,0)+(MIN(ABS(IFERROR(U1043,0))*$D$18,ABS((MAX($D$16,POWER((ABS(K1043)^2)/($I$5*MAX(F1043,0.1)^2),1/3)))-IFERROR(L1043,0))))),MAX((MAX($D$16,POWER((ABS(K1043)^2)/($I$5*MAX(F1043,0.1)^2),1/3))),IFERROR(L1043,0)-(MIN(ABS(IFERROR(U1043,0))*$D$18,ABS((MAX($D$16,POWER((ABS(K1043)^2)/($I$5*MAX(F1043,0.1)^2),1/3)))-IFERROR(L1043,0))))))),MAX($D$16,POWER((ABS(K1043)^2)/($I$5*MAX(F1043,0.1)^2),1/3))),MAX($D$16,IFERROR(L1043,0)))))))</f>
        <v/>
      </c>
      <c r="M1043">
        <f>((F1043)+(G1043)*(L1043))*(L1043)</f>
        <v/>
      </c>
      <c r="N1043">
        <f>(((F1043)+(G1043)*(L1043))*(L1043))/MAX((F1043)+2*(L1043)*SQRT(1+(G1043)^2),1E-6)</f>
        <v/>
      </c>
      <c r="O1043">
        <f>ABS(K1043)/MAX(((F1043)+(G1043)*(L1043))*(L1043),1E-6)</f>
        <v/>
      </c>
      <c r="P1043">
        <f>E1043+L1043</f>
        <v/>
      </c>
      <c r="Q1043">
        <f>P1043+((ABS(K1043)/MAX(((F1043)+(G1043)*(L1043))*(L1043),1E-6))^2)/(2*$I$5)</f>
        <v/>
      </c>
      <c r="R1043">
        <f>((ABS(K1043)*$D$6)/(MAX(((F1043)+(G1043)*(L1043))*(L1043),1E-6)*MAX(((((F1043)+(G1043)*(L1043))*(L1043))/MAX((F1043)+2*(L1043)*SQRT(1+(G1043)^2),1E-6))^(2/3),1E-6)))^2</f>
        <v/>
      </c>
      <c r="S1043">
        <f>ABS(ABS(K1043)/MAX(((F1043)+(G1043)*(L1043))*(L1043),1E-6))/SQRT($I$5*MAX((((F1043)+(G1043)*(L1043))*(L1043))/MAX((F1043)+2*(G1043)*(L1043),1E-6),1E-6))</f>
        <v/>
      </c>
      <c r="T1043">
        <f>((F1043)*(L1043)^2)/2+(G1043)*(L1043)^3/3+(ABS(K1043)^2)/($I$5*MAX(((F1043)+(G1043)*(L1043))*(L1043),1E-6))</f>
        <v/>
      </c>
      <c r="U1043">
        <f>IF($D$20=0,0,IFERROR(Q1042-(((R1042+R1043)/2)*J1043)-(IF(O1042&gt;O1043,$D$8*((O1042^2-O1043^2)/(2*$I$5)),$D$9*((O1043^2-O1042^2)/(2*$I$5)))+($D$10*(ABS(I1043)/90)*(MAX(O1042^2,O1043^2)/(2*$I$5))))-Q1043,0))</f>
        <v/>
      </c>
      <c r="V1043">
        <f>IF($D$20=0,1,IFERROR(IF(ROUND(S1043,3)=1,1,IF(AND(ABS(U1043)&lt;$D$19,S1043&gt;1),1,0)),0))</f>
        <v/>
      </c>
      <c r="W1043">
        <f>IF($D$20=0,IFERROR(W1044,MAX($D$16,POWER((ABS(K1043)^2)/($I$5*MAX(F1043,0.1)^2),1/3))),IF(IFERROR(AG1044,0)=0,IFERROR(W1044,MAX($D$16,POWER((ABS(K1043)^2)/($I$5*MAX(F1043,0.1)^2),1/3))),IF(OR(IFERROR(W1043,0)=0,IFERROR(AD1044,0)&gt;1),MAX($D$16,POWER((ABS(K1043)^2)/($I$5*MAX(F1043,0.1)^2),1/3)),IF(IFERROR(AF1043,0)&gt;0,MAX($D$16,IFERROR(W1043,0)+((IFERROR(AF1043,0))*$D$18*IF((IFERROR(AD1043,0))&lt;1,1,-1))),IF(IFERROR(AF1043,0)&lt;0,IF(ABS((MAX($D$16,POWER((ABS(K1043)^2)/($I$5*MAX(F1043,0.1)^2),1/3)))-IFERROR(W1043,0))&gt;$D$19,MAX($D$16,IF((MAX($D$16,POWER((ABS(K1043)^2)/($I$5*MAX(F1043,0.1)^2),1/3)))&gt;IFERROR(W1043,0),MIN((MAX($D$16,POWER((ABS(K1043)^2)/($I$5*MAX(F1043,0.1)^2),1/3))),IFERROR(W1043,0)+(MIN(ABS(IFERROR(AF1043,0))*$D$18,ABS((MAX($D$16,POWER((ABS(K1043)^2)/($I$5*MAX(F1043,0.1)^2),1/3)))-IFERROR(W1043,0))))),MAX((MAX($D$16,POWER((ABS(K1043)^2)/($I$5*MAX(F1043,0.1)^2),1/3))),IFERROR(W1043,0)-(MIN(ABS(IFERROR(AF1043,0))*$D$18,ABS((MAX($D$16,POWER((ABS(K1043)^2)/($I$5*MAX(F1043,0.1)^2),1/3)))-IFERROR(W1043,0))))))),MAX($D$16,POWER((ABS(K1043)^2)/($I$5*MAX(F1043,0.1)^2),1/3))),MAX($D$16,IFERROR(W1043,0)))))))</f>
        <v/>
      </c>
      <c r="X1043">
        <f>((F1043)+(G1043)*(W1043))*(W1043)</f>
        <v/>
      </c>
      <c r="Y1043">
        <f>(((F1043)+(G1043)*(W1043))*(W1043))/MAX((F1043)+2*(W1043)*SQRT(1+(G1043)^2),1E-6)</f>
        <v/>
      </c>
      <c r="Z1043">
        <f>ABS(K1043)/MAX(((F1043)+(G1043)*(W1043))*(W1043),1E-6)</f>
        <v/>
      </c>
      <c r="AA1043">
        <f>E1043+W1043</f>
        <v/>
      </c>
      <c r="AB1043">
        <f>AA1043+((ABS(K1043)/MAX(((F1043)+(G1043)*(W1043))*(W1043),1E-6))^2)/(2*$I$5)</f>
        <v/>
      </c>
      <c r="AC1043">
        <f>((ABS(K1043)*$D$6)/(MAX(((F1043)+(G1043)*(W1043))*(W1043),1E-6)*MAX(((((F1043)+(G1043)*(W1043))*(W1043))/MAX((F1043)+2*(W1043)*SQRT(1+(G1043)^2),1E-6))^(2/3),1E-6)))^2</f>
        <v/>
      </c>
      <c r="AD1043">
        <f>ABS(ABS(K1043)/MAX(((F1043)+(G1043)*(W1043))*(W1043),1E-6))/SQRT($I$5*MAX((((F1043)+(G1043)*(W1043))*(W1043))/MAX((F1043)+2*(G1043)*(W1043),1E-6),1E-6))</f>
        <v/>
      </c>
      <c r="AE1043">
        <f>((F1043)*(W1043)^2)/2+(G1043)*(W1043)^3/3+(ABS(K1043)^2)/($I$5*MAX(((F1043)+(G1043)*(W1043))*(W1043),1E-6))</f>
        <v/>
      </c>
      <c r="AF1043">
        <f>IF($D$20=0,0,IFERROR(AB1044+(((AC1043+AC1044)/2)*J1044)+(IF(Z1043&gt;Z1044,$D$8*((Z1043^2-Z1044^2)/(2*$I$5)),$D$9*((Z1044^2-Z1043^2)/(2*$I$5)))+($D$10*(ABS(I1044)/90)*(MAX(Z1043^2,Z1044^2)/(2*$I$5))))-AB1043,0))</f>
        <v/>
      </c>
      <c r="AG1043">
        <f>IF($D$20=0,1,IFERROR(IF(ROUND(AD1043,3)=1,1,IF(AND(ABS(AF1043)&lt;$D$19,AD1043&lt;1),1,0)),0))</f>
        <v/>
      </c>
      <c r="AH1043">
        <f>IFERROR(IF(V32="Supercritical",MAX($D$16,IFERROR(L1043,MAX($D$16,POWER((ABS(K1043)^2)/($I$5*MAX(F1043,0.1)^2),1/3)))),IF(V32="Subcritical",MAX($D$16,IFERROR(W1043,MAX($D$16,POWER((ABS(K1043)^2)/($I$5*MAX(F1043,0.1)^2),1/3)))),IF(AND(IFERROR(V1043,0)=1,IFERROR(AG1043,0)=1),IF(IFERROR(T1043,-1E99)&gt;=IFERROR(AE1043,-1E99),MAX($D$16,IFERROR(L1043,MAX($D$16,POWER((ABS(K1043)^2)/($I$5*MAX(F1043,0.1)^2),1/3)))),MAX($D$16,IFERROR(W1043,MAX($D$16,POWER((ABS(K1043)^2)/($I$5*MAX(F1043,0.1)^2),1/3))))),IF(IFERROR(V1043,0)=1,MAX($D$16,IFERROR(L1043,MAX($D$16,POWER((ABS(K1043)^2)/($I$5*MAX(F1043,0.1)^2),1/3)))),IF(IFERROR(AG1043,0)=1,MAX($D$16,IFERROR(W1043,MAX($D$16,POWER((ABS(K1043)^2)/($I$5*MAX(F1043,0.1)^2),1/3)))),MAX($D$16,POWER((ABS(K1043)^2)/($I$5*MAX(F1043,0.1)^2),1/3))))))),MAX($D$16,POWER((ABS(K1043)^2)/($I$5*MAX(F1043,0.1)^2),1/3)))</f>
        <v/>
      </c>
      <c r="AI1043">
        <f>E1043+AH1043</f>
        <v/>
      </c>
      <c r="AJ1043">
        <f>AI1043+((ABS(K1043)/MAX(((F1043)+(G1043)*(AH1043))*(AH1043),1E-6))^2)/(2*$I$5)</f>
        <v/>
      </c>
      <c r="AM1043" t="n">
        <v>0</v>
      </c>
      <c r="AN1043" t="n">
        <v>0</v>
      </c>
      <c r="AO1043">
        <f>AM1043+AN1043</f>
        <v/>
      </c>
      <c r="AP1043">
        <f>AP1042+AO1043</f>
        <v/>
      </c>
      <c r="AQ1043">
        <f>ABS(ABS(K1043)/MAX(((F1043)+(G1043)*(AH1043))*(AH1043),1E-6))/SQRT($I$5*MAX((((F1043)+(G1043)*(AH1043))*(AH1043))/MAX((F1043)+2*(G1043)*(AH1043),1E-6),1E-6))</f>
        <v/>
      </c>
      <c r="AR1043">
        <f>IF(AQ1043&lt;1,"Subcritical","Supercritical")</f>
        <v/>
      </c>
      <c r="AS1043">
        <f>((ABS(K1043)*$D$6)/(MAX(((F1043)+(G1043)*(AH1043))*(AH1043),1E-6)*MAX(((((F1043)+(G1043)*(AH1043))*(AH1043))/MAX((F1043)+2*(AH1043)*SQRT(1+(G1043)^2),1E-6))^(2/3),1E-6)))^2</f>
        <v/>
      </c>
    </row>
    <row r="1044">
      <c r="A1044" t="n">
        <v>895</v>
      </c>
      <c r="B1044" t="n">
        <v>893.889</v>
      </c>
      <c r="C1044" t="n">
        <v>616085.645</v>
      </c>
      <c r="D1044" t="n">
        <v>3097109.954</v>
      </c>
      <c r="E1044" t="n">
        <v>632.115</v>
      </c>
      <c r="F1044" t="n">
        <v>5.2</v>
      </c>
      <c r="G1044" t="n">
        <v>0</v>
      </c>
      <c r="H1044" t="inlineStr">
        <is>
          <t>Normal</t>
        </is>
      </c>
      <c r="I1044" t="n">
        <v>0.057</v>
      </c>
      <c r="J1044">
        <f>B1044-B1043</f>
        <v/>
      </c>
      <c r="K1044">
        <f>MAX(0,K1043-AO1043)</f>
        <v/>
      </c>
      <c r="L1044">
        <f>IF($D$20=0,IFERROR(L1043,MAX($D$16,POWER((ABS(K1044)^2)/($I$5*MAX(F1044,0.1)^2),1/3))),IF(IFERROR(V1043,0)=0,IFERROR(L1043,MAX($D$16,POWER((ABS(K1044)^2)/($I$5*MAX(F1044,0.1)^2),1/3))),IF(OR(IFERROR(L1044,0)=0,IFERROR(S1043,0)&lt;1,IFERROR(S1044,0)&lt;1),MAX($D$16,POWER((ABS(K1044)^2)/($I$5*MAX(F1044,0.1)^2),1/3)),IF(IFERROR(U1044,0)&gt;0,MAX($D$16,IFERROR(L1044,0)+((IFERROR(U1044,0))*$D$18*IF((IFERROR(S1044,0))&lt;1,1,-1))),IF(IFERROR(U1044,0)&lt;0,IF(ABS((MAX($D$16,POWER((ABS(K1044)^2)/($I$5*MAX(F1044,0.1)^2),1/3)))-IFERROR(L1044,0))&gt;$D$19,MAX($D$16,IF((MAX($D$16,POWER((ABS(K1044)^2)/($I$5*MAX(F1044,0.1)^2),1/3)))&gt;IFERROR(L1044,0),MIN((MAX($D$16,POWER((ABS(K1044)^2)/($I$5*MAX(F1044,0.1)^2),1/3))),IFERROR(L1044,0)+(MIN(ABS(IFERROR(U1044,0))*$D$18,ABS((MAX($D$16,POWER((ABS(K1044)^2)/($I$5*MAX(F1044,0.1)^2),1/3)))-IFERROR(L1044,0))))),MAX((MAX($D$16,POWER((ABS(K1044)^2)/($I$5*MAX(F1044,0.1)^2),1/3))),IFERROR(L1044,0)-(MIN(ABS(IFERROR(U1044,0))*$D$18,ABS((MAX($D$16,POWER((ABS(K1044)^2)/($I$5*MAX(F1044,0.1)^2),1/3)))-IFERROR(L1044,0))))))),MAX($D$16,POWER((ABS(K1044)^2)/($I$5*MAX(F1044,0.1)^2),1/3))),MAX($D$16,IFERROR(L1044,0)))))))</f>
        <v/>
      </c>
      <c r="M1044">
        <f>((F1044)+(G1044)*(L1044))*(L1044)</f>
        <v/>
      </c>
      <c r="N1044">
        <f>(((F1044)+(G1044)*(L1044))*(L1044))/MAX((F1044)+2*(L1044)*SQRT(1+(G1044)^2),1E-6)</f>
        <v/>
      </c>
      <c r="O1044">
        <f>ABS(K1044)/MAX(((F1044)+(G1044)*(L1044))*(L1044),1E-6)</f>
        <v/>
      </c>
      <c r="P1044">
        <f>E1044+L1044</f>
        <v/>
      </c>
      <c r="Q1044">
        <f>P1044+((ABS(K1044)/MAX(((F1044)+(G1044)*(L1044))*(L1044),1E-6))^2)/(2*$I$5)</f>
        <v/>
      </c>
      <c r="R1044">
        <f>((ABS(K1044)*$D$6)/(MAX(((F1044)+(G1044)*(L1044))*(L1044),1E-6)*MAX(((((F1044)+(G1044)*(L1044))*(L1044))/MAX((F1044)+2*(L1044)*SQRT(1+(G1044)^2),1E-6))^(2/3),1E-6)))^2</f>
        <v/>
      </c>
      <c r="S1044">
        <f>ABS(ABS(K1044)/MAX(((F1044)+(G1044)*(L1044))*(L1044),1E-6))/SQRT($I$5*MAX((((F1044)+(G1044)*(L1044))*(L1044))/MAX((F1044)+2*(G1044)*(L1044),1E-6),1E-6))</f>
        <v/>
      </c>
      <c r="T1044">
        <f>((F1044)*(L1044)^2)/2+(G1044)*(L1044)^3/3+(ABS(K1044)^2)/($I$5*MAX(((F1044)+(G1044)*(L1044))*(L1044),1E-6))</f>
        <v/>
      </c>
      <c r="U1044">
        <f>IF($D$20=0,0,IFERROR(Q1043-(((R1043+R1044)/2)*J1044)-(IF(O1043&gt;O1044,$D$8*((O1043^2-O1044^2)/(2*$I$5)),$D$9*((O1044^2-O1043^2)/(2*$I$5)))+($D$10*(ABS(I1044)/90)*(MAX(O1043^2,O1044^2)/(2*$I$5))))-Q1044,0))</f>
        <v/>
      </c>
      <c r="V1044">
        <f>IF($D$20=0,1,IFERROR(IF(ROUND(S1044,3)=1,1,IF(AND(ABS(U1044)&lt;$D$19,S1044&gt;1),1,0)),0))</f>
        <v/>
      </c>
      <c r="W1044">
        <f>IF($D$20=0,IFERROR(W1045,MAX($D$16,POWER((ABS(K1044)^2)/($I$5*MAX(F1044,0.1)^2),1/3))),IF(IFERROR(AG1045,0)=0,IFERROR(W1045,MAX($D$16,POWER((ABS(K1044)^2)/($I$5*MAX(F1044,0.1)^2),1/3))),IF(OR(IFERROR(W1044,0)=0,IFERROR(AD1045,0)&gt;1),MAX($D$16,POWER((ABS(K1044)^2)/($I$5*MAX(F1044,0.1)^2),1/3)),IF(IFERROR(AF1044,0)&gt;0,MAX($D$16,IFERROR(W1044,0)+((IFERROR(AF1044,0))*$D$18*IF((IFERROR(AD1044,0))&lt;1,1,-1))),IF(IFERROR(AF1044,0)&lt;0,IF(ABS((MAX($D$16,POWER((ABS(K1044)^2)/($I$5*MAX(F1044,0.1)^2),1/3)))-IFERROR(W1044,0))&gt;$D$19,MAX($D$16,IF((MAX($D$16,POWER((ABS(K1044)^2)/($I$5*MAX(F1044,0.1)^2),1/3)))&gt;IFERROR(W1044,0),MIN((MAX($D$16,POWER((ABS(K1044)^2)/($I$5*MAX(F1044,0.1)^2),1/3))),IFERROR(W1044,0)+(MIN(ABS(IFERROR(AF1044,0))*$D$18,ABS((MAX($D$16,POWER((ABS(K1044)^2)/($I$5*MAX(F1044,0.1)^2),1/3)))-IFERROR(W1044,0))))),MAX((MAX($D$16,POWER((ABS(K1044)^2)/($I$5*MAX(F1044,0.1)^2),1/3))),IFERROR(W1044,0)-(MIN(ABS(IFERROR(AF1044,0))*$D$18,ABS((MAX($D$16,POWER((ABS(K1044)^2)/($I$5*MAX(F1044,0.1)^2),1/3)))-IFERROR(W1044,0))))))),MAX($D$16,POWER((ABS(K1044)^2)/($I$5*MAX(F1044,0.1)^2),1/3))),MAX($D$16,IFERROR(W1044,0)))))))</f>
        <v/>
      </c>
      <c r="X1044">
        <f>((F1044)+(G1044)*(W1044))*(W1044)</f>
        <v/>
      </c>
      <c r="Y1044">
        <f>(((F1044)+(G1044)*(W1044))*(W1044))/MAX((F1044)+2*(W1044)*SQRT(1+(G1044)^2),1E-6)</f>
        <v/>
      </c>
      <c r="Z1044">
        <f>ABS(K1044)/MAX(((F1044)+(G1044)*(W1044))*(W1044),1E-6)</f>
        <v/>
      </c>
      <c r="AA1044">
        <f>E1044+W1044</f>
        <v/>
      </c>
      <c r="AB1044">
        <f>AA1044+((ABS(K1044)/MAX(((F1044)+(G1044)*(W1044))*(W1044),1E-6))^2)/(2*$I$5)</f>
        <v/>
      </c>
      <c r="AC1044">
        <f>((ABS(K1044)*$D$6)/(MAX(((F1044)+(G1044)*(W1044))*(W1044),1E-6)*MAX(((((F1044)+(G1044)*(W1044))*(W1044))/MAX((F1044)+2*(W1044)*SQRT(1+(G1044)^2),1E-6))^(2/3),1E-6)))^2</f>
        <v/>
      </c>
      <c r="AD1044">
        <f>ABS(ABS(K1044)/MAX(((F1044)+(G1044)*(W1044))*(W1044),1E-6))/SQRT($I$5*MAX((((F1044)+(G1044)*(W1044))*(W1044))/MAX((F1044)+2*(G1044)*(W1044),1E-6),1E-6))</f>
        <v/>
      </c>
      <c r="AE1044">
        <f>((F1044)*(W1044)^2)/2+(G1044)*(W1044)^3/3+(ABS(K1044)^2)/($I$5*MAX(((F1044)+(G1044)*(W1044))*(W1044),1E-6))</f>
        <v/>
      </c>
      <c r="AF1044">
        <f>IF($D$20=0,0,IFERROR(AB1045+(((AC1044+AC1045)/2)*J1045)+(IF(Z1044&gt;Z1045,$D$8*((Z1044^2-Z1045^2)/(2*$I$5)),$D$9*((Z1045^2-Z1044^2)/(2*$I$5)))+($D$10*(ABS(I1045)/90)*(MAX(Z1044^2,Z1045^2)/(2*$I$5))))-AB1044,0))</f>
        <v/>
      </c>
      <c r="AG1044">
        <f>IF($D$20=0,1,IFERROR(IF(ROUND(AD1044,3)=1,1,IF(AND(ABS(AF1044)&lt;$D$19,AD1044&lt;1),1,0)),0))</f>
        <v/>
      </c>
      <c r="AH1044">
        <f>IFERROR(IF(V32="Supercritical",MAX($D$16,IFERROR(L1044,MAX($D$16,POWER((ABS(K1044)^2)/($I$5*MAX(F1044,0.1)^2),1/3)))),IF(V32="Subcritical",MAX($D$16,IFERROR(W1044,MAX($D$16,POWER((ABS(K1044)^2)/($I$5*MAX(F1044,0.1)^2),1/3)))),IF(AND(IFERROR(V1044,0)=1,IFERROR(AG1044,0)=1),IF(IFERROR(T1044,-1E99)&gt;=IFERROR(AE1044,-1E99),MAX($D$16,IFERROR(L1044,MAX($D$16,POWER((ABS(K1044)^2)/($I$5*MAX(F1044,0.1)^2),1/3)))),MAX($D$16,IFERROR(W1044,MAX($D$16,POWER((ABS(K1044)^2)/($I$5*MAX(F1044,0.1)^2),1/3))))),IF(IFERROR(V1044,0)=1,MAX($D$16,IFERROR(L1044,MAX($D$16,POWER((ABS(K1044)^2)/($I$5*MAX(F1044,0.1)^2),1/3)))),IF(IFERROR(AG1044,0)=1,MAX($D$16,IFERROR(W1044,MAX($D$16,POWER((ABS(K1044)^2)/($I$5*MAX(F1044,0.1)^2),1/3)))),MAX($D$16,POWER((ABS(K1044)^2)/($I$5*MAX(F1044,0.1)^2),1/3))))))),MAX($D$16,POWER((ABS(K1044)^2)/($I$5*MAX(F1044,0.1)^2),1/3)))</f>
        <v/>
      </c>
      <c r="AI1044">
        <f>E1044+AH1044</f>
        <v/>
      </c>
      <c r="AJ1044">
        <f>AI1044+((ABS(K1044)/MAX(((F1044)+(G1044)*(AH1044))*(AH1044),1E-6))^2)/(2*$I$5)</f>
        <v/>
      </c>
      <c r="AM1044" t="n">
        <v>0</v>
      </c>
      <c r="AN1044" t="n">
        <v>0</v>
      </c>
      <c r="AO1044">
        <f>AM1044+AN1044</f>
        <v/>
      </c>
      <c r="AP1044">
        <f>AP1043+AO1044</f>
        <v/>
      </c>
      <c r="AQ1044">
        <f>ABS(ABS(K1044)/MAX(((F1044)+(G1044)*(AH1044))*(AH1044),1E-6))/SQRT($I$5*MAX((((F1044)+(G1044)*(AH1044))*(AH1044))/MAX((F1044)+2*(G1044)*(AH1044),1E-6),1E-6))</f>
        <v/>
      </c>
      <c r="AR1044">
        <f>IF(AQ1044&lt;1,"Subcritical","Supercritical")</f>
        <v/>
      </c>
      <c r="AS1044">
        <f>((ABS(K1044)*$D$6)/(MAX(((F1044)+(G1044)*(AH1044))*(AH1044),1E-6)*MAX(((((F1044)+(G1044)*(AH1044))*(AH1044))/MAX((F1044)+2*(AH1044)*SQRT(1+(G1044)^2),1E-6))^(2/3),1E-6)))^2</f>
        <v/>
      </c>
    </row>
    <row r="1045">
      <c r="A1045" t="n">
        <v>896</v>
      </c>
      <c r="B1045" t="n">
        <v>894.889</v>
      </c>
      <c r="C1045" t="n">
        <v>616085.603</v>
      </c>
      <c r="D1045" t="n">
        <v>3097108.955</v>
      </c>
      <c r="E1045" t="n">
        <v>632.1145</v>
      </c>
      <c r="F1045" t="n">
        <v>5.2</v>
      </c>
      <c r="G1045" t="n">
        <v>0</v>
      </c>
      <c r="H1045" t="inlineStr">
        <is>
          <t>Normal</t>
        </is>
      </c>
      <c r="I1045" t="n">
        <v>0</v>
      </c>
      <c r="J1045">
        <f>B1045-B1044</f>
        <v/>
      </c>
      <c r="K1045">
        <f>MAX(0,K1044-AO1044)</f>
        <v/>
      </c>
      <c r="L1045">
        <f>IF($D$20=0,IFERROR(L1044,MAX($D$16,POWER((ABS(K1045)^2)/($I$5*MAX(F1045,0.1)^2),1/3))),IF(IFERROR(V1044,0)=0,IFERROR(L1044,MAX($D$16,POWER((ABS(K1045)^2)/($I$5*MAX(F1045,0.1)^2),1/3))),IF(OR(IFERROR(L1045,0)=0,IFERROR(S1044,0)&lt;1,IFERROR(S1045,0)&lt;1),MAX($D$16,POWER((ABS(K1045)^2)/($I$5*MAX(F1045,0.1)^2),1/3)),IF(IFERROR(U1045,0)&gt;0,MAX($D$16,IFERROR(L1045,0)+((IFERROR(U1045,0))*$D$18*IF((IFERROR(S1045,0))&lt;1,1,-1))),IF(IFERROR(U1045,0)&lt;0,IF(ABS((MAX($D$16,POWER((ABS(K1045)^2)/($I$5*MAX(F1045,0.1)^2),1/3)))-IFERROR(L1045,0))&gt;$D$19,MAX($D$16,IF((MAX($D$16,POWER((ABS(K1045)^2)/($I$5*MAX(F1045,0.1)^2),1/3)))&gt;IFERROR(L1045,0),MIN((MAX($D$16,POWER((ABS(K1045)^2)/($I$5*MAX(F1045,0.1)^2),1/3))),IFERROR(L1045,0)+(MIN(ABS(IFERROR(U1045,0))*$D$18,ABS((MAX($D$16,POWER((ABS(K1045)^2)/($I$5*MAX(F1045,0.1)^2),1/3)))-IFERROR(L1045,0))))),MAX((MAX($D$16,POWER((ABS(K1045)^2)/($I$5*MAX(F1045,0.1)^2),1/3))),IFERROR(L1045,0)-(MIN(ABS(IFERROR(U1045,0))*$D$18,ABS((MAX($D$16,POWER((ABS(K1045)^2)/($I$5*MAX(F1045,0.1)^2),1/3)))-IFERROR(L1045,0))))))),MAX($D$16,POWER((ABS(K1045)^2)/($I$5*MAX(F1045,0.1)^2),1/3))),MAX($D$16,IFERROR(L1045,0)))))))</f>
        <v/>
      </c>
      <c r="M1045">
        <f>((F1045)+(G1045)*(L1045))*(L1045)</f>
        <v/>
      </c>
      <c r="N1045">
        <f>(((F1045)+(G1045)*(L1045))*(L1045))/MAX((F1045)+2*(L1045)*SQRT(1+(G1045)^2),1E-6)</f>
        <v/>
      </c>
      <c r="O1045">
        <f>ABS(K1045)/MAX(((F1045)+(G1045)*(L1045))*(L1045),1E-6)</f>
        <v/>
      </c>
      <c r="P1045">
        <f>E1045+L1045</f>
        <v/>
      </c>
      <c r="Q1045">
        <f>P1045+((ABS(K1045)/MAX(((F1045)+(G1045)*(L1045))*(L1045),1E-6))^2)/(2*$I$5)</f>
        <v/>
      </c>
      <c r="R1045">
        <f>((ABS(K1045)*$D$6)/(MAX(((F1045)+(G1045)*(L1045))*(L1045),1E-6)*MAX(((((F1045)+(G1045)*(L1045))*(L1045))/MAX((F1045)+2*(L1045)*SQRT(1+(G1045)^2),1E-6))^(2/3),1E-6)))^2</f>
        <v/>
      </c>
      <c r="S1045">
        <f>ABS(ABS(K1045)/MAX(((F1045)+(G1045)*(L1045))*(L1045),1E-6))/SQRT($I$5*MAX((((F1045)+(G1045)*(L1045))*(L1045))/MAX((F1045)+2*(G1045)*(L1045),1E-6),1E-6))</f>
        <v/>
      </c>
      <c r="T1045">
        <f>((F1045)*(L1045)^2)/2+(G1045)*(L1045)^3/3+(ABS(K1045)^2)/($I$5*MAX(((F1045)+(G1045)*(L1045))*(L1045),1E-6))</f>
        <v/>
      </c>
      <c r="U1045">
        <f>IF($D$20=0,0,IFERROR(Q1044-(((R1044+R1045)/2)*J1045)-(IF(O1044&gt;O1045,$D$8*((O1044^2-O1045^2)/(2*$I$5)),$D$9*((O1045^2-O1044^2)/(2*$I$5)))+($D$10*(ABS(I1045)/90)*(MAX(O1044^2,O1045^2)/(2*$I$5))))-Q1045,0))</f>
        <v/>
      </c>
      <c r="V1045">
        <f>IF($D$20=0,1,IFERROR(IF(ROUND(S1045,3)=1,1,IF(AND(ABS(U1045)&lt;$D$19,S1045&gt;1),1,0)),0))</f>
        <v/>
      </c>
      <c r="W1045">
        <f>IF($D$20=0,IFERROR(W1046,MAX($D$16,POWER((ABS(K1045)^2)/($I$5*MAX(F1045,0.1)^2),1/3))),IF(IFERROR(AG1046,0)=0,IFERROR(W1046,MAX($D$16,POWER((ABS(K1045)^2)/($I$5*MAX(F1045,0.1)^2),1/3))),IF(OR(IFERROR(W1045,0)=0,IFERROR(AD1046,0)&gt;1),MAX($D$16,POWER((ABS(K1045)^2)/($I$5*MAX(F1045,0.1)^2),1/3)),IF(IFERROR(AF1045,0)&gt;0,MAX($D$16,IFERROR(W1045,0)+((IFERROR(AF1045,0))*$D$18*IF((IFERROR(AD1045,0))&lt;1,1,-1))),IF(IFERROR(AF1045,0)&lt;0,IF(ABS((MAX($D$16,POWER((ABS(K1045)^2)/($I$5*MAX(F1045,0.1)^2),1/3)))-IFERROR(W1045,0))&gt;$D$19,MAX($D$16,IF((MAX($D$16,POWER((ABS(K1045)^2)/($I$5*MAX(F1045,0.1)^2),1/3)))&gt;IFERROR(W1045,0),MIN((MAX($D$16,POWER((ABS(K1045)^2)/($I$5*MAX(F1045,0.1)^2),1/3))),IFERROR(W1045,0)+(MIN(ABS(IFERROR(AF1045,0))*$D$18,ABS((MAX($D$16,POWER((ABS(K1045)^2)/($I$5*MAX(F1045,0.1)^2),1/3)))-IFERROR(W1045,0))))),MAX((MAX($D$16,POWER((ABS(K1045)^2)/($I$5*MAX(F1045,0.1)^2),1/3))),IFERROR(W1045,0)-(MIN(ABS(IFERROR(AF1045,0))*$D$18,ABS((MAX($D$16,POWER((ABS(K1045)^2)/($I$5*MAX(F1045,0.1)^2),1/3)))-IFERROR(W1045,0))))))),MAX($D$16,POWER((ABS(K1045)^2)/($I$5*MAX(F1045,0.1)^2),1/3))),MAX($D$16,IFERROR(W1045,0)))))))</f>
        <v/>
      </c>
      <c r="X1045">
        <f>((F1045)+(G1045)*(W1045))*(W1045)</f>
        <v/>
      </c>
      <c r="Y1045">
        <f>(((F1045)+(G1045)*(W1045))*(W1045))/MAX((F1045)+2*(W1045)*SQRT(1+(G1045)^2),1E-6)</f>
        <v/>
      </c>
      <c r="Z1045">
        <f>ABS(K1045)/MAX(((F1045)+(G1045)*(W1045))*(W1045),1E-6)</f>
        <v/>
      </c>
      <c r="AA1045">
        <f>E1045+W1045</f>
        <v/>
      </c>
      <c r="AB1045">
        <f>AA1045+((ABS(K1045)/MAX(((F1045)+(G1045)*(W1045))*(W1045),1E-6))^2)/(2*$I$5)</f>
        <v/>
      </c>
      <c r="AC1045">
        <f>((ABS(K1045)*$D$6)/(MAX(((F1045)+(G1045)*(W1045))*(W1045),1E-6)*MAX(((((F1045)+(G1045)*(W1045))*(W1045))/MAX((F1045)+2*(W1045)*SQRT(1+(G1045)^2),1E-6))^(2/3),1E-6)))^2</f>
        <v/>
      </c>
      <c r="AD1045">
        <f>ABS(ABS(K1045)/MAX(((F1045)+(G1045)*(W1045))*(W1045),1E-6))/SQRT($I$5*MAX((((F1045)+(G1045)*(W1045))*(W1045))/MAX((F1045)+2*(G1045)*(W1045),1E-6),1E-6))</f>
        <v/>
      </c>
      <c r="AE1045">
        <f>((F1045)*(W1045)^2)/2+(G1045)*(W1045)^3/3+(ABS(K1045)^2)/($I$5*MAX(((F1045)+(G1045)*(W1045))*(W1045),1E-6))</f>
        <v/>
      </c>
      <c r="AF1045">
        <f>IF($D$20=0,0,IFERROR(AB1046+(((AC1045+AC1046)/2)*J1046)+(IF(Z1045&gt;Z1046,$D$8*((Z1045^2-Z1046^2)/(2*$I$5)),$D$9*((Z1046^2-Z1045^2)/(2*$I$5)))+($D$10*(ABS(I1046)/90)*(MAX(Z1045^2,Z1046^2)/(2*$I$5))))-AB1045,0))</f>
        <v/>
      </c>
      <c r="AG1045">
        <f>IF($D$20=0,1,IFERROR(IF(ROUND(AD1045,3)=1,1,IF(AND(ABS(AF1045)&lt;$D$19,AD1045&lt;1),1,0)),0))</f>
        <v/>
      </c>
      <c r="AH1045">
        <f>IFERROR(IF(V32="Supercritical",MAX($D$16,IFERROR(L1045,MAX($D$16,POWER((ABS(K1045)^2)/($I$5*MAX(F1045,0.1)^2),1/3)))),IF(V32="Subcritical",MAX($D$16,IFERROR(W1045,MAX($D$16,POWER((ABS(K1045)^2)/($I$5*MAX(F1045,0.1)^2),1/3)))),IF(AND(IFERROR(V1045,0)=1,IFERROR(AG1045,0)=1),IF(IFERROR(T1045,-1E99)&gt;=IFERROR(AE1045,-1E99),MAX($D$16,IFERROR(L1045,MAX($D$16,POWER((ABS(K1045)^2)/($I$5*MAX(F1045,0.1)^2),1/3)))),MAX($D$16,IFERROR(W1045,MAX($D$16,POWER((ABS(K1045)^2)/($I$5*MAX(F1045,0.1)^2),1/3))))),IF(IFERROR(V1045,0)=1,MAX($D$16,IFERROR(L1045,MAX($D$16,POWER((ABS(K1045)^2)/($I$5*MAX(F1045,0.1)^2),1/3)))),IF(IFERROR(AG1045,0)=1,MAX($D$16,IFERROR(W1045,MAX($D$16,POWER((ABS(K1045)^2)/($I$5*MAX(F1045,0.1)^2),1/3)))),MAX($D$16,POWER((ABS(K1045)^2)/($I$5*MAX(F1045,0.1)^2),1/3))))))),MAX($D$16,POWER((ABS(K1045)^2)/($I$5*MAX(F1045,0.1)^2),1/3)))</f>
        <v/>
      </c>
      <c r="AI1045">
        <f>E1045+AH1045</f>
        <v/>
      </c>
      <c r="AJ1045">
        <f>AI1045+((ABS(K1045)/MAX(((F1045)+(G1045)*(AH1045))*(AH1045),1E-6))^2)/(2*$I$5)</f>
        <v/>
      </c>
      <c r="AM1045" t="n">
        <v>0</v>
      </c>
      <c r="AN1045" t="n">
        <v>0</v>
      </c>
      <c r="AO1045">
        <f>AM1045+AN1045</f>
        <v/>
      </c>
      <c r="AP1045">
        <f>AP1044+AO1045</f>
        <v/>
      </c>
      <c r="AQ1045">
        <f>ABS(ABS(K1045)/MAX(((F1045)+(G1045)*(AH1045))*(AH1045),1E-6))/SQRT($I$5*MAX((((F1045)+(G1045)*(AH1045))*(AH1045))/MAX((F1045)+2*(G1045)*(AH1045),1E-6),1E-6))</f>
        <v/>
      </c>
      <c r="AR1045">
        <f>IF(AQ1045&lt;1,"Subcritical","Supercritical")</f>
        <v/>
      </c>
      <c r="AS1045">
        <f>((ABS(K1045)*$D$6)/(MAX(((F1045)+(G1045)*(AH1045))*(AH1045),1E-6)*MAX(((((F1045)+(G1045)*(AH1045))*(AH1045))/MAX((F1045)+2*(AH1045)*SQRT(1+(G1045)^2),1E-6))^(2/3),1E-6)))^2</f>
        <v/>
      </c>
    </row>
    <row r="1046">
      <c r="A1046" t="n">
        <v>897</v>
      </c>
      <c r="B1046" t="n">
        <v>895.889</v>
      </c>
      <c r="C1046" t="n">
        <v>616085.561</v>
      </c>
      <c r="D1046" t="n">
        <v>3097107.956</v>
      </c>
      <c r="E1046" t="n">
        <v>632.114</v>
      </c>
      <c r="F1046" t="n">
        <v>5.2</v>
      </c>
      <c r="G1046" t="n">
        <v>0</v>
      </c>
      <c r="H1046" t="inlineStr">
        <is>
          <t>Normal</t>
        </is>
      </c>
      <c r="I1046" t="n">
        <v>0</v>
      </c>
      <c r="J1046">
        <f>B1046-B1045</f>
        <v/>
      </c>
      <c r="K1046">
        <f>MAX(0,K1045-AO1045)</f>
        <v/>
      </c>
      <c r="L1046">
        <f>IF($D$20=0,IFERROR(L1045,MAX($D$16,POWER((ABS(K1046)^2)/($I$5*MAX(F1046,0.1)^2),1/3))),IF(IFERROR(V1045,0)=0,IFERROR(L1045,MAX($D$16,POWER((ABS(K1046)^2)/($I$5*MAX(F1046,0.1)^2),1/3))),IF(OR(IFERROR(L1046,0)=0,IFERROR(S1045,0)&lt;1,IFERROR(S1046,0)&lt;1),MAX($D$16,POWER((ABS(K1046)^2)/($I$5*MAX(F1046,0.1)^2),1/3)),IF(IFERROR(U1046,0)&gt;0,MAX($D$16,IFERROR(L1046,0)+((IFERROR(U1046,0))*$D$18*IF((IFERROR(S1046,0))&lt;1,1,-1))),IF(IFERROR(U1046,0)&lt;0,IF(ABS((MAX($D$16,POWER((ABS(K1046)^2)/($I$5*MAX(F1046,0.1)^2),1/3)))-IFERROR(L1046,0))&gt;$D$19,MAX($D$16,IF((MAX($D$16,POWER((ABS(K1046)^2)/($I$5*MAX(F1046,0.1)^2),1/3)))&gt;IFERROR(L1046,0),MIN((MAX($D$16,POWER((ABS(K1046)^2)/($I$5*MAX(F1046,0.1)^2),1/3))),IFERROR(L1046,0)+(MIN(ABS(IFERROR(U1046,0))*$D$18,ABS((MAX($D$16,POWER((ABS(K1046)^2)/($I$5*MAX(F1046,0.1)^2),1/3)))-IFERROR(L1046,0))))),MAX((MAX($D$16,POWER((ABS(K1046)^2)/($I$5*MAX(F1046,0.1)^2),1/3))),IFERROR(L1046,0)-(MIN(ABS(IFERROR(U1046,0))*$D$18,ABS((MAX($D$16,POWER((ABS(K1046)^2)/($I$5*MAX(F1046,0.1)^2),1/3)))-IFERROR(L1046,0))))))),MAX($D$16,POWER((ABS(K1046)^2)/($I$5*MAX(F1046,0.1)^2),1/3))),MAX($D$16,IFERROR(L1046,0)))))))</f>
        <v/>
      </c>
      <c r="M1046">
        <f>((F1046)+(G1046)*(L1046))*(L1046)</f>
        <v/>
      </c>
      <c r="N1046">
        <f>(((F1046)+(G1046)*(L1046))*(L1046))/MAX((F1046)+2*(L1046)*SQRT(1+(G1046)^2),1E-6)</f>
        <v/>
      </c>
      <c r="O1046">
        <f>ABS(K1046)/MAX(((F1046)+(G1046)*(L1046))*(L1046),1E-6)</f>
        <v/>
      </c>
      <c r="P1046">
        <f>E1046+L1046</f>
        <v/>
      </c>
      <c r="Q1046">
        <f>P1046+((ABS(K1046)/MAX(((F1046)+(G1046)*(L1046))*(L1046),1E-6))^2)/(2*$I$5)</f>
        <v/>
      </c>
      <c r="R1046">
        <f>((ABS(K1046)*$D$6)/(MAX(((F1046)+(G1046)*(L1046))*(L1046),1E-6)*MAX(((((F1046)+(G1046)*(L1046))*(L1046))/MAX((F1046)+2*(L1046)*SQRT(1+(G1046)^2),1E-6))^(2/3),1E-6)))^2</f>
        <v/>
      </c>
      <c r="S1046">
        <f>ABS(ABS(K1046)/MAX(((F1046)+(G1046)*(L1046))*(L1046),1E-6))/SQRT($I$5*MAX((((F1046)+(G1046)*(L1046))*(L1046))/MAX((F1046)+2*(G1046)*(L1046),1E-6),1E-6))</f>
        <v/>
      </c>
      <c r="T1046">
        <f>((F1046)*(L1046)^2)/2+(G1046)*(L1046)^3/3+(ABS(K1046)^2)/($I$5*MAX(((F1046)+(G1046)*(L1046))*(L1046),1E-6))</f>
        <v/>
      </c>
      <c r="U1046">
        <f>IF($D$20=0,0,IFERROR(Q1045-(((R1045+R1046)/2)*J1046)-(IF(O1045&gt;O1046,$D$8*((O1045^2-O1046^2)/(2*$I$5)),$D$9*((O1046^2-O1045^2)/(2*$I$5)))+($D$10*(ABS(I1046)/90)*(MAX(O1045^2,O1046^2)/(2*$I$5))))-Q1046,0))</f>
        <v/>
      </c>
      <c r="V1046">
        <f>IF($D$20=0,1,IFERROR(IF(ROUND(S1046,3)=1,1,IF(AND(ABS(U1046)&lt;$D$19,S1046&gt;1),1,0)),0))</f>
        <v/>
      </c>
      <c r="W1046">
        <f>IF($D$20=0,IFERROR(W1047,MAX($D$16,POWER((ABS(K1046)^2)/($I$5*MAX(F1046,0.1)^2),1/3))),IF(IFERROR(AG1047,0)=0,IFERROR(W1047,MAX($D$16,POWER((ABS(K1046)^2)/($I$5*MAX(F1046,0.1)^2),1/3))),IF(OR(IFERROR(W1046,0)=0,IFERROR(AD1047,0)&gt;1),MAX($D$16,POWER((ABS(K1046)^2)/($I$5*MAX(F1046,0.1)^2),1/3)),IF(IFERROR(AF1046,0)&gt;0,MAX($D$16,IFERROR(W1046,0)+((IFERROR(AF1046,0))*$D$18*IF((IFERROR(AD1046,0))&lt;1,1,-1))),IF(IFERROR(AF1046,0)&lt;0,IF(ABS((MAX($D$16,POWER((ABS(K1046)^2)/($I$5*MAX(F1046,0.1)^2),1/3)))-IFERROR(W1046,0))&gt;$D$19,MAX($D$16,IF((MAX($D$16,POWER((ABS(K1046)^2)/($I$5*MAX(F1046,0.1)^2),1/3)))&gt;IFERROR(W1046,0),MIN((MAX($D$16,POWER((ABS(K1046)^2)/($I$5*MAX(F1046,0.1)^2),1/3))),IFERROR(W1046,0)+(MIN(ABS(IFERROR(AF1046,0))*$D$18,ABS((MAX($D$16,POWER((ABS(K1046)^2)/($I$5*MAX(F1046,0.1)^2),1/3)))-IFERROR(W1046,0))))),MAX((MAX($D$16,POWER((ABS(K1046)^2)/($I$5*MAX(F1046,0.1)^2),1/3))),IFERROR(W1046,0)-(MIN(ABS(IFERROR(AF1046,0))*$D$18,ABS((MAX($D$16,POWER((ABS(K1046)^2)/($I$5*MAX(F1046,0.1)^2),1/3)))-IFERROR(W1046,0))))))),MAX($D$16,POWER((ABS(K1046)^2)/($I$5*MAX(F1046,0.1)^2),1/3))),MAX($D$16,IFERROR(W1046,0)))))))</f>
        <v/>
      </c>
      <c r="X1046">
        <f>((F1046)+(G1046)*(W1046))*(W1046)</f>
        <v/>
      </c>
      <c r="Y1046">
        <f>(((F1046)+(G1046)*(W1046))*(W1046))/MAX((F1046)+2*(W1046)*SQRT(1+(G1046)^2),1E-6)</f>
        <v/>
      </c>
      <c r="Z1046">
        <f>ABS(K1046)/MAX(((F1046)+(G1046)*(W1046))*(W1046),1E-6)</f>
        <v/>
      </c>
      <c r="AA1046">
        <f>E1046+W1046</f>
        <v/>
      </c>
      <c r="AB1046">
        <f>AA1046+((ABS(K1046)/MAX(((F1046)+(G1046)*(W1046))*(W1046),1E-6))^2)/(2*$I$5)</f>
        <v/>
      </c>
      <c r="AC1046">
        <f>((ABS(K1046)*$D$6)/(MAX(((F1046)+(G1046)*(W1046))*(W1046),1E-6)*MAX(((((F1046)+(G1046)*(W1046))*(W1046))/MAX((F1046)+2*(W1046)*SQRT(1+(G1046)^2),1E-6))^(2/3),1E-6)))^2</f>
        <v/>
      </c>
      <c r="AD1046">
        <f>ABS(ABS(K1046)/MAX(((F1046)+(G1046)*(W1046))*(W1046),1E-6))/SQRT($I$5*MAX((((F1046)+(G1046)*(W1046))*(W1046))/MAX((F1046)+2*(G1046)*(W1046),1E-6),1E-6))</f>
        <v/>
      </c>
      <c r="AE1046">
        <f>((F1046)*(W1046)^2)/2+(G1046)*(W1046)^3/3+(ABS(K1046)^2)/($I$5*MAX(((F1046)+(G1046)*(W1046))*(W1046),1E-6))</f>
        <v/>
      </c>
      <c r="AF1046">
        <f>IF($D$20=0,0,IFERROR(AB1047+(((AC1046+AC1047)/2)*J1047)+(IF(Z1046&gt;Z1047,$D$8*((Z1046^2-Z1047^2)/(2*$I$5)),$D$9*((Z1047^2-Z1046^2)/(2*$I$5)))+($D$10*(ABS(I1047)/90)*(MAX(Z1046^2,Z1047^2)/(2*$I$5))))-AB1046,0))</f>
        <v/>
      </c>
      <c r="AG1046">
        <f>IF($D$20=0,1,IFERROR(IF(ROUND(AD1046,3)=1,1,IF(AND(ABS(AF1046)&lt;$D$19,AD1046&lt;1),1,0)),0))</f>
        <v/>
      </c>
      <c r="AH1046">
        <f>IFERROR(IF(V32="Supercritical",MAX($D$16,IFERROR(L1046,MAX($D$16,POWER((ABS(K1046)^2)/($I$5*MAX(F1046,0.1)^2),1/3)))),IF(V32="Subcritical",MAX($D$16,IFERROR(W1046,MAX($D$16,POWER((ABS(K1046)^2)/($I$5*MAX(F1046,0.1)^2),1/3)))),IF(AND(IFERROR(V1046,0)=1,IFERROR(AG1046,0)=1),IF(IFERROR(T1046,-1E99)&gt;=IFERROR(AE1046,-1E99),MAX($D$16,IFERROR(L1046,MAX($D$16,POWER((ABS(K1046)^2)/($I$5*MAX(F1046,0.1)^2),1/3)))),MAX($D$16,IFERROR(W1046,MAX($D$16,POWER((ABS(K1046)^2)/($I$5*MAX(F1046,0.1)^2),1/3))))),IF(IFERROR(V1046,0)=1,MAX($D$16,IFERROR(L1046,MAX($D$16,POWER((ABS(K1046)^2)/($I$5*MAX(F1046,0.1)^2),1/3)))),IF(IFERROR(AG1046,0)=1,MAX($D$16,IFERROR(W1046,MAX($D$16,POWER((ABS(K1046)^2)/($I$5*MAX(F1046,0.1)^2),1/3)))),MAX($D$16,POWER((ABS(K1046)^2)/($I$5*MAX(F1046,0.1)^2),1/3))))))),MAX($D$16,POWER((ABS(K1046)^2)/($I$5*MAX(F1046,0.1)^2),1/3)))</f>
        <v/>
      </c>
      <c r="AI1046">
        <f>E1046+AH1046</f>
        <v/>
      </c>
      <c r="AJ1046">
        <f>AI1046+((ABS(K1046)/MAX(((F1046)+(G1046)*(AH1046))*(AH1046),1E-6))^2)/(2*$I$5)</f>
        <v/>
      </c>
      <c r="AM1046" t="n">
        <v>0</v>
      </c>
      <c r="AN1046" t="n">
        <v>0</v>
      </c>
      <c r="AO1046">
        <f>AM1046+AN1046</f>
        <v/>
      </c>
      <c r="AP1046">
        <f>AP1045+AO1046</f>
        <v/>
      </c>
      <c r="AQ1046">
        <f>ABS(ABS(K1046)/MAX(((F1046)+(G1046)*(AH1046))*(AH1046),1E-6))/SQRT($I$5*MAX((((F1046)+(G1046)*(AH1046))*(AH1046))/MAX((F1046)+2*(G1046)*(AH1046),1E-6),1E-6))</f>
        <v/>
      </c>
      <c r="AR1046">
        <f>IF(AQ1046&lt;1,"Subcritical","Supercritical")</f>
        <v/>
      </c>
      <c r="AS1046">
        <f>((ABS(K1046)*$D$6)/(MAX(((F1046)+(G1046)*(AH1046))*(AH1046),1E-6)*MAX(((((F1046)+(G1046)*(AH1046))*(AH1046))/MAX((F1046)+2*(AH1046)*SQRT(1+(G1046)^2),1E-6))^(2/3),1E-6)))^2</f>
        <v/>
      </c>
    </row>
    <row r="1047">
      <c r="A1047" t="n">
        <v>898</v>
      </c>
      <c r="B1047" t="n">
        <v>896.889</v>
      </c>
      <c r="C1047" t="n">
        <v>616085.519</v>
      </c>
      <c r="D1047" t="n">
        <v>3097106.957</v>
      </c>
      <c r="E1047" t="n">
        <v>632.1135</v>
      </c>
      <c r="F1047" t="n">
        <v>5.2</v>
      </c>
      <c r="G1047" t="n">
        <v>0</v>
      </c>
      <c r="H1047" t="inlineStr">
        <is>
          <t>Normal</t>
        </is>
      </c>
      <c r="I1047" t="n">
        <v>0.057</v>
      </c>
      <c r="J1047">
        <f>B1047-B1046</f>
        <v/>
      </c>
      <c r="K1047">
        <f>MAX(0,K1046-AO1046)</f>
        <v/>
      </c>
      <c r="L1047">
        <f>IF($D$20=0,IFERROR(L1046,MAX($D$16,POWER((ABS(K1047)^2)/($I$5*MAX(F1047,0.1)^2),1/3))),IF(IFERROR(V1046,0)=0,IFERROR(L1046,MAX($D$16,POWER((ABS(K1047)^2)/($I$5*MAX(F1047,0.1)^2),1/3))),IF(OR(IFERROR(L1047,0)=0,IFERROR(S1046,0)&lt;1,IFERROR(S1047,0)&lt;1),MAX($D$16,POWER((ABS(K1047)^2)/($I$5*MAX(F1047,0.1)^2),1/3)),IF(IFERROR(U1047,0)&gt;0,MAX($D$16,IFERROR(L1047,0)+((IFERROR(U1047,0))*$D$18*IF((IFERROR(S1047,0))&lt;1,1,-1))),IF(IFERROR(U1047,0)&lt;0,IF(ABS((MAX($D$16,POWER((ABS(K1047)^2)/($I$5*MAX(F1047,0.1)^2),1/3)))-IFERROR(L1047,0))&gt;$D$19,MAX($D$16,IF((MAX($D$16,POWER((ABS(K1047)^2)/($I$5*MAX(F1047,0.1)^2),1/3)))&gt;IFERROR(L1047,0),MIN((MAX($D$16,POWER((ABS(K1047)^2)/($I$5*MAX(F1047,0.1)^2),1/3))),IFERROR(L1047,0)+(MIN(ABS(IFERROR(U1047,0))*$D$18,ABS((MAX($D$16,POWER((ABS(K1047)^2)/($I$5*MAX(F1047,0.1)^2),1/3)))-IFERROR(L1047,0))))),MAX((MAX($D$16,POWER((ABS(K1047)^2)/($I$5*MAX(F1047,0.1)^2),1/3))),IFERROR(L1047,0)-(MIN(ABS(IFERROR(U1047,0))*$D$18,ABS((MAX($D$16,POWER((ABS(K1047)^2)/($I$5*MAX(F1047,0.1)^2),1/3)))-IFERROR(L1047,0))))))),MAX($D$16,POWER((ABS(K1047)^2)/($I$5*MAX(F1047,0.1)^2),1/3))),MAX($D$16,IFERROR(L1047,0)))))))</f>
        <v/>
      </c>
      <c r="M1047">
        <f>((F1047)+(G1047)*(L1047))*(L1047)</f>
        <v/>
      </c>
      <c r="N1047">
        <f>(((F1047)+(G1047)*(L1047))*(L1047))/MAX((F1047)+2*(L1047)*SQRT(1+(G1047)^2),1E-6)</f>
        <v/>
      </c>
      <c r="O1047">
        <f>ABS(K1047)/MAX(((F1047)+(G1047)*(L1047))*(L1047),1E-6)</f>
        <v/>
      </c>
      <c r="P1047">
        <f>E1047+L1047</f>
        <v/>
      </c>
      <c r="Q1047">
        <f>P1047+((ABS(K1047)/MAX(((F1047)+(G1047)*(L1047))*(L1047),1E-6))^2)/(2*$I$5)</f>
        <v/>
      </c>
      <c r="R1047">
        <f>((ABS(K1047)*$D$6)/(MAX(((F1047)+(G1047)*(L1047))*(L1047),1E-6)*MAX(((((F1047)+(G1047)*(L1047))*(L1047))/MAX((F1047)+2*(L1047)*SQRT(1+(G1047)^2),1E-6))^(2/3),1E-6)))^2</f>
        <v/>
      </c>
      <c r="S1047">
        <f>ABS(ABS(K1047)/MAX(((F1047)+(G1047)*(L1047))*(L1047),1E-6))/SQRT($I$5*MAX((((F1047)+(G1047)*(L1047))*(L1047))/MAX((F1047)+2*(G1047)*(L1047),1E-6),1E-6))</f>
        <v/>
      </c>
      <c r="T1047">
        <f>((F1047)*(L1047)^2)/2+(G1047)*(L1047)^3/3+(ABS(K1047)^2)/($I$5*MAX(((F1047)+(G1047)*(L1047))*(L1047),1E-6))</f>
        <v/>
      </c>
      <c r="U1047">
        <f>IF($D$20=0,0,IFERROR(Q1046-(((R1046+R1047)/2)*J1047)-(IF(O1046&gt;O1047,$D$8*((O1046^2-O1047^2)/(2*$I$5)),$D$9*((O1047^2-O1046^2)/(2*$I$5)))+($D$10*(ABS(I1047)/90)*(MAX(O1046^2,O1047^2)/(2*$I$5))))-Q1047,0))</f>
        <v/>
      </c>
      <c r="V1047">
        <f>IF($D$20=0,1,IFERROR(IF(ROUND(S1047,3)=1,1,IF(AND(ABS(U1047)&lt;$D$19,S1047&gt;1),1,0)),0))</f>
        <v/>
      </c>
      <c r="W1047">
        <f>IF($D$20=0,IFERROR(W1048,MAX($D$16,POWER((ABS(K1047)^2)/($I$5*MAX(F1047,0.1)^2),1/3))),IF(IFERROR(AG1048,0)=0,IFERROR(W1048,MAX($D$16,POWER((ABS(K1047)^2)/($I$5*MAX(F1047,0.1)^2),1/3))),IF(OR(IFERROR(W1047,0)=0,IFERROR(AD1048,0)&gt;1),MAX($D$16,POWER((ABS(K1047)^2)/($I$5*MAX(F1047,0.1)^2),1/3)),IF(IFERROR(AF1047,0)&gt;0,MAX($D$16,IFERROR(W1047,0)+((IFERROR(AF1047,0))*$D$18*IF((IFERROR(AD1047,0))&lt;1,1,-1))),IF(IFERROR(AF1047,0)&lt;0,IF(ABS((MAX($D$16,POWER((ABS(K1047)^2)/($I$5*MAX(F1047,0.1)^2),1/3)))-IFERROR(W1047,0))&gt;$D$19,MAX($D$16,IF((MAX($D$16,POWER((ABS(K1047)^2)/($I$5*MAX(F1047,0.1)^2),1/3)))&gt;IFERROR(W1047,0),MIN((MAX($D$16,POWER((ABS(K1047)^2)/($I$5*MAX(F1047,0.1)^2),1/3))),IFERROR(W1047,0)+(MIN(ABS(IFERROR(AF1047,0))*$D$18,ABS((MAX($D$16,POWER((ABS(K1047)^2)/($I$5*MAX(F1047,0.1)^2),1/3)))-IFERROR(W1047,0))))),MAX((MAX($D$16,POWER((ABS(K1047)^2)/($I$5*MAX(F1047,0.1)^2),1/3))),IFERROR(W1047,0)-(MIN(ABS(IFERROR(AF1047,0))*$D$18,ABS((MAX($D$16,POWER((ABS(K1047)^2)/($I$5*MAX(F1047,0.1)^2),1/3)))-IFERROR(W1047,0))))))),MAX($D$16,POWER((ABS(K1047)^2)/($I$5*MAX(F1047,0.1)^2),1/3))),MAX($D$16,IFERROR(W1047,0)))))))</f>
        <v/>
      </c>
      <c r="X1047">
        <f>((F1047)+(G1047)*(W1047))*(W1047)</f>
        <v/>
      </c>
      <c r="Y1047">
        <f>(((F1047)+(G1047)*(W1047))*(W1047))/MAX((F1047)+2*(W1047)*SQRT(1+(G1047)^2),1E-6)</f>
        <v/>
      </c>
      <c r="Z1047">
        <f>ABS(K1047)/MAX(((F1047)+(G1047)*(W1047))*(W1047),1E-6)</f>
        <v/>
      </c>
      <c r="AA1047">
        <f>E1047+W1047</f>
        <v/>
      </c>
      <c r="AB1047">
        <f>AA1047+((ABS(K1047)/MAX(((F1047)+(G1047)*(W1047))*(W1047),1E-6))^2)/(2*$I$5)</f>
        <v/>
      </c>
      <c r="AC1047">
        <f>((ABS(K1047)*$D$6)/(MAX(((F1047)+(G1047)*(W1047))*(W1047),1E-6)*MAX(((((F1047)+(G1047)*(W1047))*(W1047))/MAX((F1047)+2*(W1047)*SQRT(1+(G1047)^2),1E-6))^(2/3),1E-6)))^2</f>
        <v/>
      </c>
      <c r="AD1047">
        <f>ABS(ABS(K1047)/MAX(((F1047)+(G1047)*(W1047))*(W1047),1E-6))/SQRT($I$5*MAX((((F1047)+(G1047)*(W1047))*(W1047))/MAX((F1047)+2*(G1047)*(W1047),1E-6),1E-6))</f>
        <v/>
      </c>
      <c r="AE1047">
        <f>((F1047)*(W1047)^2)/2+(G1047)*(W1047)^3/3+(ABS(K1047)^2)/($I$5*MAX(((F1047)+(G1047)*(W1047))*(W1047),1E-6))</f>
        <v/>
      </c>
      <c r="AF1047">
        <f>IF($D$20=0,0,IFERROR(AB1048+(((AC1047+AC1048)/2)*J1048)+(IF(Z1047&gt;Z1048,$D$8*((Z1047^2-Z1048^2)/(2*$I$5)),$D$9*((Z1048^2-Z1047^2)/(2*$I$5)))+($D$10*(ABS(I1048)/90)*(MAX(Z1047^2,Z1048^2)/(2*$I$5))))-AB1047,0))</f>
        <v/>
      </c>
      <c r="AG1047">
        <f>IF($D$20=0,1,IFERROR(IF(ROUND(AD1047,3)=1,1,IF(AND(ABS(AF1047)&lt;$D$19,AD1047&lt;1),1,0)),0))</f>
        <v/>
      </c>
      <c r="AH1047">
        <f>IFERROR(IF(V32="Supercritical",MAX($D$16,IFERROR(L1047,MAX($D$16,POWER((ABS(K1047)^2)/($I$5*MAX(F1047,0.1)^2),1/3)))),IF(V32="Subcritical",MAX($D$16,IFERROR(W1047,MAX($D$16,POWER((ABS(K1047)^2)/($I$5*MAX(F1047,0.1)^2),1/3)))),IF(AND(IFERROR(V1047,0)=1,IFERROR(AG1047,0)=1),IF(IFERROR(T1047,-1E99)&gt;=IFERROR(AE1047,-1E99),MAX($D$16,IFERROR(L1047,MAX($D$16,POWER((ABS(K1047)^2)/($I$5*MAX(F1047,0.1)^2),1/3)))),MAX($D$16,IFERROR(W1047,MAX($D$16,POWER((ABS(K1047)^2)/($I$5*MAX(F1047,0.1)^2),1/3))))),IF(IFERROR(V1047,0)=1,MAX($D$16,IFERROR(L1047,MAX($D$16,POWER((ABS(K1047)^2)/($I$5*MAX(F1047,0.1)^2),1/3)))),IF(IFERROR(AG1047,0)=1,MAX($D$16,IFERROR(W1047,MAX($D$16,POWER((ABS(K1047)^2)/($I$5*MAX(F1047,0.1)^2),1/3)))),MAX($D$16,POWER((ABS(K1047)^2)/($I$5*MAX(F1047,0.1)^2),1/3))))))),MAX($D$16,POWER((ABS(K1047)^2)/($I$5*MAX(F1047,0.1)^2),1/3)))</f>
        <v/>
      </c>
      <c r="AI1047">
        <f>E1047+AH1047</f>
        <v/>
      </c>
      <c r="AJ1047">
        <f>AI1047+((ABS(K1047)/MAX(((F1047)+(G1047)*(AH1047))*(AH1047),1E-6))^2)/(2*$I$5)</f>
        <v/>
      </c>
      <c r="AM1047" t="n">
        <v>0</v>
      </c>
      <c r="AN1047" t="n">
        <v>0</v>
      </c>
      <c r="AO1047">
        <f>AM1047+AN1047</f>
        <v/>
      </c>
      <c r="AP1047">
        <f>AP1046+AO1047</f>
        <v/>
      </c>
      <c r="AQ1047">
        <f>ABS(ABS(K1047)/MAX(((F1047)+(G1047)*(AH1047))*(AH1047),1E-6))/SQRT($I$5*MAX((((F1047)+(G1047)*(AH1047))*(AH1047))/MAX((F1047)+2*(G1047)*(AH1047),1E-6),1E-6))</f>
        <v/>
      </c>
      <c r="AR1047">
        <f>IF(AQ1047&lt;1,"Subcritical","Supercritical")</f>
        <v/>
      </c>
      <c r="AS1047">
        <f>((ABS(K1047)*$D$6)/(MAX(((F1047)+(G1047)*(AH1047))*(AH1047),1E-6)*MAX(((((F1047)+(G1047)*(AH1047))*(AH1047))/MAX((F1047)+2*(AH1047)*SQRT(1+(G1047)^2),1E-6))^(2/3),1E-6)))^2</f>
        <v/>
      </c>
    </row>
    <row r="1048">
      <c r="A1048" t="n">
        <v>899</v>
      </c>
      <c r="B1048" t="n">
        <v>897.889</v>
      </c>
      <c r="C1048" t="n">
        <v>616085.476</v>
      </c>
      <c r="D1048" t="n">
        <v>3097105.958</v>
      </c>
      <c r="E1048" t="n">
        <v>632.1130000000001</v>
      </c>
      <c r="F1048" t="n">
        <v>5.2</v>
      </c>
      <c r="G1048" t="n">
        <v>0</v>
      </c>
      <c r="H1048" t="inlineStr">
        <is>
          <t>Normal</t>
        </is>
      </c>
      <c r="I1048" t="n">
        <v>0.057</v>
      </c>
      <c r="J1048">
        <f>B1048-B1047</f>
        <v/>
      </c>
      <c r="K1048">
        <f>MAX(0,K1047-AO1047)</f>
        <v/>
      </c>
      <c r="L1048">
        <f>IF($D$20=0,IFERROR(L1047,MAX($D$16,POWER((ABS(K1048)^2)/($I$5*MAX(F1048,0.1)^2),1/3))),IF(IFERROR(V1047,0)=0,IFERROR(L1047,MAX($D$16,POWER((ABS(K1048)^2)/($I$5*MAX(F1048,0.1)^2),1/3))),IF(OR(IFERROR(L1048,0)=0,IFERROR(S1047,0)&lt;1,IFERROR(S1048,0)&lt;1),MAX($D$16,POWER((ABS(K1048)^2)/($I$5*MAX(F1048,0.1)^2),1/3)),IF(IFERROR(U1048,0)&gt;0,MAX($D$16,IFERROR(L1048,0)+((IFERROR(U1048,0))*$D$18*IF((IFERROR(S1048,0))&lt;1,1,-1))),IF(IFERROR(U1048,0)&lt;0,IF(ABS((MAX($D$16,POWER((ABS(K1048)^2)/($I$5*MAX(F1048,0.1)^2),1/3)))-IFERROR(L1048,0))&gt;$D$19,MAX($D$16,IF((MAX($D$16,POWER((ABS(K1048)^2)/($I$5*MAX(F1048,0.1)^2),1/3)))&gt;IFERROR(L1048,0),MIN((MAX($D$16,POWER((ABS(K1048)^2)/($I$5*MAX(F1048,0.1)^2),1/3))),IFERROR(L1048,0)+(MIN(ABS(IFERROR(U1048,0))*$D$18,ABS((MAX($D$16,POWER((ABS(K1048)^2)/($I$5*MAX(F1048,0.1)^2),1/3)))-IFERROR(L1048,0))))),MAX((MAX($D$16,POWER((ABS(K1048)^2)/($I$5*MAX(F1048,0.1)^2),1/3))),IFERROR(L1048,0)-(MIN(ABS(IFERROR(U1048,0))*$D$18,ABS((MAX($D$16,POWER((ABS(K1048)^2)/($I$5*MAX(F1048,0.1)^2),1/3)))-IFERROR(L1048,0))))))),MAX($D$16,POWER((ABS(K1048)^2)/($I$5*MAX(F1048,0.1)^2),1/3))),MAX($D$16,IFERROR(L1048,0)))))))</f>
        <v/>
      </c>
      <c r="M1048">
        <f>((F1048)+(G1048)*(L1048))*(L1048)</f>
        <v/>
      </c>
      <c r="N1048">
        <f>(((F1048)+(G1048)*(L1048))*(L1048))/MAX((F1048)+2*(L1048)*SQRT(1+(G1048)^2),1E-6)</f>
        <v/>
      </c>
      <c r="O1048">
        <f>ABS(K1048)/MAX(((F1048)+(G1048)*(L1048))*(L1048),1E-6)</f>
        <v/>
      </c>
      <c r="P1048">
        <f>E1048+L1048</f>
        <v/>
      </c>
      <c r="Q1048">
        <f>P1048+((ABS(K1048)/MAX(((F1048)+(G1048)*(L1048))*(L1048),1E-6))^2)/(2*$I$5)</f>
        <v/>
      </c>
      <c r="R1048">
        <f>((ABS(K1048)*$D$6)/(MAX(((F1048)+(G1048)*(L1048))*(L1048),1E-6)*MAX(((((F1048)+(G1048)*(L1048))*(L1048))/MAX((F1048)+2*(L1048)*SQRT(1+(G1048)^2),1E-6))^(2/3),1E-6)))^2</f>
        <v/>
      </c>
      <c r="S1048">
        <f>ABS(ABS(K1048)/MAX(((F1048)+(G1048)*(L1048))*(L1048),1E-6))/SQRT($I$5*MAX((((F1048)+(G1048)*(L1048))*(L1048))/MAX((F1048)+2*(G1048)*(L1048),1E-6),1E-6))</f>
        <v/>
      </c>
      <c r="T1048">
        <f>((F1048)*(L1048)^2)/2+(G1048)*(L1048)^3/3+(ABS(K1048)^2)/($I$5*MAX(((F1048)+(G1048)*(L1048))*(L1048),1E-6))</f>
        <v/>
      </c>
      <c r="U1048">
        <f>IF($D$20=0,0,IFERROR(Q1047-(((R1047+R1048)/2)*J1048)-(IF(O1047&gt;O1048,$D$8*((O1047^2-O1048^2)/(2*$I$5)),$D$9*((O1048^2-O1047^2)/(2*$I$5)))+($D$10*(ABS(I1048)/90)*(MAX(O1047^2,O1048^2)/(2*$I$5))))-Q1048,0))</f>
        <v/>
      </c>
      <c r="V1048">
        <f>IF($D$20=0,1,IFERROR(IF(ROUND(S1048,3)=1,1,IF(AND(ABS(U1048)&lt;$D$19,S1048&gt;1),1,0)),0))</f>
        <v/>
      </c>
      <c r="W1048">
        <f>IF($D$20=0,IFERROR(W1049,MAX($D$16,POWER((ABS(K1048)^2)/($I$5*MAX(F1048,0.1)^2),1/3))),IF(IFERROR(AG1049,0)=0,IFERROR(W1049,MAX($D$16,POWER((ABS(K1048)^2)/($I$5*MAX(F1048,0.1)^2),1/3))),IF(OR(IFERROR(W1048,0)=0,IFERROR(AD1049,0)&gt;1),MAX($D$16,POWER((ABS(K1048)^2)/($I$5*MAX(F1048,0.1)^2),1/3)),IF(IFERROR(AF1048,0)&gt;0,MAX($D$16,IFERROR(W1048,0)+((IFERROR(AF1048,0))*$D$18*IF((IFERROR(AD1048,0))&lt;1,1,-1))),IF(IFERROR(AF1048,0)&lt;0,IF(ABS((MAX($D$16,POWER((ABS(K1048)^2)/($I$5*MAX(F1048,0.1)^2),1/3)))-IFERROR(W1048,0))&gt;$D$19,MAX($D$16,IF((MAX($D$16,POWER((ABS(K1048)^2)/($I$5*MAX(F1048,0.1)^2),1/3)))&gt;IFERROR(W1048,0),MIN((MAX($D$16,POWER((ABS(K1048)^2)/($I$5*MAX(F1048,0.1)^2),1/3))),IFERROR(W1048,0)+(MIN(ABS(IFERROR(AF1048,0))*$D$18,ABS((MAX($D$16,POWER((ABS(K1048)^2)/($I$5*MAX(F1048,0.1)^2),1/3)))-IFERROR(W1048,0))))),MAX((MAX($D$16,POWER((ABS(K1048)^2)/($I$5*MAX(F1048,0.1)^2),1/3))),IFERROR(W1048,0)-(MIN(ABS(IFERROR(AF1048,0))*$D$18,ABS((MAX($D$16,POWER((ABS(K1048)^2)/($I$5*MAX(F1048,0.1)^2),1/3)))-IFERROR(W1048,0))))))),MAX($D$16,POWER((ABS(K1048)^2)/($I$5*MAX(F1048,0.1)^2),1/3))),MAX($D$16,IFERROR(W1048,0)))))))</f>
        <v/>
      </c>
      <c r="X1048">
        <f>((F1048)+(G1048)*(W1048))*(W1048)</f>
        <v/>
      </c>
      <c r="Y1048">
        <f>(((F1048)+(G1048)*(W1048))*(W1048))/MAX((F1048)+2*(W1048)*SQRT(1+(G1048)^2),1E-6)</f>
        <v/>
      </c>
      <c r="Z1048">
        <f>ABS(K1048)/MAX(((F1048)+(G1048)*(W1048))*(W1048),1E-6)</f>
        <v/>
      </c>
      <c r="AA1048">
        <f>E1048+W1048</f>
        <v/>
      </c>
      <c r="AB1048">
        <f>AA1048+((ABS(K1048)/MAX(((F1048)+(G1048)*(W1048))*(W1048),1E-6))^2)/(2*$I$5)</f>
        <v/>
      </c>
      <c r="AC1048">
        <f>((ABS(K1048)*$D$6)/(MAX(((F1048)+(G1048)*(W1048))*(W1048),1E-6)*MAX(((((F1048)+(G1048)*(W1048))*(W1048))/MAX((F1048)+2*(W1048)*SQRT(1+(G1048)^2),1E-6))^(2/3),1E-6)))^2</f>
        <v/>
      </c>
      <c r="AD1048">
        <f>ABS(ABS(K1048)/MAX(((F1048)+(G1048)*(W1048))*(W1048),1E-6))/SQRT($I$5*MAX((((F1048)+(G1048)*(W1048))*(W1048))/MAX((F1048)+2*(G1048)*(W1048),1E-6),1E-6))</f>
        <v/>
      </c>
      <c r="AE1048">
        <f>((F1048)*(W1048)^2)/2+(G1048)*(W1048)^3/3+(ABS(K1048)^2)/($I$5*MAX(((F1048)+(G1048)*(W1048))*(W1048),1E-6))</f>
        <v/>
      </c>
      <c r="AF1048">
        <f>IF($D$20=0,0,IFERROR(AB1049+(((AC1048+AC1049)/2)*J1049)+(IF(Z1048&gt;Z1049,$D$8*((Z1048^2-Z1049^2)/(2*$I$5)),$D$9*((Z1049^2-Z1048^2)/(2*$I$5)))+($D$10*(ABS(I1049)/90)*(MAX(Z1048^2,Z1049^2)/(2*$I$5))))-AB1048,0))</f>
        <v/>
      </c>
      <c r="AG1048">
        <f>IF($D$20=0,1,IFERROR(IF(ROUND(AD1048,3)=1,1,IF(AND(ABS(AF1048)&lt;$D$19,AD1048&lt;1),1,0)),0))</f>
        <v/>
      </c>
      <c r="AH1048">
        <f>IFERROR(IF(V32="Supercritical",MAX($D$16,IFERROR(L1048,MAX($D$16,POWER((ABS(K1048)^2)/($I$5*MAX(F1048,0.1)^2),1/3)))),IF(V32="Subcritical",MAX($D$16,IFERROR(W1048,MAX($D$16,POWER((ABS(K1048)^2)/($I$5*MAX(F1048,0.1)^2),1/3)))),IF(AND(IFERROR(V1048,0)=1,IFERROR(AG1048,0)=1),IF(IFERROR(T1048,-1E99)&gt;=IFERROR(AE1048,-1E99),MAX($D$16,IFERROR(L1048,MAX($D$16,POWER((ABS(K1048)^2)/($I$5*MAX(F1048,0.1)^2),1/3)))),MAX($D$16,IFERROR(W1048,MAX($D$16,POWER((ABS(K1048)^2)/($I$5*MAX(F1048,0.1)^2),1/3))))),IF(IFERROR(V1048,0)=1,MAX($D$16,IFERROR(L1048,MAX($D$16,POWER((ABS(K1048)^2)/($I$5*MAX(F1048,0.1)^2),1/3)))),IF(IFERROR(AG1048,0)=1,MAX($D$16,IFERROR(W1048,MAX($D$16,POWER((ABS(K1048)^2)/($I$5*MAX(F1048,0.1)^2),1/3)))),MAX($D$16,POWER((ABS(K1048)^2)/($I$5*MAX(F1048,0.1)^2),1/3))))))),MAX($D$16,POWER((ABS(K1048)^2)/($I$5*MAX(F1048,0.1)^2),1/3)))</f>
        <v/>
      </c>
      <c r="AI1048">
        <f>E1048+AH1048</f>
        <v/>
      </c>
      <c r="AJ1048">
        <f>AI1048+((ABS(K1048)/MAX(((F1048)+(G1048)*(AH1048))*(AH1048),1E-6))^2)/(2*$I$5)</f>
        <v/>
      </c>
      <c r="AM1048" t="n">
        <v>0</v>
      </c>
      <c r="AN1048" t="n">
        <v>0</v>
      </c>
      <c r="AO1048">
        <f>AM1048+AN1048</f>
        <v/>
      </c>
      <c r="AP1048">
        <f>AP1047+AO1048</f>
        <v/>
      </c>
      <c r="AQ1048">
        <f>ABS(ABS(K1048)/MAX(((F1048)+(G1048)*(AH1048))*(AH1048),1E-6))/SQRT($I$5*MAX((((F1048)+(G1048)*(AH1048))*(AH1048))/MAX((F1048)+2*(G1048)*(AH1048),1E-6),1E-6))</f>
        <v/>
      </c>
      <c r="AR1048">
        <f>IF(AQ1048&lt;1,"Subcritical","Supercritical")</f>
        <v/>
      </c>
      <c r="AS1048">
        <f>((ABS(K1048)*$D$6)/(MAX(((F1048)+(G1048)*(AH1048))*(AH1048),1E-6)*MAX(((((F1048)+(G1048)*(AH1048))*(AH1048))/MAX((F1048)+2*(AH1048)*SQRT(1+(G1048)^2),1E-6))^(2/3),1E-6)))^2</f>
        <v/>
      </c>
    </row>
    <row r="1049">
      <c r="A1049" t="n">
        <v>900</v>
      </c>
      <c r="B1049" t="n">
        <v>898.889</v>
      </c>
      <c r="C1049" t="n">
        <v>616085.434</v>
      </c>
      <c r="D1049" t="n">
        <v>3097104.959</v>
      </c>
      <c r="E1049" t="n">
        <v>632.1125</v>
      </c>
      <c r="F1049" t="n">
        <v>5.2</v>
      </c>
      <c r="G1049" t="n">
        <v>0</v>
      </c>
      <c r="H1049" t="inlineStr">
        <is>
          <t>Normal</t>
        </is>
      </c>
      <c r="I1049" t="n">
        <v>0.002</v>
      </c>
      <c r="J1049">
        <f>B1049-B1048</f>
        <v/>
      </c>
      <c r="K1049">
        <f>MAX(0,K1048-AO1048)</f>
        <v/>
      </c>
      <c r="L1049">
        <f>IF($D$20=0,IFERROR(L1048,MAX($D$16,POWER((ABS(K1049)^2)/($I$5*MAX(F1049,0.1)^2),1/3))),IF(IFERROR(V1048,0)=0,IFERROR(L1048,MAX($D$16,POWER((ABS(K1049)^2)/($I$5*MAX(F1049,0.1)^2),1/3))),IF(OR(IFERROR(L1049,0)=0,IFERROR(S1048,0)&lt;1,IFERROR(S1049,0)&lt;1),MAX($D$16,POWER((ABS(K1049)^2)/($I$5*MAX(F1049,0.1)^2),1/3)),IF(IFERROR(U1049,0)&gt;0,MAX($D$16,IFERROR(L1049,0)+((IFERROR(U1049,0))*$D$18*IF((IFERROR(S1049,0))&lt;1,1,-1))),IF(IFERROR(U1049,0)&lt;0,IF(ABS((MAX($D$16,POWER((ABS(K1049)^2)/($I$5*MAX(F1049,0.1)^2),1/3)))-IFERROR(L1049,0))&gt;$D$19,MAX($D$16,IF((MAX($D$16,POWER((ABS(K1049)^2)/($I$5*MAX(F1049,0.1)^2),1/3)))&gt;IFERROR(L1049,0),MIN((MAX($D$16,POWER((ABS(K1049)^2)/($I$5*MAX(F1049,0.1)^2),1/3))),IFERROR(L1049,0)+(MIN(ABS(IFERROR(U1049,0))*$D$18,ABS((MAX($D$16,POWER((ABS(K1049)^2)/($I$5*MAX(F1049,0.1)^2),1/3)))-IFERROR(L1049,0))))),MAX((MAX($D$16,POWER((ABS(K1049)^2)/($I$5*MAX(F1049,0.1)^2),1/3))),IFERROR(L1049,0)-(MIN(ABS(IFERROR(U1049,0))*$D$18,ABS((MAX($D$16,POWER((ABS(K1049)^2)/($I$5*MAX(F1049,0.1)^2),1/3)))-IFERROR(L1049,0))))))),MAX($D$16,POWER((ABS(K1049)^2)/($I$5*MAX(F1049,0.1)^2),1/3))),MAX($D$16,IFERROR(L1049,0)))))))</f>
        <v/>
      </c>
      <c r="M1049">
        <f>((F1049)+(G1049)*(L1049))*(L1049)</f>
        <v/>
      </c>
      <c r="N1049">
        <f>(((F1049)+(G1049)*(L1049))*(L1049))/MAX((F1049)+2*(L1049)*SQRT(1+(G1049)^2),1E-6)</f>
        <v/>
      </c>
      <c r="O1049">
        <f>ABS(K1049)/MAX(((F1049)+(G1049)*(L1049))*(L1049),1E-6)</f>
        <v/>
      </c>
      <c r="P1049">
        <f>E1049+L1049</f>
        <v/>
      </c>
      <c r="Q1049">
        <f>P1049+((ABS(K1049)/MAX(((F1049)+(G1049)*(L1049))*(L1049),1E-6))^2)/(2*$I$5)</f>
        <v/>
      </c>
      <c r="R1049">
        <f>((ABS(K1049)*$D$6)/(MAX(((F1049)+(G1049)*(L1049))*(L1049),1E-6)*MAX(((((F1049)+(G1049)*(L1049))*(L1049))/MAX((F1049)+2*(L1049)*SQRT(1+(G1049)^2),1E-6))^(2/3),1E-6)))^2</f>
        <v/>
      </c>
      <c r="S1049">
        <f>ABS(ABS(K1049)/MAX(((F1049)+(G1049)*(L1049))*(L1049),1E-6))/SQRT($I$5*MAX((((F1049)+(G1049)*(L1049))*(L1049))/MAX((F1049)+2*(G1049)*(L1049),1E-6),1E-6))</f>
        <v/>
      </c>
      <c r="T1049">
        <f>((F1049)*(L1049)^2)/2+(G1049)*(L1049)^3/3+(ABS(K1049)^2)/($I$5*MAX(((F1049)+(G1049)*(L1049))*(L1049),1E-6))</f>
        <v/>
      </c>
      <c r="U1049">
        <f>IF($D$20=0,0,IFERROR(Q1048-(((R1048+R1049)/2)*J1049)-(IF(O1048&gt;O1049,$D$8*((O1048^2-O1049^2)/(2*$I$5)),$D$9*((O1049^2-O1048^2)/(2*$I$5)))+($D$10*(ABS(I1049)/90)*(MAX(O1048^2,O1049^2)/(2*$I$5))))-Q1049,0))</f>
        <v/>
      </c>
      <c r="V1049">
        <f>IF($D$20=0,1,IFERROR(IF(ROUND(S1049,3)=1,1,IF(AND(ABS(U1049)&lt;$D$19,S1049&gt;1),1,0)),0))</f>
        <v/>
      </c>
      <c r="W1049">
        <f>IF($D$20=0,IFERROR(W1050,MAX($D$16,POWER((ABS(K1049)^2)/($I$5*MAX(F1049,0.1)^2),1/3))),IF(IFERROR(AG1050,0)=0,IFERROR(W1050,MAX($D$16,POWER((ABS(K1049)^2)/($I$5*MAX(F1049,0.1)^2),1/3))),IF(OR(IFERROR(W1049,0)=0,IFERROR(AD1050,0)&gt;1),MAX($D$16,POWER((ABS(K1049)^2)/($I$5*MAX(F1049,0.1)^2),1/3)),IF(IFERROR(AF1049,0)&gt;0,MAX($D$16,IFERROR(W1049,0)+((IFERROR(AF1049,0))*$D$18*IF((IFERROR(AD1049,0))&lt;1,1,-1))),IF(IFERROR(AF1049,0)&lt;0,IF(ABS((MAX($D$16,POWER((ABS(K1049)^2)/($I$5*MAX(F1049,0.1)^2),1/3)))-IFERROR(W1049,0))&gt;$D$19,MAX($D$16,IF((MAX($D$16,POWER((ABS(K1049)^2)/($I$5*MAX(F1049,0.1)^2),1/3)))&gt;IFERROR(W1049,0),MIN((MAX($D$16,POWER((ABS(K1049)^2)/($I$5*MAX(F1049,0.1)^2),1/3))),IFERROR(W1049,0)+(MIN(ABS(IFERROR(AF1049,0))*$D$18,ABS((MAX($D$16,POWER((ABS(K1049)^2)/($I$5*MAX(F1049,0.1)^2),1/3)))-IFERROR(W1049,0))))),MAX((MAX($D$16,POWER((ABS(K1049)^2)/($I$5*MAX(F1049,0.1)^2),1/3))),IFERROR(W1049,0)-(MIN(ABS(IFERROR(AF1049,0))*$D$18,ABS((MAX($D$16,POWER((ABS(K1049)^2)/($I$5*MAX(F1049,0.1)^2),1/3)))-IFERROR(W1049,0))))))),MAX($D$16,POWER((ABS(K1049)^2)/($I$5*MAX(F1049,0.1)^2),1/3))),MAX($D$16,IFERROR(W1049,0)))))))</f>
        <v/>
      </c>
      <c r="X1049">
        <f>((F1049)+(G1049)*(W1049))*(W1049)</f>
        <v/>
      </c>
      <c r="Y1049">
        <f>(((F1049)+(G1049)*(W1049))*(W1049))/MAX((F1049)+2*(W1049)*SQRT(1+(G1049)^2),1E-6)</f>
        <v/>
      </c>
      <c r="Z1049">
        <f>ABS(K1049)/MAX(((F1049)+(G1049)*(W1049))*(W1049),1E-6)</f>
        <v/>
      </c>
      <c r="AA1049">
        <f>E1049+W1049</f>
        <v/>
      </c>
      <c r="AB1049">
        <f>AA1049+((ABS(K1049)/MAX(((F1049)+(G1049)*(W1049))*(W1049),1E-6))^2)/(2*$I$5)</f>
        <v/>
      </c>
      <c r="AC1049">
        <f>((ABS(K1049)*$D$6)/(MAX(((F1049)+(G1049)*(W1049))*(W1049),1E-6)*MAX(((((F1049)+(G1049)*(W1049))*(W1049))/MAX((F1049)+2*(W1049)*SQRT(1+(G1049)^2),1E-6))^(2/3),1E-6)))^2</f>
        <v/>
      </c>
      <c r="AD1049">
        <f>ABS(ABS(K1049)/MAX(((F1049)+(G1049)*(W1049))*(W1049),1E-6))/SQRT($I$5*MAX((((F1049)+(G1049)*(W1049))*(W1049))/MAX((F1049)+2*(G1049)*(W1049),1E-6),1E-6))</f>
        <v/>
      </c>
      <c r="AE1049">
        <f>((F1049)*(W1049)^2)/2+(G1049)*(W1049)^3/3+(ABS(K1049)^2)/($I$5*MAX(((F1049)+(G1049)*(W1049))*(W1049),1E-6))</f>
        <v/>
      </c>
      <c r="AF1049">
        <f>IF($D$20=0,0,IFERROR(AB1050+(((AC1049+AC1050)/2)*J1050)+(IF(Z1049&gt;Z1050,$D$8*((Z1049^2-Z1050^2)/(2*$I$5)),$D$9*((Z1050^2-Z1049^2)/(2*$I$5)))+($D$10*(ABS(I1050)/90)*(MAX(Z1049^2,Z1050^2)/(2*$I$5))))-AB1049,0))</f>
        <v/>
      </c>
      <c r="AG1049">
        <f>IF($D$20=0,1,IFERROR(IF(ROUND(AD1049,3)=1,1,IF(AND(ABS(AF1049)&lt;$D$19,AD1049&lt;1),1,0)),0))</f>
        <v/>
      </c>
      <c r="AH1049">
        <f>IFERROR(IF(V32="Supercritical",MAX($D$16,IFERROR(L1049,MAX($D$16,POWER((ABS(K1049)^2)/($I$5*MAX(F1049,0.1)^2),1/3)))),IF(V32="Subcritical",MAX($D$16,IFERROR(W1049,MAX($D$16,POWER((ABS(K1049)^2)/($I$5*MAX(F1049,0.1)^2),1/3)))),IF(AND(IFERROR(V1049,0)=1,IFERROR(AG1049,0)=1),IF(IFERROR(T1049,-1E99)&gt;=IFERROR(AE1049,-1E99),MAX($D$16,IFERROR(L1049,MAX($D$16,POWER((ABS(K1049)^2)/($I$5*MAX(F1049,0.1)^2),1/3)))),MAX($D$16,IFERROR(W1049,MAX($D$16,POWER((ABS(K1049)^2)/($I$5*MAX(F1049,0.1)^2),1/3))))),IF(IFERROR(V1049,0)=1,MAX($D$16,IFERROR(L1049,MAX($D$16,POWER((ABS(K1049)^2)/($I$5*MAX(F1049,0.1)^2),1/3)))),IF(IFERROR(AG1049,0)=1,MAX($D$16,IFERROR(W1049,MAX($D$16,POWER((ABS(K1049)^2)/($I$5*MAX(F1049,0.1)^2),1/3)))),MAX($D$16,POWER((ABS(K1049)^2)/($I$5*MAX(F1049,0.1)^2),1/3))))))),MAX($D$16,POWER((ABS(K1049)^2)/($I$5*MAX(F1049,0.1)^2),1/3)))</f>
        <v/>
      </c>
      <c r="AI1049">
        <f>E1049+AH1049</f>
        <v/>
      </c>
      <c r="AJ1049">
        <f>AI1049+((ABS(K1049)/MAX(((F1049)+(G1049)*(AH1049))*(AH1049),1E-6))^2)/(2*$I$5)</f>
        <v/>
      </c>
      <c r="AM1049" t="n">
        <v>0</v>
      </c>
      <c r="AN1049" t="n">
        <v>0</v>
      </c>
      <c r="AO1049">
        <f>AM1049+AN1049</f>
        <v/>
      </c>
      <c r="AP1049">
        <f>AP1048+AO1049</f>
        <v/>
      </c>
      <c r="AQ1049">
        <f>ABS(ABS(K1049)/MAX(((F1049)+(G1049)*(AH1049))*(AH1049),1E-6))/SQRT($I$5*MAX((((F1049)+(G1049)*(AH1049))*(AH1049))/MAX((F1049)+2*(G1049)*(AH1049),1E-6),1E-6))</f>
        <v/>
      </c>
      <c r="AR1049">
        <f>IF(AQ1049&lt;1,"Subcritical","Supercritical")</f>
        <v/>
      </c>
      <c r="AS1049">
        <f>((ABS(K1049)*$D$6)/(MAX(((F1049)+(G1049)*(AH1049))*(AH1049),1E-6)*MAX(((((F1049)+(G1049)*(AH1049))*(AH1049))/MAX((F1049)+2*(AH1049)*SQRT(1+(G1049)^2),1E-6))^(2/3),1E-6)))^2</f>
        <v/>
      </c>
    </row>
    <row r="1050">
      <c r="A1050" t="n">
        <v>901</v>
      </c>
      <c r="B1050" t="n">
        <v>899.89</v>
      </c>
      <c r="C1050" t="n">
        <v>616085.392</v>
      </c>
      <c r="D1050" t="n">
        <v>3097103.959</v>
      </c>
      <c r="E1050" t="n">
        <v>632.112</v>
      </c>
      <c r="F1050" t="n">
        <v>5.2</v>
      </c>
      <c r="G1050" t="n">
        <v>0</v>
      </c>
      <c r="H1050" t="inlineStr">
        <is>
          <t>Normal</t>
        </is>
      </c>
      <c r="I1050" t="n">
        <v>0.002</v>
      </c>
      <c r="J1050">
        <f>B1050-B1049</f>
        <v/>
      </c>
      <c r="K1050">
        <f>MAX(0,K1049-AO1049)</f>
        <v/>
      </c>
      <c r="L1050">
        <f>IF($D$20=0,IFERROR(L1049,MAX($D$16,POWER((ABS(K1050)^2)/($I$5*MAX(F1050,0.1)^2),1/3))),IF(IFERROR(V1049,0)=0,IFERROR(L1049,MAX($D$16,POWER((ABS(K1050)^2)/($I$5*MAX(F1050,0.1)^2),1/3))),IF(OR(IFERROR(L1050,0)=0,IFERROR(S1049,0)&lt;1,IFERROR(S1050,0)&lt;1),MAX($D$16,POWER((ABS(K1050)^2)/($I$5*MAX(F1050,0.1)^2),1/3)),IF(IFERROR(U1050,0)&gt;0,MAX($D$16,IFERROR(L1050,0)+((IFERROR(U1050,0))*$D$18*IF((IFERROR(S1050,0))&lt;1,1,-1))),IF(IFERROR(U1050,0)&lt;0,IF(ABS((MAX($D$16,POWER((ABS(K1050)^2)/($I$5*MAX(F1050,0.1)^2),1/3)))-IFERROR(L1050,0))&gt;$D$19,MAX($D$16,IF((MAX($D$16,POWER((ABS(K1050)^2)/($I$5*MAX(F1050,0.1)^2),1/3)))&gt;IFERROR(L1050,0),MIN((MAX($D$16,POWER((ABS(K1050)^2)/($I$5*MAX(F1050,0.1)^2),1/3))),IFERROR(L1050,0)+(MIN(ABS(IFERROR(U1050,0))*$D$18,ABS((MAX($D$16,POWER((ABS(K1050)^2)/($I$5*MAX(F1050,0.1)^2),1/3)))-IFERROR(L1050,0))))),MAX((MAX($D$16,POWER((ABS(K1050)^2)/($I$5*MAX(F1050,0.1)^2),1/3))),IFERROR(L1050,0)-(MIN(ABS(IFERROR(U1050,0))*$D$18,ABS((MAX($D$16,POWER((ABS(K1050)^2)/($I$5*MAX(F1050,0.1)^2),1/3)))-IFERROR(L1050,0))))))),MAX($D$16,POWER((ABS(K1050)^2)/($I$5*MAX(F1050,0.1)^2),1/3))),MAX($D$16,IFERROR(L1050,0)))))))</f>
        <v/>
      </c>
      <c r="M1050">
        <f>((F1050)+(G1050)*(L1050))*(L1050)</f>
        <v/>
      </c>
      <c r="N1050">
        <f>(((F1050)+(G1050)*(L1050))*(L1050))/MAX((F1050)+2*(L1050)*SQRT(1+(G1050)^2),1E-6)</f>
        <v/>
      </c>
      <c r="O1050">
        <f>ABS(K1050)/MAX(((F1050)+(G1050)*(L1050))*(L1050),1E-6)</f>
        <v/>
      </c>
      <c r="P1050">
        <f>E1050+L1050</f>
        <v/>
      </c>
      <c r="Q1050">
        <f>P1050+((ABS(K1050)/MAX(((F1050)+(G1050)*(L1050))*(L1050),1E-6))^2)/(2*$I$5)</f>
        <v/>
      </c>
      <c r="R1050">
        <f>((ABS(K1050)*$D$6)/(MAX(((F1050)+(G1050)*(L1050))*(L1050),1E-6)*MAX(((((F1050)+(G1050)*(L1050))*(L1050))/MAX((F1050)+2*(L1050)*SQRT(1+(G1050)^2),1E-6))^(2/3),1E-6)))^2</f>
        <v/>
      </c>
      <c r="S1050">
        <f>ABS(ABS(K1050)/MAX(((F1050)+(G1050)*(L1050))*(L1050),1E-6))/SQRT($I$5*MAX((((F1050)+(G1050)*(L1050))*(L1050))/MAX((F1050)+2*(G1050)*(L1050),1E-6),1E-6))</f>
        <v/>
      </c>
      <c r="T1050">
        <f>((F1050)*(L1050)^2)/2+(G1050)*(L1050)^3/3+(ABS(K1050)^2)/($I$5*MAX(((F1050)+(G1050)*(L1050))*(L1050),1E-6))</f>
        <v/>
      </c>
      <c r="U1050">
        <f>IF($D$20=0,0,IFERROR(Q1049-(((R1049+R1050)/2)*J1050)-(IF(O1049&gt;O1050,$D$8*((O1049^2-O1050^2)/(2*$I$5)),$D$9*((O1050^2-O1049^2)/(2*$I$5)))+($D$10*(ABS(I1050)/90)*(MAX(O1049^2,O1050^2)/(2*$I$5))))-Q1050,0))</f>
        <v/>
      </c>
      <c r="V1050">
        <f>IF($D$20=0,1,IFERROR(IF(ROUND(S1050,3)=1,1,IF(AND(ABS(U1050)&lt;$D$19,S1050&gt;1),1,0)),0))</f>
        <v/>
      </c>
      <c r="W1050">
        <f>IF($D$20=0,IFERROR(W1051,MAX($D$16,POWER((ABS(K1050)^2)/($I$5*MAX(F1050,0.1)^2),1/3))),IF(IFERROR(AG1051,0)=0,IFERROR(W1051,MAX($D$16,POWER((ABS(K1050)^2)/($I$5*MAX(F1050,0.1)^2),1/3))),IF(OR(IFERROR(W1050,0)=0,IFERROR(AD1051,0)&gt;1),MAX($D$16,POWER((ABS(K1050)^2)/($I$5*MAX(F1050,0.1)^2),1/3)),IF(IFERROR(AF1050,0)&gt;0,MAX($D$16,IFERROR(W1050,0)+((IFERROR(AF1050,0))*$D$18*IF((IFERROR(AD1050,0))&lt;1,1,-1))),IF(IFERROR(AF1050,0)&lt;0,IF(ABS((MAX($D$16,POWER((ABS(K1050)^2)/($I$5*MAX(F1050,0.1)^2),1/3)))-IFERROR(W1050,0))&gt;$D$19,MAX($D$16,IF((MAX($D$16,POWER((ABS(K1050)^2)/($I$5*MAX(F1050,0.1)^2),1/3)))&gt;IFERROR(W1050,0),MIN((MAX($D$16,POWER((ABS(K1050)^2)/($I$5*MAX(F1050,0.1)^2),1/3))),IFERROR(W1050,0)+(MIN(ABS(IFERROR(AF1050,0))*$D$18,ABS((MAX($D$16,POWER((ABS(K1050)^2)/($I$5*MAX(F1050,0.1)^2),1/3)))-IFERROR(W1050,0))))),MAX((MAX($D$16,POWER((ABS(K1050)^2)/($I$5*MAX(F1050,0.1)^2),1/3))),IFERROR(W1050,0)-(MIN(ABS(IFERROR(AF1050,0))*$D$18,ABS((MAX($D$16,POWER((ABS(K1050)^2)/($I$5*MAX(F1050,0.1)^2),1/3)))-IFERROR(W1050,0))))))),MAX($D$16,POWER((ABS(K1050)^2)/($I$5*MAX(F1050,0.1)^2),1/3))),MAX($D$16,IFERROR(W1050,0)))))))</f>
        <v/>
      </c>
      <c r="X1050">
        <f>((F1050)+(G1050)*(W1050))*(W1050)</f>
        <v/>
      </c>
      <c r="Y1050">
        <f>(((F1050)+(G1050)*(W1050))*(W1050))/MAX((F1050)+2*(W1050)*SQRT(1+(G1050)^2),1E-6)</f>
        <v/>
      </c>
      <c r="Z1050">
        <f>ABS(K1050)/MAX(((F1050)+(G1050)*(W1050))*(W1050),1E-6)</f>
        <v/>
      </c>
      <c r="AA1050">
        <f>E1050+W1050</f>
        <v/>
      </c>
      <c r="AB1050">
        <f>AA1050+((ABS(K1050)/MAX(((F1050)+(G1050)*(W1050))*(W1050),1E-6))^2)/(2*$I$5)</f>
        <v/>
      </c>
      <c r="AC1050">
        <f>((ABS(K1050)*$D$6)/(MAX(((F1050)+(G1050)*(W1050))*(W1050),1E-6)*MAX(((((F1050)+(G1050)*(W1050))*(W1050))/MAX((F1050)+2*(W1050)*SQRT(1+(G1050)^2),1E-6))^(2/3),1E-6)))^2</f>
        <v/>
      </c>
      <c r="AD1050">
        <f>ABS(ABS(K1050)/MAX(((F1050)+(G1050)*(W1050))*(W1050),1E-6))/SQRT($I$5*MAX((((F1050)+(G1050)*(W1050))*(W1050))/MAX((F1050)+2*(G1050)*(W1050),1E-6),1E-6))</f>
        <v/>
      </c>
      <c r="AE1050">
        <f>((F1050)*(W1050)^2)/2+(G1050)*(W1050)^3/3+(ABS(K1050)^2)/($I$5*MAX(((F1050)+(G1050)*(W1050))*(W1050),1E-6))</f>
        <v/>
      </c>
      <c r="AF1050">
        <f>IF($D$20=0,0,IFERROR(AB1051+(((AC1050+AC1051)/2)*J1051)+(IF(Z1050&gt;Z1051,$D$8*((Z1050^2-Z1051^2)/(2*$I$5)),$D$9*((Z1051^2-Z1050^2)/(2*$I$5)))+($D$10*(ABS(I1051)/90)*(MAX(Z1050^2,Z1051^2)/(2*$I$5))))-AB1050,0))</f>
        <v/>
      </c>
      <c r="AG1050">
        <f>IF($D$20=0,1,IFERROR(IF(ROUND(AD1050,3)=1,1,IF(AND(ABS(AF1050)&lt;$D$19,AD1050&lt;1),1,0)),0))</f>
        <v/>
      </c>
      <c r="AH1050">
        <f>IFERROR(IF(V32="Supercritical",MAX($D$16,IFERROR(L1050,MAX($D$16,POWER((ABS(K1050)^2)/($I$5*MAX(F1050,0.1)^2),1/3)))),IF(V32="Subcritical",MAX($D$16,IFERROR(W1050,MAX($D$16,POWER((ABS(K1050)^2)/($I$5*MAX(F1050,0.1)^2),1/3)))),IF(AND(IFERROR(V1050,0)=1,IFERROR(AG1050,0)=1),IF(IFERROR(T1050,-1E99)&gt;=IFERROR(AE1050,-1E99),MAX($D$16,IFERROR(L1050,MAX($D$16,POWER((ABS(K1050)^2)/($I$5*MAX(F1050,0.1)^2),1/3)))),MAX($D$16,IFERROR(W1050,MAX($D$16,POWER((ABS(K1050)^2)/($I$5*MAX(F1050,0.1)^2),1/3))))),IF(IFERROR(V1050,0)=1,MAX($D$16,IFERROR(L1050,MAX($D$16,POWER((ABS(K1050)^2)/($I$5*MAX(F1050,0.1)^2),1/3)))),IF(IFERROR(AG1050,0)=1,MAX($D$16,IFERROR(W1050,MAX($D$16,POWER((ABS(K1050)^2)/($I$5*MAX(F1050,0.1)^2),1/3)))),MAX($D$16,POWER((ABS(K1050)^2)/($I$5*MAX(F1050,0.1)^2),1/3))))))),MAX($D$16,POWER((ABS(K1050)^2)/($I$5*MAX(F1050,0.1)^2),1/3)))</f>
        <v/>
      </c>
      <c r="AI1050">
        <f>E1050+AH1050</f>
        <v/>
      </c>
      <c r="AJ1050">
        <f>AI1050+((ABS(K1050)/MAX(((F1050)+(G1050)*(AH1050))*(AH1050),1E-6))^2)/(2*$I$5)</f>
        <v/>
      </c>
      <c r="AM1050" t="n">
        <v>0</v>
      </c>
      <c r="AN1050" t="n">
        <v>0</v>
      </c>
      <c r="AO1050">
        <f>AM1050+AN1050</f>
        <v/>
      </c>
      <c r="AP1050">
        <f>AP1049+AO1050</f>
        <v/>
      </c>
      <c r="AQ1050">
        <f>ABS(ABS(K1050)/MAX(((F1050)+(G1050)*(AH1050))*(AH1050),1E-6))/SQRT($I$5*MAX((((F1050)+(G1050)*(AH1050))*(AH1050))/MAX((F1050)+2*(G1050)*(AH1050),1E-6),1E-6))</f>
        <v/>
      </c>
      <c r="AR1050">
        <f>IF(AQ1050&lt;1,"Subcritical","Supercritical")</f>
        <v/>
      </c>
      <c r="AS1050">
        <f>((ABS(K1050)*$D$6)/(MAX(((F1050)+(G1050)*(AH1050))*(AH1050),1E-6)*MAX(((((F1050)+(G1050)*(AH1050))*(AH1050))/MAX((F1050)+2*(AH1050)*SQRT(1+(G1050)^2),1E-6))^(2/3),1E-6)))^2</f>
        <v/>
      </c>
    </row>
    <row r="1051">
      <c r="A1051" t="n">
        <v>902</v>
      </c>
      <c r="B1051" t="n">
        <v>900.89</v>
      </c>
      <c r="C1051" t="n">
        <v>616085.35</v>
      </c>
      <c r="D1051" t="n">
        <v>3097102.96</v>
      </c>
      <c r="E1051" t="n">
        <v>632.1115</v>
      </c>
      <c r="F1051" t="n">
        <v>5.2</v>
      </c>
      <c r="G1051" t="n">
        <v>0</v>
      </c>
      <c r="H1051" t="inlineStr">
        <is>
          <t>Normal</t>
        </is>
      </c>
      <c r="I1051" t="n">
        <v>0.057</v>
      </c>
      <c r="J1051">
        <f>B1051-B1050</f>
        <v/>
      </c>
      <c r="K1051">
        <f>MAX(0,K1050-AO1050)</f>
        <v/>
      </c>
      <c r="L1051">
        <f>IF($D$20=0,IFERROR(L1050,MAX($D$16,POWER((ABS(K1051)^2)/($I$5*MAX(F1051,0.1)^2),1/3))),IF(IFERROR(V1050,0)=0,IFERROR(L1050,MAX($D$16,POWER((ABS(K1051)^2)/($I$5*MAX(F1051,0.1)^2),1/3))),IF(OR(IFERROR(L1051,0)=0,IFERROR(S1050,0)&lt;1,IFERROR(S1051,0)&lt;1),MAX($D$16,POWER((ABS(K1051)^2)/($I$5*MAX(F1051,0.1)^2),1/3)),IF(IFERROR(U1051,0)&gt;0,MAX($D$16,IFERROR(L1051,0)+((IFERROR(U1051,0))*$D$18*IF((IFERROR(S1051,0))&lt;1,1,-1))),IF(IFERROR(U1051,0)&lt;0,IF(ABS((MAX($D$16,POWER((ABS(K1051)^2)/($I$5*MAX(F1051,0.1)^2),1/3)))-IFERROR(L1051,0))&gt;$D$19,MAX($D$16,IF((MAX($D$16,POWER((ABS(K1051)^2)/($I$5*MAX(F1051,0.1)^2),1/3)))&gt;IFERROR(L1051,0),MIN((MAX($D$16,POWER((ABS(K1051)^2)/($I$5*MAX(F1051,0.1)^2),1/3))),IFERROR(L1051,0)+(MIN(ABS(IFERROR(U1051,0))*$D$18,ABS((MAX($D$16,POWER((ABS(K1051)^2)/($I$5*MAX(F1051,0.1)^2),1/3)))-IFERROR(L1051,0))))),MAX((MAX($D$16,POWER((ABS(K1051)^2)/($I$5*MAX(F1051,0.1)^2),1/3))),IFERROR(L1051,0)-(MIN(ABS(IFERROR(U1051,0))*$D$18,ABS((MAX($D$16,POWER((ABS(K1051)^2)/($I$5*MAX(F1051,0.1)^2),1/3)))-IFERROR(L1051,0))))))),MAX($D$16,POWER((ABS(K1051)^2)/($I$5*MAX(F1051,0.1)^2),1/3))),MAX($D$16,IFERROR(L1051,0)))))))</f>
        <v/>
      </c>
      <c r="M1051">
        <f>((F1051)+(G1051)*(L1051))*(L1051)</f>
        <v/>
      </c>
      <c r="N1051">
        <f>(((F1051)+(G1051)*(L1051))*(L1051))/MAX((F1051)+2*(L1051)*SQRT(1+(G1051)^2),1E-6)</f>
        <v/>
      </c>
      <c r="O1051">
        <f>ABS(K1051)/MAX(((F1051)+(G1051)*(L1051))*(L1051),1E-6)</f>
        <v/>
      </c>
      <c r="P1051">
        <f>E1051+L1051</f>
        <v/>
      </c>
      <c r="Q1051">
        <f>P1051+((ABS(K1051)/MAX(((F1051)+(G1051)*(L1051))*(L1051),1E-6))^2)/(2*$I$5)</f>
        <v/>
      </c>
      <c r="R1051">
        <f>((ABS(K1051)*$D$6)/(MAX(((F1051)+(G1051)*(L1051))*(L1051),1E-6)*MAX(((((F1051)+(G1051)*(L1051))*(L1051))/MAX((F1051)+2*(L1051)*SQRT(1+(G1051)^2),1E-6))^(2/3),1E-6)))^2</f>
        <v/>
      </c>
      <c r="S1051">
        <f>ABS(ABS(K1051)/MAX(((F1051)+(G1051)*(L1051))*(L1051),1E-6))/SQRT($I$5*MAX((((F1051)+(G1051)*(L1051))*(L1051))/MAX((F1051)+2*(G1051)*(L1051),1E-6),1E-6))</f>
        <v/>
      </c>
      <c r="T1051">
        <f>((F1051)*(L1051)^2)/2+(G1051)*(L1051)^3/3+(ABS(K1051)^2)/($I$5*MAX(((F1051)+(G1051)*(L1051))*(L1051),1E-6))</f>
        <v/>
      </c>
      <c r="U1051">
        <f>IF($D$20=0,0,IFERROR(Q1050-(((R1050+R1051)/2)*J1051)-(IF(O1050&gt;O1051,$D$8*((O1050^2-O1051^2)/(2*$I$5)),$D$9*((O1051^2-O1050^2)/(2*$I$5)))+($D$10*(ABS(I1051)/90)*(MAX(O1050^2,O1051^2)/(2*$I$5))))-Q1051,0))</f>
        <v/>
      </c>
      <c r="V1051">
        <f>IF($D$20=0,1,IFERROR(IF(ROUND(S1051,3)=1,1,IF(AND(ABS(U1051)&lt;$D$19,S1051&gt;1),1,0)),0))</f>
        <v/>
      </c>
      <c r="W1051">
        <f>IF($D$20=0,IFERROR(W1052,MAX($D$16,POWER((ABS(K1051)^2)/($I$5*MAX(F1051,0.1)^2),1/3))),IF(IFERROR(AG1052,0)=0,IFERROR(W1052,MAX($D$16,POWER((ABS(K1051)^2)/($I$5*MAX(F1051,0.1)^2),1/3))),IF(OR(IFERROR(W1051,0)=0,IFERROR(AD1052,0)&gt;1),MAX($D$16,POWER((ABS(K1051)^2)/($I$5*MAX(F1051,0.1)^2),1/3)),IF(IFERROR(AF1051,0)&gt;0,MAX($D$16,IFERROR(W1051,0)+((IFERROR(AF1051,0))*$D$18*IF((IFERROR(AD1051,0))&lt;1,1,-1))),IF(IFERROR(AF1051,0)&lt;0,IF(ABS((MAX($D$16,POWER((ABS(K1051)^2)/($I$5*MAX(F1051,0.1)^2),1/3)))-IFERROR(W1051,0))&gt;$D$19,MAX($D$16,IF((MAX($D$16,POWER((ABS(K1051)^2)/($I$5*MAX(F1051,0.1)^2),1/3)))&gt;IFERROR(W1051,0),MIN((MAX($D$16,POWER((ABS(K1051)^2)/($I$5*MAX(F1051,0.1)^2),1/3))),IFERROR(W1051,0)+(MIN(ABS(IFERROR(AF1051,0))*$D$18,ABS((MAX($D$16,POWER((ABS(K1051)^2)/($I$5*MAX(F1051,0.1)^2),1/3)))-IFERROR(W1051,0))))),MAX((MAX($D$16,POWER((ABS(K1051)^2)/($I$5*MAX(F1051,0.1)^2),1/3))),IFERROR(W1051,0)-(MIN(ABS(IFERROR(AF1051,0))*$D$18,ABS((MAX($D$16,POWER((ABS(K1051)^2)/($I$5*MAX(F1051,0.1)^2),1/3)))-IFERROR(W1051,0))))))),MAX($D$16,POWER((ABS(K1051)^2)/($I$5*MAX(F1051,0.1)^2),1/3))),MAX($D$16,IFERROR(W1051,0)))))))</f>
        <v/>
      </c>
      <c r="X1051">
        <f>((F1051)+(G1051)*(W1051))*(W1051)</f>
        <v/>
      </c>
      <c r="Y1051">
        <f>(((F1051)+(G1051)*(W1051))*(W1051))/MAX((F1051)+2*(W1051)*SQRT(1+(G1051)^2),1E-6)</f>
        <v/>
      </c>
      <c r="Z1051">
        <f>ABS(K1051)/MAX(((F1051)+(G1051)*(W1051))*(W1051),1E-6)</f>
        <v/>
      </c>
      <c r="AA1051">
        <f>E1051+W1051</f>
        <v/>
      </c>
      <c r="AB1051">
        <f>AA1051+((ABS(K1051)/MAX(((F1051)+(G1051)*(W1051))*(W1051),1E-6))^2)/(2*$I$5)</f>
        <v/>
      </c>
      <c r="AC1051">
        <f>((ABS(K1051)*$D$6)/(MAX(((F1051)+(G1051)*(W1051))*(W1051),1E-6)*MAX(((((F1051)+(G1051)*(W1051))*(W1051))/MAX((F1051)+2*(W1051)*SQRT(1+(G1051)^2),1E-6))^(2/3),1E-6)))^2</f>
        <v/>
      </c>
      <c r="AD1051">
        <f>ABS(ABS(K1051)/MAX(((F1051)+(G1051)*(W1051))*(W1051),1E-6))/SQRT($I$5*MAX((((F1051)+(G1051)*(W1051))*(W1051))/MAX((F1051)+2*(G1051)*(W1051),1E-6),1E-6))</f>
        <v/>
      </c>
      <c r="AE1051">
        <f>((F1051)*(W1051)^2)/2+(G1051)*(W1051)^3/3+(ABS(K1051)^2)/($I$5*MAX(((F1051)+(G1051)*(W1051))*(W1051),1E-6))</f>
        <v/>
      </c>
      <c r="AF1051">
        <f>IF($D$20=0,0,IFERROR(AB1052+(((AC1051+AC1052)/2)*J1052)+(IF(Z1051&gt;Z1052,$D$8*((Z1051^2-Z1052^2)/(2*$I$5)),$D$9*((Z1052^2-Z1051^2)/(2*$I$5)))+($D$10*(ABS(I1052)/90)*(MAX(Z1051^2,Z1052^2)/(2*$I$5))))-AB1051,0))</f>
        <v/>
      </c>
      <c r="AG1051">
        <f>IF($D$20=0,1,IFERROR(IF(ROUND(AD1051,3)=1,1,IF(AND(ABS(AF1051)&lt;$D$19,AD1051&lt;1),1,0)),0))</f>
        <v/>
      </c>
      <c r="AH1051">
        <f>IFERROR(IF(V32="Supercritical",MAX($D$16,IFERROR(L1051,MAX($D$16,POWER((ABS(K1051)^2)/($I$5*MAX(F1051,0.1)^2),1/3)))),IF(V32="Subcritical",MAX($D$16,IFERROR(W1051,MAX($D$16,POWER((ABS(K1051)^2)/($I$5*MAX(F1051,0.1)^2),1/3)))),IF(AND(IFERROR(V1051,0)=1,IFERROR(AG1051,0)=1),IF(IFERROR(T1051,-1E99)&gt;=IFERROR(AE1051,-1E99),MAX($D$16,IFERROR(L1051,MAX($D$16,POWER((ABS(K1051)^2)/($I$5*MAX(F1051,0.1)^2),1/3)))),MAX($D$16,IFERROR(W1051,MAX($D$16,POWER((ABS(K1051)^2)/($I$5*MAX(F1051,0.1)^2),1/3))))),IF(IFERROR(V1051,0)=1,MAX($D$16,IFERROR(L1051,MAX($D$16,POWER((ABS(K1051)^2)/($I$5*MAX(F1051,0.1)^2),1/3)))),IF(IFERROR(AG1051,0)=1,MAX($D$16,IFERROR(W1051,MAX($D$16,POWER((ABS(K1051)^2)/($I$5*MAX(F1051,0.1)^2),1/3)))),MAX($D$16,POWER((ABS(K1051)^2)/($I$5*MAX(F1051,0.1)^2),1/3))))))),MAX($D$16,POWER((ABS(K1051)^2)/($I$5*MAX(F1051,0.1)^2),1/3)))</f>
        <v/>
      </c>
      <c r="AI1051">
        <f>E1051+AH1051</f>
        <v/>
      </c>
      <c r="AJ1051">
        <f>AI1051+((ABS(K1051)/MAX(((F1051)+(G1051)*(AH1051))*(AH1051),1E-6))^2)/(2*$I$5)</f>
        <v/>
      </c>
      <c r="AM1051" t="n">
        <v>0</v>
      </c>
      <c r="AN1051" t="n">
        <v>0</v>
      </c>
      <c r="AO1051">
        <f>AM1051+AN1051</f>
        <v/>
      </c>
      <c r="AP1051">
        <f>AP1050+AO1051</f>
        <v/>
      </c>
      <c r="AQ1051">
        <f>ABS(ABS(K1051)/MAX(((F1051)+(G1051)*(AH1051))*(AH1051),1E-6))/SQRT($I$5*MAX((((F1051)+(G1051)*(AH1051))*(AH1051))/MAX((F1051)+2*(G1051)*(AH1051),1E-6),1E-6))</f>
        <v/>
      </c>
      <c r="AR1051">
        <f>IF(AQ1051&lt;1,"Subcritical","Supercritical")</f>
        <v/>
      </c>
      <c r="AS1051">
        <f>((ABS(K1051)*$D$6)/(MAX(((F1051)+(G1051)*(AH1051))*(AH1051),1E-6)*MAX(((((F1051)+(G1051)*(AH1051))*(AH1051))/MAX((F1051)+2*(AH1051)*SQRT(1+(G1051)^2),1E-6))^(2/3),1E-6)))^2</f>
        <v/>
      </c>
    </row>
    <row r="1052">
      <c r="A1052" t="n">
        <v>903</v>
      </c>
      <c r="B1052" t="n">
        <v>901.889</v>
      </c>
      <c r="C1052" t="n">
        <v>616085.307</v>
      </c>
      <c r="D1052" t="n">
        <v>3097101.961</v>
      </c>
      <c r="E1052" t="n">
        <v>632.111</v>
      </c>
      <c r="F1052" t="n">
        <v>5.2</v>
      </c>
      <c r="G1052" t="n">
        <v>0</v>
      </c>
      <c r="H1052" t="inlineStr">
        <is>
          <t>Normal</t>
        </is>
      </c>
      <c r="I1052" t="n">
        <v>0.057</v>
      </c>
      <c r="J1052">
        <f>B1052-B1051</f>
        <v/>
      </c>
      <c r="K1052">
        <f>MAX(0,K1051-AO1051)</f>
        <v/>
      </c>
      <c r="L1052">
        <f>IF($D$20=0,IFERROR(L1051,MAX($D$16,POWER((ABS(K1052)^2)/($I$5*MAX(F1052,0.1)^2),1/3))),IF(IFERROR(V1051,0)=0,IFERROR(L1051,MAX($D$16,POWER((ABS(K1052)^2)/($I$5*MAX(F1052,0.1)^2),1/3))),IF(OR(IFERROR(L1052,0)=0,IFERROR(S1051,0)&lt;1,IFERROR(S1052,0)&lt;1),MAX($D$16,POWER((ABS(K1052)^2)/($I$5*MAX(F1052,0.1)^2),1/3)),IF(IFERROR(U1052,0)&gt;0,MAX($D$16,IFERROR(L1052,0)+((IFERROR(U1052,0))*$D$18*IF((IFERROR(S1052,0))&lt;1,1,-1))),IF(IFERROR(U1052,0)&lt;0,IF(ABS((MAX($D$16,POWER((ABS(K1052)^2)/($I$5*MAX(F1052,0.1)^2),1/3)))-IFERROR(L1052,0))&gt;$D$19,MAX($D$16,IF((MAX($D$16,POWER((ABS(K1052)^2)/($I$5*MAX(F1052,0.1)^2),1/3)))&gt;IFERROR(L1052,0),MIN((MAX($D$16,POWER((ABS(K1052)^2)/($I$5*MAX(F1052,0.1)^2),1/3))),IFERROR(L1052,0)+(MIN(ABS(IFERROR(U1052,0))*$D$18,ABS((MAX($D$16,POWER((ABS(K1052)^2)/($I$5*MAX(F1052,0.1)^2),1/3)))-IFERROR(L1052,0))))),MAX((MAX($D$16,POWER((ABS(K1052)^2)/($I$5*MAX(F1052,0.1)^2),1/3))),IFERROR(L1052,0)-(MIN(ABS(IFERROR(U1052,0))*$D$18,ABS((MAX($D$16,POWER((ABS(K1052)^2)/($I$5*MAX(F1052,0.1)^2),1/3)))-IFERROR(L1052,0))))))),MAX($D$16,POWER((ABS(K1052)^2)/($I$5*MAX(F1052,0.1)^2),1/3))),MAX($D$16,IFERROR(L1052,0)))))))</f>
        <v/>
      </c>
      <c r="M1052">
        <f>((F1052)+(G1052)*(L1052))*(L1052)</f>
        <v/>
      </c>
      <c r="N1052">
        <f>(((F1052)+(G1052)*(L1052))*(L1052))/MAX((F1052)+2*(L1052)*SQRT(1+(G1052)^2),1E-6)</f>
        <v/>
      </c>
      <c r="O1052">
        <f>ABS(K1052)/MAX(((F1052)+(G1052)*(L1052))*(L1052),1E-6)</f>
        <v/>
      </c>
      <c r="P1052">
        <f>E1052+L1052</f>
        <v/>
      </c>
      <c r="Q1052">
        <f>P1052+((ABS(K1052)/MAX(((F1052)+(G1052)*(L1052))*(L1052),1E-6))^2)/(2*$I$5)</f>
        <v/>
      </c>
      <c r="R1052">
        <f>((ABS(K1052)*$D$6)/(MAX(((F1052)+(G1052)*(L1052))*(L1052),1E-6)*MAX(((((F1052)+(G1052)*(L1052))*(L1052))/MAX((F1052)+2*(L1052)*SQRT(1+(G1052)^2),1E-6))^(2/3),1E-6)))^2</f>
        <v/>
      </c>
      <c r="S1052">
        <f>ABS(ABS(K1052)/MAX(((F1052)+(G1052)*(L1052))*(L1052),1E-6))/SQRT($I$5*MAX((((F1052)+(G1052)*(L1052))*(L1052))/MAX((F1052)+2*(G1052)*(L1052),1E-6),1E-6))</f>
        <v/>
      </c>
      <c r="T1052">
        <f>((F1052)*(L1052)^2)/2+(G1052)*(L1052)^3/3+(ABS(K1052)^2)/($I$5*MAX(((F1052)+(G1052)*(L1052))*(L1052),1E-6))</f>
        <v/>
      </c>
      <c r="U1052">
        <f>IF($D$20=0,0,IFERROR(Q1051-(((R1051+R1052)/2)*J1052)-(IF(O1051&gt;O1052,$D$8*((O1051^2-O1052^2)/(2*$I$5)),$D$9*((O1052^2-O1051^2)/(2*$I$5)))+($D$10*(ABS(I1052)/90)*(MAX(O1051^2,O1052^2)/(2*$I$5))))-Q1052,0))</f>
        <v/>
      </c>
      <c r="V1052">
        <f>IF($D$20=0,1,IFERROR(IF(ROUND(S1052,3)=1,1,IF(AND(ABS(U1052)&lt;$D$19,S1052&gt;1),1,0)),0))</f>
        <v/>
      </c>
      <c r="W1052">
        <f>IF($D$20=0,IFERROR(W1053,MAX($D$16,POWER((ABS(K1052)^2)/($I$5*MAX(F1052,0.1)^2),1/3))),IF(IFERROR(AG1053,0)=0,IFERROR(W1053,MAX($D$16,POWER((ABS(K1052)^2)/($I$5*MAX(F1052,0.1)^2),1/3))),IF(OR(IFERROR(W1052,0)=0,IFERROR(AD1053,0)&gt;1),MAX($D$16,POWER((ABS(K1052)^2)/($I$5*MAX(F1052,0.1)^2),1/3)),IF(IFERROR(AF1052,0)&gt;0,MAX($D$16,IFERROR(W1052,0)+((IFERROR(AF1052,0))*$D$18*IF((IFERROR(AD1052,0))&lt;1,1,-1))),IF(IFERROR(AF1052,0)&lt;0,IF(ABS((MAX($D$16,POWER((ABS(K1052)^2)/($I$5*MAX(F1052,0.1)^2),1/3)))-IFERROR(W1052,0))&gt;$D$19,MAX($D$16,IF((MAX($D$16,POWER((ABS(K1052)^2)/($I$5*MAX(F1052,0.1)^2),1/3)))&gt;IFERROR(W1052,0),MIN((MAX($D$16,POWER((ABS(K1052)^2)/($I$5*MAX(F1052,0.1)^2),1/3))),IFERROR(W1052,0)+(MIN(ABS(IFERROR(AF1052,0))*$D$18,ABS((MAX($D$16,POWER((ABS(K1052)^2)/($I$5*MAX(F1052,0.1)^2),1/3)))-IFERROR(W1052,0))))),MAX((MAX($D$16,POWER((ABS(K1052)^2)/($I$5*MAX(F1052,0.1)^2),1/3))),IFERROR(W1052,0)-(MIN(ABS(IFERROR(AF1052,0))*$D$18,ABS((MAX($D$16,POWER((ABS(K1052)^2)/($I$5*MAX(F1052,0.1)^2),1/3)))-IFERROR(W1052,0))))))),MAX($D$16,POWER((ABS(K1052)^2)/($I$5*MAX(F1052,0.1)^2),1/3))),MAX($D$16,IFERROR(W1052,0)))))))</f>
        <v/>
      </c>
      <c r="X1052">
        <f>((F1052)+(G1052)*(W1052))*(W1052)</f>
        <v/>
      </c>
      <c r="Y1052">
        <f>(((F1052)+(G1052)*(W1052))*(W1052))/MAX((F1052)+2*(W1052)*SQRT(1+(G1052)^2),1E-6)</f>
        <v/>
      </c>
      <c r="Z1052">
        <f>ABS(K1052)/MAX(((F1052)+(G1052)*(W1052))*(W1052),1E-6)</f>
        <v/>
      </c>
      <c r="AA1052">
        <f>E1052+W1052</f>
        <v/>
      </c>
      <c r="AB1052">
        <f>AA1052+((ABS(K1052)/MAX(((F1052)+(G1052)*(W1052))*(W1052),1E-6))^2)/(2*$I$5)</f>
        <v/>
      </c>
      <c r="AC1052">
        <f>((ABS(K1052)*$D$6)/(MAX(((F1052)+(G1052)*(W1052))*(W1052),1E-6)*MAX(((((F1052)+(G1052)*(W1052))*(W1052))/MAX((F1052)+2*(W1052)*SQRT(1+(G1052)^2),1E-6))^(2/3),1E-6)))^2</f>
        <v/>
      </c>
      <c r="AD1052">
        <f>ABS(ABS(K1052)/MAX(((F1052)+(G1052)*(W1052))*(W1052),1E-6))/SQRT($I$5*MAX((((F1052)+(G1052)*(W1052))*(W1052))/MAX((F1052)+2*(G1052)*(W1052),1E-6),1E-6))</f>
        <v/>
      </c>
      <c r="AE1052">
        <f>((F1052)*(W1052)^2)/2+(G1052)*(W1052)^3/3+(ABS(K1052)^2)/($I$5*MAX(((F1052)+(G1052)*(W1052))*(W1052),1E-6))</f>
        <v/>
      </c>
      <c r="AF1052">
        <f>IF($D$20=0,0,IFERROR(AB1053+(((AC1052+AC1053)/2)*J1053)+(IF(Z1052&gt;Z1053,$D$8*((Z1052^2-Z1053^2)/(2*$I$5)),$D$9*((Z1053^2-Z1052^2)/(2*$I$5)))+($D$10*(ABS(I1053)/90)*(MAX(Z1052^2,Z1053^2)/(2*$I$5))))-AB1052,0))</f>
        <v/>
      </c>
      <c r="AG1052">
        <f>IF($D$20=0,1,IFERROR(IF(ROUND(AD1052,3)=1,1,IF(AND(ABS(AF1052)&lt;$D$19,AD1052&lt;1),1,0)),0))</f>
        <v/>
      </c>
      <c r="AH1052">
        <f>IFERROR(IF(V32="Supercritical",MAX($D$16,IFERROR(L1052,MAX($D$16,POWER((ABS(K1052)^2)/($I$5*MAX(F1052,0.1)^2),1/3)))),IF(V32="Subcritical",MAX($D$16,IFERROR(W1052,MAX($D$16,POWER((ABS(K1052)^2)/($I$5*MAX(F1052,0.1)^2),1/3)))),IF(AND(IFERROR(V1052,0)=1,IFERROR(AG1052,0)=1),IF(IFERROR(T1052,-1E99)&gt;=IFERROR(AE1052,-1E99),MAX($D$16,IFERROR(L1052,MAX($D$16,POWER((ABS(K1052)^2)/($I$5*MAX(F1052,0.1)^2),1/3)))),MAX($D$16,IFERROR(W1052,MAX($D$16,POWER((ABS(K1052)^2)/($I$5*MAX(F1052,0.1)^2),1/3))))),IF(IFERROR(V1052,0)=1,MAX($D$16,IFERROR(L1052,MAX($D$16,POWER((ABS(K1052)^2)/($I$5*MAX(F1052,0.1)^2),1/3)))),IF(IFERROR(AG1052,0)=1,MAX($D$16,IFERROR(W1052,MAX($D$16,POWER((ABS(K1052)^2)/($I$5*MAX(F1052,0.1)^2),1/3)))),MAX($D$16,POWER((ABS(K1052)^2)/($I$5*MAX(F1052,0.1)^2),1/3))))))),MAX($D$16,POWER((ABS(K1052)^2)/($I$5*MAX(F1052,0.1)^2),1/3)))</f>
        <v/>
      </c>
      <c r="AI1052">
        <f>E1052+AH1052</f>
        <v/>
      </c>
      <c r="AJ1052">
        <f>AI1052+((ABS(K1052)/MAX(((F1052)+(G1052)*(AH1052))*(AH1052),1E-6))^2)/(2*$I$5)</f>
        <v/>
      </c>
      <c r="AM1052" t="n">
        <v>0</v>
      </c>
      <c r="AN1052" t="n">
        <v>0</v>
      </c>
      <c r="AO1052">
        <f>AM1052+AN1052</f>
        <v/>
      </c>
      <c r="AP1052">
        <f>AP1051+AO1052</f>
        <v/>
      </c>
      <c r="AQ1052">
        <f>ABS(ABS(K1052)/MAX(((F1052)+(G1052)*(AH1052))*(AH1052),1E-6))/SQRT($I$5*MAX((((F1052)+(G1052)*(AH1052))*(AH1052))/MAX((F1052)+2*(G1052)*(AH1052),1E-6),1E-6))</f>
        <v/>
      </c>
      <c r="AR1052">
        <f>IF(AQ1052&lt;1,"Subcritical","Supercritical")</f>
        <v/>
      </c>
      <c r="AS1052">
        <f>((ABS(K1052)*$D$6)/(MAX(((F1052)+(G1052)*(AH1052))*(AH1052),1E-6)*MAX(((((F1052)+(G1052)*(AH1052))*(AH1052))/MAX((F1052)+2*(AH1052)*SQRT(1+(G1052)^2),1E-6))^(2/3),1E-6)))^2</f>
        <v/>
      </c>
    </row>
    <row r="1053">
      <c r="A1053" t="n">
        <v>904</v>
      </c>
      <c r="B1053" t="n">
        <v>902.889</v>
      </c>
      <c r="C1053" t="n">
        <v>616085.265</v>
      </c>
      <c r="D1053" t="n">
        <v>3097100.962</v>
      </c>
      <c r="E1053" t="n">
        <v>632.1105</v>
      </c>
      <c r="F1053" t="n">
        <v>5.2</v>
      </c>
      <c r="G1053" t="n">
        <v>0</v>
      </c>
      <c r="H1053" t="inlineStr">
        <is>
          <t>Normal</t>
        </is>
      </c>
      <c r="I1053" t="n">
        <v>0</v>
      </c>
      <c r="J1053">
        <f>B1053-B1052</f>
        <v/>
      </c>
      <c r="K1053">
        <f>MAX(0,K1052-AO1052)</f>
        <v/>
      </c>
      <c r="L1053">
        <f>IF($D$20=0,IFERROR(L1052,MAX($D$16,POWER((ABS(K1053)^2)/($I$5*MAX(F1053,0.1)^2),1/3))),IF(IFERROR(V1052,0)=0,IFERROR(L1052,MAX($D$16,POWER((ABS(K1053)^2)/($I$5*MAX(F1053,0.1)^2),1/3))),IF(OR(IFERROR(L1053,0)=0,IFERROR(S1052,0)&lt;1,IFERROR(S1053,0)&lt;1),MAX($D$16,POWER((ABS(K1053)^2)/($I$5*MAX(F1053,0.1)^2),1/3)),IF(IFERROR(U1053,0)&gt;0,MAX($D$16,IFERROR(L1053,0)+((IFERROR(U1053,0))*$D$18*IF((IFERROR(S1053,0))&lt;1,1,-1))),IF(IFERROR(U1053,0)&lt;0,IF(ABS((MAX($D$16,POWER((ABS(K1053)^2)/($I$5*MAX(F1053,0.1)^2),1/3)))-IFERROR(L1053,0))&gt;$D$19,MAX($D$16,IF((MAX($D$16,POWER((ABS(K1053)^2)/($I$5*MAX(F1053,0.1)^2),1/3)))&gt;IFERROR(L1053,0),MIN((MAX($D$16,POWER((ABS(K1053)^2)/($I$5*MAX(F1053,0.1)^2),1/3))),IFERROR(L1053,0)+(MIN(ABS(IFERROR(U1053,0))*$D$18,ABS((MAX($D$16,POWER((ABS(K1053)^2)/($I$5*MAX(F1053,0.1)^2),1/3)))-IFERROR(L1053,0))))),MAX((MAX($D$16,POWER((ABS(K1053)^2)/($I$5*MAX(F1053,0.1)^2),1/3))),IFERROR(L1053,0)-(MIN(ABS(IFERROR(U1053,0))*$D$18,ABS((MAX($D$16,POWER((ABS(K1053)^2)/($I$5*MAX(F1053,0.1)^2),1/3)))-IFERROR(L1053,0))))))),MAX($D$16,POWER((ABS(K1053)^2)/($I$5*MAX(F1053,0.1)^2),1/3))),MAX($D$16,IFERROR(L1053,0)))))))</f>
        <v/>
      </c>
      <c r="M1053">
        <f>((F1053)+(G1053)*(L1053))*(L1053)</f>
        <v/>
      </c>
      <c r="N1053">
        <f>(((F1053)+(G1053)*(L1053))*(L1053))/MAX((F1053)+2*(L1053)*SQRT(1+(G1053)^2),1E-6)</f>
        <v/>
      </c>
      <c r="O1053">
        <f>ABS(K1053)/MAX(((F1053)+(G1053)*(L1053))*(L1053),1E-6)</f>
        <v/>
      </c>
      <c r="P1053">
        <f>E1053+L1053</f>
        <v/>
      </c>
      <c r="Q1053">
        <f>P1053+((ABS(K1053)/MAX(((F1053)+(G1053)*(L1053))*(L1053),1E-6))^2)/(2*$I$5)</f>
        <v/>
      </c>
      <c r="R1053">
        <f>((ABS(K1053)*$D$6)/(MAX(((F1053)+(G1053)*(L1053))*(L1053),1E-6)*MAX(((((F1053)+(G1053)*(L1053))*(L1053))/MAX((F1053)+2*(L1053)*SQRT(1+(G1053)^2),1E-6))^(2/3),1E-6)))^2</f>
        <v/>
      </c>
      <c r="S1053">
        <f>ABS(ABS(K1053)/MAX(((F1053)+(G1053)*(L1053))*(L1053),1E-6))/SQRT($I$5*MAX((((F1053)+(G1053)*(L1053))*(L1053))/MAX((F1053)+2*(G1053)*(L1053),1E-6),1E-6))</f>
        <v/>
      </c>
      <c r="T1053">
        <f>((F1053)*(L1053)^2)/2+(G1053)*(L1053)^3/3+(ABS(K1053)^2)/($I$5*MAX(((F1053)+(G1053)*(L1053))*(L1053),1E-6))</f>
        <v/>
      </c>
      <c r="U1053">
        <f>IF($D$20=0,0,IFERROR(Q1052-(((R1052+R1053)/2)*J1053)-(IF(O1052&gt;O1053,$D$8*((O1052^2-O1053^2)/(2*$I$5)),$D$9*((O1053^2-O1052^2)/(2*$I$5)))+($D$10*(ABS(I1053)/90)*(MAX(O1052^2,O1053^2)/(2*$I$5))))-Q1053,0))</f>
        <v/>
      </c>
      <c r="V1053">
        <f>IF($D$20=0,1,IFERROR(IF(ROUND(S1053,3)=1,1,IF(AND(ABS(U1053)&lt;$D$19,S1053&gt;1),1,0)),0))</f>
        <v/>
      </c>
      <c r="W1053">
        <f>IF($D$20=0,IFERROR(W1054,MAX($D$16,POWER((ABS(K1053)^2)/($I$5*MAX(F1053,0.1)^2),1/3))),IF(IFERROR(AG1054,0)=0,IFERROR(W1054,MAX($D$16,POWER((ABS(K1053)^2)/($I$5*MAX(F1053,0.1)^2),1/3))),IF(OR(IFERROR(W1053,0)=0,IFERROR(AD1054,0)&gt;1),MAX($D$16,POWER((ABS(K1053)^2)/($I$5*MAX(F1053,0.1)^2),1/3)),IF(IFERROR(AF1053,0)&gt;0,MAX($D$16,IFERROR(W1053,0)+((IFERROR(AF1053,0))*$D$18*IF((IFERROR(AD1053,0))&lt;1,1,-1))),IF(IFERROR(AF1053,0)&lt;0,IF(ABS((MAX($D$16,POWER((ABS(K1053)^2)/($I$5*MAX(F1053,0.1)^2),1/3)))-IFERROR(W1053,0))&gt;$D$19,MAX($D$16,IF((MAX($D$16,POWER((ABS(K1053)^2)/($I$5*MAX(F1053,0.1)^2),1/3)))&gt;IFERROR(W1053,0),MIN((MAX($D$16,POWER((ABS(K1053)^2)/($I$5*MAX(F1053,0.1)^2),1/3))),IFERROR(W1053,0)+(MIN(ABS(IFERROR(AF1053,0))*$D$18,ABS((MAX($D$16,POWER((ABS(K1053)^2)/($I$5*MAX(F1053,0.1)^2),1/3)))-IFERROR(W1053,0))))),MAX((MAX($D$16,POWER((ABS(K1053)^2)/($I$5*MAX(F1053,0.1)^2),1/3))),IFERROR(W1053,0)-(MIN(ABS(IFERROR(AF1053,0))*$D$18,ABS((MAX($D$16,POWER((ABS(K1053)^2)/($I$5*MAX(F1053,0.1)^2),1/3)))-IFERROR(W1053,0))))))),MAX($D$16,POWER((ABS(K1053)^2)/($I$5*MAX(F1053,0.1)^2),1/3))),MAX($D$16,IFERROR(W1053,0)))))))</f>
        <v/>
      </c>
      <c r="X1053">
        <f>((F1053)+(G1053)*(W1053))*(W1053)</f>
        <v/>
      </c>
      <c r="Y1053">
        <f>(((F1053)+(G1053)*(W1053))*(W1053))/MAX((F1053)+2*(W1053)*SQRT(1+(G1053)^2),1E-6)</f>
        <v/>
      </c>
      <c r="Z1053">
        <f>ABS(K1053)/MAX(((F1053)+(G1053)*(W1053))*(W1053),1E-6)</f>
        <v/>
      </c>
      <c r="AA1053">
        <f>E1053+W1053</f>
        <v/>
      </c>
      <c r="AB1053">
        <f>AA1053+((ABS(K1053)/MAX(((F1053)+(G1053)*(W1053))*(W1053),1E-6))^2)/(2*$I$5)</f>
        <v/>
      </c>
      <c r="AC1053">
        <f>((ABS(K1053)*$D$6)/(MAX(((F1053)+(G1053)*(W1053))*(W1053),1E-6)*MAX(((((F1053)+(G1053)*(W1053))*(W1053))/MAX((F1053)+2*(W1053)*SQRT(1+(G1053)^2),1E-6))^(2/3),1E-6)))^2</f>
        <v/>
      </c>
      <c r="AD1053">
        <f>ABS(ABS(K1053)/MAX(((F1053)+(G1053)*(W1053))*(W1053),1E-6))/SQRT($I$5*MAX((((F1053)+(G1053)*(W1053))*(W1053))/MAX((F1053)+2*(G1053)*(W1053),1E-6),1E-6))</f>
        <v/>
      </c>
      <c r="AE1053">
        <f>((F1053)*(W1053)^2)/2+(G1053)*(W1053)^3/3+(ABS(K1053)^2)/($I$5*MAX(((F1053)+(G1053)*(W1053))*(W1053),1E-6))</f>
        <v/>
      </c>
      <c r="AF1053">
        <f>IF($D$20=0,0,IFERROR(AB1054+(((AC1053+AC1054)/2)*J1054)+(IF(Z1053&gt;Z1054,$D$8*((Z1053^2-Z1054^2)/(2*$I$5)),$D$9*((Z1054^2-Z1053^2)/(2*$I$5)))+($D$10*(ABS(I1054)/90)*(MAX(Z1053^2,Z1054^2)/(2*$I$5))))-AB1053,0))</f>
        <v/>
      </c>
      <c r="AG1053">
        <f>IF($D$20=0,1,IFERROR(IF(ROUND(AD1053,3)=1,1,IF(AND(ABS(AF1053)&lt;$D$19,AD1053&lt;1),1,0)),0))</f>
        <v/>
      </c>
      <c r="AH1053">
        <f>IFERROR(IF(V32="Supercritical",MAX($D$16,IFERROR(L1053,MAX($D$16,POWER((ABS(K1053)^2)/($I$5*MAX(F1053,0.1)^2),1/3)))),IF(V32="Subcritical",MAX($D$16,IFERROR(W1053,MAX($D$16,POWER((ABS(K1053)^2)/($I$5*MAX(F1053,0.1)^2),1/3)))),IF(AND(IFERROR(V1053,0)=1,IFERROR(AG1053,0)=1),IF(IFERROR(T1053,-1E99)&gt;=IFERROR(AE1053,-1E99),MAX($D$16,IFERROR(L1053,MAX($D$16,POWER((ABS(K1053)^2)/($I$5*MAX(F1053,0.1)^2),1/3)))),MAX($D$16,IFERROR(W1053,MAX($D$16,POWER((ABS(K1053)^2)/($I$5*MAX(F1053,0.1)^2),1/3))))),IF(IFERROR(V1053,0)=1,MAX($D$16,IFERROR(L1053,MAX($D$16,POWER((ABS(K1053)^2)/($I$5*MAX(F1053,0.1)^2),1/3)))),IF(IFERROR(AG1053,0)=1,MAX($D$16,IFERROR(W1053,MAX($D$16,POWER((ABS(K1053)^2)/($I$5*MAX(F1053,0.1)^2),1/3)))),MAX($D$16,POWER((ABS(K1053)^2)/($I$5*MAX(F1053,0.1)^2),1/3))))))),MAX($D$16,POWER((ABS(K1053)^2)/($I$5*MAX(F1053,0.1)^2),1/3)))</f>
        <v/>
      </c>
      <c r="AI1053">
        <f>E1053+AH1053</f>
        <v/>
      </c>
      <c r="AJ1053">
        <f>AI1053+((ABS(K1053)/MAX(((F1053)+(G1053)*(AH1053))*(AH1053),1E-6))^2)/(2*$I$5)</f>
        <v/>
      </c>
      <c r="AM1053" t="n">
        <v>0</v>
      </c>
      <c r="AN1053" t="n">
        <v>0</v>
      </c>
      <c r="AO1053">
        <f>AM1053+AN1053</f>
        <v/>
      </c>
      <c r="AP1053">
        <f>AP1052+AO1053</f>
        <v/>
      </c>
      <c r="AQ1053">
        <f>ABS(ABS(K1053)/MAX(((F1053)+(G1053)*(AH1053))*(AH1053),1E-6))/SQRT($I$5*MAX((((F1053)+(G1053)*(AH1053))*(AH1053))/MAX((F1053)+2*(G1053)*(AH1053),1E-6),1E-6))</f>
        <v/>
      </c>
      <c r="AR1053">
        <f>IF(AQ1053&lt;1,"Subcritical","Supercritical")</f>
        <v/>
      </c>
      <c r="AS1053">
        <f>((ABS(K1053)*$D$6)/(MAX(((F1053)+(G1053)*(AH1053))*(AH1053),1E-6)*MAX(((((F1053)+(G1053)*(AH1053))*(AH1053))/MAX((F1053)+2*(AH1053)*SQRT(1+(G1053)^2),1E-6))^(2/3),1E-6)))^2</f>
        <v/>
      </c>
    </row>
    <row r="1054">
      <c r="A1054" t="n">
        <v>905</v>
      </c>
      <c r="B1054" t="n">
        <v>903.889</v>
      </c>
      <c r="C1054" t="n">
        <v>616085.223</v>
      </c>
      <c r="D1054" t="n">
        <v>3097099.963</v>
      </c>
      <c r="E1054" t="n">
        <v>632.11</v>
      </c>
      <c r="F1054" t="n">
        <v>5.2</v>
      </c>
      <c r="G1054" t="n">
        <v>0</v>
      </c>
      <c r="H1054" t="inlineStr">
        <is>
          <t>Normal</t>
        </is>
      </c>
      <c r="I1054" t="n">
        <v>0</v>
      </c>
      <c r="J1054">
        <f>B1054-B1053</f>
        <v/>
      </c>
      <c r="K1054">
        <f>MAX(0,K1053-AO1053)</f>
        <v/>
      </c>
      <c r="L1054">
        <f>IF($D$20=0,IFERROR(L1053,MAX($D$16,POWER((ABS(K1054)^2)/($I$5*MAX(F1054,0.1)^2),1/3))),IF(IFERROR(V1053,0)=0,IFERROR(L1053,MAX($D$16,POWER((ABS(K1054)^2)/($I$5*MAX(F1054,0.1)^2),1/3))),IF(OR(IFERROR(L1054,0)=0,IFERROR(S1053,0)&lt;1,IFERROR(S1054,0)&lt;1),MAX($D$16,POWER((ABS(K1054)^2)/($I$5*MAX(F1054,0.1)^2),1/3)),IF(IFERROR(U1054,0)&gt;0,MAX($D$16,IFERROR(L1054,0)+((IFERROR(U1054,0))*$D$18*IF((IFERROR(S1054,0))&lt;1,1,-1))),IF(IFERROR(U1054,0)&lt;0,IF(ABS((MAX($D$16,POWER((ABS(K1054)^2)/($I$5*MAX(F1054,0.1)^2),1/3)))-IFERROR(L1054,0))&gt;$D$19,MAX($D$16,IF((MAX($D$16,POWER((ABS(K1054)^2)/($I$5*MAX(F1054,0.1)^2),1/3)))&gt;IFERROR(L1054,0),MIN((MAX($D$16,POWER((ABS(K1054)^2)/($I$5*MAX(F1054,0.1)^2),1/3))),IFERROR(L1054,0)+(MIN(ABS(IFERROR(U1054,0))*$D$18,ABS((MAX($D$16,POWER((ABS(K1054)^2)/($I$5*MAX(F1054,0.1)^2),1/3)))-IFERROR(L1054,0))))),MAX((MAX($D$16,POWER((ABS(K1054)^2)/($I$5*MAX(F1054,0.1)^2),1/3))),IFERROR(L1054,0)-(MIN(ABS(IFERROR(U1054,0))*$D$18,ABS((MAX($D$16,POWER((ABS(K1054)^2)/($I$5*MAX(F1054,0.1)^2),1/3)))-IFERROR(L1054,0))))))),MAX($D$16,POWER((ABS(K1054)^2)/($I$5*MAX(F1054,0.1)^2),1/3))),MAX($D$16,IFERROR(L1054,0)))))))</f>
        <v/>
      </c>
      <c r="M1054">
        <f>((F1054)+(G1054)*(L1054))*(L1054)</f>
        <v/>
      </c>
      <c r="N1054">
        <f>(((F1054)+(G1054)*(L1054))*(L1054))/MAX((F1054)+2*(L1054)*SQRT(1+(G1054)^2),1E-6)</f>
        <v/>
      </c>
      <c r="O1054">
        <f>ABS(K1054)/MAX(((F1054)+(G1054)*(L1054))*(L1054),1E-6)</f>
        <v/>
      </c>
      <c r="P1054">
        <f>E1054+L1054</f>
        <v/>
      </c>
      <c r="Q1054">
        <f>P1054+((ABS(K1054)/MAX(((F1054)+(G1054)*(L1054))*(L1054),1E-6))^2)/(2*$I$5)</f>
        <v/>
      </c>
      <c r="R1054">
        <f>((ABS(K1054)*$D$6)/(MAX(((F1054)+(G1054)*(L1054))*(L1054),1E-6)*MAX(((((F1054)+(G1054)*(L1054))*(L1054))/MAX((F1054)+2*(L1054)*SQRT(1+(G1054)^2),1E-6))^(2/3),1E-6)))^2</f>
        <v/>
      </c>
      <c r="S1054">
        <f>ABS(ABS(K1054)/MAX(((F1054)+(G1054)*(L1054))*(L1054),1E-6))/SQRT($I$5*MAX((((F1054)+(G1054)*(L1054))*(L1054))/MAX((F1054)+2*(G1054)*(L1054),1E-6),1E-6))</f>
        <v/>
      </c>
      <c r="T1054">
        <f>((F1054)*(L1054)^2)/2+(G1054)*(L1054)^3/3+(ABS(K1054)^2)/($I$5*MAX(((F1054)+(G1054)*(L1054))*(L1054),1E-6))</f>
        <v/>
      </c>
      <c r="U1054">
        <f>IF($D$20=0,0,IFERROR(Q1053-(((R1053+R1054)/2)*J1054)-(IF(O1053&gt;O1054,$D$8*((O1053^2-O1054^2)/(2*$I$5)),$D$9*((O1054^2-O1053^2)/(2*$I$5)))+($D$10*(ABS(I1054)/90)*(MAX(O1053^2,O1054^2)/(2*$I$5))))-Q1054,0))</f>
        <v/>
      </c>
      <c r="V1054">
        <f>IF($D$20=0,1,IFERROR(IF(ROUND(S1054,3)=1,1,IF(AND(ABS(U1054)&lt;$D$19,S1054&gt;1),1,0)),0))</f>
        <v/>
      </c>
      <c r="W1054">
        <f>IF($D$20=0,IFERROR(W1055,MAX($D$16,POWER((ABS(K1054)^2)/($I$5*MAX(F1054,0.1)^2),1/3))),IF(IFERROR(AG1055,0)=0,IFERROR(W1055,MAX($D$16,POWER((ABS(K1054)^2)/($I$5*MAX(F1054,0.1)^2),1/3))),IF(OR(IFERROR(W1054,0)=0,IFERROR(AD1055,0)&gt;1),MAX($D$16,POWER((ABS(K1054)^2)/($I$5*MAX(F1054,0.1)^2),1/3)),IF(IFERROR(AF1054,0)&gt;0,MAX($D$16,IFERROR(W1054,0)+((IFERROR(AF1054,0))*$D$18*IF((IFERROR(AD1054,0))&lt;1,1,-1))),IF(IFERROR(AF1054,0)&lt;0,IF(ABS((MAX($D$16,POWER((ABS(K1054)^2)/($I$5*MAX(F1054,0.1)^2),1/3)))-IFERROR(W1054,0))&gt;$D$19,MAX($D$16,IF((MAX($D$16,POWER((ABS(K1054)^2)/($I$5*MAX(F1054,0.1)^2),1/3)))&gt;IFERROR(W1054,0),MIN((MAX($D$16,POWER((ABS(K1054)^2)/($I$5*MAX(F1054,0.1)^2),1/3))),IFERROR(W1054,0)+(MIN(ABS(IFERROR(AF1054,0))*$D$18,ABS((MAX($D$16,POWER((ABS(K1054)^2)/($I$5*MAX(F1054,0.1)^2),1/3)))-IFERROR(W1054,0))))),MAX((MAX($D$16,POWER((ABS(K1054)^2)/($I$5*MAX(F1054,0.1)^2),1/3))),IFERROR(W1054,0)-(MIN(ABS(IFERROR(AF1054,0))*$D$18,ABS((MAX($D$16,POWER((ABS(K1054)^2)/($I$5*MAX(F1054,0.1)^2),1/3)))-IFERROR(W1054,0))))))),MAX($D$16,POWER((ABS(K1054)^2)/($I$5*MAX(F1054,0.1)^2),1/3))),MAX($D$16,IFERROR(W1054,0)))))))</f>
        <v/>
      </c>
      <c r="X1054">
        <f>((F1054)+(G1054)*(W1054))*(W1054)</f>
        <v/>
      </c>
      <c r="Y1054">
        <f>(((F1054)+(G1054)*(W1054))*(W1054))/MAX((F1054)+2*(W1054)*SQRT(1+(G1054)^2),1E-6)</f>
        <v/>
      </c>
      <c r="Z1054">
        <f>ABS(K1054)/MAX(((F1054)+(G1054)*(W1054))*(W1054),1E-6)</f>
        <v/>
      </c>
      <c r="AA1054">
        <f>E1054+W1054</f>
        <v/>
      </c>
      <c r="AB1054">
        <f>AA1054+((ABS(K1054)/MAX(((F1054)+(G1054)*(W1054))*(W1054),1E-6))^2)/(2*$I$5)</f>
        <v/>
      </c>
      <c r="AC1054">
        <f>((ABS(K1054)*$D$6)/(MAX(((F1054)+(G1054)*(W1054))*(W1054),1E-6)*MAX(((((F1054)+(G1054)*(W1054))*(W1054))/MAX((F1054)+2*(W1054)*SQRT(1+(G1054)^2),1E-6))^(2/3),1E-6)))^2</f>
        <v/>
      </c>
      <c r="AD1054">
        <f>ABS(ABS(K1054)/MAX(((F1054)+(G1054)*(W1054))*(W1054),1E-6))/SQRT($I$5*MAX((((F1054)+(G1054)*(W1054))*(W1054))/MAX((F1054)+2*(G1054)*(W1054),1E-6),1E-6))</f>
        <v/>
      </c>
      <c r="AE1054">
        <f>((F1054)*(W1054)^2)/2+(G1054)*(W1054)^3/3+(ABS(K1054)^2)/($I$5*MAX(((F1054)+(G1054)*(W1054))*(W1054),1E-6))</f>
        <v/>
      </c>
      <c r="AF1054">
        <f>IF($D$20=0,0,IFERROR(AB1055+(((AC1054+AC1055)/2)*J1055)+(IF(Z1054&gt;Z1055,$D$8*((Z1054^2-Z1055^2)/(2*$I$5)),$D$9*((Z1055^2-Z1054^2)/(2*$I$5)))+($D$10*(ABS(I1055)/90)*(MAX(Z1054^2,Z1055^2)/(2*$I$5))))-AB1054,0))</f>
        <v/>
      </c>
      <c r="AG1054">
        <f>IF($D$20=0,1,IFERROR(IF(ROUND(AD1054,3)=1,1,IF(AND(ABS(AF1054)&lt;$D$19,AD1054&lt;1),1,0)),0))</f>
        <v/>
      </c>
      <c r="AH1054">
        <f>IFERROR(IF(V32="Supercritical",MAX($D$16,IFERROR(L1054,MAX($D$16,POWER((ABS(K1054)^2)/($I$5*MAX(F1054,0.1)^2),1/3)))),IF(V32="Subcritical",MAX($D$16,IFERROR(W1054,MAX($D$16,POWER((ABS(K1054)^2)/($I$5*MAX(F1054,0.1)^2),1/3)))),IF(AND(IFERROR(V1054,0)=1,IFERROR(AG1054,0)=1),IF(IFERROR(T1054,-1E99)&gt;=IFERROR(AE1054,-1E99),MAX($D$16,IFERROR(L1054,MAX($D$16,POWER((ABS(K1054)^2)/($I$5*MAX(F1054,0.1)^2),1/3)))),MAX($D$16,IFERROR(W1054,MAX($D$16,POWER((ABS(K1054)^2)/($I$5*MAX(F1054,0.1)^2),1/3))))),IF(IFERROR(V1054,0)=1,MAX($D$16,IFERROR(L1054,MAX($D$16,POWER((ABS(K1054)^2)/($I$5*MAX(F1054,0.1)^2),1/3)))),IF(IFERROR(AG1054,0)=1,MAX($D$16,IFERROR(W1054,MAX($D$16,POWER((ABS(K1054)^2)/($I$5*MAX(F1054,0.1)^2),1/3)))),MAX($D$16,POWER((ABS(K1054)^2)/($I$5*MAX(F1054,0.1)^2),1/3))))))),MAX($D$16,POWER((ABS(K1054)^2)/($I$5*MAX(F1054,0.1)^2),1/3)))</f>
        <v/>
      </c>
      <c r="AI1054">
        <f>E1054+AH1054</f>
        <v/>
      </c>
      <c r="AJ1054">
        <f>AI1054+((ABS(K1054)/MAX(((F1054)+(G1054)*(AH1054))*(AH1054),1E-6))^2)/(2*$I$5)</f>
        <v/>
      </c>
      <c r="AM1054" t="n">
        <v>0</v>
      </c>
      <c r="AN1054" t="n">
        <v>0</v>
      </c>
      <c r="AO1054">
        <f>AM1054+AN1054</f>
        <v/>
      </c>
      <c r="AP1054">
        <f>AP1053+AO1054</f>
        <v/>
      </c>
      <c r="AQ1054">
        <f>ABS(ABS(K1054)/MAX(((F1054)+(G1054)*(AH1054))*(AH1054),1E-6))/SQRT($I$5*MAX((((F1054)+(G1054)*(AH1054))*(AH1054))/MAX((F1054)+2*(G1054)*(AH1054),1E-6),1E-6))</f>
        <v/>
      </c>
      <c r="AR1054">
        <f>IF(AQ1054&lt;1,"Subcritical","Supercritical")</f>
        <v/>
      </c>
      <c r="AS1054">
        <f>((ABS(K1054)*$D$6)/(MAX(((F1054)+(G1054)*(AH1054))*(AH1054),1E-6)*MAX(((((F1054)+(G1054)*(AH1054))*(AH1054))/MAX((F1054)+2*(AH1054)*SQRT(1+(G1054)^2),1E-6))^(2/3),1E-6)))^2</f>
        <v/>
      </c>
    </row>
    <row r="1055">
      <c r="A1055" t="n">
        <v>906</v>
      </c>
      <c r="B1055" t="n">
        <v>904.889</v>
      </c>
      <c r="C1055" t="n">
        <v>616085.181</v>
      </c>
      <c r="D1055" t="n">
        <v>3097098.964</v>
      </c>
      <c r="E1055" t="n">
        <v>632.1095</v>
      </c>
      <c r="F1055" t="n">
        <v>5.2</v>
      </c>
      <c r="G1055" t="n">
        <v>0</v>
      </c>
      <c r="H1055" t="inlineStr">
        <is>
          <t>Normal</t>
        </is>
      </c>
      <c r="I1055" t="n">
        <v>0.057</v>
      </c>
      <c r="J1055">
        <f>B1055-B1054</f>
        <v/>
      </c>
      <c r="K1055">
        <f>MAX(0,K1054-AO1054)</f>
        <v/>
      </c>
      <c r="L1055">
        <f>IF($D$20=0,IFERROR(L1054,MAX($D$16,POWER((ABS(K1055)^2)/($I$5*MAX(F1055,0.1)^2),1/3))),IF(IFERROR(V1054,0)=0,IFERROR(L1054,MAX($D$16,POWER((ABS(K1055)^2)/($I$5*MAX(F1055,0.1)^2),1/3))),IF(OR(IFERROR(L1055,0)=0,IFERROR(S1054,0)&lt;1,IFERROR(S1055,0)&lt;1),MAX($D$16,POWER((ABS(K1055)^2)/($I$5*MAX(F1055,0.1)^2),1/3)),IF(IFERROR(U1055,0)&gt;0,MAX($D$16,IFERROR(L1055,0)+((IFERROR(U1055,0))*$D$18*IF((IFERROR(S1055,0))&lt;1,1,-1))),IF(IFERROR(U1055,0)&lt;0,IF(ABS((MAX($D$16,POWER((ABS(K1055)^2)/($I$5*MAX(F1055,0.1)^2),1/3)))-IFERROR(L1055,0))&gt;$D$19,MAX($D$16,IF((MAX($D$16,POWER((ABS(K1055)^2)/($I$5*MAX(F1055,0.1)^2),1/3)))&gt;IFERROR(L1055,0),MIN((MAX($D$16,POWER((ABS(K1055)^2)/($I$5*MAX(F1055,0.1)^2),1/3))),IFERROR(L1055,0)+(MIN(ABS(IFERROR(U1055,0))*$D$18,ABS((MAX($D$16,POWER((ABS(K1055)^2)/($I$5*MAX(F1055,0.1)^2),1/3)))-IFERROR(L1055,0))))),MAX((MAX($D$16,POWER((ABS(K1055)^2)/($I$5*MAX(F1055,0.1)^2),1/3))),IFERROR(L1055,0)-(MIN(ABS(IFERROR(U1055,0))*$D$18,ABS((MAX($D$16,POWER((ABS(K1055)^2)/($I$5*MAX(F1055,0.1)^2),1/3)))-IFERROR(L1055,0))))))),MAX($D$16,POWER((ABS(K1055)^2)/($I$5*MAX(F1055,0.1)^2),1/3))),MAX($D$16,IFERROR(L1055,0)))))))</f>
        <v/>
      </c>
      <c r="M1055">
        <f>((F1055)+(G1055)*(L1055))*(L1055)</f>
        <v/>
      </c>
      <c r="N1055">
        <f>(((F1055)+(G1055)*(L1055))*(L1055))/MAX((F1055)+2*(L1055)*SQRT(1+(G1055)^2),1E-6)</f>
        <v/>
      </c>
      <c r="O1055">
        <f>ABS(K1055)/MAX(((F1055)+(G1055)*(L1055))*(L1055),1E-6)</f>
        <v/>
      </c>
      <c r="P1055">
        <f>E1055+L1055</f>
        <v/>
      </c>
      <c r="Q1055">
        <f>P1055+((ABS(K1055)/MAX(((F1055)+(G1055)*(L1055))*(L1055),1E-6))^2)/(2*$I$5)</f>
        <v/>
      </c>
      <c r="R1055">
        <f>((ABS(K1055)*$D$6)/(MAX(((F1055)+(G1055)*(L1055))*(L1055),1E-6)*MAX(((((F1055)+(G1055)*(L1055))*(L1055))/MAX((F1055)+2*(L1055)*SQRT(1+(G1055)^2),1E-6))^(2/3),1E-6)))^2</f>
        <v/>
      </c>
      <c r="S1055">
        <f>ABS(ABS(K1055)/MAX(((F1055)+(G1055)*(L1055))*(L1055),1E-6))/SQRT($I$5*MAX((((F1055)+(G1055)*(L1055))*(L1055))/MAX((F1055)+2*(G1055)*(L1055),1E-6),1E-6))</f>
        <v/>
      </c>
      <c r="T1055">
        <f>((F1055)*(L1055)^2)/2+(G1055)*(L1055)^3/3+(ABS(K1055)^2)/($I$5*MAX(((F1055)+(G1055)*(L1055))*(L1055),1E-6))</f>
        <v/>
      </c>
      <c r="U1055">
        <f>IF($D$20=0,0,IFERROR(Q1054-(((R1054+R1055)/2)*J1055)-(IF(O1054&gt;O1055,$D$8*((O1054^2-O1055^2)/(2*$I$5)),$D$9*((O1055^2-O1054^2)/(2*$I$5)))+($D$10*(ABS(I1055)/90)*(MAX(O1054^2,O1055^2)/(2*$I$5))))-Q1055,0))</f>
        <v/>
      </c>
      <c r="V1055">
        <f>IF($D$20=0,1,IFERROR(IF(ROUND(S1055,3)=1,1,IF(AND(ABS(U1055)&lt;$D$19,S1055&gt;1),1,0)),0))</f>
        <v/>
      </c>
      <c r="W1055">
        <f>IF($D$20=0,IFERROR(W1056,MAX($D$16,POWER((ABS(K1055)^2)/($I$5*MAX(F1055,0.1)^2),1/3))),IF(IFERROR(AG1056,0)=0,IFERROR(W1056,MAX($D$16,POWER((ABS(K1055)^2)/($I$5*MAX(F1055,0.1)^2),1/3))),IF(OR(IFERROR(W1055,0)=0,IFERROR(AD1056,0)&gt;1),MAX($D$16,POWER((ABS(K1055)^2)/($I$5*MAX(F1055,0.1)^2),1/3)),IF(IFERROR(AF1055,0)&gt;0,MAX($D$16,IFERROR(W1055,0)+((IFERROR(AF1055,0))*$D$18*IF((IFERROR(AD1055,0))&lt;1,1,-1))),IF(IFERROR(AF1055,0)&lt;0,IF(ABS((MAX($D$16,POWER((ABS(K1055)^2)/($I$5*MAX(F1055,0.1)^2),1/3)))-IFERROR(W1055,0))&gt;$D$19,MAX($D$16,IF((MAX($D$16,POWER((ABS(K1055)^2)/($I$5*MAX(F1055,0.1)^2),1/3)))&gt;IFERROR(W1055,0),MIN((MAX($D$16,POWER((ABS(K1055)^2)/($I$5*MAX(F1055,0.1)^2),1/3))),IFERROR(W1055,0)+(MIN(ABS(IFERROR(AF1055,0))*$D$18,ABS((MAX($D$16,POWER((ABS(K1055)^2)/($I$5*MAX(F1055,0.1)^2),1/3)))-IFERROR(W1055,0))))),MAX((MAX($D$16,POWER((ABS(K1055)^2)/($I$5*MAX(F1055,0.1)^2),1/3))),IFERROR(W1055,0)-(MIN(ABS(IFERROR(AF1055,0))*$D$18,ABS((MAX($D$16,POWER((ABS(K1055)^2)/($I$5*MAX(F1055,0.1)^2),1/3)))-IFERROR(W1055,0))))))),MAX($D$16,POWER((ABS(K1055)^2)/($I$5*MAX(F1055,0.1)^2),1/3))),MAX($D$16,IFERROR(W1055,0)))))))</f>
        <v/>
      </c>
      <c r="X1055">
        <f>((F1055)+(G1055)*(W1055))*(W1055)</f>
        <v/>
      </c>
      <c r="Y1055">
        <f>(((F1055)+(G1055)*(W1055))*(W1055))/MAX((F1055)+2*(W1055)*SQRT(1+(G1055)^2),1E-6)</f>
        <v/>
      </c>
      <c r="Z1055">
        <f>ABS(K1055)/MAX(((F1055)+(G1055)*(W1055))*(W1055),1E-6)</f>
        <v/>
      </c>
      <c r="AA1055">
        <f>E1055+W1055</f>
        <v/>
      </c>
      <c r="AB1055">
        <f>AA1055+((ABS(K1055)/MAX(((F1055)+(G1055)*(W1055))*(W1055),1E-6))^2)/(2*$I$5)</f>
        <v/>
      </c>
      <c r="AC1055">
        <f>((ABS(K1055)*$D$6)/(MAX(((F1055)+(G1055)*(W1055))*(W1055),1E-6)*MAX(((((F1055)+(G1055)*(W1055))*(W1055))/MAX((F1055)+2*(W1055)*SQRT(1+(G1055)^2),1E-6))^(2/3),1E-6)))^2</f>
        <v/>
      </c>
      <c r="AD1055">
        <f>ABS(ABS(K1055)/MAX(((F1055)+(G1055)*(W1055))*(W1055),1E-6))/SQRT($I$5*MAX((((F1055)+(G1055)*(W1055))*(W1055))/MAX((F1055)+2*(G1055)*(W1055),1E-6),1E-6))</f>
        <v/>
      </c>
      <c r="AE1055">
        <f>((F1055)*(W1055)^2)/2+(G1055)*(W1055)^3/3+(ABS(K1055)^2)/($I$5*MAX(((F1055)+(G1055)*(W1055))*(W1055),1E-6))</f>
        <v/>
      </c>
      <c r="AF1055">
        <f>IF($D$20=0,0,IFERROR(AB1056+(((AC1055+AC1056)/2)*J1056)+(IF(Z1055&gt;Z1056,$D$8*((Z1055^2-Z1056^2)/(2*$I$5)),$D$9*((Z1056^2-Z1055^2)/(2*$I$5)))+($D$10*(ABS(I1056)/90)*(MAX(Z1055^2,Z1056^2)/(2*$I$5))))-AB1055,0))</f>
        <v/>
      </c>
      <c r="AG1055">
        <f>IF($D$20=0,1,IFERROR(IF(ROUND(AD1055,3)=1,1,IF(AND(ABS(AF1055)&lt;$D$19,AD1055&lt;1),1,0)),0))</f>
        <v/>
      </c>
      <c r="AH1055">
        <f>IFERROR(IF(V32="Supercritical",MAX($D$16,IFERROR(L1055,MAX($D$16,POWER((ABS(K1055)^2)/($I$5*MAX(F1055,0.1)^2),1/3)))),IF(V32="Subcritical",MAX($D$16,IFERROR(W1055,MAX($D$16,POWER((ABS(K1055)^2)/($I$5*MAX(F1055,0.1)^2),1/3)))),IF(AND(IFERROR(V1055,0)=1,IFERROR(AG1055,0)=1),IF(IFERROR(T1055,-1E99)&gt;=IFERROR(AE1055,-1E99),MAX($D$16,IFERROR(L1055,MAX($D$16,POWER((ABS(K1055)^2)/($I$5*MAX(F1055,0.1)^2),1/3)))),MAX($D$16,IFERROR(W1055,MAX($D$16,POWER((ABS(K1055)^2)/($I$5*MAX(F1055,0.1)^2),1/3))))),IF(IFERROR(V1055,0)=1,MAX($D$16,IFERROR(L1055,MAX($D$16,POWER((ABS(K1055)^2)/($I$5*MAX(F1055,0.1)^2),1/3)))),IF(IFERROR(AG1055,0)=1,MAX($D$16,IFERROR(W1055,MAX($D$16,POWER((ABS(K1055)^2)/($I$5*MAX(F1055,0.1)^2),1/3)))),MAX($D$16,POWER((ABS(K1055)^2)/($I$5*MAX(F1055,0.1)^2),1/3))))))),MAX($D$16,POWER((ABS(K1055)^2)/($I$5*MAX(F1055,0.1)^2),1/3)))</f>
        <v/>
      </c>
      <c r="AI1055">
        <f>E1055+AH1055</f>
        <v/>
      </c>
      <c r="AJ1055">
        <f>AI1055+((ABS(K1055)/MAX(((F1055)+(G1055)*(AH1055))*(AH1055),1E-6))^2)/(2*$I$5)</f>
        <v/>
      </c>
      <c r="AM1055" t="n">
        <v>0</v>
      </c>
      <c r="AN1055" t="n">
        <v>0</v>
      </c>
      <c r="AO1055">
        <f>AM1055+AN1055</f>
        <v/>
      </c>
      <c r="AP1055">
        <f>AP1054+AO1055</f>
        <v/>
      </c>
      <c r="AQ1055">
        <f>ABS(ABS(K1055)/MAX(((F1055)+(G1055)*(AH1055))*(AH1055),1E-6))/SQRT($I$5*MAX((((F1055)+(G1055)*(AH1055))*(AH1055))/MAX((F1055)+2*(G1055)*(AH1055),1E-6),1E-6))</f>
        <v/>
      </c>
      <c r="AR1055">
        <f>IF(AQ1055&lt;1,"Subcritical","Supercritical")</f>
        <v/>
      </c>
      <c r="AS1055">
        <f>((ABS(K1055)*$D$6)/(MAX(((F1055)+(G1055)*(AH1055))*(AH1055),1E-6)*MAX(((((F1055)+(G1055)*(AH1055))*(AH1055))/MAX((F1055)+2*(AH1055)*SQRT(1+(G1055)^2),1E-6))^(2/3),1E-6)))^2</f>
        <v/>
      </c>
    </row>
    <row r="1056">
      <c r="A1056" t="n">
        <v>907</v>
      </c>
      <c r="B1056" t="n">
        <v>905.889</v>
      </c>
      <c r="C1056" t="n">
        <v>616085.138</v>
      </c>
      <c r="D1056" t="n">
        <v>3097097.965</v>
      </c>
      <c r="E1056" t="n">
        <v>632.109</v>
      </c>
      <c r="F1056" t="n">
        <v>5.2</v>
      </c>
      <c r="G1056" t="n">
        <v>0</v>
      </c>
      <c r="H1056" t="inlineStr">
        <is>
          <t>Normal</t>
        </is>
      </c>
      <c r="I1056" t="n">
        <v>0.057</v>
      </c>
      <c r="J1056">
        <f>B1056-B1055</f>
        <v/>
      </c>
      <c r="K1056">
        <f>MAX(0,K1055-AO1055)</f>
        <v/>
      </c>
      <c r="L1056">
        <f>IF($D$20=0,IFERROR(L1055,MAX($D$16,POWER((ABS(K1056)^2)/($I$5*MAX(F1056,0.1)^2),1/3))),IF(IFERROR(V1055,0)=0,IFERROR(L1055,MAX($D$16,POWER((ABS(K1056)^2)/($I$5*MAX(F1056,0.1)^2),1/3))),IF(OR(IFERROR(L1056,0)=0,IFERROR(S1055,0)&lt;1,IFERROR(S1056,0)&lt;1),MAX($D$16,POWER((ABS(K1056)^2)/($I$5*MAX(F1056,0.1)^2),1/3)),IF(IFERROR(U1056,0)&gt;0,MAX($D$16,IFERROR(L1056,0)+((IFERROR(U1056,0))*$D$18*IF((IFERROR(S1056,0))&lt;1,1,-1))),IF(IFERROR(U1056,0)&lt;0,IF(ABS((MAX($D$16,POWER((ABS(K1056)^2)/($I$5*MAX(F1056,0.1)^2),1/3)))-IFERROR(L1056,0))&gt;$D$19,MAX($D$16,IF((MAX($D$16,POWER((ABS(K1056)^2)/($I$5*MAX(F1056,0.1)^2),1/3)))&gt;IFERROR(L1056,0),MIN((MAX($D$16,POWER((ABS(K1056)^2)/($I$5*MAX(F1056,0.1)^2),1/3))),IFERROR(L1056,0)+(MIN(ABS(IFERROR(U1056,0))*$D$18,ABS((MAX($D$16,POWER((ABS(K1056)^2)/($I$5*MAX(F1056,0.1)^2),1/3)))-IFERROR(L1056,0))))),MAX((MAX($D$16,POWER((ABS(K1056)^2)/($I$5*MAX(F1056,0.1)^2),1/3))),IFERROR(L1056,0)-(MIN(ABS(IFERROR(U1056,0))*$D$18,ABS((MAX($D$16,POWER((ABS(K1056)^2)/($I$5*MAX(F1056,0.1)^2),1/3)))-IFERROR(L1056,0))))))),MAX($D$16,POWER((ABS(K1056)^2)/($I$5*MAX(F1056,0.1)^2),1/3))),MAX($D$16,IFERROR(L1056,0)))))))</f>
        <v/>
      </c>
      <c r="M1056">
        <f>((F1056)+(G1056)*(L1056))*(L1056)</f>
        <v/>
      </c>
      <c r="N1056">
        <f>(((F1056)+(G1056)*(L1056))*(L1056))/MAX((F1056)+2*(L1056)*SQRT(1+(G1056)^2),1E-6)</f>
        <v/>
      </c>
      <c r="O1056">
        <f>ABS(K1056)/MAX(((F1056)+(G1056)*(L1056))*(L1056),1E-6)</f>
        <v/>
      </c>
      <c r="P1056">
        <f>E1056+L1056</f>
        <v/>
      </c>
      <c r="Q1056">
        <f>P1056+((ABS(K1056)/MAX(((F1056)+(G1056)*(L1056))*(L1056),1E-6))^2)/(2*$I$5)</f>
        <v/>
      </c>
      <c r="R1056">
        <f>((ABS(K1056)*$D$6)/(MAX(((F1056)+(G1056)*(L1056))*(L1056),1E-6)*MAX(((((F1056)+(G1056)*(L1056))*(L1056))/MAX((F1056)+2*(L1056)*SQRT(1+(G1056)^2),1E-6))^(2/3),1E-6)))^2</f>
        <v/>
      </c>
      <c r="S1056">
        <f>ABS(ABS(K1056)/MAX(((F1056)+(G1056)*(L1056))*(L1056),1E-6))/SQRT($I$5*MAX((((F1056)+(G1056)*(L1056))*(L1056))/MAX((F1056)+2*(G1056)*(L1056),1E-6),1E-6))</f>
        <v/>
      </c>
      <c r="T1056">
        <f>((F1056)*(L1056)^2)/2+(G1056)*(L1056)^3/3+(ABS(K1056)^2)/($I$5*MAX(((F1056)+(G1056)*(L1056))*(L1056),1E-6))</f>
        <v/>
      </c>
      <c r="U1056">
        <f>IF($D$20=0,0,IFERROR(Q1055-(((R1055+R1056)/2)*J1056)-(IF(O1055&gt;O1056,$D$8*((O1055^2-O1056^2)/(2*$I$5)),$D$9*((O1056^2-O1055^2)/(2*$I$5)))+($D$10*(ABS(I1056)/90)*(MAX(O1055^2,O1056^2)/(2*$I$5))))-Q1056,0))</f>
        <v/>
      </c>
      <c r="V1056">
        <f>IF($D$20=0,1,IFERROR(IF(ROUND(S1056,3)=1,1,IF(AND(ABS(U1056)&lt;$D$19,S1056&gt;1),1,0)),0))</f>
        <v/>
      </c>
      <c r="W1056">
        <f>IF($D$20=0,IFERROR(W1057,MAX($D$16,POWER((ABS(K1056)^2)/($I$5*MAX(F1056,0.1)^2),1/3))),IF(IFERROR(AG1057,0)=0,IFERROR(W1057,MAX($D$16,POWER((ABS(K1056)^2)/($I$5*MAX(F1056,0.1)^2),1/3))),IF(OR(IFERROR(W1056,0)=0,IFERROR(AD1057,0)&gt;1),MAX($D$16,POWER((ABS(K1056)^2)/($I$5*MAX(F1056,0.1)^2),1/3)),IF(IFERROR(AF1056,0)&gt;0,MAX($D$16,IFERROR(W1056,0)+((IFERROR(AF1056,0))*$D$18*IF((IFERROR(AD1056,0))&lt;1,1,-1))),IF(IFERROR(AF1056,0)&lt;0,IF(ABS((MAX($D$16,POWER((ABS(K1056)^2)/($I$5*MAX(F1056,0.1)^2),1/3)))-IFERROR(W1056,0))&gt;$D$19,MAX($D$16,IF((MAX($D$16,POWER((ABS(K1056)^2)/($I$5*MAX(F1056,0.1)^2),1/3)))&gt;IFERROR(W1056,0),MIN((MAX($D$16,POWER((ABS(K1056)^2)/($I$5*MAX(F1056,0.1)^2),1/3))),IFERROR(W1056,0)+(MIN(ABS(IFERROR(AF1056,0))*$D$18,ABS((MAX($D$16,POWER((ABS(K1056)^2)/($I$5*MAX(F1056,0.1)^2),1/3)))-IFERROR(W1056,0))))),MAX((MAX($D$16,POWER((ABS(K1056)^2)/($I$5*MAX(F1056,0.1)^2),1/3))),IFERROR(W1056,0)-(MIN(ABS(IFERROR(AF1056,0))*$D$18,ABS((MAX($D$16,POWER((ABS(K1056)^2)/($I$5*MAX(F1056,0.1)^2),1/3)))-IFERROR(W1056,0))))))),MAX($D$16,POWER((ABS(K1056)^2)/($I$5*MAX(F1056,0.1)^2),1/3))),MAX($D$16,IFERROR(W1056,0)))))))</f>
        <v/>
      </c>
      <c r="X1056">
        <f>((F1056)+(G1056)*(W1056))*(W1056)</f>
        <v/>
      </c>
      <c r="Y1056">
        <f>(((F1056)+(G1056)*(W1056))*(W1056))/MAX((F1056)+2*(W1056)*SQRT(1+(G1056)^2),1E-6)</f>
        <v/>
      </c>
      <c r="Z1056">
        <f>ABS(K1056)/MAX(((F1056)+(G1056)*(W1056))*(W1056),1E-6)</f>
        <v/>
      </c>
      <c r="AA1056">
        <f>E1056+W1056</f>
        <v/>
      </c>
      <c r="AB1056">
        <f>AA1056+((ABS(K1056)/MAX(((F1056)+(G1056)*(W1056))*(W1056),1E-6))^2)/(2*$I$5)</f>
        <v/>
      </c>
      <c r="AC1056">
        <f>((ABS(K1056)*$D$6)/(MAX(((F1056)+(G1056)*(W1056))*(W1056),1E-6)*MAX(((((F1056)+(G1056)*(W1056))*(W1056))/MAX((F1056)+2*(W1056)*SQRT(1+(G1056)^2),1E-6))^(2/3),1E-6)))^2</f>
        <v/>
      </c>
      <c r="AD1056">
        <f>ABS(ABS(K1056)/MAX(((F1056)+(G1056)*(W1056))*(W1056),1E-6))/SQRT($I$5*MAX((((F1056)+(G1056)*(W1056))*(W1056))/MAX((F1056)+2*(G1056)*(W1056),1E-6),1E-6))</f>
        <v/>
      </c>
      <c r="AE1056">
        <f>((F1056)*(W1056)^2)/2+(G1056)*(W1056)^3/3+(ABS(K1056)^2)/($I$5*MAX(((F1056)+(G1056)*(W1056))*(W1056),1E-6))</f>
        <v/>
      </c>
      <c r="AF1056">
        <f>IF($D$20=0,0,IFERROR(AB1057+(((AC1056+AC1057)/2)*J1057)+(IF(Z1056&gt;Z1057,$D$8*((Z1056^2-Z1057^2)/(2*$I$5)),$D$9*((Z1057^2-Z1056^2)/(2*$I$5)))+($D$10*(ABS(I1057)/90)*(MAX(Z1056^2,Z1057^2)/(2*$I$5))))-AB1056,0))</f>
        <v/>
      </c>
      <c r="AG1056">
        <f>IF($D$20=0,1,IFERROR(IF(ROUND(AD1056,3)=1,1,IF(AND(ABS(AF1056)&lt;$D$19,AD1056&lt;1),1,0)),0))</f>
        <v/>
      </c>
      <c r="AH1056">
        <f>IFERROR(IF(V32="Supercritical",MAX($D$16,IFERROR(L1056,MAX($D$16,POWER((ABS(K1056)^2)/($I$5*MAX(F1056,0.1)^2),1/3)))),IF(V32="Subcritical",MAX($D$16,IFERROR(W1056,MAX($D$16,POWER((ABS(K1056)^2)/($I$5*MAX(F1056,0.1)^2),1/3)))),IF(AND(IFERROR(V1056,0)=1,IFERROR(AG1056,0)=1),IF(IFERROR(T1056,-1E99)&gt;=IFERROR(AE1056,-1E99),MAX($D$16,IFERROR(L1056,MAX($D$16,POWER((ABS(K1056)^2)/($I$5*MAX(F1056,0.1)^2),1/3)))),MAX($D$16,IFERROR(W1056,MAX($D$16,POWER((ABS(K1056)^2)/($I$5*MAX(F1056,0.1)^2),1/3))))),IF(IFERROR(V1056,0)=1,MAX($D$16,IFERROR(L1056,MAX($D$16,POWER((ABS(K1056)^2)/($I$5*MAX(F1056,0.1)^2),1/3)))),IF(IFERROR(AG1056,0)=1,MAX($D$16,IFERROR(W1056,MAX($D$16,POWER((ABS(K1056)^2)/($I$5*MAX(F1056,0.1)^2),1/3)))),MAX($D$16,POWER((ABS(K1056)^2)/($I$5*MAX(F1056,0.1)^2),1/3))))))),MAX($D$16,POWER((ABS(K1056)^2)/($I$5*MAX(F1056,0.1)^2),1/3)))</f>
        <v/>
      </c>
      <c r="AI1056">
        <f>E1056+AH1056</f>
        <v/>
      </c>
      <c r="AJ1056">
        <f>AI1056+((ABS(K1056)/MAX(((F1056)+(G1056)*(AH1056))*(AH1056),1E-6))^2)/(2*$I$5)</f>
        <v/>
      </c>
      <c r="AM1056" t="n">
        <v>0</v>
      </c>
      <c r="AN1056" t="n">
        <v>0</v>
      </c>
      <c r="AO1056">
        <f>AM1056+AN1056</f>
        <v/>
      </c>
      <c r="AP1056">
        <f>AP1055+AO1056</f>
        <v/>
      </c>
      <c r="AQ1056">
        <f>ABS(ABS(K1056)/MAX(((F1056)+(G1056)*(AH1056))*(AH1056),1E-6))/SQRT($I$5*MAX((((F1056)+(G1056)*(AH1056))*(AH1056))/MAX((F1056)+2*(G1056)*(AH1056),1E-6),1E-6))</f>
        <v/>
      </c>
      <c r="AR1056">
        <f>IF(AQ1056&lt;1,"Subcritical","Supercritical")</f>
        <v/>
      </c>
      <c r="AS1056">
        <f>((ABS(K1056)*$D$6)/(MAX(((F1056)+(G1056)*(AH1056))*(AH1056),1E-6)*MAX(((((F1056)+(G1056)*(AH1056))*(AH1056))/MAX((F1056)+2*(AH1056)*SQRT(1+(G1056)^2),1E-6))^(2/3),1E-6)))^2</f>
        <v/>
      </c>
    </row>
    <row r="1057">
      <c r="A1057" t="n">
        <v>908</v>
      </c>
      <c r="B1057" t="n">
        <v>906.889</v>
      </c>
      <c r="C1057" t="n">
        <v>616085.096</v>
      </c>
      <c r="D1057" t="n">
        <v>3097096.966</v>
      </c>
      <c r="E1057" t="n">
        <v>632.1085</v>
      </c>
      <c r="F1057" t="n">
        <v>5.2</v>
      </c>
      <c r="G1057" t="n">
        <v>0</v>
      </c>
      <c r="H1057" t="inlineStr">
        <is>
          <t>Normal</t>
        </is>
      </c>
      <c r="I1057" t="n">
        <v>0</v>
      </c>
      <c r="J1057">
        <f>B1057-B1056</f>
        <v/>
      </c>
      <c r="K1057">
        <f>MAX(0,K1056-AO1056)</f>
        <v/>
      </c>
      <c r="L1057">
        <f>IF($D$20=0,IFERROR(L1056,MAX($D$16,POWER((ABS(K1057)^2)/($I$5*MAX(F1057,0.1)^2),1/3))),IF(IFERROR(V1056,0)=0,IFERROR(L1056,MAX($D$16,POWER((ABS(K1057)^2)/($I$5*MAX(F1057,0.1)^2),1/3))),IF(OR(IFERROR(L1057,0)=0,IFERROR(S1056,0)&lt;1,IFERROR(S1057,0)&lt;1),MAX($D$16,POWER((ABS(K1057)^2)/($I$5*MAX(F1057,0.1)^2),1/3)),IF(IFERROR(U1057,0)&gt;0,MAX($D$16,IFERROR(L1057,0)+((IFERROR(U1057,0))*$D$18*IF((IFERROR(S1057,0))&lt;1,1,-1))),IF(IFERROR(U1057,0)&lt;0,IF(ABS((MAX($D$16,POWER((ABS(K1057)^2)/($I$5*MAX(F1057,0.1)^2),1/3)))-IFERROR(L1057,0))&gt;$D$19,MAX($D$16,IF((MAX($D$16,POWER((ABS(K1057)^2)/($I$5*MAX(F1057,0.1)^2),1/3)))&gt;IFERROR(L1057,0),MIN((MAX($D$16,POWER((ABS(K1057)^2)/($I$5*MAX(F1057,0.1)^2),1/3))),IFERROR(L1057,0)+(MIN(ABS(IFERROR(U1057,0))*$D$18,ABS((MAX($D$16,POWER((ABS(K1057)^2)/($I$5*MAX(F1057,0.1)^2),1/3)))-IFERROR(L1057,0))))),MAX((MAX($D$16,POWER((ABS(K1057)^2)/($I$5*MAX(F1057,0.1)^2),1/3))),IFERROR(L1057,0)-(MIN(ABS(IFERROR(U1057,0))*$D$18,ABS((MAX($D$16,POWER((ABS(K1057)^2)/($I$5*MAX(F1057,0.1)^2),1/3)))-IFERROR(L1057,0))))))),MAX($D$16,POWER((ABS(K1057)^2)/($I$5*MAX(F1057,0.1)^2),1/3))),MAX($D$16,IFERROR(L1057,0)))))))</f>
        <v/>
      </c>
      <c r="M1057">
        <f>((F1057)+(G1057)*(L1057))*(L1057)</f>
        <v/>
      </c>
      <c r="N1057">
        <f>(((F1057)+(G1057)*(L1057))*(L1057))/MAX((F1057)+2*(L1057)*SQRT(1+(G1057)^2),1E-6)</f>
        <v/>
      </c>
      <c r="O1057">
        <f>ABS(K1057)/MAX(((F1057)+(G1057)*(L1057))*(L1057),1E-6)</f>
        <v/>
      </c>
      <c r="P1057">
        <f>E1057+L1057</f>
        <v/>
      </c>
      <c r="Q1057">
        <f>P1057+((ABS(K1057)/MAX(((F1057)+(G1057)*(L1057))*(L1057),1E-6))^2)/(2*$I$5)</f>
        <v/>
      </c>
      <c r="R1057">
        <f>((ABS(K1057)*$D$6)/(MAX(((F1057)+(G1057)*(L1057))*(L1057),1E-6)*MAX(((((F1057)+(G1057)*(L1057))*(L1057))/MAX((F1057)+2*(L1057)*SQRT(1+(G1057)^2),1E-6))^(2/3),1E-6)))^2</f>
        <v/>
      </c>
      <c r="S1057">
        <f>ABS(ABS(K1057)/MAX(((F1057)+(G1057)*(L1057))*(L1057),1E-6))/SQRT($I$5*MAX((((F1057)+(G1057)*(L1057))*(L1057))/MAX((F1057)+2*(G1057)*(L1057),1E-6),1E-6))</f>
        <v/>
      </c>
      <c r="T1057">
        <f>((F1057)*(L1057)^2)/2+(G1057)*(L1057)^3/3+(ABS(K1057)^2)/($I$5*MAX(((F1057)+(G1057)*(L1057))*(L1057),1E-6))</f>
        <v/>
      </c>
      <c r="U1057">
        <f>IF($D$20=0,0,IFERROR(Q1056-(((R1056+R1057)/2)*J1057)-(IF(O1056&gt;O1057,$D$8*((O1056^2-O1057^2)/(2*$I$5)),$D$9*((O1057^2-O1056^2)/(2*$I$5)))+($D$10*(ABS(I1057)/90)*(MAX(O1056^2,O1057^2)/(2*$I$5))))-Q1057,0))</f>
        <v/>
      </c>
      <c r="V1057">
        <f>IF($D$20=0,1,IFERROR(IF(ROUND(S1057,3)=1,1,IF(AND(ABS(U1057)&lt;$D$19,S1057&gt;1),1,0)),0))</f>
        <v/>
      </c>
      <c r="W1057">
        <f>IF($D$20=0,IFERROR(W1058,MAX($D$16,POWER((ABS(K1057)^2)/($I$5*MAX(F1057,0.1)^2),1/3))),IF(IFERROR(AG1058,0)=0,IFERROR(W1058,MAX($D$16,POWER((ABS(K1057)^2)/($I$5*MAX(F1057,0.1)^2),1/3))),IF(OR(IFERROR(W1057,0)=0,IFERROR(AD1058,0)&gt;1),MAX($D$16,POWER((ABS(K1057)^2)/($I$5*MAX(F1057,0.1)^2),1/3)),IF(IFERROR(AF1057,0)&gt;0,MAX($D$16,IFERROR(W1057,0)+((IFERROR(AF1057,0))*$D$18*IF((IFERROR(AD1057,0))&lt;1,1,-1))),IF(IFERROR(AF1057,0)&lt;0,IF(ABS((MAX($D$16,POWER((ABS(K1057)^2)/($I$5*MAX(F1057,0.1)^2),1/3)))-IFERROR(W1057,0))&gt;$D$19,MAX($D$16,IF((MAX($D$16,POWER((ABS(K1057)^2)/($I$5*MAX(F1057,0.1)^2),1/3)))&gt;IFERROR(W1057,0),MIN((MAX($D$16,POWER((ABS(K1057)^2)/($I$5*MAX(F1057,0.1)^2),1/3))),IFERROR(W1057,0)+(MIN(ABS(IFERROR(AF1057,0))*$D$18,ABS((MAX($D$16,POWER((ABS(K1057)^2)/($I$5*MAX(F1057,0.1)^2),1/3)))-IFERROR(W1057,0))))),MAX((MAX($D$16,POWER((ABS(K1057)^2)/($I$5*MAX(F1057,0.1)^2),1/3))),IFERROR(W1057,0)-(MIN(ABS(IFERROR(AF1057,0))*$D$18,ABS((MAX($D$16,POWER((ABS(K1057)^2)/($I$5*MAX(F1057,0.1)^2),1/3)))-IFERROR(W1057,0))))))),MAX($D$16,POWER((ABS(K1057)^2)/($I$5*MAX(F1057,0.1)^2),1/3))),MAX($D$16,IFERROR(W1057,0)))))))</f>
        <v/>
      </c>
      <c r="X1057">
        <f>((F1057)+(G1057)*(W1057))*(W1057)</f>
        <v/>
      </c>
      <c r="Y1057">
        <f>(((F1057)+(G1057)*(W1057))*(W1057))/MAX((F1057)+2*(W1057)*SQRT(1+(G1057)^2),1E-6)</f>
        <v/>
      </c>
      <c r="Z1057">
        <f>ABS(K1057)/MAX(((F1057)+(G1057)*(W1057))*(W1057),1E-6)</f>
        <v/>
      </c>
      <c r="AA1057">
        <f>E1057+W1057</f>
        <v/>
      </c>
      <c r="AB1057">
        <f>AA1057+((ABS(K1057)/MAX(((F1057)+(G1057)*(W1057))*(W1057),1E-6))^2)/(2*$I$5)</f>
        <v/>
      </c>
      <c r="AC1057">
        <f>((ABS(K1057)*$D$6)/(MAX(((F1057)+(G1057)*(W1057))*(W1057),1E-6)*MAX(((((F1057)+(G1057)*(W1057))*(W1057))/MAX((F1057)+2*(W1057)*SQRT(1+(G1057)^2),1E-6))^(2/3),1E-6)))^2</f>
        <v/>
      </c>
      <c r="AD1057">
        <f>ABS(ABS(K1057)/MAX(((F1057)+(G1057)*(W1057))*(W1057),1E-6))/SQRT($I$5*MAX((((F1057)+(G1057)*(W1057))*(W1057))/MAX((F1057)+2*(G1057)*(W1057),1E-6),1E-6))</f>
        <v/>
      </c>
      <c r="AE1057">
        <f>((F1057)*(W1057)^2)/2+(G1057)*(W1057)^3/3+(ABS(K1057)^2)/($I$5*MAX(((F1057)+(G1057)*(W1057))*(W1057),1E-6))</f>
        <v/>
      </c>
      <c r="AF1057">
        <f>IF($D$20=0,0,IFERROR(AB1058+(((AC1057+AC1058)/2)*J1058)+(IF(Z1057&gt;Z1058,$D$8*((Z1057^2-Z1058^2)/(2*$I$5)),$D$9*((Z1058^2-Z1057^2)/(2*$I$5)))+($D$10*(ABS(I1058)/90)*(MAX(Z1057^2,Z1058^2)/(2*$I$5))))-AB1057,0))</f>
        <v/>
      </c>
      <c r="AG1057">
        <f>IF($D$20=0,1,IFERROR(IF(ROUND(AD1057,3)=1,1,IF(AND(ABS(AF1057)&lt;$D$19,AD1057&lt;1),1,0)),0))</f>
        <v/>
      </c>
      <c r="AH1057">
        <f>IFERROR(IF(V32="Supercritical",MAX($D$16,IFERROR(L1057,MAX($D$16,POWER((ABS(K1057)^2)/($I$5*MAX(F1057,0.1)^2),1/3)))),IF(V32="Subcritical",MAX($D$16,IFERROR(W1057,MAX($D$16,POWER((ABS(K1057)^2)/($I$5*MAX(F1057,0.1)^2),1/3)))),IF(AND(IFERROR(V1057,0)=1,IFERROR(AG1057,0)=1),IF(IFERROR(T1057,-1E99)&gt;=IFERROR(AE1057,-1E99),MAX($D$16,IFERROR(L1057,MAX($D$16,POWER((ABS(K1057)^2)/($I$5*MAX(F1057,0.1)^2),1/3)))),MAX($D$16,IFERROR(W1057,MAX($D$16,POWER((ABS(K1057)^2)/($I$5*MAX(F1057,0.1)^2),1/3))))),IF(IFERROR(V1057,0)=1,MAX($D$16,IFERROR(L1057,MAX($D$16,POWER((ABS(K1057)^2)/($I$5*MAX(F1057,0.1)^2),1/3)))),IF(IFERROR(AG1057,0)=1,MAX($D$16,IFERROR(W1057,MAX($D$16,POWER((ABS(K1057)^2)/($I$5*MAX(F1057,0.1)^2),1/3)))),MAX($D$16,POWER((ABS(K1057)^2)/($I$5*MAX(F1057,0.1)^2),1/3))))))),MAX($D$16,POWER((ABS(K1057)^2)/($I$5*MAX(F1057,0.1)^2),1/3)))</f>
        <v/>
      </c>
      <c r="AI1057">
        <f>E1057+AH1057</f>
        <v/>
      </c>
      <c r="AJ1057">
        <f>AI1057+((ABS(K1057)/MAX(((F1057)+(G1057)*(AH1057))*(AH1057),1E-6))^2)/(2*$I$5)</f>
        <v/>
      </c>
      <c r="AM1057" t="n">
        <v>0</v>
      </c>
      <c r="AN1057" t="n">
        <v>0</v>
      </c>
      <c r="AO1057">
        <f>AM1057+AN1057</f>
        <v/>
      </c>
      <c r="AP1057">
        <f>AP1056+AO1057</f>
        <v/>
      </c>
      <c r="AQ1057">
        <f>ABS(ABS(K1057)/MAX(((F1057)+(G1057)*(AH1057))*(AH1057),1E-6))/SQRT($I$5*MAX((((F1057)+(G1057)*(AH1057))*(AH1057))/MAX((F1057)+2*(G1057)*(AH1057),1E-6),1E-6))</f>
        <v/>
      </c>
      <c r="AR1057">
        <f>IF(AQ1057&lt;1,"Subcritical","Supercritical")</f>
        <v/>
      </c>
      <c r="AS1057">
        <f>((ABS(K1057)*$D$6)/(MAX(((F1057)+(G1057)*(AH1057))*(AH1057),1E-6)*MAX(((((F1057)+(G1057)*(AH1057))*(AH1057))/MAX((F1057)+2*(AH1057)*SQRT(1+(G1057)^2),1E-6))^(2/3),1E-6)))^2</f>
        <v/>
      </c>
    </row>
    <row r="1058">
      <c r="A1058" t="n">
        <v>909</v>
      </c>
      <c r="B1058" t="n">
        <v>907.889</v>
      </c>
      <c r="C1058" t="n">
        <v>616085.054</v>
      </c>
      <c r="D1058" t="n">
        <v>3097095.967</v>
      </c>
      <c r="E1058" t="n">
        <v>632.1079999999999</v>
      </c>
      <c r="F1058" t="n">
        <v>5.2</v>
      </c>
      <c r="G1058" t="n">
        <v>0</v>
      </c>
      <c r="H1058" t="inlineStr">
        <is>
          <t>Normal</t>
        </is>
      </c>
      <c r="I1058" t="n">
        <v>0.002</v>
      </c>
      <c r="J1058">
        <f>B1058-B1057</f>
        <v/>
      </c>
      <c r="K1058">
        <f>MAX(0,K1057-AO1057)</f>
        <v/>
      </c>
      <c r="L1058">
        <f>IF($D$20=0,IFERROR(L1057,MAX($D$16,POWER((ABS(K1058)^2)/($I$5*MAX(F1058,0.1)^2),1/3))),IF(IFERROR(V1057,0)=0,IFERROR(L1057,MAX($D$16,POWER((ABS(K1058)^2)/($I$5*MAX(F1058,0.1)^2),1/3))),IF(OR(IFERROR(L1058,0)=0,IFERROR(S1057,0)&lt;1,IFERROR(S1058,0)&lt;1),MAX($D$16,POWER((ABS(K1058)^2)/($I$5*MAX(F1058,0.1)^2),1/3)),IF(IFERROR(U1058,0)&gt;0,MAX($D$16,IFERROR(L1058,0)+((IFERROR(U1058,0))*$D$18*IF((IFERROR(S1058,0))&lt;1,1,-1))),IF(IFERROR(U1058,0)&lt;0,IF(ABS((MAX($D$16,POWER((ABS(K1058)^2)/($I$5*MAX(F1058,0.1)^2),1/3)))-IFERROR(L1058,0))&gt;$D$19,MAX($D$16,IF((MAX($D$16,POWER((ABS(K1058)^2)/($I$5*MAX(F1058,0.1)^2),1/3)))&gt;IFERROR(L1058,0),MIN((MAX($D$16,POWER((ABS(K1058)^2)/($I$5*MAX(F1058,0.1)^2),1/3))),IFERROR(L1058,0)+(MIN(ABS(IFERROR(U1058,0))*$D$18,ABS((MAX($D$16,POWER((ABS(K1058)^2)/($I$5*MAX(F1058,0.1)^2),1/3)))-IFERROR(L1058,0))))),MAX((MAX($D$16,POWER((ABS(K1058)^2)/($I$5*MAX(F1058,0.1)^2),1/3))),IFERROR(L1058,0)-(MIN(ABS(IFERROR(U1058,0))*$D$18,ABS((MAX($D$16,POWER((ABS(K1058)^2)/($I$5*MAX(F1058,0.1)^2),1/3)))-IFERROR(L1058,0))))))),MAX($D$16,POWER((ABS(K1058)^2)/($I$5*MAX(F1058,0.1)^2),1/3))),MAX($D$16,IFERROR(L1058,0)))))))</f>
        <v/>
      </c>
      <c r="M1058">
        <f>((F1058)+(G1058)*(L1058))*(L1058)</f>
        <v/>
      </c>
      <c r="N1058">
        <f>(((F1058)+(G1058)*(L1058))*(L1058))/MAX((F1058)+2*(L1058)*SQRT(1+(G1058)^2),1E-6)</f>
        <v/>
      </c>
      <c r="O1058">
        <f>ABS(K1058)/MAX(((F1058)+(G1058)*(L1058))*(L1058),1E-6)</f>
        <v/>
      </c>
      <c r="P1058">
        <f>E1058+L1058</f>
        <v/>
      </c>
      <c r="Q1058">
        <f>P1058+((ABS(K1058)/MAX(((F1058)+(G1058)*(L1058))*(L1058),1E-6))^2)/(2*$I$5)</f>
        <v/>
      </c>
      <c r="R1058">
        <f>((ABS(K1058)*$D$6)/(MAX(((F1058)+(G1058)*(L1058))*(L1058),1E-6)*MAX(((((F1058)+(G1058)*(L1058))*(L1058))/MAX((F1058)+2*(L1058)*SQRT(1+(G1058)^2),1E-6))^(2/3),1E-6)))^2</f>
        <v/>
      </c>
      <c r="S1058">
        <f>ABS(ABS(K1058)/MAX(((F1058)+(G1058)*(L1058))*(L1058),1E-6))/SQRT($I$5*MAX((((F1058)+(G1058)*(L1058))*(L1058))/MAX((F1058)+2*(G1058)*(L1058),1E-6),1E-6))</f>
        <v/>
      </c>
      <c r="T1058">
        <f>((F1058)*(L1058)^2)/2+(G1058)*(L1058)^3/3+(ABS(K1058)^2)/($I$5*MAX(((F1058)+(G1058)*(L1058))*(L1058),1E-6))</f>
        <v/>
      </c>
      <c r="U1058">
        <f>IF($D$20=0,0,IFERROR(Q1057-(((R1057+R1058)/2)*J1058)-(IF(O1057&gt;O1058,$D$8*((O1057^2-O1058^2)/(2*$I$5)),$D$9*((O1058^2-O1057^2)/(2*$I$5)))+($D$10*(ABS(I1058)/90)*(MAX(O1057^2,O1058^2)/(2*$I$5))))-Q1058,0))</f>
        <v/>
      </c>
      <c r="V1058">
        <f>IF($D$20=0,1,IFERROR(IF(ROUND(S1058,3)=1,1,IF(AND(ABS(U1058)&lt;$D$19,S1058&gt;1),1,0)),0))</f>
        <v/>
      </c>
      <c r="W1058">
        <f>IF($D$20=0,IFERROR(W1059,MAX($D$16,POWER((ABS(K1058)^2)/($I$5*MAX(F1058,0.1)^2),1/3))),IF(IFERROR(AG1059,0)=0,IFERROR(W1059,MAX($D$16,POWER((ABS(K1058)^2)/($I$5*MAX(F1058,0.1)^2),1/3))),IF(OR(IFERROR(W1058,0)=0,IFERROR(AD1059,0)&gt;1),MAX($D$16,POWER((ABS(K1058)^2)/($I$5*MAX(F1058,0.1)^2),1/3)),IF(IFERROR(AF1058,0)&gt;0,MAX($D$16,IFERROR(W1058,0)+((IFERROR(AF1058,0))*$D$18*IF((IFERROR(AD1058,0))&lt;1,1,-1))),IF(IFERROR(AF1058,0)&lt;0,IF(ABS((MAX($D$16,POWER((ABS(K1058)^2)/($I$5*MAX(F1058,0.1)^2),1/3)))-IFERROR(W1058,0))&gt;$D$19,MAX($D$16,IF((MAX($D$16,POWER((ABS(K1058)^2)/($I$5*MAX(F1058,0.1)^2),1/3)))&gt;IFERROR(W1058,0),MIN((MAX($D$16,POWER((ABS(K1058)^2)/($I$5*MAX(F1058,0.1)^2),1/3))),IFERROR(W1058,0)+(MIN(ABS(IFERROR(AF1058,0))*$D$18,ABS((MAX($D$16,POWER((ABS(K1058)^2)/($I$5*MAX(F1058,0.1)^2),1/3)))-IFERROR(W1058,0))))),MAX((MAX($D$16,POWER((ABS(K1058)^2)/($I$5*MAX(F1058,0.1)^2),1/3))),IFERROR(W1058,0)-(MIN(ABS(IFERROR(AF1058,0))*$D$18,ABS((MAX($D$16,POWER((ABS(K1058)^2)/($I$5*MAX(F1058,0.1)^2),1/3)))-IFERROR(W1058,0))))))),MAX($D$16,POWER((ABS(K1058)^2)/($I$5*MAX(F1058,0.1)^2),1/3))),MAX($D$16,IFERROR(W1058,0)))))))</f>
        <v/>
      </c>
      <c r="X1058">
        <f>((F1058)+(G1058)*(W1058))*(W1058)</f>
        <v/>
      </c>
      <c r="Y1058">
        <f>(((F1058)+(G1058)*(W1058))*(W1058))/MAX((F1058)+2*(W1058)*SQRT(1+(G1058)^2),1E-6)</f>
        <v/>
      </c>
      <c r="Z1058">
        <f>ABS(K1058)/MAX(((F1058)+(G1058)*(W1058))*(W1058),1E-6)</f>
        <v/>
      </c>
      <c r="AA1058">
        <f>E1058+W1058</f>
        <v/>
      </c>
      <c r="AB1058">
        <f>AA1058+((ABS(K1058)/MAX(((F1058)+(G1058)*(W1058))*(W1058),1E-6))^2)/(2*$I$5)</f>
        <v/>
      </c>
      <c r="AC1058">
        <f>((ABS(K1058)*$D$6)/(MAX(((F1058)+(G1058)*(W1058))*(W1058),1E-6)*MAX(((((F1058)+(G1058)*(W1058))*(W1058))/MAX((F1058)+2*(W1058)*SQRT(1+(G1058)^2),1E-6))^(2/3),1E-6)))^2</f>
        <v/>
      </c>
      <c r="AD1058">
        <f>ABS(ABS(K1058)/MAX(((F1058)+(G1058)*(W1058))*(W1058),1E-6))/SQRT($I$5*MAX((((F1058)+(G1058)*(W1058))*(W1058))/MAX((F1058)+2*(G1058)*(W1058),1E-6),1E-6))</f>
        <v/>
      </c>
      <c r="AE1058">
        <f>((F1058)*(W1058)^2)/2+(G1058)*(W1058)^3/3+(ABS(K1058)^2)/($I$5*MAX(((F1058)+(G1058)*(W1058))*(W1058),1E-6))</f>
        <v/>
      </c>
      <c r="AF1058">
        <f>IF($D$20=0,0,IFERROR(AB1059+(((AC1058+AC1059)/2)*J1059)+(IF(Z1058&gt;Z1059,$D$8*((Z1058^2-Z1059^2)/(2*$I$5)),$D$9*((Z1059^2-Z1058^2)/(2*$I$5)))+($D$10*(ABS(I1059)/90)*(MAX(Z1058^2,Z1059^2)/(2*$I$5))))-AB1058,0))</f>
        <v/>
      </c>
      <c r="AG1058">
        <f>IF($D$20=0,1,IFERROR(IF(ROUND(AD1058,3)=1,1,IF(AND(ABS(AF1058)&lt;$D$19,AD1058&lt;1),1,0)),0))</f>
        <v/>
      </c>
      <c r="AH1058">
        <f>IFERROR(IF(V32="Supercritical",MAX($D$16,IFERROR(L1058,MAX($D$16,POWER((ABS(K1058)^2)/($I$5*MAX(F1058,0.1)^2),1/3)))),IF(V32="Subcritical",MAX($D$16,IFERROR(W1058,MAX($D$16,POWER((ABS(K1058)^2)/($I$5*MAX(F1058,0.1)^2),1/3)))),IF(AND(IFERROR(V1058,0)=1,IFERROR(AG1058,0)=1),IF(IFERROR(T1058,-1E99)&gt;=IFERROR(AE1058,-1E99),MAX($D$16,IFERROR(L1058,MAX($D$16,POWER((ABS(K1058)^2)/($I$5*MAX(F1058,0.1)^2),1/3)))),MAX($D$16,IFERROR(W1058,MAX($D$16,POWER((ABS(K1058)^2)/($I$5*MAX(F1058,0.1)^2),1/3))))),IF(IFERROR(V1058,0)=1,MAX($D$16,IFERROR(L1058,MAX($D$16,POWER((ABS(K1058)^2)/($I$5*MAX(F1058,0.1)^2),1/3)))),IF(IFERROR(AG1058,0)=1,MAX($D$16,IFERROR(W1058,MAX($D$16,POWER((ABS(K1058)^2)/($I$5*MAX(F1058,0.1)^2),1/3)))),MAX($D$16,POWER((ABS(K1058)^2)/($I$5*MAX(F1058,0.1)^2),1/3))))))),MAX($D$16,POWER((ABS(K1058)^2)/($I$5*MAX(F1058,0.1)^2),1/3)))</f>
        <v/>
      </c>
      <c r="AI1058">
        <f>E1058+AH1058</f>
        <v/>
      </c>
      <c r="AJ1058">
        <f>AI1058+((ABS(K1058)/MAX(((F1058)+(G1058)*(AH1058))*(AH1058),1E-6))^2)/(2*$I$5)</f>
        <v/>
      </c>
      <c r="AM1058" t="n">
        <v>0</v>
      </c>
      <c r="AN1058" t="n">
        <v>0</v>
      </c>
      <c r="AO1058">
        <f>AM1058+AN1058</f>
        <v/>
      </c>
      <c r="AP1058">
        <f>AP1057+AO1058</f>
        <v/>
      </c>
      <c r="AQ1058">
        <f>ABS(ABS(K1058)/MAX(((F1058)+(G1058)*(AH1058))*(AH1058),1E-6))/SQRT($I$5*MAX((((F1058)+(G1058)*(AH1058))*(AH1058))/MAX((F1058)+2*(G1058)*(AH1058),1E-6),1E-6))</f>
        <v/>
      </c>
      <c r="AR1058">
        <f>IF(AQ1058&lt;1,"Subcritical","Supercritical")</f>
        <v/>
      </c>
      <c r="AS1058">
        <f>((ABS(K1058)*$D$6)/(MAX(((F1058)+(G1058)*(AH1058))*(AH1058),1E-6)*MAX(((((F1058)+(G1058)*(AH1058))*(AH1058))/MAX((F1058)+2*(AH1058)*SQRT(1+(G1058)^2),1E-6))^(2/3),1E-6)))^2</f>
        <v/>
      </c>
    </row>
    <row r="1059">
      <c r="A1059" t="n">
        <v>910</v>
      </c>
      <c r="B1059" t="n">
        <v>908.89</v>
      </c>
      <c r="C1059" t="n">
        <v>616085.012</v>
      </c>
      <c r="D1059" t="n">
        <v>3097094.967</v>
      </c>
      <c r="E1059" t="n">
        <v>632.1075</v>
      </c>
      <c r="F1059" t="n">
        <v>5.2</v>
      </c>
      <c r="G1059" t="n">
        <v>0</v>
      </c>
      <c r="H1059" t="inlineStr">
        <is>
          <t>Normal</t>
        </is>
      </c>
      <c r="I1059" t="n">
        <v>0.06</v>
      </c>
      <c r="J1059">
        <f>B1059-B1058</f>
        <v/>
      </c>
      <c r="K1059">
        <f>MAX(0,K1058-AO1058)</f>
        <v/>
      </c>
      <c r="L1059">
        <f>IF($D$20=0,IFERROR(L1058,MAX($D$16,POWER((ABS(K1059)^2)/($I$5*MAX(F1059,0.1)^2),1/3))),IF(IFERROR(V1058,0)=0,IFERROR(L1058,MAX($D$16,POWER((ABS(K1059)^2)/($I$5*MAX(F1059,0.1)^2),1/3))),IF(OR(IFERROR(L1059,0)=0,IFERROR(S1058,0)&lt;1,IFERROR(S1059,0)&lt;1),MAX($D$16,POWER((ABS(K1059)^2)/($I$5*MAX(F1059,0.1)^2),1/3)),IF(IFERROR(U1059,0)&gt;0,MAX($D$16,IFERROR(L1059,0)+((IFERROR(U1059,0))*$D$18*IF((IFERROR(S1059,0))&lt;1,1,-1))),IF(IFERROR(U1059,0)&lt;0,IF(ABS((MAX($D$16,POWER((ABS(K1059)^2)/($I$5*MAX(F1059,0.1)^2),1/3)))-IFERROR(L1059,0))&gt;$D$19,MAX($D$16,IF((MAX($D$16,POWER((ABS(K1059)^2)/($I$5*MAX(F1059,0.1)^2),1/3)))&gt;IFERROR(L1059,0),MIN((MAX($D$16,POWER((ABS(K1059)^2)/($I$5*MAX(F1059,0.1)^2),1/3))),IFERROR(L1059,0)+(MIN(ABS(IFERROR(U1059,0))*$D$18,ABS((MAX($D$16,POWER((ABS(K1059)^2)/($I$5*MAX(F1059,0.1)^2),1/3)))-IFERROR(L1059,0))))),MAX((MAX($D$16,POWER((ABS(K1059)^2)/($I$5*MAX(F1059,0.1)^2),1/3))),IFERROR(L1059,0)-(MIN(ABS(IFERROR(U1059,0))*$D$18,ABS((MAX($D$16,POWER((ABS(K1059)^2)/($I$5*MAX(F1059,0.1)^2),1/3)))-IFERROR(L1059,0))))))),MAX($D$16,POWER((ABS(K1059)^2)/($I$5*MAX(F1059,0.1)^2),1/3))),MAX($D$16,IFERROR(L1059,0)))))))</f>
        <v/>
      </c>
      <c r="M1059">
        <f>((F1059)+(G1059)*(L1059))*(L1059)</f>
        <v/>
      </c>
      <c r="N1059">
        <f>(((F1059)+(G1059)*(L1059))*(L1059))/MAX((F1059)+2*(L1059)*SQRT(1+(G1059)^2),1E-6)</f>
        <v/>
      </c>
      <c r="O1059">
        <f>ABS(K1059)/MAX(((F1059)+(G1059)*(L1059))*(L1059),1E-6)</f>
        <v/>
      </c>
      <c r="P1059">
        <f>E1059+L1059</f>
        <v/>
      </c>
      <c r="Q1059">
        <f>P1059+((ABS(K1059)/MAX(((F1059)+(G1059)*(L1059))*(L1059),1E-6))^2)/(2*$I$5)</f>
        <v/>
      </c>
      <c r="R1059">
        <f>((ABS(K1059)*$D$6)/(MAX(((F1059)+(G1059)*(L1059))*(L1059),1E-6)*MAX(((((F1059)+(G1059)*(L1059))*(L1059))/MAX((F1059)+2*(L1059)*SQRT(1+(G1059)^2),1E-6))^(2/3),1E-6)))^2</f>
        <v/>
      </c>
      <c r="S1059">
        <f>ABS(ABS(K1059)/MAX(((F1059)+(G1059)*(L1059))*(L1059),1E-6))/SQRT($I$5*MAX((((F1059)+(G1059)*(L1059))*(L1059))/MAX((F1059)+2*(G1059)*(L1059),1E-6),1E-6))</f>
        <v/>
      </c>
      <c r="T1059">
        <f>((F1059)*(L1059)^2)/2+(G1059)*(L1059)^3/3+(ABS(K1059)^2)/($I$5*MAX(((F1059)+(G1059)*(L1059))*(L1059),1E-6))</f>
        <v/>
      </c>
      <c r="U1059">
        <f>IF($D$20=0,0,IFERROR(Q1058-(((R1058+R1059)/2)*J1059)-(IF(O1058&gt;O1059,$D$8*((O1058^2-O1059^2)/(2*$I$5)),$D$9*((O1059^2-O1058^2)/(2*$I$5)))+($D$10*(ABS(I1059)/90)*(MAX(O1058^2,O1059^2)/(2*$I$5))))-Q1059,0))</f>
        <v/>
      </c>
      <c r="V1059">
        <f>IF($D$20=0,1,IFERROR(IF(ROUND(S1059,3)=1,1,IF(AND(ABS(U1059)&lt;$D$19,S1059&gt;1),1,0)),0))</f>
        <v/>
      </c>
      <c r="W1059">
        <f>IF($D$20=0,IFERROR(W1060,MAX($D$16,POWER((ABS(K1059)^2)/($I$5*MAX(F1059,0.1)^2),1/3))),IF(IFERROR(AG1060,0)=0,IFERROR(W1060,MAX($D$16,POWER((ABS(K1059)^2)/($I$5*MAX(F1059,0.1)^2),1/3))),IF(OR(IFERROR(W1059,0)=0,IFERROR(AD1060,0)&gt;1),MAX($D$16,POWER((ABS(K1059)^2)/($I$5*MAX(F1059,0.1)^2),1/3)),IF(IFERROR(AF1059,0)&gt;0,MAX($D$16,IFERROR(W1059,0)+((IFERROR(AF1059,0))*$D$18*IF((IFERROR(AD1059,0))&lt;1,1,-1))),IF(IFERROR(AF1059,0)&lt;0,IF(ABS((MAX($D$16,POWER((ABS(K1059)^2)/($I$5*MAX(F1059,0.1)^2),1/3)))-IFERROR(W1059,0))&gt;$D$19,MAX($D$16,IF((MAX($D$16,POWER((ABS(K1059)^2)/($I$5*MAX(F1059,0.1)^2),1/3)))&gt;IFERROR(W1059,0),MIN((MAX($D$16,POWER((ABS(K1059)^2)/($I$5*MAX(F1059,0.1)^2),1/3))),IFERROR(W1059,0)+(MIN(ABS(IFERROR(AF1059,0))*$D$18,ABS((MAX($D$16,POWER((ABS(K1059)^2)/($I$5*MAX(F1059,0.1)^2),1/3)))-IFERROR(W1059,0))))),MAX((MAX($D$16,POWER((ABS(K1059)^2)/($I$5*MAX(F1059,0.1)^2),1/3))),IFERROR(W1059,0)-(MIN(ABS(IFERROR(AF1059,0))*$D$18,ABS((MAX($D$16,POWER((ABS(K1059)^2)/($I$5*MAX(F1059,0.1)^2),1/3)))-IFERROR(W1059,0))))))),MAX($D$16,POWER((ABS(K1059)^2)/($I$5*MAX(F1059,0.1)^2),1/3))),MAX($D$16,IFERROR(W1059,0)))))))</f>
        <v/>
      </c>
      <c r="X1059">
        <f>((F1059)+(G1059)*(W1059))*(W1059)</f>
        <v/>
      </c>
      <c r="Y1059">
        <f>(((F1059)+(G1059)*(W1059))*(W1059))/MAX((F1059)+2*(W1059)*SQRT(1+(G1059)^2),1E-6)</f>
        <v/>
      </c>
      <c r="Z1059">
        <f>ABS(K1059)/MAX(((F1059)+(G1059)*(W1059))*(W1059),1E-6)</f>
        <v/>
      </c>
      <c r="AA1059">
        <f>E1059+W1059</f>
        <v/>
      </c>
      <c r="AB1059">
        <f>AA1059+((ABS(K1059)/MAX(((F1059)+(G1059)*(W1059))*(W1059),1E-6))^2)/(2*$I$5)</f>
        <v/>
      </c>
      <c r="AC1059">
        <f>((ABS(K1059)*$D$6)/(MAX(((F1059)+(G1059)*(W1059))*(W1059),1E-6)*MAX(((((F1059)+(G1059)*(W1059))*(W1059))/MAX((F1059)+2*(W1059)*SQRT(1+(G1059)^2),1E-6))^(2/3),1E-6)))^2</f>
        <v/>
      </c>
      <c r="AD1059">
        <f>ABS(ABS(K1059)/MAX(((F1059)+(G1059)*(W1059))*(W1059),1E-6))/SQRT($I$5*MAX((((F1059)+(G1059)*(W1059))*(W1059))/MAX((F1059)+2*(G1059)*(W1059),1E-6),1E-6))</f>
        <v/>
      </c>
      <c r="AE1059">
        <f>((F1059)*(W1059)^2)/2+(G1059)*(W1059)^3/3+(ABS(K1059)^2)/($I$5*MAX(((F1059)+(G1059)*(W1059))*(W1059),1E-6))</f>
        <v/>
      </c>
      <c r="AF1059">
        <f>IF($D$20=0,0,IFERROR(AB1060+(((AC1059+AC1060)/2)*J1060)+(IF(Z1059&gt;Z1060,$D$8*((Z1059^2-Z1060^2)/(2*$I$5)),$D$9*((Z1060^2-Z1059^2)/(2*$I$5)))+($D$10*(ABS(I1060)/90)*(MAX(Z1059^2,Z1060^2)/(2*$I$5))))-AB1059,0))</f>
        <v/>
      </c>
      <c r="AG1059">
        <f>IF($D$20=0,1,IFERROR(IF(ROUND(AD1059,3)=1,1,IF(AND(ABS(AF1059)&lt;$D$19,AD1059&lt;1),1,0)),0))</f>
        <v/>
      </c>
      <c r="AH1059">
        <f>IFERROR(IF(V32="Supercritical",MAX($D$16,IFERROR(L1059,MAX($D$16,POWER((ABS(K1059)^2)/($I$5*MAX(F1059,0.1)^2),1/3)))),IF(V32="Subcritical",MAX($D$16,IFERROR(W1059,MAX($D$16,POWER((ABS(K1059)^2)/($I$5*MAX(F1059,0.1)^2),1/3)))),IF(AND(IFERROR(V1059,0)=1,IFERROR(AG1059,0)=1),IF(IFERROR(T1059,-1E99)&gt;=IFERROR(AE1059,-1E99),MAX($D$16,IFERROR(L1059,MAX($D$16,POWER((ABS(K1059)^2)/($I$5*MAX(F1059,0.1)^2),1/3)))),MAX($D$16,IFERROR(W1059,MAX($D$16,POWER((ABS(K1059)^2)/($I$5*MAX(F1059,0.1)^2),1/3))))),IF(IFERROR(V1059,0)=1,MAX($D$16,IFERROR(L1059,MAX($D$16,POWER((ABS(K1059)^2)/($I$5*MAX(F1059,0.1)^2),1/3)))),IF(IFERROR(AG1059,0)=1,MAX($D$16,IFERROR(W1059,MAX($D$16,POWER((ABS(K1059)^2)/($I$5*MAX(F1059,0.1)^2),1/3)))),MAX($D$16,POWER((ABS(K1059)^2)/($I$5*MAX(F1059,0.1)^2),1/3))))))),MAX($D$16,POWER((ABS(K1059)^2)/($I$5*MAX(F1059,0.1)^2),1/3)))</f>
        <v/>
      </c>
      <c r="AI1059">
        <f>E1059+AH1059</f>
        <v/>
      </c>
      <c r="AJ1059">
        <f>AI1059+((ABS(K1059)/MAX(((F1059)+(G1059)*(AH1059))*(AH1059),1E-6))^2)/(2*$I$5)</f>
        <v/>
      </c>
      <c r="AM1059" t="n">
        <v>0</v>
      </c>
      <c r="AN1059" t="n">
        <v>0</v>
      </c>
      <c r="AO1059">
        <f>AM1059+AN1059</f>
        <v/>
      </c>
      <c r="AP1059">
        <f>AP1058+AO1059</f>
        <v/>
      </c>
      <c r="AQ1059">
        <f>ABS(ABS(K1059)/MAX(((F1059)+(G1059)*(AH1059))*(AH1059),1E-6))/SQRT($I$5*MAX((((F1059)+(G1059)*(AH1059))*(AH1059))/MAX((F1059)+2*(G1059)*(AH1059),1E-6),1E-6))</f>
        <v/>
      </c>
      <c r="AR1059">
        <f>IF(AQ1059&lt;1,"Subcritical","Supercritical")</f>
        <v/>
      </c>
      <c r="AS1059">
        <f>((ABS(K1059)*$D$6)/(MAX(((F1059)+(G1059)*(AH1059))*(AH1059),1E-6)*MAX(((((F1059)+(G1059)*(AH1059))*(AH1059))/MAX((F1059)+2*(AH1059)*SQRT(1+(G1059)^2),1E-6))^(2/3),1E-6)))^2</f>
        <v/>
      </c>
    </row>
    <row r="1060">
      <c r="A1060" t="n">
        <v>911</v>
      </c>
      <c r="B1060" t="n">
        <v>909.89</v>
      </c>
      <c r="C1060" t="n">
        <v>616084.969</v>
      </c>
      <c r="D1060" t="n">
        <v>3097093.968</v>
      </c>
      <c r="E1060" t="n">
        <v>632.107</v>
      </c>
      <c r="F1060" t="n">
        <v>5.2</v>
      </c>
      <c r="G1060" t="n">
        <v>0</v>
      </c>
      <c r="H1060" t="inlineStr">
        <is>
          <t>Normal</t>
        </is>
      </c>
      <c r="I1060" t="n">
        <v>0.057</v>
      </c>
      <c r="J1060">
        <f>B1060-B1059</f>
        <v/>
      </c>
      <c r="K1060">
        <f>MAX(0,K1059-AO1059)</f>
        <v/>
      </c>
      <c r="L1060">
        <f>IF($D$20=0,IFERROR(L1059,MAX($D$16,POWER((ABS(K1060)^2)/($I$5*MAX(F1060,0.1)^2),1/3))),IF(IFERROR(V1059,0)=0,IFERROR(L1059,MAX($D$16,POWER((ABS(K1060)^2)/($I$5*MAX(F1060,0.1)^2),1/3))),IF(OR(IFERROR(L1060,0)=0,IFERROR(S1059,0)&lt;1,IFERROR(S1060,0)&lt;1),MAX($D$16,POWER((ABS(K1060)^2)/($I$5*MAX(F1060,0.1)^2),1/3)),IF(IFERROR(U1060,0)&gt;0,MAX($D$16,IFERROR(L1060,0)+((IFERROR(U1060,0))*$D$18*IF((IFERROR(S1060,0))&lt;1,1,-1))),IF(IFERROR(U1060,0)&lt;0,IF(ABS((MAX($D$16,POWER((ABS(K1060)^2)/($I$5*MAX(F1060,0.1)^2),1/3)))-IFERROR(L1060,0))&gt;$D$19,MAX($D$16,IF((MAX($D$16,POWER((ABS(K1060)^2)/($I$5*MAX(F1060,0.1)^2),1/3)))&gt;IFERROR(L1060,0),MIN((MAX($D$16,POWER((ABS(K1060)^2)/($I$5*MAX(F1060,0.1)^2),1/3))),IFERROR(L1060,0)+(MIN(ABS(IFERROR(U1060,0))*$D$18,ABS((MAX($D$16,POWER((ABS(K1060)^2)/($I$5*MAX(F1060,0.1)^2),1/3)))-IFERROR(L1060,0))))),MAX((MAX($D$16,POWER((ABS(K1060)^2)/($I$5*MAX(F1060,0.1)^2),1/3))),IFERROR(L1060,0)-(MIN(ABS(IFERROR(U1060,0))*$D$18,ABS((MAX($D$16,POWER((ABS(K1060)^2)/($I$5*MAX(F1060,0.1)^2),1/3)))-IFERROR(L1060,0))))))),MAX($D$16,POWER((ABS(K1060)^2)/($I$5*MAX(F1060,0.1)^2),1/3))),MAX($D$16,IFERROR(L1060,0)))))))</f>
        <v/>
      </c>
      <c r="M1060">
        <f>((F1060)+(G1060)*(L1060))*(L1060)</f>
        <v/>
      </c>
      <c r="N1060">
        <f>(((F1060)+(G1060)*(L1060))*(L1060))/MAX((F1060)+2*(L1060)*SQRT(1+(G1060)^2),1E-6)</f>
        <v/>
      </c>
      <c r="O1060">
        <f>ABS(K1060)/MAX(((F1060)+(G1060)*(L1060))*(L1060),1E-6)</f>
        <v/>
      </c>
      <c r="P1060">
        <f>E1060+L1060</f>
        <v/>
      </c>
      <c r="Q1060">
        <f>P1060+((ABS(K1060)/MAX(((F1060)+(G1060)*(L1060))*(L1060),1E-6))^2)/(2*$I$5)</f>
        <v/>
      </c>
      <c r="R1060">
        <f>((ABS(K1060)*$D$6)/(MAX(((F1060)+(G1060)*(L1060))*(L1060),1E-6)*MAX(((((F1060)+(G1060)*(L1060))*(L1060))/MAX((F1060)+2*(L1060)*SQRT(1+(G1060)^2),1E-6))^(2/3),1E-6)))^2</f>
        <v/>
      </c>
      <c r="S1060">
        <f>ABS(ABS(K1060)/MAX(((F1060)+(G1060)*(L1060))*(L1060),1E-6))/SQRT($I$5*MAX((((F1060)+(G1060)*(L1060))*(L1060))/MAX((F1060)+2*(G1060)*(L1060),1E-6),1E-6))</f>
        <v/>
      </c>
      <c r="T1060">
        <f>((F1060)*(L1060)^2)/2+(G1060)*(L1060)^3/3+(ABS(K1060)^2)/($I$5*MAX(((F1060)+(G1060)*(L1060))*(L1060),1E-6))</f>
        <v/>
      </c>
      <c r="U1060">
        <f>IF($D$20=0,0,IFERROR(Q1059-(((R1059+R1060)/2)*J1060)-(IF(O1059&gt;O1060,$D$8*((O1059^2-O1060^2)/(2*$I$5)),$D$9*((O1060^2-O1059^2)/(2*$I$5)))+($D$10*(ABS(I1060)/90)*(MAX(O1059^2,O1060^2)/(2*$I$5))))-Q1060,0))</f>
        <v/>
      </c>
      <c r="V1060">
        <f>IF($D$20=0,1,IFERROR(IF(ROUND(S1060,3)=1,1,IF(AND(ABS(U1060)&lt;$D$19,S1060&gt;1),1,0)),0))</f>
        <v/>
      </c>
      <c r="W1060">
        <f>IF($D$20=0,IFERROR(W1061,MAX($D$16,POWER((ABS(K1060)^2)/($I$5*MAX(F1060,0.1)^2),1/3))),IF(IFERROR(AG1061,0)=0,IFERROR(W1061,MAX($D$16,POWER((ABS(K1060)^2)/($I$5*MAX(F1060,0.1)^2),1/3))),IF(OR(IFERROR(W1060,0)=0,IFERROR(AD1061,0)&gt;1),MAX($D$16,POWER((ABS(K1060)^2)/($I$5*MAX(F1060,0.1)^2),1/3)),IF(IFERROR(AF1060,0)&gt;0,MAX($D$16,IFERROR(W1060,0)+((IFERROR(AF1060,0))*$D$18*IF((IFERROR(AD1060,0))&lt;1,1,-1))),IF(IFERROR(AF1060,0)&lt;0,IF(ABS((MAX($D$16,POWER((ABS(K1060)^2)/($I$5*MAX(F1060,0.1)^2),1/3)))-IFERROR(W1060,0))&gt;$D$19,MAX($D$16,IF((MAX($D$16,POWER((ABS(K1060)^2)/($I$5*MAX(F1060,0.1)^2),1/3)))&gt;IFERROR(W1060,0),MIN((MAX($D$16,POWER((ABS(K1060)^2)/($I$5*MAX(F1060,0.1)^2),1/3))),IFERROR(W1060,0)+(MIN(ABS(IFERROR(AF1060,0))*$D$18,ABS((MAX($D$16,POWER((ABS(K1060)^2)/($I$5*MAX(F1060,0.1)^2),1/3)))-IFERROR(W1060,0))))),MAX((MAX($D$16,POWER((ABS(K1060)^2)/($I$5*MAX(F1060,0.1)^2),1/3))),IFERROR(W1060,0)-(MIN(ABS(IFERROR(AF1060,0))*$D$18,ABS((MAX($D$16,POWER((ABS(K1060)^2)/($I$5*MAX(F1060,0.1)^2),1/3)))-IFERROR(W1060,0))))))),MAX($D$16,POWER((ABS(K1060)^2)/($I$5*MAX(F1060,0.1)^2),1/3))),MAX($D$16,IFERROR(W1060,0)))))))</f>
        <v/>
      </c>
      <c r="X1060">
        <f>((F1060)+(G1060)*(W1060))*(W1060)</f>
        <v/>
      </c>
      <c r="Y1060">
        <f>(((F1060)+(G1060)*(W1060))*(W1060))/MAX((F1060)+2*(W1060)*SQRT(1+(G1060)^2),1E-6)</f>
        <v/>
      </c>
      <c r="Z1060">
        <f>ABS(K1060)/MAX(((F1060)+(G1060)*(W1060))*(W1060),1E-6)</f>
        <v/>
      </c>
      <c r="AA1060">
        <f>E1060+W1060</f>
        <v/>
      </c>
      <c r="AB1060">
        <f>AA1060+((ABS(K1060)/MAX(((F1060)+(G1060)*(W1060))*(W1060),1E-6))^2)/(2*$I$5)</f>
        <v/>
      </c>
      <c r="AC1060">
        <f>((ABS(K1060)*$D$6)/(MAX(((F1060)+(G1060)*(W1060))*(W1060),1E-6)*MAX(((((F1060)+(G1060)*(W1060))*(W1060))/MAX((F1060)+2*(W1060)*SQRT(1+(G1060)^2),1E-6))^(2/3),1E-6)))^2</f>
        <v/>
      </c>
      <c r="AD1060">
        <f>ABS(ABS(K1060)/MAX(((F1060)+(G1060)*(W1060))*(W1060),1E-6))/SQRT($I$5*MAX((((F1060)+(G1060)*(W1060))*(W1060))/MAX((F1060)+2*(G1060)*(W1060),1E-6),1E-6))</f>
        <v/>
      </c>
      <c r="AE1060">
        <f>((F1060)*(W1060)^2)/2+(G1060)*(W1060)^3/3+(ABS(K1060)^2)/($I$5*MAX(((F1060)+(G1060)*(W1060))*(W1060),1E-6))</f>
        <v/>
      </c>
      <c r="AF1060">
        <f>IF($D$20=0,0,IFERROR(AB1061+(((AC1060+AC1061)/2)*J1061)+(IF(Z1060&gt;Z1061,$D$8*((Z1060^2-Z1061^2)/(2*$I$5)),$D$9*((Z1061^2-Z1060^2)/(2*$I$5)))+($D$10*(ABS(I1061)/90)*(MAX(Z1060^2,Z1061^2)/(2*$I$5))))-AB1060,0))</f>
        <v/>
      </c>
      <c r="AG1060">
        <f>IF($D$20=0,1,IFERROR(IF(ROUND(AD1060,3)=1,1,IF(AND(ABS(AF1060)&lt;$D$19,AD1060&lt;1),1,0)),0))</f>
        <v/>
      </c>
      <c r="AH1060">
        <f>IFERROR(IF(V32="Supercritical",MAX($D$16,IFERROR(L1060,MAX($D$16,POWER((ABS(K1060)^2)/($I$5*MAX(F1060,0.1)^2),1/3)))),IF(V32="Subcritical",MAX($D$16,IFERROR(W1060,MAX($D$16,POWER((ABS(K1060)^2)/($I$5*MAX(F1060,0.1)^2),1/3)))),IF(AND(IFERROR(V1060,0)=1,IFERROR(AG1060,0)=1),IF(IFERROR(T1060,-1E99)&gt;=IFERROR(AE1060,-1E99),MAX($D$16,IFERROR(L1060,MAX($D$16,POWER((ABS(K1060)^2)/($I$5*MAX(F1060,0.1)^2),1/3)))),MAX($D$16,IFERROR(W1060,MAX($D$16,POWER((ABS(K1060)^2)/($I$5*MAX(F1060,0.1)^2),1/3))))),IF(IFERROR(V1060,0)=1,MAX($D$16,IFERROR(L1060,MAX($D$16,POWER((ABS(K1060)^2)/($I$5*MAX(F1060,0.1)^2),1/3)))),IF(IFERROR(AG1060,0)=1,MAX($D$16,IFERROR(W1060,MAX($D$16,POWER((ABS(K1060)^2)/($I$5*MAX(F1060,0.1)^2),1/3)))),MAX($D$16,POWER((ABS(K1060)^2)/($I$5*MAX(F1060,0.1)^2),1/3))))))),MAX($D$16,POWER((ABS(K1060)^2)/($I$5*MAX(F1060,0.1)^2),1/3)))</f>
        <v/>
      </c>
      <c r="AI1060">
        <f>E1060+AH1060</f>
        <v/>
      </c>
      <c r="AJ1060">
        <f>AI1060+((ABS(K1060)/MAX(((F1060)+(G1060)*(AH1060))*(AH1060),1E-6))^2)/(2*$I$5)</f>
        <v/>
      </c>
      <c r="AM1060" t="n">
        <v>0</v>
      </c>
      <c r="AN1060" t="n">
        <v>0</v>
      </c>
      <c r="AO1060">
        <f>AM1060+AN1060</f>
        <v/>
      </c>
      <c r="AP1060">
        <f>AP1059+AO1060</f>
        <v/>
      </c>
      <c r="AQ1060">
        <f>ABS(ABS(K1060)/MAX(((F1060)+(G1060)*(AH1060))*(AH1060),1E-6))/SQRT($I$5*MAX((((F1060)+(G1060)*(AH1060))*(AH1060))/MAX((F1060)+2*(G1060)*(AH1060),1E-6),1E-6))</f>
        <v/>
      </c>
      <c r="AR1060">
        <f>IF(AQ1060&lt;1,"Subcritical","Supercritical")</f>
        <v/>
      </c>
      <c r="AS1060">
        <f>((ABS(K1060)*$D$6)/(MAX(((F1060)+(G1060)*(AH1060))*(AH1060),1E-6)*MAX(((((F1060)+(G1060)*(AH1060))*(AH1060))/MAX((F1060)+2*(AH1060)*SQRT(1+(G1060)^2),1E-6))^(2/3),1E-6)))^2</f>
        <v/>
      </c>
    </row>
    <row r="1061">
      <c r="A1061" t="n">
        <v>912</v>
      </c>
      <c r="B1061" t="n">
        <v>910.89</v>
      </c>
      <c r="C1061" t="n">
        <v>616084.927</v>
      </c>
      <c r="D1061" t="n">
        <v>3097092.969</v>
      </c>
      <c r="E1061" t="n">
        <v>632.1065</v>
      </c>
      <c r="F1061" t="n">
        <v>5.2</v>
      </c>
      <c r="G1061" t="n">
        <v>0</v>
      </c>
      <c r="H1061" t="inlineStr">
        <is>
          <t>Normal</t>
        </is>
      </c>
      <c r="I1061" t="n">
        <v>0</v>
      </c>
      <c r="J1061">
        <f>B1061-B1060</f>
        <v/>
      </c>
      <c r="K1061">
        <f>MAX(0,K1060-AO1060)</f>
        <v/>
      </c>
      <c r="L1061">
        <f>IF($D$20=0,IFERROR(L1060,MAX($D$16,POWER((ABS(K1061)^2)/($I$5*MAX(F1061,0.1)^2),1/3))),IF(IFERROR(V1060,0)=0,IFERROR(L1060,MAX($D$16,POWER((ABS(K1061)^2)/($I$5*MAX(F1061,0.1)^2),1/3))),IF(OR(IFERROR(L1061,0)=0,IFERROR(S1060,0)&lt;1,IFERROR(S1061,0)&lt;1),MAX($D$16,POWER((ABS(K1061)^2)/($I$5*MAX(F1061,0.1)^2),1/3)),IF(IFERROR(U1061,0)&gt;0,MAX($D$16,IFERROR(L1061,0)+((IFERROR(U1061,0))*$D$18*IF((IFERROR(S1061,0))&lt;1,1,-1))),IF(IFERROR(U1061,0)&lt;0,IF(ABS((MAX($D$16,POWER((ABS(K1061)^2)/($I$5*MAX(F1061,0.1)^2),1/3)))-IFERROR(L1061,0))&gt;$D$19,MAX($D$16,IF((MAX($D$16,POWER((ABS(K1061)^2)/($I$5*MAX(F1061,0.1)^2),1/3)))&gt;IFERROR(L1061,0),MIN((MAX($D$16,POWER((ABS(K1061)^2)/($I$5*MAX(F1061,0.1)^2),1/3))),IFERROR(L1061,0)+(MIN(ABS(IFERROR(U1061,0))*$D$18,ABS((MAX($D$16,POWER((ABS(K1061)^2)/($I$5*MAX(F1061,0.1)^2),1/3)))-IFERROR(L1061,0))))),MAX((MAX($D$16,POWER((ABS(K1061)^2)/($I$5*MAX(F1061,0.1)^2),1/3))),IFERROR(L1061,0)-(MIN(ABS(IFERROR(U1061,0))*$D$18,ABS((MAX($D$16,POWER((ABS(K1061)^2)/($I$5*MAX(F1061,0.1)^2),1/3)))-IFERROR(L1061,0))))))),MAX($D$16,POWER((ABS(K1061)^2)/($I$5*MAX(F1061,0.1)^2),1/3))),MAX($D$16,IFERROR(L1061,0)))))))</f>
        <v/>
      </c>
      <c r="M1061">
        <f>((F1061)+(G1061)*(L1061))*(L1061)</f>
        <v/>
      </c>
      <c r="N1061">
        <f>(((F1061)+(G1061)*(L1061))*(L1061))/MAX((F1061)+2*(L1061)*SQRT(1+(G1061)^2),1E-6)</f>
        <v/>
      </c>
      <c r="O1061">
        <f>ABS(K1061)/MAX(((F1061)+(G1061)*(L1061))*(L1061),1E-6)</f>
        <v/>
      </c>
      <c r="P1061">
        <f>E1061+L1061</f>
        <v/>
      </c>
      <c r="Q1061">
        <f>P1061+((ABS(K1061)/MAX(((F1061)+(G1061)*(L1061))*(L1061),1E-6))^2)/(2*$I$5)</f>
        <v/>
      </c>
      <c r="R1061">
        <f>((ABS(K1061)*$D$6)/(MAX(((F1061)+(G1061)*(L1061))*(L1061),1E-6)*MAX(((((F1061)+(G1061)*(L1061))*(L1061))/MAX((F1061)+2*(L1061)*SQRT(1+(G1061)^2),1E-6))^(2/3),1E-6)))^2</f>
        <v/>
      </c>
      <c r="S1061">
        <f>ABS(ABS(K1061)/MAX(((F1061)+(G1061)*(L1061))*(L1061),1E-6))/SQRT($I$5*MAX((((F1061)+(G1061)*(L1061))*(L1061))/MAX((F1061)+2*(G1061)*(L1061),1E-6),1E-6))</f>
        <v/>
      </c>
      <c r="T1061">
        <f>((F1061)*(L1061)^2)/2+(G1061)*(L1061)^3/3+(ABS(K1061)^2)/($I$5*MAX(((F1061)+(G1061)*(L1061))*(L1061),1E-6))</f>
        <v/>
      </c>
      <c r="U1061">
        <f>IF($D$20=0,0,IFERROR(Q1060-(((R1060+R1061)/2)*J1061)-(IF(O1060&gt;O1061,$D$8*((O1060^2-O1061^2)/(2*$I$5)),$D$9*((O1061^2-O1060^2)/(2*$I$5)))+($D$10*(ABS(I1061)/90)*(MAX(O1060^2,O1061^2)/(2*$I$5))))-Q1061,0))</f>
        <v/>
      </c>
      <c r="V1061">
        <f>IF($D$20=0,1,IFERROR(IF(ROUND(S1061,3)=1,1,IF(AND(ABS(U1061)&lt;$D$19,S1061&gt;1),1,0)),0))</f>
        <v/>
      </c>
      <c r="W1061">
        <f>IF($D$20=0,IFERROR(W1062,MAX($D$16,POWER((ABS(K1061)^2)/($I$5*MAX(F1061,0.1)^2),1/3))),IF(IFERROR(AG1062,0)=0,IFERROR(W1062,MAX($D$16,POWER((ABS(K1061)^2)/($I$5*MAX(F1061,0.1)^2),1/3))),IF(OR(IFERROR(W1061,0)=0,IFERROR(AD1062,0)&gt;1),MAX($D$16,POWER((ABS(K1061)^2)/($I$5*MAX(F1061,0.1)^2),1/3)),IF(IFERROR(AF1061,0)&gt;0,MAX($D$16,IFERROR(W1061,0)+((IFERROR(AF1061,0))*$D$18*IF((IFERROR(AD1061,0))&lt;1,1,-1))),IF(IFERROR(AF1061,0)&lt;0,IF(ABS((MAX($D$16,POWER((ABS(K1061)^2)/($I$5*MAX(F1061,0.1)^2),1/3)))-IFERROR(W1061,0))&gt;$D$19,MAX($D$16,IF((MAX($D$16,POWER((ABS(K1061)^2)/($I$5*MAX(F1061,0.1)^2),1/3)))&gt;IFERROR(W1061,0),MIN((MAX($D$16,POWER((ABS(K1061)^2)/($I$5*MAX(F1061,0.1)^2),1/3))),IFERROR(W1061,0)+(MIN(ABS(IFERROR(AF1061,0))*$D$18,ABS((MAX($D$16,POWER((ABS(K1061)^2)/($I$5*MAX(F1061,0.1)^2),1/3)))-IFERROR(W1061,0))))),MAX((MAX($D$16,POWER((ABS(K1061)^2)/($I$5*MAX(F1061,0.1)^2),1/3))),IFERROR(W1061,0)-(MIN(ABS(IFERROR(AF1061,0))*$D$18,ABS((MAX($D$16,POWER((ABS(K1061)^2)/($I$5*MAX(F1061,0.1)^2),1/3)))-IFERROR(W1061,0))))))),MAX($D$16,POWER((ABS(K1061)^2)/($I$5*MAX(F1061,0.1)^2),1/3))),MAX($D$16,IFERROR(W1061,0)))))))</f>
        <v/>
      </c>
      <c r="X1061">
        <f>((F1061)+(G1061)*(W1061))*(W1061)</f>
        <v/>
      </c>
      <c r="Y1061">
        <f>(((F1061)+(G1061)*(W1061))*(W1061))/MAX((F1061)+2*(W1061)*SQRT(1+(G1061)^2),1E-6)</f>
        <v/>
      </c>
      <c r="Z1061">
        <f>ABS(K1061)/MAX(((F1061)+(G1061)*(W1061))*(W1061),1E-6)</f>
        <v/>
      </c>
      <c r="AA1061">
        <f>E1061+W1061</f>
        <v/>
      </c>
      <c r="AB1061">
        <f>AA1061+((ABS(K1061)/MAX(((F1061)+(G1061)*(W1061))*(W1061),1E-6))^2)/(2*$I$5)</f>
        <v/>
      </c>
      <c r="AC1061">
        <f>((ABS(K1061)*$D$6)/(MAX(((F1061)+(G1061)*(W1061))*(W1061),1E-6)*MAX(((((F1061)+(G1061)*(W1061))*(W1061))/MAX((F1061)+2*(W1061)*SQRT(1+(G1061)^2),1E-6))^(2/3),1E-6)))^2</f>
        <v/>
      </c>
      <c r="AD1061">
        <f>ABS(ABS(K1061)/MAX(((F1061)+(G1061)*(W1061))*(W1061),1E-6))/SQRT($I$5*MAX((((F1061)+(G1061)*(W1061))*(W1061))/MAX((F1061)+2*(G1061)*(W1061),1E-6),1E-6))</f>
        <v/>
      </c>
      <c r="AE1061">
        <f>((F1061)*(W1061)^2)/2+(G1061)*(W1061)^3/3+(ABS(K1061)^2)/($I$5*MAX(((F1061)+(G1061)*(W1061))*(W1061),1E-6))</f>
        <v/>
      </c>
      <c r="AF1061">
        <f>IF($D$20=0,0,IFERROR(AB1062+(((AC1061+AC1062)/2)*J1062)+(IF(Z1061&gt;Z1062,$D$8*((Z1061^2-Z1062^2)/(2*$I$5)),$D$9*((Z1062^2-Z1061^2)/(2*$I$5)))+($D$10*(ABS(I1062)/90)*(MAX(Z1061^2,Z1062^2)/(2*$I$5))))-AB1061,0))</f>
        <v/>
      </c>
      <c r="AG1061">
        <f>IF($D$20=0,1,IFERROR(IF(ROUND(AD1061,3)=1,1,IF(AND(ABS(AF1061)&lt;$D$19,AD1061&lt;1),1,0)),0))</f>
        <v/>
      </c>
      <c r="AH1061">
        <f>IFERROR(IF(V32="Supercritical",MAX($D$16,IFERROR(L1061,MAX($D$16,POWER((ABS(K1061)^2)/($I$5*MAX(F1061,0.1)^2),1/3)))),IF(V32="Subcritical",MAX($D$16,IFERROR(W1061,MAX($D$16,POWER((ABS(K1061)^2)/($I$5*MAX(F1061,0.1)^2),1/3)))),IF(AND(IFERROR(V1061,0)=1,IFERROR(AG1061,0)=1),IF(IFERROR(T1061,-1E99)&gt;=IFERROR(AE1061,-1E99),MAX($D$16,IFERROR(L1061,MAX($D$16,POWER((ABS(K1061)^2)/($I$5*MAX(F1061,0.1)^2),1/3)))),MAX($D$16,IFERROR(W1061,MAX($D$16,POWER((ABS(K1061)^2)/($I$5*MAX(F1061,0.1)^2),1/3))))),IF(IFERROR(V1061,0)=1,MAX($D$16,IFERROR(L1061,MAX($D$16,POWER((ABS(K1061)^2)/($I$5*MAX(F1061,0.1)^2),1/3)))),IF(IFERROR(AG1061,0)=1,MAX($D$16,IFERROR(W1061,MAX($D$16,POWER((ABS(K1061)^2)/($I$5*MAX(F1061,0.1)^2),1/3)))),MAX($D$16,POWER((ABS(K1061)^2)/($I$5*MAX(F1061,0.1)^2),1/3))))))),MAX($D$16,POWER((ABS(K1061)^2)/($I$5*MAX(F1061,0.1)^2),1/3)))</f>
        <v/>
      </c>
      <c r="AI1061">
        <f>E1061+AH1061</f>
        <v/>
      </c>
      <c r="AJ1061">
        <f>AI1061+((ABS(K1061)/MAX(((F1061)+(G1061)*(AH1061))*(AH1061),1E-6))^2)/(2*$I$5)</f>
        <v/>
      </c>
      <c r="AM1061" t="n">
        <v>0</v>
      </c>
      <c r="AN1061" t="n">
        <v>0</v>
      </c>
      <c r="AO1061">
        <f>AM1061+AN1061</f>
        <v/>
      </c>
      <c r="AP1061">
        <f>AP1060+AO1061</f>
        <v/>
      </c>
      <c r="AQ1061">
        <f>ABS(ABS(K1061)/MAX(((F1061)+(G1061)*(AH1061))*(AH1061),1E-6))/SQRT($I$5*MAX((((F1061)+(G1061)*(AH1061))*(AH1061))/MAX((F1061)+2*(G1061)*(AH1061),1E-6),1E-6))</f>
        <v/>
      </c>
      <c r="AR1061">
        <f>IF(AQ1061&lt;1,"Subcritical","Supercritical")</f>
        <v/>
      </c>
      <c r="AS1061">
        <f>((ABS(K1061)*$D$6)/(MAX(((F1061)+(G1061)*(AH1061))*(AH1061),1E-6)*MAX(((((F1061)+(G1061)*(AH1061))*(AH1061))/MAX((F1061)+2*(AH1061)*SQRT(1+(G1061)^2),1E-6))^(2/3),1E-6)))^2</f>
        <v/>
      </c>
    </row>
    <row r="1062">
      <c r="A1062" t="n">
        <v>913</v>
      </c>
      <c r="B1062" t="n">
        <v>911.889</v>
      </c>
      <c r="C1062" t="n">
        <v>616084.885</v>
      </c>
      <c r="D1062" t="n">
        <v>3097091.97</v>
      </c>
      <c r="E1062" t="n">
        <v>632.106</v>
      </c>
      <c r="F1062" t="n">
        <v>5.2</v>
      </c>
      <c r="G1062" t="n">
        <v>0</v>
      </c>
      <c r="H1062" t="inlineStr">
        <is>
          <t>Normal</t>
        </is>
      </c>
      <c r="I1062" t="n">
        <v>0</v>
      </c>
      <c r="J1062">
        <f>B1062-B1061</f>
        <v/>
      </c>
      <c r="K1062">
        <f>MAX(0,K1061-AO1061)</f>
        <v/>
      </c>
      <c r="L1062">
        <f>IF($D$20=0,IFERROR(L1061,MAX($D$16,POWER((ABS(K1062)^2)/($I$5*MAX(F1062,0.1)^2),1/3))),IF(IFERROR(V1061,0)=0,IFERROR(L1061,MAX($D$16,POWER((ABS(K1062)^2)/($I$5*MAX(F1062,0.1)^2),1/3))),IF(OR(IFERROR(L1062,0)=0,IFERROR(S1061,0)&lt;1,IFERROR(S1062,0)&lt;1),MAX($D$16,POWER((ABS(K1062)^2)/($I$5*MAX(F1062,0.1)^2),1/3)),IF(IFERROR(U1062,0)&gt;0,MAX($D$16,IFERROR(L1062,0)+((IFERROR(U1062,0))*$D$18*IF((IFERROR(S1062,0))&lt;1,1,-1))),IF(IFERROR(U1062,0)&lt;0,IF(ABS((MAX($D$16,POWER((ABS(K1062)^2)/($I$5*MAX(F1062,0.1)^2),1/3)))-IFERROR(L1062,0))&gt;$D$19,MAX($D$16,IF((MAX($D$16,POWER((ABS(K1062)^2)/($I$5*MAX(F1062,0.1)^2),1/3)))&gt;IFERROR(L1062,0),MIN((MAX($D$16,POWER((ABS(K1062)^2)/($I$5*MAX(F1062,0.1)^2),1/3))),IFERROR(L1062,0)+(MIN(ABS(IFERROR(U1062,0))*$D$18,ABS((MAX($D$16,POWER((ABS(K1062)^2)/($I$5*MAX(F1062,0.1)^2),1/3)))-IFERROR(L1062,0))))),MAX((MAX($D$16,POWER((ABS(K1062)^2)/($I$5*MAX(F1062,0.1)^2),1/3))),IFERROR(L1062,0)-(MIN(ABS(IFERROR(U1062,0))*$D$18,ABS((MAX($D$16,POWER((ABS(K1062)^2)/($I$5*MAX(F1062,0.1)^2),1/3)))-IFERROR(L1062,0))))))),MAX($D$16,POWER((ABS(K1062)^2)/($I$5*MAX(F1062,0.1)^2),1/3))),MAX($D$16,IFERROR(L1062,0)))))))</f>
        <v/>
      </c>
      <c r="M1062">
        <f>((F1062)+(G1062)*(L1062))*(L1062)</f>
        <v/>
      </c>
      <c r="N1062">
        <f>(((F1062)+(G1062)*(L1062))*(L1062))/MAX((F1062)+2*(L1062)*SQRT(1+(G1062)^2),1E-6)</f>
        <v/>
      </c>
      <c r="O1062">
        <f>ABS(K1062)/MAX(((F1062)+(G1062)*(L1062))*(L1062),1E-6)</f>
        <v/>
      </c>
      <c r="P1062">
        <f>E1062+L1062</f>
        <v/>
      </c>
      <c r="Q1062">
        <f>P1062+((ABS(K1062)/MAX(((F1062)+(G1062)*(L1062))*(L1062),1E-6))^2)/(2*$I$5)</f>
        <v/>
      </c>
      <c r="R1062">
        <f>((ABS(K1062)*$D$6)/(MAX(((F1062)+(G1062)*(L1062))*(L1062),1E-6)*MAX(((((F1062)+(G1062)*(L1062))*(L1062))/MAX((F1062)+2*(L1062)*SQRT(1+(G1062)^2),1E-6))^(2/3),1E-6)))^2</f>
        <v/>
      </c>
      <c r="S1062">
        <f>ABS(ABS(K1062)/MAX(((F1062)+(G1062)*(L1062))*(L1062),1E-6))/SQRT($I$5*MAX((((F1062)+(G1062)*(L1062))*(L1062))/MAX((F1062)+2*(G1062)*(L1062),1E-6),1E-6))</f>
        <v/>
      </c>
      <c r="T1062">
        <f>((F1062)*(L1062)^2)/2+(G1062)*(L1062)^3/3+(ABS(K1062)^2)/($I$5*MAX(((F1062)+(G1062)*(L1062))*(L1062),1E-6))</f>
        <v/>
      </c>
      <c r="U1062">
        <f>IF($D$20=0,0,IFERROR(Q1061-(((R1061+R1062)/2)*J1062)-(IF(O1061&gt;O1062,$D$8*((O1061^2-O1062^2)/(2*$I$5)),$D$9*((O1062^2-O1061^2)/(2*$I$5)))+($D$10*(ABS(I1062)/90)*(MAX(O1061^2,O1062^2)/(2*$I$5))))-Q1062,0))</f>
        <v/>
      </c>
      <c r="V1062">
        <f>IF($D$20=0,1,IFERROR(IF(ROUND(S1062,3)=1,1,IF(AND(ABS(U1062)&lt;$D$19,S1062&gt;1),1,0)),0))</f>
        <v/>
      </c>
      <c r="W1062">
        <f>IF($D$20=0,IFERROR(W1063,MAX($D$16,POWER((ABS(K1062)^2)/($I$5*MAX(F1062,0.1)^2),1/3))),IF(IFERROR(AG1063,0)=0,IFERROR(W1063,MAX($D$16,POWER((ABS(K1062)^2)/($I$5*MAX(F1062,0.1)^2),1/3))),IF(OR(IFERROR(W1062,0)=0,IFERROR(AD1063,0)&gt;1),MAX($D$16,POWER((ABS(K1062)^2)/($I$5*MAX(F1062,0.1)^2),1/3)),IF(IFERROR(AF1062,0)&gt;0,MAX($D$16,IFERROR(W1062,0)+((IFERROR(AF1062,0))*$D$18*IF((IFERROR(AD1062,0))&lt;1,1,-1))),IF(IFERROR(AF1062,0)&lt;0,IF(ABS((MAX($D$16,POWER((ABS(K1062)^2)/($I$5*MAX(F1062,0.1)^2),1/3)))-IFERROR(W1062,0))&gt;$D$19,MAX($D$16,IF((MAX($D$16,POWER((ABS(K1062)^2)/($I$5*MAX(F1062,0.1)^2),1/3)))&gt;IFERROR(W1062,0),MIN((MAX($D$16,POWER((ABS(K1062)^2)/($I$5*MAX(F1062,0.1)^2),1/3))),IFERROR(W1062,0)+(MIN(ABS(IFERROR(AF1062,0))*$D$18,ABS((MAX($D$16,POWER((ABS(K1062)^2)/($I$5*MAX(F1062,0.1)^2),1/3)))-IFERROR(W1062,0))))),MAX((MAX($D$16,POWER((ABS(K1062)^2)/($I$5*MAX(F1062,0.1)^2),1/3))),IFERROR(W1062,0)-(MIN(ABS(IFERROR(AF1062,0))*$D$18,ABS((MAX($D$16,POWER((ABS(K1062)^2)/($I$5*MAX(F1062,0.1)^2),1/3)))-IFERROR(W1062,0))))))),MAX($D$16,POWER((ABS(K1062)^2)/($I$5*MAX(F1062,0.1)^2),1/3))),MAX($D$16,IFERROR(W1062,0)))))))</f>
        <v/>
      </c>
      <c r="X1062">
        <f>((F1062)+(G1062)*(W1062))*(W1062)</f>
        <v/>
      </c>
      <c r="Y1062">
        <f>(((F1062)+(G1062)*(W1062))*(W1062))/MAX((F1062)+2*(W1062)*SQRT(1+(G1062)^2),1E-6)</f>
        <v/>
      </c>
      <c r="Z1062">
        <f>ABS(K1062)/MAX(((F1062)+(G1062)*(W1062))*(W1062),1E-6)</f>
        <v/>
      </c>
      <c r="AA1062">
        <f>E1062+W1062</f>
        <v/>
      </c>
      <c r="AB1062">
        <f>AA1062+((ABS(K1062)/MAX(((F1062)+(G1062)*(W1062))*(W1062),1E-6))^2)/(2*$I$5)</f>
        <v/>
      </c>
      <c r="AC1062">
        <f>((ABS(K1062)*$D$6)/(MAX(((F1062)+(G1062)*(W1062))*(W1062),1E-6)*MAX(((((F1062)+(G1062)*(W1062))*(W1062))/MAX((F1062)+2*(W1062)*SQRT(1+(G1062)^2),1E-6))^(2/3),1E-6)))^2</f>
        <v/>
      </c>
      <c r="AD1062">
        <f>ABS(ABS(K1062)/MAX(((F1062)+(G1062)*(W1062))*(W1062),1E-6))/SQRT($I$5*MAX((((F1062)+(G1062)*(W1062))*(W1062))/MAX((F1062)+2*(G1062)*(W1062),1E-6),1E-6))</f>
        <v/>
      </c>
      <c r="AE1062">
        <f>((F1062)*(W1062)^2)/2+(G1062)*(W1062)^3/3+(ABS(K1062)^2)/($I$5*MAX(((F1062)+(G1062)*(W1062))*(W1062),1E-6))</f>
        <v/>
      </c>
      <c r="AF1062">
        <f>IF($D$20=0,0,IFERROR(AB1063+(((AC1062+AC1063)/2)*J1063)+(IF(Z1062&gt;Z1063,$D$8*((Z1062^2-Z1063^2)/(2*$I$5)),$D$9*((Z1063^2-Z1062^2)/(2*$I$5)))+($D$10*(ABS(I1063)/90)*(MAX(Z1062^2,Z1063^2)/(2*$I$5))))-AB1062,0))</f>
        <v/>
      </c>
      <c r="AG1062">
        <f>IF($D$20=0,1,IFERROR(IF(ROUND(AD1062,3)=1,1,IF(AND(ABS(AF1062)&lt;$D$19,AD1062&lt;1),1,0)),0))</f>
        <v/>
      </c>
      <c r="AH1062">
        <f>IFERROR(IF(V32="Supercritical",MAX($D$16,IFERROR(L1062,MAX($D$16,POWER((ABS(K1062)^2)/($I$5*MAX(F1062,0.1)^2),1/3)))),IF(V32="Subcritical",MAX($D$16,IFERROR(W1062,MAX($D$16,POWER((ABS(K1062)^2)/($I$5*MAX(F1062,0.1)^2),1/3)))),IF(AND(IFERROR(V1062,0)=1,IFERROR(AG1062,0)=1),IF(IFERROR(T1062,-1E99)&gt;=IFERROR(AE1062,-1E99),MAX($D$16,IFERROR(L1062,MAX($D$16,POWER((ABS(K1062)^2)/($I$5*MAX(F1062,0.1)^2),1/3)))),MAX($D$16,IFERROR(W1062,MAX($D$16,POWER((ABS(K1062)^2)/($I$5*MAX(F1062,0.1)^2),1/3))))),IF(IFERROR(V1062,0)=1,MAX($D$16,IFERROR(L1062,MAX($D$16,POWER((ABS(K1062)^2)/($I$5*MAX(F1062,0.1)^2),1/3)))),IF(IFERROR(AG1062,0)=1,MAX($D$16,IFERROR(W1062,MAX($D$16,POWER((ABS(K1062)^2)/($I$5*MAX(F1062,0.1)^2),1/3)))),MAX($D$16,POWER((ABS(K1062)^2)/($I$5*MAX(F1062,0.1)^2),1/3))))))),MAX($D$16,POWER((ABS(K1062)^2)/($I$5*MAX(F1062,0.1)^2),1/3)))</f>
        <v/>
      </c>
      <c r="AI1062">
        <f>E1062+AH1062</f>
        <v/>
      </c>
      <c r="AJ1062">
        <f>AI1062+((ABS(K1062)/MAX(((F1062)+(G1062)*(AH1062))*(AH1062),1E-6))^2)/(2*$I$5)</f>
        <v/>
      </c>
      <c r="AM1062" t="n">
        <v>0</v>
      </c>
      <c r="AN1062" t="n">
        <v>0</v>
      </c>
      <c r="AO1062">
        <f>AM1062+AN1062</f>
        <v/>
      </c>
      <c r="AP1062">
        <f>AP1061+AO1062</f>
        <v/>
      </c>
      <c r="AQ1062">
        <f>ABS(ABS(K1062)/MAX(((F1062)+(G1062)*(AH1062))*(AH1062),1E-6))/SQRT($I$5*MAX((((F1062)+(G1062)*(AH1062))*(AH1062))/MAX((F1062)+2*(G1062)*(AH1062),1E-6),1E-6))</f>
        <v/>
      </c>
      <c r="AR1062">
        <f>IF(AQ1062&lt;1,"Subcritical","Supercritical")</f>
        <v/>
      </c>
      <c r="AS1062">
        <f>((ABS(K1062)*$D$6)/(MAX(((F1062)+(G1062)*(AH1062))*(AH1062),1E-6)*MAX(((((F1062)+(G1062)*(AH1062))*(AH1062))/MAX((F1062)+2*(AH1062)*SQRT(1+(G1062)^2),1E-6))^(2/3),1E-6)))^2</f>
        <v/>
      </c>
    </row>
    <row r="1063">
      <c r="A1063" t="n">
        <v>914</v>
      </c>
      <c r="B1063" t="n">
        <v>912.889</v>
      </c>
      <c r="C1063" t="n">
        <v>616084.843</v>
      </c>
      <c r="D1063" t="n">
        <v>3097090.971</v>
      </c>
      <c r="E1063" t="n">
        <v>632.1055</v>
      </c>
      <c r="F1063" t="n">
        <v>5.2</v>
      </c>
      <c r="G1063" t="n">
        <v>0</v>
      </c>
      <c r="H1063" t="inlineStr">
        <is>
          <t>Normal</t>
        </is>
      </c>
      <c r="I1063" t="n">
        <v>0.057</v>
      </c>
      <c r="J1063">
        <f>B1063-B1062</f>
        <v/>
      </c>
      <c r="K1063">
        <f>MAX(0,K1062-AO1062)</f>
        <v/>
      </c>
      <c r="L1063">
        <f>IF($D$20=0,IFERROR(L1062,MAX($D$16,POWER((ABS(K1063)^2)/($I$5*MAX(F1063,0.1)^2),1/3))),IF(IFERROR(V1062,0)=0,IFERROR(L1062,MAX($D$16,POWER((ABS(K1063)^2)/($I$5*MAX(F1063,0.1)^2),1/3))),IF(OR(IFERROR(L1063,0)=0,IFERROR(S1062,0)&lt;1,IFERROR(S1063,0)&lt;1),MAX($D$16,POWER((ABS(K1063)^2)/($I$5*MAX(F1063,0.1)^2),1/3)),IF(IFERROR(U1063,0)&gt;0,MAX($D$16,IFERROR(L1063,0)+((IFERROR(U1063,0))*$D$18*IF((IFERROR(S1063,0))&lt;1,1,-1))),IF(IFERROR(U1063,0)&lt;0,IF(ABS((MAX($D$16,POWER((ABS(K1063)^2)/($I$5*MAX(F1063,0.1)^2),1/3)))-IFERROR(L1063,0))&gt;$D$19,MAX($D$16,IF((MAX($D$16,POWER((ABS(K1063)^2)/($I$5*MAX(F1063,0.1)^2),1/3)))&gt;IFERROR(L1063,0),MIN((MAX($D$16,POWER((ABS(K1063)^2)/($I$5*MAX(F1063,0.1)^2),1/3))),IFERROR(L1063,0)+(MIN(ABS(IFERROR(U1063,0))*$D$18,ABS((MAX($D$16,POWER((ABS(K1063)^2)/($I$5*MAX(F1063,0.1)^2),1/3)))-IFERROR(L1063,0))))),MAX((MAX($D$16,POWER((ABS(K1063)^2)/($I$5*MAX(F1063,0.1)^2),1/3))),IFERROR(L1063,0)-(MIN(ABS(IFERROR(U1063,0))*$D$18,ABS((MAX($D$16,POWER((ABS(K1063)^2)/($I$5*MAX(F1063,0.1)^2),1/3)))-IFERROR(L1063,0))))))),MAX($D$16,POWER((ABS(K1063)^2)/($I$5*MAX(F1063,0.1)^2),1/3))),MAX($D$16,IFERROR(L1063,0)))))))</f>
        <v/>
      </c>
      <c r="M1063">
        <f>((F1063)+(G1063)*(L1063))*(L1063)</f>
        <v/>
      </c>
      <c r="N1063">
        <f>(((F1063)+(G1063)*(L1063))*(L1063))/MAX((F1063)+2*(L1063)*SQRT(1+(G1063)^2),1E-6)</f>
        <v/>
      </c>
      <c r="O1063">
        <f>ABS(K1063)/MAX(((F1063)+(G1063)*(L1063))*(L1063),1E-6)</f>
        <v/>
      </c>
      <c r="P1063">
        <f>E1063+L1063</f>
        <v/>
      </c>
      <c r="Q1063">
        <f>P1063+((ABS(K1063)/MAX(((F1063)+(G1063)*(L1063))*(L1063),1E-6))^2)/(2*$I$5)</f>
        <v/>
      </c>
      <c r="R1063">
        <f>((ABS(K1063)*$D$6)/(MAX(((F1063)+(G1063)*(L1063))*(L1063),1E-6)*MAX(((((F1063)+(G1063)*(L1063))*(L1063))/MAX((F1063)+2*(L1063)*SQRT(1+(G1063)^2),1E-6))^(2/3),1E-6)))^2</f>
        <v/>
      </c>
      <c r="S1063">
        <f>ABS(ABS(K1063)/MAX(((F1063)+(G1063)*(L1063))*(L1063),1E-6))/SQRT($I$5*MAX((((F1063)+(G1063)*(L1063))*(L1063))/MAX((F1063)+2*(G1063)*(L1063),1E-6),1E-6))</f>
        <v/>
      </c>
      <c r="T1063">
        <f>((F1063)*(L1063)^2)/2+(G1063)*(L1063)^3/3+(ABS(K1063)^2)/($I$5*MAX(((F1063)+(G1063)*(L1063))*(L1063),1E-6))</f>
        <v/>
      </c>
      <c r="U1063">
        <f>IF($D$20=0,0,IFERROR(Q1062-(((R1062+R1063)/2)*J1063)-(IF(O1062&gt;O1063,$D$8*((O1062^2-O1063^2)/(2*$I$5)),$D$9*((O1063^2-O1062^2)/(2*$I$5)))+($D$10*(ABS(I1063)/90)*(MAX(O1062^2,O1063^2)/(2*$I$5))))-Q1063,0))</f>
        <v/>
      </c>
      <c r="V1063">
        <f>IF($D$20=0,1,IFERROR(IF(ROUND(S1063,3)=1,1,IF(AND(ABS(U1063)&lt;$D$19,S1063&gt;1),1,0)),0))</f>
        <v/>
      </c>
      <c r="W1063">
        <f>IF($D$20=0,IFERROR(W1064,MAX($D$16,POWER((ABS(K1063)^2)/($I$5*MAX(F1063,0.1)^2),1/3))),IF(IFERROR(AG1064,0)=0,IFERROR(W1064,MAX($D$16,POWER((ABS(K1063)^2)/($I$5*MAX(F1063,0.1)^2),1/3))),IF(OR(IFERROR(W1063,0)=0,IFERROR(AD1064,0)&gt;1),MAX($D$16,POWER((ABS(K1063)^2)/($I$5*MAX(F1063,0.1)^2),1/3)),IF(IFERROR(AF1063,0)&gt;0,MAX($D$16,IFERROR(W1063,0)+((IFERROR(AF1063,0))*$D$18*IF((IFERROR(AD1063,0))&lt;1,1,-1))),IF(IFERROR(AF1063,0)&lt;0,IF(ABS((MAX($D$16,POWER((ABS(K1063)^2)/($I$5*MAX(F1063,0.1)^2),1/3)))-IFERROR(W1063,0))&gt;$D$19,MAX($D$16,IF((MAX($D$16,POWER((ABS(K1063)^2)/($I$5*MAX(F1063,0.1)^2),1/3)))&gt;IFERROR(W1063,0),MIN((MAX($D$16,POWER((ABS(K1063)^2)/($I$5*MAX(F1063,0.1)^2),1/3))),IFERROR(W1063,0)+(MIN(ABS(IFERROR(AF1063,0))*$D$18,ABS((MAX($D$16,POWER((ABS(K1063)^2)/($I$5*MAX(F1063,0.1)^2),1/3)))-IFERROR(W1063,0))))),MAX((MAX($D$16,POWER((ABS(K1063)^2)/($I$5*MAX(F1063,0.1)^2),1/3))),IFERROR(W1063,0)-(MIN(ABS(IFERROR(AF1063,0))*$D$18,ABS((MAX($D$16,POWER((ABS(K1063)^2)/($I$5*MAX(F1063,0.1)^2),1/3)))-IFERROR(W1063,0))))))),MAX($D$16,POWER((ABS(K1063)^2)/($I$5*MAX(F1063,0.1)^2),1/3))),MAX($D$16,IFERROR(W1063,0)))))))</f>
        <v/>
      </c>
      <c r="X1063">
        <f>((F1063)+(G1063)*(W1063))*(W1063)</f>
        <v/>
      </c>
      <c r="Y1063">
        <f>(((F1063)+(G1063)*(W1063))*(W1063))/MAX((F1063)+2*(W1063)*SQRT(1+(G1063)^2),1E-6)</f>
        <v/>
      </c>
      <c r="Z1063">
        <f>ABS(K1063)/MAX(((F1063)+(G1063)*(W1063))*(W1063),1E-6)</f>
        <v/>
      </c>
      <c r="AA1063">
        <f>E1063+W1063</f>
        <v/>
      </c>
      <c r="AB1063">
        <f>AA1063+((ABS(K1063)/MAX(((F1063)+(G1063)*(W1063))*(W1063),1E-6))^2)/(2*$I$5)</f>
        <v/>
      </c>
      <c r="AC1063">
        <f>((ABS(K1063)*$D$6)/(MAX(((F1063)+(G1063)*(W1063))*(W1063),1E-6)*MAX(((((F1063)+(G1063)*(W1063))*(W1063))/MAX((F1063)+2*(W1063)*SQRT(1+(G1063)^2),1E-6))^(2/3),1E-6)))^2</f>
        <v/>
      </c>
      <c r="AD1063">
        <f>ABS(ABS(K1063)/MAX(((F1063)+(G1063)*(W1063))*(W1063),1E-6))/SQRT($I$5*MAX((((F1063)+(G1063)*(W1063))*(W1063))/MAX((F1063)+2*(G1063)*(W1063),1E-6),1E-6))</f>
        <v/>
      </c>
      <c r="AE1063">
        <f>((F1063)*(W1063)^2)/2+(G1063)*(W1063)^3/3+(ABS(K1063)^2)/($I$5*MAX(((F1063)+(G1063)*(W1063))*(W1063),1E-6))</f>
        <v/>
      </c>
      <c r="AF1063">
        <f>IF($D$20=0,0,IFERROR(AB1064+(((AC1063+AC1064)/2)*J1064)+(IF(Z1063&gt;Z1064,$D$8*((Z1063^2-Z1064^2)/(2*$I$5)),$D$9*((Z1064^2-Z1063^2)/(2*$I$5)))+($D$10*(ABS(I1064)/90)*(MAX(Z1063^2,Z1064^2)/(2*$I$5))))-AB1063,0))</f>
        <v/>
      </c>
      <c r="AG1063">
        <f>IF($D$20=0,1,IFERROR(IF(ROUND(AD1063,3)=1,1,IF(AND(ABS(AF1063)&lt;$D$19,AD1063&lt;1),1,0)),0))</f>
        <v/>
      </c>
      <c r="AH1063">
        <f>IFERROR(IF(V32="Supercritical",MAX($D$16,IFERROR(L1063,MAX($D$16,POWER((ABS(K1063)^2)/($I$5*MAX(F1063,0.1)^2),1/3)))),IF(V32="Subcritical",MAX($D$16,IFERROR(W1063,MAX($D$16,POWER((ABS(K1063)^2)/($I$5*MAX(F1063,0.1)^2),1/3)))),IF(AND(IFERROR(V1063,0)=1,IFERROR(AG1063,0)=1),IF(IFERROR(T1063,-1E99)&gt;=IFERROR(AE1063,-1E99),MAX($D$16,IFERROR(L1063,MAX($D$16,POWER((ABS(K1063)^2)/($I$5*MAX(F1063,0.1)^2),1/3)))),MAX($D$16,IFERROR(W1063,MAX($D$16,POWER((ABS(K1063)^2)/($I$5*MAX(F1063,0.1)^2),1/3))))),IF(IFERROR(V1063,0)=1,MAX($D$16,IFERROR(L1063,MAX($D$16,POWER((ABS(K1063)^2)/($I$5*MAX(F1063,0.1)^2),1/3)))),IF(IFERROR(AG1063,0)=1,MAX($D$16,IFERROR(W1063,MAX($D$16,POWER((ABS(K1063)^2)/($I$5*MAX(F1063,0.1)^2),1/3)))),MAX($D$16,POWER((ABS(K1063)^2)/($I$5*MAX(F1063,0.1)^2),1/3))))))),MAX($D$16,POWER((ABS(K1063)^2)/($I$5*MAX(F1063,0.1)^2),1/3)))</f>
        <v/>
      </c>
      <c r="AI1063">
        <f>E1063+AH1063</f>
        <v/>
      </c>
      <c r="AJ1063">
        <f>AI1063+((ABS(K1063)/MAX(((F1063)+(G1063)*(AH1063))*(AH1063),1E-6))^2)/(2*$I$5)</f>
        <v/>
      </c>
      <c r="AM1063" t="n">
        <v>0</v>
      </c>
      <c r="AN1063" t="n">
        <v>0</v>
      </c>
      <c r="AO1063">
        <f>AM1063+AN1063</f>
        <v/>
      </c>
      <c r="AP1063">
        <f>AP1062+AO1063</f>
        <v/>
      </c>
      <c r="AQ1063">
        <f>ABS(ABS(K1063)/MAX(((F1063)+(G1063)*(AH1063))*(AH1063),1E-6))/SQRT($I$5*MAX((((F1063)+(G1063)*(AH1063))*(AH1063))/MAX((F1063)+2*(G1063)*(AH1063),1E-6),1E-6))</f>
        <v/>
      </c>
      <c r="AR1063">
        <f>IF(AQ1063&lt;1,"Subcritical","Supercritical")</f>
        <v/>
      </c>
      <c r="AS1063">
        <f>((ABS(K1063)*$D$6)/(MAX(((F1063)+(G1063)*(AH1063))*(AH1063),1E-6)*MAX(((((F1063)+(G1063)*(AH1063))*(AH1063))/MAX((F1063)+2*(AH1063)*SQRT(1+(G1063)^2),1E-6))^(2/3),1E-6)))^2</f>
        <v/>
      </c>
    </row>
    <row r="1064">
      <c r="A1064" t="n">
        <v>915</v>
      </c>
      <c r="B1064" t="n">
        <v>913.889</v>
      </c>
      <c r="C1064" t="n">
        <v>616084.8</v>
      </c>
      <c r="D1064" t="n">
        <v>3097089.972</v>
      </c>
      <c r="E1064" t="n">
        <v>632.105</v>
      </c>
      <c r="F1064" t="n">
        <v>5.2</v>
      </c>
      <c r="G1064" t="n">
        <v>0</v>
      </c>
      <c r="H1064" t="inlineStr">
        <is>
          <t>Normal</t>
        </is>
      </c>
      <c r="I1064" t="n">
        <v>0.057</v>
      </c>
      <c r="J1064">
        <f>B1064-B1063</f>
        <v/>
      </c>
      <c r="K1064">
        <f>MAX(0,K1063-AO1063)</f>
        <v/>
      </c>
      <c r="L1064">
        <f>IF($D$20=0,IFERROR(L1063,MAX($D$16,POWER((ABS(K1064)^2)/($I$5*MAX(F1064,0.1)^2),1/3))),IF(IFERROR(V1063,0)=0,IFERROR(L1063,MAX($D$16,POWER((ABS(K1064)^2)/($I$5*MAX(F1064,0.1)^2),1/3))),IF(OR(IFERROR(L1064,0)=0,IFERROR(S1063,0)&lt;1,IFERROR(S1064,0)&lt;1),MAX($D$16,POWER((ABS(K1064)^2)/($I$5*MAX(F1064,0.1)^2),1/3)),IF(IFERROR(U1064,0)&gt;0,MAX($D$16,IFERROR(L1064,0)+((IFERROR(U1064,0))*$D$18*IF((IFERROR(S1064,0))&lt;1,1,-1))),IF(IFERROR(U1064,0)&lt;0,IF(ABS((MAX($D$16,POWER((ABS(K1064)^2)/($I$5*MAX(F1064,0.1)^2),1/3)))-IFERROR(L1064,0))&gt;$D$19,MAX($D$16,IF((MAX($D$16,POWER((ABS(K1064)^2)/($I$5*MAX(F1064,0.1)^2),1/3)))&gt;IFERROR(L1064,0),MIN((MAX($D$16,POWER((ABS(K1064)^2)/($I$5*MAX(F1064,0.1)^2),1/3))),IFERROR(L1064,0)+(MIN(ABS(IFERROR(U1064,0))*$D$18,ABS((MAX($D$16,POWER((ABS(K1064)^2)/($I$5*MAX(F1064,0.1)^2),1/3)))-IFERROR(L1064,0))))),MAX((MAX($D$16,POWER((ABS(K1064)^2)/($I$5*MAX(F1064,0.1)^2),1/3))),IFERROR(L1064,0)-(MIN(ABS(IFERROR(U1064,0))*$D$18,ABS((MAX($D$16,POWER((ABS(K1064)^2)/($I$5*MAX(F1064,0.1)^2),1/3)))-IFERROR(L1064,0))))))),MAX($D$16,POWER((ABS(K1064)^2)/($I$5*MAX(F1064,0.1)^2),1/3))),MAX($D$16,IFERROR(L1064,0)))))))</f>
        <v/>
      </c>
      <c r="M1064">
        <f>((F1064)+(G1064)*(L1064))*(L1064)</f>
        <v/>
      </c>
      <c r="N1064">
        <f>(((F1064)+(G1064)*(L1064))*(L1064))/MAX((F1064)+2*(L1064)*SQRT(1+(G1064)^2),1E-6)</f>
        <v/>
      </c>
      <c r="O1064">
        <f>ABS(K1064)/MAX(((F1064)+(G1064)*(L1064))*(L1064),1E-6)</f>
        <v/>
      </c>
      <c r="P1064">
        <f>E1064+L1064</f>
        <v/>
      </c>
      <c r="Q1064">
        <f>P1064+((ABS(K1064)/MAX(((F1064)+(G1064)*(L1064))*(L1064),1E-6))^2)/(2*$I$5)</f>
        <v/>
      </c>
      <c r="R1064">
        <f>((ABS(K1064)*$D$6)/(MAX(((F1064)+(G1064)*(L1064))*(L1064),1E-6)*MAX(((((F1064)+(G1064)*(L1064))*(L1064))/MAX((F1064)+2*(L1064)*SQRT(1+(G1064)^2),1E-6))^(2/3),1E-6)))^2</f>
        <v/>
      </c>
      <c r="S1064">
        <f>ABS(ABS(K1064)/MAX(((F1064)+(G1064)*(L1064))*(L1064),1E-6))/SQRT($I$5*MAX((((F1064)+(G1064)*(L1064))*(L1064))/MAX((F1064)+2*(G1064)*(L1064),1E-6),1E-6))</f>
        <v/>
      </c>
      <c r="T1064">
        <f>((F1064)*(L1064)^2)/2+(G1064)*(L1064)^3/3+(ABS(K1064)^2)/($I$5*MAX(((F1064)+(G1064)*(L1064))*(L1064),1E-6))</f>
        <v/>
      </c>
      <c r="U1064">
        <f>IF($D$20=0,0,IFERROR(Q1063-(((R1063+R1064)/2)*J1064)-(IF(O1063&gt;O1064,$D$8*((O1063^2-O1064^2)/(2*$I$5)),$D$9*((O1064^2-O1063^2)/(2*$I$5)))+($D$10*(ABS(I1064)/90)*(MAX(O1063^2,O1064^2)/(2*$I$5))))-Q1064,0))</f>
        <v/>
      </c>
      <c r="V1064">
        <f>IF($D$20=0,1,IFERROR(IF(ROUND(S1064,3)=1,1,IF(AND(ABS(U1064)&lt;$D$19,S1064&gt;1),1,0)),0))</f>
        <v/>
      </c>
      <c r="W1064">
        <f>IF($D$20=0,IFERROR(W1065,MAX($D$16,POWER((ABS(K1064)^2)/($I$5*MAX(F1064,0.1)^2),1/3))),IF(IFERROR(AG1065,0)=0,IFERROR(W1065,MAX($D$16,POWER((ABS(K1064)^2)/($I$5*MAX(F1064,0.1)^2),1/3))),IF(OR(IFERROR(W1064,0)=0,IFERROR(AD1065,0)&gt;1),MAX($D$16,POWER((ABS(K1064)^2)/($I$5*MAX(F1064,0.1)^2),1/3)),IF(IFERROR(AF1064,0)&gt;0,MAX($D$16,IFERROR(W1064,0)+((IFERROR(AF1064,0))*$D$18*IF((IFERROR(AD1064,0))&lt;1,1,-1))),IF(IFERROR(AF1064,0)&lt;0,IF(ABS((MAX($D$16,POWER((ABS(K1064)^2)/($I$5*MAX(F1064,0.1)^2),1/3)))-IFERROR(W1064,0))&gt;$D$19,MAX($D$16,IF((MAX($D$16,POWER((ABS(K1064)^2)/($I$5*MAX(F1064,0.1)^2),1/3)))&gt;IFERROR(W1064,0),MIN((MAX($D$16,POWER((ABS(K1064)^2)/($I$5*MAX(F1064,0.1)^2),1/3))),IFERROR(W1064,0)+(MIN(ABS(IFERROR(AF1064,0))*$D$18,ABS((MAX($D$16,POWER((ABS(K1064)^2)/($I$5*MAX(F1064,0.1)^2),1/3)))-IFERROR(W1064,0))))),MAX((MAX($D$16,POWER((ABS(K1064)^2)/($I$5*MAX(F1064,0.1)^2),1/3))),IFERROR(W1064,0)-(MIN(ABS(IFERROR(AF1064,0))*$D$18,ABS((MAX($D$16,POWER((ABS(K1064)^2)/($I$5*MAX(F1064,0.1)^2),1/3)))-IFERROR(W1064,0))))))),MAX($D$16,POWER((ABS(K1064)^2)/($I$5*MAX(F1064,0.1)^2),1/3))),MAX($D$16,IFERROR(W1064,0)))))))</f>
        <v/>
      </c>
      <c r="X1064">
        <f>((F1064)+(G1064)*(W1064))*(W1064)</f>
        <v/>
      </c>
      <c r="Y1064">
        <f>(((F1064)+(G1064)*(W1064))*(W1064))/MAX((F1064)+2*(W1064)*SQRT(1+(G1064)^2),1E-6)</f>
        <v/>
      </c>
      <c r="Z1064">
        <f>ABS(K1064)/MAX(((F1064)+(G1064)*(W1064))*(W1064),1E-6)</f>
        <v/>
      </c>
      <c r="AA1064">
        <f>E1064+W1064</f>
        <v/>
      </c>
      <c r="AB1064">
        <f>AA1064+((ABS(K1064)/MAX(((F1064)+(G1064)*(W1064))*(W1064),1E-6))^2)/(2*$I$5)</f>
        <v/>
      </c>
      <c r="AC1064">
        <f>((ABS(K1064)*$D$6)/(MAX(((F1064)+(G1064)*(W1064))*(W1064),1E-6)*MAX(((((F1064)+(G1064)*(W1064))*(W1064))/MAX((F1064)+2*(W1064)*SQRT(1+(G1064)^2),1E-6))^(2/3),1E-6)))^2</f>
        <v/>
      </c>
      <c r="AD1064">
        <f>ABS(ABS(K1064)/MAX(((F1064)+(G1064)*(W1064))*(W1064),1E-6))/SQRT($I$5*MAX((((F1064)+(G1064)*(W1064))*(W1064))/MAX((F1064)+2*(G1064)*(W1064),1E-6),1E-6))</f>
        <v/>
      </c>
      <c r="AE1064">
        <f>((F1064)*(W1064)^2)/2+(G1064)*(W1064)^3/3+(ABS(K1064)^2)/($I$5*MAX(((F1064)+(G1064)*(W1064))*(W1064),1E-6))</f>
        <v/>
      </c>
      <c r="AF1064">
        <f>IF($D$20=0,0,IFERROR(AB1065+(((AC1064+AC1065)/2)*J1065)+(IF(Z1064&gt;Z1065,$D$8*((Z1064^2-Z1065^2)/(2*$I$5)),$D$9*((Z1065^2-Z1064^2)/(2*$I$5)))+($D$10*(ABS(I1065)/90)*(MAX(Z1064^2,Z1065^2)/(2*$I$5))))-AB1064,0))</f>
        <v/>
      </c>
      <c r="AG1064">
        <f>IF($D$20=0,1,IFERROR(IF(ROUND(AD1064,3)=1,1,IF(AND(ABS(AF1064)&lt;$D$19,AD1064&lt;1),1,0)),0))</f>
        <v/>
      </c>
      <c r="AH1064">
        <f>IFERROR(IF(V32="Supercritical",MAX($D$16,IFERROR(L1064,MAX($D$16,POWER((ABS(K1064)^2)/($I$5*MAX(F1064,0.1)^2),1/3)))),IF(V32="Subcritical",MAX($D$16,IFERROR(W1064,MAX($D$16,POWER((ABS(K1064)^2)/($I$5*MAX(F1064,0.1)^2),1/3)))),IF(AND(IFERROR(V1064,0)=1,IFERROR(AG1064,0)=1),IF(IFERROR(T1064,-1E99)&gt;=IFERROR(AE1064,-1E99),MAX($D$16,IFERROR(L1064,MAX($D$16,POWER((ABS(K1064)^2)/($I$5*MAX(F1064,0.1)^2),1/3)))),MAX($D$16,IFERROR(W1064,MAX($D$16,POWER((ABS(K1064)^2)/($I$5*MAX(F1064,0.1)^2),1/3))))),IF(IFERROR(V1064,0)=1,MAX($D$16,IFERROR(L1064,MAX($D$16,POWER((ABS(K1064)^2)/($I$5*MAX(F1064,0.1)^2),1/3)))),IF(IFERROR(AG1064,0)=1,MAX($D$16,IFERROR(W1064,MAX($D$16,POWER((ABS(K1064)^2)/($I$5*MAX(F1064,0.1)^2),1/3)))),MAX($D$16,POWER((ABS(K1064)^2)/($I$5*MAX(F1064,0.1)^2),1/3))))))),MAX($D$16,POWER((ABS(K1064)^2)/($I$5*MAX(F1064,0.1)^2),1/3)))</f>
        <v/>
      </c>
      <c r="AI1064">
        <f>E1064+AH1064</f>
        <v/>
      </c>
      <c r="AJ1064">
        <f>AI1064+((ABS(K1064)/MAX(((F1064)+(G1064)*(AH1064))*(AH1064),1E-6))^2)/(2*$I$5)</f>
        <v/>
      </c>
      <c r="AM1064" t="n">
        <v>0</v>
      </c>
      <c r="AN1064" t="n">
        <v>0</v>
      </c>
      <c r="AO1064">
        <f>AM1064+AN1064</f>
        <v/>
      </c>
      <c r="AP1064">
        <f>AP1063+AO1064</f>
        <v/>
      </c>
      <c r="AQ1064">
        <f>ABS(ABS(K1064)/MAX(((F1064)+(G1064)*(AH1064))*(AH1064),1E-6))/SQRT($I$5*MAX((((F1064)+(G1064)*(AH1064))*(AH1064))/MAX((F1064)+2*(G1064)*(AH1064),1E-6),1E-6))</f>
        <v/>
      </c>
      <c r="AR1064">
        <f>IF(AQ1064&lt;1,"Subcritical","Supercritical")</f>
        <v/>
      </c>
      <c r="AS1064">
        <f>((ABS(K1064)*$D$6)/(MAX(((F1064)+(G1064)*(AH1064))*(AH1064),1E-6)*MAX(((((F1064)+(G1064)*(AH1064))*(AH1064))/MAX((F1064)+2*(AH1064)*SQRT(1+(G1064)^2),1E-6))^(2/3),1E-6)))^2</f>
        <v/>
      </c>
    </row>
    <row r="1065">
      <c r="A1065" t="n">
        <v>916</v>
      </c>
      <c r="B1065" t="n">
        <v>914.889</v>
      </c>
      <c r="C1065" t="n">
        <v>616084.758</v>
      </c>
      <c r="D1065" t="n">
        <v>3097088.973</v>
      </c>
      <c r="E1065" t="n">
        <v>632.1045</v>
      </c>
      <c r="F1065" t="n">
        <v>5.2</v>
      </c>
      <c r="G1065" t="n">
        <v>0</v>
      </c>
      <c r="H1065" t="inlineStr">
        <is>
          <t>Normal</t>
        </is>
      </c>
      <c r="I1065" t="n">
        <v>0</v>
      </c>
      <c r="J1065">
        <f>B1065-B1064</f>
        <v/>
      </c>
      <c r="K1065">
        <f>MAX(0,K1064-AO1064)</f>
        <v/>
      </c>
      <c r="L1065">
        <f>IF($D$20=0,IFERROR(L1064,MAX($D$16,POWER((ABS(K1065)^2)/($I$5*MAX(F1065,0.1)^2),1/3))),IF(IFERROR(V1064,0)=0,IFERROR(L1064,MAX($D$16,POWER((ABS(K1065)^2)/($I$5*MAX(F1065,0.1)^2),1/3))),IF(OR(IFERROR(L1065,0)=0,IFERROR(S1064,0)&lt;1,IFERROR(S1065,0)&lt;1),MAX($D$16,POWER((ABS(K1065)^2)/($I$5*MAX(F1065,0.1)^2),1/3)),IF(IFERROR(U1065,0)&gt;0,MAX($D$16,IFERROR(L1065,0)+((IFERROR(U1065,0))*$D$18*IF((IFERROR(S1065,0))&lt;1,1,-1))),IF(IFERROR(U1065,0)&lt;0,IF(ABS((MAX($D$16,POWER((ABS(K1065)^2)/($I$5*MAX(F1065,0.1)^2),1/3)))-IFERROR(L1065,0))&gt;$D$19,MAX($D$16,IF((MAX($D$16,POWER((ABS(K1065)^2)/($I$5*MAX(F1065,0.1)^2),1/3)))&gt;IFERROR(L1065,0),MIN((MAX($D$16,POWER((ABS(K1065)^2)/($I$5*MAX(F1065,0.1)^2),1/3))),IFERROR(L1065,0)+(MIN(ABS(IFERROR(U1065,0))*$D$18,ABS((MAX($D$16,POWER((ABS(K1065)^2)/($I$5*MAX(F1065,0.1)^2),1/3)))-IFERROR(L1065,0))))),MAX((MAX($D$16,POWER((ABS(K1065)^2)/($I$5*MAX(F1065,0.1)^2),1/3))),IFERROR(L1065,0)-(MIN(ABS(IFERROR(U1065,0))*$D$18,ABS((MAX($D$16,POWER((ABS(K1065)^2)/($I$5*MAX(F1065,0.1)^2),1/3)))-IFERROR(L1065,0))))))),MAX($D$16,POWER((ABS(K1065)^2)/($I$5*MAX(F1065,0.1)^2),1/3))),MAX($D$16,IFERROR(L1065,0)))))))</f>
        <v/>
      </c>
      <c r="M1065">
        <f>((F1065)+(G1065)*(L1065))*(L1065)</f>
        <v/>
      </c>
      <c r="N1065">
        <f>(((F1065)+(G1065)*(L1065))*(L1065))/MAX((F1065)+2*(L1065)*SQRT(1+(G1065)^2),1E-6)</f>
        <v/>
      </c>
      <c r="O1065">
        <f>ABS(K1065)/MAX(((F1065)+(G1065)*(L1065))*(L1065),1E-6)</f>
        <v/>
      </c>
      <c r="P1065">
        <f>E1065+L1065</f>
        <v/>
      </c>
      <c r="Q1065">
        <f>P1065+((ABS(K1065)/MAX(((F1065)+(G1065)*(L1065))*(L1065),1E-6))^2)/(2*$I$5)</f>
        <v/>
      </c>
      <c r="R1065">
        <f>((ABS(K1065)*$D$6)/(MAX(((F1065)+(G1065)*(L1065))*(L1065),1E-6)*MAX(((((F1065)+(G1065)*(L1065))*(L1065))/MAX((F1065)+2*(L1065)*SQRT(1+(G1065)^2),1E-6))^(2/3),1E-6)))^2</f>
        <v/>
      </c>
      <c r="S1065">
        <f>ABS(ABS(K1065)/MAX(((F1065)+(G1065)*(L1065))*(L1065),1E-6))/SQRT($I$5*MAX((((F1065)+(G1065)*(L1065))*(L1065))/MAX((F1065)+2*(G1065)*(L1065),1E-6),1E-6))</f>
        <v/>
      </c>
      <c r="T1065">
        <f>((F1065)*(L1065)^2)/2+(G1065)*(L1065)^3/3+(ABS(K1065)^2)/($I$5*MAX(((F1065)+(G1065)*(L1065))*(L1065),1E-6))</f>
        <v/>
      </c>
      <c r="U1065">
        <f>IF($D$20=0,0,IFERROR(Q1064-(((R1064+R1065)/2)*J1065)-(IF(O1064&gt;O1065,$D$8*((O1064^2-O1065^2)/(2*$I$5)),$D$9*((O1065^2-O1064^2)/(2*$I$5)))+($D$10*(ABS(I1065)/90)*(MAX(O1064^2,O1065^2)/(2*$I$5))))-Q1065,0))</f>
        <v/>
      </c>
      <c r="V1065">
        <f>IF($D$20=0,1,IFERROR(IF(ROUND(S1065,3)=1,1,IF(AND(ABS(U1065)&lt;$D$19,S1065&gt;1),1,0)),0))</f>
        <v/>
      </c>
      <c r="W1065">
        <f>IF($D$20=0,IFERROR(W1066,MAX($D$16,POWER((ABS(K1065)^2)/($I$5*MAX(F1065,0.1)^2),1/3))),IF(IFERROR(AG1066,0)=0,IFERROR(W1066,MAX($D$16,POWER((ABS(K1065)^2)/($I$5*MAX(F1065,0.1)^2),1/3))),IF(OR(IFERROR(W1065,0)=0,IFERROR(AD1066,0)&gt;1),MAX($D$16,POWER((ABS(K1065)^2)/($I$5*MAX(F1065,0.1)^2),1/3)),IF(IFERROR(AF1065,0)&gt;0,MAX($D$16,IFERROR(W1065,0)+((IFERROR(AF1065,0))*$D$18*IF((IFERROR(AD1065,0))&lt;1,1,-1))),IF(IFERROR(AF1065,0)&lt;0,IF(ABS((MAX($D$16,POWER((ABS(K1065)^2)/($I$5*MAX(F1065,0.1)^2),1/3)))-IFERROR(W1065,0))&gt;$D$19,MAX($D$16,IF((MAX($D$16,POWER((ABS(K1065)^2)/($I$5*MAX(F1065,0.1)^2),1/3)))&gt;IFERROR(W1065,0),MIN((MAX($D$16,POWER((ABS(K1065)^2)/($I$5*MAX(F1065,0.1)^2),1/3))),IFERROR(W1065,0)+(MIN(ABS(IFERROR(AF1065,0))*$D$18,ABS((MAX($D$16,POWER((ABS(K1065)^2)/($I$5*MAX(F1065,0.1)^2),1/3)))-IFERROR(W1065,0))))),MAX((MAX($D$16,POWER((ABS(K1065)^2)/($I$5*MAX(F1065,0.1)^2),1/3))),IFERROR(W1065,0)-(MIN(ABS(IFERROR(AF1065,0))*$D$18,ABS((MAX($D$16,POWER((ABS(K1065)^2)/($I$5*MAX(F1065,0.1)^2),1/3)))-IFERROR(W1065,0))))))),MAX($D$16,POWER((ABS(K1065)^2)/($I$5*MAX(F1065,0.1)^2),1/3))),MAX($D$16,IFERROR(W1065,0)))))))</f>
        <v/>
      </c>
      <c r="X1065">
        <f>((F1065)+(G1065)*(W1065))*(W1065)</f>
        <v/>
      </c>
      <c r="Y1065">
        <f>(((F1065)+(G1065)*(W1065))*(W1065))/MAX((F1065)+2*(W1065)*SQRT(1+(G1065)^2),1E-6)</f>
        <v/>
      </c>
      <c r="Z1065">
        <f>ABS(K1065)/MAX(((F1065)+(G1065)*(W1065))*(W1065),1E-6)</f>
        <v/>
      </c>
      <c r="AA1065">
        <f>E1065+W1065</f>
        <v/>
      </c>
      <c r="AB1065">
        <f>AA1065+((ABS(K1065)/MAX(((F1065)+(G1065)*(W1065))*(W1065),1E-6))^2)/(2*$I$5)</f>
        <v/>
      </c>
      <c r="AC1065">
        <f>((ABS(K1065)*$D$6)/(MAX(((F1065)+(G1065)*(W1065))*(W1065),1E-6)*MAX(((((F1065)+(G1065)*(W1065))*(W1065))/MAX((F1065)+2*(W1065)*SQRT(1+(G1065)^2),1E-6))^(2/3),1E-6)))^2</f>
        <v/>
      </c>
      <c r="AD1065">
        <f>ABS(ABS(K1065)/MAX(((F1065)+(G1065)*(W1065))*(W1065),1E-6))/SQRT($I$5*MAX((((F1065)+(G1065)*(W1065))*(W1065))/MAX((F1065)+2*(G1065)*(W1065),1E-6),1E-6))</f>
        <v/>
      </c>
      <c r="AE1065">
        <f>((F1065)*(W1065)^2)/2+(G1065)*(W1065)^3/3+(ABS(K1065)^2)/($I$5*MAX(((F1065)+(G1065)*(W1065))*(W1065),1E-6))</f>
        <v/>
      </c>
      <c r="AF1065">
        <f>IF($D$20=0,0,IFERROR(AB1066+(((AC1065+AC1066)/2)*J1066)+(IF(Z1065&gt;Z1066,$D$8*((Z1065^2-Z1066^2)/(2*$I$5)),$D$9*((Z1066^2-Z1065^2)/(2*$I$5)))+($D$10*(ABS(I1066)/90)*(MAX(Z1065^2,Z1066^2)/(2*$I$5))))-AB1065,0))</f>
        <v/>
      </c>
      <c r="AG1065">
        <f>IF($D$20=0,1,IFERROR(IF(ROUND(AD1065,3)=1,1,IF(AND(ABS(AF1065)&lt;$D$19,AD1065&lt;1),1,0)),0))</f>
        <v/>
      </c>
      <c r="AH1065">
        <f>IFERROR(IF(V32="Supercritical",MAX($D$16,IFERROR(L1065,MAX($D$16,POWER((ABS(K1065)^2)/($I$5*MAX(F1065,0.1)^2),1/3)))),IF(V32="Subcritical",MAX($D$16,IFERROR(W1065,MAX($D$16,POWER((ABS(K1065)^2)/($I$5*MAX(F1065,0.1)^2),1/3)))),IF(AND(IFERROR(V1065,0)=1,IFERROR(AG1065,0)=1),IF(IFERROR(T1065,-1E99)&gt;=IFERROR(AE1065,-1E99),MAX($D$16,IFERROR(L1065,MAX($D$16,POWER((ABS(K1065)^2)/($I$5*MAX(F1065,0.1)^2),1/3)))),MAX($D$16,IFERROR(W1065,MAX($D$16,POWER((ABS(K1065)^2)/($I$5*MAX(F1065,0.1)^2),1/3))))),IF(IFERROR(V1065,0)=1,MAX($D$16,IFERROR(L1065,MAX($D$16,POWER((ABS(K1065)^2)/($I$5*MAX(F1065,0.1)^2),1/3)))),IF(IFERROR(AG1065,0)=1,MAX($D$16,IFERROR(W1065,MAX($D$16,POWER((ABS(K1065)^2)/($I$5*MAX(F1065,0.1)^2),1/3)))),MAX($D$16,POWER((ABS(K1065)^2)/($I$5*MAX(F1065,0.1)^2),1/3))))))),MAX($D$16,POWER((ABS(K1065)^2)/($I$5*MAX(F1065,0.1)^2),1/3)))</f>
        <v/>
      </c>
      <c r="AI1065">
        <f>E1065+AH1065</f>
        <v/>
      </c>
      <c r="AJ1065">
        <f>AI1065+((ABS(K1065)/MAX(((F1065)+(G1065)*(AH1065))*(AH1065),1E-6))^2)/(2*$I$5)</f>
        <v/>
      </c>
      <c r="AM1065" t="n">
        <v>0</v>
      </c>
      <c r="AN1065" t="n">
        <v>0</v>
      </c>
      <c r="AO1065">
        <f>AM1065+AN1065</f>
        <v/>
      </c>
      <c r="AP1065">
        <f>AP1064+AO1065</f>
        <v/>
      </c>
      <c r="AQ1065">
        <f>ABS(ABS(K1065)/MAX(((F1065)+(G1065)*(AH1065))*(AH1065),1E-6))/SQRT($I$5*MAX((((F1065)+(G1065)*(AH1065))*(AH1065))/MAX((F1065)+2*(G1065)*(AH1065),1E-6),1E-6))</f>
        <v/>
      </c>
      <c r="AR1065">
        <f>IF(AQ1065&lt;1,"Subcritical","Supercritical")</f>
        <v/>
      </c>
      <c r="AS1065">
        <f>((ABS(K1065)*$D$6)/(MAX(((F1065)+(G1065)*(AH1065))*(AH1065),1E-6)*MAX(((((F1065)+(G1065)*(AH1065))*(AH1065))/MAX((F1065)+2*(AH1065)*SQRT(1+(G1065)^2),1E-6))^(2/3),1E-6)))^2</f>
        <v/>
      </c>
    </row>
    <row r="1066">
      <c r="A1066" t="n">
        <v>917</v>
      </c>
      <c r="B1066" t="n">
        <v>915.889</v>
      </c>
      <c r="C1066" t="n">
        <v>616084.716</v>
      </c>
      <c r="D1066" t="n">
        <v>3097087.974</v>
      </c>
      <c r="E1066" t="n">
        <v>632.104</v>
      </c>
      <c r="F1066" t="n">
        <v>5.2</v>
      </c>
      <c r="G1066" t="n">
        <v>0</v>
      </c>
      <c r="H1066" t="inlineStr">
        <is>
          <t>Normal</t>
        </is>
      </c>
      <c r="I1066" t="n">
        <v>0</v>
      </c>
      <c r="J1066">
        <f>B1066-B1065</f>
        <v/>
      </c>
      <c r="K1066">
        <f>MAX(0,K1065-AO1065)</f>
        <v/>
      </c>
      <c r="L1066">
        <f>IF($D$20=0,IFERROR(L1065,MAX($D$16,POWER((ABS(K1066)^2)/($I$5*MAX(F1066,0.1)^2),1/3))),IF(IFERROR(V1065,0)=0,IFERROR(L1065,MAX($D$16,POWER((ABS(K1066)^2)/($I$5*MAX(F1066,0.1)^2),1/3))),IF(OR(IFERROR(L1066,0)=0,IFERROR(S1065,0)&lt;1,IFERROR(S1066,0)&lt;1),MAX($D$16,POWER((ABS(K1066)^2)/($I$5*MAX(F1066,0.1)^2),1/3)),IF(IFERROR(U1066,0)&gt;0,MAX($D$16,IFERROR(L1066,0)+((IFERROR(U1066,0))*$D$18*IF((IFERROR(S1066,0))&lt;1,1,-1))),IF(IFERROR(U1066,0)&lt;0,IF(ABS((MAX($D$16,POWER((ABS(K1066)^2)/($I$5*MAX(F1066,0.1)^2),1/3)))-IFERROR(L1066,0))&gt;$D$19,MAX($D$16,IF((MAX($D$16,POWER((ABS(K1066)^2)/($I$5*MAX(F1066,0.1)^2),1/3)))&gt;IFERROR(L1066,0),MIN((MAX($D$16,POWER((ABS(K1066)^2)/($I$5*MAX(F1066,0.1)^2),1/3))),IFERROR(L1066,0)+(MIN(ABS(IFERROR(U1066,0))*$D$18,ABS((MAX($D$16,POWER((ABS(K1066)^2)/($I$5*MAX(F1066,0.1)^2),1/3)))-IFERROR(L1066,0))))),MAX((MAX($D$16,POWER((ABS(K1066)^2)/($I$5*MAX(F1066,0.1)^2),1/3))),IFERROR(L1066,0)-(MIN(ABS(IFERROR(U1066,0))*$D$18,ABS((MAX($D$16,POWER((ABS(K1066)^2)/($I$5*MAX(F1066,0.1)^2),1/3)))-IFERROR(L1066,0))))))),MAX($D$16,POWER((ABS(K1066)^2)/($I$5*MAX(F1066,0.1)^2),1/3))),MAX($D$16,IFERROR(L1066,0)))))))</f>
        <v/>
      </c>
      <c r="M1066">
        <f>((F1066)+(G1066)*(L1066))*(L1066)</f>
        <v/>
      </c>
      <c r="N1066">
        <f>(((F1066)+(G1066)*(L1066))*(L1066))/MAX((F1066)+2*(L1066)*SQRT(1+(G1066)^2),1E-6)</f>
        <v/>
      </c>
      <c r="O1066">
        <f>ABS(K1066)/MAX(((F1066)+(G1066)*(L1066))*(L1066),1E-6)</f>
        <v/>
      </c>
      <c r="P1066">
        <f>E1066+L1066</f>
        <v/>
      </c>
      <c r="Q1066">
        <f>P1066+((ABS(K1066)/MAX(((F1066)+(G1066)*(L1066))*(L1066),1E-6))^2)/(2*$I$5)</f>
        <v/>
      </c>
      <c r="R1066">
        <f>((ABS(K1066)*$D$6)/(MAX(((F1066)+(G1066)*(L1066))*(L1066),1E-6)*MAX(((((F1066)+(G1066)*(L1066))*(L1066))/MAX((F1066)+2*(L1066)*SQRT(1+(G1066)^2),1E-6))^(2/3),1E-6)))^2</f>
        <v/>
      </c>
      <c r="S1066">
        <f>ABS(ABS(K1066)/MAX(((F1066)+(G1066)*(L1066))*(L1066),1E-6))/SQRT($I$5*MAX((((F1066)+(G1066)*(L1066))*(L1066))/MAX((F1066)+2*(G1066)*(L1066),1E-6),1E-6))</f>
        <v/>
      </c>
      <c r="T1066">
        <f>((F1066)*(L1066)^2)/2+(G1066)*(L1066)^3/3+(ABS(K1066)^2)/($I$5*MAX(((F1066)+(G1066)*(L1066))*(L1066),1E-6))</f>
        <v/>
      </c>
      <c r="U1066">
        <f>IF($D$20=0,0,IFERROR(Q1065-(((R1065+R1066)/2)*J1066)-(IF(O1065&gt;O1066,$D$8*((O1065^2-O1066^2)/(2*$I$5)),$D$9*((O1066^2-O1065^2)/(2*$I$5)))+($D$10*(ABS(I1066)/90)*(MAX(O1065^2,O1066^2)/(2*$I$5))))-Q1066,0))</f>
        <v/>
      </c>
      <c r="V1066">
        <f>IF($D$20=0,1,IFERROR(IF(ROUND(S1066,3)=1,1,IF(AND(ABS(U1066)&lt;$D$19,S1066&gt;1),1,0)),0))</f>
        <v/>
      </c>
      <c r="W1066">
        <f>IF($D$20=0,IFERROR(W1067,MAX($D$16,POWER((ABS(K1066)^2)/($I$5*MAX(F1066,0.1)^2),1/3))),IF(IFERROR(AG1067,0)=0,IFERROR(W1067,MAX($D$16,POWER((ABS(K1066)^2)/($I$5*MAX(F1066,0.1)^2),1/3))),IF(OR(IFERROR(W1066,0)=0,IFERROR(AD1067,0)&gt;1),MAX($D$16,POWER((ABS(K1066)^2)/($I$5*MAX(F1066,0.1)^2),1/3)),IF(IFERROR(AF1066,0)&gt;0,MAX($D$16,IFERROR(W1066,0)+((IFERROR(AF1066,0))*$D$18*IF((IFERROR(AD1066,0))&lt;1,1,-1))),IF(IFERROR(AF1066,0)&lt;0,IF(ABS((MAX($D$16,POWER((ABS(K1066)^2)/($I$5*MAX(F1066,0.1)^2),1/3)))-IFERROR(W1066,0))&gt;$D$19,MAX($D$16,IF((MAX($D$16,POWER((ABS(K1066)^2)/($I$5*MAX(F1066,0.1)^2),1/3)))&gt;IFERROR(W1066,0),MIN((MAX($D$16,POWER((ABS(K1066)^2)/($I$5*MAX(F1066,0.1)^2),1/3))),IFERROR(W1066,0)+(MIN(ABS(IFERROR(AF1066,0))*$D$18,ABS((MAX($D$16,POWER((ABS(K1066)^2)/($I$5*MAX(F1066,0.1)^2),1/3)))-IFERROR(W1066,0))))),MAX((MAX($D$16,POWER((ABS(K1066)^2)/($I$5*MAX(F1066,0.1)^2),1/3))),IFERROR(W1066,0)-(MIN(ABS(IFERROR(AF1066,0))*$D$18,ABS((MAX($D$16,POWER((ABS(K1066)^2)/($I$5*MAX(F1066,0.1)^2),1/3)))-IFERROR(W1066,0))))))),MAX($D$16,POWER((ABS(K1066)^2)/($I$5*MAX(F1066,0.1)^2),1/3))),MAX($D$16,IFERROR(W1066,0)))))))</f>
        <v/>
      </c>
      <c r="X1066">
        <f>((F1066)+(G1066)*(W1066))*(W1066)</f>
        <v/>
      </c>
      <c r="Y1066">
        <f>(((F1066)+(G1066)*(W1066))*(W1066))/MAX((F1066)+2*(W1066)*SQRT(1+(G1066)^2),1E-6)</f>
        <v/>
      </c>
      <c r="Z1066">
        <f>ABS(K1066)/MAX(((F1066)+(G1066)*(W1066))*(W1066),1E-6)</f>
        <v/>
      </c>
      <c r="AA1066">
        <f>E1066+W1066</f>
        <v/>
      </c>
      <c r="AB1066">
        <f>AA1066+((ABS(K1066)/MAX(((F1066)+(G1066)*(W1066))*(W1066),1E-6))^2)/(2*$I$5)</f>
        <v/>
      </c>
      <c r="AC1066">
        <f>((ABS(K1066)*$D$6)/(MAX(((F1066)+(G1066)*(W1066))*(W1066),1E-6)*MAX(((((F1066)+(G1066)*(W1066))*(W1066))/MAX((F1066)+2*(W1066)*SQRT(1+(G1066)^2),1E-6))^(2/3),1E-6)))^2</f>
        <v/>
      </c>
      <c r="AD1066">
        <f>ABS(ABS(K1066)/MAX(((F1066)+(G1066)*(W1066))*(W1066),1E-6))/SQRT($I$5*MAX((((F1066)+(G1066)*(W1066))*(W1066))/MAX((F1066)+2*(G1066)*(W1066),1E-6),1E-6))</f>
        <v/>
      </c>
      <c r="AE1066">
        <f>((F1066)*(W1066)^2)/2+(G1066)*(W1066)^3/3+(ABS(K1066)^2)/($I$5*MAX(((F1066)+(G1066)*(W1066))*(W1066),1E-6))</f>
        <v/>
      </c>
      <c r="AF1066">
        <f>IF($D$20=0,0,IFERROR(AB1067+(((AC1066+AC1067)/2)*J1067)+(IF(Z1066&gt;Z1067,$D$8*((Z1066^2-Z1067^2)/(2*$I$5)),$D$9*((Z1067^2-Z1066^2)/(2*$I$5)))+($D$10*(ABS(I1067)/90)*(MAX(Z1066^2,Z1067^2)/(2*$I$5))))-AB1066,0))</f>
        <v/>
      </c>
      <c r="AG1066">
        <f>IF($D$20=0,1,IFERROR(IF(ROUND(AD1066,3)=1,1,IF(AND(ABS(AF1066)&lt;$D$19,AD1066&lt;1),1,0)),0))</f>
        <v/>
      </c>
      <c r="AH1066">
        <f>IFERROR(IF(V32="Supercritical",MAX($D$16,IFERROR(L1066,MAX($D$16,POWER((ABS(K1066)^2)/($I$5*MAX(F1066,0.1)^2),1/3)))),IF(V32="Subcritical",MAX($D$16,IFERROR(W1066,MAX($D$16,POWER((ABS(K1066)^2)/($I$5*MAX(F1066,0.1)^2),1/3)))),IF(AND(IFERROR(V1066,0)=1,IFERROR(AG1066,0)=1),IF(IFERROR(T1066,-1E99)&gt;=IFERROR(AE1066,-1E99),MAX($D$16,IFERROR(L1066,MAX($D$16,POWER((ABS(K1066)^2)/($I$5*MAX(F1066,0.1)^2),1/3)))),MAX($D$16,IFERROR(W1066,MAX($D$16,POWER((ABS(K1066)^2)/($I$5*MAX(F1066,0.1)^2),1/3))))),IF(IFERROR(V1066,0)=1,MAX($D$16,IFERROR(L1066,MAX($D$16,POWER((ABS(K1066)^2)/($I$5*MAX(F1066,0.1)^2),1/3)))),IF(IFERROR(AG1066,0)=1,MAX($D$16,IFERROR(W1066,MAX($D$16,POWER((ABS(K1066)^2)/($I$5*MAX(F1066,0.1)^2),1/3)))),MAX($D$16,POWER((ABS(K1066)^2)/($I$5*MAX(F1066,0.1)^2),1/3))))))),MAX($D$16,POWER((ABS(K1066)^2)/($I$5*MAX(F1066,0.1)^2),1/3)))</f>
        <v/>
      </c>
      <c r="AI1066">
        <f>E1066+AH1066</f>
        <v/>
      </c>
      <c r="AJ1066">
        <f>AI1066+((ABS(K1066)/MAX(((F1066)+(G1066)*(AH1066))*(AH1066),1E-6))^2)/(2*$I$5)</f>
        <v/>
      </c>
      <c r="AM1066" t="n">
        <v>0</v>
      </c>
      <c r="AN1066" t="n">
        <v>0</v>
      </c>
      <c r="AO1066">
        <f>AM1066+AN1066</f>
        <v/>
      </c>
      <c r="AP1066">
        <f>AP1065+AO1066</f>
        <v/>
      </c>
      <c r="AQ1066">
        <f>ABS(ABS(K1066)/MAX(((F1066)+(G1066)*(AH1066))*(AH1066),1E-6))/SQRT($I$5*MAX((((F1066)+(G1066)*(AH1066))*(AH1066))/MAX((F1066)+2*(G1066)*(AH1066),1E-6),1E-6))</f>
        <v/>
      </c>
      <c r="AR1066">
        <f>IF(AQ1066&lt;1,"Subcritical","Supercritical")</f>
        <v/>
      </c>
      <c r="AS1066">
        <f>((ABS(K1066)*$D$6)/(MAX(((F1066)+(G1066)*(AH1066))*(AH1066),1E-6)*MAX(((((F1066)+(G1066)*(AH1066))*(AH1066))/MAX((F1066)+2*(AH1066)*SQRT(1+(G1066)^2),1E-6))^(2/3),1E-6)))^2</f>
        <v/>
      </c>
    </row>
    <row r="1067">
      <c r="A1067" t="n">
        <v>918</v>
      </c>
      <c r="B1067" t="n">
        <v>916.889</v>
      </c>
      <c r="C1067" t="n">
        <v>616084.674</v>
      </c>
      <c r="D1067" t="n">
        <v>3097086.975</v>
      </c>
      <c r="E1067" t="n">
        <v>632.1035000000001</v>
      </c>
      <c r="F1067" t="n">
        <v>5.2</v>
      </c>
      <c r="G1067" t="n">
        <v>0</v>
      </c>
      <c r="H1067" t="inlineStr">
        <is>
          <t>Normal</t>
        </is>
      </c>
      <c r="I1067" t="n">
        <v>0.055</v>
      </c>
      <c r="J1067">
        <f>B1067-B1066</f>
        <v/>
      </c>
      <c r="K1067">
        <f>MAX(0,K1066-AO1066)</f>
        <v/>
      </c>
      <c r="L1067">
        <f>IF($D$20=0,IFERROR(L1066,MAX($D$16,POWER((ABS(K1067)^2)/($I$5*MAX(F1067,0.1)^2),1/3))),IF(IFERROR(V1066,0)=0,IFERROR(L1066,MAX($D$16,POWER((ABS(K1067)^2)/($I$5*MAX(F1067,0.1)^2),1/3))),IF(OR(IFERROR(L1067,0)=0,IFERROR(S1066,0)&lt;1,IFERROR(S1067,0)&lt;1),MAX($D$16,POWER((ABS(K1067)^2)/($I$5*MAX(F1067,0.1)^2),1/3)),IF(IFERROR(U1067,0)&gt;0,MAX($D$16,IFERROR(L1067,0)+((IFERROR(U1067,0))*$D$18*IF((IFERROR(S1067,0))&lt;1,1,-1))),IF(IFERROR(U1067,0)&lt;0,IF(ABS((MAX($D$16,POWER((ABS(K1067)^2)/($I$5*MAX(F1067,0.1)^2),1/3)))-IFERROR(L1067,0))&gt;$D$19,MAX($D$16,IF((MAX($D$16,POWER((ABS(K1067)^2)/($I$5*MAX(F1067,0.1)^2),1/3)))&gt;IFERROR(L1067,0),MIN((MAX($D$16,POWER((ABS(K1067)^2)/($I$5*MAX(F1067,0.1)^2),1/3))),IFERROR(L1067,0)+(MIN(ABS(IFERROR(U1067,0))*$D$18,ABS((MAX($D$16,POWER((ABS(K1067)^2)/($I$5*MAX(F1067,0.1)^2),1/3)))-IFERROR(L1067,0))))),MAX((MAX($D$16,POWER((ABS(K1067)^2)/($I$5*MAX(F1067,0.1)^2),1/3))),IFERROR(L1067,0)-(MIN(ABS(IFERROR(U1067,0))*$D$18,ABS((MAX($D$16,POWER((ABS(K1067)^2)/($I$5*MAX(F1067,0.1)^2),1/3)))-IFERROR(L1067,0))))))),MAX($D$16,POWER((ABS(K1067)^2)/($I$5*MAX(F1067,0.1)^2),1/3))),MAX($D$16,IFERROR(L1067,0)))))))</f>
        <v/>
      </c>
      <c r="M1067">
        <f>((F1067)+(G1067)*(L1067))*(L1067)</f>
        <v/>
      </c>
      <c r="N1067">
        <f>(((F1067)+(G1067)*(L1067))*(L1067))/MAX((F1067)+2*(L1067)*SQRT(1+(G1067)^2),1E-6)</f>
        <v/>
      </c>
      <c r="O1067">
        <f>ABS(K1067)/MAX(((F1067)+(G1067)*(L1067))*(L1067),1E-6)</f>
        <v/>
      </c>
      <c r="P1067">
        <f>E1067+L1067</f>
        <v/>
      </c>
      <c r="Q1067">
        <f>P1067+((ABS(K1067)/MAX(((F1067)+(G1067)*(L1067))*(L1067),1E-6))^2)/(2*$I$5)</f>
        <v/>
      </c>
      <c r="R1067">
        <f>((ABS(K1067)*$D$6)/(MAX(((F1067)+(G1067)*(L1067))*(L1067),1E-6)*MAX(((((F1067)+(G1067)*(L1067))*(L1067))/MAX((F1067)+2*(L1067)*SQRT(1+(G1067)^2),1E-6))^(2/3),1E-6)))^2</f>
        <v/>
      </c>
      <c r="S1067">
        <f>ABS(ABS(K1067)/MAX(((F1067)+(G1067)*(L1067))*(L1067),1E-6))/SQRT($I$5*MAX((((F1067)+(G1067)*(L1067))*(L1067))/MAX((F1067)+2*(G1067)*(L1067),1E-6),1E-6))</f>
        <v/>
      </c>
      <c r="T1067">
        <f>((F1067)*(L1067)^2)/2+(G1067)*(L1067)^3/3+(ABS(K1067)^2)/($I$5*MAX(((F1067)+(G1067)*(L1067))*(L1067),1E-6))</f>
        <v/>
      </c>
      <c r="U1067">
        <f>IF($D$20=0,0,IFERROR(Q1066-(((R1066+R1067)/2)*J1067)-(IF(O1066&gt;O1067,$D$8*((O1066^2-O1067^2)/(2*$I$5)),$D$9*((O1067^2-O1066^2)/(2*$I$5)))+($D$10*(ABS(I1067)/90)*(MAX(O1066^2,O1067^2)/(2*$I$5))))-Q1067,0))</f>
        <v/>
      </c>
      <c r="V1067">
        <f>IF($D$20=0,1,IFERROR(IF(ROUND(S1067,3)=1,1,IF(AND(ABS(U1067)&lt;$D$19,S1067&gt;1),1,0)),0))</f>
        <v/>
      </c>
      <c r="W1067">
        <f>IF($D$20=0,IFERROR(W1068,MAX($D$16,POWER((ABS(K1067)^2)/($I$5*MAX(F1067,0.1)^2),1/3))),IF(IFERROR(AG1068,0)=0,IFERROR(W1068,MAX($D$16,POWER((ABS(K1067)^2)/($I$5*MAX(F1067,0.1)^2),1/3))),IF(OR(IFERROR(W1067,0)=0,IFERROR(AD1068,0)&gt;1),MAX($D$16,POWER((ABS(K1067)^2)/($I$5*MAX(F1067,0.1)^2),1/3)),IF(IFERROR(AF1067,0)&gt;0,MAX($D$16,IFERROR(W1067,0)+((IFERROR(AF1067,0))*$D$18*IF((IFERROR(AD1067,0))&lt;1,1,-1))),IF(IFERROR(AF1067,0)&lt;0,IF(ABS((MAX($D$16,POWER((ABS(K1067)^2)/($I$5*MAX(F1067,0.1)^2),1/3)))-IFERROR(W1067,0))&gt;$D$19,MAX($D$16,IF((MAX($D$16,POWER((ABS(K1067)^2)/($I$5*MAX(F1067,0.1)^2),1/3)))&gt;IFERROR(W1067,0),MIN((MAX($D$16,POWER((ABS(K1067)^2)/($I$5*MAX(F1067,0.1)^2),1/3))),IFERROR(W1067,0)+(MIN(ABS(IFERROR(AF1067,0))*$D$18,ABS((MAX($D$16,POWER((ABS(K1067)^2)/($I$5*MAX(F1067,0.1)^2),1/3)))-IFERROR(W1067,0))))),MAX((MAX($D$16,POWER((ABS(K1067)^2)/($I$5*MAX(F1067,0.1)^2),1/3))),IFERROR(W1067,0)-(MIN(ABS(IFERROR(AF1067,0))*$D$18,ABS((MAX($D$16,POWER((ABS(K1067)^2)/($I$5*MAX(F1067,0.1)^2),1/3)))-IFERROR(W1067,0))))))),MAX($D$16,POWER((ABS(K1067)^2)/($I$5*MAX(F1067,0.1)^2),1/3))),MAX($D$16,IFERROR(W1067,0)))))))</f>
        <v/>
      </c>
      <c r="X1067">
        <f>((F1067)+(G1067)*(W1067))*(W1067)</f>
        <v/>
      </c>
      <c r="Y1067">
        <f>(((F1067)+(G1067)*(W1067))*(W1067))/MAX((F1067)+2*(W1067)*SQRT(1+(G1067)^2),1E-6)</f>
        <v/>
      </c>
      <c r="Z1067">
        <f>ABS(K1067)/MAX(((F1067)+(G1067)*(W1067))*(W1067),1E-6)</f>
        <v/>
      </c>
      <c r="AA1067">
        <f>E1067+W1067</f>
        <v/>
      </c>
      <c r="AB1067">
        <f>AA1067+((ABS(K1067)/MAX(((F1067)+(G1067)*(W1067))*(W1067),1E-6))^2)/(2*$I$5)</f>
        <v/>
      </c>
      <c r="AC1067">
        <f>((ABS(K1067)*$D$6)/(MAX(((F1067)+(G1067)*(W1067))*(W1067),1E-6)*MAX(((((F1067)+(G1067)*(W1067))*(W1067))/MAX((F1067)+2*(W1067)*SQRT(1+(G1067)^2),1E-6))^(2/3),1E-6)))^2</f>
        <v/>
      </c>
      <c r="AD1067">
        <f>ABS(ABS(K1067)/MAX(((F1067)+(G1067)*(W1067))*(W1067),1E-6))/SQRT($I$5*MAX((((F1067)+(G1067)*(W1067))*(W1067))/MAX((F1067)+2*(G1067)*(W1067),1E-6),1E-6))</f>
        <v/>
      </c>
      <c r="AE1067">
        <f>((F1067)*(W1067)^2)/2+(G1067)*(W1067)^3/3+(ABS(K1067)^2)/($I$5*MAX(((F1067)+(G1067)*(W1067))*(W1067),1E-6))</f>
        <v/>
      </c>
      <c r="AF1067">
        <f>IF($D$20=0,0,IFERROR(AB1068+(((AC1067+AC1068)/2)*J1068)+(IF(Z1067&gt;Z1068,$D$8*((Z1067^2-Z1068^2)/(2*$I$5)),$D$9*((Z1068^2-Z1067^2)/(2*$I$5)))+($D$10*(ABS(I1068)/90)*(MAX(Z1067^2,Z1068^2)/(2*$I$5))))-AB1067,0))</f>
        <v/>
      </c>
      <c r="AG1067">
        <f>IF($D$20=0,1,IFERROR(IF(ROUND(AD1067,3)=1,1,IF(AND(ABS(AF1067)&lt;$D$19,AD1067&lt;1),1,0)),0))</f>
        <v/>
      </c>
      <c r="AH1067">
        <f>IFERROR(IF(V32="Supercritical",MAX($D$16,IFERROR(L1067,MAX($D$16,POWER((ABS(K1067)^2)/($I$5*MAX(F1067,0.1)^2),1/3)))),IF(V32="Subcritical",MAX($D$16,IFERROR(W1067,MAX($D$16,POWER((ABS(K1067)^2)/($I$5*MAX(F1067,0.1)^2),1/3)))),IF(AND(IFERROR(V1067,0)=1,IFERROR(AG1067,0)=1),IF(IFERROR(T1067,-1E99)&gt;=IFERROR(AE1067,-1E99),MAX($D$16,IFERROR(L1067,MAX($D$16,POWER((ABS(K1067)^2)/($I$5*MAX(F1067,0.1)^2),1/3)))),MAX($D$16,IFERROR(W1067,MAX($D$16,POWER((ABS(K1067)^2)/($I$5*MAX(F1067,0.1)^2),1/3))))),IF(IFERROR(V1067,0)=1,MAX($D$16,IFERROR(L1067,MAX($D$16,POWER((ABS(K1067)^2)/($I$5*MAX(F1067,0.1)^2),1/3)))),IF(IFERROR(AG1067,0)=1,MAX($D$16,IFERROR(W1067,MAX($D$16,POWER((ABS(K1067)^2)/($I$5*MAX(F1067,0.1)^2),1/3)))),MAX($D$16,POWER((ABS(K1067)^2)/($I$5*MAX(F1067,0.1)^2),1/3))))))),MAX($D$16,POWER((ABS(K1067)^2)/($I$5*MAX(F1067,0.1)^2),1/3)))</f>
        <v/>
      </c>
      <c r="AI1067">
        <f>E1067+AH1067</f>
        <v/>
      </c>
      <c r="AJ1067">
        <f>AI1067+((ABS(K1067)/MAX(((F1067)+(G1067)*(AH1067))*(AH1067),1E-6))^2)/(2*$I$5)</f>
        <v/>
      </c>
      <c r="AM1067" t="n">
        <v>0</v>
      </c>
      <c r="AN1067" t="n">
        <v>0</v>
      </c>
      <c r="AO1067">
        <f>AM1067+AN1067</f>
        <v/>
      </c>
      <c r="AP1067">
        <f>AP1066+AO1067</f>
        <v/>
      </c>
      <c r="AQ1067">
        <f>ABS(ABS(K1067)/MAX(((F1067)+(G1067)*(AH1067))*(AH1067),1E-6))/SQRT($I$5*MAX((((F1067)+(G1067)*(AH1067))*(AH1067))/MAX((F1067)+2*(G1067)*(AH1067),1E-6),1E-6))</f>
        <v/>
      </c>
      <c r="AR1067">
        <f>IF(AQ1067&lt;1,"Subcritical","Supercritical")</f>
        <v/>
      </c>
      <c r="AS1067">
        <f>((ABS(K1067)*$D$6)/(MAX(((F1067)+(G1067)*(AH1067))*(AH1067),1E-6)*MAX(((((F1067)+(G1067)*(AH1067))*(AH1067))/MAX((F1067)+2*(AH1067)*SQRT(1+(G1067)^2),1E-6))^(2/3),1E-6)))^2</f>
        <v/>
      </c>
    </row>
    <row r="1068">
      <c r="A1068" t="n">
        <v>919</v>
      </c>
      <c r="B1068" t="n">
        <v>917.89</v>
      </c>
      <c r="C1068" t="n">
        <v>616084.6310000001</v>
      </c>
      <c r="D1068" t="n">
        <v>3097085.975</v>
      </c>
      <c r="E1068" t="n">
        <v>632.103</v>
      </c>
      <c r="F1068" t="n">
        <v>5.2</v>
      </c>
      <c r="G1068" t="n">
        <v>0</v>
      </c>
      <c r="H1068" t="inlineStr">
        <is>
          <t>Normal</t>
        </is>
      </c>
      <c r="I1068" t="n">
        <v>0.055</v>
      </c>
      <c r="J1068">
        <f>B1068-B1067</f>
        <v/>
      </c>
      <c r="K1068">
        <f>MAX(0,K1067-AO1067)</f>
        <v/>
      </c>
      <c r="L1068">
        <f>IF($D$20=0,IFERROR(L1067,MAX($D$16,POWER((ABS(K1068)^2)/($I$5*MAX(F1068,0.1)^2),1/3))),IF(IFERROR(V1067,0)=0,IFERROR(L1067,MAX($D$16,POWER((ABS(K1068)^2)/($I$5*MAX(F1068,0.1)^2),1/3))),IF(OR(IFERROR(L1068,0)=0,IFERROR(S1067,0)&lt;1,IFERROR(S1068,0)&lt;1),MAX($D$16,POWER((ABS(K1068)^2)/($I$5*MAX(F1068,0.1)^2),1/3)),IF(IFERROR(U1068,0)&gt;0,MAX($D$16,IFERROR(L1068,0)+((IFERROR(U1068,0))*$D$18*IF((IFERROR(S1068,0))&lt;1,1,-1))),IF(IFERROR(U1068,0)&lt;0,IF(ABS((MAX($D$16,POWER((ABS(K1068)^2)/($I$5*MAX(F1068,0.1)^2),1/3)))-IFERROR(L1068,0))&gt;$D$19,MAX($D$16,IF((MAX($D$16,POWER((ABS(K1068)^2)/($I$5*MAX(F1068,0.1)^2),1/3)))&gt;IFERROR(L1068,0),MIN((MAX($D$16,POWER((ABS(K1068)^2)/($I$5*MAX(F1068,0.1)^2),1/3))),IFERROR(L1068,0)+(MIN(ABS(IFERROR(U1068,0))*$D$18,ABS((MAX($D$16,POWER((ABS(K1068)^2)/($I$5*MAX(F1068,0.1)^2),1/3)))-IFERROR(L1068,0))))),MAX((MAX($D$16,POWER((ABS(K1068)^2)/($I$5*MAX(F1068,0.1)^2),1/3))),IFERROR(L1068,0)-(MIN(ABS(IFERROR(U1068,0))*$D$18,ABS((MAX($D$16,POWER((ABS(K1068)^2)/($I$5*MAX(F1068,0.1)^2),1/3)))-IFERROR(L1068,0))))))),MAX($D$16,POWER((ABS(K1068)^2)/($I$5*MAX(F1068,0.1)^2),1/3))),MAX($D$16,IFERROR(L1068,0)))))))</f>
        <v/>
      </c>
      <c r="M1068">
        <f>((F1068)+(G1068)*(L1068))*(L1068)</f>
        <v/>
      </c>
      <c r="N1068">
        <f>(((F1068)+(G1068)*(L1068))*(L1068))/MAX((F1068)+2*(L1068)*SQRT(1+(G1068)^2),1E-6)</f>
        <v/>
      </c>
      <c r="O1068">
        <f>ABS(K1068)/MAX(((F1068)+(G1068)*(L1068))*(L1068),1E-6)</f>
        <v/>
      </c>
      <c r="P1068">
        <f>E1068+L1068</f>
        <v/>
      </c>
      <c r="Q1068">
        <f>P1068+((ABS(K1068)/MAX(((F1068)+(G1068)*(L1068))*(L1068),1E-6))^2)/(2*$I$5)</f>
        <v/>
      </c>
      <c r="R1068">
        <f>((ABS(K1068)*$D$6)/(MAX(((F1068)+(G1068)*(L1068))*(L1068),1E-6)*MAX(((((F1068)+(G1068)*(L1068))*(L1068))/MAX((F1068)+2*(L1068)*SQRT(1+(G1068)^2),1E-6))^(2/3),1E-6)))^2</f>
        <v/>
      </c>
      <c r="S1068">
        <f>ABS(ABS(K1068)/MAX(((F1068)+(G1068)*(L1068))*(L1068),1E-6))/SQRT($I$5*MAX((((F1068)+(G1068)*(L1068))*(L1068))/MAX((F1068)+2*(G1068)*(L1068),1E-6),1E-6))</f>
        <v/>
      </c>
      <c r="T1068">
        <f>((F1068)*(L1068)^2)/2+(G1068)*(L1068)^3/3+(ABS(K1068)^2)/($I$5*MAX(((F1068)+(G1068)*(L1068))*(L1068),1E-6))</f>
        <v/>
      </c>
      <c r="U1068">
        <f>IF($D$20=0,0,IFERROR(Q1067-(((R1067+R1068)/2)*J1068)-(IF(O1067&gt;O1068,$D$8*((O1067^2-O1068^2)/(2*$I$5)),$D$9*((O1068^2-O1067^2)/(2*$I$5)))+($D$10*(ABS(I1068)/90)*(MAX(O1067^2,O1068^2)/(2*$I$5))))-Q1068,0))</f>
        <v/>
      </c>
      <c r="V1068">
        <f>IF($D$20=0,1,IFERROR(IF(ROUND(S1068,3)=1,1,IF(AND(ABS(U1068)&lt;$D$19,S1068&gt;1),1,0)),0))</f>
        <v/>
      </c>
      <c r="W1068">
        <f>IF($D$20=0,IFERROR(W1069,MAX($D$16,POWER((ABS(K1068)^2)/($I$5*MAX(F1068,0.1)^2),1/3))),IF(IFERROR(AG1069,0)=0,IFERROR(W1069,MAX($D$16,POWER((ABS(K1068)^2)/($I$5*MAX(F1068,0.1)^2),1/3))),IF(OR(IFERROR(W1068,0)=0,IFERROR(AD1069,0)&gt;1),MAX($D$16,POWER((ABS(K1068)^2)/($I$5*MAX(F1068,0.1)^2),1/3)),IF(IFERROR(AF1068,0)&gt;0,MAX($D$16,IFERROR(W1068,0)+((IFERROR(AF1068,0))*$D$18*IF((IFERROR(AD1068,0))&lt;1,1,-1))),IF(IFERROR(AF1068,0)&lt;0,IF(ABS((MAX($D$16,POWER((ABS(K1068)^2)/($I$5*MAX(F1068,0.1)^2),1/3)))-IFERROR(W1068,0))&gt;$D$19,MAX($D$16,IF((MAX($D$16,POWER((ABS(K1068)^2)/($I$5*MAX(F1068,0.1)^2),1/3)))&gt;IFERROR(W1068,0),MIN((MAX($D$16,POWER((ABS(K1068)^2)/($I$5*MAX(F1068,0.1)^2),1/3))),IFERROR(W1068,0)+(MIN(ABS(IFERROR(AF1068,0))*$D$18,ABS((MAX($D$16,POWER((ABS(K1068)^2)/($I$5*MAX(F1068,0.1)^2),1/3)))-IFERROR(W1068,0))))),MAX((MAX($D$16,POWER((ABS(K1068)^2)/($I$5*MAX(F1068,0.1)^2),1/3))),IFERROR(W1068,0)-(MIN(ABS(IFERROR(AF1068,0))*$D$18,ABS((MAX($D$16,POWER((ABS(K1068)^2)/($I$5*MAX(F1068,0.1)^2),1/3)))-IFERROR(W1068,0))))))),MAX($D$16,POWER((ABS(K1068)^2)/($I$5*MAX(F1068,0.1)^2),1/3))),MAX($D$16,IFERROR(W1068,0)))))))</f>
        <v/>
      </c>
      <c r="X1068">
        <f>((F1068)+(G1068)*(W1068))*(W1068)</f>
        <v/>
      </c>
      <c r="Y1068">
        <f>(((F1068)+(G1068)*(W1068))*(W1068))/MAX((F1068)+2*(W1068)*SQRT(1+(G1068)^2),1E-6)</f>
        <v/>
      </c>
      <c r="Z1068">
        <f>ABS(K1068)/MAX(((F1068)+(G1068)*(W1068))*(W1068),1E-6)</f>
        <v/>
      </c>
      <c r="AA1068">
        <f>E1068+W1068</f>
        <v/>
      </c>
      <c r="AB1068">
        <f>AA1068+((ABS(K1068)/MAX(((F1068)+(G1068)*(W1068))*(W1068),1E-6))^2)/(2*$I$5)</f>
        <v/>
      </c>
      <c r="AC1068">
        <f>((ABS(K1068)*$D$6)/(MAX(((F1068)+(G1068)*(W1068))*(W1068),1E-6)*MAX(((((F1068)+(G1068)*(W1068))*(W1068))/MAX((F1068)+2*(W1068)*SQRT(1+(G1068)^2),1E-6))^(2/3),1E-6)))^2</f>
        <v/>
      </c>
      <c r="AD1068">
        <f>ABS(ABS(K1068)/MAX(((F1068)+(G1068)*(W1068))*(W1068),1E-6))/SQRT($I$5*MAX((((F1068)+(G1068)*(W1068))*(W1068))/MAX((F1068)+2*(G1068)*(W1068),1E-6),1E-6))</f>
        <v/>
      </c>
      <c r="AE1068">
        <f>((F1068)*(W1068)^2)/2+(G1068)*(W1068)^3/3+(ABS(K1068)^2)/($I$5*MAX(((F1068)+(G1068)*(W1068))*(W1068),1E-6))</f>
        <v/>
      </c>
      <c r="AF1068">
        <f>IF($D$20=0,0,IFERROR(AB1069+(((AC1068+AC1069)/2)*J1069)+(IF(Z1068&gt;Z1069,$D$8*((Z1068^2-Z1069^2)/(2*$I$5)),$D$9*((Z1069^2-Z1068^2)/(2*$I$5)))+($D$10*(ABS(I1069)/90)*(MAX(Z1068^2,Z1069^2)/(2*$I$5))))-AB1068,0))</f>
        <v/>
      </c>
      <c r="AG1068">
        <f>IF($D$20=0,1,IFERROR(IF(ROUND(AD1068,3)=1,1,IF(AND(ABS(AF1068)&lt;$D$19,AD1068&lt;1),1,0)),0))</f>
        <v/>
      </c>
      <c r="AH1068">
        <f>IFERROR(IF(V32="Supercritical",MAX($D$16,IFERROR(L1068,MAX($D$16,POWER((ABS(K1068)^2)/($I$5*MAX(F1068,0.1)^2),1/3)))),IF(V32="Subcritical",MAX($D$16,IFERROR(W1068,MAX($D$16,POWER((ABS(K1068)^2)/($I$5*MAX(F1068,0.1)^2),1/3)))),IF(AND(IFERROR(V1068,0)=1,IFERROR(AG1068,0)=1),IF(IFERROR(T1068,-1E99)&gt;=IFERROR(AE1068,-1E99),MAX($D$16,IFERROR(L1068,MAX($D$16,POWER((ABS(K1068)^2)/($I$5*MAX(F1068,0.1)^2),1/3)))),MAX($D$16,IFERROR(W1068,MAX($D$16,POWER((ABS(K1068)^2)/($I$5*MAX(F1068,0.1)^2),1/3))))),IF(IFERROR(V1068,0)=1,MAX($D$16,IFERROR(L1068,MAX($D$16,POWER((ABS(K1068)^2)/($I$5*MAX(F1068,0.1)^2),1/3)))),IF(IFERROR(AG1068,0)=1,MAX($D$16,IFERROR(W1068,MAX($D$16,POWER((ABS(K1068)^2)/($I$5*MAX(F1068,0.1)^2),1/3)))),MAX($D$16,POWER((ABS(K1068)^2)/($I$5*MAX(F1068,0.1)^2),1/3))))))),MAX($D$16,POWER((ABS(K1068)^2)/($I$5*MAX(F1068,0.1)^2),1/3)))</f>
        <v/>
      </c>
      <c r="AI1068">
        <f>E1068+AH1068</f>
        <v/>
      </c>
      <c r="AJ1068">
        <f>AI1068+((ABS(K1068)/MAX(((F1068)+(G1068)*(AH1068))*(AH1068),1E-6))^2)/(2*$I$5)</f>
        <v/>
      </c>
      <c r="AM1068" t="n">
        <v>0</v>
      </c>
      <c r="AN1068" t="n">
        <v>0</v>
      </c>
      <c r="AO1068">
        <f>AM1068+AN1068</f>
        <v/>
      </c>
      <c r="AP1068">
        <f>AP1067+AO1068</f>
        <v/>
      </c>
      <c r="AQ1068">
        <f>ABS(ABS(K1068)/MAX(((F1068)+(G1068)*(AH1068))*(AH1068),1E-6))/SQRT($I$5*MAX((((F1068)+(G1068)*(AH1068))*(AH1068))/MAX((F1068)+2*(G1068)*(AH1068),1E-6),1E-6))</f>
        <v/>
      </c>
      <c r="AR1068">
        <f>IF(AQ1068&lt;1,"Subcritical","Supercritical")</f>
        <v/>
      </c>
      <c r="AS1068">
        <f>((ABS(K1068)*$D$6)/(MAX(((F1068)+(G1068)*(AH1068))*(AH1068),1E-6)*MAX(((((F1068)+(G1068)*(AH1068))*(AH1068))/MAX((F1068)+2*(AH1068)*SQRT(1+(G1068)^2),1E-6))^(2/3),1E-6)))^2</f>
        <v/>
      </c>
    </row>
    <row r="1069">
      <c r="A1069" t="n">
        <v>920</v>
      </c>
      <c r="B1069" t="n">
        <v>918.89</v>
      </c>
      <c r="C1069" t="n">
        <v>616084.589</v>
      </c>
      <c r="D1069" t="n">
        <v>3097084.976</v>
      </c>
      <c r="E1069" t="n">
        <v>632.1025</v>
      </c>
      <c r="F1069" t="n">
        <v>5.2</v>
      </c>
      <c r="G1069" t="n">
        <v>0</v>
      </c>
      <c r="H1069" t="inlineStr">
        <is>
          <t>Normal</t>
        </is>
      </c>
      <c r="I1069" t="n">
        <v>0</v>
      </c>
      <c r="J1069">
        <f>B1069-B1068</f>
        <v/>
      </c>
      <c r="K1069">
        <f>MAX(0,K1068-AO1068)</f>
        <v/>
      </c>
      <c r="L1069">
        <f>IF($D$20=0,IFERROR(L1068,MAX($D$16,POWER((ABS(K1069)^2)/($I$5*MAX(F1069,0.1)^2),1/3))),IF(IFERROR(V1068,0)=0,IFERROR(L1068,MAX($D$16,POWER((ABS(K1069)^2)/($I$5*MAX(F1069,0.1)^2),1/3))),IF(OR(IFERROR(L1069,0)=0,IFERROR(S1068,0)&lt;1,IFERROR(S1069,0)&lt;1),MAX($D$16,POWER((ABS(K1069)^2)/($I$5*MAX(F1069,0.1)^2),1/3)),IF(IFERROR(U1069,0)&gt;0,MAX($D$16,IFERROR(L1069,0)+((IFERROR(U1069,0))*$D$18*IF((IFERROR(S1069,0))&lt;1,1,-1))),IF(IFERROR(U1069,0)&lt;0,IF(ABS((MAX($D$16,POWER((ABS(K1069)^2)/($I$5*MAX(F1069,0.1)^2),1/3)))-IFERROR(L1069,0))&gt;$D$19,MAX($D$16,IF((MAX($D$16,POWER((ABS(K1069)^2)/($I$5*MAX(F1069,0.1)^2),1/3)))&gt;IFERROR(L1069,0),MIN((MAX($D$16,POWER((ABS(K1069)^2)/($I$5*MAX(F1069,0.1)^2),1/3))),IFERROR(L1069,0)+(MIN(ABS(IFERROR(U1069,0))*$D$18,ABS((MAX($D$16,POWER((ABS(K1069)^2)/($I$5*MAX(F1069,0.1)^2),1/3)))-IFERROR(L1069,0))))),MAX((MAX($D$16,POWER((ABS(K1069)^2)/($I$5*MAX(F1069,0.1)^2),1/3))),IFERROR(L1069,0)-(MIN(ABS(IFERROR(U1069,0))*$D$18,ABS((MAX($D$16,POWER((ABS(K1069)^2)/($I$5*MAX(F1069,0.1)^2),1/3)))-IFERROR(L1069,0))))))),MAX($D$16,POWER((ABS(K1069)^2)/($I$5*MAX(F1069,0.1)^2),1/3))),MAX($D$16,IFERROR(L1069,0)))))))</f>
        <v/>
      </c>
      <c r="M1069">
        <f>((F1069)+(G1069)*(L1069))*(L1069)</f>
        <v/>
      </c>
      <c r="N1069">
        <f>(((F1069)+(G1069)*(L1069))*(L1069))/MAX((F1069)+2*(L1069)*SQRT(1+(G1069)^2),1E-6)</f>
        <v/>
      </c>
      <c r="O1069">
        <f>ABS(K1069)/MAX(((F1069)+(G1069)*(L1069))*(L1069),1E-6)</f>
        <v/>
      </c>
      <c r="P1069">
        <f>E1069+L1069</f>
        <v/>
      </c>
      <c r="Q1069">
        <f>P1069+((ABS(K1069)/MAX(((F1069)+(G1069)*(L1069))*(L1069),1E-6))^2)/(2*$I$5)</f>
        <v/>
      </c>
      <c r="R1069">
        <f>((ABS(K1069)*$D$6)/(MAX(((F1069)+(G1069)*(L1069))*(L1069),1E-6)*MAX(((((F1069)+(G1069)*(L1069))*(L1069))/MAX((F1069)+2*(L1069)*SQRT(1+(G1069)^2),1E-6))^(2/3),1E-6)))^2</f>
        <v/>
      </c>
      <c r="S1069">
        <f>ABS(ABS(K1069)/MAX(((F1069)+(G1069)*(L1069))*(L1069),1E-6))/SQRT($I$5*MAX((((F1069)+(G1069)*(L1069))*(L1069))/MAX((F1069)+2*(G1069)*(L1069),1E-6),1E-6))</f>
        <v/>
      </c>
      <c r="T1069">
        <f>((F1069)*(L1069)^2)/2+(G1069)*(L1069)^3/3+(ABS(K1069)^2)/($I$5*MAX(((F1069)+(G1069)*(L1069))*(L1069),1E-6))</f>
        <v/>
      </c>
      <c r="U1069">
        <f>IF($D$20=0,0,IFERROR(Q1068-(((R1068+R1069)/2)*J1069)-(IF(O1068&gt;O1069,$D$8*((O1068^2-O1069^2)/(2*$I$5)),$D$9*((O1069^2-O1068^2)/(2*$I$5)))+($D$10*(ABS(I1069)/90)*(MAX(O1068^2,O1069^2)/(2*$I$5))))-Q1069,0))</f>
        <v/>
      </c>
      <c r="V1069">
        <f>IF($D$20=0,1,IFERROR(IF(ROUND(S1069,3)=1,1,IF(AND(ABS(U1069)&lt;$D$19,S1069&gt;1),1,0)),0))</f>
        <v/>
      </c>
      <c r="W1069">
        <f>IF($D$20=0,IFERROR(W1070,MAX($D$16,POWER((ABS(K1069)^2)/($I$5*MAX(F1069,0.1)^2),1/3))),IF(IFERROR(AG1070,0)=0,IFERROR(W1070,MAX($D$16,POWER((ABS(K1069)^2)/($I$5*MAX(F1069,0.1)^2),1/3))),IF(OR(IFERROR(W1069,0)=0,IFERROR(AD1070,0)&gt;1),MAX($D$16,POWER((ABS(K1069)^2)/($I$5*MAX(F1069,0.1)^2),1/3)),IF(IFERROR(AF1069,0)&gt;0,MAX($D$16,IFERROR(W1069,0)+((IFERROR(AF1069,0))*$D$18*IF((IFERROR(AD1069,0))&lt;1,1,-1))),IF(IFERROR(AF1069,0)&lt;0,IF(ABS((MAX($D$16,POWER((ABS(K1069)^2)/($I$5*MAX(F1069,0.1)^2),1/3)))-IFERROR(W1069,0))&gt;$D$19,MAX($D$16,IF((MAX($D$16,POWER((ABS(K1069)^2)/($I$5*MAX(F1069,0.1)^2),1/3)))&gt;IFERROR(W1069,0),MIN((MAX($D$16,POWER((ABS(K1069)^2)/($I$5*MAX(F1069,0.1)^2),1/3))),IFERROR(W1069,0)+(MIN(ABS(IFERROR(AF1069,0))*$D$18,ABS((MAX($D$16,POWER((ABS(K1069)^2)/($I$5*MAX(F1069,0.1)^2),1/3)))-IFERROR(W1069,0))))),MAX((MAX($D$16,POWER((ABS(K1069)^2)/($I$5*MAX(F1069,0.1)^2),1/3))),IFERROR(W1069,0)-(MIN(ABS(IFERROR(AF1069,0))*$D$18,ABS((MAX($D$16,POWER((ABS(K1069)^2)/($I$5*MAX(F1069,0.1)^2),1/3)))-IFERROR(W1069,0))))))),MAX($D$16,POWER((ABS(K1069)^2)/($I$5*MAX(F1069,0.1)^2),1/3))),MAX($D$16,IFERROR(W1069,0)))))))</f>
        <v/>
      </c>
      <c r="X1069">
        <f>((F1069)+(G1069)*(W1069))*(W1069)</f>
        <v/>
      </c>
      <c r="Y1069">
        <f>(((F1069)+(G1069)*(W1069))*(W1069))/MAX((F1069)+2*(W1069)*SQRT(1+(G1069)^2),1E-6)</f>
        <v/>
      </c>
      <c r="Z1069">
        <f>ABS(K1069)/MAX(((F1069)+(G1069)*(W1069))*(W1069),1E-6)</f>
        <v/>
      </c>
      <c r="AA1069">
        <f>E1069+W1069</f>
        <v/>
      </c>
      <c r="AB1069">
        <f>AA1069+((ABS(K1069)/MAX(((F1069)+(G1069)*(W1069))*(W1069),1E-6))^2)/(2*$I$5)</f>
        <v/>
      </c>
      <c r="AC1069">
        <f>((ABS(K1069)*$D$6)/(MAX(((F1069)+(G1069)*(W1069))*(W1069),1E-6)*MAX(((((F1069)+(G1069)*(W1069))*(W1069))/MAX((F1069)+2*(W1069)*SQRT(1+(G1069)^2),1E-6))^(2/3),1E-6)))^2</f>
        <v/>
      </c>
      <c r="AD1069">
        <f>ABS(ABS(K1069)/MAX(((F1069)+(G1069)*(W1069))*(W1069),1E-6))/SQRT($I$5*MAX((((F1069)+(G1069)*(W1069))*(W1069))/MAX((F1069)+2*(G1069)*(W1069),1E-6),1E-6))</f>
        <v/>
      </c>
      <c r="AE1069">
        <f>((F1069)*(W1069)^2)/2+(G1069)*(W1069)^3/3+(ABS(K1069)^2)/($I$5*MAX(((F1069)+(G1069)*(W1069))*(W1069),1E-6))</f>
        <v/>
      </c>
      <c r="AF1069">
        <f>IF($D$20=0,0,IFERROR(AB1070+(((AC1069+AC1070)/2)*J1070)+(IF(Z1069&gt;Z1070,$D$8*((Z1069^2-Z1070^2)/(2*$I$5)),$D$9*((Z1070^2-Z1069^2)/(2*$I$5)))+($D$10*(ABS(I1070)/90)*(MAX(Z1069^2,Z1070^2)/(2*$I$5))))-AB1069,0))</f>
        <v/>
      </c>
      <c r="AG1069">
        <f>IF($D$20=0,1,IFERROR(IF(ROUND(AD1069,3)=1,1,IF(AND(ABS(AF1069)&lt;$D$19,AD1069&lt;1),1,0)),0))</f>
        <v/>
      </c>
      <c r="AH1069">
        <f>IFERROR(IF(V32="Supercritical",MAX($D$16,IFERROR(L1069,MAX($D$16,POWER((ABS(K1069)^2)/($I$5*MAX(F1069,0.1)^2),1/3)))),IF(V32="Subcritical",MAX($D$16,IFERROR(W1069,MAX($D$16,POWER((ABS(K1069)^2)/($I$5*MAX(F1069,0.1)^2),1/3)))),IF(AND(IFERROR(V1069,0)=1,IFERROR(AG1069,0)=1),IF(IFERROR(T1069,-1E99)&gt;=IFERROR(AE1069,-1E99),MAX($D$16,IFERROR(L1069,MAX($D$16,POWER((ABS(K1069)^2)/($I$5*MAX(F1069,0.1)^2),1/3)))),MAX($D$16,IFERROR(W1069,MAX($D$16,POWER((ABS(K1069)^2)/($I$5*MAX(F1069,0.1)^2),1/3))))),IF(IFERROR(V1069,0)=1,MAX($D$16,IFERROR(L1069,MAX($D$16,POWER((ABS(K1069)^2)/($I$5*MAX(F1069,0.1)^2),1/3)))),IF(IFERROR(AG1069,0)=1,MAX($D$16,IFERROR(W1069,MAX($D$16,POWER((ABS(K1069)^2)/($I$5*MAX(F1069,0.1)^2),1/3)))),MAX($D$16,POWER((ABS(K1069)^2)/($I$5*MAX(F1069,0.1)^2),1/3))))))),MAX($D$16,POWER((ABS(K1069)^2)/($I$5*MAX(F1069,0.1)^2),1/3)))</f>
        <v/>
      </c>
      <c r="AI1069">
        <f>E1069+AH1069</f>
        <v/>
      </c>
      <c r="AJ1069">
        <f>AI1069+((ABS(K1069)/MAX(((F1069)+(G1069)*(AH1069))*(AH1069),1E-6))^2)/(2*$I$5)</f>
        <v/>
      </c>
      <c r="AM1069" t="n">
        <v>0</v>
      </c>
      <c r="AN1069" t="n">
        <v>0</v>
      </c>
      <c r="AO1069">
        <f>AM1069+AN1069</f>
        <v/>
      </c>
      <c r="AP1069">
        <f>AP1068+AO1069</f>
        <v/>
      </c>
      <c r="AQ1069">
        <f>ABS(ABS(K1069)/MAX(((F1069)+(G1069)*(AH1069))*(AH1069),1E-6))/SQRT($I$5*MAX((((F1069)+(G1069)*(AH1069))*(AH1069))/MAX((F1069)+2*(G1069)*(AH1069),1E-6),1E-6))</f>
        <v/>
      </c>
      <c r="AR1069">
        <f>IF(AQ1069&lt;1,"Subcritical","Supercritical")</f>
        <v/>
      </c>
      <c r="AS1069">
        <f>((ABS(K1069)*$D$6)/(MAX(((F1069)+(G1069)*(AH1069))*(AH1069),1E-6)*MAX(((((F1069)+(G1069)*(AH1069))*(AH1069))/MAX((F1069)+2*(AH1069)*SQRT(1+(G1069)^2),1E-6))^(2/3),1E-6)))^2</f>
        <v/>
      </c>
    </row>
    <row r="1070">
      <c r="A1070" t="n">
        <v>921</v>
      </c>
      <c r="B1070" t="n">
        <v>919.89</v>
      </c>
      <c r="C1070" t="n">
        <v>616084.547</v>
      </c>
      <c r="D1070" t="n">
        <v>3097083.977</v>
      </c>
      <c r="E1070" t="n">
        <v>632.102</v>
      </c>
      <c r="F1070" t="n">
        <v>5.2</v>
      </c>
      <c r="G1070" t="n">
        <v>0</v>
      </c>
      <c r="H1070" t="inlineStr">
        <is>
          <t>Normal</t>
        </is>
      </c>
      <c r="I1070" t="n">
        <v>0.057</v>
      </c>
      <c r="J1070">
        <f>B1070-B1069</f>
        <v/>
      </c>
      <c r="K1070">
        <f>MAX(0,K1069-AO1069)</f>
        <v/>
      </c>
      <c r="L1070">
        <f>IF($D$20=0,IFERROR(L1069,MAX($D$16,POWER((ABS(K1070)^2)/($I$5*MAX(F1070,0.1)^2),1/3))),IF(IFERROR(V1069,0)=0,IFERROR(L1069,MAX($D$16,POWER((ABS(K1070)^2)/($I$5*MAX(F1070,0.1)^2),1/3))),IF(OR(IFERROR(L1070,0)=0,IFERROR(S1069,0)&lt;1,IFERROR(S1070,0)&lt;1),MAX($D$16,POWER((ABS(K1070)^2)/($I$5*MAX(F1070,0.1)^2),1/3)),IF(IFERROR(U1070,0)&gt;0,MAX($D$16,IFERROR(L1070,0)+((IFERROR(U1070,0))*$D$18*IF((IFERROR(S1070,0))&lt;1,1,-1))),IF(IFERROR(U1070,0)&lt;0,IF(ABS((MAX($D$16,POWER((ABS(K1070)^2)/($I$5*MAX(F1070,0.1)^2),1/3)))-IFERROR(L1070,0))&gt;$D$19,MAX($D$16,IF((MAX($D$16,POWER((ABS(K1070)^2)/($I$5*MAX(F1070,0.1)^2),1/3)))&gt;IFERROR(L1070,0),MIN((MAX($D$16,POWER((ABS(K1070)^2)/($I$5*MAX(F1070,0.1)^2),1/3))),IFERROR(L1070,0)+(MIN(ABS(IFERROR(U1070,0))*$D$18,ABS((MAX($D$16,POWER((ABS(K1070)^2)/($I$5*MAX(F1070,0.1)^2),1/3)))-IFERROR(L1070,0))))),MAX((MAX($D$16,POWER((ABS(K1070)^2)/($I$5*MAX(F1070,0.1)^2),1/3))),IFERROR(L1070,0)-(MIN(ABS(IFERROR(U1070,0))*$D$18,ABS((MAX($D$16,POWER((ABS(K1070)^2)/($I$5*MAX(F1070,0.1)^2),1/3)))-IFERROR(L1070,0))))))),MAX($D$16,POWER((ABS(K1070)^2)/($I$5*MAX(F1070,0.1)^2),1/3))),MAX($D$16,IFERROR(L1070,0)))))))</f>
        <v/>
      </c>
      <c r="M1070">
        <f>((F1070)+(G1070)*(L1070))*(L1070)</f>
        <v/>
      </c>
      <c r="N1070">
        <f>(((F1070)+(G1070)*(L1070))*(L1070))/MAX((F1070)+2*(L1070)*SQRT(1+(G1070)^2),1E-6)</f>
        <v/>
      </c>
      <c r="O1070">
        <f>ABS(K1070)/MAX(((F1070)+(G1070)*(L1070))*(L1070),1E-6)</f>
        <v/>
      </c>
      <c r="P1070">
        <f>E1070+L1070</f>
        <v/>
      </c>
      <c r="Q1070">
        <f>P1070+((ABS(K1070)/MAX(((F1070)+(G1070)*(L1070))*(L1070),1E-6))^2)/(2*$I$5)</f>
        <v/>
      </c>
      <c r="R1070">
        <f>((ABS(K1070)*$D$6)/(MAX(((F1070)+(G1070)*(L1070))*(L1070),1E-6)*MAX(((((F1070)+(G1070)*(L1070))*(L1070))/MAX((F1070)+2*(L1070)*SQRT(1+(G1070)^2),1E-6))^(2/3),1E-6)))^2</f>
        <v/>
      </c>
      <c r="S1070">
        <f>ABS(ABS(K1070)/MAX(((F1070)+(G1070)*(L1070))*(L1070),1E-6))/SQRT($I$5*MAX((((F1070)+(G1070)*(L1070))*(L1070))/MAX((F1070)+2*(G1070)*(L1070),1E-6),1E-6))</f>
        <v/>
      </c>
      <c r="T1070">
        <f>((F1070)*(L1070)^2)/2+(G1070)*(L1070)^3/3+(ABS(K1070)^2)/($I$5*MAX(((F1070)+(G1070)*(L1070))*(L1070),1E-6))</f>
        <v/>
      </c>
      <c r="U1070">
        <f>IF($D$20=0,0,IFERROR(Q1069-(((R1069+R1070)/2)*J1070)-(IF(O1069&gt;O1070,$D$8*((O1069^2-O1070^2)/(2*$I$5)),$D$9*((O1070^2-O1069^2)/(2*$I$5)))+($D$10*(ABS(I1070)/90)*(MAX(O1069^2,O1070^2)/(2*$I$5))))-Q1070,0))</f>
        <v/>
      </c>
      <c r="V1070">
        <f>IF($D$20=0,1,IFERROR(IF(ROUND(S1070,3)=1,1,IF(AND(ABS(U1070)&lt;$D$19,S1070&gt;1),1,0)),0))</f>
        <v/>
      </c>
      <c r="W1070">
        <f>IF($D$20=0,IFERROR(W1071,MAX($D$16,POWER((ABS(K1070)^2)/($I$5*MAX(F1070,0.1)^2),1/3))),IF(IFERROR(AG1071,0)=0,IFERROR(W1071,MAX($D$16,POWER((ABS(K1070)^2)/($I$5*MAX(F1070,0.1)^2),1/3))),IF(OR(IFERROR(W1070,0)=0,IFERROR(AD1071,0)&gt;1),MAX($D$16,POWER((ABS(K1070)^2)/($I$5*MAX(F1070,0.1)^2),1/3)),IF(IFERROR(AF1070,0)&gt;0,MAX($D$16,IFERROR(W1070,0)+((IFERROR(AF1070,0))*$D$18*IF((IFERROR(AD1070,0))&lt;1,1,-1))),IF(IFERROR(AF1070,0)&lt;0,IF(ABS((MAX($D$16,POWER((ABS(K1070)^2)/($I$5*MAX(F1070,0.1)^2),1/3)))-IFERROR(W1070,0))&gt;$D$19,MAX($D$16,IF((MAX($D$16,POWER((ABS(K1070)^2)/($I$5*MAX(F1070,0.1)^2),1/3)))&gt;IFERROR(W1070,0),MIN((MAX($D$16,POWER((ABS(K1070)^2)/($I$5*MAX(F1070,0.1)^2),1/3))),IFERROR(W1070,0)+(MIN(ABS(IFERROR(AF1070,0))*$D$18,ABS((MAX($D$16,POWER((ABS(K1070)^2)/($I$5*MAX(F1070,0.1)^2),1/3)))-IFERROR(W1070,0))))),MAX((MAX($D$16,POWER((ABS(K1070)^2)/($I$5*MAX(F1070,0.1)^2),1/3))),IFERROR(W1070,0)-(MIN(ABS(IFERROR(AF1070,0))*$D$18,ABS((MAX($D$16,POWER((ABS(K1070)^2)/($I$5*MAX(F1070,0.1)^2),1/3)))-IFERROR(W1070,0))))))),MAX($D$16,POWER((ABS(K1070)^2)/($I$5*MAX(F1070,0.1)^2),1/3))),MAX($D$16,IFERROR(W1070,0)))))))</f>
        <v/>
      </c>
      <c r="X1070">
        <f>((F1070)+(G1070)*(W1070))*(W1070)</f>
        <v/>
      </c>
      <c r="Y1070">
        <f>(((F1070)+(G1070)*(W1070))*(W1070))/MAX((F1070)+2*(W1070)*SQRT(1+(G1070)^2),1E-6)</f>
        <v/>
      </c>
      <c r="Z1070">
        <f>ABS(K1070)/MAX(((F1070)+(G1070)*(W1070))*(W1070),1E-6)</f>
        <v/>
      </c>
      <c r="AA1070">
        <f>E1070+W1070</f>
        <v/>
      </c>
      <c r="AB1070">
        <f>AA1070+((ABS(K1070)/MAX(((F1070)+(G1070)*(W1070))*(W1070),1E-6))^2)/(2*$I$5)</f>
        <v/>
      </c>
      <c r="AC1070">
        <f>((ABS(K1070)*$D$6)/(MAX(((F1070)+(G1070)*(W1070))*(W1070),1E-6)*MAX(((((F1070)+(G1070)*(W1070))*(W1070))/MAX((F1070)+2*(W1070)*SQRT(1+(G1070)^2),1E-6))^(2/3),1E-6)))^2</f>
        <v/>
      </c>
      <c r="AD1070">
        <f>ABS(ABS(K1070)/MAX(((F1070)+(G1070)*(W1070))*(W1070),1E-6))/SQRT($I$5*MAX((((F1070)+(G1070)*(W1070))*(W1070))/MAX((F1070)+2*(G1070)*(W1070),1E-6),1E-6))</f>
        <v/>
      </c>
      <c r="AE1070">
        <f>((F1070)*(W1070)^2)/2+(G1070)*(W1070)^3/3+(ABS(K1070)^2)/($I$5*MAX(((F1070)+(G1070)*(W1070))*(W1070),1E-6))</f>
        <v/>
      </c>
      <c r="AF1070">
        <f>IF($D$20=0,0,IFERROR(AB1071+(((AC1070+AC1071)/2)*J1071)+(IF(Z1070&gt;Z1071,$D$8*((Z1070^2-Z1071^2)/(2*$I$5)),$D$9*((Z1071^2-Z1070^2)/(2*$I$5)))+($D$10*(ABS(I1071)/90)*(MAX(Z1070^2,Z1071^2)/(2*$I$5))))-AB1070,0))</f>
        <v/>
      </c>
      <c r="AG1070">
        <f>IF($D$20=0,1,IFERROR(IF(ROUND(AD1070,3)=1,1,IF(AND(ABS(AF1070)&lt;$D$19,AD1070&lt;1),1,0)),0))</f>
        <v/>
      </c>
      <c r="AH1070">
        <f>IFERROR(IF(V32="Supercritical",MAX($D$16,IFERROR(L1070,MAX($D$16,POWER((ABS(K1070)^2)/($I$5*MAX(F1070,0.1)^2),1/3)))),IF(V32="Subcritical",MAX($D$16,IFERROR(W1070,MAX($D$16,POWER((ABS(K1070)^2)/($I$5*MAX(F1070,0.1)^2),1/3)))),IF(AND(IFERROR(V1070,0)=1,IFERROR(AG1070,0)=1),IF(IFERROR(T1070,-1E99)&gt;=IFERROR(AE1070,-1E99),MAX($D$16,IFERROR(L1070,MAX($D$16,POWER((ABS(K1070)^2)/($I$5*MAX(F1070,0.1)^2),1/3)))),MAX($D$16,IFERROR(W1070,MAX($D$16,POWER((ABS(K1070)^2)/($I$5*MAX(F1070,0.1)^2),1/3))))),IF(IFERROR(V1070,0)=1,MAX($D$16,IFERROR(L1070,MAX($D$16,POWER((ABS(K1070)^2)/($I$5*MAX(F1070,0.1)^2),1/3)))),IF(IFERROR(AG1070,0)=1,MAX($D$16,IFERROR(W1070,MAX($D$16,POWER((ABS(K1070)^2)/($I$5*MAX(F1070,0.1)^2),1/3)))),MAX($D$16,POWER((ABS(K1070)^2)/($I$5*MAX(F1070,0.1)^2),1/3))))))),MAX($D$16,POWER((ABS(K1070)^2)/($I$5*MAX(F1070,0.1)^2),1/3)))</f>
        <v/>
      </c>
      <c r="AI1070">
        <f>E1070+AH1070</f>
        <v/>
      </c>
      <c r="AJ1070">
        <f>AI1070+((ABS(K1070)/MAX(((F1070)+(G1070)*(AH1070))*(AH1070),1E-6))^2)/(2*$I$5)</f>
        <v/>
      </c>
      <c r="AM1070" t="n">
        <v>0</v>
      </c>
      <c r="AN1070" t="n">
        <v>0</v>
      </c>
      <c r="AO1070">
        <f>AM1070+AN1070</f>
        <v/>
      </c>
      <c r="AP1070">
        <f>AP1069+AO1070</f>
        <v/>
      </c>
      <c r="AQ1070">
        <f>ABS(ABS(K1070)/MAX(((F1070)+(G1070)*(AH1070))*(AH1070),1E-6))/SQRT($I$5*MAX((((F1070)+(G1070)*(AH1070))*(AH1070))/MAX((F1070)+2*(G1070)*(AH1070),1E-6),1E-6))</f>
        <v/>
      </c>
      <c r="AR1070">
        <f>IF(AQ1070&lt;1,"Subcritical","Supercritical")</f>
        <v/>
      </c>
      <c r="AS1070">
        <f>((ABS(K1070)*$D$6)/(MAX(((F1070)+(G1070)*(AH1070))*(AH1070),1E-6)*MAX(((((F1070)+(G1070)*(AH1070))*(AH1070))/MAX((F1070)+2*(AH1070)*SQRT(1+(G1070)^2),1E-6))^(2/3),1E-6)))^2</f>
        <v/>
      </c>
    </row>
    <row r="1071">
      <c r="A1071" t="n">
        <v>922</v>
      </c>
      <c r="B1071" t="n">
        <v>920.889</v>
      </c>
      <c r="C1071" t="n">
        <v>616084.504</v>
      </c>
      <c r="D1071" t="n">
        <v>3097082.978</v>
      </c>
      <c r="E1071" t="n">
        <v>632.1015</v>
      </c>
      <c r="F1071" t="n">
        <v>5.2</v>
      </c>
      <c r="G1071" t="n">
        <v>0</v>
      </c>
      <c r="H1071" t="inlineStr">
        <is>
          <t>Normal</t>
        </is>
      </c>
      <c r="I1071" t="n">
        <v>0.057</v>
      </c>
      <c r="J1071">
        <f>B1071-B1070</f>
        <v/>
      </c>
      <c r="K1071">
        <f>MAX(0,K1070-AO1070)</f>
        <v/>
      </c>
      <c r="L1071">
        <f>IF($D$20=0,IFERROR(L1070,MAX($D$16,POWER((ABS(K1071)^2)/($I$5*MAX(F1071,0.1)^2),1/3))),IF(IFERROR(V1070,0)=0,IFERROR(L1070,MAX($D$16,POWER((ABS(K1071)^2)/($I$5*MAX(F1071,0.1)^2),1/3))),IF(OR(IFERROR(L1071,0)=0,IFERROR(S1070,0)&lt;1,IFERROR(S1071,0)&lt;1),MAX($D$16,POWER((ABS(K1071)^2)/($I$5*MAX(F1071,0.1)^2),1/3)),IF(IFERROR(U1071,0)&gt;0,MAX($D$16,IFERROR(L1071,0)+((IFERROR(U1071,0))*$D$18*IF((IFERROR(S1071,0))&lt;1,1,-1))),IF(IFERROR(U1071,0)&lt;0,IF(ABS((MAX($D$16,POWER((ABS(K1071)^2)/($I$5*MAX(F1071,0.1)^2),1/3)))-IFERROR(L1071,0))&gt;$D$19,MAX($D$16,IF((MAX($D$16,POWER((ABS(K1071)^2)/($I$5*MAX(F1071,0.1)^2),1/3)))&gt;IFERROR(L1071,0),MIN((MAX($D$16,POWER((ABS(K1071)^2)/($I$5*MAX(F1071,0.1)^2),1/3))),IFERROR(L1071,0)+(MIN(ABS(IFERROR(U1071,0))*$D$18,ABS((MAX($D$16,POWER((ABS(K1071)^2)/($I$5*MAX(F1071,0.1)^2),1/3)))-IFERROR(L1071,0))))),MAX((MAX($D$16,POWER((ABS(K1071)^2)/($I$5*MAX(F1071,0.1)^2),1/3))),IFERROR(L1071,0)-(MIN(ABS(IFERROR(U1071,0))*$D$18,ABS((MAX($D$16,POWER((ABS(K1071)^2)/($I$5*MAX(F1071,0.1)^2),1/3)))-IFERROR(L1071,0))))))),MAX($D$16,POWER((ABS(K1071)^2)/($I$5*MAX(F1071,0.1)^2),1/3))),MAX($D$16,IFERROR(L1071,0)))))))</f>
        <v/>
      </c>
      <c r="M1071">
        <f>((F1071)+(G1071)*(L1071))*(L1071)</f>
        <v/>
      </c>
      <c r="N1071">
        <f>(((F1071)+(G1071)*(L1071))*(L1071))/MAX((F1071)+2*(L1071)*SQRT(1+(G1071)^2),1E-6)</f>
        <v/>
      </c>
      <c r="O1071">
        <f>ABS(K1071)/MAX(((F1071)+(G1071)*(L1071))*(L1071),1E-6)</f>
        <v/>
      </c>
      <c r="P1071">
        <f>E1071+L1071</f>
        <v/>
      </c>
      <c r="Q1071">
        <f>P1071+((ABS(K1071)/MAX(((F1071)+(G1071)*(L1071))*(L1071),1E-6))^2)/(2*$I$5)</f>
        <v/>
      </c>
      <c r="R1071">
        <f>((ABS(K1071)*$D$6)/(MAX(((F1071)+(G1071)*(L1071))*(L1071),1E-6)*MAX(((((F1071)+(G1071)*(L1071))*(L1071))/MAX((F1071)+2*(L1071)*SQRT(1+(G1071)^2),1E-6))^(2/3),1E-6)))^2</f>
        <v/>
      </c>
      <c r="S1071">
        <f>ABS(ABS(K1071)/MAX(((F1071)+(G1071)*(L1071))*(L1071),1E-6))/SQRT($I$5*MAX((((F1071)+(G1071)*(L1071))*(L1071))/MAX((F1071)+2*(G1071)*(L1071),1E-6),1E-6))</f>
        <v/>
      </c>
      <c r="T1071">
        <f>((F1071)*(L1071)^2)/2+(G1071)*(L1071)^3/3+(ABS(K1071)^2)/($I$5*MAX(((F1071)+(G1071)*(L1071))*(L1071),1E-6))</f>
        <v/>
      </c>
      <c r="U1071">
        <f>IF($D$20=0,0,IFERROR(Q1070-(((R1070+R1071)/2)*J1071)-(IF(O1070&gt;O1071,$D$8*((O1070^2-O1071^2)/(2*$I$5)),$D$9*((O1071^2-O1070^2)/(2*$I$5)))+($D$10*(ABS(I1071)/90)*(MAX(O1070^2,O1071^2)/(2*$I$5))))-Q1071,0))</f>
        <v/>
      </c>
      <c r="V1071">
        <f>IF($D$20=0,1,IFERROR(IF(ROUND(S1071,3)=1,1,IF(AND(ABS(U1071)&lt;$D$19,S1071&gt;1),1,0)),0))</f>
        <v/>
      </c>
      <c r="W1071">
        <f>IF($D$20=0,IFERROR(W1072,MAX($D$16,POWER((ABS(K1071)^2)/($I$5*MAX(F1071,0.1)^2),1/3))),IF(IFERROR(AG1072,0)=0,IFERROR(W1072,MAX($D$16,POWER((ABS(K1071)^2)/($I$5*MAX(F1071,0.1)^2),1/3))),IF(OR(IFERROR(W1071,0)=0,IFERROR(AD1072,0)&gt;1),MAX($D$16,POWER((ABS(K1071)^2)/($I$5*MAX(F1071,0.1)^2),1/3)),IF(IFERROR(AF1071,0)&gt;0,MAX($D$16,IFERROR(W1071,0)+((IFERROR(AF1071,0))*$D$18*IF((IFERROR(AD1071,0))&lt;1,1,-1))),IF(IFERROR(AF1071,0)&lt;0,IF(ABS((MAX($D$16,POWER((ABS(K1071)^2)/($I$5*MAX(F1071,0.1)^2),1/3)))-IFERROR(W1071,0))&gt;$D$19,MAX($D$16,IF((MAX($D$16,POWER((ABS(K1071)^2)/($I$5*MAX(F1071,0.1)^2),1/3)))&gt;IFERROR(W1071,0),MIN((MAX($D$16,POWER((ABS(K1071)^2)/($I$5*MAX(F1071,0.1)^2),1/3))),IFERROR(W1071,0)+(MIN(ABS(IFERROR(AF1071,0))*$D$18,ABS((MAX($D$16,POWER((ABS(K1071)^2)/($I$5*MAX(F1071,0.1)^2),1/3)))-IFERROR(W1071,0))))),MAX((MAX($D$16,POWER((ABS(K1071)^2)/($I$5*MAX(F1071,0.1)^2),1/3))),IFERROR(W1071,0)-(MIN(ABS(IFERROR(AF1071,0))*$D$18,ABS((MAX($D$16,POWER((ABS(K1071)^2)/($I$5*MAX(F1071,0.1)^2),1/3)))-IFERROR(W1071,0))))))),MAX($D$16,POWER((ABS(K1071)^2)/($I$5*MAX(F1071,0.1)^2),1/3))),MAX($D$16,IFERROR(W1071,0)))))))</f>
        <v/>
      </c>
      <c r="X1071">
        <f>((F1071)+(G1071)*(W1071))*(W1071)</f>
        <v/>
      </c>
      <c r="Y1071">
        <f>(((F1071)+(G1071)*(W1071))*(W1071))/MAX((F1071)+2*(W1071)*SQRT(1+(G1071)^2),1E-6)</f>
        <v/>
      </c>
      <c r="Z1071">
        <f>ABS(K1071)/MAX(((F1071)+(G1071)*(W1071))*(W1071),1E-6)</f>
        <v/>
      </c>
      <c r="AA1071">
        <f>E1071+W1071</f>
        <v/>
      </c>
      <c r="AB1071">
        <f>AA1071+((ABS(K1071)/MAX(((F1071)+(G1071)*(W1071))*(W1071),1E-6))^2)/(2*$I$5)</f>
        <v/>
      </c>
      <c r="AC1071">
        <f>((ABS(K1071)*$D$6)/(MAX(((F1071)+(G1071)*(W1071))*(W1071),1E-6)*MAX(((((F1071)+(G1071)*(W1071))*(W1071))/MAX((F1071)+2*(W1071)*SQRT(1+(G1071)^2),1E-6))^(2/3),1E-6)))^2</f>
        <v/>
      </c>
      <c r="AD1071">
        <f>ABS(ABS(K1071)/MAX(((F1071)+(G1071)*(W1071))*(W1071),1E-6))/SQRT($I$5*MAX((((F1071)+(G1071)*(W1071))*(W1071))/MAX((F1071)+2*(G1071)*(W1071),1E-6),1E-6))</f>
        <v/>
      </c>
      <c r="AE1071">
        <f>((F1071)*(W1071)^2)/2+(G1071)*(W1071)^3/3+(ABS(K1071)^2)/($I$5*MAX(((F1071)+(G1071)*(W1071))*(W1071),1E-6))</f>
        <v/>
      </c>
      <c r="AF1071">
        <f>IF($D$20=0,0,IFERROR(AB1072+(((AC1071+AC1072)/2)*J1072)+(IF(Z1071&gt;Z1072,$D$8*((Z1071^2-Z1072^2)/(2*$I$5)),$D$9*((Z1072^2-Z1071^2)/(2*$I$5)))+($D$10*(ABS(I1072)/90)*(MAX(Z1071^2,Z1072^2)/(2*$I$5))))-AB1071,0))</f>
        <v/>
      </c>
      <c r="AG1071">
        <f>IF($D$20=0,1,IFERROR(IF(ROUND(AD1071,3)=1,1,IF(AND(ABS(AF1071)&lt;$D$19,AD1071&lt;1),1,0)),0))</f>
        <v/>
      </c>
      <c r="AH1071">
        <f>IFERROR(IF(V32="Supercritical",MAX($D$16,IFERROR(L1071,MAX($D$16,POWER((ABS(K1071)^2)/($I$5*MAX(F1071,0.1)^2),1/3)))),IF(V32="Subcritical",MAX($D$16,IFERROR(W1071,MAX($D$16,POWER((ABS(K1071)^2)/($I$5*MAX(F1071,0.1)^2),1/3)))),IF(AND(IFERROR(V1071,0)=1,IFERROR(AG1071,0)=1),IF(IFERROR(T1071,-1E99)&gt;=IFERROR(AE1071,-1E99),MAX($D$16,IFERROR(L1071,MAX($D$16,POWER((ABS(K1071)^2)/($I$5*MAX(F1071,0.1)^2),1/3)))),MAX($D$16,IFERROR(W1071,MAX($D$16,POWER((ABS(K1071)^2)/($I$5*MAX(F1071,0.1)^2),1/3))))),IF(IFERROR(V1071,0)=1,MAX($D$16,IFERROR(L1071,MAX($D$16,POWER((ABS(K1071)^2)/($I$5*MAX(F1071,0.1)^2),1/3)))),IF(IFERROR(AG1071,0)=1,MAX($D$16,IFERROR(W1071,MAX($D$16,POWER((ABS(K1071)^2)/($I$5*MAX(F1071,0.1)^2),1/3)))),MAX($D$16,POWER((ABS(K1071)^2)/($I$5*MAX(F1071,0.1)^2),1/3))))))),MAX($D$16,POWER((ABS(K1071)^2)/($I$5*MAX(F1071,0.1)^2),1/3)))</f>
        <v/>
      </c>
      <c r="AI1071">
        <f>E1071+AH1071</f>
        <v/>
      </c>
      <c r="AJ1071">
        <f>AI1071+((ABS(K1071)/MAX(((F1071)+(G1071)*(AH1071))*(AH1071),1E-6))^2)/(2*$I$5)</f>
        <v/>
      </c>
      <c r="AM1071" t="n">
        <v>0</v>
      </c>
      <c r="AN1071" t="n">
        <v>0</v>
      </c>
      <c r="AO1071">
        <f>AM1071+AN1071</f>
        <v/>
      </c>
      <c r="AP1071">
        <f>AP1070+AO1071</f>
        <v/>
      </c>
      <c r="AQ1071">
        <f>ABS(ABS(K1071)/MAX(((F1071)+(G1071)*(AH1071))*(AH1071),1E-6))/SQRT($I$5*MAX((((F1071)+(G1071)*(AH1071))*(AH1071))/MAX((F1071)+2*(G1071)*(AH1071),1E-6),1E-6))</f>
        <v/>
      </c>
      <c r="AR1071">
        <f>IF(AQ1071&lt;1,"Subcritical","Supercritical")</f>
        <v/>
      </c>
      <c r="AS1071">
        <f>((ABS(K1071)*$D$6)/(MAX(((F1071)+(G1071)*(AH1071))*(AH1071),1E-6)*MAX(((((F1071)+(G1071)*(AH1071))*(AH1071))/MAX((F1071)+2*(AH1071)*SQRT(1+(G1071)^2),1E-6))^(2/3),1E-6)))^2</f>
        <v/>
      </c>
    </row>
    <row r="1072">
      <c r="A1072" t="n">
        <v>923</v>
      </c>
      <c r="B1072" t="n">
        <v>921.889</v>
      </c>
      <c r="C1072" t="n">
        <v>616084.4620000001</v>
      </c>
      <c r="D1072" t="n">
        <v>3097081.979</v>
      </c>
      <c r="E1072" t="n">
        <v>632.101</v>
      </c>
      <c r="F1072" t="n">
        <v>5.2</v>
      </c>
      <c r="G1072" t="n">
        <v>0</v>
      </c>
      <c r="H1072" t="inlineStr">
        <is>
          <t>Normal</t>
        </is>
      </c>
      <c r="I1072" t="n">
        <v>0</v>
      </c>
      <c r="J1072">
        <f>B1072-B1071</f>
        <v/>
      </c>
      <c r="K1072">
        <f>MAX(0,K1071-AO1071)</f>
        <v/>
      </c>
      <c r="L1072">
        <f>IF($D$20=0,IFERROR(L1071,MAX($D$16,POWER((ABS(K1072)^2)/($I$5*MAX(F1072,0.1)^2),1/3))),IF(IFERROR(V1071,0)=0,IFERROR(L1071,MAX($D$16,POWER((ABS(K1072)^2)/($I$5*MAX(F1072,0.1)^2),1/3))),IF(OR(IFERROR(L1072,0)=0,IFERROR(S1071,0)&lt;1,IFERROR(S1072,0)&lt;1),MAX($D$16,POWER((ABS(K1072)^2)/($I$5*MAX(F1072,0.1)^2),1/3)),IF(IFERROR(U1072,0)&gt;0,MAX($D$16,IFERROR(L1072,0)+((IFERROR(U1072,0))*$D$18*IF((IFERROR(S1072,0))&lt;1,1,-1))),IF(IFERROR(U1072,0)&lt;0,IF(ABS((MAX($D$16,POWER((ABS(K1072)^2)/($I$5*MAX(F1072,0.1)^2),1/3)))-IFERROR(L1072,0))&gt;$D$19,MAX($D$16,IF((MAX($D$16,POWER((ABS(K1072)^2)/($I$5*MAX(F1072,0.1)^2),1/3)))&gt;IFERROR(L1072,0),MIN((MAX($D$16,POWER((ABS(K1072)^2)/($I$5*MAX(F1072,0.1)^2),1/3))),IFERROR(L1072,0)+(MIN(ABS(IFERROR(U1072,0))*$D$18,ABS((MAX($D$16,POWER((ABS(K1072)^2)/($I$5*MAX(F1072,0.1)^2),1/3)))-IFERROR(L1072,0))))),MAX((MAX($D$16,POWER((ABS(K1072)^2)/($I$5*MAX(F1072,0.1)^2),1/3))),IFERROR(L1072,0)-(MIN(ABS(IFERROR(U1072,0))*$D$18,ABS((MAX($D$16,POWER((ABS(K1072)^2)/($I$5*MAX(F1072,0.1)^2),1/3)))-IFERROR(L1072,0))))))),MAX($D$16,POWER((ABS(K1072)^2)/($I$5*MAX(F1072,0.1)^2),1/3))),MAX($D$16,IFERROR(L1072,0)))))))</f>
        <v/>
      </c>
      <c r="M1072">
        <f>((F1072)+(G1072)*(L1072))*(L1072)</f>
        <v/>
      </c>
      <c r="N1072">
        <f>(((F1072)+(G1072)*(L1072))*(L1072))/MAX((F1072)+2*(L1072)*SQRT(1+(G1072)^2),1E-6)</f>
        <v/>
      </c>
      <c r="O1072">
        <f>ABS(K1072)/MAX(((F1072)+(G1072)*(L1072))*(L1072),1E-6)</f>
        <v/>
      </c>
      <c r="P1072">
        <f>E1072+L1072</f>
        <v/>
      </c>
      <c r="Q1072">
        <f>P1072+((ABS(K1072)/MAX(((F1072)+(G1072)*(L1072))*(L1072),1E-6))^2)/(2*$I$5)</f>
        <v/>
      </c>
      <c r="R1072">
        <f>((ABS(K1072)*$D$6)/(MAX(((F1072)+(G1072)*(L1072))*(L1072),1E-6)*MAX(((((F1072)+(G1072)*(L1072))*(L1072))/MAX((F1072)+2*(L1072)*SQRT(1+(G1072)^2),1E-6))^(2/3),1E-6)))^2</f>
        <v/>
      </c>
      <c r="S1072">
        <f>ABS(ABS(K1072)/MAX(((F1072)+(G1072)*(L1072))*(L1072),1E-6))/SQRT($I$5*MAX((((F1072)+(G1072)*(L1072))*(L1072))/MAX((F1072)+2*(G1072)*(L1072),1E-6),1E-6))</f>
        <v/>
      </c>
      <c r="T1072">
        <f>((F1072)*(L1072)^2)/2+(G1072)*(L1072)^3/3+(ABS(K1072)^2)/($I$5*MAX(((F1072)+(G1072)*(L1072))*(L1072),1E-6))</f>
        <v/>
      </c>
      <c r="U1072">
        <f>IF($D$20=0,0,IFERROR(Q1071-(((R1071+R1072)/2)*J1072)-(IF(O1071&gt;O1072,$D$8*((O1071^2-O1072^2)/(2*$I$5)),$D$9*((O1072^2-O1071^2)/(2*$I$5)))+($D$10*(ABS(I1072)/90)*(MAX(O1071^2,O1072^2)/(2*$I$5))))-Q1072,0))</f>
        <v/>
      </c>
      <c r="V1072">
        <f>IF($D$20=0,1,IFERROR(IF(ROUND(S1072,3)=1,1,IF(AND(ABS(U1072)&lt;$D$19,S1072&gt;1),1,0)),0))</f>
        <v/>
      </c>
      <c r="W1072">
        <f>IF($D$20=0,IFERROR(W1073,MAX($D$16,POWER((ABS(K1072)^2)/($I$5*MAX(F1072,0.1)^2),1/3))),IF(IFERROR(AG1073,0)=0,IFERROR(W1073,MAX($D$16,POWER((ABS(K1072)^2)/($I$5*MAX(F1072,0.1)^2),1/3))),IF(OR(IFERROR(W1072,0)=0,IFERROR(AD1073,0)&gt;1),MAX($D$16,POWER((ABS(K1072)^2)/($I$5*MAX(F1072,0.1)^2),1/3)),IF(IFERROR(AF1072,0)&gt;0,MAX($D$16,IFERROR(W1072,0)+((IFERROR(AF1072,0))*$D$18*IF((IFERROR(AD1072,0))&lt;1,1,-1))),IF(IFERROR(AF1072,0)&lt;0,IF(ABS((MAX($D$16,POWER((ABS(K1072)^2)/($I$5*MAX(F1072,0.1)^2),1/3)))-IFERROR(W1072,0))&gt;$D$19,MAX($D$16,IF((MAX($D$16,POWER((ABS(K1072)^2)/($I$5*MAX(F1072,0.1)^2),1/3)))&gt;IFERROR(W1072,0),MIN((MAX($D$16,POWER((ABS(K1072)^2)/($I$5*MAX(F1072,0.1)^2),1/3))),IFERROR(W1072,0)+(MIN(ABS(IFERROR(AF1072,0))*$D$18,ABS((MAX($D$16,POWER((ABS(K1072)^2)/($I$5*MAX(F1072,0.1)^2),1/3)))-IFERROR(W1072,0))))),MAX((MAX($D$16,POWER((ABS(K1072)^2)/($I$5*MAX(F1072,0.1)^2),1/3))),IFERROR(W1072,0)-(MIN(ABS(IFERROR(AF1072,0))*$D$18,ABS((MAX($D$16,POWER((ABS(K1072)^2)/($I$5*MAX(F1072,0.1)^2),1/3)))-IFERROR(W1072,0))))))),MAX($D$16,POWER((ABS(K1072)^2)/($I$5*MAX(F1072,0.1)^2),1/3))),MAX($D$16,IFERROR(W1072,0)))))))</f>
        <v/>
      </c>
      <c r="X1072">
        <f>((F1072)+(G1072)*(W1072))*(W1072)</f>
        <v/>
      </c>
      <c r="Y1072">
        <f>(((F1072)+(G1072)*(W1072))*(W1072))/MAX((F1072)+2*(W1072)*SQRT(1+(G1072)^2),1E-6)</f>
        <v/>
      </c>
      <c r="Z1072">
        <f>ABS(K1072)/MAX(((F1072)+(G1072)*(W1072))*(W1072),1E-6)</f>
        <v/>
      </c>
      <c r="AA1072">
        <f>E1072+W1072</f>
        <v/>
      </c>
      <c r="AB1072">
        <f>AA1072+((ABS(K1072)/MAX(((F1072)+(G1072)*(W1072))*(W1072),1E-6))^2)/(2*$I$5)</f>
        <v/>
      </c>
      <c r="AC1072">
        <f>((ABS(K1072)*$D$6)/(MAX(((F1072)+(G1072)*(W1072))*(W1072),1E-6)*MAX(((((F1072)+(G1072)*(W1072))*(W1072))/MAX((F1072)+2*(W1072)*SQRT(1+(G1072)^2),1E-6))^(2/3),1E-6)))^2</f>
        <v/>
      </c>
      <c r="AD1072">
        <f>ABS(ABS(K1072)/MAX(((F1072)+(G1072)*(W1072))*(W1072),1E-6))/SQRT($I$5*MAX((((F1072)+(G1072)*(W1072))*(W1072))/MAX((F1072)+2*(G1072)*(W1072),1E-6),1E-6))</f>
        <v/>
      </c>
      <c r="AE1072">
        <f>((F1072)*(W1072)^2)/2+(G1072)*(W1072)^3/3+(ABS(K1072)^2)/($I$5*MAX(((F1072)+(G1072)*(W1072))*(W1072),1E-6))</f>
        <v/>
      </c>
      <c r="AF1072">
        <f>IF($D$20=0,0,IFERROR(AB1073+(((AC1072+AC1073)/2)*J1073)+(IF(Z1072&gt;Z1073,$D$8*((Z1072^2-Z1073^2)/(2*$I$5)),$D$9*((Z1073^2-Z1072^2)/(2*$I$5)))+($D$10*(ABS(I1073)/90)*(MAX(Z1072^2,Z1073^2)/(2*$I$5))))-AB1072,0))</f>
        <v/>
      </c>
      <c r="AG1072">
        <f>IF($D$20=0,1,IFERROR(IF(ROUND(AD1072,3)=1,1,IF(AND(ABS(AF1072)&lt;$D$19,AD1072&lt;1),1,0)),0))</f>
        <v/>
      </c>
      <c r="AH1072">
        <f>IFERROR(IF(V32="Supercritical",MAX($D$16,IFERROR(L1072,MAX($D$16,POWER((ABS(K1072)^2)/($I$5*MAX(F1072,0.1)^2),1/3)))),IF(V32="Subcritical",MAX($D$16,IFERROR(W1072,MAX($D$16,POWER((ABS(K1072)^2)/($I$5*MAX(F1072,0.1)^2),1/3)))),IF(AND(IFERROR(V1072,0)=1,IFERROR(AG1072,0)=1),IF(IFERROR(T1072,-1E99)&gt;=IFERROR(AE1072,-1E99),MAX($D$16,IFERROR(L1072,MAX($D$16,POWER((ABS(K1072)^2)/($I$5*MAX(F1072,0.1)^2),1/3)))),MAX($D$16,IFERROR(W1072,MAX($D$16,POWER((ABS(K1072)^2)/($I$5*MAX(F1072,0.1)^2),1/3))))),IF(IFERROR(V1072,0)=1,MAX($D$16,IFERROR(L1072,MAX($D$16,POWER((ABS(K1072)^2)/($I$5*MAX(F1072,0.1)^2),1/3)))),IF(IFERROR(AG1072,0)=1,MAX($D$16,IFERROR(W1072,MAX($D$16,POWER((ABS(K1072)^2)/($I$5*MAX(F1072,0.1)^2),1/3)))),MAX($D$16,POWER((ABS(K1072)^2)/($I$5*MAX(F1072,0.1)^2),1/3))))))),MAX($D$16,POWER((ABS(K1072)^2)/($I$5*MAX(F1072,0.1)^2),1/3)))</f>
        <v/>
      </c>
      <c r="AI1072">
        <f>E1072+AH1072</f>
        <v/>
      </c>
      <c r="AJ1072">
        <f>AI1072+((ABS(K1072)/MAX(((F1072)+(G1072)*(AH1072))*(AH1072),1E-6))^2)/(2*$I$5)</f>
        <v/>
      </c>
      <c r="AM1072" t="n">
        <v>0</v>
      </c>
      <c r="AN1072" t="n">
        <v>0</v>
      </c>
      <c r="AO1072">
        <f>AM1072+AN1072</f>
        <v/>
      </c>
      <c r="AP1072">
        <f>AP1071+AO1072</f>
        <v/>
      </c>
      <c r="AQ1072">
        <f>ABS(ABS(K1072)/MAX(((F1072)+(G1072)*(AH1072))*(AH1072),1E-6))/SQRT($I$5*MAX((((F1072)+(G1072)*(AH1072))*(AH1072))/MAX((F1072)+2*(G1072)*(AH1072),1E-6),1E-6))</f>
        <v/>
      </c>
      <c r="AR1072">
        <f>IF(AQ1072&lt;1,"Subcritical","Supercritical")</f>
        <v/>
      </c>
      <c r="AS1072">
        <f>((ABS(K1072)*$D$6)/(MAX(((F1072)+(G1072)*(AH1072))*(AH1072),1E-6)*MAX(((((F1072)+(G1072)*(AH1072))*(AH1072))/MAX((F1072)+2*(AH1072)*SQRT(1+(G1072)^2),1E-6))^(2/3),1E-6)))^2</f>
        <v/>
      </c>
    </row>
    <row r="1073">
      <c r="A1073" t="n">
        <v>924</v>
      </c>
      <c r="B1073" t="n">
        <v>922.889</v>
      </c>
      <c r="C1073" t="n">
        <v>616084.42</v>
      </c>
      <c r="D1073" t="n">
        <v>3097080.98</v>
      </c>
      <c r="E1073" t="n">
        <v>632.1005</v>
      </c>
      <c r="F1073" t="n">
        <v>5.2</v>
      </c>
      <c r="G1073" t="n">
        <v>0</v>
      </c>
      <c r="H1073" t="inlineStr">
        <is>
          <t>Normal</t>
        </is>
      </c>
      <c r="I1073" t="n">
        <v>0</v>
      </c>
      <c r="J1073">
        <f>B1073-B1072</f>
        <v/>
      </c>
      <c r="K1073">
        <f>MAX(0,K1072-AO1072)</f>
        <v/>
      </c>
      <c r="L1073">
        <f>IF($D$20=0,IFERROR(L1072,MAX($D$16,POWER((ABS(K1073)^2)/($I$5*MAX(F1073,0.1)^2),1/3))),IF(IFERROR(V1072,0)=0,IFERROR(L1072,MAX($D$16,POWER((ABS(K1073)^2)/($I$5*MAX(F1073,0.1)^2),1/3))),IF(OR(IFERROR(L1073,0)=0,IFERROR(S1072,0)&lt;1,IFERROR(S1073,0)&lt;1),MAX($D$16,POWER((ABS(K1073)^2)/($I$5*MAX(F1073,0.1)^2),1/3)),IF(IFERROR(U1073,0)&gt;0,MAX($D$16,IFERROR(L1073,0)+((IFERROR(U1073,0))*$D$18*IF((IFERROR(S1073,0))&lt;1,1,-1))),IF(IFERROR(U1073,0)&lt;0,IF(ABS((MAX($D$16,POWER((ABS(K1073)^2)/($I$5*MAX(F1073,0.1)^2),1/3)))-IFERROR(L1073,0))&gt;$D$19,MAX($D$16,IF((MAX($D$16,POWER((ABS(K1073)^2)/($I$5*MAX(F1073,0.1)^2),1/3)))&gt;IFERROR(L1073,0),MIN((MAX($D$16,POWER((ABS(K1073)^2)/($I$5*MAX(F1073,0.1)^2),1/3))),IFERROR(L1073,0)+(MIN(ABS(IFERROR(U1073,0))*$D$18,ABS((MAX($D$16,POWER((ABS(K1073)^2)/($I$5*MAX(F1073,0.1)^2),1/3)))-IFERROR(L1073,0))))),MAX((MAX($D$16,POWER((ABS(K1073)^2)/($I$5*MAX(F1073,0.1)^2),1/3))),IFERROR(L1073,0)-(MIN(ABS(IFERROR(U1073,0))*$D$18,ABS((MAX($D$16,POWER((ABS(K1073)^2)/($I$5*MAX(F1073,0.1)^2),1/3)))-IFERROR(L1073,0))))))),MAX($D$16,POWER((ABS(K1073)^2)/($I$5*MAX(F1073,0.1)^2),1/3))),MAX($D$16,IFERROR(L1073,0)))))))</f>
        <v/>
      </c>
      <c r="M1073">
        <f>((F1073)+(G1073)*(L1073))*(L1073)</f>
        <v/>
      </c>
      <c r="N1073">
        <f>(((F1073)+(G1073)*(L1073))*(L1073))/MAX((F1073)+2*(L1073)*SQRT(1+(G1073)^2),1E-6)</f>
        <v/>
      </c>
      <c r="O1073">
        <f>ABS(K1073)/MAX(((F1073)+(G1073)*(L1073))*(L1073),1E-6)</f>
        <v/>
      </c>
      <c r="P1073">
        <f>E1073+L1073</f>
        <v/>
      </c>
      <c r="Q1073">
        <f>P1073+((ABS(K1073)/MAX(((F1073)+(G1073)*(L1073))*(L1073),1E-6))^2)/(2*$I$5)</f>
        <v/>
      </c>
      <c r="R1073">
        <f>((ABS(K1073)*$D$6)/(MAX(((F1073)+(G1073)*(L1073))*(L1073),1E-6)*MAX(((((F1073)+(G1073)*(L1073))*(L1073))/MAX((F1073)+2*(L1073)*SQRT(1+(G1073)^2),1E-6))^(2/3),1E-6)))^2</f>
        <v/>
      </c>
      <c r="S1073">
        <f>ABS(ABS(K1073)/MAX(((F1073)+(G1073)*(L1073))*(L1073),1E-6))/SQRT($I$5*MAX((((F1073)+(G1073)*(L1073))*(L1073))/MAX((F1073)+2*(G1073)*(L1073),1E-6),1E-6))</f>
        <v/>
      </c>
      <c r="T1073">
        <f>((F1073)*(L1073)^2)/2+(G1073)*(L1073)^3/3+(ABS(K1073)^2)/($I$5*MAX(((F1073)+(G1073)*(L1073))*(L1073),1E-6))</f>
        <v/>
      </c>
      <c r="U1073">
        <f>IF($D$20=0,0,IFERROR(Q1072-(((R1072+R1073)/2)*J1073)-(IF(O1072&gt;O1073,$D$8*((O1072^2-O1073^2)/(2*$I$5)),$D$9*((O1073^2-O1072^2)/(2*$I$5)))+($D$10*(ABS(I1073)/90)*(MAX(O1072^2,O1073^2)/(2*$I$5))))-Q1073,0))</f>
        <v/>
      </c>
      <c r="V1073">
        <f>IF($D$20=0,1,IFERROR(IF(ROUND(S1073,3)=1,1,IF(AND(ABS(U1073)&lt;$D$19,S1073&gt;1),1,0)),0))</f>
        <v/>
      </c>
      <c r="W1073">
        <f>IF($D$20=0,IFERROR(W1074,MAX($D$16,POWER((ABS(K1073)^2)/($I$5*MAX(F1073,0.1)^2),1/3))),IF(IFERROR(AG1074,0)=0,IFERROR(W1074,MAX($D$16,POWER((ABS(K1073)^2)/($I$5*MAX(F1073,0.1)^2),1/3))),IF(OR(IFERROR(W1073,0)=0,IFERROR(AD1074,0)&gt;1),MAX($D$16,POWER((ABS(K1073)^2)/($I$5*MAX(F1073,0.1)^2),1/3)),IF(IFERROR(AF1073,0)&gt;0,MAX($D$16,IFERROR(W1073,0)+((IFERROR(AF1073,0))*$D$18*IF((IFERROR(AD1073,0))&lt;1,1,-1))),IF(IFERROR(AF1073,0)&lt;0,IF(ABS((MAX($D$16,POWER((ABS(K1073)^2)/($I$5*MAX(F1073,0.1)^2),1/3)))-IFERROR(W1073,0))&gt;$D$19,MAX($D$16,IF((MAX($D$16,POWER((ABS(K1073)^2)/($I$5*MAX(F1073,0.1)^2),1/3)))&gt;IFERROR(W1073,0),MIN((MAX($D$16,POWER((ABS(K1073)^2)/($I$5*MAX(F1073,0.1)^2),1/3))),IFERROR(W1073,0)+(MIN(ABS(IFERROR(AF1073,0))*$D$18,ABS((MAX($D$16,POWER((ABS(K1073)^2)/($I$5*MAX(F1073,0.1)^2),1/3)))-IFERROR(W1073,0))))),MAX((MAX($D$16,POWER((ABS(K1073)^2)/($I$5*MAX(F1073,0.1)^2),1/3))),IFERROR(W1073,0)-(MIN(ABS(IFERROR(AF1073,0))*$D$18,ABS((MAX($D$16,POWER((ABS(K1073)^2)/($I$5*MAX(F1073,0.1)^2),1/3)))-IFERROR(W1073,0))))))),MAX($D$16,POWER((ABS(K1073)^2)/($I$5*MAX(F1073,0.1)^2),1/3))),MAX($D$16,IFERROR(W1073,0)))))))</f>
        <v/>
      </c>
      <c r="X1073">
        <f>((F1073)+(G1073)*(W1073))*(W1073)</f>
        <v/>
      </c>
      <c r="Y1073">
        <f>(((F1073)+(G1073)*(W1073))*(W1073))/MAX((F1073)+2*(W1073)*SQRT(1+(G1073)^2),1E-6)</f>
        <v/>
      </c>
      <c r="Z1073">
        <f>ABS(K1073)/MAX(((F1073)+(G1073)*(W1073))*(W1073),1E-6)</f>
        <v/>
      </c>
      <c r="AA1073">
        <f>E1073+W1073</f>
        <v/>
      </c>
      <c r="AB1073">
        <f>AA1073+((ABS(K1073)/MAX(((F1073)+(G1073)*(W1073))*(W1073),1E-6))^2)/(2*$I$5)</f>
        <v/>
      </c>
      <c r="AC1073">
        <f>((ABS(K1073)*$D$6)/(MAX(((F1073)+(G1073)*(W1073))*(W1073),1E-6)*MAX(((((F1073)+(G1073)*(W1073))*(W1073))/MAX((F1073)+2*(W1073)*SQRT(1+(G1073)^2),1E-6))^(2/3),1E-6)))^2</f>
        <v/>
      </c>
      <c r="AD1073">
        <f>ABS(ABS(K1073)/MAX(((F1073)+(G1073)*(W1073))*(W1073),1E-6))/SQRT($I$5*MAX((((F1073)+(G1073)*(W1073))*(W1073))/MAX((F1073)+2*(G1073)*(W1073),1E-6),1E-6))</f>
        <v/>
      </c>
      <c r="AE1073">
        <f>((F1073)*(W1073)^2)/2+(G1073)*(W1073)^3/3+(ABS(K1073)^2)/($I$5*MAX(((F1073)+(G1073)*(W1073))*(W1073),1E-6))</f>
        <v/>
      </c>
      <c r="AF1073">
        <f>IF($D$20=0,0,IFERROR(AB1074+(((AC1073+AC1074)/2)*J1074)+(IF(Z1073&gt;Z1074,$D$8*((Z1073^2-Z1074^2)/(2*$I$5)),$D$9*((Z1074^2-Z1073^2)/(2*$I$5)))+($D$10*(ABS(I1074)/90)*(MAX(Z1073^2,Z1074^2)/(2*$I$5))))-AB1073,0))</f>
        <v/>
      </c>
      <c r="AG1073">
        <f>IF($D$20=0,1,IFERROR(IF(ROUND(AD1073,3)=1,1,IF(AND(ABS(AF1073)&lt;$D$19,AD1073&lt;1),1,0)),0))</f>
        <v/>
      </c>
      <c r="AH1073">
        <f>IFERROR(IF(V32="Supercritical",MAX($D$16,IFERROR(L1073,MAX($D$16,POWER((ABS(K1073)^2)/($I$5*MAX(F1073,0.1)^2),1/3)))),IF(V32="Subcritical",MAX($D$16,IFERROR(W1073,MAX($D$16,POWER((ABS(K1073)^2)/($I$5*MAX(F1073,0.1)^2),1/3)))),IF(AND(IFERROR(V1073,0)=1,IFERROR(AG1073,0)=1),IF(IFERROR(T1073,-1E99)&gt;=IFERROR(AE1073,-1E99),MAX($D$16,IFERROR(L1073,MAX($D$16,POWER((ABS(K1073)^2)/($I$5*MAX(F1073,0.1)^2),1/3)))),MAX($D$16,IFERROR(W1073,MAX($D$16,POWER((ABS(K1073)^2)/($I$5*MAX(F1073,0.1)^2),1/3))))),IF(IFERROR(V1073,0)=1,MAX($D$16,IFERROR(L1073,MAX($D$16,POWER((ABS(K1073)^2)/($I$5*MAX(F1073,0.1)^2),1/3)))),IF(IFERROR(AG1073,0)=1,MAX($D$16,IFERROR(W1073,MAX($D$16,POWER((ABS(K1073)^2)/($I$5*MAX(F1073,0.1)^2),1/3)))),MAX($D$16,POWER((ABS(K1073)^2)/($I$5*MAX(F1073,0.1)^2),1/3))))))),MAX($D$16,POWER((ABS(K1073)^2)/($I$5*MAX(F1073,0.1)^2),1/3)))</f>
        <v/>
      </c>
      <c r="AI1073">
        <f>E1073+AH1073</f>
        <v/>
      </c>
      <c r="AJ1073">
        <f>AI1073+((ABS(K1073)/MAX(((F1073)+(G1073)*(AH1073))*(AH1073),1E-6))^2)/(2*$I$5)</f>
        <v/>
      </c>
      <c r="AM1073" t="n">
        <v>0</v>
      </c>
      <c r="AN1073" t="n">
        <v>0</v>
      </c>
      <c r="AO1073">
        <f>AM1073+AN1073</f>
        <v/>
      </c>
      <c r="AP1073">
        <f>AP1072+AO1073</f>
        <v/>
      </c>
      <c r="AQ1073">
        <f>ABS(ABS(K1073)/MAX(((F1073)+(G1073)*(AH1073))*(AH1073),1E-6))/SQRT($I$5*MAX((((F1073)+(G1073)*(AH1073))*(AH1073))/MAX((F1073)+2*(G1073)*(AH1073),1E-6),1E-6))</f>
        <v/>
      </c>
      <c r="AR1073">
        <f>IF(AQ1073&lt;1,"Subcritical","Supercritical")</f>
        <v/>
      </c>
      <c r="AS1073">
        <f>((ABS(K1073)*$D$6)/(MAX(((F1073)+(G1073)*(AH1073))*(AH1073),1E-6)*MAX(((((F1073)+(G1073)*(AH1073))*(AH1073))/MAX((F1073)+2*(AH1073)*SQRT(1+(G1073)^2),1E-6))^(2/3),1E-6)))^2</f>
        <v/>
      </c>
    </row>
    <row r="1074">
      <c r="A1074" t="n">
        <v>925</v>
      </c>
      <c r="B1074" t="n">
        <v>923.889</v>
      </c>
      <c r="C1074" t="n">
        <v>616084.378</v>
      </c>
      <c r="D1074" t="n">
        <v>3097079.981</v>
      </c>
      <c r="E1074" t="n">
        <v>632.1</v>
      </c>
      <c r="F1074" t="n">
        <v>5.2</v>
      </c>
      <c r="G1074" t="n">
        <v>0</v>
      </c>
      <c r="H1074" t="inlineStr">
        <is>
          <t>Normal</t>
        </is>
      </c>
      <c r="I1074" t="n">
        <v>0.057</v>
      </c>
      <c r="J1074">
        <f>B1074-B1073</f>
        <v/>
      </c>
      <c r="K1074">
        <f>MAX(0,K1073-AO1073)</f>
        <v/>
      </c>
      <c r="L1074">
        <f>IF($D$20=0,IFERROR(L1073,MAX($D$16,POWER((ABS(K1074)^2)/($I$5*MAX(F1074,0.1)^2),1/3))),IF(IFERROR(V1073,0)=0,IFERROR(L1073,MAX($D$16,POWER((ABS(K1074)^2)/($I$5*MAX(F1074,0.1)^2),1/3))),IF(OR(IFERROR(L1074,0)=0,IFERROR(S1073,0)&lt;1,IFERROR(S1074,0)&lt;1),MAX($D$16,POWER((ABS(K1074)^2)/($I$5*MAX(F1074,0.1)^2),1/3)),IF(IFERROR(U1074,0)&gt;0,MAX($D$16,IFERROR(L1074,0)+((IFERROR(U1074,0))*$D$18*IF((IFERROR(S1074,0))&lt;1,1,-1))),IF(IFERROR(U1074,0)&lt;0,IF(ABS((MAX($D$16,POWER((ABS(K1074)^2)/($I$5*MAX(F1074,0.1)^2),1/3)))-IFERROR(L1074,0))&gt;$D$19,MAX($D$16,IF((MAX($D$16,POWER((ABS(K1074)^2)/($I$5*MAX(F1074,0.1)^2),1/3)))&gt;IFERROR(L1074,0),MIN((MAX($D$16,POWER((ABS(K1074)^2)/($I$5*MAX(F1074,0.1)^2),1/3))),IFERROR(L1074,0)+(MIN(ABS(IFERROR(U1074,0))*$D$18,ABS((MAX($D$16,POWER((ABS(K1074)^2)/($I$5*MAX(F1074,0.1)^2),1/3)))-IFERROR(L1074,0))))),MAX((MAX($D$16,POWER((ABS(K1074)^2)/($I$5*MAX(F1074,0.1)^2),1/3))),IFERROR(L1074,0)-(MIN(ABS(IFERROR(U1074,0))*$D$18,ABS((MAX($D$16,POWER((ABS(K1074)^2)/($I$5*MAX(F1074,0.1)^2),1/3)))-IFERROR(L1074,0))))))),MAX($D$16,POWER((ABS(K1074)^2)/($I$5*MAX(F1074,0.1)^2),1/3))),MAX($D$16,IFERROR(L1074,0)))))))</f>
        <v/>
      </c>
      <c r="M1074">
        <f>((F1074)+(G1074)*(L1074))*(L1074)</f>
        <v/>
      </c>
      <c r="N1074">
        <f>(((F1074)+(G1074)*(L1074))*(L1074))/MAX((F1074)+2*(L1074)*SQRT(1+(G1074)^2),1E-6)</f>
        <v/>
      </c>
      <c r="O1074">
        <f>ABS(K1074)/MAX(((F1074)+(G1074)*(L1074))*(L1074),1E-6)</f>
        <v/>
      </c>
      <c r="P1074">
        <f>E1074+L1074</f>
        <v/>
      </c>
      <c r="Q1074">
        <f>P1074+((ABS(K1074)/MAX(((F1074)+(G1074)*(L1074))*(L1074),1E-6))^2)/(2*$I$5)</f>
        <v/>
      </c>
      <c r="R1074">
        <f>((ABS(K1074)*$D$6)/(MAX(((F1074)+(G1074)*(L1074))*(L1074),1E-6)*MAX(((((F1074)+(G1074)*(L1074))*(L1074))/MAX((F1074)+2*(L1074)*SQRT(1+(G1074)^2),1E-6))^(2/3),1E-6)))^2</f>
        <v/>
      </c>
      <c r="S1074">
        <f>ABS(ABS(K1074)/MAX(((F1074)+(G1074)*(L1074))*(L1074),1E-6))/SQRT($I$5*MAX((((F1074)+(G1074)*(L1074))*(L1074))/MAX((F1074)+2*(G1074)*(L1074),1E-6),1E-6))</f>
        <v/>
      </c>
      <c r="T1074">
        <f>((F1074)*(L1074)^2)/2+(G1074)*(L1074)^3/3+(ABS(K1074)^2)/($I$5*MAX(((F1074)+(G1074)*(L1074))*(L1074),1E-6))</f>
        <v/>
      </c>
      <c r="U1074">
        <f>IF($D$20=0,0,IFERROR(Q1073-(((R1073+R1074)/2)*J1074)-(IF(O1073&gt;O1074,$D$8*((O1073^2-O1074^2)/(2*$I$5)),$D$9*((O1074^2-O1073^2)/(2*$I$5)))+($D$10*(ABS(I1074)/90)*(MAX(O1073^2,O1074^2)/(2*$I$5))))-Q1074,0))</f>
        <v/>
      </c>
      <c r="V1074">
        <f>IF($D$20=0,1,IFERROR(IF(ROUND(S1074,3)=1,1,IF(AND(ABS(U1074)&lt;$D$19,S1074&gt;1),1,0)),0))</f>
        <v/>
      </c>
      <c r="W1074">
        <f>IF($D$20=0,IFERROR(W1075,MAX($D$16,POWER((ABS(K1074)^2)/($I$5*MAX(F1074,0.1)^2),1/3))),IF(IFERROR(AG1075,0)=0,IFERROR(W1075,MAX($D$16,POWER((ABS(K1074)^2)/($I$5*MAX(F1074,0.1)^2),1/3))),IF(OR(IFERROR(W1074,0)=0,IFERROR(AD1075,0)&gt;1),MAX($D$16,POWER((ABS(K1074)^2)/($I$5*MAX(F1074,0.1)^2),1/3)),IF(IFERROR(AF1074,0)&gt;0,MAX($D$16,IFERROR(W1074,0)+((IFERROR(AF1074,0))*$D$18*IF((IFERROR(AD1074,0))&lt;1,1,-1))),IF(IFERROR(AF1074,0)&lt;0,IF(ABS((MAX($D$16,POWER((ABS(K1074)^2)/($I$5*MAX(F1074,0.1)^2),1/3)))-IFERROR(W1074,0))&gt;$D$19,MAX($D$16,IF((MAX($D$16,POWER((ABS(K1074)^2)/($I$5*MAX(F1074,0.1)^2),1/3)))&gt;IFERROR(W1074,0),MIN((MAX($D$16,POWER((ABS(K1074)^2)/($I$5*MAX(F1074,0.1)^2),1/3))),IFERROR(W1074,0)+(MIN(ABS(IFERROR(AF1074,0))*$D$18,ABS((MAX($D$16,POWER((ABS(K1074)^2)/($I$5*MAX(F1074,0.1)^2),1/3)))-IFERROR(W1074,0))))),MAX((MAX($D$16,POWER((ABS(K1074)^2)/($I$5*MAX(F1074,0.1)^2),1/3))),IFERROR(W1074,0)-(MIN(ABS(IFERROR(AF1074,0))*$D$18,ABS((MAX($D$16,POWER((ABS(K1074)^2)/($I$5*MAX(F1074,0.1)^2),1/3)))-IFERROR(W1074,0))))))),MAX($D$16,POWER((ABS(K1074)^2)/($I$5*MAX(F1074,0.1)^2),1/3))),MAX($D$16,IFERROR(W1074,0)))))))</f>
        <v/>
      </c>
      <c r="X1074">
        <f>((F1074)+(G1074)*(W1074))*(W1074)</f>
        <v/>
      </c>
      <c r="Y1074">
        <f>(((F1074)+(G1074)*(W1074))*(W1074))/MAX((F1074)+2*(W1074)*SQRT(1+(G1074)^2),1E-6)</f>
        <v/>
      </c>
      <c r="Z1074">
        <f>ABS(K1074)/MAX(((F1074)+(G1074)*(W1074))*(W1074),1E-6)</f>
        <v/>
      </c>
      <c r="AA1074">
        <f>E1074+W1074</f>
        <v/>
      </c>
      <c r="AB1074">
        <f>AA1074+((ABS(K1074)/MAX(((F1074)+(G1074)*(W1074))*(W1074),1E-6))^2)/(2*$I$5)</f>
        <v/>
      </c>
      <c r="AC1074">
        <f>((ABS(K1074)*$D$6)/(MAX(((F1074)+(G1074)*(W1074))*(W1074),1E-6)*MAX(((((F1074)+(G1074)*(W1074))*(W1074))/MAX((F1074)+2*(W1074)*SQRT(1+(G1074)^2),1E-6))^(2/3),1E-6)))^2</f>
        <v/>
      </c>
      <c r="AD1074">
        <f>ABS(ABS(K1074)/MAX(((F1074)+(G1074)*(W1074))*(W1074),1E-6))/SQRT($I$5*MAX((((F1074)+(G1074)*(W1074))*(W1074))/MAX((F1074)+2*(G1074)*(W1074),1E-6),1E-6))</f>
        <v/>
      </c>
      <c r="AE1074">
        <f>((F1074)*(W1074)^2)/2+(G1074)*(W1074)^3/3+(ABS(K1074)^2)/($I$5*MAX(((F1074)+(G1074)*(W1074))*(W1074),1E-6))</f>
        <v/>
      </c>
      <c r="AF1074">
        <f>IF($D$20=0,0,IFERROR(AB1075+(((AC1074+AC1075)/2)*J1075)+(IF(Z1074&gt;Z1075,$D$8*((Z1074^2-Z1075^2)/(2*$I$5)),$D$9*((Z1075^2-Z1074^2)/(2*$I$5)))+($D$10*(ABS(I1075)/90)*(MAX(Z1074^2,Z1075^2)/(2*$I$5))))-AB1074,0))</f>
        <v/>
      </c>
      <c r="AG1074">
        <f>IF($D$20=0,1,IFERROR(IF(ROUND(AD1074,3)=1,1,IF(AND(ABS(AF1074)&lt;$D$19,AD1074&lt;1),1,0)),0))</f>
        <v/>
      </c>
      <c r="AH1074">
        <f>IFERROR(IF(V32="Supercritical",MAX($D$16,IFERROR(L1074,MAX($D$16,POWER((ABS(K1074)^2)/($I$5*MAX(F1074,0.1)^2),1/3)))),IF(V32="Subcritical",MAX($D$16,IFERROR(W1074,MAX($D$16,POWER((ABS(K1074)^2)/($I$5*MAX(F1074,0.1)^2),1/3)))),IF(AND(IFERROR(V1074,0)=1,IFERROR(AG1074,0)=1),IF(IFERROR(T1074,-1E99)&gt;=IFERROR(AE1074,-1E99),MAX($D$16,IFERROR(L1074,MAX($D$16,POWER((ABS(K1074)^2)/($I$5*MAX(F1074,0.1)^2),1/3)))),MAX($D$16,IFERROR(W1074,MAX($D$16,POWER((ABS(K1074)^2)/($I$5*MAX(F1074,0.1)^2),1/3))))),IF(IFERROR(V1074,0)=1,MAX($D$16,IFERROR(L1074,MAX($D$16,POWER((ABS(K1074)^2)/($I$5*MAX(F1074,0.1)^2),1/3)))),IF(IFERROR(AG1074,0)=1,MAX($D$16,IFERROR(W1074,MAX($D$16,POWER((ABS(K1074)^2)/($I$5*MAX(F1074,0.1)^2),1/3)))),MAX($D$16,POWER((ABS(K1074)^2)/($I$5*MAX(F1074,0.1)^2),1/3))))))),MAX($D$16,POWER((ABS(K1074)^2)/($I$5*MAX(F1074,0.1)^2),1/3)))</f>
        <v/>
      </c>
      <c r="AI1074">
        <f>E1074+AH1074</f>
        <v/>
      </c>
      <c r="AJ1074">
        <f>AI1074+((ABS(K1074)/MAX(((F1074)+(G1074)*(AH1074))*(AH1074),1E-6))^2)/(2*$I$5)</f>
        <v/>
      </c>
      <c r="AM1074" t="n">
        <v>0</v>
      </c>
      <c r="AN1074" t="n">
        <v>0</v>
      </c>
      <c r="AO1074">
        <f>AM1074+AN1074</f>
        <v/>
      </c>
      <c r="AP1074">
        <f>AP1073+AO1074</f>
        <v/>
      </c>
      <c r="AQ1074">
        <f>ABS(ABS(K1074)/MAX(((F1074)+(G1074)*(AH1074))*(AH1074),1E-6))/SQRT($I$5*MAX((((F1074)+(G1074)*(AH1074))*(AH1074))/MAX((F1074)+2*(G1074)*(AH1074),1E-6),1E-6))</f>
        <v/>
      </c>
      <c r="AR1074">
        <f>IF(AQ1074&lt;1,"Subcritical","Supercritical")</f>
        <v/>
      </c>
      <c r="AS1074">
        <f>((ABS(K1074)*$D$6)/(MAX(((F1074)+(G1074)*(AH1074))*(AH1074),1E-6)*MAX(((((F1074)+(G1074)*(AH1074))*(AH1074))/MAX((F1074)+2*(AH1074)*SQRT(1+(G1074)^2),1E-6))^(2/3),1E-6)))^2</f>
        <v/>
      </c>
    </row>
    <row r="1075">
      <c r="A1075" t="n">
        <v>926</v>
      </c>
      <c r="B1075" t="n">
        <v>924.889</v>
      </c>
      <c r="C1075" t="n">
        <v>616084.335</v>
      </c>
      <c r="D1075" t="n">
        <v>3097078.982</v>
      </c>
      <c r="E1075" t="n">
        <v>632.0995</v>
      </c>
      <c r="F1075" t="n">
        <v>5.2</v>
      </c>
      <c r="G1075" t="n">
        <v>0</v>
      </c>
      <c r="H1075" t="inlineStr">
        <is>
          <t>Normal</t>
        </is>
      </c>
      <c r="I1075" t="n">
        <v>0.057</v>
      </c>
      <c r="J1075">
        <f>B1075-B1074</f>
        <v/>
      </c>
      <c r="K1075">
        <f>MAX(0,K1074-AO1074)</f>
        <v/>
      </c>
      <c r="L1075">
        <f>IF($D$20=0,IFERROR(L1074,MAX($D$16,POWER((ABS(K1075)^2)/($I$5*MAX(F1075,0.1)^2),1/3))),IF(IFERROR(V1074,0)=0,IFERROR(L1074,MAX($D$16,POWER((ABS(K1075)^2)/($I$5*MAX(F1075,0.1)^2),1/3))),IF(OR(IFERROR(L1075,0)=0,IFERROR(S1074,0)&lt;1,IFERROR(S1075,0)&lt;1),MAX($D$16,POWER((ABS(K1075)^2)/($I$5*MAX(F1075,0.1)^2),1/3)),IF(IFERROR(U1075,0)&gt;0,MAX($D$16,IFERROR(L1075,0)+((IFERROR(U1075,0))*$D$18*IF((IFERROR(S1075,0))&lt;1,1,-1))),IF(IFERROR(U1075,0)&lt;0,IF(ABS((MAX($D$16,POWER((ABS(K1075)^2)/($I$5*MAX(F1075,0.1)^2),1/3)))-IFERROR(L1075,0))&gt;$D$19,MAX($D$16,IF((MAX($D$16,POWER((ABS(K1075)^2)/($I$5*MAX(F1075,0.1)^2),1/3)))&gt;IFERROR(L1075,0),MIN((MAX($D$16,POWER((ABS(K1075)^2)/($I$5*MAX(F1075,0.1)^2),1/3))),IFERROR(L1075,0)+(MIN(ABS(IFERROR(U1075,0))*$D$18,ABS((MAX($D$16,POWER((ABS(K1075)^2)/($I$5*MAX(F1075,0.1)^2),1/3)))-IFERROR(L1075,0))))),MAX((MAX($D$16,POWER((ABS(K1075)^2)/($I$5*MAX(F1075,0.1)^2),1/3))),IFERROR(L1075,0)-(MIN(ABS(IFERROR(U1075,0))*$D$18,ABS((MAX($D$16,POWER((ABS(K1075)^2)/($I$5*MAX(F1075,0.1)^2),1/3)))-IFERROR(L1075,0))))))),MAX($D$16,POWER((ABS(K1075)^2)/($I$5*MAX(F1075,0.1)^2),1/3))),MAX($D$16,IFERROR(L1075,0)))))))</f>
        <v/>
      </c>
      <c r="M1075">
        <f>((F1075)+(G1075)*(L1075))*(L1075)</f>
        <v/>
      </c>
      <c r="N1075">
        <f>(((F1075)+(G1075)*(L1075))*(L1075))/MAX((F1075)+2*(L1075)*SQRT(1+(G1075)^2),1E-6)</f>
        <v/>
      </c>
      <c r="O1075">
        <f>ABS(K1075)/MAX(((F1075)+(G1075)*(L1075))*(L1075),1E-6)</f>
        <v/>
      </c>
      <c r="P1075">
        <f>E1075+L1075</f>
        <v/>
      </c>
      <c r="Q1075">
        <f>P1075+((ABS(K1075)/MAX(((F1075)+(G1075)*(L1075))*(L1075),1E-6))^2)/(2*$I$5)</f>
        <v/>
      </c>
      <c r="R1075">
        <f>((ABS(K1075)*$D$6)/(MAX(((F1075)+(G1075)*(L1075))*(L1075),1E-6)*MAX(((((F1075)+(G1075)*(L1075))*(L1075))/MAX((F1075)+2*(L1075)*SQRT(1+(G1075)^2),1E-6))^(2/3),1E-6)))^2</f>
        <v/>
      </c>
      <c r="S1075">
        <f>ABS(ABS(K1075)/MAX(((F1075)+(G1075)*(L1075))*(L1075),1E-6))/SQRT($I$5*MAX((((F1075)+(G1075)*(L1075))*(L1075))/MAX((F1075)+2*(G1075)*(L1075),1E-6),1E-6))</f>
        <v/>
      </c>
      <c r="T1075">
        <f>((F1075)*(L1075)^2)/2+(G1075)*(L1075)^3/3+(ABS(K1075)^2)/($I$5*MAX(((F1075)+(G1075)*(L1075))*(L1075),1E-6))</f>
        <v/>
      </c>
      <c r="U1075">
        <f>IF($D$20=0,0,IFERROR(Q1074-(((R1074+R1075)/2)*J1075)-(IF(O1074&gt;O1075,$D$8*((O1074^2-O1075^2)/(2*$I$5)),$D$9*((O1075^2-O1074^2)/(2*$I$5)))+($D$10*(ABS(I1075)/90)*(MAX(O1074^2,O1075^2)/(2*$I$5))))-Q1075,0))</f>
        <v/>
      </c>
      <c r="V1075">
        <f>IF($D$20=0,1,IFERROR(IF(ROUND(S1075,3)=1,1,IF(AND(ABS(U1075)&lt;$D$19,S1075&gt;1),1,0)),0))</f>
        <v/>
      </c>
      <c r="W1075">
        <f>IF($D$20=0,IFERROR(W1076,MAX($D$16,POWER((ABS(K1075)^2)/($I$5*MAX(F1075,0.1)^2),1/3))),IF(IFERROR(AG1076,0)=0,IFERROR(W1076,MAX($D$16,POWER((ABS(K1075)^2)/($I$5*MAX(F1075,0.1)^2),1/3))),IF(OR(IFERROR(W1075,0)=0,IFERROR(AD1076,0)&gt;1),MAX($D$16,POWER((ABS(K1075)^2)/($I$5*MAX(F1075,0.1)^2),1/3)),IF(IFERROR(AF1075,0)&gt;0,MAX($D$16,IFERROR(W1075,0)+((IFERROR(AF1075,0))*$D$18*IF((IFERROR(AD1075,0))&lt;1,1,-1))),IF(IFERROR(AF1075,0)&lt;0,IF(ABS((MAX($D$16,POWER((ABS(K1075)^2)/($I$5*MAX(F1075,0.1)^2),1/3)))-IFERROR(W1075,0))&gt;$D$19,MAX($D$16,IF((MAX($D$16,POWER((ABS(K1075)^2)/($I$5*MAX(F1075,0.1)^2),1/3)))&gt;IFERROR(W1075,0),MIN((MAX($D$16,POWER((ABS(K1075)^2)/($I$5*MAX(F1075,0.1)^2),1/3))),IFERROR(W1075,0)+(MIN(ABS(IFERROR(AF1075,0))*$D$18,ABS((MAX($D$16,POWER((ABS(K1075)^2)/($I$5*MAX(F1075,0.1)^2),1/3)))-IFERROR(W1075,0))))),MAX((MAX($D$16,POWER((ABS(K1075)^2)/($I$5*MAX(F1075,0.1)^2),1/3))),IFERROR(W1075,0)-(MIN(ABS(IFERROR(AF1075,0))*$D$18,ABS((MAX($D$16,POWER((ABS(K1075)^2)/($I$5*MAX(F1075,0.1)^2),1/3)))-IFERROR(W1075,0))))))),MAX($D$16,POWER((ABS(K1075)^2)/($I$5*MAX(F1075,0.1)^2),1/3))),MAX($D$16,IFERROR(W1075,0)))))))</f>
        <v/>
      </c>
      <c r="X1075">
        <f>((F1075)+(G1075)*(W1075))*(W1075)</f>
        <v/>
      </c>
      <c r="Y1075">
        <f>(((F1075)+(G1075)*(W1075))*(W1075))/MAX((F1075)+2*(W1075)*SQRT(1+(G1075)^2),1E-6)</f>
        <v/>
      </c>
      <c r="Z1075">
        <f>ABS(K1075)/MAX(((F1075)+(G1075)*(W1075))*(W1075),1E-6)</f>
        <v/>
      </c>
      <c r="AA1075">
        <f>E1075+W1075</f>
        <v/>
      </c>
      <c r="AB1075">
        <f>AA1075+((ABS(K1075)/MAX(((F1075)+(G1075)*(W1075))*(W1075),1E-6))^2)/(2*$I$5)</f>
        <v/>
      </c>
      <c r="AC1075">
        <f>((ABS(K1075)*$D$6)/(MAX(((F1075)+(G1075)*(W1075))*(W1075),1E-6)*MAX(((((F1075)+(G1075)*(W1075))*(W1075))/MAX((F1075)+2*(W1075)*SQRT(1+(G1075)^2),1E-6))^(2/3),1E-6)))^2</f>
        <v/>
      </c>
      <c r="AD1075">
        <f>ABS(ABS(K1075)/MAX(((F1075)+(G1075)*(W1075))*(W1075),1E-6))/SQRT($I$5*MAX((((F1075)+(G1075)*(W1075))*(W1075))/MAX((F1075)+2*(G1075)*(W1075),1E-6),1E-6))</f>
        <v/>
      </c>
      <c r="AE1075">
        <f>((F1075)*(W1075)^2)/2+(G1075)*(W1075)^3/3+(ABS(K1075)^2)/($I$5*MAX(((F1075)+(G1075)*(W1075))*(W1075),1E-6))</f>
        <v/>
      </c>
      <c r="AF1075">
        <f>IF($D$20=0,0,IFERROR(AB1076+(((AC1075+AC1076)/2)*J1076)+(IF(Z1075&gt;Z1076,$D$8*((Z1075^2-Z1076^2)/(2*$I$5)),$D$9*((Z1076^2-Z1075^2)/(2*$I$5)))+($D$10*(ABS(I1076)/90)*(MAX(Z1075^2,Z1076^2)/(2*$I$5))))-AB1075,0))</f>
        <v/>
      </c>
      <c r="AG1075">
        <f>IF($D$20=0,1,IFERROR(IF(ROUND(AD1075,3)=1,1,IF(AND(ABS(AF1075)&lt;$D$19,AD1075&lt;1),1,0)),0))</f>
        <v/>
      </c>
      <c r="AH1075">
        <f>IFERROR(IF(V32="Supercritical",MAX($D$16,IFERROR(L1075,MAX($D$16,POWER((ABS(K1075)^2)/($I$5*MAX(F1075,0.1)^2),1/3)))),IF(V32="Subcritical",MAX($D$16,IFERROR(W1075,MAX($D$16,POWER((ABS(K1075)^2)/($I$5*MAX(F1075,0.1)^2),1/3)))),IF(AND(IFERROR(V1075,0)=1,IFERROR(AG1075,0)=1),IF(IFERROR(T1075,-1E99)&gt;=IFERROR(AE1075,-1E99),MAX($D$16,IFERROR(L1075,MAX($D$16,POWER((ABS(K1075)^2)/($I$5*MAX(F1075,0.1)^2),1/3)))),MAX($D$16,IFERROR(W1075,MAX($D$16,POWER((ABS(K1075)^2)/($I$5*MAX(F1075,0.1)^2),1/3))))),IF(IFERROR(V1075,0)=1,MAX($D$16,IFERROR(L1075,MAX($D$16,POWER((ABS(K1075)^2)/($I$5*MAX(F1075,0.1)^2),1/3)))),IF(IFERROR(AG1075,0)=1,MAX($D$16,IFERROR(W1075,MAX($D$16,POWER((ABS(K1075)^2)/($I$5*MAX(F1075,0.1)^2),1/3)))),MAX($D$16,POWER((ABS(K1075)^2)/($I$5*MAX(F1075,0.1)^2),1/3))))))),MAX($D$16,POWER((ABS(K1075)^2)/($I$5*MAX(F1075,0.1)^2),1/3)))</f>
        <v/>
      </c>
      <c r="AI1075">
        <f>E1075+AH1075</f>
        <v/>
      </c>
      <c r="AJ1075">
        <f>AI1075+((ABS(K1075)/MAX(((F1075)+(G1075)*(AH1075))*(AH1075),1E-6))^2)/(2*$I$5)</f>
        <v/>
      </c>
      <c r="AM1075" t="n">
        <v>0</v>
      </c>
      <c r="AN1075" t="n">
        <v>0</v>
      </c>
      <c r="AO1075">
        <f>AM1075+AN1075</f>
        <v/>
      </c>
      <c r="AP1075">
        <f>AP1074+AO1075</f>
        <v/>
      </c>
      <c r="AQ1075">
        <f>ABS(ABS(K1075)/MAX(((F1075)+(G1075)*(AH1075))*(AH1075),1E-6))/SQRT($I$5*MAX((((F1075)+(G1075)*(AH1075))*(AH1075))/MAX((F1075)+2*(G1075)*(AH1075),1E-6),1E-6))</f>
        <v/>
      </c>
      <c r="AR1075">
        <f>IF(AQ1075&lt;1,"Subcritical","Supercritical")</f>
        <v/>
      </c>
      <c r="AS1075">
        <f>((ABS(K1075)*$D$6)/(MAX(((F1075)+(G1075)*(AH1075))*(AH1075),1E-6)*MAX(((((F1075)+(G1075)*(AH1075))*(AH1075))/MAX((F1075)+2*(AH1075)*SQRT(1+(G1075)^2),1E-6))^(2/3),1E-6)))^2</f>
        <v/>
      </c>
    </row>
    <row r="1076">
      <c r="A1076" t="n">
        <v>927</v>
      </c>
      <c r="B1076" t="n">
        <v>925.889</v>
      </c>
      <c r="C1076" t="n">
        <v>616084.2929999999</v>
      </c>
      <c r="D1076" t="n">
        <v>3097077.983</v>
      </c>
      <c r="E1076" t="n">
        <v>632.099</v>
      </c>
      <c r="F1076" t="n">
        <v>5.2</v>
      </c>
      <c r="G1076" t="n">
        <v>0</v>
      </c>
      <c r="H1076" t="inlineStr">
        <is>
          <t>Normal</t>
        </is>
      </c>
      <c r="I1076" t="n">
        <v>0</v>
      </c>
      <c r="J1076">
        <f>B1076-B1075</f>
        <v/>
      </c>
      <c r="K1076">
        <f>MAX(0,K1075-AO1075)</f>
        <v/>
      </c>
      <c r="L1076">
        <f>IF($D$20=0,IFERROR(L1075,MAX($D$16,POWER((ABS(K1076)^2)/($I$5*MAX(F1076,0.1)^2),1/3))),IF(IFERROR(V1075,0)=0,IFERROR(L1075,MAX($D$16,POWER((ABS(K1076)^2)/($I$5*MAX(F1076,0.1)^2),1/3))),IF(OR(IFERROR(L1076,0)=0,IFERROR(S1075,0)&lt;1,IFERROR(S1076,0)&lt;1),MAX($D$16,POWER((ABS(K1076)^2)/($I$5*MAX(F1076,0.1)^2),1/3)),IF(IFERROR(U1076,0)&gt;0,MAX($D$16,IFERROR(L1076,0)+((IFERROR(U1076,0))*$D$18*IF((IFERROR(S1076,0))&lt;1,1,-1))),IF(IFERROR(U1076,0)&lt;0,IF(ABS((MAX($D$16,POWER((ABS(K1076)^2)/($I$5*MAX(F1076,0.1)^2),1/3)))-IFERROR(L1076,0))&gt;$D$19,MAX($D$16,IF((MAX($D$16,POWER((ABS(K1076)^2)/($I$5*MAX(F1076,0.1)^2),1/3)))&gt;IFERROR(L1076,0),MIN((MAX($D$16,POWER((ABS(K1076)^2)/($I$5*MAX(F1076,0.1)^2),1/3))),IFERROR(L1076,0)+(MIN(ABS(IFERROR(U1076,0))*$D$18,ABS((MAX($D$16,POWER((ABS(K1076)^2)/($I$5*MAX(F1076,0.1)^2),1/3)))-IFERROR(L1076,0))))),MAX((MAX($D$16,POWER((ABS(K1076)^2)/($I$5*MAX(F1076,0.1)^2),1/3))),IFERROR(L1076,0)-(MIN(ABS(IFERROR(U1076,0))*$D$18,ABS((MAX($D$16,POWER((ABS(K1076)^2)/($I$5*MAX(F1076,0.1)^2),1/3)))-IFERROR(L1076,0))))))),MAX($D$16,POWER((ABS(K1076)^2)/($I$5*MAX(F1076,0.1)^2),1/3))),MAX($D$16,IFERROR(L1076,0)))))))</f>
        <v/>
      </c>
      <c r="M1076">
        <f>((F1076)+(G1076)*(L1076))*(L1076)</f>
        <v/>
      </c>
      <c r="N1076">
        <f>(((F1076)+(G1076)*(L1076))*(L1076))/MAX((F1076)+2*(L1076)*SQRT(1+(G1076)^2),1E-6)</f>
        <v/>
      </c>
      <c r="O1076">
        <f>ABS(K1076)/MAX(((F1076)+(G1076)*(L1076))*(L1076),1E-6)</f>
        <v/>
      </c>
      <c r="P1076">
        <f>E1076+L1076</f>
        <v/>
      </c>
      <c r="Q1076">
        <f>P1076+((ABS(K1076)/MAX(((F1076)+(G1076)*(L1076))*(L1076),1E-6))^2)/(2*$I$5)</f>
        <v/>
      </c>
      <c r="R1076">
        <f>((ABS(K1076)*$D$6)/(MAX(((F1076)+(G1076)*(L1076))*(L1076),1E-6)*MAX(((((F1076)+(G1076)*(L1076))*(L1076))/MAX((F1076)+2*(L1076)*SQRT(1+(G1076)^2),1E-6))^(2/3),1E-6)))^2</f>
        <v/>
      </c>
      <c r="S1076">
        <f>ABS(ABS(K1076)/MAX(((F1076)+(G1076)*(L1076))*(L1076),1E-6))/SQRT($I$5*MAX((((F1076)+(G1076)*(L1076))*(L1076))/MAX((F1076)+2*(G1076)*(L1076),1E-6),1E-6))</f>
        <v/>
      </c>
      <c r="T1076">
        <f>((F1076)*(L1076)^2)/2+(G1076)*(L1076)^3/3+(ABS(K1076)^2)/($I$5*MAX(((F1076)+(G1076)*(L1076))*(L1076),1E-6))</f>
        <v/>
      </c>
      <c r="U1076">
        <f>IF($D$20=0,0,IFERROR(Q1075-(((R1075+R1076)/2)*J1076)-(IF(O1075&gt;O1076,$D$8*((O1075^2-O1076^2)/(2*$I$5)),$D$9*((O1076^2-O1075^2)/(2*$I$5)))+($D$10*(ABS(I1076)/90)*(MAX(O1075^2,O1076^2)/(2*$I$5))))-Q1076,0))</f>
        <v/>
      </c>
      <c r="V1076">
        <f>IF($D$20=0,1,IFERROR(IF(ROUND(S1076,3)=1,1,IF(AND(ABS(U1076)&lt;$D$19,S1076&gt;1),1,0)),0))</f>
        <v/>
      </c>
      <c r="W1076">
        <f>IF($D$20=0,IFERROR(W1077,MAX($D$16,POWER((ABS(K1076)^2)/($I$5*MAX(F1076,0.1)^2),1/3))),IF(IFERROR(AG1077,0)=0,IFERROR(W1077,MAX($D$16,POWER((ABS(K1076)^2)/($I$5*MAX(F1076,0.1)^2),1/3))),IF(OR(IFERROR(W1076,0)=0,IFERROR(AD1077,0)&gt;1),MAX($D$16,POWER((ABS(K1076)^2)/($I$5*MAX(F1076,0.1)^2),1/3)),IF(IFERROR(AF1076,0)&gt;0,MAX($D$16,IFERROR(W1076,0)+((IFERROR(AF1076,0))*$D$18*IF((IFERROR(AD1076,0))&lt;1,1,-1))),IF(IFERROR(AF1076,0)&lt;0,IF(ABS((MAX($D$16,POWER((ABS(K1076)^2)/($I$5*MAX(F1076,0.1)^2),1/3)))-IFERROR(W1076,0))&gt;$D$19,MAX($D$16,IF((MAX($D$16,POWER((ABS(K1076)^2)/($I$5*MAX(F1076,0.1)^2),1/3)))&gt;IFERROR(W1076,0),MIN((MAX($D$16,POWER((ABS(K1076)^2)/($I$5*MAX(F1076,0.1)^2),1/3))),IFERROR(W1076,0)+(MIN(ABS(IFERROR(AF1076,0))*$D$18,ABS((MAX($D$16,POWER((ABS(K1076)^2)/($I$5*MAX(F1076,0.1)^2),1/3)))-IFERROR(W1076,0))))),MAX((MAX($D$16,POWER((ABS(K1076)^2)/($I$5*MAX(F1076,0.1)^2),1/3))),IFERROR(W1076,0)-(MIN(ABS(IFERROR(AF1076,0))*$D$18,ABS((MAX($D$16,POWER((ABS(K1076)^2)/($I$5*MAX(F1076,0.1)^2),1/3)))-IFERROR(W1076,0))))))),MAX($D$16,POWER((ABS(K1076)^2)/($I$5*MAX(F1076,0.1)^2),1/3))),MAX($D$16,IFERROR(W1076,0)))))))</f>
        <v/>
      </c>
      <c r="X1076">
        <f>((F1076)+(G1076)*(W1076))*(W1076)</f>
        <v/>
      </c>
      <c r="Y1076">
        <f>(((F1076)+(G1076)*(W1076))*(W1076))/MAX((F1076)+2*(W1076)*SQRT(1+(G1076)^2),1E-6)</f>
        <v/>
      </c>
      <c r="Z1076">
        <f>ABS(K1076)/MAX(((F1076)+(G1076)*(W1076))*(W1076),1E-6)</f>
        <v/>
      </c>
      <c r="AA1076">
        <f>E1076+W1076</f>
        <v/>
      </c>
      <c r="AB1076">
        <f>AA1076+((ABS(K1076)/MAX(((F1076)+(G1076)*(W1076))*(W1076),1E-6))^2)/(2*$I$5)</f>
        <v/>
      </c>
      <c r="AC1076">
        <f>((ABS(K1076)*$D$6)/(MAX(((F1076)+(G1076)*(W1076))*(W1076),1E-6)*MAX(((((F1076)+(G1076)*(W1076))*(W1076))/MAX((F1076)+2*(W1076)*SQRT(1+(G1076)^2),1E-6))^(2/3),1E-6)))^2</f>
        <v/>
      </c>
      <c r="AD1076">
        <f>ABS(ABS(K1076)/MAX(((F1076)+(G1076)*(W1076))*(W1076),1E-6))/SQRT($I$5*MAX((((F1076)+(G1076)*(W1076))*(W1076))/MAX((F1076)+2*(G1076)*(W1076),1E-6),1E-6))</f>
        <v/>
      </c>
      <c r="AE1076">
        <f>((F1076)*(W1076)^2)/2+(G1076)*(W1076)^3/3+(ABS(K1076)^2)/($I$5*MAX(((F1076)+(G1076)*(W1076))*(W1076),1E-6))</f>
        <v/>
      </c>
      <c r="AF1076">
        <f>IF($D$20=0,0,IFERROR(AB1077+(((AC1076+AC1077)/2)*J1077)+(IF(Z1076&gt;Z1077,$D$8*((Z1076^2-Z1077^2)/(2*$I$5)),$D$9*((Z1077^2-Z1076^2)/(2*$I$5)))+($D$10*(ABS(I1077)/90)*(MAX(Z1076^2,Z1077^2)/(2*$I$5))))-AB1076,0))</f>
        <v/>
      </c>
      <c r="AG1076">
        <f>IF($D$20=0,1,IFERROR(IF(ROUND(AD1076,3)=1,1,IF(AND(ABS(AF1076)&lt;$D$19,AD1076&lt;1),1,0)),0))</f>
        <v/>
      </c>
      <c r="AH1076">
        <f>IFERROR(IF(V32="Supercritical",MAX($D$16,IFERROR(L1076,MAX($D$16,POWER((ABS(K1076)^2)/($I$5*MAX(F1076,0.1)^2),1/3)))),IF(V32="Subcritical",MAX($D$16,IFERROR(W1076,MAX($D$16,POWER((ABS(K1076)^2)/($I$5*MAX(F1076,0.1)^2),1/3)))),IF(AND(IFERROR(V1076,0)=1,IFERROR(AG1076,0)=1),IF(IFERROR(T1076,-1E99)&gt;=IFERROR(AE1076,-1E99),MAX($D$16,IFERROR(L1076,MAX($D$16,POWER((ABS(K1076)^2)/($I$5*MAX(F1076,0.1)^2),1/3)))),MAX($D$16,IFERROR(W1076,MAX($D$16,POWER((ABS(K1076)^2)/($I$5*MAX(F1076,0.1)^2),1/3))))),IF(IFERROR(V1076,0)=1,MAX($D$16,IFERROR(L1076,MAX($D$16,POWER((ABS(K1076)^2)/($I$5*MAX(F1076,0.1)^2),1/3)))),IF(IFERROR(AG1076,0)=1,MAX($D$16,IFERROR(W1076,MAX($D$16,POWER((ABS(K1076)^2)/($I$5*MAX(F1076,0.1)^2),1/3)))),MAX($D$16,POWER((ABS(K1076)^2)/($I$5*MAX(F1076,0.1)^2),1/3))))))),MAX($D$16,POWER((ABS(K1076)^2)/($I$5*MAX(F1076,0.1)^2),1/3)))</f>
        <v/>
      </c>
      <c r="AI1076">
        <f>E1076+AH1076</f>
        <v/>
      </c>
      <c r="AJ1076">
        <f>AI1076+((ABS(K1076)/MAX(((F1076)+(G1076)*(AH1076))*(AH1076),1E-6))^2)/(2*$I$5)</f>
        <v/>
      </c>
      <c r="AM1076" t="n">
        <v>0</v>
      </c>
      <c r="AN1076" t="n">
        <v>0</v>
      </c>
      <c r="AO1076">
        <f>AM1076+AN1076</f>
        <v/>
      </c>
      <c r="AP1076">
        <f>AP1075+AO1076</f>
        <v/>
      </c>
      <c r="AQ1076">
        <f>ABS(ABS(K1076)/MAX(((F1076)+(G1076)*(AH1076))*(AH1076),1E-6))/SQRT($I$5*MAX((((F1076)+(G1076)*(AH1076))*(AH1076))/MAX((F1076)+2*(G1076)*(AH1076),1E-6),1E-6))</f>
        <v/>
      </c>
      <c r="AR1076">
        <f>IF(AQ1076&lt;1,"Subcritical","Supercritical")</f>
        <v/>
      </c>
      <c r="AS1076">
        <f>((ABS(K1076)*$D$6)/(MAX(((F1076)+(G1076)*(AH1076))*(AH1076),1E-6)*MAX(((((F1076)+(G1076)*(AH1076))*(AH1076))/MAX((F1076)+2*(AH1076)*SQRT(1+(G1076)^2),1E-6))^(2/3),1E-6)))^2</f>
        <v/>
      </c>
    </row>
    <row r="1077">
      <c r="A1077" t="n">
        <v>928</v>
      </c>
      <c r="B1077" t="n">
        <v>926.889</v>
      </c>
      <c r="C1077" t="n">
        <v>616084.251</v>
      </c>
      <c r="D1077" t="n">
        <v>3097076.984</v>
      </c>
      <c r="E1077" t="n">
        <v>632.0984999999999</v>
      </c>
      <c r="F1077" t="n">
        <v>5.2</v>
      </c>
      <c r="G1077" t="n">
        <v>0</v>
      </c>
      <c r="H1077" t="inlineStr">
        <is>
          <t>Normal</t>
        </is>
      </c>
      <c r="I1077" t="n">
        <v>0.002</v>
      </c>
      <c r="J1077">
        <f>B1077-B1076</f>
        <v/>
      </c>
      <c r="K1077">
        <f>MAX(0,K1076-AO1076)</f>
        <v/>
      </c>
      <c r="L1077">
        <f>IF($D$20=0,IFERROR(L1076,MAX($D$16,POWER((ABS(K1077)^2)/($I$5*MAX(F1077,0.1)^2),1/3))),IF(IFERROR(V1076,0)=0,IFERROR(L1076,MAX($D$16,POWER((ABS(K1077)^2)/($I$5*MAX(F1077,0.1)^2),1/3))),IF(OR(IFERROR(L1077,0)=0,IFERROR(S1076,0)&lt;1,IFERROR(S1077,0)&lt;1),MAX($D$16,POWER((ABS(K1077)^2)/($I$5*MAX(F1077,0.1)^2),1/3)),IF(IFERROR(U1077,0)&gt;0,MAX($D$16,IFERROR(L1077,0)+((IFERROR(U1077,0))*$D$18*IF((IFERROR(S1077,0))&lt;1,1,-1))),IF(IFERROR(U1077,0)&lt;0,IF(ABS((MAX($D$16,POWER((ABS(K1077)^2)/($I$5*MAX(F1077,0.1)^2),1/3)))-IFERROR(L1077,0))&gt;$D$19,MAX($D$16,IF((MAX($D$16,POWER((ABS(K1077)^2)/($I$5*MAX(F1077,0.1)^2),1/3)))&gt;IFERROR(L1077,0),MIN((MAX($D$16,POWER((ABS(K1077)^2)/($I$5*MAX(F1077,0.1)^2),1/3))),IFERROR(L1077,0)+(MIN(ABS(IFERROR(U1077,0))*$D$18,ABS((MAX($D$16,POWER((ABS(K1077)^2)/($I$5*MAX(F1077,0.1)^2),1/3)))-IFERROR(L1077,0))))),MAX((MAX($D$16,POWER((ABS(K1077)^2)/($I$5*MAX(F1077,0.1)^2),1/3))),IFERROR(L1077,0)-(MIN(ABS(IFERROR(U1077,0))*$D$18,ABS((MAX($D$16,POWER((ABS(K1077)^2)/($I$5*MAX(F1077,0.1)^2),1/3)))-IFERROR(L1077,0))))))),MAX($D$16,POWER((ABS(K1077)^2)/($I$5*MAX(F1077,0.1)^2),1/3))),MAX($D$16,IFERROR(L1077,0)))))))</f>
        <v/>
      </c>
      <c r="M1077">
        <f>((F1077)+(G1077)*(L1077))*(L1077)</f>
        <v/>
      </c>
      <c r="N1077">
        <f>(((F1077)+(G1077)*(L1077))*(L1077))/MAX((F1077)+2*(L1077)*SQRT(1+(G1077)^2),1E-6)</f>
        <v/>
      </c>
      <c r="O1077">
        <f>ABS(K1077)/MAX(((F1077)+(G1077)*(L1077))*(L1077),1E-6)</f>
        <v/>
      </c>
      <c r="P1077">
        <f>E1077+L1077</f>
        <v/>
      </c>
      <c r="Q1077">
        <f>P1077+((ABS(K1077)/MAX(((F1077)+(G1077)*(L1077))*(L1077),1E-6))^2)/(2*$I$5)</f>
        <v/>
      </c>
      <c r="R1077">
        <f>((ABS(K1077)*$D$6)/(MAX(((F1077)+(G1077)*(L1077))*(L1077),1E-6)*MAX(((((F1077)+(G1077)*(L1077))*(L1077))/MAX((F1077)+2*(L1077)*SQRT(1+(G1077)^2),1E-6))^(2/3),1E-6)))^2</f>
        <v/>
      </c>
      <c r="S1077">
        <f>ABS(ABS(K1077)/MAX(((F1077)+(G1077)*(L1077))*(L1077),1E-6))/SQRT($I$5*MAX((((F1077)+(G1077)*(L1077))*(L1077))/MAX((F1077)+2*(G1077)*(L1077),1E-6),1E-6))</f>
        <v/>
      </c>
      <c r="T1077">
        <f>((F1077)*(L1077)^2)/2+(G1077)*(L1077)^3/3+(ABS(K1077)^2)/($I$5*MAX(((F1077)+(G1077)*(L1077))*(L1077),1E-6))</f>
        <v/>
      </c>
      <c r="U1077">
        <f>IF($D$20=0,0,IFERROR(Q1076-(((R1076+R1077)/2)*J1077)-(IF(O1076&gt;O1077,$D$8*((O1076^2-O1077^2)/(2*$I$5)),$D$9*((O1077^2-O1076^2)/(2*$I$5)))+($D$10*(ABS(I1077)/90)*(MAX(O1076^2,O1077^2)/(2*$I$5))))-Q1077,0))</f>
        <v/>
      </c>
      <c r="V1077">
        <f>IF($D$20=0,1,IFERROR(IF(ROUND(S1077,3)=1,1,IF(AND(ABS(U1077)&lt;$D$19,S1077&gt;1),1,0)),0))</f>
        <v/>
      </c>
      <c r="W1077">
        <f>IF($D$20=0,IFERROR(W1078,MAX($D$16,POWER((ABS(K1077)^2)/($I$5*MAX(F1077,0.1)^2),1/3))),IF(IFERROR(AG1078,0)=0,IFERROR(W1078,MAX($D$16,POWER((ABS(K1077)^2)/($I$5*MAX(F1077,0.1)^2),1/3))),IF(OR(IFERROR(W1077,0)=0,IFERROR(AD1078,0)&gt;1),MAX($D$16,POWER((ABS(K1077)^2)/($I$5*MAX(F1077,0.1)^2),1/3)),IF(IFERROR(AF1077,0)&gt;0,MAX($D$16,IFERROR(W1077,0)+((IFERROR(AF1077,0))*$D$18*IF((IFERROR(AD1077,0))&lt;1,1,-1))),IF(IFERROR(AF1077,0)&lt;0,IF(ABS((MAX($D$16,POWER((ABS(K1077)^2)/($I$5*MAX(F1077,0.1)^2),1/3)))-IFERROR(W1077,0))&gt;$D$19,MAX($D$16,IF((MAX($D$16,POWER((ABS(K1077)^2)/($I$5*MAX(F1077,0.1)^2),1/3)))&gt;IFERROR(W1077,0),MIN((MAX($D$16,POWER((ABS(K1077)^2)/($I$5*MAX(F1077,0.1)^2),1/3))),IFERROR(W1077,0)+(MIN(ABS(IFERROR(AF1077,0))*$D$18,ABS((MAX($D$16,POWER((ABS(K1077)^2)/($I$5*MAX(F1077,0.1)^2),1/3)))-IFERROR(W1077,0))))),MAX((MAX($D$16,POWER((ABS(K1077)^2)/($I$5*MAX(F1077,0.1)^2),1/3))),IFERROR(W1077,0)-(MIN(ABS(IFERROR(AF1077,0))*$D$18,ABS((MAX($D$16,POWER((ABS(K1077)^2)/($I$5*MAX(F1077,0.1)^2),1/3)))-IFERROR(W1077,0))))))),MAX($D$16,POWER((ABS(K1077)^2)/($I$5*MAX(F1077,0.1)^2),1/3))),MAX($D$16,IFERROR(W1077,0)))))))</f>
        <v/>
      </c>
      <c r="X1077">
        <f>((F1077)+(G1077)*(W1077))*(W1077)</f>
        <v/>
      </c>
      <c r="Y1077">
        <f>(((F1077)+(G1077)*(W1077))*(W1077))/MAX((F1077)+2*(W1077)*SQRT(1+(G1077)^2),1E-6)</f>
        <v/>
      </c>
      <c r="Z1077">
        <f>ABS(K1077)/MAX(((F1077)+(G1077)*(W1077))*(W1077),1E-6)</f>
        <v/>
      </c>
      <c r="AA1077">
        <f>E1077+W1077</f>
        <v/>
      </c>
      <c r="AB1077">
        <f>AA1077+((ABS(K1077)/MAX(((F1077)+(G1077)*(W1077))*(W1077),1E-6))^2)/(2*$I$5)</f>
        <v/>
      </c>
      <c r="AC1077">
        <f>((ABS(K1077)*$D$6)/(MAX(((F1077)+(G1077)*(W1077))*(W1077),1E-6)*MAX(((((F1077)+(G1077)*(W1077))*(W1077))/MAX((F1077)+2*(W1077)*SQRT(1+(G1077)^2),1E-6))^(2/3),1E-6)))^2</f>
        <v/>
      </c>
      <c r="AD1077">
        <f>ABS(ABS(K1077)/MAX(((F1077)+(G1077)*(W1077))*(W1077),1E-6))/SQRT($I$5*MAX((((F1077)+(G1077)*(W1077))*(W1077))/MAX((F1077)+2*(G1077)*(W1077),1E-6),1E-6))</f>
        <v/>
      </c>
      <c r="AE1077">
        <f>((F1077)*(W1077)^2)/2+(G1077)*(W1077)^3/3+(ABS(K1077)^2)/($I$5*MAX(((F1077)+(G1077)*(W1077))*(W1077),1E-6))</f>
        <v/>
      </c>
      <c r="AF1077">
        <f>IF($D$20=0,0,IFERROR(AB1078+(((AC1077+AC1078)/2)*J1078)+(IF(Z1077&gt;Z1078,$D$8*((Z1077^2-Z1078^2)/(2*$I$5)),$D$9*((Z1078^2-Z1077^2)/(2*$I$5)))+($D$10*(ABS(I1078)/90)*(MAX(Z1077^2,Z1078^2)/(2*$I$5))))-AB1077,0))</f>
        <v/>
      </c>
      <c r="AG1077">
        <f>IF($D$20=0,1,IFERROR(IF(ROUND(AD1077,3)=1,1,IF(AND(ABS(AF1077)&lt;$D$19,AD1077&lt;1),1,0)),0))</f>
        <v/>
      </c>
      <c r="AH1077">
        <f>IFERROR(IF(V32="Supercritical",MAX($D$16,IFERROR(L1077,MAX($D$16,POWER((ABS(K1077)^2)/($I$5*MAX(F1077,0.1)^2),1/3)))),IF(V32="Subcritical",MAX($D$16,IFERROR(W1077,MAX($D$16,POWER((ABS(K1077)^2)/($I$5*MAX(F1077,0.1)^2),1/3)))),IF(AND(IFERROR(V1077,0)=1,IFERROR(AG1077,0)=1),IF(IFERROR(T1077,-1E99)&gt;=IFERROR(AE1077,-1E99),MAX($D$16,IFERROR(L1077,MAX($D$16,POWER((ABS(K1077)^2)/($I$5*MAX(F1077,0.1)^2),1/3)))),MAX($D$16,IFERROR(W1077,MAX($D$16,POWER((ABS(K1077)^2)/($I$5*MAX(F1077,0.1)^2),1/3))))),IF(IFERROR(V1077,0)=1,MAX($D$16,IFERROR(L1077,MAX($D$16,POWER((ABS(K1077)^2)/($I$5*MAX(F1077,0.1)^2),1/3)))),IF(IFERROR(AG1077,0)=1,MAX($D$16,IFERROR(W1077,MAX($D$16,POWER((ABS(K1077)^2)/($I$5*MAX(F1077,0.1)^2),1/3)))),MAX($D$16,POWER((ABS(K1077)^2)/($I$5*MAX(F1077,0.1)^2),1/3))))))),MAX($D$16,POWER((ABS(K1077)^2)/($I$5*MAX(F1077,0.1)^2),1/3)))</f>
        <v/>
      </c>
      <c r="AI1077">
        <f>E1077+AH1077</f>
        <v/>
      </c>
      <c r="AJ1077">
        <f>AI1077+((ABS(K1077)/MAX(((F1077)+(G1077)*(AH1077))*(AH1077),1E-6))^2)/(2*$I$5)</f>
        <v/>
      </c>
      <c r="AM1077" t="n">
        <v>0</v>
      </c>
      <c r="AN1077" t="n">
        <v>0</v>
      </c>
      <c r="AO1077">
        <f>AM1077+AN1077</f>
        <v/>
      </c>
      <c r="AP1077">
        <f>AP1076+AO1077</f>
        <v/>
      </c>
      <c r="AQ1077">
        <f>ABS(ABS(K1077)/MAX(((F1077)+(G1077)*(AH1077))*(AH1077),1E-6))/SQRT($I$5*MAX((((F1077)+(G1077)*(AH1077))*(AH1077))/MAX((F1077)+2*(G1077)*(AH1077),1E-6),1E-6))</f>
        <v/>
      </c>
      <c r="AR1077">
        <f>IF(AQ1077&lt;1,"Subcritical","Supercritical")</f>
        <v/>
      </c>
      <c r="AS1077">
        <f>((ABS(K1077)*$D$6)/(MAX(((F1077)+(G1077)*(AH1077))*(AH1077),1E-6)*MAX(((((F1077)+(G1077)*(AH1077))*(AH1077))/MAX((F1077)+2*(AH1077)*SQRT(1+(G1077)^2),1E-6))^(2/3),1E-6)))^2</f>
        <v/>
      </c>
    </row>
    <row r="1078">
      <c r="A1078" t="n">
        <v>929</v>
      </c>
      <c r="B1078" t="n">
        <v>927.89</v>
      </c>
      <c r="C1078" t="n">
        <v>616084.209</v>
      </c>
      <c r="D1078" t="n">
        <v>3097075.984</v>
      </c>
      <c r="E1078" t="n">
        <v>632.098</v>
      </c>
      <c r="F1078" t="n">
        <v>5.2</v>
      </c>
      <c r="G1078" t="n">
        <v>0</v>
      </c>
      <c r="H1078" t="inlineStr">
        <is>
          <t>Normal</t>
        </is>
      </c>
      <c r="I1078" t="n">
        <v>0.06</v>
      </c>
      <c r="J1078">
        <f>B1078-B1077</f>
        <v/>
      </c>
      <c r="K1078">
        <f>MAX(0,K1077-AO1077)</f>
        <v/>
      </c>
      <c r="L1078">
        <f>IF($D$20=0,IFERROR(L1077,MAX($D$16,POWER((ABS(K1078)^2)/($I$5*MAX(F1078,0.1)^2),1/3))),IF(IFERROR(V1077,0)=0,IFERROR(L1077,MAX($D$16,POWER((ABS(K1078)^2)/($I$5*MAX(F1078,0.1)^2),1/3))),IF(OR(IFERROR(L1078,0)=0,IFERROR(S1077,0)&lt;1,IFERROR(S1078,0)&lt;1),MAX($D$16,POWER((ABS(K1078)^2)/($I$5*MAX(F1078,0.1)^2),1/3)),IF(IFERROR(U1078,0)&gt;0,MAX($D$16,IFERROR(L1078,0)+((IFERROR(U1078,0))*$D$18*IF((IFERROR(S1078,0))&lt;1,1,-1))),IF(IFERROR(U1078,0)&lt;0,IF(ABS((MAX($D$16,POWER((ABS(K1078)^2)/($I$5*MAX(F1078,0.1)^2),1/3)))-IFERROR(L1078,0))&gt;$D$19,MAX($D$16,IF((MAX($D$16,POWER((ABS(K1078)^2)/($I$5*MAX(F1078,0.1)^2),1/3)))&gt;IFERROR(L1078,0),MIN((MAX($D$16,POWER((ABS(K1078)^2)/($I$5*MAX(F1078,0.1)^2),1/3))),IFERROR(L1078,0)+(MIN(ABS(IFERROR(U1078,0))*$D$18,ABS((MAX($D$16,POWER((ABS(K1078)^2)/($I$5*MAX(F1078,0.1)^2),1/3)))-IFERROR(L1078,0))))),MAX((MAX($D$16,POWER((ABS(K1078)^2)/($I$5*MAX(F1078,0.1)^2),1/3))),IFERROR(L1078,0)-(MIN(ABS(IFERROR(U1078,0))*$D$18,ABS((MAX($D$16,POWER((ABS(K1078)^2)/($I$5*MAX(F1078,0.1)^2),1/3)))-IFERROR(L1078,0))))))),MAX($D$16,POWER((ABS(K1078)^2)/($I$5*MAX(F1078,0.1)^2),1/3))),MAX($D$16,IFERROR(L1078,0)))))))</f>
        <v/>
      </c>
      <c r="M1078">
        <f>((F1078)+(G1078)*(L1078))*(L1078)</f>
        <v/>
      </c>
      <c r="N1078">
        <f>(((F1078)+(G1078)*(L1078))*(L1078))/MAX((F1078)+2*(L1078)*SQRT(1+(G1078)^2),1E-6)</f>
        <v/>
      </c>
      <c r="O1078">
        <f>ABS(K1078)/MAX(((F1078)+(G1078)*(L1078))*(L1078),1E-6)</f>
        <v/>
      </c>
      <c r="P1078">
        <f>E1078+L1078</f>
        <v/>
      </c>
      <c r="Q1078">
        <f>P1078+((ABS(K1078)/MAX(((F1078)+(G1078)*(L1078))*(L1078),1E-6))^2)/(2*$I$5)</f>
        <v/>
      </c>
      <c r="R1078">
        <f>((ABS(K1078)*$D$6)/(MAX(((F1078)+(G1078)*(L1078))*(L1078),1E-6)*MAX(((((F1078)+(G1078)*(L1078))*(L1078))/MAX((F1078)+2*(L1078)*SQRT(1+(G1078)^2),1E-6))^(2/3),1E-6)))^2</f>
        <v/>
      </c>
      <c r="S1078">
        <f>ABS(ABS(K1078)/MAX(((F1078)+(G1078)*(L1078))*(L1078),1E-6))/SQRT($I$5*MAX((((F1078)+(G1078)*(L1078))*(L1078))/MAX((F1078)+2*(G1078)*(L1078),1E-6),1E-6))</f>
        <v/>
      </c>
      <c r="T1078">
        <f>((F1078)*(L1078)^2)/2+(G1078)*(L1078)^3/3+(ABS(K1078)^2)/($I$5*MAX(((F1078)+(G1078)*(L1078))*(L1078),1E-6))</f>
        <v/>
      </c>
      <c r="U1078">
        <f>IF($D$20=0,0,IFERROR(Q1077-(((R1077+R1078)/2)*J1078)-(IF(O1077&gt;O1078,$D$8*((O1077^2-O1078^2)/(2*$I$5)),$D$9*((O1078^2-O1077^2)/(2*$I$5)))+($D$10*(ABS(I1078)/90)*(MAX(O1077^2,O1078^2)/(2*$I$5))))-Q1078,0))</f>
        <v/>
      </c>
      <c r="V1078">
        <f>IF($D$20=0,1,IFERROR(IF(ROUND(S1078,3)=1,1,IF(AND(ABS(U1078)&lt;$D$19,S1078&gt;1),1,0)),0))</f>
        <v/>
      </c>
      <c r="W1078">
        <f>IF($D$20=0,IFERROR(W1079,MAX($D$16,POWER((ABS(K1078)^2)/($I$5*MAX(F1078,0.1)^2),1/3))),IF(IFERROR(AG1079,0)=0,IFERROR(W1079,MAX($D$16,POWER((ABS(K1078)^2)/($I$5*MAX(F1078,0.1)^2),1/3))),IF(OR(IFERROR(W1078,0)=0,IFERROR(AD1079,0)&gt;1),MAX($D$16,POWER((ABS(K1078)^2)/($I$5*MAX(F1078,0.1)^2),1/3)),IF(IFERROR(AF1078,0)&gt;0,MAX($D$16,IFERROR(W1078,0)+((IFERROR(AF1078,0))*$D$18*IF((IFERROR(AD1078,0))&lt;1,1,-1))),IF(IFERROR(AF1078,0)&lt;0,IF(ABS((MAX($D$16,POWER((ABS(K1078)^2)/($I$5*MAX(F1078,0.1)^2),1/3)))-IFERROR(W1078,0))&gt;$D$19,MAX($D$16,IF((MAX($D$16,POWER((ABS(K1078)^2)/($I$5*MAX(F1078,0.1)^2),1/3)))&gt;IFERROR(W1078,0),MIN((MAX($D$16,POWER((ABS(K1078)^2)/($I$5*MAX(F1078,0.1)^2),1/3))),IFERROR(W1078,0)+(MIN(ABS(IFERROR(AF1078,0))*$D$18,ABS((MAX($D$16,POWER((ABS(K1078)^2)/($I$5*MAX(F1078,0.1)^2),1/3)))-IFERROR(W1078,0))))),MAX((MAX($D$16,POWER((ABS(K1078)^2)/($I$5*MAX(F1078,0.1)^2),1/3))),IFERROR(W1078,0)-(MIN(ABS(IFERROR(AF1078,0))*$D$18,ABS((MAX($D$16,POWER((ABS(K1078)^2)/($I$5*MAX(F1078,0.1)^2),1/3)))-IFERROR(W1078,0))))))),MAX($D$16,POWER((ABS(K1078)^2)/($I$5*MAX(F1078,0.1)^2),1/3))),MAX($D$16,IFERROR(W1078,0)))))))</f>
        <v/>
      </c>
      <c r="X1078">
        <f>((F1078)+(G1078)*(W1078))*(W1078)</f>
        <v/>
      </c>
      <c r="Y1078">
        <f>(((F1078)+(G1078)*(W1078))*(W1078))/MAX((F1078)+2*(W1078)*SQRT(1+(G1078)^2),1E-6)</f>
        <v/>
      </c>
      <c r="Z1078">
        <f>ABS(K1078)/MAX(((F1078)+(G1078)*(W1078))*(W1078),1E-6)</f>
        <v/>
      </c>
      <c r="AA1078">
        <f>E1078+W1078</f>
        <v/>
      </c>
      <c r="AB1078">
        <f>AA1078+((ABS(K1078)/MAX(((F1078)+(G1078)*(W1078))*(W1078),1E-6))^2)/(2*$I$5)</f>
        <v/>
      </c>
      <c r="AC1078">
        <f>((ABS(K1078)*$D$6)/(MAX(((F1078)+(G1078)*(W1078))*(W1078),1E-6)*MAX(((((F1078)+(G1078)*(W1078))*(W1078))/MAX((F1078)+2*(W1078)*SQRT(1+(G1078)^2),1E-6))^(2/3),1E-6)))^2</f>
        <v/>
      </c>
      <c r="AD1078">
        <f>ABS(ABS(K1078)/MAX(((F1078)+(G1078)*(W1078))*(W1078),1E-6))/SQRT($I$5*MAX((((F1078)+(G1078)*(W1078))*(W1078))/MAX((F1078)+2*(G1078)*(W1078),1E-6),1E-6))</f>
        <v/>
      </c>
      <c r="AE1078">
        <f>((F1078)*(W1078)^2)/2+(G1078)*(W1078)^3/3+(ABS(K1078)^2)/($I$5*MAX(((F1078)+(G1078)*(W1078))*(W1078),1E-6))</f>
        <v/>
      </c>
      <c r="AF1078">
        <f>IF($D$20=0,0,IFERROR(AB1079+(((AC1078+AC1079)/2)*J1079)+(IF(Z1078&gt;Z1079,$D$8*((Z1078^2-Z1079^2)/(2*$I$5)),$D$9*((Z1079^2-Z1078^2)/(2*$I$5)))+($D$10*(ABS(I1079)/90)*(MAX(Z1078^2,Z1079^2)/(2*$I$5))))-AB1078,0))</f>
        <v/>
      </c>
      <c r="AG1078">
        <f>IF($D$20=0,1,IFERROR(IF(ROUND(AD1078,3)=1,1,IF(AND(ABS(AF1078)&lt;$D$19,AD1078&lt;1),1,0)),0))</f>
        <v/>
      </c>
      <c r="AH1078">
        <f>IFERROR(IF(V32="Supercritical",MAX($D$16,IFERROR(L1078,MAX($D$16,POWER((ABS(K1078)^2)/($I$5*MAX(F1078,0.1)^2),1/3)))),IF(V32="Subcritical",MAX($D$16,IFERROR(W1078,MAX($D$16,POWER((ABS(K1078)^2)/($I$5*MAX(F1078,0.1)^2),1/3)))),IF(AND(IFERROR(V1078,0)=1,IFERROR(AG1078,0)=1),IF(IFERROR(T1078,-1E99)&gt;=IFERROR(AE1078,-1E99),MAX($D$16,IFERROR(L1078,MAX($D$16,POWER((ABS(K1078)^2)/($I$5*MAX(F1078,0.1)^2),1/3)))),MAX($D$16,IFERROR(W1078,MAX($D$16,POWER((ABS(K1078)^2)/($I$5*MAX(F1078,0.1)^2),1/3))))),IF(IFERROR(V1078,0)=1,MAX($D$16,IFERROR(L1078,MAX($D$16,POWER((ABS(K1078)^2)/($I$5*MAX(F1078,0.1)^2),1/3)))),IF(IFERROR(AG1078,0)=1,MAX($D$16,IFERROR(W1078,MAX($D$16,POWER((ABS(K1078)^2)/($I$5*MAX(F1078,0.1)^2),1/3)))),MAX($D$16,POWER((ABS(K1078)^2)/($I$5*MAX(F1078,0.1)^2),1/3))))))),MAX($D$16,POWER((ABS(K1078)^2)/($I$5*MAX(F1078,0.1)^2),1/3)))</f>
        <v/>
      </c>
      <c r="AI1078">
        <f>E1078+AH1078</f>
        <v/>
      </c>
      <c r="AJ1078">
        <f>AI1078+((ABS(K1078)/MAX(((F1078)+(G1078)*(AH1078))*(AH1078),1E-6))^2)/(2*$I$5)</f>
        <v/>
      </c>
      <c r="AM1078" t="n">
        <v>0</v>
      </c>
      <c r="AN1078" t="n">
        <v>0</v>
      </c>
      <c r="AO1078">
        <f>AM1078+AN1078</f>
        <v/>
      </c>
      <c r="AP1078">
        <f>AP1077+AO1078</f>
        <v/>
      </c>
      <c r="AQ1078">
        <f>ABS(ABS(K1078)/MAX(((F1078)+(G1078)*(AH1078))*(AH1078),1E-6))/SQRT($I$5*MAX((((F1078)+(G1078)*(AH1078))*(AH1078))/MAX((F1078)+2*(G1078)*(AH1078),1E-6),1E-6))</f>
        <v/>
      </c>
      <c r="AR1078">
        <f>IF(AQ1078&lt;1,"Subcritical","Supercritical")</f>
        <v/>
      </c>
      <c r="AS1078">
        <f>((ABS(K1078)*$D$6)/(MAX(((F1078)+(G1078)*(AH1078))*(AH1078),1E-6)*MAX(((((F1078)+(G1078)*(AH1078))*(AH1078))/MAX((F1078)+2*(AH1078)*SQRT(1+(G1078)^2),1E-6))^(2/3),1E-6)))^2</f>
        <v/>
      </c>
    </row>
    <row r="1079">
      <c r="A1079" t="n">
        <v>930</v>
      </c>
      <c r="B1079" t="n">
        <v>928.89</v>
      </c>
      <c r="C1079" t="n">
        <v>616084.166</v>
      </c>
      <c r="D1079" t="n">
        <v>3097074.985</v>
      </c>
      <c r="E1079" t="n">
        <v>632.0975</v>
      </c>
      <c r="F1079" t="n">
        <v>5.2</v>
      </c>
      <c r="G1079" t="n">
        <v>0</v>
      </c>
      <c r="H1079" t="inlineStr">
        <is>
          <t>Normal</t>
        </is>
      </c>
      <c r="I1079" t="n">
        <v>0.057</v>
      </c>
      <c r="J1079">
        <f>B1079-B1078</f>
        <v/>
      </c>
      <c r="K1079">
        <f>MAX(0,K1078-AO1078)</f>
        <v/>
      </c>
      <c r="L1079">
        <f>IF($D$20=0,IFERROR(L1078,MAX($D$16,POWER((ABS(K1079)^2)/($I$5*MAX(F1079,0.1)^2),1/3))),IF(IFERROR(V1078,0)=0,IFERROR(L1078,MAX($D$16,POWER((ABS(K1079)^2)/($I$5*MAX(F1079,0.1)^2),1/3))),IF(OR(IFERROR(L1079,0)=0,IFERROR(S1078,0)&lt;1,IFERROR(S1079,0)&lt;1),MAX($D$16,POWER((ABS(K1079)^2)/($I$5*MAX(F1079,0.1)^2),1/3)),IF(IFERROR(U1079,0)&gt;0,MAX($D$16,IFERROR(L1079,0)+((IFERROR(U1079,0))*$D$18*IF((IFERROR(S1079,0))&lt;1,1,-1))),IF(IFERROR(U1079,0)&lt;0,IF(ABS((MAX($D$16,POWER((ABS(K1079)^2)/($I$5*MAX(F1079,0.1)^2),1/3)))-IFERROR(L1079,0))&gt;$D$19,MAX($D$16,IF((MAX($D$16,POWER((ABS(K1079)^2)/($I$5*MAX(F1079,0.1)^2),1/3)))&gt;IFERROR(L1079,0),MIN((MAX($D$16,POWER((ABS(K1079)^2)/($I$5*MAX(F1079,0.1)^2),1/3))),IFERROR(L1079,0)+(MIN(ABS(IFERROR(U1079,0))*$D$18,ABS((MAX($D$16,POWER((ABS(K1079)^2)/($I$5*MAX(F1079,0.1)^2),1/3)))-IFERROR(L1079,0))))),MAX((MAX($D$16,POWER((ABS(K1079)^2)/($I$5*MAX(F1079,0.1)^2),1/3))),IFERROR(L1079,0)-(MIN(ABS(IFERROR(U1079,0))*$D$18,ABS((MAX($D$16,POWER((ABS(K1079)^2)/($I$5*MAX(F1079,0.1)^2),1/3)))-IFERROR(L1079,0))))))),MAX($D$16,POWER((ABS(K1079)^2)/($I$5*MAX(F1079,0.1)^2),1/3))),MAX($D$16,IFERROR(L1079,0)))))))</f>
        <v/>
      </c>
      <c r="M1079">
        <f>((F1079)+(G1079)*(L1079))*(L1079)</f>
        <v/>
      </c>
      <c r="N1079">
        <f>(((F1079)+(G1079)*(L1079))*(L1079))/MAX((F1079)+2*(L1079)*SQRT(1+(G1079)^2),1E-6)</f>
        <v/>
      </c>
      <c r="O1079">
        <f>ABS(K1079)/MAX(((F1079)+(G1079)*(L1079))*(L1079),1E-6)</f>
        <v/>
      </c>
      <c r="P1079">
        <f>E1079+L1079</f>
        <v/>
      </c>
      <c r="Q1079">
        <f>P1079+((ABS(K1079)/MAX(((F1079)+(G1079)*(L1079))*(L1079),1E-6))^2)/(2*$I$5)</f>
        <v/>
      </c>
      <c r="R1079">
        <f>((ABS(K1079)*$D$6)/(MAX(((F1079)+(G1079)*(L1079))*(L1079),1E-6)*MAX(((((F1079)+(G1079)*(L1079))*(L1079))/MAX((F1079)+2*(L1079)*SQRT(1+(G1079)^2),1E-6))^(2/3),1E-6)))^2</f>
        <v/>
      </c>
      <c r="S1079">
        <f>ABS(ABS(K1079)/MAX(((F1079)+(G1079)*(L1079))*(L1079),1E-6))/SQRT($I$5*MAX((((F1079)+(G1079)*(L1079))*(L1079))/MAX((F1079)+2*(G1079)*(L1079),1E-6),1E-6))</f>
        <v/>
      </c>
      <c r="T1079">
        <f>((F1079)*(L1079)^2)/2+(G1079)*(L1079)^3/3+(ABS(K1079)^2)/($I$5*MAX(((F1079)+(G1079)*(L1079))*(L1079),1E-6))</f>
        <v/>
      </c>
      <c r="U1079">
        <f>IF($D$20=0,0,IFERROR(Q1078-(((R1078+R1079)/2)*J1079)-(IF(O1078&gt;O1079,$D$8*((O1078^2-O1079^2)/(2*$I$5)),$D$9*((O1079^2-O1078^2)/(2*$I$5)))+($D$10*(ABS(I1079)/90)*(MAX(O1078^2,O1079^2)/(2*$I$5))))-Q1079,0))</f>
        <v/>
      </c>
      <c r="V1079">
        <f>IF($D$20=0,1,IFERROR(IF(ROUND(S1079,3)=1,1,IF(AND(ABS(U1079)&lt;$D$19,S1079&gt;1),1,0)),0))</f>
        <v/>
      </c>
      <c r="W1079">
        <f>IF($D$20=0,IFERROR(W1080,MAX($D$16,POWER((ABS(K1079)^2)/($I$5*MAX(F1079,0.1)^2),1/3))),IF(IFERROR(AG1080,0)=0,IFERROR(W1080,MAX($D$16,POWER((ABS(K1079)^2)/($I$5*MAX(F1079,0.1)^2),1/3))),IF(OR(IFERROR(W1079,0)=0,IFERROR(AD1080,0)&gt;1),MAX($D$16,POWER((ABS(K1079)^2)/($I$5*MAX(F1079,0.1)^2),1/3)),IF(IFERROR(AF1079,0)&gt;0,MAX($D$16,IFERROR(W1079,0)+((IFERROR(AF1079,0))*$D$18*IF((IFERROR(AD1079,0))&lt;1,1,-1))),IF(IFERROR(AF1079,0)&lt;0,IF(ABS((MAX($D$16,POWER((ABS(K1079)^2)/($I$5*MAX(F1079,0.1)^2),1/3)))-IFERROR(W1079,0))&gt;$D$19,MAX($D$16,IF((MAX($D$16,POWER((ABS(K1079)^2)/($I$5*MAX(F1079,0.1)^2),1/3)))&gt;IFERROR(W1079,0),MIN((MAX($D$16,POWER((ABS(K1079)^2)/($I$5*MAX(F1079,0.1)^2),1/3))),IFERROR(W1079,0)+(MIN(ABS(IFERROR(AF1079,0))*$D$18,ABS((MAX($D$16,POWER((ABS(K1079)^2)/($I$5*MAX(F1079,0.1)^2),1/3)))-IFERROR(W1079,0))))),MAX((MAX($D$16,POWER((ABS(K1079)^2)/($I$5*MAX(F1079,0.1)^2),1/3))),IFERROR(W1079,0)-(MIN(ABS(IFERROR(AF1079,0))*$D$18,ABS((MAX($D$16,POWER((ABS(K1079)^2)/($I$5*MAX(F1079,0.1)^2),1/3)))-IFERROR(W1079,0))))))),MAX($D$16,POWER((ABS(K1079)^2)/($I$5*MAX(F1079,0.1)^2),1/3))),MAX($D$16,IFERROR(W1079,0)))))))</f>
        <v/>
      </c>
      <c r="X1079">
        <f>((F1079)+(G1079)*(W1079))*(W1079)</f>
        <v/>
      </c>
      <c r="Y1079">
        <f>(((F1079)+(G1079)*(W1079))*(W1079))/MAX((F1079)+2*(W1079)*SQRT(1+(G1079)^2),1E-6)</f>
        <v/>
      </c>
      <c r="Z1079">
        <f>ABS(K1079)/MAX(((F1079)+(G1079)*(W1079))*(W1079),1E-6)</f>
        <v/>
      </c>
      <c r="AA1079">
        <f>E1079+W1079</f>
        <v/>
      </c>
      <c r="AB1079">
        <f>AA1079+((ABS(K1079)/MAX(((F1079)+(G1079)*(W1079))*(W1079),1E-6))^2)/(2*$I$5)</f>
        <v/>
      </c>
      <c r="AC1079">
        <f>((ABS(K1079)*$D$6)/(MAX(((F1079)+(G1079)*(W1079))*(W1079),1E-6)*MAX(((((F1079)+(G1079)*(W1079))*(W1079))/MAX((F1079)+2*(W1079)*SQRT(1+(G1079)^2),1E-6))^(2/3),1E-6)))^2</f>
        <v/>
      </c>
      <c r="AD1079">
        <f>ABS(ABS(K1079)/MAX(((F1079)+(G1079)*(W1079))*(W1079),1E-6))/SQRT($I$5*MAX((((F1079)+(G1079)*(W1079))*(W1079))/MAX((F1079)+2*(G1079)*(W1079),1E-6),1E-6))</f>
        <v/>
      </c>
      <c r="AE1079">
        <f>((F1079)*(W1079)^2)/2+(G1079)*(W1079)^3/3+(ABS(K1079)^2)/($I$5*MAX(((F1079)+(G1079)*(W1079))*(W1079),1E-6))</f>
        <v/>
      </c>
      <c r="AF1079">
        <f>IF($D$20=0,0,IFERROR(AB1080+(((AC1079+AC1080)/2)*J1080)+(IF(Z1079&gt;Z1080,$D$8*((Z1079^2-Z1080^2)/(2*$I$5)),$D$9*((Z1080^2-Z1079^2)/(2*$I$5)))+($D$10*(ABS(I1080)/90)*(MAX(Z1079^2,Z1080^2)/(2*$I$5))))-AB1079,0))</f>
        <v/>
      </c>
      <c r="AG1079">
        <f>IF($D$20=0,1,IFERROR(IF(ROUND(AD1079,3)=1,1,IF(AND(ABS(AF1079)&lt;$D$19,AD1079&lt;1),1,0)),0))</f>
        <v/>
      </c>
      <c r="AH1079">
        <f>IFERROR(IF(V32="Supercritical",MAX($D$16,IFERROR(L1079,MAX($D$16,POWER((ABS(K1079)^2)/($I$5*MAX(F1079,0.1)^2),1/3)))),IF(V32="Subcritical",MAX($D$16,IFERROR(W1079,MAX($D$16,POWER((ABS(K1079)^2)/($I$5*MAX(F1079,0.1)^2),1/3)))),IF(AND(IFERROR(V1079,0)=1,IFERROR(AG1079,0)=1),IF(IFERROR(T1079,-1E99)&gt;=IFERROR(AE1079,-1E99),MAX($D$16,IFERROR(L1079,MAX($D$16,POWER((ABS(K1079)^2)/($I$5*MAX(F1079,0.1)^2),1/3)))),MAX($D$16,IFERROR(W1079,MAX($D$16,POWER((ABS(K1079)^2)/($I$5*MAX(F1079,0.1)^2),1/3))))),IF(IFERROR(V1079,0)=1,MAX($D$16,IFERROR(L1079,MAX($D$16,POWER((ABS(K1079)^2)/($I$5*MAX(F1079,0.1)^2),1/3)))),IF(IFERROR(AG1079,0)=1,MAX($D$16,IFERROR(W1079,MAX($D$16,POWER((ABS(K1079)^2)/($I$5*MAX(F1079,0.1)^2),1/3)))),MAX($D$16,POWER((ABS(K1079)^2)/($I$5*MAX(F1079,0.1)^2),1/3))))))),MAX($D$16,POWER((ABS(K1079)^2)/($I$5*MAX(F1079,0.1)^2),1/3)))</f>
        <v/>
      </c>
      <c r="AI1079">
        <f>E1079+AH1079</f>
        <v/>
      </c>
      <c r="AJ1079">
        <f>AI1079+((ABS(K1079)/MAX(((F1079)+(G1079)*(AH1079))*(AH1079),1E-6))^2)/(2*$I$5)</f>
        <v/>
      </c>
      <c r="AM1079" t="n">
        <v>0</v>
      </c>
      <c r="AN1079" t="n">
        <v>0</v>
      </c>
      <c r="AO1079">
        <f>AM1079+AN1079</f>
        <v/>
      </c>
      <c r="AP1079">
        <f>AP1078+AO1079</f>
        <v/>
      </c>
      <c r="AQ1079">
        <f>ABS(ABS(K1079)/MAX(((F1079)+(G1079)*(AH1079))*(AH1079),1E-6))/SQRT($I$5*MAX((((F1079)+(G1079)*(AH1079))*(AH1079))/MAX((F1079)+2*(G1079)*(AH1079),1E-6),1E-6))</f>
        <v/>
      </c>
      <c r="AR1079">
        <f>IF(AQ1079&lt;1,"Subcritical","Supercritical")</f>
        <v/>
      </c>
      <c r="AS1079">
        <f>((ABS(K1079)*$D$6)/(MAX(((F1079)+(G1079)*(AH1079))*(AH1079),1E-6)*MAX(((((F1079)+(G1079)*(AH1079))*(AH1079))/MAX((F1079)+2*(AH1079)*SQRT(1+(G1079)^2),1E-6))^(2/3),1E-6)))^2</f>
        <v/>
      </c>
    </row>
    <row r="1080">
      <c r="A1080" t="n">
        <v>931</v>
      </c>
      <c r="B1080" t="n">
        <v>929.889</v>
      </c>
      <c r="C1080" t="n">
        <v>616084.124</v>
      </c>
      <c r="D1080" t="n">
        <v>3097073.986</v>
      </c>
      <c r="E1080" t="n">
        <v>632.097</v>
      </c>
      <c r="F1080" t="n">
        <v>5.2</v>
      </c>
      <c r="G1080" t="n">
        <v>0</v>
      </c>
      <c r="H1080" t="inlineStr">
        <is>
          <t>Normal</t>
        </is>
      </c>
      <c r="I1080" t="n">
        <v>0</v>
      </c>
      <c r="J1080">
        <f>B1080-B1079</f>
        <v/>
      </c>
      <c r="K1080">
        <f>MAX(0,K1079-AO1079)</f>
        <v/>
      </c>
      <c r="L1080">
        <f>IF($D$20=0,IFERROR(L1079,MAX($D$16,POWER((ABS(K1080)^2)/($I$5*MAX(F1080,0.1)^2),1/3))),IF(IFERROR(V1079,0)=0,IFERROR(L1079,MAX($D$16,POWER((ABS(K1080)^2)/($I$5*MAX(F1080,0.1)^2),1/3))),IF(OR(IFERROR(L1080,0)=0,IFERROR(S1079,0)&lt;1,IFERROR(S1080,0)&lt;1),MAX($D$16,POWER((ABS(K1080)^2)/($I$5*MAX(F1080,0.1)^2),1/3)),IF(IFERROR(U1080,0)&gt;0,MAX($D$16,IFERROR(L1080,0)+((IFERROR(U1080,0))*$D$18*IF((IFERROR(S1080,0))&lt;1,1,-1))),IF(IFERROR(U1080,0)&lt;0,IF(ABS((MAX($D$16,POWER((ABS(K1080)^2)/($I$5*MAX(F1080,0.1)^2),1/3)))-IFERROR(L1080,0))&gt;$D$19,MAX($D$16,IF((MAX($D$16,POWER((ABS(K1080)^2)/($I$5*MAX(F1080,0.1)^2),1/3)))&gt;IFERROR(L1080,0),MIN((MAX($D$16,POWER((ABS(K1080)^2)/($I$5*MAX(F1080,0.1)^2),1/3))),IFERROR(L1080,0)+(MIN(ABS(IFERROR(U1080,0))*$D$18,ABS((MAX($D$16,POWER((ABS(K1080)^2)/($I$5*MAX(F1080,0.1)^2),1/3)))-IFERROR(L1080,0))))),MAX((MAX($D$16,POWER((ABS(K1080)^2)/($I$5*MAX(F1080,0.1)^2),1/3))),IFERROR(L1080,0)-(MIN(ABS(IFERROR(U1080,0))*$D$18,ABS((MAX($D$16,POWER((ABS(K1080)^2)/($I$5*MAX(F1080,0.1)^2),1/3)))-IFERROR(L1080,0))))))),MAX($D$16,POWER((ABS(K1080)^2)/($I$5*MAX(F1080,0.1)^2),1/3))),MAX($D$16,IFERROR(L1080,0)))))))</f>
        <v/>
      </c>
      <c r="M1080">
        <f>((F1080)+(G1080)*(L1080))*(L1080)</f>
        <v/>
      </c>
      <c r="N1080">
        <f>(((F1080)+(G1080)*(L1080))*(L1080))/MAX((F1080)+2*(L1080)*SQRT(1+(G1080)^2),1E-6)</f>
        <v/>
      </c>
      <c r="O1080">
        <f>ABS(K1080)/MAX(((F1080)+(G1080)*(L1080))*(L1080),1E-6)</f>
        <v/>
      </c>
      <c r="P1080">
        <f>E1080+L1080</f>
        <v/>
      </c>
      <c r="Q1080">
        <f>P1080+((ABS(K1080)/MAX(((F1080)+(G1080)*(L1080))*(L1080),1E-6))^2)/(2*$I$5)</f>
        <v/>
      </c>
      <c r="R1080">
        <f>((ABS(K1080)*$D$6)/(MAX(((F1080)+(G1080)*(L1080))*(L1080),1E-6)*MAX(((((F1080)+(G1080)*(L1080))*(L1080))/MAX((F1080)+2*(L1080)*SQRT(1+(G1080)^2),1E-6))^(2/3),1E-6)))^2</f>
        <v/>
      </c>
      <c r="S1080">
        <f>ABS(ABS(K1080)/MAX(((F1080)+(G1080)*(L1080))*(L1080),1E-6))/SQRT($I$5*MAX((((F1080)+(G1080)*(L1080))*(L1080))/MAX((F1080)+2*(G1080)*(L1080),1E-6),1E-6))</f>
        <v/>
      </c>
      <c r="T1080">
        <f>((F1080)*(L1080)^2)/2+(G1080)*(L1080)^3/3+(ABS(K1080)^2)/($I$5*MAX(((F1080)+(G1080)*(L1080))*(L1080),1E-6))</f>
        <v/>
      </c>
      <c r="U1080">
        <f>IF($D$20=0,0,IFERROR(Q1079-(((R1079+R1080)/2)*J1080)-(IF(O1079&gt;O1080,$D$8*((O1079^2-O1080^2)/(2*$I$5)),$D$9*((O1080^2-O1079^2)/(2*$I$5)))+($D$10*(ABS(I1080)/90)*(MAX(O1079^2,O1080^2)/(2*$I$5))))-Q1080,0))</f>
        <v/>
      </c>
      <c r="V1080">
        <f>IF($D$20=0,1,IFERROR(IF(ROUND(S1080,3)=1,1,IF(AND(ABS(U1080)&lt;$D$19,S1080&gt;1),1,0)),0))</f>
        <v/>
      </c>
      <c r="W1080">
        <f>IF($D$20=0,IFERROR(W1081,MAX($D$16,POWER((ABS(K1080)^2)/($I$5*MAX(F1080,0.1)^2),1/3))),IF(IFERROR(AG1081,0)=0,IFERROR(W1081,MAX($D$16,POWER((ABS(K1080)^2)/($I$5*MAX(F1080,0.1)^2),1/3))),IF(OR(IFERROR(W1080,0)=0,IFERROR(AD1081,0)&gt;1),MAX($D$16,POWER((ABS(K1080)^2)/($I$5*MAX(F1080,0.1)^2),1/3)),IF(IFERROR(AF1080,0)&gt;0,MAX($D$16,IFERROR(W1080,0)+((IFERROR(AF1080,0))*$D$18*IF((IFERROR(AD1080,0))&lt;1,1,-1))),IF(IFERROR(AF1080,0)&lt;0,IF(ABS((MAX($D$16,POWER((ABS(K1080)^2)/($I$5*MAX(F1080,0.1)^2),1/3)))-IFERROR(W1080,0))&gt;$D$19,MAX($D$16,IF((MAX($D$16,POWER((ABS(K1080)^2)/($I$5*MAX(F1080,0.1)^2),1/3)))&gt;IFERROR(W1080,0),MIN((MAX($D$16,POWER((ABS(K1080)^2)/($I$5*MAX(F1080,0.1)^2),1/3))),IFERROR(W1080,0)+(MIN(ABS(IFERROR(AF1080,0))*$D$18,ABS((MAX($D$16,POWER((ABS(K1080)^2)/($I$5*MAX(F1080,0.1)^2),1/3)))-IFERROR(W1080,0))))),MAX((MAX($D$16,POWER((ABS(K1080)^2)/($I$5*MAX(F1080,0.1)^2),1/3))),IFERROR(W1080,0)-(MIN(ABS(IFERROR(AF1080,0))*$D$18,ABS((MAX($D$16,POWER((ABS(K1080)^2)/($I$5*MAX(F1080,0.1)^2),1/3)))-IFERROR(W1080,0))))))),MAX($D$16,POWER((ABS(K1080)^2)/($I$5*MAX(F1080,0.1)^2),1/3))),MAX($D$16,IFERROR(W1080,0)))))))</f>
        <v/>
      </c>
      <c r="X1080">
        <f>((F1080)+(G1080)*(W1080))*(W1080)</f>
        <v/>
      </c>
      <c r="Y1080">
        <f>(((F1080)+(G1080)*(W1080))*(W1080))/MAX((F1080)+2*(W1080)*SQRT(1+(G1080)^2),1E-6)</f>
        <v/>
      </c>
      <c r="Z1080">
        <f>ABS(K1080)/MAX(((F1080)+(G1080)*(W1080))*(W1080),1E-6)</f>
        <v/>
      </c>
      <c r="AA1080">
        <f>E1080+W1080</f>
        <v/>
      </c>
      <c r="AB1080">
        <f>AA1080+((ABS(K1080)/MAX(((F1080)+(G1080)*(W1080))*(W1080),1E-6))^2)/(2*$I$5)</f>
        <v/>
      </c>
      <c r="AC1080">
        <f>((ABS(K1080)*$D$6)/(MAX(((F1080)+(G1080)*(W1080))*(W1080),1E-6)*MAX(((((F1080)+(G1080)*(W1080))*(W1080))/MAX((F1080)+2*(W1080)*SQRT(1+(G1080)^2),1E-6))^(2/3),1E-6)))^2</f>
        <v/>
      </c>
      <c r="AD1080">
        <f>ABS(ABS(K1080)/MAX(((F1080)+(G1080)*(W1080))*(W1080),1E-6))/SQRT($I$5*MAX((((F1080)+(G1080)*(W1080))*(W1080))/MAX((F1080)+2*(G1080)*(W1080),1E-6),1E-6))</f>
        <v/>
      </c>
      <c r="AE1080">
        <f>((F1080)*(W1080)^2)/2+(G1080)*(W1080)^3/3+(ABS(K1080)^2)/($I$5*MAX(((F1080)+(G1080)*(W1080))*(W1080),1E-6))</f>
        <v/>
      </c>
      <c r="AF1080">
        <f>IF($D$20=0,0,IFERROR(AB1081+(((AC1080+AC1081)/2)*J1081)+(IF(Z1080&gt;Z1081,$D$8*((Z1080^2-Z1081^2)/(2*$I$5)),$D$9*((Z1081^2-Z1080^2)/(2*$I$5)))+($D$10*(ABS(I1081)/90)*(MAX(Z1080^2,Z1081^2)/(2*$I$5))))-AB1080,0))</f>
        <v/>
      </c>
      <c r="AG1080">
        <f>IF($D$20=0,1,IFERROR(IF(ROUND(AD1080,3)=1,1,IF(AND(ABS(AF1080)&lt;$D$19,AD1080&lt;1),1,0)),0))</f>
        <v/>
      </c>
      <c r="AH1080">
        <f>IFERROR(IF(V32="Supercritical",MAX($D$16,IFERROR(L1080,MAX($D$16,POWER((ABS(K1080)^2)/($I$5*MAX(F1080,0.1)^2),1/3)))),IF(V32="Subcritical",MAX($D$16,IFERROR(W1080,MAX($D$16,POWER((ABS(K1080)^2)/($I$5*MAX(F1080,0.1)^2),1/3)))),IF(AND(IFERROR(V1080,0)=1,IFERROR(AG1080,0)=1),IF(IFERROR(T1080,-1E99)&gt;=IFERROR(AE1080,-1E99),MAX($D$16,IFERROR(L1080,MAX($D$16,POWER((ABS(K1080)^2)/($I$5*MAX(F1080,0.1)^2),1/3)))),MAX($D$16,IFERROR(W1080,MAX($D$16,POWER((ABS(K1080)^2)/($I$5*MAX(F1080,0.1)^2),1/3))))),IF(IFERROR(V1080,0)=1,MAX($D$16,IFERROR(L1080,MAX($D$16,POWER((ABS(K1080)^2)/($I$5*MAX(F1080,0.1)^2),1/3)))),IF(IFERROR(AG1080,0)=1,MAX($D$16,IFERROR(W1080,MAX($D$16,POWER((ABS(K1080)^2)/($I$5*MAX(F1080,0.1)^2),1/3)))),MAX($D$16,POWER((ABS(K1080)^2)/($I$5*MAX(F1080,0.1)^2),1/3))))))),MAX($D$16,POWER((ABS(K1080)^2)/($I$5*MAX(F1080,0.1)^2),1/3)))</f>
        <v/>
      </c>
      <c r="AI1080">
        <f>E1080+AH1080</f>
        <v/>
      </c>
      <c r="AJ1080">
        <f>AI1080+((ABS(K1080)/MAX(((F1080)+(G1080)*(AH1080))*(AH1080),1E-6))^2)/(2*$I$5)</f>
        <v/>
      </c>
      <c r="AM1080" t="n">
        <v>0</v>
      </c>
      <c r="AN1080" t="n">
        <v>0</v>
      </c>
      <c r="AO1080">
        <f>AM1080+AN1080</f>
        <v/>
      </c>
      <c r="AP1080">
        <f>AP1079+AO1080</f>
        <v/>
      </c>
      <c r="AQ1080">
        <f>ABS(ABS(K1080)/MAX(((F1080)+(G1080)*(AH1080))*(AH1080),1E-6))/SQRT($I$5*MAX((((F1080)+(G1080)*(AH1080))*(AH1080))/MAX((F1080)+2*(G1080)*(AH1080),1E-6),1E-6))</f>
        <v/>
      </c>
      <c r="AR1080">
        <f>IF(AQ1080&lt;1,"Subcritical","Supercritical")</f>
        <v/>
      </c>
      <c r="AS1080">
        <f>((ABS(K1080)*$D$6)/(MAX(((F1080)+(G1080)*(AH1080))*(AH1080),1E-6)*MAX(((((F1080)+(G1080)*(AH1080))*(AH1080))/MAX((F1080)+2*(AH1080)*SQRT(1+(G1080)^2),1E-6))^(2/3),1E-6)))^2</f>
        <v/>
      </c>
    </row>
    <row r="1081">
      <c r="A1081" t="n">
        <v>932</v>
      </c>
      <c r="B1081" t="n">
        <v>930.889</v>
      </c>
      <c r="C1081" t="n">
        <v>616084.0820000001</v>
      </c>
      <c r="D1081" t="n">
        <v>3097072.987</v>
      </c>
      <c r="E1081" t="n">
        <v>632.0965</v>
      </c>
      <c r="F1081" t="n">
        <v>5.2</v>
      </c>
      <c r="G1081" t="n">
        <v>0</v>
      </c>
      <c r="H1081" t="inlineStr">
        <is>
          <t>Normal</t>
        </is>
      </c>
      <c r="I1081" t="n">
        <v>0</v>
      </c>
      <c r="J1081">
        <f>B1081-B1080</f>
        <v/>
      </c>
      <c r="K1081">
        <f>MAX(0,K1080-AO1080)</f>
        <v/>
      </c>
      <c r="L1081">
        <f>IF($D$20=0,IFERROR(L1080,MAX($D$16,POWER((ABS(K1081)^2)/($I$5*MAX(F1081,0.1)^2),1/3))),IF(IFERROR(V1080,0)=0,IFERROR(L1080,MAX($D$16,POWER((ABS(K1081)^2)/($I$5*MAX(F1081,0.1)^2),1/3))),IF(OR(IFERROR(L1081,0)=0,IFERROR(S1080,0)&lt;1,IFERROR(S1081,0)&lt;1),MAX($D$16,POWER((ABS(K1081)^2)/($I$5*MAX(F1081,0.1)^2),1/3)),IF(IFERROR(U1081,0)&gt;0,MAX($D$16,IFERROR(L1081,0)+((IFERROR(U1081,0))*$D$18*IF((IFERROR(S1081,0))&lt;1,1,-1))),IF(IFERROR(U1081,0)&lt;0,IF(ABS((MAX($D$16,POWER((ABS(K1081)^2)/($I$5*MAX(F1081,0.1)^2),1/3)))-IFERROR(L1081,0))&gt;$D$19,MAX($D$16,IF((MAX($D$16,POWER((ABS(K1081)^2)/($I$5*MAX(F1081,0.1)^2),1/3)))&gt;IFERROR(L1081,0),MIN((MAX($D$16,POWER((ABS(K1081)^2)/($I$5*MAX(F1081,0.1)^2),1/3))),IFERROR(L1081,0)+(MIN(ABS(IFERROR(U1081,0))*$D$18,ABS((MAX($D$16,POWER((ABS(K1081)^2)/($I$5*MAX(F1081,0.1)^2),1/3)))-IFERROR(L1081,0))))),MAX((MAX($D$16,POWER((ABS(K1081)^2)/($I$5*MAX(F1081,0.1)^2),1/3))),IFERROR(L1081,0)-(MIN(ABS(IFERROR(U1081,0))*$D$18,ABS((MAX($D$16,POWER((ABS(K1081)^2)/($I$5*MAX(F1081,0.1)^2),1/3)))-IFERROR(L1081,0))))))),MAX($D$16,POWER((ABS(K1081)^2)/($I$5*MAX(F1081,0.1)^2),1/3))),MAX($D$16,IFERROR(L1081,0)))))))</f>
        <v/>
      </c>
      <c r="M1081">
        <f>((F1081)+(G1081)*(L1081))*(L1081)</f>
        <v/>
      </c>
      <c r="N1081">
        <f>(((F1081)+(G1081)*(L1081))*(L1081))/MAX((F1081)+2*(L1081)*SQRT(1+(G1081)^2),1E-6)</f>
        <v/>
      </c>
      <c r="O1081">
        <f>ABS(K1081)/MAX(((F1081)+(G1081)*(L1081))*(L1081),1E-6)</f>
        <v/>
      </c>
      <c r="P1081">
        <f>E1081+L1081</f>
        <v/>
      </c>
      <c r="Q1081">
        <f>P1081+((ABS(K1081)/MAX(((F1081)+(G1081)*(L1081))*(L1081),1E-6))^2)/(2*$I$5)</f>
        <v/>
      </c>
      <c r="R1081">
        <f>((ABS(K1081)*$D$6)/(MAX(((F1081)+(G1081)*(L1081))*(L1081),1E-6)*MAX(((((F1081)+(G1081)*(L1081))*(L1081))/MAX((F1081)+2*(L1081)*SQRT(1+(G1081)^2),1E-6))^(2/3),1E-6)))^2</f>
        <v/>
      </c>
      <c r="S1081">
        <f>ABS(ABS(K1081)/MAX(((F1081)+(G1081)*(L1081))*(L1081),1E-6))/SQRT($I$5*MAX((((F1081)+(G1081)*(L1081))*(L1081))/MAX((F1081)+2*(G1081)*(L1081),1E-6),1E-6))</f>
        <v/>
      </c>
      <c r="T1081">
        <f>((F1081)*(L1081)^2)/2+(G1081)*(L1081)^3/3+(ABS(K1081)^2)/($I$5*MAX(((F1081)+(G1081)*(L1081))*(L1081),1E-6))</f>
        <v/>
      </c>
      <c r="U1081">
        <f>IF($D$20=0,0,IFERROR(Q1080-(((R1080+R1081)/2)*J1081)-(IF(O1080&gt;O1081,$D$8*((O1080^2-O1081^2)/(2*$I$5)),$D$9*((O1081^2-O1080^2)/(2*$I$5)))+($D$10*(ABS(I1081)/90)*(MAX(O1080^2,O1081^2)/(2*$I$5))))-Q1081,0))</f>
        <v/>
      </c>
      <c r="V1081">
        <f>IF($D$20=0,1,IFERROR(IF(ROUND(S1081,3)=1,1,IF(AND(ABS(U1081)&lt;$D$19,S1081&gt;1),1,0)),0))</f>
        <v/>
      </c>
      <c r="W1081">
        <f>IF($D$20=0,IFERROR(W1082,MAX($D$16,POWER((ABS(K1081)^2)/($I$5*MAX(F1081,0.1)^2),1/3))),IF(IFERROR(AG1082,0)=0,IFERROR(W1082,MAX($D$16,POWER((ABS(K1081)^2)/($I$5*MAX(F1081,0.1)^2),1/3))),IF(OR(IFERROR(W1081,0)=0,IFERROR(AD1082,0)&gt;1),MAX($D$16,POWER((ABS(K1081)^2)/($I$5*MAX(F1081,0.1)^2),1/3)),IF(IFERROR(AF1081,0)&gt;0,MAX($D$16,IFERROR(W1081,0)+((IFERROR(AF1081,0))*$D$18*IF((IFERROR(AD1081,0))&lt;1,1,-1))),IF(IFERROR(AF1081,0)&lt;0,IF(ABS((MAX($D$16,POWER((ABS(K1081)^2)/($I$5*MAX(F1081,0.1)^2),1/3)))-IFERROR(W1081,0))&gt;$D$19,MAX($D$16,IF((MAX($D$16,POWER((ABS(K1081)^2)/($I$5*MAX(F1081,0.1)^2),1/3)))&gt;IFERROR(W1081,0),MIN((MAX($D$16,POWER((ABS(K1081)^2)/($I$5*MAX(F1081,0.1)^2),1/3))),IFERROR(W1081,0)+(MIN(ABS(IFERROR(AF1081,0))*$D$18,ABS((MAX($D$16,POWER((ABS(K1081)^2)/($I$5*MAX(F1081,0.1)^2),1/3)))-IFERROR(W1081,0))))),MAX((MAX($D$16,POWER((ABS(K1081)^2)/($I$5*MAX(F1081,0.1)^2),1/3))),IFERROR(W1081,0)-(MIN(ABS(IFERROR(AF1081,0))*$D$18,ABS((MAX($D$16,POWER((ABS(K1081)^2)/($I$5*MAX(F1081,0.1)^2),1/3)))-IFERROR(W1081,0))))))),MAX($D$16,POWER((ABS(K1081)^2)/($I$5*MAX(F1081,0.1)^2),1/3))),MAX($D$16,IFERROR(W1081,0)))))))</f>
        <v/>
      </c>
      <c r="X1081">
        <f>((F1081)+(G1081)*(W1081))*(W1081)</f>
        <v/>
      </c>
      <c r="Y1081">
        <f>(((F1081)+(G1081)*(W1081))*(W1081))/MAX((F1081)+2*(W1081)*SQRT(1+(G1081)^2),1E-6)</f>
        <v/>
      </c>
      <c r="Z1081">
        <f>ABS(K1081)/MAX(((F1081)+(G1081)*(W1081))*(W1081),1E-6)</f>
        <v/>
      </c>
      <c r="AA1081">
        <f>E1081+W1081</f>
        <v/>
      </c>
      <c r="AB1081">
        <f>AA1081+((ABS(K1081)/MAX(((F1081)+(G1081)*(W1081))*(W1081),1E-6))^2)/(2*$I$5)</f>
        <v/>
      </c>
      <c r="AC1081">
        <f>((ABS(K1081)*$D$6)/(MAX(((F1081)+(G1081)*(W1081))*(W1081),1E-6)*MAX(((((F1081)+(G1081)*(W1081))*(W1081))/MAX((F1081)+2*(W1081)*SQRT(1+(G1081)^2),1E-6))^(2/3),1E-6)))^2</f>
        <v/>
      </c>
      <c r="AD1081">
        <f>ABS(ABS(K1081)/MAX(((F1081)+(G1081)*(W1081))*(W1081),1E-6))/SQRT($I$5*MAX((((F1081)+(G1081)*(W1081))*(W1081))/MAX((F1081)+2*(G1081)*(W1081),1E-6),1E-6))</f>
        <v/>
      </c>
      <c r="AE1081">
        <f>((F1081)*(W1081)^2)/2+(G1081)*(W1081)^3/3+(ABS(K1081)^2)/($I$5*MAX(((F1081)+(G1081)*(W1081))*(W1081),1E-6))</f>
        <v/>
      </c>
      <c r="AF1081">
        <f>IF($D$20=0,0,IFERROR(AB1082+(((AC1081+AC1082)/2)*J1082)+(IF(Z1081&gt;Z1082,$D$8*((Z1081^2-Z1082^2)/(2*$I$5)),$D$9*((Z1082^2-Z1081^2)/(2*$I$5)))+($D$10*(ABS(I1082)/90)*(MAX(Z1081^2,Z1082^2)/(2*$I$5))))-AB1081,0))</f>
        <v/>
      </c>
      <c r="AG1081">
        <f>IF($D$20=0,1,IFERROR(IF(ROUND(AD1081,3)=1,1,IF(AND(ABS(AF1081)&lt;$D$19,AD1081&lt;1),1,0)),0))</f>
        <v/>
      </c>
      <c r="AH1081">
        <f>IFERROR(IF(V32="Supercritical",MAX($D$16,IFERROR(L1081,MAX($D$16,POWER((ABS(K1081)^2)/($I$5*MAX(F1081,0.1)^2),1/3)))),IF(V32="Subcritical",MAX($D$16,IFERROR(W1081,MAX($D$16,POWER((ABS(K1081)^2)/($I$5*MAX(F1081,0.1)^2),1/3)))),IF(AND(IFERROR(V1081,0)=1,IFERROR(AG1081,0)=1),IF(IFERROR(T1081,-1E99)&gt;=IFERROR(AE1081,-1E99),MAX($D$16,IFERROR(L1081,MAX($D$16,POWER((ABS(K1081)^2)/($I$5*MAX(F1081,0.1)^2),1/3)))),MAX($D$16,IFERROR(W1081,MAX($D$16,POWER((ABS(K1081)^2)/($I$5*MAX(F1081,0.1)^2),1/3))))),IF(IFERROR(V1081,0)=1,MAX($D$16,IFERROR(L1081,MAX($D$16,POWER((ABS(K1081)^2)/($I$5*MAX(F1081,0.1)^2),1/3)))),IF(IFERROR(AG1081,0)=1,MAX($D$16,IFERROR(W1081,MAX($D$16,POWER((ABS(K1081)^2)/($I$5*MAX(F1081,0.1)^2),1/3)))),MAX($D$16,POWER((ABS(K1081)^2)/($I$5*MAX(F1081,0.1)^2),1/3))))))),MAX($D$16,POWER((ABS(K1081)^2)/($I$5*MAX(F1081,0.1)^2),1/3)))</f>
        <v/>
      </c>
      <c r="AI1081">
        <f>E1081+AH1081</f>
        <v/>
      </c>
      <c r="AJ1081">
        <f>AI1081+((ABS(K1081)/MAX(((F1081)+(G1081)*(AH1081))*(AH1081),1E-6))^2)/(2*$I$5)</f>
        <v/>
      </c>
      <c r="AM1081" t="n">
        <v>0</v>
      </c>
      <c r="AN1081" t="n">
        <v>0</v>
      </c>
      <c r="AO1081">
        <f>AM1081+AN1081</f>
        <v/>
      </c>
      <c r="AP1081">
        <f>AP1080+AO1081</f>
        <v/>
      </c>
      <c r="AQ1081">
        <f>ABS(ABS(K1081)/MAX(((F1081)+(G1081)*(AH1081))*(AH1081),1E-6))/SQRT($I$5*MAX((((F1081)+(G1081)*(AH1081))*(AH1081))/MAX((F1081)+2*(G1081)*(AH1081),1E-6),1E-6))</f>
        <v/>
      </c>
      <c r="AR1081">
        <f>IF(AQ1081&lt;1,"Subcritical","Supercritical")</f>
        <v/>
      </c>
      <c r="AS1081">
        <f>((ABS(K1081)*$D$6)/(MAX(((F1081)+(G1081)*(AH1081))*(AH1081),1E-6)*MAX(((((F1081)+(G1081)*(AH1081))*(AH1081))/MAX((F1081)+2*(AH1081)*SQRT(1+(G1081)^2),1E-6))^(2/3),1E-6)))^2</f>
        <v/>
      </c>
    </row>
    <row r="1082">
      <c r="A1082" t="n">
        <v>933</v>
      </c>
      <c r="B1082" t="n">
        <v>931.889</v>
      </c>
      <c r="C1082" t="n">
        <v>616084.04</v>
      </c>
      <c r="D1082" t="n">
        <v>3097071.988</v>
      </c>
      <c r="E1082" t="n">
        <v>632.096</v>
      </c>
      <c r="F1082" t="n">
        <v>5.2</v>
      </c>
      <c r="G1082" t="n">
        <v>0</v>
      </c>
      <c r="H1082" t="inlineStr">
        <is>
          <t>Normal</t>
        </is>
      </c>
      <c r="I1082" t="n">
        <v>0.057</v>
      </c>
      <c r="J1082">
        <f>B1082-B1081</f>
        <v/>
      </c>
      <c r="K1082">
        <f>MAX(0,K1081-AO1081)</f>
        <v/>
      </c>
      <c r="L1082">
        <f>IF($D$20=0,IFERROR(L1081,MAX($D$16,POWER((ABS(K1082)^2)/($I$5*MAX(F1082,0.1)^2),1/3))),IF(IFERROR(V1081,0)=0,IFERROR(L1081,MAX($D$16,POWER((ABS(K1082)^2)/($I$5*MAX(F1082,0.1)^2),1/3))),IF(OR(IFERROR(L1082,0)=0,IFERROR(S1081,0)&lt;1,IFERROR(S1082,0)&lt;1),MAX($D$16,POWER((ABS(K1082)^2)/($I$5*MAX(F1082,0.1)^2),1/3)),IF(IFERROR(U1082,0)&gt;0,MAX($D$16,IFERROR(L1082,0)+((IFERROR(U1082,0))*$D$18*IF((IFERROR(S1082,0))&lt;1,1,-1))),IF(IFERROR(U1082,0)&lt;0,IF(ABS((MAX($D$16,POWER((ABS(K1082)^2)/($I$5*MAX(F1082,0.1)^2),1/3)))-IFERROR(L1082,0))&gt;$D$19,MAX($D$16,IF((MAX($D$16,POWER((ABS(K1082)^2)/($I$5*MAX(F1082,0.1)^2),1/3)))&gt;IFERROR(L1082,0),MIN((MAX($D$16,POWER((ABS(K1082)^2)/($I$5*MAX(F1082,0.1)^2),1/3))),IFERROR(L1082,0)+(MIN(ABS(IFERROR(U1082,0))*$D$18,ABS((MAX($D$16,POWER((ABS(K1082)^2)/($I$5*MAX(F1082,0.1)^2),1/3)))-IFERROR(L1082,0))))),MAX((MAX($D$16,POWER((ABS(K1082)^2)/($I$5*MAX(F1082,0.1)^2),1/3))),IFERROR(L1082,0)-(MIN(ABS(IFERROR(U1082,0))*$D$18,ABS((MAX($D$16,POWER((ABS(K1082)^2)/($I$5*MAX(F1082,0.1)^2),1/3)))-IFERROR(L1082,0))))))),MAX($D$16,POWER((ABS(K1082)^2)/($I$5*MAX(F1082,0.1)^2),1/3))),MAX($D$16,IFERROR(L1082,0)))))))</f>
        <v/>
      </c>
      <c r="M1082">
        <f>((F1082)+(G1082)*(L1082))*(L1082)</f>
        <v/>
      </c>
      <c r="N1082">
        <f>(((F1082)+(G1082)*(L1082))*(L1082))/MAX((F1082)+2*(L1082)*SQRT(1+(G1082)^2),1E-6)</f>
        <v/>
      </c>
      <c r="O1082">
        <f>ABS(K1082)/MAX(((F1082)+(G1082)*(L1082))*(L1082),1E-6)</f>
        <v/>
      </c>
      <c r="P1082">
        <f>E1082+L1082</f>
        <v/>
      </c>
      <c r="Q1082">
        <f>P1082+((ABS(K1082)/MAX(((F1082)+(G1082)*(L1082))*(L1082),1E-6))^2)/(2*$I$5)</f>
        <v/>
      </c>
      <c r="R1082">
        <f>((ABS(K1082)*$D$6)/(MAX(((F1082)+(G1082)*(L1082))*(L1082),1E-6)*MAX(((((F1082)+(G1082)*(L1082))*(L1082))/MAX((F1082)+2*(L1082)*SQRT(1+(G1082)^2),1E-6))^(2/3),1E-6)))^2</f>
        <v/>
      </c>
      <c r="S1082">
        <f>ABS(ABS(K1082)/MAX(((F1082)+(G1082)*(L1082))*(L1082),1E-6))/SQRT($I$5*MAX((((F1082)+(G1082)*(L1082))*(L1082))/MAX((F1082)+2*(G1082)*(L1082),1E-6),1E-6))</f>
        <v/>
      </c>
      <c r="T1082">
        <f>((F1082)*(L1082)^2)/2+(G1082)*(L1082)^3/3+(ABS(K1082)^2)/($I$5*MAX(((F1082)+(G1082)*(L1082))*(L1082),1E-6))</f>
        <v/>
      </c>
      <c r="U1082">
        <f>IF($D$20=0,0,IFERROR(Q1081-(((R1081+R1082)/2)*J1082)-(IF(O1081&gt;O1082,$D$8*((O1081^2-O1082^2)/(2*$I$5)),$D$9*((O1082^2-O1081^2)/(2*$I$5)))+($D$10*(ABS(I1082)/90)*(MAX(O1081^2,O1082^2)/(2*$I$5))))-Q1082,0))</f>
        <v/>
      </c>
      <c r="V1082">
        <f>IF($D$20=0,1,IFERROR(IF(ROUND(S1082,3)=1,1,IF(AND(ABS(U1082)&lt;$D$19,S1082&gt;1),1,0)),0))</f>
        <v/>
      </c>
      <c r="W1082">
        <f>IF($D$20=0,IFERROR(W1083,MAX($D$16,POWER((ABS(K1082)^2)/($I$5*MAX(F1082,0.1)^2),1/3))),IF(IFERROR(AG1083,0)=0,IFERROR(W1083,MAX($D$16,POWER((ABS(K1082)^2)/($I$5*MAX(F1082,0.1)^2),1/3))),IF(OR(IFERROR(W1082,0)=0,IFERROR(AD1083,0)&gt;1),MAX($D$16,POWER((ABS(K1082)^2)/($I$5*MAX(F1082,0.1)^2),1/3)),IF(IFERROR(AF1082,0)&gt;0,MAX($D$16,IFERROR(W1082,0)+((IFERROR(AF1082,0))*$D$18*IF((IFERROR(AD1082,0))&lt;1,1,-1))),IF(IFERROR(AF1082,0)&lt;0,IF(ABS((MAX($D$16,POWER((ABS(K1082)^2)/($I$5*MAX(F1082,0.1)^2),1/3)))-IFERROR(W1082,0))&gt;$D$19,MAX($D$16,IF((MAX($D$16,POWER((ABS(K1082)^2)/($I$5*MAX(F1082,0.1)^2),1/3)))&gt;IFERROR(W1082,0),MIN((MAX($D$16,POWER((ABS(K1082)^2)/($I$5*MAX(F1082,0.1)^2),1/3))),IFERROR(W1082,0)+(MIN(ABS(IFERROR(AF1082,0))*$D$18,ABS((MAX($D$16,POWER((ABS(K1082)^2)/($I$5*MAX(F1082,0.1)^2),1/3)))-IFERROR(W1082,0))))),MAX((MAX($D$16,POWER((ABS(K1082)^2)/($I$5*MAX(F1082,0.1)^2),1/3))),IFERROR(W1082,0)-(MIN(ABS(IFERROR(AF1082,0))*$D$18,ABS((MAX($D$16,POWER((ABS(K1082)^2)/($I$5*MAX(F1082,0.1)^2),1/3)))-IFERROR(W1082,0))))))),MAX($D$16,POWER((ABS(K1082)^2)/($I$5*MAX(F1082,0.1)^2),1/3))),MAX($D$16,IFERROR(W1082,0)))))))</f>
        <v/>
      </c>
      <c r="X1082">
        <f>((F1082)+(G1082)*(W1082))*(W1082)</f>
        <v/>
      </c>
      <c r="Y1082">
        <f>(((F1082)+(G1082)*(W1082))*(W1082))/MAX((F1082)+2*(W1082)*SQRT(1+(G1082)^2),1E-6)</f>
        <v/>
      </c>
      <c r="Z1082">
        <f>ABS(K1082)/MAX(((F1082)+(G1082)*(W1082))*(W1082),1E-6)</f>
        <v/>
      </c>
      <c r="AA1082">
        <f>E1082+W1082</f>
        <v/>
      </c>
      <c r="AB1082">
        <f>AA1082+((ABS(K1082)/MAX(((F1082)+(G1082)*(W1082))*(W1082),1E-6))^2)/(2*$I$5)</f>
        <v/>
      </c>
      <c r="AC1082">
        <f>((ABS(K1082)*$D$6)/(MAX(((F1082)+(G1082)*(W1082))*(W1082),1E-6)*MAX(((((F1082)+(G1082)*(W1082))*(W1082))/MAX((F1082)+2*(W1082)*SQRT(1+(G1082)^2),1E-6))^(2/3),1E-6)))^2</f>
        <v/>
      </c>
      <c r="AD1082">
        <f>ABS(ABS(K1082)/MAX(((F1082)+(G1082)*(W1082))*(W1082),1E-6))/SQRT($I$5*MAX((((F1082)+(G1082)*(W1082))*(W1082))/MAX((F1082)+2*(G1082)*(W1082),1E-6),1E-6))</f>
        <v/>
      </c>
      <c r="AE1082">
        <f>((F1082)*(W1082)^2)/2+(G1082)*(W1082)^3/3+(ABS(K1082)^2)/($I$5*MAX(((F1082)+(G1082)*(W1082))*(W1082),1E-6))</f>
        <v/>
      </c>
      <c r="AF1082">
        <f>IF($D$20=0,0,IFERROR(AB1083+(((AC1082+AC1083)/2)*J1083)+(IF(Z1082&gt;Z1083,$D$8*((Z1082^2-Z1083^2)/(2*$I$5)),$D$9*((Z1083^2-Z1082^2)/(2*$I$5)))+($D$10*(ABS(I1083)/90)*(MAX(Z1082^2,Z1083^2)/(2*$I$5))))-AB1082,0))</f>
        <v/>
      </c>
      <c r="AG1082">
        <f>IF($D$20=0,1,IFERROR(IF(ROUND(AD1082,3)=1,1,IF(AND(ABS(AF1082)&lt;$D$19,AD1082&lt;1),1,0)),0))</f>
        <v/>
      </c>
      <c r="AH1082">
        <f>IFERROR(IF(V32="Supercritical",MAX($D$16,IFERROR(L1082,MAX($D$16,POWER((ABS(K1082)^2)/($I$5*MAX(F1082,0.1)^2),1/3)))),IF(V32="Subcritical",MAX($D$16,IFERROR(W1082,MAX($D$16,POWER((ABS(K1082)^2)/($I$5*MAX(F1082,0.1)^2),1/3)))),IF(AND(IFERROR(V1082,0)=1,IFERROR(AG1082,0)=1),IF(IFERROR(T1082,-1E99)&gt;=IFERROR(AE1082,-1E99),MAX($D$16,IFERROR(L1082,MAX($D$16,POWER((ABS(K1082)^2)/($I$5*MAX(F1082,0.1)^2),1/3)))),MAX($D$16,IFERROR(W1082,MAX($D$16,POWER((ABS(K1082)^2)/($I$5*MAX(F1082,0.1)^2),1/3))))),IF(IFERROR(V1082,0)=1,MAX($D$16,IFERROR(L1082,MAX($D$16,POWER((ABS(K1082)^2)/($I$5*MAX(F1082,0.1)^2),1/3)))),IF(IFERROR(AG1082,0)=1,MAX($D$16,IFERROR(W1082,MAX($D$16,POWER((ABS(K1082)^2)/($I$5*MAX(F1082,0.1)^2),1/3)))),MAX($D$16,POWER((ABS(K1082)^2)/($I$5*MAX(F1082,0.1)^2),1/3))))))),MAX($D$16,POWER((ABS(K1082)^2)/($I$5*MAX(F1082,0.1)^2),1/3)))</f>
        <v/>
      </c>
      <c r="AI1082">
        <f>E1082+AH1082</f>
        <v/>
      </c>
      <c r="AJ1082">
        <f>AI1082+((ABS(K1082)/MAX(((F1082)+(G1082)*(AH1082))*(AH1082),1E-6))^2)/(2*$I$5)</f>
        <v/>
      </c>
      <c r="AM1082" t="n">
        <v>0</v>
      </c>
      <c r="AN1082" t="n">
        <v>0</v>
      </c>
      <c r="AO1082">
        <f>AM1082+AN1082</f>
        <v/>
      </c>
      <c r="AP1082">
        <f>AP1081+AO1082</f>
        <v/>
      </c>
      <c r="AQ1082">
        <f>ABS(ABS(K1082)/MAX(((F1082)+(G1082)*(AH1082))*(AH1082),1E-6))/SQRT($I$5*MAX((((F1082)+(G1082)*(AH1082))*(AH1082))/MAX((F1082)+2*(G1082)*(AH1082),1E-6),1E-6))</f>
        <v/>
      </c>
      <c r="AR1082">
        <f>IF(AQ1082&lt;1,"Subcritical","Supercritical")</f>
        <v/>
      </c>
      <c r="AS1082">
        <f>((ABS(K1082)*$D$6)/(MAX(((F1082)+(G1082)*(AH1082))*(AH1082),1E-6)*MAX(((((F1082)+(G1082)*(AH1082))*(AH1082))/MAX((F1082)+2*(AH1082)*SQRT(1+(G1082)^2),1E-6))^(2/3),1E-6)))^2</f>
        <v/>
      </c>
    </row>
    <row r="1083">
      <c r="A1083" t="n">
        <v>934</v>
      </c>
      <c r="B1083" t="n">
        <v>932.889</v>
      </c>
      <c r="C1083" t="n">
        <v>616083.997</v>
      </c>
      <c r="D1083" t="n">
        <v>3097070.989</v>
      </c>
      <c r="E1083" t="n">
        <v>632.0955</v>
      </c>
      <c r="F1083" t="n">
        <v>5.2</v>
      </c>
      <c r="G1083" t="n">
        <v>0</v>
      </c>
      <c r="H1083" t="inlineStr">
        <is>
          <t>Normal</t>
        </is>
      </c>
      <c r="I1083" t="n">
        <v>0.057</v>
      </c>
      <c r="J1083">
        <f>B1083-B1082</f>
        <v/>
      </c>
      <c r="K1083">
        <f>MAX(0,K1082-AO1082)</f>
        <v/>
      </c>
      <c r="L1083">
        <f>IF($D$20=0,IFERROR(L1082,MAX($D$16,POWER((ABS(K1083)^2)/($I$5*MAX(F1083,0.1)^2),1/3))),IF(IFERROR(V1082,0)=0,IFERROR(L1082,MAX($D$16,POWER((ABS(K1083)^2)/($I$5*MAX(F1083,0.1)^2),1/3))),IF(OR(IFERROR(L1083,0)=0,IFERROR(S1082,0)&lt;1,IFERROR(S1083,0)&lt;1),MAX($D$16,POWER((ABS(K1083)^2)/($I$5*MAX(F1083,0.1)^2),1/3)),IF(IFERROR(U1083,0)&gt;0,MAX($D$16,IFERROR(L1083,0)+((IFERROR(U1083,0))*$D$18*IF((IFERROR(S1083,0))&lt;1,1,-1))),IF(IFERROR(U1083,0)&lt;0,IF(ABS((MAX($D$16,POWER((ABS(K1083)^2)/($I$5*MAX(F1083,0.1)^2),1/3)))-IFERROR(L1083,0))&gt;$D$19,MAX($D$16,IF((MAX($D$16,POWER((ABS(K1083)^2)/($I$5*MAX(F1083,0.1)^2),1/3)))&gt;IFERROR(L1083,0),MIN((MAX($D$16,POWER((ABS(K1083)^2)/($I$5*MAX(F1083,0.1)^2),1/3))),IFERROR(L1083,0)+(MIN(ABS(IFERROR(U1083,0))*$D$18,ABS((MAX($D$16,POWER((ABS(K1083)^2)/($I$5*MAX(F1083,0.1)^2),1/3)))-IFERROR(L1083,0))))),MAX((MAX($D$16,POWER((ABS(K1083)^2)/($I$5*MAX(F1083,0.1)^2),1/3))),IFERROR(L1083,0)-(MIN(ABS(IFERROR(U1083,0))*$D$18,ABS((MAX($D$16,POWER((ABS(K1083)^2)/($I$5*MAX(F1083,0.1)^2),1/3)))-IFERROR(L1083,0))))))),MAX($D$16,POWER((ABS(K1083)^2)/($I$5*MAX(F1083,0.1)^2),1/3))),MAX($D$16,IFERROR(L1083,0)))))))</f>
        <v/>
      </c>
      <c r="M1083">
        <f>((F1083)+(G1083)*(L1083))*(L1083)</f>
        <v/>
      </c>
      <c r="N1083">
        <f>(((F1083)+(G1083)*(L1083))*(L1083))/MAX((F1083)+2*(L1083)*SQRT(1+(G1083)^2),1E-6)</f>
        <v/>
      </c>
      <c r="O1083">
        <f>ABS(K1083)/MAX(((F1083)+(G1083)*(L1083))*(L1083),1E-6)</f>
        <v/>
      </c>
      <c r="P1083">
        <f>E1083+L1083</f>
        <v/>
      </c>
      <c r="Q1083">
        <f>P1083+((ABS(K1083)/MAX(((F1083)+(G1083)*(L1083))*(L1083),1E-6))^2)/(2*$I$5)</f>
        <v/>
      </c>
      <c r="R1083">
        <f>((ABS(K1083)*$D$6)/(MAX(((F1083)+(G1083)*(L1083))*(L1083),1E-6)*MAX(((((F1083)+(G1083)*(L1083))*(L1083))/MAX((F1083)+2*(L1083)*SQRT(1+(G1083)^2),1E-6))^(2/3),1E-6)))^2</f>
        <v/>
      </c>
      <c r="S1083">
        <f>ABS(ABS(K1083)/MAX(((F1083)+(G1083)*(L1083))*(L1083),1E-6))/SQRT($I$5*MAX((((F1083)+(G1083)*(L1083))*(L1083))/MAX((F1083)+2*(G1083)*(L1083),1E-6),1E-6))</f>
        <v/>
      </c>
      <c r="T1083">
        <f>((F1083)*(L1083)^2)/2+(G1083)*(L1083)^3/3+(ABS(K1083)^2)/($I$5*MAX(((F1083)+(G1083)*(L1083))*(L1083),1E-6))</f>
        <v/>
      </c>
      <c r="U1083">
        <f>IF($D$20=0,0,IFERROR(Q1082-(((R1082+R1083)/2)*J1083)-(IF(O1082&gt;O1083,$D$8*((O1082^2-O1083^2)/(2*$I$5)),$D$9*((O1083^2-O1082^2)/(2*$I$5)))+($D$10*(ABS(I1083)/90)*(MAX(O1082^2,O1083^2)/(2*$I$5))))-Q1083,0))</f>
        <v/>
      </c>
      <c r="V1083">
        <f>IF($D$20=0,1,IFERROR(IF(ROUND(S1083,3)=1,1,IF(AND(ABS(U1083)&lt;$D$19,S1083&gt;1),1,0)),0))</f>
        <v/>
      </c>
      <c r="W1083">
        <f>IF($D$20=0,IFERROR(W1084,MAX($D$16,POWER((ABS(K1083)^2)/($I$5*MAX(F1083,0.1)^2),1/3))),IF(IFERROR(AG1084,0)=0,IFERROR(W1084,MAX($D$16,POWER((ABS(K1083)^2)/($I$5*MAX(F1083,0.1)^2),1/3))),IF(OR(IFERROR(W1083,0)=0,IFERROR(AD1084,0)&gt;1),MAX($D$16,POWER((ABS(K1083)^2)/($I$5*MAX(F1083,0.1)^2),1/3)),IF(IFERROR(AF1083,0)&gt;0,MAX($D$16,IFERROR(W1083,0)+((IFERROR(AF1083,0))*$D$18*IF((IFERROR(AD1083,0))&lt;1,1,-1))),IF(IFERROR(AF1083,0)&lt;0,IF(ABS((MAX($D$16,POWER((ABS(K1083)^2)/($I$5*MAX(F1083,0.1)^2),1/3)))-IFERROR(W1083,0))&gt;$D$19,MAX($D$16,IF((MAX($D$16,POWER((ABS(K1083)^2)/($I$5*MAX(F1083,0.1)^2),1/3)))&gt;IFERROR(W1083,0),MIN((MAX($D$16,POWER((ABS(K1083)^2)/($I$5*MAX(F1083,0.1)^2),1/3))),IFERROR(W1083,0)+(MIN(ABS(IFERROR(AF1083,0))*$D$18,ABS((MAX($D$16,POWER((ABS(K1083)^2)/($I$5*MAX(F1083,0.1)^2),1/3)))-IFERROR(W1083,0))))),MAX((MAX($D$16,POWER((ABS(K1083)^2)/($I$5*MAX(F1083,0.1)^2),1/3))),IFERROR(W1083,0)-(MIN(ABS(IFERROR(AF1083,0))*$D$18,ABS((MAX($D$16,POWER((ABS(K1083)^2)/($I$5*MAX(F1083,0.1)^2),1/3)))-IFERROR(W1083,0))))))),MAX($D$16,POWER((ABS(K1083)^2)/($I$5*MAX(F1083,0.1)^2),1/3))),MAX($D$16,IFERROR(W1083,0)))))))</f>
        <v/>
      </c>
      <c r="X1083">
        <f>((F1083)+(G1083)*(W1083))*(W1083)</f>
        <v/>
      </c>
      <c r="Y1083">
        <f>(((F1083)+(G1083)*(W1083))*(W1083))/MAX((F1083)+2*(W1083)*SQRT(1+(G1083)^2),1E-6)</f>
        <v/>
      </c>
      <c r="Z1083">
        <f>ABS(K1083)/MAX(((F1083)+(G1083)*(W1083))*(W1083),1E-6)</f>
        <v/>
      </c>
      <c r="AA1083">
        <f>E1083+W1083</f>
        <v/>
      </c>
      <c r="AB1083">
        <f>AA1083+((ABS(K1083)/MAX(((F1083)+(G1083)*(W1083))*(W1083),1E-6))^2)/(2*$I$5)</f>
        <v/>
      </c>
      <c r="AC1083">
        <f>((ABS(K1083)*$D$6)/(MAX(((F1083)+(G1083)*(W1083))*(W1083),1E-6)*MAX(((((F1083)+(G1083)*(W1083))*(W1083))/MAX((F1083)+2*(W1083)*SQRT(1+(G1083)^2),1E-6))^(2/3),1E-6)))^2</f>
        <v/>
      </c>
      <c r="AD1083">
        <f>ABS(ABS(K1083)/MAX(((F1083)+(G1083)*(W1083))*(W1083),1E-6))/SQRT($I$5*MAX((((F1083)+(G1083)*(W1083))*(W1083))/MAX((F1083)+2*(G1083)*(W1083),1E-6),1E-6))</f>
        <v/>
      </c>
      <c r="AE1083">
        <f>((F1083)*(W1083)^2)/2+(G1083)*(W1083)^3/3+(ABS(K1083)^2)/($I$5*MAX(((F1083)+(G1083)*(W1083))*(W1083),1E-6))</f>
        <v/>
      </c>
      <c r="AF1083">
        <f>IF($D$20=0,0,IFERROR(AB1084+(((AC1083+AC1084)/2)*J1084)+(IF(Z1083&gt;Z1084,$D$8*((Z1083^2-Z1084^2)/(2*$I$5)),$D$9*((Z1084^2-Z1083^2)/(2*$I$5)))+($D$10*(ABS(I1084)/90)*(MAX(Z1083^2,Z1084^2)/(2*$I$5))))-AB1083,0))</f>
        <v/>
      </c>
      <c r="AG1083">
        <f>IF($D$20=0,1,IFERROR(IF(ROUND(AD1083,3)=1,1,IF(AND(ABS(AF1083)&lt;$D$19,AD1083&lt;1),1,0)),0))</f>
        <v/>
      </c>
      <c r="AH1083">
        <f>IFERROR(IF(V32="Supercritical",MAX($D$16,IFERROR(L1083,MAX($D$16,POWER((ABS(K1083)^2)/($I$5*MAX(F1083,0.1)^2),1/3)))),IF(V32="Subcritical",MAX($D$16,IFERROR(W1083,MAX($D$16,POWER((ABS(K1083)^2)/($I$5*MAX(F1083,0.1)^2),1/3)))),IF(AND(IFERROR(V1083,0)=1,IFERROR(AG1083,0)=1),IF(IFERROR(T1083,-1E99)&gt;=IFERROR(AE1083,-1E99),MAX($D$16,IFERROR(L1083,MAX($D$16,POWER((ABS(K1083)^2)/($I$5*MAX(F1083,0.1)^2),1/3)))),MAX($D$16,IFERROR(W1083,MAX($D$16,POWER((ABS(K1083)^2)/($I$5*MAX(F1083,0.1)^2),1/3))))),IF(IFERROR(V1083,0)=1,MAX($D$16,IFERROR(L1083,MAX($D$16,POWER((ABS(K1083)^2)/($I$5*MAX(F1083,0.1)^2),1/3)))),IF(IFERROR(AG1083,0)=1,MAX($D$16,IFERROR(W1083,MAX($D$16,POWER((ABS(K1083)^2)/($I$5*MAX(F1083,0.1)^2),1/3)))),MAX($D$16,POWER((ABS(K1083)^2)/($I$5*MAX(F1083,0.1)^2),1/3))))))),MAX($D$16,POWER((ABS(K1083)^2)/($I$5*MAX(F1083,0.1)^2),1/3)))</f>
        <v/>
      </c>
      <c r="AI1083">
        <f>E1083+AH1083</f>
        <v/>
      </c>
      <c r="AJ1083">
        <f>AI1083+((ABS(K1083)/MAX(((F1083)+(G1083)*(AH1083))*(AH1083),1E-6))^2)/(2*$I$5)</f>
        <v/>
      </c>
      <c r="AM1083" t="n">
        <v>0</v>
      </c>
      <c r="AN1083" t="n">
        <v>0</v>
      </c>
      <c r="AO1083">
        <f>AM1083+AN1083</f>
        <v/>
      </c>
      <c r="AP1083">
        <f>AP1082+AO1083</f>
        <v/>
      </c>
      <c r="AQ1083">
        <f>ABS(ABS(K1083)/MAX(((F1083)+(G1083)*(AH1083))*(AH1083),1E-6))/SQRT($I$5*MAX((((F1083)+(G1083)*(AH1083))*(AH1083))/MAX((F1083)+2*(G1083)*(AH1083),1E-6),1E-6))</f>
        <v/>
      </c>
      <c r="AR1083">
        <f>IF(AQ1083&lt;1,"Subcritical","Supercritical")</f>
        <v/>
      </c>
      <c r="AS1083">
        <f>((ABS(K1083)*$D$6)/(MAX(((F1083)+(G1083)*(AH1083))*(AH1083),1E-6)*MAX(((((F1083)+(G1083)*(AH1083))*(AH1083))/MAX((F1083)+2*(AH1083)*SQRT(1+(G1083)^2),1E-6))^(2/3),1E-6)))^2</f>
        <v/>
      </c>
    </row>
    <row r="1084">
      <c r="A1084" t="n">
        <v>935</v>
      </c>
      <c r="B1084" t="n">
        <v>933.889</v>
      </c>
      <c r="C1084" t="n">
        <v>616083.955</v>
      </c>
      <c r="D1084" t="n">
        <v>3097069.99</v>
      </c>
      <c r="E1084" t="n">
        <v>632.095</v>
      </c>
      <c r="F1084" t="n">
        <v>5.2</v>
      </c>
      <c r="G1084" t="n">
        <v>0</v>
      </c>
      <c r="H1084" t="inlineStr">
        <is>
          <t>Normal</t>
        </is>
      </c>
      <c r="I1084" t="n">
        <v>0</v>
      </c>
      <c r="J1084">
        <f>B1084-B1083</f>
        <v/>
      </c>
      <c r="K1084">
        <f>MAX(0,K1083-AO1083)</f>
        <v/>
      </c>
      <c r="L1084">
        <f>IF($D$20=0,IFERROR(L1083,MAX($D$16,POWER((ABS(K1084)^2)/($I$5*MAX(F1084,0.1)^2),1/3))),IF(IFERROR(V1083,0)=0,IFERROR(L1083,MAX($D$16,POWER((ABS(K1084)^2)/($I$5*MAX(F1084,0.1)^2),1/3))),IF(OR(IFERROR(L1084,0)=0,IFERROR(S1083,0)&lt;1,IFERROR(S1084,0)&lt;1),MAX($D$16,POWER((ABS(K1084)^2)/($I$5*MAX(F1084,0.1)^2),1/3)),IF(IFERROR(U1084,0)&gt;0,MAX($D$16,IFERROR(L1084,0)+((IFERROR(U1084,0))*$D$18*IF((IFERROR(S1084,0))&lt;1,1,-1))),IF(IFERROR(U1084,0)&lt;0,IF(ABS((MAX($D$16,POWER((ABS(K1084)^2)/($I$5*MAX(F1084,0.1)^2),1/3)))-IFERROR(L1084,0))&gt;$D$19,MAX($D$16,IF((MAX($D$16,POWER((ABS(K1084)^2)/($I$5*MAX(F1084,0.1)^2),1/3)))&gt;IFERROR(L1084,0),MIN((MAX($D$16,POWER((ABS(K1084)^2)/($I$5*MAX(F1084,0.1)^2),1/3))),IFERROR(L1084,0)+(MIN(ABS(IFERROR(U1084,0))*$D$18,ABS((MAX($D$16,POWER((ABS(K1084)^2)/($I$5*MAX(F1084,0.1)^2),1/3)))-IFERROR(L1084,0))))),MAX((MAX($D$16,POWER((ABS(K1084)^2)/($I$5*MAX(F1084,0.1)^2),1/3))),IFERROR(L1084,0)-(MIN(ABS(IFERROR(U1084,0))*$D$18,ABS((MAX($D$16,POWER((ABS(K1084)^2)/($I$5*MAX(F1084,0.1)^2),1/3)))-IFERROR(L1084,0))))))),MAX($D$16,POWER((ABS(K1084)^2)/($I$5*MAX(F1084,0.1)^2),1/3))),MAX($D$16,IFERROR(L1084,0)))))))</f>
        <v/>
      </c>
      <c r="M1084">
        <f>((F1084)+(G1084)*(L1084))*(L1084)</f>
        <v/>
      </c>
      <c r="N1084">
        <f>(((F1084)+(G1084)*(L1084))*(L1084))/MAX((F1084)+2*(L1084)*SQRT(1+(G1084)^2),1E-6)</f>
        <v/>
      </c>
      <c r="O1084">
        <f>ABS(K1084)/MAX(((F1084)+(G1084)*(L1084))*(L1084),1E-6)</f>
        <v/>
      </c>
      <c r="P1084">
        <f>E1084+L1084</f>
        <v/>
      </c>
      <c r="Q1084">
        <f>P1084+((ABS(K1084)/MAX(((F1084)+(G1084)*(L1084))*(L1084),1E-6))^2)/(2*$I$5)</f>
        <v/>
      </c>
      <c r="R1084">
        <f>((ABS(K1084)*$D$6)/(MAX(((F1084)+(G1084)*(L1084))*(L1084),1E-6)*MAX(((((F1084)+(G1084)*(L1084))*(L1084))/MAX((F1084)+2*(L1084)*SQRT(1+(G1084)^2),1E-6))^(2/3),1E-6)))^2</f>
        <v/>
      </c>
      <c r="S1084">
        <f>ABS(ABS(K1084)/MAX(((F1084)+(G1084)*(L1084))*(L1084),1E-6))/SQRT($I$5*MAX((((F1084)+(G1084)*(L1084))*(L1084))/MAX((F1084)+2*(G1084)*(L1084),1E-6),1E-6))</f>
        <v/>
      </c>
      <c r="T1084">
        <f>((F1084)*(L1084)^2)/2+(G1084)*(L1084)^3/3+(ABS(K1084)^2)/($I$5*MAX(((F1084)+(G1084)*(L1084))*(L1084),1E-6))</f>
        <v/>
      </c>
      <c r="U1084">
        <f>IF($D$20=0,0,IFERROR(Q1083-(((R1083+R1084)/2)*J1084)-(IF(O1083&gt;O1084,$D$8*((O1083^2-O1084^2)/(2*$I$5)),$D$9*((O1084^2-O1083^2)/(2*$I$5)))+($D$10*(ABS(I1084)/90)*(MAX(O1083^2,O1084^2)/(2*$I$5))))-Q1084,0))</f>
        <v/>
      </c>
      <c r="V1084">
        <f>IF($D$20=0,1,IFERROR(IF(ROUND(S1084,3)=1,1,IF(AND(ABS(U1084)&lt;$D$19,S1084&gt;1),1,0)),0))</f>
        <v/>
      </c>
      <c r="W1084">
        <f>IF($D$20=0,IFERROR(W1085,MAX($D$16,POWER((ABS(K1084)^2)/($I$5*MAX(F1084,0.1)^2),1/3))),IF(IFERROR(AG1085,0)=0,IFERROR(W1085,MAX($D$16,POWER((ABS(K1084)^2)/($I$5*MAX(F1084,0.1)^2),1/3))),IF(OR(IFERROR(W1084,0)=0,IFERROR(AD1085,0)&gt;1),MAX($D$16,POWER((ABS(K1084)^2)/($I$5*MAX(F1084,0.1)^2),1/3)),IF(IFERROR(AF1084,0)&gt;0,MAX($D$16,IFERROR(W1084,0)+((IFERROR(AF1084,0))*$D$18*IF((IFERROR(AD1084,0))&lt;1,1,-1))),IF(IFERROR(AF1084,0)&lt;0,IF(ABS((MAX($D$16,POWER((ABS(K1084)^2)/($I$5*MAX(F1084,0.1)^2),1/3)))-IFERROR(W1084,0))&gt;$D$19,MAX($D$16,IF((MAX($D$16,POWER((ABS(K1084)^2)/($I$5*MAX(F1084,0.1)^2),1/3)))&gt;IFERROR(W1084,0),MIN((MAX($D$16,POWER((ABS(K1084)^2)/($I$5*MAX(F1084,0.1)^2),1/3))),IFERROR(W1084,0)+(MIN(ABS(IFERROR(AF1084,0))*$D$18,ABS((MAX($D$16,POWER((ABS(K1084)^2)/($I$5*MAX(F1084,0.1)^2),1/3)))-IFERROR(W1084,0))))),MAX((MAX($D$16,POWER((ABS(K1084)^2)/($I$5*MAX(F1084,0.1)^2),1/3))),IFERROR(W1084,0)-(MIN(ABS(IFERROR(AF1084,0))*$D$18,ABS((MAX($D$16,POWER((ABS(K1084)^2)/($I$5*MAX(F1084,0.1)^2),1/3)))-IFERROR(W1084,0))))))),MAX($D$16,POWER((ABS(K1084)^2)/($I$5*MAX(F1084,0.1)^2),1/3))),MAX($D$16,IFERROR(W1084,0)))))))</f>
        <v/>
      </c>
      <c r="X1084">
        <f>((F1084)+(G1084)*(W1084))*(W1084)</f>
        <v/>
      </c>
      <c r="Y1084">
        <f>(((F1084)+(G1084)*(W1084))*(W1084))/MAX((F1084)+2*(W1084)*SQRT(1+(G1084)^2),1E-6)</f>
        <v/>
      </c>
      <c r="Z1084">
        <f>ABS(K1084)/MAX(((F1084)+(G1084)*(W1084))*(W1084),1E-6)</f>
        <v/>
      </c>
      <c r="AA1084">
        <f>E1084+W1084</f>
        <v/>
      </c>
      <c r="AB1084">
        <f>AA1084+((ABS(K1084)/MAX(((F1084)+(G1084)*(W1084))*(W1084),1E-6))^2)/(2*$I$5)</f>
        <v/>
      </c>
      <c r="AC1084">
        <f>((ABS(K1084)*$D$6)/(MAX(((F1084)+(G1084)*(W1084))*(W1084),1E-6)*MAX(((((F1084)+(G1084)*(W1084))*(W1084))/MAX((F1084)+2*(W1084)*SQRT(1+(G1084)^2),1E-6))^(2/3),1E-6)))^2</f>
        <v/>
      </c>
      <c r="AD1084">
        <f>ABS(ABS(K1084)/MAX(((F1084)+(G1084)*(W1084))*(W1084),1E-6))/SQRT($I$5*MAX((((F1084)+(G1084)*(W1084))*(W1084))/MAX((F1084)+2*(G1084)*(W1084),1E-6),1E-6))</f>
        <v/>
      </c>
      <c r="AE1084">
        <f>((F1084)*(W1084)^2)/2+(G1084)*(W1084)^3/3+(ABS(K1084)^2)/($I$5*MAX(((F1084)+(G1084)*(W1084))*(W1084),1E-6))</f>
        <v/>
      </c>
      <c r="AF1084">
        <f>IF($D$20=0,0,IFERROR(AB1085+(((AC1084+AC1085)/2)*J1085)+(IF(Z1084&gt;Z1085,$D$8*((Z1084^2-Z1085^2)/(2*$I$5)),$D$9*((Z1085^2-Z1084^2)/(2*$I$5)))+($D$10*(ABS(I1085)/90)*(MAX(Z1084^2,Z1085^2)/(2*$I$5))))-AB1084,0))</f>
        <v/>
      </c>
      <c r="AG1084">
        <f>IF($D$20=0,1,IFERROR(IF(ROUND(AD1084,3)=1,1,IF(AND(ABS(AF1084)&lt;$D$19,AD1084&lt;1),1,0)),0))</f>
        <v/>
      </c>
      <c r="AH1084">
        <f>IFERROR(IF(V32="Supercritical",MAX($D$16,IFERROR(L1084,MAX($D$16,POWER((ABS(K1084)^2)/($I$5*MAX(F1084,0.1)^2),1/3)))),IF(V32="Subcritical",MAX($D$16,IFERROR(W1084,MAX($D$16,POWER((ABS(K1084)^2)/($I$5*MAX(F1084,0.1)^2),1/3)))),IF(AND(IFERROR(V1084,0)=1,IFERROR(AG1084,0)=1),IF(IFERROR(T1084,-1E99)&gt;=IFERROR(AE1084,-1E99),MAX($D$16,IFERROR(L1084,MAX($D$16,POWER((ABS(K1084)^2)/($I$5*MAX(F1084,0.1)^2),1/3)))),MAX($D$16,IFERROR(W1084,MAX($D$16,POWER((ABS(K1084)^2)/($I$5*MAX(F1084,0.1)^2),1/3))))),IF(IFERROR(V1084,0)=1,MAX($D$16,IFERROR(L1084,MAX($D$16,POWER((ABS(K1084)^2)/($I$5*MAX(F1084,0.1)^2),1/3)))),IF(IFERROR(AG1084,0)=1,MAX($D$16,IFERROR(W1084,MAX($D$16,POWER((ABS(K1084)^2)/($I$5*MAX(F1084,0.1)^2),1/3)))),MAX($D$16,POWER((ABS(K1084)^2)/($I$5*MAX(F1084,0.1)^2),1/3))))))),MAX($D$16,POWER((ABS(K1084)^2)/($I$5*MAX(F1084,0.1)^2),1/3)))</f>
        <v/>
      </c>
      <c r="AI1084">
        <f>E1084+AH1084</f>
        <v/>
      </c>
      <c r="AJ1084">
        <f>AI1084+((ABS(K1084)/MAX(((F1084)+(G1084)*(AH1084))*(AH1084),1E-6))^2)/(2*$I$5)</f>
        <v/>
      </c>
      <c r="AM1084" t="n">
        <v>0</v>
      </c>
      <c r="AN1084" t="n">
        <v>0</v>
      </c>
      <c r="AO1084">
        <f>AM1084+AN1084</f>
        <v/>
      </c>
      <c r="AP1084">
        <f>AP1083+AO1084</f>
        <v/>
      </c>
      <c r="AQ1084">
        <f>ABS(ABS(K1084)/MAX(((F1084)+(G1084)*(AH1084))*(AH1084),1E-6))/SQRT($I$5*MAX((((F1084)+(G1084)*(AH1084))*(AH1084))/MAX((F1084)+2*(G1084)*(AH1084),1E-6),1E-6))</f>
        <v/>
      </c>
      <c r="AR1084">
        <f>IF(AQ1084&lt;1,"Subcritical","Supercritical")</f>
        <v/>
      </c>
      <c r="AS1084">
        <f>((ABS(K1084)*$D$6)/(MAX(((F1084)+(G1084)*(AH1084))*(AH1084),1E-6)*MAX(((((F1084)+(G1084)*(AH1084))*(AH1084))/MAX((F1084)+2*(AH1084)*SQRT(1+(G1084)^2),1E-6))^(2/3),1E-6)))^2</f>
        <v/>
      </c>
    </row>
    <row r="1085">
      <c r="A1085" t="n">
        <v>936</v>
      </c>
      <c r="B1085" t="n">
        <v>934.889</v>
      </c>
      <c r="C1085" t="n">
        <v>616083.9129999999</v>
      </c>
      <c r="D1085" t="n">
        <v>3097068.991</v>
      </c>
      <c r="E1085" t="n">
        <v>632.0945</v>
      </c>
      <c r="F1085" t="n">
        <v>5.2</v>
      </c>
      <c r="G1085" t="n">
        <v>0</v>
      </c>
      <c r="H1085" t="inlineStr">
        <is>
          <t>Normal</t>
        </is>
      </c>
      <c r="I1085" t="n">
        <v>0</v>
      </c>
      <c r="J1085">
        <f>B1085-B1084</f>
        <v/>
      </c>
      <c r="K1085">
        <f>MAX(0,K1084-AO1084)</f>
        <v/>
      </c>
      <c r="L1085">
        <f>IF($D$20=0,IFERROR(L1084,MAX($D$16,POWER((ABS(K1085)^2)/($I$5*MAX(F1085,0.1)^2),1/3))),IF(IFERROR(V1084,0)=0,IFERROR(L1084,MAX($D$16,POWER((ABS(K1085)^2)/($I$5*MAX(F1085,0.1)^2),1/3))),IF(OR(IFERROR(L1085,0)=0,IFERROR(S1084,0)&lt;1,IFERROR(S1085,0)&lt;1),MAX($D$16,POWER((ABS(K1085)^2)/($I$5*MAX(F1085,0.1)^2),1/3)),IF(IFERROR(U1085,0)&gt;0,MAX($D$16,IFERROR(L1085,0)+((IFERROR(U1085,0))*$D$18*IF((IFERROR(S1085,0))&lt;1,1,-1))),IF(IFERROR(U1085,0)&lt;0,IF(ABS((MAX($D$16,POWER((ABS(K1085)^2)/($I$5*MAX(F1085,0.1)^2),1/3)))-IFERROR(L1085,0))&gt;$D$19,MAX($D$16,IF((MAX($D$16,POWER((ABS(K1085)^2)/($I$5*MAX(F1085,0.1)^2),1/3)))&gt;IFERROR(L1085,0),MIN((MAX($D$16,POWER((ABS(K1085)^2)/($I$5*MAX(F1085,0.1)^2),1/3))),IFERROR(L1085,0)+(MIN(ABS(IFERROR(U1085,0))*$D$18,ABS((MAX($D$16,POWER((ABS(K1085)^2)/($I$5*MAX(F1085,0.1)^2),1/3)))-IFERROR(L1085,0))))),MAX((MAX($D$16,POWER((ABS(K1085)^2)/($I$5*MAX(F1085,0.1)^2),1/3))),IFERROR(L1085,0)-(MIN(ABS(IFERROR(U1085,0))*$D$18,ABS((MAX($D$16,POWER((ABS(K1085)^2)/($I$5*MAX(F1085,0.1)^2),1/3)))-IFERROR(L1085,0))))))),MAX($D$16,POWER((ABS(K1085)^2)/($I$5*MAX(F1085,0.1)^2),1/3))),MAX($D$16,IFERROR(L1085,0)))))))</f>
        <v/>
      </c>
      <c r="M1085">
        <f>((F1085)+(G1085)*(L1085))*(L1085)</f>
        <v/>
      </c>
      <c r="N1085">
        <f>(((F1085)+(G1085)*(L1085))*(L1085))/MAX((F1085)+2*(L1085)*SQRT(1+(G1085)^2),1E-6)</f>
        <v/>
      </c>
      <c r="O1085">
        <f>ABS(K1085)/MAX(((F1085)+(G1085)*(L1085))*(L1085),1E-6)</f>
        <v/>
      </c>
      <c r="P1085">
        <f>E1085+L1085</f>
        <v/>
      </c>
      <c r="Q1085">
        <f>P1085+((ABS(K1085)/MAX(((F1085)+(G1085)*(L1085))*(L1085),1E-6))^2)/(2*$I$5)</f>
        <v/>
      </c>
      <c r="R1085">
        <f>((ABS(K1085)*$D$6)/(MAX(((F1085)+(G1085)*(L1085))*(L1085),1E-6)*MAX(((((F1085)+(G1085)*(L1085))*(L1085))/MAX((F1085)+2*(L1085)*SQRT(1+(G1085)^2),1E-6))^(2/3),1E-6)))^2</f>
        <v/>
      </c>
      <c r="S1085">
        <f>ABS(ABS(K1085)/MAX(((F1085)+(G1085)*(L1085))*(L1085),1E-6))/SQRT($I$5*MAX((((F1085)+(G1085)*(L1085))*(L1085))/MAX((F1085)+2*(G1085)*(L1085),1E-6),1E-6))</f>
        <v/>
      </c>
      <c r="T1085">
        <f>((F1085)*(L1085)^2)/2+(G1085)*(L1085)^3/3+(ABS(K1085)^2)/($I$5*MAX(((F1085)+(G1085)*(L1085))*(L1085),1E-6))</f>
        <v/>
      </c>
      <c r="U1085">
        <f>IF($D$20=0,0,IFERROR(Q1084-(((R1084+R1085)/2)*J1085)-(IF(O1084&gt;O1085,$D$8*((O1084^2-O1085^2)/(2*$I$5)),$D$9*((O1085^2-O1084^2)/(2*$I$5)))+($D$10*(ABS(I1085)/90)*(MAX(O1084^2,O1085^2)/(2*$I$5))))-Q1085,0))</f>
        <v/>
      </c>
      <c r="V1085">
        <f>IF($D$20=0,1,IFERROR(IF(ROUND(S1085,3)=1,1,IF(AND(ABS(U1085)&lt;$D$19,S1085&gt;1),1,0)),0))</f>
        <v/>
      </c>
      <c r="W1085">
        <f>IF($D$20=0,IFERROR(W1086,MAX($D$16,POWER((ABS(K1085)^2)/($I$5*MAX(F1085,0.1)^2),1/3))),IF(IFERROR(AG1086,0)=0,IFERROR(W1086,MAX($D$16,POWER((ABS(K1085)^2)/($I$5*MAX(F1085,0.1)^2),1/3))),IF(OR(IFERROR(W1085,0)=0,IFERROR(AD1086,0)&gt;1),MAX($D$16,POWER((ABS(K1085)^2)/($I$5*MAX(F1085,0.1)^2),1/3)),IF(IFERROR(AF1085,0)&gt;0,MAX($D$16,IFERROR(W1085,0)+((IFERROR(AF1085,0))*$D$18*IF((IFERROR(AD1085,0))&lt;1,1,-1))),IF(IFERROR(AF1085,0)&lt;0,IF(ABS((MAX($D$16,POWER((ABS(K1085)^2)/($I$5*MAX(F1085,0.1)^2),1/3)))-IFERROR(W1085,0))&gt;$D$19,MAX($D$16,IF((MAX($D$16,POWER((ABS(K1085)^2)/($I$5*MAX(F1085,0.1)^2),1/3)))&gt;IFERROR(W1085,0),MIN((MAX($D$16,POWER((ABS(K1085)^2)/($I$5*MAX(F1085,0.1)^2),1/3))),IFERROR(W1085,0)+(MIN(ABS(IFERROR(AF1085,0))*$D$18,ABS((MAX($D$16,POWER((ABS(K1085)^2)/($I$5*MAX(F1085,0.1)^2),1/3)))-IFERROR(W1085,0))))),MAX((MAX($D$16,POWER((ABS(K1085)^2)/($I$5*MAX(F1085,0.1)^2),1/3))),IFERROR(W1085,0)-(MIN(ABS(IFERROR(AF1085,0))*$D$18,ABS((MAX($D$16,POWER((ABS(K1085)^2)/($I$5*MAX(F1085,0.1)^2),1/3)))-IFERROR(W1085,0))))))),MAX($D$16,POWER((ABS(K1085)^2)/($I$5*MAX(F1085,0.1)^2),1/3))),MAX($D$16,IFERROR(W1085,0)))))))</f>
        <v/>
      </c>
      <c r="X1085">
        <f>((F1085)+(G1085)*(W1085))*(W1085)</f>
        <v/>
      </c>
      <c r="Y1085">
        <f>(((F1085)+(G1085)*(W1085))*(W1085))/MAX((F1085)+2*(W1085)*SQRT(1+(G1085)^2),1E-6)</f>
        <v/>
      </c>
      <c r="Z1085">
        <f>ABS(K1085)/MAX(((F1085)+(G1085)*(W1085))*(W1085),1E-6)</f>
        <v/>
      </c>
      <c r="AA1085">
        <f>E1085+W1085</f>
        <v/>
      </c>
      <c r="AB1085">
        <f>AA1085+((ABS(K1085)/MAX(((F1085)+(G1085)*(W1085))*(W1085),1E-6))^2)/(2*$I$5)</f>
        <v/>
      </c>
      <c r="AC1085">
        <f>((ABS(K1085)*$D$6)/(MAX(((F1085)+(G1085)*(W1085))*(W1085),1E-6)*MAX(((((F1085)+(G1085)*(W1085))*(W1085))/MAX((F1085)+2*(W1085)*SQRT(1+(G1085)^2),1E-6))^(2/3),1E-6)))^2</f>
        <v/>
      </c>
      <c r="AD1085">
        <f>ABS(ABS(K1085)/MAX(((F1085)+(G1085)*(W1085))*(W1085),1E-6))/SQRT($I$5*MAX((((F1085)+(G1085)*(W1085))*(W1085))/MAX((F1085)+2*(G1085)*(W1085),1E-6),1E-6))</f>
        <v/>
      </c>
      <c r="AE1085">
        <f>((F1085)*(W1085)^2)/2+(G1085)*(W1085)^3/3+(ABS(K1085)^2)/($I$5*MAX(((F1085)+(G1085)*(W1085))*(W1085),1E-6))</f>
        <v/>
      </c>
      <c r="AF1085">
        <f>IF($D$20=0,0,IFERROR(AB1086+(((AC1085+AC1086)/2)*J1086)+(IF(Z1085&gt;Z1086,$D$8*((Z1085^2-Z1086^2)/(2*$I$5)),$D$9*((Z1086^2-Z1085^2)/(2*$I$5)))+($D$10*(ABS(I1086)/90)*(MAX(Z1085^2,Z1086^2)/(2*$I$5))))-AB1085,0))</f>
        <v/>
      </c>
      <c r="AG1085">
        <f>IF($D$20=0,1,IFERROR(IF(ROUND(AD1085,3)=1,1,IF(AND(ABS(AF1085)&lt;$D$19,AD1085&lt;1),1,0)),0))</f>
        <v/>
      </c>
      <c r="AH1085">
        <f>IFERROR(IF(V32="Supercritical",MAX($D$16,IFERROR(L1085,MAX($D$16,POWER((ABS(K1085)^2)/($I$5*MAX(F1085,0.1)^2),1/3)))),IF(V32="Subcritical",MAX($D$16,IFERROR(W1085,MAX($D$16,POWER((ABS(K1085)^2)/($I$5*MAX(F1085,0.1)^2),1/3)))),IF(AND(IFERROR(V1085,0)=1,IFERROR(AG1085,0)=1),IF(IFERROR(T1085,-1E99)&gt;=IFERROR(AE1085,-1E99),MAX($D$16,IFERROR(L1085,MAX($D$16,POWER((ABS(K1085)^2)/($I$5*MAX(F1085,0.1)^2),1/3)))),MAX($D$16,IFERROR(W1085,MAX($D$16,POWER((ABS(K1085)^2)/($I$5*MAX(F1085,0.1)^2),1/3))))),IF(IFERROR(V1085,0)=1,MAX($D$16,IFERROR(L1085,MAX($D$16,POWER((ABS(K1085)^2)/($I$5*MAX(F1085,0.1)^2),1/3)))),IF(IFERROR(AG1085,0)=1,MAX($D$16,IFERROR(W1085,MAX($D$16,POWER((ABS(K1085)^2)/($I$5*MAX(F1085,0.1)^2),1/3)))),MAX($D$16,POWER((ABS(K1085)^2)/($I$5*MAX(F1085,0.1)^2),1/3))))))),MAX($D$16,POWER((ABS(K1085)^2)/($I$5*MAX(F1085,0.1)^2),1/3)))</f>
        <v/>
      </c>
      <c r="AI1085">
        <f>E1085+AH1085</f>
        <v/>
      </c>
      <c r="AJ1085">
        <f>AI1085+((ABS(K1085)/MAX(((F1085)+(G1085)*(AH1085))*(AH1085),1E-6))^2)/(2*$I$5)</f>
        <v/>
      </c>
      <c r="AM1085" t="n">
        <v>0</v>
      </c>
      <c r="AN1085" t="n">
        <v>0</v>
      </c>
      <c r="AO1085">
        <f>AM1085+AN1085</f>
        <v/>
      </c>
      <c r="AP1085">
        <f>AP1084+AO1085</f>
        <v/>
      </c>
      <c r="AQ1085">
        <f>ABS(ABS(K1085)/MAX(((F1085)+(G1085)*(AH1085))*(AH1085),1E-6))/SQRT($I$5*MAX((((F1085)+(G1085)*(AH1085))*(AH1085))/MAX((F1085)+2*(G1085)*(AH1085),1E-6),1E-6))</f>
        <v/>
      </c>
      <c r="AR1085">
        <f>IF(AQ1085&lt;1,"Subcritical","Supercritical")</f>
        <v/>
      </c>
      <c r="AS1085">
        <f>((ABS(K1085)*$D$6)/(MAX(((F1085)+(G1085)*(AH1085))*(AH1085),1E-6)*MAX(((((F1085)+(G1085)*(AH1085))*(AH1085))/MAX((F1085)+2*(AH1085)*SQRT(1+(G1085)^2),1E-6))^(2/3),1E-6)))^2</f>
        <v/>
      </c>
    </row>
    <row r="1086">
      <c r="A1086" t="n">
        <v>937</v>
      </c>
      <c r="B1086" t="n">
        <v>935.889</v>
      </c>
      <c r="C1086" t="n">
        <v>616083.871</v>
      </c>
      <c r="D1086" t="n">
        <v>3097067.992</v>
      </c>
      <c r="E1086" t="n">
        <v>632.0940000000001</v>
      </c>
      <c r="F1086" t="n">
        <v>5.2</v>
      </c>
      <c r="G1086" t="n">
        <v>0</v>
      </c>
      <c r="H1086" t="inlineStr">
        <is>
          <t>Normal</t>
        </is>
      </c>
      <c r="I1086" t="n">
        <v>0.055</v>
      </c>
      <c r="J1086">
        <f>B1086-B1085</f>
        <v/>
      </c>
      <c r="K1086">
        <f>MAX(0,K1085-AO1085)</f>
        <v/>
      </c>
      <c r="L1086">
        <f>IF($D$20=0,IFERROR(L1085,MAX($D$16,POWER((ABS(K1086)^2)/($I$5*MAX(F1086,0.1)^2),1/3))),IF(IFERROR(V1085,0)=0,IFERROR(L1085,MAX($D$16,POWER((ABS(K1086)^2)/($I$5*MAX(F1086,0.1)^2),1/3))),IF(OR(IFERROR(L1086,0)=0,IFERROR(S1085,0)&lt;1,IFERROR(S1086,0)&lt;1),MAX($D$16,POWER((ABS(K1086)^2)/($I$5*MAX(F1086,0.1)^2),1/3)),IF(IFERROR(U1086,0)&gt;0,MAX($D$16,IFERROR(L1086,0)+((IFERROR(U1086,0))*$D$18*IF((IFERROR(S1086,0))&lt;1,1,-1))),IF(IFERROR(U1086,0)&lt;0,IF(ABS((MAX($D$16,POWER((ABS(K1086)^2)/($I$5*MAX(F1086,0.1)^2),1/3)))-IFERROR(L1086,0))&gt;$D$19,MAX($D$16,IF((MAX($D$16,POWER((ABS(K1086)^2)/($I$5*MAX(F1086,0.1)^2),1/3)))&gt;IFERROR(L1086,0),MIN((MAX($D$16,POWER((ABS(K1086)^2)/($I$5*MAX(F1086,0.1)^2),1/3))),IFERROR(L1086,0)+(MIN(ABS(IFERROR(U1086,0))*$D$18,ABS((MAX($D$16,POWER((ABS(K1086)^2)/($I$5*MAX(F1086,0.1)^2),1/3)))-IFERROR(L1086,0))))),MAX((MAX($D$16,POWER((ABS(K1086)^2)/($I$5*MAX(F1086,0.1)^2),1/3))),IFERROR(L1086,0)-(MIN(ABS(IFERROR(U1086,0))*$D$18,ABS((MAX($D$16,POWER((ABS(K1086)^2)/($I$5*MAX(F1086,0.1)^2),1/3)))-IFERROR(L1086,0))))))),MAX($D$16,POWER((ABS(K1086)^2)/($I$5*MAX(F1086,0.1)^2),1/3))),MAX($D$16,IFERROR(L1086,0)))))))</f>
        <v/>
      </c>
      <c r="M1086">
        <f>((F1086)+(G1086)*(L1086))*(L1086)</f>
        <v/>
      </c>
      <c r="N1086">
        <f>(((F1086)+(G1086)*(L1086))*(L1086))/MAX((F1086)+2*(L1086)*SQRT(1+(G1086)^2),1E-6)</f>
        <v/>
      </c>
      <c r="O1086">
        <f>ABS(K1086)/MAX(((F1086)+(G1086)*(L1086))*(L1086),1E-6)</f>
        <v/>
      </c>
      <c r="P1086">
        <f>E1086+L1086</f>
        <v/>
      </c>
      <c r="Q1086">
        <f>P1086+((ABS(K1086)/MAX(((F1086)+(G1086)*(L1086))*(L1086),1E-6))^2)/(2*$I$5)</f>
        <v/>
      </c>
      <c r="R1086">
        <f>((ABS(K1086)*$D$6)/(MAX(((F1086)+(G1086)*(L1086))*(L1086),1E-6)*MAX(((((F1086)+(G1086)*(L1086))*(L1086))/MAX((F1086)+2*(L1086)*SQRT(1+(G1086)^2),1E-6))^(2/3),1E-6)))^2</f>
        <v/>
      </c>
      <c r="S1086">
        <f>ABS(ABS(K1086)/MAX(((F1086)+(G1086)*(L1086))*(L1086),1E-6))/SQRT($I$5*MAX((((F1086)+(G1086)*(L1086))*(L1086))/MAX((F1086)+2*(G1086)*(L1086),1E-6),1E-6))</f>
        <v/>
      </c>
      <c r="T1086">
        <f>((F1086)*(L1086)^2)/2+(G1086)*(L1086)^3/3+(ABS(K1086)^2)/($I$5*MAX(((F1086)+(G1086)*(L1086))*(L1086),1E-6))</f>
        <v/>
      </c>
      <c r="U1086">
        <f>IF($D$20=0,0,IFERROR(Q1085-(((R1085+R1086)/2)*J1086)-(IF(O1085&gt;O1086,$D$8*((O1085^2-O1086^2)/(2*$I$5)),$D$9*((O1086^2-O1085^2)/(2*$I$5)))+($D$10*(ABS(I1086)/90)*(MAX(O1085^2,O1086^2)/(2*$I$5))))-Q1086,0))</f>
        <v/>
      </c>
      <c r="V1086">
        <f>IF($D$20=0,1,IFERROR(IF(ROUND(S1086,3)=1,1,IF(AND(ABS(U1086)&lt;$D$19,S1086&gt;1),1,0)),0))</f>
        <v/>
      </c>
      <c r="W1086">
        <f>IF($D$20=0,IFERROR(W1087,MAX($D$16,POWER((ABS(K1086)^2)/($I$5*MAX(F1086,0.1)^2),1/3))),IF(IFERROR(AG1087,0)=0,IFERROR(W1087,MAX($D$16,POWER((ABS(K1086)^2)/($I$5*MAX(F1086,0.1)^2),1/3))),IF(OR(IFERROR(W1086,0)=0,IFERROR(AD1087,0)&gt;1),MAX($D$16,POWER((ABS(K1086)^2)/($I$5*MAX(F1086,0.1)^2),1/3)),IF(IFERROR(AF1086,0)&gt;0,MAX($D$16,IFERROR(W1086,0)+((IFERROR(AF1086,0))*$D$18*IF((IFERROR(AD1086,0))&lt;1,1,-1))),IF(IFERROR(AF1086,0)&lt;0,IF(ABS((MAX($D$16,POWER((ABS(K1086)^2)/($I$5*MAX(F1086,0.1)^2),1/3)))-IFERROR(W1086,0))&gt;$D$19,MAX($D$16,IF((MAX($D$16,POWER((ABS(K1086)^2)/($I$5*MAX(F1086,0.1)^2),1/3)))&gt;IFERROR(W1086,0),MIN((MAX($D$16,POWER((ABS(K1086)^2)/($I$5*MAX(F1086,0.1)^2),1/3))),IFERROR(W1086,0)+(MIN(ABS(IFERROR(AF1086,0))*$D$18,ABS((MAX($D$16,POWER((ABS(K1086)^2)/($I$5*MAX(F1086,0.1)^2),1/3)))-IFERROR(W1086,0))))),MAX((MAX($D$16,POWER((ABS(K1086)^2)/($I$5*MAX(F1086,0.1)^2),1/3))),IFERROR(W1086,0)-(MIN(ABS(IFERROR(AF1086,0))*$D$18,ABS((MAX($D$16,POWER((ABS(K1086)^2)/($I$5*MAX(F1086,0.1)^2),1/3)))-IFERROR(W1086,0))))))),MAX($D$16,POWER((ABS(K1086)^2)/($I$5*MAX(F1086,0.1)^2),1/3))),MAX($D$16,IFERROR(W1086,0)))))))</f>
        <v/>
      </c>
      <c r="X1086">
        <f>((F1086)+(G1086)*(W1086))*(W1086)</f>
        <v/>
      </c>
      <c r="Y1086">
        <f>(((F1086)+(G1086)*(W1086))*(W1086))/MAX((F1086)+2*(W1086)*SQRT(1+(G1086)^2),1E-6)</f>
        <v/>
      </c>
      <c r="Z1086">
        <f>ABS(K1086)/MAX(((F1086)+(G1086)*(W1086))*(W1086),1E-6)</f>
        <v/>
      </c>
      <c r="AA1086">
        <f>E1086+W1086</f>
        <v/>
      </c>
      <c r="AB1086">
        <f>AA1086+((ABS(K1086)/MAX(((F1086)+(G1086)*(W1086))*(W1086),1E-6))^2)/(2*$I$5)</f>
        <v/>
      </c>
      <c r="AC1086">
        <f>((ABS(K1086)*$D$6)/(MAX(((F1086)+(G1086)*(W1086))*(W1086),1E-6)*MAX(((((F1086)+(G1086)*(W1086))*(W1086))/MAX((F1086)+2*(W1086)*SQRT(1+(G1086)^2),1E-6))^(2/3),1E-6)))^2</f>
        <v/>
      </c>
      <c r="AD1086">
        <f>ABS(ABS(K1086)/MAX(((F1086)+(G1086)*(W1086))*(W1086),1E-6))/SQRT($I$5*MAX((((F1086)+(G1086)*(W1086))*(W1086))/MAX((F1086)+2*(G1086)*(W1086),1E-6),1E-6))</f>
        <v/>
      </c>
      <c r="AE1086">
        <f>((F1086)*(W1086)^2)/2+(G1086)*(W1086)^3/3+(ABS(K1086)^2)/($I$5*MAX(((F1086)+(G1086)*(W1086))*(W1086),1E-6))</f>
        <v/>
      </c>
      <c r="AF1086">
        <f>IF($D$20=0,0,IFERROR(AB1087+(((AC1086+AC1087)/2)*J1087)+(IF(Z1086&gt;Z1087,$D$8*((Z1086^2-Z1087^2)/(2*$I$5)),$D$9*((Z1087^2-Z1086^2)/(2*$I$5)))+($D$10*(ABS(I1087)/90)*(MAX(Z1086^2,Z1087^2)/(2*$I$5))))-AB1086,0))</f>
        <v/>
      </c>
      <c r="AG1086">
        <f>IF($D$20=0,1,IFERROR(IF(ROUND(AD1086,3)=1,1,IF(AND(ABS(AF1086)&lt;$D$19,AD1086&lt;1),1,0)),0))</f>
        <v/>
      </c>
      <c r="AH1086">
        <f>IFERROR(IF(V32="Supercritical",MAX($D$16,IFERROR(L1086,MAX($D$16,POWER((ABS(K1086)^2)/($I$5*MAX(F1086,0.1)^2),1/3)))),IF(V32="Subcritical",MAX($D$16,IFERROR(W1086,MAX($D$16,POWER((ABS(K1086)^2)/($I$5*MAX(F1086,0.1)^2),1/3)))),IF(AND(IFERROR(V1086,0)=1,IFERROR(AG1086,0)=1),IF(IFERROR(T1086,-1E99)&gt;=IFERROR(AE1086,-1E99),MAX($D$16,IFERROR(L1086,MAX($D$16,POWER((ABS(K1086)^2)/($I$5*MAX(F1086,0.1)^2),1/3)))),MAX($D$16,IFERROR(W1086,MAX($D$16,POWER((ABS(K1086)^2)/($I$5*MAX(F1086,0.1)^2),1/3))))),IF(IFERROR(V1086,0)=1,MAX($D$16,IFERROR(L1086,MAX($D$16,POWER((ABS(K1086)^2)/($I$5*MAX(F1086,0.1)^2),1/3)))),IF(IFERROR(AG1086,0)=1,MAX($D$16,IFERROR(W1086,MAX($D$16,POWER((ABS(K1086)^2)/($I$5*MAX(F1086,0.1)^2),1/3)))),MAX($D$16,POWER((ABS(K1086)^2)/($I$5*MAX(F1086,0.1)^2),1/3))))))),MAX($D$16,POWER((ABS(K1086)^2)/($I$5*MAX(F1086,0.1)^2),1/3)))</f>
        <v/>
      </c>
      <c r="AI1086">
        <f>E1086+AH1086</f>
        <v/>
      </c>
      <c r="AJ1086">
        <f>AI1086+((ABS(K1086)/MAX(((F1086)+(G1086)*(AH1086))*(AH1086),1E-6))^2)/(2*$I$5)</f>
        <v/>
      </c>
      <c r="AM1086" t="n">
        <v>0</v>
      </c>
      <c r="AN1086" t="n">
        <v>0</v>
      </c>
      <c r="AO1086">
        <f>AM1086+AN1086</f>
        <v/>
      </c>
      <c r="AP1086">
        <f>AP1085+AO1086</f>
        <v/>
      </c>
      <c r="AQ1086">
        <f>ABS(ABS(K1086)/MAX(((F1086)+(G1086)*(AH1086))*(AH1086),1E-6))/SQRT($I$5*MAX((((F1086)+(G1086)*(AH1086))*(AH1086))/MAX((F1086)+2*(G1086)*(AH1086),1E-6),1E-6))</f>
        <v/>
      </c>
      <c r="AR1086">
        <f>IF(AQ1086&lt;1,"Subcritical","Supercritical")</f>
        <v/>
      </c>
      <c r="AS1086">
        <f>((ABS(K1086)*$D$6)/(MAX(((F1086)+(G1086)*(AH1086))*(AH1086),1E-6)*MAX(((((F1086)+(G1086)*(AH1086))*(AH1086))/MAX((F1086)+2*(AH1086)*SQRT(1+(G1086)^2),1E-6))^(2/3),1E-6)))^2</f>
        <v/>
      </c>
    </row>
    <row r="1087">
      <c r="A1087" t="n">
        <v>938</v>
      </c>
      <c r="B1087" t="n">
        <v>936.89</v>
      </c>
      <c r="C1087" t="n">
        <v>616083.828</v>
      </c>
      <c r="D1087" t="n">
        <v>3097066.992</v>
      </c>
      <c r="E1087" t="n">
        <v>632.0934999999999</v>
      </c>
      <c r="F1087" t="n">
        <v>5.2</v>
      </c>
      <c r="G1087" t="n">
        <v>0</v>
      </c>
      <c r="H1087" t="inlineStr">
        <is>
          <t>Normal</t>
        </is>
      </c>
      <c r="I1087" t="n">
        <v>0.055</v>
      </c>
      <c r="J1087">
        <f>B1087-B1086</f>
        <v/>
      </c>
      <c r="K1087">
        <f>MAX(0,K1086-AO1086)</f>
        <v/>
      </c>
      <c r="L1087">
        <f>IF($D$20=0,IFERROR(L1086,MAX($D$16,POWER((ABS(K1087)^2)/($I$5*MAX(F1087,0.1)^2),1/3))),IF(IFERROR(V1086,0)=0,IFERROR(L1086,MAX($D$16,POWER((ABS(K1087)^2)/($I$5*MAX(F1087,0.1)^2),1/3))),IF(OR(IFERROR(L1087,0)=0,IFERROR(S1086,0)&lt;1,IFERROR(S1087,0)&lt;1),MAX($D$16,POWER((ABS(K1087)^2)/($I$5*MAX(F1087,0.1)^2),1/3)),IF(IFERROR(U1087,0)&gt;0,MAX($D$16,IFERROR(L1087,0)+((IFERROR(U1087,0))*$D$18*IF((IFERROR(S1087,0))&lt;1,1,-1))),IF(IFERROR(U1087,0)&lt;0,IF(ABS((MAX($D$16,POWER((ABS(K1087)^2)/($I$5*MAX(F1087,0.1)^2),1/3)))-IFERROR(L1087,0))&gt;$D$19,MAX($D$16,IF((MAX($D$16,POWER((ABS(K1087)^2)/($I$5*MAX(F1087,0.1)^2),1/3)))&gt;IFERROR(L1087,0),MIN((MAX($D$16,POWER((ABS(K1087)^2)/($I$5*MAX(F1087,0.1)^2),1/3))),IFERROR(L1087,0)+(MIN(ABS(IFERROR(U1087,0))*$D$18,ABS((MAX($D$16,POWER((ABS(K1087)^2)/($I$5*MAX(F1087,0.1)^2),1/3)))-IFERROR(L1087,0))))),MAX((MAX($D$16,POWER((ABS(K1087)^2)/($I$5*MAX(F1087,0.1)^2),1/3))),IFERROR(L1087,0)-(MIN(ABS(IFERROR(U1087,0))*$D$18,ABS((MAX($D$16,POWER((ABS(K1087)^2)/($I$5*MAX(F1087,0.1)^2),1/3)))-IFERROR(L1087,0))))))),MAX($D$16,POWER((ABS(K1087)^2)/($I$5*MAX(F1087,0.1)^2),1/3))),MAX($D$16,IFERROR(L1087,0)))))))</f>
        <v/>
      </c>
      <c r="M1087">
        <f>((F1087)+(G1087)*(L1087))*(L1087)</f>
        <v/>
      </c>
      <c r="N1087">
        <f>(((F1087)+(G1087)*(L1087))*(L1087))/MAX((F1087)+2*(L1087)*SQRT(1+(G1087)^2),1E-6)</f>
        <v/>
      </c>
      <c r="O1087">
        <f>ABS(K1087)/MAX(((F1087)+(G1087)*(L1087))*(L1087),1E-6)</f>
        <v/>
      </c>
      <c r="P1087">
        <f>E1087+L1087</f>
        <v/>
      </c>
      <c r="Q1087">
        <f>P1087+((ABS(K1087)/MAX(((F1087)+(G1087)*(L1087))*(L1087),1E-6))^2)/(2*$I$5)</f>
        <v/>
      </c>
      <c r="R1087">
        <f>((ABS(K1087)*$D$6)/(MAX(((F1087)+(G1087)*(L1087))*(L1087),1E-6)*MAX(((((F1087)+(G1087)*(L1087))*(L1087))/MAX((F1087)+2*(L1087)*SQRT(1+(G1087)^2),1E-6))^(2/3),1E-6)))^2</f>
        <v/>
      </c>
      <c r="S1087">
        <f>ABS(ABS(K1087)/MAX(((F1087)+(G1087)*(L1087))*(L1087),1E-6))/SQRT($I$5*MAX((((F1087)+(G1087)*(L1087))*(L1087))/MAX((F1087)+2*(G1087)*(L1087),1E-6),1E-6))</f>
        <v/>
      </c>
      <c r="T1087">
        <f>((F1087)*(L1087)^2)/2+(G1087)*(L1087)^3/3+(ABS(K1087)^2)/($I$5*MAX(((F1087)+(G1087)*(L1087))*(L1087),1E-6))</f>
        <v/>
      </c>
      <c r="U1087">
        <f>IF($D$20=0,0,IFERROR(Q1086-(((R1086+R1087)/2)*J1087)-(IF(O1086&gt;O1087,$D$8*((O1086^2-O1087^2)/(2*$I$5)),$D$9*((O1087^2-O1086^2)/(2*$I$5)))+($D$10*(ABS(I1087)/90)*(MAX(O1086^2,O1087^2)/(2*$I$5))))-Q1087,0))</f>
        <v/>
      </c>
      <c r="V1087">
        <f>IF($D$20=0,1,IFERROR(IF(ROUND(S1087,3)=1,1,IF(AND(ABS(U1087)&lt;$D$19,S1087&gt;1),1,0)),0))</f>
        <v/>
      </c>
      <c r="W1087">
        <f>IF($D$20=0,IFERROR(W1088,MAX($D$16,POWER((ABS(K1087)^2)/($I$5*MAX(F1087,0.1)^2),1/3))),IF(IFERROR(AG1088,0)=0,IFERROR(W1088,MAX($D$16,POWER((ABS(K1087)^2)/($I$5*MAX(F1087,0.1)^2),1/3))),IF(OR(IFERROR(W1087,0)=0,IFERROR(AD1088,0)&gt;1),MAX($D$16,POWER((ABS(K1087)^2)/($I$5*MAX(F1087,0.1)^2),1/3)),IF(IFERROR(AF1087,0)&gt;0,MAX($D$16,IFERROR(W1087,0)+((IFERROR(AF1087,0))*$D$18*IF((IFERROR(AD1087,0))&lt;1,1,-1))),IF(IFERROR(AF1087,0)&lt;0,IF(ABS((MAX($D$16,POWER((ABS(K1087)^2)/($I$5*MAX(F1087,0.1)^2),1/3)))-IFERROR(W1087,0))&gt;$D$19,MAX($D$16,IF((MAX($D$16,POWER((ABS(K1087)^2)/($I$5*MAX(F1087,0.1)^2),1/3)))&gt;IFERROR(W1087,0),MIN((MAX($D$16,POWER((ABS(K1087)^2)/($I$5*MAX(F1087,0.1)^2),1/3))),IFERROR(W1087,0)+(MIN(ABS(IFERROR(AF1087,0))*$D$18,ABS((MAX($D$16,POWER((ABS(K1087)^2)/($I$5*MAX(F1087,0.1)^2),1/3)))-IFERROR(W1087,0))))),MAX((MAX($D$16,POWER((ABS(K1087)^2)/($I$5*MAX(F1087,0.1)^2),1/3))),IFERROR(W1087,0)-(MIN(ABS(IFERROR(AF1087,0))*$D$18,ABS((MAX($D$16,POWER((ABS(K1087)^2)/($I$5*MAX(F1087,0.1)^2),1/3)))-IFERROR(W1087,0))))))),MAX($D$16,POWER((ABS(K1087)^2)/($I$5*MAX(F1087,0.1)^2),1/3))),MAX($D$16,IFERROR(W1087,0)))))))</f>
        <v/>
      </c>
      <c r="X1087">
        <f>((F1087)+(G1087)*(W1087))*(W1087)</f>
        <v/>
      </c>
      <c r="Y1087">
        <f>(((F1087)+(G1087)*(W1087))*(W1087))/MAX((F1087)+2*(W1087)*SQRT(1+(G1087)^2),1E-6)</f>
        <v/>
      </c>
      <c r="Z1087">
        <f>ABS(K1087)/MAX(((F1087)+(G1087)*(W1087))*(W1087),1E-6)</f>
        <v/>
      </c>
      <c r="AA1087">
        <f>E1087+W1087</f>
        <v/>
      </c>
      <c r="AB1087">
        <f>AA1087+((ABS(K1087)/MAX(((F1087)+(G1087)*(W1087))*(W1087),1E-6))^2)/(2*$I$5)</f>
        <v/>
      </c>
      <c r="AC1087">
        <f>((ABS(K1087)*$D$6)/(MAX(((F1087)+(G1087)*(W1087))*(W1087),1E-6)*MAX(((((F1087)+(G1087)*(W1087))*(W1087))/MAX((F1087)+2*(W1087)*SQRT(1+(G1087)^2),1E-6))^(2/3),1E-6)))^2</f>
        <v/>
      </c>
      <c r="AD1087">
        <f>ABS(ABS(K1087)/MAX(((F1087)+(G1087)*(W1087))*(W1087),1E-6))/SQRT($I$5*MAX((((F1087)+(G1087)*(W1087))*(W1087))/MAX((F1087)+2*(G1087)*(W1087),1E-6),1E-6))</f>
        <v/>
      </c>
      <c r="AE1087">
        <f>((F1087)*(W1087)^2)/2+(G1087)*(W1087)^3/3+(ABS(K1087)^2)/($I$5*MAX(((F1087)+(G1087)*(W1087))*(W1087),1E-6))</f>
        <v/>
      </c>
      <c r="AF1087">
        <f>IF($D$20=0,0,IFERROR(AB1088+(((AC1087+AC1088)/2)*J1088)+(IF(Z1087&gt;Z1088,$D$8*((Z1087^2-Z1088^2)/(2*$I$5)),$D$9*((Z1088^2-Z1087^2)/(2*$I$5)))+($D$10*(ABS(I1088)/90)*(MAX(Z1087^2,Z1088^2)/(2*$I$5))))-AB1087,0))</f>
        <v/>
      </c>
      <c r="AG1087">
        <f>IF($D$20=0,1,IFERROR(IF(ROUND(AD1087,3)=1,1,IF(AND(ABS(AF1087)&lt;$D$19,AD1087&lt;1),1,0)),0))</f>
        <v/>
      </c>
      <c r="AH1087">
        <f>IFERROR(IF(V32="Supercritical",MAX($D$16,IFERROR(L1087,MAX($D$16,POWER((ABS(K1087)^2)/($I$5*MAX(F1087,0.1)^2),1/3)))),IF(V32="Subcritical",MAX($D$16,IFERROR(W1087,MAX($D$16,POWER((ABS(K1087)^2)/($I$5*MAX(F1087,0.1)^2),1/3)))),IF(AND(IFERROR(V1087,0)=1,IFERROR(AG1087,0)=1),IF(IFERROR(T1087,-1E99)&gt;=IFERROR(AE1087,-1E99),MAX($D$16,IFERROR(L1087,MAX($D$16,POWER((ABS(K1087)^2)/($I$5*MAX(F1087,0.1)^2),1/3)))),MAX($D$16,IFERROR(W1087,MAX($D$16,POWER((ABS(K1087)^2)/($I$5*MAX(F1087,0.1)^2),1/3))))),IF(IFERROR(V1087,0)=1,MAX($D$16,IFERROR(L1087,MAX($D$16,POWER((ABS(K1087)^2)/($I$5*MAX(F1087,0.1)^2),1/3)))),IF(IFERROR(AG1087,0)=1,MAX($D$16,IFERROR(W1087,MAX($D$16,POWER((ABS(K1087)^2)/($I$5*MAX(F1087,0.1)^2),1/3)))),MAX($D$16,POWER((ABS(K1087)^2)/($I$5*MAX(F1087,0.1)^2),1/3))))))),MAX($D$16,POWER((ABS(K1087)^2)/($I$5*MAX(F1087,0.1)^2),1/3)))</f>
        <v/>
      </c>
      <c r="AI1087">
        <f>E1087+AH1087</f>
        <v/>
      </c>
      <c r="AJ1087">
        <f>AI1087+((ABS(K1087)/MAX(((F1087)+(G1087)*(AH1087))*(AH1087),1E-6))^2)/(2*$I$5)</f>
        <v/>
      </c>
      <c r="AM1087" t="n">
        <v>0</v>
      </c>
      <c r="AN1087" t="n">
        <v>0</v>
      </c>
      <c r="AO1087">
        <f>AM1087+AN1087</f>
        <v/>
      </c>
      <c r="AP1087">
        <f>AP1086+AO1087</f>
        <v/>
      </c>
      <c r="AQ1087">
        <f>ABS(ABS(K1087)/MAX(((F1087)+(G1087)*(AH1087))*(AH1087),1E-6))/SQRT($I$5*MAX((((F1087)+(G1087)*(AH1087))*(AH1087))/MAX((F1087)+2*(G1087)*(AH1087),1E-6),1E-6))</f>
        <v/>
      </c>
      <c r="AR1087">
        <f>IF(AQ1087&lt;1,"Subcritical","Supercritical")</f>
        <v/>
      </c>
      <c r="AS1087">
        <f>((ABS(K1087)*$D$6)/(MAX(((F1087)+(G1087)*(AH1087))*(AH1087),1E-6)*MAX(((((F1087)+(G1087)*(AH1087))*(AH1087))/MAX((F1087)+2*(AH1087)*SQRT(1+(G1087)^2),1E-6))^(2/3),1E-6)))^2</f>
        <v/>
      </c>
    </row>
    <row r="1088">
      <c r="A1088" t="n">
        <v>939</v>
      </c>
      <c r="B1088" t="n">
        <v>937.89</v>
      </c>
      <c r="C1088" t="n">
        <v>616083.786</v>
      </c>
      <c r="D1088" t="n">
        <v>3097065.993</v>
      </c>
      <c r="E1088" t="n">
        <v>632.093</v>
      </c>
      <c r="F1088" t="n">
        <v>5.2</v>
      </c>
      <c r="G1088" t="n">
        <v>0</v>
      </c>
      <c r="H1088" t="inlineStr">
        <is>
          <t>Normal</t>
        </is>
      </c>
      <c r="I1088" t="n">
        <v>0</v>
      </c>
      <c r="J1088">
        <f>B1088-B1087</f>
        <v/>
      </c>
      <c r="K1088">
        <f>MAX(0,K1087-AO1087)</f>
        <v/>
      </c>
      <c r="L1088">
        <f>IF($D$20=0,IFERROR(L1087,MAX($D$16,POWER((ABS(K1088)^2)/($I$5*MAX(F1088,0.1)^2),1/3))),IF(IFERROR(V1087,0)=0,IFERROR(L1087,MAX($D$16,POWER((ABS(K1088)^2)/($I$5*MAX(F1088,0.1)^2),1/3))),IF(OR(IFERROR(L1088,0)=0,IFERROR(S1087,0)&lt;1,IFERROR(S1088,0)&lt;1),MAX($D$16,POWER((ABS(K1088)^2)/($I$5*MAX(F1088,0.1)^2),1/3)),IF(IFERROR(U1088,0)&gt;0,MAX($D$16,IFERROR(L1088,0)+((IFERROR(U1088,0))*$D$18*IF((IFERROR(S1088,0))&lt;1,1,-1))),IF(IFERROR(U1088,0)&lt;0,IF(ABS((MAX($D$16,POWER((ABS(K1088)^2)/($I$5*MAX(F1088,0.1)^2),1/3)))-IFERROR(L1088,0))&gt;$D$19,MAX($D$16,IF((MAX($D$16,POWER((ABS(K1088)^2)/($I$5*MAX(F1088,0.1)^2),1/3)))&gt;IFERROR(L1088,0),MIN((MAX($D$16,POWER((ABS(K1088)^2)/($I$5*MAX(F1088,0.1)^2),1/3))),IFERROR(L1088,0)+(MIN(ABS(IFERROR(U1088,0))*$D$18,ABS((MAX($D$16,POWER((ABS(K1088)^2)/($I$5*MAX(F1088,0.1)^2),1/3)))-IFERROR(L1088,0))))),MAX((MAX($D$16,POWER((ABS(K1088)^2)/($I$5*MAX(F1088,0.1)^2),1/3))),IFERROR(L1088,0)-(MIN(ABS(IFERROR(U1088,0))*$D$18,ABS((MAX($D$16,POWER((ABS(K1088)^2)/($I$5*MAX(F1088,0.1)^2),1/3)))-IFERROR(L1088,0))))))),MAX($D$16,POWER((ABS(K1088)^2)/($I$5*MAX(F1088,0.1)^2),1/3))),MAX($D$16,IFERROR(L1088,0)))))))</f>
        <v/>
      </c>
      <c r="M1088">
        <f>((F1088)+(G1088)*(L1088))*(L1088)</f>
        <v/>
      </c>
      <c r="N1088">
        <f>(((F1088)+(G1088)*(L1088))*(L1088))/MAX((F1088)+2*(L1088)*SQRT(1+(G1088)^2),1E-6)</f>
        <v/>
      </c>
      <c r="O1088">
        <f>ABS(K1088)/MAX(((F1088)+(G1088)*(L1088))*(L1088),1E-6)</f>
        <v/>
      </c>
      <c r="P1088">
        <f>E1088+L1088</f>
        <v/>
      </c>
      <c r="Q1088">
        <f>P1088+((ABS(K1088)/MAX(((F1088)+(G1088)*(L1088))*(L1088),1E-6))^2)/(2*$I$5)</f>
        <v/>
      </c>
      <c r="R1088">
        <f>((ABS(K1088)*$D$6)/(MAX(((F1088)+(G1088)*(L1088))*(L1088),1E-6)*MAX(((((F1088)+(G1088)*(L1088))*(L1088))/MAX((F1088)+2*(L1088)*SQRT(1+(G1088)^2),1E-6))^(2/3),1E-6)))^2</f>
        <v/>
      </c>
      <c r="S1088">
        <f>ABS(ABS(K1088)/MAX(((F1088)+(G1088)*(L1088))*(L1088),1E-6))/SQRT($I$5*MAX((((F1088)+(G1088)*(L1088))*(L1088))/MAX((F1088)+2*(G1088)*(L1088),1E-6),1E-6))</f>
        <v/>
      </c>
      <c r="T1088">
        <f>((F1088)*(L1088)^2)/2+(G1088)*(L1088)^3/3+(ABS(K1088)^2)/($I$5*MAX(((F1088)+(G1088)*(L1088))*(L1088),1E-6))</f>
        <v/>
      </c>
      <c r="U1088">
        <f>IF($D$20=0,0,IFERROR(Q1087-(((R1087+R1088)/2)*J1088)-(IF(O1087&gt;O1088,$D$8*((O1087^2-O1088^2)/(2*$I$5)),$D$9*((O1088^2-O1087^2)/(2*$I$5)))+($D$10*(ABS(I1088)/90)*(MAX(O1087^2,O1088^2)/(2*$I$5))))-Q1088,0))</f>
        <v/>
      </c>
      <c r="V1088">
        <f>IF($D$20=0,1,IFERROR(IF(ROUND(S1088,3)=1,1,IF(AND(ABS(U1088)&lt;$D$19,S1088&gt;1),1,0)),0))</f>
        <v/>
      </c>
      <c r="W1088">
        <f>IF($D$20=0,IFERROR(W1089,MAX($D$16,POWER((ABS(K1088)^2)/($I$5*MAX(F1088,0.1)^2),1/3))),IF(IFERROR(AG1089,0)=0,IFERROR(W1089,MAX($D$16,POWER((ABS(K1088)^2)/($I$5*MAX(F1088,0.1)^2),1/3))),IF(OR(IFERROR(W1088,0)=0,IFERROR(AD1089,0)&gt;1),MAX($D$16,POWER((ABS(K1088)^2)/($I$5*MAX(F1088,0.1)^2),1/3)),IF(IFERROR(AF1088,0)&gt;0,MAX($D$16,IFERROR(W1088,0)+((IFERROR(AF1088,0))*$D$18*IF((IFERROR(AD1088,0))&lt;1,1,-1))),IF(IFERROR(AF1088,0)&lt;0,IF(ABS((MAX($D$16,POWER((ABS(K1088)^2)/($I$5*MAX(F1088,0.1)^2),1/3)))-IFERROR(W1088,0))&gt;$D$19,MAX($D$16,IF((MAX($D$16,POWER((ABS(K1088)^2)/($I$5*MAX(F1088,0.1)^2),1/3)))&gt;IFERROR(W1088,0),MIN((MAX($D$16,POWER((ABS(K1088)^2)/($I$5*MAX(F1088,0.1)^2),1/3))),IFERROR(W1088,0)+(MIN(ABS(IFERROR(AF1088,0))*$D$18,ABS((MAX($D$16,POWER((ABS(K1088)^2)/($I$5*MAX(F1088,0.1)^2),1/3)))-IFERROR(W1088,0))))),MAX((MAX($D$16,POWER((ABS(K1088)^2)/($I$5*MAX(F1088,0.1)^2),1/3))),IFERROR(W1088,0)-(MIN(ABS(IFERROR(AF1088,0))*$D$18,ABS((MAX($D$16,POWER((ABS(K1088)^2)/($I$5*MAX(F1088,0.1)^2),1/3)))-IFERROR(W1088,0))))))),MAX($D$16,POWER((ABS(K1088)^2)/($I$5*MAX(F1088,0.1)^2),1/3))),MAX($D$16,IFERROR(W1088,0)))))))</f>
        <v/>
      </c>
      <c r="X1088">
        <f>((F1088)+(G1088)*(W1088))*(W1088)</f>
        <v/>
      </c>
      <c r="Y1088">
        <f>(((F1088)+(G1088)*(W1088))*(W1088))/MAX((F1088)+2*(W1088)*SQRT(1+(G1088)^2),1E-6)</f>
        <v/>
      </c>
      <c r="Z1088">
        <f>ABS(K1088)/MAX(((F1088)+(G1088)*(W1088))*(W1088),1E-6)</f>
        <v/>
      </c>
      <c r="AA1088">
        <f>E1088+W1088</f>
        <v/>
      </c>
      <c r="AB1088">
        <f>AA1088+((ABS(K1088)/MAX(((F1088)+(G1088)*(W1088))*(W1088),1E-6))^2)/(2*$I$5)</f>
        <v/>
      </c>
      <c r="AC1088">
        <f>((ABS(K1088)*$D$6)/(MAX(((F1088)+(G1088)*(W1088))*(W1088),1E-6)*MAX(((((F1088)+(G1088)*(W1088))*(W1088))/MAX((F1088)+2*(W1088)*SQRT(1+(G1088)^2),1E-6))^(2/3),1E-6)))^2</f>
        <v/>
      </c>
      <c r="AD1088">
        <f>ABS(ABS(K1088)/MAX(((F1088)+(G1088)*(W1088))*(W1088),1E-6))/SQRT($I$5*MAX((((F1088)+(G1088)*(W1088))*(W1088))/MAX((F1088)+2*(G1088)*(W1088),1E-6),1E-6))</f>
        <v/>
      </c>
      <c r="AE1088">
        <f>((F1088)*(W1088)^2)/2+(G1088)*(W1088)^3/3+(ABS(K1088)^2)/($I$5*MAX(((F1088)+(G1088)*(W1088))*(W1088),1E-6))</f>
        <v/>
      </c>
      <c r="AF1088">
        <f>IF($D$20=0,0,IFERROR(AB1089+(((AC1088+AC1089)/2)*J1089)+(IF(Z1088&gt;Z1089,$D$8*((Z1088^2-Z1089^2)/(2*$I$5)),$D$9*((Z1089^2-Z1088^2)/(2*$I$5)))+($D$10*(ABS(I1089)/90)*(MAX(Z1088^2,Z1089^2)/(2*$I$5))))-AB1088,0))</f>
        <v/>
      </c>
      <c r="AG1088">
        <f>IF($D$20=0,1,IFERROR(IF(ROUND(AD1088,3)=1,1,IF(AND(ABS(AF1088)&lt;$D$19,AD1088&lt;1),1,0)),0))</f>
        <v/>
      </c>
      <c r="AH1088">
        <f>IFERROR(IF(V32="Supercritical",MAX($D$16,IFERROR(L1088,MAX($D$16,POWER((ABS(K1088)^2)/($I$5*MAX(F1088,0.1)^2),1/3)))),IF(V32="Subcritical",MAX($D$16,IFERROR(W1088,MAX($D$16,POWER((ABS(K1088)^2)/($I$5*MAX(F1088,0.1)^2),1/3)))),IF(AND(IFERROR(V1088,0)=1,IFERROR(AG1088,0)=1),IF(IFERROR(T1088,-1E99)&gt;=IFERROR(AE1088,-1E99),MAX($D$16,IFERROR(L1088,MAX($D$16,POWER((ABS(K1088)^2)/($I$5*MAX(F1088,0.1)^2),1/3)))),MAX($D$16,IFERROR(W1088,MAX($D$16,POWER((ABS(K1088)^2)/($I$5*MAX(F1088,0.1)^2),1/3))))),IF(IFERROR(V1088,0)=1,MAX($D$16,IFERROR(L1088,MAX($D$16,POWER((ABS(K1088)^2)/($I$5*MAX(F1088,0.1)^2),1/3)))),IF(IFERROR(AG1088,0)=1,MAX($D$16,IFERROR(W1088,MAX($D$16,POWER((ABS(K1088)^2)/($I$5*MAX(F1088,0.1)^2),1/3)))),MAX($D$16,POWER((ABS(K1088)^2)/($I$5*MAX(F1088,0.1)^2),1/3))))))),MAX($D$16,POWER((ABS(K1088)^2)/($I$5*MAX(F1088,0.1)^2),1/3)))</f>
        <v/>
      </c>
      <c r="AI1088">
        <f>E1088+AH1088</f>
        <v/>
      </c>
      <c r="AJ1088">
        <f>AI1088+((ABS(K1088)/MAX(((F1088)+(G1088)*(AH1088))*(AH1088),1E-6))^2)/(2*$I$5)</f>
        <v/>
      </c>
      <c r="AM1088" t="n">
        <v>0</v>
      </c>
      <c r="AN1088" t="n">
        <v>0</v>
      </c>
      <c r="AO1088">
        <f>AM1088+AN1088</f>
        <v/>
      </c>
      <c r="AP1088">
        <f>AP1087+AO1088</f>
        <v/>
      </c>
      <c r="AQ1088">
        <f>ABS(ABS(K1088)/MAX(((F1088)+(G1088)*(AH1088))*(AH1088),1E-6))/SQRT($I$5*MAX((((F1088)+(G1088)*(AH1088))*(AH1088))/MAX((F1088)+2*(G1088)*(AH1088),1E-6),1E-6))</f>
        <v/>
      </c>
      <c r="AR1088">
        <f>IF(AQ1088&lt;1,"Subcritical","Supercritical")</f>
        <v/>
      </c>
      <c r="AS1088">
        <f>((ABS(K1088)*$D$6)/(MAX(((F1088)+(G1088)*(AH1088))*(AH1088),1E-6)*MAX(((((F1088)+(G1088)*(AH1088))*(AH1088))/MAX((F1088)+2*(AH1088)*SQRT(1+(G1088)^2),1E-6))^(2/3),1E-6)))^2</f>
        <v/>
      </c>
    </row>
    <row r="1089">
      <c r="A1089" t="n">
        <v>940</v>
      </c>
      <c r="B1089" t="n">
        <v>938.89</v>
      </c>
      <c r="C1089" t="n">
        <v>616083.7439999999</v>
      </c>
      <c r="D1089" t="n">
        <v>3097064.994</v>
      </c>
      <c r="E1089" t="n">
        <v>632.0925</v>
      </c>
      <c r="F1089" t="n">
        <v>5.2</v>
      </c>
      <c r="G1089" t="n">
        <v>0</v>
      </c>
      <c r="H1089" t="inlineStr">
        <is>
          <t>Normal</t>
        </is>
      </c>
      <c r="I1089" t="n">
        <v>0</v>
      </c>
      <c r="J1089">
        <f>B1089-B1088</f>
        <v/>
      </c>
      <c r="K1089">
        <f>MAX(0,K1088-AO1088)</f>
        <v/>
      </c>
      <c r="L1089">
        <f>IF($D$20=0,IFERROR(L1088,MAX($D$16,POWER((ABS(K1089)^2)/($I$5*MAX(F1089,0.1)^2),1/3))),IF(IFERROR(V1088,0)=0,IFERROR(L1088,MAX($D$16,POWER((ABS(K1089)^2)/($I$5*MAX(F1089,0.1)^2),1/3))),IF(OR(IFERROR(L1089,0)=0,IFERROR(S1088,0)&lt;1,IFERROR(S1089,0)&lt;1),MAX($D$16,POWER((ABS(K1089)^2)/($I$5*MAX(F1089,0.1)^2),1/3)),IF(IFERROR(U1089,0)&gt;0,MAX($D$16,IFERROR(L1089,0)+((IFERROR(U1089,0))*$D$18*IF((IFERROR(S1089,0))&lt;1,1,-1))),IF(IFERROR(U1089,0)&lt;0,IF(ABS((MAX($D$16,POWER((ABS(K1089)^2)/($I$5*MAX(F1089,0.1)^2),1/3)))-IFERROR(L1089,0))&gt;$D$19,MAX($D$16,IF((MAX($D$16,POWER((ABS(K1089)^2)/($I$5*MAX(F1089,0.1)^2),1/3)))&gt;IFERROR(L1089,0),MIN((MAX($D$16,POWER((ABS(K1089)^2)/($I$5*MAX(F1089,0.1)^2),1/3))),IFERROR(L1089,0)+(MIN(ABS(IFERROR(U1089,0))*$D$18,ABS((MAX($D$16,POWER((ABS(K1089)^2)/($I$5*MAX(F1089,0.1)^2),1/3)))-IFERROR(L1089,0))))),MAX((MAX($D$16,POWER((ABS(K1089)^2)/($I$5*MAX(F1089,0.1)^2),1/3))),IFERROR(L1089,0)-(MIN(ABS(IFERROR(U1089,0))*$D$18,ABS((MAX($D$16,POWER((ABS(K1089)^2)/($I$5*MAX(F1089,0.1)^2),1/3)))-IFERROR(L1089,0))))))),MAX($D$16,POWER((ABS(K1089)^2)/($I$5*MAX(F1089,0.1)^2),1/3))),MAX($D$16,IFERROR(L1089,0)))))))</f>
        <v/>
      </c>
      <c r="M1089">
        <f>((F1089)+(G1089)*(L1089))*(L1089)</f>
        <v/>
      </c>
      <c r="N1089">
        <f>(((F1089)+(G1089)*(L1089))*(L1089))/MAX((F1089)+2*(L1089)*SQRT(1+(G1089)^2),1E-6)</f>
        <v/>
      </c>
      <c r="O1089">
        <f>ABS(K1089)/MAX(((F1089)+(G1089)*(L1089))*(L1089),1E-6)</f>
        <v/>
      </c>
      <c r="P1089">
        <f>E1089+L1089</f>
        <v/>
      </c>
      <c r="Q1089">
        <f>P1089+((ABS(K1089)/MAX(((F1089)+(G1089)*(L1089))*(L1089),1E-6))^2)/(2*$I$5)</f>
        <v/>
      </c>
      <c r="R1089">
        <f>((ABS(K1089)*$D$6)/(MAX(((F1089)+(G1089)*(L1089))*(L1089),1E-6)*MAX(((((F1089)+(G1089)*(L1089))*(L1089))/MAX((F1089)+2*(L1089)*SQRT(1+(G1089)^2),1E-6))^(2/3),1E-6)))^2</f>
        <v/>
      </c>
      <c r="S1089">
        <f>ABS(ABS(K1089)/MAX(((F1089)+(G1089)*(L1089))*(L1089),1E-6))/SQRT($I$5*MAX((((F1089)+(G1089)*(L1089))*(L1089))/MAX((F1089)+2*(G1089)*(L1089),1E-6),1E-6))</f>
        <v/>
      </c>
      <c r="T1089">
        <f>((F1089)*(L1089)^2)/2+(G1089)*(L1089)^3/3+(ABS(K1089)^2)/($I$5*MAX(((F1089)+(G1089)*(L1089))*(L1089),1E-6))</f>
        <v/>
      </c>
      <c r="U1089">
        <f>IF($D$20=0,0,IFERROR(Q1088-(((R1088+R1089)/2)*J1089)-(IF(O1088&gt;O1089,$D$8*((O1088^2-O1089^2)/(2*$I$5)),$D$9*((O1089^2-O1088^2)/(2*$I$5)))+($D$10*(ABS(I1089)/90)*(MAX(O1088^2,O1089^2)/(2*$I$5))))-Q1089,0))</f>
        <v/>
      </c>
      <c r="V1089">
        <f>IF($D$20=0,1,IFERROR(IF(ROUND(S1089,3)=1,1,IF(AND(ABS(U1089)&lt;$D$19,S1089&gt;1),1,0)),0))</f>
        <v/>
      </c>
      <c r="W1089">
        <f>IF($D$20=0,IFERROR(W1090,MAX($D$16,POWER((ABS(K1089)^2)/($I$5*MAX(F1089,0.1)^2),1/3))),IF(IFERROR(AG1090,0)=0,IFERROR(W1090,MAX($D$16,POWER((ABS(K1089)^2)/($I$5*MAX(F1089,0.1)^2),1/3))),IF(OR(IFERROR(W1089,0)=0,IFERROR(AD1090,0)&gt;1),MAX($D$16,POWER((ABS(K1089)^2)/($I$5*MAX(F1089,0.1)^2),1/3)),IF(IFERROR(AF1089,0)&gt;0,MAX($D$16,IFERROR(W1089,0)+((IFERROR(AF1089,0))*$D$18*IF((IFERROR(AD1089,0))&lt;1,1,-1))),IF(IFERROR(AF1089,0)&lt;0,IF(ABS((MAX($D$16,POWER((ABS(K1089)^2)/($I$5*MAX(F1089,0.1)^2),1/3)))-IFERROR(W1089,0))&gt;$D$19,MAX($D$16,IF((MAX($D$16,POWER((ABS(K1089)^2)/($I$5*MAX(F1089,0.1)^2),1/3)))&gt;IFERROR(W1089,0),MIN((MAX($D$16,POWER((ABS(K1089)^2)/($I$5*MAX(F1089,0.1)^2),1/3))),IFERROR(W1089,0)+(MIN(ABS(IFERROR(AF1089,0))*$D$18,ABS((MAX($D$16,POWER((ABS(K1089)^2)/($I$5*MAX(F1089,0.1)^2),1/3)))-IFERROR(W1089,0))))),MAX((MAX($D$16,POWER((ABS(K1089)^2)/($I$5*MAX(F1089,0.1)^2),1/3))),IFERROR(W1089,0)-(MIN(ABS(IFERROR(AF1089,0))*$D$18,ABS((MAX($D$16,POWER((ABS(K1089)^2)/($I$5*MAX(F1089,0.1)^2),1/3)))-IFERROR(W1089,0))))))),MAX($D$16,POWER((ABS(K1089)^2)/($I$5*MAX(F1089,0.1)^2),1/3))),MAX($D$16,IFERROR(W1089,0)))))))</f>
        <v/>
      </c>
      <c r="X1089">
        <f>((F1089)+(G1089)*(W1089))*(W1089)</f>
        <v/>
      </c>
      <c r="Y1089">
        <f>(((F1089)+(G1089)*(W1089))*(W1089))/MAX((F1089)+2*(W1089)*SQRT(1+(G1089)^2),1E-6)</f>
        <v/>
      </c>
      <c r="Z1089">
        <f>ABS(K1089)/MAX(((F1089)+(G1089)*(W1089))*(W1089),1E-6)</f>
        <v/>
      </c>
      <c r="AA1089">
        <f>E1089+W1089</f>
        <v/>
      </c>
      <c r="AB1089">
        <f>AA1089+((ABS(K1089)/MAX(((F1089)+(G1089)*(W1089))*(W1089),1E-6))^2)/(2*$I$5)</f>
        <v/>
      </c>
      <c r="AC1089">
        <f>((ABS(K1089)*$D$6)/(MAX(((F1089)+(G1089)*(W1089))*(W1089),1E-6)*MAX(((((F1089)+(G1089)*(W1089))*(W1089))/MAX((F1089)+2*(W1089)*SQRT(1+(G1089)^2),1E-6))^(2/3),1E-6)))^2</f>
        <v/>
      </c>
      <c r="AD1089">
        <f>ABS(ABS(K1089)/MAX(((F1089)+(G1089)*(W1089))*(W1089),1E-6))/SQRT($I$5*MAX((((F1089)+(G1089)*(W1089))*(W1089))/MAX((F1089)+2*(G1089)*(W1089),1E-6),1E-6))</f>
        <v/>
      </c>
      <c r="AE1089">
        <f>((F1089)*(W1089)^2)/2+(G1089)*(W1089)^3/3+(ABS(K1089)^2)/($I$5*MAX(((F1089)+(G1089)*(W1089))*(W1089),1E-6))</f>
        <v/>
      </c>
      <c r="AF1089">
        <f>IF($D$20=0,0,IFERROR(AB1090+(((AC1089+AC1090)/2)*J1090)+(IF(Z1089&gt;Z1090,$D$8*((Z1089^2-Z1090^2)/(2*$I$5)),$D$9*((Z1090^2-Z1089^2)/(2*$I$5)))+($D$10*(ABS(I1090)/90)*(MAX(Z1089^2,Z1090^2)/(2*$I$5))))-AB1089,0))</f>
        <v/>
      </c>
      <c r="AG1089">
        <f>IF($D$20=0,1,IFERROR(IF(ROUND(AD1089,3)=1,1,IF(AND(ABS(AF1089)&lt;$D$19,AD1089&lt;1),1,0)),0))</f>
        <v/>
      </c>
      <c r="AH1089">
        <f>IFERROR(IF(V32="Supercritical",MAX($D$16,IFERROR(L1089,MAX($D$16,POWER((ABS(K1089)^2)/($I$5*MAX(F1089,0.1)^2),1/3)))),IF(V32="Subcritical",MAX($D$16,IFERROR(W1089,MAX($D$16,POWER((ABS(K1089)^2)/($I$5*MAX(F1089,0.1)^2),1/3)))),IF(AND(IFERROR(V1089,0)=1,IFERROR(AG1089,0)=1),IF(IFERROR(T1089,-1E99)&gt;=IFERROR(AE1089,-1E99),MAX($D$16,IFERROR(L1089,MAX($D$16,POWER((ABS(K1089)^2)/($I$5*MAX(F1089,0.1)^2),1/3)))),MAX($D$16,IFERROR(W1089,MAX($D$16,POWER((ABS(K1089)^2)/($I$5*MAX(F1089,0.1)^2),1/3))))),IF(IFERROR(V1089,0)=1,MAX($D$16,IFERROR(L1089,MAX($D$16,POWER((ABS(K1089)^2)/($I$5*MAX(F1089,0.1)^2),1/3)))),IF(IFERROR(AG1089,0)=1,MAX($D$16,IFERROR(W1089,MAX($D$16,POWER((ABS(K1089)^2)/($I$5*MAX(F1089,0.1)^2),1/3)))),MAX($D$16,POWER((ABS(K1089)^2)/($I$5*MAX(F1089,0.1)^2),1/3))))))),MAX($D$16,POWER((ABS(K1089)^2)/($I$5*MAX(F1089,0.1)^2),1/3)))</f>
        <v/>
      </c>
      <c r="AI1089">
        <f>E1089+AH1089</f>
        <v/>
      </c>
      <c r="AJ1089">
        <f>AI1089+((ABS(K1089)/MAX(((F1089)+(G1089)*(AH1089))*(AH1089),1E-6))^2)/(2*$I$5)</f>
        <v/>
      </c>
      <c r="AM1089" t="n">
        <v>0</v>
      </c>
      <c r="AN1089" t="n">
        <v>0</v>
      </c>
      <c r="AO1089">
        <f>AM1089+AN1089</f>
        <v/>
      </c>
      <c r="AP1089">
        <f>AP1088+AO1089</f>
        <v/>
      </c>
      <c r="AQ1089">
        <f>ABS(ABS(K1089)/MAX(((F1089)+(G1089)*(AH1089))*(AH1089),1E-6))/SQRT($I$5*MAX((((F1089)+(G1089)*(AH1089))*(AH1089))/MAX((F1089)+2*(G1089)*(AH1089),1E-6),1E-6))</f>
        <v/>
      </c>
      <c r="AR1089">
        <f>IF(AQ1089&lt;1,"Subcritical","Supercritical")</f>
        <v/>
      </c>
      <c r="AS1089">
        <f>((ABS(K1089)*$D$6)/(MAX(((F1089)+(G1089)*(AH1089))*(AH1089),1E-6)*MAX(((((F1089)+(G1089)*(AH1089))*(AH1089))/MAX((F1089)+2*(AH1089)*SQRT(1+(G1089)^2),1E-6))^(2/3),1E-6)))^2</f>
        <v/>
      </c>
    </row>
    <row r="1090">
      <c r="A1090" t="n">
        <v>941</v>
      </c>
      <c r="B1090" t="n">
        <v>939.889</v>
      </c>
      <c r="C1090" t="n">
        <v>616083.702</v>
      </c>
      <c r="D1090" t="n">
        <v>3097063.995</v>
      </c>
      <c r="E1090" t="n">
        <v>632.092</v>
      </c>
      <c r="F1090" t="n">
        <v>5.2</v>
      </c>
      <c r="G1090" t="n">
        <v>0</v>
      </c>
      <c r="H1090" t="inlineStr">
        <is>
          <t>Normal</t>
        </is>
      </c>
      <c r="I1090" t="n">
        <v>0.057</v>
      </c>
      <c r="J1090">
        <f>B1090-B1089</f>
        <v/>
      </c>
      <c r="K1090">
        <f>MAX(0,K1089-AO1089)</f>
        <v/>
      </c>
      <c r="L1090">
        <f>IF($D$20=0,IFERROR(L1089,MAX($D$16,POWER((ABS(K1090)^2)/($I$5*MAX(F1090,0.1)^2),1/3))),IF(IFERROR(V1089,0)=0,IFERROR(L1089,MAX($D$16,POWER((ABS(K1090)^2)/($I$5*MAX(F1090,0.1)^2),1/3))),IF(OR(IFERROR(L1090,0)=0,IFERROR(S1089,0)&lt;1,IFERROR(S1090,0)&lt;1),MAX($D$16,POWER((ABS(K1090)^2)/($I$5*MAX(F1090,0.1)^2),1/3)),IF(IFERROR(U1090,0)&gt;0,MAX($D$16,IFERROR(L1090,0)+((IFERROR(U1090,0))*$D$18*IF((IFERROR(S1090,0))&lt;1,1,-1))),IF(IFERROR(U1090,0)&lt;0,IF(ABS((MAX($D$16,POWER((ABS(K1090)^2)/($I$5*MAX(F1090,0.1)^2),1/3)))-IFERROR(L1090,0))&gt;$D$19,MAX($D$16,IF((MAX($D$16,POWER((ABS(K1090)^2)/($I$5*MAX(F1090,0.1)^2),1/3)))&gt;IFERROR(L1090,0),MIN((MAX($D$16,POWER((ABS(K1090)^2)/($I$5*MAX(F1090,0.1)^2),1/3))),IFERROR(L1090,0)+(MIN(ABS(IFERROR(U1090,0))*$D$18,ABS((MAX($D$16,POWER((ABS(K1090)^2)/($I$5*MAX(F1090,0.1)^2),1/3)))-IFERROR(L1090,0))))),MAX((MAX($D$16,POWER((ABS(K1090)^2)/($I$5*MAX(F1090,0.1)^2),1/3))),IFERROR(L1090,0)-(MIN(ABS(IFERROR(U1090,0))*$D$18,ABS((MAX($D$16,POWER((ABS(K1090)^2)/($I$5*MAX(F1090,0.1)^2),1/3)))-IFERROR(L1090,0))))))),MAX($D$16,POWER((ABS(K1090)^2)/($I$5*MAX(F1090,0.1)^2),1/3))),MAX($D$16,IFERROR(L1090,0)))))))</f>
        <v/>
      </c>
      <c r="M1090">
        <f>((F1090)+(G1090)*(L1090))*(L1090)</f>
        <v/>
      </c>
      <c r="N1090">
        <f>(((F1090)+(G1090)*(L1090))*(L1090))/MAX((F1090)+2*(L1090)*SQRT(1+(G1090)^2),1E-6)</f>
        <v/>
      </c>
      <c r="O1090">
        <f>ABS(K1090)/MAX(((F1090)+(G1090)*(L1090))*(L1090),1E-6)</f>
        <v/>
      </c>
      <c r="P1090">
        <f>E1090+L1090</f>
        <v/>
      </c>
      <c r="Q1090">
        <f>P1090+((ABS(K1090)/MAX(((F1090)+(G1090)*(L1090))*(L1090),1E-6))^2)/(2*$I$5)</f>
        <v/>
      </c>
      <c r="R1090">
        <f>((ABS(K1090)*$D$6)/(MAX(((F1090)+(G1090)*(L1090))*(L1090),1E-6)*MAX(((((F1090)+(G1090)*(L1090))*(L1090))/MAX((F1090)+2*(L1090)*SQRT(1+(G1090)^2),1E-6))^(2/3),1E-6)))^2</f>
        <v/>
      </c>
      <c r="S1090">
        <f>ABS(ABS(K1090)/MAX(((F1090)+(G1090)*(L1090))*(L1090),1E-6))/SQRT($I$5*MAX((((F1090)+(G1090)*(L1090))*(L1090))/MAX((F1090)+2*(G1090)*(L1090),1E-6),1E-6))</f>
        <v/>
      </c>
      <c r="T1090">
        <f>((F1090)*(L1090)^2)/2+(G1090)*(L1090)^3/3+(ABS(K1090)^2)/($I$5*MAX(((F1090)+(G1090)*(L1090))*(L1090),1E-6))</f>
        <v/>
      </c>
      <c r="U1090">
        <f>IF($D$20=0,0,IFERROR(Q1089-(((R1089+R1090)/2)*J1090)-(IF(O1089&gt;O1090,$D$8*((O1089^2-O1090^2)/(2*$I$5)),$D$9*((O1090^2-O1089^2)/(2*$I$5)))+($D$10*(ABS(I1090)/90)*(MAX(O1089^2,O1090^2)/(2*$I$5))))-Q1090,0))</f>
        <v/>
      </c>
      <c r="V1090">
        <f>IF($D$20=0,1,IFERROR(IF(ROUND(S1090,3)=1,1,IF(AND(ABS(U1090)&lt;$D$19,S1090&gt;1),1,0)),0))</f>
        <v/>
      </c>
      <c r="W1090">
        <f>IF($D$20=0,IFERROR(W1091,MAX($D$16,POWER((ABS(K1090)^2)/($I$5*MAX(F1090,0.1)^2),1/3))),IF(IFERROR(AG1091,0)=0,IFERROR(W1091,MAX($D$16,POWER((ABS(K1090)^2)/($I$5*MAX(F1090,0.1)^2),1/3))),IF(OR(IFERROR(W1090,0)=0,IFERROR(AD1091,0)&gt;1),MAX($D$16,POWER((ABS(K1090)^2)/($I$5*MAX(F1090,0.1)^2),1/3)),IF(IFERROR(AF1090,0)&gt;0,MAX($D$16,IFERROR(W1090,0)+((IFERROR(AF1090,0))*$D$18*IF((IFERROR(AD1090,0))&lt;1,1,-1))),IF(IFERROR(AF1090,0)&lt;0,IF(ABS((MAX($D$16,POWER((ABS(K1090)^2)/($I$5*MAX(F1090,0.1)^2),1/3)))-IFERROR(W1090,0))&gt;$D$19,MAX($D$16,IF((MAX($D$16,POWER((ABS(K1090)^2)/($I$5*MAX(F1090,0.1)^2),1/3)))&gt;IFERROR(W1090,0),MIN((MAX($D$16,POWER((ABS(K1090)^2)/($I$5*MAX(F1090,0.1)^2),1/3))),IFERROR(W1090,0)+(MIN(ABS(IFERROR(AF1090,0))*$D$18,ABS((MAX($D$16,POWER((ABS(K1090)^2)/($I$5*MAX(F1090,0.1)^2),1/3)))-IFERROR(W1090,0))))),MAX((MAX($D$16,POWER((ABS(K1090)^2)/($I$5*MAX(F1090,0.1)^2),1/3))),IFERROR(W1090,0)-(MIN(ABS(IFERROR(AF1090,0))*$D$18,ABS((MAX($D$16,POWER((ABS(K1090)^2)/($I$5*MAX(F1090,0.1)^2),1/3)))-IFERROR(W1090,0))))))),MAX($D$16,POWER((ABS(K1090)^2)/($I$5*MAX(F1090,0.1)^2),1/3))),MAX($D$16,IFERROR(W1090,0)))))))</f>
        <v/>
      </c>
      <c r="X1090">
        <f>((F1090)+(G1090)*(W1090))*(W1090)</f>
        <v/>
      </c>
      <c r="Y1090">
        <f>(((F1090)+(G1090)*(W1090))*(W1090))/MAX((F1090)+2*(W1090)*SQRT(1+(G1090)^2),1E-6)</f>
        <v/>
      </c>
      <c r="Z1090">
        <f>ABS(K1090)/MAX(((F1090)+(G1090)*(W1090))*(W1090),1E-6)</f>
        <v/>
      </c>
      <c r="AA1090">
        <f>E1090+W1090</f>
        <v/>
      </c>
      <c r="AB1090">
        <f>AA1090+((ABS(K1090)/MAX(((F1090)+(G1090)*(W1090))*(W1090),1E-6))^2)/(2*$I$5)</f>
        <v/>
      </c>
      <c r="AC1090">
        <f>((ABS(K1090)*$D$6)/(MAX(((F1090)+(G1090)*(W1090))*(W1090),1E-6)*MAX(((((F1090)+(G1090)*(W1090))*(W1090))/MAX((F1090)+2*(W1090)*SQRT(1+(G1090)^2),1E-6))^(2/3),1E-6)))^2</f>
        <v/>
      </c>
      <c r="AD1090">
        <f>ABS(ABS(K1090)/MAX(((F1090)+(G1090)*(W1090))*(W1090),1E-6))/SQRT($I$5*MAX((((F1090)+(G1090)*(W1090))*(W1090))/MAX((F1090)+2*(G1090)*(W1090),1E-6),1E-6))</f>
        <v/>
      </c>
      <c r="AE1090">
        <f>((F1090)*(W1090)^2)/2+(G1090)*(W1090)^3/3+(ABS(K1090)^2)/($I$5*MAX(((F1090)+(G1090)*(W1090))*(W1090),1E-6))</f>
        <v/>
      </c>
      <c r="AF1090">
        <f>IF($D$20=0,0,IFERROR(AB1091+(((AC1090+AC1091)/2)*J1091)+(IF(Z1090&gt;Z1091,$D$8*((Z1090^2-Z1091^2)/(2*$I$5)),$D$9*((Z1091^2-Z1090^2)/(2*$I$5)))+($D$10*(ABS(I1091)/90)*(MAX(Z1090^2,Z1091^2)/(2*$I$5))))-AB1090,0))</f>
        <v/>
      </c>
      <c r="AG1090">
        <f>IF($D$20=0,1,IFERROR(IF(ROUND(AD1090,3)=1,1,IF(AND(ABS(AF1090)&lt;$D$19,AD1090&lt;1),1,0)),0))</f>
        <v/>
      </c>
      <c r="AH1090">
        <f>IFERROR(IF(V32="Supercritical",MAX($D$16,IFERROR(L1090,MAX($D$16,POWER((ABS(K1090)^2)/($I$5*MAX(F1090,0.1)^2),1/3)))),IF(V32="Subcritical",MAX($D$16,IFERROR(W1090,MAX($D$16,POWER((ABS(K1090)^2)/($I$5*MAX(F1090,0.1)^2),1/3)))),IF(AND(IFERROR(V1090,0)=1,IFERROR(AG1090,0)=1),IF(IFERROR(T1090,-1E99)&gt;=IFERROR(AE1090,-1E99),MAX($D$16,IFERROR(L1090,MAX($D$16,POWER((ABS(K1090)^2)/($I$5*MAX(F1090,0.1)^2),1/3)))),MAX($D$16,IFERROR(W1090,MAX($D$16,POWER((ABS(K1090)^2)/($I$5*MAX(F1090,0.1)^2),1/3))))),IF(IFERROR(V1090,0)=1,MAX($D$16,IFERROR(L1090,MAX($D$16,POWER((ABS(K1090)^2)/($I$5*MAX(F1090,0.1)^2),1/3)))),IF(IFERROR(AG1090,0)=1,MAX($D$16,IFERROR(W1090,MAX($D$16,POWER((ABS(K1090)^2)/($I$5*MAX(F1090,0.1)^2),1/3)))),MAX($D$16,POWER((ABS(K1090)^2)/($I$5*MAX(F1090,0.1)^2),1/3))))))),MAX($D$16,POWER((ABS(K1090)^2)/($I$5*MAX(F1090,0.1)^2),1/3)))</f>
        <v/>
      </c>
      <c r="AI1090">
        <f>E1090+AH1090</f>
        <v/>
      </c>
      <c r="AJ1090">
        <f>AI1090+((ABS(K1090)/MAX(((F1090)+(G1090)*(AH1090))*(AH1090),1E-6))^2)/(2*$I$5)</f>
        <v/>
      </c>
      <c r="AM1090" t="n">
        <v>0</v>
      </c>
      <c r="AN1090" t="n">
        <v>0</v>
      </c>
      <c r="AO1090">
        <f>AM1090+AN1090</f>
        <v/>
      </c>
      <c r="AP1090">
        <f>AP1089+AO1090</f>
        <v/>
      </c>
      <c r="AQ1090">
        <f>ABS(ABS(K1090)/MAX(((F1090)+(G1090)*(AH1090))*(AH1090),1E-6))/SQRT($I$5*MAX((((F1090)+(G1090)*(AH1090))*(AH1090))/MAX((F1090)+2*(G1090)*(AH1090),1E-6),1E-6))</f>
        <v/>
      </c>
      <c r="AR1090">
        <f>IF(AQ1090&lt;1,"Subcritical","Supercritical")</f>
        <v/>
      </c>
      <c r="AS1090">
        <f>((ABS(K1090)*$D$6)/(MAX(((F1090)+(G1090)*(AH1090))*(AH1090),1E-6)*MAX(((((F1090)+(G1090)*(AH1090))*(AH1090))/MAX((F1090)+2*(AH1090)*SQRT(1+(G1090)^2),1E-6))^(2/3),1E-6)))^2</f>
        <v/>
      </c>
    </row>
    <row r="1091">
      <c r="A1091" t="n">
        <v>942</v>
      </c>
      <c r="B1091" t="n">
        <v>940.889</v>
      </c>
      <c r="C1091" t="n">
        <v>616083.659</v>
      </c>
      <c r="D1091" t="n">
        <v>3097062.996</v>
      </c>
      <c r="E1091" t="n">
        <v>632.0915</v>
      </c>
      <c r="F1091" t="n">
        <v>5.2</v>
      </c>
      <c r="G1091" t="n">
        <v>0</v>
      </c>
      <c r="H1091" t="inlineStr">
        <is>
          <t>Normal</t>
        </is>
      </c>
      <c r="I1091" t="n">
        <v>0.057</v>
      </c>
      <c r="J1091">
        <f>B1091-B1090</f>
        <v/>
      </c>
      <c r="K1091">
        <f>MAX(0,K1090-AO1090)</f>
        <v/>
      </c>
      <c r="L1091">
        <f>IF($D$20=0,IFERROR(L1090,MAX($D$16,POWER((ABS(K1091)^2)/($I$5*MAX(F1091,0.1)^2),1/3))),IF(IFERROR(V1090,0)=0,IFERROR(L1090,MAX($D$16,POWER((ABS(K1091)^2)/($I$5*MAX(F1091,0.1)^2),1/3))),IF(OR(IFERROR(L1091,0)=0,IFERROR(S1090,0)&lt;1,IFERROR(S1091,0)&lt;1),MAX($D$16,POWER((ABS(K1091)^2)/($I$5*MAX(F1091,0.1)^2),1/3)),IF(IFERROR(U1091,0)&gt;0,MAX($D$16,IFERROR(L1091,0)+((IFERROR(U1091,0))*$D$18*IF((IFERROR(S1091,0))&lt;1,1,-1))),IF(IFERROR(U1091,0)&lt;0,IF(ABS((MAX($D$16,POWER((ABS(K1091)^2)/($I$5*MAX(F1091,0.1)^2),1/3)))-IFERROR(L1091,0))&gt;$D$19,MAX($D$16,IF((MAX($D$16,POWER((ABS(K1091)^2)/($I$5*MAX(F1091,0.1)^2),1/3)))&gt;IFERROR(L1091,0),MIN((MAX($D$16,POWER((ABS(K1091)^2)/($I$5*MAX(F1091,0.1)^2),1/3))),IFERROR(L1091,0)+(MIN(ABS(IFERROR(U1091,0))*$D$18,ABS((MAX($D$16,POWER((ABS(K1091)^2)/($I$5*MAX(F1091,0.1)^2),1/3)))-IFERROR(L1091,0))))),MAX((MAX($D$16,POWER((ABS(K1091)^2)/($I$5*MAX(F1091,0.1)^2),1/3))),IFERROR(L1091,0)-(MIN(ABS(IFERROR(U1091,0))*$D$18,ABS((MAX($D$16,POWER((ABS(K1091)^2)/($I$5*MAX(F1091,0.1)^2),1/3)))-IFERROR(L1091,0))))))),MAX($D$16,POWER((ABS(K1091)^2)/($I$5*MAX(F1091,0.1)^2),1/3))),MAX($D$16,IFERROR(L1091,0)))))))</f>
        <v/>
      </c>
      <c r="M1091">
        <f>((F1091)+(G1091)*(L1091))*(L1091)</f>
        <v/>
      </c>
      <c r="N1091">
        <f>(((F1091)+(G1091)*(L1091))*(L1091))/MAX((F1091)+2*(L1091)*SQRT(1+(G1091)^2),1E-6)</f>
        <v/>
      </c>
      <c r="O1091">
        <f>ABS(K1091)/MAX(((F1091)+(G1091)*(L1091))*(L1091),1E-6)</f>
        <v/>
      </c>
      <c r="P1091">
        <f>E1091+L1091</f>
        <v/>
      </c>
      <c r="Q1091">
        <f>P1091+((ABS(K1091)/MAX(((F1091)+(G1091)*(L1091))*(L1091),1E-6))^2)/(2*$I$5)</f>
        <v/>
      </c>
      <c r="R1091">
        <f>((ABS(K1091)*$D$6)/(MAX(((F1091)+(G1091)*(L1091))*(L1091),1E-6)*MAX(((((F1091)+(G1091)*(L1091))*(L1091))/MAX((F1091)+2*(L1091)*SQRT(1+(G1091)^2),1E-6))^(2/3),1E-6)))^2</f>
        <v/>
      </c>
      <c r="S1091">
        <f>ABS(ABS(K1091)/MAX(((F1091)+(G1091)*(L1091))*(L1091),1E-6))/SQRT($I$5*MAX((((F1091)+(G1091)*(L1091))*(L1091))/MAX((F1091)+2*(G1091)*(L1091),1E-6),1E-6))</f>
        <v/>
      </c>
      <c r="T1091">
        <f>((F1091)*(L1091)^2)/2+(G1091)*(L1091)^3/3+(ABS(K1091)^2)/($I$5*MAX(((F1091)+(G1091)*(L1091))*(L1091),1E-6))</f>
        <v/>
      </c>
      <c r="U1091">
        <f>IF($D$20=0,0,IFERROR(Q1090-(((R1090+R1091)/2)*J1091)-(IF(O1090&gt;O1091,$D$8*((O1090^2-O1091^2)/(2*$I$5)),$D$9*((O1091^2-O1090^2)/(2*$I$5)))+($D$10*(ABS(I1091)/90)*(MAX(O1090^2,O1091^2)/(2*$I$5))))-Q1091,0))</f>
        <v/>
      </c>
      <c r="V1091">
        <f>IF($D$20=0,1,IFERROR(IF(ROUND(S1091,3)=1,1,IF(AND(ABS(U1091)&lt;$D$19,S1091&gt;1),1,0)),0))</f>
        <v/>
      </c>
      <c r="W1091">
        <f>IF($D$20=0,IFERROR(W1092,MAX($D$16,POWER((ABS(K1091)^2)/($I$5*MAX(F1091,0.1)^2),1/3))),IF(IFERROR(AG1092,0)=0,IFERROR(W1092,MAX($D$16,POWER((ABS(K1091)^2)/($I$5*MAX(F1091,0.1)^2),1/3))),IF(OR(IFERROR(W1091,0)=0,IFERROR(AD1092,0)&gt;1),MAX($D$16,POWER((ABS(K1091)^2)/($I$5*MAX(F1091,0.1)^2),1/3)),IF(IFERROR(AF1091,0)&gt;0,MAX($D$16,IFERROR(W1091,0)+((IFERROR(AF1091,0))*$D$18*IF((IFERROR(AD1091,0))&lt;1,1,-1))),IF(IFERROR(AF1091,0)&lt;0,IF(ABS((MAX($D$16,POWER((ABS(K1091)^2)/($I$5*MAX(F1091,0.1)^2),1/3)))-IFERROR(W1091,0))&gt;$D$19,MAX($D$16,IF((MAX($D$16,POWER((ABS(K1091)^2)/($I$5*MAX(F1091,0.1)^2),1/3)))&gt;IFERROR(W1091,0),MIN((MAX($D$16,POWER((ABS(K1091)^2)/($I$5*MAX(F1091,0.1)^2),1/3))),IFERROR(W1091,0)+(MIN(ABS(IFERROR(AF1091,0))*$D$18,ABS((MAX($D$16,POWER((ABS(K1091)^2)/($I$5*MAX(F1091,0.1)^2),1/3)))-IFERROR(W1091,0))))),MAX((MAX($D$16,POWER((ABS(K1091)^2)/($I$5*MAX(F1091,0.1)^2),1/3))),IFERROR(W1091,0)-(MIN(ABS(IFERROR(AF1091,0))*$D$18,ABS((MAX($D$16,POWER((ABS(K1091)^2)/($I$5*MAX(F1091,0.1)^2),1/3)))-IFERROR(W1091,0))))))),MAX($D$16,POWER((ABS(K1091)^2)/($I$5*MAX(F1091,0.1)^2),1/3))),MAX($D$16,IFERROR(W1091,0)))))))</f>
        <v/>
      </c>
      <c r="X1091">
        <f>((F1091)+(G1091)*(W1091))*(W1091)</f>
        <v/>
      </c>
      <c r="Y1091">
        <f>(((F1091)+(G1091)*(W1091))*(W1091))/MAX((F1091)+2*(W1091)*SQRT(1+(G1091)^2),1E-6)</f>
        <v/>
      </c>
      <c r="Z1091">
        <f>ABS(K1091)/MAX(((F1091)+(G1091)*(W1091))*(W1091),1E-6)</f>
        <v/>
      </c>
      <c r="AA1091">
        <f>E1091+W1091</f>
        <v/>
      </c>
      <c r="AB1091">
        <f>AA1091+((ABS(K1091)/MAX(((F1091)+(G1091)*(W1091))*(W1091),1E-6))^2)/(2*$I$5)</f>
        <v/>
      </c>
      <c r="AC1091">
        <f>((ABS(K1091)*$D$6)/(MAX(((F1091)+(G1091)*(W1091))*(W1091),1E-6)*MAX(((((F1091)+(G1091)*(W1091))*(W1091))/MAX((F1091)+2*(W1091)*SQRT(1+(G1091)^2),1E-6))^(2/3),1E-6)))^2</f>
        <v/>
      </c>
      <c r="AD1091">
        <f>ABS(ABS(K1091)/MAX(((F1091)+(G1091)*(W1091))*(W1091),1E-6))/SQRT($I$5*MAX((((F1091)+(G1091)*(W1091))*(W1091))/MAX((F1091)+2*(G1091)*(W1091),1E-6),1E-6))</f>
        <v/>
      </c>
      <c r="AE1091">
        <f>((F1091)*(W1091)^2)/2+(G1091)*(W1091)^3/3+(ABS(K1091)^2)/($I$5*MAX(((F1091)+(G1091)*(W1091))*(W1091),1E-6))</f>
        <v/>
      </c>
      <c r="AF1091">
        <f>IF($D$20=0,0,IFERROR(AB1092+(((AC1091+AC1092)/2)*J1092)+(IF(Z1091&gt;Z1092,$D$8*((Z1091^2-Z1092^2)/(2*$I$5)),$D$9*((Z1092^2-Z1091^2)/(2*$I$5)))+($D$10*(ABS(I1092)/90)*(MAX(Z1091^2,Z1092^2)/(2*$I$5))))-AB1091,0))</f>
        <v/>
      </c>
      <c r="AG1091">
        <f>IF($D$20=0,1,IFERROR(IF(ROUND(AD1091,3)=1,1,IF(AND(ABS(AF1091)&lt;$D$19,AD1091&lt;1),1,0)),0))</f>
        <v/>
      </c>
      <c r="AH1091">
        <f>IFERROR(IF(V32="Supercritical",MAX($D$16,IFERROR(L1091,MAX($D$16,POWER((ABS(K1091)^2)/($I$5*MAX(F1091,0.1)^2),1/3)))),IF(V32="Subcritical",MAX($D$16,IFERROR(W1091,MAX($D$16,POWER((ABS(K1091)^2)/($I$5*MAX(F1091,0.1)^2),1/3)))),IF(AND(IFERROR(V1091,0)=1,IFERROR(AG1091,0)=1),IF(IFERROR(T1091,-1E99)&gt;=IFERROR(AE1091,-1E99),MAX($D$16,IFERROR(L1091,MAX($D$16,POWER((ABS(K1091)^2)/($I$5*MAX(F1091,0.1)^2),1/3)))),MAX($D$16,IFERROR(W1091,MAX($D$16,POWER((ABS(K1091)^2)/($I$5*MAX(F1091,0.1)^2),1/3))))),IF(IFERROR(V1091,0)=1,MAX($D$16,IFERROR(L1091,MAX($D$16,POWER((ABS(K1091)^2)/($I$5*MAX(F1091,0.1)^2),1/3)))),IF(IFERROR(AG1091,0)=1,MAX($D$16,IFERROR(W1091,MAX($D$16,POWER((ABS(K1091)^2)/($I$5*MAX(F1091,0.1)^2),1/3)))),MAX($D$16,POWER((ABS(K1091)^2)/($I$5*MAX(F1091,0.1)^2),1/3))))))),MAX($D$16,POWER((ABS(K1091)^2)/($I$5*MAX(F1091,0.1)^2),1/3)))</f>
        <v/>
      </c>
      <c r="AI1091">
        <f>E1091+AH1091</f>
        <v/>
      </c>
      <c r="AJ1091">
        <f>AI1091+((ABS(K1091)/MAX(((F1091)+(G1091)*(AH1091))*(AH1091),1E-6))^2)/(2*$I$5)</f>
        <v/>
      </c>
      <c r="AM1091" t="n">
        <v>0</v>
      </c>
      <c r="AN1091" t="n">
        <v>0</v>
      </c>
      <c r="AO1091">
        <f>AM1091+AN1091</f>
        <v/>
      </c>
      <c r="AP1091">
        <f>AP1090+AO1091</f>
        <v/>
      </c>
      <c r="AQ1091">
        <f>ABS(ABS(K1091)/MAX(((F1091)+(G1091)*(AH1091))*(AH1091),1E-6))/SQRT($I$5*MAX((((F1091)+(G1091)*(AH1091))*(AH1091))/MAX((F1091)+2*(G1091)*(AH1091),1E-6),1E-6))</f>
        <v/>
      </c>
      <c r="AR1091">
        <f>IF(AQ1091&lt;1,"Subcritical","Supercritical")</f>
        <v/>
      </c>
      <c r="AS1091">
        <f>((ABS(K1091)*$D$6)/(MAX(((F1091)+(G1091)*(AH1091))*(AH1091),1E-6)*MAX(((((F1091)+(G1091)*(AH1091))*(AH1091))/MAX((F1091)+2*(AH1091)*SQRT(1+(G1091)^2),1E-6))^(2/3),1E-6)))^2</f>
        <v/>
      </c>
    </row>
    <row r="1092">
      <c r="A1092" t="n">
        <v>943</v>
      </c>
      <c r="B1092" t="n">
        <v>941.889</v>
      </c>
      <c r="C1092" t="n">
        <v>616083.617</v>
      </c>
      <c r="D1092" t="n">
        <v>3097061.997</v>
      </c>
      <c r="E1092" t="n">
        <v>632.091</v>
      </c>
      <c r="F1092" t="n">
        <v>5.2</v>
      </c>
      <c r="G1092" t="n">
        <v>0</v>
      </c>
      <c r="H1092" t="inlineStr">
        <is>
          <t>Normal</t>
        </is>
      </c>
      <c r="I1092" t="n">
        <v>0</v>
      </c>
      <c r="J1092">
        <f>B1092-B1091</f>
        <v/>
      </c>
      <c r="K1092">
        <f>MAX(0,K1091-AO1091)</f>
        <v/>
      </c>
      <c r="L1092">
        <f>IF($D$20=0,IFERROR(L1091,MAX($D$16,POWER((ABS(K1092)^2)/($I$5*MAX(F1092,0.1)^2),1/3))),IF(IFERROR(V1091,0)=0,IFERROR(L1091,MAX($D$16,POWER((ABS(K1092)^2)/($I$5*MAX(F1092,0.1)^2),1/3))),IF(OR(IFERROR(L1092,0)=0,IFERROR(S1091,0)&lt;1,IFERROR(S1092,0)&lt;1),MAX($D$16,POWER((ABS(K1092)^2)/($I$5*MAX(F1092,0.1)^2),1/3)),IF(IFERROR(U1092,0)&gt;0,MAX($D$16,IFERROR(L1092,0)+((IFERROR(U1092,0))*$D$18*IF((IFERROR(S1092,0))&lt;1,1,-1))),IF(IFERROR(U1092,0)&lt;0,IF(ABS((MAX($D$16,POWER((ABS(K1092)^2)/($I$5*MAX(F1092,0.1)^2),1/3)))-IFERROR(L1092,0))&gt;$D$19,MAX($D$16,IF((MAX($D$16,POWER((ABS(K1092)^2)/($I$5*MAX(F1092,0.1)^2),1/3)))&gt;IFERROR(L1092,0),MIN((MAX($D$16,POWER((ABS(K1092)^2)/($I$5*MAX(F1092,0.1)^2),1/3))),IFERROR(L1092,0)+(MIN(ABS(IFERROR(U1092,0))*$D$18,ABS((MAX($D$16,POWER((ABS(K1092)^2)/($I$5*MAX(F1092,0.1)^2),1/3)))-IFERROR(L1092,0))))),MAX((MAX($D$16,POWER((ABS(K1092)^2)/($I$5*MAX(F1092,0.1)^2),1/3))),IFERROR(L1092,0)-(MIN(ABS(IFERROR(U1092,0))*$D$18,ABS((MAX($D$16,POWER((ABS(K1092)^2)/($I$5*MAX(F1092,0.1)^2),1/3)))-IFERROR(L1092,0))))))),MAX($D$16,POWER((ABS(K1092)^2)/($I$5*MAX(F1092,0.1)^2),1/3))),MAX($D$16,IFERROR(L1092,0)))))))</f>
        <v/>
      </c>
      <c r="M1092">
        <f>((F1092)+(G1092)*(L1092))*(L1092)</f>
        <v/>
      </c>
      <c r="N1092">
        <f>(((F1092)+(G1092)*(L1092))*(L1092))/MAX((F1092)+2*(L1092)*SQRT(1+(G1092)^2),1E-6)</f>
        <v/>
      </c>
      <c r="O1092">
        <f>ABS(K1092)/MAX(((F1092)+(G1092)*(L1092))*(L1092),1E-6)</f>
        <v/>
      </c>
      <c r="P1092">
        <f>E1092+L1092</f>
        <v/>
      </c>
      <c r="Q1092">
        <f>P1092+((ABS(K1092)/MAX(((F1092)+(G1092)*(L1092))*(L1092),1E-6))^2)/(2*$I$5)</f>
        <v/>
      </c>
      <c r="R1092">
        <f>((ABS(K1092)*$D$6)/(MAX(((F1092)+(G1092)*(L1092))*(L1092),1E-6)*MAX(((((F1092)+(G1092)*(L1092))*(L1092))/MAX((F1092)+2*(L1092)*SQRT(1+(G1092)^2),1E-6))^(2/3),1E-6)))^2</f>
        <v/>
      </c>
      <c r="S1092">
        <f>ABS(ABS(K1092)/MAX(((F1092)+(G1092)*(L1092))*(L1092),1E-6))/SQRT($I$5*MAX((((F1092)+(G1092)*(L1092))*(L1092))/MAX((F1092)+2*(G1092)*(L1092),1E-6),1E-6))</f>
        <v/>
      </c>
      <c r="T1092">
        <f>((F1092)*(L1092)^2)/2+(G1092)*(L1092)^3/3+(ABS(K1092)^2)/($I$5*MAX(((F1092)+(G1092)*(L1092))*(L1092),1E-6))</f>
        <v/>
      </c>
      <c r="U1092">
        <f>IF($D$20=0,0,IFERROR(Q1091-(((R1091+R1092)/2)*J1092)-(IF(O1091&gt;O1092,$D$8*((O1091^2-O1092^2)/(2*$I$5)),$D$9*((O1092^2-O1091^2)/(2*$I$5)))+($D$10*(ABS(I1092)/90)*(MAX(O1091^2,O1092^2)/(2*$I$5))))-Q1092,0))</f>
        <v/>
      </c>
      <c r="V1092">
        <f>IF($D$20=0,1,IFERROR(IF(ROUND(S1092,3)=1,1,IF(AND(ABS(U1092)&lt;$D$19,S1092&gt;1),1,0)),0))</f>
        <v/>
      </c>
      <c r="W1092">
        <f>IF($D$20=0,IFERROR(W1093,MAX($D$16,POWER((ABS(K1092)^2)/($I$5*MAX(F1092,0.1)^2),1/3))),IF(IFERROR(AG1093,0)=0,IFERROR(W1093,MAX($D$16,POWER((ABS(K1092)^2)/($I$5*MAX(F1092,0.1)^2),1/3))),IF(OR(IFERROR(W1092,0)=0,IFERROR(AD1093,0)&gt;1),MAX($D$16,POWER((ABS(K1092)^2)/($I$5*MAX(F1092,0.1)^2),1/3)),IF(IFERROR(AF1092,0)&gt;0,MAX($D$16,IFERROR(W1092,0)+((IFERROR(AF1092,0))*$D$18*IF((IFERROR(AD1092,0))&lt;1,1,-1))),IF(IFERROR(AF1092,0)&lt;0,IF(ABS((MAX($D$16,POWER((ABS(K1092)^2)/($I$5*MAX(F1092,0.1)^2),1/3)))-IFERROR(W1092,0))&gt;$D$19,MAX($D$16,IF((MAX($D$16,POWER((ABS(K1092)^2)/($I$5*MAX(F1092,0.1)^2),1/3)))&gt;IFERROR(W1092,0),MIN((MAX($D$16,POWER((ABS(K1092)^2)/($I$5*MAX(F1092,0.1)^2),1/3))),IFERROR(W1092,0)+(MIN(ABS(IFERROR(AF1092,0))*$D$18,ABS((MAX($D$16,POWER((ABS(K1092)^2)/($I$5*MAX(F1092,0.1)^2),1/3)))-IFERROR(W1092,0))))),MAX((MAX($D$16,POWER((ABS(K1092)^2)/($I$5*MAX(F1092,0.1)^2),1/3))),IFERROR(W1092,0)-(MIN(ABS(IFERROR(AF1092,0))*$D$18,ABS((MAX($D$16,POWER((ABS(K1092)^2)/($I$5*MAX(F1092,0.1)^2),1/3)))-IFERROR(W1092,0))))))),MAX($D$16,POWER((ABS(K1092)^2)/($I$5*MAX(F1092,0.1)^2),1/3))),MAX($D$16,IFERROR(W1092,0)))))))</f>
        <v/>
      </c>
      <c r="X1092">
        <f>((F1092)+(G1092)*(W1092))*(W1092)</f>
        <v/>
      </c>
      <c r="Y1092">
        <f>(((F1092)+(G1092)*(W1092))*(W1092))/MAX((F1092)+2*(W1092)*SQRT(1+(G1092)^2),1E-6)</f>
        <v/>
      </c>
      <c r="Z1092">
        <f>ABS(K1092)/MAX(((F1092)+(G1092)*(W1092))*(W1092),1E-6)</f>
        <v/>
      </c>
      <c r="AA1092">
        <f>E1092+W1092</f>
        <v/>
      </c>
      <c r="AB1092">
        <f>AA1092+((ABS(K1092)/MAX(((F1092)+(G1092)*(W1092))*(W1092),1E-6))^2)/(2*$I$5)</f>
        <v/>
      </c>
      <c r="AC1092">
        <f>((ABS(K1092)*$D$6)/(MAX(((F1092)+(G1092)*(W1092))*(W1092),1E-6)*MAX(((((F1092)+(G1092)*(W1092))*(W1092))/MAX((F1092)+2*(W1092)*SQRT(1+(G1092)^2),1E-6))^(2/3),1E-6)))^2</f>
        <v/>
      </c>
      <c r="AD1092">
        <f>ABS(ABS(K1092)/MAX(((F1092)+(G1092)*(W1092))*(W1092),1E-6))/SQRT($I$5*MAX((((F1092)+(G1092)*(W1092))*(W1092))/MAX((F1092)+2*(G1092)*(W1092),1E-6),1E-6))</f>
        <v/>
      </c>
      <c r="AE1092">
        <f>((F1092)*(W1092)^2)/2+(G1092)*(W1092)^3/3+(ABS(K1092)^2)/($I$5*MAX(((F1092)+(G1092)*(W1092))*(W1092),1E-6))</f>
        <v/>
      </c>
      <c r="AF1092">
        <f>IF($D$20=0,0,IFERROR(AB1093+(((AC1092+AC1093)/2)*J1093)+(IF(Z1092&gt;Z1093,$D$8*((Z1092^2-Z1093^2)/(2*$I$5)),$D$9*((Z1093^2-Z1092^2)/(2*$I$5)))+($D$10*(ABS(I1093)/90)*(MAX(Z1092^2,Z1093^2)/(2*$I$5))))-AB1092,0))</f>
        <v/>
      </c>
      <c r="AG1092">
        <f>IF($D$20=0,1,IFERROR(IF(ROUND(AD1092,3)=1,1,IF(AND(ABS(AF1092)&lt;$D$19,AD1092&lt;1),1,0)),0))</f>
        <v/>
      </c>
      <c r="AH1092">
        <f>IFERROR(IF(V32="Supercritical",MAX($D$16,IFERROR(L1092,MAX($D$16,POWER((ABS(K1092)^2)/($I$5*MAX(F1092,0.1)^2),1/3)))),IF(V32="Subcritical",MAX($D$16,IFERROR(W1092,MAX($D$16,POWER((ABS(K1092)^2)/($I$5*MAX(F1092,0.1)^2),1/3)))),IF(AND(IFERROR(V1092,0)=1,IFERROR(AG1092,0)=1),IF(IFERROR(T1092,-1E99)&gt;=IFERROR(AE1092,-1E99),MAX($D$16,IFERROR(L1092,MAX($D$16,POWER((ABS(K1092)^2)/($I$5*MAX(F1092,0.1)^2),1/3)))),MAX($D$16,IFERROR(W1092,MAX($D$16,POWER((ABS(K1092)^2)/($I$5*MAX(F1092,0.1)^2),1/3))))),IF(IFERROR(V1092,0)=1,MAX($D$16,IFERROR(L1092,MAX($D$16,POWER((ABS(K1092)^2)/($I$5*MAX(F1092,0.1)^2),1/3)))),IF(IFERROR(AG1092,0)=1,MAX($D$16,IFERROR(W1092,MAX($D$16,POWER((ABS(K1092)^2)/($I$5*MAX(F1092,0.1)^2),1/3)))),MAX($D$16,POWER((ABS(K1092)^2)/($I$5*MAX(F1092,0.1)^2),1/3))))))),MAX($D$16,POWER((ABS(K1092)^2)/($I$5*MAX(F1092,0.1)^2),1/3)))</f>
        <v/>
      </c>
      <c r="AI1092">
        <f>E1092+AH1092</f>
        <v/>
      </c>
      <c r="AJ1092">
        <f>AI1092+((ABS(K1092)/MAX(((F1092)+(G1092)*(AH1092))*(AH1092),1E-6))^2)/(2*$I$5)</f>
        <v/>
      </c>
      <c r="AM1092" t="n">
        <v>0</v>
      </c>
      <c r="AN1092" t="n">
        <v>0</v>
      </c>
      <c r="AO1092">
        <f>AM1092+AN1092</f>
        <v/>
      </c>
      <c r="AP1092">
        <f>AP1091+AO1092</f>
        <v/>
      </c>
      <c r="AQ1092">
        <f>ABS(ABS(K1092)/MAX(((F1092)+(G1092)*(AH1092))*(AH1092),1E-6))/SQRT($I$5*MAX((((F1092)+(G1092)*(AH1092))*(AH1092))/MAX((F1092)+2*(G1092)*(AH1092),1E-6),1E-6))</f>
        <v/>
      </c>
      <c r="AR1092">
        <f>IF(AQ1092&lt;1,"Subcritical","Supercritical")</f>
        <v/>
      </c>
      <c r="AS1092">
        <f>((ABS(K1092)*$D$6)/(MAX(((F1092)+(G1092)*(AH1092))*(AH1092),1E-6)*MAX(((((F1092)+(G1092)*(AH1092))*(AH1092))/MAX((F1092)+2*(AH1092)*SQRT(1+(G1092)^2),1E-6))^(2/3),1E-6)))^2</f>
        <v/>
      </c>
    </row>
    <row r="1093">
      <c r="A1093" t="n">
        <v>944</v>
      </c>
      <c r="B1093" t="n">
        <v>942.889</v>
      </c>
      <c r="C1093" t="n">
        <v>616083.575</v>
      </c>
      <c r="D1093" t="n">
        <v>3097060.998</v>
      </c>
      <c r="E1093" t="n">
        <v>632.0905</v>
      </c>
      <c r="F1093" t="n">
        <v>5.2</v>
      </c>
      <c r="G1093" t="n">
        <v>0</v>
      </c>
      <c r="H1093" t="inlineStr">
        <is>
          <t>Normal</t>
        </is>
      </c>
      <c r="I1093" t="n">
        <v>0</v>
      </c>
      <c r="J1093">
        <f>B1093-B1092</f>
        <v/>
      </c>
      <c r="K1093">
        <f>MAX(0,K1092-AO1092)</f>
        <v/>
      </c>
      <c r="L1093">
        <f>IF($D$20=0,IFERROR(L1092,MAX($D$16,POWER((ABS(K1093)^2)/($I$5*MAX(F1093,0.1)^2),1/3))),IF(IFERROR(V1092,0)=0,IFERROR(L1092,MAX($D$16,POWER((ABS(K1093)^2)/($I$5*MAX(F1093,0.1)^2),1/3))),IF(OR(IFERROR(L1093,0)=0,IFERROR(S1092,0)&lt;1,IFERROR(S1093,0)&lt;1),MAX($D$16,POWER((ABS(K1093)^2)/($I$5*MAX(F1093,0.1)^2),1/3)),IF(IFERROR(U1093,0)&gt;0,MAX($D$16,IFERROR(L1093,0)+((IFERROR(U1093,0))*$D$18*IF((IFERROR(S1093,0))&lt;1,1,-1))),IF(IFERROR(U1093,0)&lt;0,IF(ABS((MAX($D$16,POWER((ABS(K1093)^2)/($I$5*MAX(F1093,0.1)^2),1/3)))-IFERROR(L1093,0))&gt;$D$19,MAX($D$16,IF((MAX($D$16,POWER((ABS(K1093)^2)/($I$5*MAX(F1093,0.1)^2),1/3)))&gt;IFERROR(L1093,0),MIN((MAX($D$16,POWER((ABS(K1093)^2)/($I$5*MAX(F1093,0.1)^2),1/3))),IFERROR(L1093,0)+(MIN(ABS(IFERROR(U1093,0))*$D$18,ABS((MAX($D$16,POWER((ABS(K1093)^2)/($I$5*MAX(F1093,0.1)^2),1/3)))-IFERROR(L1093,0))))),MAX((MAX($D$16,POWER((ABS(K1093)^2)/($I$5*MAX(F1093,0.1)^2),1/3))),IFERROR(L1093,0)-(MIN(ABS(IFERROR(U1093,0))*$D$18,ABS((MAX($D$16,POWER((ABS(K1093)^2)/($I$5*MAX(F1093,0.1)^2),1/3)))-IFERROR(L1093,0))))))),MAX($D$16,POWER((ABS(K1093)^2)/($I$5*MAX(F1093,0.1)^2),1/3))),MAX($D$16,IFERROR(L1093,0)))))))</f>
        <v/>
      </c>
      <c r="M1093">
        <f>((F1093)+(G1093)*(L1093))*(L1093)</f>
        <v/>
      </c>
      <c r="N1093">
        <f>(((F1093)+(G1093)*(L1093))*(L1093))/MAX((F1093)+2*(L1093)*SQRT(1+(G1093)^2),1E-6)</f>
        <v/>
      </c>
      <c r="O1093">
        <f>ABS(K1093)/MAX(((F1093)+(G1093)*(L1093))*(L1093),1E-6)</f>
        <v/>
      </c>
      <c r="P1093">
        <f>E1093+L1093</f>
        <v/>
      </c>
      <c r="Q1093">
        <f>P1093+((ABS(K1093)/MAX(((F1093)+(G1093)*(L1093))*(L1093),1E-6))^2)/(2*$I$5)</f>
        <v/>
      </c>
      <c r="R1093">
        <f>((ABS(K1093)*$D$6)/(MAX(((F1093)+(G1093)*(L1093))*(L1093),1E-6)*MAX(((((F1093)+(G1093)*(L1093))*(L1093))/MAX((F1093)+2*(L1093)*SQRT(1+(G1093)^2),1E-6))^(2/3),1E-6)))^2</f>
        <v/>
      </c>
      <c r="S1093">
        <f>ABS(ABS(K1093)/MAX(((F1093)+(G1093)*(L1093))*(L1093),1E-6))/SQRT($I$5*MAX((((F1093)+(G1093)*(L1093))*(L1093))/MAX((F1093)+2*(G1093)*(L1093),1E-6),1E-6))</f>
        <v/>
      </c>
      <c r="T1093">
        <f>((F1093)*(L1093)^2)/2+(G1093)*(L1093)^3/3+(ABS(K1093)^2)/($I$5*MAX(((F1093)+(G1093)*(L1093))*(L1093),1E-6))</f>
        <v/>
      </c>
      <c r="U1093">
        <f>IF($D$20=0,0,IFERROR(Q1092-(((R1092+R1093)/2)*J1093)-(IF(O1092&gt;O1093,$D$8*((O1092^2-O1093^2)/(2*$I$5)),$D$9*((O1093^2-O1092^2)/(2*$I$5)))+($D$10*(ABS(I1093)/90)*(MAX(O1092^2,O1093^2)/(2*$I$5))))-Q1093,0))</f>
        <v/>
      </c>
      <c r="V1093">
        <f>IF($D$20=0,1,IFERROR(IF(ROUND(S1093,3)=1,1,IF(AND(ABS(U1093)&lt;$D$19,S1093&gt;1),1,0)),0))</f>
        <v/>
      </c>
      <c r="W1093">
        <f>IF($D$20=0,IFERROR(W1094,MAX($D$16,POWER((ABS(K1093)^2)/($I$5*MAX(F1093,0.1)^2),1/3))),IF(IFERROR(AG1094,0)=0,IFERROR(W1094,MAX($D$16,POWER((ABS(K1093)^2)/($I$5*MAX(F1093,0.1)^2),1/3))),IF(OR(IFERROR(W1093,0)=0,IFERROR(AD1094,0)&gt;1),MAX($D$16,POWER((ABS(K1093)^2)/($I$5*MAX(F1093,0.1)^2),1/3)),IF(IFERROR(AF1093,0)&gt;0,MAX($D$16,IFERROR(W1093,0)+((IFERROR(AF1093,0))*$D$18*IF((IFERROR(AD1093,0))&lt;1,1,-1))),IF(IFERROR(AF1093,0)&lt;0,IF(ABS((MAX($D$16,POWER((ABS(K1093)^2)/($I$5*MAX(F1093,0.1)^2),1/3)))-IFERROR(W1093,0))&gt;$D$19,MAX($D$16,IF((MAX($D$16,POWER((ABS(K1093)^2)/($I$5*MAX(F1093,0.1)^2),1/3)))&gt;IFERROR(W1093,0),MIN((MAX($D$16,POWER((ABS(K1093)^2)/($I$5*MAX(F1093,0.1)^2),1/3))),IFERROR(W1093,0)+(MIN(ABS(IFERROR(AF1093,0))*$D$18,ABS((MAX($D$16,POWER((ABS(K1093)^2)/($I$5*MAX(F1093,0.1)^2),1/3)))-IFERROR(W1093,0))))),MAX((MAX($D$16,POWER((ABS(K1093)^2)/($I$5*MAX(F1093,0.1)^2),1/3))),IFERROR(W1093,0)-(MIN(ABS(IFERROR(AF1093,0))*$D$18,ABS((MAX($D$16,POWER((ABS(K1093)^2)/($I$5*MAX(F1093,0.1)^2),1/3)))-IFERROR(W1093,0))))))),MAX($D$16,POWER((ABS(K1093)^2)/($I$5*MAX(F1093,0.1)^2),1/3))),MAX($D$16,IFERROR(W1093,0)))))))</f>
        <v/>
      </c>
      <c r="X1093">
        <f>((F1093)+(G1093)*(W1093))*(W1093)</f>
        <v/>
      </c>
      <c r="Y1093">
        <f>(((F1093)+(G1093)*(W1093))*(W1093))/MAX((F1093)+2*(W1093)*SQRT(1+(G1093)^2),1E-6)</f>
        <v/>
      </c>
      <c r="Z1093">
        <f>ABS(K1093)/MAX(((F1093)+(G1093)*(W1093))*(W1093),1E-6)</f>
        <v/>
      </c>
      <c r="AA1093">
        <f>E1093+W1093</f>
        <v/>
      </c>
      <c r="AB1093">
        <f>AA1093+((ABS(K1093)/MAX(((F1093)+(G1093)*(W1093))*(W1093),1E-6))^2)/(2*$I$5)</f>
        <v/>
      </c>
      <c r="AC1093">
        <f>((ABS(K1093)*$D$6)/(MAX(((F1093)+(G1093)*(W1093))*(W1093),1E-6)*MAX(((((F1093)+(G1093)*(W1093))*(W1093))/MAX((F1093)+2*(W1093)*SQRT(1+(G1093)^2),1E-6))^(2/3),1E-6)))^2</f>
        <v/>
      </c>
      <c r="AD1093">
        <f>ABS(ABS(K1093)/MAX(((F1093)+(G1093)*(W1093))*(W1093),1E-6))/SQRT($I$5*MAX((((F1093)+(G1093)*(W1093))*(W1093))/MAX((F1093)+2*(G1093)*(W1093),1E-6),1E-6))</f>
        <v/>
      </c>
      <c r="AE1093">
        <f>((F1093)*(W1093)^2)/2+(G1093)*(W1093)^3/3+(ABS(K1093)^2)/($I$5*MAX(((F1093)+(G1093)*(W1093))*(W1093),1E-6))</f>
        <v/>
      </c>
      <c r="AF1093">
        <f>IF($D$20=0,0,IFERROR(AB1094+(((AC1093+AC1094)/2)*J1094)+(IF(Z1093&gt;Z1094,$D$8*((Z1093^2-Z1094^2)/(2*$I$5)),$D$9*((Z1094^2-Z1093^2)/(2*$I$5)))+($D$10*(ABS(I1094)/90)*(MAX(Z1093^2,Z1094^2)/(2*$I$5))))-AB1093,0))</f>
        <v/>
      </c>
      <c r="AG1093">
        <f>IF($D$20=0,1,IFERROR(IF(ROUND(AD1093,3)=1,1,IF(AND(ABS(AF1093)&lt;$D$19,AD1093&lt;1),1,0)),0))</f>
        <v/>
      </c>
      <c r="AH1093">
        <f>IFERROR(IF(V32="Supercritical",MAX($D$16,IFERROR(L1093,MAX($D$16,POWER((ABS(K1093)^2)/($I$5*MAX(F1093,0.1)^2),1/3)))),IF(V32="Subcritical",MAX($D$16,IFERROR(W1093,MAX($D$16,POWER((ABS(K1093)^2)/($I$5*MAX(F1093,0.1)^2),1/3)))),IF(AND(IFERROR(V1093,0)=1,IFERROR(AG1093,0)=1),IF(IFERROR(T1093,-1E99)&gt;=IFERROR(AE1093,-1E99),MAX($D$16,IFERROR(L1093,MAX($D$16,POWER((ABS(K1093)^2)/($I$5*MAX(F1093,0.1)^2),1/3)))),MAX($D$16,IFERROR(W1093,MAX($D$16,POWER((ABS(K1093)^2)/($I$5*MAX(F1093,0.1)^2),1/3))))),IF(IFERROR(V1093,0)=1,MAX($D$16,IFERROR(L1093,MAX($D$16,POWER((ABS(K1093)^2)/($I$5*MAX(F1093,0.1)^2),1/3)))),IF(IFERROR(AG1093,0)=1,MAX($D$16,IFERROR(W1093,MAX($D$16,POWER((ABS(K1093)^2)/($I$5*MAX(F1093,0.1)^2),1/3)))),MAX($D$16,POWER((ABS(K1093)^2)/($I$5*MAX(F1093,0.1)^2),1/3))))))),MAX($D$16,POWER((ABS(K1093)^2)/($I$5*MAX(F1093,0.1)^2),1/3)))</f>
        <v/>
      </c>
      <c r="AI1093">
        <f>E1093+AH1093</f>
        <v/>
      </c>
      <c r="AJ1093">
        <f>AI1093+((ABS(K1093)/MAX(((F1093)+(G1093)*(AH1093))*(AH1093),1E-6))^2)/(2*$I$5)</f>
        <v/>
      </c>
      <c r="AM1093" t="n">
        <v>0</v>
      </c>
      <c r="AN1093" t="n">
        <v>0</v>
      </c>
      <c r="AO1093">
        <f>AM1093+AN1093</f>
        <v/>
      </c>
      <c r="AP1093">
        <f>AP1092+AO1093</f>
        <v/>
      </c>
      <c r="AQ1093">
        <f>ABS(ABS(K1093)/MAX(((F1093)+(G1093)*(AH1093))*(AH1093),1E-6))/SQRT($I$5*MAX((((F1093)+(G1093)*(AH1093))*(AH1093))/MAX((F1093)+2*(G1093)*(AH1093),1E-6),1E-6))</f>
        <v/>
      </c>
      <c r="AR1093">
        <f>IF(AQ1093&lt;1,"Subcritical","Supercritical")</f>
        <v/>
      </c>
      <c r="AS1093">
        <f>((ABS(K1093)*$D$6)/(MAX(((F1093)+(G1093)*(AH1093))*(AH1093),1E-6)*MAX(((((F1093)+(G1093)*(AH1093))*(AH1093))/MAX((F1093)+2*(AH1093)*SQRT(1+(G1093)^2),1E-6))^(2/3),1E-6)))^2</f>
        <v/>
      </c>
    </row>
    <row r="1094">
      <c r="A1094" t="n">
        <v>945</v>
      </c>
      <c r="B1094" t="n">
        <v>943.889</v>
      </c>
      <c r="C1094" t="n">
        <v>616083.5330000001</v>
      </c>
      <c r="D1094" t="n">
        <v>3097059.999</v>
      </c>
      <c r="E1094" t="n">
        <v>632.09</v>
      </c>
      <c r="F1094" t="n">
        <v>5.2</v>
      </c>
      <c r="G1094" t="n">
        <v>0</v>
      </c>
      <c r="H1094" t="inlineStr">
        <is>
          <t>Normal</t>
        </is>
      </c>
      <c r="I1094" t="n">
        <v>0.057</v>
      </c>
      <c r="J1094">
        <f>B1094-B1093</f>
        <v/>
      </c>
      <c r="K1094">
        <f>MAX(0,K1093-AO1093)</f>
        <v/>
      </c>
      <c r="L1094">
        <f>IF($D$20=0,IFERROR(L1093,MAX($D$16,POWER((ABS(K1094)^2)/($I$5*MAX(F1094,0.1)^2),1/3))),IF(IFERROR(V1093,0)=0,IFERROR(L1093,MAX($D$16,POWER((ABS(K1094)^2)/($I$5*MAX(F1094,0.1)^2),1/3))),IF(OR(IFERROR(L1094,0)=0,IFERROR(S1093,0)&lt;1,IFERROR(S1094,0)&lt;1),MAX($D$16,POWER((ABS(K1094)^2)/($I$5*MAX(F1094,0.1)^2),1/3)),IF(IFERROR(U1094,0)&gt;0,MAX($D$16,IFERROR(L1094,0)+((IFERROR(U1094,0))*$D$18*IF((IFERROR(S1094,0))&lt;1,1,-1))),IF(IFERROR(U1094,0)&lt;0,IF(ABS((MAX($D$16,POWER((ABS(K1094)^2)/($I$5*MAX(F1094,0.1)^2),1/3)))-IFERROR(L1094,0))&gt;$D$19,MAX($D$16,IF((MAX($D$16,POWER((ABS(K1094)^2)/($I$5*MAX(F1094,0.1)^2),1/3)))&gt;IFERROR(L1094,0),MIN((MAX($D$16,POWER((ABS(K1094)^2)/($I$5*MAX(F1094,0.1)^2),1/3))),IFERROR(L1094,0)+(MIN(ABS(IFERROR(U1094,0))*$D$18,ABS((MAX($D$16,POWER((ABS(K1094)^2)/($I$5*MAX(F1094,0.1)^2),1/3)))-IFERROR(L1094,0))))),MAX((MAX($D$16,POWER((ABS(K1094)^2)/($I$5*MAX(F1094,0.1)^2),1/3))),IFERROR(L1094,0)-(MIN(ABS(IFERROR(U1094,0))*$D$18,ABS((MAX($D$16,POWER((ABS(K1094)^2)/($I$5*MAX(F1094,0.1)^2),1/3)))-IFERROR(L1094,0))))))),MAX($D$16,POWER((ABS(K1094)^2)/($I$5*MAX(F1094,0.1)^2),1/3))),MAX($D$16,IFERROR(L1094,0)))))))</f>
        <v/>
      </c>
      <c r="M1094">
        <f>((F1094)+(G1094)*(L1094))*(L1094)</f>
        <v/>
      </c>
      <c r="N1094">
        <f>(((F1094)+(G1094)*(L1094))*(L1094))/MAX((F1094)+2*(L1094)*SQRT(1+(G1094)^2),1E-6)</f>
        <v/>
      </c>
      <c r="O1094">
        <f>ABS(K1094)/MAX(((F1094)+(G1094)*(L1094))*(L1094),1E-6)</f>
        <v/>
      </c>
      <c r="P1094">
        <f>E1094+L1094</f>
        <v/>
      </c>
      <c r="Q1094">
        <f>P1094+((ABS(K1094)/MAX(((F1094)+(G1094)*(L1094))*(L1094),1E-6))^2)/(2*$I$5)</f>
        <v/>
      </c>
      <c r="R1094">
        <f>((ABS(K1094)*$D$6)/(MAX(((F1094)+(G1094)*(L1094))*(L1094),1E-6)*MAX(((((F1094)+(G1094)*(L1094))*(L1094))/MAX((F1094)+2*(L1094)*SQRT(1+(G1094)^2),1E-6))^(2/3),1E-6)))^2</f>
        <v/>
      </c>
      <c r="S1094">
        <f>ABS(ABS(K1094)/MAX(((F1094)+(G1094)*(L1094))*(L1094),1E-6))/SQRT($I$5*MAX((((F1094)+(G1094)*(L1094))*(L1094))/MAX((F1094)+2*(G1094)*(L1094),1E-6),1E-6))</f>
        <v/>
      </c>
      <c r="T1094">
        <f>((F1094)*(L1094)^2)/2+(G1094)*(L1094)^3/3+(ABS(K1094)^2)/($I$5*MAX(((F1094)+(G1094)*(L1094))*(L1094),1E-6))</f>
        <v/>
      </c>
      <c r="U1094">
        <f>IF($D$20=0,0,IFERROR(Q1093-(((R1093+R1094)/2)*J1094)-(IF(O1093&gt;O1094,$D$8*((O1093^2-O1094^2)/(2*$I$5)),$D$9*((O1094^2-O1093^2)/(2*$I$5)))+($D$10*(ABS(I1094)/90)*(MAX(O1093^2,O1094^2)/(2*$I$5))))-Q1094,0))</f>
        <v/>
      </c>
      <c r="V1094">
        <f>IF($D$20=0,1,IFERROR(IF(ROUND(S1094,3)=1,1,IF(AND(ABS(U1094)&lt;$D$19,S1094&gt;1),1,0)),0))</f>
        <v/>
      </c>
      <c r="W1094">
        <f>IF($D$20=0,IFERROR(W1095,MAX($D$16,POWER((ABS(K1094)^2)/($I$5*MAX(F1094,0.1)^2),1/3))),IF(IFERROR(AG1095,0)=0,IFERROR(W1095,MAX($D$16,POWER((ABS(K1094)^2)/($I$5*MAX(F1094,0.1)^2),1/3))),IF(OR(IFERROR(W1094,0)=0,IFERROR(AD1095,0)&gt;1),MAX($D$16,POWER((ABS(K1094)^2)/($I$5*MAX(F1094,0.1)^2),1/3)),IF(IFERROR(AF1094,0)&gt;0,MAX($D$16,IFERROR(W1094,0)+((IFERROR(AF1094,0))*$D$18*IF((IFERROR(AD1094,0))&lt;1,1,-1))),IF(IFERROR(AF1094,0)&lt;0,IF(ABS((MAX($D$16,POWER((ABS(K1094)^2)/($I$5*MAX(F1094,0.1)^2),1/3)))-IFERROR(W1094,0))&gt;$D$19,MAX($D$16,IF((MAX($D$16,POWER((ABS(K1094)^2)/($I$5*MAX(F1094,0.1)^2),1/3)))&gt;IFERROR(W1094,0),MIN((MAX($D$16,POWER((ABS(K1094)^2)/($I$5*MAX(F1094,0.1)^2),1/3))),IFERROR(W1094,0)+(MIN(ABS(IFERROR(AF1094,0))*$D$18,ABS((MAX($D$16,POWER((ABS(K1094)^2)/($I$5*MAX(F1094,0.1)^2),1/3)))-IFERROR(W1094,0))))),MAX((MAX($D$16,POWER((ABS(K1094)^2)/($I$5*MAX(F1094,0.1)^2),1/3))),IFERROR(W1094,0)-(MIN(ABS(IFERROR(AF1094,0))*$D$18,ABS((MAX($D$16,POWER((ABS(K1094)^2)/($I$5*MAX(F1094,0.1)^2),1/3)))-IFERROR(W1094,0))))))),MAX($D$16,POWER((ABS(K1094)^2)/($I$5*MAX(F1094,0.1)^2),1/3))),MAX($D$16,IFERROR(W1094,0)))))))</f>
        <v/>
      </c>
      <c r="X1094">
        <f>((F1094)+(G1094)*(W1094))*(W1094)</f>
        <v/>
      </c>
      <c r="Y1094">
        <f>(((F1094)+(G1094)*(W1094))*(W1094))/MAX((F1094)+2*(W1094)*SQRT(1+(G1094)^2),1E-6)</f>
        <v/>
      </c>
      <c r="Z1094">
        <f>ABS(K1094)/MAX(((F1094)+(G1094)*(W1094))*(W1094),1E-6)</f>
        <v/>
      </c>
      <c r="AA1094">
        <f>E1094+W1094</f>
        <v/>
      </c>
      <c r="AB1094">
        <f>AA1094+((ABS(K1094)/MAX(((F1094)+(G1094)*(W1094))*(W1094),1E-6))^2)/(2*$I$5)</f>
        <v/>
      </c>
      <c r="AC1094">
        <f>((ABS(K1094)*$D$6)/(MAX(((F1094)+(G1094)*(W1094))*(W1094),1E-6)*MAX(((((F1094)+(G1094)*(W1094))*(W1094))/MAX((F1094)+2*(W1094)*SQRT(1+(G1094)^2),1E-6))^(2/3),1E-6)))^2</f>
        <v/>
      </c>
      <c r="AD1094">
        <f>ABS(ABS(K1094)/MAX(((F1094)+(G1094)*(W1094))*(W1094),1E-6))/SQRT($I$5*MAX((((F1094)+(G1094)*(W1094))*(W1094))/MAX((F1094)+2*(G1094)*(W1094),1E-6),1E-6))</f>
        <v/>
      </c>
      <c r="AE1094">
        <f>((F1094)*(W1094)^2)/2+(G1094)*(W1094)^3/3+(ABS(K1094)^2)/($I$5*MAX(((F1094)+(G1094)*(W1094))*(W1094),1E-6))</f>
        <v/>
      </c>
      <c r="AF1094">
        <f>IF($D$20=0,0,IFERROR(AB1095+(((AC1094+AC1095)/2)*J1095)+(IF(Z1094&gt;Z1095,$D$8*((Z1094^2-Z1095^2)/(2*$I$5)),$D$9*((Z1095^2-Z1094^2)/(2*$I$5)))+($D$10*(ABS(I1095)/90)*(MAX(Z1094^2,Z1095^2)/(2*$I$5))))-AB1094,0))</f>
        <v/>
      </c>
      <c r="AG1094">
        <f>IF($D$20=0,1,IFERROR(IF(ROUND(AD1094,3)=1,1,IF(AND(ABS(AF1094)&lt;$D$19,AD1094&lt;1),1,0)),0))</f>
        <v/>
      </c>
      <c r="AH1094">
        <f>IFERROR(IF(V32="Supercritical",MAX($D$16,IFERROR(L1094,MAX($D$16,POWER((ABS(K1094)^2)/($I$5*MAX(F1094,0.1)^2),1/3)))),IF(V32="Subcritical",MAX($D$16,IFERROR(W1094,MAX($D$16,POWER((ABS(K1094)^2)/($I$5*MAX(F1094,0.1)^2),1/3)))),IF(AND(IFERROR(V1094,0)=1,IFERROR(AG1094,0)=1),IF(IFERROR(T1094,-1E99)&gt;=IFERROR(AE1094,-1E99),MAX($D$16,IFERROR(L1094,MAX($D$16,POWER((ABS(K1094)^2)/($I$5*MAX(F1094,0.1)^2),1/3)))),MAX($D$16,IFERROR(W1094,MAX($D$16,POWER((ABS(K1094)^2)/($I$5*MAX(F1094,0.1)^2),1/3))))),IF(IFERROR(V1094,0)=1,MAX($D$16,IFERROR(L1094,MAX($D$16,POWER((ABS(K1094)^2)/($I$5*MAX(F1094,0.1)^2),1/3)))),IF(IFERROR(AG1094,0)=1,MAX($D$16,IFERROR(W1094,MAX($D$16,POWER((ABS(K1094)^2)/($I$5*MAX(F1094,0.1)^2),1/3)))),MAX($D$16,POWER((ABS(K1094)^2)/($I$5*MAX(F1094,0.1)^2),1/3))))))),MAX($D$16,POWER((ABS(K1094)^2)/($I$5*MAX(F1094,0.1)^2),1/3)))</f>
        <v/>
      </c>
      <c r="AI1094">
        <f>E1094+AH1094</f>
        <v/>
      </c>
      <c r="AJ1094">
        <f>AI1094+((ABS(K1094)/MAX(((F1094)+(G1094)*(AH1094))*(AH1094),1E-6))^2)/(2*$I$5)</f>
        <v/>
      </c>
      <c r="AM1094" t="n">
        <v>0</v>
      </c>
      <c r="AN1094" t="n">
        <v>0</v>
      </c>
      <c r="AO1094">
        <f>AM1094+AN1094</f>
        <v/>
      </c>
      <c r="AP1094">
        <f>AP1093+AO1094</f>
        <v/>
      </c>
      <c r="AQ1094">
        <f>ABS(ABS(K1094)/MAX(((F1094)+(G1094)*(AH1094))*(AH1094),1E-6))/SQRT($I$5*MAX((((F1094)+(G1094)*(AH1094))*(AH1094))/MAX((F1094)+2*(G1094)*(AH1094),1E-6),1E-6))</f>
        <v/>
      </c>
      <c r="AR1094">
        <f>IF(AQ1094&lt;1,"Subcritical","Supercritical")</f>
        <v/>
      </c>
      <c r="AS1094">
        <f>((ABS(K1094)*$D$6)/(MAX(((F1094)+(G1094)*(AH1094))*(AH1094),1E-6)*MAX(((((F1094)+(G1094)*(AH1094))*(AH1094))/MAX((F1094)+2*(AH1094)*SQRT(1+(G1094)^2),1E-6))^(2/3),1E-6)))^2</f>
        <v/>
      </c>
    </row>
    <row r="1095">
      <c r="A1095" t="n">
        <v>946</v>
      </c>
      <c r="B1095" t="n">
        <v>944.889</v>
      </c>
      <c r="C1095" t="n">
        <v>616083.49</v>
      </c>
      <c r="D1095" t="n">
        <v>3097059</v>
      </c>
      <c r="E1095" t="n">
        <v>632.0895</v>
      </c>
      <c r="F1095" t="n">
        <v>5.2</v>
      </c>
      <c r="G1095" t="n">
        <v>0</v>
      </c>
      <c r="H1095" t="inlineStr">
        <is>
          <t>Normal</t>
        </is>
      </c>
      <c r="I1095" t="n">
        <v>0.057</v>
      </c>
      <c r="J1095">
        <f>B1095-B1094</f>
        <v/>
      </c>
      <c r="K1095">
        <f>MAX(0,K1094-AO1094)</f>
        <v/>
      </c>
      <c r="L1095">
        <f>IF($D$20=0,IFERROR(L1094,MAX($D$16,POWER((ABS(K1095)^2)/($I$5*MAX(F1095,0.1)^2),1/3))),IF(IFERROR(V1094,0)=0,IFERROR(L1094,MAX($D$16,POWER((ABS(K1095)^2)/($I$5*MAX(F1095,0.1)^2),1/3))),IF(OR(IFERROR(L1095,0)=0,IFERROR(S1094,0)&lt;1,IFERROR(S1095,0)&lt;1),MAX($D$16,POWER((ABS(K1095)^2)/($I$5*MAX(F1095,0.1)^2),1/3)),IF(IFERROR(U1095,0)&gt;0,MAX($D$16,IFERROR(L1095,0)+((IFERROR(U1095,0))*$D$18*IF((IFERROR(S1095,0))&lt;1,1,-1))),IF(IFERROR(U1095,0)&lt;0,IF(ABS((MAX($D$16,POWER((ABS(K1095)^2)/($I$5*MAX(F1095,0.1)^2),1/3)))-IFERROR(L1095,0))&gt;$D$19,MAX($D$16,IF((MAX($D$16,POWER((ABS(K1095)^2)/($I$5*MAX(F1095,0.1)^2),1/3)))&gt;IFERROR(L1095,0),MIN((MAX($D$16,POWER((ABS(K1095)^2)/($I$5*MAX(F1095,0.1)^2),1/3))),IFERROR(L1095,0)+(MIN(ABS(IFERROR(U1095,0))*$D$18,ABS((MAX($D$16,POWER((ABS(K1095)^2)/($I$5*MAX(F1095,0.1)^2),1/3)))-IFERROR(L1095,0))))),MAX((MAX($D$16,POWER((ABS(K1095)^2)/($I$5*MAX(F1095,0.1)^2),1/3))),IFERROR(L1095,0)-(MIN(ABS(IFERROR(U1095,0))*$D$18,ABS((MAX($D$16,POWER((ABS(K1095)^2)/($I$5*MAX(F1095,0.1)^2),1/3)))-IFERROR(L1095,0))))))),MAX($D$16,POWER((ABS(K1095)^2)/($I$5*MAX(F1095,0.1)^2),1/3))),MAX($D$16,IFERROR(L1095,0)))))))</f>
        <v/>
      </c>
      <c r="M1095">
        <f>((F1095)+(G1095)*(L1095))*(L1095)</f>
        <v/>
      </c>
      <c r="N1095">
        <f>(((F1095)+(G1095)*(L1095))*(L1095))/MAX((F1095)+2*(L1095)*SQRT(1+(G1095)^2),1E-6)</f>
        <v/>
      </c>
      <c r="O1095">
        <f>ABS(K1095)/MAX(((F1095)+(G1095)*(L1095))*(L1095),1E-6)</f>
        <v/>
      </c>
      <c r="P1095">
        <f>E1095+L1095</f>
        <v/>
      </c>
      <c r="Q1095">
        <f>P1095+((ABS(K1095)/MAX(((F1095)+(G1095)*(L1095))*(L1095),1E-6))^2)/(2*$I$5)</f>
        <v/>
      </c>
      <c r="R1095">
        <f>((ABS(K1095)*$D$6)/(MAX(((F1095)+(G1095)*(L1095))*(L1095),1E-6)*MAX(((((F1095)+(G1095)*(L1095))*(L1095))/MAX((F1095)+2*(L1095)*SQRT(1+(G1095)^2),1E-6))^(2/3),1E-6)))^2</f>
        <v/>
      </c>
      <c r="S1095">
        <f>ABS(ABS(K1095)/MAX(((F1095)+(G1095)*(L1095))*(L1095),1E-6))/SQRT($I$5*MAX((((F1095)+(G1095)*(L1095))*(L1095))/MAX((F1095)+2*(G1095)*(L1095),1E-6),1E-6))</f>
        <v/>
      </c>
      <c r="T1095">
        <f>((F1095)*(L1095)^2)/2+(G1095)*(L1095)^3/3+(ABS(K1095)^2)/($I$5*MAX(((F1095)+(G1095)*(L1095))*(L1095),1E-6))</f>
        <v/>
      </c>
      <c r="U1095">
        <f>IF($D$20=0,0,IFERROR(Q1094-(((R1094+R1095)/2)*J1095)-(IF(O1094&gt;O1095,$D$8*((O1094^2-O1095^2)/(2*$I$5)),$D$9*((O1095^2-O1094^2)/(2*$I$5)))+($D$10*(ABS(I1095)/90)*(MAX(O1094^2,O1095^2)/(2*$I$5))))-Q1095,0))</f>
        <v/>
      </c>
      <c r="V1095">
        <f>IF($D$20=0,1,IFERROR(IF(ROUND(S1095,3)=1,1,IF(AND(ABS(U1095)&lt;$D$19,S1095&gt;1),1,0)),0))</f>
        <v/>
      </c>
      <c r="W1095">
        <f>IF($D$20=0,IFERROR(W1096,MAX($D$16,POWER((ABS(K1095)^2)/($I$5*MAX(F1095,0.1)^2),1/3))),IF(IFERROR(AG1096,0)=0,IFERROR(W1096,MAX($D$16,POWER((ABS(K1095)^2)/($I$5*MAX(F1095,0.1)^2),1/3))),IF(OR(IFERROR(W1095,0)=0,IFERROR(AD1096,0)&gt;1),MAX($D$16,POWER((ABS(K1095)^2)/($I$5*MAX(F1095,0.1)^2),1/3)),IF(IFERROR(AF1095,0)&gt;0,MAX($D$16,IFERROR(W1095,0)+((IFERROR(AF1095,0))*$D$18*IF((IFERROR(AD1095,0))&lt;1,1,-1))),IF(IFERROR(AF1095,0)&lt;0,IF(ABS((MAX($D$16,POWER((ABS(K1095)^2)/($I$5*MAX(F1095,0.1)^2),1/3)))-IFERROR(W1095,0))&gt;$D$19,MAX($D$16,IF((MAX($D$16,POWER((ABS(K1095)^2)/($I$5*MAX(F1095,0.1)^2),1/3)))&gt;IFERROR(W1095,0),MIN((MAX($D$16,POWER((ABS(K1095)^2)/($I$5*MAX(F1095,0.1)^2),1/3))),IFERROR(W1095,0)+(MIN(ABS(IFERROR(AF1095,0))*$D$18,ABS((MAX($D$16,POWER((ABS(K1095)^2)/($I$5*MAX(F1095,0.1)^2),1/3)))-IFERROR(W1095,0))))),MAX((MAX($D$16,POWER((ABS(K1095)^2)/($I$5*MAX(F1095,0.1)^2),1/3))),IFERROR(W1095,0)-(MIN(ABS(IFERROR(AF1095,0))*$D$18,ABS((MAX($D$16,POWER((ABS(K1095)^2)/($I$5*MAX(F1095,0.1)^2),1/3)))-IFERROR(W1095,0))))))),MAX($D$16,POWER((ABS(K1095)^2)/($I$5*MAX(F1095,0.1)^2),1/3))),MAX($D$16,IFERROR(W1095,0)))))))</f>
        <v/>
      </c>
      <c r="X1095">
        <f>((F1095)+(G1095)*(W1095))*(W1095)</f>
        <v/>
      </c>
      <c r="Y1095">
        <f>(((F1095)+(G1095)*(W1095))*(W1095))/MAX((F1095)+2*(W1095)*SQRT(1+(G1095)^2),1E-6)</f>
        <v/>
      </c>
      <c r="Z1095">
        <f>ABS(K1095)/MAX(((F1095)+(G1095)*(W1095))*(W1095),1E-6)</f>
        <v/>
      </c>
      <c r="AA1095">
        <f>E1095+W1095</f>
        <v/>
      </c>
      <c r="AB1095">
        <f>AA1095+((ABS(K1095)/MAX(((F1095)+(G1095)*(W1095))*(W1095),1E-6))^2)/(2*$I$5)</f>
        <v/>
      </c>
      <c r="AC1095">
        <f>((ABS(K1095)*$D$6)/(MAX(((F1095)+(G1095)*(W1095))*(W1095),1E-6)*MAX(((((F1095)+(G1095)*(W1095))*(W1095))/MAX((F1095)+2*(W1095)*SQRT(1+(G1095)^2),1E-6))^(2/3),1E-6)))^2</f>
        <v/>
      </c>
      <c r="AD1095">
        <f>ABS(ABS(K1095)/MAX(((F1095)+(G1095)*(W1095))*(W1095),1E-6))/SQRT($I$5*MAX((((F1095)+(G1095)*(W1095))*(W1095))/MAX((F1095)+2*(G1095)*(W1095),1E-6),1E-6))</f>
        <v/>
      </c>
      <c r="AE1095">
        <f>((F1095)*(W1095)^2)/2+(G1095)*(W1095)^3/3+(ABS(K1095)^2)/($I$5*MAX(((F1095)+(G1095)*(W1095))*(W1095),1E-6))</f>
        <v/>
      </c>
      <c r="AF1095">
        <f>IF($D$20=0,0,IFERROR(AB1096+(((AC1095+AC1096)/2)*J1096)+(IF(Z1095&gt;Z1096,$D$8*((Z1095^2-Z1096^2)/(2*$I$5)),$D$9*((Z1096^2-Z1095^2)/(2*$I$5)))+($D$10*(ABS(I1096)/90)*(MAX(Z1095^2,Z1096^2)/(2*$I$5))))-AB1095,0))</f>
        <v/>
      </c>
      <c r="AG1095">
        <f>IF($D$20=0,1,IFERROR(IF(ROUND(AD1095,3)=1,1,IF(AND(ABS(AF1095)&lt;$D$19,AD1095&lt;1),1,0)),0))</f>
        <v/>
      </c>
      <c r="AH1095">
        <f>IFERROR(IF(V32="Supercritical",MAX($D$16,IFERROR(L1095,MAX($D$16,POWER((ABS(K1095)^2)/($I$5*MAX(F1095,0.1)^2),1/3)))),IF(V32="Subcritical",MAX($D$16,IFERROR(W1095,MAX($D$16,POWER((ABS(K1095)^2)/($I$5*MAX(F1095,0.1)^2),1/3)))),IF(AND(IFERROR(V1095,0)=1,IFERROR(AG1095,0)=1),IF(IFERROR(T1095,-1E99)&gt;=IFERROR(AE1095,-1E99),MAX($D$16,IFERROR(L1095,MAX($D$16,POWER((ABS(K1095)^2)/($I$5*MAX(F1095,0.1)^2),1/3)))),MAX($D$16,IFERROR(W1095,MAX($D$16,POWER((ABS(K1095)^2)/($I$5*MAX(F1095,0.1)^2),1/3))))),IF(IFERROR(V1095,0)=1,MAX($D$16,IFERROR(L1095,MAX($D$16,POWER((ABS(K1095)^2)/($I$5*MAX(F1095,0.1)^2),1/3)))),IF(IFERROR(AG1095,0)=1,MAX($D$16,IFERROR(W1095,MAX($D$16,POWER((ABS(K1095)^2)/($I$5*MAX(F1095,0.1)^2),1/3)))),MAX($D$16,POWER((ABS(K1095)^2)/($I$5*MAX(F1095,0.1)^2),1/3))))))),MAX($D$16,POWER((ABS(K1095)^2)/($I$5*MAX(F1095,0.1)^2),1/3)))</f>
        <v/>
      </c>
      <c r="AI1095">
        <f>E1095+AH1095</f>
        <v/>
      </c>
      <c r="AJ1095">
        <f>AI1095+((ABS(K1095)/MAX(((F1095)+(G1095)*(AH1095))*(AH1095),1E-6))^2)/(2*$I$5)</f>
        <v/>
      </c>
      <c r="AM1095" t="n">
        <v>0</v>
      </c>
      <c r="AN1095" t="n">
        <v>0</v>
      </c>
      <c r="AO1095">
        <f>AM1095+AN1095</f>
        <v/>
      </c>
      <c r="AP1095">
        <f>AP1094+AO1095</f>
        <v/>
      </c>
      <c r="AQ1095">
        <f>ABS(ABS(K1095)/MAX(((F1095)+(G1095)*(AH1095))*(AH1095),1E-6))/SQRT($I$5*MAX((((F1095)+(G1095)*(AH1095))*(AH1095))/MAX((F1095)+2*(G1095)*(AH1095),1E-6),1E-6))</f>
        <v/>
      </c>
      <c r="AR1095">
        <f>IF(AQ1095&lt;1,"Subcritical","Supercritical")</f>
        <v/>
      </c>
      <c r="AS1095">
        <f>((ABS(K1095)*$D$6)/(MAX(((F1095)+(G1095)*(AH1095))*(AH1095),1E-6)*MAX(((((F1095)+(G1095)*(AH1095))*(AH1095))/MAX((F1095)+2*(AH1095)*SQRT(1+(G1095)^2),1E-6))^(2/3),1E-6)))^2</f>
        <v/>
      </c>
    </row>
    <row r="1096">
      <c r="A1096" t="n">
        <v>947</v>
      </c>
      <c r="B1096" t="n">
        <v>945.889</v>
      </c>
      <c r="C1096" t="n">
        <v>616083.448</v>
      </c>
      <c r="D1096" t="n">
        <v>3097058.001</v>
      </c>
      <c r="E1096" t="n">
        <v>632.0890000000001</v>
      </c>
      <c r="F1096" t="n">
        <v>5.2</v>
      </c>
      <c r="G1096" t="n">
        <v>0</v>
      </c>
      <c r="H1096" t="inlineStr">
        <is>
          <t>Normal</t>
        </is>
      </c>
      <c r="I1096" t="n">
        <v>0.002</v>
      </c>
      <c r="J1096">
        <f>B1096-B1095</f>
        <v/>
      </c>
      <c r="K1096">
        <f>MAX(0,K1095-AO1095)</f>
        <v/>
      </c>
      <c r="L1096">
        <f>IF($D$20=0,IFERROR(L1095,MAX($D$16,POWER((ABS(K1096)^2)/($I$5*MAX(F1096,0.1)^2),1/3))),IF(IFERROR(V1095,0)=0,IFERROR(L1095,MAX($D$16,POWER((ABS(K1096)^2)/($I$5*MAX(F1096,0.1)^2),1/3))),IF(OR(IFERROR(L1096,0)=0,IFERROR(S1095,0)&lt;1,IFERROR(S1096,0)&lt;1),MAX($D$16,POWER((ABS(K1096)^2)/($I$5*MAX(F1096,0.1)^2),1/3)),IF(IFERROR(U1096,0)&gt;0,MAX($D$16,IFERROR(L1096,0)+((IFERROR(U1096,0))*$D$18*IF((IFERROR(S1096,0))&lt;1,1,-1))),IF(IFERROR(U1096,0)&lt;0,IF(ABS((MAX($D$16,POWER((ABS(K1096)^2)/($I$5*MAX(F1096,0.1)^2),1/3)))-IFERROR(L1096,0))&gt;$D$19,MAX($D$16,IF((MAX($D$16,POWER((ABS(K1096)^2)/($I$5*MAX(F1096,0.1)^2),1/3)))&gt;IFERROR(L1096,0),MIN((MAX($D$16,POWER((ABS(K1096)^2)/($I$5*MAX(F1096,0.1)^2),1/3))),IFERROR(L1096,0)+(MIN(ABS(IFERROR(U1096,0))*$D$18,ABS((MAX($D$16,POWER((ABS(K1096)^2)/($I$5*MAX(F1096,0.1)^2),1/3)))-IFERROR(L1096,0))))),MAX((MAX($D$16,POWER((ABS(K1096)^2)/($I$5*MAX(F1096,0.1)^2),1/3))),IFERROR(L1096,0)-(MIN(ABS(IFERROR(U1096,0))*$D$18,ABS((MAX($D$16,POWER((ABS(K1096)^2)/($I$5*MAX(F1096,0.1)^2),1/3)))-IFERROR(L1096,0))))))),MAX($D$16,POWER((ABS(K1096)^2)/($I$5*MAX(F1096,0.1)^2),1/3))),MAX($D$16,IFERROR(L1096,0)))))))</f>
        <v/>
      </c>
      <c r="M1096">
        <f>((F1096)+(G1096)*(L1096))*(L1096)</f>
        <v/>
      </c>
      <c r="N1096">
        <f>(((F1096)+(G1096)*(L1096))*(L1096))/MAX((F1096)+2*(L1096)*SQRT(1+(G1096)^2),1E-6)</f>
        <v/>
      </c>
      <c r="O1096">
        <f>ABS(K1096)/MAX(((F1096)+(G1096)*(L1096))*(L1096),1E-6)</f>
        <v/>
      </c>
      <c r="P1096">
        <f>E1096+L1096</f>
        <v/>
      </c>
      <c r="Q1096">
        <f>P1096+((ABS(K1096)/MAX(((F1096)+(G1096)*(L1096))*(L1096),1E-6))^2)/(2*$I$5)</f>
        <v/>
      </c>
      <c r="R1096">
        <f>((ABS(K1096)*$D$6)/(MAX(((F1096)+(G1096)*(L1096))*(L1096),1E-6)*MAX(((((F1096)+(G1096)*(L1096))*(L1096))/MAX((F1096)+2*(L1096)*SQRT(1+(G1096)^2),1E-6))^(2/3),1E-6)))^2</f>
        <v/>
      </c>
      <c r="S1096">
        <f>ABS(ABS(K1096)/MAX(((F1096)+(G1096)*(L1096))*(L1096),1E-6))/SQRT($I$5*MAX((((F1096)+(G1096)*(L1096))*(L1096))/MAX((F1096)+2*(G1096)*(L1096),1E-6),1E-6))</f>
        <v/>
      </c>
      <c r="T1096">
        <f>((F1096)*(L1096)^2)/2+(G1096)*(L1096)^3/3+(ABS(K1096)^2)/($I$5*MAX(((F1096)+(G1096)*(L1096))*(L1096),1E-6))</f>
        <v/>
      </c>
      <c r="U1096">
        <f>IF($D$20=0,0,IFERROR(Q1095-(((R1095+R1096)/2)*J1096)-(IF(O1095&gt;O1096,$D$8*((O1095^2-O1096^2)/(2*$I$5)),$D$9*((O1096^2-O1095^2)/(2*$I$5)))+($D$10*(ABS(I1096)/90)*(MAX(O1095^2,O1096^2)/(2*$I$5))))-Q1096,0))</f>
        <v/>
      </c>
      <c r="V1096">
        <f>IF($D$20=0,1,IFERROR(IF(ROUND(S1096,3)=1,1,IF(AND(ABS(U1096)&lt;$D$19,S1096&gt;1),1,0)),0))</f>
        <v/>
      </c>
      <c r="W1096">
        <f>IF($D$20=0,IFERROR(W1097,MAX($D$16,POWER((ABS(K1096)^2)/($I$5*MAX(F1096,0.1)^2),1/3))),IF(IFERROR(AG1097,0)=0,IFERROR(W1097,MAX($D$16,POWER((ABS(K1096)^2)/($I$5*MAX(F1096,0.1)^2),1/3))),IF(OR(IFERROR(W1096,0)=0,IFERROR(AD1097,0)&gt;1),MAX($D$16,POWER((ABS(K1096)^2)/($I$5*MAX(F1096,0.1)^2),1/3)),IF(IFERROR(AF1096,0)&gt;0,MAX($D$16,IFERROR(W1096,0)+((IFERROR(AF1096,0))*$D$18*IF((IFERROR(AD1096,0))&lt;1,1,-1))),IF(IFERROR(AF1096,0)&lt;0,IF(ABS((MAX($D$16,POWER((ABS(K1096)^2)/($I$5*MAX(F1096,0.1)^2),1/3)))-IFERROR(W1096,0))&gt;$D$19,MAX($D$16,IF((MAX($D$16,POWER((ABS(K1096)^2)/($I$5*MAX(F1096,0.1)^2),1/3)))&gt;IFERROR(W1096,0),MIN((MAX($D$16,POWER((ABS(K1096)^2)/($I$5*MAX(F1096,0.1)^2),1/3))),IFERROR(W1096,0)+(MIN(ABS(IFERROR(AF1096,0))*$D$18,ABS((MAX($D$16,POWER((ABS(K1096)^2)/($I$5*MAX(F1096,0.1)^2),1/3)))-IFERROR(W1096,0))))),MAX((MAX($D$16,POWER((ABS(K1096)^2)/($I$5*MAX(F1096,0.1)^2),1/3))),IFERROR(W1096,0)-(MIN(ABS(IFERROR(AF1096,0))*$D$18,ABS((MAX($D$16,POWER((ABS(K1096)^2)/($I$5*MAX(F1096,0.1)^2),1/3)))-IFERROR(W1096,0))))))),MAX($D$16,POWER((ABS(K1096)^2)/($I$5*MAX(F1096,0.1)^2),1/3))),MAX($D$16,IFERROR(W1096,0)))))))</f>
        <v/>
      </c>
      <c r="X1096">
        <f>((F1096)+(G1096)*(W1096))*(W1096)</f>
        <v/>
      </c>
      <c r="Y1096">
        <f>(((F1096)+(G1096)*(W1096))*(W1096))/MAX((F1096)+2*(W1096)*SQRT(1+(G1096)^2),1E-6)</f>
        <v/>
      </c>
      <c r="Z1096">
        <f>ABS(K1096)/MAX(((F1096)+(G1096)*(W1096))*(W1096),1E-6)</f>
        <v/>
      </c>
      <c r="AA1096">
        <f>E1096+W1096</f>
        <v/>
      </c>
      <c r="AB1096">
        <f>AA1096+((ABS(K1096)/MAX(((F1096)+(G1096)*(W1096))*(W1096),1E-6))^2)/(2*$I$5)</f>
        <v/>
      </c>
      <c r="AC1096">
        <f>((ABS(K1096)*$D$6)/(MAX(((F1096)+(G1096)*(W1096))*(W1096),1E-6)*MAX(((((F1096)+(G1096)*(W1096))*(W1096))/MAX((F1096)+2*(W1096)*SQRT(1+(G1096)^2),1E-6))^(2/3),1E-6)))^2</f>
        <v/>
      </c>
      <c r="AD1096">
        <f>ABS(ABS(K1096)/MAX(((F1096)+(G1096)*(W1096))*(W1096),1E-6))/SQRT($I$5*MAX((((F1096)+(G1096)*(W1096))*(W1096))/MAX((F1096)+2*(G1096)*(W1096),1E-6),1E-6))</f>
        <v/>
      </c>
      <c r="AE1096">
        <f>((F1096)*(W1096)^2)/2+(G1096)*(W1096)^3/3+(ABS(K1096)^2)/($I$5*MAX(((F1096)+(G1096)*(W1096))*(W1096),1E-6))</f>
        <v/>
      </c>
      <c r="AF1096">
        <f>IF($D$20=0,0,IFERROR(AB1097+(((AC1096+AC1097)/2)*J1097)+(IF(Z1096&gt;Z1097,$D$8*((Z1096^2-Z1097^2)/(2*$I$5)),$D$9*((Z1097^2-Z1096^2)/(2*$I$5)))+($D$10*(ABS(I1097)/90)*(MAX(Z1096^2,Z1097^2)/(2*$I$5))))-AB1096,0))</f>
        <v/>
      </c>
      <c r="AG1096">
        <f>IF($D$20=0,1,IFERROR(IF(ROUND(AD1096,3)=1,1,IF(AND(ABS(AF1096)&lt;$D$19,AD1096&lt;1),1,0)),0))</f>
        <v/>
      </c>
      <c r="AH1096">
        <f>IFERROR(IF(V32="Supercritical",MAX($D$16,IFERROR(L1096,MAX($D$16,POWER((ABS(K1096)^2)/($I$5*MAX(F1096,0.1)^2),1/3)))),IF(V32="Subcritical",MAX($D$16,IFERROR(W1096,MAX($D$16,POWER((ABS(K1096)^2)/($I$5*MAX(F1096,0.1)^2),1/3)))),IF(AND(IFERROR(V1096,0)=1,IFERROR(AG1096,0)=1),IF(IFERROR(T1096,-1E99)&gt;=IFERROR(AE1096,-1E99),MAX($D$16,IFERROR(L1096,MAX($D$16,POWER((ABS(K1096)^2)/($I$5*MAX(F1096,0.1)^2),1/3)))),MAX($D$16,IFERROR(W1096,MAX($D$16,POWER((ABS(K1096)^2)/($I$5*MAX(F1096,0.1)^2),1/3))))),IF(IFERROR(V1096,0)=1,MAX($D$16,IFERROR(L1096,MAX($D$16,POWER((ABS(K1096)^2)/($I$5*MAX(F1096,0.1)^2),1/3)))),IF(IFERROR(AG1096,0)=1,MAX($D$16,IFERROR(W1096,MAX($D$16,POWER((ABS(K1096)^2)/($I$5*MAX(F1096,0.1)^2),1/3)))),MAX($D$16,POWER((ABS(K1096)^2)/($I$5*MAX(F1096,0.1)^2),1/3))))))),MAX($D$16,POWER((ABS(K1096)^2)/($I$5*MAX(F1096,0.1)^2),1/3)))</f>
        <v/>
      </c>
      <c r="AI1096">
        <f>E1096+AH1096</f>
        <v/>
      </c>
      <c r="AJ1096">
        <f>AI1096+((ABS(K1096)/MAX(((F1096)+(G1096)*(AH1096))*(AH1096),1E-6))^2)/(2*$I$5)</f>
        <v/>
      </c>
      <c r="AM1096" t="n">
        <v>0</v>
      </c>
      <c r="AN1096" t="n">
        <v>0</v>
      </c>
      <c r="AO1096">
        <f>AM1096+AN1096</f>
        <v/>
      </c>
      <c r="AP1096">
        <f>AP1095+AO1096</f>
        <v/>
      </c>
      <c r="AQ1096">
        <f>ABS(ABS(K1096)/MAX(((F1096)+(G1096)*(AH1096))*(AH1096),1E-6))/SQRT($I$5*MAX((((F1096)+(G1096)*(AH1096))*(AH1096))/MAX((F1096)+2*(G1096)*(AH1096),1E-6),1E-6))</f>
        <v/>
      </c>
      <c r="AR1096">
        <f>IF(AQ1096&lt;1,"Subcritical","Supercritical")</f>
        <v/>
      </c>
      <c r="AS1096">
        <f>((ABS(K1096)*$D$6)/(MAX(((F1096)+(G1096)*(AH1096))*(AH1096),1E-6)*MAX(((((F1096)+(G1096)*(AH1096))*(AH1096))/MAX((F1096)+2*(AH1096)*SQRT(1+(G1096)^2),1E-6))^(2/3),1E-6)))^2</f>
        <v/>
      </c>
    </row>
    <row r="1097">
      <c r="A1097" t="n">
        <v>948</v>
      </c>
      <c r="B1097" t="n">
        <v>946.89</v>
      </c>
      <c r="C1097" t="n">
        <v>616083.406</v>
      </c>
      <c r="D1097" t="n">
        <v>3097057.001</v>
      </c>
      <c r="E1097" t="n">
        <v>632.0885</v>
      </c>
      <c r="F1097" t="n">
        <v>5.2</v>
      </c>
      <c r="G1097" t="n">
        <v>0</v>
      </c>
      <c r="H1097" t="inlineStr">
        <is>
          <t>Normal</t>
        </is>
      </c>
      <c r="I1097" t="n">
        <v>0.06</v>
      </c>
      <c r="J1097">
        <f>B1097-B1096</f>
        <v/>
      </c>
      <c r="K1097">
        <f>MAX(0,K1096-AO1096)</f>
        <v/>
      </c>
      <c r="L1097">
        <f>IF($D$20=0,IFERROR(L1096,MAX($D$16,POWER((ABS(K1097)^2)/($I$5*MAX(F1097,0.1)^2),1/3))),IF(IFERROR(V1096,0)=0,IFERROR(L1096,MAX($D$16,POWER((ABS(K1097)^2)/($I$5*MAX(F1097,0.1)^2),1/3))),IF(OR(IFERROR(L1097,0)=0,IFERROR(S1096,0)&lt;1,IFERROR(S1097,0)&lt;1),MAX($D$16,POWER((ABS(K1097)^2)/($I$5*MAX(F1097,0.1)^2),1/3)),IF(IFERROR(U1097,0)&gt;0,MAX($D$16,IFERROR(L1097,0)+((IFERROR(U1097,0))*$D$18*IF((IFERROR(S1097,0))&lt;1,1,-1))),IF(IFERROR(U1097,0)&lt;0,IF(ABS((MAX($D$16,POWER((ABS(K1097)^2)/($I$5*MAX(F1097,0.1)^2),1/3)))-IFERROR(L1097,0))&gt;$D$19,MAX($D$16,IF((MAX($D$16,POWER((ABS(K1097)^2)/($I$5*MAX(F1097,0.1)^2),1/3)))&gt;IFERROR(L1097,0),MIN((MAX($D$16,POWER((ABS(K1097)^2)/($I$5*MAX(F1097,0.1)^2),1/3))),IFERROR(L1097,0)+(MIN(ABS(IFERROR(U1097,0))*$D$18,ABS((MAX($D$16,POWER((ABS(K1097)^2)/($I$5*MAX(F1097,0.1)^2),1/3)))-IFERROR(L1097,0))))),MAX((MAX($D$16,POWER((ABS(K1097)^2)/($I$5*MAX(F1097,0.1)^2),1/3))),IFERROR(L1097,0)-(MIN(ABS(IFERROR(U1097,0))*$D$18,ABS((MAX($D$16,POWER((ABS(K1097)^2)/($I$5*MAX(F1097,0.1)^2),1/3)))-IFERROR(L1097,0))))))),MAX($D$16,POWER((ABS(K1097)^2)/($I$5*MAX(F1097,0.1)^2),1/3))),MAX($D$16,IFERROR(L1097,0)))))))</f>
        <v/>
      </c>
      <c r="M1097">
        <f>((F1097)+(G1097)*(L1097))*(L1097)</f>
        <v/>
      </c>
      <c r="N1097">
        <f>(((F1097)+(G1097)*(L1097))*(L1097))/MAX((F1097)+2*(L1097)*SQRT(1+(G1097)^2),1E-6)</f>
        <v/>
      </c>
      <c r="O1097">
        <f>ABS(K1097)/MAX(((F1097)+(G1097)*(L1097))*(L1097),1E-6)</f>
        <v/>
      </c>
      <c r="P1097">
        <f>E1097+L1097</f>
        <v/>
      </c>
      <c r="Q1097">
        <f>P1097+((ABS(K1097)/MAX(((F1097)+(G1097)*(L1097))*(L1097),1E-6))^2)/(2*$I$5)</f>
        <v/>
      </c>
      <c r="R1097">
        <f>((ABS(K1097)*$D$6)/(MAX(((F1097)+(G1097)*(L1097))*(L1097),1E-6)*MAX(((((F1097)+(G1097)*(L1097))*(L1097))/MAX((F1097)+2*(L1097)*SQRT(1+(G1097)^2),1E-6))^(2/3),1E-6)))^2</f>
        <v/>
      </c>
      <c r="S1097">
        <f>ABS(ABS(K1097)/MAX(((F1097)+(G1097)*(L1097))*(L1097),1E-6))/SQRT($I$5*MAX((((F1097)+(G1097)*(L1097))*(L1097))/MAX((F1097)+2*(G1097)*(L1097),1E-6),1E-6))</f>
        <v/>
      </c>
      <c r="T1097">
        <f>((F1097)*(L1097)^2)/2+(G1097)*(L1097)^3/3+(ABS(K1097)^2)/($I$5*MAX(((F1097)+(G1097)*(L1097))*(L1097),1E-6))</f>
        <v/>
      </c>
      <c r="U1097">
        <f>IF($D$20=0,0,IFERROR(Q1096-(((R1096+R1097)/2)*J1097)-(IF(O1096&gt;O1097,$D$8*((O1096^2-O1097^2)/(2*$I$5)),$D$9*((O1097^2-O1096^2)/(2*$I$5)))+($D$10*(ABS(I1097)/90)*(MAX(O1096^2,O1097^2)/(2*$I$5))))-Q1097,0))</f>
        <v/>
      </c>
      <c r="V1097">
        <f>IF($D$20=0,1,IFERROR(IF(ROUND(S1097,3)=1,1,IF(AND(ABS(U1097)&lt;$D$19,S1097&gt;1),1,0)),0))</f>
        <v/>
      </c>
      <c r="W1097">
        <f>IF($D$20=0,IFERROR(W1098,MAX($D$16,POWER((ABS(K1097)^2)/($I$5*MAX(F1097,0.1)^2),1/3))),IF(IFERROR(AG1098,0)=0,IFERROR(W1098,MAX($D$16,POWER((ABS(K1097)^2)/($I$5*MAX(F1097,0.1)^2),1/3))),IF(OR(IFERROR(W1097,0)=0,IFERROR(AD1098,0)&gt;1),MAX($D$16,POWER((ABS(K1097)^2)/($I$5*MAX(F1097,0.1)^2),1/3)),IF(IFERROR(AF1097,0)&gt;0,MAX($D$16,IFERROR(W1097,0)+((IFERROR(AF1097,0))*$D$18*IF((IFERROR(AD1097,0))&lt;1,1,-1))),IF(IFERROR(AF1097,0)&lt;0,IF(ABS((MAX($D$16,POWER((ABS(K1097)^2)/($I$5*MAX(F1097,0.1)^2),1/3)))-IFERROR(W1097,0))&gt;$D$19,MAX($D$16,IF((MAX($D$16,POWER((ABS(K1097)^2)/($I$5*MAX(F1097,0.1)^2),1/3)))&gt;IFERROR(W1097,0),MIN((MAX($D$16,POWER((ABS(K1097)^2)/($I$5*MAX(F1097,0.1)^2),1/3))),IFERROR(W1097,0)+(MIN(ABS(IFERROR(AF1097,0))*$D$18,ABS((MAX($D$16,POWER((ABS(K1097)^2)/($I$5*MAX(F1097,0.1)^2),1/3)))-IFERROR(W1097,0))))),MAX((MAX($D$16,POWER((ABS(K1097)^2)/($I$5*MAX(F1097,0.1)^2),1/3))),IFERROR(W1097,0)-(MIN(ABS(IFERROR(AF1097,0))*$D$18,ABS((MAX($D$16,POWER((ABS(K1097)^2)/($I$5*MAX(F1097,0.1)^2),1/3)))-IFERROR(W1097,0))))))),MAX($D$16,POWER((ABS(K1097)^2)/($I$5*MAX(F1097,0.1)^2),1/3))),MAX($D$16,IFERROR(W1097,0)))))))</f>
        <v/>
      </c>
      <c r="X1097">
        <f>((F1097)+(G1097)*(W1097))*(W1097)</f>
        <v/>
      </c>
      <c r="Y1097">
        <f>(((F1097)+(G1097)*(W1097))*(W1097))/MAX((F1097)+2*(W1097)*SQRT(1+(G1097)^2),1E-6)</f>
        <v/>
      </c>
      <c r="Z1097">
        <f>ABS(K1097)/MAX(((F1097)+(G1097)*(W1097))*(W1097),1E-6)</f>
        <v/>
      </c>
      <c r="AA1097">
        <f>E1097+W1097</f>
        <v/>
      </c>
      <c r="AB1097">
        <f>AA1097+((ABS(K1097)/MAX(((F1097)+(G1097)*(W1097))*(W1097),1E-6))^2)/(2*$I$5)</f>
        <v/>
      </c>
      <c r="AC1097">
        <f>((ABS(K1097)*$D$6)/(MAX(((F1097)+(G1097)*(W1097))*(W1097),1E-6)*MAX(((((F1097)+(G1097)*(W1097))*(W1097))/MAX((F1097)+2*(W1097)*SQRT(1+(G1097)^2),1E-6))^(2/3),1E-6)))^2</f>
        <v/>
      </c>
      <c r="AD1097">
        <f>ABS(ABS(K1097)/MAX(((F1097)+(G1097)*(W1097))*(W1097),1E-6))/SQRT($I$5*MAX((((F1097)+(G1097)*(W1097))*(W1097))/MAX((F1097)+2*(G1097)*(W1097),1E-6),1E-6))</f>
        <v/>
      </c>
      <c r="AE1097">
        <f>((F1097)*(W1097)^2)/2+(G1097)*(W1097)^3/3+(ABS(K1097)^2)/($I$5*MAX(((F1097)+(G1097)*(W1097))*(W1097),1E-6))</f>
        <v/>
      </c>
      <c r="AF1097">
        <f>IF($D$20=0,0,IFERROR(AB1098+(((AC1097+AC1098)/2)*J1098)+(IF(Z1097&gt;Z1098,$D$8*((Z1097^2-Z1098^2)/(2*$I$5)),$D$9*((Z1098^2-Z1097^2)/(2*$I$5)))+($D$10*(ABS(I1098)/90)*(MAX(Z1097^2,Z1098^2)/(2*$I$5))))-AB1097,0))</f>
        <v/>
      </c>
      <c r="AG1097">
        <f>IF($D$20=0,1,IFERROR(IF(ROUND(AD1097,3)=1,1,IF(AND(ABS(AF1097)&lt;$D$19,AD1097&lt;1),1,0)),0))</f>
        <v/>
      </c>
      <c r="AH1097">
        <f>IFERROR(IF(V32="Supercritical",MAX($D$16,IFERROR(L1097,MAX($D$16,POWER((ABS(K1097)^2)/($I$5*MAX(F1097,0.1)^2),1/3)))),IF(V32="Subcritical",MAX($D$16,IFERROR(W1097,MAX($D$16,POWER((ABS(K1097)^2)/($I$5*MAX(F1097,0.1)^2),1/3)))),IF(AND(IFERROR(V1097,0)=1,IFERROR(AG1097,0)=1),IF(IFERROR(T1097,-1E99)&gt;=IFERROR(AE1097,-1E99),MAX($D$16,IFERROR(L1097,MAX($D$16,POWER((ABS(K1097)^2)/($I$5*MAX(F1097,0.1)^2),1/3)))),MAX($D$16,IFERROR(W1097,MAX($D$16,POWER((ABS(K1097)^2)/($I$5*MAX(F1097,0.1)^2),1/3))))),IF(IFERROR(V1097,0)=1,MAX($D$16,IFERROR(L1097,MAX($D$16,POWER((ABS(K1097)^2)/($I$5*MAX(F1097,0.1)^2),1/3)))),IF(IFERROR(AG1097,0)=1,MAX($D$16,IFERROR(W1097,MAX($D$16,POWER((ABS(K1097)^2)/($I$5*MAX(F1097,0.1)^2),1/3)))),MAX($D$16,POWER((ABS(K1097)^2)/($I$5*MAX(F1097,0.1)^2),1/3))))))),MAX($D$16,POWER((ABS(K1097)^2)/($I$5*MAX(F1097,0.1)^2),1/3)))</f>
        <v/>
      </c>
      <c r="AI1097">
        <f>E1097+AH1097</f>
        <v/>
      </c>
      <c r="AJ1097">
        <f>AI1097+((ABS(K1097)/MAX(((F1097)+(G1097)*(AH1097))*(AH1097),1E-6))^2)/(2*$I$5)</f>
        <v/>
      </c>
      <c r="AM1097" t="n">
        <v>0</v>
      </c>
      <c r="AN1097" t="n">
        <v>0</v>
      </c>
      <c r="AO1097">
        <f>AM1097+AN1097</f>
        <v/>
      </c>
      <c r="AP1097">
        <f>AP1096+AO1097</f>
        <v/>
      </c>
      <c r="AQ1097">
        <f>ABS(ABS(K1097)/MAX(((F1097)+(G1097)*(AH1097))*(AH1097),1E-6))/SQRT($I$5*MAX((((F1097)+(G1097)*(AH1097))*(AH1097))/MAX((F1097)+2*(G1097)*(AH1097),1E-6),1E-6))</f>
        <v/>
      </c>
      <c r="AR1097">
        <f>IF(AQ1097&lt;1,"Subcritical","Supercritical")</f>
        <v/>
      </c>
      <c r="AS1097">
        <f>((ABS(K1097)*$D$6)/(MAX(((F1097)+(G1097)*(AH1097))*(AH1097),1E-6)*MAX(((((F1097)+(G1097)*(AH1097))*(AH1097))/MAX((F1097)+2*(AH1097)*SQRT(1+(G1097)^2),1E-6))^(2/3),1E-6)))^2</f>
        <v/>
      </c>
    </row>
    <row r="1098">
      <c r="A1098" t="n">
        <v>949</v>
      </c>
      <c r="B1098" t="n">
        <v>947.89</v>
      </c>
      <c r="C1098" t="n">
        <v>616083.363</v>
      </c>
      <c r="D1098" t="n">
        <v>3097056.002</v>
      </c>
      <c r="E1098" t="n">
        <v>632.088</v>
      </c>
      <c r="F1098" t="n">
        <v>5.2</v>
      </c>
      <c r="G1098" t="n">
        <v>0</v>
      </c>
      <c r="H1098" t="inlineStr">
        <is>
          <t>Normal</t>
        </is>
      </c>
      <c r="I1098" t="n">
        <v>0.057</v>
      </c>
      <c r="J1098">
        <f>B1098-B1097</f>
        <v/>
      </c>
      <c r="K1098">
        <f>MAX(0,K1097-AO1097)</f>
        <v/>
      </c>
      <c r="L1098">
        <f>IF($D$20=0,IFERROR(L1097,MAX($D$16,POWER((ABS(K1098)^2)/($I$5*MAX(F1098,0.1)^2),1/3))),IF(IFERROR(V1097,0)=0,IFERROR(L1097,MAX($D$16,POWER((ABS(K1098)^2)/($I$5*MAX(F1098,0.1)^2),1/3))),IF(OR(IFERROR(L1098,0)=0,IFERROR(S1097,0)&lt;1,IFERROR(S1098,0)&lt;1),MAX($D$16,POWER((ABS(K1098)^2)/($I$5*MAX(F1098,0.1)^2),1/3)),IF(IFERROR(U1098,0)&gt;0,MAX($D$16,IFERROR(L1098,0)+((IFERROR(U1098,0))*$D$18*IF((IFERROR(S1098,0))&lt;1,1,-1))),IF(IFERROR(U1098,0)&lt;0,IF(ABS((MAX($D$16,POWER((ABS(K1098)^2)/($I$5*MAX(F1098,0.1)^2),1/3)))-IFERROR(L1098,0))&gt;$D$19,MAX($D$16,IF((MAX($D$16,POWER((ABS(K1098)^2)/($I$5*MAX(F1098,0.1)^2),1/3)))&gt;IFERROR(L1098,0),MIN((MAX($D$16,POWER((ABS(K1098)^2)/($I$5*MAX(F1098,0.1)^2),1/3))),IFERROR(L1098,0)+(MIN(ABS(IFERROR(U1098,0))*$D$18,ABS((MAX($D$16,POWER((ABS(K1098)^2)/($I$5*MAX(F1098,0.1)^2),1/3)))-IFERROR(L1098,0))))),MAX((MAX($D$16,POWER((ABS(K1098)^2)/($I$5*MAX(F1098,0.1)^2),1/3))),IFERROR(L1098,0)-(MIN(ABS(IFERROR(U1098,0))*$D$18,ABS((MAX($D$16,POWER((ABS(K1098)^2)/($I$5*MAX(F1098,0.1)^2),1/3)))-IFERROR(L1098,0))))))),MAX($D$16,POWER((ABS(K1098)^2)/($I$5*MAX(F1098,0.1)^2),1/3))),MAX($D$16,IFERROR(L1098,0)))))))</f>
        <v/>
      </c>
      <c r="M1098">
        <f>((F1098)+(G1098)*(L1098))*(L1098)</f>
        <v/>
      </c>
      <c r="N1098">
        <f>(((F1098)+(G1098)*(L1098))*(L1098))/MAX((F1098)+2*(L1098)*SQRT(1+(G1098)^2),1E-6)</f>
        <v/>
      </c>
      <c r="O1098">
        <f>ABS(K1098)/MAX(((F1098)+(G1098)*(L1098))*(L1098),1E-6)</f>
        <v/>
      </c>
      <c r="P1098">
        <f>E1098+L1098</f>
        <v/>
      </c>
      <c r="Q1098">
        <f>P1098+((ABS(K1098)/MAX(((F1098)+(G1098)*(L1098))*(L1098),1E-6))^2)/(2*$I$5)</f>
        <v/>
      </c>
      <c r="R1098">
        <f>((ABS(K1098)*$D$6)/(MAX(((F1098)+(G1098)*(L1098))*(L1098),1E-6)*MAX(((((F1098)+(G1098)*(L1098))*(L1098))/MAX((F1098)+2*(L1098)*SQRT(1+(G1098)^2),1E-6))^(2/3),1E-6)))^2</f>
        <v/>
      </c>
      <c r="S1098">
        <f>ABS(ABS(K1098)/MAX(((F1098)+(G1098)*(L1098))*(L1098),1E-6))/SQRT($I$5*MAX((((F1098)+(G1098)*(L1098))*(L1098))/MAX((F1098)+2*(G1098)*(L1098),1E-6),1E-6))</f>
        <v/>
      </c>
      <c r="T1098">
        <f>((F1098)*(L1098)^2)/2+(G1098)*(L1098)^3/3+(ABS(K1098)^2)/($I$5*MAX(((F1098)+(G1098)*(L1098))*(L1098),1E-6))</f>
        <v/>
      </c>
      <c r="U1098">
        <f>IF($D$20=0,0,IFERROR(Q1097-(((R1097+R1098)/2)*J1098)-(IF(O1097&gt;O1098,$D$8*((O1097^2-O1098^2)/(2*$I$5)),$D$9*((O1098^2-O1097^2)/(2*$I$5)))+($D$10*(ABS(I1098)/90)*(MAX(O1097^2,O1098^2)/(2*$I$5))))-Q1098,0))</f>
        <v/>
      </c>
      <c r="V1098">
        <f>IF($D$20=0,1,IFERROR(IF(ROUND(S1098,3)=1,1,IF(AND(ABS(U1098)&lt;$D$19,S1098&gt;1),1,0)),0))</f>
        <v/>
      </c>
      <c r="W1098">
        <f>IF($D$20=0,IFERROR(W1099,MAX($D$16,POWER((ABS(K1098)^2)/($I$5*MAX(F1098,0.1)^2),1/3))),IF(IFERROR(AG1099,0)=0,IFERROR(W1099,MAX($D$16,POWER((ABS(K1098)^2)/($I$5*MAX(F1098,0.1)^2),1/3))),IF(OR(IFERROR(W1098,0)=0,IFERROR(AD1099,0)&gt;1),MAX($D$16,POWER((ABS(K1098)^2)/($I$5*MAX(F1098,0.1)^2),1/3)),IF(IFERROR(AF1098,0)&gt;0,MAX($D$16,IFERROR(W1098,0)+((IFERROR(AF1098,0))*$D$18*IF((IFERROR(AD1098,0))&lt;1,1,-1))),IF(IFERROR(AF1098,0)&lt;0,IF(ABS((MAX($D$16,POWER((ABS(K1098)^2)/($I$5*MAX(F1098,0.1)^2),1/3)))-IFERROR(W1098,0))&gt;$D$19,MAX($D$16,IF((MAX($D$16,POWER((ABS(K1098)^2)/($I$5*MAX(F1098,0.1)^2),1/3)))&gt;IFERROR(W1098,0),MIN((MAX($D$16,POWER((ABS(K1098)^2)/($I$5*MAX(F1098,0.1)^2),1/3))),IFERROR(W1098,0)+(MIN(ABS(IFERROR(AF1098,0))*$D$18,ABS((MAX($D$16,POWER((ABS(K1098)^2)/($I$5*MAX(F1098,0.1)^2),1/3)))-IFERROR(W1098,0))))),MAX((MAX($D$16,POWER((ABS(K1098)^2)/($I$5*MAX(F1098,0.1)^2),1/3))),IFERROR(W1098,0)-(MIN(ABS(IFERROR(AF1098,0))*$D$18,ABS((MAX($D$16,POWER((ABS(K1098)^2)/($I$5*MAX(F1098,0.1)^2),1/3)))-IFERROR(W1098,0))))))),MAX($D$16,POWER((ABS(K1098)^2)/($I$5*MAX(F1098,0.1)^2),1/3))),MAX($D$16,IFERROR(W1098,0)))))))</f>
        <v/>
      </c>
      <c r="X1098">
        <f>((F1098)+(G1098)*(W1098))*(W1098)</f>
        <v/>
      </c>
      <c r="Y1098">
        <f>(((F1098)+(G1098)*(W1098))*(W1098))/MAX((F1098)+2*(W1098)*SQRT(1+(G1098)^2),1E-6)</f>
        <v/>
      </c>
      <c r="Z1098">
        <f>ABS(K1098)/MAX(((F1098)+(G1098)*(W1098))*(W1098),1E-6)</f>
        <v/>
      </c>
      <c r="AA1098">
        <f>E1098+W1098</f>
        <v/>
      </c>
      <c r="AB1098">
        <f>AA1098+((ABS(K1098)/MAX(((F1098)+(G1098)*(W1098))*(W1098),1E-6))^2)/(2*$I$5)</f>
        <v/>
      </c>
      <c r="AC1098">
        <f>((ABS(K1098)*$D$6)/(MAX(((F1098)+(G1098)*(W1098))*(W1098),1E-6)*MAX(((((F1098)+(G1098)*(W1098))*(W1098))/MAX((F1098)+2*(W1098)*SQRT(1+(G1098)^2),1E-6))^(2/3),1E-6)))^2</f>
        <v/>
      </c>
      <c r="AD1098">
        <f>ABS(ABS(K1098)/MAX(((F1098)+(G1098)*(W1098))*(W1098),1E-6))/SQRT($I$5*MAX((((F1098)+(G1098)*(W1098))*(W1098))/MAX((F1098)+2*(G1098)*(W1098),1E-6),1E-6))</f>
        <v/>
      </c>
      <c r="AE1098">
        <f>((F1098)*(W1098)^2)/2+(G1098)*(W1098)^3/3+(ABS(K1098)^2)/($I$5*MAX(((F1098)+(G1098)*(W1098))*(W1098),1E-6))</f>
        <v/>
      </c>
      <c r="AF1098">
        <f>IF($D$20=0,0,IFERROR(AB1099+(((AC1098+AC1099)/2)*J1099)+(IF(Z1098&gt;Z1099,$D$8*((Z1098^2-Z1099^2)/(2*$I$5)),$D$9*((Z1099^2-Z1098^2)/(2*$I$5)))+($D$10*(ABS(I1099)/90)*(MAX(Z1098^2,Z1099^2)/(2*$I$5))))-AB1098,0))</f>
        <v/>
      </c>
      <c r="AG1098">
        <f>IF($D$20=0,1,IFERROR(IF(ROUND(AD1098,3)=1,1,IF(AND(ABS(AF1098)&lt;$D$19,AD1098&lt;1),1,0)),0))</f>
        <v/>
      </c>
      <c r="AH1098">
        <f>IFERROR(IF(V32="Supercritical",MAX($D$16,IFERROR(L1098,MAX($D$16,POWER((ABS(K1098)^2)/($I$5*MAX(F1098,0.1)^2),1/3)))),IF(V32="Subcritical",MAX($D$16,IFERROR(W1098,MAX($D$16,POWER((ABS(K1098)^2)/($I$5*MAX(F1098,0.1)^2),1/3)))),IF(AND(IFERROR(V1098,0)=1,IFERROR(AG1098,0)=1),IF(IFERROR(T1098,-1E99)&gt;=IFERROR(AE1098,-1E99),MAX($D$16,IFERROR(L1098,MAX($D$16,POWER((ABS(K1098)^2)/($I$5*MAX(F1098,0.1)^2),1/3)))),MAX($D$16,IFERROR(W1098,MAX($D$16,POWER((ABS(K1098)^2)/($I$5*MAX(F1098,0.1)^2),1/3))))),IF(IFERROR(V1098,0)=1,MAX($D$16,IFERROR(L1098,MAX($D$16,POWER((ABS(K1098)^2)/($I$5*MAX(F1098,0.1)^2),1/3)))),IF(IFERROR(AG1098,0)=1,MAX($D$16,IFERROR(W1098,MAX($D$16,POWER((ABS(K1098)^2)/($I$5*MAX(F1098,0.1)^2),1/3)))),MAX($D$16,POWER((ABS(K1098)^2)/($I$5*MAX(F1098,0.1)^2),1/3))))))),MAX($D$16,POWER((ABS(K1098)^2)/($I$5*MAX(F1098,0.1)^2),1/3)))</f>
        <v/>
      </c>
      <c r="AI1098">
        <f>E1098+AH1098</f>
        <v/>
      </c>
      <c r="AJ1098">
        <f>AI1098+((ABS(K1098)/MAX(((F1098)+(G1098)*(AH1098))*(AH1098),1E-6))^2)/(2*$I$5)</f>
        <v/>
      </c>
      <c r="AM1098" t="n">
        <v>0</v>
      </c>
      <c r="AN1098" t="n">
        <v>0</v>
      </c>
      <c r="AO1098">
        <f>AM1098+AN1098</f>
        <v/>
      </c>
      <c r="AP1098">
        <f>AP1097+AO1098</f>
        <v/>
      </c>
      <c r="AQ1098">
        <f>ABS(ABS(K1098)/MAX(((F1098)+(G1098)*(AH1098))*(AH1098),1E-6))/SQRT($I$5*MAX((((F1098)+(G1098)*(AH1098))*(AH1098))/MAX((F1098)+2*(G1098)*(AH1098),1E-6),1E-6))</f>
        <v/>
      </c>
      <c r="AR1098">
        <f>IF(AQ1098&lt;1,"Subcritical","Supercritical")</f>
        <v/>
      </c>
      <c r="AS1098">
        <f>((ABS(K1098)*$D$6)/(MAX(((F1098)+(G1098)*(AH1098))*(AH1098),1E-6)*MAX(((((F1098)+(G1098)*(AH1098))*(AH1098))/MAX((F1098)+2*(AH1098)*SQRT(1+(G1098)^2),1E-6))^(2/3),1E-6)))^2</f>
        <v/>
      </c>
    </row>
    <row r="1099">
      <c r="A1099" t="n">
        <v>950</v>
      </c>
      <c r="B1099" t="n">
        <v>948.889</v>
      </c>
      <c r="C1099" t="n">
        <v>616083.321</v>
      </c>
      <c r="D1099" t="n">
        <v>3097055.003</v>
      </c>
      <c r="E1099" t="n">
        <v>632.0875</v>
      </c>
      <c r="F1099" t="n">
        <v>5.2</v>
      </c>
      <c r="G1099" t="n">
        <v>0</v>
      </c>
      <c r="H1099" t="inlineStr">
        <is>
          <t>Normal</t>
        </is>
      </c>
      <c r="I1099" t="n">
        <v>0</v>
      </c>
      <c r="J1099">
        <f>B1099-B1098</f>
        <v/>
      </c>
      <c r="K1099">
        <f>MAX(0,K1098-AO1098)</f>
        <v/>
      </c>
      <c r="L1099">
        <f>IF($D$20=0,IFERROR(L1098,MAX($D$16,POWER((ABS(K1099)^2)/($I$5*MAX(F1099,0.1)^2),1/3))),IF(IFERROR(V1098,0)=0,IFERROR(L1098,MAX($D$16,POWER((ABS(K1099)^2)/($I$5*MAX(F1099,0.1)^2),1/3))),IF(OR(IFERROR(L1099,0)=0,IFERROR(S1098,0)&lt;1,IFERROR(S1099,0)&lt;1),MAX($D$16,POWER((ABS(K1099)^2)/($I$5*MAX(F1099,0.1)^2),1/3)),IF(IFERROR(U1099,0)&gt;0,MAX($D$16,IFERROR(L1099,0)+((IFERROR(U1099,0))*$D$18*IF((IFERROR(S1099,0))&lt;1,1,-1))),IF(IFERROR(U1099,0)&lt;0,IF(ABS((MAX($D$16,POWER((ABS(K1099)^2)/($I$5*MAX(F1099,0.1)^2),1/3)))-IFERROR(L1099,0))&gt;$D$19,MAX($D$16,IF((MAX($D$16,POWER((ABS(K1099)^2)/($I$5*MAX(F1099,0.1)^2),1/3)))&gt;IFERROR(L1099,0),MIN((MAX($D$16,POWER((ABS(K1099)^2)/($I$5*MAX(F1099,0.1)^2),1/3))),IFERROR(L1099,0)+(MIN(ABS(IFERROR(U1099,0))*$D$18,ABS((MAX($D$16,POWER((ABS(K1099)^2)/($I$5*MAX(F1099,0.1)^2),1/3)))-IFERROR(L1099,0))))),MAX((MAX($D$16,POWER((ABS(K1099)^2)/($I$5*MAX(F1099,0.1)^2),1/3))),IFERROR(L1099,0)-(MIN(ABS(IFERROR(U1099,0))*$D$18,ABS((MAX($D$16,POWER((ABS(K1099)^2)/($I$5*MAX(F1099,0.1)^2),1/3)))-IFERROR(L1099,0))))))),MAX($D$16,POWER((ABS(K1099)^2)/($I$5*MAX(F1099,0.1)^2),1/3))),MAX($D$16,IFERROR(L1099,0)))))))</f>
        <v/>
      </c>
      <c r="M1099">
        <f>((F1099)+(G1099)*(L1099))*(L1099)</f>
        <v/>
      </c>
      <c r="N1099">
        <f>(((F1099)+(G1099)*(L1099))*(L1099))/MAX((F1099)+2*(L1099)*SQRT(1+(G1099)^2),1E-6)</f>
        <v/>
      </c>
      <c r="O1099">
        <f>ABS(K1099)/MAX(((F1099)+(G1099)*(L1099))*(L1099),1E-6)</f>
        <v/>
      </c>
      <c r="P1099">
        <f>E1099+L1099</f>
        <v/>
      </c>
      <c r="Q1099">
        <f>P1099+((ABS(K1099)/MAX(((F1099)+(G1099)*(L1099))*(L1099),1E-6))^2)/(2*$I$5)</f>
        <v/>
      </c>
      <c r="R1099">
        <f>((ABS(K1099)*$D$6)/(MAX(((F1099)+(G1099)*(L1099))*(L1099),1E-6)*MAX(((((F1099)+(G1099)*(L1099))*(L1099))/MAX((F1099)+2*(L1099)*SQRT(1+(G1099)^2),1E-6))^(2/3),1E-6)))^2</f>
        <v/>
      </c>
      <c r="S1099">
        <f>ABS(ABS(K1099)/MAX(((F1099)+(G1099)*(L1099))*(L1099),1E-6))/SQRT($I$5*MAX((((F1099)+(G1099)*(L1099))*(L1099))/MAX((F1099)+2*(G1099)*(L1099),1E-6),1E-6))</f>
        <v/>
      </c>
      <c r="T1099">
        <f>((F1099)*(L1099)^2)/2+(G1099)*(L1099)^3/3+(ABS(K1099)^2)/($I$5*MAX(((F1099)+(G1099)*(L1099))*(L1099),1E-6))</f>
        <v/>
      </c>
      <c r="U1099">
        <f>IF($D$20=0,0,IFERROR(Q1098-(((R1098+R1099)/2)*J1099)-(IF(O1098&gt;O1099,$D$8*((O1098^2-O1099^2)/(2*$I$5)),$D$9*((O1099^2-O1098^2)/(2*$I$5)))+($D$10*(ABS(I1099)/90)*(MAX(O1098^2,O1099^2)/(2*$I$5))))-Q1099,0))</f>
        <v/>
      </c>
      <c r="V1099">
        <f>IF($D$20=0,1,IFERROR(IF(ROUND(S1099,3)=1,1,IF(AND(ABS(U1099)&lt;$D$19,S1099&gt;1),1,0)),0))</f>
        <v/>
      </c>
      <c r="W1099">
        <f>IF($D$20=0,IFERROR(W1100,MAX($D$16,POWER((ABS(K1099)^2)/($I$5*MAX(F1099,0.1)^2),1/3))),IF(IFERROR(AG1100,0)=0,IFERROR(W1100,MAX($D$16,POWER((ABS(K1099)^2)/($I$5*MAX(F1099,0.1)^2),1/3))),IF(OR(IFERROR(W1099,0)=0,IFERROR(AD1100,0)&gt;1),MAX($D$16,POWER((ABS(K1099)^2)/($I$5*MAX(F1099,0.1)^2),1/3)),IF(IFERROR(AF1099,0)&gt;0,MAX($D$16,IFERROR(W1099,0)+((IFERROR(AF1099,0))*$D$18*IF((IFERROR(AD1099,0))&lt;1,1,-1))),IF(IFERROR(AF1099,0)&lt;0,IF(ABS((MAX($D$16,POWER((ABS(K1099)^2)/($I$5*MAX(F1099,0.1)^2),1/3)))-IFERROR(W1099,0))&gt;$D$19,MAX($D$16,IF((MAX($D$16,POWER((ABS(K1099)^2)/($I$5*MAX(F1099,0.1)^2),1/3)))&gt;IFERROR(W1099,0),MIN((MAX($D$16,POWER((ABS(K1099)^2)/($I$5*MAX(F1099,0.1)^2),1/3))),IFERROR(W1099,0)+(MIN(ABS(IFERROR(AF1099,0))*$D$18,ABS((MAX($D$16,POWER((ABS(K1099)^2)/($I$5*MAX(F1099,0.1)^2),1/3)))-IFERROR(W1099,0))))),MAX((MAX($D$16,POWER((ABS(K1099)^2)/($I$5*MAX(F1099,0.1)^2),1/3))),IFERROR(W1099,0)-(MIN(ABS(IFERROR(AF1099,0))*$D$18,ABS((MAX($D$16,POWER((ABS(K1099)^2)/($I$5*MAX(F1099,0.1)^2),1/3)))-IFERROR(W1099,0))))))),MAX($D$16,POWER((ABS(K1099)^2)/($I$5*MAX(F1099,0.1)^2),1/3))),MAX($D$16,IFERROR(W1099,0)))))))</f>
        <v/>
      </c>
      <c r="X1099">
        <f>((F1099)+(G1099)*(W1099))*(W1099)</f>
        <v/>
      </c>
      <c r="Y1099">
        <f>(((F1099)+(G1099)*(W1099))*(W1099))/MAX((F1099)+2*(W1099)*SQRT(1+(G1099)^2),1E-6)</f>
        <v/>
      </c>
      <c r="Z1099">
        <f>ABS(K1099)/MAX(((F1099)+(G1099)*(W1099))*(W1099),1E-6)</f>
        <v/>
      </c>
      <c r="AA1099">
        <f>E1099+W1099</f>
        <v/>
      </c>
      <c r="AB1099">
        <f>AA1099+((ABS(K1099)/MAX(((F1099)+(G1099)*(W1099))*(W1099),1E-6))^2)/(2*$I$5)</f>
        <v/>
      </c>
      <c r="AC1099">
        <f>((ABS(K1099)*$D$6)/(MAX(((F1099)+(G1099)*(W1099))*(W1099),1E-6)*MAX(((((F1099)+(G1099)*(W1099))*(W1099))/MAX((F1099)+2*(W1099)*SQRT(1+(G1099)^2),1E-6))^(2/3),1E-6)))^2</f>
        <v/>
      </c>
      <c r="AD1099">
        <f>ABS(ABS(K1099)/MAX(((F1099)+(G1099)*(W1099))*(W1099),1E-6))/SQRT($I$5*MAX((((F1099)+(G1099)*(W1099))*(W1099))/MAX((F1099)+2*(G1099)*(W1099),1E-6),1E-6))</f>
        <v/>
      </c>
      <c r="AE1099">
        <f>((F1099)*(W1099)^2)/2+(G1099)*(W1099)^3/3+(ABS(K1099)^2)/($I$5*MAX(((F1099)+(G1099)*(W1099))*(W1099),1E-6))</f>
        <v/>
      </c>
      <c r="AF1099">
        <f>IF($D$20=0,0,IFERROR(AB1100+(((AC1099+AC1100)/2)*J1100)+(IF(Z1099&gt;Z1100,$D$8*((Z1099^2-Z1100^2)/(2*$I$5)),$D$9*((Z1100^2-Z1099^2)/(2*$I$5)))+($D$10*(ABS(I1100)/90)*(MAX(Z1099^2,Z1100^2)/(2*$I$5))))-AB1099,0))</f>
        <v/>
      </c>
      <c r="AG1099">
        <f>IF($D$20=0,1,IFERROR(IF(ROUND(AD1099,3)=1,1,IF(AND(ABS(AF1099)&lt;$D$19,AD1099&lt;1),1,0)),0))</f>
        <v/>
      </c>
      <c r="AH1099">
        <f>IFERROR(IF(V32="Supercritical",MAX($D$16,IFERROR(L1099,MAX($D$16,POWER((ABS(K1099)^2)/($I$5*MAX(F1099,0.1)^2),1/3)))),IF(V32="Subcritical",MAX($D$16,IFERROR(W1099,MAX($D$16,POWER((ABS(K1099)^2)/($I$5*MAX(F1099,0.1)^2),1/3)))),IF(AND(IFERROR(V1099,0)=1,IFERROR(AG1099,0)=1),IF(IFERROR(T1099,-1E99)&gt;=IFERROR(AE1099,-1E99),MAX($D$16,IFERROR(L1099,MAX($D$16,POWER((ABS(K1099)^2)/($I$5*MAX(F1099,0.1)^2),1/3)))),MAX($D$16,IFERROR(W1099,MAX($D$16,POWER((ABS(K1099)^2)/($I$5*MAX(F1099,0.1)^2),1/3))))),IF(IFERROR(V1099,0)=1,MAX($D$16,IFERROR(L1099,MAX($D$16,POWER((ABS(K1099)^2)/($I$5*MAX(F1099,0.1)^2),1/3)))),IF(IFERROR(AG1099,0)=1,MAX($D$16,IFERROR(W1099,MAX($D$16,POWER((ABS(K1099)^2)/($I$5*MAX(F1099,0.1)^2),1/3)))),MAX($D$16,POWER((ABS(K1099)^2)/($I$5*MAX(F1099,0.1)^2),1/3))))))),MAX($D$16,POWER((ABS(K1099)^2)/($I$5*MAX(F1099,0.1)^2),1/3)))</f>
        <v/>
      </c>
      <c r="AI1099">
        <f>E1099+AH1099</f>
        <v/>
      </c>
      <c r="AJ1099">
        <f>AI1099+((ABS(K1099)/MAX(((F1099)+(G1099)*(AH1099))*(AH1099),1E-6))^2)/(2*$I$5)</f>
        <v/>
      </c>
      <c r="AM1099" t="n">
        <v>0</v>
      </c>
      <c r="AN1099" t="n">
        <v>0</v>
      </c>
      <c r="AO1099">
        <f>AM1099+AN1099</f>
        <v/>
      </c>
      <c r="AP1099">
        <f>AP1098+AO1099</f>
        <v/>
      </c>
      <c r="AQ1099">
        <f>ABS(ABS(K1099)/MAX(((F1099)+(G1099)*(AH1099))*(AH1099),1E-6))/SQRT($I$5*MAX((((F1099)+(G1099)*(AH1099))*(AH1099))/MAX((F1099)+2*(G1099)*(AH1099),1E-6),1E-6))</f>
        <v/>
      </c>
      <c r="AR1099">
        <f>IF(AQ1099&lt;1,"Subcritical","Supercritical")</f>
        <v/>
      </c>
      <c r="AS1099">
        <f>((ABS(K1099)*$D$6)/(MAX(((F1099)+(G1099)*(AH1099))*(AH1099),1E-6)*MAX(((((F1099)+(G1099)*(AH1099))*(AH1099))/MAX((F1099)+2*(AH1099)*SQRT(1+(G1099)^2),1E-6))^(2/3),1E-6)))^2</f>
        <v/>
      </c>
    </row>
    <row r="1100">
      <c r="A1100" t="n">
        <v>951</v>
      </c>
      <c r="B1100" t="n">
        <v>949.889</v>
      </c>
      <c r="C1100" t="n">
        <v>616083.279</v>
      </c>
      <c r="D1100" t="n">
        <v>3097054.004</v>
      </c>
      <c r="E1100" t="n">
        <v>632.087</v>
      </c>
      <c r="F1100" t="n">
        <v>5.2</v>
      </c>
      <c r="G1100" t="n">
        <v>0</v>
      </c>
      <c r="H1100" t="inlineStr">
        <is>
          <t>Normal</t>
        </is>
      </c>
      <c r="I1100" t="n">
        <v>0</v>
      </c>
      <c r="J1100">
        <f>B1100-B1099</f>
        <v/>
      </c>
      <c r="K1100">
        <f>MAX(0,K1099-AO1099)</f>
        <v/>
      </c>
      <c r="L1100">
        <f>IF($D$20=0,IFERROR(L1099,MAX($D$16,POWER((ABS(K1100)^2)/($I$5*MAX(F1100,0.1)^2),1/3))),IF(IFERROR(V1099,0)=0,IFERROR(L1099,MAX($D$16,POWER((ABS(K1100)^2)/($I$5*MAX(F1100,0.1)^2),1/3))),IF(OR(IFERROR(L1100,0)=0,IFERROR(S1099,0)&lt;1,IFERROR(S1100,0)&lt;1),MAX($D$16,POWER((ABS(K1100)^2)/($I$5*MAX(F1100,0.1)^2),1/3)),IF(IFERROR(U1100,0)&gt;0,MAX($D$16,IFERROR(L1100,0)+((IFERROR(U1100,0))*$D$18*IF((IFERROR(S1100,0))&lt;1,1,-1))),IF(IFERROR(U1100,0)&lt;0,IF(ABS((MAX($D$16,POWER((ABS(K1100)^2)/($I$5*MAX(F1100,0.1)^2),1/3)))-IFERROR(L1100,0))&gt;$D$19,MAX($D$16,IF((MAX($D$16,POWER((ABS(K1100)^2)/($I$5*MAX(F1100,0.1)^2),1/3)))&gt;IFERROR(L1100,0),MIN((MAX($D$16,POWER((ABS(K1100)^2)/($I$5*MAX(F1100,0.1)^2),1/3))),IFERROR(L1100,0)+(MIN(ABS(IFERROR(U1100,0))*$D$18,ABS((MAX($D$16,POWER((ABS(K1100)^2)/($I$5*MAX(F1100,0.1)^2),1/3)))-IFERROR(L1100,0))))),MAX((MAX($D$16,POWER((ABS(K1100)^2)/($I$5*MAX(F1100,0.1)^2),1/3))),IFERROR(L1100,0)-(MIN(ABS(IFERROR(U1100,0))*$D$18,ABS((MAX($D$16,POWER((ABS(K1100)^2)/($I$5*MAX(F1100,0.1)^2),1/3)))-IFERROR(L1100,0))))))),MAX($D$16,POWER((ABS(K1100)^2)/($I$5*MAX(F1100,0.1)^2),1/3))),MAX($D$16,IFERROR(L1100,0)))))))</f>
        <v/>
      </c>
      <c r="M1100">
        <f>((F1100)+(G1100)*(L1100))*(L1100)</f>
        <v/>
      </c>
      <c r="N1100">
        <f>(((F1100)+(G1100)*(L1100))*(L1100))/MAX((F1100)+2*(L1100)*SQRT(1+(G1100)^2),1E-6)</f>
        <v/>
      </c>
      <c r="O1100">
        <f>ABS(K1100)/MAX(((F1100)+(G1100)*(L1100))*(L1100),1E-6)</f>
        <v/>
      </c>
      <c r="P1100">
        <f>E1100+L1100</f>
        <v/>
      </c>
      <c r="Q1100">
        <f>P1100+((ABS(K1100)/MAX(((F1100)+(G1100)*(L1100))*(L1100),1E-6))^2)/(2*$I$5)</f>
        <v/>
      </c>
      <c r="R1100">
        <f>((ABS(K1100)*$D$6)/(MAX(((F1100)+(G1100)*(L1100))*(L1100),1E-6)*MAX(((((F1100)+(G1100)*(L1100))*(L1100))/MAX((F1100)+2*(L1100)*SQRT(1+(G1100)^2),1E-6))^(2/3),1E-6)))^2</f>
        <v/>
      </c>
      <c r="S1100">
        <f>ABS(ABS(K1100)/MAX(((F1100)+(G1100)*(L1100))*(L1100),1E-6))/SQRT($I$5*MAX((((F1100)+(G1100)*(L1100))*(L1100))/MAX((F1100)+2*(G1100)*(L1100),1E-6),1E-6))</f>
        <v/>
      </c>
      <c r="T1100">
        <f>((F1100)*(L1100)^2)/2+(G1100)*(L1100)^3/3+(ABS(K1100)^2)/($I$5*MAX(((F1100)+(G1100)*(L1100))*(L1100),1E-6))</f>
        <v/>
      </c>
      <c r="U1100">
        <f>IF($D$20=0,0,IFERROR(Q1099-(((R1099+R1100)/2)*J1100)-(IF(O1099&gt;O1100,$D$8*((O1099^2-O1100^2)/(2*$I$5)),$D$9*((O1100^2-O1099^2)/(2*$I$5)))+($D$10*(ABS(I1100)/90)*(MAX(O1099^2,O1100^2)/(2*$I$5))))-Q1100,0))</f>
        <v/>
      </c>
      <c r="V1100">
        <f>IF($D$20=0,1,IFERROR(IF(ROUND(S1100,3)=1,1,IF(AND(ABS(U1100)&lt;$D$19,S1100&gt;1),1,0)),0))</f>
        <v/>
      </c>
      <c r="W1100">
        <f>IF($D$20=0,IFERROR(W1101,MAX($D$16,POWER((ABS(K1100)^2)/($I$5*MAX(F1100,0.1)^2),1/3))),IF(IFERROR(AG1101,0)=0,IFERROR(W1101,MAX($D$16,POWER((ABS(K1100)^2)/($I$5*MAX(F1100,0.1)^2),1/3))),IF(OR(IFERROR(W1100,0)=0,IFERROR(AD1101,0)&gt;1),MAX($D$16,POWER((ABS(K1100)^2)/($I$5*MAX(F1100,0.1)^2),1/3)),IF(IFERROR(AF1100,0)&gt;0,MAX($D$16,IFERROR(W1100,0)+((IFERROR(AF1100,0))*$D$18*IF((IFERROR(AD1100,0))&lt;1,1,-1))),IF(IFERROR(AF1100,0)&lt;0,IF(ABS((MAX($D$16,POWER((ABS(K1100)^2)/($I$5*MAX(F1100,0.1)^2),1/3)))-IFERROR(W1100,0))&gt;$D$19,MAX($D$16,IF((MAX($D$16,POWER((ABS(K1100)^2)/($I$5*MAX(F1100,0.1)^2),1/3)))&gt;IFERROR(W1100,0),MIN((MAX($D$16,POWER((ABS(K1100)^2)/($I$5*MAX(F1100,0.1)^2),1/3))),IFERROR(W1100,0)+(MIN(ABS(IFERROR(AF1100,0))*$D$18,ABS((MAX($D$16,POWER((ABS(K1100)^2)/($I$5*MAX(F1100,0.1)^2),1/3)))-IFERROR(W1100,0))))),MAX((MAX($D$16,POWER((ABS(K1100)^2)/($I$5*MAX(F1100,0.1)^2),1/3))),IFERROR(W1100,0)-(MIN(ABS(IFERROR(AF1100,0))*$D$18,ABS((MAX($D$16,POWER((ABS(K1100)^2)/($I$5*MAX(F1100,0.1)^2),1/3)))-IFERROR(W1100,0))))))),MAX($D$16,POWER((ABS(K1100)^2)/($I$5*MAX(F1100,0.1)^2),1/3))),MAX($D$16,IFERROR(W1100,0)))))))</f>
        <v/>
      </c>
      <c r="X1100">
        <f>((F1100)+(G1100)*(W1100))*(W1100)</f>
        <v/>
      </c>
      <c r="Y1100">
        <f>(((F1100)+(G1100)*(W1100))*(W1100))/MAX((F1100)+2*(W1100)*SQRT(1+(G1100)^2),1E-6)</f>
        <v/>
      </c>
      <c r="Z1100">
        <f>ABS(K1100)/MAX(((F1100)+(G1100)*(W1100))*(W1100),1E-6)</f>
        <v/>
      </c>
      <c r="AA1100">
        <f>E1100+W1100</f>
        <v/>
      </c>
      <c r="AB1100">
        <f>AA1100+((ABS(K1100)/MAX(((F1100)+(G1100)*(W1100))*(W1100),1E-6))^2)/(2*$I$5)</f>
        <v/>
      </c>
      <c r="AC1100">
        <f>((ABS(K1100)*$D$6)/(MAX(((F1100)+(G1100)*(W1100))*(W1100),1E-6)*MAX(((((F1100)+(G1100)*(W1100))*(W1100))/MAX((F1100)+2*(W1100)*SQRT(1+(G1100)^2),1E-6))^(2/3),1E-6)))^2</f>
        <v/>
      </c>
      <c r="AD1100">
        <f>ABS(ABS(K1100)/MAX(((F1100)+(G1100)*(W1100))*(W1100),1E-6))/SQRT($I$5*MAX((((F1100)+(G1100)*(W1100))*(W1100))/MAX((F1100)+2*(G1100)*(W1100),1E-6),1E-6))</f>
        <v/>
      </c>
      <c r="AE1100">
        <f>((F1100)*(W1100)^2)/2+(G1100)*(W1100)^3/3+(ABS(K1100)^2)/($I$5*MAX(((F1100)+(G1100)*(W1100))*(W1100),1E-6))</f>
        <v/>
      </c>
      <c r="AF1100">
        <f>IF($D$20=0,0,IFERROR(AB1101+(((AC1100+AC1101)/2)*J1101)+(IF(Z1100&gt;Z1101,$D$8*((Z1100^2-Z1101^2)/(2*$I$5)),$D$9*((Z1101^2-Z1100^2)/(2*$I$5)))+($D$10*(ABS(I1101)/90)*(MAX(Z1100^2,Z1101^2)/(2*$I$5))))-AB1100,0))</f>
        <v/>
      </c>
      <c r="AG1100">
        <f>IF($D$20=0,1,IFERROR(IF(ROUND(AD1100,3)=1,1,IF(AND(ABS(AF1100)&lt;$D$19,AD1100&lt;1),1,0)),0))</f>
        <v/>
      </c>
      <c r="AH1100">
        <f>IFERROR(IF(V32="Supercritical",MAX($D$16,IFERROR(L1100,MAX($D$16,POWER((ABS(K1100)^2)/($I$5*MAX(F1100,0.1)^2),1/3)))),IF(V32="Subcritical",MAX($D$16,IFERROR(W1100,MAX($D$16,POWER((ABS(K1100)^2)/($I$5*MAX(F1100,0.1)^2),1/3)))),IF(AND(IFERROR(V1100,0)=1,IFERROR(AG1100,0)=1),IF(IFERROR(T1100,-1E99)&gt;=IFERROR(AE1100,-1E99),MAX($D$16,IFERROR(L1100,MAX($D$16,POWER((ABS(K1100)^2)/($I$5*MAX(F1100,0.1)^2),1/3)))),MAX($D$16,IFERROR(W1100,MAX($D$16,POWER((ABS(K1100)^2)/($I$5*MAX(F1100,0.1)^2),1/3))))),IF(IFERROR(V1100,0)=1,MAX($D$16,IFERROR(L1100,MAX($D$16,POWER((ABS(K1100)^2)/($I$5*MAX(F1100,0.1)^2),1/3)))),IF(IFERROR(AG1100,0)=1,MAX($D$16,IFERROR(W1100,MAX($D$16,POWER((ABS(K1100)^2)/($I$5*MAX(F1100,0.1)^2),1/3)))),MAX($D$16,POWER((ABS(K1100)^2)/($I$5*MAX(F1100,0.1)^2),1/3))))))),MAX($D$16,POWER((ABS(K1100)^2)/($I$5*MAX(F1100,0.1)^2),1/3)))</f>
        <v/>
      </c>
      <c r="AI1100">
        <f>E1100+AH1100</f>
        <v/>
      </c>
      <c r="AJ1100">
        <f>AI1100+((ABS(K1100)/MAX(((F1100)+(G1100)*(AH1100))*(AH1100),1E-6))^2)/(2*$I$5)</f>
        <v/>
      </c>
      <c r="AM1100" t="n">
        <v>0</v>
      </c>
      <c r="AN1100" t="n">
        <v>0</v>
      </c>
      <c r="AO1100">
        <f>AM1100+AN1100</f>
        <v/>
      </c>
      <c r="AP1100">
        <f>AP1099+AO1100</f>
        <v/>
      </c>
      <c r="AQ1100">
        <f>ABS(ABS(K1100)/MAX(((F1100)+(G1100)*(AH1100))*(AH1100),1E-6))/SQRT($I$5*MAX((((F1100)+(G1100)*(AH1100))*(AH1100))/MAX((F1100)+2*(G1100)*(AH1100),1E-6),1E-6))</f>
        <v/>
      </c>
      <c r="AR1100">
        <f>IF(AQ1100&lt;1,"Subcritical","Supercritical")</f>
        <v/>
      </c>
      <c r="AS1100">
        <f>((ABS(K1100)*$D$6)/(MAX(((F1100)+(G1100)*(AH1100))*(AH1100),1E-6)*MAX(((((F1100)+(G1100)*(AH1100))*(AH1100))/MAX((F1100)+2*(AH1100)*SQRT(1+(G1100)^2),1E-6))^(2/3),1E-6)))^2</f>
        <v/>
      </c>
    </row>
    <row r="1101">
      <c r="A1101" t="n">
        <v>952</v>
      </c>
      <c r="B1101" t="n">
        <v>950.889</v>
      </c>
      <c r="C1101" t="n">
        <v>616083.237</v>
      </c>
      <c r="D1101" t="n">
        <v>3097053.005</v>
      </c>
      <c r="E1101" t="n">
        <v>632.0865</v>
      </c>
      <c r="F1101" t="n">
        <v>5.2</v>
      </c>
      <c r="G1101" t="n">
        <v>0</v>
      </c>
      <c r="H1101" t="inlineStr">
        <is>
          <t>Normal</t>
        </is>
      </c>
      <c r="I1101" t="n">
        <v>0.057</v>
      </c>
      <c r="J1101">
        <f>B1101-B1100</f>
        <v/>
      </c>
      <c r="K1101">
        <f>MAX(0,K1100-AO1100)</f>
        <v/>
      </c>
      <c r="L1101">
        <f>IF($D$20=0,IFERROR(L1100,MAX($D$16,POWER((ABS(K1101)^2)/($I$5*MAX(F1101,0.1)^2),1/3))),IF(IFERROR(V1100,0)=0,IFERROR(L1100,MAX($D$16,POWER((ABS(K1101)^2)/($I$5*MAX(F1101,0.1)^2),1/3))),IF(OR(IFERROR(L1101,0)=0,IFERROR(S1100,0)&lt;1,IFERROR(S1101,0)&lt;1),MAX($D$16,POWER((ABS(K1101)^2)/($I$5*MAX(F1101,0.1)^2),1/3)),IF(IFERROR(U1101,0)&gt;0,MAX($D$16,IFERROR(L1101,0)+((IFERROR(U1101,0))*$D$18*IF((IFERROR(S1101,0))&lt;1,1,-1))),IF(IFERROR(U1101,0)&lt;0,IF(ABS((MAX($D$16,POWER((ABS(K1101)^2)/($I$5*MAX(F1101,0.1)^2),1/3)))-IFERROR(L1101,0))&gt;$D$19,MAX($D$16,IF((MAX($D$16,POWER((ABS(K1101)^2)/($I$5*MAX(F1101,0.1)^2),1/3)))&gt;IFERROR(L1101,0),MIN((MAX($D$16,POWER((ABS(K1101)^2)/($I$5*MAX(F1101,0.1)^2),1/3))),IFERROR(L1101,0)+(MIN(ABS(IFERROR(U1101,0))*$D$18,ABS((MAX($D$16,POWER((ABS(K1101)^2)/($I$5*MAX(F1101,0.1)^2),1/3)))-IFERROR(L1101,0))))),MAX((MAX($D$16,POWER((ABS(K1101)^2)/($I$5*MAX(F1101,0.1)^2),1/3))),IFERROR(L1101,0)-(MIN(ABS(IFERROR(U1101,0))*$D$18,ABS((MAX($D$16,POWER((ABS(K1101)^2)/($I$5*MAX(F1101,0.1)^2),1/3)))-IFERROR(L1101,0))))))),MAX($D$16,POWER((ABS(K1101)^2)/($I$5*MAX(F1101,0.1)^2),1/3))),MAX($D$16,IFERROR(L1101,0)))))))</f>
        <v/>
      </c>
      <c r="M1101">
        <f>((F1101)+(G1101)*(L1101))*(L1101)</f>
        <v/>
      </c>
      <c r="N1101">
        <f>(((F1101)+(G1101)*(L1101))*(L1101))/MAX((F1101)+2*(L1101)*SQRT(1+(G1101)^2),1E-6)</f>
        <v/>
      </c>
      <c r="O1101">
        <f>ABS(K1101)/MAX(((F1101)+(G1101)*(L1101))*(L1101),1E-6)</f>
        <v/>
      </c>
      <c r="P1101">
        <f>E1101+L1101</f>
        <v/>
      </c>
      <c r="Q1101">
        <f>P1101+((ABS(K1101)/MAX(((F1101)+(G1101)*(L1101))*(L1101),1E-6))^2)/(2*$I$5)</f>
        <v/>
      </c>
      <c r="R1101">
        <f>((ABS(K1101)*$D$6)/(MAX(((F1101)+(G1101)*(L1101))*(L1101),1E-6)*MAX(((((F1101)+(G1101)*(L1101))*(L1101))/MAX((F1101)+2*(L1101)*SQRT(1+(G1101)^2),1E-6))^(2/3),1E-6)))^2</f>
        <v/>
      </c>
      <c r="S1101">
        <f>ABS(ABS(K1101)/MAX(((F1101)+(G1101)*(L1101))*(L1101),1E-6))/SQRT($I$5*MAX((((F1101)+(G1101)*(L1101))*(L1101))/MAX((F1101)+2*(G1101)*(L1101),1E-6),1E-6))</f>
        <v/>
      </c>
      <c r="T1101">
        <f>((F1101)*(L1101)^2)/2+(G1101)*(L1101)^3/3+(ABS(K1101)^2)/($I$5*MAX(((F1101)+(G1101)*(L1101))*(L1101),1E-6))</f>
        <v/>
      </c>
      <c r="U1101">
        <f>IF($D$20=0,0,IFERROR(Q1100-(((R1100+R1101)/2)*J1101)-(IF(O1100&gt;O1101,$D$8*((O1100^2-O1101^2)/(2*$I$5)),$D$9*((O1101^2-O1100^2)/(2*$I$5)))+($D$10*(ABS(I1101)/90)*(MAX(O1100^2,O1101^2)/(2*$I$5))))-Q1101,0))</f>
        <v/>
      </c>
      <c r="V1101">
        <f>IF($D$20=0,1,IFERROR(IF(ROUND(S1101,3)=1,1,IF(AND(ABS(U1101)&lt;$D$19,S1101&gt;1),1,0)),0))</f>
        <v/>
      </c>
      <c r="W1101">
        <f>IF($D$20=0,IFERROR(W1102,MAX($D$16,POWER((ABS(K1101)^2)/($I$5*MAX(F1101,0.1)^2),1/3))),IF(IFERROR(AG1102,0)=0,IFERROR(W1102,MAX($D$16,POWER((ABS(K1101)^2)/($I$5*MAX(F1101,0.1)^2),1/3))),IF(OR(IFERROR(W1101,0)=0,IFERROR(AD1102,0)&gt;1),MAX($D$16,POWER((ABS(K1101)^2)/($I$5*MAX(F1101,0.1)^2),1/3)),IF(IFERROR(AF1101,0)&gt;0,MAX($D$16,IFERROR(W1101,0)+((IFERROR(AF1101,0))*$D$18*IF((IFERROR(AD1101,0))&lt;1,1,-1))),IF(IFERROR(AF1101,0)&lt;0,IF(ABS((MAX($D$16,POWER((ABS(K1101)^2)/($I$5*MAX(F1101,0.1)^2),1/3)))-IFERROR(W1101,0))&gt;$D$19,MAX($D$16,IF((MAX($D$16,POWER((ABS(K1101)^2)/($I$5*MAX(F1101,0.1)^2),1/3)))&gt;IFERROR(W1101,0),MIN((MAX($D$16,POWER((ABS(K1101)^2)/($I$5*MAX(F1101,0.1)^2),1/3))),IFERROR(W1101,0)+(MIN(ABS(IFERROR(AF1101,0))*$D$18,ABS((MAX($D$16,POWER((ABS(K1101)^2)/($I$5*MAX(F1101,0.1)^2),1/3)))-IFERROR(W1101,0))))),MAX((MAX($D$16,POWER((ABS(K1101)^2)/($I$5*MAX(F1101,0.1)^2),1/3))),IFERROR(W1101,0)-(MIN(ABS(IFERROR(AF1101,0))*$D$18,ABS((MAX($D$16,POWER((ABS(K1101)^2)/($I$5*MAX(F1101,0.1)^2),1/3)))-IFERROR(W1101,0))))))),MAX($D$16,POWER((ABS(K1101)^2)/($I$5*MAX(F1101,0.1)^2),1/3))),MAX($D$16,IFERROR(W1101,0)))))))</f>
        <v/>
      </c>
      <c r="X1101">
        <f>((F1101)+(G1101)*(W1101))*(W1101)</f>
        <v/>
      </c>
      <c r="Y1101">
        <f>(((F1101)+(G1101)*(W1101))*(W1101))/MAX((F1101)+2*(W1101)*SQRT(1+(G1101)^2),1E-6)</f>
        <v/>
      </c>
      <c r="Z1101">
        <f>ABS(K1101)/MAX(((F1101)+(G1101)*(W1101))*(W1101),1E-6)</f>
        <v/>
      </c>
      <c r="AA1101">
        <f>E1101+W1101</f>
        <v/>
      </c>
      <c r="AB1101">
        <f>AA1101+((ABS(K1101)/MAX(((F1101)+(G1101)*(W1101))*(W1101),1E-6))^2)/(2*$I$5)</f>
        <v/>
      </c>
      <c r="AC1101">
        <f>((ABS(K1101)*$D$6)/(MAX(((F1101)+(G1101)*(W1101))*(W1101),1E-6)*MAX(((((F1101)+(G1101)*(W1101))*(W1101))/MAX((F1101)+2*(W1101)*SQRT(1+(G1101)^2),1E-6))^(2/3),1E-6)))^2</f>
        <v/>
      </c>
      <c r="AD1101">
        <f>ABS(ABS(K1101)/MAX(((F1101)+(G1101)*(W1101))*(W1101),1E-6))/SQRT($I$5*MAX((((F1101)+(G1101)*(W1101))*(W1101))/MAX((F1101)+2*(G1101)*(W1101),1E-6),1E-6))</f>
        <v/>
      </c>
      <c r="AE1101">
        <f>((F1101)*(W1101)^2)/2+(G1101)*(W1101)^3/3+(ABS(K1101)^2)/($I$5*MAX(((F1101)+(G1101)*(W1101))*(W1101),1E-6))</f>
        <v/>
      </c>
      <c r="AF1101">
        <f>IF($D$20=0,0,IFERROR(AB1102+(((AC1101+AC1102)/2)*J1102)+(IF(Z1101&gt;Z1102,$D$8*((Z1101^2-Z1102^2)/(2*$I$5)),$D$9*((Z1102^2-Z1101^2)/(2*$I$5)))+($D$10*(ABS(I1102)/90)*(MAX(Z1101^2,Z1102^2)/(2*$I$5))))-AB1101,0))</f>
        <v/>
      </c>
      <c r="AG1101">
        <f>IF($D$20=0,1,IFERROR(IF(ROUND(AD1101,3)=1,1,IF(AND(ABS(AF1101)&lt;$D$19,AD1101&lt;1),1,0)),0))</f>
        <v/>
      </c>
      <c r="AH1101">
        <f>IFERROR(IF(V32="Supercritical",MAX($D$16,IFERROR(L1101,MAX($D$16,POWER((ABS(K1101)^2)/($I$5*MAX(F1101,0.1)^2),1/3)))),IF(V32="Subcritical",MAX($D$16,IFERROR(W1101,MAX($D$16,POWER((ABS(K1101)^2)/($I$5*MAX(F1101,0.1)^2),1/3)))),IF(AND(IFERROR(V1101,0)=1,IFERROR(AG1101,0)=1),IF(IFERROR(T1101,-1E99)&gt;=IFERROR(AE1101,-1E99),MAX($D$16,IFERROR(L1101,MAX($D$16,POWER((ABS(K1101)^2)/($I$5*MAX(F1101,0.1)^2),1/3)))),MAX($D$16,IFERROR(W1101,MAX($D$16,POWER((ABS(K1101)^2)/($I$5*MAX(F1101,0.1)^2),1/3))))),IF(IFERROR(V1101,0)=1,MAX($D$16,IFERROR(L1101,MAX($D$16,POWER((ABS(K1101)^2)/($I$5*MAX(F1101,0.1)^2),1/3)))),IF(IFERROR(AG1101,0)=1,MAX($D$16,IFERROR(W1101,MAX($D$16,POWER((ABS(K1101)^2)/($I$5*MAX(F1101,0.1)^2),1/3)))),MAX($D$16,POWER((ABS(K1101)^2)/($I$5*MAX(F1101,0.1)^2),1/3))))))),MAX($D$16,POWER((ABS(K1101)^2)/($I$5*MAX(F1101,0.1)^2),1/3)))</f>
        <v/>
      </c>
      <c r="AI1101">
        <f>E1101+AH1101</f>
        <v/>
      </c>
      <c r="AJ1101">
        <f>AI1101+((ABS(K1101)/MAX(((F1101)+(G1101)*(AH1101))*(AH1101),1E-6))^2)/(2*$I$5)</f>
        <v/>
      </c>
      <c r="AM1101" t="n">
        <v>0</v>
      </c>
      <c r="AN1101" t="n">
        <v>0</v>
      </c>
      <c r="AO1101">
        <f>AM1101+AN1101</f>
        <v/>
      </c>
      <c r="AP1101">
        <f>AP1100+AO1101</f>
        <v/>
      </c>
      <c r="AQ1101">
        <f>ABS(ABS(K1101)/MAX(((F1101)+(G1101)*(AH1101))*(AH1101),1E-6))/SQRT($I$5*MAX((((F1101)+(G1101)*(AH1101))*(AH1101))/MAX((F1101)+2*(G1101)*(AH1101),1E-6),1E-6))</f>
        <v/>
      </c>
      <c r="AR1101">
        <f>IF(AQ1101&lt;1,"Subcritical","Supercritical")</f>
        <v/>
      </c>
      <c r="AS1101">
        <f>((ABS(K1101)*$D$6)/(MAX(((F1101)+(G1101)*(AH1101))*(AH1101),1E-6)*MAX(((((F1101)+(G1101)*(AH1101))*(AH1101))/MAX((F1101)+2*(AH1101)*SQRT(1+(G1101)^2),1E-6))^(2/3),1E-6)))^2</f>
        <v/>
      </c>
    </row>
    <row r="1102">
      <c r="A1102" t="n">
        <v>953</v>
      </c>
      <c r="B1102" t="n">
        <v>951.889</v>
      </c>
      <c r="C1102" t="n">
        <v>616083.194</v>
      </c>
      <c r="D1102" t="n">
        <v>3097052.006</v>
      </c>
      <c r="E1102" t="n">
        <v>632.086</v>
      </c>
      <c r="F1102" t="n">
        <v>5.2</v>
      </c>
      <c r="G1102" t="n">
        <v>0</v>
      </c>
      <c r="H1102" t="inlineStr">
        <is>
          <t>Normal</t>
        </is>
      </c>
      <c r="I1102" t="n">
        <v>0.057</v>
      </c>
      <c r="J1102">
        <f>B1102-B1101</f>
        <v/>
      </c>
      <c r="K1102">
        <f>MAX(0,K1101-AO1101)</f>
        <v/>
      </c>
      <c r="L1102">
        <f>IF($D$20=0,IFERROR(L1101,MAX($D$16,POWER((ABS(K1102)^2)/($I$5*MAX(F1102,0.1)^2),1/3))),IF(IFERROR(V1101,0)=0,IFERROR(L1101,MAX($D$16,POWER((ABS(K1102)^2)/($I$5*MAX(F1102,0.1)^2),1/3))),IF(OR(IFERROR(L1102,0)=0,IFERROR(S1101,0)&lt;1,IFERROR(S1102,0)&lt;1),MAX($D$16,POWER((ABS(K1102)^2)/($I$5*MAX(F1102,0.1)^2),1/3)),IF(IFERROR(U1102,0)&gt;0,MAX($D$16,IFERROR(L1102,0)+((IFERROR(U1102,0))*$D$18*IF((IFERROR(S1102,0))&lt;1,1,-1))),IF(IFERROR(U1102,0)&lt;0,IF(ABS((MAX($D$16,POWER((ABS(K1102)^2)/($I$5*MAX(F1102,0.1)^2),1/3)))-IFERROR(L1102,0))&gt;$D$19,MAX($D$16,IF((MAX($D$16,POWER((ABS(K1102)^2)/($I$5*MAX(F1102,0.1)^2),1/3)))&gt;IFERROR(L1102,0),MIN((MAX($D$16,POWER((ABS(K1102)^2)/($I$5*MAX(F1102,0.1)^2),1/3))),IFERROR(L1102,0)+(MIN(ABS(IFERROR(U1102,0))*$D$18,ABS((MAX($D$16,POWER((ABS(K1102)^2)/($I$5*MAX(F1102,0.1)^2),1/3)))-IFERROR(L1102,0))))),MAX((MAX($D$16,POWER((ABS(K1102)^2)/($I$5*MAX(F1102,0.1)^2),1/3))),IFERROR(L1102,0)-(MIN(ABS(IFERROR(U1102,0))*$D$18,ABS((MAX($D$16,POWER((ABS(K1102)^2)/($I$5*MAX(F1102,0.1)^2),1/3)))-IFERROR(L1102,0))))))),MAX($D$16,POWER((ABS(K1102)^2)/($I$5*MAX(F1102,0.1)^2),1/3))),MAX($D$16,IFERROR(L1102,0)))))))</f>
        <v/>
      </c>
      <c r="M1102">
        <f>((F1102)+(G1102)*(L1102))*(L1102)</f>
        <v/>
      </c>
      <c r="N1102">
        <f>(((F1102)+(G1102)*(L1102))*(L1102))/MAX((F1102)+2*(L1102)*SQRT(1+(G1102)^2),1E-6)</f>
        <v/>
      </c>
      <c r="O1102">
        <f>ABS(K1102)/MAX(((F1102)+(G1102)*(L1102))*(L1102),1E-6)</f>
        <v/>
      </c>
      <c r="P1102">
        <f>E1102+L1102</f>
        <v/>
      </c>
      <c r="Q1102">
        <f>P1102+((ABS(K1102)/MAX(((F1102)+(G1102)*(L1102))*(L1102),1E-6))^2)/(2*$I$5)</f>
        <v/>
      </c>
      <c r="R1102">
        <f>((ABS(K1102)*$D$6)/(MAX(((F1102)+(G1102)*(L1102))*(L1102),1E-6)*MAX(((((F1102)+(G1102)*(L1102))*(L1102))/MAX((F1102)+2*(L1102)*SQRT(1+(G1102)^2),1E-6))^(2/3),1E-6)))^2</f>
        <v/>
      </c>
      <c r="S1102">
        <f>ABS(ABS(K1102)/MAX(((F1102)+(G1102)*(L1102))*(L1102),1E-6))/SQRT($I$5*MAX((((F1102)+(G1102)*(L1102))*(L1102))/MAX((F1102)+2*(G1102)*(L1102),1E-6),1E-6))</f>
        <v/>
      </c>
      <c r="T1102">
        <f>((F1102)*(L1102)^2)/2+(G1102)*(L1102)^3/3+(ABS(K1102)^2)/($I$5*MAX(((F1102)+(G1102)*(L1102))*(L1102),1E-6))</f>
        <v/>
      </c>
      <c r="U1102">
        <f>IF($D$20=0,0,IFERROR(Q1101-(((R1101+R1102)/2)*J1102)-(IF(O1101&gt;O1102,$D$8*((O1101^2-O1102^2)/(2*$I$5)),$D$9*((O1102^2-O1101^2)/(2*$I$5)))+($D$10*(ABS(I1102)/90)*(MAX(O1101^2,O1102^2)/(2*$I$5))))-Q1102,0))</f>
        <v/>
      </c>
      <c r="V1102">
        <f>IF($D$20=0,1,IFERROR(IF(ROUND(S1102,3)=1,1,IF(AND(ABS(U1102)&lt;$D$19,S1102&gt;1),1,0)),0))</f>
        <v/>
      </c>
      <c r="W1102">
        <f>IF($D$20=0,IFERROR(W1103,MAX($D$16,POWER((ABS(K1102)^2)/($I$5*MAX(F1102,0.1)^2),1/3))),IF(IFERROR(AG1103,0)=0,IFERROR(W1103,MAX($D$16,POWER((ABS(K1102)^2)/($I$5*MAX(F1102,0.1)^2),1/3))),IF(OR(IFERROR(W1102,0)=0,IFERROR(AD1103,0)&gt;1),MAX($D$16,POWER((ABS(K1102)^2)/($I$5*MAX(F1102,0.1)^2),1/3)),IF(IFERROR(AF1102,0)&gt;0,MAX($D$16,IFERROR(W1102,0)+((IFERROR(AF1102,0))*$D$18*IF((IFERROR(AD1102,0))&lt;1,1,-1))),IF(IFERROR(AF1102,0)&lt;0,IF(ABS((MAX($D$16,POWER((ABS(K1102)^2)/($I$5*MAX(F1102,0.1)^2),1/3)))-IFERROR(W1102,0))&gt;$D$19,MAX($D$16,IF((MAX($D$16,POWER((ABS(K1102)^2)/($I$5*MAX(F1102,0.1)^2),1/3)))&gt;IFERROR(W1102,0),MIN((MAX($D$16,POWER((ABS(K1102)^2)/($I$5*MAX(F1102,0.1)^2),1/3))),IFERROR(W1102,0)+(MIN(ABS(IFERROR(AF1102,0))*$D$18,ABS((MAX($D$16,POWER((ABS(K1102)^2)/($I$5*MAX(F1102,0.1)^2),1/3)))-IFERROR(W1102,0))))),MAX((MAX($D$16,POWER((ABS(K1102)^2)/($I$5*MAX(F1102,0.1)^2),1/3))),IFERROR(W1102,0)-(MIN(ABS(IFERROR(AF1102,0))*$D$18,ABS((MAX($D$16,POWER((ABS(K1102)^2)/($I$5*MAX(F1102,0.1)^2),1/3)))-IFERROR(W1102,0))))))),MAX($D$16,POWER((ABS(K1102)^2)/($I$5*MAX(F1102,0.1)^2),1/3))),MAX($D$16,IFERROR(W1102,0)))))))</f>
        <v/>
      </c>
      <c r="X1102">
        <f>((F1102)+(G1102)*(W1102))*(W1102)</f>
        <v/>
      </c>
      <c r="Y1102">
        <f>(((F1102)+(G1102)*(W1102))*(W1102))/MAX((F1102)+2*(W1102)*SQRT(1+(G1102)^2),1E-6)</f>
        <v/>
      </c>
      <c r="Z1102">
        <f>ABS(K1102)/MAX(((F1102)+(G1102)*(W1102))*(W1102),1E-6)</f>
        <v/>
      </c>
      <c r="AA1102">
        <f>E1102+W1102</f>
        <v/>
      </c>
      <c r="AB1102">
        <f>AA1102+((ABS(K1102)/MAX(((F1102)+(G1102)*(W1102))*(W1102),1E-6))^2)/(2*$I$5)</f>
        <v/>
      </c>
      <c r="AC1102">
        <f>((ABS(K1102)*$D$6)/(MAX(((F1102)+(G1102)*(W1102))*(W1102),1E-6)*MAX(((((F1102)+(G1102)*(W1102))*(W1102))/MAX((F1102)+2*(W1102)*SQRT(1+(G1102)^2),1E-6))^(2/3),1E-6)))^2</f>
        <v/>
      </c>
      <c r="AD1102">
        <f>ABS(ABS(K1102)/MAX(((F1102)+(G1102)*(W1102))*(W1102),1E-6))/SQRT($I$5*MAX((((F1102)+(G1102)*(W1102))*(W1102))/MAX((F1102)+2*(G1102)*(W1102),1E-6),1E-6))</f>
        <v/>
      </c>
      <c r="AE1102">
        <f>((F1102)*(W1102)^2)/2+(G1102)*(W1102)^3/3+(ABS(K1102)^2)/($I$5*MAX(((F1102)+(G1102)*(W1102))*(W1102),1E-6))</f>
        <v/>
      </c>
      <c r="AF1102">
        <f>IF($D$20=0,0,IFERROR(AB1103+(((AC1102+AC1103)/2)*J1103)+(IF(Z1102&gt;Z1103,$D$8*((Z1102^2-Z1103^2)/(2*$I$5)),$D$9*((Z1103^2-Z1102^2)/(2*$I$5)))+($D$10*(ABS(I1103)/90)*(MAX(Z1102^2,Z1103^2)/(2*$I$5))))-AB1102,0))</f>
        <v/>
      </c>
      <c r="AG1102">
        <f>IF($D$20=0,1,IFERROR(IF(ROUND(AD1102,3)=1,1,IF(AND(ABS(AF1102)&lt;$D$19,AD1102&lt;1),1,0)),0))</f>
        <v/>
      </c>
      <c r="AH1102">
        <f>IFERROR(IF(V32="Supercritical",MAX($D$16,IFERROR(L1102,MAX($D$16,POWER((ABS(K1102)^2)/($I$5*MAX(F1102,0.1)^2),1/3)))),IF(V32="Subcritical",MAX($D$16,IFERROR(W1102,MAX($D$16,POWER((ABS(K1102)^2)/($I$5*MAX(F1102,0.1)^2),1/3)))),IF(AND(IFERROR(V1102,0)=1,IFERROR(AG1102,0)=1),IF(IFERROR(T1102,-1E99)&gt;=IFERROR(AE1102,-1E99),MAX($D$16,IFERROR(L1102,MAX($D$16,POWER((ABS(K1102)^2)/($I$5*MAX(F1102,0.1)^2),1/3)))),MAX($D$16,IFERROR(W1102,MAX($D$16,POWER((ABS(K1102)^2)/($I$5*MAX(F1102,0.1)^2),1/3))))),IF(IFERROR(V1102,0)=1,MAX($D$16,IFERROR(L1102,MAX($D$16,POWER((ABS(K1102)^2)/($I$5*MAX(F1102,0.1)^2),1/3)))),IF(IFERROR(AG1102,0)=1,MAX($D$16,IFERROR(W1102,MAX($D$16,POWER((ABS(K1102)^2)/($I$5*MAX(F1102,0.1)^2),1/3)))),MAX($D$16,POWER((ABS(K1102)^2)/($I$5*MAX(F1102,0.1)^2),1/3))))))),MAX($D$16,POWER((ABS(K1102)^2)/($I$5*MAX(F1102,0.1)^2),1/3)))</f>
        <v/>
      </c>
      <c r="AI1102">
        <f>E1102+AH1102</f>
        <v/>
      </c>
      <c r="AJ1102">
        <f>AI1102+((ABS(K1102)/MAX(((F1102)+(G1102)*(AH1102))*(AH1102),1E-6))^2)/(2*$I$5)</f>
        <v/>
      </c>
      <c r="AM1102" t="n">
        <v>0</v>
      </c>
      <c r="AN1102" t="n">
        <v>0</v>
      </c>
      <c r="AO1102">
        <f>AM1102+AN1102</f>
        <v/>
      </c>
      <c r="AP1102">
        <f>AP1101+AO1102</f>
        <v/>
      </c>
      <c r="AQ1102">
        <f>ABS(ABS(K1102)/MAX(((F1102)+(G1102)*(AH1102))*(AH1102),1E-6))/SQRT($I$5*MAX((((F1102)+(G1102)*(AH1102))*(AH1102))/MAX((F1102)+2*(G1102)*(AH1102),1E-6),1E-6))</f>
        <v/>
      </c>
      <c r="AR1102">
        <f>IF(AQ1102&lt;1,"Subcritical","Supercritical")</f>
        <v/>
      </c>
      <c r="AS1102">
        <f>((ABS(K1102)*$D$6)/(MAX(((F1102)+(G1102)*(AH1102))*(AH1102),1E-6)*MAX(((((F1102)+(G1102)*(AH1102))*(AH1102))/MAX((F1102)+2*(AH1102)*SQRT(1+(G1102)^2),1E-6))^(2/3),1E-6)))^2</f>
        <v/>
      </c>
    </row>
    <row r="1103">
      <c r="A1103" t="n">
        <v>954</v>
      </c>
      <c r="B1103" t="n">
        <v>952.889</v>
      </c>
      <c r="C1103" t="n">
        <v>616083.152</v>
      </c>
      <c r="D1103" t="n">
        <v>3097051.007</v>
      </c>
      <c r="E1103" t="n">
        <v>632.0855</v>
      </c>
      <c r="F1103" t="n">
        <v>5.2</v>
      </c>
      <c r="G1103" t="n">
        <v>0</v>
      </c>
      <c r="H1103" t="inlineStr">
        <is>
          <t>Normal</t>
        </is>
      </c>
      <c r="I1103" t="n">
        <v>0</v>
      </c>
      <c r="J1103">
        <f>B1103-B1102</f>
        <v/>
      </c>
      <c r="K1103">
        <f>MAX(0,K1102-AO1102)</f>
        <v/>
      </c>
      <c r="L1103">
        <f>IF($D$20=0,IFERROR(L1102,MAX($D$16,POWER((ABS(K1103)^2)/($I$5*MAX(F1103,0.1)^2),1/3))),IF(IFERROR(V1102,0)=0,IFERROR(L1102,MAX($D$16,POWER((ABS(K1103)^2)/($I$5*MAX(F1103,0.1)^2),1/3))),IF(OR(IFERROR(L1103,0)=0,IFERROR(S1102,0)&lt;1,IFERROR(S1103,0)&lt;1),MAX($D$16,POWER((ABS(K1103)^2)/($I$5*MAX(F1103,0.1)^2),1/3)),IF(IFERROR(U1103,0)&gt;0,MAX($D$16,IFERROR(L1103,0)+((IFERROR(U1103,0))*$D$18*IF((IFERROR(S1103,0))&lt;1,1,-1))),IF(IFERROR(U1103,0)&lt;0,IF(ABS((MAX($D$16,POWER((ABS(K1103)^2)/($I$5*MAX(F1103,0.1)^2),1/3)))-IFERROR(L1103,0))&gt;$D$19,MAX($D$16,IF((MAX($D$16,POWER((ABS(K1103)^2)/($I$5*MAX(F1103,0.1)^2),1/3)))&gt;IFERROR(L1103,0),MIN((MAX($D$16,POWER((ABS(K1103)^2)/($I$5*MAX(F1103,0.1)^2),1/3))),IFERROR(L1103,0)+(MIN(ABS(IFERROR(U1103,0))*$D$18,ABS((MAX($D$16,POWER((ABS(K1103)^2)/($I$5*MAX(F1103,0.1)^2),1/3)))-IFERROR(L1103,0))))),MAX((MAX($D$16,POWER((ABS(K1103)^2)/($I$5*MAX(F1103,0.1)^2),1/3))),IFERROR(L1103,0)-(MIN(ABS(IFERROR(U1103,0))*$D$18,ABS((MAX($D$16,POWER((ABS(K1103)^2)/($I$5*MAX(F1103,0.1)^2),1/3)))-IFERROR(L1103,0))))))),MAX($D$16,POWER((ABS(K1103)^2)/($I$5*MAX(F1103,0.1)^2),1/3))),MAX($D$16,IFERROR(L1103,0)))))))</f>
        <v/>
      </c>
      <c r="M1103">
        <f>((F1103)+(G1103)*(L1103))*(L1103)</f>
        <v/>
      </c>
      <c r="N1103">
        <f>(((F1103)+(G1103)*(L1103))*(L1103))/MAX((F1103)+2*(L1103)*SQRT(1+(G1103)^2),1E-6)</f>
        <v/>
      </c>
      <c r="O1103">
        <f>ABS(K1103)/MAX(((F1103)+(G1103)*(L1103))*(L1103),1E-6)</f>
        <v/>
      </c>
      <c r="P1103">
        <f>E1103+L1103</f>
        <v/>
      </c>
      <c r="Q1103">
        <f>P1103+((ABS(K1103)/MAX(((F1103)+(G1103)*(L1103))*(L1103),1E-6))^2)/(2*$I$5)</f>
        <v/>
      </c>
      <c r="R1103">
        <f>((ABS(K1103)*$D$6)/(MAX(((F1103)+(G1103)*(L1103))*(L1103),1E-6)*MAX(((((F1103)+(G1103)*(L1103))*(L1103))/MAX((F1103)+2*(L1103)*SQRT(1+(G1103)^2),1E-6))^(2/3),1E-6)))^2</f>
        <v/>
      </c>
      <c r="S1103">
        <f>ABS(ABS(K1103)/MAX(((F1103)+(G1103)*(L1103))*(L1103),1E-6))/SQRT($I$5*MAX((((F1103)+(G1103)*(L1103))*(L1103))/MAX((F1103)+2*(G1103)*(L1103),1E-6),1E-6))</f>
        <v/>
      </c>
      <c r="T1103">
        <f>((F1103)*(L1103)^2)/2+(G1103)*(L1103)^3/3+(ABS(K1103)^2)/($I$5*MAX(((F1103)+(G1103)*(L1103))*(L1103),1E-6))</f>
        <v/>
      </c>
      <c r="U1103">
        <f>IF($D$20=0,0,IFERROR(Q1102-(((R1102+R1103)/2)*J1103)-(IF(O1102&gt;O1103,$D$8*((O1102^2-O1103^2)/(2*$I$5)),$D$9*((O1103^2-O1102^2)/(2*$I$5)))+($D$10*(ABS(I1103)/90)*(MAX(O1102^2,O1103^2)/(2*$I$5))))-Q1103,0))</f>
        <v/>
      </c>
      <c r="V1103">
        <f>IF($D$20=0,1,IFERROR(IF(ROUND(S1103,3)=1,1,IF(AND(ABS(U1103)&lt;$D$19,S1103&gt;1),1,0)),0))</f>
        <v/>
      </c>
      <c r="W1103">
        <f>IF($D$20=0,IFERROR(W1104,MAX($D$16,POWER((ABS(K1103)^2)/($I$5*MAX(F1103,0.1)^2),1/3))),IF(IFERROR(AG1104,0)=0,IFERROR(W1104,MAX($D$16,POWER((ABS(K1103)^2)/($I$5*MAX(F1103,0.1)^2),1/3))),IF(OR(IFERROR(W1103,0)=0,IFERROR(AD1104,0)&gt;1),MAX($D$16,POWER((ABS(K1103)^2)/($I$5*MAX(F1103,0.1)^2),1/3)),IF(IFERROR(AF1103,0)&gt;0,MAX($D$16,IFERROR(W1103,0)+((IFERROR(AF1103,0))*$D$18*IF((IFERROR(AD1103,0))&lt;1,1,-1))),IF(IFERROR(AF1103,0)&lt;0,IF(ABS((MAX($D$16,POWER((ABS(K1103)^2)/($I$5*MAX(F1103,0.1)^2),1/3)))-IFERROR(W1103,0))&gt;$D$19,MAX($D$16,IF((MAX($D$16,POWER((ABS(K1103)^2)/($I$5*MAX(F1103,0.1)^2),1/3)))&gt;IFERROR(W1103,0),MIN((MAX($D$16,POWER((ABS(K1103)^2)/($I$5*MAX(F1103,0.1)^2),1/3))),IFERROR(W1103,0)+(MIN(ABS(IFERROR(AF1103,0))*$D$18,ABS((MAX($D$16,POWER((ABS(K1103)^2)/($I$5*MAX(F1103,0.1)^2),1/3)))-IFERROR(W1103,0))))),MAX((MAX($D$16,POWER((ABS(K1103)^2)/($I$5*MAX(F1103,0.1)^2),1/3))),IFERROR(W1103,0)-(MIN(ABS(IFERROR(AF1103,0))*$D$18,ABS((MAX($D$16,POWER((ABS(K1103)^2)/($I$5*MAX(F1103,0.1)^2),1/3)))-IFERROR(W1103,0))))))),MAX($D$16,POWER((ABS(K1103)^2)/($I$5*MAX(F1103,0.1)^2),1/3))),MAX($D$16,IFERROR(W1103,0)))))))</f>
        <v/>
      </c>
      <c r="X1103">
        <f>((F1103)+(G1103)*(W1103))*(W1103)</f>
        <v/>
      </c>
      <c r="Y1103">
        <f>(((F1103)+(G1103)*(W1103))*(W1103))/MAX((F1103)+2*(W1103)*SQRT(1+(G1103)^2),1E-6)</f>
        <v/>
      </c>
      <c r="Z1103">
        <f>ABS(K1103)/MAX(((F1103)+(G1103)*(W1103))*(W1103),1E-6)</f>
        <v/>
      </c>
      <c r="AA1103">
        <f>E1103+W1103</f>
        <v/>
      </c>
      <c r="AB1103">
        <f>AA1103+((ABS(K1103)/MAX(((F1103)+(G1103)*(W1103))*(W1103),1E-6))^2)/(2*$I$5)</f>
        <v/>
      </c>
      <c r="AC1103">
        <f>((ABS(K1103)*$D$6)/(MAX(((F1103)+(G1103)*(W1103))*(W1103),1E-6)*MAX(((((F1103)+(G1103)*(W1103))*(W1103))/MAX((F1103)+2*(W1103)*SQRT(1+(G1103)^2),1E-6))^(2/3),1E-6)))^2</f>
        <v/>
      </c>
      <c r="AD1103">
        <f>ABS(ABS(K1103)/MAX(((F1103)+(G1103)*(W1103))*(W1103),1E-6))/SQRT($I$5*MAX((((F1103)+(G1103)*(W1103))*(W1103))/MAX((F1103)+2*(G1103)*(W1103),1E-6),1E-6))</f>
        <v/>
      </c>
      <c r="AE1103">
        <f>((F1103)*(W1103)^2)/2+(G1103)*(W1103)^3/3+(ABS(K1103)^2)/($I$5*MAX(((F1103)+(G1103)*(W1103))*(W1103),1E-6))</f>
        <v/>
      </c>
      <c r="AF1103">
        <f>IF($D$20=0,0,IFERROR(AB1104+(((AC1103+AC1104)/2)*J1104)+(IF(Z1103&gt;Z1104,$D$8*((Z1103^2-Z1104^2)/(2*$I$5)),$D$9*((Z1104^2-Z1103^2)/(2*$I$5)))+($D$10*(ABS(I1104)/90)*(MAX(Z1103^2,Z1104^2)/(2*$I$5))))-AB1103,0))</f>
        <v/>
      </c>
      <c r="AG1103">
        <f>IF($D$20=0,1,IFERROR(IF(ROUND(AD1103,3)=1,1,IF(AND(ABS(AF1103)&lt;$D$19,AD1103&lt;1),1,0)),0))</f>
        <v/>
      </c>
      <c r="AH1103">
        <f>IFERROR(IF(V32="Supercritical",MAX($D$16,IFERROR(L1103,MAX($D$16,POWER((ABS(K1103)^2)/($I$5*MAX(F1103,0.1)^2),1/3)))),IF(V32="Subcritical",MAX($D$16,IFERROR(W1103,MAX($D$16,POWER((ABS(K1103)^2)/($I$5*MAX(F1103,0.1)^2),1/3)))),IF(AND(IFERROR(V1103,0)=1,IFERROR(AG1103,0)=1),IF(IFERROR(T1103,-1E99)&gt;=IFERROR(AE1103,-1E99),MAX($D$16,IFERROR(L1103,MAX($D$16,POWER((ABS(K1103)^2)/($I$5*MAX(F1103,0.1)^2),1/3)))),MAX($D$16,IFERROR(W1103,MAX($D$16,POWER((ABS(K1103)^2)/($I$5*MAX(F1103,0.1)^2),1/3))))),IF(IFERROR(V1103,0)=1,MAX($D$16,IFERROR(L1103,MAX($D$16,POWER((ABS(K1103)^2)/($I$5*MAX(F1103,0.1)^2),1/3)))),IF(IFERROR(AG1103,0)=1,MAX($D$16,IFERROR(W1103,MAX($D$16,POWER((ABS(K1103)^2)/($I$5*MAX(F1103,0.1)^2),1/3)))),MAX($D$16,POWER((ABS(K1103)^2)/($I$5*MAX(F1103,0.1)^2),1/3))))))),MAX($D$16,POWER((ABS(K1103)^2)/($I$5*MAX(F1103,0.1)^2),1/3)))</f>
        <v/>
      </c>
      <c r="AI1103">
        <f>E1103+AH1103</f>
        <v/>
      </c>
      <c r="AJ1103">
        <f>AI1103+((ABS(K1103)/MAX(((F1103)+(G1103)*(AH1103))*(AH1103),1E-6))^2)/(2*$I$5)</f>
        <v/>
      </c>
      <c r="AM1103" t="n">
        <v>0</v>
      </c>
      <c r="AN1103" t="n">
        <v>0</v>
      </c>
      <c r="AO1103">
        <f>AM1103+AN1103</f>
        <v/>
      </c>
      <c r="AP1103">
        <f>AP1102+AO1103</f>
        <v/>
      </c>
      <c r="AQ1103">
        <f>ABS(ABS(K1103)/MAX(((F1103)+(G1103)*(AH1103))*(AH1103),1E-6))/SQRT($I$5*MAX((((F1103)+(G1103)*(AH1103))*(AH1103))/MAX((F1103)+2*(G1103)*(AH1103),1E-6),1E-6))</f>
        <v/>
      </c>
      <c r="AR1103">
        <f>IF(AQ1103&lt;1,"Subcritical","Supercritical")</f>
        <v/>
      </c>
      <c r="AS1103">
        <f>((ABS(K1103)*$D$6)/(MAX(((F1103)+(G1103)*(AH1103))*(AH1103),1E-6)*MAX(((((F1103)+(G1103)*(AH1103))*(AH1103))/MAX((F1103)+2*(AH1103)*SQRT(1+(G1103)^2),1E-6))^(2/3),1E-6)))^2</f>
        <v/>
      </c>
    </row>
    <row r="1104">
      <c r="A1104" t="n">
        <v>955</v>
      </c>
      <c r="B1104" t="n">
        <v>953.889</v>
      </c>
      <c r="C1104" t="n">
        <v>616083.11</v>
      </c>
      <c r="D1104" t="n">
        <v>3097050.008</v>
      </c>
      <c r="E1104" t="n">
        <v>632.085</v>
      </c>
      <c r="F1104" t="n">
        <v>5.2</v>
      </c>
      <c r="G1104" t="n">
        <v>0</v>
      </c>
      <c r="H1104" t="inlineStr">
        <is>
          <t>Normal</t>
        </is>
      </c>
      <c r="I1104" t="n">
        <v>0</v>
      </c>
      <c r="J1104">
        <f>B1104-B1103</f>
        <v/>
      </c>
      <c r="K1104">
        <f>MAX(0,K1103-AO1103)</f>
        <v/>
      </c>
      <c r="L1104">
        <f>IF($D$20=0,IFERROR(L1103,MAX($D$16,POWER((ABS(K1104)^2)/($I$5*MAX(F1104,0.1)^2),1/3))),IF(IFERROR(V1103,0)=0,IFERROR(L1103,MAX($D$16,POWER((ABS(K1104)^2)/($I$5*MAX(F1104,0.1)^2),1/3))),IF(OR(IFERROR(L1104,0)=0,IFERROR(S1103,0)&lt;1,IFERROR(S1104,0)&lt;1),MAX($D$16,POWER((ABS(K1104)^2)/($I$5*MAX(F1104,0.1)^2),1/3)),IF(IFERROR(U1104,0)&gt;0,MAX($D$16,IFERROR(L1104,0)+((IFERROR(U1104,0))*$D$18*IF((IFERROR(S1104,0))&lt;1,1,-1))),IF(IFERROR(U1104,0)&lt;0,IF(ABS((MAX($D$16,POWER((ABS(K1104)^2)/($I$5*MAX(F1104,0.1)^2),1/3)))-IFERROR(L1104,0))&gt;$D$19,MAX($D$16,IF((MAX($D$16,POWER((ABS(K1104)^2)/($I$5*MAX(F1104,0.1)^2),1/3)))&gt;IFERROR(L1104,0),MIN((MAX($D$16,POWER((ABS(K1104)^2)/($I$5*MAX(F1104,0.1)^2),1/3))),IFERROR(L1104,0)+(MIN(ABS(IFERROR(U1104,0))*$D$18,ABS((MAX($D$16,POWER((ABS(K1104)^2)/($I$5*MAX(F1104,0.1)^2),1/3)))-IFERROR(L1104,0))))),MAX((MAX($D$16,POWER((ABS(K1104)^2)/($I$5*MAX(F1104,0.1)^2),1/3))),IFERROR(L1104,0)-(MIN(ABS(IFERROR(U1104,0))*$D$18,ABS((MAX($D$16,POWER((ABS(K1104)^2)/($I$5*MAX(F1104,0.1)^2),1/3)))-IFERROR(L1104,0))))))),MAX($D$16,POWER((ABS(K1104)^2)/($I$5*MAX(F1104,0.1)^2),1/3))),MAX($D$16,IFERROR(L1104,0)))))))</f>
        <v/>
      </c>
      <c r="M1104">
        <f>((F1104)+(G1104)*(L1104))*(L1104)</f>
        <v/>
      </c>
      <c r="N1104">
        <f>(((F1104)+(G1104)*(L1104))*(L1104))/MAX((F1104)+2*(L1104)*SQRT(1+(G1104)^2),1E-6)</f>
        <v/>
      </c>
      <c r="O1104">
        <f>ABS(K1104)/MAX(((F1104)+(G1104)*(L1104))*(L1104),1E-6)</f>
        <v/>
      </c>
      <c r="P1104">
        <f>E1104+L1104</f>
        <v/>
      </c>
      <c r="Q1104">
        <f>P1104+((ABS(K1104)/MAX(((F1104)+(G1104)*(L1104))*(L1104),1E-6))^2)/(2*$I$5)</f>
        <v/>
      </c>
      <c r="R1104">
        <f>((ABS(K1104)*$D$6)/(MAX(((F1104)+(G1104)*(L1104))*(L1104),1E-6)*MAX(((((F1104)+(G1104)*(L1104))*(L1104))/MAX((F1104)+2*(L1104)*SQRT(1+(G1104)^2),1E-6))^(2/3),1E-6)))^2</f>
        <v/>
      </c>
      <c r="S1104">
        <f>ABS(ABS(K1104)/MAX(((F1104)+(G1104)*(L1104))*(L1104),1E-6))/SQRT($I$5*MAX((((F1104)+(G1104)*(L1104))*(L1104))/MAX((F1104)+2*(G1104)*(L1104),1E-6),1E-6))</f>
        <v/>
      </c>
      <c r="T1104">
        <f>((F1104)*(L1104)^2)/2+(G1104)*(L1104)^3/3+(ABS(K1104)^2)/($I$5*MAX(((F1104)+(G1104)*(L1104))*(L1104),1E-6))</f>
        <v/>
      </c>
      <c r="U1104">
        <f>IF($D$20=0,0,IFERROR(Q1103-(((R1103+R1104)/2)*J1104)-(IF(O1103&gt;O1104,$D$8*((O1103^2-O1104^2)/(2*$I$5)),$D$9*((O1104^2-O1103^2)/(2*$I$5)))+($D$10*(ABS(I1104)/90)*(MAX(O1103^2,O1104^2)/(2*$I$5))))-Q1104,0))</f>
        <v/>
      </c>
      <c r="V1104">
        <f>IF($D$20=0,1,IFERROR(IF(ROUND(S1104,3)=1,1,IF(AND(ABS(U1104)&lt;$D$19,S1104&gt;1),1,0)),0))</f>
        <v/>
      </c>
      <c r="W1104">
        <f>IF($D$20=0,IFERROR(W1105,MAX($D$16,POWER((ABS(K1104)^2)/($I$5*MAX(F1104,0.1)^2),1/3))),IF(IFERROR(AG1105,0)=0,IFERROR(W1105,MAX($D$16,POWER((ABS(K1104)^2)/($I$5*MAX(F1104,0.1)^2),1/3))),IF(OR(IFERROR(W1104,0)=0,IFERROR(AD1105,0)&gt;1),MAX($D$16,POWER((ABS(K1104)^2)/($I$5*MAX(F1104,0.1)^2),1/3)),IF(IFERROR(AF1104,0)&gt;0,MAX($D$16,IFERROR(W1104,0)+((IFERROR(AF1104,0))*$D$18*IF((IFERROR(AD1104,0))&lt;1,1,-1))),IF(IFERROR(AF1104,0)&lt;0,IF(ABS((MAX($D$16,POWER((ABS(K1104)^2)/($I$5*MAX(F1104,0.1)^2),1/3)))-IFERROR(W1104,0))&gt;$D$19,MAX($D$16,IF((MAX($D$16,POWER((ABS(K1104)^2)/($I$5*MAX(F1104,0.1)^2),1/3)))&gt;IFERROR(W1104,0),MIN((MAX($D$16,POWER((ABS(K1104)^2)/($I$5*MAX(F1104,0.1)^2),1/3))),IFERROR(W1104,0)+(MIN(ABS(IFERROR(AF1104,0))*$D$18,ABS((MAX($D$16,POWER((ABS(K1104)^2)/($I$5*MAX(F1104,0.1)^2),1/3)))-IFERROR(W1104,0))))),MAX((MAX($D$16,POWER((ABS(K1104)^2)/($I$5*MAX(F1104,0.1)^2),1/3))),IFERROR(W1104,0)-(MIN(ABS(IFERROR(AF1104,0))*$D$18,ABS((MAX($D$16,POWER((ABS(K1104)^2)/($I$5*MAX(F1104,0.1)^2),1/3)))-IFERROR(W1104,0))))))),MAX($D$16,POWER((ABS(K1104)^2)/($I$5*MAX(F1104,0.1)^2),1/3))),MAX($D$16,IFERROR(W1104,0)))))))</f>
        <v/>
      </c>
      <c r="X1104">
        <f>((F1104)+(G1104)*(W1104))*(W1104)</f>
        <v/>
      </c>
      <c r="Y1104">
        <f>(((F1104)+(G1104)*(W1104))*(W1104))/MAX((F1104)+2*(W1104)*SQRT(1+(G1104)^2),1E-6)</f>
        <v/>
      </c>
      <c r="Z1104">
        <f>ABS(K1104)/MAX(((F1104)+(G1104)*(W1104))*(W1104),1E-6)</f>
        <v/>
      </c>
      <c r="AA1104">
        <f>E1104+W1104</f>
        <v/>
      </c>
      <c r="AB1104">
        <f>AA1104+((ABS(K1104)/MAX(((F1104)+(G1104)*(W1104))*(W1104),1E-6))^2)/(2*$I$5)</f>
        <v/>
      </c>
      <c r="AC1104">
        <f>((ABS(K1104)*$D$6)/(MAX(((F1104)+(G1104)*(W1104))*(W1104),1E-6)*MAX(((((F1104)+(G1104)*(W1104))*(W1104))/MAX((F1104)+2*(W1104)*SQRT(1+(G1104)^2),1E-6))^(2/3),1E-6)))^2</f>
        <v/>
      </c>
      <c r="AD1104">
        <f>ABS(ABS(K1104)/MAX(((F1104)+(G1104)*(W1104))*(W1104),1E-6))/SQRT($I$5*MAX((((F1104)+(G1104)*(W1104))*(W1104))/MAX((F1104)+2*(G1104)*(W1104),1E-6),1E-6))</f>
        <v/>
      </c>
      <c r="AE1104">
        <f>((F1104)*(W1104)^2)/2+(G1104)*(W1104)^3/3+(ABS(K1104)^2)/($I$5*MAX(((F1104)+(G1104)*(W1104))*(W1104),1E-6))</f>
        <v/>
      </c>
      <c r="AF1104">
        <f>IF($D$20=0,0,IFERROR(AB1105+(((AC1104+AC1105)/2)*J1105)+(IF(Z1104&gt;Z1105,$D$8*((Z1104^2-Z1105^2)/(2*$I$5)),$D$9*((Z1105^2-Z1104^2)/(2*$I$5)))+($D$10*(ABS(I1105)/90)*(MAX(Z1104^2,Z1105^2)/(2*$I$5))))-AB1104,0))</f>
        <v/>
      </c>
      <c r="AG1104">
        <f>IF($D$20=0,1,IFERROR(IF(ROUND(AD1104,3)=1,1,IF(AND(ABS(AF1104)&lt;$D$19,AD1104&lt;1),1,0)),0))</f>
        <v/>
      </c>
      <c r="AH1104">
        <f>IFERROR(IF(V32="Supercritical",MAX($D$16,IFERROR(L1104,MAX($D$16,POWER((ABS(K1104)^2)/($I$5*MAX(F1104,0.1)^2),1/3)))),IF(V32="Subcritical",MAX($D$16,IFERROR(W1104,MAX($D$16,POWER((ABS(K1104)^2)/($I$5*MAX(F1104,0.1)^2),1/3)))),IF(AND(IFERROR(V1104,0)=1,IFERROR(AG1104,0)=1),IF(IFERROR(T1104,-1E99)&gt;=IFERROR(AE1104,-1E99),MAX($D$16,IFERROR(L1104,MAX($D$16,POWER((ABS(K1104)^2)/($I$5*MAX(F1104,0.1)^2),1/3)))),MAX($D$16,IFERROR(W1104,MAX($D$16,POWER((ABS(K1104)^2)/($I$5*MAX(F1104,0.1)^2),1/3))))),IF(IFERROR(V1104,0)=1,MAX($D$16,IFERROR(L1104,MAX($D$16,POWER((ABS(K1104)^2)/($I$5*MAX(F1104,0.1)^2),1/3)))),IF(IFERROR(AG1104,0)=1,MAX($D$16,IFERROR(W1104,MAX($D$16,POWER((ABS(K1104)^2)/($I$5*MAX(F1104,0.1)^2),1/3)))),MAX($D$16,POWER((ABS(K1104)^2)/($I$5*MAX(F1104,0.1)^2),1/3))))))),MAX($D$16,POWER((ABS(K1104)^2)/($I$5*MAX(F1104,0.1)^2),1/3)))</f>
        <v/>
      </c>
      <c r="AI1104">
        <f>E1104+AH1104</f>
        <v/>
      </c>
      <c r="AJ1104">
        <f>AI1104+((ABS(K1104)/MAX(((F1104)+(G1104)*(AH1104))*(AH1104),1E-6))^2)/(2*$I$5)</f>
        <v/>
      </c>
      <c r="AM1104" t="n">
        <v>0</v>
      </c>
      <c r="AN1104" t="n">
        <v>0</v>
      </c>
      <c r="AO1104">
        <f>AM1104+AN1104</f>
        <v/>
      </c>
      <c r="AP1104">
        <f>AP1103+AO1104</f>
        <v/>
      </c>
      <c r="AQ1104">
        <f>ABS(ABS(K1104)/MAX(((F1104)+(G1104)*(AH1104))*(AH1104),1E-6))/SQRT($I$5*MAX((((F1104)+(G1104)*(AH1104))*(AH1104))/MAX((F1104)+2*(G1104)*(AH1104),1E-6),1E-6))</f>
        <v/>
      </c>
      <c r="AR1104">
        <f>IF(AQ1104&lt;1,"Subcritical","Supercritical")</f>
        <v/>
      </c>
      <c r="AS1104">
        <f>((ABS(K1104)*$D$6)/(MAX(((F1104)+(G1104)*(AH1104))*(AH1104),1E-6)*MAX(((((F1104)+(G1104)*(AH1104))*(AH1104))/MAX((F1104)+2*(AH1104)*SQRT(1+(G1104)^2),1E-6))^(2/3),1E-6)))^2</f>
        <v/>
      </c>
    </row>
    <row r="1105">
      <c r="A1105" t="n">
        <v>956</v>
      </c>
      <c r="B1105" t="n">
        <v>954.889</v>
      </c>
      <c r="C1105" t="n">
        <v>616083.068</v>
      </c>
      <c r="D1105" t="n">
        <v>3097049.009</v>
      </c>
      <c r="E1105" t="n">
        <v>632.0845</v>
      </c>
      <c r="F1105" t="n">
        <v>5.2</v>
      </c>
      <c r="G1105" t="n">
        <v>0</v>
      </c>
      <c r="H1105" t="inlineStr">
        <is>
          <t>Normal</t>
        </is>
      </c>
      <c r="I1105" t="n">
        <v>0.055</v>
      </c>
      <c r="J1105">
        <f>B1105-B1104</f>
        <v/>
      </c>
      <c r="K1105">
        <f>MAX(0,K1104-AO1104)</f>
        <v/>
      </c>
      <c r="L1105">
        <f>IF($D$20=0,IFERROR(L1104,MAX($D$16,POWER((ABS(K1105)^2)/($I$5*MAX(F1105,0.1)^2),1/3))),IF(IFERROR(V1104,0)=0,IFERROR(L1104,MAX($D$16,POWER((ABS(K1105)^2)/($I$5*MAX(F1105,0.1)^2),1/3))),IF(OR(IFERROR(L1105,0)=0,IFERROR(S1104,0)&lt;1,IFERROR(S1105,0)&lt;1),MAX($D$16,POWER((ABS(K1105)^2)/($I$5*MAX(F1105,0.1)^2),1/3)),IF(IFERROR(U1105,0)&gt;0,MAX($D$16,IFERROR(L1105,0)+((IFERROR(U1105,0))*$D$18*IF((IFERROR(S1105,0))&lt;1,1,-1))),IF(IFERROR(U1105,0)&lt;0,IF(ABS((MAX($D$16,POWER((ABS(K1105)^2)/($I$5*MAX(F1105,0.1)^2),1/3)))-IFERROR(L1105,0))&gt;$D$19,MAX($D$16,IF((MAX($D$16,POWER((ABS(K1105)^2)/($I$5*MAX(F1105,0.1)^2),1/3)))&gt;IFERROR(L1105,0),MIN((MAX($D$16,POWER((ABS(K1105)^2)/($I$5*MAX(F1105,0.1)^2),1/3))),IFERROR(L1105,0)+(MIN(ABS(IFERROR(U1105,0))*$D$18,ABS((MAX($D$16,POWER((ABS(K1105)^2)/($I$5*MAX(F1105,0.1)^2),1/3)))-IFERROR(L1105,0))))),MAX((MAX($D$16,POWER((ABS(K1105)^2)/($I$5*MAX(F1105,0.1)^2),1/3))),IFERROR(L1105,0)-(MIN(ABS(IFERROR(U1105,0))*$D$18,ABS((MAX($D$16,POWER((ABS(K1105)^2)/($I$5*MAX(F1105,0.1)^2),1/3)))-IFERROR(L1105,0))))))),MAX($D$16,POWER((ABS(K1105)^2)/($I$5*MAX(F1105,0.1)^2),1/3))),MAX($D$16,IFERROR(L1105,0)))))))</f>
        <v/>
      </c>
      <c r="M1105">
        <f>((F1105)+(G1105)*(L1105))*(L1105)</f>
        <v/>
      </c>
      <c r="N1105">
        <f>(((F1105)+(G1105)*(L1105))*(L1105))/MAX((F1105)+2*(L1105)*SQRT(1+(G1105)^2),1E-6)</f>
        <v/>
      </c>
      <c r="O1105">
        <f>ABS(K1105)/MAX(((F1105)+(G1105)*(L1105))*(L1105),1E-6)</f>
        <v/>
      </c>
      <c r="P1105">
        <f>E1105+L1105</f>
        <v/>
      </c>
      <c r="Q1105">
        <f>P1105+((ABS(K1105)/MAX(((F1105)+(G1105)*(L1105))*(L1105),1E-6))^2)/(2*$I$5)</f>
        <v/>
      </c>
      <c r="R1105">
        <f>((ABS(K1105)*$D$6)/(MAX(((F1105)+(G1105)*(L1105))*(L1105),1E-6)*MAX(((((F1105)+(G1105)*(L1105))*(L1105))/MAX((F1105)+2*(L1105)*SQRT(1+(G1105)^2),1E-6))^(2/3),1E-6)))^2</f>
        <v/>
      </c>
      <c r="S1105">
        <f>ABS(ABS(K1105)/MAX(((F1105)+(G1105)*(L1105))*(L1105),1E-6))/SQRT($I$5*MAX((((F1105)+(G1105)*(L1105))*(L1105))/MAX((F1105)+2*(G1105)*(L1105),1E-6),1E-6))</f>
        <v/>
      </c>
      <c r="T1105">
        <f>((F1105)*(L1105)^2)/2+(G1105)*(L1105)^3/3+(ABS(K1105)^2)/($I$5*MAX(((F1105)+(G1105)*(L1105))*(L1105),1E-6))</f>
        <v/>
      </c>
      <c r="U1105">
        <f>IF($D$20=0,0,IFERROR(Q1104-(((R1104+R1105)/2)*J1105)-(IF(O1104&gt;O1105,$D$8*((O1104^2-O1105^2)/(2*$I$5)),$D$9*((O1105^2-O1104^2)/(2*$I$5)))+($D$10*(ABS(I1105)/90)*(MAX(O1104^2,O1105^2)/(2*$I$5))))-Q1105,0))</f>
        <v/>
      </c>
      <c r="V1105">
        <f>IF($D$20=0,1,IFERROR(IF(ROUND(S1105,3)=1,1,IF(AND(ABS(U1105)&lt;$D$19,S1105&gt;1),1,0)),0))</f>
        <v/>
      </c>
      <c r="W1105">
        <f>IF($D$20=0,IFERROR(W1106,MAX($D$16,POWER((ABS(K1105)^2)/($I$5*MAX(F1105,0.1)^2),1/3))),IF(IFERROR(AG1106,0)=0,IFERROR(W1106,MAX($D$16,POWER((ABS(K1105)^2)/($I$5*MAX(F1105,0.1)^2),1/3))),IF(OR(IFERROR(W1105,0)=0,IFERROR(AD1106,0)&gt;1),MAX($D$16,POWER((ABS(K1105)^2)/($I$5*MAX(F1105,0.1)^2),1/3)),IF(IFERROR(AF1105,0)&gt;0,MAX($D$16,IFERROR(W1105,0)+((IFERROR(AF1105,0))*$D$18*IF((IFERROR(AD1105,0))&lt;1,1,-1))),IF(IFERROR(AF1105,0)&lt;0,IF(ABS((MAX($D$16,POWER((ABS(K1105)^2)/($I$5*MAX(F1105,0.1)^2),1/3)))-IFERROR(W1105,0))&gt;$D$19,MAX($D$16,IF((MAX($D$16,POWER((ABS(K1105)^2)/($I$5*MAX(F1105,0.1)^2),1/3)))&gt;IFERROR(W1105,0),MIN((MAX($D$16,POWER((ABS(K1105)^2)/($I$5*MAX(F1105,0.1)^2),1/3))),IFERROR(W1105,0)+(MIN(ABS(IFERROR(AF1105,0))*$D$18,ABS((MAX($D$16,POWER((ABS(K1105)^2)/($I$5*MAX(F1105,0.1)^2),1/3)))-IFERROR(W1105,0))))),MAX((MAX($D$16,POWER((ABS(K1105)^2)/($I$5*MAX(F1105,0.1)^2),1/3))),IFERROR(W1105,0)-(MIN(ABS(IFERROR(AF1105,0))*$D$18,ABS((MAX($D$16,POWER((ABS(K1105)^2)/($I$5*MAX(F1105,0.1)^2),1/3)))-IFERROR(W1105,0))))))),MAX($D$16,POWER((ABS(K1105)^2)/($I$5*MAX(F1105,0.1)^2),1/3))),MAX($D$16,IFERROR(W1105,0)))))))</f>
        <v/>
      </c>
      <c r="X1105">
        <f>((F1105)+(G1105)*(W1105))*(W1105)</f>
        <v/>
      </c>
      <c r="Y1105">
        <f>(((F1105)+(G1105)*(W1105))*(W1105))/MAX((F1105)+2*(W1105)*SQRT(1+(G1105)^2),1E-6)</f>
        <v/>
      </c>
      <c r="Z1105">
        <f>ABS(K1105)/MAX(((F1105)+(G1105)*(W1105))*(W1105),1E-6)</f>
        <v/>
      </c>
      <c r="AA1105">
        <f>E1105+W1105</f>
        <v/>
      </c>
      <c r="AB1105">
        <f>AA1105+((ABS(K1105)/MAX(((F1105)+(G1105)*(W1105))*(W1105),1E-6))^2)/(2*$I$5)</f>
        <v/>
      </c>
      <c r="AC1105">
        <f>((ABS(K1105)*$D$6)/(MAX(((F1105)+(G1105)*(W1105))*(W1105),1E-6)*MAX(((((F1105)+(G1105)*(W1105))*(W1105))/MAX((F1105)+2*(W1105)*SQRT(1+(G1105)^2),1E-6))^(2/3),1E-6)))^2</f>
        <v/>
      </c>
      <c r="AD1105">
        <f>ABS(ABS(K1105)/MAX(((F1105)+(G1105)*(W1105))*(W1105),1E-6))/SQRT($I$5*MAX((((F1105)+(G1105)*(W1105))*(W1105))/MAX((F1105)+2*(G1105)*(W1105),1E-6),1E-6))</f>
        <v/>
      </c>
      <c r="AE1105">
        <f>((F1105)*(W1105)^2)/2+(G1105)*(W1105)^3/3+(ABS(K1105)^2)/($I$5*MAX(((F1105)+(G1105)*(W1105))*(W1105),1E-6))</f>
        <v/>
      </c>
      <c r="AF1105">
        <f>IF($D$20=0,0,IFERROR(AB1106+(((AC1105+AC1106)/2)*J1106)+(IF(Z1105&gt;Z1106,$D$8*((Z1105^2-Z1106^2)/(2*$I$5)),$D$9*((Z1106^2-Z1105^2)/(2*$I$5)))+($D$10*(ABS(I1106)/90)*(MAX(Z1105^2,Z1106^2)/(2*$I$5))))-AB1105,0))</f>
        <v/>
      </c>
      <c r="AG1105">
        <f>IF($D$20=0,1,IFERROR(IF(ROUND(AD1105,3)=1,1,IF(AND(ABS(AF1105)&lt;$D$19,AD1105&lt;1),1,0)),0))</f>
        <v/>
      </c>
      <c r="AH1105">
        <f>IFERROR(IF(V32="Supercritical",MAX($D$16,IFERROR(L1105,MAX($D$16,POWER((ABS(K1105)^2)/($I$5*MAX(F1105,0.1)^2),1/3)))),IF(V32="Subcritical",MAX($D$16,IFERROR(W1105,MAX($D$16,POWER((ABS(K1105)^2)/($I$5*MAX(F1105,0.1)^2),1/3)))),IF(AND(IFERROR(V1105,0)=1,IFERROR(AG1105,0)=1),IF(IFERROR(T1105,-1E99)&gt;=IFERROR(AE1105,-1E99),MAX($D$16,IFERROR(L1105,MAX($D$16,POWER((ABS(K1105)^2)/($I$5*MAX(F1105,0.1)^2),1/3)))),MAX($D$16,IFERROR(W1105,MAX($D$16,POWER((ABS(K1105)^2)/($I$5*MAX(F1105,0.1)^2),1/3))))),IF(IFERROR(V1105,0)=1,MAX($D$16,IFERROR(L1105,MAX($D$16,POWER((ABS(K1105)^2)/($I$5*MAX(F1105,0.1)^2),1/3)))),IF(IFERROR(AG1105,0)=1,MAX($D$16,IFERROR(W1105,MAX($D$16,POWER((ABS(K1105)^2)/($I$5*MAX(F1105,0.1)^2),1/3)))),MAX($D$16,POWER((ABS(K1105)^2)/($I$5*MAX(F1105,0.1)^2),1/3))))))),MAX($D$16,POWER((ABS(K1105)^2)/($I$5*MAX(F1105,0.1)^2),1/3)))</f>
        <v/>
      </c>
      <c r="AI1105">
        <f>E1105+AH1105</f>
        <v/>
      </c>
      <c r="AJ1105">
        <f>AI1105+((ABS(K1105)/MAX(((F1105)+(G1105)*(AH1105))*(AH1105),1E-6))^2)/(2*$I$5)</f>
        <v/>
      </c>
      <c r="AM1105" t="n">
        <v>0</v>
      </c>
      <c r="AN1105" t="n">
        <v>0</v>
      </c>
      <c r="AO1105">
        <f>AM1105+AN1105</f>
        <v/>
      </c>
      <c r="AP1105">
        <f>AP1104+AO1105</f>
        <v/>
      </c>
      <c r="AQ1105">
        <f>ABS(ABS(K1105)/MAX(((F1105)+(G1105)*(AH1105))*(AH1105),1E-6))/SQRT($I$5*MAX((((F1105)+(G1105)*(AH1105))*(AH1105))/MAX((F1105)+2*(G1105)*(AH1105),1E-6),1E-6))</f>
        <v/>
      </c>
      <c r="AR1105">
        <f>IF(AQ1105&lt;1,"Subcritical","Supercritical")</f>
        <v/>
      </c>
      <c r="AS1105">
        <f>((ABS(K1105)*$D$6)/(MAX(((F1105)+(G1105)*(AH1105))*(AH1105),1E-6)*MAX(((((F1105)+(G1105)*(AH1105))*(AH1105))/MAX((F1105)+2*(AH1105)*SQRT(1+(G1105)^2),1E-6))^(2/3),1E-6)))^2</f>
        <v/>
      </c>
    </row>
    <row r="1106">
      <c r="A1106" t="n">
        <v>957</v>
      </c>
      <c r="B1106" t="n">
        <v>955.89</v>
      </c>
      <c r="C1106" t="n">
        <v>616083.025</v>
      </c>
      <c r="D1106" t="n">
        <v>3097048.009</v>
      </c>
      <c r="E1106" t="n">
        <v>632.0839999999999</v>
      </c>
      <c r="F1106" t="n">
        <v>5.2</v>
      </c>
      <c r="G1106" t="n">
        <v>0</v>
      </c>
      <c r="H1106" t="inlineStr">
        <is>
          <t>Normal</t>
        </is>
      </c>
      <c r="I1106" t="n">
        <v>0.055</v>
      </c>
      <c r="J1106">
        <f>B1106-B1105</f>
        <v/>
      </c>
      <c r="K1106">
        <f>MAX(0,K1105-AO1105)</f>
        <v/>
      </c>
      <c r="L1106">
        <f>IF($D$20=0,IFERROR(L1105,MAX($D$16,POWER((ABS(K1106)^2)/($I$5*MAX(F1106,0.1)^2),1/3))),IF(IFERROR(V1105,0)=0,IFERROR(L1105,MAX($D$16,POWER((ABS(K1106)^2)/($I$5*MAX(F1106,0.1)^2),1/3))),IF(OR(IFERROR(L1106,0)=0,IFERROR(S1105,0)&lt;1,IFERROR(S1106,0)&lt;1),MAX($D$16,POWER((ABS(K1106)^2)/($I$5*MAX(F1106,0.1)^2),1/3)),IF(IFERROR(U1106,0)&gt;0,MAX($D$16,IFERROR(L1106,0)+((IFERROR(U1106,0))*$D$18*IF((IFERROR(S1106,0))&lt;1,1,-1))),IF(IFERROR(U1106,0)&lt;0,IF(ABS((MAX($D$16,POWER((ABS(K1106)^2)/($I$5*MAX(F1106,0.1)^2),1/3)))-IFERROR(L1106,0))&gt;$D$19,MAX($D$16,IF((MAX($D$16,POWER((ABS(K1106)^2)/($I$5*MAX(F1106,0.1)^2),1/3)))&gt;IFERROR(L1106,0),MIN((MAX($D$16,POWER((ABS(K1106)^2)/($I$5*MAX(F1106,0.1)^2),1/3))),IFERROR(L1106,0)+(MIN(ABS(IFERROR(U1106,0))*$D$18,ABS((MAX($D$16,POWER((ABS(K1106)^2)/($I$5*MAX(F1106,0.1)^2),1/3)))-IFERROR(L1106,0))))),MAX((MAX($D$16,POWER((ABS(K1106)^2)/($I$5*MAX(F1106,0.1)^2),1/3))),IFERROR(L1106,0)-(MIN(ABS(IFERROR(U1106,0))*$D$18,ABS((MAX($D$16,POWER((ABS(K1106)^2)/($I$5*MAX(F1106,0.1)^2),1/3)))-IFERROR(L1106,0))))))),MAX($D$16,POWER((ABS(K1106)^2)/($I$5*MAX(F1106,0.1)^2),1/3))),MAX($D$16,IFERROR(L1106,0)))))))</f>
        <v/>
      </c>
      <c r="M1106">
        <f>((F1106)+(G1106)*(L1106))*(L1106)</f>
        <v/>
      </c>
      <c r="N1106">
        <f>(((F1106)+(G1106)*(L1106))*(L1106))/MAX((F1106)+2*(L1106)*SQRT(1+(G1106)^2),1E-6)</f>
        <v/>
      </c>
      <c r="O1106">
        <f>ABS(K1106)/MAX(((F1106)+(G1106)*(L1106))*(L1106),1E-6)</f>
        <v/>
      </c>
      <c r="P1106">
        <f>E1106+L1106</f>
        <v/>
      </c>
      <c r="Q1106">
        <f>P1106+((ABS(K1106)/MAX(((F1106)+(G1106)*(L1106))*(L1106),1E-6))^2)/(2*$I$5)</f>
        <v/>
      </c>
      <c r="R1106">
        <f>((ABS(K1106)*$D$6)/(MAX(((F1106)+(G1106)*(L1106))*(L1106),1E-6)*MAX(((((F1106)+(G1106)*(L1106))*(L1106))/MAX((F1106)+2*(L1106)*SQRT(1+(G1106)^2),1E-6))^(2/3),1E-6)))^2</f>
        <v/>
      </c>
      <c r="S1106">
        <f>ABS(ABS(K1106)/MAX(((F1106)+(G1106)*(L1106))*(L1106),1E-6))/SQRT($I$5*MAX((((F1106)+(G1106)*(L1106))*(L1106))/MAX((F1106)+2*(G1106)*(L1106),1E-6),1E-6))</f>
        <v/>
      </c>
      <c r="T1106">
        <f>((F1106)*(L1106)^2)/2+(G1106)*(L1106)^3/3+(ABS(K1106)^2)/($I$5*MAX(((F1106)+(G1106)*(L1106))*(L1106),1E-6))</f>
        <v/>
      </c>
      <c r="U1106">
        <f>IF($D$20=0,0,IFERROR(Q1105-(((R1105+R1106)/2)*J1106)-(IF(O1105&gt;O1106,$D$8*((O1105^2-O1106^2)/(2*$I$5)),$D$9*((O1106^2-O1105^2)/(2*$I$5)))+($D$10*(ABS(I1106)/90)*(MAX(O1105^2,O1106^2)/(2*$I$5))))-Q1106,0))</f>
        <v/>
      </c>
      <c r="V1106">
        <f>IF($D$20=0,1,IFERROR(IF(ROUND(S1106,3)=1,1,IF(AND(ABS(U1106)&lt;$D$19,S1106&gt;1),1,0)),0))</f>
        <v/>
      </c>
      <c r="W1106">
        <f>IF($D$20=0,IFERROR(W1107,MAX($D$16,POWER((ABS(K1106)^2)/($I$5*MAX(F1106,0.1)^2),1/3))),IF(IFERROR(AG1107,0)=0,IFERROR(W1107,MAX($D$16,POWER((ABS(K1106)^2)/($I$5*MAX(F1106,0.1)^2),1/3))),IF(OR(IFERROR(W1106,0)=0,IFERROR(AD1107,0)&gt;1),MAX($D$16,POWER((ABS(K1106)^2)/($I$5*MAX(F1106,0.1)^2),1/3)),IF(IFERROR(AF1106,0)&gt;0,MAX($D$16,IFERROR(W1106,0)+((IFERROR(AF1106,0))*$D$18*IF((IFERROR(AD1106,0))&lt;1,1,-1))),IF(IFERROR(AF1106,0)&lt;0,IF(ABS((MAX($D$16,POWER((ABS(K1106)^2)/($I$5*MAX(F1106,0.1)^2),1/3)))-IFERROR(W1106,0))&gt;$D$19,MAX($D$16,IF((MAX($D$16,POWER((ABS(K1106)^2)/($I$5*MAX(F1106,0.1)^2),1/3)))&gt;IFERROR(W1106,0),MIN((MAX($D$16,POWER((ABS(K1106)^2)/($I$5*MAX(F1106,0.1)^2),1/3))),IFERROR(W1106,0)+(MIN(ABS(IFERROR(AF1106,0))*$D$18,ABS((MAX($D$16,POWER((ABS(K1106)^2)/($I$5*MAX(F1106,0.1)^2),1/3)))-IFERROR(W1106,0))))),MAX((MAX($D$16,POWER((ABS(K1106)^2)/($I$5*MAX(F1106,0.1)^2),1/3))),IFERROR(W1106,0)-(MIN(ABS(IFERROR(AF1106,0))*$D$18,ABS((MAX($D$16,POWER((ABS(K1106)^2)/($I$5*MAX(F1106,0.1)^2),1/3)))-IFERROR(W1106,0))))))),MAX($D$16,POWER((ABS(K1106)^2)/($I$5*MAX(F1106,0.1)^2),1/3))),MAX($D$16,IFERROR(W1106,0)))))))</f>
        <v/>
      </c>
      <c r="X1106">
        <f>((F1106)+(G1106)*(W1106))*(W1106)</f>
        <v/>
      </c>
      <c r="Y1106">
        <f>(((F1106)+(G1106)*(W1106))*(W1106))/MAX((F1106)+2*(W1106)*SQRT(1+(G1106)^2),1E-6)</f>
        <v/>
      </c>
      <c r="Z1106">
        <f>ABS(K1106)/MAX(((F1106)+(G1106)*(W1106))*(W1106),1E-6)</f>
        <v/>
      </c>
      <c r="AA1106">
        <f>E1106+W1106</f>
        <v/>
      </c>
      <c r="AB1106">
        <f>AA1106+((ABS(K1106)/MAX(((F1106)+(G1106)*(W1106))*(W1106),1E-6))^2)/(2*$I$5)</f>
        <v/>
      </c>
      <c r="AC1106">
        <f>((ABS(K1106)*$D$6)/(MAX(((F1106)+(G1106)*(W1106))*(W1106),1E-6)*MAX(((((F1106)+(G1106)*(W1106))*(W1106))/MAX((F1106)+2*(W1106)*SQRT(1+(G1106)^2),1E-6))^(2/3),1E-6)))^2</f>
        <v/>
      </c>
      <c r="AD1106">
        <f>ABS(ABS(K1106)/MAX(((F1106)+(G1106)*(W1106))*(W1106),1E-6))/SQRT($I$5*MAX((((F1106)+(G1106)*(W1106))*(W1106))/MAX((F1106)+2*(G1106)*(W1106),1E-6),1E-6))</f>
        <v/>
      </c>
      <c r="AE1106">
        <f>((F1106)*(W1106)^2)/2+(G1106)*(W1106)^3/3+(ABS(K1106)^2)/($I$5*MAX(((F1106)+(G1106)*(W1106))*(W1106),1E-6))</f>
        <v/>
      </c>
      <c r="AF1106">
        <f>IF($D$20=0,0,IFERROR(AB1107+(((AC1106+AC1107)/2)*J1107)+(IF(Z1106&gt;Z1107,$D$8*((Z1106^2-Z1107^2)/(2*$I$5)),$D$9*((Z1107^2-Z1106^2)/(2*$I$5)))+($D$10*(ABS(I1107)/90)*(MAX(Z1106^2,Z1107^2)/(2*$I$5))))-AB1106,0))</f>
        <v/>
      </c>
      <c r="AG1106">
        <f>IF($D$20=0,1,IFERROR(IF(ROUND(AD1106,3)=1,1,IF(AND(ABS(AF1106)&lt;$D$19,AD1106&lt;1),1,0)),0))</f>
        <v/>
      </c>
      <c r="AH1106">
        <f>IFERROR(IF(V32="Supercritical",MAX($D$16,IFERROR(L1106,MAX($D$16,POWER((ABS(K1106)^2)/($I$5*MAX(F1106,0.1)^2),1/3)))),IF(V32="Subcritical",MAX($D$16,IFERROR(W1106,MAX($D$16,POWER((ABS(K1106)^2)/($I$5*MAX(F1106,0.1)^2),1/3)))),IF(AND(IFERROR(V1106,0)=1,IFERROR(AG1106,0)=1),IF(IFERROR(T1106,-1E99)&gt;=IFERROR(AE1106,-1E99),MAX($D$16,IFERROR(L1106,MAX($D$16,POWER((ABS(K1106)^2)/($I$5*MAX(F1106,0.1)^2),1/3)))),MAX($D$16,IFERROR(W1106,MAX($D$16,POWER((ABS(K1106)^2)/($I$5*MAX(F1106,0.1)^2),1/3))))),IF(IFERROR(V1106,0)=1,MAX($D$16,IFERROR(L1106,MAX($D$16,POWER((ABS(K1106)^2)/($I$5*MAX(F1106,0.1)^2),1/3)))),IF(IFERROR(AG1106,0)=1,MAX($D$16,IFERROR(W1106,MAX($D$16,POWER((ABS(K1106)^2)/($I$5*MAX(F1106,0.1)^2),1/3)))),MAX($D$16,POWER((ABS(K1106)^2)/($I$5*MAX(F1106,0.1)^2),1/3))))))),MAX($D$16,POWER((ABS(K1106)^2)/($I$5*MAX(F1106,0.1)^2),1/3)))</f>
        <v/>
      </c>
      <c r="AI1106">
        <f>E1106+AH1106</f>
        <v/>
      </c>
      <c r="AJ1106">
        <f>AI1106+((ABS(K1106)/MAX(((F1106)+(G1106)*(AH1106))*(AH1106),1E-6))^2)/(2*$I$5)</f>
        <v/>
      </c>
      <c r="AM1106" t="n">
        <v>0</v>
      </c>
      <c r="AN1106" t="n">
        <v>0</v>
      </c>
      <c r="AO1106">
        <f>AM1106+AN1106</f>
        <v/>
      </c>
      <c r="AP1106">
        <f>AP1105+AO1106</f>
        <v/>
      </c>
      <c r="AQ1106">
        <f>ABS(ABS(K1106)/MAX(((F1106)+(G1106)*(AH1106))*(AH1106),1E-6))/SQRT($I$5*MAX((((F1106)+(G1106)*(AH1106))*(AH1106))/MAX((F1106)+2*(G1106)*(AH1106),1E-6),1E-6))</f>
        <v/>
      </c>
      <c r="AR1106">
        <f>IF(AQ1106&lt;1,"Subcritical","Supercritical")</f>
        <v/>
      </c>
      <c r="AS1106">
        <f>((ABS(K1106)*$D$6)/(MAX(((F1106)+(G1106)*(AH1106))*(AH1106),1E-6)*MAX(((((F1106)+(G1106)*(AH1106))*(AH1106))/MAX((F1106)+2*(AH1106)*SQRT(1+(G1106)^2),1E-6))^(2/3),1E-6)))^2</f>
        <v/>
      </c>
    </row>
    <row r="1107">
      <c r="A1107" t="n">
        <v>958</v>
      </c>
      <c r="B1107" t="n">
        <v>956.89</v>
      </c>
      <c r="C1107" t="n">
        <v>616082.983</v>
      </c>
      <c r="D1107" t="n">
        <v>3097047.01</v>
      </c>
      <c r="E1107" t="n">
        <v>632.0835</v>
      </c>
      <c r="F1107" t="n">
        <v>5.2</v>
      </c>
      <c r="G1107" t="n">
        <v>0</v>
      </c>
      <c r="H1107" t="inlineStr">
        <is>
          <t>Normal</t>
        </is>
      </c>
      <c r="I1107" t="n">
        <v>0</v>
      </c>
      <c r="J1107">
        <f>B1107-B1106</f>
        <v/>
      </c>
      <c r="K1107">
        <f>MAX(0,K1106-AO1106)</f>
        <v/>
      </c>
      <c r="L1107">
        <f>IF($D$20=0,IFERROR(L1106,MAX($D$16,POWER((ABS(K1107)^2)/($I$5*MAX(F1107,0.1)^2),1/3))),IF(IFERROR(V1106,0)=0,IFERROR(L1106,MAX($D$16,POWER((ABS(K1107)^2)/($I$5*MAX(F1107,0.1)^2),1/3))),IF(OR(IFERROR(L1107,0)=0,IFERROR(S1106,0)&lt;1,IFERROR(S1107,0)&lt;1),MAX($D$16,POWER((ABS(K1107)^2)/($I$5*MAX(F1107,0.1)^2),1/3)),IF(IFERROR(U1107,0)&gt;0,MAX($D$16,IFERROR(L1107,0)+((IFERROR(U1107,0))*$D$18*IF((IFERROR(S1107,0))&lt;1,1,-1))),IF(IFERROR(U1107,0)&lt;0,IF(ABS((MAX($D$16,POWER((ABS(K1107)^2)/($I$5*MAX(F1107,0.1)^2),1/3)))-IFERROR(L1107,0))&gt;$D$19,MAX($D$16,IF((MAX($D$16,POWER((ABS(K1107)^2)/($I$5*MAX(F1107,0.1)^2),1/3)))&gt;IFERROR(L1107,0),MIN((MAX($D$16,POWER((ABS(K1107)^2)/($I$5*MAX(F1107,0.1)^2),1/3))),IFERROR(L1107,0)+(MIN(ABS(IFERROR(U1107,0))*$D$18,ABS((MAX($D$16,POWER((ABS(K1107)^2)/($I$5*MAX(F1107,0.1)^2),1/3)))-IFERROR(L1107,0))))),MAX((MAX($D$16,POWER((ABS(K1107)^2)/($I$5*MAX(F1107,0.1)^2),1/3))),IFERROR(L1107,0)-(MIN(ABS(IFERROR(U1107,0))*$D$18,ABS((MAX($D$16,POWER((ABS(K1107)^2)/($I$5*MAX(F1107,0.1)^2),1/3)))-IFERROR(L1107,0))))))),MAX($D$16,POWER((ABS(K1107)^2)/($I$5*MAX(F1107,0.1)^2),1/3))),MAX($D$16,IFERROR(L1107,0)))))))</f>
        <v/>
      </c>
      <c r="M1107">
        <f>((F1107)+(G1107)*(L1107))*(L1107)</f>
        <v/>
      </c>
      <c r="N1107">
        <f>(((F1107)+(G1107)*(L1107))*(L1107))/MAX((F1107)+2*(L1107)*SQRT(1+(G1107)^2),1E-6)</f>
        <v/>
      </c>
      <c r="O1107">
        <f>ABS(K1107)/MAX(((F1107)+(G1107)*(L1107))*(L1107),1E-6)</f>
        <v/>
      </c>
      <c r="P1107">
        <f>E1107+L1107</f>
        <v/>
      </c>
      <c r="Q1107">
        <f>P1107+((ABS(K1107)/MAX(((F1107)+(G1107)*(L1107))*(L1107),1E-6))^2)/(2*$I$5)</f>
        <v/>
      </c>
      <c r="R1107">
        <f>((ABS(K1107)*$D$6)/(MAX(((F1107)+(G1107)*(L1107))*(L1107),1E-6)*MAX(((((F1107)+(G1107)*(L1107))*(L1107))/MAX((F1107)+2*(L1107)*SQRT(1+(G1107)^2),1E-6))^(2/3),1E-6)))^2</f>
        <v/>
      </c>
      <c r="S1107">
        <f>ABS(ABS(K1107)/MAX(((F1107)+(G1107)*(L1107))*(L1107),1E-6))/SQRT($I$5*MAX((((F1107)+(G1107)*(L1107))*(L1107))/MAX((F1107)+2*(G1107)*(L1107),1E-6),1E-6))</f>
        <v/>
      </c>
      <c r="T1107">
        <f>((F1107)*(L1107)^2)/2+(G1107)*(L1107)^3/3+(ABS(K1107)^2)/($I$5*MAX(((F1107)+(G1107)*(L1107))*(L1107),1E-6))</f>
        <v/>
      </c>
      <c r="U1107">
        <f>IF($D$20=0,0,IFERROR(Q1106-(((R1106+R1107)/2)*J1107)-(IF(O1106&gt;O1107,$D$8*((O1106^2-O1107^2)/(2*$I$5)),$D$9*((O1107^2-O1106^2)/(2*$I$5)))+($D$10*(ABS(I1107)/90)*(MAX(O1106^2,O1107^2)/(2*$I$5))))-Q1107,0))</f>
        <v/>
      </c>
      <c r="V1107">
        <f>IF($D$20=0,1,IFERROR(IF(ROUND(S1107,3)=1,1,IF(AND(ABS(U1107)&lt;$D$19,S1107&gt;1),1,0)),0))</f>
        <v/>
      </c>
      <c r="W1107">
        <f>IF($D$20=0,IFERROR(W1108,MAX($D$16,POWER((ABS(K1107)^2)/($I$5*MAX(F1107,0.1)^2),1/3))),IF(IFERROR(AG1108,0)=0,IFERROR(W1108,MAX($D$16,POWER((ABS(K1107)^2)/($I$5*MAX(F1107,0.1)^2),1/3))),IF(OR(IFERROR(W1107,0)=0,IFERROR(AD1108,0)&gt;1),MAX($D$16,POWER((ABS(K1107)^2)/($I$5*MAX(F1107,0.1)^2),1/3)),IF(IFERROR(AF1107,0)&gt;0,MAX($D$16,IFERROR(W1107,0)+((IFERROR(AF1107,0))*$D$18*IF((IFERROR(AD1107,0))&lt;1,1,-1))),IF(IFERROR(AF1107,0)&lt;0,IF(ABS((MAX($D$16,POWER((ABS(K1107)^2)/($I$5*MAX(F1107,0.1)^2),1/3)))-IFERROR(W1107,0))&gt;$D$19,MAX($D$16,IF((MAX($D$16,POWER((ABS(K1107)^2)/($I$5*MAX(F1107,0.1)^2),1/3)))&gt;IFERROR(W1107,0),MIN((MAX($D$16,POWER((ABS(K1107)^2)/($I$5*MAX(F1107,0.1)^2),1/3))),IFERROR(W1107,0)+(MIN(ABS(IFERROR(AF1107,0))*$D$18,ABS((MAX($D$16,POWER((ABS(K1107)^2)/($I$5*MAX(F1107,0.1)^2),1/3)))-IFERROR(W1107,0))))),MAX((MAX($D$16,POWER((ABS(K1107)^2)/($I$5*MAX(F1107,0.1)^2),1/3))),IFERROR(W1107,0)-(MIN(ABS(IFERROR(AF1107,0))*$D$18,ABS((MAX($D$16,POWER((ABS(K1107)^2)/($I$5*MAX(F1107,0.1)^2),1/3)))-IFERROR(W1107,0))))))),MAX($D$16,POWER((ABS(K1107)^2)/($I$5*MAX(F1107,0.1)^2),1/3))),MAX($D$16,IFERROR(W1107,0)))))))</f>
        <v/>
      </c>
      <c r="X1107">
        <f>((F1107)+(G1107)*(W1107))*(W1107)</f>
        <v/>
      </c>
      <c r="Y1107">
        <f>(((F1107)+(G1107)*(W1107))*(W1107))/MAX((F1107)+2*(W1107)*SQRT(1+(G1107)^2),1E-6)</f>
        <v/>
      </c>
      <c r="Z1107">
        <f>ABS(K1107)/MAX(((F1107)+(G1107)*(W1107))*(W1107),1E-6)</f>
        <v/>
      </c>
      <c r="AA1107">
        <f>E1107+W1107</f>
        <v/>
      </c>
      <c r="AB1107">
        <f>AA1107+((ABS(K1107)/MAX(((F1107)+(G1107)*(W1107))*(W1107),1E-6))^2)/(2*$I$5)</f>
        <v/>
      </c>
      <c r="AC1107">
        <f>((ABS(K1107)*$D$6)/(MAX(((F1107)+(G1107)*(W1107))*(W1107),1E-6)*MAX(((((F1107)+(G1107)*(W1107))*(W1107))/MAX((F1107)+2*(W1107)*SQRT(1+(G1107)^2),1E-6))^(2/3),1E-6)))^2</f>
        <v/>
      </c>
      <c r="AD1107">
        <f>ABS(ABS(K1107)/MAX(((F1107)+(G1107)*(W1107))*(W1107),1E-6))/SQRT($I$5*MAX((((F1107)+(G1107)*(W1107))*(W1107))/MAX((F1107)+2*(G1107)*(W1107),1E-6),1E-6))</f>
        <v/>
      </c>
      <c r="AE1107">
        <f>((F1107)*(W1107)^2)/2+(G1107)*(W1107)^3/3+(ABS(K1107)^2)/($I$5*MAX(((F1107)+(G1107)*(W1107))*(W1107),1E-6))</f>
        <v/>
      </c>
      <c r="AF1107">
        <f>IF($D$20=0,0,IFERROR(AB1108+(((AC1107+AC1108)/2)*J1108)+(IF(Z1107&gt;Z1108,$D$8*((Z1107^2-Z1108^2)/(2*$I$5)),$D$9*((Z1108^2-Z1107^2)/(2*$I$5)))+($D$10*(ABS(I1108)/90)*(MAX(Z1107^2,Z1108^2)/(2*$I$5))))-AB1107,0))</f>
        <v/>
      </c>
      <c r="AG1107">
        <f>IF($D$20=0,1,IFERROR(IF(ROUND(AD1107,3)=1,1,IF(AND(ABS(AF1107)&lt;$D$19,AD1107&lt;1),1,0)),0))</f>
        <v/>
      </c>
      <c r="AH1107">
        <f>IFERROR(IF(V32="Supercritical",MAX($D$16,IFERROR(L1107,MAX($D$16,POWER((ABS(K1107)^2)/($I$5*MAX(F1107,0.1)^2),1/3)))),IF(V32="Subcritical",MAX($D$16,IFERROR(W1107,MAX($D$16,POWER((ABS(K1107)^2)/($I$5*MAX(F1107,0.1)^2),1/3)))),IF(AND(IFERROR(V1107,0)=1,IFERROR(AG1107,0)=1),IF(IFERROR(T1107,-1E99)&gt;=IFERROR(AE1107,-1E99),MAX($D$16,IFERROR(L1107,MAX($D$16,POWER((ABS(K1107)^2)/($I$5*MAX(F1107,0.1)^2),1/3)))),MAX($D$16,IFERROR(W1107,MAX($D$16,POWER((ABS(K1107)^2)/($I$5*MAX(F1107,0.1)^2),1/3))))),IF(IFERROR(V1107,0)=1,MAX($D$16,IFERROR(L1107,MAX($D$16,POWER((ABS(K1107)^2)/($I$5*MAX(F1107,0.1)^2),1/3)))),IF(IFERROR(AG1107,0)=1,MAX($D$16,IFERROR(W1107,MAX($D$16,POWER((ABS(K1107)^2)/($I$5*MAX(F1107,0.1)^2),1/3)))),MAX($D$16,POWER((ABS(K1107)^2)/($I$5*MAX(F1107,0.1)^2),1/3))))))),MAX($D$16,POWER((ABS(K1107)^2)/($I$5*MAX(F1107,0.1)^2),1/3)))</f>
        <v/>
      </c>
      <c r="AI1107">
        <f>E1107+AH1107</f>
        <v/>
      </c>
      <c r="AJ1107">
        <f>AI1107+((ABS(K1107)/MAX(((F1107)+(G1107)*(AH1107))*(AH1107),1E-6))^2)/(2*$I$5)</f>
        <v/>
      </c>
      <c r="AM1107" t="n">
        <v>0</v>
      </c>
      <c r="AN1107" t="n">
        <v>0</v>
      </c>
      <c r="AO1107">
        <f>AM1107+AN1107</f>
        <v/>
      </c>
      <c r="AP1107">
        <f>AP1106+AO1107</f>
        <v/>
      </c>
      <c r="AQ1107">
        <f>ABS(ABS(K1107)/MAX(((F1107)+(G1107)*(AH1107))*(AH1107),1E-6))/SQRT($I$5*MAX((((F1107)+(G1107)*(AH1107))*(AH1107))/MAX((F1107)+2*(G1107)*(AH1107),1E-6),1E-6))</f>
        <v/>
      </c>
      <c r="AR1107">
        <f>IF(AQ1107&lt;1,"Subcritical","Supercritical")</f>
        <v/>
      </c>
      <c r="AS1107">
        <f>((ABS(K1107)*$D$6)/(MAX(((F1107)+(G1107)*(AH1107))*(AH1107),1E-6)*MAX(((((F1107)+(G1107)*(AH1107))*(AH1107))/MAX((F1107)+2*(AH1107)*SQRT(1+(G1107)^2),1E-6))^(2/3),1E-6)))^2</f>
        <v/>
      </c>
    </row>
    <row r="1108">
      <c r="A1108" t="n">
        <v>959</v>
      </c>
      <c r="B1108" t="n">
        <v>957.889</v>
      </c>
      <c r="C1108" t="n">
        <v>616082.941</v>
      </c>
      <c r="D1108" t="n">
        <v>3097046.011</v>
      </c>
      <c r="E1108" t="n">
        <v>632.083</v>
      </c>
      <c r="F1108" t="n">
        <v>5.2</v>
      </c>
      <c r="G1108" t="n">
        <v>0</v>
      </c>
      <c r="H1108" t="inlineStr">
        <is>
          <t>Normal</t>
        </is>
      </c>
      <c r="I1108" t="n">
        <v>0</v>
      </c>
      <c r="J1108">
        <f>B1108-B1107</f>
        <v/>
      </c>
      <c r="K1108">
        <f>MAX(0,K1107-AO1107)</f>
        <v/>
      </c>
      <c r="L1108">
        <f>IF($D$20=0,IFERROR(L1107,MAX($D$16,POWER((ABS(K1108)^2)/($I$5*MAX(F1108,0.1)^2),1/3))),IF(IFERROR(V1107,0)=0,IFERROR(L1107,MAX($D$16,POWER((ABS(K1108)^2)/($I$5*MAX(F1108,0.1)^2),1/3))),IF(OR(IFERROR(L1108,0)=0,IFERROR(S1107,0)&lt;1,IFERROR(S1108,0)&lt;1),MAX($D$16,POWER((ABS(K1108)^2)/($I$5*MAX(F1108,0.1)^2),1/3)),IF(IFERROR(U1108,0)&gt;0,MAX($D$16,IFERROR(L1108,0)+((IFERROR(U1108,0))*$D$18*IF((IFERROR(S1108,0))&lt;1,1,-1))),IF(IFERROR(U1108,0)&lt;0,IF(ABS((MAX($D$16,POWER((ABS(K1108)^2)/($I$5*MAX(F1108,0.1)^2),1/3)))-IFERROR(L1108,0))&gt;$D$19,MAX($D$16,IF((MAX($D$16,POWER((ABS(K1108)^2)/($I$5*MAX(F1108,0.1)^2),1/3)))&gt;IFERROR(L1108,0),MIN((MAX($D$16,POWER((ABS(K1108)^2)/($I$5*MAX(F1108,0.1)^2),1/3))),IFERROR(L1108,0)+(MIN(ABS(IFERROR(U1108,0))*$D$18,ABS((MAX($D$16,POWER((ABS(K1108)^2)/($I$5*MAX(F1108,0.1)^2),1/3)))-IFERROR(L1108,0))))),MAX((MAX($D$16,POWER((ABS(K1108)^2)/($I$5*MAX(F1108,0.1)^2),1/3))),IFERROR(L1108,0)-(MIN(ABS(IFERROR(U1108,0))*$D$18,ABS((MAX($D$16,POWER((ABS(K1108)^2)/($I$5*MAX(F1108,0.1)^2),1/3)))-IFERROR(L1108,0))))))),MAX($D$16,POWER((ABS(K1108)^2)/($I$5*MAX(F1108,0.1)^2),1/3))),MAX($D$16,IFERROR(L1108,0)))))))</f>
        <v/>
      </c>
      <c r="M1108">
        <f>((F1108)+(G1108)*(L1108))*(L1108)</f>
        <v/>
      </c>
      <c r="N1108">
        <f>(((F1108)+(G1108)*(L1108))*(L1108))/MAX((F1108)+2*(L1108)*SQRT(1+(G1108)^2),1E-6)</f>
        <v/>
      </c>
      <c r="O1108">
        <f>ABS(K1108)/MAX(((F1108)+(G1108)*(L1108))*(L1108),1E-6)</f>
        <v/>
      </c>
      <c r="P1108">
        <f>E1108+L1108</f>
        <v/>
      </c>
      <c r="Q1108">
        <f>P1108+((ABS(K1108)/MAX(((F1108)+(G1108)*(L1108))*(L1108),1E-6))^2)/(2*$I$5)</f>
        <v/>
      </c>
      <c r="R1108">
        <f>((ABS(K1108)*$D$6)/(MAX(((F1108)+(G1108)*(L1108))*(L1108),1E-6)*MAX(((((F1108)+(G1108)*(L1108))*(L1108))/MAX((F1108)+2*(L1108)*SQRT(1+(G1108)^2),1E-6))^(2/3),1E-6)))^2</f>
        <v/>
      </c>
      <c r="S1108">
        <f>ABS(ABS(K1108)/MAX(((F1108)+(G1108)*(L1108))*(L1108),1E-6))/SQRT($I$5*MAX((((F1108)+(G1108)*(L1108))*(L1108))/MAX((F1108)+2*(G1108)*(L1108),1E-6),1E-6))</f>
        <v/>
      </c>
      <c r="T1108">
        <f>((F1108)*(L1108)^2)/2+(G1108)*(L1108)^3/3+(ABS(K1108)^2)/($I$5*MAX(((F1108)+(G1108)*(L1108))*(L1108),1E-6))</f>
        <v/>
      </c>
      <c r="U1108">
        <f>IF($D$20=0,0,IFERROR(Q1107-(((R1107+R1108)/2)*J1108)-(IF(O1107&gt;O1108,$D$8*((O1107^2-O1108^2)/(2*$I$5)),$D$9*((O1108^2-O1107^2)/(2*$I$5)))+($D$10*(ABS(I1108)/90)*(MAX(O1107^2,O1108^2)/(2*$I$5))))-Q1108,0))</f>
        <v/>
      </c>
      <c r="V1108">
        <f>IF($D$20=0,1,IFERROR(IF(ROUND(S1108,3)=1,1,IF(AND(ABS(U1108)&lt;$D$19,S1108&gt;1),1,0)),0))</f>
        <v/>
      </c>
      <c r="W1108">
        <f>IF($D$20=0,IFERROR(W1109,MAX($D$16,POWER((ABS(K1108)^2)/($I$5*MAX(F1108,0.1)^2),1/3))),IF(IFERROR(AG1109,0)=0,IFERROR(W1109,MAX($D$16,POWER((ABS(K1108)^2)/($I$5*MAX(F1108,0.1)^2),1/3))),IF(OR(IFERROR(W1108,0)=0,IFERROR(AD1109,0)&gt;1),MAX($D$16,POWER((ABS(K1108)^2)/($I$5*MAX(F1108,0.1)^2),1/3)),IF(IFERROR(AF1108,0)&gt;0,MAX($D$16,IFERROR(W1108,0)+((IFERROR(AF1108,0))*$D$18*IF((IFERROR(AD1108,0))&lt;1,1,-1))),IF(IFERROR(AF1108,0)&lt;0,IF(ABS((MAX($D$16,POWER((ABS(K1108)^2)/($I$5*MAX(F1108,0.1)^2),1/3)))-IFERROR(W1108,0))&gt;$D$19,MAX($D$16,IF((MAX($D$16,POWER((ABS(K1108)^2)/($I$5*MAX(F1108,0.1)^2),1/3)))&gt;IFERROR(W1108,0),MIN((MAX($D$16,POWER((ABS(K1108)^2)/($I$5*MAX(F1108,0.1)^2),1/3))),IFERROR(W1108,0)+(MIN(ABS(IFERROR(AF1108,0))*$D$18,ABS((MAX($D$16,POWER((ABS(K1108)^2)/($I$5*MAX(F1108,0.1)^2),1/3)))-IFERROR(W1108,0))))),MAX((MAX($D$16,POWER((ABS(K1108)^2)/($I$5*MAX(F1108,0.1)^2),1/3))),IFERROR(W1108,0)-(MIN(ABS(IFERROR(AF1108,0))*$D$18,ABS((MAX($D$16,POWER((ABS(K1108)^2)/($I$5*MAX(F1108,0.1)^2),1/3)))-IFERROR(W1108,0))))))),MAX($D$16,POWER((ABS(K1108)^2)/($I$5*MAX(F1108,0.1)^2),1/3))),MAX($D$16,IFERROR(W1108,0)))))))</f>
        <v/>
      </c>
      <c r="X1108">
        <f>((F1108)+(G1108)*(W1108))*(W1108)</f>
        <v/>
      </c>
      <c r="Y1108">
        <f>(((F1108)+(G1108)*(W1108))*(W1108))/MAX((F1108)+2*(W1108)*SQRT(1+(G1108)^2),1E-6)</f>
        <v/>
      </c>
      <c r="Z1108">
        <f>ABS(K1108)/MAX(((F1108)+(G1108)*(W1108))*(W1108),1E-6)</f>
        <v/>
      </c>
      <c r="AA1108">
        <f>E1108+W1108</f>
        <v/>
      </c>
      <c r="AB1108">
        <f>AA1108+((ABS(K1108)/MAX(((F1108)+(G1108)*(W1108))*(W1108),1E-6))^2)/(2*$I$5)</f>
        <v/>
      </c>
      <c r="AC1108">
        <f>((ABS(K1108)*$D$6)/(MAX(((F1108)+(G1108)*(W1108))*(W1108),1E-6)*MAX(((((F1108)+(G1108)*(W1108))*(W1108))/MAX((F1108)+2*(W1108)*SQRT(1+(G1108)^2),1E-6))^(2/3),1E-6)))^2</f>
        <v/>
      </c>
      <c r="AD1108">
        <f>ABS(ABS(K1108)/MAX(((F1108)+(G1108)*(W1108))*(W1108),1E-6))/SQRT($I$5*MAX((((F1108)+(G1108)*(W1108))*(W1108))/MAX((F1108)+2*(G1108)*(W1108),1E-6),1E-6))</f>
        <v/>
      </c>
      <c r="AE1108">
        <f>((F1108)*(W1108)^2)/2+(G1108)*(W1108)^3/3+(ABS(K1108)^2)/($I$5*MAX(((F1108)+(G1108)*(W1108))*(W1108),1E-6))</f>
        <v/>
      </c>
      <c r="AF1108">
        <f>IF($D$20=0,0,IFERROR(AB1109+(((AC1108+AC1109)/2)*J1109)+(IF(Z1108&gt;Z1109,$D$8*((Z1108^2-Z1109^2)/(2*$I$5)),$D$9*((Z1109^2-Z1108^2)/(2*$I$5)))+($D$10*(ABS(I1109)/90)*(MAX(Z1108^2,Z1109^2)/(2*$I$5))))-AB1108,0))</f>
        <v/>
      </c>
      <c r="AG1108">
        <f>IF($D$20=0,1,IFERROR(IF(ROUND(AD1108,3)=1,1,IF(AND(ABS(AF1108)&lt;$D$19,AD1108&lt;1),1,0)),0))</f>
        <v/>
      </c>
      <c r="AH1108">
        <f>IFERROR(IF(V32="Supercritical",MAX($D$16,IFERROR(L1108,MAX($D$16,POWER((ABS(K1108)^2)/($I$5*MAX(F1108,0.1)^2),1/3)))),IF(V32="Subcritical",MAX($D$16,IFERROR(W1108,MAX($D$16,POWER((ABS(K1108)^2)/($I$5*MAX(F1108,0.1)^2),1/3)))),IF(AND(IFERROR(V1108,0)=1,IFERROR(AG1108,0)=1),IF(IFERROR(T1108,-1E99)&gt;=IFERROR(AE1108,-1E99),MAX($D$16,IFERROR(L1108,MAX($D$16,POWER((ABS(K1108)^2)/($I$5*MAX(F1108,0.1)^2),1/3)))),MAX($D$16,IFERROR(W1108,MAX($D$16,POWER((ABS(K1108)^2)/($I$5*MAX(F1108,0.1)^2),1/3))))),IF(IFERROR(V1108,0)=1,MAX($D$16,IFERROR(L1108,MAX($D$16,POWER((ABS(K1108)^2)/($I$5*MAX(F1108,0.1)^2),1/3)))),IF(IFERROR(AG1108,0)=1,MAX($D$16,IFERROR(W1108,MAX($D$16,POWER((ABS(K1108)^2)/($I$5*MAX(F1108,0.1)^2),1/3)))),MAX($D$16,POWER((ABS(K1108)^2)/($I$5*MAX(F1108,0.1)^2),1/3))))))),MAX($D$16,POWER((ABS(K1108)^2)/($I$5*MAX(F1108,0.1)^2),1/3)))</f>
        <v/>
      </c>
      <c r="AI1108">
        <f>E1108+AH1108</f>
        <v/>
      </c>
      <c r="AJ1108">
        <f>AI1108+((ABS(K1108)/MAX(((F1108)+(G1108)*(AH1108))*(AH1108),1E-6))^2)/(2*$I$5)</f>
        <v/>
      </c>
      <c r="AM1108" t="n">
        <v>0</v>
      </c>
      <c r="AN1108" t="n">
        <v>0</v>
      </c>
      <c r="AO1108">
        <f>AM1108+AN1108</f>
        <v/>
      </c>
      <c r="AP1108">
        <f>AP1107+AO1108</f>
        <v/>
      </c>
      <c r="AQ1108">
        <f>ABS(ABS(K1108)/MAX(((F1108)+(G1108)*(AH1108))*(AH1108),1E-6))/SQRT($I$5*MAX((((F1108)+(G1108)*(AH1108))*(AH1108))/MAX((F1108)+2*(G1108)*(AH1108),1E-6),1E-6))</f>
        <v/>
      </c>
      <c r="AR1108">
        <f>IF(AQ1108&lt;1,"Subcritical","Supercritical")</f>
        <v/>
      </c>
      <c r="AS1108">
        <f>((ABS(K1108)*$D$6)/(MAX(((F1108)+(G1108)*(AH1108))*(AH1108),1E-6)*MAX(((((F1108)+(G1108)*(AH1108))*(AH1108))/MAX((F1108)+2*(AH1108)*SQRT(1+(G1108)^2),1E-6))^(2/3),1E-6)))^2</f>
        <v/>
      </c>
    </row>
    <row r="1109">
      <c r="A1109" t="n">
        <v>960</v>
      </c>
      <c r="B1109" t="n">
        <v>958.889</v>
      </c>
      <c r="C1109" t="n">
        <v>616082.899</v>
      </c>
      <c r="D1109" t="n">
        <v>3097045.012</v>
      </c>
      <c r="E1109" t="n">
        <v>632.0825</v>
      </c>
      <c r="F1109" t="n">
        <v>5.2</v>
      </c>
      <c r="G1109" t="n">
        <v>0</v>
      </c>
      <c r="H1109" t="inlineStr">
        <is>
          <t>Normal</t>
        </is>
      </c>
      <c r="I1109" t="n">
        <v>0.057</v>
      </c>
      <c r="J1109">
        <f>B1109-B1108</f>
        <v/>
      </c>
      <c r="K1109">
        <f>MAX(0,K1108-AO1108)</f>
        <v/>
      </c>
      <c r="L1109">
        <f>IF($D$20=0,IFERROR(L1108,MAX($D$16,POWER((ABS(K1109)^2)/($I$5*MAX(F1109,0.1)^2),1/3))),IF(IFERROR(V1108,0)=0,IFERROR(L1108,MAX($D$16,POWER((ABS(K1109)^2)/($I$5*MAX(F1109,0.1)^2),1/3))),IF(OR(IFERROR(L1109,0)=0,IFERROR(S1108,0)&lt;1,IFERROR(S1109,0)&lt;1),MAX($D$16,POWER((ABS(K1109)^2)/($I$5*MAX(F1109,0.1)^2),1/3)),IF(IFERROR(U1109,0)&gt;0,MAX($D$16,IFERROR(L1109,0)+((IFERROR(U1109,0))*$D$18*IF((IFERROR(S1109,0))&lt;1,1,-1))),IF(IFERROR(U1109,0)&lt;0,IF(ABS((MAX($D$16,POWER((ABS(K1109)^2)/($I$5*MAX(F1109,0.1)^2),1/3)))-IFERROR(L1109,0))&gt;$D$19,MAX($D$16,IF((MAX($D$16,POWER((ABS(K1109)^2)/($I$5*MAX(F1109,0.1)^2),1/3)))&gt;IFERROR(L1109,0),MIN((MAX($D$16,POWER((ABS(K1109)^2)/($I$5*MAX(F1109,0.1)^2),1/3))),IFERROR(L1109,0)+(MIN(ABS(IFERROR(U1109,0))*$D$18,ABS((MAX($D$16,POWER((ABS(K1109)^2)/($I$5*MAX(F1109,0.1)^2),1/3)))-IFERROR(L1109,0))))),MAX((MAX($D$16,POWER((ABS(K1109)^2)/($I$5*MAX(F1109,0.1)^2),1/3))),IFERROR(L1109,0)-(MIN(ABS(IFERROR(U1109,0))*$D$18,ABS((MAX($D$16,POWER((ABS(K1109)^2)/($I$5*MAX(F1109,0.1)^2),1/3)))-IFERROR(L1109,0))))))),MAX($D$16,POWER((ABS(K1109)^2)/($I$5*MAX(F1109,0.1)^2),1/3))),MAX($D$16,IFERROR(L1109,0)))))))</f>
        <v/>
      </c>
      <c r="M1109">
        <f>((F1109)+(G1109)*(L1109))*(L1109)</f>
        <v/>
      </c>
      <c r="N1109">
        <f>(((F1109)+(G1109)*(L1109))*(L1109))/MAX((F1109)+2*(L1109)*SQRT(1+(G1109)^2),1E-6)</f>
        <v/>
      </c>
      <c r="O1109">
        <f>ABS(K1109)/MAX(((F1109)+(G1109)*(L1109))*(L1109),1E-6)</f>
        <v/>
      </c>
      <c r="P1109">
        <f>E1109+L1109</f>
        <v/>
      </c>
      <c r="Q1109">
        <f>P1109+((ABS(K1109)/MAX(((F1109)+(G1109)*(L1109))*(L1109),1E-6))^2)/(2*$I$5)</f>
        <v/>
      </c>
      <c r="R1109">
        <f>((ABS(K1109)*$D$6)/(MAX(((F1109)+(G1109)*(L1109))*(L1109),1E-6)*MAX(((((F1109)+(G1109)*(L1109))*(L1109))/MAX((F1109)+2*(L1109)*SQRT(1+(G1109)^2),1E-6))^(2/3),1E-6)))^2</f>
        <v/>
      </c>
      <c r="S1109">
        <f>ABS(ABS(K1109)/MAX(((F1109)+(G1109)*(L1109))*(L1109),1E-6))/SQRT($I$5*MAX((((F1109)+(G1109)*(L1109))*(L1109))/MAX((F1109)+2*(G1109)*(L1109),1E-6),1E-6))</f>
        <v/>
      </c>
      <c r="T1109">
        <f>((F1109)*(L1109)^2)/2+(G1109)*(L1109)^3/3+(ABS(K1109)^2)/($I$5*MAX(((F1109)+(G1109)*(L1109))*(L1109),1E-6))</f>
        <v/>
      </c>
      <c r="U1109">
        <f>IF($D$20=0,0,IFERROR(Q1108-(((R1108+R1109)/2)*J1109)-(IF(O1108&gt;O1109,$D$8*((O1108^2-O1109^2)/(2*$I$5)),$D$9*((O1109^2-O1108^2)/(2*$I$5)))+($D$10*(ABS(I1109)/90)*(MAX(O1108^2,O1109^2)/(2*$I$5))))-Q1109,0))</f>
        <v/>
      </c>
      <c r="V1109">
        <f>IF($D$20=0,1,IFERROR(IF(ROUND(S1109,3)=1,1,IF(AND(ABS(U1109)&lt;$D$19,S1109&gt;1),1,0)),0))</f>
        <v/>
      </c>
      <c r="W1109">
        <f>IF($D$20=0,IFERROR(W1110,MAX($D$16,POWER((ABS(K1109)^2)/($I$5*MAX(F1109,0.1)^2),1/3))),IF(IFERROR(AG1110,0)=0,IFERROR(W1110,MAX($D$16,POWER((ABS(K1109)^2)/($I$5*MAX(F1109,0.1)^2),1/3))),IF(OR(IFERROR(W1109,0)=0,IFERROR(AD1110,0)&gt;1),MAX($D$16,POWER((ABS(K1109)^2)/($I$5*MAX(F1109,0.1)^2),1/3)),IF(IFERROR(AF1109,0)&gt;0,MAX($D$16,IFERROR(W1109,0)+((IFERROR(AF1109,0))*$D$18*IF((IFERROR(AD1109,0))&lt;1,1,-1))),IF(IFERROR(AF1109,0)&lt;0,IF(ABS((MAX($D$16,POWER((ABS(K1109)^2)/($I$5*MAX(F1109,0.1)^2),1/3)))-IFERROR(W1109,0))&gt;$D$19,MAX($D$16,IF((MAX($D$16,POWER((ABS(K1109)^2)/($I$5*MAX(F1109,0.1)^2),1/3)))&gt;IFERROR(W1109,0),MIN((MAX($D$16,POWER((ABS(K1109)^2)/($I$5*MAX(F1109,0.1)^2),1/3))),IFERROR(W1109,0)+(MIN(ABS(IFERROR(AF1109,0))*$D$18,ABS((MAX($D$16,POWER((ABS(K1109)^2)/($I$5*MAX(F1109,0.1)^2),1/3)))-IFERROR(W1109,0))))),MAX((MAX($D$16,POWER((ABS(K1109)^2)/($I$5*MAX(F1109,0.1)^2),1/3))),IFERROR(W1109,0)-(MIN(ABS(IFERROR(AF1109,0))*$D$18,ABS((MAX($D$16,POWER((ABS(K1109)^2)/($I$5*MAX(F1109,0.1)^2),1/3)))-IFERROR(W1109,0))))))),MAX($D$16,POWER((ABS(K1109)^2)/($I$5*MAX(F1109,0.1)^2),1/3))),MAX($D$16,IFERROR(W1109,0)))))))</f>
        <v/>
      </c>
      <c r="X1109">
        <f>((F1109)+(G1109)*(W1109))*(W1109)</f>
        <v/>
      </c>
      <c r="Y1109">
        <f>(((F1109)+(G1109)*(W1109))*(W1109))/MAX((F1109)+2*(W1109)*SQRT(1+(G1109)^2),1E-6)</f>
        <v/>
      </c>
      <c r="Z1109">
        <f>ABS(K1109)/MAX(((F1109)+(G1109)*(W1109))*(W1109),1E-6)</f>
        <v/>
      </c>
      <c r="AA1109">
        <f>E1109+W1109</f>
        <v/>
      </c>
      <c r="AB1109">
        <f>AA1109+((ABS(K1109)/MAX(((F1109)+(G1109)*(W1109))*(W1109),1E-6))^2)/(2*$I$5)</f>
        <v/>
      </c>
      <c r="AC1109">
        <f>((ABS(K1109)*$D$6)/(MAX(((F1109)+(G1109)*(W1109))*(W1109),1E-6)*MAX(((((F1109)+(G1109)*(W1109))*(W1109))/MAX((F1109)+2*(W1109)*SQRT(1+(G1109)^2),1E-6))^(2/3),1E-6)))^2</f>
        <v/>
      </c>
      <c r="AD1109">
        <f>ABS(ABS(K1109)/MAX(((F1109)+(G1109)*(W1109))*(W1109),1E-6))/SQRT($I$5*MAX((((F1109)+(G1109)*(W1109))*(W1109))/MAX((F1109)+2*(G1109)*(W1109),1E-6),1E-6))</f>
        <v/>
      </c>
      <c r="AE1109">
        <f>((F1109)*(W1109)^2)/2+(G1109)*(W1109)^3/3+(ABS(K1109)^2)/($I$5*MAX(((F1109)+(G1109)*(W1109))*(W1109),1E-6))</f>
        <v/>
      </c>
      <c r="AF1109">
        <f>IF($D$20=0,0,IFERROR(AB1110+(((AC1109+AC1110)/2)*J1110)+(IF(Z1109&gt;Z1110,$D$8*((Z1109^2-Z1110^2)/(2*$I$5)),$D$9*((Z1110^2-Z1109^2)/(2*$I$5)))+($D$10*(ABS(I1110)/90)*(MAX(Z1109^2,Z1110^2)/(2*$I$5))))-AB1109,0))</f>
        <v/>
      </c>
      <c r="AG1109">
        <f>IF($D$20=0,1,IFERROR(IF(ROUND(AD1109,3)=1,1,IF(AND(ABS(AF1109)&lt;$D$19,AD1109&lt;1),1,0)),0))</f>
        <v/>
      </c>
      <c r="AH1109">
        <f>IFERROR(IF(V32="Supercritical",MAX($D$16,IFERROR(L1109,MAX($D$16,POWER((ABS(K1109)^2)/($I$5*MAX(F1109,0.1)^2),1/3)))),IF(V32="Subcritical",MAX($D$16,IFERROR(W1109,MAX($D$16,POWER((ABS(K1109)^2)/($I$5*MAX(F1109,0.1)^2),1/3)))),IF(AND(IFERROR(V1109,0)=1,IFERROR(AG1109,0)=1),IF(IFERROR(T1109,-1E99)&gt;=IFERROR(AE1109,-1E99),MAX($D$16,IFERROR(L1109,MAX($D$16,POWER((ABS(K1109)^2)/($I$5*MAX(F1109,0.1)^2),1/3)))),MAX($D$16,IFERROR(W1109,MAX($D$16,POWER((ABS(K1109)^2)/($I$5*MAX(F1109,0.1)^2),1/3))))),IF(IFERROR(V1109,0)=1,MAX($D$16,IFERROR(L1109,MAX($D$16,POWER((ABS(K1109)^2)/($I$5*MAX(F1109,0.1)^2),1/3)))),IF(IFERROR(AG1109,0)=1,MAX($D$16,IFERROR(W1109,MAX($D$16,POWER((ABS(K1109)^2)/($I$5*MAX(F1109,0.1)^2),1/3)))),MAX($D$16,POWER((ABS(K1109)^2)/($I$5*MAX(F1109,0.1)^2),1/3))))))),MAX($D$16,POWER((ABS(K1109)^2)/($I$5*MAX(F1109,0.1)^2),1/3)))</f>
        <v/>
      </c>
      <c r="AI1109">
        <f>E1109+AH1109</f>
        <v/>
      </c>
      <c r="AJ1109">
        <f>AI1109+((ABS(K1109)/MAX(((F1109)+(G1109)*(AH1109))*(AH1109),1E-6))^2)/(2*$I$5)</f>
        <v/>
      </c>
      <c r="AM1109" t="n">
        <v>0</v>
      </c>
      <c r="AN1109" t="n">
        <v>0</v>
      </c>
      <c r="AO1109">
        <f>AM1109+AN1109</f>
        <v/>
      </c>
      <c r="AP1109">
        <f>AP1108+AO1109</f>
        <v/>
      </c>
      <c r="AQ1109">
        <f>ABS(ABS(K1109)/MAX(((F1109)+(G1109)*(AH1109))*(AH1109),1E-6))/SQRT($I$5*MAX((((F1109)+(G1109)*(AH1109))*(AH1109))/MAX((F1109)+2*(G1109)*(AH1109),1E-6),1E-6))</f>
        <v/>
      </c>
      <c r="AR1109">
        <f>IF(AQ1109&lt;1,"Subcritical","Supercritical")</f>
        <v/>
      </c>
      <c r="AS1109">
        <f>((ABS(K1109)*$D$6)/(MAX(((F1109)+(G1109)*(AH1109))*(AH1109),1E-6)*MAX(((((F1109)+(G1109)*(AH1109))*(AH1109))/MAX((F1109)+2*(AH1109)*SQRT(1+(G1109)^2),1E-6))^(2/3),1E-6)))^2</f>
        <v/>
      </c>
    </row>
    <row r="1110">
      <c r="A1110" t="n">
        <v>961</v>
      </c>
      <c r="B1110" t="n">
        <v>959.889</v>
      </c>
      <c r="C1110" t="n">
        <v>616082.856</v>
      </c>
      <c r="D1110" t="n">
        <v>3097044.013</v>
      </c>
      <c r="E1110" t="n">
        <v>632.082</v>
      </c>
      <c r="F1110" t="n">
        <v>5.2</v>
      </c>
      <c r="G1110" t="n">
        <v>0</v>
      </c>
      <c r="H1110" t="inlineStr">
        <is>
          <t>Normal</t>
        </is>
      </c>
      <c r="I1110" t="n">
        <v>0.057</v>
      </c>
      <c r="J1110">
        <f>B1110-B1109</f>
        <v/>
      </c>
      <c r="K1110">
        <f>MAX(0,K1109-AO1109)</f>
        <v/>
      </c>
      <c r="L1110">
        <f>IF($D$20=0,IFERROR(L1109,MAX($D$16,POWER((ABS(K1110)^2)/($I$5*MAX(F1110,0.1)^2),1/3))),IF(IFERROR(V1109,0)=0,IFERROR(L1109,MAX($D$16,POWER((ABS(K1110)^2)/($I$5*MAX(F1110,0.1)^2),1/3))),IF(OR(IFERROR(L1110,0)=0,IFERROR(S1109,0)&lt;1,IFERROR(S1110,0)&lt;1),MAX($D$16,POWER((ABS(K1110)^2)/($I$5*MAX(F1110,0.1)^2),1/3)),IF(IFERROR(U1110,0)&gt;0,MAX($D$16,IFERROR(L1110,0)+((IFERROR(U1110,0))*$D$18*IF((IFERROR(S1110,0))&lt;1,1,-1))),IF(IFERROR(U1110,0)&lt;0,IF(ABS((MAX($D$16,POWER((ABS(K1110)^2)/($I$5*MAX(F1110,0.1)^2),1/3)))-IFERROR(L1110,0))&gt;$D$19,MAX($D$16,IF((MAX($D$16,POWER((ABS(K1110)^2)/($I$5*MAX(F1110,0.1)^2),1/3)))&gt;IFERROR(L1110,0),MIN((MAX($D$16,POWER((ABS(K1110)^2)/($I$5*MAX(F1110,0.1)^2),1/3))),IFERROR(L1110,0)+(MIN(ABS(IFERROR(U1110,0))*$D$18,ABS((MAX($D$16,POWER((ABS(K1110)^2)/($I$5*MAX(F1110,0.1)^2),1/3)))-IFERROR(L1110,0))))),MAX((MAX($D$16,POWER((ABS(K1110)^2)/($I$5*MAX(F1110,0.1)^2),1/3))),IFERROR(L1110,0)-(MIN(ABS(IFERROR(U1110,0))*$D$18,ABS((MAX($D$16,POWER((ABS(K1110)^2)/($I$5*MAX(F1110,0.1)^2),1/3)))-IFERROR(L1110,0))))))),MAX($D$16,POWER((ABS(K1110)^2)/($I$5*MAX(F1110,0.1)^2),1/3))),MAX($D$16,IFERROR(L1110,0)))))))</f>
        <v/>
      </c>
      <c r="M1110">
        <f>((F1110)+(G1110)*(L1110))*(L1110)</f>
        <v/>
      </c>
      <c r="N1110">
        <f>(((F1110)+(G1110)*(L1110))*(L1110))/MAX((F1110)+2*(L1110)*SQRT(1+(G1110)^2),1E-6)</f>
        <v/>
      </c>
      <c r="O1110">
        <f>ABS(K1110)/MAX(((F1110)+(G1110)*(L1110))*(L1110),1E-6)</f>
        <v/>
      </c>
      <c r="P1110">
        <f>E1110+L1110</f>
        <v/>
      </c>
      <c r="Q1110">
        <f>P1110+((ABS(K1110)/MAX(((F1110)+(G1110)*(L1110))*(L1110),1E-6))^2)/(2*$I$5)</f>
        <v/>
      </c>
      <c r="R1110">
        <f>((ABS(K1110)*$D$6)/(MAX(((F1110)+(G1110)*(L1110))*(L1110),1E-6)*MAX(((((F1110)+(G1110)*(L1110))*(L1110))/MAX((F1110)+2*(L1110)*SQRT(1+(G1110)^2),1E-6))^(2/3),1E-6)))^2</f>
        <v/>
      </c>
      <c r="S1110">
        <f>ABS(ABS(K1110)/MAX(((F1110)+(G1110)*(L1110))*(L1110),1E-6))/SQRT($I$5*MAX((((F1110)+(G1110)*(L1110))*(L1110))/MAX((F1110)+2*(G1110)*(L1110),1E-6),1E-6))</f>
        <v/>
      </c>
      <c r="T1110">
        <f>((F1110)*(L1110)^2)/2+(G1110)*(L1110)^3/3+(ABS(K1110)^2)/($I$5*MAX(((F1110)+(G1110)*(L1110))*(L1110),1E-6))</f>
        <v/>
      </c>
      <c r="U1110">
        <f>IF($D$20=0,0,IFERROR(Q1109-(((R1109+R1110)/2)*J1110)-(IF(O1109&gt;O1110,$D$8*((O1109^2-O1110^2)/(2*$I$5)),$D$9*((O1110^2-O1109^2)/(2*$I$5)))+($D$10*(ABS(I1110)/90)*(MAX(O1109^2,O1110^2)/(2*$I$5))))-Q1110,0))</f>
        <v/>
      </c>
      <c r="V1110">
        <f>IF($D$20=0,1,IFERROR(IF(ROUND(S1110,3)=1,1,IF(AND(ABS(U1110)&lt;$D$19,S1110&gt;1),1,0)),0))</f>
        <v/>
      </c>
      <c r="W1110">
        <f>IF($D$20=0,IFERROR(W1111,MAX($D$16,POWER((ABS(K1110)^2)/($I$5*MAX(F1110,0.1)^2),1/3))),IF(IFERROR(AG1111,0)=0,IFERROR(W1111,MAX($D$16,POWER((ABS(K1110)^2)/($I$5*MAX(F1110,0.1)^2),1/3))),IF(OR(IFERROR(W1110,0)=0,IFERROR(AD1111,0)&gt;1),MAX($D$16,POWER((ABS(K1110)^2)/($I$5*MAX(F1110,0.1)^2),1/3)),IF(IFERROR(AF1110,0)&gt;0,MAX($D$16,IFERROR(W1110,0)+((IFERROR(AF1110,0))*$D$18*IF((IFERROR(AD1110,0))&lt;1,1,-1))),IF(IFERROR(AF1110,0)&lt;0,IF(ABS((MAX($D$16,POWER((ABS(K1110)^2)/($I$5*MAX(F1110,0.1)^2),1/3)))-IFERROR(W1110,0))&gt;$D$19,MAX($D$16,IF((MAX($D$16,POWER((ABS(K1110)^2)/($I$5*MAX(F1110,0.1)^2),1/3)))&gt;IFERROR(W1110,0),MIN((MAX($D$16,POWER((ABS(K1110)^2)/($I$5*MAX(F1110,0.1)^2),1/3))),IFERROR(W1110,0)+(MIN(ABS(IFERROR(AF1110,0))*$D$18,ABS((MAX($D$16,POWER((ABS(K1110)^2)/($I$5*MAX(F1110,0.1)^2),1/3)))-IFERROR(W1110,0))))),MAX((MAX($D$16,POWER((ABS(K1110)^2)/($I$5*MAX(F1110,0.1)^2),1/3))),IFERROR(W1110,0)-(MIN(ABS(IFERROR(AF1110,0))*$D$18,ABS((MAX($D$16,POWER((ABS(K1110)^2)/($I$5*MAX(F1110,0.1)^2),1/3)))-IFERROR(W1110,0))))))),MAX($D$16,POWER((ABS(K1110)^2)/($I$5*MAX(F1110,0.1)^2),1/3))),MAX($D$16,IFERROR(W1110,0)))))))</f>
        <v/>
      </c>
      <c r="X1110">
        <f>((F1110)+(G1110)*(W1110))*(W1110)</f>
        <v/>
      </c>
      <c r="Y1110">
        <f>(((F1110)+(G1110)*(W1110))*(W1110))/MAX((F1110)+2*(W1110)*SQRT(1+(G1110)^2),1E-6)</f>
        <v/>
      </c>
      <c r="Z1110">
        <f>ABS(K1110)/MAX(((F1110)+(G1110)*(W1110))*(W1110),1E-6)</f>
        <v/>
      </c>
      <c r="AA1110">
        <f>E1110+W1110</f>
        <v/>
      </c>
      <c r="AB1110">
        <f>AA1110+((ABS(K1110)/MAX(((F1110)+(G1110)*(W1110))*(W1110),1E-6))^2)/(2*$I$5)</f>
        <v/>
      </c>
      <c r="AC1110">
        <f>((ABS(K1110)*$D$6)/(MAX(((F1110)+(G1110)*(W1110))*(W1110),1E-6)*MAX(((((F1110)+(G1110)*(W1110))*(W1110))/MAX((F1110)+2*(W1110)*SQRT(1+(G1110)^2),1E-6))^(2/3),1E-6)))^2</f>
        <v/>
      </c>
      <c r="AD1110">
        <f>ABS(ABS(K1110)/MAX(((F1110)+(G1110)*(W1110))*(W1110),1E-6))/SQRT($I$5*MAX((((F1110)+(G1110)*(W1110))*(W1110))/MAX((F1110)+2*(G1110)*(W1110),1E-6),1E-6))</f>
        <v/>
      </c>
      <c r="AE1110">
        <f>((F1110)*(W1110)^2)/2+(G1110)*(W1110)^3/3+(ABS(K1110)^2)/($I$5*MAX(((F1110)+(G1110)*(W1110))*(W1110),1E-6))</f>
        <v/>
      </c>
      <c r="AF1110">
        <f>IF($D$20=0,0,IFERROR(AB1111+(((AC1110+AC1111)/2)*J1111)+(IF(Z1110&gt;Z1111,$D$8*((Z1110^2-Z1111^2)/(2*$I$5)),$D$9*((Z1111^2-Z1110^2)/(2*$I$5)))+($D$10*(ABS(I1111)/90)*(MAX(Z1110^2,Z1111^2)/(2*$I$5))))-AB1110,0))</f>
        <v/>
      </c>
      <c r="AG1110">
        <f>IF($D$20=0,1,IFERROR(IF(ROUND(AD1110,3)=1,1,IF(AND(ABS(AF1110)&lt;$D$19,AD1110&lt;1),1,0)),0))</f>
        <v/>
      </c>
      <c r="AH1110">
        <f>IFERROR(IF(V32="Supercritical",MAX($D$16,IFERROR(L1110,MAX($D$16,POWER((ABS(K1110)^2)/($I$5*MAX(F1110,0.1)^2),1/3)))),IF(V32="Subcritical",MAX($D$16,IFERROR(W1110,MAX($D$16,POWER((ABS(K1110)^2)/($I$5*MAX(F1110,0.1)^2),1/3)))),IF(AND(IFERROR(V1110,0)=1,IFERROR(AG1110,0)=1),IF(IFERROR(T1110,-1E99)&gt;=IFERROR(AE1110,-1E99),MAX($D$16,IFERROR(L1110,MAX($D$16,POWER((ABS(K1110)^2)/($I$5*MAX(F1110,0.1)^2),1/3)))),MAX($D$16,IFERROR(W1110,MAX($D$16,POWER((ABS(K1110)^2)/($I$5*MAX(F1110,0.1)^2),1/3))))),IF(IFERROR(V1110,0)=1,MAX($D$16,IFERROR(L1110,MAX($D$16,POWER((ABS(K1110)^2)/($I$5*MAX(F1110,0.1)^2),1/3)))),IF(IFERROR(AG1110,0)=1,MAX($D$16,IFERROR(W1110,MAX($D$16,POWER((ABS(K1110)^2)/($I$5*MAX(F1110,0.1)^2),1/3)))),MAX($D$16,POWER((ABS(K1110)^2)/($I$5*MAX(F1110,0.1)^2),1/3))))))),MAX($D$16,POWER((ABS(K1110)^2)/($I$5*MAX(F1110,0.1)^2),1/3)))</f>
        <v/>
      </c>
      <c r="AI1110">
        <f>E1110+AH1110</f>
        <v/>
      </c>
      <c r="AJ1110">
        <f>AI1110+((ABS(K1110)/MAX(((F1110)+(G1110)*(AH1110))*(AH1110),1E-6))^2)/(2*$I$5)</f>
        <v/>
      </c>
      <c r="AM1110" t="n">
        <v>0</v>
      </c>
      <c r="AN1110" t="n">
        <v>0</v>
      </c>
      <c r="AO1110">
        <f>AM1110+AN1110</f>
        <v/>
      </c>
      <c r="AP1110">
        <f>AP1109+AO1110</f>
        <v/>
      </c>
      <c r="AQ1110">
        <f>ABS(ABS(K1110)/MAX(((F1110)+(G1110)*(AH1110))*(AH1110),1E-6))/SQRT($I$5*MAX((((F1110)+(G1110)*(AH1110))*(AH1110))/MAX((F1110)+2*(G1110)*(AH1110),1E-6),1E-6))</f>
        <v/>
      </c>
      <c r="AR1110">
        <f>IF(AQ1110&lt;1,"Subcritical","Supercritical")</f>
        <v/>
      </c>
      <c r="AS1110">
        <f>((ABS(K1110)*$D$6)/(MAX(((F1110)+(G1110)*(AH1110))*(AH1110),1E-6)*MAX(((((F1110)+(G1110)*(AH1110))*(AH1110))/MAX((F1110)+2*(AH1110)*SQRT(1+(G1110)^2),1E-6))^(2/3),1E-6)))^2</f>
        <v/>
      </c>
    </row>
    <row r="1111">
      <c r="A1111" t="n">
        <v>962</v>
      </c>
      <c r="B1111" t="n">
        <v>960.889</v>
      </c>
      <c r="C1111" t="n">
        <v>616082.814</v>
      </c>
      <c r="D1111" t="n">
        <v>3097043.014</v>
      </c>
      <c r="E1111" t="n">
        <v>632.0815</v>
      </c>
      <c r="F1111" t="n">
        <v>5.2</v>
      </c>
      <c r="G1111" t="n">
        <v>0</v>
      </c>
      <c r="H1111" t="inlineStr">
        <is>
          <t>Normal</t>
        </is>
      </c>
      <c r="I1111" t="n">
        <v>0</v>
      </c>
      <c r="J1111">
        <f>B1111-B1110</f>
        <v/>
      </c>
      <c r="K1111">
        <f>MAX(0,K1110-AO1110)</f>
        <v/>
      </c>
      <c r="L1111">
        <f>IF($D$20=0,IFERROR(L1110,MAX($D$16,POWER((ABS(K1111)^2)/($I$5*MAX(F1111,0.1)^2),1/3))),IF(IFERROR(V1110,0)=0,IFERROR(L1110,MAX($D$16,POWER((ABS(K1111)^2)/($I$5*MAX(F1111,0.1)^2),1/3))),IF(OR(IFERROR(L1111,0)=0,IFERROR(S1110,0)&lt;1,IFERROR(S1111,0)&lt;1),MAX($D$16,POWER((ABS(K1111)^2)/($I$5*MAX(F1111,0.1)^2),1/3)),IF(IFERROR(U1111,0)&gt;0,MAX($D$16,IFERROR(L1111,0)+((IFERROR(U1111,0))*$D$18*IF((IFERROR(S1111,0))&lt;1,1,-1))),IF(IFERROR(U1111,0)&lt;0,IF(ABS((MAX($D$16,POWER((ABS(K1111)^2)/($I$5*MAX(F1111,0.1)^2),1/3)))-IFERROR(L1111,0))&gt;$D$19,MAX($D$16,IF((MAX($D$16,POWER((ABS(K1111)^2)/($I$5*MAX(F1111,0.1)^2),1/3)))&gt;IFERROR(L1111,0),MIN((MAX($D$16,POWER((ABS(K1111)^2)/($I$5*MAX(F1111,0.1)^2),1/3))),IFERROR(L1111,0)+(MIN(ABS(IFERROR(U1111,0))*$D$18,ABS((MAX($D$16,POWER((ABS(K1111)^2)/($I$5*MAX(F1111,0.1)^2),1/3)))-IFERROR(L1111,0))))),MAX((MAX($D$16,POWER((ABS(K1111)^2)/($I$5*MAX(F1111,0.1)^2),1/3))),IFERROR(L1111,0)-(MIN(ABS(IFERROR(U1111,0))*$D$18,ABS((MAX($D$16,POWER((ABS(K1111)^2)/($I$5*MAX(F1111,0.1)^2),1/3)))-IFERROR(L1111,0))))))),MAX($D$16,POWER((ABS(K1111)^2)/($I$5*MAX(F1111,0.1)^2),1/3))),MAX($D$16,IFERROR(L1111,0)))))))</f>
        <v/>
      </c>
      <c r="M1111">
        <f>((F1111)+(G1111)*(L1111))*(L1111)</f>
        <v/>
      </c>
      <c r="N1111">
        <f>(((F1111)+(G1111)*(L1111))*(L1111))/MAX((F1111)+2*(L1111)*SQRT(1+(G1111)^2),1E-6)</f>
        <v/>
      </c>
      <c r="O1111">
        <f>ABS(K1111)/MAX(((F1111)+(G1111)*(L1111))*(L1111),1E-6)</f>
        <v/>
      </c>
      <c r="P1111">
        <f>E1111+L1111</f>
        <v/>
      </c>
      <c r="Q1111">
        <f>P1111+((ABS(K1111)/MAX(((F1111)+(G1111)*(L1111))*(L1111),1E-6))^2)/(2*$I$5)</f>
        <v/>
      </c>
      <c r="R1111">
        <f>((ABS(K1111)*$D$6)/(MAX(((F1111)+(G1111)*(L1111))*(L1111),1E-6)*MAX(((((F1111)+(G1111)*(L1111))*(L1111))/MAX((F1111)+2*(L1111)*SQRT(1+(G1111)^2),1E-6))^(2/3),1E-6)))^2</f>
        <v/>
      </c>
      <c r="S1111">
        <f>ABS(ABS(K1111)/MAX(((F1111)+(G1111)*(L1111))*(L1111),1E-6))/SQRT($I$5*MAX((((F1111)+(G1111)*(L1111))*(L1111))/MAX((F1111)+2*(G1111)*(L1111),1E-6),1E-6))</f>
        <v/>
      </c>
      <c r="T1111">
        <f>((F1111)*(L1111)^2)/2+(G1111)*(L1111)^3/3+(ABS(K1111)^2)/($I$5*MAX(((F1111)+(G1111)*(L1111))*(L1111),1E-6))</f>
        <v/>
      </c>
      <c r="U1111">
        <f>IF($D$20=0,0,IFERROR(Q1110-(((R1110+R1111)/2)*J1111)-(IF(O1110&gt;O1111,$D$8*((O1110^2-O1111^2)/(2*$I$5)),$D$9*((O1111^2-O1110^2)/(2*$I$5)))+($D$10*(ABS(I1111)/90)*(MAX(O1110^2,O1111^2)/(2*$I$5))))-Q1111,0))</f>
        <v/>
      </c>
      <c r="V1111">
        <f>IF($D$20=0,1,IFERROR(IF(ROUND(S1111,3)=1,1,IF(AND(ABS(U1111)&lt;$D$19,S1111&gt;1),1,0)),0))</f>
        <v/>
      </c>
      <c r="W1111">
        <f>IF($D$20=0,IFERROR(W1112,MAX($D$16,POWER((ABS(K1111)^2)/($I$5*MAX(F1111,0.1)^2),1/3))),IF(IFERROR(AG1112,0)=0,IFERROR(W1112,MAX($D$16,POWER((ABS(K1111)^2)/($I$5*MAX(F1111,0.1)^2),1/3))),IF(OR(IFERROR(W1111,0)=0,IFERROR(AD1112,0)&gt;1),MAX($D$16,POWER((ABS(K1111)^2)/($I$5*MAX(F1111,0.1)^2),1/3)),IF(IFERROR(AF1111,0)&gt;0,MAX($D$16,IFERROR(W1111,0)+((IFERROR(AF1111,0))*$D$18*IF((IFERROR(AD1111,0))&lt;1,1,-1))),IF(IFERROR(AF1111,0)&lt;0,IF(ABS((MAX($D$16,POWER((ABS(K1111)^2)/($I$5*MAX(F1111,0.1)^2),1/3)))-IFERROR(W1111,0))&gt;$D$19,MAX($D$16,IF((MAX($D$16,POWER((ABS(K1111)^2)/($I$5*MAX(F1111,0.1)^2),1/3)))&gt;IFERROR(W1111,0),MIN((MAX($D$16,POWER((ABS(K1111)^2)/($I$5*MAX(F1111,0.1)^2),1/3))),IFERROR(W1111,0)+(MIN(ABS(IFERROR(AF1111,0))*$D$18,ABS((MAX($D$16,POWER((ABS(K1111)^2)/($I$5*MAX(F1111,0.1)^2),1/3)))-IFERROR(W1111,0))))),MAX((MAX($D$16,POWER((ABS(K1111)^2)/($I$5*MAX(F1111,0.1)^2),1/3))),IFERROR(W1111,0)-(MIN(ABS(IFERROR(AF1111,0))*$D$18,ABS((MAX($D$16,POWER((ABS(K1111)^2)/($I$5*MAX(F1111,0.1)^2),1/3)))-IFERROR(W1111,0))))))),MAX($D$16,POWER((ABS(K1111)^2)/($I$5*MAX(F1111,0.1)^2),1/3))),MAX($D$16,IFERROR(W1111,0)))))))</f>
        <v/>
      </c>
      <c r="X1111">
        <f>((F1111)+(G1111)*(W1111))*(W1111)</f>
        <v/>
      </c>
      <c r="Y1111">
        <f>(((F1111)+(G1111)*(W1111))*(W1111))/MAX((F1111)+2*(W1111)*SQRT(1+(G1111)^2),1E-6)</f>
        <v/>
      </c>
      <c r="Z1111">
        <f>ABS(K1111)/MAX(((F1111)+(G1111)*(W1111))*(W1111),1E-6)</f>
        <v/>
      </c>
      <c r="AA1111">
        <f>E1111+W1111</f>
        <v/>
      </c>
      <c r="AB1111">
        <f>AA1111+((ABS(K1111)/MAX(((F1111)+(G1111)*(W1111))*(W1111),1E-6))^2)/(2*$I$5)</f>
        <v/>
      </c>
      <c r="AC1111">
        <f>((ABS(K1111)*$D$6)/(MAX(((F1111)+(G1111)*(W1111))*(W1111),1E-6)*MAX(((((F1111)+(G1111)*(W1111))*(W1111))/MAX((F1111)+2*(W1111)*SQRT(1+(G1111)^2),1E-6))^(2/3),1E-6)))^2</f>
        <v/>
      </c>
      <c r="AD1111">
        <f>ABS(ABS(K1111)/MAX(((F1111)+(G1111)*(W1111))*(W1111),1E-6))/SQRT($I$5*MAX((((F1111)+(G1111)*(W1111))*(W1111))/MAX((F1111)+2*(G1111)*(W1111),1E-6),1E-6))</f>
        <v/>
      </c>
      <c r="AE1111">
        <f>((F1111)*(W1111)^2)/2+(G1111)*(W1111)^3/3+(ABS(K1111)^2)/($I$5*MAX(((F1111)+(G1111)*(W1111))*(W1111),1E-6))</f>
        <v/>
      </c>
      <c r="AF1111">
        <f>IF($D$20=0,0,IFERROR(AB1112+(((AC1111+AC1112)/2)*J1112)+(IF(Z1111&gt;Z1112,$D$8*((Z1111^2-Z1112^2)/(2*$I$5)),$D$9*((Z1112^2-Z1111^2)/(2*$I$5)))+($D$10*(ABS(I1112)/90)*(MAX(Z1111^2,Z1112^2)/(2*$I$5))))-AB1111,0))</f>
        <v/>
      </c>
      <c r="AG1111">
        <f>IF($D$20=0,1,IFERROR(IF(ROUND(AD1111,3)=1,1,IF(AND(ABS(AF1111)&lt;$D$19,AD1111&lt;1),1,0)),0))</f>
        <v/>
      </c>
      <c r="AH1111">
        <f>IFERROR(IF(V32="Supercritical",MAX($D$16,IFERROR(L1111,MAX($D$16,POWER((ABS(K1111)^2)/($I$5*MAX(F1111,0.1)^2),1/3)))),IF(V32="Subcritical",MAX($D$16,IFERROR(W1111,MAX($D$16,POWER((ABS(K1111)^2)/($I$5*MAX(F1111,0.1)^2),1/3)))),IF(AND(IFERROR(V1111,0)=1,IFERROR(AG1111,0)=1),IF(IFERROR(T1111,-1E99)&gt;=IFERROR(AE1111,-1E99),MAX($D$16,IFERROR(L1111,MAX($D$16,POWER((ABS(K1111)^2)/($I$5*MAX(F1111,0.1)^2),1/3)))),MAX($D$16,IFERROR(W1111,MAX($D$16,POWER((ABS(K1111)^2)/($I$5*MAX(F1111,0.1)^2),1/3))))),IF(IFERROR(V1111,0)=1,MAX($D$16,IFERROR(L1111,MAX($D$16,POWER((ABS(K1111)^2)/($I$5*MAX(F1111,0.1)^2),1/3)))),IF(IFERROR(AG1111,0)=1,MAX($D$16,IFERROR(W1111,MAX($D$16,POWER((ABS(K1111)^2)/($I$5*MAX(F1111,0.1)^2),1/3)))),MAX($D$16,POWER((ABS(K1111)^2)/($I$5*MAX(F1111,0.1)^2),1/3))))))),MAX($D$16,POWER((ABS(K1111)^2)/($I$5*MAX(F1111,0.1)^2),1/3)))</f>
        <v/>
      </c>
      <c r="AI1111">
        <f>E1111+AH1111</f>
        <v/>
      </c>
      <c r="AJ1111">
        <f>AI1111+((ABS(K1111)/MAX(((F1111)+(G1111)*(AH1111))*(AH1111),1E-6))^2)/(2*$I$5)</f>
        <v/>
      </c>
      <c r="AM1111" t="n">
        <v>0</v>
      </c>
      <c r="AN1111" t="n">
        <v>0</v>
      </c>
      <c r="AO1111">
        <f>AM1111+AN1111</f>
        <v/>
      </c>
      <c r="AP1111">
        <f>AP1110+AO1111</f>
        <v/>
      </c>
      <c r="AQ1111">
        <f>ABS(ABS(K1111)/MAX(((F1111)+(G1111)*(AH1111))*(AH1111),1E-6))/SQRT($I$5*MAX((((F1111)+(G1111)*(AH1111))*(AH1111))/MAX((F1111)+2*(G1111)*(AH1111),1E-6),1E-6))</f>
        <v/>
      </c>
      <c r="AR1111">
        <f>IF(AQ1111&lt;1,"Subcritical","Supercritical")</f>
        <v/>
      </c>
      <c r="AS1111">
        <f>((ABS(K1111)*$D$6)/(MAX(((F1111)+(G1111)*(AH1111))*(AH1111),1E-6)*MAX(((((F1111)+(G1111)*(AH1111))*(AH1111))/MAX((F1111)+2*(AH1111)*SQRT(1+(G1111)^2),1E-6))^(2/3),1E-6)))^2</f>
        <v/>
      </c>
    </row>
    <row r="1112">
      <c r="A1112" t="n">
        <v>963</v>
      </c>
      <c r="B1112" t="n">
        <v>961.889</v>
      </c>
      <c r="C1112" t="n">
        <v>616082.772</v>
      </c>
      <c r="D1112" t="n">
        <v>3097042.015</v>
      </c>
      <c r="E1112" t="n">
        <v>632.081</v>
      </c>
      <c r="F1112" t="n">
        <v>5.2</v>
      </c>
      <c r="G1112" t="n">
        <v>0</v>
      </c>
      <c r="H1112" t="inlineStr">
        <is>
          <t>Normal</t>
        </is>
      </c>
      <c r="I1112" t="n">
        <v>0</v>
      </c>
      <c r="J1112">
        <f>B1112-B1111</f>
        <v/>
      </c>
      <c r="K1112">
        <f>MAX(0,K1111-AO1111)</f>
        <v/>
      </c>
      <c r="L1112">
        <f>IF($D$20=0,IFERROR(L1111,MAX($D$16,POWER((ABS(K1112)^2)/($I$5*MAX(F1112,0.1)^2),1/3))),IF(IFERROR(V1111,0)=0,IFERROR(L1111,MAX($D$16,POWER((ABS(K1112)^2)/($I$5*MAX(F1112,0.1)^2),1/3))),IF(OR(IFERROR(L1112,0)=0,IFERROR(S1111,0)&lt;1,IFERROR(S1112,0)&lt;1),MAX($D$16,POWER((ABS(K1112)^2)/($I$5*MAX(F1112,0.1)^2),1/3)),IF(IFERROR(U1112,0)&gt;0,MAX($D$16,IFERROR(L1112,0)+((IFERROR(U1112,0))*$D$18*IF((IFERROR(S1112,0))&lt;1,1,-1))),IF(IFERROR(U1112,0)&lt;0,IF(ABS((MAX($D$16,POWER((ABS(K1112)^2)/($I$5*MAX(F1112,0.1)^2),1/3)))-IFERROR(L1112,0))&gt;$D$19,MAX($D$16,IF((MAX($D$16,POWER((ABS(K1112)^2)/($I$5*MAX(F1112,0.1)^2),1/3)))&gt;IFERROR(L1112,0),MIN((MAX($D$16,POWER((ABS(K1112)^2)/($I$5*MAX(F1112,0.1)^2),1/3))),IFERROR(L1112,0)+(MIN(ABS(IFERROR(U1112,0))*$D$18,ABS((MAX($D$16,POWER((ABS(K1112)^2)/($I$5*MAX(F1112,0.1)^2),1/3)))-IFERROR(L1112,0))))),MAX((MAX($D$16,POWER((ABS(K1112)^2)/($I$5*MAX(F1112,0.1)^2),1/3))),IFERROR(L1112,0)-(MIN(ABS(IFERROR(U1112,0))*$D$18,ABS((MAX($D$16,POWER((ABS(K1112)^2)/($I$5*MAX(F1112,0.1)^2),1/3)))-IFERROR(L1112,0))))))),MAX($D$16,POWER((ABS(K1112)^2)/($I$5*MAX(F1112,0.1)^2),1/3))),MAX($D$16,IFERROR(L1112,0)))))))</f>
        <v/>
      </c>
      <c r="M1112">
        <f>((F1112)+(G1112)*(L1112))*(L1112)</f>
        <v/>
      </c>
      <c r="N1112">
        <f>(((F1112)+(G1112)*(L1112))*(L1112))/MAX((F1112)+2*(L1112)*SQRT(1+(G1112)^2),1E-6)</f>
        <v/>
      </c>
      <c r="O1112">
        <f>ABS(K1112)/MAX(((F1112)+(G1112)*(L1112))*(L1112),1E-6)</f>
        <v/>
      </c>
      <c r="P1112">
        <f>E1112+L1112</f>
        <v/>
      </c>
      <c r="Q1112">
        <f>P1112+((ABS(K1112)/MAX(((F1112)+(G1112)*(L1112))*(L1112),1E-6))^2)/(2*$I$5)</f>
        <v/>
      </c>
      <c r="R1112">
        <f>((ABS(K1112)*$D$6)/(MAX(((F1112)+(G1112)*(L1112))*(L1112),1E-6)*MAX(((((F1112)+(G1112)*(L1112))*(L1112))/MAX((F1112)+2*(L1112)*SQRT(1+(G1112)^2),1E-6))^(2/3),1E-6)))^2</f>
        <v/>
      </c>
      <c r="S1112">
        <f>ABS(ABS(K1112)/MAX(((F1112)+(G1112)*(L1112))*(L1112),1E-6))/SQRT($I$5*MAX((((F1112)+(G1112)*(L1112))*(L1112))/MAX((F1112)+2*(G1112)*(L1112),1E-6),1E-6))</f>
        <v/>
      </c>
      <c r="T1112">
        <f>((F1112)*(L1112)^2)/2+(G1112)*(L1112)^3/3+(ABS(K1112)^2)/($I$5*MAX(((F1112)+(G1112)*(L1112))*(L1112),1E-6))</f>
        <v/>
      </c>
      <c r="U1112">
        <f>IF($D$20=0,0,IFERROR(Q1111-(((R1111+R1112)/2)*J1112)-(IF(O1111&gt;O1112,$D$8*((O1111^2-O1112^2)/(2*$I$5)),$D$9*((O1112^2-O1111^2)/(2*$I$5)))+($D$10*(ABS(I1112)/90)*(MAX(O1111^2,O1112^2)/(2*$I$5))))-Q1112,0))</f>
        <v/>
      </c>
      <c r="V1112">
        <f>IF($D$20=0,1,IFERROR(IF(ROUND(S1112,3)=1,1,IF(AND(ABS(U1112)&lt;$D$19,S1112&gt;1),1,0)),0))</f>
        <v/>
      </c>
      <c r="W1112">
        <f>IF($D$20=0,IFERROR(W1113,MAX($D$16,POWER((ABS(K1112)^2)/($I$5*MAX(F1112,0.1)^2),1/3))),IF(IFERROR(AG1113,0)=0,IFERROR(W1113,MAX($D$16,POWER((ABS(K1112)^2)/($I$5*MAX(F1112,0.1)^2),1/3))),IF(OR(IFERROR(W1112,0)=0,IFERROR(AD1113,0)&gt;1),MAX($D$16,POWER((ABS(K1112)^2)/($I$5*MAX(F1112,0.1)^2),1/3)),IF(IFERROR(AF1112,0)&gt;0,MAX($D$16,IFERROR(W1112,0)+((IFERROR(AF1112,0))*$D$18*IF((IFERROR(AD1112,0))&lt;1,1,-1))),IF(IFERROR(AF1112,0)&lt;0,IF(ABS((MAX($D$16,POWER((ABS(K1112)^2)/($I$5*MAX(F1112,0.1)^2),1/3)))-IFERROR(W1112,0))&gt;$D$19,MAX($D$16,IF((MAX($D$16,POWER((ABS(K1112)^2)/($I$5*MAX(F1112,0.1)^2),1/3)))&gt;IFERROR(W1112,0),MIN((MAX($D$16,POWER((ABS(K1112)^2)/($I$5*MAX(F1112,0.1)^2),1/3))),IFERROR(W1112,0)+(MIN(ABS(IFERROR(AF1112,0))*$D$18,ABS((MAX($D$16,POWER((ABS(K1112)^2)/($I$5*MAX(F1112,0.1)^2),1/3)))-IFERROR(W1112,0))))),MAX((MAX($D$16,POWER((ABS(K1112)^2)/($I$5*MAX(F1112,0.1)^2),1/3))),IFERROR(W1112,0)-(MIN(ABS(IFERROR(AF1112,0))*$D$18,ABS((MAX($D$16,POWER((ABS(K1112)^2)/($I$5*MAX(F1112,0.1)^2),1/3)))-IFERROR(W1112,0))))))),MAX($D$16,POWER((ABS(K1112)^2)/($I$5*MAX(F1112,0.1)^2),1/3))),MAX($D$16,IFERROR(W1112,0)))))))</f>
        <v/>
      </c>
      <c r="X1112">
        <f>((F1112)+(G1112)*(W1112))*(W1112)</f>
        <v/>
      </c>
      <c r="Y1112">
        <f>(((F1112)+(G1112)*(W1112))*(W1112))/MAX((F1112)+2*(W1112)*SQRT(1+(G1112)^2),1E-6)</f>
        <v/>
      </c>
      <c r="Z1112">
        <f>ABS(K1112)/MAX(((F1112)+(G1112)*(W1112))*(W1112),1E-6)</f>
        <v/>
      </c>
      <c r="AA1112">
        <f>E1112+W1112</f>
        <v/>
      </c>
      <c r="AB1112">
        <f>AA1112+((ABS(K1112)/MAX(((F1112)+(G1112)*(W1112))*(W1112),1E-6))^2)/(2*$I$5)</f>
        <v/>
      </c>
      <c r="AC1112">
        <f>((ABS(K1112)*$D$6)/(MAX(((F1112)+(G1112)*(W1112))*(W1112),1E-6)*MAX(((((F1112)+(G1112)*(W1112))*(W1112))/MAX((F1112)+2*(W1112)*SQRT(1+(G1112)^2),1E-6))^(2/3),1E-6)))^2</f>
        <v/>
      </c>
      <c r="AD1112">
        <f>ABS(ABS(K1112)/MAX(((F1112)+(G1112)*(W1112))*(W1112),1E-6))/SQRT($I$5*MAX((((F1112)+(G1112)*(W1112))*(W1112))/MAX((F1112)+2*(G1112)*(W1112),1E-6),1E-6))</f>
        <v/>
      </c>
      <c r="AE1112">
        <f>((F1112)*(W1112)^2)/2+(G1112)*(W1112)^3/3+(ABS(K1112)^2)/($I$5*MAX(((F1112)+(G1112)*(W1112))*(W1112),1E-6))</f>
        <v/>
      </c>
      <c r="AF1112">
        <f>IF($D$20=0,0,IFERROR(AB1113+(((AC1112+AC1113)/2)*J1113)+(IF(Z1112&gt;Z1113,$D$8*((Z1112^2-Z1113^2)/(2*$I$5)),$D$9*((Z1113^2-Z1112^2)/(2*$I$5)))+($D$10*(ABS(I1113)/90)*(MAX(Z1112^2,Z1113^2)/(2*$I$5))))-AB1112,0))</f>
        <v/>
      </c>
      <c r="AG1112">
        <f>IF($D$20=0,1,IFERROR(IF(ROUND(AD1112,3)=1,1,IF(AND(ABS(AF1112)&lt;$D$19,AD1112&lt;1),1,0)),0))</f>
        <v/>
      </c>
      <c r="AH1112">
        <f>IFERROR(IF(V32="Supercritical",MAX($D$16,IFERROR(L1112,MAX($D$16,POWER((ABS(K1112)^2)/($I$5*MAX(F1112,0.1)^2),1/3)))),IF(V32="Subcritical",MAX($D$16,IFERROR(W1112,MAX($D$16,POWER((ABS(K1112)^2)/($I$5*MAX(F1112,0.1)^2),1/3)))),IF(AND(IFERROR(V1112,0)=1,IFERROR(AG1112,0)=1),IF(IFERROR(T1112,-1E99)&gt;=IFERROR(AE1112,-1E99),MAX($D$16,IFERROR(L1112,MAX($D$16,POWER((ABS(K1112)^2)/($I$5*MAX(F1112,0.1)^2),1/3)))),MAX($D$16,IFERROR(W1112,MAX($D$16,POWER((ABS(K1112)^2)/($I$5*MAX(F1112,0.1)^2),1/3))))),IF(IFERROR(V1112,0)=1,MAX($D$16,IFERROR(L1112,MAX($D$16,POWER((ABS(K1112)^2)/($I$5*MAX(F1112,0.1)^2),1/3)))),IF(IFERROR(AG1112,0)=1,MAX($D$16,IFERROR(W1112,MAX($D$16,POWER((ABS(K1112)^2)/($I$5*MAX(F1112,0.1)^2),1/3)))),MAX($D$16,POWER((ABS(K1112)^2)/($I$5*MAX(F1112,0.1)^2),1/3))))))),MAX($D$16,POWER((ABS(K1112)^2)/($I$5*MAX(F1112,0.1)^2),1/3)))</f>
        <v/>
      </c>
      <c r="AI1112">
        <f>E1112+AH1112</f>
        <v/>
      </c>
      <c r="AJ1112">
        <f>AI1112+((ABS(K1112)/MAX(((F1112)+(G1112)*(AH1112))*(AH1112),1E-6))^2)/(2*$I$5)</f>
        <v/>
      </c>
      <c r="AM1112" t="n">
        <v>0</v>
      </c>
      <c r="AN1112" t="n">
        <v>0</v>
      </c>
      <c r="AO1112">
        <f>AM1112+AN1112</f>
        <v/>
      </c>
      <c r="AP1112">
        <f>AP1111+AO1112</f>
        <v/>
      </c>
      <c r="AQ1112">
        <f>ABS(ABS(K1112)/MAX(((F1112)+(G1112)*(AH1112))*(AH1112),1E-6))/SQRT($I$5*MAX((((F1112)+(G1112)*(AH1112))*(AH1112))/MAX((F1112)+2*(G1112)*(AH1112),1E-6),1E-6))</f>
        <v/>
      </c>
      <c r="AR1112">
        <f>IF(AQ1112&lt;1,"Subcritical","Supercritical")</f>
        <v/>
      </c>
      <c r="AS1112">
        <f>((ABS(K1112)*$D$6)/(MAX(((F1112)+(G1112)*(AH1112))*(AH1112),1E-6)*MAX(((((F1112)+(G1112)*(AH1112))*(AH1112))/MAX((F1112)+2*(AH1112)*SQRT(1+(G1112)^2),1E-6))^(2/3),1E-6)))^2</f>
        <v/>
      </c>
    </row>
    <row r="1113">
      <c r="A1113" t="n">
        <v>964</v>
      </c>
      <c r="B1113" t="n">
        <v>962.889</v>
      </c>
      <c r="C1113" t="n">
        <v>616082.73</v>
      </c>
      <c r="D1113" t="n">
        <v>3097041.016</v>
      </c>
      <c r="E1113" t="n">
        <v>632.0805</v>
      </c>
      <c r="F1113" t="n">
        <v>5.2</v>
      </c>
      <c r="G1113" t="n">
        <v>0</v>
      </c>
      <c r="H1113" t="inlineStr">
        <is>
          <t>Normal</t>
        </is>
      </c>
      <c r="I1113" t="n">
        <v>0.057</v>
      </c>
      <c r="J1113">
        <f>B1113-B1112</f>
        <v/>
      </c>
      <c r="K1113">
        <f>MAX(0,K1112-AO1112)</f>
        <v/>
      </c>
      <c r="L1113">
        <f>IF($D$20=0,IFERROR(L1112,MAX($D$16,POWER((ABS(K1113)^2)/($I$5*MAX(F1113,0.1)^2),1/3))),IF(IFERROR(V1112,0)=0,IFERROR(L1112,MAX($D$16,POWER((ABS(K1113)^2)/($I$5*MAX(F1113,0.1)^2),1/3))),IF(OR(IFERROR(L1113,0)=0,IFERROR(S1112,0)&lt;1,IFERROR(S1113,0)&lt;1),MAX($D$16,POWER((ABS(K1113)^2)/($I$5*MAX(F1113,0.1)^2),1/3)),IF(IFERROR(U1113,0)&gt;0,MAX($D$16,IFERROR(L1113,0)+((IFERROR(U1113,0))*$D$18*IF((IFERROR(S1113,0))&lt;1,1,-1))),IF(IFERROR(U1113,0)&lt;0,IF(ABS((MAX($D$16,POWER((ABS(K1113)^2)/($I$5*MAX(F1113,0.1)^2),1/3)))-IFERROR(L1113,0))&gt;$D$19,MAX($D$16,IF((MAX($D$16,POWER((ABS(K1113)^2)/($I$5*MAX(F1113,0.1)^2),1/3)))&gt;IFERROR(L1113,0),MIN((MAX($D$16,POWER((ABS(K1113)^2)/($I$5*MAX(F1113,0.1)^2),1/3))),IFERROR(L1113,0)+(MIN(ABS(IFERROR(U1113,0))*$D$18,ABS((MAX($D$16,POWER((ABS(K1113)^2)/($I$5*MAX(F1113,0.1)^2),1/3)))-IFERROR(L1113,0))))),MAX((MAX($D$16,POWER((ABS(K1113)^2)/($I$5*MAX(F1113,0.1)^2),1/3))),IFERROR(L1113,0)-(MIN(ABS(IFERROR(U1113,0))*$D$18,ABS((MAX($D$16,POWER((ABS(K1113)^2)/($I$5*MAX(F1113,0.1)^2),1/3)))-IFERROR(L1113,0))))))),MAX($D$16,POWER((ABS(K1113)^2)/($I$5*MAX(F1113,0.1)^2),1/3))),MAX($D$16,IFERROR(L1113,0)))))))</f>
        <v/>
      </c>
      <c r="M1113">
        <f>((F1113)+(G1113)*(L1113))*(L1113)</f>
        <v/>
      </c>
      <c r="N1113">
        <f>(((F1113)+(G1113)*(L1113))*(L1113))/MAX((F1113)+2*(L1113)*SQRT(1+(G1113)^2),1E-6)</f>
        <v/>
      </c>
      <c r="O1113">
        <f>ABS(K1113)/MAX(((F1113)+(G1113)*(L1113))*(L1113),1E-6)</f>
        <v/>
      </c>
      <c r="P1113">
        <f>E1113+L1113</f>
        <v/>
      </c>
      <c r="Q1113">
        <f>P1113+((ABS(K1113)/MAX(((F1113)+(G1113)*(L1113))*(L1113),1E-6))^2)/(2*$I$5)</f>
        <v/>
      </c>
      <c r="R1113">
        <f>((ABS(K1113)*$D$6)/(MAX(((F1113)+(G1113)*(L1113))*(L1113),1E-6)*MAX(((((F1113)+(G1113)*(L1113))*(L1113))/MAX((F1113)+2*(L1113)*SQRT(1+(G1113)^2),1E-6))^(2/3),1E-6)))^2</f>
        <v/>
      </c>
      <c r="S1113">
        <f>ABS(ABS(K1113)/MAX(((F1113)+(G1113)*(L1113))*(L1113),1E-6))/SQRT($I$5*MAX((((F1113)+(G1113)*(L1113))*(L1113))/MAX((F1113)+2*(G1113)*(L1113),1E-6),1E-6))</f>
        <v/>
      </c>
      <c r="T1113">
        <f>((F1113)*(L1113)^2)/2+(G1113)*(L1113)^3/3+(ABS(K1113)^2)/($I$5*MAX(((F1113)+(G1113)*(L1113))*(L1113),1E-6))</f>
        <v/>
      </c>
      <c r="U1113">
        <f>IF($D$20=0,0,IFERROR(Q1112-(((R1112+R1113)/2)*J1113)-(IF(O1112&gt;O1113,$D$8*((O1112^2-O1113^2)/(2*$I$5)),$D$9*((O1113^2-O1112^2)/(2*$I$5)))+($D$10*(ABS(I1113)/90)*(MAX(O1112^2,O1113^2)/(2*$I$5))))-Q1113,0))</f>
        <v/>
      </c>
      <c r="V1113">
        <f>IF($D$20=0,1,IFERROR(IF(ROUND(S1113,3)=1,1,IF(AND(ABS(U1113)&lt;$D$19,S1113&gt;1),1,0)),0))</f>
        <v/>
      </c>
      <c r="W1113">
        <f>IF($D$20=0,IFERROR(W1114,MAX($D$16,POWER((ABS(K1113)^2)/($I$5*MAX(F1113,0.1)^2),1/3))),IF(IFERROR(AG1114,0)=0,IFERROR(W1114,MAX($D$16,POWER((ABS(K1113)^2)/($I$5*MAX(F1113,0.1)^2),1/3))),IF(OR(IFERROR(W1113,0)=0,IFERROR(AD1114,0)&gt;1),MAX($D$16,POWER((ABS(K1113)^2)/($I$5*MAX(F1113,0.1)^2),1/3)),IF(IFERROR(AF1113,0)&gt;0,MAX($D$16,IFERROR(W1113,0)+((IFERROR(AF1113,0))*$D$18*IF((IFERROR(AD1113,0))&lt;1,1,-1))),IF(IFERROR(AF1113,0)&lt;0,IF(ABS((MAX($D$16,POWER((ABS(K1113)^2)/($I$5*MAX(F1113,0.1)^2),1/3)))-IFERROR(W1113,0))&gt;$D$19,MAX($D$16,IF((MAX($D$16,POWER((ABS(K1113)^2)/($I$5*MAX(F1113,0.1)^2),1/3)))&gt;IFERROR(W1113,0),MIN((MAX($D$16,POWER((ABS(K1113)^2)/($I$5*MAX(F1113,0.1)^2),1/3))),IFERROR(W1113,0)+(MIN(ABS(IFERROR(AF1113,0))*$D$18,ABS((MAX($D$16,POWER((ABS(K1113)^2)/($I$5*MAX(F1113,0.1)^2),1/3)))-IFERROR(W1113,0))))),MAX((MAX($D$16,POWER((ABS(K1113)^2)/($I$5*MAX(F1113,0.1)^2),1/3))),IFERROR(W1113,0)-(MIN(ABS(IFERROR(AF1113,0))*$D$18,ABS((MAX($D$16,POWER((ABS(K1113)^2)/($I$5*MAX(F1113,0.1)^2),1/3)))-IFERROR(W1113,0))))))),MAX($D$16,POWER((ABS(K1113)^2)/($I$5*MAX(F1113,0.1)^2),1/3))),MAX($D$16,IFERROR(W1113,0)))))))</f>
        <v/>
      </c>
      <c r="X1113">
        <f>((F1113)+(G1113)*(W1113))*(W1113)</f>
        <v/>
      </c>
      <c r="Y1113">
        <f>(((F1113)+(G1113)*(W1113))*(W1113))/MAX((F1113)+2*(W1113)*SQRT(1+(G1113)^2),1E-6)</f>
        <v/>
      </c>
      <c r="Z1113">
        <f>ABS(K1113)/MAX(((F1113)+(G1113)*(W1113))*(W1113),1E-6)</f>
        <v/>
      </c>
      <c r="AA1113">
        <f>E1113+W1113</f>
        <v/>
      </c>
      <c r="AB1113">
        <f>AA1113+((ABS(K1113)/MAX(((F1113)+(G1113)*(W1113))*(W1113),1E-6))^2)/(2*$I$5)</f>
        <v/>
      </c>
      <c r="AC1113">
        <f>((ABS(K1113)*$D$6)/(MAX(((F1113)+(G1113)*(W1113))*(W1113),1E-6)*MAX(((((F1113)+(G1113)*(W1113))*(W1113))/MAX((F1113)+2*(W1113)*SQRT(1+(G1113)^2),1E-6))^(2/3),1E-6)))^2</f>
        <v/>
      </c>
      <c r="AD1113">
        <f>ABS(ABS(K1113)/MAX(((F1113)+(G1113)*(W1113))*(W1113),1E-6))/SQRT($I$5*MAX((((F1113)+(G1113)*(W1113))*(W1113))/MAX((F1113)+2*(G1113)*(W1113),1E-6),1E-6))</f>
        <v/>
      </c>
      <c r="AE1113">
        <f>((F1113)*(W1113)^2)/2+(G1113)*(W1113)^3/3+(ABS(K1113)^2)/($I$5*MAX(((F1113)+(G1113)*(W1113))*(W1113),1E-6))</f>
        <v/>
      </c>
      <c r="AF1113">
        <f>IF($D$20=0,0,IFERROR(AB1114+(((AC1113+AC1114)/2)*J1114)+(IF(Z1113&gt;Z1114,$D$8*((Z1113^2-Z1114^2)/(2*$I$5)),$D$9*((Z1114^2-Z1113^2)/(2*$I$5)))+($D$10*(ABS(I1114)/90)*(MAX(Z1113^2,Z1114^2)/(2*$I$5))))-AB1113,0))</f>
        <v/>
      </c>
      <c r="AG1113">
        <f>IF($D$20=0,1,IFERROR(IF(ROUND(AD1113,3)=1,1,IF(AND(ABS(AF1113)&lt;$D$19,AD1113&lt;1),1,0)),0))</f>
        <v/>
      </c>
      <c r="AH1113">
        <f>IFERROR(IF(V32="Supercritical",MAX($D$16,IFERROR(L1113,MAX($D$16,POWER((ABS(K1113)^2)/($I$5*MAX(F1113,0.1)^2),1/3)))),IF(V32="Subcritical",MAX($D$16,IFERROR(W1113,MAX($D$16,POWER((ABS(K1113)^2)/($I$5*MAX(F1113,0.1)^2),1/3)))),IF(AND(IFERROR(V1113,0)=1,IFERROR(AG1113,0)=1),IF(IFERROR(T1113,-1E99)&gt;=IFERROR(AE1113,-1E99),MAX($D$16,IFERROR(L1113,MAX($D$16,POWER((ABS(K1113)^2)/($I$5*MAX(F1113,0.1)^2),1/3)))),MAX($D$16,IFERROR(W1113,MAX($D$16,POWER((ABS(K1113)^2)/($I$5*MAX(F1113,0.1)^2),1/3))))),IF(IFERROR(V1113,0)=1,MAX($D$16,IFERROR(L1113,MAX($D$16,POWER((ABS(K1113)^2)/($I$5*MAX(F1113,0.1)^2),1/3)))),IF(IFERROR(AG1113,0)=1,MAX($D$16,IFERROR(W1113,MAX($D$16,POWER((ABS(K1113)^2)/($I$5*MAX(F1113,0.1)^2),1/3)))),MAX($D$16,POWER((ABS(K1113)^2)/($I$5*MAX(F1113,0.1)^2),1/3))))))),MAX($D$16,POWER((ABS(K1113)^2)/($I$5*MAX(F1113,0.1)^2),1/3)))</f>
        <v/>
      </c>
      <c r="AI1113">
        <f>E1113+AH1113</f>
        <v/>
      </c>
      <c r="AJ1113">
        <f>AI1113+((ABS(K1113)/MAX(((F1113)+(G1113)*(AH1113))*(AH1113),1E-6))^2)/(2*$I$5)</f>
        <v/>
      </c>
      <c r="AM1113" t="n">
        <v>0</v>
      </c>
      <c r="AN1113" t="n">
        <v>0</v>
      </c>
      <c r="AO1113">
        <f>AM1113+AN1113</f>
        <v/>
      </c>
      <c r="AP1113">
        <f>AP1112+AO1113</f>
        <v/>
      </c>
      <c r="AQ1113">
        <f>ABS(ABS(K1113)/MAX(((F1113)+(G1113)*(AH1113))*(AH1113),1E-6))/SQRT($I$5*MAX((((F1113)+(G1113)*(AH1113))*(AH1113))/MAX((F1113)+2*(G1113)*(AH1113),1E-6),1E-6))</f>
        <v/>
      </c>
      <c r="AR1113">
        <f>IF(AQ1113&lt;1,"Subcritical","Supercritical")</f>
        <v/>
      </c>
      <c r="AS1113">
        <f>((ABS(K1113)*$D$6)/(MAX(((F1113)+(G1113)*(AH1113))*(AH1113),1E-6)*MAX(((((F1113)+(G1113)*(AH1113))*(AH1113))/MAX((F1113)+2*(AH1113)*SQRT(1+(G1113)^2),1E-6))^(2/3),1E-6)))^2</f>
        <v/>
      </c>
    </row>
    <row r="1114">
      <c r="A1114" t="n">
        <v>965</v>
      </c>
      <c r="B1114" t="n">
        <v>963.889</v>
      </c>
      <c r="C1114" t="n">
        <v>616082.687</v>
      </c>
      <c r="D1114" t="n">
        <v>3097040.017</v>
      </c>
      <c r="E1114" t="n">
        <v>632.08</v>
      </c>
      <c r="F1114" t="n">
        <v>5.2</v>
      </c>
      <c r="G1114" t="n">
        <v>0</v>
      </c>
      <c r="H1114" t="inlineStr">
        <is>
          <t>Normal</t>
        </is>
      </c>
      <c r="I1114" t="n">
        <v>0.06</v>
      </c>
      <c r="J1114">
        <f>B1114-B1113</f>
        <v/>
      </c>
      <c r="K1114">
        <f>MAX(0,K1113-AO1113)</f>
        <v/>
      </c>
      <c r="L1114">
        <f>IF($D$20=0,IFERROR(L1113,MAX($D$16,POWER((ABS(K1114)^2)/($I$5*MAX(F1114,0.1)^2),1/3))),IF(IFERROR(V1113,0)=0,IFERROR(L1113,MAX($D$16,POWER((ABS(K1114)^2)/($I$5*MAX(F1114,0.1)^2),1/3))),IF(OR(IFERROR(L1114,0)=0,IFERROR(S1113,0)&lt;1,IFERROR(S1114,0)&lt;1),MAX($D$16,POWER((ABS(K1114)^2)/($I$5*MAX(F1114,0.1)^2),1/3)),IF(IFERROR(U1114,0)&gt;0,MAX($D$16,IFERROR(L1114,0)+((IFERROR(U1114,0))*$D$18*IF((IFERROR(S1114,0))&lt;1,1,-1))),IF(IFERROR(U1114,0)&lt;0,IF(ABS((MAX($D$16,POWER((ABS(K1114)^2)/($I$5*MAX(F1114,0.1)^2),1/3)))-IFERROR(L1114,0))&gt;$D$19,MAX($D$16,IF((MAX($D$16,POWER((ABS(K1114)^2)/($I$5*MAX(F1114,0.1)^2),1/3)))&gt;IFERROR(L1114,0),MIN((MAX($D$16,POWER((ABS(K1114)^2)/($I$5*MAX(F1114,0.1)^2),1/3))),IFERROR(L1114,0)+(MIN(ABS(IFERROR(U1114,0))*$D$18,ABS((MAX($D$16,POWER((ABS(K1114)^2)/($I$5*MAX(F1114,0.1)^2),1/3)))-IFERROR(L1114,0))))),MAX((MAX($D$16,POWER((ABS(K1114)^2)/($I$5*MAX(F1114,0.1)^2),1/3))),IFERROR(L1114,0)-(MIN(ABS(IFERROR(U1114,0))*$D$18,ABS((MAX($D$16,POWER((ABS(K1114)^2)/($I$5*MAX(F1114,0.1)^2),1/3)))-IFERROR(L1114,0))))))),MAX($D$16,POWER((ABS(K1114)^2)/($I$5*MAX(F1114,0.1)^2),1/3))),MAX($D$16,IFERROR(L1114,0)))))))</f>
        <v/>
      </c>
      <c r="M1114">
        <f>((F1114)+(G1114)*(L1114))*(L1114)</f>
        <v/>
      </c>
      <c r="N1114">
        <f>(((F1114)+(G1114)*(L1114))*(L1114))/MAX((F1114)+2*(L1114)*SQRT(1+(G1114)^2),1E-6)</f>
        <v/>
      </c>
      <c r="O1114">
        <f>ABS(K1114)/MAX(((F1114)+(G1114)*(L1114))*(L1114),1E-6)</f>
        <v/>
      </c>
      <c r="P1114">
        <f>E1114+L1114</f>
        <v/>
      </c>
      <c r="Q1114">
        <f>P1114+((ABS(K1114)/MAX(((F1114)+(G1114)*(L1114))*(L1114),1E-6))^2)/(2*$I$5)</f>
        <v/>
      </c>
      <c r="R1114">
        <f>((ABS(K1114)*$D$6)/(MAX(((F1114)+(G1114)*(L1114))*(L1114),1E-6)*MAX(((((F1114)+(G1114)*(L1114))*(L1114))/MAX((F1114)+2*(L1114)*SQRT(1+(G1114)^2),1E-6))^(2/3),1E-6)))^2</f>
        <v/>
      </c>
      <c r="S1114">
        <f>ABS(ABS(K1114)/MAX(((F1114)+(G1114)*(L1114))*(L1114),1E-6))/SQRT($I$5*MAX((((F1114)+(G1114)*(L1114))*(L1114))/MAX((F1114)+2*(G1114)*(L1114),1E-6),1E-6))</f>
        <v/>
      </c>
      <c r="T1114">
        <f>((F1114)*(L1114)^2)/2+(G1114)*(L1114)^3/3+(ABS(K1114)^2)/($I$5*MAX(((F1114)+(G1114)*(L1114))*(L1114),1E-6))</f>
        <v/>
      </c>
      <c r="U1114">
        <f>IF($D$20=0,0,IFERROR(Q1113-(((R1113+R1114)/2)*J1114)-(IF(O1113&gt;O1114,$D$8*((O1113^2-O1114^2)/(2*$I$5)),$D$9*((O1114^2-O1113^2)/(2*$I$5)))+($D$10*(ABS(I1114)/90)*(MAX(O1113^2,O1114^2)/(2*$I$5))))-Q1114,0))</f>
        <v/>
      </c>
      <c r="V1114">
        <f>IF($D$20=0,1,IFERROR(IF(ROUND(S1114,3)=1,1,IF(AND(ABS(U1114)&lt;$D$19,S1114&gt;1),1,0)),0))</f>
        <v/>
      </c>
      <c r="W1114">
        <f>IF($D$20=0,IFERROR(W1115,MAX($D$16,POWER((ABS(K1114)^2)/($I$5*MAX(F1114,0.1)^2),1/3))),IF(IFERROR(AG1115,0)=0,IFERROR(W1115,MAX($D$16,POWER((ABS(K1114)^2)/($I$5*MAX(F1114,0.1)^2),1/3))),IF(OR(IFERROR(W1114,0)=0,IFERROR(AD1115,0)&gt;1),MAX($D$16,POWER((ABS(K1114)^2)/($I$5*MAX(F1114,0.1)^2),1/3)),IF(IFERROR(AF1114,0)&gt;0,MAX($D$16,IFERROR(W1114,0)+((IFERROR(AF1114,0))*$D$18*IF((IFERROR(AD1114,0))&lt;1,1,-1))),IF(IFERROR(AF1114,0)&lt;0,IF(ABS((MAX($D$16,POWER((ABS(K1114)^2)/($I$5*MAX(F1114,0.1)^2),1/3)))-IFERROR(W1114,0))&gt;$D$19,MAX($D$16,IF((MAX($D$16,POWER((ABS(K1114)^2)/($I$5*MAX(F1114,0.1)^2),1/3)))&gt;IFERROR(W1114,0),MIN((MAX($D$16,POWER((ABS(K1114)^2)/($I$5*MAX(F1114,0.1)^2),1/3))),IFERROR(W1114,0)+(MIN(ABS(IFERROR(AF1114,0))*$D$18,ABS((MAX($D$16,POWER((ABS(K1114)^2)/($I$5*MAX(F1114,0.1)^2),1/3)))-IFERROR(W1114,0))))),MAX((MAX($D$16,POWER((ABS(K1114)^2)/($I$5*MAX(F1114,0.1)^2),1/3))),IFERROR(W1114,0)-(MIN(ABS(IFERROR(AF1114,0))*$D$18,ABS((MAX($D$16,POWER((ABS(K1114)^2)/($I$5*MAX(F1114,0.1)^2),1/3)))-IFERROR(W1114,0))))))),MAX($D$16,POWER((ABS(K1114)^2)/($I$5*MAX(F1114,0.1)^2),1/3))),MAX($D$16,IFERROR(W1114,0)))))))</f>
        <v/>
      </c>
      <c r="X1114">
        <f>((F1114)+(G1114)*(W1114))*(W1114)</f>
        <v/>
      </c>
      <c r="Y1114">
        <f>(((F1114)+(G1114)*(W1114))*(W1114))/MAX((F1114)+2*(W1114)*SQRT(1+(G1114)^2),1E-6)</f>
        <v/>
      </c>
      <c r="Z1114">
        <f>ABS(K1114)/MAX(((F1114)+(G1114)*(W1114))*(W1114),1E-6)</f>
        <v/>
      </c>
      <c r="AA1114">
        <f>E1114+W1114</f>
        <v/>
      </c>
      <c r="AB1114">
        <f>AA1114+((ABS(K1114)/MAX(((F1114)+(G1114)*(W1114))*(W1114),1E-6))^2)/(2*$I$5)</f>
        <v/>
      </c>
      <c r="AC1114">
        <f>((ABS(K1114)*$D$6)/(MAX(((F1114)+(G1114)*(W1114))*(W1114),1E-6)*MAX(((((F1114)+(G1114)*(W1114))*(W1114))/MAX((F1114)+2*(W1114)*SQRT(1+(G1114)^2),1E-6))^(2/3),1E-6)))^2</f>
        <v/>
      </c>
      <c r="AD1114">
        <f>ABS(ABS(K1114)/MAX(((F1114)+(G1114)*(W1114))*(W1114),1E-6))/SQRT($I$5*MAX((((F1114)+(G1114)*(W1114))*(W1114))/MAX((F1114)+2*(G1114)*(W1114),1E-6),1E-6))</f>
        <v/>
      </c>
      <c r="AE1114">
        <f>((F1114)*(W1114)^2)/2+(G1114)*(W1114)^3/3+(ABS(K1114)^2)/($I$5*MAX(((F1114)+(G1114)*(W1114))*(W1114),1E-6))</f>
        <v/>
      </c>
      <c r="AF1114">
        <f>IF($D$20=0,0,IFERROR(AB1115+(((AC1114+AC1115)/2)*J1115)+(IF(Z1114&gt;Z1115,$D$8*((Z1114^2-Z1115^2)/(2*$I$5)),$D$9*((Z1115^2-Z1114^2)/(2*$I$5)))+($D$10*(ABS(I1115)/90)*(MAX(Z1114^2,Z1115^2)/(2*$I$5))))-AB1114,0))</f>
        <v/>
      </c>
      <c r="AG1114">
        <f>IF($D$20=0,1,IFERROR(IF(ROUND(AD1114,3)=1,1,IF(AND(ABS(AF1114)&lt;$D$19,AD1114&lt;1),1,0)),0))</f>
        <v/>
      </c>
      <c r="AH1114">
        <f>IFERROR(IF(V32="Supercritical",MAX($D$16,IFERROR(L1114,MAX($D$16,POWER((ABS(K1114)^2)/($I$5*MAX(F1114,0.1)^2),1/3)))),IF(V32="Subcritical",MAX($D$16,IFERROR(W1114,MAX($D$16,POWER((ABS(K1114)^2)/($I$5*MAX(F1114,0.1)^2),1/3)))),IF(AND(IFERROR(V1114,0)=1,IFERROR(AG1114,0)=1),IF(IFERROR(T1114,-1E99)&gt;=IFERROR(AE1114,-1E99),MAX($D$16,IFERROR(L1114,MAX($D$16,POWER((ABS(K1114)^2)/($I$5*MAX(F1114,0.1)^2),1/3)))),MAX($D$16,IFERROR(W1114,MAX($D$16,POWER((ABS(K1114)^2)/($I$5*MAX(F1114,0.1)^2),1/3))))),IF(IFERROR(V1114,0)=1,MAX($D$16,IFERROR(L1114,MAX($D$16,POWER((ABS(K1114)^2)/($I$5*MAX(F1114,0.1)^2),1/3)))),IF(IFERROR(AG1114,0)=1,MAX($D$16,IFERROR(W1114,MAX($D$16,POWER((ABS(K1114)^2)/($I$5*MAX(F1114,0.1)^2),1/3)))),MAX($D$16,POWER((ABS(K1114)^2)/($I$5*MAX(F1114,0.1)^2),1/3))))))),MAX($D$16,POWER((ABS(K1114)^2)/($I$5*MAX(F1114,0.1)^2),1/3)))</f>
        <v/>
      </c>
      <c r="AI1114">
        <f>E1114+AH1114</f>
        <v/>
      </c>
      <c r="AJ1114">
        <f>AI1114+((ABS(K1114)/MAX(((F1114)+(G1114)*(AH1114))*(AH1114),1E-6))^2)/(2*$I$5)</f>
        <v/>
      </c>
      <c r="AM1114" t="n">
        <v>0</v>
      </c>
      <c r="AN1114" t="n">
        <v>0</v>
      </c>
      <c r="AO1114">
        <f>AM1114+AN1114</f>
        <v/>
      </c>
      <c r="AP1114">
        <f>AP1113+AO1114</f>
        <v/>
      </c>
      <c r="AQ1114">
        <f>ABS(ABS(K1114)/MAX(((F1114)+(G1114)*(AH1114))*(AH1114),1E-6))/SQRT($I$5*MAX((((F1114)+(G1114)*(AH1114))*(AH1114))/MAX((F1114)+2*(G1114)*(AH1114),1E-6),1E-6))</f>
        <v/>
      </c>
      <c r="AR1114">
        <f>IF(AQ1114&lt;1,"Subcritical","Supercritical")</f>
        <v/>
      </c>
      <c r="AS1114">
        <f>((ABS(K1114)*$D$6)/(MAX(((F1114)+(G1114)*(AH1114))*(AH1114),1E-6)*MAX(((((F1114)+(G1114)*(AH1114))*(AH1114))/MAX((F1114)+2*(AH1114)*SQRT(1+(G1114)^2),1E-6))^(2/3),1E-6)))^2</f>
        <v/>
      </c>
    </row>
    <row r="1115">
      <c r="A1115" t="n">
        <v>966</v>
      </c>
      <c r="B1115" t="n">
        <v>964.89</v>
      </c>
      <c r="C1115" t="n">
        <v>616082.645</v>
      </c>
      <c r="D1115" t="n">
        <v>3097039.017</v>
      </c>
      <c r="E1115" t="n">
        <v>632.0795000000001</v>
      </c>
      <c r="F1115" t="n">
        <v>5.2</v>
      </c>
      <c r="G1115" t="n">
        <v>0</v>
      </c>
      <c r="H1115" t="inlineStr">
        <is>
          <t>Normal</t>
        </is>
      </c>
      <c r="I1115" t="n">
        <v>0.002</v>
      </c>
      <c r="J1115">
        <f>B1115-B1114</f>
        <v/>
      </c>
      <c r="K1115">
        <f>MAX(0,K1114-AO1114)</f>
        <v/>
      </c>
      <c r="L1115">
        <f>IF($D$20=0,IFERROR(L1114,MAX($D$16,POWER((ABS(K1115)^2)/($I$5*MAX(F1115,0.1)^2),1/3))),IF(IFERROR(V1114,0)=0,IFERROR(L1114,MAX($D$16,POWER((ABS(K1115)^2)/($I$5*MAX(F1115,0.1)^2),1/3))),IF(OR(IFERROR(L1115,0)=0,IFERROR(S1114,0)&lt;1,IFERROR(S1115,0)&lt;1),MAX($D$16,POWER((ABS(K1115)^2)/($I$5*MAX(F1115,0.1)^2),1/3)),IF(IFERROR(U1115,0)&gt;0,MAX($D$16,IFERROR(L1115,0)+((IFERROR(U1115,0))*$D$18*IF((IFERROR(S1115,0))&lt;1,1,-1))),IF(IFERROR(U1115,0)&lt;0,IF(ABS((MAX($D$16,POWER((ABS(K1115)^2)/($I$5*MAX(F1115,0.1)^2),1/3)))-IFERROR(L1115,0))&gt;$D$19,MAX($D$16,IF((MAX($D$16,POWER((ABS(K1115)^2)/($I$5*MAX(F1115,0.1)^2),1/3)))&gt;IFERROR(L1115,0),MIN((MAX($D$16,POWER((ABS(K1115)^2)/($I$5*MAX(F1115,0.1)^2),1/3))),IFERROR(L1115,0)+(MIN(ABS(IFERROR(U1115,0))*$D$18,ABS((MAX($D$16,POWER((ABS(K1115)^2)/($I$5*MAX(F1115,0.1)^2),1/3)))-IFERROR(L1115,0))))),MAX((MAX($D$16,POWER((ABS(K1115)^2)/($I$5*MAX(F1115,0.1)^2),1/3))),IFERROR(L1115,0)-(MIN(ABS(IFERROR(U1115,0))*$D$18,ABS((MAX($D$16,POWER((ABS(K1115)^2)/($I$5*MAX(F1115,0.1)^2),1/3)))-IFERROR(L1115,0))))))),MAX($D$16,POWER((ABS(K1115)^2)/($I$5*MAX(F1115,0.1)^2),1/3))),MAX($D$16,IFERROR(L1115,0)))))))</f>
        <v/>
      </c>
      <c r="M1115">
        <f>((F1115)+(G1115)*(L1115))*(L1115)</f>
        <v/>
      </c>
      <c r="N1115">
        <f>(((F1115)+(G1115)*(L1115))*(L1115))/MAX((F1115)+2*(L1115)*SQRT(1+(G1115)^2),1E-6)</f>
        <v/>
      </c>
      <c r="O1115">
        <f>ABS(K1115)/MAX(((F1115)+(G1115)*(L1115))*(L1115),1E-6)</f>
        <v/>
      </c>
      <c r="P1115">
        <f>E1115+L1115</f>
        <v/>
      </c>
      <c r="Q1115">
        <f>P1115+((ABS(K1115)/MAX(((F1115)+(G1115)*(L1115))*(L1115),1E-6))^2)/(2*$I$5)</f>
        <v/>
      </c>
      <c r="R1115">
        <f>((ABS(K1115)*$D$6)/(MAX(((F1115)+(G1115)*(L1115))*(L1115),1E-6)*MAX(((((F1115)+(G1115)*(L1115))*(L1115))/MAX((F1115)+2*(L1115)*SQRT(1+(G1115)^2),1E-6))^(2/3),1E-6)))^2</f>
        <v/>
      </c>
      <c r="S1115">
        <f>ABS(ABS(K1115)/MAX(((F1115)+(G1115)*(L1115))*(L1115),1E-6))/SQRT($I$5*MAX((((F1115)+(G1115)*(L1115))*(L1115))/MAX((F1115)+2*(G1115)*(L1115),1E-6),1E-6))</f>
        <v/>
      </c>
      <c r="T1115">
        <f>((F1115)*(L1115)^2)/2+(G1115)*(L1115)^3/3+(ABS(K1115)^2)/($I$5*MAX(((F1115)+(G1115)*(L1115))*(L1115),1E-6))</f>
        <v/>
      </c>
      <c r="U1115">
        <f>IF($D$20=0,0,IFERROR(Q1114-(((R1114+R1115)/2)*J1115)-(IF(O1114&gt;O1115,$D$8*((O1114^2-O1115^2)/(2*$I$5)),$D$9*((O1115^2-O1114^2)/(2*$I$5)))+($D$10*(ABS(I1115)/90)*(MAX(O1114^2,O1115^2)/(2*$I$5))))-Q1115,0))</f>
        <v/>
      </c>
      <c r="V1115">
        <f>IF($D$20=0,1,IFERROR(IF(ROUND(S1115,3)=1,1,IF(AND(ABS(U1115)&lt;$D$19,S1115&gt;1),1,0)),0))</f>
        <v/>
      </c>
      <c r="W1115">
        <f>IF($D$20=0,IFERROR(W1116,MAX($D$16,POWER((ABS(K1115)^2)/($I$5*MAX(F1115,0.1)^2),1/3))),IF(IFERROR(AG1116,0)=0,IFERROR(W1116,MAX($D$16,POWER((ABS(K1115)^2)/($I$5*MAX(F1115,0.1)^2),1/3))),IF(OR(IFERROR(W1115,0)=0,IFERROR(AD1116,0)&gt;1),MAX($D$16,POWER((ABS(K1115)^2)/($I$5*MAX(F1115,0.1)^2),1/3)),IF(IFERROR(AF1115,0)&gt;0,MAX($D$16,IFERROR(W1115,0)+((IFERROR(AF1115,0))*$D$18*IF((IFERROR(AD1115,0))&lt;1,1,-1))),IF(IFERROR(AF1115,0)&lt;0,IF(ABS((MAX($D$16,POWER((ABS(K1115)^2)/($I$5*MAX(F1115,0.1)^2),1/3)))-IFERROR(W1115,0))&gt;$D$19,MAX($D$16,IF((MAX($D$16,POWER((ABS(K1115)^2)/($I$5*MAX(F1115,0.1)^2),1/3)))&gt;IFERROR(W1115,0),MIN((MAX($D$16,POWER((ABS(K1115)^2)/($I$5*MAX(F1115,0.1)^2),1/3))),IFERROR(W1115,0)+(MIN(ABS(IFERROR(AF1115,0))*$D$18,ABS((MAX($D$16,POWER((ABS(K1115)^2)/($I$5*MAX(F1115,0.1)^2),1/3)))-IFERROR(W1115,0))))),MAX((MAX($D$16,POWER((ABS(K1115)^2)/($I$5*MAX(F1115,0.1)^2),1/3))),IFERROR(W1115,0)-(MIN(ABS(IFERROR(AF1115,0))*$D$18,ABS((MAX($D$16,POWER((ABS(K1115)^2)/($I$5*MAX(F1115,0.1)^2),1/3)))-IFERROR(W1115,0))))))),MAX($D$16,POWER((ABS(K1115)^2)/($I$5*MAX(F1115,0.1)^2),1/3))),MAX($D$16,IFERROR(W1115,0)))))))</f>
        <v/>
      </c>
      <c r="X1115">
        <f>((F1115)+(G1115)*(W1115))*(W1115)</f>
        <v/>
      </c>
      <c r="Y1115">
        <f>(((F1115)+(G1115)*(W1115))*(W1115))/MAX((F1115)+2*(W1115)*SQRT(1+(G1115)^2),1E-6)</f>
        <v/>
      </c>
      <c r="Z1115">
        <f>ABS(K1115)/MAX(((F1115)+(G1115)*(W1115))*(W1115),1E-6)</f>
        <v/>
      </c>
      <c r="AA1115">
        <f>E1115+W1115</f>
        <v/>
      </c>
      <c r="AB1115">
        <f>AA1115+((ABS(K1115)/MAX(((F1115)+(G1115)*(W1115))*(W1115),1E-6))^2)/(2*$I$5)</f>
        <v/>
      </c>
      <c r="AC1115">
        <f>((ABS(K1115)*$D$6)/(MAX(((F1115)+(G1115)*(W1115))*(W1115),1E-6)*MAX(((((F1115)+(G1115)*(W1115))*(W1115))/MAX((F1115)+2*(W1115)*SQRT(1+(G1115)^2),1E-6))^(2/3),1E-6)))^2</f>
        <v/>
      </c>
      <c r="AD1115">
        <f>ABS(ABS(K1115)/MAX(((F1115)+(G1115)*(W1115))*(W1115),1E-6))/SQRT($I$5*MAX((((F1115)+(G1115)*(W1115))*(W1115))/MAX((F1115)+2*(G1115)*(W1115),1E-6),1E-6))</f>
        <v/>
      </c>
      <c r="AE1115">
        <f>((F1115)*(W1115)^2)/2+(G1115)*(W1115)^3/3+(ABS(K1115)^2)/($I$5*MAX(((F1115)+(G1115)*(W1115))*(W1115),1E-6))</f>
        <v/>
      </c>
      <c r="AF1115">
        <f>IF($D$20=0,0,IFERROR(AB1116+(((AC1115+AC1116)/2)*J1116)+(IF(Z1115&gt;Z1116,$D$8*((Z1115^2-Z1116^2)/(2*$I$5)),$D$9*((Z1116^2-Z1115^2)/(2*$I$5)))+($D$10*(ABS(I1116)/90)*(MAX(Z1115^2,Z1116^2)/(2*$I$5))))-AB1115,0))</f>
        <v/>
      </c>
      <c r="AG1115">
        <f>IF($D$20=0,1,IFERROR(IF(ROUND(AD1115,3)=1,1,IF(AND(ABS(AF1115)&lt;$D$19,AD1115&lt;1),1,0)),0))</f>
        <v/>
      </c>
      <c r="AH1115">
        <f>IFERROR(IF(V32="Supercritical",MAX($D$16,IFERROR(L1115,MAX($D$16,POWER((ABS(K1115)^2)/($I$5*MAX(F1115,0.1)^2),1/3)))),IF(V32="Subcritical",MAX($D$16,IFERROR(W1115,MAX($D$16,POWER((ABS(K1115)^2)/($I$5*MAX(F1115,0.1)^2),1/3)))),IF(AND(IFERROR(V1115,0)=1,IFERROR(AG1115,0)=1),IF(IFERROR(T1115,-1E99)&gt;=IFERROR(AE1115,-1E99),MAX($D$16,IFERROR(L1115,MAX($D$16,POWER((ABS(K1115)^2)/($I$5*MAX(F1115,0.1)^2),1/3)))),MAX($D$16,IFERROR(W1115,MAX($D$16,POWER((ABS(K1115)^2)/($I$5*MAX(F1115,0.1)^2),1/3))))),IF(IFERROR(V1115,0)=1,MAX($D$16,IFERROR(L1115,MAX($D$16,POWER((ABS(K1115)^2)/($I$5*MAX(F1115,0.1)^2),1/3)))),IF(IFERROR(AG1115,0)=1,MAX($D$16,IFERROR(W1115,MAX($D$16,POWER((ABS(K1115)^2)/($I$5*MAX(F1115,0.1)^2),1/3)))),MAX($D$16,POWER((ABS(K1115)^2)/($I$5*MAX(F1115,0.1)^2),1/3))))))),MAX($D$16,POWER((ABS(K1115)^2)/($I$5*MAX(F1115,0.1)^2),1/3)))</f>
        <v/>
      </c>
      <c r="AI1115">
        <f>E1115+AH1115</f>
        <v/>
      </c>
      <c r="AJ1115">
        <f>AI1115+((ABS(K1115)/MAX(((F1115)+(G1115)*(AH1115))*(AH1115),1E-6))^2)/(2*$I$5)</f>
        <v/>
      </c>
      <c r="AM1115" t="n">
        <v>0</v>
      </c>
      <c r="AN1115" t="n">
        <v>0</v>
      </c>
      <c r="AO1115">
        <f>AM1115+AN1115</f>
        <v/>
      </c>
      <c r="AP1115">
        <f>AP1114+AO1115</f>
        <v/>
      </c>
      <c r="AQ1115">
        <f>ABS(ABS(K1115)/MAX(((F1115)+(G1115)*(AH1115))*(AH1115),1E-6))/SQRT($I$5*MAX((((F1115)+(G1115)*(AH1115))*(AH1115))/MAX((F1115)+2*(G1115)*(AH1115),1E-6),1E-6))</f>
        <v/>
      </c>
      <c r="AR1115">
        <f>IF(AQ1115&lt;1,"Subcritical","Supercritical")</f>
        <v/>
      </c>
      <c r="AS1115">
        <f>((ABS(K1115)*$D$6)/(MAX(((F1115)+(G1115)*(AH1115))*(AH1115),1E-6)*MAX(((((F1115)+(G1115)*(AH1115))*(AH1115))/MAX((F1115)+2*(AH1115)*SQRT(1+(G1115)^2),1E-6))^(2/3),1E-6)))^2</f>
        <v/>
      </c>
    </row>
    <row r="1116">
      <c r="A1116" t="n">
        <v>967</v>
      </c>
      <c r="B1116" t="n">
        <v>965.89</v>
      </c>
      <c r="C1116" t="n">
        <v>616082.603</v>
      </c>
      <c r="D1116" t="n">
        <v>3097038.018</v>
      </c>
      <c r="E1116" t="n">
        <v>632.079</v>
      </c>
      <c r="F1116" t="n">
        <v>5.2</v>
      </c>
      <c r="G1116" t="n">
        <v>0</v>
      </c>
      <c r="H1116" t="inlineStr">
        <is>
          <t>Normal</t>
        </is>
      </c>
      <c r="I1116" t="n">
        <v>0</v>
      </c>
      <c r="J1116">
        <f>B1116-B1115</f>
        <v/>
      </c>
      <c r="K1116">
        <f>MAX(0,K1115-AO1115)</f>
        <v/>
      </c>
      <c r="L1116">
        <f>IF($D$20=0,IFERROR(L1115,MAX($D$16,POWER((ABS(K1116)^2)/($I$5*MAX(F1116,0.1)^2),1/3))),IF(IFERROR(V1115,0)=0,IFERROR(L1115,MAX($D$16,POWER((ABS(K1116)^2)/($I$5*MAX(F1116,0.1)^2),1/3))),IF(OR(IFERROR(L1116,0)=0,IFERROR(S1115,0)&lt;1,IFERROR(S1116,0)&lt;1),MAX($D$16,POWER((ABS(K1116)^2)/($I$5*MAX(F1116,0.1)^2),1/3)),IF(IFERROR(U1116,0)&gt;0,MAX($D$16,IFERROR(L1116,0)+((IFERROR(U1116,0))*$D$18*IF((IFERROR(S1116,0))&lt;1,1,-1))),IF(IFERROR(U1116,0)&lt;0,IF(ABS((MAX($D$16,POWER((ABS(K1116)^2)/($I$5*MAX(F1116,0.1)^2),1/3)))-IFERROR(L1116,0))&gt;$D$19,MAX($D$16,IF((MAX($D$16,POWER((ABS(K1116)^2)/($I$5*MAX(F1116,0.1)^2),1/3)))&gt;IFERROR(L1116,0),MIN((MAX($D$16,POWER((ABS(K1116)^2)/($I$5*MAX(F1116,0.1)^2),1/3))),IFERROR(L1116,0)+(MIN(ABS(IFERROR(U1116,0))*$D$18,ABS((MAX($D$16,POWER((ABS(K1116)^2)/($I$5*MAX(F1116,0.1)^2),1/3)))-IFERROR(L1116,0))))),MAX((MAX($D$16,POWER((ABS(K1116)^2)/($I$5*MAX(F1116,0.1)^2),1/3))),IFERROR(L1116,0)-(MIN(ABS(IFERROR(U1116,0))*$D$18,ABS((MAX($D$16,POWER((ABS(K1116)^2)/($I$5*MAX(F1116,0.1)^2),1/3)))-IFERROR(L1116,0))))))),MAX($D$16,POWER((ABS(K1116)^2)/($I$5*MAX(F1116,0.1)^2),1/3))),MAX($D$16,IFERROR(L1116,0)))))))</f>
        <v/>
      </c>
      <c r="M1116">
        <f>((F1116)+(G1116)*(L1116))*(L1116)</f>
        <v/>
      </c>
      <c r="N1116">
        <f>(((F1116)+(G1116)*(L1116))*(L1116))/MAX((F1116)+2*(L1116)*SQRT(1+(G1116)^2),1E-6)</f>
        <v/>
      </c>
      <c r="O1116">
        <f>ABS(K1116)/MAX(((F1116)+(G1116)*(L1116))*(L1116),1E-6)</f>
        <v/>
      </c>
      <c r="P1116">
        <f>E1116+L1116</f>
        <v/>
      </c>
      <c r="Q1116">
        <f>P1116+((ABS(K1116)/MAX(((F1116)+(G1116)*(L1116))*(L1116),1E-6))^2)/(2*$I$5)</f>
        <v/>
      </c>
      <c r="R1116">
        <f>((ABS(K1116)*$D$6)/(MAX(((F1116)+(G1116)*(L1116))*(L1116),1E-6)*MAX(((((F1116)+(G1116)*(L1116))*(L1116))/MAX((F1116)+2*(L1116)*SQRT(1+(G1116)^2),1E-6))^(2/3),1E-6)))^2</f>
        <v/>
      </c>
      <c r="S1116">
        <f>ABS(ABS(K1116)/MAX(((F1116)+(G1116)*(L1116))*(L1116),1E-6))/SQRT($I$5*MAX((((F1116)+(G1116)*(L1116))*(L1116))/MAX((F1116)+2*(G1116)*(L1116),1E-6),1E-6))</f>
        <v/>
      </c>
      <c r="T1116">
        <f>((F1116)*(L1116)^2)/2+(G1116)*(L1116)^3/3+(ABS(K1116)^2)/($I$5*MAX(((F1116)+(G1116)*(L1116))*(L1116),1E-6))</f>
        <v/>
      </c>
      <c r="U1116">
        <f>IF($D$20=0,0,IFERROR(Q1115-(((R1115+R1116)/2)*J1116)-(IF(O1115&gt;O1116,$D$8*((O1115^2-O1116^2)/(2*$I$5)),$D$9*((O1116^2-O1115^2)/(2*$I$5)))+($D$10*(ABS(I1116)/90)*(MAX(O1115^2,O1116^2)/(2*$I$5))))-Q1116,0))</f>
        <v/>
      </c>
      <c r="V1116">
        <f>IF($D$20=0,1,IFERROR(IF(ROUND(S1116,3)=1,1,IF(AND(ABS(U1116)&lt;$D$19,S1116&gt;1),1,0)),0))</f>
        <v/>
      </c>
      <c r="W1116">
        <f>IF($D$20=0,IFERROR(W1117,MAX($D$16,POWER((ABS(K1116)^2)/($I$5*MAX(F1116,0.1)^2),1/3))),IF(IFERROR(AG1117,0)=0,IFERROR(W1117,MAX($D$16,POWER((ABS(K1116)^2)/($I$5*MAX(F1116,0.1)^2),1/3))),IF(OR(IFERROR(W1116,0)=0,IFERROR(AD1117,0)&gt;1),MAX($D$16,POWER((ABS(K1116)^2)/($I$5*MAX(F1116,0.1)^2),1/3)),IF(IFERROR(AF1116,0)&gt;0,MAX($D$16,IFERROR(W1116,0)+((IFERROR(AF1116,0))*$D$18*IF((IFERROR(AD1116,0))&lt;1,1,-1))),IF(IFERROR(AF1116,0)&lt;0,IF(ABS((MAX($D$16,POWER((ABS(K1116)^2)/($I$5*MAX(F1116,0.1)^2),1/3)))-IFERROR(W1116,0))&gt;$D$19,MAX($D$16,IF((MAX($D$16,POWER((ABS(K1116)^2)/($I$5*MAX(F1116,0.1)^2),1/3)))&gt;IFERROR(W1116,0),MIN((MAX($D$16,POWER((ABS(K1116)^2)/($I$5*MAX(F1116,0.1)^2),1/3))),IFERROR(W1116,0)+(MIN(ABS(IFERROR(AF1116,0))*$D$18,ABS((MAX($D$16,POWER((ABS(K1116)^2)/($I$5*MAX(F1116,0.1)^2),1/3)))-IFERROR(W1116,0))))),MAX((MAX($D$16,POWER((ABS(K1116)^2)/($I$5*MAX(F1116,0.1)^2),1/3))),IFERROR(W1116,0)-(MIN(ABS(IFERROR(AF1116,0))*$D$18,ABS((MAX($D$16,POWER((ABS(K1116)^2)/($I$5*MAX(F1116,0.1)^2),1/3)))-IFERROR(W1116,0))))))),MAX($D$16,POWER((ABS(K1116)^2)/($I$5*MAX(F1116,0.1)^2),1/3))),MAX($D$16,IFERROR(W1116,0)))))))</f>
        <v/>
      </c>
      <c r="X1116">
        <f>((F1116)+(G1116)*(W1116))*(W1116)</f>
        <v/>
      </c>
      <c r="Y1116">
        <f>(((F1116)+(G1116)*(W1116))*(W1116))/MAX((F1116)+2*(W1116)*SQRT(1+(G1116)^2),1E-6)</f>
        <v/>
      </c>
      <c r="Z1116">
        <f>ABS(K1116)/MAX(((F1116)+(G1116)*(W1116))*(W1116),1E-6)</f>
        <v/>
      </c>
      <c r="AA1116">
        <f>E1116+W1116</f>
        <v/>
      </c>
      <c r="AB1116">
        <f>AA1116+((ABS(K1116)/MAX(((F1116)+(G1116)*(W1116))*(W1116),1E-6))^2)/(2*$I$5)</f>
        <v/>
      </c>
      <c r="AC1116">
        <f>((ABS(K1116)*$D$6)/(MAX(((F1116)+(G1116)*(W1116))*(W1116),1E-6)*MAX(((((F1116)+(G1116)*(W1116))*(W1116))/MAX((F1116)+2*(W1116)*SQRT(1+(G1116)^2),1E-6))^(2/3),1E-6)))^2</f>
        <v/>
      </c>
      <c r="AD1116">
        <f>ABS(ABS(K1116)/MAX(((F1116)+(G1116)*(W1116))*(W1116),1E-6))/SQRT($I$5*MAX((((F1116)+(G1116)*(W1116))*(W1116))/MAX((F1116)+2*(G1116)*(W1116),1E-6),1E-6))</f>
        <v/>
      </c>
      <c r="AE1116">
        <f>((F1116)*(W1116)^2)/2+(G1116)*(W1116)^3/3+(ABS(K1116)^2)/($I$5*MAX(((F1116)+(G1116)*(W1116))*(W1116),1E-6))</f>
        <v/>
      </c>
      <c r="AF1116">
        <f>IF($D$20=0,0,IFERROR(AB1117+(((AC1116+AC1117)/2)*J1117)+(IF(Z1116&gt;Z1117,$D$8*((Z1116^2-Z1117^2)/(2*$I$5)),$D$9*((Z1117^2-Z1116^2)/(2*$I$5)))+($D$10*(ABS(I1117)/90)*(MAX(Z1116^2,Z1117^2)/(2*$I$5))))-AB1116,0))</f>
        <v/>
      </c>
      <c r="AG1116">
        <f>IF($D$20=0,1,IFERROR(IF(ROUND(AD1116,3)=1,1,IF(AND(ABS(AF1116)&lt;$D$19,AD1116&lt;1),1,0)),0))</f>
        <v/>
      </c>
      <c r="AH1116">
        <f>IFERROR(IF(V32="Supercritical",MAX($D$16,IFERROR(L1116,MAX($D$16,POWER((ABS(K1116)^2)/($I$5*MAX(F1116,0.1)^2),1/3)))),IF(V32="Subcritical",MAX($D$16,IFERROR(W1116,MAX($D$16,POWER((ABS(K1116)^2)/($I$5*MAX(F1116,0.1)^2),1/3)))),IF(AND(IFERROR(V1116,0)=1,IFERROR(AG1116,0)=1),IF(IFERROR(T1116,-1E99)&gt;=IFERROR(AE1116,-1E99),MAX($D$16,IFERROR(L1116,MAX($D$16,POWER((ABS(K1116)^2)/($I$5*MAX(F1116,0.1)^2),1/3)))),MAX($D$16,IFERROR(W1116,MAX($D$16,POWER((ABS(K1116)^2)/($I$5*MAX(F1116,0.1)^2),1/3))))),IF(IFERROR(V1116,0)=1,MAX($D$16,IFERROR(L1116,MAX($D$16,POWER((ABS(K1116)^2)/($I$5*MAX(F1116,0.1)^2),1/3)))),IF(IFERROR(AG1116,0)=1,MAX($D$16,IFERROR(W1116,MAX($D$16,POWER((ABS(K1116)^2)/($I$5*MAX(F1116,0.1)^2),1/3)))),MAX($D$16,POWER((ABS(K1116)^2)/($I$5*MAX(F1116,0.1)^2),1/3))))))),MAX($D$16,POWER((ABS(K1116)^2)/($I$5*MAX(F1116,0.1)^2),1/3)))</f>
        <v/>
      </c>
      <c r="AI1116">
        <f>E1116+AH1116</f>
        <v/>
      </c>
      <c r="AJ1116">
        <f>AI1116+((ABS(K1116)/MAX(((F1116)+(G1116)*(AH1116))*(AH1116),1E-6))^2)/(2*$I$5)</f>
        <v/>
      </c>
      <c r="AM1116" t="n">
        <v>0</v>
      </c>
      <c r="AN1116" t="n">
        <v>0</v>
      </c>
      <c r="AO1116">
        <f>AM1116+AN1116</f>
        <v/>
      </c>
      <c r="AP1116">
        <f>AP1115+AO1116</f>
        <v/>
      </c>
      <c r="AQ1116">
        <f>ABS(ABS(K1116)/MAX(((F1116)+(G1116)*(AH1116))*(AH1116),1E-6))/SQRT($I$5*MAX((((F1116)+(G1116)*(AH1116))*(AH1116))/MAX((F1116)+2*(G1116)*(AH1116),1E-6),1E-6))</f>
        <v/>
      </c>
      <c r="AR1116">
        <f>IF(AQ1116&lt;1,"Subcritical","Supercritical")</f>
        <v/>
      </c>
      <c r="AS1116">
        <f>((ABS(K1116)*$D$6)/(MAX(((F1116)+(G1116)*(AH1116))*(AH1116),1E-6)*MAX(((((F1116)+(G1116)*(AH1116))*(AH1116))/MAX((F1116)+2*(AH1116)*SQRT(1+(G1116)^2),1E-6))^(2/3),1E-6)))^2</f>
        <v/>
      </c>
    </row>
    <row r="1117">
      <c r="A1117" t="n">
        <v>968</v>
      </c>
      <c r="B1117" t="n">
        <v>966.89</v>
      </c>
      <c r="C1117" t="n">
        <v>616082.561</v>
      </c>
      <c r="D1117" t="n">
        <v>3097037.019</v>
      </c>
      <c r="E1117" t="n">
        <v>632.0785</v>
      </c>
      <c r="F1117" t="n">
        <v>5.2</v>
      </c>
      <c r="G1117" t="n">
        <v>0</v>
      </c>
      <c r="H1117" t="inlineStr">
        <is>
          <t>Normal</t>
        </is>
      </c>
      <c r="I1117" t="n">
        <v>0.057</v>
      </c>
      <c r="J1117">
        <f>B1117-B1116</f>
        <v/>
      </c>
      <c r="K1117">
        <f>MAX(0,K1116-AO1116)</f>
        <v/>
      </c>
      <c r="L1117">
        <f>IF($D$20=0,IFERROR(L1116,MAX($D$16,POWER((ABS(K1117)^2)/($I$5*MAX(F1117,0.1)^2),1/3))),IF(IFERROR(V1116,0)=0,IFERROR(L1116,MAX($D$16,POWER((ABS(K1117)^2)/($I$5*MAX(F1117,0.1)^2),1/3))),IF(OR(IFERROR(L1117,0)=0,IFERROR(S1116,0)&lt;1,IFERROR(S1117,0)&lt;1),MAX($D$16,POWER((ABS(K1117)^2)/($I$5*MAX(F1117,0.1)^2),1/3)),IF(IFERROR(U1117,0)&gt;0,MAX($D$16,IFERROR(L1117,0)+((IFERROR(U1117,0))*$D$18*IF((IFERROR(S1117,0))&lt;1,1,-1))),IF(IFERROR(U1117,0)&lt;0,IF(ABS((MAX($D$16,POWER((ABS(K1117)^2)/($I$5*MAX(F1117,0.1)^2),1/3)))-IFERROR(L1117,0))&gt;$D$19,MAX($D$16,IF((MAX($D$16,POWER((ABS(K1117)^2)/($I$5*MAX(F1117,0.1)^2),1/3)))&gt;IFERROR(L1117,0),MIN((MAX($D$16,POWER((ABS(K1117)^2)/($I$5*MAX(F1117,0.1)^2),1/3))),IFERROR(L1117,0)+(MIN(ABS(IFERROR(U1117,0))*$D$18,ABS((MAX($D$16,POWER((ABS(K1117)^2)/($I$5*MAX(F1117,0.1)^2),1/3)))-IFERROR(L1117,0))))),MAX((MAX($D$16,POWER((ABS(K1117)^2)/($I$5*MAX(F1117,0.1)^2),1/3))),IFERROR(L1117,0)-(MIN(ABS(IFERROR(U1117,0))*$D$18,ABS((MAX($D$16,POWER((ABS(K1117)^2)/($I$5*MAX(F1117,0.1)^2),1/3)))-IFERROR(L1117,0))))))),MAX($D$16,POWER((ABS(K1117)^2)/($I$5*MAX(F1117,0.1)^2),1/3))),MAX($D$16,IFERROR(L1117,0)))))))</f>
        <v/>
      </c>
      <c r="M1117">
        <f>((F1117)+(G1117)*(L1117))*(L1117)</f>
        <v/>
      </c>
      <c r="N1117">
        <f>(((F1117)+(G1117)*(L1117))*(L1117))/MAX((F1117)+2*(L1117)*SQRT(1+(G1117)^2),1E-6)</f>
        <v/>
      </c>
      <c r="O1117">
        <f>ABS(K1117)/MAX(((F1117)+(G1117)*(L1117))*(L1117),1E-6)</f>
        <v/>
      </c>
      <c r="P1117">
        <f>E1117+L1117</f>
        <v/>
      </c>
      <c r="Q1117">
        <f>P1117+((ABS(K1117)/MAX(((F1117)+(G1117)*(L1117))*(L1117),1E-6))^2)/(2*$I$5)</f>
        <v/>
      </c>
      <c r="R1117">
        <f>((ABS(K1117)*$D$6)/(MAX(((F1117)+(G1117)*(L1117))*(L1117),1E-6)*MAX(((((F1117)+(G1117)*(L1117))*(L1117))/MAX((F1117)+2*(L1117)*SQRT(1+(G1117)^2),1E-6))^(2/3),1E-6)))^2</f>
        <v/>
      </c>
      <c r="S1117">
        <f>ABS(ABS(K1117)/MAX(((F1117)+(G1117)*(L1117))*(L1117),1E-6))/SQRT($I$5*MAX((((F1117)+(G1117)*(L1117))*(L1117))/MAX((F1117)+2*(G1117)*(L1117),1E-6),1E-6))</f>
        <v/>
      </c>
      <c r="T1117">
        <f>((F1117)*(L1117)^2)/2+(G1117)*(L1117)^3/3+(ABS(K1117)^2)/($I$5*MAX(((F1117)+(G1117)*(L1117))*(L1117),1E-6))</f>
        <v/>
      </c>
      <c r="U1117">
        <f>IF($D$20=0,0,IFERROR(Q1116-(((R1116+R1117)/2)*J1117)-(IF(O1116&gt;O1117,$D$8*((O1116^2-O1117^2)/(2*$I$5)),$D$9*((O1117^2-O1116^2)/(2*$I$5)))+($D$10*(ABS(I1117)/90)*(MAX(O1116^2,O1117^2)/(2*$I$5))))-Q1117,0))</f>
        <v/>
      </c>
      <c r="V1117">
        <f>IF($D$20=0,1,IFERROR(IF(ROUND(S1117,3)=1,1,IF(AND(ABS(U1117)&lt;$D$19,S1117&gt;1),1,0)),0))</f>
        <v/>
      </c>
      <c r="W1117">
        <f>IF($D$20=0,IFERROR(W1118,MAX($D$16,POWER((ABS(K1117)^2)/($I$5*MAX(F1117,0.1)^2),1/3))),IF(IFERROR(AG1118,0)=0,IFERROR(W1118,MAX($D$16,POWER((ABS(K1117)^2)/($I$5*MAX(F1117,0.1)^2),1/3))),IF(OR(IFERROR(W1117,0)=0,IFERROR(AD1118,0)&gt;1),MAX($D$16,POWER((ABS(K1117)^2)/($I$5*MAX(F1117,0.1)^2),1/3)),IF(IFERROR(AF1117,0)&gt;0,MAX($D$16,IFERROR(W1117,0)+((IFERROR(AF1117,0))*$D$18*IF((IFERROR(AD1117,0))&lt;1,1,-1))),IF(IFERROR(AF1117,0)&lt;0,IF(ABS((MAX($D$16,POWER((ABS(K1117)^2)/($I$5*MAX(F1117,0.1)^2),1/3)))-IFERROR(W1117,0))&gt;$D$19,MAX($D$16,IF((MAX($D$16,POWER((ABS(K1117)^2)/($I$5*MAX(F1117,0.1)^2),1/3)))&gt;IFERROR(W1117,0),MIN((MAX($D$16,POWER((ABS(K1117)^2)/($I$5*MAX(F1117,0.1)^2),1/3))),IFERROR(W1117,0)+(MIN(ABS(IFERROR(AF1117,0))*$D$18,ABS((MAX($D$16,POWER((ABS(K1117)^2)/($I$5*MAX(F1117,0.1)^2),1/3)))-IFERROR(W1117,0))))),MAX((MAX($D$16,POWER((ABS(K1117)^2)/($I$5*MAX(F1117,0.1)^2),1/3))),IFERROR(W1117,0)-(MIN(ABS(IFERROR(AF1117,0))*$D$18,ABS((MAX($D$16,POWER((ABS(K1117)^2)/($I$5*MAX(F1117,0.1)^2),1/3)))-IFERROR(W1117,0))))))),MAX($D$16,POWER((ABS(K1117)^2)/($I$5*MAX(F1117,0.1)^2),1/3))),MAX($D$16,IFERROR(W1117,0)))))))</f>
        <v/>
      </c>
      <c r="X1117">
        <f>((F1117)+(G1117)*(W1117))*(W1117)</f>
        <v/>
      </c>
      <c r="Y1117">
        <f>(((F1117)+(G1117)*(W1117))*(W1117))/MAX((F1117)+2*(W1117)*SQRT(1+(G1117)^2),1E-6)</f>
        <v/>
      </c>
      <c r="Z1117">
        <f>ABS(K1117)/MAX(((F1117)+(G1117)*(W1117))*(W1117),1E-6)</f>
        <v/>
      </c>
      <c r="AA1117">
        <f>E1117+W1117</f>
        <v/>
      </c>
      <c r="AB1117">
        <f>AA1117+((ABS(K1117)/MAX(((F1117)+(G1117)*(W1117))*(W1117),1E-6))^2)/(2*$I$5)</f>
        <v/>
      </c>
      <c r="AC1117">
        <f>((ABS(K1117)*$D$6)/(MAX(((F1117)+(G1117)*(W1117))*(W1117),1E-6)*MAX(((((F1117)+(G1117)*(W1117))*(W1117))/MAX((F1117)+2*(W1117)*SQRT(1+(G1117)^2),1E-6))^(2/3),1E-6)))^2</f>
        <v/>
      </c>
      <c r="AD1117">
        <f>ABS(ABS(K1117)/MAX(((F1117)+(G1117)*(W1117))*(W1117),1E-6))/SQRT($I$5*MAX((((F1117)+(G1117)*(W1117))*(W1117))/MAX((F1117)+2*(G1117)*(W1117),1E-6),1E-6))</f>
        <v/>
      </c>
      <c r="AE1117">
        <f>((F1117)*(W1117)^2)/2+(G1117)*(W1117)^3/3+(ABS(K1117)^2)/($I$5*MAX(((F1117)+(G1117)*(W1117))*(W1117),1E-6))</f>
        <v/>
      </c>
      <c r="AF1117">
        <f>IF($D$20=0,0,IFERROR(AB1118+(((AC1117+AC1118)/2)*J1118)+(IF(Z1117&gt;Z1118,$D$8*((Z1117^2-Z1118^2)/(2*$I$5)),$D$9*((Z1118^2-Z1117^2)/(2*$I$5)))+($D$10*(ABS(I1118)/90)*(MAX(Z1117^2,Z1118^2)/(2*$I$5))))-AB1117,0))</f>
        <v/>
      </c>
      <c r="AG1117">
        <f>IF($D$20=0,1,IFERROR(IF(ROUND(AD1117,3)=1,1,IF(AND(ABS(AF1117)&lt;$D$19,AD1117&lt;1),1,0)),0))</f>
        <v/>
      </c>
      <c r="AH1117">
        <f>IFERROR(IF(V32="Supercritical",MAX($D$16,IFERROR(L1117,MAX($D$16,POWER((ABS(K1117)^2)/($I$5*MAX(F1117,0.1)^2),1/3)))),IF(V32="Subcritical",MAX($D$16,IFERROR(W1117,MAX($D$16,POWER((ABS(K1117)^2)/($I$5*MAX(F1117,0.1)^2),1/3)))),IF(AND(IFERROR(V1117,0)=1,IFERROR(AG1117,0)=1),IF(IFERROR(T1117,-1E99)&gt;=IFERROR(AE1117,-1E99),MAX($D$16,IFERROR(L1117,MAX($D$16,POWER((ABS(K1117)^2)/($I$5*MAX(F1117,0.1)^2),1/3)))),MAX($D$16,IFERROR(W1117,MAX($D$16,POWER((ABS(K1117)^2)/($I$5*MAX(F1117,0.1)^2),1/3))))),IF(IFERROR(V1117,0)=1,MAX($D$16,IFERROR(L1117,MAX($D$16,POWER((ABS(K1117)^2)/($I$5*MAX(F1117,0.1)^2),1/3)))),IF(IFERROR(AG1117,0)=1,MAX($D$16,IFERROR(W1117,MAX($D$16,POWER((ABS(K1117)^2)/($I$5*MAX(F1117,0.1)^2),1/3)))),MAX($D$16,POWER((ABS(K1117)^2)/($I$5*MAX(F1117,0.1)^2),1/3))))))),MAX($D$16,POWER((ABS(K1117)^2)/($I$5*MAX(F1117,0.1)^2),1/3)))</f>
        <v/>
      </c>
      <c r="AI1117">
        <f>E1117+AH1117</f>
        <v/>
      </c>
      <c r="AJ1117">
        <f>AI1117+((ABS(K1117)/MAX(((F1117)+(G1117)*(AH1117))*(AH1117),1E-6))^2)/(2*$I$5)</f>
        <v/>
      </c>
      <c r="AM1117" t="n">
        <v>0</v>
      </c>
      <c r="AN1117" t="n">
        <v>0</v>
      </c>
      <c r="AO1117">
        <f>AM1117+AN1117</f>
        <v/>
      </c>
      <c r="AP1117">
        <f>AP1116+AO1117</f>
        <v/>
      </c>
      <c r="AQ1117">
        <f>ABS(ABS(K1117)/MAX(((F1117)+(G1117)*(AH1117))*(AH1117),1E-6))/SQRT($I$5*MAX((((F1117)+(G1117)*(AH1117))*(AH1117))/MAX((F1117)+2*(G1117)*(AH1117),1E-6),1E-6))</f>
        <v/>
      </c>
      <c r="AR1117">
        <f>IF(AQ1117&lt;1,"Subcritical","Supercritical")</f>
        <v/>
      </c>
      <c r="AS1117">
        <f>((ABS(K1117)*$D$6)/(MAX(((F1117)+(G1117)*(AH1117))*(AH1117),1E-6)*MAX(((((F1117)+(G1117)*(AH1117))*(AH1117))/MAX((F1117)+2*(AH1117)*SQRT(1+(G1117)^2),1E-6))^(2/3),1E-6)))^2</f>
        <v/>
      </c>
    </row>
    <row r="1118">
      <c r="A1118" t="n">
        <v>969</v>
      </c>
      <c r="B1118" t="n">
        <v>967.889</v>
      </c>
      <c r="C1118" t="n">
        <v>616082.518</v>
      </c>
      <c r="D1118" t="n">
        <v>3097036.02</v>
      </c>
      <c r="E1118" t="n">
        <v>632.078</v>
      </c>
      <c r="F1118" t="n">
        <v>5.2</v>
      </c>
      <c r="G1118" t="n">
        <v>0</v>
      </c>
      <c r="H1118" t="inlineStr">
        <is>
          <t>Normal</t>
        </is>
      </c>
      <c r="I1118" t="n">
        <v>0.057</v>
      </c>
      <c r="J1118">
        <f>B1118-B1117</f>
        <v/>
      </c>
      <c r="K1118">
        <f>MAX(0,K1117-AO1117)</f>
        <v/>
      </c>
      <c r="L1118">
        <f>IF($D$20=0,IFERROR(L1117,MAX($D$16,POWER((ABS(K1118)^2)/($I$5*MAX(F1118,0.1)^2),1/3))),IF(IFERROR(V1117,0)=0,IFERROR(L1117,MAX($D$16,POWER((ABS(K1118)^2)/($I$5*MAX(F1118,0.1)^2),1/3))),IF(OR(IFERROR(L1118,0)=0,IFERROR(S1117,0)&lt;1,IFERROR(S1118,0)&lt;1),MAX($D$16,POWER((ABS(K1118)^2)/($I$5*MAX(F1118,0.1)^2),1/3)),IF(IFERROR(U1118,0)&gt;0,MAX($D$16,IFERROR(L1118,0)+((IFERROR(U1118,0))*$D$18*IF((IFERROR(S1118,0))&lt;1,1,-1))),IF(IFERROR(U1118,0)&lt;0,IF(ABS((MAX($D$16,POWER((ABS(K1118)^2)/($I$5*MAX(F1118,0.1)^2),1/3)))-IFERROR(L1118,0))&gt;$D$19,MAX($D$16,IF((MAX($D$16,POWER((ABS(K1118)^2)/($I$5*MAX(F1118,0.1)^2),1/3)))&gt;IFERROR(L1118,0),MIN((MAX($D$16,POWER((ABS(K1118)^2)/($I$5*MAX(F1118,0.1)^2),1/3))),IFERROR(L1118,0)+(MIN(ABS(IFERROR(U1118,0))*$D$18,ABS((MAX($D$16,POWER((ABS(K1118)^2)/($I$5*MAX(F1118,0.1)^2),1/3)))-IFERROR(L1118,0))))),MAX((MAX($D$16,POWER((ABS(K1118)^2)/($I$5*MAX(F1118,0.1)^2),1/3))),IFERROR(L1118,0)-(MIN(ABS(IFERROR(U1118,0))*$D$18,ABS((MAX($D$16,POWER((ABS(K1118)^2)/($I$5*MAX(F1118,0.1)^2),1/3)))-IFERROR(L1118,0))))))),MAX($D$16,POWER((ABS(K1118)^2)/($I$5*MAX(F1118,0.1)^2),1/3))),MAX($D$16,IFERROR(L1118,0)))))))</f>
        <v/>
      </c>
      <c r="M1118">
        <f>((F1118)+(G1118)*(L1118))*(L1118)</f>
        <v/>
      </c>
      <c r="N1118">
        <f>(((F1118)+(G1118)*(L1118))*(L1118))/MAX((F1118)+2*(L1118)*SQRT(1+(G1118)^2),1E-6)</f>
        <v/>
      </c>
      <c r="O1118">
        <f>ABS(K1118)/MAX(((F1118)+(G1118)*(L1118))*(L1118),1E-6)</f>
        <v/>
      </c>
      <c r="P1118">
        <f>E1118+L1118</f>
        <v/>
      </c>
      <c r="Q1118">
        <f>P1118+((ABS(K1118)/MAX(((F1118)+(G1118)*(L1118))*(L1118),1E-6))^2)/(2*$I$5)</f>
        <v/>
      </c>
      <c r="R1118">
        <f>((ABS(K1118)*$D$6)/(MAX(((F1118)+(G1118)*(L1118))*(L1118),1E-6)*MAX(((((F1118)+(G1118)*(L1118))*(L1118))/MAX((F1118)+2*(L1118)*SQRT(1+(G1118)^2),1E-6))^(2/3),1E-6)))^2</f>
        <v/>
      </c>
      <c r="S1118">
        <f>ABS(ABS(K1118)/MAX(((F1118)+(G1118)*(L1118))*(L1118),1E-6))/SQRT($I$5*MAX((((F1118)+(G1118)*(L1118))*(L1118))/MAX((F1118)+2*(G1118)*(L1118),1E-6),1E-6))</f>
        <v/>
      </c>
      <c r="T1118">
        <f>((F1118)*(L1118)^2)/2+(G1118)*(L1118)^3/3+(ABS(K1118)^2)/($I$5*MAX(((F1118)+(G1118)*(L1118))*(L1118),1E-6))</f>
        <v/>
      </c>
      <c r="U1118">
        <f>IF($D$20=0,0,IFERROR(Q1117-(((R1117+R1118)/2)*J1118)-(IF(O1117&gt;O1118,$D$8*((O1117^2-O1118^2)/(2*$I$5)),$D$9*((O1118^2-O1117^2)/(2*$I$5)))+($D$10*(ABS(I1118)/90)*(MAX(O1117^2,O1118^2)/(2*$I$5))))-Q1118,0))</f>
        <v/>
      </c>
      <c r="V1118">
        <f>IF($D$20=0,1,IFERROR(IF(ROUND(S1118,3)=1,1,IF(AND(ABS(U1118)&lt;$D$19,S1118&gt;1),1,0)),0))</f>
        <v/>
      </c>
      <c r="W1118">
        <f>IF($D$20=0,IFERROR(W1119,MAX($D$16,POWER((ABS(K1118)^2)/($I$5*MAX(F1118,0.1)^2),1/3))),IF(IFERROR(AG1119,0)=0,IFERROR(W1119,MAX($D$16,POWER((ABS(K1118)^2)/($I$5*MAX(F1118,0.1)^2),1/3))),IF(OR(IFERROR(W1118,0)=0,IFERROR(AD1119,0)&gt;1),MAX($D$16,POWER((ABS(K1118)^2)/($I$5*MAX(F1118,0.1)^2),1/3)),IF(IFERROR(AF1118,0)&gt;0,MAX($D$16,IFERROR(W1118,0)+((IFERROR(AF1118,0))*$D$18*IF((IFERROR(AD1118,0))&lt;1,1,-1))),IF(IFERROR(AF1118,0)&lt;0,IF(ABS((MAX($D$16,POWER((ABS(K1118)^2)/($I$5*MAX(F1118,0.1)^2),1/3)))-IFERROR(W1118,0))&gt;$D$19,MAX($D$16,IF((MAX($D$16,POWER((ABS(K1118)^2)/($I$5*MAX(F1118,0.1)^2),1/3)))&gt;IFERROR(W1118,0),MIN((MAX($D$16,POWER((ABS(K1118)^2)/($I$5*MAX(F1118,0.1)^2),1/3))),IFERROR(W1118,0)+(MIN(ABS(IFERROR(AF1118,0))*$D$18,ABS((MAX($D$16,POWER((ABS(K1118)^2)/($I$5*MAX(F1118,0.1)^2),1/3)))-IFERROR(W1118,0))))),MAX((MAX($D$16,POWER((ABS(K1118)^2)/($I$5*MAX(F1118,0.1)^2),1/3))),IFERROR(W1118,0)-(MIN(ABS(IFERROR(AF1118,0))*$D$18,ABS((MAX($D$16,POWER((ABS(K1118)^2)/($I$5*MAX(F1118,0.1)^2),1/3)))-IFERROR(W1118,0))))))),MAX($D$16,POWER((ABS(K1118)^2)/($I$5*MAX(F1118,0.1)^2),1/3))),MAX($D$16,IFERROR(W1118,0)))))))</f>
        <v/>
      </c>
      <c r="X1118">
        <f>((F1118)+(G1118)*(W1118))*(W1118)</f>
        <v/>
      </c>
      <c r="Y1118">
        <f>(((F1118)+(G1118)*(W1118))*(W1118))/MAX((F1118)+2*(W1118)*SQRT(1+(G1118)^2),1E-6)</f>
        <v/>
      </c>
      <c r="Z1118">
        <f>ABS(K1118)/MAX(((F1118)+(G1118)*(W1118))*(W1118),1E-6)</f>
        <v/>
      </c>
      <c r="AA1118">
        <f>E1118+W1118</f>
        <v/>
      </c>
      <c r="AB1118">
        <f>AA1118+((ABS(K1118)/MAX(((F1118)+(G1118)*(W1118))*(W1118),1E-6))^2)/(2*$I$5)</f>
        <v/>
      </c>
      <c r="AC1118">
        <f>((ABS(K1118)*$D$6)/(MAX(((F1118)+(G1118)*(W1118))*(W1118),1E-6)*MAX(((((F1118)+(G1118)*(W1118))*(W1118))/MAX((F1118)+2*(W1118)*SQRT(1+(G1118)^2),1E-6))^(2/3),1E-6)))^2</f>
        <v/>
      </c>
      <c r="AD1118">
        <f>ABS(ABS(K1118)/MAX(((F1118)+(G1118)*(W1118))*(W1118),1E-6))/SQRT($I$5*MAX((((F1118)+(G1118)*(W1118))*(W1118))/MAX((F1118)+2*(G1118)*(W1118),1E-6),1E-6))</f>
        <v/>
      </c>
      <c r="AE1118">
        <f>((F1118)*(W1118)^2)/2+(G1118)*(W1118)^3/3+(ABS(K1118)^2)/($I$5*MAX(((F1118)+(G1118)*(W1118))*(W1118),1E-6))</f>
        <v/>
      </c>
      <c r="AF1118">
        <f>IF($D$20=0,0,IFERROR(AB1119+(((AC1118+AC1119)/2)*J1119)+(IF(Z1118&gt;Z1119,$D$8*((Z1118^2-Z1119^2)/(2*$I$5)),$D$9*((Z1119^2-Z1118^2)/(2*$I$5)))+($D$10*(ABS(I1119)/90)*(MAX(Z1118^2,Z1119^2)/(2*$I$5))))-AB1118,0))</f>
        <v/>
      </c>
      <c r="AG1118">
        <f>IF($D$20=0,1,IFERROR(IF(ROUND(AD1118,3)=1,1,IF(AND(ABS(AF1118)&lt;$D$19,AD1118&lt;1),1,0)),0))</f>
        <v/>
      </c>
      <c r="AH1118">
        <f>IFERROR(IF(V32="Supercritical",MAX($D$16,IFERROR(L1118,MAX($D$16,POWER((ABS(K1118)^2)/($I$5*MAX(F1118,0.1)^2),1/3)))),IF(V32="Subcritical",MAX($D$16,IFERROR(W1118,MAX($D$16,POWER((ABS(K1118)^2)/($I$5*MAX(F1118,0.1)^2),1/3)))),IF(AND(IFERROR(V1118,0)=1,IFERROR(AG1118,0)=1),IF(IFERROR(T1118,-1E99)&gt;=IFERROR(AE1118,-1E99),MAX($D$16,IFERROR(L1118,MAX($D$16,POWER((ABS(K1118)^2)/($I$5*MAX(F1118,0.1)^2),1/3)))),MAX($D$16,IFERROR(W1118,MAX($D$16,POWER((ABS(K1118)^2)/($I$5*MAX(F1118,0.1)^2),1/3))))),IF(IFERROR(V1118,0)=1,MAX($D$16,IFERROR(L1118,MAX($D$16,POWER((ABS(K1118)^2)/($I$5*MAX(F1118,0.1)^2),1/3)))),IF(IFERROR(AG1118,0)=1,MAX($D$16,IFERROR(W1118,MAX($D$16,POWER((ABS(K1118)^2)/($I$5*MAX(F1118,0.1)^2),1/3)))),MAX($D$16,POWER((ABS(K1118)^2)/($I$5*MAX(F1118,0.1)^2),1/3))))))),MAX($D$16,POWER((ABS(K1118)^2)/($I$5*MAX(F1118,0.1)^2),1/3)))</f>
        <v/>
      </c>
      <c r="AI1118">
        <f>E1118+AH1118</f>
        <v/>
      </c>
      <c r="AJ1118">
        <f>AI1118+((ABS(K1118)/MAX(((F1118)+(G1118)*(AH1118))*(AH1118),1E-6))^2)/(2*$I$5)</f>
        <v/>
      </c>
      <c r="AM1118" t="n">
        <v>0</v>
      </c>
      <c r="AN1118" t="n">
        <v>0</v>
      </c>
      <c r="AO1118">
        <f>AM1118+AN1118</f>
        <v/>
      </c>
      <c r="AP1118">
        <f>AP1117+AO1118</f>
        <v/>
      </c>
      <c r="AQ1118">
        <f>ABS(ABS(K1118)/MAX(((F1118)+(G1118)*(AH1118))*(AH1118),1E-6))/SQRT($I$5*MAX((((F1118)+(G1118)*(AH1118))*(AH1118))/MAX((F1118)+2*(G1118)*(AH1118),1E-6),1E-6))</f>
        <v/>
      </c>
      <c r="AR1118">
        <f>IF(AQ1118&lt;1,"Subcritical","Supercritical")</f>
        <v/>
      </c>
      <c r="AS1118">
        <f>((ABS(K1118)*$D$6)/(MAX(((F1118)+(G1118)*(AH1118))*(AH1118),1E-6)*MAX(((((F1118)+(G1118)*(AH1118))*(AH1118))/MAX((F1118)+2*(AH1118)*SQRT(1+(G1118)^2),1E-6))^(2/3),1E-6)))^2</f>
        <v/>
      </c>
    </row>
    <row r="1119">
      <c r="A1119" t="n">
        <v>970</v>
      </c>
      <c r="B1119" t="n">
        <v>968.889</v>
      </c>
      <c r="C1119" t="n">
        <v>616082.476</v>
      </c>
      <c r="D1119" t="n">
        <v>3097035.021</v>
      </c>
      <c r="E1119" t="n">
        <v>632.0775</v>
      </c>
      <c r="F1119" t="n">
        <v>5.2</v>
      </c>
      <c r="G1119" t="n">
        <v>0</v>
      </c>
      <c r="H1119" t="inlineStr">
        <is>
          <t>Normal</t>
        </is>
      </c>
      <c r="I1119" t="n">
        <v>0</v>
      </c>
      <c r="J1119">
        <f>B1119-B1118</f>
        <v/>
      </c>
      <c r="K1119">
        <f>MAX(0,K1118-AO1118)</f>
        <v/>
      </c>
      <c r="L1119">
        <f>IF($D$20=0,IFERROR(L1118,MAX($D$16,POWER((ABS(K1119)^2)/($I$5*MAX(F1119,0.1)^2),1/3))),IF(IFERROR(V1118,0)=0,IFERROR(L1118,MAX($D$16,POWER((ABS(K1119)^2)/($I$5*MAX(F1119,0.1)^2),1/3))),IF(OR(IFERROR(L1119,0)=0,IFERROR(S1118,0)&lt;1,IFERROR(S1119,0)&lt;1),MAX($D$16,POWER((ABS(K1119)^2)/($I$5*MAX(F1119,0.1)^2),1/3)),IF(IFERROR(U1119,0)&gt;0,MAX($D$16,IFERROR(L1119,0)+((IFERROR(U1119,0))*$D$18*IF((IFERROR(S1119,0))&lt;1,1,-1))),IF(IFERROR(U1119,0)&lt;0,IF(ABS((MAX($D$16,POWER((ABS(K1119)^2)/($I$5*MAX(F1119,0.1)^2),1/3)))-IFERROR(L1119,0))&gt;$D$19,MAX($D$16,IF((MAX($D$16,POWER((ABS(K1119)^2)/($I$5*MAX(F1119,0.1)^2),1/3)))&gt;IFERROR(L1119,0),MIN((MAX($D$16,POWER((ABS(K1119)^2)/($I$5*MAX(F1119,0.1)^2),1/3))),IFERROR(L1119,0)+(MIN(ABS(IFERROR(U1119,0))*$D$18,ABS((MAX($D$16,POWER((ABS(K1119)^2)/($I$5*MAX(F1119,0.1)^2),1/3)))-IFERROR(L1119,0))))),MAX((MAX($D$16,POWER((ABS(K1119)^2)/($I$5*MAX(F1119,0.1)^2),1/3))),IFERROR(L1119,0)-(MIN(ABS(IFERROR(U1119,0))*$D$18,ABS((MAX($D$16,POWER((ABS(K1119)^2)/($I$5*MAX(F1119,0.1)^2),1/3)))-IFERROR(L1119,0))))))),MAX($D$16,POWER((ABS(K1119)^2)/($I$5*MAX(F1119,0.1)^2),1/3))),MAX($D$16,IFERROR(L1119,0)))))))</f>
        <v/>
      </c>
      <c r="M1119">
        <f>((F1119)+(G1119)*(L1119))*(L1119)</f>
        <v/>
      </c>
      <c r="N1119">
        <f>(((F1119)+(G1119)*(L1119))*(L1119))/MAX((F1119)+2*(L1119)*SQRT(1+(G1119)^2),1E-6)</f>
        <v/>
      </c>
      <c r="O1119">
        <f>ABS(K1119)/MAX(((F1119)+(G1119)*(L1119))*(L1119),1E-6)</f>
        <v/>
      </c>
      <c r="P1119">
        <f>E1119+L1119</f>
        <v/>
      </c>
      <c r="Q1119">
        <f>P1119+((ABS(K1119)/MAX(((F1119)+(G1119)*(L1119))*(L1119),1E-6))^2)/(2*$I$5)</f>
        <v/>
      </c>
      <c r="R1119">
        <f>((ABS(K1119)*$D$6)/(MAX(((F1119)+(G1119)*(L1119))*(L1119),1E-6)*MAX(((((F1119)+(G1119)*(L1119))*(L1119))/MAX((F1119)+2*(L1119)*SQRT(1+(G1119)^2),1E-6))^(2/3),1E-6)))^2</f>
        <v/>
      </c>
      <c r="S1119">
        <f>ABS(ABS(K1119)/MAX(((F1119)+(G1119)*(L1119))*(L1119),1E-6))/SQRT($I$5*MAX((((F1119)+(G1119)*(L1119))*(L1119))/MAX((F1119)+2*(G1119)*(L1119),1E-6),1E-6))</f>
        <v/>
      </c>
      <c r="T1119">
        <f>((F1119)*(L1119)^2)/2+(G1119)*(L1119)^3/3+(ABS(K1119)^2)/($I$5*MAX(((F1119)+(G1119)*(L1119))*(L1119),1E-6))</f>
        <v/>
      </c>
      <c r="U1119">
        <f>IF($D$20=0,0,IFERROR(Q1118-(((R1118+R1119)/2)*J1119)-(IF(O1118&gt;O1119,$D$8*((O1118^2-O1119^2)/(2*$I$5)),$D$9*((O1119^2-O1118^2)/(2*$I$5)))+($D$10*(ABS(I1119)/90)*(MAX(O1118^2,O1119^2)/(2*$I$5))))-Q1119,0))</f>
        <v/>
      </c>
      <c r="V1119">
        <f>IF($D$20=0,1,IFERROR(IF(ROUND(S1119,3)=1,1,IF(AND(ABS(U1119)&lt;$D$19,S1119&gt;1),1,0)),0))</f>
        <v/>
      </c>
      <c r="W1119">
        <f>IF($D$20=0,IFERROR(W1120,MAX($D$16,POWER((ABS(K1119)^2)/($I$5*MAX(F1119,0.1)^2),1/3))),IF(IFERROR(AG1120,0)=0,IFERROR(W1120,MAX($D$16,POWER((ABS(K1119)^2)/($I$5*MAX(F1119,0.1)^2),1/3))),IF(OR(IFERROR(W1119,0)=0,IFERROR(AD1120,0)&gt;1),MAX($D$16,POWER((ABS(K1119)^2)/($I$5*MAX(F1119,0.1)^2),1/3)),IF(IFERROR(AF1119,0)&gt;0,MAX($D$16,IFERROR(W1119,0)+((IFERROR(AF1119,0))*$D$18*IF((IFERROR(AD1119,0))&lt;1,1,-1))),IF(IFERROR(AF1119,0)&lt;0,IF(ABS((MAX($D$16,POWER((ABS(K1119)^2)/($I$5*MAX(F1119,0.1)^2),1/3)))-IFERROR(W1119,0))&gt;$D$19,MAX($D$16,IF((MAX($D$16,POWER((ABS(K1119)^2)/($I$5*MAX(F1119,0.1)^2),1/3)))&gt;IFERROR(W1119,0),MIN((MAX($D$16,POWER((ABS(K1119)^2)/($I$5*MAX(F1119,0.1)^2),1/3))),IFERROR(W1119,0)+(MIN(ABS(IFERROR(AF1119,0))*$D$18,ABS((MAX($D$16,POWER((ABS(K1119)^2)/($I$5*MAX(F1119,0.1)^2),1/3)))-IFERROR(W1119,0))))),MAX((MAX($D$16,POWER((ABS(K1119)^2)/($I$5*MAX(F1119,0.1)^2),1/3))),IFERROR(W1119,0)-(MIN(ABS(IFERROR(AF1119,0))*$D$18,ABS((MAX($D$16,POWER((ABS(K1119)^2)/($I$5*MAX(F1119,0.1)^2),1/3)))-IFERROR(W1119,0))))))),MAX($D$16,POWER((ABS(K1119)^2)/($I$5*MAX(F1119,0.1)^2),1/3))),MAX($D$16,IFERROR(W1119,0)))))))</f>
        <v/>
      </c>
      <c r="X1119">
        <f>((F1119)+(G1119)*(W1119))*(W1119)</f>
        <v/>
      </c>
      <c r="Y1119">
        <f>(((F1119)+(G1119)*(W1119))*(W1119))/MAX((F1119)+2*(W1119)*SQRT(1+(G1119)^2),1E-6)</f>
        <v/>
      </c>
      <c r="Z1119">
        <f>ABS(K1119)/MAX(((F1119)+(G1119)*(W1119))*(W1119),1E-6)</f>
        <v/>
      </c>
      <c r="AA1119">
        <f>E1119+W1119</f>
        <v/>
      </c>
      <c r="AB1119">
        <f>AA1119+((ABS(K1119)/MAX(((F1119)+(G1119)*(W1119))*(W1119),1E-6))^2)/(2*$I$5)</f>
        <v/>
      </c>
      <c r="AC1119">
        <f>((ABS(K1119)*$D$6)/(MAX(((F1119)+(G1119)*(W1119))*(W1119),1E-6)*MAX(((((F1119)+(G1119)*(W1119))*(W1119))/MAX((F1119)+2*(W1119)*SQRT(1+(G1119)^2),1E-6))^(2/3),1E-6)))^2</f>
        <v/>
      </c>
      <c r="AD1119">
        <f>ABS(ABS(K1119)/MAX(((F1119)+(G1119)*(W1119))*(W1119),1E-6))/SQRT($I$5*MAX((((F1119)+(G1119)*(W1119))*(W1119))/MAX((F1119)+2*(G1119)*(W1119),1E-6),1E-6))</f>
        <v/>
      </c>
      <c r="AE1119">
        <f>((F1119)*(W1119)^2)/2+(G1119)*(W1119)^3/3+(ABS(K1119)^2)/($I$5*MAX(((F1119)+(G1119)*(W1119))*(W1119),1E-6))</f>
        <v/>
      </c>
      <c r="AF1119">
        <f>IF($D$20=0,0,IFERROR(AB1120+(((AC1119+AC1120)/2)*J1120)+(IF(Z1119&gt;Z1120,$D$8*((Z1119^2-Z1120^2)/(2*$I$5)),$D$9*((Z1120^2-Z1119^2)/(2*$I$5)))+($D$10*(ABS(I1120)/90)*(MAX(Z1119^2,Z1120^2)/(2*$I$5))))-AB1119,0))</f>
        <v/>
      </c>
      <c r="AG1119">
        <f>IF($D$20=0,1,IFERROR(IF(ROUND(AD1119,3)=1,1,IF(AND(ABS(AF1119)&lt;$D$19,AD1119&lt;1),1,0)),0))</f>
        <v/>
      </c>
      <c r="AH1119">
        <f>IFERROR(IF(V32="Supercritical",MAX($D$16,IFERROR(L1119,MAX($D$16,POWER((ABS(K1119)^2)/($I$5*MAX(F1119,0.1)^2),1/3)))),IF(V32="Subcritical",MAX($D$16,IFERROR(W1119,MAX($D$16,POWER((ABS(K1119)^2)/($I$5*MAX(F1119,0.1)^2),1/3)))),IF(AND(IFERROR(V1119,0)=1,IFERROR(AG1119,0)=1),IF(IFERROR(T1119,-1E99)&gt;=IFERROR(AE1119,-1E99),MAX($D$16,IFERROR(L1119,MAX($D$16,POWER((ABS(K1119)^2)/($I$5*MAX(F1119,0.1)^2),1/3)))),MAX($D$16,IFERROR(W1119,MAX($D$16,POWER((ABS(K1119)^2)/($I$5*MAX(F1119,0.1)^2),1/3))))),IF(IFERROR(V1119,0)=1,MAX($D$16,IFERROR(L1119,MAX($D$16,POWER((ABS(K1119)^2)/($I$5*MAX(F1119,0.1)^2),1/3)))),IF(IFERROR(AG1119,0)=1,MAX($D$16,IFERROR(W1119,MAX($D$16,POWER((ABS(K1119)^2)/($I$5*MAX(F1119,0.1)^2),1/3)))),MAX($D$16,POWER((ABS(K1119)^2)/($I$5*MAX(F1119,0.1)^2),1/3))))))),MAX($D$16,POWER((ABS(K1119)^2)/($I$5*MAX(F1119,0.1)^2),1/3)))</f>
        <v/>
      </c>
      <c r="AI1119">
        <f>E1119+AH1119</f>
        <v/>
      </c>
      <c r="AJ1119">
        <f>AI1119+((ABS(K1119)/MAX(((F1119)+(G1119)*(AH1119))*(AH1119),1E-6))^2)/(2*$I$5)</f>
        <v/>
      </c>
      <c r="AM1119" t="n">
        <v>0</v>
      </c>
      <c r="AN1119" t="n">
        <v>0</v>
      </c>
      <c r="AO1119">
        <f>AM1119+AN1119</f>
        <v/>
      </c>
      <c r="AP1119">
        <f>AP1118+AO1119</f>
        <v/>
      </c>
      <c r="AQ1119">
        <f>ABS(ABS(K1119)/MAX(((F1119)+(G1119)*(AH1119))*(AH1119),1E-6))/SQRT($I$5*MAX((((F1119)+(G1119)*(AH1119))*(AH1119))/MAX((F1119)+2*(G1119)*(AH1119),1E-6),1E-6))</f>
        <v/>
      </c>
      <c r="AR1119">
        <f>IF(AQ1119&lt;1,"Subcritical","Supercritical")</f>
        <v/>
      </c>
      <c r="AS1119">
        <f>((ABS(K1119)*$D$6)/(MAX(((F1119)+(G1119)*(AH1119))*(AH1119),1E-6)*MAX(((((F1119)+(G1119)*(AH1119))*(AH1119))/MAX((F1119)+2*(AH1119)*SQRT(1+(G1119)^2),1E-6))^(2/3),1E-6)))^2</f>
        <v/>
      </c>
    </row>
    <row r="1120">
      <c r="A1120" t="n">
        <v>971</v>
      </c>
      <c r="B1120" t="n">
        <v>969.889</v>
      </c>
      <c r="C1120" t="n">
        <v>616082.434</v>
      </c>
      <c r="D1120" t="n">
        <v>3097034.022</v>
      </c>
      <c r="E1120" t="n">
        <v>632.077</v>
      </c>
      <c r="F1120" t="n">
        <v>5.2</v>
      </c>
      <c r="G1120" t="n">
        <v>0</v>
      </c>
      <c r="H1120" t="inlineStr">
        <is>
          <t>Normal</t>
        </is>
      </c>
      <c r="I1120" t="n">
        <v>0</v>
      </c>
      <c r="J1120">
        <f>B1120-B1119</f>
        <v/>
      </c>
      <c r="K1120">
        <f>MAX(0,K1119-AO1119)</f>
        <v/>
      </c>
      <c r="L1120">
        <f>IF($D$20=0,IFERROR(L1119,MAX($D$16,POWER((ABS(K1120)^2)/($I$5*MAX(F1120,0.1)^2),1/3))),IF(IFERROR(V1119,0)=0,IFERROR(L1119,MAX($D$16,POWER((ABS(K1120)^2)/($I$5*MAX(F1120,0.1)^2),1/3))),IF(OR(IFERROR(L1120,0)=0,IFERROR(S1119,0)&lt;1,IFERROR(S1120,0)&lt;1),MAX($D$16,POWER((ABS(K1120)^2)/($I$5*MAX(F1120,0.1)^2),1/3)),IF(IFERROR(U1120,0)&gt;0,MAX($D$16,IFERROR(L1120,0)+((IFERROR(U1120,0))*$D$18*IF((IFERROR(S1120,0))&lt;1,1,-1))),IF(IFERROR(U1120,0)&lt;0,IF(ABS((MAX($D$16,POWER((ABS(K1120)^2)/($I$5*MAX(F1120,0.1)^2),1/3)))-IFERROR(L1120,0))&gt;$D$19,MAX($D$16,IF((MAX($D$16,POWER((ABS(K1120)^2)/($I$5*MAX(F1120,0.1)^2),1/3)))&gt;IFERROR(L1120,0),MIN((MAX($D$16,POWER((ABS(K1120)^2)/($I$5*MAX(F1120,0.1)^2),1/3))),IFERROR(L1120,0)+(MIN(ABS(IFERROR(U1120,0))*$D$18,ABS((MAX($D$16,POWER((ABS(K1120)^2)/($I$5*MAX(F1120,0.1)^2),1/3)))-IFERROR(L1120,0))))),MAX((MAX($D$16,POWER((ABS(K1120)^2)/($I$5*MAX(F1120,0.1)^2),1/3))),IFERROR(L1120,0)-(MIN(ABS(IFERROR(U1120,0))*$D$18,ABS((MAX($D$16,POWER((ABS(K1120)^2)/($I$5*MAX(F1120,0.1)^2),1/3)))-IFERROR(L1120,0))))))),MAX($D$16,POWER((ABS(K1120)^2)/($I$5*MAX(F1120,0.1)^2),1/3))),MAX($D$16,IFERROR(L1120,0)))))))</f>
        <v/>
      </c>
      <c r="M1120">
        <f>((F1120)+(G1120)*(L1120))*(L1120)</f>
        <v/>
      </c>
      <c r="N1120">
        <f>(((F1120)+(G1120)*(L1120))*(L1120))/MAX((F1120)+2*(L1120)*SQRT(1+(G1120)^2),1E-6)</f>
        <v/>
      </c>
      <c r="O1120">
        <f>ABS(K1120)/MAX(((F1120)+(G1120)*(L1120))*(L1120),1E-6)</f>
        <v/>
      </c>
      <c r="P1120">
        <f>E1120+L1120</f>
        <v/>
      </c>
      <c r="Q1120">
        <f>P1120+((ABS(K1120)/MAX(((F1120)+(G1120)*(L1120))*(L1120),1E-6))^2)/(2*$I$5)</f>
        <v/>
      </c>
      <c r="R1120">
        <f>((ABS(K1120)*$D$6)/(MAX(((F1120)+(G1120)*(L1120))*(L1120),1E-6)*MAX(((((F1120)+(G1120)*(L1120))*(L1120))/MAX((F1120)+2*(L1120)*SQRT(1+(G1120)^2),1E-6))^(2/3),1E-6)))^2</f>
        <v/>
      </c>
      <c r="S1120">
        <f>ABS(ABS(K1120)/MAX(((F1120)+(G1120)*(L1120))*(L1120),1E-6))/SQRT($I$5*MAX((((F1120)+(G1120)*(L1120))*(L1120))/MAX((F1120)+2*(G1120)*(L1120),1E-6),1E-6))</f>
        <v/>
      </c>
      <c r="T1120">
        <f>((F1120)*(L1120)^2)/2+(G1120)*(L1120)^3/3+(ABS(K1120)^2)/($I$5*MAX(((F1120)+(G1120)*(L1120))*(L1120),1E-6))</f>
        <v/>
      </c>
      <c r="U1120">
        <f>IF($D$20=0,0,IFERROR(Q1119-(((R1119+R1120)/2)*J1120)-(IF(O1119&gt;O1120,$D$8*((O1119^2-O1120^2)/(2*$I$5)),$D$9*((O1120^2-O1119^2)/(2*$I$5)))+($D$10*(ABS(I1120)/90)*(MAX(O1119^2,O1120^2)/(2*$I$5))))-Q1120,0))</f>
        <v/>
      </c>
      <c r="V1120">
        <f>IF($D$20=0,1,IFERROR(IF(ROUND(S1120,3)=1,1,IF(AND(ABS(U1120)&lt;$D$19,S1120&gt;1),1,0)),0))</f>
        <v/>
      </c>
      <c r="W1120">
        <f>IF($D$20=0,IFERROR(W1121,MAX($D$16,POWER((ABS(K1120)^2)/($I$5*MAX(F1120,0.1)^2),1/3))),IF(IFERROR(AG1121,0)=0,IFERROR(W1121,MAX($D$16,POWER((ABS(K1120)^2)/($I$5*MAX(F1120,0.1)^2),1/3))),IF(OR(IFERROR(W1120,0)=0,IFERROR(AD1121,0)&gt;1),MAX($D$16,POWER((ABS(K1120)^2)/($I$5*MAX(F1120,0.1)^2),1/3)),IF(IFERROR(AF1120,0)&gt;0,MAX($D$16,IFERROR(W1120,0)+((IFERROR(AF1120,0))*$D$18*IF((IFERROR(AD1120,0))&lt;1,1,-1))),IF(IFERROR(AF1120,0)&lt;0,IF(ABS((MAX($D$16,POWER((ABS(K1120)^2)/($I$5*MAX(F1120,0.1)^2),1/3)))-IFERROR(W1120,0))&gt;$D$19,MAX($D$16,IF((MAX($D$16,POWER((ABS(K1120)^2)/($I$5*MAX(F1120,0.1)^2),1/3)))&gt;IFERROR(W1120,0),MIN((MAX($D$16,POWER((ABS(K1120)^2)/($I$5*MAX(F1120,0.1)^2),1/3))),IFERROR(W1120,0)+(MIN(ABS(IFERROR(AF1120,0))*$D$18,ABS((MAX($D$16,POWER((ABS(K1120)^2)/($I$5*MAX(F1120,0.1)^2),1/3)))-IFERROR(W1120,0))))),MAX((MAX($D$16,POWER((ABS(K1120)^2)/($I$5*MAX(F1120,0.1)^2),1/3))),IFERROR(W1120,0)-(MIN(ABS(IFERROR(AF1120,0))*$D$18,ABS((MAX($D$16,POWER((ABS(K1120)^2)/($I$5*MAX(F1120,0.1)^2),1/3)))-IFERROR(W1120,0))))))),MAX($D$16,POWER((ABS(K1120)^2)/($I$5*MAX(F1120,0.1)^2),1/3))),MAX($D$16,IFERROR(W1120,0)))))))</f>
        <v/>
      </c>
      <c r="X1120">
        <f>((F1120)+(G1120)*(W1120))*(W1120)</f>
        <v/>
      </c>
      <c r="Y1120">
        <f>(((F1120)+(G1120)*(W1120))*(W1120))/MAX((F1120)+2*(W1120)*SQRT(1+(G1120)^2),1E-6)</f>
        <v/>
      </c>
      <c r="Z1120">
        <f>ABS(K1120)/MAX(((F1120)+(G1120)*(W1120))*(W1120),1E-6)</f>
        <v/>
      </c>
      <c r="AA1120">
        <f>E1120+W1120</f>
        <v/>
      </c>
      <c r="AB1120">
        <f>AA1120+((ABS(K1120)/MAX(((F1120)+(G1120)*(W1120))*(W1120),1E-6))^2)/(2*$I$5)</f>
        <v/>
      </c>
      <c r="AC1120">
        <f>((ABS(K1120)*$D$6)/(MAX(((F1120)+(G1120)*(W1120))*(W1120),1E-6)*MAX(((((F1120)+(G1120)*(W1120))*(W1120))/MAX((F1120)+2*(W1120)*SQRT(1+(G1120)^2),1E-6))^(2/3),1E-6)))^2</f>
        <v/>
      </c>
      <c r="AD1120">
        <f>ABS(ABS(K1120)/MAX(((F1120)+(G1120)*(W1120))*(W1120),1E-6))/SQRT($I$5*MAX((((F1120)+(G1120)*(W1120))*(W1120))/MAX((F1120)+2*(G1120)*(W1120),1E-6),1E-6))</f>
        <v/>
      </c>
      <c r="AE1120">
        <f>((F1120)*(W1120)^2)/2+(G1120)*(W1120)^3/3+(ABS(K1120)^2)/($I$5*MAX(((F1120)+(G1120)*(W1120))*(W1120),1E-6))</f>
        <v/>
      </c>
      <c r="AF1120">
        <f>IF($D$20=0,0,IFERROR(AB1121+(((AC1120+AC1121)/2)*J1121)+(IF(Z1120&gt;Z1121,$D$8*((Z1120^2-Z1121^2)/(2*$I$5)),$D$9*((Z1121^2-Z1120^2)/(2*$I$5)))+($D$10*(ABS(I1121)/90)*(MAX(Z1120^2,Z1121^2)/(2*$I$5))))-AB1120,0))</f>
        <v/>
      </c>
      <c r="AG1120">
        <f>IF($D$20=0,1,IFERROR(IF(ROUND(AD1120,3)=1,1,IF(AND(ABS(AF1120)&lt;$D$19,AD1120&lt;1),1,0)),0))</f>
        <v/>
      </c>
      <c r="AH1120">
        <f>IFERROR(IF(V32="Supercritical",MAX($D$16,IFERROR(L1120,MAX($D$16,POWER((ABS(K1120)^2)/($I$5*MAX(F1120,0.1)^2),1/3)))),IF(V32="Subcritical",MAX($D$16,IFERROR(W1120,MAX($D$16,POWER((ABS(K1120)^2)/($I$5*MAX(F1120,0.1)^2),1/3)))),IF(AND(IFERROR(V1120,0)=1,IFERROR(AG1120,0)=1),IF(IFERROR(T1120,-1E99)&gt;=IFERROR(AE1120,-1E99),MAX($D$16,IFERROR(L1120,MAX($D$16,POWER((ABS(K1120)^2)/($I$5*MAX(F1120,0.1)^2),1/3)))),MAX($D$16,IFERROR(W1120,MAX($D$16,POWER((ABS(K1120)^2)/($I$5*MAX(F1120,0.1)^2),1/3))))),IF(IFERROR(V1120,0)=1,MAX($D$16,IFERROR(L1120,MAX($D$16,POWER((ABS(K1120)^2)/($I$5*MAX(F1120,0.1)^2),1/3)))),IF(IFERROR(AG1120,0)=1,MAX($D$16,IFERROR(W1120,MAX($D$16,POWER((ABS(K1120)^2)/($I$5*MAX(F1120,0.1)^2),1/3)))),MAX($D$16,POWER((ABS(K1120)^2)/($I$5*MAX(F1120,0.1)^2),1/3))))))),MAX($D$16,POWER((ABS(K1120)^2)/($I$5*MAX(F1120,0.1)^2),1/3)))</f>
        <v/>
      </c>
      <c r="AI1120">
        <f>E1120+AH1120</f>
        <v/>
      </c>
      <c r="AJ1120">
        <f>AI1120+((ABS(K1120)/MAX(((F1120)+(G1120)*(AH1120))*(AH1120),1E-6))^2)/(2*$I$5)</f>
        <v/>
      </c>
      <c r="AM1120" t="n">
        <v>0</v>
      </c>
      <c r="AN1120" t="n">
        <v>0</v>
      </c>
      <c r="AO1120">
        <f>AM1120+AN1120</f>
        <v/>
      </c>
      <c r="AP1120">
        <f>AP1119+AO1120</f>
        <v/>
      </c>
      <c r="AQ1120">
        <f>ABS(ABS(K1120)/MAX(((F1120)+(G1120)*(AH1120))*(AH1120),1E-6))/SQRT($I$5*MAX((((F1120)+(G1120)*(AH1120))*(AH1120))/MAX((F1120)+2*(G1120)*(AH1120),1E-6),1E-6))</f>
        <v/>
      </c>
      <c r="AR1120">
        <f>IF(AQ1120&lt;1,"Subcritical","Supercritical")</f>
        <v/>
      </c>
      <c r="AS1120">
        <f>((ABS(K1120)*$D$6)/(MAX(((F1120)+(G1120)*(AH1120))*(AH1120),1E-6)*MAX(((((F1120)+(G1120)*(AH1120))*(AH1120))/MAX((F1120)+2*(AH1120)*SQRT(1+(G1120)^2),1E-6))^(2/3),1E-6)))^2</f>
        <v/>
      </c>
    </row>
    <row r="1121">
      <c r="A1121" t="n">
        <v>972</v>
      </c>
      <c r="B1121" t="n">
        <v>970.889</v>
      </c>
      <c r="C1121" t="n">
        <v>616082.392</v>
      </c>
      <c r="D1121" t="n">
        <v>3097033.023</v>
      </c>
      <c r="E1121" t="n">
        <v>632.0765</v>
      </c>
      <c r="F1121" t="n">
        <v>5.2</v>
      </c>
      <c r="G1121" t="n">
        <v>0</v>
      </c>
      <c r="H1121" t="inlineStr">
        <is>
          <t>Normal</t>
        </is>
      </c>
      <c r="I1121" t="n">
        <v>0.057</v>
      </c>
      <c r="J1121">
        <f>B1121-B1120</f>
        <v/>
      </c>
      <c r="K1121">
        <f>MAX(0,K1120-AO1120)</f>
        <v/>
      </c>
      <c r="L1121">
        <f>IF($D$20=0,IFERROR(L1120,MAX($D$16,POWER((ABS(K1121)^2)/($I$5*MAX(F1121,0.1)^2),1/3))),IF(IFERROR(V1120,0)=0,IFERROR(L1120,MAX($D$16,POWER((ABS(K1121)^2)/($I$5*MAX(F1121,0.1)^2),1/3))),IF(OR(IFERROR(L1121,0)=0,IFERROR(S1120,0)&lt;1,IFERROR(S1121,0)&lt;1),MAX($D$16,POWER((ABS(K1121)^2)/($I$5*MAX(F1121,0.1)^2),1/3)),IF(IFERROR(U1121,0)&gt;0,MAX($D$16,IFERROR(L1121,0)+((IFERROR(U1121,0))*$D$18*IF((IFERROR(S1121,0))&lt;1,1,-1))),IF(IFERROR(U1121,0)&lt;0,IF(ABS((MAX($D$16,POWER((ABS(K1121)^2)/($I$5*MAX(F1121,0.1)^2),1/3)))-IFERROR(L1121,0))&gt;$D$19,MAX($D$16,IF((MAX($D$16,POWER((ABS(K1121)^2)/($I$5*MAX(F1121,0.1)^2),1/3)))&gt;IFERROR(L1121,0),MIN((MAX($D$16,POWER((ABS(K1121)^2)/($I$5*MAX(F1121,0.1)^2),1/3))),IFERROR(L1121,0)+(MIN(ABS(IFERROR(U1121,0))*$D$18,ABS((MAX($D$16,POWER((ABS(K1121)^2)/($I$5*MAX(F1121,0.1)^2),1/3)))-IFERROR(L1121,0))))),MAX((MAX($D$16,POWER((ABS(K1121)^2)/($I$5*MAX(F1121,0.1)^2),1/3))),IFERROR(L1121,0)-(MIN(ABS(IFERROR(U1121,0))*$D$18,ABS((MAX($D$16,POWER((ABS(K1121)^2)/($I$5*MAX(F1121,0.1)^2),1/3)))-IFERROR(L1121,0))))))),MAX($D$16,POWER((ABS(K1121)^2)/($I$5*MAX(F1121,0.1)^2),1/3))),MAX($D$16,IFERROR(L1121,0)))))))</f>
        <v/>
      </c>
      <c r="M1121">
        <f>((F1121)+(G1121)*(L1121))*(L1121)</f>
        <v/>
      </c>
      <c r="N1121">
        <f>(((F1121)+(G1121)*(L1121))*(L1121))/MAX((F1121)+2*(L1121)*SQRT(1+(G1121)^2),1E-6)</f>
        <v/>
      </c>
      <c r="O1121">
        <f>ABS(K1121)/MAX(((F1121)+(G1121)*(L1121))*(L1121),1E-6)</f>
        <v/>
      </c>
      <c r="P1121">
        <f>E1121+L1121</f>
        <v/>
      </c>
      <c r="Q1121">
        <f>P1121+((ABS(K1121)/MAX(((F1121)+(G1121)*(L1121))*(L1121),1E-6))^2)/(2*$I$5)</f>
        <v/>
      </c>
      <c r="R1121">
        <f>((ABS(K1121)*$D$6)/(MAX(((F1121)+(G1121)*(L1121))*(L1121),1E-6)*MAX(((((F1121)+(G1121)*(L1121))*(L1121))/MAX((F1121)+2*(L1121)*SQRT(1+(G1121)^2),1E-6))^(2/3),1E-6)))^2</f>
        <v/>
      </c>
      <c r="S1121">
        <f>ABS(ABS(K1121)/MAX(((F1121)+(G1121)*(L1121))*(L1121),1E-6))/SQRT($I$5*MAX((((F1121)+(G1121)*(L1121))*(L1121))/MAX((F1121)+2*(G1121)*(L1121),1E-6),1E-6))</f>
        <v/>
      </c>
      <c r="T1121">
        <f>((F1121)*(L1121)^2)/2+(G1121)*(L1121)^3/3+(ABS(K1121)^2)/($I$5*MAX(((F1121)+(G1121)*(L1121))*(L1121),1E-6))</f>
        <v/>
      </c>
      <c r="U1121">
        <f>IF($D$20=0,0,IFERROR(Q1120-(((R1120+R1121)/2)*J1121)-(IF(O1120&gt;O1121,$D$8*((O1120^2-O1121^2)/(2*$I$5)),$D$9*((O1121^2-O1120^2)/(2*$I$5)))+($D$10*(ABS(I1121)/90)*(MAX(O1120^2,O1121^2)/(2*$I$5))))-Q1121,0))</f>
        <v/>
      </c>
      <c r="V1121">
        <f>IF($D$20=0,1,IFERROR(IF(ROUND(S1121,3)=1,1,IF(AND(ABS(U1121)&lt;$D$19,S1121&gt;1),1,0)),0))</f>
        <v/>
      </c>
      <c r="W1121">
        <f>IF($D$20=0,IFERROR(W1122,MAX($D$16,POWER((ABS(K1121)^2)/($I$5*MAX(F1121,0.1)^2),1/3))),IF(IFERROR(AG1122,0)=0,IFERROR(W1122,MAX($D$16,POWER((ABS(K1121)^2)/($I$5*MAX(F1121,0.1)^2),1/3))),IF(OR(IFERROR(W1121,0)=0,IFERROR(AD1122,0)&gt;1),MAX($D$16,POWER((ABS(K1121)^2)/($I$5*MAX(F1121,0.1)^2),1/3)),IF(IFERROR(AF1121,0)&gt;0,MAX($D$16,IFERROR(W1121,0)+((IFERROR(AF1121,0))*$D$18*IF((IFERROR(AD1121,0))&lt;1,1,-1))),IF(IFERROR(AF1121,0)&lt;0,IF(ABS((MAX($D$16,POWER((ABS(K1121)^2)/($I$5*MAX(F1121,0.1)^2),1/3)))-IFERROR(W1121,0))&gt;$D$19,MAX($D$16,IF((MAX($D$16,POWER((ABS(K1121)^2)/($I$5*MAX(F1121,0.1)^2),1/3)))&gt;IFERROR(W1121,0),MIN((MAX($D$16,POWER((ABS(K1121)^2)/($I$5*MAX(F1121,0.1)^2),1/3))),IFERROR(W1121,0)+(MIN(ABS(IFERROR(AF1121,0))*$D$18,ABS((MAX($D$16,POWER((ABS(K1121)^2)/($I$5*MAX(F1121,0.1)^2),1/3)))-IFERROR(W1121,0))))),MAX((MAX($D$16,POWER((ABS(K1121)^2)/($I$5*MAX(F1121,0.1)^2),1/3))),IFERROR(W1121,0)-(MIN(ABS(IFERROR(AF1121,0))*$D$18,ABS((MAX($D$16,POWER((ABS(K1121)^2)/($I$5*MAX(F1121,0.1)^2),1/3)))-IFERROR(W1121,0))))))),MAX($D$16,POWER((ABS(K1121)^2)/($I$5*MAX(F1121,0.1)^2),1/3))),MAX($D$16,IFERROR(W1121,0)))))))</f>
        <v/>
      </c>
      <c r="X1121">
        <f>((F1121)+(G1121)*(W1121))*(W1121)</f>
        <v/>
      </c>
      <c r="Y1121">
        <f>(((F1121)+(G1121)*(W1121))*(W1121))/MAX((F1121)+2*(W1121)*SQRT(1+(G1121)^2),1E-6)</f>
        <v/>
      </c>
      <c r="Z1121">
        <f>ABS(K1121)/MAX(((F1121)+(G1121)*(W1121))*(W1121),1E-6)</f>
        <v/>
      </c>
      <c r="AA1121">
        <f>E1121+W1121</f>
        <v/>
      </c>
      <c r="AB1121">
        <f>AA1121+((ABS(K1121)/MAX(((F1121)+(G1121)*(W1121))*(W1121),1E-6))^2)/(2*$I$5)</f>
        <v/>
      </c>
      <c r="AC1121">
        <f>((ABS(K1121)*$D$6)/(MAX(((F1121)+(G1121)*(W1121))*(W1121),1E-6)*MAX(((((F1121)+(G1121)*(W1121))*(W1121))/MAX((F1121)+2*(W1121)*SQRT(1+(G1121)^2),1E-6))^(2/3),1E-6)))^2</f>
        <v/>
      </c>
      <c r="AD1121">
        <f>ABS(ABS(K1121)/MAX(((F1121)+(G1121)*(W1121))*(W1121),1E-6))/SQRT($I$5*MAX((((F1121)+(G1121)*(W1121))*(W1121))/MAX((F1121)+2*(G1121)*(W1121),1E-6),1E-6))</f>
        <v/>
      </c>
      <c r="AE1121">
        <f>((F1121)*(W1121)^2)/2+(G1121)*(W1121)^3/3+(ABS(K1121)^2)/($I$5*MAX(((F1121)+(G1121)*(W1121))*(W1121),1E-6))</f>
        <v/>
      </c>
      <c r="AF1121">
        <f>IF($D$20=0,0,IFERROR(AB1122+(((AC1121+AC1122)/2)*J1122)+(IF(Z1121&gt;Z1122,$D$8*((Z1121^2-Z1122^2)/(2*$I$5)),$D$9*((Z1122^2-Z1121^2)/(2*$I$5)))+($D$10*(ABS(I1122)/90)*(MAX(Z1121^2,Z1122^2)/(2*$I$5))))-AB1121,0))</f>
        <v/>
      </c>
      <c r="AG1121">
        <f>IF($D$20=0,1,IFERROR(IF(ROUND(AD1121,3)=1,1,IF(AND(ABS(AF1121)&lt;$D$19,AD1121&lt;1),1,0)),0))</f>
        <v/>
      </c>
      <c r="AH1121">
        <f>IFERROR(IF(V32="Supercritical",MAX($D$16,IFERROR(L1121,MAX($D$16,POWER((ABS(K1121)^2)/($I$5*MAX(F1121,0.1)^2),1/3)))),IF(V32="Subcritical",MAX($D$16,IFERROR(W1121,MAX($D$16,POWER((ABS(K1121)^2)/($I$5*MAX(F1121,0.1)^2),1/3)))),IF(AND(IFERROR(V1121,0)=1,IFERROR(AG1121,0)=1),IF(IFERROR(T1121,-1E99)&gt;=IFERROR(AE1121,-1E99),MAX($D$16,IFERROR(L1121,MAX($D$16,POWER((ABS(K1121)^2)/($I$5*MAX(F1121,0.1)^2),1/3)))),MAX($D$16,IFERROR(W1121,MAX($D$16,POWER((ABS(K1121)^2)/($I$5*MAX(F1121,0.1)^2),1/3))))),IF(IFERROR(V1121,0)=1,MAX($D$16,IFERROR(L1121,MAX($D$16,POWER((ABS(K1121)^2)/($I$5*MAX(F1121,0.1)^2),1/3)))),IF(IFERROR(AG1121,0)=1,MAX($D$16,IFERROR(W1121,MAX($D$16,POWER((ABS(K1121)^2)/($I$5*MAX(F1121,0.1)^2),1/3)))),MAX($D$16,POWER((ABS(K1121)^2)/($I$5*MAX(F1121,0.1)^2),1/3))))))),MAX($D$16,POWER((ABS(K1121)^2)/($I$5*MAX(F1121,0.1)^2),1/3)))</f>
        <v/>
      </c>
      <c r="AI1121">
        <f>E1121+AH1121</f>
        <v/>
      </c>
      <c r="AJ1121">
        <f>AI1121+((ABS(K1121)/MAX(((F1121)+(G1121)*(AH1121))*(AH1121),1E-6))^2)/(2*$I$5)</f>
        <v/>
      </c>
      <c r="AM1121" t="n">
        <v>0</v>
      </c>
      <c r="AN1121" t="n">
        <v>0</v>
      </c>
      <c r="AO1121">
        <f>AM1121+AN1121</f>
        <v/>
      </c>
      <c r="AP1121">
        <f>AP1120+AO1121</f>
        <v/>
      </c>
      <c r="AQ1121">
        <f>ABS(ABS(K1121)/MAX(((F1121)+(G1121)*(AH1121))*(AH1121),1E-6))/SQRT($I$5*MAX((((F1121)+(G1121)*(AH1121))*(AH1121))/MAX((F1121)+2*(G1121)*(AH1121),1E-6),1E-6))</f>
        <v/>
      </c>
      <c r="AR1121">
        <f>IF(AQ1121&lt;1,"Subcritical","Supercritical")</f>
        <v/>
      </c>
      <c r="AS1121">
        <f>((ABS(K1121)*$D$6)/(MAX(((F1121)+(G1121)*(AH1121))*(AH1121),1E-6)*MAX(((((F1121)+(G1121)*(AH1121))*(AH1121))/MAX((F1121)+2*(AH1121)*SQRT(1+(G1121)^2),1E-6))^(2/3),1E-6)))^2</f>
        <v/>
      </c>
    </row>
    <row r="1122">
      <c r="A1122" t="n">
        <v>973</v>
      </c>
      <c r="B1122" t="n">
        <v>971.889</v>
      </c>
      <c r="C1122" t="n">
        <v>616082.349</v>
      </c>
      <c r="D1122" t="n">
        <v>3097032.024</v>
      </c>
      <c r="E1122" t="n">
        <v>632.076</v>
      </c>
      <c r="F1122" t="n">
        <v>5.2</v>
      </c>
      <c r="G1122" t="n">
        <v>0</v>
      </c>
      <c r="H1122" t="inlineStr">
        <is>
          <t>Normal</t>
        </is>
      </c>
      <c r="I1122" t="n">
        <v>0.057</v>
      </c>
      <c r="J1122">
        <f>B1122-B1121</f>
        <v/>
      </c>
      <c r="K1122">
        <f>MAX(0,K1121-AO1121)</f>
        <v/>
      </c>
      <c r="L1122">
        <f>IF($D$20=0,IFERROR(L1121,MAX($D$16,POWER((ABS(K1122)^2)/($I$5*MAX(F1122,0.1)^2),1/3))),IF(IFERROR(V1121,0)=0,IFERROR(L1121,MAX($D$16,POWER((ABS(K1122)^2)/($I$5*MAX(F1122,0.1)^2),1/3))),IF(OR(IFERROR(L1122,0)=0,IFERROR(S1121,0)&lt;1,IFERROR(S1122,0)&lt;1),MAX($D$16,POWER((ABS(K1122)^2)/($I$5*MAX(F1122,0.1)^2),1/3)),IF(IFERROR(U1122,0)&gt;0,MAX($D$16,IFERROR(L1122,0)+((IFERROR(U1122,0))*$D$18*IF((IFERROR(S1122,0))&lt;1,1,-1))),IF(IFERROR(U1122,0)&lt;0,IF(ABS((MAX($D$16,POWER((ABS(K1122)^2)/($I$5*MAX(F1122,0.1)^2),1/3)))-IFERROR(L1122,0))&gt;$D$19,MAX($D$16,IF((MAX($D$16,POWER((ABS(K1122)^2)/($I$5*MAX(F1122,0.1)^2),1/3)))&gt;IFERROR(L1122,0),MIN((MAX($D$16,POWER((ABS(K1122)^2)/($I$5*MAX(F1122,0.1)^2),1/3))),IFERROR(L1122,0)+(MIN(ABS(IFERROR(U1122,0))*$D$18,ABS((MAX($D$16,POWER((ABS(K1122)^2)/($I$5*MAX(F1122,0.1)^2),1/3)))-IFERROR(L1122,0))))),MAX((MAX($D$16,POWER((ABS(K1122)^2)/($I$5*MAX(F1122,0.1)^2),1/3))),IFERROR(L1122,0)-(MIN(ABS(IFERROR(U1122,0))*$D$18,ABS((MAX($D$16,POWER((ABS(K1122)^2)/($I$5*MAX(F1122,0.1)^2),1/3)))-IFERROR(L1122,0))))))),MAX($D$16,POWER((ABS(K1122)^2)/($I$5*MAX(F1122,0.1)^2),1/3))),MAX($D$16,IFERROR(L1122,0)))))))</f>
        <v/>
      </c>
      <c r="M1122">
        <f>((F1122)+(G1122)*(L1122))*(L1122)</f>
        <v/>
      </c>
      <c r="N1122">
        <f>(((F1122)+(G1122)*(L1122))*(L1122))/MAX((F1122)+2*(L1122)*SQRT(1+(G1122)^2),1E-6)</f>
        <v/>
      </c>
      <c r="O1122">
        <f>ABS(K1122)/MAX(((F1122)+(G1122)*(L1122))*(L1122),1E-6)</f>
        <v/>
      </c>
      <c r="P1122">
        <f>E1122+L1122</f>
        <v/>
      </c>
      <c r="Q1122">
        <f>P1122+((ABS(K1122)/MAX(((F1122)+(G1122)*(L1122))*(L1122),1E-6))^2)/(2*$I$5)</f>
        <v/>
      </c>
      <c r="R1122">
        <f>((ABS(K1122)*$D$6)/(MAX(((F1122)+(G1122)*(L1122))*(L1122),1E-6)*MAX(((((F1122)+(G1122)*(L1122))*(L1122))/MAX((F1122)+2*(L1122)*SQRT(1+(G1122)^2),1E-6))^(2/3),1E-6)))^2</f>
        <v/>
      </c>
      <c r="S1122">
        <f>ABS(ABS(K1122)/MAX(((F1122)+(G1122)*(L1122))*(L1122),1E-6))/SQRT($I$5*MAX((((F1122)+(G1122)*(L1122))*(L1122))/MAX((F1122)+2*(G1122)*(L1122),1E-6),1E-6))</f>
        <v/>
      </c>
      <c r="T1122">
        <f>((F1122)*(L1122)^2)/2+(G1122)*(L1122)^3/3+(ABS(K1122)^2)/($I$5*MAX(((F1122)+(G1122)*(L1122))*(L1122),1E-6))</f>
        <v/>
      </c>
      <c r="U1122">
        <f>IF($D$20=0,0,IFERROR(Q1121-(((R1121+R1122)/2)*J1122)-(IF(O1121&gt;O1122,$D$8*((O1121^2-O1122^2)/(2*$I$5)),$D$9*((O1122^2-O1121^2)/(2*$I$5)))+($D$10*(ABS(I1122)/90)*(MAX(O1121^2,O1122^2)/(2*$I$5))))-Q1122,0))</f>
        <v/>
      </c>
      <c r="V1122">
        <f>IF($D$20=0,1,IFERROR(IF(ROUND(S1122,3)=1,1,IF(AND(ABS(U1122)&lt;$D$19,S1122&gt;1),1,0)),0))</f>
        <v/>
      </c>
      <c r="W1122">
        <f>IF($D$20=0,IFERROR(W1123,MAX($D$16,POWER((ABS(K1122)^2)/($I$5*MAX(F1122,0.1)^2),1/3))),IF(IFERROR(AG1123,0)=0,IFERROR(W1123,MAX($D$16,POWER((ABS(K1122)^2)/($I$5*MAX(F1122,0.1)^2),1/3))),IF(OR(IFERROR(W1122,0)=0,IFERROR(AD1123,0)&gt;1),MAX($D$16,POWER((ABS(K1122)^2)/($I$5*MAX(F1122,0.1)^2),1/3)),IF(IFERROR(AF1122,0)&gt;0,MAX($D$16,IFERROR(W1122,0)+((IFERROR(AF1122,0))*$D$18*IF((IFERROR(AD1122,0))&lt;1,1,-1))),IF(IFERROR(AF1122,0)&lt;0,IF(ABS((MAX($D$16,POWER((ABS(K1122)^2)/($I$5*MAX(F1122,0.1)^2),1/3)))-IFERROR(W1122,0))&gt;$D$19,MAX($D$16,IF((MAX($D$16,POWER((ABS(K1122)^2)/($I$5*MAX(F1122,0.1)^2),1/3)))&gt;IFERROR(W1122,0),MIN((MAX($D$16,POWER((ABS(K1122)^2)/($I$5*MAX(F1122,0.1)^2),1/3))),IFERROR(W1122,0)+(MIN(ABS(IFERROR(AF1122,0))*$D$18,ABS((MAX($D$16,POWER((ABS(K1122)^2)/($I$5*MAX(F1122,0.1)^2),1/3)))-IFERROR(W1122,0))))),MAX((MAX($D$16,POWER((ABS(K1122)^2)/($I$5*MAX(F1122,0.1)^2),1/3))),IFERROR(W1122,0)-(MIN(ABS(IFERROR(AF1122,0))*$D$18,ABS((MAX($D$16,POWER((ABS(K1122)^2)/($I$5*MAX(F1122,0.1)^2),1/3)))-IFERROR(W1122,0))))))),MAX($D$16,POWER((ABS(K1122)^2)/($I$5*MAX(F1122,0.1)^2),1/3))),MAX($D$16,IFERROR(W1122,0)))))))</f>
        <v/>
      </c>
      <c r="X1122">
        <f>((F1122)+(G1122)*(W1122))*(W1122)</f>
        <v/>
      </c>
      <c r="Y1122">
        <f>(((F1122)+(G1122)*(W1122))*(W1122))/MAX((F1122)+2*(W1122)*SQRT(1+(G1122)^2),1E-6)</f>
        <v/>
      </c>
      <c r="Z1122">
        <f>ABS(K1122)/MAX(((F1122)+(G1122)*(W1122))*(W1122),1E-6)</f>
        <v/>
      </c>
      <c r="AA1122">
        <f>E1122+W1122</f>
        <v/>
      </c>
      <c r="AB1122">
        <f>AA1122+((ABS(K1122)/MAX(((F1122)+(G1122)*(W1122))*(W1122),1E-6))^2)/(2*$I$5)</f>
        <v/>
      </c>
      <c r="AC1122">
        <f>((ABS(K1122)*$D$6)/(MAX(((F1122)+(G1122)*(W1122))*(W1122),1E-6)*MAX(((((F1122)+(G1122)*(W1122))*(W1122))/MAX((F1122)+2*(W1122)*SQRT(1+(G1122)^2),1E-6))^(2/3),1E-6)))^2</f>
        <v/>
      </c>
      <c r="AD1122">
        <f>ABS(ABS(K1122)/MAX(((F1122)+(G1122)*(W1122))*(W1122),1E-6))/SQRT($I$5*MAX((((F1122)+(G1122)*(W1122))*(W1122))/MAX((F1122)+2*(G1122)*(W1122),1E-6),1E-6))</f>
        <v/>
      </c>
      <c r="AE1122">
        <f>((F1122)*(W1122)^2)/2+(G1122)*(W1122)^3/3+(ABS(K1122)^2)/($I$5*MAX(((F1122)+(G1122)*(W1122))*(W1122),1E-6))</f>
        <v/>
      </c>
      <c r="AF1122">
        <f>IF($D$20=0,0,IFERROR(AB1123+(((AC1122+AC1123)/2)*J1123)+(IF(Z1122&gt;Z1123,$D$8*((Z1122^2-Z1123^2)/(2*$I$5)),$D$9*((Z1123^2-Z1122^2)/(2*$I$5)))+($D$10*(ABS(I1123)/90)*(MAX(Z1122^2,Z1123^2)/(2*$I$5))))-AB1122,0))</f>
        <v/>
      </c>
      <c r="AG1122">
        <f>IF($D$20=0,1,IFERROR(IF(ROUND(AD1122,3)=1,1,IF(AND(ABS(AF1122)&lt;$D$19,AD1122&lt;1),1,0)),0))</f>
        <v/>
      </c>
      <c r="AH1122">
        <f>IFERROR(IF(V32="Supercritical",MAX($D$16,IFERROR(L1122,MAX($D$16,POWER((ABS(K1122)^2)/($I$5*MAX(F1122,0.1)^2),1/3)))),IF(V32="Subcritical",MAX($D$16,IFERROR(W1122,MAX($D$16,POWER((ABS(K1122)^2)/($I$5*MAX(F1122,0.1)^2),1/3)))),IF(AND(IFERROR(V1122,0)=1,IFERROR(AG1122,0)=1),IF(IFERROR(T1122,-1E99)&gt;=IFERROR(AE1122,-1E99),MAX($D$16,IFERROR(L1122,MAX($D$16,POWER((ABS(K1122)^2)/($I$5*MAX(F1122,0.1)^2),1/3)))),MAX($D$16,IFERROR(W1122,MAX($D$16,POWER((ABS(K1122)^2)/($I$5*MAX(F1122,0.1)^2),1/3))))),IF(IFERROR(V1122,0)=1,MAX($D$16,IFERROR(L1122,MAX($D$16,POWER((ABS(K1122)^2)/($I$5*MAX(F1122,0.1)^2),1/3)))),IF(IFERROR(AG1122,0)=1,MAX($D$16,IFERROR(W1122,MAX($D$16,POWER((ABS(K1122)^2)/($I$5*MAX(F1122,0.1)^2),1/3)))),MAX($D$16,POWER((ABS(K1122)^2)/($I$5*MAX(F1122,0.1)^2),1/3))))))),MAX($D$16,POWER((ABS(K1122)^2)/($I$5*MAX(F1122,0.1)^2),1/3)))</f>
        <v/>
      </c>
      <c r="AI1122">
        <f>E1122+AH1122</f>
        <v/>
      </c>
      <c r="AJ1122">
        <f>AI1122+((ABS(K1122)/MAX(((F1122)+(G1122)*(AH1122))*(AH1122),1E-6))^2)/(2*$I$5)</f>
        <v/>
      </c>
      <c r="AM1122" t="n">
        <v>0</v>
      </c>
      <c r="AN1122" t="n">
        <v>0</v>
      </c>
      <c r="AO1122">
        <f>AM1122+AN1122</f>
        <v/>
      </c>
      <c r="AP1122">
        <f>AP1121+AO1122</f>
        <v/>
      </c>
      <c r="AQ1122">
        <f>ABS(ABS(K1122)/MAX(((F1122)+(G1122)*(AH1122))*(AH1122),1E-6))/SQRT($I$5*MAX((((F1122)+(G1122)*(AH1122))*(AH1122))/MAX((F1122)+2*(G1122)*(AH1122),1E-6),1E-6))</f>
        <v/>
      </c>
      <c r="AR1122">
        <f>IF(AQ1122&lt;1,"Subcritical","Supercritical")</f>
        <v/>
      </c>
      <c r="AS1122">
        <f>((ABS(K1122)*$D$6)/(MAX(((F1122)+(G1122)*(AH1122))*(AH1122),1E-6)*MAX(((((F1122)+(G1122)*(AH1122))*(AH1122))/MAX((F1122)+2*(AH1122)*SQRT(1+(G1122)^2),1E-6))^(2/3),1E-6)))^2</f>
        <v/>
      </c>
    </row>
    <row r="1123">
      <c r="A1123" t="n">
        <v>974</v>
      </c>
      <c r="B1123" t="n">
        <v>972.889</v>
      </c>
      <c r="C1123" t="n">
        <v>616082.307</v>
      </c>
      <c r="D1123" t="n">
        <v>3097031.025</v>
      </c>
      <c r="E1123" t="n">
        <v>632.0755</v>
      </c>
      <c r="F1123" t="n">
        <v>5.2</v>
      </c>
      <c r="G1123" t="n">
        <v>0</v>
      </c>
      <c r="H1123" t="inlineStr">
        <is>
          <t>Normal</t>
        </is>
      </c>
      <c r="I1123" t="n">
        <v>0</v>
      </c>
      <c r="J1123">
        <f>B1123-B1122</f>
        <v/>
      </c>
      <c r="K1123">
        <f>MAX(0,K1122-AO1122)</f>
        <v/>
      </c>
      <c r="L1123">
        <f>IF($D$20=0,IFERROR(L1122,MAX($D$16,POWER((ABS(K1123)^2)/($I$5*MAX(F1123,0.1)^2),1/3))),IF(IFERROR(V1122,0)=0,IFERROR(L1122,MAX($D$16,POWER((ABS(K1123)^2)/($I$5*MAX(F1123,0.1)^2),1/3))),IF(OR(IFERROR(L1123,0)=0,IFERROR(S1122,0)&lt;1,IFERROR(S1123,0)&lt;1),MAX($D$16,POWER((ABS(K1123)^2)/($I$5*MAX(F1123,0.1)^2),1/3)),IF(IFERROR(U1123,0)&gt;0,MAX($D$16,IFERROR(L1123,0)+((IFERROR(U1123,0))*$D$18*IF((IFERROR(S1123,0))&lt;1,1,-1))),IF(IFERROR(U1123,0)&lt;0,IF(ABS((MAX($D$16,POWER((ABS(K1123)^2)/($I$5*MAX(F1123,0.1)^2),1/3)))-IFERROR(L1123,0))&gt;$D$19,MAX($D$16,IF((MAX($D$16,POWER((ABS(K1123)^2)/($I$5*MAX(F1123,0.1)^2),1/3)))&gt;IFERROR(L1123,0),MIN((MAX($D$16,POWER((ABS(K1123)^2)/($I$5*MAX(F1123,0.1)^2),1/3))),IFERROR(L1123,0)+(MIN(ABS(IFERROR(U1123,0))*$D$18,ABS((MAX($D$16,POWER((ABS(K1123)^2)/($I$5*MAX(F1123,0.1)^2),1/3)))-IFERROR(L1123,0))))),MAX((MAX($D$16,POWER((ABS(K1123)^2)/($I$5*MAX(F1123,0.1)^2),1/3))),IFERROR(L1123,0)-(MIN(ABS(IFERROR(U1123,0))*$D$18,ABS((MAX($D$16,POWER((ABS(K1123)^2)/($I$5*MAX(F1123,0.1)^2),1/3)))-IFERROR(L1123,0))))))),MAX($D$16,POWER((ABS(K1123)^2)/($I$5*MAX(F1123,0.1)^2),1/3))),MAX($D$16,IFERROR(L1123,0)))))))</f>
        <v/>
      </c>
      <c r="M1123">
        <f>((F1123)+(G1123)*(L1123))*(L1123)</f>
        <v/>
      </c>
      <c r="N1123">
        <f>(((F1123)+(G1123)*(L1123))*(L1123))/MAX((F1123)+2*(L1123)*SQRT(1+(G1123)^2),1E-6)</f>
        <v/>
      </c>
      <c r="O1123">
        <f>ABS(K1123)/MAX(((F1123)+(G1123)*(L1123))*(L1123),1E-6)</f>
        <v/>
      </c>
      <c r="P1123">
        <f>E1123+L1123</f>
        <v/>
      </c>
      <c r="Q1123">
        <f>P1123+((ABS(K1123)/MAX(((F1123)+(G1123)*(L1123))*(L1123),1E-6))^2)/(2*$I$5)</f>
        <v/>
      </c>
      <c r="R1123">
        <f>((ABS(K1123)*$D$6)/(MAX(((F1123)+(G1123)*(L1123))*(L1123),1E-6)*MAX(((((F1123)+(G1123)*(L1123))*(L1123))/MAX((F1123)+2*(L1123)*SQRT(1+(G1123)^2),1E-6))^(2/3),1E-6)))^2</f>
        <v/>
      </c>
      <c r="S1123">
        <f>ABS(ABS(K1123)/MAX(((F1123)+(G1123)*(L1123))*(L1123),1E-6))/SQRT($I$5*MAX((((F1123)+(G1123)*(L1123))*(L1123))/MAX((F1123)+2*(G1123)*(L1123),1E-6),1E-6))</f>
        <v/>
      </c>
      <c r="T1123">
        <f>((F1123)*(L1123)^2)/2+(G1123)*(L1123)^3/3+(ABS(K1123)^2)/($I$5*MAX(((F1123)+(G1123)*(L1123))*(L1123),1E-6))</f>
        <v/>
      </c>
      <c r="U1123">
        <f>IF($D$20=0,0,IFERROR(Q1122-(((R1122+R1123)/2)*J1123)-(IF(O1122&gt;O1123,$D$8*((O1122^2-O1123^2)/(2*$I$5)),$D$9*((O1123^2-O1122^2)/(2*$I$5)))+($D$10*(ABS(I1123)/90)*(MAX(O1122^2,O1123^2)/(2*$I$5))))-Q1123,0))</f>
        <v/>
      </c>
      <c r="V1123">
        <f>IF($D$20=0,1,IFERROR(IF(ROUND(S1123,3)=1,1,IF(AND(ABS(U1123)&lt;$D$19,S1123&gt;1),1,0)),0))</f>
        <v/>
      </c>
      <c r="W1123">
        <f>IF($D$20=0,IFERROR(W1124,MAX($D$16,POWER((ABS(K1123)^2)/($I$5*MAX(F1123,0.1)^2),1/3))),IF(IFERROR(AG1124,0)=0,IFERROR(W1124,MAX($D$16,POWER((ABS(K1123)^2)/($I$5*MAX(F1123,0.1)^2),1/3))),IF(OR(IFERROR(W1123,0)=0,IFERROR(AD1124,0)&gt;1),MAX($D$16,POWER((ABS(K1123)^2)/($I$5*MAX(F1123,0.1)^2),1/3)),IF(IFERROR(AF1123,0)&gt;0,MAX($D$16,IFERROR(W1123,0)+((IFERROR(AF1123,0))*$D$18*IF((IFERROR(AD1123,0))&lt;1,1,-1))),IF(IFERROR(AF1123,0)&lt;0,IF(ABS((MAX($D$16,POWER((ABS(K1123)^2)/($I$5*MAX(F1123,0.1)^2),1/3)))-IFERROR(W1123,0))&gt;$D$19,MAX($D$16,IF((MAX($D$16,POWER((ABS(K1123)^2)/($I$5*MAX(F1123,0.1)^2),1/3)))&gt;IFERROR(W1123,0),MIN((MAX($D$16,POWER((ABS(K1123)^2)/($I$5*MAX(F1123,0.1)^2),1/3))),IFERROR(W1123,0)+(MIN(ABS(IFERROR(AF1123,0))*$D$18,ABS((MAX($D$16,POWER((ABS(K1123)^2)/($I$5*MAX(F1123,0.1)^2),1/3)))-IFERROR(W1123,0))))),MAX((MAX($D$16,POWER((ABS(K1123)^2)/($I$5*MAX(F1123,0.1)^2),1/3))),IFERROR(W1123,0)-(MIN(ABS(IFERROR(AF1123,0))*$D$18,ABS((MAX($D$16,POWER((ABS(K1123)^2)/($I$5*MAX(F1123,0.1)^2),1/3)))-IFERROR(W1123,0))))))),MAX($D$16,POWER((ABS(K1123)^2)/($I$5*MAX(F1123,0.1)^2),1/3))),MAX($D$16,IFERROR(W1123,0)))))))</f>
        <v/>
      </c>
      <c r="X1123">
        <f>((F1123)+(G1123)*(W1123))*(W1123)</f>
        <v/>
      </c>
      <c r="Y1123">
        <f>(((F1123)+(G1123)*(W1123))*(W1123))/MAX((F1123)+2*(W1123)*SQRT(1+(G1123)^2),1E-6)</f>
        <v/>
      </c>
      <c r="Z1123">
        <f>ABS(K1123)/MAX(((F1123)+(G1123)*(W1123))*(W1123),1E-6)</f>
        <v/>
      </c>
      <c r="AA1123">
        <f>E1123+W1123</f>
        <v/>
      </c>
      <c r="AB1123">
        <f>AA1123+((ABS(K1123)/MAX(((F1123)+(G1123)*(W1123))*(W1123),1E-6))^2)/(2*$I$5)</f>
        <v/>
      </c>
      <c r="AC1123">
        <f>((ABS(K1123)*$D$6)/(MAX(((F1123)+(G1123)*(W1123))*(W1123),1E-6)*MAX(((((F1123)+(G1123)*(W1123))*(W1123))/MAX((F1123)+2*(W1123)*SQRT(1+(G1123)^2),1E-6))^(2/3),1E-6)))^2</f>
        <v/>
      </c>
      <c r="AD1123">
        <f>ABS(ABS(K1123)/MAX(((F1123)+(G1123)*(W1123))*(W1123),1E-6))/SQRT($I$5*MAX((((F1123)+(G1123)*(W1123))*(W1123))/MAX((F1123)+2*(G1123)*(W1123),1E-6),1E-6))</f>
        <v/>
      </c>
      <c r="AE1123">
        <f>((F1123)*(W1123)^2)/2+(G1123)*(W1123)^3/3+(ABS(K1123)^2)/($I$5*MAX(((F1123)+(G1123)*(W1123))*(W1123),1E-6))</f>
        <v/>
      </c>
      <c r="AF1123">
        <f>IF($D$20=0,0,IFERROR(AB1124+(((AC1123+AC1124)/2)*J1124)+(IF(Z1123&gt;Z1124,$D$8*((Z1123^2-Z1124^2)/(2*$I$5)),$D$9*((Z1124^2-Z1123^2)/(2*$I$5)))+($D$10*(ABS(I1124)/90)*(MAX(Z1123^2,Z1124^2)/(2*$I$5))))-AB1123,0))</f>
        <v/>
      </c>
      <c r="AG1123">
        <f>IF($D$20=0,1,IFERROR(IF(ROUND(AD1123,3)=1,1,IF(AND(ABS(AF1123)&lt;$D$19,AD1123&lt;1),1,0)),0))</f>
        <v/>
      </c>
      <c r="AH1123">
        <f>IFERROR(IF(V32="Supercritical",MAX($D$16,IFERROR(L1123,MAX($D$16,POWER((ABS(K1123)^2)/($I$5*MAX(F1123,0.1)^2),1/3)))),IF(V32="Subcritical",MAX($D$16,IFERROR(W1123,MAX($D$16,POWER((ABS(K1123)^2)/($I$5*MAX(F1123,0.1)^2),1/3)))),IF(AND(IFERROR(V1123,0)=1,IFERROR(AG1123,0)=1),IF(IFERROR(T1123,-1E99)&gt;=IFERROR(AE1123,-1E99),MAX($D$16,IFERROR(L1123,MAX($D$16,POWER((ABS(K1123)^2)/($I$5*MAX(F1123,0.1)^2),1/3)))),MAX($D$16,IFERROR(W1123,MAX($D$16,POWER((ABS(K1123)^2)/($I$5*MAX(F1123,0.1)^2),1/3))))),IF(IFERROR(V1123,0)=1,MAX($D$16,IFERROR(L1123,MAX($D$16,POWER((ABS(K1123)^2)/($I$5*MAX(F1123,0.1)^2),1/3)))),IF(IFERROR(AG1123,0)=1,MAX($D$16,IFERROR(W1123,MAX($D$16,POWER((ABS(K1123)^2)/($I$5*MAX(F1123,0.1)^2),1/3)))),MAX($D$16,POWER((ABS(K1123)^2)/($I$5*MAX(F1123,0.1)^2),1/3))))))),MAX($D$16,POWER((ABS(K1123)^2)/($I$5*MAX(F1123,0.1)^2),1/3)))</f>
        <v/>
      </c>
      <c r="AI1123">
        <f>E1123+AH1123</f>
        <v/>
      </c>
      <c r="AJ1123">
        <f>AI1123+((ABS(K1123)/MAX(((F1123)+(G1123)*(AH1123))*(AH1123),1E-6))^2)/(2*$I$5)</f>
        <v/>
      </c>
      <c r="AM1123" t="n">
        <v>0</v>
      </c>
      <c r="AN1123" t="n">
        <v>0</v>
      </c>
      <c r="AO1123">
        <f>AM1123+AN1123</f>
        <v/>
      </c>
      <c r="AP1123">
        <f>AP1122+AO1123</f>
        <v/>
      </c>
      <c r="AQ1123">
        <f>ABS(ABS(K1123)/MAX(((F1123)+(G1123)*(AH1123))*(AH1123),1E-6))/SQRT($I$5*MAX((((F1123)+(G1123)*(AH1123))*(AH1123))/MAX((F1123)+2*(G1123)*(AH1123),1E-6),1E-6))</f>
        <v/>
      </c>
      <c r="AR1123">
        <f>IF(AQ1123&lt;1,"Subcritical","Supercritical")</f>
        <v/>
      </c>
      <c r="AS1123">
        <f>((ABS(K1123)*$D$6)/(MAX(((F1123)+(G1123)*(AH1123))*(AH1123),1E-6)*MAX(((((F1123)+(G1123)*(AH1123))*(AH1123))/MAX((F1123)+2*(AH1123)*SQRT(1+(G1123)^2),1E-6))^(2/3),1E-6)))^2</f>
        <v/>
      </c>
    </row>
    <row r="1124">
      <c r="A1124" t="n">
        <v>975</v>
      </c>
      <c r="B1124" t="n">
        <v>973.889</v>
      </c>
      <c r="C1124" t="n">
        <v>616082.265</v>
      </c>
      <c r="D1124" t="n">
        <v>3097030.026</v>
      </c>
      <c r="E1124" t="n">
        <v>632.075</v>
      </c>
      <c r="F1124" t="n">
        <v>5.2</v>
      </c>
      <c r="G1124" t="n">
        <v>0</v>
      </c>
      <c r="H1124" t="inlineStr">
        <is>
          <t>Normal</t>
        </is>
      </c>
      <c r="I1124" t="n">
        <v>0.055</v>
      </c>
      <c r="J1124">
        <f>B1124-B1123</f>
        <v/>
      </c>
      <c r="K1124">
        <f>MAX(0,K1123-AO1123)</f>
        <v/>
      </c>
      <c r="L1124">
        <f>IF($D$20=0,IFERROR(L1123,MAX($D$16,POWER((ABS(K1124)^2)/($I$5*MAX(F1124,0.1)^2),1/3))),IF(IFERROR(V1123,0)=0,IFERROR(L1123,MAX($D$16,POWER((ABS(K1124)^2)/($I$5*MAX(F1124,0.1)^2),1/3))),IF(OR(IFERROR(L1124,0)=0,IFERROR(S1123,0)&lt;1,IFERROR(S1124,0)&lt;1),MAX($D$16,POWER((ABS(K1124)^2)/($I$5*MAX(F1124,0.1)^2),1/3)),IF(IFERROR(U1124,0)&gt;0,MAX($D$16,IFERROR(L1124,0)+((IFERROR(U1124,0))*$D$18*IF((IFERROR(S1124,0))&lt;1,1,-1))),IF(IFERROR(U1124,0)&lt;0,IF(ABS((MAX($D$16,POWER((ABS(K1124)^2)/($I$5*MAX(F1124,0.1)^2),1/3)))-IFERROR(L1124,0))&gt;$D$19,MAX($D$16,IF((MAX($D$16,POWER((ABS(K1124)^2)/($I$5*MAX(F1124,0.1)^2),1/3)))&gt;IFERROR(L1124,0),MIN((MAX($D$16,POWER((ABS(K1124)^2)/($I$5*MAX(F1124,0.1)^2),1/3))),IFERROR(L1124,0)+(MIN(ABS(IFERROR(U1124,0))*$D$18,ABS((MAX($D$16,POWER((ABS(K1124)^2)/($I$5*MAX(F1124,0.1)^2),1/3)))-IFERROR(L1124,0))))),MAX((MAX($D$16,POWER((ABS(K1124)^2)/($I$5*MAX(F1124,0.1)^2),1/3))),IFERROR(L1124,0)-(MIN(ABS(IFERROR(U1124,0))*$D$18,ABS((MAX($D$16,POWER((ABS(K1124)^2)/($I$5*MAX(F1124,0.1)^2),1/3)))-IFERROR(L1124,0))))))),MAX($D$16,POWER((ABS(K1124)^2)/($I$5*MAX(F1124,0.1)^2),1/3))),MAX($D$16,IFERROR(L1124,0)))))))</f>
        <v/>
      </c>
      <c r="M1124">
        <f>((F1124)+(G1124)*(L1124))*(L1124)</f>
        <v/>
      </c>
      <c r="N1124">
        <f>(((F1124)+(G1124)*(L1124))*(L1124))/MAX((F1124)+2*(L1124)*SQRT(1+(G1124)^2),1E-6)</f>
        <v/>
      </c>
      <c r="O1124">
        <f>ABS(K1124)/MAX(((F1124)+(G1124)*(L1124))*(L1124),1E-6)</f>
        <v/>
      </c>
      <c r="P1124">
        <f>E1124+L1124</f>
        <v/>
      </c>
      <c r="Q1124">
        <f>P1124+((ABS(K1124)/MAX(((F1124)+(G1124)*(L1124))*(L1124),1E-6))^2)/(2*$I$5)</f>
        <v/>
      </c>
      <c r="R1124">
        <f>((ABS(K1124)*$D$6)/(MAX(((F1124)+(G1124)*(L1124))*(L1124),1E-6)*MAX(((((F1124)+(G1124)*(L1124))*(L1124))/MAX((F1124)+2*(L1124)*SQRT(1+(G1124)^2),1E-6))^(2/3),1E-6)))^2</f>
        <v/>
      </c>
      <c r="S1124">
        <f>ABS(ABS(K1124)/MAX(((F1124)+(G1124)*(L1124))*(L1124),1E-6))/SQRT($I$5*MAX((((F1124)+(G1124)*(L1124))*(L1124))/MAX((F1124)+2*(G1124)*(L1124),1E-6),1E-6))</f>
        <v/>
      </c>
      <c r="T1124">
        <f>((F1124)*(L1124)^2)/2+(G1124)*(L1124)^3/3+(ABS(K1124)^2)/($I$5*MAX(((F1124)+(G1124)*(L1124))*(L1124),1E-6))</f>
        <v/>
      </c>
      <c r="U1124">
        <f>IF($D$20=0,0,IFERROR(Q1123-(((R1123+R1124)/2)*J1124)-(IF(O1123&gt;O1124,$D$8*((O1123^2-O1124^2)/(2*$I$5)),$D$9*((O1124^2-O1123^2)/(2*$I$5)))+($D$10*(ABS(I1124)/90)*(MAX(O1123^2,O1124^2)/(2*$I$5))))-Q1124,0))</f>
        <v/>
      </c>
      <c r="V1124">
        <f>IF($D$20=0,1,IFERROR(IF(ROUND(S1124,3)=1,1,IF(AND(ABS(U1124)&lt;$D$19,S1124&gt;1),1,0)),0))</f>
        <v/>
      </c>
      <c r="W1124">
        <f>IF($D$20=0,IFERROR(W1125,MAX($D$16,POWER((ABS(K1124)^2)/($I$5*MAX(F1124,0.1)^2),1/3))),IF(IFERROR(AG1125,0)=0,IFERROR(W1125,MAX($D$16,POWER((ABS(K1124)^2)/($I$5*MAX(F1124,0.1)^2),1/3))),IF(OR(IFERROR(W1124,0)=0,IFERROR(AD1125,0)&gt;1),MAX($D$16,POWER((ABS(K1124)^2)/($I$5*MAX(F1124,0.1)^2),1/3)),IF(IFERROR(AF1124,0)&gt;0,MAX($D$16,IFERROR(W1124,0)+((IFERROR(AF1124,0))*$D$18*IF((IFERROR(AD1124,0))&lt;1,1,-1))),IF(IFERROR(AF1124,0)&lt;0,IF(ABS((MAX($D$16,POWER((ABS(K1124)^2)/($I$5*MAX(F1124,0.1)^2),1/3)))-IFERROR(W1124,0))&gt;$D$19,MAX($D$16,IF((MAX($D$16,POWER((ABS(K1124)^2)/($I$5*MAX(F1124,0.1)^2),1/3)))&gt;IFERROR(W1124,0),MIN((MAX($D$16,POWER((ABS(K1124)^2)/($I$5*MAX(F1124,0.1)^2),1/3))),IFERROR(W1124,0)+(MIN(ABS(IFERROR(AF1124,0))*$D$18,ABS((MAX($D$16,POWER((ABS(K1124)^2)/($I$5*MAX(F1124,0.1)^2),1/3)))-IFERROR(W1124,0))))),MAX((MAX($D$16,POWER((ABS(K1124)^2)/($I$5*MAX(F1124,0.1)^2),1/3))),IFERROR(W1124,0)-(MIN(ABS(IFERROR(AF1124,0))*$D$18,ABS((MAX($D$16,POWER((ABS(K1124)^2)/($I$5*MAX(F1124,0.1)^2),1/3)))-IFERROR(W1124,0))))))),MAX($D$16,POWER((ABS(K1124)^2)/($I$5*MAX(F1124,0.1)^2),1/3))),MAX($D$16,IFERROR(W1124,0)))))))</f>
        <v/>
      </c>
      <c r="X1124">
        <f>((F1124)+(G1124)*(W1124))*(W1124)</f>
        <v/>
      </c>
      <c r="Y1124">
        <f>(((F1124)+(G1124)*(W1124))*(W1124))/MAX((F1124)+2*(W1124)*SQRT(1+(G1124)^2),1E-6)</f>
        <v/>
      </c>
      <c r="Z1124">
        <f>ABS(K1124)/MAX(((F1124)+(G1124)*(W1124))*(W1124),1E-6)</f>
        <v/>
      </c>
      <c r="AA1124">
        <f>E1124+W1124</f>
        <v/>
      </c>
      <c r="AB1124">
        <f>AA1124+((ABS(K1124)/MAX(((F1124)+(G1124)*(W1124))*(W1124),1E-6))^2)/(2*$I$5)</f>
        <v/>
      </c>
      <c r="AC1124">
        <f>((ABS(K1124)*$D$6)/(MAX(((F1124)+(G1124)*(W1124))*(W1124),1E-6)*MAX(((((F1124)+(G1124)*(W1124))*(W1124))/MAX((F1124)+2*(W1124)*SQRT(1+(G1124)^2),1E-6))^(2/3),1E-6)))^2</f>
        <v/>
      </c>
      <c r="AD1124">
        <f>ABS(ABS(K1124)/MAX(((F1124)+(G1124)*(W1124))*(W1124),1E-6))/SQRT($I$5*MAX((((F1124)+(G1124)*(W1124))*(W1124))/MAX((F1124)+2*(G1124)*(W1124),1E-6),1E-6))</f>
        <v/>
      </c>
      <c r="AE1124">
        <f>((F1124)*(W1124)^2)/2+(G1124)*(W1124)^3/3+(ABS(K1124)^2)/($I$5*MAX(((F1124)+(G1124)*(W1124))*(W1124),1E-6))</f>
        <v/>
      </c>
      <c r="AF1124">
        <f>IF($D$20=0,0,IFERROR(AB1125+(((AC1124+AC1125)/2)*J1125)+(IF(Z1124&gt;Z1125,$D$8*((Z1124^2-Z1125^2)/(2*$I$5)),$D$9*((Z1125^2-Z1124^2)/(2*$I$5)))+($D$10*(ABS(I1125)/90)*(MAX(Z1124^2,Z1125^2)/(2*$I$5))))-AB1124,0))</f>
        <v/>
      </c>
      <c r="AG1124">
        <f>IF($D$20=0,1,IFERROR(IF(ROUND(AD1124,3)=1,1,IF(AND(ABS(AF1124)&lt;$D$19,AD1124&lt;1),1,0)),0))</f>
        <v/>
      </c>
      <c r="AH1124">
        <f>IFERROR(IF(V32="Supercritical",MAX($D$16,IFERROR(L1124,MAX($D$16,POWER((ABS(K1124)^2)/($I$5*MAX(F1124,0.1)^2),1/3)))),IF(V32="Subcritical",MAX($D$16,IFERROR(W1124,MAX($D$16,POWER((ABS(K1124)^2)/($I$5*MAX(F1124,0.1)^2),1/3)))),IF(AND(IFERROR(V1124,0)=1,IFERROR(AG1124,0)=1),IF(IFERROR(T1124,-1E99)&gt;=IFERROR(AE1124,-1E99),MAX($D$16,IFERROR(L1124,MAX($D$16,POWER((ABS(K1124)^2)/($I$5*MAX(F1124,0.1)^2),1/3)))),MAX($D$16,IFERROR(W1124,MAX($D$16,POWER((ABS(K1124)^2)/($I$5*MAX(F1124,0.1)^2),1/3))))),IF(IFERROR(V1124,0)=1,MAX($D$16,IFERROR(L1124,MAX($D$16,POWER((ABS(K1124)^2)/($I$5*MAX(F1124,0.1)^2),1/3)))),IF(IFERROR(AG1124,0)=1,MAX($D$16,IFERROR(W1124,MAX($D$16,POWER((ABS(K1124)^2)/($I$5*MAX(F1124,0.1)^2),1/3)))),MAX($D$16,POWER((ABS(K1124)^2)/($I$5*MAX(F1124,0.1)^2),1/3))))))),MAX($D$16,POWER((ABS(K1124)^2)/($I$5*MAX(F1124,0.1)^2),1/3)))</f>
        <v/>
      </c>
      <c r="AI1124">
        <f>E1124+AH1124</f>
        <v/>
      </c>
      <c r="AJ1124">
        <f>AI1124+((ABS(K1124)/MAX(((F1124)+(G1124)*(AH1124))*(AH1124),1E-6))^2)/(2*$I$5)</f>
        <v/>
      </c>
      <c r="AM1124" t="n">
        <v>0</v>
      </c>
      <c r="AN1124" t="n">
        <v>0</v>
      </c>
      <c r="AO1124">
        <f>AM1124+AN1124</f>
        <v/>
      </c>
      <c r="AP1124">
        <f>AP1123+AO1124</f>
        <v/>
      </c>
      <c r="AQ1124">
        <f>ABS(ABS(K1124)/MAX(((F1124)+(G1124)*(AH1124))*(AH1124),1E-6))/SQRT($I$5*MAX((((F1124)+(G1124)*(AH1124))*(AH1124))/MAX((F1124)+2*(G1124)*(AH1124),1E-6),1E-6))</f>
        <v/>
      </c>
      <c r="AR1124">
        <f>IF(AQ1124&lt;1,"Subcritical","Supercritical")</f>
        <v/>
      </c>
      <c r="AS1124">
        <f>((ABS(K1124)*$D$6)/(MAX(((F1124)+(G1124)*(AH1124))*(AH1124),1E-6)*MAX(((((F1124)+(G1124)*(AH1124))*(AH1124))/MAX((F1124)+2*(AH1124)*SQRT(1+(G1124)^2),1E-6))^(2/3),1E-6)))^2</f>
        <v/>
      </c>
    </row>
    <row r="1125">
      <c r="A1125" t="n">
        <v>976</v>
      </c>
      <c r="B1125" t="n">
        <v>974.89</v>
      </c>
      <c r="C1125" t="n">
        <v>616082.222</v>
      </c>
      <c r="D1125" t="n">
        <v>3097029.026</v>
      </c>
      <c r="E1125" t="n">
        <v>632.0744999999999</v>
      </c>
      <c r="F1125" t="n">
        <v>5.2</v>
      </c>
      <c r="G1125" t="n">
        <v>0</v>
      </c>
      <c r="H1125" t="inlineStr">
        <is>
          <t>Normal</t>
        </is>
      </c>
      <c r="I1125" t="n">
        <v>0.055</v>
      </c>
      <c r="J1125">
        <f>B1125-B1124</f>
        <v/>
      </c>
      <c r="K1125">
        <f>MAX(0,K1124-AO1124)</f>
        <v/>
      </c>
      <c r="L1125">
        <f>IF($D$20=0,IFERROR(L1124,MAX($D$16,POWER((ABS(K1125)^2)/($I$5*MAX(F1125,0.1)^2),1/3))),IF(IFERROR(V1124,0)=0,IFERROR(L1124,MAX($D$16,POWER((ABS(K1125)^2)/($I$5*MAX(F1125,0.1)^2),1/3))),IF(OR(IFERROR(L1125,0)=0,IFERROR(S1124,0)&lt;1,IFERROR(S1125,0)&lt;1),MAX($D$16,POWER((ABS(K1125)^2)/($I$5*MAX(F1125,0.1)^2),1/3)),IF(IFERROR(U1125,0)&gt;0,MAX($D$16,IFERROR(L1125,0)+((IFERROR(U1125,0))*$D$18*IF((IFERROR(S1125,0))&lt;1,1,-1))),IF(IFERROR(U1125,0)&lt;0,IF(ABS((MAX($D$16,POWER((ABS(K1125)^2)/($I$5*MAX(F1125,0.1)^2),1/3)))-IFERROR(L1125,0))&gt;$D$19,MAX($D$16,IF((MAX($D$16,POWER((ABS(K1125)^2)/($I$5*MAX(F1125,0.1)^2),1/3)))&gt;IFERROR(L1125,0),MIN((MAX($D$16,POWER((ABS(K1125)^2)/($I$5*MAX(F1125,0.1)^2),1/3))),IFERROR(L1125,0)+(MIN(ABS(IFERROR(U1125,0))*$D$18,ABS((MAX($D$16,POWER((ABS(K1125)^2)/($I$5*MAX(F1125,0.1)^2),1/3)))-IFERROR(L1125,0))))),MAX((MAX($D$16,POWER((ABS(K1125)^2)/($I$5*MAX(F1125,0.1)^2),1/3))),IFERROR(L1125,0)-(MIN(ABS(IFERROR(U1125,0))*$D$18,ABS((MAX($D$16,POWER((ABS(K1125)^2)/($I$5*MAX(F1125,0.1)^2),1/3)))-IFERROR(L1125,0))))))),MAX($D$16,POWER((ABS(K1125)^2)/($I$5*MAX(F1125,0.1)^2),1/3))),MAX($D$16,IFERROR(L1125,0)))))))</f>
        <v/>
      </c>
      <c r="M1125">
        <f>((F1125)+(G1125)*(L1125))*(L1125)</f>
        <v/>
      </c>
      <c r="N1125">
        <f>(((F1125)+(G1125)*(L1125))*(L1125))/MAX((F1125)+2*(L1125)*SQRT(1+(G1125)^2),1E-6)</f>
        <v/>
      </c>
      <c r="O1125">
        <f>ABS(K1125)/MAX(((F1125)+(G1125)*(L1125))*(L1125),1E-6)</f>
        <v/>
      </c>
      <c r="P1125">
        <f>E1125+L1125</f>
        <v/>
      </c>
      <c r="Q1125">
        <f>P1125+((ABS(K1125)/MAX(((F1125)+(G1125)*(L1125))*(L1125),1E-6))^2)/(2*$I$5)</f>
        <v/>
      </c>
      <c r="R1125">
        <f>((ABS(K1125)*$D$6)/(MAX(((F1125)+(G1125)*(L1125))*(L1125),1E-6)*MAX(((((F1125)+(G1125)*(L1125))*(L1125))/MAX((F1125)+2*(L1125)*SQRT(1+(G1125)^2),1E-6))^(2/3),1E-6)))^2</f>
        <v/>
      </c>
      <c r="S1125">
        <f>ABS(ABS(K1125)/MAX(((F1125)+(G1125)*(L1125))*(L1125),1E-6))/SQRT($I$5*MAX((((F1125)+(G1125)*(L1125))*(L1125))/MAX((F1125)+2*(G1125)*(L1125),1E-6),1E-6))</f>
        <v/>
      </c>
      <c r="T1125">
        <f>((F1125)*(L1125)^2)/2+(G1125)*(L1125)^3/3+(ABS(K1125)^2)/($I$5*MAX(((F1125)+(G1125)*(L1125))*(L1125),1E-6))</f>
        <v/>
      </c>
      <c r="U1125">
        <f>IF($D$20=0,0,IFERROR(Q1124-(((R1124+R1125)/2)*J1125)-(IF(O1124&gt;O1125,$D$8*((O1124^2-O1125^2)/(2*$I$5)),$D$9*((O1125^2-O1124^2)/(2*$I$5)))+($D$10*(ABS(I1125)/90)*(MAX(O1124^2,O1125^2)/(2*$I$5))))-Q1125,0))</f>
        <v/>
      </c>
      <c r="V1125">
        <f>IF($D$20=0,1,IFERROR(IF(ROUND(S1125,3)=1,1,IF(AND(ABS(U1125)&lt;$D$19,S1125&gt;1),1,0)),0))</f>
        <v/>
      </c>
      <c r="W1125">
        <f>IF($D$20=0,IFERROR(W1126,MAX($D$16,POWER((ABS(K1125)^2)/($I$5*MAX(F1125,0.1)^2),1/3))),IF(IFERROR(AG1126,0)=0,IFERROR(W1126,MAX($D$16,POWER((ABS(K1125)^2)/($I$5*MAX(F1125,0.1)^2),1/3))),IF(OR(IFERROR(W1125,0)=0,IFERROR(AD1126,0)&gt;1),MAX($D$16,POWER((ABS(K1125)^2)/($I$5*MAX(F1125,0.1)^2),1/3)),IF(IFERROR(AF1125,0)&gt;0,MAX($D$16,IFERROR(W1125,0)+((IFERROR(AF1125,0))*$D$18*IF((IFERROR(AD1125,0))&lt;1,1,-1))),IF(IFERROR(AF1125,0)&lt;0,IF(ABS((MAX($D$16,POWER((ABS(K1125)^2)/($I$5*MAX(F1125,0.1)^2),1/3)))-IFERROR(W1125,0))&gt;$D$19,MAX($D$16,IF((MAX($D$16,POWER((ABS(K1125)^2)/($I$5*MAX(F1125,0.1)^2),1/3)))&gt;IFERROR(W1125,0),MIN((MAX($D$16,POWER((ABS(K1125)^2)/($I$5*MAX(F1125,0.1)^2),1/3))),IFERROR(W1125,0)+(MIN(ABS(IFERROR(AF1125,0))*$D$18,ABS((MAX($D$16,POWER((ABS(K1125)^2)/($I$5*MAX(F1125,0.1)^2),1/3)))-IFERROR(W1125,0))))),MAX((MAX($D$16,POWER((ABS(K1125)^2)/($I$5*MAX(F1125,0.1)^2),1/3))),IFERROR(W1125,0)-(MIN(ABS(IFERROR(AF1125,0))*$D$18,ABS((MAX($D$16,POWER((ABS(K1125)^2)/($I$5*MAX(F1125,0.1)^2),1/3)))-IFERROR(W1125,0))))))),MAX($D$16,POWER((ABS(K1125)^2)/($I$5*MAX(F1125,0.1)^2),1/3))),MAX($D$16,IFERROR(W1125,0)))))))</f>
        <v/>
      </c>
      <c r="X1125">
        <f>((F1125)+(G1125)*(W1125))*(W1125)</f>
        <v/>
      </c>
      <c r="Y1125">
        <f>(((F1125)+(G1125)*(W1125))*(W1125))/MAX((F1125)+2*(W1125)*SQRT(1+(G1125)^2),1E-6)</f>
        <v/>
      </c>
      <c r="Z1125">
        <f>ABS(K1125)/MAX(((F1125)+(G1125)*(W1125))*(W1125),1E-6)</f>
        <v/>
      </c>
      <c r="AA1125">
        <f>E1125+W1125</f>
        <v/>
      </c>
      <c r="AB1125">
        <f>AA1125+((ABS(K1125)/MAX(((F1125)+(G1125)*(W1125))*(W1125),1E-6))^2)/(2*$I$5)</f>
        <v/>
      </c>
      <c r="AC1125">
        <f>((ABS(K1125)*$D$6)/(MAX(((F1125)+(G1125)*(W1125))*(W1125),1E-6)*MAX(((((F1125)+(G1125)*(W1125))*(W1125))/MAX((F1125)+2*(W1125)*SQRT(1+(G1125)^2),1E-6))^(2/3),1E-6)))^2</f>
        <v/>
      </c>
      <c r="AD1125">
        <f>ABS(ABS(K1125)/MAX(((F1125)+(G1125)*(W1125))*(W1125),1E-6))/SQRT($I$5*MAX((((F1125)+(G1125)*(W1125))*(W1125))/MAX((F1125)+2*(G1125)*(W1125),1E-6),1E-6))</f>
        <v/>
      </c>
      <c r="AE1125">
        <f>((F1125)*(W1125)^2)/2+(G1125)*(W1125)^3/3+(ABS(K1125)^2)/($I$5*MAX(((F1125)+(G1125)*(W1125))*(W1125),1E-6))</f>
        <v/>
      </c>
      <c r="AF1125">
        <f>IF($D$20=0,0,IFERROR(AB1126+(((AC1125+AC1126)/2)*J1126)+(IF(Z1125&gt;Z1126,$D$8*((Z1125^2-Z1126^2)/(2*$I$5)),$D$9*((Z1126^2-Z1125^2)/(2*$I$5)))+($D$10*(ABS(I1126)/90)*(MAX(Z1125^2,Z1126^2)/(2*$I$5))))-AB1125,0))</f>
        <v/>
      </c>
      <c r="AG1125">
        <f>IF($D$20=0,1,IFERROR(IF(ROUND(AD1125,3)=1,1,IF(AND(ABS(AF1125)&lt;$D$19,AD1125&lt;1),1,0)),0))</f>
        <v/>
      </c>
      <c r="AH1125">
        <f>IFERROR(IF(V32="Supercritical",MAX($D$16,IFERROR(L1125,MAX($D$16,POWER((ABS(K1125)^2)/($I$5*MAX(F1125,0.1)^2),1/3)))),IF(V32="Subcritical",MAX($D$16,IFERROR(W1125,MAX($D$16,POWER((ABS(K1125)^2)/($I$5*MAX(F1125,0.1)^2),1/3)))),IF(AND(IFERROR(V1125,0)=1,IFERROR(AG1125,0)=1),IF(IFERROR(T1125,-1E99)&gt;=IFERROR(AE1125,-1E99),MAX($D$16,IFERROR(L1125,MAX($D$16,POWER((ABS(K1125)^2)/($I$5*MAX(F1125,0.1)^2),1/3)))),MAX($D$16,IFERROR(W1125,MAX($D$16,POWER((ABS(K1125)^2)/($I$5*MAX(F1125,0.1)^2),1/3))))),IF(IFERROR(V1125,0)=1,MAX($D$16,IFERROR(L1125,MAX($D$16,POWER((ABS(K1125)^2)/($I$5*MAX(F1125,0.1)^2),1/3)))),IF(IFERROR(AG1125,0)=1,MAX($D$16,IFERROR(W1125,MAX($D$16,POWER((ABS(K1125)^2)/($I$5*MAX(F1125,0.1)^2),1/3)))),MAX($D$16,POWER((ABS(K1125)^2)/($I$5*MAX(F1125,0.1)^2),1/3))))))),MAX($D$16,POWER((ABS(K1125)^2)/($I$5*MAX(F1125,0.1)^2),1/3)))</f>
        <v/>
      </c>
      <c r="AI1125">
        <f>E1125+AH1125</f>
        <v/>
      </c>
      <c r="AJ1125">
        <f>AI1125+((ABS(K1125)/MAX(((F1125)+(G1125)*(AH1125))*(AH1125),1E-6))^2)/(2*$I$5)</f>
        <v/>
      </c>
      <c r="AM1125" t="n">
        <v>0</v>
      </c>
      <c r="AN1125" t="n">
        <v>0</v>
      </c>
      <c r="AO1125">
        <f>AM1125+AN1125</f>
        <v/>
      </c>
      <c r="AP1125">
        <f>AP1124+AO1125</f>
        <v/>
      </c>
      <c r="AQ1125">
        <f>ABS(ABS(K1125)/MAX(((F1125)+(G1125)*(AH1125))*(AH1125),1E-6))/SQRT($I$5*MAX((((F1125)+(G1125)*(AH1125))*(AH1125))/MAX((F1125)+2*(G1125)*(AH1125),1E-6),1E-6))</f>
        <v/>
      </c>
      <c r="AR1125">
        <f>IF(AQ1125&lt;1,"Subcritical","Supercritical")</f>
        <v/>
      </c>
      <c r="AS1125">
        <f>((ABS(K1125)*$D$6)/(MAX(((F1125)+(G1125)*(AH1125))*(AH1125),1E-6)*MAX(((((F1125)+(G1125)*(AH1125))*(AH1125))/MAX((F1125)+2*(AH1125)*SQRT(1+(G1125)^2),1E-6))^(2/3),1E-6)))^2</f>
        <v/>
      </c>
    </row>
    <row r="1126">
      <c r="A1126" t="n">
        <v>977</v>
      </c>
      <c r="B1126" t="n">
        <v>975.89</v>
      </c>
      <c r="C1126" t="n">
        <v>616082.1800000001</v>
      </c>
      <c r="D1126" t="n">
        <v>3097028.027</v>
      </c>
      <c r="E1126" t="n">
        <v>632.074</v>
      </c>
      <c r="F1126" t="n">
        <v>5.2</v>
      </c>
      <c r="G1126" t="n">
        <v>0</v>
      </c>
      <c r="H1126" t="inlineStr">
        <is>
          <t>Normal</t>
        </is>
      </c>
      <c r="I1126" t="n">
        <v>0</v>
      </c>
      <c r="J1126">
        <f>B1126-B1125</f>
        <v/>
      </c>
      <c r="K1126">
        <f>MAX(0,K1125-AO1125)</f>
        <v/>
      </c>
      <c r="L1126">
        <f>IF($D$20=0,IFERROR(L1125,MAX($D$16,POWER((ABS(K1126)^2)/($I$5*MAX(F1126,0.1)^2),1/3))),IF(IFERROR(V1125,0)=0,IFERROR(L1125,MAX($D$16,POWER((ABS(K1126)^2)/($I$5*MAX(F1126,0.1)^2),1/3))),IF(OR(IFERROR(L1126,0)=0,IFERROR(S1125,0)&lt;1,IFERROR(S1126,0)&lt;1),MAX($D$16,POWER((ABS(K1126)^2)/($I$5*MAX(F1126,0.1)^2),1/3)),IF(IFERROR(U1126,0)&gt;0,MAX($D$16,IFERROR(L1126,0)+((IFERROR(U1126,0))*$D$18*IF((IFERROR(S1126,0))&lt;1,1,-1))),IF(IFERROR(U1126,0)&lt;0,IF(ABS((MAX($D$16,POWER((ABS(K1126)^2)/($I$5*MAX(F1126,0.1)^2),1/3)))-IFERROR(L1126,0))&gt;$D$19,MAX($D$16,IF((MAX($D$16,POWER((ABS(K1126)^2)/($I$5*MAX(F1126,0.1)^2),1/3)))&gt;IFERROR(L1126,0),MIN((MAX($D$16,POWER((ABS(K1126)^2)/($I$5*MAX(F1126,0.1)^2),1/3))),IFERROR(L1126,0)+(MIN(ABS(IFERROR(U1126,0))*$D$18,ABS((MAX($D$16,POWER((ABS(K1126)^2)/($I$5*MAX(F1126,0.1)^2),1/3)))-IFERROR(L1126,0))))),MAX((MAX($D$16,POWER((ABS(K1126)^2)/($I$5*MAX(F1126,0.1)^2),1/3))),IFERROR(L1126,0)-(MIN(ABS(IFERROR(U1126,0))*$D$18,ABS((MAX($D$16,POWER((ABS(K1126)^2)/($I$5*MAX(F1126,0.1)^2),1/3)))-IFERROR(L1126,0))))))),MAX($D$16,POWER((ABS(K1126)^2)/($I$5*MAX(F1126,0.1)^2),1/3))),MAX($D$16,IFERROR(L1126,0)))))))</f>
        <v/>
      </c>
      <c r="M1126">
        <f>((F1126)+(G1126)*(L1126))*(L1126)</f>
        <v/>
      </c>
      <c r="N1126">
        <f>(((F1126)+(G1126)*(L1126))*(L1126))/MAX((F1126)+2*(L1126)*SQRT(1+(G1126)^2),1E-6)</f>
        <v/>
      </c>
      <c r="O1126">
        <f>ABS(K1126)/MAX(((F1126)+(G1126)*(L1126))*(L1126),1E-6)</f>
        <v/>
      </c>
      <c r="P1126">
        <f>E1126+L1126</f>
        <v/>
      </c>
      <c r="Q1126">
        <f>P1126+((ABS(K1126)/MAX(((F1126)+(G1126)*(L1126))*(L1126),1E-6))^2)/(2*$I$5)</f>
        <v/>
      </c>
      <c r="R1126">
        <f>((ABS(K1126)*$D$6)/(MAX(((F1126)+(G1126)*(L1126))*(L1126),1E-6)*MAX(((((F1126)+(G1126)*(L1126))*(L1126))/MAX((F1126)+2*(L1126)*SQRT(1+(G1126)^2),1E-6))^(2/3),1E-6)))^2</f>
        <v/>
      </c>
      <c r="S1126">
        <f>ABS(ABS(K1126)/MAX(((F1126)+(G1126)*(L1126))*(L1126),1E-6))/SQRT($I$5*MAX((((F1126)+(G1126)*(L1126))*(L1126))/MAX((F1126)+2*(G1126)*(L1126),1E-6),1E-6))</f>
        <v/>
      </c>
      <c r="T1126">
        <f>((F1126)*(L1126)^2)/2+(G1126)*(L1126)^3/3+(ABS(K1126)^2)/($I$5*MAX(((F1126)+(G1126)*(L1126))*(L1126),1E-6))</f>
        <v/>
      </c>
      <c r="U1126">
        <f>IF($D$20=0,0,IFERROR(Q1125-(((R1125+R1126)/2)*J1126)-(IF(O1125&gt;O1126,$D$8*((O1125^2-O1126^2)/(2*$I$5)),$D$9*((O1126^2-O1125^2)/(2*$I$5)))+($D$10*(ABS(I1126)/90)*(MAX(O1125^2,O1126^2)/(2*$I$5))))-Q1126,0))</f>
        <v/>
      </c>
      <c r="V1126">
        <f>IF($D$20=0,1,IFERROR(IF(ROUND(S1126,3)=1,1,IF(AND(ABS(U1126)&lt;$D$19,S1126&gt;1),1,0)),0))</f>
        <v/>
      </c>
      <c r="W1126">
        <f>IF($D$20=0,IFERROR(W1127,MAX($D$16,POWER((ABS(K1126)^2)/($I$5*MAX(F1126,0.1)^2),1/3))),IF(IFERROR(AG1127,0)=0,IFERROR(W1127,MAX($D$16,POWER((ABS(K1126)^2)/($I$5*MAX(F1126,0.1)^2),1/3))),IF(OR(IFERROR(W1126,0)=0,IFERROR(AD1127,0)&gt;1),MAX($D$16,POWER((ABS(K1126)^2)/($I$5*MAX(F1126,0.1)^2),1/3)),IF(IFERROR(AF1126,0)&gt;0,MAX($D$16,IFERROR(W1126,0)+((IFERROR(AF1126,0))*$D$18*IF((IFERROR(AD1126,0))&lt;1,1,-1))),IF(IFERROR(AF1126,0)&lt;0,IF(ABS((MAX($D$16,POWER((ABS(K1126)^2)/($I$5*MAX(F1126,0.1)^2),1/3)))-IFERROR(W1126,0))&gt;$D$19,MAX($D$16,IF((MAX($D$16,POWER((ABS(K1126)^2)/($I$5*MAX(F1126,0.1)^2),1/3)))&gt;IFERROR(W1126,0),MIN((MAX($D$16,POWER((ABS(K1126)^2)/($I$5*MAX(F1126,0.1)^2),1/3))),IFERROR(W1126,0)+(MIN(ABS(IFERROR(AF1126,0))*$D$18,ABS((MAX($D$16,POWER((ABS(K1126)^2)/($I$5*MAX(F1126,0.1)^2),1/3)))-IFERROR(W1126,0))))),MAX((MAX($D$16,POWER((ABS(K1126)^2)/($I$5*MAX(F1126,0.1)^2),1/3))),IFERROR(W1126,0)-(MIN(ABS(IFERROR(AF1126,0))*$D$18,ABS((MAX($D$16,POWER((ABS(K1126)^2)/($I$5*MAX(F1126,0.1)^2),1/3)))-IFERROR(W1126,0))))))),MAX($D$16,POWER((ABS(K1126)^2)/($I$5*MAX(F1126,0.1)^2),1/3))),MAX($D$16,IFERROR(W1126,0)))))))</f>
        <v/>
      </c>
      <c r="X1126">
        <f>((F1126)+(G1126)*(W1126))*(W1126)</f>
        <v/>
      </c>
      <c r="Y1126">
        <f>(((F1126)+(G1126)*(W1126))*(W1126))/MAX((F1126)+2*(W1126)*SQRT(1+(G1126)^2),1E-6)</f>
        <v/>
      </c>
      <c r="Z1126">
        <f>ABS(K1126)/MAX(((F1126)+(G1126)*(W1126))*(W1126),1E-6)</f>
        <v/>
      </c>
      <c r="AA1126">
        <f>E1126+W1126</f>
        <v/>
      </c>
      <c r="AB1126">
        <f>AA1126+((ABS(K1126)/MAX(((F1126)+(G1126)*(W1126))*(W1126),1E-6))^2)/(2*$I$5)</f>
        <v/>
      </c>
      <c r="AC1126">
        <f>((ABS(K1126)*$D$6)/(MAX(((F1126)+(G1126)*(W1126))*(W1126),1E-6)*MAX(((((F1126)+(G1126)*(W1126))*(W1126))/MAX((F1126)+2*(W1126)*SQRT(1+(G1126)^2),1E-6))^(2/3),1E-6)))^2</f>
        <v/>
      </c>
      <c r="AD1126">
        <f>ABS(ABS(K1126)/MAX(((F1126)+(G1126)*(W1126))*(W1126),1E-6))/SQRT($I$5*MAX((((F1126)+(G1126)*(W1126))*(W1126))/MAX((F1126)+2*(G1126)*(W1126),1E-6),1E-6))</f>
        <v/>
      </c>
      <c r="AE1126">
        <f>((F1126)*(W1126)^2)/2+(G1126)*(W1126)^3/3+(ABS(K1126)^2)/($I$5*MAX(((F1126)+(G1126)*(W1126))*(W1126),1E-6))</f>
        <v/>
      </c>
      <c r="AF1126">
        <f>IF($D$20=0,0,IFERROR(AB1127+(((AC1126+AC1127)/2)*J1127)+(IF(Z1126&gt;Z1127,$D$8*((Z1126^2-Z1127^2)/(2*$I$5)),$D$9*((Z1127^2-Z1126^2)/(2*$I$5)))+($D$10*(ABS(I1127)/90)*(MAX(Z1126^2,Z1127^2)/(2*$I$5))))-AB1126,0))</f>
        <v/>
      </c>
      <c r="AG1126">
        <f>IF($D$20=0,1,IFERROR(IF(ROUND(AD1126,3)=1,1,IF(AND(ABS(AF1126)&lt;$D$19,AD1126&lt;1),1,0)),0))</f>
        <v/>
      </c>
      <c r="AH1126">
        <f>IFERROR(IF(V32="Supercritical",MAX($D$16,IFERROR(L1126,MAX($D$16,POWER((ABS(K1126)^2)/($I$5*MAX(F1126,0.1)^2),1/3)))),IF(V32="Subcritical",MAX($D$16,IFERROR(W1126,MAX($D$16,POWER((ABS(K1126)^2)/($I$5*MAX(F1126,0.1)^2),1/3)))),IF(AND(IFERROR(V1126,0)=1,IFERROR(AG1126,0)=1),IF(IFERROR(T1126,-1E99)&gt;=IFERROR(AE1126,-1E99),MAX($D$16,IFERROR(L1126,MAX($D$16,POWER((ABS(K1126)^2)/($I$5*MAX(F1126,0.1)^2),1/3)))),MAX($D$16,IFERROR(W1126,MAX($D$16,POWER((ABS(K1126)^2)/($I$5*MAX(F1126,0.1)^2),1/3))))),IF(IFERROR(V1126,0)=1,MAX($D$16,IFERROR(L1126,MAX($D$16,POWER((ABS(K1126)^2)/($I$5*MAX(F1126,0.1)^2),1/3)))),IF(IFERROR(AG1126,0)=1,MAX($D$16,IFERROR(W1126,MAX($D$16,POWER((ABS(K1126)^2)/($I$5*MAX(F1126,0.1)^2),1/3)))),MAX($D$16,POWER((ABS(K1126)^2)/($I$5*MAX(F1126,0.1)^2),1/3))))))),MAX($D$16,POWER((ABS(K1126)^2)/($I$5*MAX(F1126,0.1)^2),1/3)))</f>
        <v/>
      </c>
      <c r="AI1126">
        <f>E1126+AH1126</f>
        <v/>
      </c>
      <c r="AJ1126">
        <f>AI1126+((ABS(K1126)/MAX(((F1126)+(G1126)*(AH1126))*(AH1126),1E-6))^2)/(2*$I$5)</f>
        <v/>
      </c>
      <c r="AM1126" t="n">
        <v>0</v>
      </c>
      <c r="AN1126" t="n">
        <v>0</v>
      </c>
      <c r="AO1126">
        <f>AM1126+AN1126</f>
        <v/>
      </c>
      <c r="AP1126">
        <f>AP1125+AO1126</f>
        <v/>
      </c>
      <c r="AQ1126">
        <f>ABS(ABS(K1126)/MAX(((F1126)+(G1126)*(AH1126))*(AH1126),1E-6))/SQRT($I$5*MAX((((F1126)+(G1126)*(AH1126))*(AH1126))/MAX((F1126)+2*(G1126)*(AH1126),1E-6),1E-6))</f>
        <v/>
      </c>
      <c r="AR1126">
        <f>IF(AQ1126&lt;1,"Subcritical","Supercritical")</f>
        <v/>
      </c>
      <c r="AS1126">
        <f>((ABS(K1126)*$D$6)/(MAX(((F1126)+(G1126)*(AH1126))*(AH1126),1E-6)*MAX(((((F1126)+(G1126)*(AH1126))*(AH1126))/MAX((F1126)+2*(AH1126)*SQRT(1+(G1126)^2),1E-6))^(2/3),1E-6)))^2</f>
        <v/>
      </c>
    </row>
    <row r="1127">
      <c r="A1127" t="n">
        <v>978</v>
      </c>
      <c r="B1127" t="n">
        <v>976.889</v>
      </c>
      <c r="C1127" t="n">
        <v>616082.138</v>
      </c>
      <c r="D1127" t="n">
        <v>3097027.028</v>
      </c>
      <c r="E1127" t="n">
        <v>632.0735</v>
      </c>
      <c r="F1127" t="n">
        <v>5.2</v>
      </c>
      <c r="G1127" t="n">
        <v>0</v>
      </c>
      <c r="H1127" t="inlineStr">
        <is>
          <t>Normal</t>
        </is>
      </c>
      <c r="I1127" t="n">
        <v>0</v>
      </c>
      <c r="J1127">
        <f>B1127-B1126</f>
        <v/>
      </c>
      <c r="K1127">
        <f>MAX(0,K1126-AO1126)</f>
        <v/>
      </c>
      <c r="L1127">
        <f>IF($D$20=0,IFERROR(L1126,MAX($D$16,POWER((ABS(K1127)^2)/($I$5*MAX(F1127,0.1)^2),1/3))),IF(IFERROR(V1126,0)=0,IFERROR(L1126,MAX($D$16,POWER((ABS(K1127)^2)/($I$5*MAX(F1127,0.1)^2),1/3))),IF(OR(IFERROR(L1127,0)=0,IFERROR(S1126,0)&lt;1,IFERROR(S1127,0)&lt;1),MAX($D$16,POWER((ABS(K1127)^2)/($I$5*MAX(F1127,0.1)^2),1/3)),IF(IFERROR(U1127,0)&gt;0,MAX($D$16,IFERROR(L1127,0)+((IFERROR(U1127,0))*$D$18*IF((IFERROR(S1127,0))&lt;1,1,-1))),IF(IFERROR(U1127,0)&lt;0,IF(ABS((MAX($D$16,POWER((ABS(K1127)^2)/($I$5*MAX(F1127,0.1)^2),1/3)))-IFERROR(L1127,0))&gt;$D$19,MAX($D$16,IF((MAX($D$16,POWER((ABS(K1127)^2)/($I$5*MAX(F1127,0.1)^2),1/3)))&gt;IFERROR(L1127,0),MIN((MAX($D$16,POWER((ABS(K1127)^2)/($I$5*MAX(F1127,0.1)^2),1/3))),IFERROR(L1127,0)+(MIN(ABS(IFERROR(U1127,0))*$D$18,ABS((MAX($D$16,POWER((ABS(K1127)^2)/($I$5*MAX(F1127,0.1)^2),1/3)))-IFERROR(L1127,0))))),MAX((MAX($D$16,POWER((ABS(K1127)^2)/($I$5*MAX(F1127,0.1)^2),1/3))),IFERROR(L1127,0)-(MIN(ABS(IFERROR(U1127,0))*$D$18,ABS((MAX($D$16,POWER((ABS(K1127)^2)/($I$5*MAX(F1127,0.1)^2),1/3)))-IFERROR(L1127,0))))))),MAX($D$16,POWER((ABS(K1127)^2)/($I$5*MAX(F1127,0.1)^2),1/3))),MAX($D$16,IFERROR(L1127,0)))))))</f>
        <v/>
      </c>
      <c r="M1127">
        <f>((F1127)+(G1127)*(L1127))*(L1127)</f>
        <v/>
      </c>
      <c r="N1127">
        <f>(((F1127)+(G1127)*(L1127))*(L1127))/MAX((F1127)+2*(L1127)*SQRT(1+(G1127)^2),1E-6)</f>
        <v/>
      </c>
      <c r="O1127">
        <f>ABS(K1127)/MAX(((F1127)+(G1127)*(L1127))*(L1127),1E-6)</f>
        <v/>
      </c>
      <c r="P1127">
        <f>E1127+L1127</f>
        <v/>
      </c>
      <c r="Q1127">
        <f>P1127+((ABS(K1127)/MAX(((F1127)+(G1127)*(L1127))*(L1127),1E-6))^2)/(2*$I$5)</f>
        <v/>
      </c>
      <c r="R1127">
        <f>((ABS(K1127)*$D$6)/(MAX(((F1127)+(G1127)*(L1127))*(L1127),1E-6)*MAX(((((F1127)+(G1127)*(L1127))*(L1127))/MAX((F1127)+2*(L1127)*SQRT(1+(G1127)^2),1E-6))^(2/3),1E-6)))^2</f>
        <v/>
      </c>
      <c r="S1127">
        <f>ABS(ABS(K1127)/MAX(((F1127)+(G1127)*(L1127))*(L1127),1E-6))/SQRT($I$5*MAX((((F1127)+(G1127)*(L1127))*(L1127))/MAX((F1127)+2*(G1127)*(L1127),1E-6),1E-6))</f>
        <v/>
      </c>
      <c r="T1127">
        <f>((F1127)*(L1127)^2)/2+(G1127)*(L1127)^3/3+(ABS(K1127)^2)/($I$5*MAX(((F1127)+(G1127)*(L1127))*(L1127),1E-6))</f>
        <v/>
      </c>
      <c r="U1127">
        <f>IF($D$20=0,0,IFERROR(Q1126-(((R1126+R1127)/2)*J1127)-(IF(O1126&gt;O1127,$D$8*((O1126^2-O1127^2)/(2*$I$5)),$D$9*((O1127^2-O1126^2)/(2*$I$5)))+($D$10*(ABS(I1127)/90)*(MAX(O1126^2,O1127^2)/(2*$I$5))))-Q1127,0))</f>
        <v/>
      </c>
      <c r="V1127">
        <f>IF($D$20=0,1,IFERROR(IF(ROUND(S1127,3)=1,1,IF(AND(ABS(U1127)&lt;$D$19,S1127&gt;1),1,0)),0))</f>
        <v/>
      </c>
      <c r="W1127">
        <f>IF($D$20=0,IFERROR(W1128,MAX($D$16,POWER((ABS(K1127)^2)/($I$5*MAX(F1127,0.1)^2),1/3))),IF(IFERROR(AG1128,0)=0,IFERROR(W1128,MAX($D$16,POWER((ABS(K1127)^2)/($I$5*MAX(F1127,0.1)^2),1/3))),IF(OR(IFERROR(W1127,0)=0,IFERROR(AD1128,0)&gt;1),MAX($D$16,POWER((ABS(K1127)^2)/($I$5*MAX(F1127,0.1)^2),1/3)),IF(IFERROR(AF1127,0)&gt;0,MAX($D$16,IFERROR(W1127,0)+((IFERROR(AF1127,0))*$D$18*IF((IFERROR(AD1127,0))&lt;1,1,-1))),IF(IFERROR(AF1127,0)&lt;0,IF(ABS((MAX($D$16,POWER((ABS(K1127)^2)/($I$5*MAX(F1127,0.1)^2),1/3)))-IFERROR(W1127,0))&gt;$D$19,MAX($D$16,IF((MAX($D$16,POWER((ABS(K1127)^2)/($I$5*MAX(F1127,0.1)^2),1/3)))&gt;IFERROR(W1127,0),MIN((MAX($D$16,POWER((ABS(K1127)^2)/($I$5*MAX(F1127,0.1)^2),1/3))),IFERROR(W1127,0)+(MIN(ABS(IFERROR(AF1127,0))*$D$18,ABS((MAX($D$16,POWER((ABS(K1127)^2)/($I$5*MAX(F1127,0.1)^2),1/3)))-IFERROR(W1127,0))))),MAX((MAX($D$16,POWER((ABS(K1127)^2)/($I$5*MAX(F1127,0.1)^2),1/3))),IFERROR(W1127,0)-(MIN(ABS(IFERROR(AF1127,0))*$D$18,ABS((MAX($D$16,POWER((ABS(K1127)^2)/($I$5*MAX(F1127,0.1)^2),1/3)))-IFERROR(W1127,0))))))),MAX($D$16,POWER((ABS(K1127)^2)/($I$5*MAX(F1127,0.1)^2),1/3))),MAX($D$16,IFERROR(W1127,0)))))))</f>
        <v/>
      </c>
      <c r="X1127">
        <f>((F1127)+(G1127)*(W1127))*(W1127)</f>
        <v/>
      </c>
      <c r="Y1127">
        <f>(((F1127)+(G1127)*(W1127))*(W1127))/MAX((F1127)+2*(W1127)*SQRT(1+(G1127)^2),1E-6)</f>
        <v/>
      </c>
      <c r="Z1127">
        <f>ABS(K1127)/MAX(((F1127)+(G1127)*(W1127))*(W1127),1E-6)</f>
        <v/>
      </c>
      <c r="AA1127">
        <f>E1127+W1127</f>
        <v/>
      </c>
      <c r="AB1127">
        <f>AA1127+((ABS(K1127)/MAX(((F1127)+(G1127)*(W1127))*(W1127),1E-6))^2)/(2*$I$5)</f>
        <v/>
      </c>
      <c r="AC1127">
        <f>((ABS(K1127)*$D$6)/(MAX(((F1127)+(G1127)*(W1127))*(W1127),1E-6)*MAX(((((F1127)+(G1127)*(W1127))*(W1127))/MAX((F1127)+2*(W1127)*SQRT(1+(G1127)^2),1E-6))^(2/3),1E-6)))^2</f>
        <v/>
      </c>
      <c r="AD1127">
        <f>ABS(ABS(K1127)/MAX(((F1127)+(G1127)*(W1127))*(W1127),1E-6))/SQRT($I$5*MAX((((F1127)+(G1127)*(W1127))*(W1127))/MAX((F1127)+2*(G1127)*(W1127),1E-6),1E-6))</f>
        <v/>
      </c>
      <c r="AE1127">
        <f>((F1127)*(W1127)^2)/2+(G1127)*(W1127)^3/3+(ABS(K1127)^2)/($I$5*MAX(((F1127)+(G1127)*(W1127))*(W1127),1E-6))</f>
        <v/>
      </c>
      <c r="AF1127">
        <f>IF($D$20=0,0,IFERROR(AB1128+(((AC1127+AC1128)/2)*J1128)+(IF(Z1127&gt;Z1128,$D$8*((Z1127^2-Z1128^2)/(2*$I$5)),$D$9*((Z1128^2-Z1127^2)/(2*$I$5)))+($D$10*(ABS(I1128)/90)*(MAX(Z1127^2,Z1128^2)/(2*$I$5))))-AB1127,0))</f>
        <v/>
      </c>
      <c r="AG1127">
        <f>IF($D$20=0,1,IFERROR(IF(ROUND(AD1127,3)=1,1,IF(AND(ABS(AF1127)&lt;$D$19,AD1127&lt;1),1,0)),0))</f>
        <v/>
      </c>
      <c r="AH1127">
        <f>IFERROR(IF(V32="Supercritical",MAX($D$16,IFERROR(L1127,MAX($D$16,POWER((ABS(K1127)^2)/($I$5*MAX(F1127,0.1)^2),1/3)))),IF(V32="Subcritical",MAX($D$16,IFERROR(W1127,MAX($D$16,POWER((ABS(K1127)^2)/($I$5*MAX(F1127,0.1)^2),1/3)))),IF(AND(IFERROR(V1127,0)=1,IFERROR(AG1127,0)=1),IF(IFERROR(T1127,-1E99)&gt;=IFERROR(AE1127,-1E99),MAX($D$16,IFERROR(L1127,MAX($D$16,POWER((ABS(K1127)^2)/($I$5*MAX(F1127,0.1)^2),1/3)))),MAX($D$16,IFERROR(W1127,MAX($D$16,POWER((ABS(K1127)^2)/($I$5*MAX(F1127,0.1)^2),1/3))))),IF(IFERROR(V1127,0)=1,MAX($D$16,IFERROR(L1127,MAX($D$16,POWER((ABS(K1127)^2)/($I$5*MAX(F1127,0.1)^2),1/3)))),IF(IFERROR(AG1127,0)=1,MAX($D$16,IFERROR(W1127,MAX($D$16,POWER((ABS(K1127)^2)/($I$5*MAX(F1127,0.1)^2),1/3)))),MAX($D$16,POWER((ABS(K1127)^2)/($I$5*MAX(F1127,0.1)^2),1/3))))))),MAX($D$16,POWER((ABS(K1127)^2)/($I$5*MAX(F1127,0.1)^2),1/3)))</f>
        <v/>
      </c>
      <c r="AI1127">
        <f>E1127+AH1127</f>
        <v/>
      </c>
      <c r="AJ1127">
        <f>AI1127+((ABS(K1127)/MAX(((F1127)+(G1127)*(AH1127))*(AH1127),1E-6))^2)/(2*$I$5)</f>
        <v/>
      </c>
      <c r="AM1127" t="n">
        <v>0</v>
      </c>
      <c r="AN1127" t="n">
        <v>0</v>
      </c>
      <c r="AO1127">
        <f>AM1127+AN1127</f>
        <v/>
      </c>
      <c r="AP1127">
        <f>AP1126+AO1127</f>
        <v/>
      </c>
      <c r="AQ1127">
        <f>ABS(ABS(K1127)/MAX(((F1127)+(G1127)*(AH1127))*(AH1127),1E-6))/SQRT($I$5*MAX((((F1127)+(G1127)*(AH1127))*(AH1127))/MAX((F1127)+2*(G1127)*(AH1127),1E-6),1E-6))</f>
        <v/>
      </c>
      <c r="AR1127">
        <f>IF(AQ1127&lt;1,"Subcritical","Supercritical")</f>
        <v/>
      </c>
      <c r="AS1127">
        <f>((ABS(K1127)*$D$6)/(MAX(((F1127)+(G1127)*(AH1127))*(AH1127),1E-6)*MAX(((((F1127)+(G1127)*(AH1127))*(AH1127))/MAX((F1127)+2*(AH1127)*SQRT(1+(G1127)^2),1E-6))^(2/3),1E-6)))^2</f>
        <v/>
      </c>
    </row>
    <row r="1128">
      <c r="A1128" t="n">
        <v>979</v>
      </c>
      <c r="B1128" t="n">
        <v>977.889</v>
      </c>
      <c r="C1128" t="n">
        <v>616082.096</v>
      </c>
      <c r="D1128" t="n">
        <v>3097026.029</v>
      </c>
      <c r="E1128" t="n">
        <v>632.073</v>
      </c>
      <c r="F1128" t="n">
        <v>5.2</v>
      </c>
      <c r="G1128" t="n">
        <v>0</v>
      </c>
      <c r="H1128" t="inlineStr">
        <is>
          <t>Normal</t>
        </is>
      </c>
      <c r="I1128" t="n">
        <v>0.057</v>
      </c>
      <c r="J1128">
        <f>B1128-B1127</f>
        <v/>
      </c>
      <c r="K1128">
        <f>MAX(0,K1127-AO1127)</f>
        <v/>
      </c>
      <c r="L1128">
        <f>IF($D$20=0,IFERROR(L1127,MAX($D$16,POWER((ABS(K1128)^2)/($I$5*MAX(F1128,0.1)^2),1/3))),IF(IFERROR(V1127,0)=0,IFERROR(L1127,MAX($D$16,POWER((ABS(K1128)^2)/($I$5*MAX(F1128,0.1)^2),1/3))),IF(OR(IFERROR(L1128,0)=0,IFERROR(S1127,0)&lt;1,IFERROR(S1128,0)&lt;1),MAX($D$16,POWER((ABS(K1128)^2)/($I$5*MAX(F1128,0.1)^2),1/3)),IF(IFERROR(U1128,0)&gt;0,MAX($D$16,IFERROR(L1128,0)+((IFERROR(U1128,0))*$D$18*IF((IFERROR(S1128,0))&lt;1,1,-1))),IF(IFERROR(U1128,0)&lt;0,IF(ABS((MAX($D$16,POWER((ABS(K1128)^2)/($I$5*MAX(F1128,0.1)^2),1/3)))-IFERROR(L1128,0))&gt;$D$19,MAX($D$16,IF((MAX($D$16,POWER((ABS(K1128)^2)/($I$5*MAX(F1128,0.1)^2),1/3)))&gt;IFERROR(L1128,0),MIN((MAX($D$16,POWER((ABS(K1128)^2)/($I$5*MAX(F1128,0.1)^2),1/3))),IFERROR(L1128,0)+(MIN(ABS(IFERROR(U1128,0))*$D$18,ABS((MAX($D$16,POWER((ABS(K1128)^2)/($I$5*MAX(F1128,0.1)^2),1/3)))-IFERROR(L1128,0))))),MAX((MAX($D$16,POWER((ABS(K1128)^2)/($I$5*MAX(F1128,0.1)^2),1/3))),IFERROR(L1128,0)-(MIN(ABS(IFERROR(U1128,0))*$D$18,ABS((MAX($D$16,POWER((ABS(K1128)^2)/($I$5*MAX(F1128,0.1)^2),1/3)))-IFERROR(L1128,0))))))),MAX($D$16,POWER((ABS(K1128)^2)/($I$5*MAX(F1128,0.1)^2),1/3))),MAX($D$16,IFERROR(L1128,0)))))))</f>
        <v/>
      </c>
      <c r="M1128">
        <f>((F1128)+(G1128)*(L1128))*(L1128)</f>
        <v/>
      </c>
      <c r="N1128">
        <f>(((F1128)+(G1128)*(L1128))*(L1128))/MAX((F1128)+2*(L1128)*SQRT(1+(G1128)^2),1E-6)</f>
        <v/>
      </c>
      <c r="O1128">
        <f>ABS(K1128)/MAX(((F1128)+(G1128)*(L1128))*(L1128),1E-6)</f>
        <v/>
      </c>
      <c r="P1128">
        <f>E1128+L1128</f>
        <v/>
      </c>
      <c r="Q1128">
        <f>P1128+((ABS(K1128)/MAX(((F1128)+(G1128)*(L1128))*(L1128),1E-6))^2)/(2*$I$5)</f>
        <v/>
      </c>
      <c r="R1128">
        <f>((ABS(K1128)*$D$6)/(MAX(((F1128)+(G1128)*(L1128))*(L1128),1E-6)*MAX(((((F1128)+(G1128)*(L1128))*(L1128))/MAX((F1128)+2*(L1128)*SQRT(1+(G1128)^2),1E-6))^(2/3),1E-6)))^2</f>
        <v/>
      </c>
      <c r="S1128">
        <f>ABS(ABS(K1128)/MAX(((F1128)+(G1128)*(L1128))*(L1128),1E-6))/SQRT($I$5*MAX((((F1128)+(G1128)*(L1128))*(L1128))/MAX((F1128)+2*(G1128)*(L1128),1E-6),1E-6))</f>
        <v/>
      </c>
      <c r="T1128">
        <f>((F1128)*(L1128)^2)/2+(G1128)*(L1128)^3/3+(ABS(K1128)^2)/($I$5*MAX(((F1128)+(G1128)*(L1128))*(L1128),1E-6))</f>
        <v/>
      </c>
      <c r="U1128">
        <f>IF($D$20=0,0,IFERROR(Q1127-(((R1127+R1128)/2)*J1128)-(IF(O1127&gt;O1128,$D$8*((O1127^2-O1128^2)/(2*$I$5)),$D$9*((O1128^2-O1127^2)/(2*$I$5)))+($D$10*(ABS(I1128)/90)*(MAX(O1127^2,O1128^2)/(2*$I$5))))-Q1128,0))</f>
        <v/>
      </c>
      <c r="V1128">
        <f>IF($D$20=0,1,IFERROR(IF(ROUND(S1128,3)=1,1,IF(AND(ABS(U1128)&lt;$D$19,S1128&gt;1),1,0)),0))</f>
        <v/>
      </c>
      <c r="W1128">
        <f>IF($D$20=0,IFERROR(W1129,MAX($D$16,POWER((ABS(K1128)^2)/($I$5*MAX(F1128,0.1)^2),1/3))),IF(IFERROR(AG1129,0)=0,IFERROR(W1129,MAX($D$16,POWER((ABS(K1128)^2)/($I$5*MAX(F1128,0.1)^2),1/3))),IF(OR(IFERROR(W1128,0)=0,IFERROR(AD1129,0)&gt;1),MAX($D$16,POWER((ABS(K1128)^2)/($I$5*MAX(F1128,0.1)^2),1/3)),IF(IFERROR(AF1128,0)&gt;0,MAX($D$16,IFERROR(W1128,0)+((IFERROR(AF1128,0))*$D$18*IF((IFERROR(AD1128,0))&lt;1,1,-1))),IF(IFERROR(AF1128,0)&lt;0,IF(ABS((MAX($D$16,POWER((ABS(K1128)^2)/($I$5*MAX(F1128,0.1)^2),1/3)))-IFERROR(W1128,0))&gt;$D$19,MAX($D$16,IF((MAX($D$16,POWER((ABS(K1128)^2)/($I$5*MAX(F1128,0.1)^2),1/3)))&gt;IFERROR(W1128,0),MIN((MAX($D$16,POWER((ABS(K1128)^2)/($I$5*MAX(F1128,0.1)^2),1/3))),IFERROR(W1128,0)+(MIN(ABS(IFERROR(AF1128,0))*$D$18,ABS((MAX($D$16,POWER((ABS(K1128)^2)/($I$5*MAX(F1128,0.1)^2),1/3)))-IFERROR(W1128,0))))),MAX((MAX($D$16,POWER((ABS(K1128)^2)/($I$5*MAX(F1128,0.1)^2),1/3))),IFERROR(W1128,0)-(MIN(ABS(IFERROR(AF1128,0))*$D$18,ABS((MAX($D$16,POWER((ABS(K1128)^2)/($I$5*MAX(F1128,0.1)^2),1/3)))-IFERROR(W1128,0))))))),MAX($D$16,POWER((ABS(K1128)^2)/($I$5*MAX(F1128,0.1)^2),1/3))),MAX($D$16,IFERROR(W1128,0)))))))</f>
        <v/>
      </c>
      <c r="X1128">
        <f>((F1128)+(G1128)*(W1128))*(W1128)</f>
        <v/>
      </c>
      <c r="Y1128">
        <f>(((F1128)+(G1128)*(W1128))*(W1128))/MAX((F1128)+2*(W1128)*SQRT(1+(G1128)^2),1E-6)</f>
        <v/>
      </c>
      <c r="Z1128">
        <f>ABS(K1128)/MAX(((F1128)+(G1128)*(W1128))*(W1128),1E-6)</f>
        <v/>
      </c>
      <c r="AA1128">
        <f>E1128+W1128</f>
        <v/>
      </c>
      <c r="AB1128">
        <f>AA1128+((ABS(K1128)/MAX(((F1128)+(G1128)*(W1128))*(W1128),1E-6))^2)/(2*$I$5)</f>
        <v/>
      </c>
      <c r="AC1128">
        <f>((ABS(K1128)*$D$6)/(MAX(((F1128)+(G1128)*(W1128))*(W1128),1E-6)*MAX(((((F1128)+(G1128)*(W1128))*(W1128))/MAX((F1128)+2*(W1128)*SQRT(1+(G1128)^2),1E-6))^(2/3),1E-6)))^2</f>
        <v/>
      </c>
      <c r="AD1128">
        <f>ABS(ABS(K1128)/MAX(((F1128)+(G1128)*(W1128))*(W1128),1E-6))/SQRT($I$5*MAX((((F1128)+(G1128)*(W1128))*(W1128))/MAX((F1128)+2*(G1128)*(W1128),1E-6),1E-6))</f>
        <v/>
      </c>
      <c r="AE1128">
        <f>((F1128)*(W1128)^2)/2+(G1128)*(W1128)^3/3+(ABS(K1128)^2)/($I$5*MAX(((F1128)+(G1128)*(W1128))*(W1128),1E-6))</f>
        <v/>
      </c>
      <c r="AF1128">
        <f>IF($D$20=0,0,IFERROR(AB1129+(((AC1128+AC1129)/2)*J1129)+(IF(Z1128&gt;Z1129,$D$8*((Z1128^2-Z1129^2)/(2*$I$5)),$D$9*((Z1129^2-Z1128^2)/(2*$I$5)))+($D$10*(ABS(I1129)/90)*(MAX(Z1128^2,Z1129^2)/(2*$I$5))))-AB1128,0))</f>
        <v/>
      </c>
      <c r="AG1128">
        <f>IF($D$20=0,1,IFERROR(IF(ROUND(AD1128,3)=1,1,IF(AND(ABS(AF1128)&lt;$D$19,AD1128&lt;1),1,0)),0))</f>
        <v/>
      </c>
      <c r="AH1128">
        <f>IFERROR(IF(V32="Supercritical",MAX($D$16,IFERROR(L1128,MAX($D$16,POWER((ABS(K1128)^2)/($I$5*MAX(F1128,0.1)^2),1/3)))),IF(V32="Subcritical",MAX($D$16,IFERROR(W1128,MAX($D$16,POWER((ABS(K1128)^2)/($I$5*MAX(F1128,0.1)^2),1/3)))),IF(AND(IFERROR(V1128,0)=1,IFERROR(AG1128,0)=1),IF(IFERROR(T1128,-1E99)&gt;=IFERROR(AE1128,-1E99),MAX($D$16,IFERROR(L1128,MAX($D$16,POWER((ABS(K1128)^2)/($I$5*MAX(F1128,0.1)^2),1/3)))),MAX($D$16,IFERROR(W1128,MAX($D$16,POWER((ABS(K1128)^2)/($I$5*MAX(F1128,0.1)^2),1/3))))),IF(IFERROR(V1128,0)=1,MAX($D$16,IFERROR(L1128,MAX($D$16,POWER((ABS(K1128)^2)/($I$5*MAX(F1128,0.1)^2),1/3)))),IF(IFERROR(AG1128,0)=1,MAX($D$16,IFERROR(W1128,MAX($D$16,POWER((ABS(K1128)^2)/($I$5*MAX(F1128,0.1)^2),1/3)))),MAX($D$16,POWER((ABS(K1128)^2)/($I$5*MAX(F1128,0.1)^2),1/3))))))),MAX($D$16,POWER((ABS(K1128)^2)/($I$5*MAX(F1128,0.1)^2),1/3)))</f>
        <v/>
      </c>
      <c r="AI1128">
        <f>E1128+AH1128</f>
        <v/>
      </c>
      <c r="AJ1128">
        <f>AI1128+((ABS(K1128)/MAX(((F1128)+(G1128)*(AH1128))*(AH1128),1E-6))^2)/(2*$I$5)</f>
        <v/>
      </c>
      <c r="AM1128" t="n">
        <v>0</v>
      </c>
      <c r="AN1128" t="n">
        <v>0</v>
      </c>
      <c r="AO1128">
        <f>AM1128+AN1128</f>
        <v/>
      </c>
      <c r="AP1128">
        <f>AP1127+AO1128</f>
        <v/>
      </c>
      <c r="AQ1128">
        <f>ABS(ABS(K1128)/MAX(((F1128)+(G1128)*(AH1128))*(AH1128),1E-6))/SQRT($I$5*MAX((((F1128)+(G1128)*(AH1128))*(AH1128))/MAX((F1128)+2*(G1128)*(AH1128),1E-6),1E-6))</f>
        <v/>
      </c>
      <c r="AR1128">
        <f>IF(AQ1128&lt;1,"Subcritical","Supercritical")</f>
        <v/>
      </c>
      <c r="AS1128">
        <f>((ABS(K1128)*$D$6)/(MAX(((F1128)+(G1128)*(AH1128))*(AH1128),1E-6)*MAX(((((F1128)+(G1128)*(AH1128))*(AH1128))/MAX((F1128)+2*(AH1128)*SQRT(1+(G1128)^2),1E-6))^(2/3),1E-6)))^2</f>
        <v/>
      </c>
    </row>
    <row r="1129">
      <c r="A1129" t="n">
        <v>980</v>
      </c>
      <c r="B1129" t="n">
        <v>978.889</v>
      </c>
      <c r="C1129" t="n">
        <v>616082.053</v>
      </c>
      <c r="D1129" t="n">
        <v>3097025.03</v>
      </c>
      <c r="E1129" t="n">
        <v>632.0725</v>
      </c>
      <c r="F1129" t="n">
        <v>5.2</v>
      </c>
      <c r="G1129" t="n">
        <v>0</v>
      </c>
      <c r="H1129" t="inlineStr">
        <is>
          <t>Normal</t>
        </is>
      </c>
      <c r="I1129" t="n">
        <v>0.057</v>
      </c>
      <c r="J1129">
        <f>B1129-B1128</f>
        <v/>
      </c>
      <c r="K1129">
        <f>MAX(0,K1128-AO1128)</f>
        <v/>
      </c>
      <c r="L1129">
        <f>IF($D$20=0,IFERROR(L1128,MAX($D$16,POWER((ABS(K1129)^2)/($I$5*MAX(F1129,0.1)^2),1/3))),IF(IFERROR(V1128,0)=0,IFERROR(L1128,MAX($D$16,POWER((ABS(K1129)^2)/($I$5*MAX(F1129,0.1)^2),1/3))),IF(OR(IFERROR(L1129,0)=0,IFERROR(S1128,0)&lt;1,IFERROR(S1129,0)&lt;1),MAX($D$16,POWER((ABS(K1129)^2)/($I$5*MAX(F1129,0.1)^2),1/3)),IF(IFERROR(U1129,0)&gt;0,MAX($D$16,IFERROR(L1129,0)+((IFERROR(U1129,0))*$D$18*IF((IFERROR(S1129,0))&lt;1,1,-1))),IF(IFERROR(U1129,0)&lt;0,IF(ABS((MAX($D$16,POWER((ABS(K1129)^2)/($I$5*MAX(F1129,0.1)^2),1/3)))-IFERROR(L1129,0))&gt;$D$19,MAX($D$16,IF((MAX($D$16,POWER((ABS(K1129)^2)/($I$5*MAX(F1129,0.1)^2),1/3)))&gt;IFERROR(L1129,0),MIN((MAX($D$16,POWER((ABS(K1129)^2)/($I$5*MAX(F1129,0.1)^2),1/3))),IFERROR(L1129,0)+(MIN(ABS(IFERROR(U1129,0))*$D$18,ABS((MAX($D$16,POWER((ABS(K1129)^2)/($I$5*MAX(F1129,0.1)^2),1/3)))-IFERROR(L1129,0))))),MAX((MAX($D$16,POWER((ABS(K1129)^2)/($I$5*MAX(F1129,0.1)^2),1/3))),IFERROR(L1129,0)-(MIN(ABS(IFERROR(U1129,0))*$D$18,ABS((MAX($D$16,POWER((ABS(K1129)^2)/($I$5*MAX(F1129,0.1)^2),1/3)))-IFERROR(L1129,0))))))),MAX($D$16,POWER((ABS(K1129)^2)/($I$5*MAX(F1129,0.1)^2),1/3))),MAX($D$16,IFERROR(L1129,0)))))))</f>
        <v/>
      </c>
      <c r="M1129">
        <f>((F1129)+(G1129)*(L1129))*(L1129)</f>
        <v/>
      </c>
      <c r="N1129">
        <f>(((F1129)+(G1129)*(L1129))*(L1129))/MAX((F1129)+2*(L1129)*SQRT(1+(G1129)^2),1E-6)</f>
        <v/>
      </c>
      <c r="O1129">
        <f>ABS(K1129)/MAX(((F1129)+(G1129)*(L1129))*(L1129),1E-6)</f>
        <v/>
      </c>
      <c r="P1129">
        <f>E1129+L1129</f>
        <v/>
      </c>
      <c r="Q1129">
        <f>P1129+((ABS(K1129)/MAX(((F1129)+(G1129)*(L1129))*(L1129),1E-6))^2)/(2*$I$5)</f>
        <v/>
      </c>
      <c r="R1129">
        <f>((ABS(K1129)*$D$6)/(MAX(((F1129)+(G1129)*(L1129))*(L1129),1E-6)*MAX(((((F1129)+(G1129)*(L1129))*(L1129))/MAX((F1129)+2*(L1129)*SQRT(1+(G1129)^2),1E-6))^(2/3),1E-6)))^2</f>
        <v/>
      </c>
      <c r="S1129">
        <f>ABS(ABS(K1129)/MAX(((F1129)+(G1129)*(L1129))*(L1129),1E-6))/SQRT($I$5*MAX((((F1129)+(G1129)*(L1129))*(L1129))/MAX((F1129)+2*(G1129)*(L1129),1E-6),1E-6))</f>
        <v/>
      </c>
      <c r="T1129">
        <f>((F1129)*(L1129)^2)/2+(G1129)*(L1129)^3/3+(ABS(K1129)^2)/($I$5*MAX(((F1129)+(G1129)*(L1129))*(L1129),1E-6))</f>
        <v/>
      </c>
      <c r="U1129">
        <f>IF($D$20=0,0,IFERROR(Q1128-(((R1128+R1129)/2)*J1129)-(IF(O1128&gt;O1129,$D$8*((O1128^2-O1129^2)/(2*$I$5)),$D$9*((O1129^2-O1128^2)/(2*$I$5)))+($D$10*(ABS(I1129)/90)*(MAX(O1128^2,O1129^2)/(2*$I$5))))-Q1129,0))</f>
        <v/>
      </c>
      <c r="V1129">
        <f>IF($D$20=0,1,IFERROR(IF(ROUND(S1129,3)=1,1,IF(AND(ABS(U1129)&lt;$D$19,S1129&gt;1),1,0)),0))</f>
        <v/>
      </c>
      <c r="W1129">
        <f>IF($D$20=0,IFERROR(W1130,MAX($D$16,POWER((ABS(K1129)^2)/($I$5*MAX(F1129,0.1)^2),1/3))),IF(IFERROR(AG1130,0)=0,IFERROR(W1130,MAX($D$16,POWER((ABS(K1129)^2)/($I$5*MAX(F1129,0.1)^2),1/3))),IF(OR(IFERROR(W1129,0)=0,IFERROR(AD1130,0)&gt;1),MAX($D$16,POWER((ABS(K1129)^2)/($I$5*MAX(F1129,0.1)^2),1/3)),IF(IFERROR(AF1129,0)&gt;0,MAX($D$16,IFERROR(W1129,0)+((IFERROR(AF1129,0))*$D$18*IF((IFERROR(AD1129,0))&lt;1,1,-1))),IF(IFERROR(AF1129,0)&lt;0,IF(ABS((MAX($D$16,POWER((ABS(K1129)^2)/($I$5*MAX(F1129,0.1)^2),1/3)))-IFERROR(W1129,0))&gt;$D$19,MAX($D$16,IF((MAX($D$16,POWER((ABS(K1129)^2)/($I$5*MAX(F1129,0.1)^2),1/3)))&gt;IFERROR(W1129,0),MIN((MAX($D$16,POWER((ABS(K1129)^2)/($I$5*MAX(F1129,0.1)^2),1/3))),IFERROR(W1129,0)+(MIN(ABS(IFERROR(AF1129,0))*$D$18,ABS((MAX($D$16,POWER((ABS(K1129)^2)/($I$5*MAX(F1129,0.1)^2),1/3)))-IFERROR(W1129,0))))),MAX((MAX($D$16,POWER((ABS(K1129)^2)/($I$5*MAX(F1129,0.1)^2),1/3))),IFERROR(W1129,0)-(MIN(ABS(IFERROR(AF1129,0))*$D$18,ABS((MAX($D$16,POWER((ABS(K1129)^2)/($I$5*MAX(F1129,0.1)^2),1/3)))-IFERROR(W1129,0))))))),MAX($D$16,POWER((ABS(K1129)^2)/($I$5*MAX(F1129,0.1)^2),1/3))),MAX($D$16,IFERROR(W1129,0)))))))</f>
        <v/>
      </c>
      <c r="X1129">
        <f>((F1129)+(G1129)*(W1129))*(W1129)</f>
        <v/>
      </c>
      <c r="Y1129">
        <f>(((F1129)+(G1129)*(W1129))*(W1129))/MAX((F1129)+2*(W1129)*SQRT(1+(G1129)^2),1E-6)</f>
        <v/>
      </c>
      <c r="Z1129">
        <f>ABS(K1129)/MAX(((F1129)+(G1129)*(W1129))*(W1129),1E-6)</f>
        <v/>
      </c>
      <c r="AA1129">
        <f>E1129+W1129</f>
        <v/>
      </c>
      <c r="AB1129">
        <f>AA1129+((ABS(K1129)/MAX(((F1129)+(G1129)*(W1129))*(W1129),1E-6))^2)/(2*$I$5)</f>
        <v/>
      </c>
      <c r="AC1129">
        <f>((ABS(K1129)*$D$6)/(MAX(((F1129)+(G1129)*(W1129))*(W1129),1E-6)*MAX(((((F1129)+(G1129)*(W1129))*(W1129))/MAX((F1129)+2*(W1129)*SQRT(1+(G1129)^2),1E-6))^(2/3),1E-6)))^2</f>
        <v/>
      </c>
      <c r="AD1129">
        <f>ABS(ABS(K1129)/MAX(((F1129)+(G1129)*(W1129))*(W1129),1E-6))/SQRT($I$5*MAX((((F1129)+(G1129)*(W1129))*(W1129))/MAX((F1129)+2*(G1129)*(W1129),1E-6),1E-6))</f>
        <v/>
      </c>
      <c r="AE1129">
        <f>((F1129)*(W1129)^2)/2+(G1129)*(W1129)^3/3+(ABS(K1129)^2)/($I$5*MAX(((F1129)+(G1129)*(W1129))*(W1129),1E-6))</f>
        <v/>
      </c>
      <c r="AF1129">
        <f>IF($D$20=0,0,IFERROR(AB1130+(((AC1129+AC1130)/2)*J1130)+(IF(Z1129&gt;Z1130,$D$8*((Z1129^2-Z1130^2)/(2*$I$5)),$D$9*((Z1130^2-Z1129^2)/(2*$I$5)))+($D$10*(ABS(I1130)/90)*(MAX(Z1129^2,Z1130^2)/(2*$I$5))))-AB1129,0))</f>
        <v/>
      </c>
      <c r="AG1129">
        <f>IF($D$20=0,1,IFERROR(IF(ROUND(AD1129,3)=1,1,IF(AND(ABS(AF1129)&lt;$D$19,AD1129&lt;1),1,0)),0))</f>
        <v/>
      </c>
      <c r="AH1129">
        <f>IFERROR(IF(V32="Supercritical",MAX($D$16,IFERROR(L1129,MAX($D$16,POWER((ABS(K1129)^2)/($I$5*MAX(F1129,0.1)^2),1/3)))),IF(V32="Subcritical",MAX($D$16,IFERROR(W1129,MAX($D$16,POWER((ABS(K1129)^2)/($I$5*MAX(F1129,0.1)^2),1/3)))),IF(AND(IFERROR(V1129,0)=1,IFERROR(AG1129,0)=1),IF(IFERROR(T1129,-1E99)&gt;=IFERROR(AE1129,-1E99),MAX($D$16,IFERROR(L1129,MAX($D$16,POWER((ABS(K1129)^2)/($I$5*MAX(F1129,0.1)^2),1/3)))),MAX($D$16,IFERROR(W1129,MAX($D$16,POWER((ABS(K1129)^2)/($I$5*MAX(F1129,0.1)^2),1/3))))),IF(IFERROR(V1129,0)=1,MAX($D$16,IFERROR(L1129,MAX($D$16,POWER((ABS(K1129)^2)/($I$5*MAX(F1129,0.1)^2),1/3)))),IF(IFERROR(AG1129,0)=1,MAX($D$16,IFERROR(W1129,MAX($D$16,POWER((ABS(K1129)^2)/($I$5*MAX(F1129,0.1)^2),1/3)))),MAX($D$16,POWER((ABS(K1129)^2)/($I$5*MAX(F1129,0.1)^2),1/3))))))),MAX($D$16,POWER((ABS(K1129)^2)/($I$5*MAX(F1129,0.1)^2),1/3)))</f>
        <v/>
      </c>
      <c r="AI1129">
        <f>E1129+AH1129</f>
        <v/>
      </c>
      <c r="AJ1129">
        <f>AI1129+((ABS(K1129)/MAX(((F1129)+(G1129)*(AH1129))*(AH1129),1E-6))^2)/(2*$I$5)</f>
        <v/>
      </c>
      <c r="AM1129" t="n">
        <v>0</v>
      </c>
      <c r="AN1129" t="n">
        <v>0</v>
      </c>
      <c r="AO1129">
        <f>AM1129+AN1129</f>
        <v/>
      </c>
      <c r="AP1129">
        <f>AP1128+AO1129</f>
        <v/>
      </c>
      <c r="AQ1129">
        <f>ABS(ABS(K1129)/MAX(((F1129)+(G1129)*(AH1129))*(AH1129),1E-6))/SQRT($I$5*MAX((((F1129)+(G1129)*(AH1129))*(AH1129))/MAX((F1129)+2*(G1129)*(AH1129),1E-6),1E-6))</f>
        <v/>
      </c>
      <c r="AR1129">
        <f>IF(AQ1129&lt;1,"Subcritical","Supercritical")</f>
        <v/>
      </c>
      <c r="AS1129">
        <f>((ABS(K1129)*$D$6)/(MAX(((F1129)+(G1129)*(AH1129))*(AH1129),1E-6)*MAX(((((F1129)+(G1129)*(AH1129))*(AH1129))/MAX((F1129)+2*(AH1129)*SQRT(1+(G1129)^2),1E-6))^(2/3),1E-6)))^2</f>
        <v/>
      </c>
    </row>
    <row r="1130">
      <c r="A1130" t="n">
        <v>981</v>
      </c>
      <c r="B1130" t="n">
        <v>979.889</v>
      </c>
      <c r="C1130" t="n">
        <v>616082.0110000001</v>
      </c>
      <c r="D1130" t="n">
        <v>3097024.031</v>
      </c>
      <c r="E1130" t="n">
        <v>632.072</v>
      </c>
      <c r="F1130" t="n">
        <v>5.2</v>
      </c>
      <c r="G1130" t="n">
        <v>0</v>
      </c>
      <c r="H1130" t="inlineStr">
        <is>
          <t>Normal</t>
        </is>
      </c>
      <c r="I1130" t="n">
        <v>0</v>
      </c>
      <c r="J1130">
        <f>B1130-B1129</f>
        <v/>
      </c>
      <c r="K1130">
        <f>MAX(0,K1129-AO1129)</f>
        <v/>
      </c>
      <c r="L1130">
        <f>IF($D$20=0,IFERROR(L1129,MAX($D$16,POWER((ABS(K1130)^2)/($I$5*MAX(F1130,0.1)^2),1/3))),IF(IFERROR(V1129,0)=0,IFERROR(L1129,MAX($D$16,POWER((ABS(K1130)^2)/($I$5*MAX(F1130,0.1)^2),1/3))),IF(OR(IFERROR(L1130,0)=0,IFERROR(S1129,0)&lt;1,IFERROR(S1130,0)&lt;1),MAX($D$16,POWER((ABS(K1130)^2)/($I$5*MAX(F1130,0.1)^2),1/3)),IF(IFERROR(U1130,0)&gt;0,MAX($D$16,IFERROR(L1130,0)+((IFERROR(U1130,0))*$D$18*IF((IFERROR(S1130,0))&lt;1,1,-1))),IF(IFERROR(U1130,0)&lt;0,IF(ABS((MAX($D$16,POWER((ABS(K1130)^2)/($I$5*MAX(F1130,0.1)^2),1/3)))-IFERROR(L1130,0))&gt;$D$19,MAX($D$16,IF((MAX($D$16,POWER((ABS(K1130)^2)/($I$5*MAX(F1130,0.1)^2),1/3)))&gt;IFERROR(L1130,0),MIN((MAX($D$16,POWER((ABS(K1130)^2)/($I$5*MAX(F1130,0.1)^2),1/3))),IFERROR(L1130,0)+(MIN(ABS(IFERROR(U1130,0))*$D$18,ABS((MAX($D$16,POWER((ABS(K1130)^2)/($I$5*MAX(F1130,0.1)^2),1/3)))-IFERROR(L1130,0))))),MAX((MAX($D$16,POWER((ABS(K1130)^2)/($I$5*MAX(F1130,0.1)^2),1/3))),IFERROR(L1130,0)-(MIN(ABS(IFERROR(U1130,0))*$D$18,ABS((MAX($D$16,POWER((ABS(K1130)^2)/($I$5*MAX(F1130,0.1)^2),1/3)))-IFERROR(L1130,0))))))),MAX($D$16,POWER((ABS(K1130)^2)/($I$5*MAX(F1130,0.1)^2),1/3))),MAX($D$16,IFERROR(L1130,0)))))))</f>
        <v/>
      </c>
      <c r="M1130">
        <f>((F1130)+(G1130)*(L1130))*(L1130)</f>
        <v/>
      </c>
      <c r="N1130">
        <f>(((F1130)+(G1130)*(L1130))*(L1130))/MAX((F1130)+2*(L1130)*SQRT(1+(G1130)^2),1E-6)</f>
        <v/>
      </c>
      <c r="O1130">
        <f>ABS(K1130)/MAX(((F1130)+(G1130)*(L1130))*(L1130),1E-6)</f>
        <v/>
      </c>
      <c r="P1130">
        <f>E1130+L1130</f>
        <v/>
      </c>
      <c r="Q1130">
        <f>P1130+((ABS(K1130)/MAX(((F1130)+(G1130)*(L1130))*(L1130),1E-6))^2)/(2*$I$5)</f>
        <v/>
      </c>
      <c r="R1130">
        <f>((ABS(K1130)*$D$6)/(MAX(((F1130)+(G1130)*(L1130))*(L1130),1E-6)*MAX(((((F1130)+(G1130)*(L1130))*(L1130))/MAX((F1130)+2*(L1130)*SQRT(1+(G1130)^2),1E-6))^(2/3),1E-6)))^2</f>
        <v/>
      </c>
      <c r="S1130">
        <f>ABS(ABS(K1130)/MAX(((F1130)+(G1130)*(L1130))*(L1130),1E-6))/SQRT($I$5*MAX((((F1130)+(G1130)*(L1130))*(L1130))/MAX((F1130)+2*(G1130)*(L1130),1E-6),1E-6))</f>
        <v/>
      </c>
      <c r="T1130">
        <f>((F1130)*(L1130)^2)/2+(G1130)*(L1130)^3/3+(ABS(K1130)^2)/($I$5*MAX(((F1130)+(G1130)*(L1130))*(L1130),1E-6))</f>
        <v/>
      </c>
      <c r="U1130">
        <f>IF($D$20=0,0,IFERROR(Q1129-(((R1129+R1130)/2)*J1130)-(IF(O1129&gt;O1130,$D$8*((O1129^2-O1130^2)/(2*$I$5)),$D$9*((O1130^2-O1129^2)/(2*$I$5)))+($D$10*(ABS(I1130)/90)*(MAX(O1129^2,O1130^2)/(2*$I$5))))-Q1130,0))</f>
        <v/>
      </c>
      <c r="V1130">
        <f>IF($D$20=0,1,IFERROR(IF(ROUND(S1130,3)=1,1,IF(AND(ABS(U1130)&lt;$D$19,S1130&gt;1),1,0)),0))</f>
        <v/>
      </c>
      <c r="W1130">
        <f>IF($D$20=0,IFERROR(W1131,MAX($D$16,POWER((ABS(K1130)^2)/($I$5*MAX(F1130,0.1)^2),1/3))),IF(IFERROR(AG1131,0)=0,IFERROR(W1131,MAX($D$16,POWER((ABS(K1130)^2)/($I$5*MAX(F1130,0.1)^2),1/3))),IF(OR(IFERROR(W1130,0)=0,IFERROR(AD1131,0)&gt;1),MAX($D$16,POWER((ABS(K1130)^2)/($I$5*MAX(F1130,0.1)^2),1/3)),IF(IFERROR(AF1130,0)&gt;0,MAX($D$16,IFERROR(W1130,0)+((IFERROR(AF1130,0))*$D$18*IF((IFERROR(AD1130,0))&lt;1,1,-1))),IF(IFERROR(AF1130,0)&lt;0,IF(ABS((MAX($D$16,POWER((ABS(K1130)^2)/($I$5*MAX(F1130,0.1)^2),1/3)))-IFERROR(W1130,0))&gt;$D$19,MAX($D$16,IF((MAX($D$16,POWER((ABS(K1130)^2)/($I$5*MAX(F1130,0.1)^2),1/3)))&gt;IFERROR(W1130,0),MIN((MAX($D$16,POWER((ABS(K1130)^2)/($I$5*MAX(F1130,0.1)^2),1/3))),IFERROR(W1130,0)+(MIN(ABS(IFERROR(AF1130,0))*$D$18,ABS((MAX($D$16,POWER((ABS(K1130)^2)/($I$5*MAX(F1130,0.1)^2),1/3)))-IFERROR(W1130,0))))),MAX((MAX($D$16,POWER((ABS(K1130)^2)/($I$5*MAX(F1130,0.1)^2),1/3))),IFERROR(W1130,0)-(MIN(ABS(IFERROR(AF1130,0))*$D$18,ABS((MAX($D$16,POWER((ABS(K1130)^2)/($I$5*MAX(F1130,0.1)^2),1/3)))-IFERROR(W1130,0))))))),MAX($D$16,POWER((ABS(K1130)^2)/($I$5*MAX(F1130,0.1)^2),1/3))),MAX($D$16,IFERROR(W1130,0)))))))</f>
        <v/>
      </c>
      <c r="X1130">
        <f>((F1130)+(G1130)*(W1130))*(W1130)</f>
        <v/>
      </c>
      <c r="Y1130">
        <f>(((F1130)+(G1130)*(W1130))*(W1130))/MAX((F1130)+2*(W1130)*SQRT(1+(G1130)^2),1E-6)</f>
        <v/>
      </c>
      <c r="Z1130">
        <f>ABS(K1130)/MAX(((F1130)+(G1130)*(W1130))*(W1130),1E-6)</f>
        <v/>
      </c>
      <c r="AA1130">
        <f>E1130+W1130</f>
        <v/>
      </c>
      <c r="AB1130">
        <f>AA1130+((ABS(K1130)/MAX(((F1130)+(G1130)*(W1130))*(W1130),1E-6))^2)/(2*$I$5)</f>
        <v/>
      </c>
      <c r="AC1130">
        <f>((ABS(K1130)*$D$6)/(MAX(((F1130)+(G1130)*(W1130))*(W1130),1E-6)*MAX(((((F1130)+(G1130)*(W1130))*(W1130))/MAX((F1130)+2*(W1130)*SQRT(1+(G1130)^2),1E-6))^(2/3),1E-6)))^2</f>
        <v/>
      </c>
      <c r="AD1130">
        <f>ABS(ABS(K1130)/MAX(((F1130)+(G1130)*(W1130))*(W1130),1E-6))/SQRT($I$5*MAX((((F1130)+(G1130)*(W1130))*(W1130))/MAX((F1130)+2*(G1130)*(W1130),1E-6),1E-6))</f>
        <v/>
      </c>
      <c r="AE1130">
        <f>((F1130)*(W1130)^2)/2+(G1130)*(W1130)^3/3+(ABS(K1130)^2)/($I$5*MAX(((F1130)+(G1130)*(W1130))*(W1130),1E-6))</f>
        <v/>
      </c>
      <c r="AF1130">
        <f>IF($D$20=0,0,IFERROR(AB1131+(((AC1130+AC1131)/2)*J1131)+(IF(Z1130&gt;Z1131,$D$8*((Z1130^2-Z1131^2)/(2*$I$5)),$D$9*((Z1131^2-Z1130^2)/(2*$I$5)))+($D$10*(ABS(I1131)/90)*(MAX(Z1130^2,Z1131^2)/(2*$I$5))))-AB1130,0))</f>
        <v/>
      </c>
      <c r="AG1130">
        <f>IF($D$20=0,1,IFERROR(IF(ROUND(AD1130,3)=1,1,IF(AND(ABS(AF1130)&lt;$D$19,AD1130&lt;1),1,0)),0))</f>
        <v/>
      </c>
      <c r="AH1130">
        <f>IFERROR(IF(V32="Supercritical",MAX($D$16,IFERROR(L1130,MAX($D$16,POWER((ABS(K1130)^2)/($I$5*MAX(F1130,0.1)^2),1/3)))),IF(V32="Subcritical",MAX($D$16,IFERROR(W1130,MAX($D$16,POWER((ABS(K1130)^2)/($I$5*MAX(F1130,0.1)^2),1/3)))),IF(AND(IFERROR(V1130,0)=1,IFERROR(AG1130,0)=1),IF(IFERROR(T1130,-1E99)&gt;=IFERROR(AE1130,-1E99),MAX($D$16,IFERROR(L1130,MAX($D$16,POWER((ABS(K1130)^2)/($I$5*MAX(F1130,0.1)^2),1/3)))),MAX($D$16,IFERROR(W1130,MAX($D$16,POWER((ABS(K1130)^2)/($I$5*MAX(F1130,0.1)^2),1/3))))),IF(IFERROR(V1130,0)=1,MAX($D$16,IFERROR(L1130,MAX($D$16,POWER((ABS(K1130)^2)/($I$5*MAX(F1130,0.1)^2),1/3)))),IF(IFERROR(AG1130,0)=1,MAX($D$16,IFERROR(W1130,MAX($D$16,POWER((ABS(K1130)^2)/($I$5*MAX(F1130,0.1)^2),1/3)))),MAX($D$16,POWER((ABS(K1130)^2)/($I$5*MAX(F1130,0.1)^2),1/3))))))),MAX($D$16,POWER((ABS(K1130)^2)/($I$5*MAX(F1130,0.1)^2),1/3)))</f>
        <v/>
      </c>
      <c r="AI1130">
        <f>E1130+AH1130</f>
        <v/>
      </c>
      <c r="AJ1130">
        <f>AI1130+((ABS(K1130)/MAX(((F1130)+(G1130)*(AH1130))*(AH1130),1E-6))^2)/(2*$I$5)</f>
        <v/>
      </c>
      <c r="AM1130" t="n">
        <v>0</v>
      </c>
      <c r="AN1130" t="n">
        <v>0</v>
      </c>
      <c r="AO1130">
        <f>AM1130+AN1130</f>
        <v/>
      </c>
      <c r="AP1130">
        <f>AP1129+AO1130</f>
        <v/>
      </c>
      <c r="AQ1130">
        <f>ABS(ABS(K1130)/MAX(((F1130)+(G1130)*(AH1130))*(AH1130),1E-6))/SQRT($I$5*MAX((((F1130)+(G1130)*(AH1130))*(AH1130))/MAX((F1130)+2*(G1130)*(AH1130),1E-6),1E-6))</f>
        <v/>
      </c>
      <c r="AR1130">
        <f>IF(AQ1130&lt;1,"Subcritical","Supercritical")</f>
        <v/>
      </c>
      <c r="AS1130">
        <f>((ABS(K1130)*$D$6)/(MAX(((F1130)+(G1130)*(AH1130))*(AH1130),1E-6)*MAX(((((F1130)+(G1130)*(AH1130))*(AH1130))/MAX((F1130)+2*(AH1130)*SQRT(1+(G1130)^2),1E-6))^(2/3),1E-6)))^2</f>
        <v/>
      </c>
    </row>
    <row r="1131">
      <c r="A1131" t="n">
        <v>982</v>
      </c>
      <c r="B1131" t="n">
        <v>980.889</v>
      </c>
      <c r="C1131" t="n">
        <v>616081.969</v>
      </c>
      <c r="D1131" t="n">
        <v>3097023.032</v>
      </c>
      <c r="E1131" t="n">
        <v>632.0715</v>
      </c>
      <c r="F1131" t="n">
        <v>5.2</v>
      </c>
      <c r="G1131" t="n">
        <v>0</v>
      </c>
      <c r="H1131" t="inlineStr">
        <is>
          <t>Normal</t>
        </is>
      </c>
      <c r="I1131" t="n">
        <v>0</v>
      </c>
      <c r="J1131">
        <f>B1131-B1130</f>
        <v/>
      </c>
      <c r="K1131">
        <f>MAX(0,K1130-AO1130)</f>
        <v/>
      </c>
      <c r="L1131">
        <f>IF($D$20=0,IFERROR(L1130,MAX($D$16,POWER((ABS(K1131)^2)/($I$5*MAX(F1131,0.1)^2),1/3))),IF(IFERROR(V1130,0)=0,IFERROR(L1130,MAX($D$16,POWER((ABS(K1131)^2)/($I$5*MAX(F1131,0.1)^2),1/3))),IF(OR(IFERROR(L1131,0)=0,IFERROR(S1130,0)&lt;1,IFERROR(S1131,0)&lt;1),MAX($D$16,POWER((ABS(K1131)^2)/($I$5*MAX(F1131,0.1)^2),1/3)),IF(IFERROR(U1131,0)&gt;0,MAX($D$16,IFERROR(L1131,0)+((IFERROR(U1131,0))*$D$18*IF((IFERROR(S1131,0))&lt;1,1,-1))),IF(IFERROR(U1131,0)&lt;0,IF(ABS((MAX($D$16,POWER((ABS(K1131)^2)/($I$5*MAX(F1131,0.1)^2),1/3)))-IFERROR(L1131,0))&gt;$D$19,MAX($D$16,IF((MAX($D$16,POWER((ABS(K1131)^2)/($I$5*MAX(F1131,0.1)^2),1/3)))&gt;IFERROR(L1131,0),MIN((MAX($D$16,POWER((ABS(K1131)^2)/($I$5*MAX(F1131,0.1)^2),1/3))),IFERROR(L1131,0)+(MIN(ABS(IFERROR(U1131,0))*$D$18,ABS((MAX($D$16,POWER((ABS(K1131)^2)/($I$5*MAX(F1131,0.1)^2),1/3)))-IFERROR(L1131,0))))),MAX((MAX($D$16,POWER((ABS(K1131)^2)/($I$5*MAX(F1131,0.1)^2),1/3))),IFERROR(L1131,0)-(MIN(ABS(IFERROR(U1131,0))*$D$18,ABS((MAX($D$16,POWER((ABS(K1131)^2)/($I$5*MAX(F1131,0.1)^2),1/3)))-IFERROR(L1131,0))))))),MAX($D$16,POWER((ABS(K1131)^2)/($I$5*MAX(F1131,0.1)^2),1/3))),MAX($D$16,IFERROR(L1131,0)))))))</f>
        <v/>
      </c>
      <c r="M1131">
        <f>((F1131)+(G1131)*(L1131))*(L1131)</f>
        <v/>
      </c>
      <c r="N1131">
        <f>(((F1131)+(G1131)*(L1131))*(L1131))/MAX((F1131)+2*(L1131)*SQRT(1+(G1131)^2),1E-6)</f>
        <v/>
      </c>
      <c r="O1131">
        <f>ABS(K1131)/MAX(((F1131)+(G1131)*(L1131))*(L1131),1E-6)</f>
        <v/>
      </c>
      <c r="P1131">
        <f>E1131+L1131</f>
        <v/>
      </c>
      <c r="Q1131">
        <f>P1131+((ABS(K1131)/MAX(((F1131)+(G1131)*(L1131))*(L1131),1E-6))^2)/(2*$I$5)</f>
        <v/>
      </c>
      <c r="R1131">
        <f>((ABS(K1131)*$D$6)/(MAX(((F1131)+(G1131)*(L1131))*(L1131),1E-6)*MAX(((((F1131)+(G1131)*(L1131))*(L1131))/MAX((F1131)+2*(L1131)*SQRT(1+(G1131)^2),1E-6))^(2/3),1E-6)))^2</f>
        <v/>
      </c>
      <c r="S1131">
        <f>ABS(ABS(K1131)/MAX(((F1131)+(G1131)*(L1131))*(L1131),1E-6))/SQRT($I$5*MAX((((F1131)+(G1131)*(L1131))*(L1131))/MAX((F1131)+2*(G1131)*(L1131),1E-6),1E-6))</f>
        <v/>
      </c>
      <c r="T1131">
        <f>((F1131)*(L1131)^2)/2+(G1131)*(L1131)^3/3+(ABS(K1131)^2)/($I$5*MAX(((F1131)+(G1131)*(L1131))*(L1131),1E-6))</f>
        <v/>
      </c>
      <c r="U1131">
        <f>IF($D$20=0,0,IFERROR(Q1130-(((R1130+R1131)/2)*J1131)-(IF(O1130&gt;O1131,$D$8*((O1130^2-O1131^2)/(2*$I$5)),$D$9*((O1131^2-O1130^2)/(2*$I$5)))+($D$10*(ABS(I1131)/90)*(MAX(O1130^2,O1131^2)/(2*$I$5))))-Q1131,0))</f>
        <v/>
      </c>
      <c r="V1131">
        <f>IF($D$20=0,1,IFERROR(IF(ROUND(S1131,3)=1,1,IF(AND(ABS(U1131)&lt;$D$19,S1131&gt;1),1,0)),0))</f>
        <v/>
      </c>
      <c r="W1131">
        <f>IF($D$20=0,IFERROR(W1132,MAX($D$16,POWER((ABS(K1131)^2)/($I$5*MAX(F1131,0.1)^2),1/3))),IF(IFERROR(AG1132,0)=0,IFERROR(W1132,MAX($D$16,POWER((ABS(K1131)^2)/($I$5*MAX(F1131,0.1)^2),1/3))),IF(OR(IFERROR(W1131,0)=0,IFERROR(AD1132,0)&gt;1),MAX($D$16,POWER((ABS(K1131)^2)/($I$5*MAX(F1131,0.1)^2),1/3)),IF(IFERROR(AF1131,0)&gt;0,MAX($D$16,IFERROR(W1131,0)+((IFERROR(AF1131,0))*$D$18*IF((IFERROR(AD1131,0))&lt;1,1,-1))),IF(IFERROR(AF1131,0)&lt;0,IF(ABS((MAX($D$16,POWER((ABS(K1131)^2)/($I$5*MAX(F1131,0.1)^2),1/3)))-IFERROR(W1131,0))&gt;$D$19,MAX($D$16,IF((MAX($D$16,POWER((ABS(K1131)^2)/($I$5*MAX(F1131,0.1)^2),1/3)))&gt;IFERROR(W1131,0),MIN((MAX($D$16,POWER((ABS(K1131)^2)/($I$5*MAX(F1131,0.1)^2),1/3))),IFERROR(W1131,0)+(MIN(ABS(IFERROR(AF1131,0))*$D$18,ABS((MAX($D$16,POWER((ABS(K1131)^2)/($I$5*MAX(F1131,0.1)^2),1/3)))-IFERROR(W1131,0))))),MAX((MAX($D$16,POWER((ABS(K1131)^2)/($I$5*MAX(F1131,0.1)^2),1/3))),IFERROR(W1131,0)-(MIN(ABS(IFERROR(AF1131,0))*$D$18,ABS((MAX($D$16,POWER((ABS(K1131)^2)/($I$5*MAX(F1131,0.1)^2),1/3)))-IFERROR(W1131,0))))))),MAX($D$16,POWER((ABS(K1131)^2)/($I$5*MAX(F1131,0.1)^2),1/3))),MAX($D$16,IFERROR(W1131,0)))))))</f>
        <v/>
      </c>
      <c r="X1131">
        <f>((F1131)+(G1131)*(W1131))*(W1131)</f>
        <v/>
      </c>
      <c r="Y1131">
        <f>(((F1131)+(G1131)*(W1131))*(W1131))/MAX((F1131)+2*(W1131)*SQRT(1+(G1131)^2),1E-6)</f>
        <v/>
      </c>
      <c r="Z1131">
        <f>ABS(K1131)/MAX(((F1131)+(G1131)*(W1131))*(W1131),1E-6)</f>
        <v/>
      </c>
      <c r="AA1131">
        <f>E1131+W1131</f>
        <v/>
      </c>
      <c r="AB1131">
        <f>AA1131+((ABS(K1131)/MAX(((F1131)+(G1131)*(W1131))*(W1131),1E-6))^2)/(2*$I$5)</f>
        <v/>
      </c>
      <c r="AC1131">
        <f>((ABS(K1131)*$D$6)/(MAX(((F1131)+(G1131)*(W1131))*(W1131),1E-6)*MAX(((((F1131)+(G1131)*(W1131))*(W1131))/MAX((F1131)+2*(W1131)*SQRT(1+(G1131)^2),1E-6))^(2/3),1E-6)))^2</f>
        <v/>
      </c>
      <c r="AD1131">
        <f>ABS(ABS(K1131)/MAX(((F1131)+(G1131)*(W1131))*(W1131),1E-6))/SQRT($I$5*MAX((((F1131)+(G1131)*(W1131))*(W1131))/MAX((F1131)+2*(G1131)*(W1131),1E-6),1E-6))</f>
        <v/>
      </c>
      <c r="AE1131">
        <f>((F1131)*(W1131)^2)/2+(G1131)*(W1131)^3/3+(ABS(K1131)^2)/($I$5*MAX(((F1131)+(G1131)*(W1131))*(W1131),1E-6))</f>
        <v/>
      </c>
      <c r="AF1131">
        <f>IF($D$20=0,0,IFERROR(AB1132+(((AC1131+AC1132)/2)*J1132)+(IF(Z1131&gt;Z1132,$D$8*((Z1131^2-Z1132^2)/(2*$I$5)),$D$9*((Z1132^2-Z1131^2)/(2*$I$5)))+($D$10*(ABS(I1132)/90)*(MAX(Z1131^2,Z1132^2)/(2*$I$5))))-AB1131,0))</f>
        <v/>
      </c>
      <c r="AG1131">
        <f>IF($D$20=0,1,IFERROR(IF(ROUND(AD1131,3)=1,1,IF(AND(ABS(AF1131)&lt;$D$19,AD1131&lt;1),1,0)),0))</f>
        <v/>
      </c>
      <c r="AH1131">
        <f>IFERROR(IF(V32="Supercritical",MAX($D$16,IFERROR(L1131,MAX($D$16,POWER((ABS(K1131)^2)/($I$5*MAX(F1131,0.1)^2),1/3)))),IF(V32="Subcritical",MAX($D$16,IFERROR(W1131,MAX($D$16,POWER((ABS(K1131)^2)/($I$5*MAX(F1131,0.1)^2),1/3)))),IF(AND(IFERROR(V1131,0)=1,IFERROR(AG1131,0)=1),IF(IFERROR(T1131,-1E99)&gt;=IFERROR(AE1131,-1E99),MAX($D$16,IFERROR(L1131,MAX($D$16,POWER((ABS(K1131)^2)/($I$5*MAX(F1131,0.1)^2),1/3)))),MAX($D$16,IFERROR(W1131,MAX($D$16,POWER((ABS(K1131)^2)/($I$5*MAX(F1131,0.1)^2),1/3))))),IF(IFERROR(V1131,0)=1,MAX($D$16,IFERROR(L1131,MAX($D$16,POWER((ABS(K1131)^2)/($I$5*MAX(F1131,0.1)^2),1/3)))),IF(IFERROR(AG1131,0)=1,MAX($D$16,IFERROR(W1131,MAX($D$16,POWER((ABS(K1131)^2)/($I$5*MAX(F1131,0.1)^2),1/3)))),MAX($D$16,POWER((ABS(K1131)^2)/($I$5*MAX(F1131,0.1)^2),1/3))))))),MAX($D$16,POWER((ABS(K1131)^2)/($I$5*MAX(F1131,0.1)^2),1/3)))</f>
        <v/>
      </c>
      <c r="AI1131">
        <f>E1131+AH1131</f>
        <v/>
      </c>
      <c r="AJ1131">
        <f>AI1131+((ABS(K1131)/MAX(((F1131)+(G1131)*(AH1131))*(AH1131),1E-6))^2)/(2*$I$5)</f>
        <v/>
      </c>
      <c r="AM1131" t="n">
        <v>0</v>
      </c>
      <c r="AN1131" t="n">
        <v>0</v>
      </c>
      <c r="AO1131">
        <f>AM1131+AN1131</f>
        <v/>
      </c>
      <c r="AP1131">
        <f>AP1130+AO1131</f>
        <v/>
      </c>
      <c r="AQ1131">
        <f>ABS(ABS(K1131)/MAX(((F1131)+(G1131)*(AH1131))*(AH1131),1E-6))/SQRT($I$5*MAX((((F1131)+(G1131)*(AH1131))*(AH1131))/MAX((F1131)+2*(G1131)*(AH1131),1E-6),1E-6))</f>
        <v/>
      </c>
      <c r="AR1131">
        <f>IF(AQ1131&lt;1,"Subcritical","Supercritical")</f>
        <v/>
      </c>
      <c r="AS1131">
        <f>((ABS(K1131)*$D$6)/(MAX(((F1131)+(G1131)*(AH1131))*(AH1131),1E-6)*MAX(((((F1131)+(G1131)*(AH1131))*(AH1131))/MAX((F1131)+2*(AH1131)*SQRT(1+(G1131)^2),1E-6))^(2/3),1E-6)))^2</f>
        <v/>
      </c>
    </row>
    <row r="1132">
      <c r="A1132" t="n">
        <v>983</v>
      </c>
      <c r="B1132" t="n">
        <v>981.889</v>
      </c>
      <c r="C1132" t="n">
        <v>616081.927</v>
      </c>
      <c r="D1132" t="n">
        <v>3097022.033</v>
      </c>
      <c r="E1132" t="n">
        <v>632.071</v>
      </c>
      <c r="F1132" t="n">
        <v>5.2</v>
      </c>
      <c r="G1132" t="n">
        <v>0</v>
      </c>
      <c r="H1132" t="inlineStr">
        <is>
          <t>Normal</t>
        </is>
      </c>
      <c r="I1132" t="n">
        <v>0.057</v>
      </c>
      <c r="J1132">
        <f>B1132-B1131</f>
        <v/>
      </c>
      <c r="K1132">
        <f>MAX(0,K1131-AO1131)</f>
        <v/>
      </c>
      <c r="L1132">
        <f>IF($D$20=0,IFERROR(L1131,MAX($D$16,POWER((ABS(K1132)^2)/($I$5*MAX(F1132,0.1)^2),1/3))),IF(IFERROR(V1131,0)=0,IFERROR(L1131,MAX($D$16,POWER((ABS(K1132)^2)/($I$5*MAX(F1132,0.1)^2),1/3))),IF(OR(IFERROR(L1132,0)=0,IFERROR(S1131,0)&lt;1,IFERROR(S1132,0)&lt;1),MAX($D$16,POWER((ABS(K1132)^2)/($I$5*MAX(F1132,0.1)^2),1/3)),IF(IFERROR(U1132,0)&gt;0,MAX($D$16,IFERROR(L1132,0)+((IFERROR(U1132,0))*$D$18*IF((IFERROR(S1132,0))&lt;1,1,-1))),IF(IFERROR(U1132,0)&lt;0,IF(ABS((MAX($D$16,POWER((ABS(K1132)^2)/($I$5*MAX(F1132,0.1)^2),1/3)))-IFERROR(L1132,0))&gt;$D$19,MAX($D$16,IF((MAX($D$16,POWER((ABS(K1132)^2)/($I$5*MAX(F1132,0.1)^2),1/3)))&gt;IFERROR(L1132,0),MIN((MAX($D$16,POWER((ABS(K1132)^2)/($I$5*MAX(F1132,0.1)^2),1/3))),IFERROR(L1132,0)+(MIN(ABS(IFERROR(U1132,0))*$D$18,ABS((MAX($D$16,POWER((ABS(K1132)^2)/($I$5*MAX(F1132,0.1)^2),1/3)))-IFERROR(L1132,0))))),MAX((MAX($D$16,POWER((ABS(K1132)^2)/($I$5*MAX(F1132,0.1)^2),1/3))),IFERROR(L1132,0)-(MIN(ABS(IFERROR(U1132,0))*$D$18,ABS((MAX($D$16,POWER((ABS(K1132)^2)/($I$5*MAX(F1132,0.1)^2),1/3)))-IFERROR(L1132,0))))))),MAX($D$16,POWER((ABS(K1132)^2)/($I$5*MAX(F1132,0.1)^2),1/3))),MAX($D$16,IFERROR(L1132,0)))))))</f>
        <v/>
      </c>
      <c r="M1132">
        <f>((F1132)+(G1132)*(L1132))*(L1132)</f>
        <v/>
      </c>
      <c r="N1132">
        <f>(((F1132)+(G1132)*(L1132))*(L1132))/MAX((F1132)+2*(L1132)*SQRT(1+(G1132)^2),1E-6)</f>
        <v/>
      </c>
      <c r="O1132">
        <f>ABS(K1132)/MAX(((F1132)+(G1132)*(L1132))*(L1132),1E-6)</f>
        <v/>
      </c>
      <c r="P1132">
        <f>E1132+L1132</f>
        <v/>
      </c>
      <c r="Q1132">
        <f>P1132+((ABS(K1132)/MAX(((F1132)+(G1132)*(L1132))*(L1132),1E-6))^2)/(2*$I$5)</f>
        <v/>
      </c>
      <c r="R1132">
        <f>((ABS(K1132)*$D$6)/(MAX(((F1132)+(G1132)*(L1132))*(L1132),1E-6)*MAX(((((F1132)+(G1132)*(L1132))*(L1132))/MAX((F1132)+2*(L1132)*SQRT(1+(G1132)^2),1E-6))^(2/3),1E-6)))^2</f>
        <v/>
      </c>
      <c r="S1132">
        <f>ABS(ABS(K1132)/MAX(((F1132)+(G1132)*(L1132))*(L1132),1E-6))/SQRT($I$5*MAX((((F1132)+(G1132)*(L1132))*(L1132))/MAX((F1132)+2*(G1132)*(L1132),1E-6),1E-6))</f>
        <v/>
      </c>
      <c r="T1132">
        <f>((F1132)*(L1132)^2)/2+(G1132)*(L1132)^3/3+(ABS(K1132)^2)/($I$5*MAX(((F1132)+(G1132)*(L1132))*(L1132),1E-6))</f>
        <v/>
      </c>
      <c r="U1132">
        <f>IF($D$20=0,0,IFERROR(Q1131-(((R1131+R1132)/2)*J1132)-(IF(O1131&gt;O1132,$D$8*((O1131^2-O1132^2)/(2*$I$5)),$D$9*((O1132^2-O1131^2)/(2*$I$5)))+($D$10*(ABS(I1132)/90)*(MAX(O1131^2,O1132^2)/(2*$I$5))))-Q1132,0))</f>
        <v/>
      </c>
      <c r="V1132">
        <f>IF($D$20=0,1,IFERROR(IF(ROUND(S1132,3)=1,1,IF(AND(ABS(U1132)&lt;$D$19,S1132&gt;1),1,0)),0))</f>
        <v/>
      </c>
      <c r="W1132">
        <f>IF($D$20=0,IFERROR(W1133,MAX($D$16,POWER((ABS(K1132)^2)/($I$5*MAX(F1132,0.1)^2),1/3))),IF(IFERROR(AG1133,0)=0,IFERROR(W1133,MAX($D$16,POWER((ABS(K1132)^2)/($I$5*MAX(F1132,0.1)^2),1/3))),IF(OR(IFERROR(W1132,0)=0,IFERROR(AD1133,0)&gt;1),MAX($D$16,POWER((ABS(K1132)^2)/($I$5*MAX(F1132,0.1)^2),1/3)),IF(IFERROR(AF1132,0)&gt;0,MAX($D$16,IFERROR(W1132,0)+((IFERROR(AF1132,0))*$D$18*IF((IFERROR(AD1132,0))&lt;1,1,-1))),IF(IFERROR(AF1132,0)&lt;0,IF(ABS((MAX($D$16,POWER((ABS(K1132)^2)/($I$5*MAX(F1132,0.1)^2),1/3)))-IFERROR(W1132,0))&gt;$D$19,MAX($D$16,IF((MAX($D$16,POWER((ABS(K1132)^2)/($I$5*MAX(F1132,0.1)^2),1/3)))&gt;IFERROR(W1132,0),MIN((MAX($D$16,POWER((ABS(K1132)^2)/($I$5*MAX(F1132,0.1)^2),1/3))),IFERROR(W1132,0)+(MIN(ABS(IFERROR(AF1132,0))*$D$18,ABS((MAX($D$16,POWER((ABS(K1132)^2)/($I$5*MAX(F1132,0.1)^2),1/3)))-IFERROR(W1132,0))))),MAX((MAX($D$16,POWER((ABS(K1132)^2)/($I$5*MAX(F1132,0.1)^2),1/3))),IFERROR(W1132,0)-(MIN(ABS(IFERROR(AF1132,0))*$D$18,ABS((MAX($D$16,POWER((ABS(K1132)^2)/($I$5*MAX(F1132,0.1)^2),1/3)))-IFERROR(W1132,0))))))),MAX($D$16,POWER((ABS(K1132)^2)/($I$5*MAX(F1132,0.1)^2),1/3))),MAX($D$16,IFERROR(W1132,0)))))))</f>
        <v/>
      </c>
      <c r="X1132">
        <f>((F1132)+(G1132)*(W1132))*(W1132)</f>
        <v/>
      </c>
      <c r="Y1132">
        <f>(((F1132)+(G1132)*(W1132))*(W1132))/MAX((F1132)+2*(W1132)*SQRT(1+(G1132)^2),1E-6)</f>
        <v/>
      </c>
      <c r="Z1132">
        <f>ABS(K1132)/MAX(((F1132)+(G1132)*(W1132))*(W1132),1E-6)</f>
        <v/>
      </c>
      <c r="AA1132">
        <f>E1132+W1132</f>
        <v/>
      </c>
      <c r="AB1132">
        <f>AA1132+((ABS(K1132)/MAX(((F1132)+(G1132)*(W1132))*(W1132),1E-6))^2)/(2*$I$5)</f>
        <v/>
      </c>
      <c r="AC1132">
        <f>((ABS(K1132)*$D$6)/(MAX(((F1132)+(G1132)*(W1132))*(W1132),1E-6)*MAX(((((F1132)+(G1132)*(W1132))*(W1132))/MAX((F1132)+2*(W1132)*SQRT(1+(G1132)^2),1E-6))^(2/3),1E-6)))^2</f>
        <v/>
      </c>
      <c r="AD1132">
        <f>ABS(ABS(K1132)/MAX(((F1132)+(G1132)*(W1132))*(W1132),1E-6))/SQRT($I$5*MAX((((F1132)+(G1132)*(W1132))*(W1132))/MAX((F1132)+2*(G1132)*(W1132),1E-6),1E-6))</f>
        <v/>
      </c>
      <c r="AE1132">
        <f>((F1132)*(W1132)^2)/2+(G1132)*(W1132)^3/3+(ABS(K1132)^2)/($I$5*MAX(((F1132)+(G1132)*(W1132))*(W1132),1E-6))</f>
        <v/>
      </c>
      <c r="AF1132">
        <f>IF($D$20=0,0,IFERROR(AB1133+(((AC1132+AC1133)/2)*J1133)+(IF(Z1132&gt;Z1133,$D$8*((Z1132^2-Z1133^2)/(2*$I$5)),$D$9*((Z1133^2-Z1132^2)/(2*$I$5)))+($D$10*(ABS(I1133)/90)*(MAX(Z1132^2,Z1133^2)/(2*$I$5))))-AB1132,0))</f>
        <v/>
      </c>
      <c r="AG1132">
        <f>IF($D$20=0,1,IFERROR(IF(ROUND(AD1132,3)=1,1,IF(AND(ABS(AF1132)&lt;$D$19,AD1132&lt;1),1,0)),0))</f>
        <v/>
      </c>
      <c r="AH1132">
        <f>IFERROR(IF(V32="Supercritical",MAX($D$16,IFERROR(L1132,MAX($D$16,POWER((ABS(K1132)^2)/($I$5*MAX(F1132,0.1)^2),1/3)))),IF(V32="Subcritical",MAX($D$16,IFERROR(W1132,MAX($D$16,POWER((ABS(K1132)^2)/($I$5*MAX(F1132,0.1)^2),1/3)))),IF(AND(IFERROR(V1132,0)=1,IFERROR(AG1132,0)=1),IF(IFERROR(T1132,-1E99)&gt;=IFERROR(AE1132,-1E99),MAX($D$16,IFERROR(L1132,MAX($D$16,POWER((ABS(K1132)^2)/($I$5*MAX(F1132,0.1)^2),1/3)))),MAX($D$16,IFERROR(W1132,MAX($D$16,POWER((ABS(K1132)^2)/($I$5*MAX(F1132,0.1)^2),1/3))))),IF(IFERROR(V1132,0)=1,MAX($D$16,IFERROR(L1132,MAX($D$16,POWER((ABS(K1132)^2)/($I$5*MAX(F1132,0.1)^2),1/3)))),IF(IFERROR(AG1132,0)=1,MAX($D$16,IFERROR(W1132,MAX($D$16,POWER((ABS(K1132)^2)/($I$5*MAX(F1132,0.1)^2),1/3)))),MAX($D$16,POWER((ABS(K1132)^2)/($I$5*MAX(F1132,0.1)^2),1/3))))))),MAX($D$16,POWER((ABS(K1132)^2)/($I$5*MAX(F1132,0.1)^2),1/3)))</f>
        <v/>
      </c>
      <c r="AI1132">
        <f>E1132+AH1132</f>
        <v/>
      </c>
      <c r="AJ1132">
        <f>AI1132+((ABS(K1132)/MAX(((F1132)+(G1132)*(AH1132))*(AH1132),1E-6))^2)/(2*$I$5)</f>
        <v/>
      </c>
      <c r="AM1132" t="n">
        <v>0</v>
      </c>
      <c r="AN1132" t="n">
        <v>0</v>
      </c>
      <c r="AO1132">
        <f>AM1132+AN1132</f>
        <v/>
      </c>
      <c r="AP1132">
        <f>AP1131+AO1132</f>
        <v/>
      </c>
      <c r="AQ1132">
        <f>ABS(ABS(K1132)/MAX(((F1132)+(G1132)*(AH1132))*(AH1132),1E-6))/SQRT($I$5*MAX((((F1132)+(G1132)*(AH1132))*(AH1132))/MAX((F1132)+2*(G1132)*(AH1132),1E-6),1E-6))</f>
        <v/>
      </c>
      <c r="AR1132">
        <f>IF(AQ1132&lt;1,"Subcritical","Supercritical")</f>
        <v/>
      </c>
      <c r="AS1132">
        <f>((ABS(K1132)*$D$6)/(MAX(((F1132)+(G1132)*(AH1132))*(AH1132),1E-6)*MAX(((((F1132)+(G1132)*(AH1132))*(AH1132))/MAX((F1132)+2*(AH1132)*SQRT(1+(G1132)^2),1E-6))^(2/3),1E-6)))^2</f>
        <v/>
      </c>
    </row>
    <row r="1133">
      <c r="A1133" t="n">
        <v>984</v>
      </c>
      <c r="B1133" t="n">
        <v>982.889</v>
      </c>
      <c r="C1133" t="n">
        <v>616081.884</v>
      </c>
      <c r="D1133" t="n">
        <v>3097021.034</v>
      </c>
      <c r="E1133" t="n">
        <v>632.0705</v>
      </c>
      <c r="F1133" t="n">
        <v>5.2</v>
      </c>
      <c r="G1133" t="n">
        <v>0</v>
      </c>
      <c r="H1133" t="inlineStr">
        <is>
          <t>Normal</t>
        </is>
      </c>
      <c r="I1133" t="n">
        <v>0.06</v>
      </c>
      <c r="J1133">
        <f>B1133-B1132</f>
        <v/>
      </c>
      <c r="K1133">
        <f>MAX(0,K1132-AO1132)</f>
        <v/>
      </c>
      <c r="L1133">
        <f>IF($D$20=0,IFERROR(L1132,MAX($D$16,POWER((ABS(K1133)^2)/($I$5*MAX(F1133,0.1)^2),1/3))),IF(IFERROR(V1132,0)=0,IFERROR(L1132,MAX($D$16,POWER((ABS(K1133)^2)/($I$5*MAX(F1133,0.1)^2),1/3))),IF(OR(IFERROR(L1133,0)=0,IFERROR(S1132,0)&lt;1,IFERROR(S1133,0)&lt;1),MAX($D$16,POWER((ABS(K1133)^2)/($I$5*MAX(F1133,0.1)^2),1/3)),IF(IFERROR(U1133,0)&gt;0,MAX($D$16,IFERROR(L1133,0)+((IFERROR(U1133,0))*$D$18*IF((IFERROR(S1133,0))&lt;1,1,-1))),IF(IFERROR(U1133,0)&lt;0,IF(ABS((MAX($D$16,POWER((ABS(K1133)^2)/($I$5*MAX(F1133,0.1)^2),1/3)))-IFERROR(L1133,0))&gt;$D$19,MAX($D$16,IF((MAX($D$16,POWER((ABS(K1133)^2)/($I$5*MAX(F1133,0.1)^2),1/3)))&gt;IFERROR(L1133,0),MIN((MAX($D$16,POWER((ABS(K1133)^2)/($I$5*MAX(F1133,0.1)^2),1/3))),IFERROR(L1133,0)+(MIN(ABS(IFERROR(U1133,0))*$D$18,ABS((MAX($D$16,POWER((ABS(K1133)^2)/($I$5*MAX(F1133,0.1)^2),1/3)))-IFERROR(L1133,0))))),MAX((MAX($D$16,POWER((ABS(K1133)^2)/($I$5*MAX(F1133,0.1)^2),1/3))),IFERROR(L1133,0)-(MIN(ABS(IFERROR(U1133,0))*$D$18,ABS((MAX($D$16,POWER((ABS(K1133)^2)/($I$5*MAX(F1133,0.1)^2),1/3)))-IFERROR(L1133,0))))))),MAX($D$16,POWER((ABS(K1133)^2)/($I$5*MAX(F1133,0.1)^2),1/3))),MAX($D$16,IFERROR(L1133,0)))))))</f>
        <v/>
      </c>
      <c r="M1133">
        <f>((F1133)+(G1133)*(L1133))*(L1133)</f>
        <v/>
      </c>
      <c r="N1133">
        <f>(((F1133)+(G1133)*(L1133))*(L1133))/MAX((F1133)+2*(L1133)*SQRT(1+(G1133)^2),1E-6)</f>
        <v/>
      </c>
      <c r="O1133">
        <f>ABS(K1133)/MAX(((F1133)+(G1133)*(L1133))*(L1133),1E-6)</f>
        <v/>
      </c>
      <c r="P1133">
        <f>E1133+L1133</f>
        <v/>
      </c>
      <c r="Q1133">
        <f>P1133+((ABS(K1133)/MAX(((F1133)+(G1133)*(L1133))*(L1133),1E-6))^2)/(2*$I$5)</f>
        <v/>
      </c>
      <c r="R1133">
        <f>((ABS(K1133)*$D$6)/(MAX(((F1133)+(G1133)*(L1133))*(L1133),1E-6)*MAX(((((F1133)+(G1133)*(L1133))*(L1133))/MAX((F1133)+2*(L1133)*SQRT(1+(G1133)^2),1E-6))^(2/3),1E-6)))^2</f>
        <v/>
      </c>
      <c r="S1133">
        <f>ABS(ABS(K1133)/MAX(((F1133)+(G1133)*(L1133))*(L1133),1E-6))/SQRT($I$5*MAX((((F1133)+(G1133)*(L1133))*(L1133))/MAX((F1133)+2*(G1133)*(L1133),1E-6),1E-6))</f>
        <v/>
      </c>
      <c r="T1133">
        <f>((F1133)*(L1133)^2)/2+(G1133)*(L1133)^3/3+(ABS(K1133)^2)/($I$5*MAX(((F1133)+(G1133)*(L1133))*(L1133),1E-6))</f>
        <v/>
      </c>
      <c r="U1133">
        <f>IF($D$20=0,0,IFERROR(Q1132-(((R1132+R1133)/2)*J1133)-(IF(O1132&gt;O1133,$D$8*((O1132^2-O1133^2)/(2*$I$5)),$D$9*((O1133^2-O1132^2)/(2*$I$5)))+($D$10*(ABS(I1133)/90)*(MAX(O1132^2,O1133^2)/(2*$I$5))))-Q1133,0))</f>
        <v/>
      </c>
      <c r="V1133">
        <f>IF($D$20=0,1,IFERROR(IF(ROUND(S1133,3)=1,1,IF(AND(ABS(U1133)&lt;$D$19,S1133&gt;1),1,0)),0))</f>
        <v/>
      </c>
      <c r="W1133">
        <f>IF($D$20=0,IFERROR(W1134,MAX($D$16,POWER((ABS(K1133)^2)/($I$5*MAX(F1133,0.1)^2),1/3))),IF(IFERROR(AG1134,0)=0,IFERROR(W1134,MAX($D$16,POWER((ABS(K1133)^2)/($I$5*MAX(F1133,0.1)^2),1/3))),IF(OR(IFERROR(W1133,0)=0,IFERROR(AD1134,0)&gt;1),MAX($D$16,POWER((ABS(K1133)^2)/($I$5*MAX(F1133,0.1)^2),1/3)),IF(IFERROR(AF1133,0)&gt;0,MAX($D$16,IFERROR(W1133,0)+((IFERROR(AF1133,0))*$D$18*IF((IFERROR(AD1133,0))&lt;1,1,-1))),IF(IFERROR(AF1133,0)&lt;0,IF(ABS((MAX($D$16,POWER((ABS(K1133)^2)/($I$5*MAX(F1133,0.1)^2),1/3)))-IFERROR(W1133,0))&gt;$D$19,MAX($D$16,IF((MAX($D$16,POWER((ABS(K1133)^2)/($I$5*MAX(F1133,0.1)^2),1/3)))&gt;IFERROR(W1133,0),MIN((MAX($D$16,POWER((ABS(K1133)^2)/($I$5*MAX(F1133,0.1)^2),1/3))),IFERROR(W1133,0)+(MIN(ABS(IFERROR(AF1133,0))*$D$18,ABS((MAX($D$16,POWER((ABS(K1133)^2)/($I$5*MAX(F1133,0.1)^2),1/3)))-IFERROR(W1133,0))))),MAX((MAX($D$16,POWER((ABS(K1133)^2)/($I$5*MAX(F1133,0.1)^2),1/3))),IFERROR(W1133,0)-(MIN(ABS(IFERROR(AF1133,0))*$D$18,ABS((MAX($D$16,POWER((ABS(K1133)^2)/($I$5*MAX(F1133,0.1)^2),1/3)))-IFERROR(W1133,0))))))),MAX($D$16,POWER((ABS(K1133)^2)/($I$5*MAX(F1133,0.1)^2),1/3))),MAX($D$16,IFERROR(W1133,0)))))))</f>
        <v/>
      </c>
      <c r="X1133">
        <f>((F1133)+(G1133)*(W1133))*(W1133)</f>
        <v/>
      </c>
      <c r="Y1133">
        <f>(((F1133)+(G1133)*(W1133))*(W1133))/MAX((F1133)+2*(W1133)*SQRT(1+(G1133)^2),1E-6)</f>
        <v/>
      </c>
      <c r="Z1133">
        <f>ABS(K1133)/MAX(((F1133)+(G1133)*(W1133))*(W1133),1E-6)</f>
        <v/>
      </c>
      <c r="AA1133">
        <f>E1133+W1133</f>
        <v/>
      </c>
      <c r="AB1133">
        <f>AA1133+((ABS(K1133)/MAX(((F1133)+(G1133)*(W1133))*(W1133),1E-6))^2)/(2*$I$5)</f>
        <v/>
      </c>
      <c r="AC1133">
        <f>((ABS(K1133)*$D$6)/(MAX(((F1133)+(G1133)*(W1133))*(W1133),1E-6)*MAX(((((F1133)+(G1133)*(W1133))*(W1133))/MAX((F1133)+2*(W1133)*SQRT(1+(G1133)^2),1E-6))^(2/3),1E-6)))^2</f>
        <v/>
      </c>
      <c r="AD1133">
        <f>ABS(ABS(K1133)/MAX(((F1133)+(G1133)*(W1133))*(W1133),1E-6))/SQRT($I$5*MAX((((F1133)+(G1133)*(W1133))*(W1133))/MAX((F1133)+2*(G1133)*(W1133),1E-6),1E-6))</f>
        <v/>
      </c>
      <c r="AE1133">
        <f>((F1133)*(W1133)^2)/2+(G1133)*(W1133)^3/3+(ABS(K1133)^2)/($I$5*MAX(((F1133)+(G1133)*(W1133))*(W1133),1E-6))</f>
        <v/>
      </c>
      <c r="AF1133">
        <f>IF($D$20=0,0,IFERROR(AB1134+(((AC1133+AC1134)/2)*J1134)+(IF(Z1133&gt;Z1134,$D$8*((Z1133^2-Z1134^2)/(2*$I$5)),$D$9*((Z1134^2-Z1133^2)/(2*$I$5)))+($D$10*(ABS(I1134)/90)*(MAX(Z1133^2,Z1134^2)/(2*$I$5))))-AB1133,0))</f>
        <v/>
      </c>
      <c r="AG1133">
        <f>IF($D$20=0,1,IFERROR(IF(ROUND(AD1133,3)=1,1,IF(AND(ABS(AF1133)&lt;$D$19,AD1133&lt;1),1,0)),0))</f>
        <v/>
      </c>
      <c r="AH1133">
        <f>IFERROR(IF(V32="Supercritical",MAX($D$16,IFERROR(L1133,MAX($D$16,POWER((ABS(K1133)^2)/($I$5*MAX(F1133,0.1)^2),1/3)))),IF(V32="Subcritical",MAX($D$16,IFERROR(W1133,MAX($D$16,POWER((ABS(K1133)^2)/($I$5*MAX(F1133,0.1)^2),1/3)))),IF(AND(IFERROR(V1133,0)=1,IFERROR(AG1133,0)=1),IF(IFERROR(T1133,-1E99)&gt;=IFERROR(AE1133,-1E99),MAX($D$16,IFERROR(L1133,MAX($D$16,POWER((ABS(K1133)^2)/($I$5*MAX(F1133,0.1)^2),1/3)))),MAX($D$16,IFERROR(W1133,MAX($D$16,POWER((ABS(K1133)^2)/($I$5*MAX(F1133,0.1)^2),1/3))))),IF(IFERROR(V1133,0)=1,MAX($D$16,IFERROR(L1133,MAX($D$16,POWER((ABS(K1133)^2)/($I$5*MAX(F1133,0.1)^2),1/3)))),IF(IFERROR(AG1133,0)=1,MAX($D$16,IFERROR(W1133,MAX($D$16,POWER((ABS(K1133)^2)/($I$5*MAX(F1133,0.1)^2),1/3)))),MAX($D$16,POWER((ABS(K1133)^2)/($I$5*MAX(F1133,0.1)^2),1/3))))))),MAX($D$16,POWER((ABS(K1133)^2)/($I$5*MAX(F1133,0.1)^2),1/3)))</f>
        <v/>
      </c>
      <c r="AI1133">
        <f>E1133+AH1133</f>
        <v/>
      </c>
      <c r="AJ1133">
        <f>AI1133+((ABS(K1133)/MAX(((F1133)+(G1133)*(AH1133))*(AH1133),1E-6))^2)/(2*$I$5)</f>
        <v/>
      </c>
      <c r="AM1133" t="n">
        <v>0</v>
      </c>
      <c r="AN1133" t="n">
        <v>0</v>
      </c>
      <c r="AO1133">
        <f>AM1133+AN1133</f>
        <v/>
      </c>
      <c r="AP1133">
        <f>AP1132+AO1133</f>
        <v/>
      </c>
      <c r="AQ1133">
        <f>ABS(ABS(K1133)/MAX(((F1133)+(G1133)*(AH1133))*(AH1133),1E-6))/SQRT($I$5*MAX((((F1133)+(G1133)*(AH1133))*(AH1133))/MAX((F1133)+2*(G1133)*(AH1133),1E-6),1E-6))</f>
        <v/>
      </c>
      <c r="AR1133">
        <f>IF(AQ1133&lt;1,"Subcritical","Supercritical")</f>
        <v/>
      </c>
      <c r="AS1133">
        <f>((ABS(K1133)*$D$6)/(MAX(((F1133)+(G1133)*(AH1133))*(AH1133),1E-6)*MAX(((((F1133)+(G1133)*(AH1133))*(AH1133))/MAX((F1133)+2*(AH1133)*SQRT(1+(G1133)^2),1E-6))^(2/3),1E-6)))^2</f>
        <v/>
      </c>
    </row>
    <row r="1134">
      <c r="A1134" t="n">
        <v>985</v>
      </c>
      <c r="B1134" t="n">
        <v>983.89</v>
      </c>
      <c r="C1134" t="n">
        <v>616081.8419999999</v>
      </c>
      <c r="D1134" t="n">
        <v>3097020.034</v>
      </c>
      <c r="E1134" t="n">
        <v>632.0700000000001</v>
      </c>
      <c r="F1134" t="n">
        <v>5.2</v>
      </c>
      <c r="G1134" t="n">
        <v>0</v>
      </c>
      <c r="H1134" t="inlineStr">
        <is>
          <t>Normal</t>
        </is>
      </c>
      <c r="I1134" t="n">
        <v>0.002</v>
      </c>
      <c r="J1134">
        <f>B1134-B1133</f>
        <v/>
      </c>
      <c r="K1134">
        <f>MAX(0,K1133-AO1133)</f>
        <v/>
      </c>
      <c r="L1134">
        <f>IF($D$20=0,IFERROR(L1133,MAX($D$16,POWER((ABS(K1134)^2)/($I$5*MAX(F1134,0.1)^2),1/3))),IF(IFERROR(V1133,0)=0,IFERROR(L1133,MAX($D$16,POWER((ABS(K1134)^2)/($I$5*MAX(F1134,0.1)^2),1/3))),IF(OR(IFERROR(L1134,0)=0,IFERROR(S1133,0)&lt;1,IFERROR(S1134,0)&lt;1),MAX($D$16,POWER((ABS(K1134)^2)/($I$5*MAX(F1134,0.1)^2),1/3)),IF(IFERROR(U1134,0)&gt;0,MAX($D$16,IFERROR(L1134,0)+((IFERROR(U1134,0))*$D$18*IF((IFERROR(S1134,0))&lt;1,1,-1))),IF(IFERROR(U1134,0)&lt;0,IF(ABS((MAX($D$16,POWER((ABS(K1134)^2)/($I$5*MAX(F1134,0.1)^2),1/3)))-IFERROR(L1134,0))&gt;$D$19,MAX($D$16,IF((MAX($D$16,POWER((ABS(K1134)^2)/($I$5*MAX(F1134,0.1)^2),1/3)))&gt;IFERROR(L1134,0),MIN((MAX($D$16,POWER((ABS(K1134)^2)/($I$5*MAX(F1134,0.1)^2),1/3))),IFERROR(L1134,0)+(MIN(ABS(IFERROR(U1134,0))*$D$18,ABS((MAX($D$16,POWER((ABS(K1134)^2)/($I$5*MAX(F1134,0.1)^2),1/3)))-IFERROR(L1134,0))))),MAX((MAX($D$16,POWER((ABS(K1134)^2)/($I$5*MAX(F1134,0.1)^2),1/3))),IFERROR(L1134,0)-(MIN(ABS(IFERROR(U1134,0))*$D$18,ABS((MAX($D$16,POWER((ABS(K1134)^2)/($I$5*MAX(F1134,0.1)^2),1/3)))-IFERROR(L1134,0))))))),MAX($D$16,POWER((ABS(K1134)^2)/($I$5*MAX(F1134,0.1)^2),1/3))),MAX($D$16,IFERROR(L1134,0)))))))</f>
        <v/>
      </c>
      <c r="M1134">
        <f>((F1134)+(G1134)*(L1134))*(L1134)</f>
        <v/>
      </c>
      <c r="N1134">
        <f>(((F1134)+(G1134)*(L1134))*(L1134))/MAX((F1134)+2*(L1134)*SQRT(1+(G1134)^2),1E-6)</f>
        <v/>
      </c>
      <c r="O1134">
        <f>ABS(K1134)/MAX(((F1134)+(G1134)*(L1134))*(L1134),1E-6)</f>
        <v/>
      </c>
      <c r="P1134">
        <f>E1134+L1134</f>
        <v/>
      </c>
      <c r="Q1134">
        <f>P1134+((ABS(K1134)/MAX(((F1134)+(G1134)*(L1134))*(L1134),1E-6))^2)/(2*$I$5)</f>
        <v/>
      </c>
      <c r="R1134">
        <f>((ABS(K1134)*$D$6)/(MAX(((F1134)+(G1134)*(L1134))*(L1134),1E-6)*MAX(((((F1134)+(G1134)*(L1134))*(L1134))/MAX((F1134)+2*(L1134)*SQRT(1+(G1134)^2),1E-6))^(2/3),1E-6)))^2</f>
        <v/>
      </c>
      <c r="S1134">
        <f>ABS(ABS(K1134)/MAX(((F1134)+(G1134)*(L1134))*(L1134),1E-6))/SQRT($I$5*MAX((((F1134)+(G1134)*(L1134))*(L1134))/MAX((F1134)+2*(G1134)*(L1134),1E-6),1E-6))</f>
        <v/>
      </c>
      <c r="T1134">
        <f>((F1134)*(L1134)^2)/2+(G1134)*(L1134)^3/3+(ABS(K1134)^2)/($I$5*MAX(((F1134)+(G1134)*(L1134))*(L1134),1E-6))</f>
        <v/>
      </c>
      <c r="U1134">
        <f>IF($D$20=0,0,IFERROR(Q1133-(((R1133+R1134)/2)*J1134)-(IF(O1133&gt;O1134,$D$8*((O1133^2-O1134^2)/(2*$I$5)),$D$9*((O1134^2-O1133^2)/(2*$I$5)))+($D$10*(ABS(I1134)/90)*(MAX(O1133^2,O1134^2)/(2*$I$5))))-Q1134,0))</f>
        <v/>
      </c>
      <c r="V1134">
        <f>IF($D$20=0,1,IFERROR(IF(ROUND(S1134,3)=1,1,IF(AND(ABS(U1134)&lt;$D$19,S1134&gt;1),1,0)),0))</f>
        <v/>
      </c>
      <c r="W1134">
        <f>IF($D$20=0,IFERROR(W1135,MAX($D$16,POWER((ABS(K1134)^2)/($I$5*MAX(F1134,0.1)^2),1/3))),IF(IFERROR(AG1135,0)=0,IFERROR(W1135,MAX($D$16,POWER((ABS(K1134)^2)/($I$5*MAX(F1134,0.1)^2),1/3))),IF(OR(IFERROR(W1134,0)=0,IFERROR(AD1135,0)&gt;1),MAX($D$16,POWER((ABS(K1134)^2)/($I$5*MAX(F1134,0.1)^2),1/3)),IF(IFERROR(AF1134,0)&gt;0,MAX($D$16,IFERROR(W1134,0)+((IFERROR(AF1134,0))*$D$18*IF((IFERROR(AD1134,0))&lt;1,1,-1))),IF(IFERROR(AF1134,0)&lt;0,IF(ABS((MAX($D$16,POWER((ABS(K1134)^2)/($I$5*MAX(F1134,0.1)^2),1/3)))-IFERROR(W1134,0))&gt;$D$19,MAX($D$16,IF((MAX($D$16,POWER((ABS(K1134)^2)/($I$5*MAX(F1134,0.1)^2),1/3)))&gt;IFERROR(W1134,0),MIN((MAX($D$16,POWER((ABS(K1134)^2)/($I$5*MAX(F1134,0.1)^2),1/3))),IFERROR(W1134,0)+(MIN(ABS(IFERROR(AF1134,0))*$D$18,ABS((MAX($D$16,POWER((ABS(K1134)^2)/($I$5*MAX(F1134,0.1)^2),1/3)))-IFERROR(W1134,0))))),MAX((MAX($D$16,POWER((ABS(K1134)^2)/($I$5*MAX(F1134,0.1)^2),1/3))),IFERROR(W1134,0)-(MIN(ABS(IFERROR(AF1134,0))*$D$18,ABS((MAX($D$16,POWER((ABS(K1134)^2)/($I$5*MAX(F1134,0.1)^2),1/3)))-IFERROR(W1134,0))))))),MAX($D$16,POWER((ABS(K1134)^2)/($I$5*MAX(F1134,0.1)^2),1/3))),MAX($D$16,IFERROR(W1134,0)))))))</f>
        <v/>
      </c>
      <c r="X1134">
        <f>((F1134)+(G1134)*(W1134))*(W1134)</f>
        <v/>
      </c>
      <c r="Y1134">
        <f>(((F1134)+(G1134)*(W1134))*(W1134))/MAX((F1134)+2*(W1134)*SQRT(1+(G1134)^2),1E-6)</f>
        <v/>
      </c>
      <c r="Z1134">
        <f>ABS(K1134)/MAX(((F1134)+(G1134)*(W1134))*(W1134),1E-6)</f>
        <v/>
      </c>
      <c r="AA1134">
        <f>E1134+W1134</f>
        <v/>
      </c>
      <c r="AB1134">
        <f>AA1134+((ABS(K1134)/MAX(((F1134)+(G1134)*(W1134))*(W1134),1E-6))^2)/(2*$I$5)</f>
        <v/>
      </c>
      <c r="AC1134">
        <f>((ABS(K1134)*$D$6)/(MAX(((F1134)+(G1134)*(W1134))*(W1134),1E-6)*MAX(((((F1134)+(G1134)*(W1134))*(W1134))/MAX((F1134)+2*(W1134)*SQRT(1+(G1134)^2),1E-6))^(2/3),1E-6)))^2</f>
        <v/>
      </c>
      <c r="AD1134">
        <f>ABS(ABS(K1134)/MAX(((F1134)+(G1134)*(W1134))*(W1134),1E-6))/SQRT($I$5*MAX((((F1134)+(G1134)*(W1134))*(W1134))/MAX((F1134)+2*(G1134)*(W1134),1E-6),1E-6))</f>
        <v/>
      </c>
      <c r="AE1134">
        <f>((F1134)*(W1134)^2)/2+(G1134)*(W1134)^3/3+(ABS(K1134)^2)/($I$5*MAX(((F1134)+(G1134)*(W1134))*(W1134),1E-6))</f>
        <v/>
      </c>
      <c r="AF1134">
        <f>IF($D$20=0,0,IFERROR(AB1135+(((AC1134+AC1135)/2)*J1135)+(IF(Z1134&gt;Z1135,$D$8*((Z1134^2-Z1135^2)/(2*$I$5)),$D$9*((Z1135^2-Z1134^2)/(2*$I$5)))+($D$10*(ABS(I1135)/90)*(MAX(Z1134^2,Z1135^2)/(2*$I$5))))-AB1134,0))</f>
        <v/>
      </c>
      <c r="AG1134">
        <f>IF($D$20=0,1,IFERROR(IF(ROUND(AD1134,3)=1,1,IF(AND(ABS(AF1134)&lt;$D$19,AD1134&lt;1),1,0)),0))</f>
        <v/>
      </c>
      <c r="AH1134">
        <f>IFERROR(IF(V32="Supercritical",MAX($D$16,IFERROR(L1134,MAX($D$16,POWER((ABS(K1134)^2)/($I$5*MAX(F1134,0.1)^2),1/3)))),IF(V32="Subcritical",MAX($D$16,IFERROR(W1134,MAX($D$16,POWER((ABS(K1134)^2)/($I$5*MAX(F1134,0.1)^2),1/3)))),IF(AND(IFERROR(V1134,0)=1,IFERROR(AG1134,0)=1),IF(IFERROR(T1134,-1E99)&gt;=IFERROR(AE1134,-1E99),MAX($D$16,IFERROR(L1134,MAX($D$16,POWER((ABS(K1134)^2)/($I$5*MAX(F1134,0.1)^2),1/3)))),MAX($D$16,IFERROR(W1134,MAX($D$16,POWER((ABS(K1134)^2)/($I$5*MAX(F1134,0.1)^2),1/3))))),IF(IFERROR(V1134,0)=1,MAX($D$16,IFERROR(L1134,MAX($D$16,POWER((ABS(K1134)^2)/($I$5*MAX(F1134,0.1)^2),1/3)))),IF(IFERROR(AG1134,0)=1,MAX($D$16,IFERROR(W1134,MAX($D$16,POWER((ABS(K1134)^2)/($I$5*MAX(F1134,0.1)^2),1/3)))),MAX($D$16,POWER((ABS(K1134)^2)/($I$5*MAX(F1134,0.1)^2),1/3))))))),MAX($D$16,POWER((ABS(K1134)^2)/($I$5*MAX(F1134,0.1)^2),1/3)))</f>
        <v/>
      </c>
      <c r="AI1134">
        <f>E1134+AH1134</f>
        <v/>
      </c>
      <c r="AJ1134">
        <f>AI1134+((ABS(K1134)/MAX(((F1134)+(G1134)*(AH1134))*(AH1134),1E-6))^2)/(2*$I$5)</f>
        <v/>
      </c>
      <c r="AM1134" t="n">
        <v>0</v>
      </c>
      <c r="AN1134" t="n">
        <v>0</v>
      </c>
      <c r="AO1134">
        <f>AM1134+AN1134</f>
        <v/>
      </c>
      <c r="AP1134">
        <f>AP1133+AO1134</f>
        <v/>
      </c>
      <c r="AQ1134">
        <f>ABS(ABS(K1134)/MAX(((F1134)+(G1134)*(AH1134))*(AH1134),1E-6))/SQRT($I$5*MAX((((F1134)+(G1134)*(AH1134))*(AH1134))/MAX((F1134)+2*(G1134)*(AH1134),1E-6),1E-6))</f>
        <v/>
      </c>
      <c r="AR1134">
        <f>IF(AQ1134&lt;1,"Subcritical","Supercritical")</f>
        <v/>
      </c>
      <c r="AS1134">
        <f>((ABS(K1134)*$D$6)/(MAX(((F1134)+(G1134)*(AH1134))*(AH1134),1E-6)*MAX(((((F1134)+(G1134)*(AH1134))*(AH1134))/MAX((F1134)+2*(AH1134)*SQRT(1+(G1134)^2),1E-6))^(2/3),1E-6)))^2</f>
        <v/>
      </c>
    </row>
    <row r="1135">
      <c r="A1135" t="n">
        <v>986</v>
      </c>
      <c r="B1135" t="n">
        <v>984.89</v>
      </c>
      <c r="C1135" t="n">
        <v>616081.8</v>
      </c>
      <c r="D1135" t="n">
        <v>3097019.035</v>
      </c>
      <c r="E1135" t="n">
        <v>632.0694999999999</v>
      </c>
      <c r="F1135" t="n">
        <v>5.2</v>
      </c>
      <c r="G1135" t="n">
        <v>0</v>
      </c>
      <c r="H1135" t="inlineStr">
        <is>
          <t>Normal</t>
        </is>
      </c>
      <c r="I1135" t="n">
        <v>0</v>
      </c>
      <c r="J1135">
        <f>B1135-B1134</f>
        <v/>
      </c>
      <c r="K1135">
        <f>MAX(0,K1134-AO1134)</f>
        <v/>
      </c>
      <c r="L1135">
        <f>IF($D$20=0,IFERROR(L1134,MAX($D$16,POWER((ABS(K1135)^2)/($I$5*MAX(F1135,0.1)^2),1/3))),IF(IFERROR(V1134,0)=0,IFERROR(L1134,MAX($D$16,POWER((ABS(K1135)^2)/($I$5*MAX(F1135,0.1)^2),1/3))),IF(OR(IFERROR(L1135,0)=0,IFERROR(S1134,0)&lt;1,IFERROR(S1135,0)&lt;1),MAX($D$16,POWER((ABS(K1135)^2)/($I$5*MAX(F1135,0.1)^2),1/3)),IF(IFERROR(U1135,0)&gt;0,MAX($D$16,IFERROR(L1135,0)+((IFERROR(U1135,0))*$D$18*IF((IFERROR(S1135,0))&lt;1,1,-1))),IF(IFERROR(U1135,0)&lt;0,IF(ABS((MAX($D$16,POWER((ABS(K1135)^2)/($I$5*MAX(F1135,0.1)^2),1/3)))-IFERROR(L1135,0))&gt;$D$19,MAX($D$16,IF((MAX($D$16,POWER((ABS(K1135)^2)/($I$5*MAX(F1135,0.1)^2),1/3)))&gt;IFERROR(L1135,0),MIN((MAX($D$16,POWER((ABS(K1135)^2)/($I$5*MAX(F1135,0.1)^2),1/3))),IFERROR(L1135,0)+(MIN(ABS(IFERROR(U1135,0))*$D$18,ABS((MAX($D$16,POWER((ABS(K1135)^2)/($I$5*MAX(F1135,0.1)^2),1/3)))-IFERROR(L1135,0))))),MAX((MAX($D$16,POWER((ABS(K1135)^2)/($I$5*MAX(F1135,0.1)^2),1/3))),IFERROR(L1135,0)-(MIN(ABS(IFERROR(U1135,0))*$D$18,ABS((MAX($D$16,POWER((ABS(K1135)^2)/($I$5*MAX(F1135,0.1)^2),1/3)))-IFERROR(L1135,0))))))),MAX($D$16,POWER((ABS(K1135)^2)/($I$5*MAX(F1135,0.1)^2),1/3))),MAX($D$16,IFERROR(L1135,0)))))))</f>
        <v/>
      </c>
      <c r="M1135">
        <f>((F1135)+(G1135)*(L1135))*(L1135)</f>
        <v/>
      </c>
      <c r="N1135">
        <f>(((F1135)+(G1135)*(L1135))*(L1135))/MAX((F1135)+2*(L1135)*SQRT(1+(G1135)^2),1E-6)</f>
        <v/>
      </c>
      <c r="O1135">
        <f>ABS(K1135)/MAX(((F1135)+(G1135)*(L1135))*(L1135),1E-6)</f>
        <v/>
      </c>
      <c r="P1135">
        <f>E1135+L1135</f>
        <v/>
      </c>
      <c r="Q1135">
        <f>P1135+((ABS(K1135)/MAX(((F1135)+(G1135)*(L1135))*(L1135),1E-6))^2)/(2*$I$5)</f>
        <v/>
      </c>
      <c r="R1135">
        <f>((ABS(K1135)*$D$6)/(MAX(((F1135)+(G1135)*(L1135))*(L1135),1E-6)*MAX(((((F1135)+(G1135)*(L1135))*(L1135))/MAX((F1135)+2*(L1135)*SQRT(1+(G1135)^2),1E-6))^(2/3),1E-6)))^2</f>
        <v/>
      </c>
      <c r="S1135">
        <f>ABS(ABS(K1135)/MAX(((F1135)+(G1135)*(L1135))*(L1135),1E-6))/SQRT($I$5*MAX((((F1135)+(G1135)*(L1135))*(L1135))/MAX((F1135)+2*(G1135)*(L1135),1E-6),1E-6))</f>
        <v/>
      </c>
      <c r="T1135">
        <f>((F1135)*(L1135)^2)/2+(G1135)*(L1135)^3/3+(ABS(K1135)^2)/($I$5*MAX(((F1135)+(G1135)*(L1135))*(L1135),1E-6))</f>
        <v/>
      </c>
      <c r="U1135">
        <f>IF($D$20=0,0,IFERROR(Q1134-(((R1134+R1135)/2)*J1135)-(IF(O1134&gt;O1135,$D$8*((O1134^2-O1135^2)/(2*$I$5)),$D$9*((O1135^2-O1134^2)/(2*$I$5)))+($D$10*(ABS(I1135)/90)*(MAX(O1134^2,O1135^2)/(2*$I$5))))-Q1135,0))</f>
        <v/>
      </c>
      <c r="V1135">
        <f>IF($D$20=0,1,IFERROR(IF(ROUND(S1135,3)=1,1,IF(AND(ABS(U1135)&lt;$D$19,S1135&gt;1),1,0)),0))</f>
        <v/>
      </c>
      <c r="W1135">
        <f>IF($D$20=0,IFERROR(W1136,MAX($D$16,POWER((ABS(K1135)^2)/($I$5*MAX(F1135,0.1)^2),1/3))),IF(IFERROR(AG1136,0)=0,IFERROR(W1136,MAX($D$16,POWER((ABS(K1135)^2)/($I$5*MAX(F1135,0.1)^2),1/3))),IF(OR(IFERROR(W1135,0)=0,IFERROR(AD1136,0)&gt;1),MAX($D$16,POWER((ABS(K1135)^2)/($I$5*MAX(F1135,0.1)^2),1/3)),IF(IFERROR(AF1135,0)&gt;0,MAX($D$16,IFERROR(W1135,0)+((IFERROR(AF1135,0))*$D$18*IF((IFERROR(AD1135,0))&lt;1,1,-1))),IF(IFERROR(AF1135,0)&lt;0,IF(ABS((MAX($D$16,POWER((ABS(K1135)^2)/($I$5*MAX(F1135,0.1)^2),1/3)))-IFERROR(W1135,0))&gt;$D$19,MAX($D$16,IF((MAX($D$16,POWER((ABS(K1135)^2)/($I$5*MAX(F1135,0.1)^2),1/3)))&gt;IFERROR(W1135,0),MIN((MAX($D$16,POWER((ABS(K1135)^2)/($I$5*MAX(F1135,0.1)^2),1/3))),IFERROR(W1135,0)+(MIN(ABS(IFERROR(AF1135,0))*$D$18,ABS((MAX($D$16,POWER((ABS(K1135)^2)/($I$5*MAX(F1135,0.1)^2),1/3)))-IFERROR(W1135,0))))),MAX((MAX($D$16,POWER((ABS(K1135)^2)/($I$5*MAX(F1135,0.1)^2),1/3))),IFERROR(W1135,0)-(MIN(ABS(IFERROR(AF1135,0))*$D$18,ABS((MAX($D$16,POWER((ABS(K1135)^2)/($I$5*MAX(F1135,0.1)^2),1/3)))-IFERROR(W1135,0))))))),MAX($D$16,POWER((ABS(K1135)^2)/($I$5*MAX(F1135,0.1)^2),1/3))),MAX($D$16,IFERROR(W1135,0)))))))</f>
        <v/>
      </c>
      <c r="X1135">
        <f>((F1135)+(G1135)*(W1135))*(W1135)</f>
        <v/>
      </c>
      <c r="Y1135">
        <f>(((F1135)+(G1135)*(W1135))*(W1135))/MAX((F1135)+2*(W1135)*SQRT(1+(G1135)^2),1E-6)</f>
        <v/>
      </c>
      <c r="Z1135">
        <f>ABS(K1135)/MAX(((F1135)+(G1135)*(W1135))*(W1135),1E-6)</f>
        <v/>
      </c>
      <c r="AA1135">
        <f>E1135+W1135</f>
        <v/>
      </c>
      <c r="AB1135">
        <f>AA1135+((ABS(K1135)/MAX(((F1135)+(G1135)*(W1135))*(W1135),1E-6))^2)/(2*$I$5)</f>
        <v/>
      </c>
      <c r="AC1135">
        <f>((ABS(K1135)*$D$6)/(MAX(((F1135)+(G1135)*(W1135))*(W1135),1E-6)*MAX(((((F1135)+(G1135)*(W1135))*(W1135))/MAX((F1135)+2*(W1135)*SQRT(1+(G1135)^2),1E-6))^(2/3),1E-6)))^2</f>
        <v/>
      </c>
      <c r="AD1135">
        <f>ABS(ABS(K1135)/MAX(((F1135)+(G1135)*(W1135))*(W1135),1E-6))/SQRT($I$5*MAX((((F1135)+(G1135)*(W1135))*(W1135))/MAX((F1135)+2*(G1135)*(W1135),1E-6),1E-6))</f>
        <v/>
      </c>
      <c r="AE1135">
        <f>((F1135)*(W1135)^2)/2+(G1135)*(W1135)^3/3+(ABS(K1135)^2)/($I$5*MAX(((F1135)+(G1135)*(W1135))*(W1135),1E-6))</f>
        <v/>
      </c>
      <c r="AF1135">
        <f>IF($D$20=0,0,IFERROR(AB1136+(((AC1135+AC1136)/2)*J1136)+(IF(Z1135&gt;Z1136,$D$8*((Z1135^2-Z1136^2)/(2*$I$5)),$D$9*((Z1136^2-Z1135^2)/(2*$I$5)))+($D$10*(ABS(I1136)/90)*(MAX(Z1135^2,Z1136^2)/(2*$I$5))))-AB1135,0))</f>
        <v/>
      </c>
      <c r="AG1135">
        <f>IF($D$20=0,1,IFERROR(IF(ROUND(AD1135,3)=1,1,IF(AND(ABS(AF1135)&lt;$D$19,AD1135&lt;1),1,0)),0))</f>
        <v/>
      </c>
      <c r="AH1135">
        <f>IFERROR(IF(V32="Supercritical",MAX($D$16,IFERROR(L1135,MAX($D$16,POWER((ABS(K1135)^2)/($I$5*MAX(F1135,0.1)^2),1/3)))),IF(V32="Subcritical",MAX($D$16,IFERROR(W1135,MAX($D$16,POWER((ABS(K1135)^2)/($I$5*MAX(F1135,0.1)^2),1/3)))),IF(AND(IFERROR(V1135,0)=1,IFERROR(AG1135,0)=1),IF(IFERROR(T1135,-1E99)&gt;=IFERROR(AE1135,-1E99),MAX($D$16,IFERROR(L1135,MAX($D$16,POWER((ABS(K1135)^2)/($I$5*MAX(F1135,0.1)^2),1/3)))),MAX($D$16,IFERROR(W1135,MAX($D$16,POWER((ABS(K1135)^2)/($I$5*MAX(F1135,0.1)^2),1/3))))),IF(IFERROR(V1135,0)=1,MAX($D$16,IFERROR(L1135,MAX($D$16,POWER((ABS(K1135)^2)/($I$5*MAX(F1135,0.1)^2),1/3)))),IF(IFERROR(AG1135,0)=1,MAX($D$16,IFERROR(W1135,MAX($D$16,POWER((ABS(K1135)^2)/($I$5*MAX(F1135,0.1)^2),1/3)))),MAX($D$16,POWER((ABS(K1135)^2)/($I$5*MAX(F1135,0.1)^2),1/3))))))),MAX($D$16,POWER((ABS(K1135)^2)/($I$5*MAX(F1135,0.1)^2),1/3)))</f>
        <v/>
      </c>
      <c r="AI1135">
        <f>E1135+AH1135</f>
        <v/>
      </c>
      <c r="AJ1135">
        <f>AI1135+((ABS(K1135)/MAX(((F1135)+(G1135)*(AH1135))*(AH1135),1E-6))^2)/(2*$I$5)</f>
        <v/>
      </c>
      <c r="AM1135" t="n">
        <v>0</v>
      </c>
      <c r="AN1135" t="n">
        <v>0</v>
      </c>
      <c r="AO1135">
        <f>AM1135+AN1135</f>
        <v/>
      </c>
      <c r="AP1135">
        <f>AP1134+AO1135</f>
        <v/>
      </c>
      <c r="AQ1135">
        <f>ABS(ABS(K1135)/MAX(((F1135)+(G1135)*(AH1135))*(AH1135),1E-6))/SQRT($I$5*MAX((((F1135)+(G1135)*(AH1135))*(AH1135))/MAX((F1135)+2*(G1135)*(AH1135),1E-6),1E-6))</f>
        <v/>
      </c>
      <c r="AR1135">
        <f>IF(AQ1135&lt;1,"Subcritical","Supercritical")</f>
        <v/>
      </c>
      <c r="AS1135">
        <f>((ABS(K1135)*$D$6)/(MAX(((F1135)+(G1135)*(AH1135))*(AH1135),1E-6)*MAX(((((F1135)+(G1135)*(AH1135))*(AH1135))/MAX((F1135)+2*(AH1135)*SQRT(1+(G1135)^2),1E-6))^(2/3),1E-6)))^2</f>
        <v/>
      </c>
    </row>
    <row r="1136">
      <c r="A1136" t="n">
        <v>987</v>
      </c>
      <c r="B1136" t="n">
        <v>985.889</v>
      </c>
      <c r="C1136" t="n">
        <v>616081.758</v>
      </c>
      <c r="D1136" t="n">
        <v>3097018.036</v>
      </c>
      <c r="E1136" t="n">
        <v>632.069</v>
      </c>
      <c r="F1136" t="n">
        <v>5.2</v>
      </c>
      <c r="G1136" t="n">
        <v>0</v>
      </c>
      <c r="H1136" t="inlineStr">
        <is>
          <t>Normal</t>
        </is>
      </c>
      <c r="I1136" t="n">
        <v>0.057</v>
      </c>
      <c r="J1136">
        <f>B1136-B1135</f>
        <v/>
      </c>
      <c r="K1136">
        <f>MAX(0,K1135-AO1135)</f>
        <v/>
      </c>
      <c r="L1136">
        <f>IF($D$20=0,IFERROR(L1135,MAX($D$16,POWER((ABS(K1136)^2)/($I$5*MAX(F1136,0.1)^2),1/3))),IF(IFERROR(V1135,0)=0,IFERROR(L1135,MAX($D$16,POWER((ABS(K1136)^2)/($I$5*MAX(F1136,0.1)^2),1/3))),IF(OR(IFERROR(L1136,0)=0,IFERROR(S1135,0)&lt;1,IFERROR(S1136,0)&lt;1),MAX($D$16,POWER((ABS(K1136)^2)/($I$5*MAX(F1136,0.1)^2),1/3)),IF(IFERROR(U1136,0)&gt;0,MAX($D$16,IFERROR(L1136,0)+((IFERROR(U1136,0))*$D$18*IF((IFERROR(S1136,0))&lt;1,1,-1))),IF(IFERROR(U1136,0)&lt;0,IF(ABS((MAX($D$16,POWER((ABS(K1136)^2)/($I$5*MAX(F1136,0.1)^2),1/3)))-IFERROR(L1136,0))&gt;$D$19,MAX($D$16,IF((MAX($D$16,POWER((ABS(K1136)^2)/($I$5*MAX(F1136,0.1)^2),1/3)))&gt;IFERROR(L1136,0),MIN((MAX($D$16,POWER((ABS(K1136)^2)/($I$5*MAX(F1136,0.1)^2),1/3))),IFERROR(L1136,0)+(MIN(ABS(IFERROR(U1136,0))*$D$18,ABS((MAX($D$16,POWER((ABS(K1136)^2)/($I$5*MAX(F1136,0.1)^2),1/3)))-IFERROR(L1136,0))))),MAX((MAX($D$16,POWER((ABS(K1136)^2)/($I$5*MAX(F1136,0.1)^2),1/3))),IFERROR(L1136,0)-(MIN(ABS(IFERROR(U1136,0))*$D$18,ABS((MAX($D$16,POWER((ABS(K1136)^2)/($I$5*MAX(F1136,0.1)^2),1/3)))-IFERROR(L1136,0))))))),MAX($D$16,POWER((ABS(K1136)^2)/($I$5*MAX(F1136,0.1)^2),1/3))),MAX($D$16,IFERROR(L1136,0)))))))</f>
        <v/>
      </c>
      <c r="M1136">
        <f>((F1136)+(G1136)*(L1136))*(L1136)</f>
        <v/>
      </c>
      <c r="N1136">
        <f>(((F1136)+(G1136)*(L1136))*(L1136))/MAX((F1136)+2*(L1136)*SQRT(1+(G1136)^2),1E-6)</f>
        <v/>
      </c>
      <c r="O1136">
        <f>ABS(K1136)/MAX(((F1136)+(G1136)*(L1136))*(L1136),1E-6)</f>
        <v/>
      </c>
      <c r="P1136">
        <f>E1136+L1136</f>
        <v/>
      </c>
      <c r="Q1136">
        <f>P1136+((ABS(K1136)/MAX(((F1136)+(G1136)*(L1136))*(L1136),1E-6))^2)/(2*$I$5)</f>
        <v/>
      </c>
      <c r="R1136">
        <f>((ABS(K1136)*$D$6)/(MAX(((F1136)+(G1136)*(L1136))*(L1136),1E-6)*MAX(((((F1136)+(G1136)*(L1136))*(L1136))/MAX((F1136)+2*(L1136)*SQRT(1+(G1136)^2),1E-6))^(2/3),1E-6)))^2</f>
        <v/>
      </c>
      <c r="S1136">
        <f>ABS(ABS(K1136)/MAX(((F1136)+(G1136)*(L1136))*(L1136),1E-6))/SQRT($I$5*MAX((((F1136)+(G1136)*(L1136))*(L1136))/MAX((F1136)+2*(G1136)*(L1136),1E-6),1E-6))</f>
        <v/>
      </c>
      <c r="T1136">
        <f>((F1136)*(L1136)^2)/2+(G1136)*(L1136)^3/3+(ABS(K1136)^2)/($I$5*MAX(((F1136)+(G1136)*(L1136))*(L1136),1E-6))</f>
        <v/>
      </c>
      <c r="U1136">
        <f>IF($D$20=0,0,IFERROR(Q1135-(((R1135+R1136)/2)*J1136)-(IF(O1135&gt;O1136,$D$8*((O1135^2-O1136^2)/(2*$I$5)),$D$9*((O1136^2-O1135^2)/(2*$I$5)))+($D$10*(ABS(I1136)/90)*(MAX(O1135^2,O1136^2)/(2*$I$5))))-Q1136,0))</f>
        <v/>
      </c>
      <c r="V1136">
        <f>IF($D$20=0,1,IFERROR(IF(ROUND(S1136,3)=1,1,IF(AND(ABS(U1136)&lt;$D$19,S1136&gt;1),1,0)),0))</f>
        <v/>
      </c>
      <c r="W1136">
        <f>IF($D$20=0,IFERROR(W1137,MAX($D$16,POWER((ABS(K1136)^2)/($I$5*MAX(F1136,0.1)^2),1/3))),IF(IFERROR(AG1137,0)=0,IFERROR(W1137,MAX($D$16,POWER((ABS(K1136)^2)/($I$5*MAX(F1136,0.1)^2),1/3))),IF(OR(IFERROR(W1136,0)=0,IFERROR(AD1137,0)&gt;1),MAX($D$16,POWER((ABS(K1136)^2)/($I$5*MAX(F1136,0.1)^2),1/3)),IF(IFERROR(AF1136,0)&gt;0,MAX($D$16,IFERROR(W1136,0)+((IFERROR(AF1136,0))*$D$18*IF((IFERROR(AD1136,0))&lt;1,1,-1))),IF(IFERROR(AF1136,0)&lt;0,IF(ABS((MAX($D$16,POWER((ABS(K1136)^2)/($I$5*MAX(F1136,0.1)^2),1/3)))-IFERROR(W1136,0))&gt;$D$19,MAX($D$16,IF((MAX($D$16,POWER((ABS(K1136)^2)/($I$5*MAX(F1136,0.1)^2),1/3)))&gt;IFERROR(W1136,0),MIN((MAX($D$16,POWER((ABS(K1136)^2)/($I$5*MAX(F1136,0.1)^2),1/3))),IFERROR(W1136,0)+(MIN(ABS(IFERROR(AF1136,0))*$D$18,ABS((MAX($D$16,POWER((ABS(K1136)^2)/($I$5*MAX(F1136,0.1)^2),1/3)))-IFERROR(W1136,0))))),MAX((MAX($D$16,POWER((ABS(K1136)^2)/($I$5*MAX(F1136,0.1)^2),1/3))),IFERROR(W1136,0)-(MIN(ABS(IFERROR(AF1136,0))*$D$18,ABS((MAX($D$16,POWER((ABS(K1136)^2)/($I$5*MAX(F1136,0.1)^2),1/3)))-IFERROR(W1136,0))))))),MAX($D$16,POWER((ABS(K1136)^2)/($I$5*MAX(F1136,0.1)^2),1/3))),MAX($D$16,IFERROR(W1136,0)))))))</f>
        <v/>
      </c>
      <c r="X1136">
        <f>((F1136)+(G1136)*(W1136))*(W1136)</f>
        <v/>
      </c>
      <c r="Y1136">
        <f>(((F1136)+(G1136)*(W1136))*(W1136))/MAX((F1136)+2*(W1136)*SQRT(1+(G1136)^2),1E-6)</f>
        <v/>
      </c>
      <c r="Z1136">
        <f>ABS(K1136)/MAX(((F1136)+(G1136)*(W1136))*(W1136),1E-6)</f>
        <v/>
      </c>
      <c r="AA1136">
        <f>E1136+W1136</f>
        <v/>
      </c>
      <c r="AB1136">
        <f>AA1136+((ABS(K1136)/MAX(((F1136)+(G1136)*(W1136))*(W1136),1E-6))^2)/(2*$I$5)</f>
        <v/>
      </c>
      <c r="AC1136">
        <f>((ABS(K1136)*$D$6)/(MAX(((F1136)+(G1136)*(W1136))*(W1136),1E-6)*MAX(((((F1136)+(G1136)*(W1136))*(W1136))/MAX((F1136)+2*(W1136)*SQRT(1+(G1136)^2),1E-6))^(2/3),1E-6)))^2</f>
        <v/>
      </c>
      <c r="AD1136">
        <f>ABS(ABS(K1136)/MAX(((F1136)+(G1136)*(W1136))*(W1136),1E-6))/SQRT($I$5*MAX((((F1136)+(G1136)*(W1136))*(W1136))/MAX((F1136)+2*(G1136)*(W1136),1E-6),1E-6))</f>
        <v/>
      </c>
      <c r="AE1136">
        <f>((F1136)*(W1136)^2)/2+(G1136)*(W1136)^3/3+(ABS(K1136)^2)/($I$5*MAX(((F1136)+(G1136)*(W1136))*(W1136),1E-6))</f>
        <v/>
      </c>
      <c r="AF1136">
        <f>IF($D$20=0,0,IFERROR(AB1137+(((AC1136+AC1137)/2)*J1137)+(IF(Z1136&gt;Z1137,$D$8*((Z1136^2-Z1137^2)/(2*$I$5)),$D$9*((Z1137^2-Z1136^2)/(2*$I$5)))+($D$10*(ABS(I1137)/90)*(MAX(Z1136^2,Z1137^2)/(2*$I$5))))-AB1136,0))</f>
        <v/>
      </c>
      <c r="AG1136">
        <f>IF($D$20=0,1,IFERROR(IF(ROUND(AD1136,3)=1,1,IF(AND(ABS(AF1136)&lt;$D$19,AD1136&lt;1),1,0)),0))</f>
        <v/>
      </c>
      <c r="AH1136">
        <f>IFERROR(IF(V32="Supercritical",MAX($D$16,IFERROR(L1136,MAX($D$16,POWER((ABS(K1136)^2)/($I$5*MAX(F1136,0.1)^2),1/3)))),IF(V32="Subcritical",MAX($D$16,IFERROR(W1136,MAX($D$16,POWER((ABS(K1136)^2)/($I$5*MAX(F1136,0.1)^2),1/3)))),IF(AND(IFERROR(V1136,0)=1,IFERROR(AG1136,0)=1),IF(IFERROR(T1136,-1E99)&gt;=IFERROR(AE1136,-1E99),MAX($D$16,IFERROR(L1136,MAX($D$16,POWER((ABS(K1136)^2)/($I$5*MAX(F1136,0.1)^2),1/3)))),MAX($D$16,IFERROR(W1136,MAX($D$16,POWER((ABS(K1136)^2)/($I$5*MAX(F1136,0.1)^2),1/3))))),IF(IFERROR(V1136,0)=1,MAX($D$16,IFERROR(L1136,MAX($D$16,POWER((ABS(K1136)^2)/($I$5*MAX(F1136,0.1)^2),1/3)))),IF(IFERROR(AG1136,0)=1,MAX($D$16,IFERROR(W1136,MAX($D$16,POWER((ABS(K1136)^2)/($I$5*MAX(F1136,0.1)^2),1/3)))),MAX($D$16,POWER((ABS(K1136)^2)/($I$5*MAX(F1136,0.1)^2),1/3))))))),MAX($D$16,POWER((ABS(K1136)^2)/($I$5*MAX(F1136,0.1)^2),1/3)))</f>
        <v/>
      </c>
      <c r="AI1136">
        <f>E1136+AH1136</f>
        <v/>
      </c>
      <c r="AJ1136">
        <f>AI1136+((ABS(K1136)/MAX(((F1136)+(G1136)*(AH1136))*(AH1136),1E-6))^2)/(2*$I$5)</f>
        <v/>
      </c>
      <c r="AM1136" t="n">
        <v>0</v>
      </c>
      <c r="AN1136" t="n">
        <v>0</v>
      </c>
      <c r="AO1136">
        <f>AM1136+AN1136</f>
        <v/>
      </c>
      <c r="AP1136">
        <f>AP1135+AO1136</f>
        <v/>
      </c>
      <c r="AQ1136">
        <f>ABS(ABS(K1136)/MAX(((F1136)+(G1136)*(AH1136))*(AH1136),1E-6))/SQRT($I$5*MAX((((F1136)+(G1136)*(AH1136))*(AH1136))/MAX((F1136)+2*(G1136)*(AH1136),1E-6),1E-6))</f>
        <v/>
      </c>
      <c r="AR1136">
        <f>IF(AQ1136&lt;1,"Subcritical","Supercritical")</f>
        <v/>
      </c>
      <c r="AS1136">
        <f>((ABS(K1136)*$D$6)/(MAX(((F1136)+(G1136)*(AH1136))*(AH1136),1E-6)*MAX(((((F1136)+(G1136)*(AH1136))*(AH1136))/MAX((F1136)+2*(AH1136)*SQRT(1+(G1136)^2),1E-6))^(2/3),1E-6)))^2</f>
        <v/>
      </c>
    </row>
    <row r="1137">
      <c r="A1137" t="n">
        <v>988</v>
      </c>
      <c r="B1137" t="n">
        <v>986.889</v>
      </c>
      <c r="C1137" t="n">
        <v>616081.715</v>
      </c>
      <c r="D1137" t="n">
        <v>3097017.037</v>
      </c>
      <c r="E1137" t="n">
        <v>632.0685</v>
      </c>
      <c r="F1137" t="n">
        <v>5.2</v>
      </c>
      <c r="G1137" t="n">
        <v>0</v>
      </c>
      <c r="H1137" t="inlineStr">
        <is>
          <t>Normal</t>
        </is>
      </c>
      <c r="I1137" t="n">
        <v>0.057</v>
      </c>
      <c r="J1137">
        <f>B1137-B1136</f>
        <v/>
      </c>
      <c r="K1137">
        <f>MAX(0,K1136-AO1136)</f>
        <v/>
      </c>
      <c r="L1137">
        <f>IF($D$20=0,IFERROR(L1136,MAX($D$16,POWER((ABS(K1137)^2)/($I$5*MAX(F1137,0.1)^2),1/3))),IF(IFERROR(V1136,0)=0,IFERROR(L1136,MAX($D$16,POWER((ABS(K1137)^2)/($I$5*MAX(F1137,0.1)^2),1/3))),IF(OR(IFERROR(L1137,0)=0,IFERROR(S1136,0)&lt;1,IFERROR(S1137,0)&lt;1),MAX($D$16,POWER((ABS(K1137)^2)/($I$5*MAX(F1137,0.1)^2),1/3)),IF(IFERROR(U1137,0)&gt;0,MAX($D$16,IFERROR(L1137,0)+((IFERROR(U1137,0))*$D$18*IF((IFERROR(S1137,0))&lt;1,1,-1))),IF(IFERROR(U1137,0)&lt;0,IF(ABS((MAX($D$16,POWER((ABS(K1137)^2)/($I$5*MAX(F1137,0.1)^2),1/3)))-IFERROR(L1137,0))&gt;$D$19,MAX($D$16,IF((MAX($D$16,POWER((ABS(K1137)^2)/($I$5*MAX(F1137,0.1)^2),1/3)))&gt;IFERROR(L1137,0),MIN((MAX($D$16,POWER((ABS(K1137)^2)/($I$5*MAX(F1137,0.1)^2),1/3))),IFERROR(L1137,0)+(MIN(ABS(IFERROR(U1137,0))*$D$18,ABS((MAX($D$16,POWER((ABS(K1137)^2)/($I$5*MAX(F1137,0.1)^2),1/3)))-IFERROR(L1137,0))))),MAX((MAX($D$16,POWER((ABS(K1137)^2)/($I$5*MAX(F1137,0.1)^2),1/3))),IFERROR(L1137,0)-(MIN(ABS(IFERROR(U1137,0))*$D$18,ABS((MAX($D$16,POWER((ABS(K1137)^2)/($I$5*MAX(F1137,0.1)^2),1/3)))-IFERROR(L1137,0))))))),MAX($D$16,POWER((ABS(K1137)^2)/($I$5*MAX(F1137,0.1)^2),1/3))),MAX($D$16,IFERROR(L1137,0)))))))</f>
        <v/>
      </c>
      <c r="M1137">
        <f>((F1137)+(G1137)*(L1137))*(L1137)</f>
        <v/>
      </c>
      <c r="N1137">
        <f>(((F1137)+(G1137)*(L1137))*(L1137))/MAX((F1137)+2*(L1137)*SQRT(1+(G1137)^2),1E-6)</f>
        <v/>
      </c>
      <c r="O1137">
        <f>ABS(K1137)/MAX(((F1137)+(G1137)*(L1137))*(L1137),1E-6)</f>
        <v/>
      </c>
      <c r="P1137">
        <f>E1137+L1137</f>
        <v/>
      </c>
      <c r="Q1137">
        <f>P1137+((ABS(K1137)/MAX(((F1137)+(G1137)*(L1137))*(L1137),1E-6))^2)/(2*$I$5)</f>
        <v/>
      </c>
      <c r="R1137">
        <f>((ABS(K1137)*$D$6)/(MAX(((F1137)+(G1137)*(L1137))*(L1137),1E-6)*MAX(((((F1137)+(G1137)*(L1137))*(L1137))/MAX((F1137)+2*(L1137)*SQRT(1+(G1137)^2),1E-6))^(2/3),1E-6)))^2</f>
        <v/>
      </c>
      <c r="S1137">
        <f>ABS(ABS(K1137)/MAX(((F1137)+(G1137)*(L1137))*(L1137),1E-6))/SQRT($I$5*MAX((((F1137)+(G1137)*(L1137))*(L1137))/MAX((F1137)+2*(G1137)*(L1137),1E-6),1E-6))</f>
        <v/>
      </c>
      <c r="T1137">
        <f>((F1137)*(L1137)^2)/2+(G1137)*(L1137)^3/3+(ABS(K1137)^2)/($I$5*MAX(((F1137)+(G1137)*(L1137))*(L1137),1E-6))</f>
        <v/>
      </c>
      <c r="U1137">
        <f>IF($D$20=0,0,IFERROR(Q1136-(((R1136+R1137)/2)*J1137)-(IF(O1136&gt;O1137,$D$8*((O1136^2-O1137^2)/(2*$I$5)),$D$9*((O1137^2-O1136^2)/(2*$I$5)))+($D$10*(ABS(I1137)/90)*(MAX(O1136^2,O1137^2)/(2*$I$5))))-Q1137,0))</f>
        <v/>
      </c>
      <c r="V1137">
        <f>IF($D$20=0,1,IFERROR(IF(ROUND(S1137,3)=1,1,IF(AND(ABS(U1137)&lt;$D$19,S1137&gt;1),1,0)),0))</f>
        <v/>
      </c>
      <c r="W1137">
        <f>IF($D$20=0,IFERROR(W1138,MAX($D$16,POWER((ABS(K1137)^2)/($I$5*MAX(F1137,0.1)^2),1/3))),IF(IFERROR(AG1138,0)=0,IFERROR(W1138,MAX($D$16,POWER((ABS(K1137)^2)/($I$5*MAX(F1137,0.1)^2),1/3))),IF(OR(IFERROR(W1137,0)=0,IFERROR(AD1138,0)&gt;1),MAX($D$16,POWER((ABS(K1137)^2)/($I$5*MAX(F1137,0.1)^2),1/3)),IF(IFERROR(AF1137,0)&gt;0,MAX($D$16,IFERROR(W1137,0)+((IFERROR(AF1137,0))*$D$18*IF((IFERROR(AD1137,0))&lt;1,1,-1))),IF(IFERROR(AF1137,0)&lt;0,IF(ABS((MAX($D$16,POWER((ABS(K1137)^2)/($I$5*MAX(F1137,0.1)^2),1/3)))-IFERROR(W1137,0))&gt;$D$19,MAX($D$16,IF((MAX($D$16,POWER((ABS(K1137)^2)/($I$5*MAX(F1137,0.1)^2),1/3)))&gt;IFERROR(W1137,0),MIN((MAX($D$16,POWER((ABS(K1137)^2)/($I$5*MAX(F1137,0.1)^2),1/3))),IFERROR(W1137,0)+(MIN(ABS(IFERROR(AF1137,0))*$D$18,ABS((MAX($D$16,POWER((ABS(K1137)^2)/($I$5*MAX(F1137,0.1)^2),1/3)))-IFERROR(W1137,0))))),MAX((MAX($D$16,POWER((ABS(K1137)^2)/($I$5*MAX(F1137,0.1)^2),1/3))),IFERROR(W1137,0)-(MIN(ABS(IFERROR(AF1137,0))*$D$18,ABS((MAX($D$16,POWER((ABS(K1137)^2)/($I$5*MAX(F1137,0.1)^2),1/3)))-IFERROR(W1137,0))))))),MAX($D$16,POWER((ABS(K1137)^2)/($I$5*MAX(F1137,0.1)^2),1/3))),MAX($D$16,IFERROR(W1137,0)))))))</f>
        <v/>
      </c>
      <c r="X1137">
        <f>((F1137)+(G1137)*(W1137))*(W1137)</f>
        <v/>
      </c>
      <c r="Y1137">
        <f>(((F1137)+(G1137)*(W1137))*(W1137))/MAX((F1137)+2*(W1137)*SQRT(1+(G1137)^2),1E-6)</f>
        <v/>
      </c>
      <c r="Z1137">
        <f>ABS(K1137)/MAX(((F1137)+(G1137)*(W1137))*(W1137),1E-6)</f>
        <v/>
      </c>
      <c r="AA1137">
        <f>E1137+W1137</f>
        <v/>
      </c>
      <c r="AB1137">
        <f>AA1137+((ABS(K1137)/MAX(((F1137)+(G1137)*(W1137))*(W1137),1E-6))^2)/(2*$I$5)</f>
        <v/>
      </c>
      <c r="AC1137">
        <f>((ABS(K1137)*$D$6)/(MAX(((F1137)+(G1137)*(W1137))*(W1137),1E-6)*MAX(((((F1137)+(G1137)*(W1137))*(W1137))/MAX((F1137)+2*(W1137)*SQRT(1+(G1137)^2),1E-6))^(2/3),1E-6)))^2</f>
        <v/>
      </c>
      <c r="AD1137">
        <f>ABS(ABS(K1137)/MAX(((F1137)+(G1137)*(W1137))*(W1137),1E-6))/SQRT($I$5*MAX((((F1137)+(G1137)*(W1137))*(W1137))/MAX((F1137)+2*(G1137)*(W1137),1E-6),1E-6))</f>
        <v/>
      </c>
      <c r="AE1137">
        <f>((F1137)*(W1137)^2)/2+(G1137)*(W1137)^3/3+(ABS(K1137)^2)/($I$5*MAX(((F1137)+(G1137)*(W1137))*(W1137),1E-6))</f>
        <v/>
      </c>
      <c r="AF1137">
        <f>IF($D$20=0,0,IFERROR(AB1138+(((AC1137+AC1138)/2)*J1138)+(IF(Z1137&gt;Z1138,$D$8*((Z1137^2-Z1138^2)/(2*$I$5)),$D$9*((Z1138^2-Z1137^2)/(2*$I$5)))+($D$10*(ABS(I1138)/90)*(MAX(Z1137^2,Z1138^2)/(2*$I$5))))-AB1137,0))</f>
        <v/>
      </c>
      <c r="AG1137">
        <f>IF($D$20=0,1,IFERROR(IF(ROUND(AD1137,3)=1,1,IF(AND(ABS(AF1137)&lt;$D$19,AD1137&lt;1),1,0)),0))</f>
        <v/>
      </c>
      <c r="AH1137">
        <f>IFERROR(IF(V32="Supercritical",MAX($D$16,IFERROR(L1137,MAX($D$16,POWER((ABS(K1137)^2)/($I$5*MAX(F1137,0.1)^2),1/3)))),IF(V32="Subcritical",MAX($D$16,IFERROR(W1137,MAX($D$16,POWER((ABS(K1137)^2)/($I$5*MAX(F1137,0.1)^2),1/3)))),IF(AND(IFERROR(V1137,0)=1,IFERROR(AG1137,0)=1),IF(IFERROR(T1137,-1E99)&gt;=IFERROR(AE1137,-1E99),MAX($D$16,IFERROR(L1137,MAX($D$16,POWER((ABS(K1137)^2)/($I$5*MAX(F1137,0.1)^2),1/3)))),MAX($D$16,IFERROR(W1137,MAX($D$16,POWER((ABS(K1137)^2)/($I$5*MAX(F1137,0.1)^2),1/3))))),IF(IFERROR(V1137,0)=1,MAX($D$16,IFERROR(L1137,MAX($D$16,POWER((ABS(K1137)^2)/($I$5*MAX(F1137,0.1)^2),1/3)))),IF(IFERROR(AG1137,0)=1,MAX($D$16,IFERROR(W1137,MAX($D$16,POWER((ABS(K1137)^2)/($I$5*MAX(F1137,0.1)^2),1/3)))),MAX($D$16,POWER((ABS(K1137)^2)/($I$5*MAX(F1137,0.1)^2),1/3))))))),MAX($D$16,POWER((ABS(K1137)^2)/($I$5*MAX(F1137,0.1)^2),1/3)))</f>
        <v/>
      </c>
      <c r="AI1137">
        <f>E1137+AH1137</f>
        <v/>
      </c>
      <c r="AJ1137">
        <f>AI1137+((ABS(K1137)/MAX(((F1137)+(G1137)*(AH1137))*(AH1137),1E-6))^2)/(2*$I$5)</f>
        <v/>
      </c>
      <c r="AM1137" t="n">
        <v>0</v>
      </c>
      <c r="AN1137" t="n">
        <v>0</v>
      </c>
      <c r="AO1137">
        <f>AM1137+AN1137</f>
        <v/>
      </c>
      <c r="AP1137">
        <f>AP1136+AO1137</f>
        <v/>
      </c>
      <c r="AQ1137">
        <f>ABS(ABS(K1137)/MAX(((F1137)+(G1137)*(AH1137))*(AH1137),1E-6))/SQRT($I$5*MAX((((F1137)+(G1137)*(AH1137))*(AH1137))/MAX((F1137)+2*(G1137)*(AH1137),1E-6),1E-6))</f>
        <v/>
      </c>
      <c r="AR1137">
        <f>IF(AQ1137&lt;1,"Subcritical","Supercritical")</f>
        <v/>
      </c>
      <c r="AS1137">
        <f>((ABS(K1137)*$D$6)/(MAX(((F1137)+(G1137)*(AH1137))*(AH1137),1E-6)*MAX(((((F1137)+(G1137)*(AH1137))*(AH1137))/MAX((F1137)+2*(AH1137)*SQRT(1+(G1137)^2),1E-6))^(2/3),1E-6)))^2</f>
        <v/>
      </c>
    </row>
    <row r="1138">
      <c r="A1138" t="n">
        <v>989</v>
      </c>
      <c r="B1138" t="n">
        <v>987.889</v>
      </c>
      <c r="C1138" t="n">
        <v>616081.673</v>
      </c>
      <c r="D1138" t="n">
        <v>3097016.038</v>
      </c>
      <c r="E1138" t="n">
        <v>632.068</v>
      </c>
      <c r="F1138" t="n">
        <v>5.2</v>
      </c>
      <c r="G1138" t="n">
        <v>0</v>
      </c>
      <c r="H1138" t="inlineStr">
        <is>
          <t>Normal</t>
        </is>
      </c>
      <c r="I1138" t="n">
        <v>0</v>
      </c>
      <c r="J1138">
        <f>B1138-B1137</f>
        <v/>
      </c>
      <c r="K1138">
        <f>MAX(0,K1137-AO1137)</f>
        <v/>
      </c>
      <c r="L1138">
        <f>IF($D$20=0,IFERROR(L1137,MAX($D$16,POWER((ABS(K1138)^2)/($I$5*MAX(F1138,0.1)^2),1/3))),IF(IFERROR(V1137,0)=0,IFERROR(L1137,MAX($D$16,POWER((ABS(K1138)^2)/($I$5*MAX(F1138,0.1)^2),1/3))),IF(OR(IFERROR(L1138,0)=0,IFERROR(S1137,0)&lt;1,IFERROR(S1138,0)&lt;1),MAX($D$16,POWER((ABS(K1138)^2)/($I$5*MAX(F1138,0.1)^2),1/3)),IF(IFERROR(U1138,0)&gt;0,MAX($D$16,IFERROR(L1138,0)+((IFERROR(U1138,0))*$D$18*IF((IFERROR(S1138,0))&lt;1,1,-1))),IF(IFERROR(U1138,0)&lt;0,IF(ABS((MAX($D$16,POWER((ABS(K1138)^2)/($I$5*MAX(F1138,0.1)^2),1/3)))-IFERROR(L1138,0))&gt;$D$19,MAX($D$16,IF((MAX($D$16,POWER((ABS(K1138)^2)/($I$5*MAX(F1138,0.1)^2),1/3)))&gt;IFERROR(L1138,0),MIN((MAX($D$16,POWER((ABS(K1138)^2)/($I$5*MAX(F1138,0.1)^2),1/3))),IFERROR(L1138,0)+(MIN(ABS(IFERROR(U1138,0))*$D$18,ABS((MAX($D$16,POWER((ABS(K1138)^2)/($I$5*MAX(F1138,0.1)^2),1/3)))-IFERROR(L1138,0))))),MAX((MAX($D$16,POWER((ABS(K1138)^2)/($I$5*MAX(F1138,0.1)^2),1/3))),IFERROR(L1138,0)-(MIN(ABS(IFERROR(U1138,0))*$D$18,ABS((MAX($D$16,POWER((ABS(K1138)^2)/($I$5*MAX(F1138,0.1)^2),1/3)))-IFERROR(L1138,0))))))),MAX($D$16,POWER((ABS(K1138)^2)/($I$5*MAX(F1138,0.1)^2),1/3))),MAX($D$16,IFERROR(L1138,0)))))))</f>
        <v/>
      </c>
      <c r="M1138">
        <f>((F1138)+(G1138)*(L1138))*(L1138)</f>
        <v/>
      </c>
      <c r="N1138">
        <f>(((F1138)+(G1138)*(L1138))*(L1138))/MAX((F1138)+2*(L1138)*SQRT(1+(G1138)^2),1E-6)</f>
        <v/>
      </c>
      <c r="O1138">
        <f>ABS(K1138)/MAX(((F1138)+(G1138)*(L1138))*(L1138),1E-6)</f>
        <v/>
      </c>
      <c r="P1138">
        <f>E1138+L1138</f>
        <v/>
      </c>
      <c r="Q1138">
        <f>P1138+((ABS(K1138)/MAX(((F1138)+(G1138)*(L1138))*(L1138),1E-6))^2)/(2*$I$5)</f>
        <v/>
      </c>
      <c r="R1138">
        <f>((ABS(K1138)*$D$6)/(MAX(((F1138)+(G1138)*(L1138))*(L1138),1E-6)*MAX(((((F1138)+(G1138)*(L1138))*(L1138))/MAX((F1138)+2*(L1138)*SQRT(1+(G1138)^2),1E-6))^(2/3),1E-6)))^2</f>
        <v/>
      </c>
      <c r="S1138">
        <f>ABS(ABS(K1138)/MAX(((F1138)+(G1138)*(L1138))*(L1138),1E-6))/SQRT($I$5*MAX((((F1138)+(G1138)*(L1138))*(L1138))/MAX((F1138)+2*(G1138)*(L1138),1E-6),1E-6))</f>
        <v/>
      </c>
      <c r="T1138">
        <f>((F1138)*(L1138)^2)/2+(G1138)*(L1138)^3/3+(ABS(K1138)^2)/($I$5*MAX(((F1138)+(G1138)*(L1138))*(L1138),1E-6))</f>
        <v/>
      </c>
      <c r="U1138">
        <f>IF($D$20=0,0,IFERROR(Q1137-(((R1137+R1138)/2)*J1138)-(IF(O1137&gt;O1138,$D$8*((O1137^2-O1138^2)/(2*$I$5)),$D$9*((O1138^2-O1137^2)/(2*$I$5)))+($D$10*(ABS(I1138)/90)*(MAX(O1137^2,O1138^2)/(2*$I$5))))-Q1138,0))</f>
        <v/>
      </c>
      <c r="V1138">
        <f>IF($D$20=0,1,IFERROR(IF(ROUND(S1138,3)=1,1,IF(AND(ABS(U1138)&lt;$D$19,S1138&gt;1),1,0)),0))</f>
        <v/>
      </c>
      <c r="W1138">
        <f>IF($D$20=0,IFERROR(W1139,MAX($D$16,POWER((ABS(K1138)^2)/($I$5*MAX(F1138,0.1)^2),1/3))),IF(IFERROR(AG1139,0)=0,IFERROR(W1139,MAX($D$16,POWER((ABS(K1138)^2)/($I$5*MAX(F1138,0.1)^2),1/3))),IF(OR(IFERROR(W1138,0)=0,IFERROR(AD1139,0)&gt;1),MAX($D$16,POWER((ABS(K1138)^2)/($I$5*MAX(F1138,0.1)^2),1/3)),IF(IFERROR(AF1138,0)&gt;0,MAX($D$16,IFERROR(W1138,0)+((IFERROR(AF1138,0))*$D$18*IF((IFERROR(AD1138,0))&lt;1,1,-1))),IF(IFERROR(AF1138,0)&lt;0,IF(ABS((MAX($D$16,POWER((ABS(K1138)^2)/($I$5*MAX(F1138,0.1)^2),1/3)))-IFERROR(W1138,0))&gt;$D$19,MAX($D$16,IF((MAX($D$16,POWER((ABS(K1138)^2)/($I$5*MAX(F1138,0.1)^2),1/3)))&gt;IFERROR(W1138,0),MIN((MAX($D$16,POWER((ABS(K1138)^2)/($I$5*MAX(F1138,0.1)^2),1/3))),IFERROR(W1138,0)+(MIN(ABS(IFERROR(AF1138,0))*$D$18,ABS((MAX($D$16,POWER((ABS(K1138)^2)/($I$5*MAX(F1138,0.1)^2),1/3)))-IFERROR(W1138,0))))),MAX((MAX($D$16,POWER((ABS(K1138)^2)/($I$5*MAX(F1138,0.1)^2),1/3))),IFERROR(W1138,0)-(MIN(ABS(IFERROR(AF1138,0))*$D$18,ABS((MAX($D$16,POWER((ABS(K1138)^2)/($I$5*MAX(F1138,0.1)^2),1/3)))-IFERROR(W1138,0))))))),MAX($D$16,POWER((ABS(K1138)^2)/($I$5*MAX(F1138,0.1)^2),1/3))),MAX($D$16,IFERROR(W1138,0)))))))</f>
        <v/>
      </c>
      <c r="X1138">
        <f>((F1138)+(G1138)*(W1138))*(W1138)</f>
        <v/>
      </c>
      <c r="Y1138">
        <f>(((F1138)+(G1138)*(W1138))*(W1138))/MAX((F1138)+2*(W1138)*SQRT(1+(G1138)^2),1E-6)</f>
        <v/>
      </c>
      <c r="Z1138">
        <f>ABS(K1138)/MAX(((F1138)+(G1138)*(W1138))*(W1138),1E-6)</f>
        <v/>
      </c>
      <c r="AA1138">
        <f>E1138+W1138</f>
        <v/>
      </c>
      <c r="AB1138">
        <f>AA1138+((ABS(K1138)/MAX(((F1138)+(G1138)*(W1138))*(W1138),1E-6))^2)/(2*$I$5)</f>
        <v/>
      </c>
      <c r="AC1138">
        <f>((ABS(K1138)*$D$6)/(MAX(((F1138)+(G1138)*(W1138))*(W1138),1E-6)*MAX(((((F1138)+(G1138)*(W1138))*(W1138))/MAX((F1138)+2*(W1138)*SQRT(1+(G1138)^2),1E-6))^(2/3),1E-6)))^2</f>
        <v/>
      </c>
      <c r="AD1138">
        <f>ABS(ABS(K1138)/MAX(((F1138)+(G1138)*(W1138))*(W1138),1E-6))/SQRT($I$5*MAX((((F1138)+(G1138)*(W1138))*(W1138))/MAX((F1138)+2*(G1138)*(W1138),1E-6),1E-6))</f>
        <v/>
      </c>
      <c r="AE1138">
        <f>((F1138)*(W1138)^2)/2+(G1138)*(W1138)^3/3+(ABS(K1138)^2)/($I$5*MAX(((F1138)+(G1138)*(W1138))*(W1138),1E-6))</f>
        <v/>
      </c>
      <c r="AF1138">
        <f>IF($D$20=0,0,IFERROR(AB1139+(((AC1138+AC1139)/2)*J1139)+(IF(Z1138&gt;Z1139,$D$8*((Z1138^2-Z1139^2)/(2*$I$5)),$D$9*((Z1139^2-Z1138^2)/(2*$I$5)))+($D$10*(ABS(I1139)/90)*(MAX(Z1138^2,Z1139^2)/(2*$I$5))))-AB1138,0))</f>
        <v/>
      </c>
      <c r="AG1138">
        <f>IF($D$20=0,1,IFERROR(IF(ROUND(AD1138,3)=1,1,IF(AND(ABS(AF1138)&lt;$D$19,AD1138&lt;1),1,0)),0))</f>
        <v/>
      </c>
      <c r="AH1138">
        <f>IFERROR(IF(V32="Supercritical",MAX($D$16,IFERROR(L1138,MAX($D$16,POWER((ABS(K1138)^2)/($I$5*MAX(F1138,0.1)^2),1/3)))),IF(V32="Subcritical",MAX($D$16,IFERROR(W1138,MAX($D$16,POWER((ABS(K1138)^2)/($I$5*MAX(F1138,0.1)^2),1/3)))),IF(AND(IFERROR(V1138,0)=1,IFERROR(AG1138,0)=1),IF(IFERROR(T1138,-1E99)&gt;=IFERROR(AE1138,-1E99),MAX($D$16,IFERROR(L1138,MAX($D$16,POWER((ABS(K1138)^2)/($I$5*MAX(F1138,0.1)^2),1/3)))),MAX($D$16,IFERROR(W1138,MAX($D$16,POWER((ABS(K1138)^2)/($I$5*MAX(F1138,0.1)^2),1/3))))),IF(IFERROR(V1138,0)=1,MAX($D$16,IFERROR(L1138,MAX($D$16,POWER((ABS(K1138)^2)/($I$5*MAX(F1138,0.1)^2),1/3)))),IF(IFERROR(AG1138,0)=1,MAX($D$16,IFERROR(W1138,MAX($D$16,POWER((ABS(K1138)^2)/($I$5*MAX(F1138,0.1)^2),1/3)))),MAX($D$16,POWER((ABS(K1138)^2)/($I$5*MAX(F1138,0.1)^2),1/3))))))),MAX($D$16,POWER((ABS(K1138)^2)/($I$5*MAX(F1138,0.1)^2),1/3)))</f>
        <v/>
      </c>
      <c r="AI1138">
        <f>E1138+AH1138</f>
        <v/>
      </c>
      <c r="AJ1138">
        <f>AI1138+((ABS(K1138)/MAX(((F1138)+(G1138)*(AH1138))*(AH1138),1E-6))^2)/(2*$I$5)</f>
        <v/>
      </c>
      <c r="AM1138" t="n">
        <v>0</v>
      </c>
      <c r="AN1138" t="n">
        <v>0</v>
      </c>
      <c r="AO1138">
        <f>AM1138+AN1138</f>
        <v/>
      </c>
      <c r="AP1138">
        <f>AP1137+AO1138</f>
        <v/>
      </c>
      <c r="AQ1138">
        <f>ABS(ABS(K1138)/MAX(((F1138)+(G1138)*(AH1138))*(AH1138),1E-6))/SQRT($I$5*MAX((((F1138)+(G1138)*(AH1138))*(AH1138))/MAX((F1138)+2*(G1138)*(AH1138),1E-6),1E-6))</f>
        <v/>
      </c>
      <c r="AR1138">
        <f>IF(AQ1138&lt;1,"Subcritical","Supercritical")</f>
        <v/>
      </c>
      <c r="AS1138">
        <f>((ABS(K1138)*$D$6)/(MAX(((F1138)+(G1138)*(AH1138))*(AH1138),1E-6)*MAX(((((F1138)+(G1138)*(AH1138))*(AH1138))/MAX((F1138)+2*(AH1138)*SQRT(1+(G1138)^2),1E-6))^(2/3),1E-6)))^2</f>
        <v/>
      </c>
    </row>
    <row r="1139">
      <c r="A1139" t="n">
        <v>990</v>
      </c>
      <c r="B1139" t="n">
        <v>988.889</v>
      </c>
      <c r="C1139" t="n">
        <v>616081.6310000001</v>
      </c>
      <c r="D1139" t="n">
        <v>3097015.039</v>
      </c>
      <c r="E1139" t="n">
        <v>632.0675</v>
      </c>
      <c r="F1139" t="n">
        <v>5.2</v>
      </c>
      <c r="G1139" t="n">
        <v>0</v>
      </c>
      <c r="H1139" t="inlineStr">
        <is>
          <t>Normal</t>
        </is>
      </c>
      <c r="I1139" t="n">
        <v>0</v>
      </c>
      <c r="J1139">
        <f>B1139-B1138</f>
        <v/>
      </c>
      <c r="K1139">
        <f>MAX(0,K1138-AO1138)</f>
        <v/>
      </c>
      <c r="L1139">
        <f>IF($D$20=0,IFERROR(L1138,MAX($D$16,POWER((ABS(K1139)^2)/($I$5*MAX(F1139,0.1)^2),1/3))),IF(IFERROR(V1138,0)=0,IFERROR(L1138,MAX($D$16,POWER((ABS(K1139)^2)/($I$5*MAX(F1139,0.1)^2),1/3))),IF(OR(IFERROR(L1139,0)=0,IFERROR(S1138,0)&lt;1,IFERROR(S1139,0)&lt;1),MAX($D$16,POWER((ABS(K1139)^2)/($I$5*MAX(F1139,0.1)^2),1/3)),IF(IFERROR(U1139,0)&gt;0,MAX($D$16,IFERROR(L1139,0)+((IFERROR(U1139,0))*$D$18*IF((IFERROR(S1139,0))&lt;1,1,-1))),IF(IFERROR(U1139,0)&lt;0,IF(ABS((MAX($D$16,POWER((ABS(K1139)^2)/($I$5*MAX(F1139,0.1)^2),1/3)))-IFERROR(L1139,0))&gt;$D$19,MAX($D$16,IF((MAX($D$16,POWER((ABS(K1139)^2)/($I$5*MAX(F1139,0.1)^2),1/3)))&gt;IFERROR(L1139,0),MIN((MAX($D$16,POWER((ABS(K1139)^2)/($I$5*MAX(F1139,0.1)^2),1/3))),IFERROR(L1139,0)+(MIN(ABS(IFERROR(U1139,0))*$D$18,ABS((MAX($D$16,POWER((ABS(K1139)^2)/($I$5*MAX(F1139,0.1)^2),1/3)))-IFERROR(L1139,0))))),MAX((MAX($D$16,POWER((ABS(K1139)^2)/($I$5*MAX(F1139,0.1)^2),1/3))),IFERROR(L1139,0)-(MIN(ABS(IFERROR(U1139,0))*$D$18,ABS((MAX($D$16,POWER((ABS(K1139)^2)/($I$5*MAX(F1139,0.1)^2),1/3)))-IFERROR(L1139,0))))))),MAX($D$16,POWER((ABS(K1139)^2)/($I$5*MAX(F1139,0.1)^2),1/3))),MAX($D$16,IFERROR(L1139,0)))))))</f>
        <v/>
      </c>
      <c r="M1139">
        <f>((F1139)+(G1139)*(L1139))*(L1139)</f>
        <v/>
      </c>
      <c r="N1139">
        <f>(((F1139)+(G1139)*(L1139))*(L1139))/MAX((F1139)+2*(L1139)*SQRT(1+(G1139)^2),1E-6)</f>
        <v/>
      </c>
      <c r="O1139">
        <f>ABS(K1139)/MAX(((F1139)+(G1139)*(L1139))*(L1139),1E-6)</f>
        <v/>
      </c>
      <c r="P1139">
        <f>E1139+L1139</f>
        <v/>
      </c>
      <c r="Q1139">
        <f>P1139+((ABS(K1139)/MAX(((F1139)+(G1139)*(L1139))*(L1139),1E-6))^2)/(2*$I$5)</f>
        <v/>
      </c>
      <c r="R1139">
        <f>((ABS(K1139)*$D$6)/(MAX(((F1139)+(G1139)*(L1139))*(L1139),1E-6)*MAX(((((F1139)+(G1139)*(L1139))*(L1139))/MAX((F1139)+2*(L1139)*SQRT(1+(G1139)^2),1E-6))^(2/3),1E-6)))^2</f>
        <v/>
      </c>
      <c r="S1139">
        <f>ABS(ABS(K1139)/MAX(((F1139)+(G1139)*(L1139))*(L1139),1E-6))/SQRT($I$5*MAX((((F1139)+(G1139)*(L1139))*(L1139))/MAX((F1139)+2*(G1139)*(L1139),1E-6),1E-6))</f>
        <v/>
      </c>
      <c r="T1139">
        <f>((F1139)*(L1139)^2)/2+(G1139)*(L1139)^3/3+(ABS(K1139)^2)/($I$5*MAX(((F1139)+(G1139)*(L1139))*(L1139),1E-6))</f>
        <v/>
      </c>
      <c r="U1139">
        <f>IF($D$20=0,0,IFERROR(Q1138-(((R1138+R1139)/2)*J1139)-(IF(O1138&gt;O1139,$D$8*((O1138^2-O1139^2)/(2*$I$5)),$D$9*((O1139^2-O1138^2)/(2*$I$5)))+($D$10*(ABS(I1139)/90)*(MAX(O1138^2,O1139^2)/(2*$I$5))))-Q1139,0))</f>
        <v/>
      </c>
      <c r="V1139">
        <f>IF($D$20=0,1,IFERROR(IF(ROUND(S1139,3)=1,1,IF(AND(ABS(U1139)&lt;$D$19,S1139&gt;1),1,0)),0))</f>
        <v/>
      </c>
      <c r="W1139">
        <f>IF($D$20=0,IFERROR(W1140,MAX($D$16,POWER((ABS(K1139)^2)/($I$5*MAX(F1139,0.1)^2),1/3))),IF(IFERROR(AG1140,0)=0,IFERROR(W1140,MAX($D$16,POWER((ABS(K1139)^2)/($I$5*MAX(F1139,0.1)^2),1/3))),IF(OR(IFERROR(W1139,0)=0,IFERROR(AD1140,0)&gt;1),MAX($D$16,POWER((ABS(K1139)^2)/($I$5*MAX(F1139,0.1)^2),1/3)),IF(IFERROR(AF1139,0)&gt;0,MAX($D$16,IFERROR(W1139,0)+((IFERROR(AF1139,0))*$D$18*IF((IFERROR(AD1139,0))&lt;1,1,-1))),IF(IFERROR(AF1139,0)&lt;0,IF(ABS((MAX($D$16,POWER((ABS(K1139)^2)/($I$5*MAX(F1139,0.1)^2),1/3)))-IFERROR(W1139,0))&gt;$D$19,MAX($D$16,IF((MAX($D$16,POWER((ABS(K1139)^2)/($I$5*MAX(F1139,0.1)^2),1/3)))&gt;IFERROR(W1139,0),MIN((MAX($D$16,POWER((ABS(K1139)^2)/($I$5*MAX(F1139,0.1)^2),1/3))),IFERROR(W1139,0)+(MIN(ABS(IFERROR(AF1139,0))*$D$18,ABS((MAX($D$16,POWER((ABS(K1139)^2)/($I$5*MAX(F1139,0.1)^2),1/3)))-IFERROR(W1139,0))))),MAX((MAX($D$16,POWER((ABS(K1139)^2)/($I$5*MAX(F1139,0.1)^2),1/3))),IFERROR(W1139,0)-(MIN(ABS(IFERROR(AF1139,0))*$D$18,ABS((MAX($D$16,POWER((ABS(K1139)^2)/($I$5*MAX(F1139,0.1)^2),1/3)))-IFERROR(W1139,0))))))),MAX($D$16,POWER((ABS(K1139)^2)/($I$5*MAX(F1139,0.1)^2),1/3))),MAX($D$16,IFERROR(W1139,0)))))))</f>
        <v/>
      </c>
      <c r="X1139">
        <f>((F1139)+(G1139)*(W1139))*(W1139)</f>
        <v/>
      </c>
      <c r="Y1139">
        <f>(((F1139)+(G1139)*(W1139))*(W1139))/MAX((F1139)+2*(W1139)*SQRT(1+(G1139)^2),1E-6)</f>
        <v/>
      </c>
      <c r="Z1139">
        <f>ABS(K1139)/MAX(((F1139)+(G1139)*(W1139))*(W1139),1E-6)</f>
        <v/>
      </c>
      <c r="AA1139">
        <f>E1139+W1139</f>
        <v/>
      </c>
      <c r="AB1139">
        <f>AA1139+((ABS(K1139)/MAX(((F1139)+(G1139)*(W1139))*(W1139),1E-6))^2)/(2*$I$5)</f>
        <v/>
      </c>
      <c r="AC1139">
        <f>((ABS(K1139)*$D$6)/(MAX(((F1139)+(G1139)*(W1139))*(W1139),1E-6)*MAX(((((F1139)+(G1139)*(W1139))*(W1139))/MAX((F1139)+2*(W1139)*SQRT(1+(G1139)^2),1E-6))^(2/3),1E-6)))^2</f>
        <v/>
      </c>
      <c r="AD1139">
        <f>ABS(ABS(K1139)/MAX(((F1139)+(G1139)*(W1139))*(W1139),1E-6))/SQRT($I$5*MAX((((F1139)+(G1139)*(W1139))*(W1139))/MAX((F1139)+2*(G1139)*(W1139),1E-6),1E-6))</f>
        <v/>
      </c>
      <c r="AE1139">
        <f>((F1139)*(W1139)^2)/2+(G1139)*(W1139)^3/3+(ABS(K1139)^2)/($I$5*MAX(((F1139)+(G1139)*(W1139))*(W1139),1E-6))</f>
        <v/>
      </c>
      <c r="AF1139">
        <f>IF($D$20=0,0,IFERROR(AB1140+(((AC1139+AC1140)/2)*J1140)+(IF(Z1139&gt;Z1140,$D$8*((Z1139^2-Z1140^2)/(2*$I$5)),$D$9*((Z1140^2-Z1139^2)/(2*$I$5)))+($D$10*(ABS(I1140)/90)*(MAX(Z1139^2,Z1140^2)/(2*$I$5))))-AB1139,0))</f>
        <v/>
      </c>
      <c r="AG1139">
        <f>IF($D$20=0,1,IFERROR(IF(ROUND(AD1139,3)=1,1,IF(AND(ABS(AF1139)&lt;$D$19,AD1139&lt;1),1,0)),0))</f>
        <v/>
      </c>
      <c r="AH1139">
        <f>IFERROR(IF(V32="Supercritical",MAX($D$16,IFERROR(L1139,MAX($D$16,POWER((ABS(K1139)^2)/($I$5*MAX(F1139,0.1)^2),1/3)))),IF(V32="Subcritical",MAX($D$16,IFERROR(W1139,MAX($D$16,POWER((ABS(K1139)^2)/($I$5*MAX(F1139,0.1)^2),1/3)))),IF(AND(IFERROR(V1139,0)=1,IFERROR(AG1139,0)=1),IF(IFERROR(T1139,-1E99)&gt;=IFERROR(AE1139,-1E99),MAX($D$16,IFERROR(L1139,MAX($D$16,POWER((ABS(K1139)^2)/($I$5*MAX(F1139,0.1)^2),1/3)))),MAX($D$16,IFERROR(W1139,MAX($D$16,POWER((ABS(K1139)^2)/($I$5*MAX(F1139,0.1)^2),1/3))))),IF(IFERROR(V1139,0)=1,MAX($D$16,IFERROR(L1139,MAX($D$16,POWER((ABS(K1139)^2)/($I$5*MAX(F1139,0.1)^2),1/3)))),IF(IFERROR(AG1139,0)=1,MAX($D$16,IFERROR(W1139,MAX($D$16,POWER((ABS(K1139)^2)/($I$5*MAX(F1139,0.1)^2),1/3)))),MAX($D$16,POWER((ABS(K1139)^2)/($I$5*MAX(F1139,0.1)^2),1/3))))))),MAX($D$16,POWER((ABS(K1139)^2)/($I$5*MAX(F1139,0.1)^2),1/3)))</f>
        <v/>
      </c>
      <c r="AI1139">
        <f>E1139+AH1139</f>
        <v/>
      </c>
      <c r="AJ1139">
        <f>AI1139+((ABS(K1139)/MAX(((F1139)+(G1139)*(AH1139))*(AH1139),1E-6))^2)/(2*$I$5)</f>
        <v/>
      </c>
      <c r="AM1139" t="n">
        <v>0</v>
      </c>
      <c r="AN1139" t="n">
        <v>0</v>
      </c>
      <c r="AO1139">
        <f>AM1139+AN1139</f>
        <v/>
      </c>
      <c r="AP1139">
        <f>AP1138+AO1139</f>
        <v/>
      </c>
      <c r="AQ1139">
        <f>ABS(ABS(K1139)/MAX(((F1139)+(G1139)*(AH1139))*(AH1139),1E-6))/SQRT($I$5*MAX((((F1139)+(G1139)*(AH1139))*(AH1139))/MAX((F1139)+2*(G1139)*(AH1139),1E-6),1E-6))</f>
        <v/>
      </c>
      <c r="AR1139">
        <f>IF(AQ1139&lt;1,"Subcritical","Supercritical")</f>
        <v/>
      </c>
      <c r="AS1139">
        <f>((ABS(K1139)*$D$6)/(MAX(((F1139)+(G1139)*(AH1139))*(AH1139),1E-6)*MAX(((((F1139)+(G1139)*(AH1139))*(AH1139))/MAX((F1139)+2*(AH1139)*SQRT(1+(G1139)^2),1E-6))^(2/3),1E-6)))^2</f>
        <v/>
      </c>
    </row>
    <row r="1140">
      <c r="A1140" t="n">
        <v>991</v>
      </c>
      <c r="B1140" t="n">
        <v>989.889</v>
      </c>
      <c r="C1140" t="n">
        <v>616081.589</v>
      </c>
      <c r="D1140" t="n">
        <v>3097014.04</v>
      </c>
      <c r="E1140" t="n">
        <v>632.067</v>
      </c>
      <c r="F1140" t="n">
        <v>5.2</v>
      </c>
      <c r="G1140" t="n">
        <v>0</v>
      </c>
      <c r="H1140" t="inlineStr">
        <is>
          <t>Normal</t>
        </is>
      </c>
      <c r="I1140" t="n">
        <v>0.057</v>
      </c>
      <c r="J1140">
        <f>B1140-B1139</f>
        <v/>
      </c>
      <c r="K1140">
        <f>MAX(0,K1139-AO1139)</f>
        <v/>
      </c>
      <c r="L1140">
        <f>IF($D$20=0,IFERROR(L1139,MAX($D$16,POWER((ABS(K1140)^2)/($I$5*MAX(F1140,0.1)^2),1/3))),IF(IFERROR(V1139,0)=0,IFERROR(L1139,MAX($D$16,POWER((ABS(K1140)^2)/($I$5*MAX(F1140,0.1)^2),1/3))),IF(OR(IFERROR(L1140,0)=0,IFERROR(S1139,0)&lt;1,IFERROR(S1140,0)&lt;1),MAX($D$16,POWER((ABS(K1140)^2)/($I$5*MAX(F1140,0.1)^2),1/3)),IF(IFERROR(U1140,0)&gt;0,MAX($D$16,IFERROR(L1140,0)+((IFERROR(U1140,0))*$D$18*IF((IFERROR(S1140,0))&lt;1,1,-1))),IF(IFERROR(U1140,0)&lt;0,IF(ABS((MAX($D$16,POWER((ABS(K1140)^2)/($I$5*MAX(F1140,0.1)^2),1/3)))-IFERROR(L1140,0))&gt;$D$19,MAX($D$16,IF((MAX($D$16,POWER((ABS(K1140)^2)/($I$5*MAX(F1140,0.1)^2),1/3)))&gt;IFERROR(L1140,0),MIN((MAX($D$16,POWER((ABS(K1140)^2)/($I$5*MAX(F1140,0.1)^2),1/3))),IFERROR(L1140,0)+(MIN(ABS(IFERROR(U1140,0))*$D$18,ABS((MAX($D$16,POWER((ABS(K1140)^2)/($I$5*MAX(F1140,0.1)^2),1/3)))-IFERROR(L1140,0))))),MAX((MAX($D$16,POWER((ABS(K1140)^2)/($I$5*MAX(F1140,0.1)^2),1/3))),IFERROR(L1140,0)-(MIN(ABS(IFERROR(U1140,0))*$D$18,ABS((MAX($D$16,POWER((ABS(K1140)^2)/($I$5*MAX(F1140,0.1)^2),1/3)))-IFERROR(L1140,0))))))),MAX($D$16,POWER((ABS(K1140)^2)/($I$5*MAX(F1140,0.1)^2),1/3))),MAX($D$16,IFERROR(L1140,0)))))))</f>
        <v/>
      </c>
      <c r="M1140">
        <f>((F1140)+(G1140)*(L1140))*(L1140)</f>
        <v/>
      </c>
      <c r="N1140">
        <f>(((F1140)+(G1140)*(L1140))*(L1140))/MAX((F1140)+2*(L1140)*SQRT(1+(G1140)^2),1E-6)</f>
        <v/>
      </c>
      <c r="O1140">
        <f>ABS(K1140)/MAX(((F1140)+(G1140)*(L1140))*(L1140),1E-6)</f>
        <v/>
      </c>
      <c r="P1140">
        <f>E1140+L1140</f>
        <v/>
      </c>
      <c r="Q1140">
        <f>P1140+((ABS(K1140)/MAX(((F1140)+(G1140)*(L1140))*(L1140),1E-6))^2)/(2*$I$5)</f>
        <v/>
      </c>
      <c r="R1140">
        <f>((ABS(K1140)*$D$6)/(MAX(((F1140)+(G1140)*(L1140))*(L1140),1E-6)*MAX(((((F1140)+(G1140)*(L1140))*(L1140))/MAX((F1140)+2*(L1140)*SQRT(1+(G1140)^2),1E-6))^(2/3),1E-6)))^2</f>
        <v/>
      </c>
      <c r="S1140">
        <f>ABS(ABS(K1140)/MAX(((F1140)+(G1140)*(L1140))*(L1140),1E-6))/SQRT($I$5*MAX((((F1140)+(G1140)*(L1140))*(L1140))/MAX((F1140)+2*(G1140)*(L1140),1E-6),1E-6))</f>
        <v/>
      </c>
      <c r="T1140">
        <f>((F1140)*(L1140)^2)/2+(G1140)*(L1140)^3/3+(ABS(K1140)^2)/($I$5*MAX(((F1140)+(G1140)*(L1140))*(L1140),1E-6))</f>
        <v/>
      </c>
      <c r="U1140">
        <f>IF($D$20=0,0,IFERROR(Q1139-(((R1139+R1140)/2)*J1140)-(IF(O1139&gt;O1140,$D$8*((O1139^2-O1140^2)/(2*$I$5)),$D$9*((O1140^2-O1139^2)/(2*$I$5)))+($D$10*(ABS(I1140)/90)*(MAX(O1139^2,O1140^2)/(2*$I$5))))-Q1140,0))</f>
        <v/>
      </c>
      <c r="V1140">
        <f>IF($D$20=0,1,IFERROR(IF(ROUND(S1140,3)=1,1,IF(AND(ABS(U1140)&lt;$D$19,S1140&gt;1),1,0)),0))</f>
        <v/>
      </c>
      <c r="W1140">
        <f>IF($D$20=0,IFERROR(W1141,MAX($D$16,POWER((ABS(K1140)^2)/($I$5*MAX(F1140,0.1)^2),1/3))),IF(IFERROR(AG1141,0)=0,IFERROR(W1141,MAX($D$16,POWER((ABS(K1140)^2)/($I$5*MAX(F1140,0.1)^2),1/3))),IF(OR(IFERROR(W1140,0)=0,IFERROR(AD1141,0)&gt;1),MAX($D$16,POWER((ABS(K1140)^2)/($I$5*MAX(F1140,0.1)^2),1/3)),IF(IFERROR(AF1140,0)&gt;0,MAX($D$16,IFERROR(W1140,0)+((IFERROR(AF1140,0))*$D$18*IF((IFERROR(AD1140,0))&lt;1,1,-1))),IF(IFERROR(AF1140,0)&lt;0,IF(ABS((MAX($D$16,POWER((ABS(K1140)^2)/($I$5*MAX(F1140,0.1)^2),1/3)))-IFERROR(W1140,0))&gt;$D$19,MAX($D$16,IF((MAX($D$16,POWER((ABS(K1140)^2)/($I$5*MAX(F1140,0.1)^2),1/3)))&gt;IFERROR(W1140,0),MIN((MAX($D$16,POWER((ABS(K1140)^2)/($I$5*MAX(F1140,0.1)^2),1/3))),IFERROR(W1140,0)+(MIN(ABS(IFERROR(AF1140,0))*$D$18,ABS((MAX($D$16,POWER((ABS(K1140)^2)/($I$5*MAX(F1140,0.1)^2),1/3)))-IFERROR(W1140,0))))),MAX((MAX($D$16,POWER((ABS(K1140)^2)/($I$5*MAX(F1140,0.1)^2),1/3))),IFERROR(W1140,0)-(MIN(ABS(IFERROR(AF1140,0))*$D$18,ABS((MAX($D$16,POWER((ABS(K1140)^2)/($I$5*MAX(F1140,0.1)^2),1/3)))-IFERROR(W1140,0))))))),MAX($D$16,POWER((ABS(K1140)^2)/($I$5*MAX(F1140,0.1)^2),1/3))),MAX($D$16,IFERROR(W1140,0)))))))</f>
        <v/>
      </c>
      <c r="X1140">
        <f>((F1140)+(G1140)*(W1140))*(W1140)</f>
        <v/>
      </c>
      <c r="Y1140">
        <f>(((F1140)+(G1140)*(W1140))*(W1140))/MAX((F1140)+2*(W1140)*SQRT(1+(G1140)^2),1E-6)</f>
        <v/>
      </c>
      <c r="Z1140">
        <f>ABS(K1140)/MAX(((F1140)+(G1140)*(W1140))*(W1140),1E-6)</f>
        <v/>
      </c>
      <c r="AA1140">
        <f>E1140+W1140</f>
        <v/>
      </c>
      <c r="AB1140">
        <f>AA1140+((ABS(K1140)/MAX(((F1140)+(G1140)*(W1140))*(W1140),1E-6))^2)/(2*$I$5)</f>
        <v/>
      </c>
      <c r="AC1140">
        <f>((ABS(K1140)*$D$6)/(MAX(((F1140)+(G1140)*(W1140))*(W1140),1E-6)*MAX(((((F1140)+(G1140)*(W1140))*(W1140))/MAX((F1140)+2*(W1140)*SQRT(1+(G1140)^2),1E-6))^(2/3),1E-6)))^2</f>
        <v/>
      </c>
      <c r="AD1140">
        <f>ABS(ABS(K1140)/MAX(((F1140)+(G1140)*(W1140))*(W1140),1E-6))/SQRT($I$5*MAX((((F1140)+(G1140)*(W1140))*(W1140))/MAX((F1140)+2*(G1140)*(W1140),1E-6),1E-6))</f>
        <v/>
      </c>
      <c r="AE1140">
        <f>((F1140)*(W1140)^2)/2+(G1140)*(W1140)^3/3+(ABS(K1140)^2)/($I$5*MAX(((F1140)+(G1140)*(W1140))*(W1140),1E-6))</f>
        <v/>
      </c>
      <c r="AF1140">
        <f>IF($D$20=0,0,IFERROR(AB1141+(((AC1140+AC1141)/2)*J1141)+(IF(Z1140&gt;Z1141,$D$8*((Z1140^2-Z1141^2)/(2*$I$5)),$D$9*((Z1141^2-Z1140^2)/(2*$I$5)))+($D$10*(ABS(I1141)/90)*(MAX(Z1140^2,Z1141^2)/(2*$I$5))))-AB1140,0))</f>
        <v/>
      </c>
      <c r="AG1140">
        <f>IF($D$20=0,1,IFERROR(IF(ROUND(AD1140,3)=1,1,IF(AND(ABS(AF1140)&lt;$D$19,AD1140&lt;1),1,0)),0))</f>
        <v/>
      </c>
      <c r="AH1140">
        <f>IFERROR(IF(V32="Supercritical",MAX($D$16,IFERROR(L1140,MAX($D$16,POWER((ABS(K1140)^2)/($I$5*MAX(F1140,0.1)^2),1/3)))),IF(V32="Subcritical",MAX($D$16,IFERROR(W1140,MAX($D$16,POWER((ABS(K1140)^2)/($I$5*MAX(F1140,0.1)^2),1/3)))),IF(AND(IFERROR(V1140,0)=1,IFERROR(AG1140,0)=1),IF(IFERROR(T1140,-1E99)&gt;=IFERROR(AE1140,-1E99),MAX($D$16,IFERROR(L1140,MAX($D$16,POWER((ABS(K1140)^2)/($I$5*MAX(F1140,0.1)^2),1/3)))),MAX($D$16,IFERROR(W1140,MAX($D$16,POWER((ABS(K1140)^2)/($I$5*MAX(F1140,0.1)^2),1/3))))),IF(IFERROR(V1140,0)=1,MAX($D$16,IFERROR(L1140,MAX($D$16,POWER((ABS(K1140)^2)/($I$5*MAX(F1140,0.1)^2),1/3)))),IF(IFERROR(AG1140,0)=1,MAX($D$16,IFERROR(W1140,MAX($D$16,POWER((ABS(K1140)^2)/($I$5*MAX(F1140,0.1)^2),1/3)))),MAX($D$16,POWER((ABS(K1140)^2)/($I$5*MAX(F1140,0.1)^2),1/3))))))),MAX($D$16,POWER((ABS(K1140)^2)/($I$5*MAX(F1140,0.1)^2),1/3)))</f>
        <v/>
      </c>
      <c r="AI1140">
        <f>E1140+AH1140</f>
        <v/>
      </c>
      <c r="AJ1140">
        <f>AI1140+((ABS(K1140)/MAX(((F1140)+(G1140)*(AH1140))*(AH1140),1E-6))^2)/(2*$I$5)</f>
        <v/>
      </c>
      <c r="AM1140" t="n">
        <v>0</v>
      </c>
      <c r="AN1140" t="n">
        <v>0</v>
      </c>
      <c r="AO1140">
        <f>AM1140+AN1140</f>
        <v/>
      </c>
      <c r="AP1140">
        <f>AP1139+AO1140</f>
        <v/>
      </c>
      <c r="AQ1140">
        <f>ABS(ABS(K1140)/MAX(((F1140)+(G1140)*(AH1140))*(AH1140),1E-6))/SQRT($I$5*MAX((((F1140)+(G1140)*(AH1140))*(AH1140))/MAX((F1140)+2*(G1140)*(AH1140),1E-6),1E-6))</f>
        <v/>
      </c>
      <c r="AR1140">
        <f>IF(AQ1140&lt;1,"Subcritical","Supercritical")</f>
        <v/>
      </c>
      <c r="AS1140">
        <f>((ABS(K1140)*$D$6)/(MAX(((F1140)+(G1140)*(AH1140))*(AH1140),1E-6)*MAX(((((F1140)+(G1140)*(AH1140))*(AH1140))/MAX((F1140)+2*(AH1140)*SQRT(1+(G1140)^2),1E-6))^(2/3),1E-6)))^2</f>
        <v/>
      </c>
    </row>
    <row r="1141">
      <c r="A1141" t="n">
        <v>992</v>
      </c>
      <c r="B1141" t="n">
        <v>990.889</v>
      </c>
      <c r="C1141" t="n">
        <v>616081.546</v>
      </c>
      <c r="D1141" t="n">
        <v>3097013.041</v>
      </c>
      <c r="E1141" t="n">
        <v>632.0665</v>
      </c>
      <c r="F1141" t="n">
        <v>5.2</v>
      </c>
      <c r="G1141" t="n">
        <v>0</v>
      </c>
      <c r="H1141" t="inlineStr">
        <is>
          <t>Normal</t>
        </is>
      </c>
      <c r="I1141" t="n">
        <v>0.057</v>
      </c>
      <c r="J1141">
        <f>B1141-B1140</f>
        <v/>
      </c>
      <c r="K1141">
        <f>MAX(0,K1140-AO1140)</f>
        <v/>
      </c>
      <c r="L1141">
        <f>IF($D$20=0,IFERROR(L1140,MAX($D$16,POWER((ABS(K1141)^2)/($I$5*MAX(F1141,0.1)^2),1/3))),IF(IFERROR(V1140,0)=0,IFERROR(L1140,MAX($D$16,POWER((ABS(K1141)^2)/($I$5*MAX(F1141,0.1)^2),1/3))),IF(OR(IFERROR(L1141,0)=0,IFERROR(S1140,0)&lt;1,IFERROR(S1141,0)&lt;1),MAX($D$16,POWER((ABS(K1141)^2)/($I$5*MAX(F1141,0.1)^2),1/3)),IF(IFERROR(U1141,0)&gt;0,MAX($D$16,IFERROR(L1141,0)+((IFERROR(U1141,0))*$D$18*IF((IFERROR(S1141,0))&lt;1,1,-1))),IF(IFERROR(U1141,0)&lt;0,IF(ABS((MAX($D$16,POWER((ABS(K1141)^2)/($I$5*MAX(F1141,0.1)^2),1/3)))-IFERROR(L1141,0))&gt;$D$19,MAX($D$16,IF((MAX($D$16,POWER((ABS(K1141)^2)/($I$5*MAX(F1141,0.1)^2),1/3)))&gt;IFERROR(L1141,0),MIN((MAX($D$16,POWER((ABS(K1141)^2)/($I$5*MAX(F1141,0.1)^2),1/3))),IFERROR(L1141,0)+(MIN(ABS(IFERROR(U1141,0))*$D$18,ABS((MAX($D$16,POWER((ABS(K1141)^2)/($I$5*MAX(F1141,0.1)^2),1/3)))-IFERROR(L1141,0))))),MAX((MAX($D$16,POWER((ABS(K1141)^2)/($I$5*MAX(F1141,0.1)^2),1/3))),IFERROR(L1141,0)-(MIN(ABS(IFERROR(U1141,0))*$D$18,ABS((MAX($D$16,POWER((ABS(K1141)^2)/($I$5*MAX(F1141,0.1)^2),1/3)))-IFERROR(L1141,0))))))),MAX($D$16,POWER((ABS(K1141)^2)/($I$5*MAX(F1141,0.1)^2),1/3))),MAX($D$16,IFERROR(L1141,0)))))))</f>
        <v/>
      </c>
      <c r="M1141">
        <f>((F1141)+(G1141)*(L1141))*(L1141)</f>
        <v/>
      </c>
      <c r="N1141">
        <f>(((F1141)+(G1141)*(L1141))*(L1141))/MAX((F1141)+2*(L1141)*SQRT(1+(G1141)^2),1E-6)</f>
        <v/>
      </c>
      <c r="O1141">
        <f>ABS(K1141)/MAX(((F1141)+(G1141)*(L1141))*(L1141),1E-6)</f>
        <v/>
      </c>
      <c r="P1141">
        <f>E1141+L1141</f>
        <v/>
      </c>
      <c r="Q1141">
        <f>P1141+((ABS(K1141)/MAX(((F1141)+(G1141)*(L1141))*(L1141),1E-6))^2)/(2*$I$5)</f>
        <v/>
      </c>
      <c r="R1141">
        <f>((ABS(K1141)*$D$6)/(MAX(((F1141)+(G1141)*(L1141))*(L1141),1E-6)*MAX(((((F1141)+(G1141)*(L1141))*(L1141))/MAX((F1141)+2*(L1141)*SQRT(1+(G1141)^2),1E-6))^(2/3),1E-6)))^2</f>
        <v/>
      </c>
      <c r="S1141">
        <f>ABS(ABS(K1141)/MAX(((F1141)+(G1141)*(L1141))*(L1141),1E-6))/SQRT($I$5*MAX((((F1141)+(G1141)*(L1141))*(L1141))/MAX((F1141)+2*(G1141)*(L1141),1E-6),1E-6))</f>
        <v/>
      </c>
      <c r="T1141">
        <f>((F1141)*(L1141)^2)/2+(G1141)*(L1141)^3/3+(ABS(K1141)^2)/($I$5*MAX(((F1141)+(G1141)*(L1141))*(L1141),1E-6))</f>
        <v/>
      </c>
      <c r="U1141">
        <f>IF($D$20=0,0,IFERROR(Q1140-(((R1140+R1141)/2)*J1141)-(IF(O1140&gt;O1141,$D$8*((O1140^2-O1141^2)/(2*$I$5)),$D$9*((O1141^2-O1140^2)/(2*$I$5)))+($D$10*(ABS(I1141)/90)*(MAX(O1140^2,O1141^2)/(2*$I$5))))-Q1141,0))</f>
        <v/>
      </c>
      <c r="V1141">
        <f>IF($D$20=0,1,IFERROR(IF(ROUND(S1141,3)=1,1,IF(AND(ABS(U1141)&lt;$D$19,S1141&gt;1),1,0)),0))</f>
        <v/>
      </c>
      <c r="W1141">
        <f>IF($D$20=0,IFERROR(W1142,MAX($D$16,POWER((ABS(K1141)^2)/($I$5*MAX(F1141,0.1)^2),1/3))),IF(IFERROR(AG1142,0)=0,IFERROR(W1142,MAX($D$16,POWER((ABS(K1141)^2)/($I$5*MAX(F1141,0.1)^2),1/3))),IF(OR(IFERROR(W1141,0)=0,IFERROR(AD1142,0)&gt;1),MAX($D$16,POWER((ABS(K1141)^2)/($I$5*MAX(F1141,0.1)^2),1/3)),IF(IFERROR(AF1141,0)&gt;0,MAX($D$16,IFERROR(W1141,0)+((IFERROR(AF1141,0))*$D$18*IF((IFERROR(AD1141,0))&lt;1,1,-1))),IF(IFERROR(AF1141,0)&lt;0,IF(ABS((MAX($D$16,POWER((ABS(K1141)^2)/($I$5*MAX(F1141,0.1)^2),1/3)))-IFERROR(W1141,0))&gt;$D$19,MAX($D$16,IF((MAX($D$16,POWER((ABS(K1141)^2)/($I$5*MAX(F1141,0.1)^2),1/3)))&gt;IFERROR(W1141,0),MIN((MAX($D$16,POWER((ABS(K1141)^2)/($I$5*MAX(F1141,0.1)^2),1/3))),IFERROR(W1141,0)+(MIN(ABS(IFERROR(AF1141,0))*$D$18,ABS((MAX($D$16,POWER((ABS(K1141)^2)/($I$5*MAX(F1141,0.1)^2),1/3)))-IFERROR(W1141,0))))),MAX((MAX($D$16,POWER((ABS(K1141)^2)/($I$5*MAX(F1141,0.1)^2),1/3))),IFERROR(W1141,0)-(MIN(ABS(IFERROR(AF1141,0))*$D$18,ABS((MAX($D$16,POWER((ABS(K1141)^2)/($I$5*MAX(F1141,0.1)^2),1/3)))-IFERROR(W1141,0))))))),MAX($D$16,POWER((ABS(K1141)^2)/($I$5*MAX(F1141,0.1)^2),1/3))),MAX($D$16,IFERROR(W1141,0)))))))</f>
        <v/>
      </c>
      <c r="X1141">
        <f>((F1141)+(G1141)*(W1141))*(W1141)</f>
        <v/>
      </c>
      <c r="Y1141">
        <f>(((F1141)+(G1141)*(W1141))*(W1141))/MAX((F1141)+2*(W1141)*SQRT(1+(G1141)^2),1E-6)</f>
        <v/>
      </c>
      <c r="Z1141">
        <f>ABS(K1141)/MAX(((F1141)+(G1141)*(W1141))*(W1141),1E-6)</f>
        <v/>
      </c>
      <c r="AA1141">
        <f>E1141+W1141</f>
        <v/>
      </c>
      <c r="AB1141">
        <f>AA1141+((ABS(K1141)/MAX(((F1141)+(G1141)*(W1141))*(W1141),1E-6))^2)/(2*$I$5)</f>
        <v/>
      </c>
      <c r="AC1141">
        <f>((ABS(K1141)*$D$6)/(MAX(((F1141)+(G1141)*(W1141))*(W1141),1E-6)*MAX(((((F1141)+(G1141)*(W1141))*(W1141))/MAX((F1141)+2*(W1141)*SQRT(1+(G1141)^2),1E-6))^(2/3),1E-6)))^2</f>
        <v/>
      </c>
      <c r="AD1141">
        <f>ABS(ABS(K1141)/MAX(((F1141)+(G1141)*(W1141))*(W1141),1E-6))/SQRT($I$5*MAX((((F1141)+(G1141)*(W1141))*(W1141))/MAX((F1141)+2*(G1141)*(W1141),1E-6),1E-6))</f>
        <v/>
      </c>
      <c r="AE1141">
        <f>((F1141)*(W1141)^2)/2+(G1141)*(W1141)^3/3+(ABS(K1141)^2)/($I$5*MAX(((F1141)+(G1141)*(W1141))*(W1141),1E-6))</f>
        <v/>
      </c>
      <c r="AF1141">
        <f>IF($D$20=0,0,IFERROR(AB1142+(((AC1141+AC1142)/2)*J1142)+(IF(Z1141&gt;Z1142,$D$8*((Z1141^2-Z1142^2)/(2*$I$5)),$D$9*((Z1142^2-Z1141^2)/(2*$I$5)))+($D$10*(ABS(I1142)/90)*(MAX(Z1141^2,Z1142^2)/(2*$I$5))))-AB1141,0))</f>
        <v/>
      </c>
      <c r="AG1141">
        <f>IF($D$20=0,1,IFERROR(IF(ROUND(AD1141,3)=1,1,IF(AND(ABS(AF1141)&lt;$D$19,AD1141&lt;1),1,0)),0))</f>
        <v/>
      </c>
      <c r="AH1141">
        <f>IFERROR(IF(V32="Supercritical",MAX($D$16,IFERROR(L1141,MAX($D$16,POWER((ABS(K1141)^2)/($I$5*MAX(F1141,0.1)^2),1/3)))),IF(V32="Subcritical",MAX($D$16,IFERROR(W1141,MAX($D$16,POWER((ABS(K1141)^2)/($I$5*MAX(F1141,0.1)^2),1/3)))),IF(AND(IFERROR(V1141,0)=1,IFERROR(AG1141,0)=1),IF(IFERROR(T1141,-1E99)&gt;=IFERROR(AE1141,-1E99),MAX($D$16,IFERROR(L1141,MAX($D$16,POWER((ABS(K1141)^2)/($I$5*MAX(F1141,0.1)^2),1/3)))),MAX($D$16,IFERROR(W1141,MAX($D$16,POWER((ABS(K1141)^2)/($I$5*MAX(F1141,0.1)^2),1/3))))),IF(IFERROR(V1141,0)=1,MAX($D$16,IFERROR(L1141,MAX($D$16,POWER((ABS(K1141)^2)/($I$5*MAX(F1141,0.1)^2),1/3)))),IF(IFERROR(AG1141,0)=1,MAX($D$16,IFERROR(W1141,MAX($D$16,POWER((ABS(K1141)^2)/($I$5*MAX(F1141,0.1)^2),1/3)))),MAX($D$16,POWER((ABS(K1141)^2)/($I$5*MAX(F1141,0.1)^2),1/3))))))),MAX($D$16,POWER((ABS(K1141)^2)/($I$5*MAX(F1141,0.1)^2),1/3)))</f>
        <v/>
      </c>
      <c r="AI1141">
        <f>E1141+AH1141</f>
        <v/>
      </c>
      <c r="AJ1141">
        <f>AI1141+((ABS(K1141)/MAX(((F1141)+(G1141)*(AH1141))*(AH1141),1E-6))^2)/(2*$I$5)</f>
        <v/>
      </c>
      <c r="AM1141" t="n">
        <v>0</v>
      </c>
      <c r="AN1141" t="n">
        <v>0</v>
      </c>
      <c r="AO1141">
        <f>AM1141+AN1141</f>
        <v/>
      </c>
      <c r="AP1141">
        <f>AP1140+AO1141</f>
        <v/>
      </c>
      <c r="AQ1141">
        <f>ABS(ABS(K1141)/MAX(((F1141)+(G1141)*(AH1141))*(AH1141),1E-6))/SQRT($I$5*MAX((((F1141)+(G1141)*(AH1141))*(AH1141))/MAX((F1141)+2*(G1141)*(AH1141),1E-6),1E-6))</f>
        <v/>
      </c>
      <c r="AR1141">
        <f>IF(AQ1141&lt;1,"Subcritical","Supercritical")</f>
        <v/>
      </c>
      <c r="AS1141">
        <f>((ABS(K1141)*$D$6)/(MAX(((F1141)+(G1141)*(AH1141))*(AH1141),1E-6)*MAX(((((F1141)+(G1141)*(AH1141))*(AH1141))/MAX((F1141)+2*(AH1141)*SQRT(1+(G1141)^2),1E-6))^(2/3),1E-6)))^2</f>
        <v/>
      </c>
    </row>
    <row r="1142">
      <c r="A1142" t="n">
        <v>993</v>
      </c>
      <c r="B1142" t="n">
        <v>991.889</v>
      </c>
      <c r="C1142" t="n">
        <v>616081.504</v>
      </c>
      <c r="D1142" t="n">
        <v>3097012.042</v>
      </c>
      <c r="E1142" t="n">
        <v>632.066</v>
      </c>
      <c r="F1142" t="n">
        <v>5.2</v>
      </c>
      <c r="G1142" t="n">
        <v>0</v>
      </c>
      <c r="H1142" t="inlineStr">
        <is>
          <t>Normal</t>
        </is>
      </c>
      <c r="I1142" t="n">
        <v>0.002</v>
      </c>
      <c r="J1142">
        <f>B1142-B1141</f>
        <v/>
      </c>
      <c r="K1142">
        <f>MAX(0,K1141-AO1141)</f>
        <v/>
      </c>
      <c r="L1142">
        <f>IF($D$20=0,IFERROR(L1141,MAX($D$16,POWER((ABS(K1142)^2)/($I$5*MAX(F1142,0.1)^2),1/3))),IF(IFERROR(V1141,0)=0,IFERROR(L1141,MAX($D$16,POWER((ABS(K1142)^2)/($I$5*MAX(F1142,0.1)^2),1/3))),IF(OR(IFERROR(L1142,0)=0,IFERROR(S1141,0)&lt;1,IFERROR(S1142,0)&lt;1),MAX($D$16,POWER((ABS(K1142)^2)/($I$5*MAX(F1142,0.1)^2),1/3)),IF(IFERROR(U1142,0)&gt;0,MAX($D$16,IFERROR(L1142,0)+((IFERROR(U1142,0))*$D$18*IF((IFERROR(S1142,0))&lt;1,1,-1))),IF(IFERROR(U1142,0)&lt;0,IF(ABS((MAX($D$16,POWER((ABS(K1142)^2)/($I$5*MAX(F1142,0.1)^2),1/3)))-IFERROR(L1142,0))&gt;$D$19,MAX($D$16,IF((MAX($D$16,POWER((ABS(K1142)^2)/($I$5*MAX(F1142,0.1)^2),1/3)))&gt;IFERROR(L1142,0),MIN((MAX($D$16,POWER((ABS(K1142)^2)/($I$5*MAX(F1142,0.1)^2),1/3))),IFERROR(L1142,0)+(MIN(ABS(IFERROR(U1142,0))*$D$18,ABS((MAX($D$16,POWER((ABS(K1142)^2)/($I$5*MAX(F1142,0.1)^2),1/3)))-IFERROR(L1142,0))))),MAX((MAX($D$16,POWER((ABS(K1142)^2)/($I$5*MAX(F1142,0.1)^2),1/3))),IFERROR(L1142,0)-(MIN(ABS(IFERROR(U1142,0))*$D$18,ABS((MAX($D$16,POWER((ABS(K1142)^2)/($I$5*MAX(F1142,0.1)^2),1/3)))-IFERROR(L1142,0))))))),MAX($D$16,POWER((ABS(K1142)^2)/($I$5*MAX(F1142,0.1)^2),1/3))),MAX($D$16,IFERROR(L1142,0)))))))</f>
        <v/>
      </c>
      <c r="M1142">
        <f>((F1142)+(G1142)*(L1142))*(L1142)</f>
        <v/>
      </c>
      <c r="N1142">
        <f>(((F1142)+(G1142)*(L1142))*(L1142))/MAX((F1142)+2*(L1142)*SQRT(1+(G1142)^2),1E-6)</f>
        <v/>
      </c>
      <c r="O1142">
        <f>ABS(K1142)/MAX(((F1142)+(G1142)*(L1142))*(L1142),1E-6)</f>
        <v/>
      </c>
      <c r="P1142">
        <f>E1142+L1142</f>
        <v/>
      </c>
      <c r="Q1142">
        <f>P1142+((ABS(K1142)/MAX(((F1142)+(G1142)*(L1142))*(L1142),1E-6))^2)/(2*$I$5)</f>
        <v/>
      </c>
      <c r="R1142">
        <f>((ABS(K1142)*$D$6)/(MAX(((F1142)+(G1142)*(L1142))*(L1142),1E-6)*MAX(((((F1142)+(G1142)*(L1142))*(L1142))/MAX((F1142)+2*(L1142)*SQRT(1+(G1142)^2),1E-6))^(2/3),1E-6)))^2</f>
        <v/>
      </c>
      <c r="S1142">
        <f>ABS(ABS(K1142)/MAX(((F1142)+(G1142)*(L1142))*(L1142),1E-6))/SQRT($I$5*MAX((((F1142)+(G1142)*(L1142))*(L1142))/MAX((F1142)+2*(G1142)*(L1142),1E-6),1E-6))</f>
        <v/>
      </c>
      <c r="T1142">
        <f>((F1142)*(L1142)^2)/2+(G1142)*(L1142)^3/3+(ABS(K1142)^2)/($I$5*MAX(((F1142)+(G1142)*(L1142))*(L1142),1E-6))</f>
        <v/>
      </c>
      <c r="U1142">
        <f>IF($D$20=0,0,IFERROR(Q1141-(((R1141+R1142)/2)*J1142)-(IF(O1141&gt;O1142,$D$8*((O1141^2-O1142^2)/(2*$I$5)),$D$9*((O1142^2-O1141^2)/(2*$I$5)))+($D$10*(ABS(I1142)/90)*(MAX(O1141^2,O1142^2)/(2*$I$5))))-Q1142,0))</f>
        <v/>
      </c>
      <c r="V1142">
        <f>IF($D$20=0,1,IFERROR(IF(ROUND(S1142,3)=1,1,IF(AND(ABS(U1142)&lt;$D$19,S1142&gt;1),1,0)),0))</f>
        <v/>
      </c>
      <c r="W1142">
        <f>IF($D$20=0,IFERROR(W1143,MAX($D$16,POWER((ABS(K1142)^2)/($I$5*MAX(F1142,0.1)^2),1/3))),IF(IFERROR(AG1143,0)=0,IFERROR(W1143,MAX($D$16,POWER((ABS(K1142)^2)/($I$5*MAX(F1142,0.1)^2),1/3))),IF(OR(IFERROR(W1142,0)=0,IFERROR(AD1143,0)&gt;1),MAX($D$16,POWER((ABS(K1142)^2)/($I$5*MAX(F1142,0.1)^2),1/3)),IF(IFERROR(AF1142,0)&gt;0,MAX($D$16,IFERROR(W1142,0)+((IFERROR(AF1142,0))*$D$18*IF((IFERROR(AD1142,0))&lt;1,1,-1))),IF(IFERROR(AF1142,0)&lt;0,IF(ABS((MAX($D$16,POWER((ABS(K1142)^2)/($I$5*MAX(F1142,0.1)^2),1/3)))-IFERROR(W1142,0))&gt;$D$19,MAX($D$16,IF((MAX($D$16,POWER((ABS(K1142)^2)/($I$5*MAX(F1142,0.1)^2),1/3)))&gt;IFERROR(W1142,0),MIN((MAX($D$16,POWER((ABS(K1142)^2)/($I$5*MAX(F1142,0.1)^2),1/3))),IFERROR(W1142,0)+(MIN(ABS(IFERROR(AF1142,0))*$D$18,ABS((MAX($D$16,POWER((ABS(K1142)^2)/($I$5*MAX(F1142,0.1)^2),1/3)))-IFERROR(W1142,0))))),MAX((MAX($D$16,POWER((ABS(K1142)^2)/($I$5*MAX(F1142,0.1)^2),1/3))),IFERROR(W1142,0)-(MIN(ABS(IFERROR(AF1142,0))*$D$18,ABS((MAX($D$16,POWER((ABS(K1142)^2)/($I$5*MAX(F1142,0.1)^2),1/3)))-IFERROR(W1142,0))))))),MAX($D$16,POWER((ABS(K1142)^2)/($I$5*MAX(F1142,0.1)^2),1/3))),MAX($D$16,IFERROR(W1142,0)))))))</f>
        <v/>
      </c>
      <c r="X1142">
        <f>((F1142)+(G1142)*(W1142))*(W1142)</f>
        <v/>
      </c>
      <c r="Y1142">
        <f>(((F1142)+(G1142)*(W1142))*(W1142))/MAX((F1142)+2*(W1142)*SQRT(1+(G1142)^2),1E-6)</f>
        <v/>
      </c>
      <c r="Z1142">
        <f>ABS(K1142)/MAX(((F1142)+(G1142)*(W1142))*(W1142),1E-6)</f>
        <v/>
      </c>
      <c r="AA1142">
        <f>E1142+W1142</f>
        <v/>
      </c>
      <c r="AB1142">
        <f>AA1142+((ABS(K1142)/MAX(((F1142)+(G1142)*(W1142))*(W1142),1E-6))^2)/(2*$I$5)</f>
        <v/>
      </c>
      <c r="AC1142">
        <f>((ABS(K1142)*$D$6)/(MAX(((F1142)+(G1142)*(W1142))*(W1142),1E-6)*MAX(((((F1142)+(G1142)*(W1142))*(W1142))/MAX((F1142)+2*(W1142)*SQRT(1+(G1142)^2),1E-6))^(2/3),1E-6)))^2</f>
        <v/>
      </c>
      <c r="AD1142">
        <f>ABS(ABS(K1142)/MAX(((F1142)+(G1142)*(W1142))*(W1142),1E-6))/SQRT($I$5*MAX((((F1142)+(G1142)*(W1142))*(W1142))/MAX((F1142)+2*(G1142)*(W1142),1E-6),1E-6))</f>
        <v/>
      </c>
      <c r="AE1142">
        <f>((F1142)*(W1142)^2)/2+(G1142)*(W1142)^3/3+(ABS(K1142)^2)/($I$5*MAX(((F1142)+(G1142)*(W1142))*(W1142),1E-6))</f>
        <v/>
      </c>
      <c r="AF1142">
        <f>IF($D$20=0,0,IFERROR(AB1143+(((AC1142+AC1143)/2)*J1143)+(IF(Z1142&gt;Z1143,$D$8*((Z1142^2-Z1143^2)/(2*$I$5)),$D$9*((Z1143^2-Z1142^2)/(2*$I$5)))+($D$10*(ABS(I1143)/90)*(MAX(Z1142^2,Z1143^2)/(2*$I$5))))-AB1142,0))</f>
        <v/>
      </c>
      <c r="AG1142">
        <f>IF($D$20=0,1,IFERROR(IF(ROUND(AD1142,3)=1,1,IF(AND(ABS(AF1142)&lt;$D$19,AD1142&lt;1),1,0)),0))</f>
        <v/>
      </c>
      <c r="AH1142">
        <f>IFERROR(IF(V32="Supercritical",MAX($D$16,IFERROR(L1142,MAX($D$16,POWER((ABS(K1142)^2)/($I$5*MAX(F1142,0.1)^2),1/3)))),IF(V32="Subcritical",MAX($D$16,IFERROR(W1142,MAX($D$16,POWER((ABS(K1142)^2)/($I$5*MAX(F1142,0.1)^2),1/3)))),IF(AND(IFERROR(V1142,0)=1,IFERROR(AG1142,0)=1),IF(IFERROR(T1142,-1E99)&gt;=IFERROR(AE1142,-1E99),MAX($D$16,IFERROR(L1142,MAX($D$16,POWER((ABS(K1142)^2)/($I$5*MAX(F1142,0.1)^2),1/3)))),MAX($D$16,IFERROR(W1142,MAX($D$16,POWER((ABS(K1142)^2)/($I$5*MAX(F1142,0.1)^2),1/3))))),IF(IFERROR(V1142,0)=1,MAX($D$16,IFERROR(L1142,MAX($D$16,POWER((ABS(K1142)^2)/($I$5*MAX(F1142,0.1)^2),1/3)))),IF(IFERROR(AG1142,0)=1,MAX($D$16,IFERROR(W1142,MAX($D$16,POWER((ABS(K1142)^2)/($I$5*MAX(F1142,0.1)^2),1/3)))),MAX($D$16,POWER((ABS(K1142)^2)/($I$5*MAX(F1142,0.1)^2),1/3))))))),MAX($D$16,POWER((ABS(K1142)^2)/($I$5*MAX(F1142,0.1)^2),1/3)))</f>
        <v/>
      </c>
      <c r="AI1142">
        <f>E1142+AH1142</f>
        <v/>
      </c>
      <c r="AJ1142">
        <f>AI1142+((ABS(K1142)/MAX(((F1142)+(G1142)*(AH1142))*(AH1142),1E-6))^2)/(2*$I$5)</f>
        <v/>
      </c>
      <c r="AM1142" t="n">
        <v>0</v>
      </c>
      <c r="AN1142" t="n">
        <v>0</v>
      </c>
      <c r="AO1142">
        <f>AM1142+AN1142</f>
        <v/>
      </c>
      <c r="AP1142">
        <f>AP1141+AO1142</f>
        <v/>
      </c>
      <c r="AQ1142">
        <f>ABS(ABS(K1142)/MAX(((F1142)+(G1142)*(AH1142))*(AH1142),1E-6))/SQRT($I$5*MAX((((F1142)+(G1142)*(AH1142))*(AH1142))/MAX((F1142)+2*(G1142)*(AH1142),1E-6),1E-6))</f>
        <v/>
      </c>
      <c r="AR1142">
        <f>IF(AQ1142&lt;1,"Subcritical","Supercritical")</f>
        <v/>
      </c>
      <c r="AS1142">
        <f>((ABS(K1142)*$D$6)/(MAX(((F1142)+(G1142)*(AH1142))*(AH1142),1E-6)*MAX(((((F1142)+(G1142)*(AH1142))*(AH1142))/MAX((F1142)+2*(AH1142)*SQRT(1+(G1142)^2),1E-6))^(2/3),1E-6)))^2</f>
        <v/>
      </c>
    </row>
    <row r="1143">
      <c r="A1143" t="n">
        <v>994</v>
      </c>
      <c r="B1143" t="n">
        <v>992.89</v>
      </c>
      <c r="C1143" t="n">
        <v>616081.4620000001</v>
      </c>
      <c r="D1143" t="n">
        <v>3097011.042</v>
      </c>
      <c r="E1143" t="n">
        <v>632.0655</v>
      </c>
      <c r="F1143" t="n">
        <v>5.2</v>
      </c>
      <c r="G1143" t="n">
        <v>0</v>
      </c>
      <c r="H1143" t="inlineStr">
        <is>
          <t>Normal</t>
        </is>
      </c>
      <c r="I1143" t="n">
        <v>0.002</v>
      </c>
      <c r="J1143">
        <f>B1143-B1142</f>
        <v/>
      </c>
      <c r="K1143">
        <f>MAX(0,K1142-AO1142)</f>
        <v/>
      </c>
      <c r="L1143">
        <f>IF($D$20=0,IFERROR(L1142,MAX($D$16,POWER((ABS(K1143)^2)/($I$5*MAX(F1143,0.1)^2),1/3))),IF(IFERROR(V1142,0)=0,IFERROR(L1142,MAX($D$16,POWER((ABS(K1143)^2)/($I$5*MAX(F1143,0.1)^2),1/3))),IF(OR(IFERROR(L1143,0)=0,IFERROR(S1142,0)&lt;1,IFERROR(S1143,0)&lt;1),MAX($D$16,POWER((ABS(K1143)^2)/($I$5*MAX(F1143,0.1)^2),1/3)),IF(IFERROR(U1143,0)&gt;0,MAX($D$16,IFERROR(L1143,0)+((IFERROR(U1143,0))*$D$18*IF((IFERROR(S1143,0))&lt;1,1,-1))),IF(IFERROR(U1143,0)&lt;0,IF(ABS((MAX($D$16,POWER((ABS(K1143)^2)/($I$5*MAX(F1143,0.1)^2),1/3)))-IFERROR(L1143,0))&gt;$D$19,MAX($D$16,IF((MAX($D$16,POWER((ABS(K1143)^2)/($I$5*MAX(F1143,0.1)^2),1/3)))&gt;IFERROR(L1143,0),MIN((MAX($D$16,POWER((ABS(K1143)^2)/($I$5*MAX(F1143,0.1)^2),1/3))),IFERROR(L1143,0)+(MIN(ABS(IFERROR(U1143,0))*$D$18,ABS((MAX($D$16,POWER((ABS(K1143)^2)/($I$5*MAX(F1143,0.1)^2),1/3)))-IFERROR(L1143,0))))),MAX((MAX($D$16,POWER((ABS(K1143)^2)/($I$5*MAX(F1143,0.1)^2),1/3))),IFERROR(L1143,0)-(MIN(ABS(IFERROR(U1143,0))*$D$18,ABS((MAX($D$16,POWER((ABS(K1143)^2)/($I$5*MAX(F1143,0.1)^2),1/3)))-IFERROR(L1143,0))))))),MAX($D$16,POWER((ABS(K1143)^2)/($I$5*MAX(F1143,0.1)^2),1/3))),MAX($D$16,IFERROR(L1143,0)))))))</f>
        <v/>
      </c>
      <c r="M1143">
        <f>((F1143)+(G1143)*(L1143))*(L1143)</f>
        <v/>
      </c>
      <c r="N1143">
        <f>(((F1143)+(G1143)*(L1143))*(L1143))/MAX((F1143)+2*(L1143)*SQRT(1+(G1143)^2),1E-6)</f>
        <v/>
      </c>
      <c r="O1143">
        <f>ABS(K1143)/MAX(((F1143)+(G1143)*(L1143))*(L1143),1E-6)</f>
        <v/>
      </c>
      <c r="P1143">
        <f>E1143+L1143</f>
        <v/>
      </c>
      <c r="Q1143">
        <f>P1143+((ABS(K1143)/MAX(((F1143)+(G1143)*(L1143))*(L1143),1E-6))^2)/(2*$I$5)</f>
        <v/>
      </c>
      <c r="R1143">
        <f>((ABS(K1143)*$D$6)/(MAX(((F1143)+(G1143)*(L1143))*(L1143),1E-6)*MAX(((((F1143)+(G1143)*(L1143))*(L1143))/MAX((F1143)+2*(L1143)*SQRT(1+(G1143)^2),1E-6))^(2/3),1E-6)))^2</f>
        <v/>
      </c>
      <c r="S1143">
        <f>ABS(ABS(K1143)/MAX(((F1143)+(G1143)*(L1143))*(L1143),1E-6))/SQRT($I$5*MAX((((F1143)+(G1143)*(L1143))*(L1143))/MAX((F1143)+2*(G1143)*(L1143),1E-6),1E-6))</f>
        <v/>
      </c>
      <c r="T1143">
        <f>((F1143)*(L1143)^2)/2+(G1143)*(L1143)^3/3+(ABS(K1143)^2)/($I$5*MAX(((F1143)+(G1143)*(L1143))*(L1143),1E-6))</f>
        <v/>
      </c>
      <c r="U1143">
        <f>IF($D$20=0,0,IFERROR(Q1142-(((R1142+R1143)/2)*J1143)-(IF(O1142&gt;O1143,$D$8*((O1142^2-O1143^2)/(2*$I$5)),$D$9*((O1143^2-O1142^2)/(2*$I$5)))+($D$10*(ABS(I1143)/90)*(MAX(O1142^2,O1143^2)/(2*$I$5))))-Q1143,0))</f>
        <v/>
      </c>
      <c r="V1143">
        <f>IF($D$20=0,1,IFERROR(IF(ROUND(S1143,3)=1,1,IF(AND(ABS(U1143)&lt;$D$19,S1143&gt;1),1,0)),0))</f>
        <v/>
      </c>
      <c r="W1143">
        <f>IF($D$20=0,IFERROR(W1144,MAX($D$16,POWER((ABS(K1143)^2)/($I$5*MAX(F1143,0.1)^2),1/3))),IF(IFERROR(AG1144,0)=0,IFERROR(W1144,MAX($D$16,POWER((ABS(K1143)^2)/($I$5*MAX(F1143,0.1)^2),1/3))),IF(OR(IFERROR(W1143,0)=0,IFERROR(AD1144,0)&gt;1),MAX($D$16,POWER((ABS(K1143)^2)/($I$5*MAX(F1143,0.1)^2),1/3)),IF(IFERROR(AF1143,0)&gt;0,MAX($D$16,IFERROR(W1143,0)+((IFERROR(AF1143,0))*$D$18*IF((IFERROR(AD1143,0))&lt;1,1,-1))),IF(IFERROR(AF1143,0)&lt;0,IF(ABS((MAX($D$16,POWER((ABS(K1143)^2)/($I$5*MAX(F1143,0.1)^2),1/3)))-IFERROR(W1143,0))&gt;$D$19,MAX($D$16,IF((MAX($D$16,POWER((ABS(K1143)^2)/($I$5*MAX(F1143,0.1)^2),1/3)))&gt;IFERROR(W1143,0),MIN((MAX($D$16,POWER((ABS(K1143)^2)/($I$5*MAX(F1143,0.1)^2),1/3))),IFERROR(W1143,0)+(MIN(ABS(IFERROR(AF1143,0))*$D$18,ABS((MAX($D$16,POWER((ABS(K1143)^2)/($I$5*MAX(F1143,0.1)^2),1/3)))-IFERROR(W1143,0))))),MAX((MAX($D$16,POWER((ABS(K1143)^2)/($I$5*MAX(F1143,0.1)^2),1/3))),IFERROR(W1143,0)-(MIN(ABS(IFERROR(AF1143,0))*$D$18,ABS((MAX($D$16,POWER((ABS(K1143)^2)/($I$5*MAX(F1143,0.1)^2),1/3)))-IFERROR(W1143,0))))))),MAX($D$16,POWER((ABS(K1143)^2)/($I$5*MAX(F1143,0.1)^2),1/3))),MAX($D$16,IFERROR(W1143,0)))))))</f>
        <v/>
      </c>
      <c r="X1143">
        <f>((F1143)+(G1143)*(W1143))*(W1143)</f>
        <v/>
      </c>
      <c r="Y1143">
        <f>(((F1143)+(G1143)*(W1143))*(W1143))/MAX((F1143)+2*(W1143)*SQRT(1+(G1143)^2),1E-6)</f>
        <v/>
      </c>
      <c r="Z1143">
        <f>ABS(K1143)/MAX(((F1143)+(G1143)*(W1143))*(W1143),1E-6)</f>
        <v/>
      </c>
      <c r="AA1143">
        <f>E1143+W1143</f>
        <v/>
      </c>
      <c r="AB1143">
        <f>AA1143+((ABS(K1143)/MAX(((F1143)+(G1143)*(W1143))*(W1143),1E-6))^2)/(2*$I$5)</f>
        <v/>
      </c>
      <c r="AC1143">
        <f>((ABS(K1143)*$D$6)/(MAX(((F1143)+(G1143)*(W1143))*(W1143),1E-6)*MAX(((((F1143)+(G1143)*(W1143))*(W1143))/MAX((F1143)+2*(W1143)*SQRT(1+(G1143)^2),1E-6))^(2/3),1E-6)))^2</f>
        <v/>
      </c>
      <c r="AD1143">
        <f>ABS(ABS(K1143)/MAX(((F1143)+(G1143)*(W1143))*(W1143),1E-6))/SQRT($I$5*MAX((((F1143)+(G1143)*(W1143))*(W1143))/MAX((F1143)+2*(G1143)*(W1143),1E-6),1E-6))</f>
        <v/>
      </c>
      <c r="AE1143">
        <f>((F1143)*(W1143)^2)/2+(G1143)*(W1143)^3/3+(ABS(K1143)^2)/($I$5*MAX(((F1143)+(G1143)*(W1143))*(W1143),1E-6))</f>
        <v/>
      </c>
      <c r="AF1143">
        <f>IF($D$20=0,0,IFERROR(AB1144+(((AC1143+AC1144)/2)*J1144)+(IF(Z1143&gt;Z1144,$D$8*((Z1143^2-Z1144^2)/(2*$I$5)),$D$9*((Z1144^2-Z1143^2)/(2*$I$5)))+($D$10*(ABS(I1144)/90)*(MAX(Z1143^2,Z1144^2)/(2*$I$5))))-AB1143,0))</f>
        <v/>
      </c>
      <c r="AG1143">
        <f>IF($D$20=0,1,IFERROR(IF(ROUND(AD1143,3)=1,1,IF(AND(ABS(AF1143)&lt;$D$19,AD1143&lt;1),1,0)),0))</f>
        <v/>
      </c>
      <c r="AH1143">
        <f>IFERROR(IF(V32="Supercritical",MAX($D$16,IFERROR(L1143,MAX($D$16,POWER((ABS(K1143)^2)/($I$5*MAX(F1143,0.1)^2),1/3)))),IF(V32="Subcritical",MAX($D$16,IFERROR(W1143,MAX($D$16,POWER((ABS(K1143)^2)/($I$5*MAX(F1143,0.1)^2),1/3)))),IF(AND(IFERROR(V1143,0)=1,IFERROR(AG1143,0)=1),IF(IFERROR(T1143,-1E99)&gt;=IFERROR(AE1143,-1E99),MAX($D$16,IFERROR(L1143,MAX($D$16,POWER((ABS(K1143)^2)/($I$5*MAX(F1143,0.1)^2),1/3)))),MAX($D$16,IFERROR(W1143,MAX($D$16,POWER((ABS(K1143)^2)/($I$5*MAX(F1143,0.1)^2),1/3))))),IF(IFERROR(V1143,0)=1,MAX($D$16,IFERROR(L1143,MAX($D$16,POWER((ABS(K1143)^2)/($I$5*MAX(F1143,0.1)^2),1/3)))),IF(IFERROR(AG1143,0)=1,MAX($D$16,IFERROR(W1143,MAX($D$16,POWER((ABS(K1143)^2)/($I$5*MAX(F1143,0.1)^2),1/3)))),MAX($D$16,POWER((ABS(K1143)^2)/($I$5*MAX(F1143,0.1)^2),1/3))))))),MAX($D$16,POWER((ABS(K1143)^2)/($I$5*MAX(F1143,0.1)^2),1/3)))</f>
        <v/>
      </c>
      <c r="AI1143">
        <f>E1143+AH1143</f>
        <v/>
      </c>
      <c r="AJ1143">
        <f>AI1143+((ABS(K1143)/MAX(((F1143)+(G1143)*(AH1143))*(AH1143),1E-6))^2)/(2*$I$5)</f>
        <v/>
      </c>
      <c r="AM1143" t="n">
        <v>0</v>
      </c>
      <c r="AN1143" t="n">
        <v>0</v>
      </c>
      <c r="AO1143">
        <f>AM1143+AN1143</f>
        <v/>
      </c>
      <c r="AP1143">
        <f>AP1142+AO1143</f>
        <v/>
      </c>
      <c r="AQ1143">
        <f>ABS(ABS(K1143)/MAX(((F1143)+(G1143)*(AH1143))*(AH1143),1E-6))/SQRT($I$5*MAX((((F1143)+(G1143)*(AH1143))*(AH1143))/MAX((F1143)+2*(G1143)*(AH1143),1E-6),1E-6))</f>
        <v/>
      </c>
      <c r="AR1143">
        <f>IF(AQ1143&lt;1,"Subcritical","Supercritical")</f>
        <v/>
      </c>
      <c r="AS1143">
        <f>((ABS(K1143)*$D$6)/(MAX(((F1143)+(G1143)*(AH1143))*(AH1143),1E-6)*MAX(((((F1143)+(G1143)*(AH1143))*(AH1143))/MAX((F1143)+2*(AH1143)*SQRT(1+(G1143)^2),1E-6))^(2/3),1E-6)))^2</f>
        <v/>
      </c>
    </row>
    <row r="1144">
      <c r="A1144" t="n">
        <v>995</v>
      </c>
      <c r="B1144" t="n">
        <v>993.89</v>
      </c>
      <c r="C1144" t="n">
        <v>616081.42</v>
      </c>
      <c r="D1144" t="n">
        <v>3097010.043</v>
      </c>
      <c r="E1144" t="n">
        <v>632.0650000000001</v>
      </c>
      <c r="F1144" t="n">
        <v>5.2</v>
      </c>
      <c r="G1144" t="n">
        <v>0</v>
      </c>
      <c r="H1144" t="inlineStr">
        <is>
          <t>Normal</t>
        </is>
      </c>
      <c r="I1144" t="n">
        <v>0.057</v>
      </c>
      <c r="J1144">
        <f>B1144-B1143</f>
        <v/>
      </c>
      <c r="K1144">
        <f>MAX(0,K1143-AO1143)</f>
        <v/>
      </c>
      <c r="L1144">
        <f>IF($D$20=0,IFERROR(L1143,MAX($D$16,POWER((ABS(K1144)^2)/($I$5*MAX(F1144,0.1)^2),1/3))),IF(IFERROR(V1143,0)=0,IFERROR(L1143,MAX($D$16,POWER((ABS(K1144)^2)/($I$5*MAX(F1144,0.1)^2),1/3))),IF(OR(IFERROR(L1144,0)=0,IFERROR(S1143,0)&lt;1,IFERROR(S1144,0)&lt;1),MAX($D$16,POWER((ABS(K1144)^2)/($I$5*MAX(F1144,0.1)^2),1/3)),IF(IFERROR(U1144,0)&gt;0,MAX($D$16,IFERROR(L1144,0)+((IFERROR(U1144,0))*$D$18*IF((IFERROR(S1144,0))&lt;1,1,-1))),IF(IFERROR(U1144,0)&lt;0,IF(ABS((MAX($D$16,POWER((ABS(K1144)^2)/($I$5*MAX(F1144,0.1)^2),1/3)))-IFERROR(L1144,0))&gt;$D$19,MAX($D$16,IF((MAX($D$16,POWER((ABS(K1144)^2)/($I$5*MAX(F1144,0.1)^2),1/3)))&gt;IFERROR(L1144,0),MIN((MAX($D$16,POWER((ABS(K1144)^2)/($I$5*MAX(F1144,0.1)^2),1/3))),IFERROR(L1144,0)+(MIN(ABS(IFERROR(U1144,0))*$D$18,ABS((MAX($D$16,POWER((ABS(K1144)^2)/($I$5*MAX(F1144,0.1)^2),1/3)))-IFERROR(L1144,0))))),MAX((MAX($D$16,POWER((ABS(K1144)^2)/($I$5*MAX(F1144,0.1)^2),1/3))),IFERROR(L1144,0)-(MIN(ABS(IFERROR(U1144,0))*$D$18,ABS((MAX($D$16,POWER((ABS(K1144)^2)/($I$5*MAX(F1144,0.1)^2),1/3)))-IFERROR(L1144,0))))))),MAX($D$16,POWER((ABS(K1144)^2)/($I$5*MAX(F1144,0.1)^2),1/3))),MAX($D$16,IFERROR(L1144,0)))))))</f>
        <v/>
      </c>
      <c r="M1144">
        <f>((F1144)+(G1144)*(L1144))*(L1144)</f>
        <v/>
      </c>
      <c r="N1144">
        <f>(((F1144)+(G1144)*(L1144))*(L1144))/MAX((F1144)+2*(L1144)*SQRT(1+(G1144)^2),1E-6)</f>
        <v/>
      </c>
      <c r="O1144">
        <f>ABS(K1144)/MAX(((F1144)+(G1144)*(L1144))*(L1144),1E-6)</f>
        <v/>
      </c>
      <c r="P1144">
        <f>E1144+L1144</f>
        <v/>
      </c>
      <c r="Q1144">
        <f>P1144+((ABS(K1144)/MAX(((F1144)+(G1144)*(L1144))*(L1144),1E-6))^2)/(2*$I$5)</f>
        <v/>
      </c>
      <c r="R1144">
        <f>((ABS(K1144)*$D$6)/(MAX(((F1144)+(G1144)*(L1144))*(L1144),1E-6)*MAX(((((F1144)+(G1144)*(L1144))*(L1144))/MAX((F1144)+2*(L1144)*SQRT(1+(G1144)^2),1E-6))^(2/3),1E-6)))^2</f>
        <v/>
      </c>
      <c r="S1144">
        <f>ABS(ABS(K1144)/MAX(((F1144)+(G1144)*(L1144))*(L1144),1E-6))/SQRT($I$5*MAX((((F1144)+(G1144)*(L1144))*(L1144))/MAX((F1144)+2*(G1144)*(L1144),1E-6),1E-6))</f>
        <v/>
      </c>
      <c r="T1144">
        <f>((F1144)*(L1144)^2)/2+(G1144)*(L1144)^3/3+(ABS(K1144)^2)/($I$5*MAX(((F1144)+(G1144)*(L1144))*(L1144),1E-6))</f>
        <v/>
      </c>
      <c r="U1144">
        <f>IF($D$20=0,0,IFERROR(Q1143-(((R1143+R1144)/2)*J1144)-(IF(O1143&gt;O1144,$D$8*((O1143^2-O1144^2)/(2*$I$5)),$D$9*((O1144^2-O1143^2)/(2*$I$5)))+($D$10*(ABS(I1144)/90)*(MAX(O1143^2,O1144^2)/(2*$I$5))))-Q1144,0))</f>
        <v/>
      </c>
      <c r="V1144">
        <f>IF($D$20=0,1,IFERROR(IF(ROUND(S1144,3)=1,1,IF(AND(ABS(U1144)&lt;$D$19,S1144&gt;1),1,0)),0))</f>
        <v/>
      </c>
      <c r="W1144">
        <f>IF($D$20=0,IFERROR(W1145,MAX($D$16,POWER((ABS(K1144)^2)/($I$5*MAX(F1144,0.1)^2),1/3))),IF(IFERROR(AG1145,0)=0,IFERROR(W1145,MAX($D$16,POWER((ABS(K1144)^2)/($I$5*MAX(F1144,0.1)^2),1/3))),IF(OR(IFERROR(W1144,0)=0,IFERROR(AD1145,0)&gt;1),MAX($D$16,POWER((ABS(K1144)^2)/($I$5*MAX(F1144,0.1)^2),1/3)),IF(IFERROR(AF1144,0)&gt;0,MAX($D$16,IFERROR(W1144,0)+((IFERROR(AF1144,0))*$D$18*IF((IFERROR(AD1144,0))&lt;1,1,-1))),IF(IFERROR(AF1144,0)&lt;0,IF(ABS((MAX($D$16,POWER((ABS(K1144)^2)/($I$5*MAX(F1144,0.1)^2),1/3)))-IFERROR(W1144,0))&gt;$D$19,MAX($D$16,IF((MAX($D$16,POWER((ABS(K1144)^2)/($I$5*MAX(F1144,0.1)^2),1/3)))&gt;IFERROR(W1144,0),MIN((MAX($D$16,POWER((ABS(K1144)^2)/($I$5*MAX(F1144,0.1)^2),1/3))),IFERROR(W1144,0)+(MIN(ABS(IFERROR(AF1144,0))*$D$18,ABS((MAX($D$16,POWER((ABS(K1144)^2)/($I$5*MAX(F1144,0.1)^2),1/3)))-IFERROR(W1144,0))))),MAX((MAX($D$16,POWER((ABS(K1144)^2)/($I$5*MAX(F1144,0.1)^2),1/3))),IFERROR(W1144,0)-(MIN(ABS(IFERROR(AF1144,0))*$D$18,ABS((MAX($D$16,POWER((ABS(K1144)^2)/($I$5*MAX(F1144,0.1)^2),1/3)))-IFERROR(W1144,0))))))),MAX($D$16,POWER((ABS(K1144)^2)/($I$5*MAX(F1144,0.1)^2),1/3))),MAX($D$16,IFERROR(W1144,0)))))))</f>
        <v/>
      </c>
      <c r="X1144">
        <f>((F1144)+(G1144)*(W1144))*(W1144)</f>
        <v/>
      </c>
      <c r="Y1144">
        <f>(((F1144)+(G1144)*(W1144))*(W1144))/MAX((F1144)+2*(W1144)*SQRT(1+(G1144)^2),1E-6)</f>
        <v/>
      </c>
      <c r="Z1144">
        <f>ABS(K1144)/MAX(((F1144)+(G1144)*(W1144))*(W1144),1E-6)</f>
        <v/>
      </c>
      <c r="AA1144">
        <f>E1144+W1144</f>
        <v/>
      </c>
      <c r="AB1144">
        <f>AA1144+((ABS(K1144)/MAX(((F1144)+(G1144)*(W1144))*(W1144),1E-6))^2)/(2*$I$5)</f>
        <v/>
      </c>
      <c r="AC1144">
        <f>((ABS(K1144)*$D$6)/(MAX(((F1144)+(G1144)*(W1144))*(W1144),1E-6)*MAX(((((F1144)+(G1144)*(W1144))*(W1144))/MAX((F1144)+2*(W1144)*SQRT(1+(G1144)^2),1E-6))^(2/3),1E-6)))^2</f>
        <v/>
      </c>
      <c r="AD1144">
        <f>ABS(ABS(K1144)/MAX(((F1144)+(G1144)*(W1144))*(W1144),1E-6))/SQRT($I$5*MAX((((F1144)+(G1144)*(W1144))*(W1144))/MAX((F1144)+2*(G1144)*(W1144),1E-6),1E-6))</f>
        <v/>
      </c>
      <c r="AE1144">
        <f>((F1144)*(W1144)^2)/2+(G1144)*(W1144)^3/3+(ABS(K1144)^2)/($I$5*MAX(((F1144)+(G1144)*(W1144))*(W1144),1E-6))</f>
        <v/>
      </c>
      <c r="AF1144">
        <f>IF($D$20=0,0,IFERROR(AB1145+(((AC1144+AC1145)/2)*J1145)+(IF(Z1144&gt;Z1145,$D$8*((Z1144^2-Z1145^2)/(2*$I$5)),$D$9*((Z1145^2-Z1144^2)/(2*$I$5)))+($D$10*(ABS(I1145)/90)*(MAX(Z1144^2,Z1145^2)/(2*$I$5))))-AB1144,0))</f>
        <v/>
      </c>
      <c r="AG1144">
        <f>IF($D$20=0,1,IFERROR(IF(ROUND(AD1144,3)=1,1,IF(AND(ABS(AF1144)&lt;$D$19,AD1144&lt;1),1,0)),0))</f>
        <v/>
      </c>
      <c r="AH1144">
        <f>IFERROR(IF(V32="Supercritical",MAX($D$16,IFERROR(L1144,MAX($D$16,POWER((ABS(K1144)^2)/($I$5*MAX(F1144,0.1)^2),1/3)))),IF(V32="Subcritical",MAX($D$16,IFERROR(W1144,MAX($D$16,POWER((ABS(K1144)^2)/($I$5*MAX(F1144,0.1)^2),1/3)))),IF(AND(IFERROR(V1144,0)=1,IFERROR(AG1144,0)=1),IF(IFERROR(T1144,-1E99)&gt;=IFERROR(AE1144,-1E99),MAX($D$16,IFERROR(L1144,MAX($D$16,POWER((ABS(K1144)^2)/($I$5*MAX(F1144,0.1)^2),1/3)))),MAX($D$16,IFERROR(W1144,MAX($D$16,POWER((ABS(K1144)^2)/($I$5*MAX(F1144,0.1)^2),1/3))))),IF(IFERROR(V1144,0)=1,MAX($D$16,IFERROR(L1144,MAX($D$16,POWER((ABS(K1144)^2)/($I$5*MAX(F1144,0.1)^2),1/3)))),IF(IFERROR(AG1144,0)=1,MAX($D$16,IFERROR(W1144,MAX($D$16,POWER((ABS(K1144)^2)/($I$5*MAX(F1144,0.1)^2),1/3)))),MAX($D$16,POWER((ABS(K1144)^2)/($I$5*MAX(F1144,0.1)^2),1/3))))))),MAX($D$16,POWER((ABS(K1144)^2)/($I$5*MAX(F1144,0.1)^2),1/3)))</f>
        <v/>
      </c>
      <c r="AI1144">
        <f>E1144+AH1144</f>
        <v/>
      </c>
      <c r="AJ1144">
        <f>AI1144+((ABS(K1144)/MAX(((F1144)+(G1144)*(AH1144))*(AH1144),1E-6))^2)/(2*$I$5)</f>
        <v/>
      </c>
      <c r="AM1144" t="n">
        <v>0</v>
      </c>
      <c r="AN1144" t="n">
        <v>0</v>
      </c>
      <c r="AO1144">
        <f>AM1144+AN1144</f>
        <v/>
      </c>
      <c r="AP1144">
        <f>AP1143+AO1144</f>
        <v/>
      </c>
      <c r="AQ1144">
        <f>ABS(ABS(K1144)/MAX(((F1144)+(G1144)*(AH1144))*(AH1144),1E-6))/SQRT($I$5*MAX((((F1144)+(G1144)*(AH1144))*(AH1144))/MAX((F1144)+2*(G1144)*(AH1144),1E-6),1E-6))</f>
        <v/>
      </c>
      <c r="AR1144">
        <f>IF(AQ1144&lt;1,"Subcritical","Supercritical")</f>
        <v/>
      </c>
      <c r="AS1144">
        <f>((ABS(K1144)*$D$6)/(MAX(((F1144)+(G1144)*(AH1144))*(AH1144),1E-6)*MAX(((((F1144)+(G1144)*(AH1144))*(AH1144))/MAX((F1144)+2*(AH1144)*SQRT(1+(G1144)^2),1E-6))^(2/3),1E-6)))^2</f>
        <v/>
      </c>
    </row>
    <row r="1145">
      <c r="A1145" t="n">
        <v>996</v>
      </c>
      <c r="B1145" t="n">
        <v>994.89</v>
      </c>
      <c r="C1145" t="n">
        <v>616081.377</v>
      </c>
      <c r="D1145" t="n">
        <v>3097009.044</v>
      </c>
      <c r="E1145" t="n">
        <v>632.0645</v>
      </c>
      <c r="F1145" t="n">
        <v>5.2</v>
      </c>
      <c r="G1145" t="n">
        <v>0</v>
      </c>
      <c r="H1145" t="inlineStr">
        <is>
          <t>Normal</t>
        </is>
      </c>
      <c r="I1145" t="n">
        <v>0.057</v>
      </c>
      <c r="J1145">
        <f>B1145-B1144</f>
        <v/>
      </c>
      <c r="K1145">
        <f>MAX(0,K1144-AO1144)</f>
        <v/>
      </c>
      <c r="L1145">
        <f>IF($D$20=0,IFERROR(L1144,MAX($D$16,POWER((ABS(K1145)^2)/($I$5*MAX(F1145,0.1)^2),1/3))),IF(IFERROR(V1144,0)=0,IFERROR(L1144,MAX($D$16,POWER((ABS(K1145)^2)/($I$5*MAX(F1145,0.1)^2),1/3))),IF(OR(IFERROR(L1145,0)=0,IFERROR(S1144,0)&lt;1,IFERROR(S1145,0)&lt;1),MAX($D$16,POWER((ABS(K1145)^2)/($I$5*MAX(F1145,0.1)^2),1/3)),IF(IFERROR(U1145,0)&gt;0,MAX($D$16,IFERROR(L1145,0)+((IFERROR(U1145,0))*$D$18*IF((IFERROR(S1145,0))&lt;1,1,-1))),IF(IFERROR(U1145,0)&lt;0,IF(ABS((MAX($D$16,POWER((ABS(K1145)^2)/($I$5*MAX(F1145,0.1)^2),1/3)))-IFERROR(L1145,0))&gt;$D$19,MAX($D$16,IF((MAX($D$16,POWER((ABS(K1145)^2)/($I$5*MAX(F1145,0.1)^2),1/3)))&gt;IFERROR(L1145,0),MIN((MAX($D$16,POWER((ABS(K1145)^2)/($I$5*MAX(F1145,0.1)^2),1/3))),IFERROR(L1145,0)+(MIN(ABS(IFERROR(U1145,0))*$D$18,ABS((MAX($D$16,POWER((ABS(K1145)^2)/($I$5*MAX(F1145,0.1)^2),1/3)))-IFERROR(L1145,0))))),MAX((MAX($D$16,POWER((ABS(K1145)^2)/($I$5*MAX(F1145,0.1)^2),1/3))),IFERROR(L1145,0)-(MIN(ABS(IFERROR(U1145,0))*$D$18,ABS((MAX($D$16,POWER((ABS(K1145)^2)/($I$5*MAX(F1145,0.1)^2),1/3)))-IFERROR(L1145,0))))))),MAX($D$16,POWER((ABS(K1145)^2)/($I$5*MAX(F1145,0.1)^2),1/3))),MAX($D$16,IFERROR(L1145,0)))))))</f>
        <v/>
      </c>
      <c r="M1145">
        <f>((F1145)+(G1145)*(L1145))*(L1145)</f>
        <v/>
      </c>
      <c r="N1145">
        <f>(((F1145)+(G1145)*(L1145))*(L1145))/MAX((F1145)+2*(L1145)*SQRT(1+(G1145)^2),1E-6)</f>
        <v/>
      </c>
      <c r="O1145">
        <f>ABS(K1145)/MAX(((F1145)+(G1145)*(L1145))*(L1145),1E-6)</f>
        <v/>
      </c>
      <c r="P1145">
        <f>E1145+L1145</f>
        <v/>
      </c>
      <c r="Q1145">
        <f>P1145+((ABS(K1145)/MAX(((F1145)+(G1145)*(L1145))*(L1145),1E-6))^2)/(2*$I$5)</f>
        <v/>
      </c>
      <c r="R1145">
        <f>((ABS(K1145)*$D$6)/(MAX(((F1145)+(G1145)*(L1145))*(L1145),1E-6)*MAX(((((F1145)+(G1145)*(L1145))*(L1145))/MAX((F1145)+2*(L1145)*SQRT(1+(G1145)^2),1E-6))^(2/3),1E-6)))^2</f>
        <v/>
      </c>
      <c r="S1145">
        <f>ABS(ABS(K1145)/MAX(((F1145)+(G1145)*(L1145))*(L1145),1E-6))/SQRT($I$5*MAX((((F1145)+(G1145)*(L1145))*(L1145))/MAX((F1145)+2*(G1145)*(L1145),1E-6),1E-6))</f>
        <v/>
      </c>
      <c r="T1145">
        <f>((F1145)*(L1145)^2)/2+(G1145)*(L1145)^3/3+(ABS(K1145)^2)/($I$5*MAX(((F1145)+(G1145)*(L1145))*(L1145),1E-6))</f>
        <v/>
      </c>
      <c r="U1145">
        <f>IF($D$20=0,0,IFERROR(Q1144-(((R1144+R1145)/2)*J1145)-(IF(O1144&gt;O1145,$D$8*((O1144^2-O1145^2)/(2*$I$5)),$D$9*((O1145^2-O1144^2)/(2*$I$5)))+($D$10*(ABS(I1145)/90)*(MAX(O1144^2,O1145^2)/(2*$I$5))))-Q1145,0))</f>
        <v/>
      </c>
      <c r="V1145">
        <f>IF($D$20=0,1,IFERROR(IF(ROUND(S1145,3)=1,1,IF(AND(ABS(U1145)&lt;$D$19,S1145&gt;1),1,0)),0))</f>
        <v/>
      </c>
      <c r="W1145">
        <f>IF($D$20=0,IFERROR(W1146,MAX($D$16,POWER((ABS(K1145)^2)/($I$5*MAX(F1145,0.1)^2),1/3))),IF(IFERROR(AG1146,0)=0,IFERROR(W1146,MAX($D$16,POWER((ABS(K1145)^2)/($I$5*MAX(F1145,0.1)^2),1/3))),IF(OR(IFERROR(W1145,0)=0,IFERROR(AD1146,0)&gt;1),MAX($D$16,POWER((ABS(K1145)^2)/($I$5*MAX(F1145,0.1)^2),1/3)),IF(IFERROR(AF1145,0)&gt;0,MAX($D$16,IFERROR(W1145,0)+((IFERROR(AF1145,0))*$D$18*IF((IFERROR(AD1145,0))&lt;1,1,-1))),IF(IFERROR(AF1145,0)&lt;0,IF(ABS((MAX($D$16,POWER((ABS(K1145)^2)/($I$5*MAX(F1145,0.1)^2),1/3)))-IFERROR(W1145,0))&gt;$D$19,MAX($D$16,IF((MAX($D$16,POWER((ABS(K1145)^2)/($I$5*MAX(F1145,0.1)^2),1/3)))&gt;IFERROR(W1145,0),MIN((MAX($D$16,POWER((ABS(K1145)^2)/($I$5*MAX(F1145,0.1)^2),1/3))),IFERROR(W1145,0)+(MIN(ABS(IFERROR(AF1145,0))*$D$18,ABS((MAX($D$16,POWER((ABS(K1145)^2)/($I$5*MAX(F1145,0.1)^2),1/3)))-IFERROR(W1145,0))))),MAX((MAX($D$16,POWER((ABS(K1145)^2)/($I$5*MAX(F1145,0.1)^2),1/3))),IFERROR(W1145,0)-(MIN(ABS(IFERROR(AF1145,0))*$D$18,ABS((MAX($D$16,POWER((ABS(K1145)^2)/($I$5*MAX(F1145,0.1)^2),1/3)))-IFERROR(W1145,0))))))),MAX($D$16,POWER((ABS(K1145)^2)/($I$5*MAX(F1145,0.1)^2),1/3))),MAX($D$16,IFERROR(W1145,0)))))))</f>
        <v/>
      </c>
      <c r="X1145">
        <f>((F1145)+(G1145)*(W1145))*(W1145)</f>
        <v/>
      </c>
      <c r="Y1145">
        <f>(((F1145)+(G1145)*(W1145))*(W1145))/MAX((F1145)+2*(W1145)*SQRT(1+(G1145)^2),1E-6)</f>
        <v/>
      </c>
      <c r="Z1145">
        <f>ABS(K1145)/MAX(((F1145)+(G1145)*(W1145))*(W1145),1E-6)</f>
        <v/>
      </c>
      <c r="AA1145">
        <f>E1145+W1145</f>
        <v/>
      </c>
      <c r="AB1145">
        <f>AA1145+((ABS(K1145)/MAX(((F1145)+(G1145)*(W1145))*(W1145),1E-6))^2)/(2*$I$5)</f>
        <v/>
      </c>
      <c r="AC1145">
        <f>((ABS(K1145)*$D$6)/(MAX(((F1145)+(G1145)*(W1145))*(W1145),1E-6)*MAX(((((F1145)+(G1145)*(W1145))*(W1145))/MAX((F1145)+2*(W1145)*SQRT(1+(G1145)^2),1E-6))^(2/3),1E-6)))^2</f>
        <v/>
      </c>
      <c r="AD1145">
        <f>ABS(ABS(K1145)/MAX(((F1145)+(G1145)*(W1145))*(W1145),1E-6))/SQRT($I$5*MAX((((F1145)+(G1145)*(W1145))*(W1145))/MAX((F1145)+2*(G1145)*(W1145),1E-6),1E-6))</f>
        <v/>
      </c>
      <c r="AE1145">
        <f>((F1145)*(W1145)^2)/2+(G1145)*(W1145)^3/3+(ABS(K1145)^2)/($I$5*MAX(((F1145)+(G1145)*(W1145))*(W1145),1E-6))</f>
        <v/>
      </c>
      <c r="AF1145">
        <f>IF($D$20=0,0,IFERROR(AB1146+(((AC1145+AC1146)/2)*J1146)+(IF(Z1145&gt;Z1146,$D$8*((Z1145^2-Z1146^2)/(2*$I$5)),$D$9*((Z1146^2-Z1145^2)/(2*$I$5)))+($D$10*(ABS(I1146)/90)*(MAX(Z1145^2,Z1146^2)/(2*$I$5))))-AB1145,0))</f>
        <v/>
      </c>
      <c r="AG1145">
        <f>IF($D$20=0,1,IFERROR(IF(ROUND(AD1145,3)=1,1,IF(AND(ABS(AF1145)&lt;$D$19,AD1145&lt;1),1,0)),0))</f>
        <v/>
      </c>
      <c r="AH1145">
        <f>IFERROR(IF(V32="Supercritical",MAX($D$16,IFERROR(L1145,MAX($D$16,POWER((ABS(K1145)^2)/($I$5*MAX(F1145,0.1)^2),1/3)))),IF(V32="Subcritical",MAX($D$16,IFERROR(W1145,MAX($D$16,POWER((ABS(K1145)^2)/($I$5*MAX(F1145,0.1)^2),1/3)))),IF(AND(IFERROR(V1145,0)=1,IFERROR(AG1145,0)=1),IF(IFERROR(T1145,-1E99)&gt;=IFERROR(AE1145,-1E99),MAX($D$16,IFERROR(L1145,MAX($D$16,POWER((ABS(K1145)^2)/($I$5*MAX(F1145,0.1)^2),1/3)))),MAX($D$16,IFERROR(W1145,MAX($D$16,POWER((ABS(K1145)^2)/($I$5*MAX(F1145,0.1)^2),1/3))))),IF(IFERROR(V1145,0)=1,MAX($D$16,IFERROR(L1145,MAX($D$16,POWER((ABS(K1145)^2)/($I$5*MAX(F1145,0.1)^2),1/3)))),IF(IFERROR(AG1145,0)=1,MAX($D$16,IFERROR(W1145,MAX($D$16,POWER((ABS(K1145)^2)/($I$5*MAX(F1145,0.1)^2),1/3)))),MAX($D$16,POWER((ABS(K1145)^2)/($I$5*MAX(F1145,0.1)^2),1/3))))))),MAX($D$16,POWER((ABS(K1145)^2)/($I$5*MAX(F1145,0.1)^2),1/3)))</f>
        <v/>
      </c>
      <c r="AI1145">
        <f>E1145+AH1145</f>
        <v/>
      </c>
      <c r="AJ1145">
        <f>AI1145+((ABS(K1145)/MAX(((F1145)+(G1145)*(AH1145))*(AH1145),1E-6))^2)/(2*$I$5)</f>
        <v/>
      </c>
      <c r="AM1145" t="n">
        <v>0</v>
      </c>
      <c r="AN1145" t="n">
        <v>0</v>
      </c>
      <c r="AO1145">
        <f>AM1145+AN1145</f>
        <v/>
      </c>
      <c r="AP1145">
        <f>AP1144+AO1145</f>
        <v/>
      </c>
      <c r="AQ1145">
        <f>ABS(ABS(K1145)/MAX(((F1145)+(G1145)*(AH1145))*(AH1145),1E-6))/SQRT($I$5*MAX((((F1145)+(G1145)*(AH1145))*(AH1145))/MAX((F1145)+2*(G1145)*(AH1145),1E-6),1E-6))</f>
        <v/>
      </c>
      <c r="AR1145">
        <f>IF(AQ1145&lt;1,"Subcritical","Supercritical")</f>
        <v/>
      </c>
      <c r="AS1145">
        <f>((ABS(K1145)*$D$6)/(MAX(((F1145)+(G1145)*(AH1145))*(AH1145),1E-6)*MAX(((((F1145)+(G1145)*(AH1145))*(AH1145))/MAX((F1145)+2*(AH1145)*SQRT(1+(G1145)^2),1E-6))^(2/3),1E-6)))^2</f>
        <v/>
      </c>
    </row>
    <row r="1146">
      <c r="A1146" t="n">
        <v>997</v>
      </c>
      <c r="B1146" t="n">
        <v>995.889</v>
      </c>
      <c r="C1146" t="n">
        <v>616081.335</v>
      </c>
      <c r="D1146" t="n">
        <v>3097008.045</v>
      </c>
      <c r="E1146" t="n">
        <v>632.064</v>
      </c>
      <c r="F1146" t="n">
        <v>5.2</v>
      </c>
      <c r="G1146" t="n">
        <v>0</v>
      </c>
      <c r="H1146" t="inlineStr">
        <is>
          <t>Normal</t>
        </is>
      </c>
      <c r="I1146" t="n">
        <v>0</v>
      </c>
      <c r="J1146">
        <f>B1146-B1145</f>
        <v/>
      </c>
      <c r="K1146">
        <f>MAX(0,K1145-AO1145)</f>
        <v/>
      </c>
      <c r="L1146">
        <f>IF($D$20=0,IFERROR(L1145,MAX($D$16,POWER((ABS(K1146)^2)/($I$5*MAX(F1146,0.1)^2),1/3))),IF(IFERROR(V1145,0)=0,IFERROR(L1145,MAX($D$16,POWER((ABS(K1146)^2)/($I$5*MAX(F1146,0.1)^2),1/3))),IF(OR(IFERROR(L1146,0)=0,IFERROR(S1145,0)&lt;1,IFERROR(S1146,0)&lt;1),MAX($D$16,POWER((ABS(K1146)^2)/($I$5*MAX(F1146,0.1)^2),1/3)),IF(IFERROR(U1146,0)&gt;0,MAX($D$16,IFERROR(L1146,0)+((IFERROR(U1146,0))*$D$18*IF((IFERROR(S1146,0))&lt;1,1,-1))),IF(IFERROR(U1146,0)&lt;0,IF(ABS((MAX($D$16,POWER((ABS(K1146)^2)/($I$5*MAX(F1146,0.1)^2),1/3)))-IFERROR(L1146,0))&gt;$D$19,MAX($D$16,IF((MAX($D$16,POWER((ABS(K1146)^2)/($I$5*MAX(F1146,0.1)^2),1/3)))&gt;IFERROR(L1146,0),MIN((MAX($D$16,POWER((ABS(K1146)^2)/($I$5*MAX(F1146,0.1)^2),1/3))),IFERROR(L1146,0)+(MIN(ABS(IFERROR(U1146,0))*$D$18,ABS((MAX($D$16,POWER((ABS(K1146)^2)/($I$5*MAX(F1146,0.1)^2),1/3)))-IFERROR(L1146,0))))),MAX((MAX($D$16,POWER((ABS(K1146)^2)/($I$5*MAX(F1146,0.1)^2),1/3))),IFERROR(L1146,0)-(MIN(ABS(IFERROR(U1146,0))*$D$18,ABS((MAX($D$16,POWER((ABS(K1146)^2)/($I$5*MAX(F1146,0.1)^2),1/3)))-IFERROR(L1146,0))))))),MAX($D$16,POWER((ABS(K1146)^2)/($I$5*MAX(F1146,0.1)^2),1/3))),MAX($D$16,IFERROR(L1146,0)))))))</f>
        <v/>
      </c>
      <c r="M1146">
        <f>((F1146)+(G1146)*(L1146))*(L1146)</f>
        <v/>
      </c>
      <c r="N1146">
        <f>(((F1146)+(G1146)*(L1146))*(L1146))/MAX((F1146)+2*(L1146)*SQRT(1+(G1146)^2),1E-6)</f>
        <v/>
      </c>
      <c r="O1146">
        <f>ABS(K1146)/MAX(((F1146)+(G1146)*(L1146))*(L1146),1E-6)</f>
        <v/>
      </c>
      <c r="P1146">
        <f>E1146+L1146</f>
        <v/>
      </c>
      <c r="Q1146">
        <f>P1146+((ABS(K1146)/MAX(((F1146)+(G1146)*(L1146))*(L1146),1E-6))^2)/(2*$I$5)</f>
        <v/>
      </c>
      <c r="R1146">
        <f>((ABS(K1146)*$D$6)/(MAX(((F1146)+(G1146)*(L1146))*(L1146),1E-6)*MAX(((((F1146)+(G1146)*(L1146))*(L1146))/MAX((F1146)+2*(L1146)*SQRT(1+(G1146)^2),1E-6))^(2/3),1E-6)))^2</f>
        <v/>
      </c>
      <c r="S1146">
        <f>ABS(ABS(K1146)/MAX(((F1146)+(G1146)*(L1146))*(L1146),1E-6))/SQRT($I$5*MAX((((F1146)+(G1146)*(L1146))*(L1146))/MAX((F1146)+2*(G1146)*(L1146),1E-6),1E-6))</f>
        <v/>
      </c>
      <c r="T1146">
        <f>((F1146)*(L1146)^2)/2+(G1146)*(L1146)^3/3+(ABS(K1146)^2)/($I$5*MAX(((F1146)+(G1146)*(L1146))*(L1146),1E-6))</f>
        <v/>
      </c>
      <c r="U1146">
        <f>IF($D$20=0,0,IFERROR(Q1145-(((R1145+R1146)/2)*J1146)-(IF(O1145&gt;O1146,$D$8*((O1145^2-O1146^2)/(2*$I$5)),$D$9*((O1146^2-O1145^2)/(2*$I$5)))+($D$10*(ABS(I1146)/90)*(MAX(O1145^2,O1146^2)/(2*$I$5))))-Q1146,0))</f>
        <v/>
      </c>
      <c r="V1146">
        <f>IF($D$20=0,1,IFERROR(IF(ROUND(S1146,3)=1,1,IF(AND(ABS(U1146)&lt;$D$19,S1146&gt;1),1,0)),0))</f>
        <v/>
      </c>
      <c r="W1146">
        <f>IF($D$20=0,IFERROR(W1147,MAX($D$16,POWER((ABS(K1146)^2)/($I$5*MAX(F1146,0.1)^2),1/3))),IF(IFERROR(AG1147,0)=0,IFERROR(W1147,MAX($D$16,POWER((ABS(K1146)^2)/($I$5*MAX(F1146,0.1)^2),1/3))),IF(OR(IFERROR(W1146,0)=0,IFERROR(AD1147,0)&gt;1),MAX($D$16,POWER((ABS(K1146)^2)/($I$5*MAX(F1146,0.1)^2),1/3)),IF(IFERROR(AF1146,0)&gt;0,MAX($D$16,IFERROR(W1146,0)+((IFERROR(AF1146,0))*$D$18*IF((IFERROR(AD1146,0))&lt;1,1,-1))),IF(IFERROR(AF1146,0)&lt;0,IF(ABS((MAX($D$16,POWER((ABS(K1146)^2)/($I$5*MAX(F1146,0.1)^2),1/3)))-IFERROR(W1146,0))&gt;$D$19,MAX($D$16,IF((MAX($D$16,POWER((ABS(K1146)^2)/($I$5*MAX(F1146,0.1)^2),1/3)))&gt;IFERROR(W1146,0),MIN((MAX($D$16,POWER((ABS(K1146)^2)/($I$5*MAX(F1146,0.1)^2),1/3))),IFERROR(W1146,0)+(MIN(ABS(IFERROR(AF1146,0))*$D$18,ABS((MAX($D$16,POWER((ABS(K1146)^2)/($I$5*MAX(F1146,0.1)^2),1/3)))-IFERROR(W1146,0))))),MAX((MAX($D$16,POWER((ABS(K1146)^2)/($I$5*MAX(F1146,0.1)^2),1/3))),IFERROR(W1146,0)-(MIN(ABS(IFERROR(AF1146,0))*$D$18,ABS((MAX($D$16,POWER((ABS(K1146)^2)/($I$5*MAX(F1146,0.1)^2),1/3)))-IFERROR(W1146,0))))))),MAX($D$16,POWER((ABS(K1146)^2)/($I$5*MAX(F1146,0.1)^2),1/3))),MAX($D$16,IFERROR(W1146,0)))))))</f>
        <v/>
      </c>
      <c r="X1146">
        <f>((F1146)+(G1146)*(W1146))*(W1146)</f>
        <v/>
      </c>
      <c r="Y1146">
        <f>(((F1146)+(G1146)*(W1146))*(W1146))/MAX((F1146)+2*(W1146)*SQRT(1+(G1146)^2),1E-6)</f>
        <v/>
      </c>
      <c r="Z1146">
        <f>ABS(K1146)/MAX(((F1146)+(G1146)*(W1146))*(W1146),1E-6)</f>
        <v/>
      </c>
      <c r="AA1146">
        <f>E1146+W1146</f>
        <v/>
      </c>
      <c r="AB1146">
        <f>AA1146+((ABS(K1146)/MAX(((F1146)+(G1146)*(W1146))*(W1146),1E-6))^2)/(2*$I$5)</f>
        <v/>
      </c>
      <c r="AC1146">
        <f>((ABS(K1146)*$D$6)/(MAX(((F1146)+(G1146)*(W1146))*(W1146),1E-6)*MAX(((((F1146)+(G1146)*(W1146))*(W1146))/MAX((F1146)+2*(W1146)*SQRT(1+(G1146)^2),1E-6))^(2/3),1E-6)))^2</f>
        <v/>
      </c>
      <c r="AD1146">
        <f>ABS(ABS(K1146)/MAX(((F1146)+(G1146)*(W1146))*(W1146),1E-6))/SQRT($I$5*MAX((((F1146)+(G1146)*(W1146))*(W1146))/MAX((F1146)+2*(G1146)*(W1146),1E-6),1E-6))</f>
        <v/>
      </c>
      <c r="AE1146">
        <f>((F1146)*(W1146)^2)/2+(G1146)*(W1146)^3/3+(ABS(K1146)^2)/($I$5*MAX(((F1146)+(G1146)*(W1146))*(W1146),1E-6))</f>
        <v/>
      </c>
      <c r="AF1146">
        <f>IF($D$20=0,0,IFERROR(AB1147+(((AC1146+AC1147)/2)*J1147)+(IF(Z1146&gt;Z1147,$D$8*((Z1146^2-Z1147^2)/(2*$I$5)),$D$9*((Z1147^2-Z1146^2)/(2*$I$5)))+($D$10*(ABS(I1147)/90)*(MAX(Z1146^2,Z1147^2)/(2*$I$5))))-AB1146,0))</f>
        <v/>
      </c>
      <c r="AG1146">
        <f>IF($D$20=0,1,IFERROR(IF(ROUND(AD1146,3)=1,1,IF(AND(ABS(AF1146)&lt;$D$19,AD1146&lt;1),1,0)),0))</f>
        <v/>
      </c>
      <c r="AH1146">
        <f>IFERROR(IF(V32="Supercritical",MAX($D$16,IFERROR(L1146,MAX($D$16,POWER((ABS(K1146)^2)/($I$5*MAX(F1146,0.1)^2),1/3)))),IF(V32="Subcritical",MAX($D$16,IFERROR(W1146,MAX($D$16,POWER((ABS(K1146)^2)/($I$5*MAX(F1146,0.1)^2),1/3)))),IF(AND(IFERROR(V1146,0)=1,IFERROR(AG1146,0)=1),IF(IFERROR(T1146,-1E99)&gt;=IFERROR(AE1146,-1E99),MAX($D$16,IFERROR(L1146,MAX($D$16,POWER((ABS(K1146)^2)/($I$5*MAX(F1146,0.1)^2),1/3)))),MAX($D$16,IFERROR(W1146,MAX($D$16,POWER((ABS(K1146)^2)/($I$5*MAX(F1146,0.1)^2),1/3))))),IF(IFERROR(V1146,0)=1,MAX($D$16,IFERROR(L1146,MAX($D$16,POWER((ABS(K1146)^2)/($I$5*MAX(F1146,0.1)^2),1/3)))),IF(IFERROR(AG1146,0)=1,MAX($D$16,IFERROR(W1146,MAX($D$16,POWER((ABS(K1146)^2)/($I$5*MAX(F1146,0.1)^2),1/3)))),MAX($D$16,POWER((ABS(K1146)^2)/($I$5*MAX(F1146,0.1)^2),1/3))))))),MAX($D$16,POWER((ABS(K1146)^2)/($I$5*MAX(F1146,0.1)^2),1/3)))</f>
        <v/>
      </c>
      <c r="AI1146">
        <f>E1146+AH1146</f>
        <v/>
      </c>
      <c r="AJ1146">
        <f>AI1146+((ABS(K1146)/MAX(((F1146)+(G1146)*(AH1146))*(AH1146),1E-6))^2)/(2*$I$5)</f>
        <v/>
      </c>
      <c r="AM1146" t="n">
        <v>0</v>
      </c>
      <c r="AN1146" t="n">
        <v>0</v>
      </c>
      <c r="AO1146">
        <f>AM1146+AN1146</f>
        <v/>
      </c>
      <c r="AP1146">
        <f>AP1145+AO1146</f>
        <v/>
      </c>
      <c r="AQ1146">
        <f>ABS(ABS(K1146)/MAX(((F1146)+(G1146)*(AH1146))*(AH1146),1E-6))/SQRT($I$5*MAX((((F1146)+(G1146)*(AH1146))*(AH1146))/MAX((F1146)+2*(G1146)*(AH1146),1E-6),1E-6))</f>
        <v/>
      </c>
      <c r="AR1146">
        <f>IF(AQ1146&lt;1,"Subcritical","Supercritical")</f>
        <v/>
      </c>
      <c r="AS1146">
        <f>((ABS(K1146)*$D$6)/(MAX(((F1146)+(G1146)*(AH1146))*(AH1146),1E-6)*MAX(((((F1146)+(G1146)*(AH1146))*(AH1146))/MAX((F1146)+2*(AH1146)*SQRT(1+(G1146)^2),1E-6))^(2/3),1E-6)))^2</f>
        <v/>
      </c>
    </row>
    <row r="1147">
      <c r="A1147" t="n">
        <v>998</v>
      </c>
      <c r="B1147" t="n">
        <v>996.889</v>
      </c>
      <c r="C1147" t="n">
        <v>616081.2929999999</v>
      </c>
      <c r="D1147" t="n">
        <v>3097007.046</v>
      </c>
      <c r="E1147" t="n">
        <v>632.0635</v>
      </c>
      <c r="F1147" t="n">
        <v>5.2</v>
      </c>
      <c r="G1147" t="n">
        <v>0</v>
      </c>
      <c r="H1147" t="inlineStr">
        <is>
          <t>Normal</t>
        </is>
      </c>
      <c r="I1147" t="n">
        <v>0</v>
      </c>
      <c r="J1147">
        <f>B1147-B1146</f>
        <v/>
      </c>
      <c r="K1147">
        <f>MAX(0,K1146-AO1146)</f>
        <v/>
      </c>
      <c r="L1147">
        <f>IF($D$20=0,IFERROR(L1146,MAX($D$16,POWER((ABS(K1147)^2)/($I$5*MAX(F1147,0.1)^2),1/3))),IF(IFERROR(V1146,0)=0,IFERROR(L1146,MAX($D$16,POWER((ABS(K1147)^2)/($I$5*MAX(F1147,0.1)^2),1/3))),IF(OR(IFERROR(L1147,0)=0,IFERROR(S1146,0)&lt;1,IFERROR(S1147,0)&lt;1),MAX($D$16,POWER((ABS(K1147)^2)/($I$5*MAX(F1147,0.1)^2),1/3)),IF(IFERROR(U1147,0)&gt;0,MAX($D$16,IFERROR(L1147,0)+((IFERROR(U1147,0))*$D$18*IF((IFERROR(S1147,0))&lt;1,1,-1))),IF(IFERROR(U1147,0)&lt;0,IF(ABS((MAX($D$16,POWER((ABS(K1147)^2)/($I$5*MAX(F1147,0.1)^2),1/3)))-IFERROR(L1147,0))&gt;$D$19,MAX($D$16,IF((MAX($D$16,POWER((ABS(K1147)^2)/($I$5*MAX(F1147,0.1)^2),1/3)))&gt;IFERROR(L1147,0),MIN((MAX($D$16,POWER((ABS(K1147)^2)/($I$5*MAX(F1147,0.1)^2),1/3))),IFERROR(L1147,0)+(MIN(ABS(IFERROR(U1147,0))*$D$18,ABS((MAX($D$16,POWER((ABS(K1147)^2)/($I$5*MAX(F1147,0.1)^2),1/3)))-IFERROR(L1147,0))))),MAX((MAX($D$16,POWER((ABS(K1147)^2)/($I$5*MAX(F1147,0.1)^2),1/3))),IFERROR(L1147,0)-(MIN(ABS(IFERROR(U1147,0))*$D$18,ABS((MAX($D$16,POWER((ABS(K1147)^2)/($I$5*MAX(F1147,0.1)^2),1/3)))-IFERROR(L1147,0))))))),MAX($D$16,POWER((ABS(K1147)^2)/($I$5*MAX(F1147,0.1)^2),1/3))),MAX($D$16,IFERROR(L1147,0)))))))</f>
        <v/>
      </c>
      <c r="M1147">
        <f>((F1147)+(G1147)*(L1147))*(L1147)</f>
        <v/>
      </c>
      <c r="N1147">
        <f>(((F1147)+(G1147)*(L1147))*(L1147))/MAX((F1147)+2*(L1147)*SQRT(1+(G1147)^2),1E-6)</f>
        <v/>
      </c>
      <c r="O1147">
        <f>ABS(K1147)/MAX(((F1147)+(G1147)*(L1147))*(L1147),1E-6)</f>
        <v/>
      </c>
      <c r="P1147">
        <f>E1147+L1147</f>
        <v/>
      </c>
      <c r="Q1147">
        <f>P1147+((ABS(K1147)/MAX(((F1147)+(G1147)*(L1147))*(L1147),1E-6))^2)/(2*$I$5)</f>
        <v/>
      </c>
      <c r="R1147">
        <f>((ABS(K1147)*$D$6)/(MAX(((F1147)+(G1147)*(L1147))*(L1147),1E-6)*MAX(((((F1147)+(G1147)*(L1147))*(L1147))/MAX((F1147)+2*(L1147)*SQRT(1+(G1147)^2),1E-6))^(2/3),1E-6)))^2</f>
        <v/>
      </c>
      <c r="S1147">
        <f>ABS(ABS(K1147)/MAX(((F1147)+(G1147)*(L1147))*(L1147),1E-6))/SQRT($I$5*MAX((((F1147)+(G1147)*(L1147))*(L1147))/MAX((F1147)+2*(G1147)*(L1147),1E-6),1E-6))</f>
        <v/>
      </c>
      <c r="T1147">
        <f>((F1147)*(L1147)^2)/2+(G1147)*(L1147)^3/3+(ABS(K1147)^2)/($I$5*MAX(((F1147)+(G1147)*(L1147))*(L1147),1E-6))</f>
        <v/>
      </c>
      <c r="U1147">
        <f>IF($D$20=0,0,IFERROR(Q1146-(((R1146+R1147)/2)*J1147)-(IF(O1146&gt;O1147,$D$8*((O1146^2-O1147^2)/(2*$I$5)),$D$9*((O1147^2-O1146^2)/(2*$I$5)))+($D$10*(ABS(I1147)/90)*(MAX(O1146^2,O1147^2)/(2*$I$5))))-Q1147,0))</f>
        <v/>
      </c>
      <c r="V1147">
        <f>IF($D$20=0,1,IFERROR(IF(ROUND(S1147,3)=1,1,IF(AND(ABS(U1147)&lt;$D$19,S1147&gt;1),1,0)),0))</f>
        <v/>
      </c>
      <c r="W1147">
        <f>IF($D$20=0,IFERROR(W1148,MAX($D$16,POWER((ABS(K1147)^2)/($I$5*MAX(F1147,0.1)^2),1/3))),IF(IFERROR(AG1148,0)=0,IFERROR(W1148,MAX($D$16,POWER((ABS(K1147)^2)/($I$5*MAX(F1147,0.1)^2),1/3))),IF(OR(IFERROR(W1147,0)=0,IFERROR(AD1148,0)&gt;1),MAX($D$16,POWER((ABS(K1147)^2)/($I$5*MAX(F1147,0.1)^2),1/3)),IF(IFERROR(AF1147,0)&gt;0,MAX($D$16,IFERROR(W1147,0)+((IFERROR(AF1147,0))*$D$18*IF((IFERROR(AD1147,0))&lt;1,1,-1))),IF(IFERROR(AF1147,0)&lt;0,IF(ABS((MAX($D$16,POWER((ABS(K1147)^2)/($I$5*MAX(F1147,0.1)^2),1/3)))-IFERROR(W1147,0))&gt;$D$19,MAX($D$16,IF((MAX($D$16,POWER((ABS(K1147)^2)/($I$5*MAX(F1147,0.1)^2),1/3)))&gt;IFERROR(W1147,0),MIN((MAX($D$16,POWER((ABS(K1147)^2)/($I$5*MAX(F1147,0.1)^2),1/3))),IFERROR(W1147,0)+(MIN(ABS(IFERROR(AF1147,0))*$D$18,ABS((MAX($D$16,POWER((ABS(K1147)^2)/($I$5*MAX(F1147,0.1)^2),1/3)))-IFERROR(W1147,0))))),MAX((MAX($D$16,POWER((ABS(K1147)^2)/($I$5*MAX(F1147,0.1)^2),1/3))),IFERROR(W1147,0)-(MIN(ABS(IFERROR(AF1147,0))*$D$18,ABS((MAX($D$16,POWER((ABS(K1147)^2)/($I$5*MAX(F1147,0.1)^2),1/3)))-IFERROR(W1147,0))))))),MAX($D$16,POWER((ABS(K1147)^2)/($I$5*MAX(F1147,0.1)^2),1/3))),MAX($D$16,IFERROR(W1147,0)))))))</f>
        <v/>
      </c>
      <c r="X1147">
        <f>((F1147)+(G1147)*(W1147))*(W1147)</f>
        <v/>
      </c>
      <c r="Y1147">
        <f>(((F1147)+(G1147)*(W1147))*(W1147))/MAX((F1147)+2*(W1147)*SQRT(1+(G1147)^2),1E-6)</f>
        <v/>
      </c>
      <c r="Z1147">
        <f>ABS(K1147)/MAX(((F1147)+(G1147)*(W1147))*(W1147),1E-6)</f>
        <v/>
      </c>
      <c r="AA1147">
        <f>E1147+W1147</f>
        <v/>
      </c>
      <c r="AB1147">
        <f>AA1147+((ABS(K1147)/MAX(((F1147)+(G1147)*(W1147))*(W1147),1E-6))^2)/(2*$I$5)</f>
        <v/>
      </c>
      <c r="AC1147">
        <f>((ABS(K1147)*$D$6)/(MAX(((F1147)+(G1147)*(W1147))*(W1147),1E-6)*MAX(((((F1147)+(G1147)*(W1147))*(W1147))/MAX((F1147)+2*(W1147)*SQRT(1+(G1147)^2),1E-6))^(2/3),1E-6)))^2</f>
        <v/>
      </c>
      <c r="AD1147">
        <f>ABS(ABS(K1147)/MAX(((F1147)+(G1147)*(W1147))*(W1147),1E-6))/SQRT($I$5*MAX((((F1147)+(G1147)*(W1147))*(W1147))/MAX((F1147)+2*(G1147)*(W1147),1E-6),1E-6))</f>
        <v/>
      </c>
      <c r="AE1147">
        <f>((F1147)*(W1147)^2)/2+(G1147)*(W1147)^3/3+(ABS(K1147)^2)/($I$5*MAX(((F1147)+(G1147)*(W1147))*(W1147),1E-6))</f>
        <v/>
      </c>
      <c r="AF1147">
        <f>IF($D$20=0,0,IFERROR(AB1148+(((AC1147+AC1148)/2)*J1148)+(IF(Z1147&gt;Z1148,$D$8*((Z1147^2-Z1148^2)/(2*$I$5)),$D$9*((Z1148^2-Z1147^2)/(2*$I$5)))+($D$10*(ABS(I1148)/90)*(MAX(Z1147^2,Z1148^2)/(2*$I$5))))-AB1147,0))</f>
        <v/>
      </c>
      <c r="AG1147">
        <f>IF($D$20=0,1,IFERROR(IF(ROUND(AD1147,3)=1,1,IF(AND(ABS(AF1147)&lt;$D$19,AD1147&lt;1),1,0)),0))</f>
        <v/>
      </c>
      <c r="AH1147">
        <f>IFERROR(IF(V32="Supercritical",MAX($D$16,IFERROR(L1147,MAX($D$16,POWER((ABS(K1147)^2)/($I$5*MAX(F1147,0.1)^2),1/3)))),IF(V32="Subcritical",MAX($D$16,IFERROR(W1147,MAX($D$16,POWER((ABS(K1147)^2)/($I$5*MAX(F1147,0.1)^2),1/3)))),IF(AND(IFERROR(V1147,0)=1,IFERROR(AG1147,0)=1),IF(IFERROR(T1147,-1E99)&gt;=IFERROR(AE1147,-1E99),MAX($D$16,IFERROR(L1147,MAX($D$16,POWER((ABS(K1147)^2)/($I$5*MAX(F1147,0.1)^2),1/3)))),MAX($D$16,IFERROR(W1147,MAX($D$16,POWER((ABS(K1147)^2)/($I$5*MAX(F1147,0.1)^2),1/3))))),IF(IFERROR(V1147,0)=1,MAX($D$16,IFERROR(L1147,MAX($D$16,POWER((ABS(K1147)^2)/($I$5*MAX(F1147,0.1)^2),1/3)))),IF(IFERROR(AG1147,0)=1,MAX($D$16,IFERROR(W1147,MAX($D$16,POWER((ABS(K1147)^2)/($I$5*MAX(F1147,0.1)^2),1/3)))),MAX($D$16,POWER((ABS(K1147)^2)/($I$5*MAX(F1147,0.1)^2),1/3))))))),MAX($D$16,POWER((ABS(K1147)^2)/($I$5*MAX(F1147,0.1)^2),1/3)))</f>
        <v/>
      </c>
      <c r="AI1147">
        <f>E1147+AH1147</f>
        <v/>
      </c>
      <c r="AJ1147">
        <f>AI1147+((ABS(K1147)/MAX(((F1147)+(G1147)*(AH1147))*(AH1147),1E-6))^2)/(2*$I$5)</f>
        <v/>
      </c>
      <c r="AM1147" t="n">
        <v>0</v>
      </c>
      <c r="AN1147" t="n">
        <v>0</v>
      </c>
      <c r="AO1147">
        <f>AM1147+AN1147</f>
        <v/>
      </c>
      <c r="AP1147">
        <f>AP1146+AO1147</f>
        <v/>
      </c>
      <c r="AQ1147">
        <f>ABS(ABS(K1147)/MAX(((F1147)+(G1147)*(AH1147))*(AH1147),1E-6))/SQRT($I$5*MAX((((F1147)+(G1147)*(AH1147))*(AH1147))/MAX((F1147)+2*(G1147)*(AH1147),1E-6),1E-6))</f>
        <v/>
      </c>
      <c r="AR1147">
        <f>IF(AQ1147&lt;1,"Subcritical","Supercritical")</f>
        <v/>
      </c>
      <c r="AS1147">
        <f>((ABS(K1147)*$D$6)/(MAX(((F1147)+(G1147)*(AH1147))*(AH1147),1E-6)*MAX(((((F1147)+(G1147)*(AH1147))*(AH1147))/MAX((F1147)+2*(AH1147)*SQRT(1+(G1147)^2),1E-6))^(2/3),1E-6)))^2</f>
        <v/>
      </c>
    </row>
    <row r="1148">
      <c r="A1148" t="n">
        <v>999</v>
      </c>
      <c r="B1148" t="n">
        <v>997.889</v>
      </c>
      <c r="C1148" t="n">
        <v>616081.251</v>
      </c>
      <c r="D1148" t="n">
        <v>3097006.047</v>
      </c>
      <c r="E1148" t="n">
        <v>632.063</v>
      </c>
      <c r="F1148" t="n">
        <v>5.2</v>
      </c>
      <c r="G1148" t="n">
        <v>0</v>
      </c>
      <c r="H1148" t="inlineStr">
        <is>
          <t>Normal</t>
        </is>
      </c>
      <c r="I1148" t="n">
        <v>0.057</v>
      </c>
      <c r="J1148">
        <f>B1148-B1147</f>
        <v/>
      </c>
      <c r="K1148">
        <f>MAX(0,K1147-AO1147)</f>
        <v/>
      </c>
      <c r="L1148">
        <f>IF($D$20=0,IFERROR(L1147,MAX($D$16,POWER((ABS(K1148)^2)/($I$5*MAX(F1148,0.1)^2),1/3))),IF(IFERROR(V1147,0)=0,IFERROR(L1147,MAX($D$16,POWER((ABS(K1148)^2)/($I$5*MAX(F1148,0.1)^2),1/3))),IF(OR(IFERROR(L1148,0)=0,IFERROR(S1147,0)&lt;1,IFERROR(S1148,0)&lt;1),MAX($D$16,POWER((ABS(K1148)^2)/($I$5*MAX(F1148,0.1)^2),1/3)),IF(IFERROR(U1148,0)&gt;0,MAX($D$16,IFERROR(L1148,0)+((IFERROR(U1148,0))*$D$18*IF((IFERROR(S1148,0))&lt;1,1,-1))),IF(IFERROR(U1148,0)&lt;0,IF(ABS((MAX($D$16,POWER((ABS(K1148)^2)/($I$5*MAX(F1148,0.1)^2),1/3)))-IFERROR(L1148,0))&gt;$D$19,MAX($D$16,IF((MAX($D$16,POWER((ABS(K1148)^2)/($I$5*MAX(F1148,0.1)^2),1/3)))&gt;IFERROR(L1148,0),MIN((MAX($D$16,POWER((ABS(K1148)^2)/($I$5*MAX(F1148,0.1)^2),1/3))),IFERROR(L1148,0)+(MIN(ABS(IFERROR(U1148,0))*$D$18,ABS((MAX($D$16,POWER((ABS(K1148)^2)/($I$5*MAX(F1148,0.1)^2),1/3)))-IFERROR(L1148,0))))),MAX((MAX($D$16,POWER((ABS(K1148)^2)/($I$5*MAX(F1148,0.1)^2),1/3))),IFERROR(L1148,0)-(MIN(ABS(IFERROR(U1148,0))*$D$18,ABS((MAX($D$16,POWER((ABS(K1148)^2)/($I$5*MAX(F1148,0.1)^2),1/3)))-IFERROR(L1148,0))))))),MAX($D$16,POWER((ABS(K1148)^2)/($I$5*MAX(F1148,0.1)^2),1/3))),MAX($D$16,IFERROR(L1148,0)))))))</f>
        <v/>
      </c>
      <c r="M1148">
        <f>((F1148)+(G1148)*(L1148))*(L1148)</f>
        <v/>
      </c>
      <c r="N1148">
        <f>(((F1148)+(G1148)*(L1148))*(L1148))/MAX((F1148)+2*(L1148)*SQRT(1+(G1148)^2),1E-6)</f>
        <v/>
      </c>
      <c r="O1148">
        <f>ABS(K1148)/MAX(((F1148)+(G1148)*(L1148))*(L1148),1E-6)</f>
        <v/>
      </c>
      <c r="P1148">
        <f>E1148+L1148</f>
        <v/>
      </c>
      <c r="Q1148">
        <f>P1148+((ABS(K1148)/MAX(((F1148)+(G1148)*(L1148))*(L1148),1E-6))^2)/(2*$I$5)</f>
        <v/>
      </c>
      <c r="R1148">
        <f>((ABS(K1148)*$D$6)/(MAX(((F1148)+(G1148)*(L1148))*(L1148),1E-6)*MAX(((((F1148)+(G1148)*(L1148))*(L1148))/MAX((F1148)+2*(L1148)*SQRT(1+(G1148)^2),1E-6))^(2/3),1E-6)))^2</f>
        <v/>
      </c>
      <c r="S1148">
        <f>ABS(ABS(K1148)/MAX(((F1148)+(G1148)*(L1148))*(L1148),1E-6))/SQRT($I$5*MAX((((F1148)+(G1148)*(L1148))*(L1148))/MAX((F1148)+2*(G1148)*(L1148),1E-6),1E-6))</f>
        <v/>
      </c>
      <c r="T1148">
        <f>((F1148)*(L1148)^2)/2+(G1148)*(L1148)^3/3+(ABS(K1148)^2)/($I$5*MAX(((F1148)+(G1148)*(L1148))*(L1148),1E-6))</f>
        <v/>
      </c>
      <c r="U1148">
        <f>IF($D$20=0,0,IFERROR(Q1147-(((R1147+R1148)/2)*J1148)-(IF(O1147&gt;O1148,$D$8*((O1147^2-O1148^2)/(2*$I$5)),$D$9*((O1148^2-O1147^2)/(2*$I$5)))+($D$10*(ABS(I1148)/90)*(MAX(O1147^2,O1148^2)/(2*$I$5))))-Q1148,0))</f>
        <v/>
      </c>
      <c r="V1148">
        <f>IF($D$20=0,1,IFERROR(IF(ROUND(S1148,3)=1,1,IF(AND(ABS(U1148)&lt;$D$19,S1148&gt;1),1,0)),0))</f>
        <v/>
      </c>
      <c r="W1148">
        <f>IF($D$20=0,IFERROR(W1149,MAX($D$16,POWER((ABS(K1148)^2)/($I$5*MAX(F1148,0.1)^2),1/3))),IF(IFERROR(AG1149,0)=0,IFERROR(W1149,MAX($D$16,POWER((ABS(K1148)^2)/($I$5*MAX(F1148,0.1)^2),1/3))),IF(OR(IFERROR(W1148,0)=0,IFERROR(AD1149,0)&gt;1),MAX($D$16,POWER((ABS(K1148)^2)/($I$5*MAX(F1148,0.1)^2),1/3)),IF(IFERROR(AF1148,0)&gt;0,MAX($D$16,IFERROR(W1148,0)+((IFERROR(AF1148,0))*$D$18*IF((IFERROR(AD1148,0))&lt;1,1,-1))),IF(IFERROR(AF1148,0)&lt;0,IF(ABS((MAX($D$16,POWER((ABS(K1148)^2)/($I$5*MAX(F1148,0.1)^2),1/3)))-IFERROR(W1148,0))&gt;$D$19,MAX($D$16,IF((MAX($D$16,POWER((ABS(K1148)^2)/($I$5*MAX(F1148,0.1)^2),1/3)))&gt;IFERROR(W1148,0),MIN((MAX($D$16,POWER((ABS(K1148)^2)/($I$5*MAX(F1148,0.1)^2),1/3))),IFERROR(W1148,0)+(MIN(ABS(IFERROR(AF1148,0))*$D$18,ABS((MAX($D$16,POWER((ABS(K1148)^2)/($I$5*MAX(F1148,0.1)^2),1/3)))-IFERROR(W1148,0))))),MAX((MAX($D$16,POWER((ABS(K1148)^2)/($I$5*MAX(F1148,0.1)^2),1/3))),IFERROR(W1148,0)-(MIN(ABS(IFERROR(AF1148,0))*$D$18,ABS((MAX($D$16,POWER((ABS(K1148)^2)/($I$5*MAX(F1148,0.1)^2),1/3)))-IFERROR(W1148,0))))))),MAX($D$16,POWER((ABS(K1148)^2)/($I$5*MAX(F1148,0.1)^2),1/3))),MAX($D$16,IFERROR(W1148,0)))))))</f>
        <v/>
      </c>
      <c r="X1148">
        <f>((F1148)+(G1148)*(W1148))*(W1148)</f>
        <v/>
      </c>
      <c r="Y1148">
        <f>(((F1148)+(G1148)*(W1148))*(W1148))/MAX((F1148)+2*(W1148)*SQRT(1+(G1148)^2),1E-6)</f>
        <v/>
      </c>
      <c r="Z1148">
        <f>ABS(K1148)/MAX(((F1148)+(G1148)*(W1148))*(W1148),1E-6)</f>
        <v/>
      </c>
      <c r="AA1148">
        <f>E1148+W1148</f>
        <v/>
      </c>
      <c r="AB1148">
        <f>AA1148+((ABS(K1148)/MAX(((F1148)+(G1148)*(W1148))*(W1148),1E-6))^2)/(2*$I$5)</f>
        <v/>
      </c>
      <c r="AC1148">
        <f>((ABS(K1148)*$D$6)/(MAX(((F1148)+(G1148)*(W1148))*(W1148),1E-6)*MAX(((((F1148)+(G1148)*(W1148))*(W1148))/MAX((F1148)+2*(W1148)*SQRT(1+(G1148)^2),1E-6))^(2/3),1E-6)))^2</f>
        <v/>
      </c>
      <c r="AD1148">
        <f>ABS(ABS(K1148)/MAX(((F1148)+(G1148)*(W1148))*(W1148),1E-6))/SQRT($I$5*MAX((((F1148)+(G1148)*(W1148))*(W1148))/MAX((F1148)+2*(G1148)*(W1148),1E-6),1E-6))</f>
        <v/>
      </c>
      <c r="AE1148">
        <f>((F1148)*(W1148)^2)/2+(G1148)*(W1148)^3/3+(ABS(K1148)^2)/($I$5*MAX(((F1148)+(G1148)*(W1148))*(W1148),1E-6))</f>
        <v/>
      </c>
      <c r="AF1148">
        <f>IF($D$20=0,0,IFERROR(AB1149+(((AC1148+AC1149)/2)*J1149)+(IF(Z1148&gt;Z1149,$D$8*((Z1148^2-Z1149^2)/(2*$I$5)),$D$9*((Z1149^2-Z1148^2)/(2*$I$5)))+($D$10*(ABS(I1149)/90)*(MAX(Z1148^2,Z1149^2)/(2*$I$5))))-AB1148,0))</f>
        <v/>
      </c>
      <c r="AG1148">
        <f>IF($D$20=0,1,IFERROR(IF(ROUND(AD1148,3)=1,1,IF(AND(ABS(AF1148)&lt;$D$19,AD1148&lt;1),1,0)),0))</f>
        <v/>
      </c>
      <c r="AH1148">
        <f>IFERROR(IF(V32="Supercritical",MAX($D$16,IFERROR(L1148,MAX($D$16,POWER((ABS(K1148)^2)/($I$5*MAX(F1148,0.1)^2),1/3)))),IF(V32="Subcritical",MAX($D$16,IFERROR(W1148,MAX($D$16,POWER((ABS(K1148)^2)/($I$5*MAX(F1148,0.1)^2),1/3)))),IF(AND(IFERROR(V1148,0)=1,IFERROR(AG1148,0)=1),IF(IFERROR(T1148,-1E99)&gt;=IFERROR(AE1148,-1E99),MAX($D$16,IFERROR(L1148,MAX($D$16,POWER((ABS(K1148)^2)/($I$5*MAX(F1148,0.1)^2),1/3)))),MAX($D$16,IFERROR(W1148,MAX($D$16,POWER((ABS(K1148)^2)/($I$5*MAX(F1148,0.1)^2),1/3))))),IF(IFERROR(V1148,0)=1,MAX($D$16,IFERROR(L1148,MAX($D$16,POWER((ABS(K1148)^2)/($I$5*MAX(F1148,0.1)^2),1/3)))),IF(IFERROR(AG1148,0)=1,MAX($D$16,IFERROR(W1148,MAX($D$16,POWER((ABS(K1148)^2)/($I$5*MAX(F1148,0.1)^2),1/3)))),MAX($D$16,POWER((ABS(K1148)^2)/($I$5*MAX(F1148,0.1)^2),1/3))))))),MAX($D$16,POWER((ABS(K1148)^2)/($I$5*MAX(F1148,0.1)^2),1/3)))</f>
        <v/>
      </c>
      <c r="AI1148">
        <f>E1148+AH1148</f>
        <v/>
      </c>
      <c r="AJ1148">
        <f>AI1148+((ABS(K1148)/MAX(((F1148)+(G1148)*(AH1148))*(AH1148),1E-6))^2)/(2*$I$5)</f>
        <v/>
      </c>
      <c r="AM1148" t="n">
        <v>0</v>
      </c>
      <c r="AN1148" t="n">
        <v>0</v>
      </c>
      <c r="AO1148">
        <f>AM1148+AN1148</f>
        <v/>
      </c>
      <c r="AP1148">
        <f>AP1147+AO1148</f>
        <v/>
      </c>
      <c r="AQ1148">
        <f>ABS(ABS(K1148)/MAX(((F1148)+(G1148)*(AH1148))*(AH1148),1E-6))/SQRT($I$5*MAX((((F1148)+(G1148)*(AH1148))*(AH1148))/MAX((F1148)+2*(G1148)*(AH1148),1E-6),1E-6))</f>
        <v/>
      </c>
      <c r="AR1148">
        <f>IF(AQ1148&lt;1,"Subcritical","Supercritical")</f>
        <v/>
      </c>
      <c r="AS1148">
        <f>((ABS(K1148)*$D$6)/(MAX(((F1148)+(G1148)*(AH1148))*(AH1148),1E-6)*MAX(((((F1148)+(G1148)*(AH1148))*(AH1148))/MAX((F1148)+2*(AH1148)*SQRT(1+(G1148)^2),1E-6))^(2/3),1E-6)))^2</f>
        <v/>
      </c>
    </row>
    <row r="1149">
      <c r="A1149" t="n">
        <v>1000</v>
      </c>
      <c r="B1149" t="n">
        <v>998.889</v>
      </c>
      <c r="C1149" t="n">
        <v>616081.208</v>
      </c>
      <c r="D1149" t="n">
        <v>3097005.048</v>
      </c>
      <c r="E1149" t="n">
        <v>632.0625</v>
      </c>
      <c r="F1149" t="n">
        <v>5.2</v>
      </c>
      <c r="G1149" t="n">
        <v>0</v>
      </c>
      <c r="H1149" t="inlineStr">
        <is>
          <t>Normal</t>
        </is>
      </c>
      <c r="I1149" t="n">
        <v>0.057</v>
      </c>
      <c r="J1149">
        <f>B1149-B1148</f>
        <v/>
      </c>
      <c r="K1149">
        <f>MAX(0,K1148-AO1148)</f>
        <v/>
      </c>
      <c r="L1149">
        <f>IF($D$20=0,IFERROR(L1148,MAX($D$16,POWER((ABS(K1149)^2)/($I$5*MAX(F1149,0.1)^2),1/3))),IF(IFERROR(V1148,0)=0,IFERROR(L1148,MAX($D$16,POWER((ABS(K1149)^2)/($I$5*MAX(F1149,0.1)^2),1/3))),IF(OR(IFERROR(L1149,0)=0,IFERROR(S1148,0)&lt;1,IFERROR(S1149,0)&lt;1),MAX($D$16,POWER((ABS(K1149)^2)/($I$5*MAX(F1149,0.1)^2),1/3)),IF(IFERROR(U1149,0)&gt;0,MAX($D$16,IFERROR(L1149,0)+((IFERROR(U1149,0))*$D$18*IF((IFERROR(S1149,0))&lt;1,1,-1))),IF(IFERROR(U1149,0)&lt;0,IF(ABS((MAX($D$16,POWER((ABS(K1149)^2)/($I$5*MAX(F1149,0.1)^2),1/3)))-IFERROR(L1149,0))&gt;$D$19,MAX($D$16,IF((MAX($D$16,POWER((ABS(K1149)^2)/($I$5*MAX(F1149,0.1)^2),1/3)))&gt;IFERROR(L1149,0),MIN((MAX($D$16,POWER((ABS(K1149)^2)/($I$5*MAX(F1149,0.1)^2),1/3))),IFERROR(L1149,0)+(MIN(ABS(IFERROR(U1149,0))*$D$18,ABS((MAX($D$16,POWER((ABS(K1149)^2)/($I$5*MAX(F1149,0.1)^2),1/3)))-IFERROR(L1149,0))))),MAX((MAX($D$16,POWER((ABS(K1149)^2)/($I$5*MAX(F1149,0.1)^2),1/3))),IFERROR(L1149,0)-(MIN(ABS(IFERROR(U1149,0))*$D$18,ABS((MAX($D$16,POWER((ABS(K1149)^2)/($I$5*MAX(F1149,0.1)^2),1/3)))-IFERROR(L1149,0))))))),MAX($D$16,POWER((ABS(K1149)^2)/($I$5*MAX(F1149,0.1)^2),1/3))),MAX($D$16,IFERROR(L1149,0)))))))</f>
        <v/>
      </c>
      <c r="M1149">
        <f>((F1149)+(G1149)*(L1149))*(L1149)</f>
        <v/>
      </c>
      <c r="N1149">
        <f>(((F1149)+(G1149)*(L1149))*(L1149))/MAX((F1149)+2*(L1149)*SQRT(1+(G1149)^2),1E-6)</f>
        <v/>
      </c>
      <c r="O1149">
        <f>ABS(K1149)/MAX(((F1149)+(G1149)*(L1149))*(L1149),1E-6)</f>
        <v/>
      </c>
      <c r="P1149">
        <f>E1149+L1149</f>
        <v/>
      </c>
      <c r="Q1149">
        <f>P1149+((ABS(K1149)/MAX(((F1149)+(G1149)*(L1149))*(L1149),1E-6))^2)/(2*$I$5)</f>
        <v/>
      </c>
      <c r="R1149">
        <f>((ABS(K1149)*$D$6)/(MAX(((F1149)+(G1149)*(L1149))*(L1149),1E-6)*MAX(((((F1149)+(G1149)*(L1149))*(L1149))/MAX((F1149)+2*(L1149)*SQRT(1+(G1149)^2),1E-6))^(2/3),1E-6)))^2</f>
        <v/>
      </c>
      <c r="S1149">
        <f>ABS(ABS(K1149)/MAX(((F1149)+(G1149)*(L1149))*(L1149),1E-6))/SQRT($I$5*MAX((((F1149)+(G1149)*(L1149))*(L1149))/MAX((F1149)+2*(G1149)*(L1149),1E-6),1E-6))</f>
        <v/>
      </c>
      <c r="T1149">
        <f>((F1149)*(L1149)^2)/2+(G1149)*(L1149)^3/3+(ABS(K1149)^2)/($I$5*MAX(((F1149)+(G1149)*(L1149))*(L1149),1E-6))</f>
        <v/>
      </c>
      <c r="U1149">
        <f>IF($D$20=0,0,IFERROR(Q1148-(((R1148+R1149)/2)*J1149)-(IF(O1148&gt;O1149,$D$8*((O1148^2-O1149^2)/(2*$I$5)),$D$9*((O1149^2-O1148^2)/(2*$I$5)))+($D$10*(ABS(I1149)/90)*(MAX(O1148^2,O1149^2)/(2*$I$5))))-Q1149,0))</f>
        <v/>
      </c>
      <c r="V1149">
        <f>IF($D$20=0,1,IFERROR(IF(ROUND(S1149,3)=1,1,IF(AND(ABS(U1149)&lt;$D$19,S1149&gt;1),1,0)),0))</f>
        <v/>
      </c>
      <c r="W1149">
        <f>IF($D$20=0,IFERROR(W1150,MAX($D$16,POWER((ABS(K1149)^2)/($I$5*MAX(F1149,0.1)^2),1/3))),IF(IFERROR(AG1150,0)=0,IFERROR(W1150,MAX($D$16,POWER((ABS(K1149)^2)/($I$5*MAX(F1149,0.1)^2),1/3))),IF(OR(IFERROR(W1149,0)=0,IFERROR(AD1150,0)&gt;1),MAX($D$16,POWER((ABS(K1149)^2)/($I$5*MAX(F1149,0.1)^2),1/3)),IF(IFERROR(AF1149,0)&gt;0,MAX($D$16,IFERROR(W1149,0)+((IFERROR(AF1149,0))*$D$18*IF((IFERROR(AD1149,0))&lt;1,1,-1))),IF(IFERROR(AF1149,0)&lt;0,IF(ABS((MAX($D$16,POWER((ABS(K1149)^2)/($I$5*MAX(F1149,0.1)^2),1/3)))-IFERROR(W1149,0))&gt;$D$19,MAX($D$16,IF((MAX($D$16,POWER((ABS(K1149)^2)/($I$5*MAX(F1149,0.1)^2),1/3)))&gt;IFERROR(W1149,0),MIN((MAX($D$16,POWER((ABS(K1149)^2)/($I$5*MAX(F1149,0.1)^2),1/3))),IFERROR(W1149,0)+(MIN(ABS(IFERROR(AF1149,0))*$D$18,ABS((MAX($D$16,POWER((ABS(K1149)^2)/($I$5*MAX(F1149,0.1)^2),1/3)))-IFERROR(W1149,0))))),MAX((MAX($D$16,POWER((ABS(K1149)^2)/($I$5*MAX(F1149,0.1)^2),1/3))),IFERROR(W1149,0)-(MIN(ABS(IFERROR(AF1149,0))*$D$18,ABS((MAX($D$16,POWER((ABS(K1149)^2)/($I$5*MAX(F1149,0.1)^2),1/3)))-IFERROR(W1149,0))))))),MAX($D$16,POWER((ABS(K1149)^2)/($I$5*MAX(F1149,0.1)^2),1/3))),MAX($D$16,IFERROR(W1149,0)))))))</f>
        <v/>
      </c>
      <c r="X1149">
        <f>((F1149)+(G1149)*(W1149))*(W1149)</f>
        <v/>
      </c>
      <c r="Y1149">
        <f>(((F1149)+(G1149)*(W1149))*(W1149))/MAX((F1149)+2*(W1149)*SQRT(1+(G1149)^2),1E-6)</f>
        <v/>
      </c>
      <c r="Z1149">
        <f>ABS(K1149)/MAX(((F1149)+(G1149)*(W1149))*(W1149),1E-6)</f>
        <v/>
      </c>
      <c r="AA1149">
        <f>E1149+W1149</f>
        <v/>
      </c>
      <c r="AB1149">
        <f>AA1149+((ABS(K1149)/MAX(((F1149)+(G1149)*(W1149))*(W1149),1E-6))^2)/(2*$I$5)</f>
        <v/>
      </c>
      <c r="AC1149">
        <f>((ABS(K1149)*$D$6)/(MAX(((F1149)+(G1149)*(W1149))*(W1149),1E-6)*MAX(((((F1149)+(G1149)*(W1149))*(W1149))/MAX((F1149)+2*(W1149)*SQRT(1+(G1149)^2),1E-6))^(2/3),1E-6)))^2</f>
        <v/>
      </c>
      <c r="AD1149">
        <f>ABS(ABS(K1149)/MAX(((F1149)+(G1149)*(W1149))*(W1149),1E-6))/SQRT($I$5*MAX((((F1149)+(G1149)*(W1149))*(W1149))/MAX((F1149)+2*(G1149)*(W1149),1E-6),1E-6))</f>
        <v/>
      </c>
      <c r="AE1149">
        <f>((F1149)*(W1149)^2)/2+(G1149)*(W1149)^3/3+(ABS(K1149)^2)/($I$5*MAX(((F1149)+(G1149)*(W1149))*(W1149),1E-6))</f>
        <v/>
      </c>
      <c r="AF1149">
        <f>IF($D$20=0,0,IFERROR(AB1150+(((AC1149+AC1150)/2)*J1150)+(IF(Z1149&gt;Z1150,$D$8*((Z1149^2-Z1150^2)/(2*$I$5)),$D$9*((Z1150^2-Z1149^2)/(2*$I$5)))+($D$10*(ABS(I1150)/90)*(MAX(Z1149^2,Z1150^2)/(2*$I$5))))-AB1149,0))</f>
        <v/>
      </c>
      <c r="AG1149">
        <f>IF($D$20=0,1,IFERROR(IF(ROUND(AD1149,3)=1,1,IF(AND(ABS(AF1149)&lt;$D$19,AD1149&lt;1),1,0)),0))</f>
        <v/>
      </c>
      <c r="AH1149">
        <f>IFERROR(IF(V32="Supercritical",MAX($D$16,IFERROR(L1149,MAX($D$16,POWER((ABS(K1149)^2)/($I$5*MAX(F1149,0.1)^2),1/3)))),IF(V32="Subcritical",MAX($D$16,IFERROR(W1149,MAX($D$16,POWER((ABS(K1149)^2)/($I$5*MAX(F1149,0.1)^2),1/3)))),IF(AND(IFERROR(V1149,0)=1,IFERROR(AG1149,0)=1),IF(IFERROR(T1149,-1E99)&gt;=IFERROR(AE1149,-1E99),MAX($D$16,IFERROR(L1149,MAX($D$16,POWER((ABS(K1149)^2)/($I$5*MAX(F1149,0.1)^2),1/3)))),MAX($D$16,IFERROR(W1149,MAX($D$16,POWER((ABS(K1149)^2)/($I$5*MAX(F1149,0.1)^2),1/3))))),IF(IFERROR(V1149,0)=1,MAX($D$16,IFERROR(L1149,MAX($D$16,POWER((ABS(K1149)^2)/($I$5*MAX(F1149,0.1)^2),1/3)))),IF(IFERROR(AG1149,0)=1,MAX($D$16,IFERROR(W1149,MAX($D$16,POWER((ABS(K1149)^2)/($I$5*MAX(F1149,0.1)^2),1/3)))),MAX($D$16,POWER((ABS(K1149)^2)/($I$5*MAX(F1149,0.1)^2),1/3))))))),MAX($D$16,POWER((ABS(K1149)^2)/($I$5*MAX(F1149,0.1)^2),1/3)))</f>
        <v/>
      </c>
      <c r="AI1149">
        <f>E1149+AH1149</f>
        <v/>
      </c>
      <c r="AJ1149">
        <f>AI1149+((ABS(K1149)/MAX(((F1149)+(G1149)*(AH1149))*(AH1149),1E-6))^2)/(2*$I$5)</f>
        <v/>
      </c>
      <c r="AM1149" t="n">
        <v>0</v>
      </c>
      <c r="AN1149" t="n">
        <v>0</v>
      </c>
      <c r="AO1149">
        <f>AM1149+AN1149</f>
        <v/>
      </c>
      <c r="AP1149">
        <f>AP1148+AO1149</f>
        <v/>
      </c>
      <c r="AQ1149">
        <f>ABS(ABS(K1149)/MAX(((F1149)+(G1149)*(AH1149))*(AH1149),1E-6))/SQRT($I$5*MAX((((F1149)+(G1149)*(AH1149))*(AH1149))/MAX((F1149)+2*(G1149)*(AH1149),1E-6),1E-6))</f>
        <v/>
      </c>
      <c r="AR1149">
        <f>IF(AQ1149&lt;1,"Subcritical","Supercritical")</f>
        <v/>
      </c>
      <c r="AS1149">
        <f>((ABS(K1149)*$D$6)/(MAX(((F1149)+(G1149)*(AH1149))*(AH1149),1E-6)*MAX(((((F1149)+(G1149)*(AH1149))*(AH1149))/MAX((F1149)+2*(AH1149)*SQRT(1+(G1149)^2),1E-6))^(2/3),1E-6)))^2</f>
        <v/>
      </c>
    </row>
    <row r="1150">
      <c r="A1150" t="n">
        <v>1001</v>
      </c>
      <c r="B1150" t="n">
        <v>999.889</v>
      </c>
      <c r="C1150" t="n">
        <v>616081.166</v>
      </c>
      <c r="D1150" t="n">
        <v>3097004.049</v>
      </c>
      <c r="E1150" t="n">
        <v>632.062</v>
      </c>
      <c r="F1150" t="n">
        <v>5.2</v>
      </c>
      <c r="G1150" t="n">
        <v>0</v>
      </c>
      <c r="H1150" t="inlineStr">
        <is>
          <t>Normal</t>
        </is>
      </c>
      <c r="I1150" t="n">
        <v>0</v>
      </c>
      <c r="J1150">
        <f>B1150-B1149</f>
        <v/>
      </c>
      <c r="K1150">
        <f>MAX(0,K1149-AO1149)</f>
        <v/>
      </c>
      <c r="L1150">
        <f>IF($D$20=0,IFERROR(L1149,MAX($D$16,POWER((ABS(K1150)^2)/($I$5*MAX(F1150,0.1)^2),1/3))),IF(IFERROR(V1149,0)=0,IFERROR(L1149,MAX($D$16,POWER((ABS(K1150)^2)/($I$5*MAX(F1150,0.1)^2),1/3))),IF(OR(IFERROR(L1150,0)=0,IFERROR(S1149,0)&lt;1,IFERROR(S1150,0)&lt;1),MAX($D$16,POWER((ABS(K1150)^2)/($I$5*MAX(F1150,0.1)^2),1/3)),IF(IFERROR(U1150,0)&gt;0,MAX($D$16,IFERROR(L1150,0)+((IFERROR(U1150,0))*$D$18*IF((IFERROR(S1150,0))&lt;1,1,-1))),IF(IFERROR(U1150,0)&lt;0,IF(ABS((MAX($D$16,POWER((ABS(K1150)^2)/($I$5*MAX(F1150,0.1)^2),1/3)))-IFERROR(L1150,0))&gt;$D$19,MAX($D$16,IF((MAX($D$16,POWER((ABS(K1150)^2)/($I$5*MAX(F1150,0.1)^2),1/3)))&gt;IFERROR(L1150,0),MIN((MAX($D$16,POWER((ABS(K1150)^2)/($I$5*MAX(F1150,0.1)^2),1/3))),IFERROR(L1150,0)+(MIN(ABS(IFERROR(U1150,0))*$D$18,ABS((MAX($D$16,POWER((ABS(K1150)^2)/($I$5*MAX(F1150,0.1)^2),1/3)))-IFERROR(L1150,0))))),MAX((MAX($D$16,POWER((ABS(K1150)^2)/($I$5*MAX(F1150,0.1)^2),1/3))),IFERROR(L1150,0)-(MIN(ABS(IFERROR(U1150,0))*$D$18,ABS((MAX($D$16,POWER((ABS(K1150)^2)/($I$5*MAX(F1150,0.1)^2),1/3)))-IFERROR(L1150,0))))))),MAX($D$16,POWER((ABS(K1150)^2)/($I$5*MAX(F1150,0.1)^2),1/3))),MAX($D$16,IFERROR(L1150,0)))))))</f>
        <v/>
      </c>
      <c r="M1150">
        <f>((F1150)+(G1150)*(L1150))*(L1150)</f>
        <v/>
      </c>
      <c r="N1150">
        <f>(((F1150)+(G1150)*(L1150))*(L1150))/MAX((F1150)+2*(L1150)*SQRT(1+(G1150)^2),1E-6)</f>
        <v/>
      </c>
      <c r="O1150">
        <f>ABS(K1150)/MAX(((F1150)+(G1150)*(L1150))*(L1150),1E-6)</f>
        <v/>
      </c>
      <c r="P1150">
        <f>E1150+L1150</f>
        <v/>
      </c>
      <c r="Q1150">
        <f>P1150+((ABS(K1150)/MAX(((F1150)+(G1150)*(L1150))*(L1150),1E-6))^2)/(2*$I$5)</f>
        <v/>
      </c>
      <c r="R1150">
        <f>((ABS(K1150)*$D$6)/(MAX(((F1150)+(G1150)*(L1150))*(L1150),1E-6)*MAX(((((F1150)+(G1150)*(L1150))*(L1150))/MAX((F1150)+2*(L1150)*SQRT(1+(G1150)^2),1E-6))^(2/3),1E-6)))^2</f>
        <v/>
      </c>
      <c r="S1150">
        <f>ABS(ABS(K1150)/MAX(((F1150)+(G1150)*(L1150))*(L1150),1E-6))/SQRT($I$5*MAX((((F1150)+(G1150)*(L1150))*(L1150))/MAX((F1150)+2*(G1150)*(L1150),1E-6),1E-6))</f>
        <v/>
      </c>
      <c r="T1150">
        <f>((F1150)*(L1150)^2)/2+(G1150)*(L1150)^3/3+(ABS(K1150)^2)/($I$5*MAX(((F1150)+(G1150)*(L1150))*(L1150),1E-6))</f>
        <v/>
      </c>
      <c r="U1150">
        <f>IF($D$20=0,0,IFERROR(Q1149-(((R1149+R1150)/2)*J1150)-(IF(O1149&gt;O1150,$D$8*((O1149^2-O1150^2)/(2*$I$5)),$D$9*((O1150^2-O1149^2)/(2*$I$5)))+($D$10*(ABS(I1150)/90)*(MAX(O1149^2,O1150^2)/(2*$I$5))))-Q1150,0))</f>
        <v/>
      </c>
      <c r="V1150">
        <f>IF($D$20=0,1,IFERROR(IF(ROUND(S1150,3)=1,1,IF(AND(ABS(U1150)&lt;$D$19,S1150&gt;1),1,0)),0))</f>
        <v/>
      </c>
      <c r="W1150">
        <f>IF($D$20=0,IFERROR(W1151,MAX($D$16,POWER((ABS(K1150)^2)/($I$5*MAX(F1150,0.1)^2),1/3))),IF(IFERROR(AG1151,0)=0,IFERROR(W1151,MAX($D$16,POWER((ABS(K1150)^2)/($I$5*MAX(F1150,0.1)^2),1/3))),IF(OR(IFERROR(W1150,0)=0,IFERROR(AD1151,0)&gt;1),MAX($D$16,POWER((ABS(K1150)^2)/($I$5*MAX(F1150,0.1)^2),1/3)),IF(IFERROR(AF1150,0)&gt;0,MAX($D$16,IFERROR(W1150,0)+((IFERROR(AF1150,0))*$D$18*IF((IFERROR(AD1150,0))&lt;1,1,-1))),IF(IFERROR(AF1150,0)&lt;0,IF(ABS((MAX($D$16,POWER((ABS(K1150)^2)/($I$5*MAX(F1150,0.1)^2),1/3)))-IFERROR(W1150,0))&gt;$D$19,MAX($D$16,IF((MAX($D$16,POWER((ABS(K1150)^2)/($I$5*MAX(F1150,0.1)^2),1/3)))&gt;IFERROR(W1150,0),MIN((MAX($D$16,POWER((ABS(K1150)^2)/($I$5*MAX(F1150,0.1)^2),1/3))),IFERROR(W1150,0)+(MIN(ABS(IFERROR(AF1150,0))*$D$18,ABS((MAX($D$16,POWER((ABS(K1150)^2)/($I$5*MAX(F1150,0.1)^2),1/3)))-IFERROR(W1150,0))))),MAX((MAX($D$16,POWER((ABS(K1150)^2)/($I$5*MAX(F1150,0.1)^2),1/3))),IFERROR(W1150,0)-(MIN(ABS(IFERROR(AF1150,0))*$D$18,ABS((MAX($D$16,POWER((ABS(K1150)^2)/($I$5*MAX(F1150,0.1)^2),1/3)))-IFERROR(W1150,0))))))),MAX($D$16,POWER((ABS(K1150)^2)/($I$5*MAX(F1150,0.1)^2),1/3))),MAX($D$16,IFERROR(W1150,0)))))))</f>
        <v/>
      </c>
      <c r="X1150">
        <f>((F1150)+(G1150)*(W1150))*(W1150)</f>
        <v/>
      </c>
      <c r="Y1150">
        <f>(((F1150)+(G1150)*(W1150))*(W1150))/MAX((F1150)+2*(W1150)*SQRT(1+(G1150)^2),1E-6)</f>
        <v/>
      </c>
      <c r="Z1150">
        <f>ABS(K1150)/MAX(((F1150)+(G1150)*(W1150))*(W1150),1E-6)</f>
        <v/>
      </c>
      <c r="AA1150">
        <f>E1150+W1150</f>
        <v/>
      </c>
      <c r="AB1150">
        <f>AA1150+((ABS(K1150)/MAX(((F1150)+(G1150)*(W1150))*(W1150),1E-6))^2)/(2*$I$5)</f>
        <v/>
      </c>
      <c r="AC1150">
        <f>((ABS(K1150)*$D$6)/(MAX(((F1150)+(G1150)*(W1150))*(W1150),1E-6)*MAX(((((F1150)+(G1150)*(W1150))*(W1150))/MAX((F1150)+2*(W1150)*SQRT(1+(G1150)^2),1E-6))^(2/3),1E-6)))^2</f>
        <v/>
      </c>
      <c r="AD1150">
        <f>ABS(ABS(K1150)/MAX(((F1150)+(G1150)*(W1150))*(W1150),1E-6))/SQRT($I$5*MAX((((F1150)+(G1150)*(W1150))*(W1150))/MAX((F1150)+2*(G1150)*(W1150),1E-6),1E-6))</f>
        <v/>
      </c>
      <c r="AE1150">
        <f>((F1150)*(W1150)^2)/2+(G1150)*(W1150)^3/3+(ABS(K1150)^2)/($I$5*MAX(((F1150)+(G1150)*(W1150))*(W1150),1E-6))</f>
        <v/>
      </c>
      <c r="AF1150">
        <f>IF($D$20=0,0,IFERROR(AB1151+(((AC1150+AC1151)/2)*J1151)+(IF(Z1150&gt;Z1151,$D$8*((Z1150^2-Z1151^2)/(2*$I$5)),$D$9*((Z1151^2-Z1150^2)/(2*$I$5)))+($D$10*(ABS(I1151)/90)*(MAX(Z1150^2,Z1151^2)/(2*$I$5))))-AB1150,0))</f>
        <v/>
      </c>
      <c r="AG1150">
        <f>IF($D$20=0,1,IFERROR(IF(ROUND(AD1150,3)=1,1,IF(AND(ABS(AF1150)&lt;$D$19,AD1150&lt;1),1,0)),0))</f>
        <v/>
      </c>
      <c r="AH1150">
        <f>IFERROR(IF(V32="Supercritical",MAX($D$16,IFERROR(L1150,MAX($D$16,POWER((ABS(K1150)^2)/($I$5*MAX(F1150,0.1)^2),1/3)))),IF(V32="Subcritical",MAX($D$16,IFERROR(W1150,MAX($D$16,POWER((ABS(K1150)^2)/($I$5*MAX(F1150,0.1)^2),1/3)))),IF(AND(IFERROR(V1150,0)=1,IFERROR(AG1150,0)=1),IF(IFERROR(T1150,-1E99)&gt;=IFERROR(AE1150,-1E99),MAX($D$16,IFERROR(L1150,MAX($D$16,POWER((ABS(K1150)^2)/($I$5*MAX(F1150,0.1)^2),1/3)))),MAX($D$16,IFERROR(W1150,MAX($D$16,POWER((ABS(K1150)^2)/($I$5*MAX(F1150,0.1)^2),1/3))))),IF(IFERROR(V1150,0)=1,MAX($D$16,IFERROR(L1150,MAX($D$16,POWER((ABS(K1150)^2)/($I$5*MAX(F1150,0.1)^2),1/3)))),IF(IFERROR(AG1150,0)=1,MAX($D$16,IFERROR(W1150,MAX($D$16,POWER((ABS(K1150)^2)/($I$5*MAX(F1150,0.1)^2),1/3)))),MAX($D$16,POWER((ABS(K1150)^2)/($I$5*MAX(F1150,0.1)^2),1/3))))))),MAX($D$16,POWER((ABS(K1150)^2)/($I$5*MAX(F1150,0.1)^2),1/3)))</f>
        <v/>
      </c>
      <c r="AI1150">
        <f>E1150+AH1150</f>
        <v/>
      </c>
      <c r="AJ1150">
        <f>AI1150+((ABS(K1150)/MAX(((F1150)+(G1150)*(AH1150))*(AH1150),1E-6))^2)/(2*$I$5)</f>
        <v/>
      </c>
      <c r="AM1150" t="n">
        <v>0</v>
      </c>
      <c r="AN1150" t="n">
        <v>0</v>
      </c>
      <c r="AO1150">
        <f>AM1150+AN1150</f>
        <v/>
      </c>
      <c r="AP1150">
        <f>AP1149+AO1150</f>
        <v/>
      </c>
      <c r="AQ1150">
        <f>ABS(ABS(K1150)/MAX(((F1150)+(G1150)*(AH1150))*(AH1150),1E-6))/SQRT($I$5*MAX((((F1150)+(G1150)*(AH1150))*(AH1150))/MAX((F1150)+2*(G1150)*(AH1150),1E-6),1E-6))</f>
        <v/>
      </c>
      <c r="AR1150">
        <f>IF(AQ1150&lt;1,"Subcritical","Supercritical")</f>
        <v/>
      </c>
      <c r="AS1150">
        <f>((ABS(K1150)*$D$6)/(MAX(((F1150)+(G1150)*(AH1150))*(AH1150),1E-6)*MAX(((((F1150)+(G1150)*(AH1150))*(AH1150))/MAX((F1150)+2*(AH1150)*SQRT(1+(G1150)^2),1E-6))^(2/3),1E-6)))^2</f>
        <v/>
      </c>
    </row>
    <row r="1151">
      <c r="A1151" t="n">
        <v>1002</v>
      </c>
      <c r="B1151" t="n">
        <v>1000.889</v>
      </c>
      <c r="C1151" t="n">
        <v>616081.124</v>
      </c>
      <c r="D1151" t="n">
        <v>3097003.05</v>
      </c>
      <c r="E1151" t="n">
        <v>632.0615</v>
      </c>
      <c r="F1151" t="n">
        <v>5.2</v>
      </c>
      <c r="G1151" t="n">
        <v>0</v>
      </c>
      <c r="H1151" t="inlineStr">
        <is>
          <t>Normal</t>
        </is>
      </c>
      <c r="I1151" t="n">
        <v>0</v>
      </c>
      <c r="J1151">
        <f>B1151-B1150</f>
        <v/>
      </c>
      <c r="K1151">
        <f>MAX(0,K1150-AO1150)</f>
        <v/>
      </c>
      <c r="L1151">
        <f>IF($D$20=0,IFERROR(L1150,MAX($D$16,POWER((ABS(K1151)^2)/($I$5*MAX(F1151,0.1)^2),1/3))),IF(IFERROR(V1150,0)=0,IFERROR(L1150,MAX($D$16,POWER((ABS(K1151)^2)/($I$5*MAX(F1151,0.1)^2),1/3))),IF(OR(IFERROR(L1151,0)=0,IFERROR(S1150,0)&lt;1,IFERROR(S1151,0)&lt;1),MAX($D$16,POWER((ABS(K1151)^2)/($I$5*MAX(F1151,0.1)^2),1/3)),IF(IFERROR(U1151,0)&gt;0,MAX($D$16,IFERROR(L1151,0)+((IFERROR(U1151,0))*$D$18*IF((IFERROR(S1151,0))&lt;1,1,-1))),IF(IFERROR(U1151,0)&lt;0,IF(ABS((MAX($D$16,POWER((ABS(K1151)^2)/($I$5*MAX(F1151,0.1)^2),1/3)))-IFERROR(L1151,0))&gt;$D$19,MAX($D$16,IF((MAX($D$16,POWER((ABS(K1151)^2)/($I$5*MAX(F1151,0.1)^2),1/3)))&gt;IFERROR(L1151,0),MIN((MAX($D$16,POWER((ABS(K1151)^2)/($I$5*MAX(F1151,0.1)^2),1/3))),IFERROR(L1151,0)+(MIN(ABS(IFERROR(U1151,0))*$D$18,ABS((MAX($D$16,POWER((ABS(K1151)^2)/($I$5*MAX(F1151,0.1)^2),1/3)))-IFERROR(L1151,0))))),MAX((MAX($D$16,POWER((ABS(K1151)^2)/($I$5*MAX(F1151,0.1)^2),1/3))),IFERROR(L1151,0)-(MIN(ABS(IFERROR(U1151,0))*$D$18,ABS((MAX($D$16,POWER((ABS(K1151)^2)/($I$5*MAX(F1151,0.1)^2),1/3)))-IFERROR(L1151,0))))))),MAX($D$16,POWER((ABS(K1151)^2)/($I$5*MAX(F1151,0.1)^2),1/3))),MAX($D$16,IFERROR(L1151,0)))))))</f>
        <v/>
      </c>
      <c r="M1151">
        <f>((F1151)+(G1151)*(L1151))*(L1151)</f>
        <v/>
      </c>
      <c r="N1151">
        <f>(((F1151)+(G1151)*(L1151))*(L1151))/MAX((F1151)+2*(L1151)*SQRT(1+(G1151)^2),1E-6)</f>
        <v/>
      </c>
      <c r="O1151">
        <f>ABS(K1151)/MAX(((F1151)+(G1151)*(L1151))*(L1151),1E-6)</f>
        <v/>
      </c>
      <c r="P1151">
        <f>E1151+L1151</f>
        <v/>
      </c>
      <c r="Q1151">
        <f>P1151+((ABS(K1151)/MAX(((F1151)+(G1151)*(L1151))*(L1151),1E-6))^2)/(2*$I$5)</f>
        <v/>
      </c>
      <c r="R1151">
        <f>((ABS(K1151)*$D$6)/(MAX(((F1151)+(G1151)*(L1151))*(L1151),1E-6)*MAX(((((F1151)+(G1151)*(L1151))*(L1151))/MAX((F1151)+2*(L1151)*SQRT(1+(G1151)^2),1E-6))^(2/3),1E-6)))^2</f>
        <v/>
      </c>
      <c r="S1151">
        <f>ABS(ABS(K1151)/MAX(((F1151)+(G1151)*(L1151))*(L1151),1E-6))/SQRT($I$5*MAX((((F1151)+(G1151)*(L1151))*(L1151))/MAX((F1151)+2*(G1151)*(L1151),1E-6),1E-6))</f>
        <v/>
      </c>
      <c r="T1151">
        <f>((F1151)*(L1151)^2)/2+(G1151)*(L1151)^3/3+(ABS(K1151)^2)/($I$5*MAX(((F1151)+(G1151)*(L1151))*(L1151),1E-6))</f>
        <v/>
      </c>
      <c r="U1151">
        <f>IF($D$20=0,0,IFERROR(Q1150-(((R1150+R1151)/2)*J1151)-(IF(O1150&gt;O1151,$D$8*((O1150^2-O1151^2)/(2*$I$5)),$D$9*((O1151^2-O1150^2)/(2*$I$5)))+($D$10*(ABS(I1151)/90)*(MAX(O1150^2,O1151^2)/(2*$I$5))))-Q1151,0))</f>
        <v/>
      </c>
      <c r="V1151">
        <f>IF($D$20=0,1,IFERROR(IF(ROUND(S1151,3)=1,1,IF(AND(ABS(U1151)&lt;$D$19,S1151&gt;1),1,0)),0))</f>
        <v/>
      </c>
      <c r="W1151">
        <f>IF($D$20=0,IFERROR(W1152,MAX($D$16,POWER((ABS(K1151)^2)/($I$5*MAX(F1151,0.1)^2),1/3))),IF(IFERROR(AG1152,0)=0,IFERROR(W1152,MAX($D$16,POWER((ABS(K1151)^2)/($I$5*MAX(F1151,0.1)^2),1/3))),IF(OR(IFERROR(W1151,0)=0,IFERROR(AD1152,0)&gt;1),MAX($D$16,POWER((ABS(K1151)^2)/($I$5*MAX(F1151,0.1)^2),1/3)),IF(IFERROR(AF1151,0)&gt;0,MAX($D$16,IFERROR(W1151,0)+((IFERROR(AF1151,0))*$D$18*IF((IFERROR(AD1151,0))&lt;1,1,-1))),IF(IFERROR(AF1151,0)&lt;0,IF(ABS((MAX($D$16,POWER((ABS(K1151)^2)/($I$5*MAX(F1151,0.1)^2),1/3)))-IFERROR(W1151,0))&gt;$D$19,MAX($D$16,IF((MAX($D$16,POWER((ABS(K1151)^2)/($I$5*MAX(F1151,0.1)^2),1/3)))&gt;IFERROR(W1151,0),MIN((MAX($D$16,POWER((ABS(K1151)^2)/($I$5*MAX(F1151,0.1)^2),1/3))),IFERROR(W1151,0)+(MIN(ABS(IFERROR(AF1151,0))*$D$18,ABS((MAX($D$16,POWER((ABS(K1151)^2)/($I$5*MAX(F1151,0.1)^2),1/3)))-IFERROR(W1151,0))))),MAX((MAX($D$16,POWER((ABS(K1151)^2)/($I$5*MAX(F1151,0.1)^2),1/3))),IFERROR(W1151,0)-(MIN(ABS(IFERROR(AF1151,0))*$D$18,ABS((MAX($D$16,POWER((ABS(K1151)^2)/($I$5*MAX(F1151,0.1)^2),1/3)))-IFERROR(W1151,0))))))),MAX($D$16,POWER((ABS(K1151)^2)/($I$5*MAX(F1151,0.1)^2),1/3))),MAX($D$16,IFERROR(W1151,0)))))))</f>
        <v/>
      </c>
      <c r="X1151">
        <f>((F1151)+(G1151)*(W1151))*(W1151)</f>
        <v/>
      </c>
      <c r="Y1151">
        <f>(((F1151)+(G1151)*(W1151))*(W1151))/MAX((F1151)+2*(W1151)*SQRT(1+(G1151)^2),1E-6)</f>
        <v/>
      </c>
      <c r="Z1151">
        <f>ABS(K1151)/MAX(((F1151)+(G1151)*(W1151))*(W1151),1E-6)</f>
        <v/>
      </c>
      <c r="AA1151">
        <f>E1151+W1151</f>
        <v/>
      </c>
      <c r="AB1151">
        <f>AA1151+((ABS(K1151)/MAX(((F1151)+(G1151)*(W1151))*(W1151),1E-6))^2)/(2*$I$5)</f>
        <v/>
      </c>
      <c r="AC1151">
        <f>((ABS(K1151)*$D$6)/(MAX(((F1151)+(G1151)*(W1151))*(W1151),1E-6)*MAX(((((F1151)+(G1151)*(W1151))*(W1151))/MAX((F1151)+2*(W1151)*SQRT(1+(G1151)^2),1E-6))^(2/3),1E-6)))^2</f>
        <v/>
      </c>
      <c r="AD1151">
        <f>ABS(ABS(K1151)/MAX(((F1151)+(G1151)*(W1151))*(W1151),1E-6))/SQRT($I$5*MAX((((F1151)+(G1151)*(W1151))*(W1151))/MAX((F1151)+2*(G1151)*(W1151),1E-6),1E-6))</f>
        <v/>
      </c>
      <c r="AE1151">
        <f>((F1151)*(W1151)^2)/2+(G1151)*(W1151)^3/3+(ABS(K1151)^2)/($I$5*MAX(((F1151)+(G1151)*(W1151))*(W1151),1E-6))</f>
        <v/>
      </c>
      <c r="AF1151">
        <f>IF($D$20=0,0,IFERROR(AB1152+(((AC1151+AC1152)/2)*J1152)+(IF(Z1151&gt;Z1152,$D$8*((Z1151^2-Z1152^2)/(2*$I$5)),$D$9*((Z1152^2-Z1151^2)/(2*$I$5)))+($D$10*(ABS(I1152)/90)*(MAX(Z1151^2,Z1152^2)/(2*$I$5))))-AB1151,0))</f>
        <v/>
      </c>
      <c r="AG1151">
        <f>IF($D$20=0,1,IFERROR(IF(ROUND(AD1151,3)=1,1,IF(AND(ABS(AF1151)&lt;$D$19,AD1151&lt;1),1,0)),0))</f>
        <v/>
      </c>
      <c r="AH1151">
        <f>IFERROR(IF(V32="Supercritical",MAX($D$16,IFERROR(L1151,MAX($D$16,POWER((ABS(K1151)^2)/($I$5*MAX(F1151,0.1)^2),1/3)))),IF(V32="Subcritical",MAX($D$16,IFERROR(W1151,MAX($D$16,POWER((ABS(K1151)^2)/($I$5*MAX(F1151,0.1)^2),1/3)))),IF(AND(IFERROR(V1151,0)=1,IFERROR(AG1151,0)=1),IF(IFERROR(T1151,-1E99)&gt;=IFERROR(AE1151,-1E99),MAX($D$16,IFERROR(L1151,MAX($D$16,POWER((ABS(K1151)^2)/($I$5*MAX(F1151,0.1)^2),1/3)))),MAX($D$16,IFERROR(W1151,MAX($D$16,POWER((ABS(K1151)^2)/($I$5*MAX(F1151,0.1)^2),1/3))))),IF(IFERROR(V1151,0)=1,MAX($D$16,IFERROR(L1151,MAX($D$16,POWER((ABS(K1151)^2)/($I$5*MAX(F1151,0.1)^2),1/3)))),IF(IFERROR(AG1151,0)=1,MAX($D$16,IFERROR(W1151,MAX($D$16,POWER((ABS(K1151)^2)/($I$5*MAX(F1151,0.1)^2),1/3)))),MAX($D$16,POWER((ABS(K1151)^2)/($I$5*MAX(F1151,0.1)^2),1/3))))))),MAX($D$16,POWER((ABS(K1151)^2)/($I$5*MAX(F1151,0.1)^2),1/3)))</f>
        <v/>
      </c>
      <c r="AI1151">
        <f>E1151+AH1151</f>
        <v/>
      </c>
      <c r="AJ1151">
        <f>AI1151+((ABS(K1151)/MAX(((F1151)+(G1151)*(AH1151))*(AH1151),1E-6))^2)/(2*$I$5)</f>
        <v/>
      </c>
      <c r="AM1151" t="n">
        <v>0</v>
      </c>
      <c r="AN1151" t="n">
        <v>0</v>
      </c>
      <c r="AO1151">
        <f>AM1151+AN1151</f>
        <v/>
      </c>
      <c r="AP1151">
        <f>AP1150+AO1151</f>
        <v/>
      </c>
      <c r="AQ1151">
        <f>ABS(ABS(K1151)/MAX(((F1151)+(G1151)*(AH1151))*(AH1151),1E-6))/SQRT($I$5*MAX((((F1151)+(G1151)*(AH1151))*(AH1151))/MAX((F1151)+2*(G1151)*(AH1151),1E-6),1E-6))</f>
        <v/>
      </c>
      <c r="AR1151">
        <f>IF(AQ1151&lt;1,"Subcritical","Supercritical")</f>
        <v/>
      </c>
      <c r="AS1151">
        <f>((ABS(K1151)*$D$6)/(MAX(((F1151)+(G1151)*(AH1151))*(AH1151),1E-6)*MAX(((((F1151)+(G1151)*(AH1151))*(AH1151))/MAX((F1151)+2*(AH1151)*SQRT(1+(G1151)^2),1E-6))^(2/3),1E-6)))^2</f>
        <v/>
      </c>
    </row>
    <row r="1152">
      <c r="A1152" t="n">
        <v>1003</v>
      </c>
      <c r="B1152" t="n">
        <v>1001.889</v>
      </c>
      <c r="C1152" t="n">
        <v>616081.0820000001</v>
      </c>
      <c r="D1152" t="n">
        <v>3097002.051</v>
      </c>
      <c r="E1152" t="n">
        <v>632.061</v>
      </c>
      <c r="F1152" t="n">
        <v>5.2</v>
      </c>
      <c r="G1152" t="n">
        <v>0</v>
      </c>
      <c r="H1152" t="inlineStr">
        <is>
          <t>Normal</t>
        </is>
      </c>
      <c r="I1152" t="n">
        <v>0.055</v>
      </c>
      <c r="J1152">
        <f>B1152-B1151</f>
        <v/>
      </c>
      <c r="K1152">
        <f>MAX(0,K1151-AO1151)</f>
        <v/>
      </c>
      <c r="L1152">
        <f>IF($D$20=0,IFERROR(L1151,MAX($D$16,POWER((ABS(K1152)^2)/($I$5*MAX(F1152,0.1)^2),1/3))),IF(IFERROR(V1151,0)=0,IFERROR(L1151,MAX($D$16,POWER((ABS(K1152)^2)/($I$5*MAX(F1152,0.1)^2),1/3))),IF(OR(IFERROR(L1152,0)=0,IFERROR(S1151,0)&lt;1,IFERROR(S1152,0)&lt;1),MAX($D$16,POWER((ABS(K1152)^2)/($I$5*MAX(F1152,0.1)^2),1/3)),IF(IFERROR(U1152,0)&gt;0,MAX($D$16,IFERROR(L1152,0)+((IFERROR(U1152,0))*$D$18*IF((IFERROR(S1152,0))&lt;1,1,-1))),IF(IFERROR(U1152,0)&lt;0,IF(ABS((MAX($D$16,POWER((ABS(K1152)^2)/($I$5*MAX(F1152,0.1)^2),1/3)))-IFERROR(L1152,0))&gt;$D$19,MAX($D$16,IF((MAX($D$16,POWER((ABS(K1152)^2)/($I$5*MAX(F1152,0.1)^2),1/3)))&gt;IFERROR(L1152,0),MIN((MAX($D$16,POWER((ABS(K1152)^2)/($I$5*MAX(F1152,0.1)^2),1/3))),IFERROR(L1152,0)+(MIN(ABS(IFERROR(U1152,0))*$D$18,ABS((MAX($D$16,POWER((ABS(K1152)^2)/($I$5*MAX(F1152,0.1)^2),1/3)))-IFERROR(L1152,0))))),MAX((MAX($D$16,POWER((ABS(K1152)^2)/($I$5*MAX(F1152,0.1)^2),1/3))),IFERROR(L1152,0)-(MIN(ABS(IFERROR(U1152,0))*$D$18,ABS((MAX($D$16,POWER((ABS(K1152)^2)/($I$5*MAX(F1152,0.1)^2),1/3)))-IFERROR(L1152,0))))))),MAX($D$16,POWER((ABS(K1152)^2)/($I$5*MAX(F1152,0.1)^2),1/3))),MAX($D$16,IFERROR(L1152,0)))))))</f>
        <v/>
      </c>
      <c r="M1152">
        <f>((F1152)+(G1152)*(L1152))*(L1152)</f>
        <v/>
      </c>
      <c r="N1152">
        <f>(((F1152)+(G1152)*(L1152))*(L1152))/MAX((F1152)+2*(L1152)*SQRT(1+(G1152)^2),1E-6)</f>
        <v/>
      </c>
      <c r="O1152">
        <f>ABS(K1152)/MAX(((F1152)+(G1152)*(L1152))*(L1152),1E-6)</f>
        <v/>
      </c>
      <c r="P1152">
        <f>E1152+L1152</f>
        <v/>
      </c>
      <c r="Q1152">
        <f>P1152+((ABS(K1152)/MAX(((F1152)+(G1152)*(L1152))*(L1152),1E-6))^2)/(2*$I$5)</f>
        <v/>
      </c>
      <c r="R1152">
        <f>((ABS(K1152)*$D$6)/(MAX(((F1152)+(G1152)*(L1152))*(L1152),1E-6)*MAX(((((F1152)+(G1152)*(L1152))*(L1152))/MAX((F1152)+2*(L1152)*SQRT(1+(G1152)^2),1E-6))^(2/3),1E-6)))^2</f>
        <v/>
      </c>
      <c r="S1152">
        <f>ABS(ABS(K1152)/MAX(((F1152)+(G1152)*(L1152))*(L1152),1E-6))/SQRT($I$5*MAX((((F1152)+(G1152)*(L1152))*(L1152))/MAX((F1152)+2*(G1152)*(L1152),1E-6),1E-6))</f>
        <v/>
      </c>
      <c r="T1152">
        <f>((F1152)*(L1152)^2)/2+(G1152)*(L1152)^3/3+(ABS(K1152)^2)/($I$5*MAX(((F1152)+(G1152)*(L1152))*(L1152),1E-6))</f>
        <v/>
      </c>
      <c r="U1152">
        <f>IF($D$20=0,0,IFERROR(Q1151-(((R1151+R1152)/2)*J1152)-(IF(O1151&gt;O1152,$D$8*((O1151^2-O1152^2)/(2*$I$5)),$D$9*((O1152^2-O1151^2)/(2*$I$5)))+($D$10*(ABS(I1152)/90)*(MAX(O1151^2,O1152^2)/(2*$I$5))))-Q1152,0))</f>
        <v/>
      </c>
      <c r="V1152">
        <f>IF($D$20=0,1,IFERROR(IF(ROUND(S1152,3)=1,1,IF(AND(ABS(U1152)&lt;$D$19,S1152&gt;1),1,0)),0))</f>
        <v/>
      </c>
      <c r="W1152">
        <f>IF($D$20=0,IFERROR(W1153,MAX($D$16,POWER((ABS(K1152)^2)/($I$5*MAX(F1152,0.1)^2),1/3))),IF(IFERROR(AG1153,0)=0,IFERROR(W1153,MAX($D$16,POWER((ABS(K1152)^2)/($I$5*MAX(F1152,0.1)^2),1/3))),IF(OR(IFERROR(W1152,0)=0,IFERROR(AD1153,0)&gt;1),MAX($D$16,POWER((ABS(K1152)^2)/($I$5*MAX(F1152,0.1)^2),1/3)),IF(IFERROR(AF1152,0)&gt;0,MAX($D$16,IFERROR(W1152,0)+((IFERROR(AF1152,0))*$D$18*IF((IFERROR(AD1152,0))&lt;1,1,-1))),IF(IFERROR(AF1152,0)&lt;0,IF(ABS((MAX($D$16,POWER((ABS(K1152)^2)/($I$5*MAX(F1152,0.1)^2),1/3)))-IFERROR(W1152,0))&gt;$D$19,MAX($D$16,IF((MAX($D$16,POWER((ABS(K1152)^2)/($I$5*MAX(F1152,0.1)^2),1/3)))&gt;IFERROR(W1152,0),MIN((MAX($D$16,POWER((ABS(K1152)^2)/($I$5*MAX(F1152,0.1)^2),1/3))),IFERROR(W1152,0)+(MIN(ABS(IFERROR(AF1152,0))*$D$18,ABS((MAX($D$16,POWER((ABS(K1152)^2)/($I$5*MAX(F1152,0.1)^2),1/3)))-IFERROR(W1152,0))))),MAX((MAX($D$16,POWER((ABS(K1152)^2)/($I$5*MAX(F1152,0.1)^2),1/3))),IFERROR(W1152,0)-(MIN(ABS(IFERROR(AF1152,0))*$D$18,ABS((MAX($D$16,POWER((ABS(K1152)^2)/($I$5*MAX(F1152,0.1)^2),1/3)))-IFERROR(W1152,0))))))),MAX($D$16,POWER((ABS(K1152)^2)/($I$5*MAX(F1152,0.1)^2),1/3))),MAX($D$16,IFERROR(W1152,0)))))))</f>
        <v/>
      </c>
      <c r="X1152">
        <f>((F1152)+(G1152)*(W1152))*(W1152)</f>
        <v/>
      </c>
      <c r="Y1152">
        <f>(((F1152)+(G1152)*(W1152))*(W1152))/MAX((F1152)+2*(W1152)*SQRT(1+(G1152)^2),1E-6)</f>
        <v/>
      </c>
      <c r="Z1152">
        <f>ABS(K1152)/MAX(((F1152)+(G1152)*(W1152))*(W1152),1E-6)</f>
        <v/>
      </c>
      <c r="AA1152">
        <f>E1152+W1152</f>
        <v/>
      </c>
      <c r="AB1152">
        <f>AA1152+((ABS(K1152)/MAX(((F1152)+(G1152)*(W1152))*(W1152),1E-6))^2)/(2*$I$5)</f>
        <v/>
      </c>
      <c r="AC1152">
        <f>((ABS(K1152)*$D$6)/(MAX(((F1152)+(G1152)*(W1152))*(W1152),1E-6)*MAX(((((F1152)+(G1152)*(W1152))*(W1152))/MAX((F1152)+2*(W1152)*SQRT(1+(G1152)^2),1E-6))^(2/3),1E-6)))^2</f>
        <v/>
      </c>
      <c r="AD1152">
        <f>ABS(ABS(K1152)/MAX(((F1152)+(G1152)*(W1152))*(W1152),1E-6))/SQRT($I$5*MAX((((F1152)+(G1152)*(W1152))*(W1152))/MAX((F1152)+2*(G1152)*(W1152),1E-6),1E-6))</f>
        <v/>
      </c>
      <c r="AE1152">
        <f>((F1152)*(W1152)^2)/2+(G1152)*(W1152)^3/3+(ABS(K1152)^2)/($I$5*MAX(((F1152)+(G1152)*(W1152))*(W1152),1E-6))</f>
        <v/>
      </c>
      <c r="AF1152">
        <f>IF($D$20=0,0,IFERROR(AB1153+(((AC1152+AC1153)/2)*J1153)+(IF(Z1152&gt;Z1153,$D$8*((Z1152^2-Z1153^2)/(2*$I$5)),$D$9*((Z1153^2-Z1152^2)/(2*$I$5)))+($D$10*(ABS(I1153)/90)*(MAX(Z1152^2,Z1153^2)/(2*$I$5))))-AB1152,0))</f>
        <v/>
      </c>
      <c r="AG1152">
        <f>IF($D$20=0,1,IFERROR(IF(ROUND(AD1152,3)=1,1,IF(AND(ABS(AF1152)&lt;$D$19,AD1152&lt;1),1,0)),0))</f>
        <v/>
      </c>
      <c r="AH1152">
        <f>IFERROR(IF(V32="Supercritical",MAX($D$16,IFERROR(L1152,MAX($D$16,POWER((ABS(K1152)^2)/($I$5*MAX(F1152,0.1)^2),1/3)))),IF(V32="Subcritical",MAX($D$16,IFERROR(W1152,MAX($D$16,POWER((ABS(K1152)^2)/($I$5*MAX(F1152,0.1)^2),1/3)))),IF(AND(IFERROR(V1152,0)=1,IFERROR(AG1152,0)=1),IF(IFERROR(T1152,-1E99)&gt;=IFERROR(AE1152,-1E99),MAX($D$16,IFERROR(L1152,MAX($D$16,POWER((ABS(K1152)^2)/($I$5*MAX(F1152,0.1)^2),1/3)))),MAX($D$16,IFERROR(W1152,MAX($D$16,POWER((ABS(K1152)^2)/($I$5*MAX(F1152,0.1)^2),1/3))))),IF(IFERROR(V1152,0)=1,MAX($D$16,IFERROR(L1152,MAX($D$16,POWER((ABS(K1152)^2)/($I$5*MAX(F1152,0.1)^2),1/3)))),IF(IFERROR(AG1152,0)=1,MAX($D$16,IFERROR(W1152,MAX($D$16,POWER((ABS(K1152)^2)/($I$5*MAX(F1152,0.1)^2),1/3)))),MAX($D$16,POWER((ABS(K1152)^2)/($I$5*MAX(F1152,0.1)^2),1/3))))))),MAX($D$16,POWER((ABS(K1152)^2)/($I$5*MAX(F1152,0.1)^2),1/3)))</f>
        <v/>
      </c>
      <c r="AI1152">
        <f>E1152+AH1152</f>
        <v/>
      </c>
      <c r="AJ1152">
        <f>AI1152+((ABS(K1152)/MAX(((F1152)+(G1152)*(AH1152))*(AH1152),1E-6))^2)/(2*$I$5)</f>
        <v/>
      </c>
      <c r="AM1152" t="n">
        <v>0</v>
      </c>
      <c r="AN1152" t="n">
        <v>0</v>
      </c>
      <c r="AO1152">
        <f>AM1152+AN1152</f>
        <v/>
      </c>
      <c r="AP1152">
        <f>AP1151+AO1152</f>
        <v/>
      </c>
      <c r="AQ1152">
        <f>ABS(ABS(K1152)/MAX(((F1152)+(G1152)*(AH1152))*(AH1152),1E-6))/SQRT($I$5*MAX((((F1152)+(G1152)*(AH1152))*(AH1152))/MAX((F1152)+2*(G1152)*(AH1152),1E-6),1E-6))</f>
        <v/>
      </c>
      <c r="AR1152">
        <f>IF(AQ1152&lt;1,"Subcritical","Supercritical")</f>
        <v/>
      </c>
      <c r="AS1152">
        <f>((ABS(K1152)*$D$6)/(MAX(((F1152)+(G1152)*(AH1152))*(AH1152),1E-6)*MAX(((((F1152)+(G1152)*(AH1152))*(AH1152))/MAX((F1152)+2*(AH1152)*SQRT(1+(G1152)^2),1E-6))^(2/3),1E-6)))^2</f>
        <v/>
      </c>
    </row>
    <row r="1153">
      <c r="A1153" t="n">
        <v>1004</v>
      </c>
      <c r="B1153" t="n">
        <v>1002.89</v>
      </c>
      <c r="C1153" t="n">
        <v>616081.039</v>
      </c>
      <c r="D1153" t="n">
        <v>3097001.051</v>
      </c>
      <c r="E1153" t="n">
        <v>632.0605</v>
      </c>
      <c r="F1153" t="n">
        <v>5.2</v>
      </c>
      <c r="G1153" t="n">
        <v>0</v>
      </c>
      <c r="H1153" t="inlineStr">
        <is>
          <t>Normal</t>
        </is>
      </c>
      <c r="I1153" t="n">
        <v>0.055</v>
      </c>
      <c r="J1153">
        <f>B1153-B1152</f>
        <v/>
      </c>
      <c r="K1153">
        <f>MAX(0,K1152-AO1152)</f>
        <v/>
      </c>
      <c r="L1153">
        <f>IF($D$20=0,IFERROR(L1152,MAX($D$16,POWER((ABS(K1153)^2)/($I$5*MAX(F1153,0.1)^2),1/3))),IF(IFERROR(V1152,0)=0,IFERROR(L1152,MAX($D$16,POWER((ABS(K1153)^2)/($I$5*MAX(F1153,0.1)^2),1/3))),IF(OR(IFERROR(L1153,0)=0,IFERROR(S1152,0)&lt;1,IFERROR(S1153,0)&lt;1),MAX($D$16,POWER((ABS(K1153)^2)/($I$5*MAX(F1153,0.1)^2),1/3)),IF(IFERROR(U1153,0)&gt;0,MAX($D$16,IFERROR(L1153,0)+((IFERROR(U1153,0))*$D$18*IF((IFERROR(S1153,0))&lt;1,1,-1))),IF(IFERROR(U1153,0)&lt;0,IF(ABS((MAX($D$16,POWER((ABS(K1153)^2)/($I$5*MAX(F1153,0.1)^2),1/3)))-IFERROR(L1153,0))&gt;$D$19,MAX($D$16,IF((MAX($D$16,POWER((ABS(K1153)^2)/($I$5*MAX(F1153,0.1)^2),1/3)))&gt;IFERROR(L1153,0),MIN((MAX($D$16,POWER((ABS(K1153)^2)/($I$5*MAX(F1153,0.1)^2),1/3))),IFERROR(L1153,0)+(MIN(ABS(IFERROR(U1153,0))*$D$18,ABS((MAX($D$16,POWER((ABS(K1153)^2)/($I$5*MAX(F1153,0.1)^2),1/3)))-IFERROR(L1153,0))))),MAX((MAX($D$16,POWER((ABS(K1153)^2)/($I$5*MAX(F1153,0.1)^2),1/3))),IFERROR(L1153,0)-(MIN(ABS(IFERROR(U1153,0))*$D$18,ABS((MAX($D$16,POWER((ABS(K1153)^2)/($I$5*MAX(F1153,0.1)^2),1/3)))-IFERROR(L1153,0))))))),MAX($D$16,POWER((ABS(K1153)^2)/($I$5*MAX(F1153,0.1)^2),1/3))),MAX($D$16,IFERROR(L1153,0)))))))</f>
        <v/>
      </c>
      <c r="M1153">
        <f>((F1153)+(G1153)*(L1153))*(L1153)</f>
        <v/>
      </c>
      <c r="N1153">
        <f>(((F1153)+(G1153)*(L1153))*(L1153))/MAX((F1153)+2*(L1153)*SQRT(1+(G1153)^2),1E-6)</f>
        <v/>
      </c>
      <c r="O1153">
        <f>ABS(K1153)/MAX(((F1153)+(G1153)*(L1153))*(L1153),1E-6)</f>
        <v/>
      </c>
      <c r="P1153">
        <f>E1153+L1153</f>
        <v/>
      </c>
      <c r="Q1153">
        <f>P1153+((ABS(K1153)/MAX(((F1153)+(G1153)*(L1153))*(L1153),1E-6))^2)/(2*$I$5)</f>
        <v/>
      </c>
      <c r="R1153">
        <f>((ABS(K1153)*$D$6)/(MAX(((F1153)+(G1153)*(L1153))*(L1153),1E-6)*MAX(((((F1153)+(G1153)*(L1153))*(L1153))/MAX((F1153)+2*(L1153)*SQRT(1+(G1153)^2),1E-6))^(2/3),1E-6)))^2</f>
        <v/>
      </c>
      <c r="S1153">
        <f>ABS(ABS(K1153)/MAX(((F1153)+(G1153)*(L1153))*(L1153),1E-6))/SQRT($I$5*MAX((((F1153)+(G1153)*(L1153))*(L1153))/MAX((F1153)+2*(G1153)*(L1153),1E-6),1E-6))</f>
        <v/>
      </c>
      <c r="T1153">
        <f>((F1153)*(L1153)^2)/2+(G1153)*(L1153)^3/3+(ABS(K1153)^2)/($I$5*MAX(((F1153)+(G1153)*(L1153))*(L1153),1E-6))</f>
        <v/>
      </c>
      <c r="U1153">
        <f>IF($D$20=0,0,IFERROR(Q1152-(((R1152+R1153)/2)*J1153)-(IF(O1152&gt;O1153,$D$8*((O1152^2-O1153^2)/(2*$I$5)),$D$9*((O1153^2-O1152^2)/(2*$I$5)))+($D$10*(ABS(I1153)/90)*(MAX(O1152^2,O1153^2)/(2*$I$5))))-Q1153,0))</f>
        <v/>
      </c>
      <c r="V1153">
        <f>IF($D$20=0,1,IFERROR(IF(ROUND(S1153,3)=1,1,IF(AND(ABS(U1153)&lt;$D$19,S1153&gt;1),1,0)),0))</f>
        <v/>
      </c>
      <c r="W1153">
        <f>IF($D$20=0,IFERROR(W1154,MAX($D$16,POWER((ABS(K1153)^2)/($I$5*MAX(F1153,0.1)^2),1/3))),IF(IFERROR(AG1154,0)=0,IFERROR(W1154,MAX($D$16,POWER((ABS(K1153)^2)/($I$5*MAX(F1153,0.1)^2),1/3))),IF(OR(IFERROR(W1153,0)=0,IFERROR(AD1154,0)&gt;1),MAX($D$16,POWER((ABS(K1153)^2)/($I$5*MAX(F1153,0.1)^2),1/3)),IF(IFERROR(AF1153,0)&gt;0,MAX($D$16,IFERROR(W1153,0)+((IFERROR(AF1153,0))*$D$18*IF((IFERROR(AD1153,0))&lt;1,1,-1))),IF(IFERROR(AF1153,0)&lt;0,IF(ABS((MAX($D$16,POWER((ABS(K1153)^2)/($I$5*MAX(F1153,0.1)^2),1/3)))-IFERROR(W1153,0))&gt;$D$19,MAX($D$16,IF((MAX($D$16,POWER((ABS(K1153)^2)/($I$5*MAX(F1153,0.1)^2),1/3)))&gt;IFERROR(W1153,0),MIN((MAX($D$16,POWER((ABS(K1153)^2)/($I$5*MAX(F1153,0.1)^2),1/3))),IFERROR(W1153,0)+(MIN(ABS(IFERROR(AF1153,0))*$D$18,ABS((MAX($D$16,POWER((ABS(K1153)^2)/($I$5*MAX(F1153,0.1)^2),1/3)))-IFERROR(W1153,0))))),MAX((MAX($D$16,POWER((ABS(K1153)^2)/($I$5*MAX(F1153,0.1)^2),1/3))),IFERROR(W1153,0)-(MIN(ABS(IFERROR(AF1153,0))*$D$18,ABS((MAX($D$16,POWER((ABS(K1153)^2)/($I$5*MAX(F1153,0.1)^2),1/3)))-IFERROR(W1153,0))))))),MAX($D$16,POWER((ABS(K1153)^2)/($I$5*MAX(F1153,0.1)^2),1/3))),MAX($D$16,IFERROR(W1153,0)))))))</f>
        <v/>
      </c>
      <c r="X1153">
        <f>((F1153)+(G1153)*(W1153))*(W1153)</f>
        <v/>
      </c>
      <c r="Y1153">
        <f>(((F1153)+(G1153)*(W1153))*(W1153))/MAX((F1153)+2*(W1153)*SQRT(1+(G1153)^2),1E-6)</f>
        <v/>
      </c>
      <c r="Z1153">
        <f>ABS(K1153)/MAX(((F1153)+(G1153)*(W1153))*(W1153),1E-6)</f>
        <v/>
      </c>
      <c r="AA1153">
        <f>E1153+W1153</f>
        <v/>
      </c>
      <c r="AB1153">
        <f>AA1153+((ABS(K1153)/MAX(((F1153)+(G1153)*(W1153))*(W1153),1E-6))^2)/(2*$I$5)</f>
        <v/>
      </c>
      <c r="AC1153">
        <f>((ABS(K1153)*$D$6)/(MAX(((F1153)+(G1153)*(W1153))*(W1153),1E-6)*MAX(((((F1153)+(G1153)*(W1153))*(W1153))/MAX((F1153)+2*(W1153)*SQRT(1+(G1153)^2),1E-6))^(2/3),1E-6)))^2</f>
        <v/>
      </c>
      <c r="AD1153">
        <f>ABS(ABS(K1153)/MAX(((F1153)+(G1153)*(W1153))*(W1153),1E-6))/SQRT($I$5*MAX((((F1153)+(G1153)*(W1153))*(W1153))/MAX((F1153)+2*(G1153)*(W1153),1E-6),1E-6))</f>
        <v/>
      </c>
      <c r="AE1153">
        <f>((F1153)*(W1153)^2)/2+(G1153)*(W1153)^3/3+(ABS(K1153)^2)/($I$5*MAX(((F1153)+(G1153)*(W1153))*(W1153),1E-6))</f>
        <v/>
      </c>
      <c r="AF1153">
        <f>IF($D$20=0,0,IFERROR(AB1154+(((AC1153+AC1154)/2)*J1154)+(IF(Z1153&gt;Z1154,$D$8*((Z1153^2-Z1154^2)/(2*$I$5)),$D$9*((Z1154^2-Z1153^2)/(2*$I$5)))+($D$10*(ABS(I1154)/90)*(MAX(Z1153^2,Z1154^2)/(2*$I$5))))-AB1153,0))</f>
        <v/>
      </c>
      <c r="AG1153">
        <f>IF($D$20=0,1,IFERROR(IF(ROUND(AD1153,3)=1,1,IF(AND(ABS(AF1153)&lt;$D$19,AD1153&lt;1),1,0)),0))</f>
        <v/>
      </c>
      <c r="AH1153">
        <f>IFERROR(IF(V32="Supercritical",MAX($D$16,IFERROR(L1153,MAX($D$16,POWER((ABS(K1153)^2)/($I$5*MAX(F1153,0.1)^2),1/3)))),IF(V32="Subcritical",MAX($D$16,IFERROR(W1153,MAX($D$16,POWER((ABS(K1153)^2)/($I$5*MAX(F1153,0.1)^2),1/3)))),IF(AND(IFERROR(V1153,0)=1,IFERROR(AG1153,0)=1),IF(IFERROR(T1153,-1E99)&gt;=IFERROR(AE1153,-1E99),MAX($D$16,IFERROR(L1153,MAX($D$16,POWER((ABS(K1153)^2)/($I$5*MAX(F1153,0.1)^2),1/3)))),MAX($D$16,IFERROR(W1153,MAX($D$16,POWER((ABS(K1153)^2)/($I$5*MAX(F1153,0.1)^2),1/3))))),IF(IFERROR(V1153,0)=1,MAX($D$16,IFERROR(L1153,MAX($D$16,POWER((ABS(K1153)^2)/($I$5*MAX(F1153,0.1)^2),1/3)))),IF(IFERROR(AG1153,0)=1,MAX($D$16,IFERROR(W1153,MAX($D$16,POWER((ABS(K1153)^2)/($I$5*MAX(F1153,0.1)^2),1/3)))),MAX($D$16,POWER((ABS(K1153)^2)/($I$5*MAX(F1153,0.1)^2),1/3))))))),MAX($D$16,POWER((ABS(K1153)^2)/($I$5*MAX(F1153,0.1)^2),1/3)))</f>
        <v/>
      </c>
      <c r="AI1153">
        <f>E1153+AH1153</f>
        <v/>
      </c>
      <c r="AJ1153">
        <f>AI1153+((ABS(K1153)/MAX(((F1153)+(G1153)*(AH1153))*(AH1153),1E-6))^2)/(2*$I$5)</f>
        <v/>
      </c>
      <c r="AM1153" t="n">
        <v>0</v>
      </c>
      <c r="AN1153" t="n">
        <v>0</v>
      </c>
      <c r="AO1153">
        <f>AM1153+AN1153</f>
        <v/>
      </c>
      <c r="AP1153">
        <f>AP1152+AO1153</f>
        <v/>
      </c>
      <c r="AQ1153">
        <f>ABS(ABS(K1153)/MAX(((F1153)+(G1153)*(AH1153))*(AH1153),1E-6))/SQRT($I$5*MAX((((F1153)+(G1153)*(AH1153))*(AH1153))/MAX((F1153)+2*(G1153)*(AH1153),1E-6),1E-6))</f>
        <v/>
      </c>
      <c r="AR1153">
        <f>IF(AQ1153&lt;1,"Subcritical","Supercritical")</f>
        <v/>
      </c>
      <c r="AS1153">
        <f>((ABS(K1153)*$D$6)/(MAX(((F1153)+(G1153)*(AH1153))*(AH1153),1E-6)*MAX(((((F1153)+(G1153)*(AH1153))*(AH1153))/MAX((F1153)+2*(AH1153)*SQRT(1+(G1153)^2),1E-6))^(2/3),1E-6)))^2</f>
        <v/>
      </c>
    </row>
    <row r="1154">
      <c r="A1154" t="n">
        <v>1005</v>
      </c>
      <c r="B1154" t="n">
        <v>1003.89</v>
      </c>
      <c r="C1154" t="n">
        <v>616080.997</v>
      </c>
      <c r="D1154" t="n">
        <v>3097000.052</v>
      </c>
      <c r="E1154" t="n">
        <v>632.0599999999999</v>
      </c>
      <c r="F1154" t="n">
        <v>5.2</v>
      </c>
      <c r="G1154" t="n">
        <v>0</v>
      </c>
      <c r="H1154" t="inlineStr">
        <is>
          <t>Normal</t>
        </is>
      </c>
      <c r="I1154" t="n">
        <v>0</v>
      </c>
      <c r="J1154">
        <f>B1154-B1153</f>
        <v/>
      </c>
      <c r="K1154">
        <f>MAX(0,K1153-AO1153)</f>
        <v/>
      </c>
      <c r="L1154">
        <f>IF($D$20=0,IFERROR(L1153,MAX($D$16,POWER((ABS(K1154)^2)/($I$5*MAX(F1154,0.1)^2),1/3))),IF(IFERROR(V1153,0)=0,IFERROR(L1153,MAX($D$16,POWER((ABS(K1154)^2)/($I$5*MAX(F1154,0.1)^2),1/3))),IF(OR(IFERROR(L1154,0)=0,IFERROR(S1153,0)&lt;1,IFERROR(S1154,0)&lt;1),MAX($D$16,POWER((ABS(K1154)^2)/($I$5*MAX(F1154,0.1)^2),1/3)),IF(IFERROR(U1154,0)&gt;0,MAX($D$16,IFERROR(L1154,0)+((IFERROR(U1154,0))*$D$18*IF((IFERROR(S1154,0))&lt;1,1,-1))),IF(IFERROR(U1154,0)&lt;0,IF(ABS((MAX($D$16,POWER((ABS(K1154)^2)/($I$5*MAX(F1154,0.1)^2),1/3)))-IFERROR(L1154,0))&gt;$D$19,MAX($D$16,IF((MAX($D$16,POWER((ABS(K1154)^2)/($I$5*MAX(F1154,0.1)^2),1/3)))&gt;IFERROR(L1154,0),MIN((MAX($D$16,POWER((ABS(K1154)^2)/($I$5*MAX(F1154,0.1)^2),1/3))),IFERROR(L1154,0)+(MIN(ABS(IFERROR(U1154,0))*$D$18,ABS((MAX($D$16,POWER((ABS(K1154)^2)/($I$5*MAX(F1154,0.1)^2),1/3)))-IFERROR(L1154,0))))),MAX((MAX($D$16,POWER((ABS(K1154)^2)/($I$5*MAX(F1154,0.1)^2),1/3))),IFERROR(L1154,0)-(MIN(ABS(IFERROR(U1154,0))*$D$18,ABS((MAX($D$16,POWER((ABS(K1154)^2)/($I$5*MAX(F1154,0.1)^2),1/3)))-IFERROR(L1154,0))))))),MAX($D$16,POWER((ABS(K1154)^2)/($I$5*MAX(F1154,0.1)^2),1/3))),MAX($D$16,IFERROR(L1154,0)))))))</f>
        <v/>
      </c>
      <c r="M1154">
        <f>((F1154)+(G1154)*(L1154))*(L1154)</f>
        <v/>
      </c>
      <c r="N1154">
        <f>(((F1154)+(G1154)*(L1154))*(L1154))/MAX((F1154)+2*(L1154)*SQRT(1+(G1154)^2),1E-6)</f>
        <v/>
      </c>
      <c r="O1154">
        <f>ABS(K1154)/MAX(((F1154)+(G1154)*(L1154))*(L1154),1E-6)</f>
        <v/>
      </c>
      <c r="P1154">
        <f>E1154+L1154</f>
        <v/>
      </c>
      <c r="Q1154">
        <f>P1154+((ABS(K1154)/MAX(((F1154)+(G1154)*(L1154))*(L1154),1E-6))^2)/(2*$I$5)</f>
        <v/>
      </c>
      <c r="R1154">
        <f>((ABS(K1154)*$D$6)/(MAX(((F1154)+(G1154)*(L1154))*(L1154),1E-6)*MAX(((((F1154)+(G1154)*(L1154))*(L1154))/MAX((F1154)+2*(L1154)*SQRT(1+(G1154)^2),1E-6))^(2/3),1E-6)))^2</f>
        <v/>
      </c>
      <c r="S1154">
        <f>ABS(ABS(K1154)/MAX(((F1154)+(G1154)*(L1154))*(L1154),1E-6))/SQRT($I$5*MAX((((F1154)+(G1154)*(L1154))*(L1154))/MAX((F1154)+2*(G1154)*(L1154),1E-6),1E-6))</f>
        <v/>
      </c>
      <c r="T1154">
        <f>((F1154)*(L1154)^2)/2+(G1154)*(L1154)^3/3+(ABS(K1154)^2)/($I$5*MAX(((F1154)+(G1154)*(L1154))*(L1154),1E-6))</f>
        <v/>
      </c>
      <c r="U1154">
        <f>IF($D$20=0,0,IFERROR(Q1153-(((R1153+R1154)/2)*J1154)-(IF(O1153&gt;O1154,$D$8*((O1153^2-O1154^2)/(2*$I$5)),$D$9*((O1154^2-O1153^2)/(2*$I$5)))+($D$10*(ABS(I1154)/90)*(MAX(O1153^2,O1154^2)/(2*$I$5))))-Q1154,0))</f>
        <v/>
      </c>
      <c r="V1154">
        <f>IF($D$20=0,1,IFERROR(IF(ROUND(S1154,3)=1,1,IF(AND(ABS(U1154)&lt;$D$19,S1154&gt;1),1,0)),0))</f>
        <v/>
      </c>
      <c r="W1154">
        <f>IF($D$20=0,IFERROR(W1155,MAX($D$16,POWER((ABS(K1154)^2)/($I$5*MAX(F1154,0.1)^2),1/3))),IF(IFERROR(AG1155,0)=0,IFERROR(W1155,MAX($D$16,POWER((ABS(K1154)^2)/($I$5*MAX(F1154,0.1)^2),1/3))),IF(OR(IFERROR(W1154,0)=0,IFERROR(AD1155,0)&gt;1),MAX($D$16,POWER((ABS(K1154)^2)/($I$5*MAX(F1154,0.1)^2),1/3)),IF(IFERROR(AF1154,0)&gt;0,MAX($D$16,IFERROR(W1154,0)+((IFERROR(AF1154,0))*$D$18*IF((IFERROR(AD1154,0))&lt;1,1,-1))),IF(IFERROR(AF1154,0)&lt;0,IF(ABS((MAX($D$16,POWER((ABS(K1154)^2)/($I$5*MAX(F1154,0.1)^2),1/3)))-IFERROR(W1154,0))&gt;$D$19,MAX($D$16,IF((MAX($D$16,POWER((ABS(K1154)^2)/($I$5*MAX(F1154,0.1)^2),1/3)))&gt;IFERROR(W1154,0),MIN((MAX($D$16,POWER((ABS(K1154)^2)/($I$5*MAX(F1154,0.1)^2),1/3))),IFERROR(W1154,0)+(MIN(ABS(IFERROR(AF1154,0))*$D$18,ABS((MAX($D$16,POWER((ABS(K1154)^2)/($I$5*MAX(F1154,0.1)^2),1/3)))-IFERROR(W1154,0))))),MAX((MAX($D$16,POWER((ABS(K1154)^2)/($I$5*MAX(F1154,0.1)^2),1/3))),IFERROR(W1154,0)-(MIN(ABS(IFERROR(AF1154,0))*$D$18,ABS((MAX($D$16,POWER((ABS(K1154)^2)/($I$5*MAX(F1154,0.1)^2),1/3)))-IFERROR(W1154,0))))))),MAX($D$16,POWER((ABS(K1154)^2)/($I$5*MAX(F1154,0.1)^2),1/3))),MAX($D$16,IFERROR(W1154,0)))))))</f>
        <v/>
      </c>
      <c r="X1154">
        <f>((F1154)+(G1154)*(W1154))*(W1154)</f>
        <v/>
      </c>
      <c r="Y1154">
        <f>(((F1154)+(G1154)*(W1154))*(W1154))/MAX((F1154)+2*(W1154)*SQRT(1+(G1154)^2),1E-6)</f>
        <v/>
      </c>
      <c r="Z1154">
        <f>ABS(K1154)/MAX(((F1154)+(G1154)*(W1154))*(W1154),1E-6)</f>
        <v/>
      </c>
      <c r="AA1154">
        <f>E1154+W1154</f>
        <v/>
      </c>
      <c r="AB1154">
        <f>AA1154+((ABS(K1154)/MAX(((F1154)+(G1154)*(W1154))*(W1154),1E-6))^2)/(2*$I$5)</f>
        <v/>
      </c>
      <c r="AC1154">
        <f>((ABS(K1154)*$D$6)/(MAX(((F1154)+(G1154)*(W1154))*(W1154),1E-6)*MAX(((((F1154)+(G1154)*(W1154))*(W1154))/MAX((F1154)+2*(W1154)*SQRT(1+(G1154)^2),1E-6))^(2/3),1E-6)))^2</f>
        <v/>
      </c>
      <c r="AD1154">
        <f>ABS(ABS(K1154)/MAX(((F1154)+(G1154)*(W1154))*(W1154),1E-6))/SQRT($I$5*MAX((((F1154)+(G1154)*(W1154))*(W1154))/MAX((F1154)+2*(G1154)*(W1154),1E-6),1E-6))</f>
        <v/>
      </c>
      <c r="AE1154">
        <f>((F1154)*(W1154)^2)/2+(G1154)*(W1154)^3/3+(ABS(K1154)^2)/($I$5*MAX(((F1154)+(G1154)*(W1154))*(W1154),1E-6))</f>
        <v/>
      </c>
      <c r="AF1154">
        <f>IF($D$20=0,0,IFERROR(AB1155+(((AC1154+AC1155)/2)*J1155)+(IF(Z1154&gt;Z1155,$D$8*((Z1154^2-Z1155^2)/(2*$I$5)),$D$9*((Z1155^2-Z1154^2)/(2*$I$5)))+($D$10*(ABS(I1155)/90)*(MAX(Z1154^2,Z1155^2)/(2*$I$5))))-AB1154,0))</f>
        <v/>
      </c>
      <c r="AG1154">
        <f>IF($D$20=0,1,IFERROR(IF(ROUND(AD1154,3)=1,1,IF(AND(ABS(AF1154)&lt;$D$19,AD1154&lt;1),1,0)),0))</f>
        <v/>
      </c>
      <c r="AH1154">
        <f>IFERROR(IF(V32="Supercritical",MAX($D$16,IFERROR(L1154,MAX($D$16,POWER((ABS(K1154)^2)/($I$5*MAX(F1154,0.1)^2),1/3)))),IF(V32="Subcritical",MAX($D$16,IFERROR(W1154,MAX($D$16,POWER((ABS(K1154)^2)/($I$5*MAX(F1154,0.1)^2),1/3)))),IF(AND(IFERROR(V1154,0)=1,IFERROR(AG1154,0)=1),IF(IFERROR(T1154,-1E99)&gt;=IFERROR(AE1154,-1E99),MAX($D$16,IFERROR(L1154,MAX($D$16,POWER((ABS(K1154)^2)/($I$5*MAX(F1154,0.1)^2),1/3)))),MAX($D$16,IFERROR(W1154,MAX($D$16,POWER((ABS(K1154)^2)/($I$5*MAX(F1154,0.1)^2),1/3))))),IF(IFERROR(V1154,0)=1,MAX($D$16,IFERROR(L1154,MAX($D$16,POWER((ABS(K1154)^2)/($I$5*MAX(F1154,0.1)^2),1/3)))),IF(IFERROR(AG1154,0)=1,MAX($D$16,IFERROR(W1154,MAX($D$16,POWER((ABS(K1154)^2)/($I$5*MAX(F1154,0.1)^2),1/3)))),MAX($D$16,POWER((ABS(K1154)^2)/($I$5*MAX(F1154,0.1)^2),1/3))))))),MAX($D$16,POWER((ABS(K1154)^2)/($I$5*MAX(F1154,0.1)^2),1/3)))</f>
        <v/>
      </c>
      <c r="AI1154">
        <f>E1154+AH1154</f>
        <v/>
      </c>
      <c r="AJ1154">
        <f>AI1154+((ABS(K1154)/MAX(((F1154)+(G1154)*(AH1154))*(AH1154),1E-6))^2)/(2*$I$5)</f>
        <v/>
      </c>
      <c r="AM1154" t="n">
        <v>0</v>
      </c>
      <c r="AN1154" t="n">
        <v>0</v>
      </c>
      <c r="AO1154">
        <f>AM1154+AN1154</f>
        <v/>
      </c>
      <c r="AP1154">
        <f>AP1153+AO1154</f>
        <v/>
      </c>
      <c r="AQ1154">
        <f>ABS(ABS(K1154)/MAX(((F1154)+(G1154)*(AH1154))*(AH1154),1E-6))/SQRT($I$5*MAX((((F1154)+(G1154)*(AH1154))*(AH1154))/MAX((F1154)+2*(G1154)*(AH1154),1E-6),1E-6))</f>
        <v/>
      </c>
      <c r="AR1154">
        <f>IF(AQ1154&lt;1,"Subcritical","Supercritical")</f>
        <v/>
      </c>
      <c r="AS1154">
        <f>((ABS(K1154)*$D$6)/(MAX(((F1154)+(G1154)*(AH1154))*(AH1154),1E-6)*MAX(((((F1154)+(G1154)*(AH1154))*(AH1154))/MAX((F1154)+2*(AH1154)*SQRT(1+(G1154)^2),1E-6))^(2/3),1E-6)))^2</f>
        <v/>
      </c>
    </row>
    <row r="1155">
      <c r="A1155" t="n">
        <v>1006</v>
      </c>
      <c r="B1155" t="n">
        <v>1004.889</v>
      </c>
      <c r="C1155" t="n">
        <v>616080.955</v>
      </c>
      <c r="D1155" t="n">
        <v>3096999.053</v>
      </c>
      <c r="E1155" t="n">
        <v>632.0595</v>
      </c>
      <c r="F1155" t="n">
        <v>5.2</v>
      </c>
      <c r="G1155" t="n">
        <v>0</v>
      </c>
      <c r="H1155" t="inlineStr">
        <is>
          <t>Normal</t>
        </is>
      </c>
      <c r="I1155" t="n">
        <v>0.057</v>
      </c>
      <c r="J1155">
        <f>B1155-B1154</f>
        <v/>
      </c>
      <c r="K1155">
        <f>MAX(0,K1154-AO1154)</f>
        <v/>
      </c>
      <c r="L1155">
        <f>IF($D$20=0,IFERROR(L1154,MAX($D$16,POWER((ABS(K1155)^2)/($I$5*MAX(F1155,0.1)^2),1/3))),IF(IFERROR(V1154,0)=0,IFERROR(L1154,MAX($D$16,POWER((ABS(K1155)^2)/($I$5*MAX(F1155,0.1)^2),1/3))),IF(OR(IFERROR(L1155,0)=0,IFERROR(S1154,0)&lt;1,IFERROR(S1155,0)&lt;1),MAX($D$16,POWER((ABS(K1155)^2)/($I$5*MAX(F1155,0.1)^2),1/3)),IF(IFERROR(U1155,0)&gt;0,MAX($D$16,IFERROR(L1155,0)+((IFERROR(U1155,0))*$D$18*IF((IFERROR(S1155,0))&lt;1,1,-1))),IF(IFERROR(U1155,0)&lt;0,IF(ABS((MAX($D$16,POWER((ABS(K1155)^2)/($I$5*MAX(F1155,0.1)^2),1/3)))-IFERROR(L1155,0))&gt;$D$19,MAX($D$16,IF((MAX($D$16,POWER((ABS(K1155)^2)/($I$5*MAX(F1155,0.1)^2),1/3)))&gt;IFERROR(L1155,0),MIN((MAX($D$16,POWER((ABS(K1155)^2)/($I$5*MAX(F1155,0.1)^2),1/3))),IFERROR(L1155,0)+(MIN(ABS(IFERROR(U1155,0))*$D$18,ABS((MAX($D$16,POWER((ABS(K1155)^2)/($I$5*MAX(F1155,0.1)^2),1/3)))-IFERROR(L1155,0))))),MAX((MAX($D$16,POWER((ABS(K1155)^2)/($I$5*MAX(F1155,0.1)^2),1/3))),IFERROR(L1155,0)-(MIN(ABS(IFERROR(U1155,0))*$D$18,ABS((MAX($D$16,POWER((ABS(K1155)^2)/($I$5*MAX(F1155,0.1)^2),1/3)))-IFERROR(L1155,0))))))),MAX($D$16,POWER((ABS(K1155)^2)/($I$5*MAX(F1155,0.1)^2),1/3))),MAX($D$16,IFERROR(L1155,0)))))))</f>
        <v/>
      </c>
      <c r="M1155">
        <f>((F1155)+(G1155)*(L1155))*(L1155)</f>
        <v/>
      </c>
      <c r="N1155">
        <f>(((F1155)+(G1155)*(L1155))*(L1155))/MAX((F1155)+2*(L1155)*SQRT(1+(G1155)^2),1E-6)</f>
        <v/>
      </c>
      <c r="O1155">
        <f>ABS(K1155)/MAX(((F1155)+(G1155)*(L1155))*(L1155),1E-6)</f>
        <v/>
      </c>
      <c r="P1155">
        <f>E1155+L1155</f>
        <v/>
      </c>
      <c r="Q1155">
        <f>P1155+((ABS(K1155)/MAX(((F1155)+(G1155)*(L1155))*(L1155),1E-6))^2)/(2*$I$5)</f>
        <v/>
      </c>
      <c r="R1155">
        <f>((ABS(K1155)*$D$6)/(MAX(((F1155)+(G1155)*(L1155))*(L1155),1E-6)*MAX(((((F1155)+(G1155)*(L1155))*(L1155))/MAX((F1155)+2*(L1155)*SQRT(1+(G1155)^2),1E-6))^(2/3),1E-6)))^2</f>
        <v/>
      </c>
      <c r="S1155">
        <f>ABS(ABS(K1155)/MAX(((F1155)+(G1155)*(L1155))*(L1155),1E-6))/SQRT($I$5*MAX((((F1155)+(G1155)*(L1155))*(L1155))/MAX((F1155)+2*(G1155)*(L1155),1E-6),1E-6))</f>
        <v/>
      </c>
      <c r="T1155">
        <f>((F1155)*(L1155)^2)/2+(G1155)*(L1155)^3/3+(ABS(K1155)^2)/($I$5*MAX(((F1155)+(G1155)*(L1155))*(L1155),1E-6))</f>
        <v/>
      </c>
      <c r="U1155">
        <f>IF($D$20=0,0,IFERROR(Q1154-(((R1154+R1155)/2)*J1155)-(IF(O1154&gt;O1155,$D$8*((O1154^2-O1155^2)/(2*$I$5)),$D$9*((O1155^2-O1154^2)/(2*$I$5)))+($D$10*(ABS(I1155)/90)*(MAX(O1154^2,O1155^2)/(2*$I$5))))-Q1155,0))</f>
        <v/>
      </c>
      <c r="V1155">
        <f>IF($D$20=0,1,IFERROR(IF(ROUND(S1155,3)=1,1,IF(AND(ABS(U1155)&lt;$D$19,S1155&gt;1),1,0)),0))</f>
        <v/>
      </c>
      <c r="W1155">
        <f>IF($D$20=0,IFERROR(W1156,MAX($D$16,POWER((ABS(K1155)^2)/($I$5*MAX(F1155,0.1)^2),1/3))),IF(IFERROR(AG1156,0)=0,IFERROR(W1156,MAX($D$16,POWER((ABS(K1155)^2)/($I$5*MAX(F1155,0.1)^2),1/3))),IF(OR(IFERROR(W1155,0)=0,IFERROR(AD1156,0)&gt;1),MAX($D$16,POWER((ABS(K1155)^2)/($I$5*MAX(F1155,0.1)^2),1/3)),IF(IFERROR(AF1155,0)&gt;0,MAX($D$16,IFERROR(W1155,0)+((IFERROR(AF1155,0))*$D$18*IF((IFERROR(AD1155,0))&lt;1,1,-1))),IF(IFERROR(AF1155,0)&lt;0,IF(ABS((MAX($D$16,POWER((ABS(K1155)^2)/($I$5*MAX(F1155,0.1)^2),1/3)))-IFERROR(W1155,0))&gt;$D$19,MAX($D$16,IF((MAX($D$16,POWER((ABS(K1155)^2)/($I$5*MAX(F1155,0.1)^2),1/3)))&gt;IFERROR(W1155,0),MIN((MAX($D$16,POWER((ABS(K1155)^2)/($I$5*MAX(F1155,0.1)^2),1/3))),IFERROR(W1155,0)+(MIN(ABS(IFERROR(AF1155,0))*$D$18,ABS((MAX($D$16,POWER((ABS(K1155)^2)/($I$5*MAX(F1155,0.1)^2),1/3)))-IFERROR(W1155,0))))),MAX((MAX($D$16,POWER((ABS(K1155)^2)/($I$5*MAX(F1155,0.1)^2),1/3))),IFERROR(W1155,0)-(MIN(ABS(IFERROR(AF1155,0))*$D$18,ABS((MAX($D$16,POWER((ABS(K1155)^2)/($I$5*MAX(F1155,0.1)^2),1/3)))-IFERROR(W1155,0))))))),MAX($D$16,POWER((ABS(K1155)^2)/($I$5*MAX(F1155,0.1)^2),1/3))),MAX($D$16,IFERROR(W1155,0)))))))</f>
        <v/>
      </c>
      <c r="X1155">
        <f>((F1155)+(G1155)*(W1155))*(W1155)</f>
        <v/>
      </c>
      <c r="Y1155">
        <f>(((F1155)+(G1155)*(W1155))*(W1155))/MAX((F1155)+2*(W1155)*SQRT(1+(G1155)^2),1E-6)</f>
        <v/>
      </c>
      <c r="Z1155">
        <f>ABS(K1155)/MAX(((F1155)+(G1155)*(W1155))*(W1155),1E-6)</f>
        <v/>
      </c>
      <c r="AA1155">
        <f>E1155+W1155</f>
        <v/>
      </c>
      <c r="AB1155">
        <f>AA1155+((ABS(K1155)/MAX(((F1155)+(G1155)*(W1155))*(W1155),1E-6))^2)/(2*$I$5)</f>
        <v/>
      </c>
      <c r="AC1155">
        <f>((ABS(K1155)*$D$6)/(MAX(((F1155)+(G1155)*(W1155))*(W1155),1E-6)*MAX(((((F1155)+(G1155)*(W1155))*(W1155))/MAX((F1155)+2*(W1155)*SQRT(1+(G1155)^2),1E-6))^(2/3),1E-6)))^2</f>
        <v/>
      </c>
      <c r="AD1155">
        <f>ABS(ABS(K1155)/MAX(((F1155)+(G1155)*(W1155))*(W1155),1E-6))/SQRT($I$5*MAX((((F1155)+(G1155)*(W1155))*(W1155))/MAX((F1155)+2*(G1155)*(W1155),1E-6),1E-6))</f>
        <v/>
      </c>
      <c r="AE1155">
        <f>((F1155)*(W1155)^2)/2+(G1155)*(W1155)^3/3+(ABS(K1155)^2)/($I$5*MAX(((F1155)+(G1155)*(W1155))*(W1155),1E-6))</f>
        <v/>
      </c>
      <c r="AF1155">
        <f>IF($D$20=0,0,IFERROR(AB1156+(((AC1155+AC1156)/2)*J1156)+(IF(Z1155&gt;Z1156,$D$8*((Z1155^2-Z1156^2)/(2*$I$5)),$D$9*((Z1156^2-Z1155^2)/(2*$I$5)))+($D$10*(ABS(I1156)/90)*(MAX(Z1155^2,Z1156^2)/(2*$I$5))))-AB1155,0))</f>
        <v/>
      </c>
      <c r="AG1155">
        <f>IF($D$20=0,1,IFERROR(IF(ROUND(AD1155,3)=1,1,IF(AND(ABS(AF1155)&lt;$D$19,AD1155&lt;1),1,0)),0))</f>
        <v/>
      </c>
      <c r="AH1155">
        <f>IFERROR(IF(V32="Supercritical",MAX($D$16,IFERROR(L1155,MAX($D$16,POWER((ABS(K1155)^2)/($I$5*MAX(F1155,0.1)^2),1/3)))),IF(V32="Subcritical",MAX($D$16,IFERROR(W1155,MAX($D$16,POWER((ABS(K1155)^2)/($I$5*MAX(F1155,0.1)^2),1/3)))),IF(AND(IFERROR(V1155,0)=1,IFERROR(AG1155,0)=1),IF(IFERROR(T1155,-1E99)&gt;=IFERROR(AE1155,-1E99),MAX($D$16,IFERROR(L1155,MAX($D$16,POWER((ABS(K1155)^2)/($I$5*MAX(F1155,0.1)^2),1/3)))),MAX($D$16,IFERROR(W1155,MAX($D$16,POWER((ABS(K1155)^2)/($I$5*MAX(F1155,0.1)^2),1/3))))),IF(IFERROR(V1155,0)=1,MAX($D$16,IFERROR(L1155,MAX($D$16,POWER((ABS(K1155)^2)/($I$5*MAX(F1155,0.1)^2),1/3)))),IF(IFERROR(AG1155,0)=1,MAX($D$16,IFERROR(W1155,MAX($D$16,POWER((ABS(K1155)^2)/($I$5*MAX(F1155,0.1)^2),1/3)))),MAX($D$16,POWER((ABS(K1155)^2)/($I$5*MAX(F1155,0.1)^2),1/3))))))),MAX($D$16,POWER((ABS(K1155)^2)/($I$5*MAX(F1155,0.1)^2),1/3)))</f>
        <v/>
      </c>
      <c r="AI1155">
        <f>E1155+AH1155</f>
        <v/>
      </c>
      <c r="AJ1155">
        <f>AI1155+((ABS(K1155)/MAX(((F1155)+(G1155)*(AH1155))*(AH1155),1E-6))^2)/(2*$I$5)</f>
        <v/>
      </c>
      <c r="AM1155" t="n">
        <v>0</v>
      </c>
      <c r="AN1155" t="n">
        <v>0</v>
      </c>
      <c r="AO1155">
        <f>AM1155+AN1155</f>
        <v/>
      </c>
      <c r="AP1155">
        <f>AP1154+AO1155</f>
        <v/>
      </c>
      <c r="AQ1155">
        <f>ABS(ABS(K1155)/MAX(((F1155)+(G1155)*(AH1155))*(AH1155),1E-6))/SQRT($I$5*MAX((((F1155)+(G1155)*(AH1155))*(AH1155))/MAX((F1155)+2*(G1155)*(AH1155),1E-6),1E-6))</f>
        <v/>
      </c>
      <c r="AR1155">
        <f>IF(AQ1155&lt;1,"Subcritical","Supercritical")</f>
        <v/>
      </c>
      <c r="AS1155">
        <f>((ABS(K1155)*$D$6)/(MAX(((F1155)+(G1155)*(AH1155))*(AH1155),1E-6)*MAX(((((F1155)+(G1155)*(AH1155))*(AH1155))/MAX((F1155)+2*(AH1155)*SQRT(1+(G1155)^2),1E-6))^(2/3),1E-6)))^2</f>
        <v/>
      </c>
    </row>
    <row r="1156">
      <c r="A1156" t="n">
        <v>1007</v>
      </c>
      <c r="B1156" t="n">
        <v>1005.889</v>
      </c>
      <c r="C1156" t="n">
        <v>616080.912</v>
      </c>
      <c r="D1156" t="n">
        <v>3096998.054</v>
      </c>
      <c r="E1156" t="n">
        <v>632.059</v>
      </c>
      <c r="F1156" t="n">
        <v>5.2</v>
      </c>
      <c r="G1156" t="n">
        <v>0</v>
      </c>
      <c r="H1156" t="inlineStr">
        <is>
          <t>Normal</t>
        </is>
      </c>
      <c r="I1156" t="n">
        <v>0.057</v>
      </c>
      <c r="J1156">
        <f>B1156-B1155</f>
        <v/>
      </c>
      <c r="K1156">
        <f>MAX(0,K1155-AO1155)</f>
        <v/>
      </c>
      <c r="L1156">
        <f>IF($D$20=0,IFERROR(L1155,MAX($D$16,POWER((ABS(K1156)^2)/($I$5*MAX(F1156,0.1)^2),1/3))),IF(IFERROR(V1155,0)=0,IFERROR(L1155,MAX($D$16,POWER((ABS(K1156)^2)/($I$5*MAX(F1156,0.1)^2),1/3))),IF(OR(IFERROR(L1156,0)=0,IFERROR(S1155,0)&lt;1,IFERROR(S1156,0)&lt;1),MAX($D$16,POWER((ABS(K1156)^2)/($I$5*MAX(F1156,0.1)^2),1/3)),IF(IFERROR(U1156,0)&gt;0,MAX($D$16,IFERROR(L1156,0)+((IFERROR(U1156,0))*$D$18*IF((IFERROR(S1156,0))&lt;1,1,-1))),IF(IFERROR(U1156,0)&lt;0,IF(ABS((MAX($D$16,POWER((ABS(K1156)^2)/($I$5*MAX(F1156,0.1)^2),1/3)))-IFERROR(L1156,0))&gt;$D$19,MAX($D$16,IF((MAX($D$16,POWER((ABS(K1156)^2)/($I$5*MAX(F1156,0.1)^2),1/3)))&gt;IFERROR(L1156,0),MIN((MAX($D$16,POWER((ABS(K1156)^2)/($I$5*MAX(F1156,0.1)^2),1/3))),IFERROR(L1156,0)+(MIN(ABS(IFERROR(U1156,0))*$D$18,ABS((MAX($D$16,POWER((ABS(K1156)^2)/($I$5*MAX(F1156,0.1)^2),1/3)))-IFERROR(L1156,0))))),MAX((MAX($D$16,POWER((ABS(K1156)^2)/($I$5*MAX(F1156,0.1)^2),1/3))),IFERROR(L1156,0)-(MIN(ABS(IFERROR(U1156,0))*$D$18,ABS((MAX($D$16,POWER((ABS(K1156)^2)/($I$5*MAX(F1156,0.1)^2),1/3)))-IFERROR(L1156,0))))))),MAX($D$16,POWER((ABS(K1156)^2)/($I$5*MAX(F1156,0.1)^2),1/3))),MAX($D$16,IFERROR(L1156,0)))))))</f>
        <v/>
      </c>
      <c r="M1156">
        <f>((F1156)+(G1156)*(L1156))*(L1156)</f>
        <v/>
      </c>
      <c r="N1156">
        <f>(((F1156)+(G1156)*(L1156))*(L1156))/MAX((F1156)+2*(L1156)*SQRT(1+(G1156)^2),1E-6)</f>
        <v/>
      </c>
      <c r="O1156">
        <f>ABS(K1156)/MAX(((F1156)+(G1156)*(L1156))*(L1156),1E-6)</f>
        <v/>
      </c>
      <c r="P1156">
        <f>E1156+L1156</f>
        <v/>
      </c>
      <c r="Q1156">
        <f>P1156+((ABS(K1156)/MAX(((F1156)+(G1156)*(L1156))*(L1156),1E-6))^2)/(2*$I$5)</f>
        <v/>
      </c>
      <c r="R1156">
        <f>((ABS(K1156)*$D$6)/(MAX(((F1156)+(G1156)*(L1156))*(L1156),1E-6)*MAX(((((F1156)+(G1156)*(L1156))*(L1156))/MAX((F1156)+2*(L1156)*SQRT(1+(G1156)^2),1E-6))^(2/3),1E-6)))^2</f>
        <v/>
      </c>
      <c r="S1156">
        <f>ABS(ABS(K1156)/MAX(((F1156)+(G1156)*(L1156))*(L1156),1E-6))/SQRT($I$5*MAX((((F1156)+(G1156)*(L1156))*(L1156))/MAX((F1156)+2*(G1156)*(L1156),1E-6),1E-6))</f>
        <v/>
      </c>
      <c r="T1156">
        <f>((F1156)*(L1156)^2)/2+(G1156)*(L1156)^3/3+(ABS(K1156)^2)/($I$5*MAX(((F1156)+(G1156)*(L1156))*(L1156),1E-6))</f>
        <v/>
      </c>
      <c r="U1156">
        <f>IF($D$20=0,0,IFERROR(Q1155-(((R1155+R1156)/2)*J1156)-(IF(O1155&gt;O1156,$D$8*((O1155^2-O1156^2)/(2*$I$5)),$D$9*((O1156^2-O1155^2)/(2*$I$5)))+($D$10*(ABS(I1156)/90)*(MAX(O1155^2,O1156^2)/(2*$I$5))))-Q1156,0))</f>
        <v/>
      </c>
      <c r="V1156">
        <f>IF($D$20=0,1,IFERROR(IF(ROUND(S1156,3)=1,1,IF(AND(ABS(U1156)&lt;$D$19,S1156&gt;1),1,0)),0))</f>
        <v/>
      </c>
      <c r="W1156">
        <f>IF($D$20=0,IFERROR(W1157,MAX($D$16,POWER((ABS(K1156)^2)/($I$5*MAX(F1156,0.1)^2),1/3))),IF(IFERROR(AG1157,0)=0,IFERROR(W1157,MAX($D$16,POWER((ABS(K1156)^2)/($I$5*MAX(F1156,0.1)^2),1/3))),IF(OR(IFERROR(W1156,0)=0,IFERROR(AD1157,0)&gt;1),MAX($D$16,POWER((ABS(K1156)^2)/($I$5*MAX(F1156,0.1)^2),1/3)),IF(IFERROR(AF1156,0)&gt;0,MAX($D$16,IFERROR(W1156,0)+((IFERROR(AF1156,0))*$D$18*IF((IFERROR(AD1156,0))&lt;1,1,-1))),IF(IFERROR(AF1156,0)&lt;0,IF(ABS((MAX($D$16,POWER((ABS(K1156)^2)/($I$5*MAX(F1156,0.1)^2),1/3)))-IFERROR(W1156,0))&gt;$D$19,MAX($D$16,IF((MAX($D$16,POWER((ABS(K1156)^2)/($I$5*MAX(F1156,0.1)^2),1/3)))&gt;IFERROR(W1156,0),MIN((MAX($D$16,POWER((ABS(K1156)^2)/($I$5*MAX(F1156,0.1)^2),1/3))),IFERROR(W1156,0)+(MIN(ABS(IFERROR(AF1156,0))*$D$18,ABS((MAX($D$16,POWER((ABS(K1156)^2)/($I$5*MAX(F1156,0.1)^2),1/3)))-IFERROR(W1156,0))))),MAX((MAX($D$16,POWER((ABS(K1156)^2)/($I$5*MAX(F1156,0.1)^2),1/3))),IFERROR(W1156,0)-(MIN(ABS(IFERROR(AF1156,0))*$D$18,ABS((MAX($D$16,POWER((ABS(K1156)^2)/($I$5*MAX(F1156,0.1)^2),1/3)))-IFERROR(W1156,0))))))),MAX($D$16,POWER((ABS(K1156)^2)/($I$5*MAX(F1156,0.1)^2),1/3))),MAX($D$16,IFERROR(W1156,0)))))))</f>
        <v/>
      </c>
      <c r="X1156">
        <f>((F1156)+(G1156)*(W1156))*(W1156)</f>
        <v/>
      </c>
      <c r="Y1156">
        <f>(((F1156)+(G1156)*(W1156))*(W1156))/MAX((F1156)+2*(W1156)*SQRT(1+(G1156)^2),1E-6)</f>
        <v/>
      </c>
      <c r="Z1156">
        <f>ABS(K1156)/MAX(((F1156)+(G1156)*(W1156))*(W1156),1E-6)</f>
        <v/>
      </c>
      <c r="AA1156">
        <f>E1156+W1156</f>
        <v/>
      </c>
      <c r="AB1156">
        <f>AA1156+((ABS(K1156)/MAX(((F1156)+(G1156)*(W1156))*(W1156),1E-6))^2)/(2*$I$5)</f>
        <v/>
      </c>
      <c r="AC1156">
        <f>((ABS(K1156)*$D$6)/(MAX(((F1156)+(G1156)*(W1156))*(W1156),1E-6)*MAX(((((F1156)+(G1156)*(W1156))*(W1156))/MAX((F1156)+2*(W1156)*SQRT(1+(G1156)^2),1E-6))^(2/3),1E-6)))^2</f>
        <v/>
      </c>
      <c r="AD1156">
        <f>ABS(ABS(K1156)/MAX(((F1156)+(G1156)*(W1156))*(W1156),1E-6))/SQRT($I$5*MAX((((F1156)+(G1156)*(W1156))*(W1156))/MAX((F1156)+2*(G1156)*(W1156),1E-6),1E-6))</f>
        <v/>
      </c>
      <c r="AE1156">
        <f>((F1156)*(W1156)^2)/2+(G1156)*(W1156)^3/3+(ABS(K1156)^2)/($I$5*MAX(((F1156)+(G1156)*(W1156))*(W1156),1E-6))</f>
        <v/>
      </c>
      <c r="AF1156">
        <f>IF($D$20=0,0,IFERROR(AB1157+(((AC1156+AC1157)/2)*J1157)+(IF(Z1156&gt;Z1157,$D$8*((Z1156^2-Z1157^2)/(2*$I$5)),$D$9*((Z1157^2-Z1156^2)/(2*$I$5)))+($D$10*(ABS(I1157)/90)*(MAX(Z1156^2,Z1157^2)/(2*$I$5))))-AB1156,0))</f>
        <v/>
      </c>
      <c r="AG1156">
        <f>IF($D$20=0,1,IFERROR(IF(ROUND(AD1156,3)=1,1,IF(AND(ABS(AF1156)&lt;$D$19,AD1156&lt;1),1,0)),0))</f>
        <v/>
      </c>
      <c r="AH1156">
        <f>IFERROR(IF(V32="Supercritical",MAX($D$16,IFERROR(L1156,MAX($D$16,POWER((ABS(K1156)^2)/($I$5*MAX(F1156,0.1)^2),1/3)))),IF(V32="Subcritical",MAX($D$16,IFERROR(W1156,MAX($D$16,POWER((ABS(K1156)^2)/($I$5*MAX(F1156,0.1)^2),1/3)))),IF(AND(IFERROR(V1156,0)=1,IFERROR(AG1156,0)=1),IF(IFERROR(T1156,-1E99)&gt;=IFERROR(AE1156,-1E99),MAX($D$16,IFERROR(L1156,MAX($D$16,POWER((ABS(K1156)^2)/($I$5*MAX(F1156,0.1)^2),1/3)))),MAX($D$16,IFERROR(W1156,MAX($D$16,POWER((ABS(K1156)^2)/($I$5*MAX(F1156,0.1)^2),1/3))))),IF(IFERROR(V1156,0)=1,MAX($D$16,IFERROR(L1156,MAX($D$16,POWER((ABS(K1156)^2)/($I$5*MAX(F1156,0.1)^2),1/3)))),IF(IFERROR(AG1156,0)=1,MAX($D$16,IFERROR(W1156,MAX($D$16,POWER((ABS(K1156)^2)/($I$5*MAX(F1156,0.1)^2),1/3)))),MAX($D$16,POWER((ABS(K1156)^2)/($I$5*MAX(F1156,0.1)^2),1/3))))))),MAX($D$16,POWER((ABS(K1156)^2)/($I$5*MAX(F1156,0.1)^2),1/3)))</f>
        <v/>
      </c>
      <c r="AI1156">
        <f>E1156+AH1156</f>
        <v/>
      </c>
      <c r="AJ1156">
        <f>AI1156+((ABS(K1156)/MAX(((F1156)+(G1156)*(AH1156))*(AH1156),1E-6))^2)/(2*$I$5)</f>
        <v/>
      </c>
      <c r="AM1156" t="n">
        <v>0</v>
      </c>
      <c r="AN1156" t="n">
        <v>0</v>
      </c>
      <c r="AO1156">
        <f>AM1156+AN1156</f>
        <v/>
      </c>
      <c r="AP1156">
        <f>AP1155+AO1156</f>
        <v/>
      </c>
      <c r="AQ1156">
        <f>ABS(ABS(K1156)/MAX(((F1156)+(G1156)*(AH1156))*(AH1156),1E-6))/SQRT($I$5*MAX((((F1156)+(G1156)*(AH1156))*(AH1156))/MAX((F1156)+2*(G1156)*(AH1156),1E-6),1E-6))</f>
        <v/>
      </c>
      <c r="AR1156">
        <f>IF(AQ1156&lt;1,"Subcritical","Supercritical")</f>
        <v/>
      </c>
      <c r="AS1156">
        <f>((ABS(K1156)*$D$6)/(MAX(((F1156)+(G1156)*(AH1156))*(AH1156),1E-6)*MAX(((((F1156)+(G1156)*(AH1156))*(AH1156))/MAX((F1156)+2*(AH1156)*SQRT(1+(G1156)^2),1E-6))^(2/3),1E-6)))^2</f>
        <v/>
      </c>
    </row>
    <row r="1157">
      <c r="A1157" t="n">
        <v>1008</v>
      </c>
      <c r="B1157" t="n">
        <v>1006.889</v>
      </c>
      <c r="C1157" t="n">
        <v>616080.87</v>
      </c>
      <c r="D1157" t="n">
        <v>3096997.055</v>
      </c>
      <c r="E1157" t="n">
        <v>632.0585</v>
      </c>
      <c r="F1157" t="n">
        <v>5.2</v>
      </c>
      <c r="G1157" t="n">
        <v>0</v>
      </c>
      <c r="H1157" t="inlineStr">
        <is>
          <t>Normal</t>
        </is>
      </c>
      <c r="I1157" t="n">
        <v>0</v>
      </c>
      <c r="J1157">
        <f>B1157-B1156</f>
        <v/>
      </c>
      <c r="K1157">
        <f>MAX(0,K1156-AO1156)</f>
        <v/>
      </c>
      <c r="L1157">
        <f>IF($D$20=0,IFERROR(L1156,MAX($D$16,POWER((ABS(K1157)^2)/($I$5*MAX(F1157,0.1)^2),1/3))),IF(IFERROR(V1156,0)=0,IFERROR(L1156,MAX($D$16,POWER((ABS(K1157)^2)/($I$5*MAX(F1157,0.1)^2),1/3))),IF(OR(IFERROR(L1157,0)=0,IFERROR(S1156,0)&lt;1,IFERROR(S1157,0)&lt;1),MAX($D$16,POWER((ABS(K1157)^2)/($I$5*MAX(F1157,0.1)^2),1/3)),IF(IFERROR(U1157,0)&gt;0,MAX($D$16,IFERROR(L1157,0)+((IFERROR(U1157,0))*$D$18*IF((IFERROR(S1157,0))&lt;1,1,-1))),IF(IFERROR(U1157,0)&lt;0,IF(ABS((MAX($D$16,POWER((ABS(K1157)^2)/($I$5*MAX(F1157,0.1)^2),1/3)))-IFERROR(L1157,0))&gt;$D$19,MAX($D$16,IF((MAX($D$16,POWER((ABS(K1157)^2)/($I$5*MAX(F1157,0.1)^2),1/3)))&gt;IFERROR(L1157,0),MIN((MAX($D$16,POWER((ABS(K1157)^2)/($I$5*MAX(F1157,0.1)^2),1/3))),IFERROR(L1157,0)+(MIN(ABS(IFERROR(U1157,0))*$D$18,ABS((MAX($D$16,POWER((ABS(K1157)^2)/($I$5*MAX(F1157,0.1)^2),1/3)))-IFERROR(L1157,0))))),MAX((MAX($D$16,POWER((ABS(K1157)^2)/($I$5*MAX(F1157,0.1)^2),1/3))),IFERROR(L1157,0)-(MIN(ABS(IFERROR(U1157,0))*$D$18,ABS((MAX($D$16,POWER((ABS(K1157)^2)/($I$5*MAX(F1157,0.1)^2),1/3)))-IFERROR(L1157,0))))))),MAX($D$16,POWER((ABS(K1157)^2)/($I$5*MAX(F1157,0.1)^2),1/3))),MAX($D$16,IFERROR(L1157,0)))))))</f>
        <v/>
      </c>
      <c r="M1157">
        <f>((F1157)+(G1157)*(L1157))*(L1157)</f>
        <v/>
      </c>
      <c r="N1157">
        <f>(((F1157)+(G1157)*(L1157))*(L1157))/MAX((F1157)+2*(L1157)*SQRT(1+(G1157)^2),1E-6)</f>
        <v/>
      </c>
      <c r="O1157">
        <f>ABS(K1157)/MAX(((F1157)+(G1157)*(L1157))*(L1157),1E-6)</f>
        <v/>
      </c>
      <c r="P1157">
        <f>E1157+L1157</f>
        <v/>
      </c>
      <c r="Q1157">
        <f>P1157+((ABS(K1157)/MAX(((F1157)+(G1157)*(L1157))*(L1157),1E-6))^2)/(2*$I$5)</f>
        <v/>
      </c>
      <c r="R1157">
        <f>((ABS(K1157)*$D$6)/(MAX(((F1157)+(G1157)*(L1157))*(L1157),1E-6)*MAX(((((F1157)+(G1157)*(L1157))*(L1157))/MAX((F1157)+2*(L1157)*SQRT(1+(G1157)^2),1E-6))^(2/3),1E-6)))^2</f>
        <v/>
      </c>
      <c r="S1157">
        <f>ABS(ABS(K1157)/MAX(((F1157)+(G1157)*(L1157))*(L1157),1E-6))/SQRT($I$5*MAX((((F1157)+(G1157)*(L1157))*(L1157))/MAX((F1157)+2*(G1157)*(L1157),1E-6),1E-6))</f>
        <v/>
      </c>
      <c r="T1157">
        <f>((F1157)*(L1157)^2)/2+(G1157)*(L1157)^3/3+(ABS(K1157)^2)/($I$5*MAX(((F1157)+(G1157)*(L1157))*(L1157),1E-6))</f>
        <v/>
      </c>
      <c r="U1157">
        <f>IF($D$20=0,0,IFERROR(Q1156-(((R1156+R1157)/2)*J1157)-(IF(O1156&gt;O1157,$D$8*((O1156^2-O1157^2)/(2*$I$5)),$D$9*((O1157^2-O1156^2)/(2*$I$5)))+($D$10*(ABS(I1157)/90)*(MAX(O1156^2,O1157^2)/(2*$I$5))))-Q1157,0))</f>
        <v/>
      </c>
      <c r="V1157">
        <f>IF($D$20=0,1,IFERROR(IF(ROUND(S1157,3)=1,1,IF(AND(ABS(U1157)&lt;$D$19,S1157&gt;1),1,0)),0))</f>
        <v/>
      </c>
      <c r="W1157">
        <f>IF($D$20=0,IFERROR(W1158,MAX($D$16,POWER((ABS(K1157)^2)/($I$5*MAX(F1157,0.1)^2),1/3))),IF(IFERROR(AG1158,0)=0,IFERROR(W1158,MAX($D$16,POWER((ABS(K1157)^2)/($I$5*MAX(F1157,0.1)^2),1/3))),IF(OR(IFERROR(W1157,0)=0,IFERROR(AD1158,0)&gt;1),MAX($D$16,POWER((ABS(K1157)^2)/($I$5*MAX(F1157,0.1)^2),1/3)),IF(IFERROR(AF1157,0)&gt;0,MAX($D$16,IFERROR(W1157,0)+((IFERROR(AF1157,0))*$D$18*IF((IFERROR(AD1157,0))&lt;1,1,-1))),IF(IFERROR(AF1157,0)&lt;0,IF(ABS((MAX($D$16,POWER((ABS(K1157)^2)/($I$5*MAX(F1157,0.1)^2),1/3)))-IFERROR(W1157,0))&gt;$D$19,MAX($D$16,IF((MAX($D$16,POWER((ABS(K1157)^2)/($I$5*MAX(F1157,0.1)^2),1/3)))&gt;IFERROR(W1157,0),MIN((MAX($D$16,POWER((ABS(K1157)^2)/($I$5*MAX(F1157,0.1)^2),1/3))),IFERROR(W1157,0)+(MIN(ABS(IFERROR(AF1157,0))*$D$18,ABS((MAX($D$16,POWER((ABS(K1157)^2)/($I$5*MAX(F1157,0.1)^2),1/3)))-IFERROR(W1157,0))))),MAX((MAX($D$16,POWER((ABS(K1157)^2)/($I$5*MAX(F1157,0.1)^2),1/3))),IFERROR(W1157,0)-(MIN(ABS(IFERROR(AF1157,0))*$D$18,ABS((MAX($D$16,POWER((ABS(K1157)^2)/($I$5*MAX(F1157,0.1)^2),1/3)))-IFERROR(W1157,0))))))),MAX($D$16,POWER((ABS(K1157)^2)/($I$5*MAX(F1157,0.1)^2),1/3))),MAX($D$16,IFERROR(W1157,0)))))))</f>
        <v/>
      </c>
      <c r="X1157">
        <f>((F1157)+(G1157)*(W1157))*(W1157)</f>
        <v/>
      </c>
      <c r="Y1157">
        <f>(((F1157)+(G1157)*(W1157))*(W1157))/MAX((F1157)+2*(W1157)*SQRT(1+(G1157)^2),1E-6)</f>
        <v/>
      </c>
      <c r="Z1157">
        <f>ABS(K1157)/MAX(((F1157)+(G1157)*(W1157))*(W1157),1E-6)</f>
        <v/>
      </c>
      <c r="AA1157">
        <f>E1157+W1157</f>
        <v/>
      </c>
      <c r="AB1157">
        <f>AA1157+((ABS(K1157)/MAX(((F1157)+(G1157)*(W1157))*(W1157),1E-6))^2)/(2*$I$5)</f>
        <v/>
      </c>
      <c r="AC1157">
        <f>((ABS(K1157)*$D$6)/(MAX(((F1157)+(G1157)*(W1157))*(W1157),1E-6)*MAX(((((F1157)+(G1157)*(W1157))*(W1157))/MAX((F1157)+2*(W1157)*SQRT(1+(G1157)^2),1E-6))^(2/3),1E-6)))^2</f>
        <v/>
      </c>
      <c r="AD1157">
        <f>ABS(ABS(K1157)/MAX(((F1157)+(G1157)*(W1157))*(W1157),1E-6))/SQRT($I$5*MAX((((F1157)+(G1157)*(W1157))*(W1157))/MAX((F1157)+2*(G1157)*(W1157),1E-6),1E-6))</f>
        <v/>
      </c>
      <c r="AE1157">
        <f>((F1157)*(W1157)^2)/2+(G1157)*(W1157)^3/3+(ABS(K1157)^2)/($I$5*MAX(((F1157)+(G1157)*(W1157))*(W1157),1E-6))</f>
        <v/>
      </c>
      <c r="AF1157">
        <f>IF($D$20=0,0,IFERROR(AB1158+(((AC1157+AC1158)/2)*J1158)+(IF(Z1157&gt;Z1158,$D$8*((Z1157^2-Z1158^2)/(2*$I$5)),$D$9*((Z1158^2-Z1157^2)/(2*$I$5)))+($D$10*(ABS(I1158)/90)*(MAX(Z1157^2,Z1158^2)/(2*$I$5))))-AB1157,0))</f>
        <v/>
      </c>
      <c r="AG1157">
        <f>IF($D$20=0,1,IFERROR(IF(ROUND(AD1157,3)=1,1,IF(AND(ABS(AF1157)&lt;$D$19,AD1157&lt;1),1,0)),0))</f>
        <v/>
      </c>
      <c r="AH1157">
        <f>IFERROR(IF(V32="Supercritical",MAX($D$16,IFERROR(L1157,MAX($D$16,POWER((ABS(K1157)^2)/($I$5*MAX(F1157,0.1)^2),1/3)))),IF(V32="Subcritical",MAX($D$16,IFERROR(W1157,MAX($D$16,POWER((ABS(K1157)^2)/($I$5*MAX(F1157,0.1)^2),1/3)))),IF(AND(IFERROR(V1157,0)=1,IFERROR(AG1157,0)=1),IF(IFERROR(T1157,-1E99)&gt;=IFERROR(AE1157,-1E99),MAX($D$16,IFERROR(L1157,MAX($D$16,POWER((ABS(K1157)^2)/($I$5*MAX(F1157,0.1)^2),1/3)))),MAX($D$16,IFERROR(W1157,MAX($D$16,POWER((ABS(K1157)^2)/($I$5*MAX(F1157,0.1)^2),1/3))))),IF(IFERROR(V1157,0)=1,MAX($D$16,IFERROR(L1157,MAX($D$16,POWER((ABS(K1157)^2)/($I$5*MAX(F1157,0.1)^2),1/3)))),IF(IFERROR(AG1157,0)=1,MAX($D$16,IFERROR(W1157,MAX($D$16,POWER((ABS(K1157)^2)/($I$5*MAX(F1157,0.1)^2),1/3)))),MAX($D$16,POWER((ABS(K1157)^2)/($I$5*MAX(F1157,0.1)^2),1/3))))))),MAX($D$16,POWER((ABS(K1157)^2)/($I$5*MAX(F1157,0.1)^2),1/3)))</f>
        <v/>
      </c>
      <c r="AI1157">
        <f>E1157+AH1157</f>
        <v/>
      </c>
      <c r="AJ1157">
        <f>AI1157+((ABS(K1157)/MAX(((F1157)+(G1157)*(AH1157))*(AH1157),1E-6))^2)/(2*$I$5)</f>
        <v/>
      </c>
      <c r="AM1157" t="n">
        <v>0</v>
      </c>
      <c r="AN1157" t="n">
        <v>0</v>
      </c>
      <c r="AO1157">
        <f>AM1157+AN1157</f>
        <v/>
      </c>
      <c r="AP1157">
        <f>AP1156+AO1157</f>
        <v/>
      </c>
      <c r="AQ1157">
        <f>ABS(ABS(K1157)/MAX(((F1157)+(G1157)*(AH1157))*(AH1157),1E-6))/SQRT($I$5*MAX((((F1157)+(G1157)*(AH1157))*(AH1157))/MAX((F1157)+2*(G1157)*(AH1157),1E-6),1E-6))</f>
        <v/>
      </c>
      <c r="AR1157">
        <f>IF(AQ1157&lt;1,"Subcritical","Supercritical")</f>
        <v/>
      </c>
      <c r="AS1157">
        <f>((ABS(K1157)*$D$6)/(MAX(((F1157)+(G1157)*(AH1157))*(AH1157),1E-6)*MAX(((((F1157)+(G1157)*(AH1157))*(AH1157))/MAX((F1157)+2*(AH1157)*SQRT(1+(G1157)^2),1E-6))^(2/3),1E-6)))^2</f>
        <v/>
      </c>
    </row>
    <row r="1158">
      <c r="A1158" t="n">
        <v>1009</v>
      </c>
      <c r="B1158" t="n">
        <v>1007.889</v>
      </c>
      <c r="C1158" t="n">
        <v>616080.828</v>
      </c>
      <c r="D1158" t="n">
        <v>3096996.056</v>
      </c>
      <c r="E1158" t="n">
        <v>632.058</v>
      </c>
      <c r="F1158" t="n">
        <v>5.2</v>
      </c>
      <c r="G1158" t="n">
        <v>0</v>
      </c>
      <c r="H1158" t="inlineStr">
        <is>
          <t>Normal</t>
        </is>
      </c>
      <c r="I1158" t="n">
        <v>0</v>
      </c>
      <c r="J1158">
        <f>B1158-B1157</f>
        <v/>
      </c>
      <c r="K1158">
        <f>MAX(0,K1157-AO1157)</f>
        <v/>
      </c>
      <c r="L1158">
        <f>IF($D$20=0,IFERROR(L1157,MAX($D$16,POWER((ABS(K1158)^2)/($I$5*MAX(F1158,0.1)^2),1/3))),IF(IFERROR(V1157,0)=0,IFERROR(L1157,MAX($D$16,POWER((ABS(K1158)^2)/($I$5*MAX(F1158,0.1)^2),1/3))),IF(OR(IFERROR(L1158,0)=0,IFERROR(S1157,0)&lt;1,IFERROR(S1158,0)&lt;1),MAX($D$16,POWER((ABS(K1158)^2)/($I$5*MAX(F1158,0.1)^2),1/3)),IF(IFERROR(U1158,0)&gt;0,MAX($D$16,IFERROR(L1158,0)+((IFERROR(U1158,0))*$D$18*IF((IFERROR(S1158,0))&lt;1,1,-1))),IF(IFERROR(U1158,0)&lt;0,IF(ABS((MAX($D$16,POWER((ABS(K1158)^2)/($I$5*MAX(F1158,0.1)^2),1/3)))-IFERROR(L1158,0))&gt;$D$19,MAX($D$16,IF((MAX($D$16,POWER((ABS(K1158)^2)/($I$5*MAX(F1158,0.1)^2),1/3)))&gt;IFERROR(L1158,0),MIN((MAX($D$16,POWER((ABS(K1158)^2)/($I$5*MAX(F1158,0.1)^2),1/3))),IFERROR(L1158,0)+(MIN(ABS(IFERROR(U1158,0))*$D$18,ABS((MAX($D$16,POWER((ABS(K1158)^2)/($I$5*MAX(F1158,0.1)^2),1/3)))-IFERROR(L1158,0))))),MAX((MAX($D$16,POWER((ABS(K1158)^2)/($I$5*MAX(F1158,0.1)^2),1/3))),IFERROR(L1158,0)-(MIN(ABS(IFERROR(U1158,0))*$D$18,ABS((MAX($D$16,POWER((ABS(K1158)^2)/($I$5*MAX(F1158,0.1)^2),1/3)))-IFERROR(L1158,0))))))),MAX($D$16,POWER((ABS(K1158)^2)/($I$5*MAX(F1158,0.1)^2),1/3))),MAX($D$16,IFERROR(L1158,0)))))))</f>
        <v/>
      </c>
      <c r="M1158">
        <f>((F1158)+(G1158)*(L1158))*(L1158)</f>
        <v/>
      </c>
      <c r="N1158">
        <f>(((F1158)+(G1158)*(L1158))*(L1158))/MAX((F1158)+2*(L1158)*SQRT(1+(G1158)^2),1E-6)</f>
        <v/>
      </c>
      <c r="O1158">
        <f>ABS(K1158)/MAX(((F1158)+(G1158)*(L1158))*(L1158),1E-6)</f>
        <v/>
      </c>
      <c r="P1158">
        <f>E1158+L1158</f>
        <v/>
      </c>
      <c r="Q1158">
        <f>P1158+((ABS(K1158)/MAX(((F1158)+(G1158)*(L1158))*(L1158),1E-6))^2)/(2*$I$5)</f>
        <v/>
      </c>
      <c r="R1158">
        <f>((ABS(K1158)*$D$6)/(MAX(((F1158)+(G1158)*(L1158))*(L1158),1E-6)*MAX(((((F1158)+(G1158)*(L1158))*(L1158))/MAX((F1158)+2*(L1158)*SQRT(1+(G1158)^2),1E-6))^(2/3),1E-6)))^2</f>
        <v/>
      </c>
      <c r="S1158">
        <f>ABS(ABS(K1158)/MAX(((F1158)+(G1158)*(L1158))*(L1158),1E-6))/SQRT($I$5*MAX((((F1158)+(G1158)*(L1158))*(L1158))/MAX((F1158)+2*(G1158)*(L1158),1E-6),1E-6))</f>
        <v/>
      </c>
      <c r="T1158">
        <f>((F1158)*(L1158)^2)/2+(G1158)*(L1158)^3/3+(ABS(K1158)^2)/($I$5*MAX(((F1158)+(G1158)*(L1158))*(L1158),1E-6))</f>
        <v/>
      </c>
      <c r="U1158">
        <f>IF($D$20=0,0,IFERROR(Q1157-(((R1157+R1158)/2)*J1158)-(IF(O1157&gt;O1158,$D$8*((O1157^2-O1158^2)/(2*$I$5)),$D$9*((O1158^2-O1157^2)/(2*$I$5)))+($D$10*(ABS(I1158)/90)*(MAX(O1157^2,O1158^2)/(2*$I$5))))-Q1158,0))</f>
        <v/>
      </c>
      <c r="V1158">
        <f>IF($D$20=0,1,IFERROR(IF(ROUND(S1158,3)=1,1,IF(AND(ABS(U1158)&lt;$D$19,S1158&gt;1),1,0)),0))</f>
        <v/>
      </c>
      <c r="W1158">
        <f>IF($D$20=0,IFERROR(W1159,MAX($D$16,POWER((ABS(K1158)^2)/($I$5*MAX(F1158,0.1)^2),1/3))),IF(IFERROR(AG1159,0)=0,IFERROR(W1159,MAX($D$16,POWER((ABS(K1158)^2)/($I$5*MAX(F1158,0.1)^2),1/3))),IF(OR(IFERROR(W1158,0)=0,IFERROR(AD1159,0)&gt;1),MAX($D$16,POWER((ABS(K1158)^2)/($I$5*MAX(F1158,0.1)^2),1/3)),IF(IFERROR(AF1158,0)&gt;0,MAX($D$16,IFERROR(W1158,0)+((IFERROR(AF1158,0))*$D$18*IF((IFERROR(AD1158,0))&lt;1,1,-1))),IF(IFERROR(AF1158,0)&lt;0,IF(ABS((MAX($D$16,POWER((ABS(K1158)^2)/($I$5*MAX(F1158,0.1)^2),1/3)))-IFERROR(W1158,0))&gt;$D$19,MAX($D$16,IF((MAX($D$16,POWER((ABS(K1158)^2)/($I$5*MAX(F1158,0.1)^2),1/3)))&gt;IFERROR(W1158,0),MIN((MAX($D$16,POWER((ABS(K1158)^2)/($I$5*MAX(F1158,0.1)^2),1/3))),IFERROR(W1158,0)+(MIN(ABS(IFERROR(AF1158,0))*$D$18,ABS((MAX($D$16,POWER((ABS(K1158)^2)/($I$5*MAX(F1158,0.1)^2),1/3)))-IFERROR(W1158,0))))),MAX((MAX($D$16,POWER((ABS(K1158)^2)/($I$5*MAX(F1158,0.1)^2),1/3))),IFERROR(W1158,0)-(MIN(ABS(IFERROR(AF1158,0))*$D$18,ABS((MAX($D$16,POWER((ABS(K1158)^2)/($I$5*MAX(F1158,0.1)^2),1/3)))-IFERROR(W1158,0))))))),MAX($D$16,POWER((ABS(K1158)^2)/($I$5*MAX(F1158,0.1)^2),1/3))),MAX($D$16,IFERROR(W1158,0)))))))</f>
        <v/>
      </c>
      <c r="X1158">
        <f>((F1158)+(G1158)*(W1158))*(W1158)</f>
        <v/>
      </c>
      <c r="Y1158">
        <f>(((F1158)+(G1158)*(W1158))*(W1158))/MAX((F1158)+2*(W1158)*SQRT(1+(G1158)^2),1E-6)</f>
        <v/>
      </c>
      <c r="Z1158">
        <f>ABS(K1158)/MAX(((F1158)+(G1158)*(W1158))*(W1158),1E-6)</f>
        <v/>
      </c>
      <c r="AA1158">
        <f>E1158+W1158</f>
        <v/>
      </c>
      <c r="AB1158">
        <f>AA1158+((ABS(K1158)/MAX(((F1158)+(G1158)*(W1158))*(W1158),1E-6))^2)/(2*$I$5)</f>
        <v/>
      </c>
      <c r="AC1158">
        <f>((ABS(K1158)*$D$6)/(MAX(((F1158)+(G1158)*(W1158))*(W1158),1E-6)*MAX(((((F1158)+(G1158)*(W1158))*(W1158))/MAX((F1158)+2*(W1158)*SQRT(1+(G1158)^2),1E-6))^(2/3),1E-6)))^2</f>
        <v/>
      </c>
      <c r="AD1158">
        <f>ABS(ABS(K1158)/MAX(((F1158)+(G1158)*(W1158))*(W1158),1E-6))/SQRT($I$5*MAX((((F1158)+(G1158)*(W1158))*(W1158))/MAX((F1158)+2*(G1158)*(W1158),1E-6),1E-6))</f>
        <v/>
      </c>
      <c r="AE1158">
        <f>((F1158)*(W1158)^2)/2+(G1158)*(W1158)^3/3+(ABS(K1158)^2)/($I$5*MAX(((F1158)+(G1158)*(W1158))*(W1158),1E-6))</f>
        <v/>
      </c>
      <c r="AF1158">
        <f>IF($D$20=0,0,IFERROR(AB1159+(((AC1158+AC1159)/2)*J1159)+(IF(Z1158&gt;Z1159,$D$8*((Z1158^2-Z1159^2)/(2*$I$5)),$D$9*((Z1159^2-Z1158^2)/(2*$I$5)))+($D$10*(ABS(I1159)/90)*(MAX(Z1158^2,Z1159^2)/(2*$I$5))))-AB1158,0))</f>
        <v/>
      </c>
      <c r="AG1158">
        <f>IF($D$20=0,1,IFERROR(IF(ROUND(AD1158,3)=1,1,IF(AND(ABS(AF1158)&lt;$D$19,AD1158&lt;1),1,0)),0))</f>
        <v/>
      </c>
      <c r="AH1158">
        <f>IFERROR(IF(V32="Supercritical",MAX($D$16,IFERROR(L1158,MAX($D$16,POWER((ABS(K1158)^2)/($I$5*MAX(F1158,0.1)^2),1/3)))),IF(V32="Subcritical",MAX($D$16,IFERROR(W1158,MAX($D$16,POWER((ABS(K1158)^2)/($I$5*MAX(F1158,0.1)^2),1/3)))),IF(AND(IFERROR(V1158,0)=1,IFERROR(AG1158,0)=1),IF(IFERROR(T1158,-1E99)&gt;=IFERROR(AE1158,-1E99),MAX($D$16,IFERROR(L1158,MAX($D$16,POWER((ABS(K1158)^2)/($I$5*MAX(F1158,0.1)^2),1/3)))),MAX($D$16,IFERROR(W1158,MAX($D$16,POWER((ABS(K1158)^2)/($I$5*MAX(F1158,0.1)^2),1/3))))),IF(IFERROR(V1158,0)=1,MAX($D$16,IFERROR(L1158,MAX($D$16,POWER((ABS(K1158)^2)/($I$5*MAX(F1158,0.1)^2),1/3)))),IF(IFERROR(AG1158,0)=1,MAX($D$16,IFERROR(W1158,MAX($D$16,POWER((ABS(K1158)^2)/($I$5*MAX(F1158,0.1)^2),1/3)))),MAX($D$16,POWER((ABS(K1158)^2)/($I$5*MAX(F1158,0.1)^2),1/3))))))),MAX($D$16,POWER((ABS(K1158)^2)/($I$5*MAX(F1158,0.1)^2),1/3)))</f>
        <v/>
      </c>
      <c r="AI1158">
        <f>E1158+AH1158</f>
        <v/>
      </c>
      <c r="AJ1158">
        <f>AI1158+((ABS(K1158)/MAX(((F1158)+(G1158)*(AH1158))*(AH1158),1E-6))^2)/(2*$I$5)</f>
        <v/>
      </c>
      <c r="AM1158" t="n">
        <v>0</v>
      </c>
      <c r="AN1158" t="n">
        <v>0</v>
      </c>
      <c r="AO1158">
        <f>AM1158+AN1158</f>
        <v/>
      </c>
      <c r="AP1158">
        <f>AP1157+AO1158</f>
        <v/>
      </c>
      <c r="AQ1158">
        <f>ABS(ABS(K1158)/MAX(((F1158)+(G1158)*(AH1158))*(AH1158),1E-6))/SQRT($I$5*MAX((((F1158)+(G1158)*(AH1158))*(AH1158))/MAX((F1158)+2*(G1158)*(AH1158),1E-6),1E-6))</f>
        <v/>
      </c>
      <c r="AR1158">
        <f>IF(AQ1158&lt;1,"Subcritical","Supercritical")</f>
        <v/>
      </c>
      <c r="AS1158">
        <f>((ABS(K1158)*$D$6)/(MAX(((F1158)+(G1158)*(AH1158))*(AH1158),1E-6)*MAX(((((F1158)+(G1158)*(AH1158))*(AH1158))/MAX((F1158)+2*(AH1158)*SQRT(1+(G1158)^2),1E-6))^(2/3),1E-6)))^2</f>
        <v/>
      </c>
    </row>
    <row r="1159">
      <c r="A1159" t="n">
        <v>1010</v>
      </c>
      <c r="B1159" t="n">
        <v>1008.889</v>
      </c>
      <c r="C1159" t="n">
        <v>616080.786</v>
      </c>
      <c r="D1159" t="n">
        <v>3096995.057</v>
      </c>
      <c r="E1159" t="n">
        <v>632.0575</v>
      </c>
      <c r="F1159" t="n">
        <v>5.2</v>
      </c>
      <c r="G1159" t="n">
        <v>0</v>
      </c>
      <c r="H1159" t="inlineStr">
        <is>
          <t>Normal</t>
        </is>
      </c>
      <c r="I1159" t="n">
        <v>0.057</v>
      </c>
      <c r="J1159">
        <f>B1159-B1158</f>
        <v/>
      </c>
      <c r="K1159">
        <f>MAX(0,K1158-AO1158)</f>
        <v/>
      </c>
      <c r="L1159">
        <f>IF($D$20=0,IFERROR(L1158,MAX($D$16,POWER((ABS(K1159)^2)/($I$5*MAX(F1159,0.1)^2),1/3))),IF(IFERROR(V1158,0)=0,IFERROR(L1158,MAX($D$16,POWER((ABS(K1159)^2)/($I$5*MAX(F1159,0.1)^2),1/3))),IF(OR(IFERROR(L1159,0)=0,IFERROR(S1158,0)&lt;1,IFERROR(S1159,0)&lt;1),MAX($D$16,POWER((ABS(K1159)^2)/($I$5*MAX(F1159,0.1)^2),1/3)),IF(IFERROR(U1159,0)&gt;0,MAX($D$16,IFERROR(L1159,0)+((IFERROR(U1159,0))*$D$18*IF((IFERROR(S1159,0))&lt;1,1,-1))),IF(IFERROR(U1159,0)&lt;0,IF(ABS((MAX($D$16,POWER((ABS(K1159)^2)/($I$5*MAX(F1159,0.1)^2),1/3)))-IFERROR(L1159,0))&gt;$D$19,MAX($D$16,IF((MAX($D$16,POWER((ABS(K1159)^2)/($I$5*MAX(F1159,0.1)^2),1/3)))&gt;IFERROR(L1159,0),MIN((MAX($D$16,POWER((ABS(K1159)^2)/($I$5*MAX(F1159,0.1)^2),1/3))),IFERROR(L1159,0)+(MIN(ABS(IFERROR(U1159,0))*$D$18,ABS((MAX($D$16,POWER((ABS(K1159)^2)/($I$5*MAX(F1159,0.1)^2),1/3)))-IFERROR(L1159,0))))),MAX((MAX($D$16,POWER((ABS(K1159)^2)/($I$5*MAX(F1159,0.1)^2),1/3))),IFERROR(L1159,0)-(MIN(ABS(IFERROR(U1159,0))*$D$18,ABS((MAX($D$16,POWER((ABS(K1159)^2)/($I$5*MAX(F1159,0.1)^2),1/3)))-IFERROR(L1159,0))))))),MAX($D$16,POWER((ABS(K1159)^2)/($I$5*MAX(F1159,0.1)^2),1/3))),MAX($D$16,IFERROR(L1159,0)))))))</f>
        <v/>
      </c>
      <c r="M1159">
        <f>((F1159)+(G1159)*(L1159))*(L1159)</f>
        <v/>
      </c>
      <c r="N1159">
        <f>(((F1159)+(G1159)*(L1159))*(L1159))/MAX((F1159)+2*(L1159)*SQRT(1+(G1159)^2),1E-6)</f>
        <v/>
      </c>
      <c r="O1159">
        <f>ABS(K1159)/MAX(((F1159)+(G1159)*(L1159))*(L1159),1E-6)</f>
        <v/>
      </c>
      <c r="P1159">
        <f>E1159+L1159</f>
        <v/>
      </c>
      <c r="Q1159">
        <f>P1159+((ABS(K1159)/MAX(((F1159)+(G1159)*(L1159))*(L1159),1E-6))^2)/(2*$I$5)</f>
        <v/>
      </c>
      <c r="R1159">
        <f>((ABS(K1159)*$D$6)/(MAX(((F1159)+(G1159)*(L1159))*(L1159),1E-6)*MAX(((((F1159)+(G1159)*(L1159))*(L1159))/MAX((F1159)+2*(L1159)*SQRT(1+(G1159)^2),1E-6))^(2/3),1E-6)))^2</f>
        <v/>
      </c>
      <c r="S1159">
        <f>ABS(ABS(K1159)/MAX(((F1159)+(G1159)*(L1159))*(L1159),1E-6))/SQRT($I$5*MAX((((F1159)+(G1159)*(L1159))*(L1159))/MAX((F1159)+2*(G1159)*(L1159),1E-6),1E-6))</f>
        <v/>
      </c>
      <c r="T1159">
        <f>((F1159)*(L1159)^2)/2+(G1159)*(L1159)^3/3+(ABS(K1159)^2)/($I$5*MAX(((F1159)+(G1159)*(L1159))*(L1159),1E-6))</f>
        <v/>
      </c>
      <c r="U1159">
        <f>IF($D$20=0,0,IFERROR(Q1158-(((R1158+R1159)/2)*J1159)-(IF(O1158&gt;O1159,$D$8*((O1158^2-O1159^2)/(2*$I$5)),$D$9*((O1159^2-O1158^2)/(2*$I$5)))+($D$10*(ABS(I1159)/90)*(MAX(O1158^2,O1159^2)/(2*$I$5))))-Q1159,0))</f>
        <v/>
      </c>
      <c r="V1159">
        <f>IF($D$20=0,1,IFERROR(IF(ROUND(S1159,3)=1,1,IF(AND(ABS(U1159)&lt;$D$19,S1159&gt;1),1,0)),0))</f>
        <v/>
      </c>
      <c r="W1159">
        <f>IF($D$20=0,IFERROR(W1160,MAX($D$16,POWER((ABS(K1159)^2)/($I$5*MAX(F1159,0.1)^2),1/3))),IF(IFERROR(AG1160,0)=0,IFERROR(W1160,MAX($D$16,POWER((ABS(K1159)^2)/($I$5*MAX(F1159,0.1)^2),1/3))),IF(OR(IFERROR(W1159,0)=0,IFERROR(AD1160,0)&gt;1),MAX($D$16,POWER((ABS(K1159)^2)/($I$5*MAX(F1159,0.1)^2),1/3)),IF(IFERROR(AF1159,0)&gt;0,MAX($D$16,IFERROR(W1159,0)+((IFERROR(AF1159,0))*$D$18*IF((IFERROR(AD1159,0))&lt;1,1,-1))),IF(IFERROR(AF1159,0)&lt;0,IF(ABS((MAX($D$16,POWER((ABS(K1159)^2)/($I$5*MAX(F1159,0.1)^2),1/3)))-IFERROR(W1159,0))&gt;$D$19,MAX($D$16,IF((MAX($D$16,POWER((ABS(K1159)^2)/($I$5*MAX(F1159,0.1)^2),1/3)))&gt;IFERROR(W1159,0),MIN((MAX($D$16,POWER((ABS(K1159)^2)/($I$5*MAX(F1159,0.1)^2),1/3))),IFERROR(W1159,0)+(MIN(ABS(IFERROR(AF1159,0))*$D$18,ABS((MAX($D$16,POWER((ABS(K1159)^2)/($I$5*MAX(F1159,0.1)^2),1/3)))-IFERROR(W1159,0))))),MAX((MAX($D$16,POWER((ABS(K1159)^2)/($I$5*MAX(F1159,0.1)^2),1/3))),IFERROR(W1159,0)-(MIN(ABS(IFERROR(AF1159,0))*$D$18,ABS((MAX($D$16,POWER((ABS(K1159)^2)/($I$5*MAX(F1159,0.1)^2),1/3)))-IFERROR(W1159,0))))))),MAX($D$16,POWER((ABS(K1159)^2)/($I$5*MAX(F1159,0.1)^2),1/3))),MAX($D$16,IFERROR(W1159,0)))))))</f>
        <v/>
      </c>
      <c r="X1159">
        <f>((F1159)+(G1159)*(W1159))*(W1159)</f>
        <v/>
      </c>
      <c r="Y1159">
        <f>(((F1159)+(G1159)*(W1159))*(W1159))/MAX((F1159)+2*(W1159)*SQRT(1+(G1159)^2),1E-6)</f>
        <v/>
      </c>
      <c r="Z1159">
        <f>ABS(K1159)/MAX(((F1159)+(G1159)*(W1159))*(W1159),1E-6)</f>
        <v/>
      </c>
      <c r="AA1159">
        <f>E1159+W1159</f>
        <v/>
      </c>
      <c r="AB1159">
        <f>AA1159+((ABS(K1159)/MAX(((F1159)+(G1159)*(W1159))*(W1159),1E-6))^2)/(2*$I$5)</f>
        <v/>
      </c>
      <c r="AC1159">
        <f>((ABS(K1159)*$D$6)/(MAX(((F1159)+(G1159)*(W1159))*(W1159),1E-6)*MAX(((((F1159)+(G1159)*(W1159))*(W1159))/MAX((F1159)+2*(W1159)*SQRT(1+(G1159)^2),1E-6))^(2/3),1E-6)))^2</f>
        <v/>
      </c>
      <c r="AD1159">
        <f>ABS(ABS(K1159)/MAX(((F1159)+(G1159)*(W1159))*(W1159),1E-6))/SQRT($I$5*MAX((((F1159)+(G1159)*(W1159))*(W1159))/MAX((F1159)+2*(G1159)*(W1159),1E-6),1E-6))</f>
        <v/>
      </c>
      <c r="AE1159">
        <f>((F1159)*(W1159)^2)/2+(G1159)*(W1159)^3/3+(ABS(K1159)^2)/($I$5*MAX(((F1159)+(G1159)*(W1159))*(W1159),1E-6))</f>
        <v/>
      </c>
      <c r="AF1159">
        <f>IF($D$20=0,0,IFERROR(AB1160+(((AC1159+AC1160)/2)*J1160)+(IF(Z1159&gt;Z1160,$D$8*((Z1159^2-Z1160^2)/(2*$I$5)),$D$9*((Z1160^2-Z1159^2)/(2*$I$5)))+($D$10*(ABS(I1160)/90)*(MAX(Z1159^2,Z1160^2)/(2*$I$5))))-AB1159,0))</f>
        <v/>
      </c>
      <c r="AG1159">
        <f>IF($D$20=0,1,IFERROR(IF(ROUND(AD1159,3)=1,1,IF(AND(ABS(AF1159)&lt;$D$19,AD1159&lt;1),1,0)),0))</f>
        <v/>
      </c>
      <c r="AH1159">
        <f>IFERROR(IF(V32="Supercritical",MAX($D$16,IFERROR(L1159,MAX($D$16,POWER((ABS(K1159)^2)/($I$5*MAX(F1159,0.1)^2),1/3)))),IF(V32="Subcritical",MAX($D$16,IFERROR(W1159,MAX($D$16,POWER((ABS(K1159)^2)/($I$5*MAX(F1159,0.1)^2),1/3)))),IF(AND(IFERROR(V1159,0)=1,IFERROR(AG1159,0)=1),IF(IFERROR(T1159,-1E99)&gt;=IFERROR(AE1159,-1E99),MAX($D$16,IFERROR(L1159,MAX($D$16,POWER((ABS(K1159)^2)/($I$5*MAX(F1159,0.1)^2),1/3)))),MAX($D$16,IFERROR(W1159,MAX($D$16,POWER((ABS(K1159)^2)/($I$5*MAX(F1159,0.1)^2),1/3))))),IF(IFERROR(V1159,0)=1,MAX($D$16,IFERROR(L1159,MAX($D$16,POWER((ABS(K1159)^2)/($I$5*MAX(F1159,0.1)^2),1/3)))),IF(IFERROR(AG1159,0)=1,MAX($D$16,IFERROR(W1159,MAX($D$16,POWER((ABS(K1159)^2)/($I$5*MAX(F1159,0.1)^2),1/3)))),MAX($D$16,POWER((ABS(K1159)^2)/($I$5*MAX(F1159,0.1)^2),1/3))))))),MAX($D$16,POWER((ABS(K1159)^2)/($I$5*MAX(F1159,0.1)^2),1/3)))</f>
        <v/>
      </c>
      <c r="AI1159">
        <f>E1159+AH1159</f>
        <v/>
      </c>
      <c r="AJ1159">
        <f>AI1159+((ABS(K1159)/MAX(((F1159)+(G1159)*(AH1159))*(AH1159),1E-6))^2)/(2*$I$5)</f>
        <v/>
      </c>
      <c r="AM1159" t="n">
        <v>0</v>
      </c>
      <c r="AN1159" t="n">
        <v>0</v>
      </c>
      <c r="AO1159">
        <f>AM1159+AN1159</f>
        <v/>
      </c>
      <c r="AP1159">
        <f>AP1158+AO1159</f>
        <v/>
      </c>
      <c r="AQ1159">
        <f>ABS(ABS(K1159)/MAX(((F1159)+(G1159)*(AH1159))*(AH1159),1E-6))/SQRT($I$5*MAX((((F1159)+(G1159)*(AH1159))*(AH1159))/MAX((F1159)+2*(G1159)*(AH1159),1E-6),1E-6))</f>
        <v/>
      </c>
      <c r="AR1159">
        <f>IF(AQ1159&lt;1,"Subcritical","Supercritical")</f>
        <v/>
      </c>
      <c r="AS1159">
        <f>((ABS(K1159)*$D$6)/(MAX(((F1159)+(G1159)*(AH1159))*(AH1159),1E-6)*MAX(((((F1159)+(G1159)*(AH1159))*(AH1159))/MAX((F1159)+2*(AH1159)*SQRT(1+(G1159)^2),1E-6))^(2/3),1E-6)))^2</f>
        <v/>
      </c>
    </row>
    <row r="1160">
      <c r="A1160" t="n">
        <v>1011</v>
      </c>
      <c r="B1160" t="n">
        <v>1009.889</v>
      </c>
      <c r="C1160" t="n">
        <v>616080.743</v>
      </c>
      <c r="D1160" t="n">
        <v>3096994.058</v>
      </c>
      <c r="E1160" t="n">
        <v>632.057</v>
      </c>
      <c r="F1160" t="n">
        <v>5.2</v>
      </c>
      <c r="G1160" t="n">
        <v>0</v>
      </c>
      <c r="H1160" t="inlineStr">
        <is>
          <t>Normal</t>
        </is>
      </c>
      <c r="I1160" t="n">
        <v>0.057</v>
      </c>
      <c r="J1160">
        <f>B1160-B1159</f>
        <v/>
      </c>
      <c r="K1160">
        <f>MAX(0,K1159-AO1159)</f>
        <v/>
      </c>
      <c r="L1160">
        <f>IF($D$20=0,IFERROR(L1159,MAX($D$16,POWER((ABS(K1160)^2)/($I$5*MAX(F1160,0.1)^2),1/3))),IF(IFERROR(V1159,0)=0,IFERROR(L1159,MAX($D$16,POWER((ABS(K1160)^2)/($I$5*MAX(F1160,0.1)^2),1/3))),IF(OR(IFERROR(L1160,0)=0,IFERROR(S1159,0)&lt;1,IFERROR(S1160,0)&lt;1),MAX($D$16,POWER((ABS(K1160)^2)/($I$5*MAX(F1160,0.1)^2),1/3)),IF(IFERROR(U1160,0)&gt;0,MAX($D$16,IFERROR(L1160,0)+((IFERROR(U1160,0))*$D$18*IF((IFERROR(S1160,0))&lt;1,1,-1))),IF(IFERROR(U1160,0)&lt;0,IF(ABS((MAX($D$16,POWER((ABS(K1160)^2)/($I$5*MAX(F1160,0.1)^2),1/3)))-IFERROR(L1160,0))&gt;$D$19,MAX($D$16,IF((MAX($D$16,POWER((ABS(K1160)^2)/($I$5*MAX(F1160,0.1)^2),1/3)))&gt;IFERROR(L1160,0),MIN((MAX($D$16,POWER((ABS(K1160)^2)/($I$5*MAX(F1160,0.1)^2),1/3))),IFERROR(L1160,0)+(MIN(ABS(IFERROR(U1160,0))*$D$18,ABS((MAX($D$16,POWER((ABS(K1160)^2)/($I$5*MAX(F1160,0.1)^2),1/3)))-IFERROR(L1160,0))))),MAX((MAX($D$16,POWER((ABS(K1160)^2)/($I$5*MAX(F1160,0.1)^2),1/3))),IFERROR(L1160,0)-(MIN(ABS(IFERROR(U1160,0))*$D$18,ABS((MAX($D$16,POWER((ABS(K1160)^2)/($I$5*MAX(F1160,0.1)^2),1/3)))-IFERROR(L1160,0))))))),MAX($D$16,POWER((ABS(K1160)^2)/($I$5*MAX(F1160,0.1)^2),1/3))),MAX($D$16,IFERROR(L1160,0)))))))</f>
        <v/>
      </c>
      <c r="M1160">
        <f>((F1160)+(G1160)*(L1160))*(L1160)</f>
        <v/>
      </c>
      <c r="N1160">
        <f>(((F1160)+(G1160)*(L1160))*(L1160))/MAX((F1160)+2*(L1160)*SQRT(1+(G1160)^2),1E-6)</f>
        <v/>
      </c>
      <c r="O1160">
        <f>ABS(K1160)/MAX(((F1160)+(G1160)*(L1160))*(L1160),1E-6)</f>
        <v/>
      </c>
      <c r="P1160">
        <f>E1160+L1160</f>
        <v/>
      </c>
      <c r="Q1160">
        <f>P1160+((ABS(K1160)/MAX(((F1160)+(G1160)*(L1160))*(L1160),1E-6))^2)/(2*$I$5)</f>
        <v/>
      </c>
      <c r="R1160">
        <f>((ABS(K1160)*$D$6)/(MAX(((F1160)+(G1160)*(L1160))*(L1160),1E-6)*MAX(((((F1160)+(G1160)*(L1160))*(L1160))/MAX((F1160)+2*(L1160)*SQRT(1+(G1160)^2),1E-6))^(2/3),1E-6)))^2</f>
        <v/>
      </c>
      <c r="S1160">
        <f>ABS(ABS(K1160)/MAX(((F1160)+(G1160)*(L1160))*(L1160),1E-6))/SQRT($I$5*MAX((((F1160)+(G1160)*(L1160))*(L1160))/MAX((F1160)+2*(G1160)*(L1160),1E-6),1E-6))</f>
        <v/>
      </c>
      <c r="T1160">
        <f>((F1160)*(L1160)^2)/2+(G1160)*(L1160)^3/3+(ABS(K1160)^2)/($I$5*MAX(((F1160)+(G1160)*(L1160))*(L1160),1E-6))</f>
        <v/>
      </c>
      <c r="U1160">
        <f>IF($D$20=0,0,IFERROR(Q1159-(((R1159+R1160)/2)*J1160)-(IF(O1159&gt;O1160,$D$8*((O1159^2-O1160^2)/(2*$I$5)),$D$9*((O1160^2-O1159^2)/(2*$I$5)))+($D$10*(ABS(I1160)/90)*(MAX(O1159^2,O1160^2)/(2*$I$5))))-Q1160,0))</f>
        <v/>
      </c>
      <c r="V1160">
        <f>IF($D$20=0,1,IFERROR(IF(ROUND(S1160,3)=1,1,IF(AND(ABS(U1160)&lt;$D$19,S1160&gt;1),1,0)),0))</f>
        <v/>
      </c>
      <c r="W1160">
        <f>IF($D$20=0,IFERROR(W1161,MAX($D$16,POWER((ABS(K1160)^2)/($I$5*MAX(F1160,0.1)^2),1/3))),IF(IFERROR(AG1161,0)=0,IFERROR(W1161,MAX($D$16,POWER((ABS(K1160)^2)/($I$5*MAX(F1160,0.1)^2),1/3))),IF(OR(IFERROR(W1160,0)=0,IFERROR(AD1161,0)&gt;1),MAX($D$16,POWER((ABS(K1160)^2)/($I$5*MAX(F1160,0.1)^2),1/3)),IF(IFERROR(AF1160,0)&gt;0,MAX($D$16,IFERROR(W1160,0)+((IFERROR(AF1160,0))*$D$18*IF((IFERROR(AD1160,0))&lt;1,1,-1))),IF(IFERROR(AF1160,0)&lt;0,IF(ABS((MAX($D$16,POWER((ABS(K1160)^2)/($I$5*MAX(F1160,0.1)^2),1/3)))-IFERROR(W1160,0))&gt;$D$19,MAX($D$16,IF((MAX($D$16,POWER((ABS(K1160)^2)/($I$5*MAX(F1160,0.1)^2),1/3)))&gt;IFERROR(W1160,0),MIN((MAX($D$16,POWER((ABS(K1160)^2)/($I$5*MAX(F1160,0.1)^2),1/3))),IFERROR(W1160,0)+(MIN(ABS(IFERROR(AF1160,0))*$D$18,ABS((MAX($D$16,POWER((ABS(K1160)^2)/($I$5*MAX(F1160,0.1)^2),1/3)))-IFERROR(W1160,0))))),MAX((MAX($D$16,POWER((ABS(K1160)^2)/($I$5*MAX(F1160,0.1)^2),1/3))),IFERROR(W1160,0)-(MIN(ABS(IFERROR(AF1160,0))*$D$18,ABS((MAX($D$16,POWER((ABS(K1160)^2)/($I$5*MAX(F1160,0.1)^2),1/3)))-IFERROR(W1160,0))))))),MAX($D$16,POWER((ABS(K1160)^2)/($I$5*MAX(F1160,0.1)^2),1/3))),MAX($D$16,IFERROR(W1160,0)))))))</f>
        <v/>
      </c>
      <c r="X1160">
        <f>((F1160)+(G1160)*(W1160))*(W1160)</f>
        <v/>
      </c>
      <c r="Y1160">
        <f>(((F1160)+(G1160)*(W1160))*(W1160))/MAX((F1160)+2*(W1160)*SQRT(1+(G1160)^2),1E-6)</f>
        <v/>
      </c>
      <c r="Z1160">
        <f>ABS(K1160)/MAX(((F1160)+(G1160)*(W1160))*(W1160),1E-6)</f>
        <v/>
      </c>
      <c r="AA1160">
        <f>E1160+W1160</f>
        <v/>
      </c>
      <c r="AB1160">
        <f>AA1160+((ABS(K1160)/MAX(((F1160)+(G1160)*(W1160))*(W1160),1E-6))^2)/(2*$I$5)</f>
        <v/>
      </c>
      <c r="AC1160">
        <f>((ABS(K1160)*$D$6)/(MAX(((F1160)+(G1160)*(W1160))*(W1160),1E-6)*MAX(((((F1160)+(G1160)*(W1160))*(W1160))/MAX((F1160)+2*(W1160)*SQRT(1+(G1160)^2),1E-6))^(2/3),1E-6)))^2</f>
        <v/>
      </c>
      <c r="AD1160">
        <f>ABS(ABS(K1160)/MAX(((F1160)+(G1160)*(W1160))*(W1160),1E-6))/SQRT($I$5*MAX((((F1160)+(G1160)*(W1160))*(W1160))/MAX((F1160)+2*(G1160)*(W1160),1E-6),1E-6))</f>
        <v/>
      </c>
      <c r="AE1160">
        <f>((F1160)*(W1160)^2)/2+(G1160)*(W1160)^3/3+(ABS(K1160)^2)/($I$5*MAX(((F1160)+(G1160)*(W1160))*(W1160),1E-6))</f>
        <v/>
      </c>
      <c r="AF1160">
        <f>IF($D$20=0,0,IFERROR(AB1161+(((AC1160+AC1161)/2)*J1161)+(IF(Z1160&gt;Z1161,$D$8*((Z1160^2-Z1161^2)/(2*$I$5)),$D$9*((Z1161^2-Z1160^2)/(2*$I$5)))+($D$10*(ABS(I1161)/90)*(MAX(Z1160^2,Z1161^2)/(2*$I$5))))-AB1160,0))</f>
        <v/>
      </c>
      <c r="AG1160">
        <f>IF($D$20=0,1,IFERROR(IF(ROUND(AD1160,3)=1,1,IF(AND(ABS(AF1160)&lt;$D$19,AD1160&lt;1),1,0)),0))</f>
        <v/>
      </c>
      <c r="AH1160">
        <f>IFERROR(IF(V32="Supercritical",MAX($D$16,IFERROR(L1160,MAX($D$16,POWER((ABS(K1160)^2)/($I$5*MAX(F1160,0.1)^2),1/3)))),IF(V32="Subcritical",MAX($D$16,IFERROR(W1160,MAX($D$16,POWER((ABS(K1160)^2)/($I$5*MAX(F1160,0.1)^2),1/3)))),IF(AND(IFERROR(V1160,0)=1,IFERROR(AG1160,0)=1),IF(IFERROR(T1160,-1E99)&gt;=IFERROR(AE1160,-1E99),MAX($D$16,IFERROR(L1160,MAX($D$16,POWER((ABS(K1160)^2)/($I$5*MAX(F1160,0.1)^2),1/3)))),MAX($D$16,IFERROR(W1160,MAX($D$16,POWER((ABS(K1160)^2)/($I$5*MAX(F1160,0.1)^2),1/3))))),IF(IFERROR(V1160,0)=1,MAX($D$16,IFERROR(L1160,MAX($D$16,POWER((ABS(K1160)^2)/($I$5*MAX(F1160,0.1)^2),1/3)))),IF(IFERROR(AG1160,0)=1,MAX($D$16,IFERROR(W1160,MAX($D$16,POWER((ABS(K1160)^2)/($I$5*MAX(F1160,0.1)^2),1/3)))),MAX($D$16,POWER((ABS(K1160)^2)/($I$5*MAX(F1160,0.1)^2),1/3))))))),MAX($D$16,POWER((ABS(K1160)^2)/($I$5*MAX(F1160,0.1)^2),1/3)))</f>
        <v/>
      </c>
      <c r="AI1160">
        <f>E1160+AH1160</f>
        <v/>
      </c>
      <c r="AJ1160">
        <f>AI1160+((ABS(K1160)/MAX(((F1160)+(G1160)*(AH1160))*(AH1160),1E-6))^2)/(2*$I$5)</f>
        <v/>
      </c>
      <c r="AM1160" t="n">
        <v>0</v>
      </c>
      <c r="AN1160" t="n">
        <v>0</v>
      </c>
      <c r="AO1160">
        <f>AM1160+AN1160</f>
        <v/>
      </c>
      <c r="AP1160">
        <f>AP1159+AO1160</f>
        <v/>
      </c>
      <c r="AQ1160">
        <f>ABS(ABS(K1160)/MAX(((F1160)+(G1160)*(AH1160))*(AH1160),1E-6))/SQRT($I$5*MAX((((F1160)+(G1160)*(AH1160))*(AH1160))/MAX((F1160)+2*(G1160)*(AH1160),1E-6),1E-6))</f>
        <v/>
      </c>
      <c r="AR1160">
        <f>IF(AQ1160&lt;1,"Subcritical","Supercritical")</f>
        <v/>
      </c>
      <c r="AS1160">
        <f>((ABS(K1160)*$D$6)/(MAX(((F1160)+(G1160)*(AH1160))*(AH1160),1E-6)*MAX(((((F1160)+(G1160)*(AH1160))*(AH1160))/MAX((F1160)+2*(AH1160)*SQRT(1+(G1160)^2),1E-6))^(2/3),1E-6)))^2</f>
        <v/>
      </c>
    </row>
    <row r="1161">
      <c r="A1161" t="n">
        <v>1012</v>
      </c>
      <c r="B1161" t="n">
        <v>1010.889</v>
      </c>
      <c r="C1161" t="n">
        <v>616080.701</v>
      </c>
      <c r="D1161" t="n">
        <v>3096993.059</v>
      </c>
      <c r="E1161" t="n">
        <v>632.0565</v>
      </c>
      <c r="F1161" t="n">
        <v>5.2</v>
      </c>
      <c r="G1161" t="n">
        <v>0</v>
      </c>
      <c r="H1161" t="inlineStr">
        <is>
          <t>Normal</t>
        </is>
      </c>
      <c r="I1161" t="n">
        <v>0.002</v>
      </c>
      <c r="J1161">
        <f>B1161-B1160</f>
        <v/>
      </c>
      <c r="K1161">
        <f>MAX(0,K1160-AO1160)</f>
        <v/>
      </c>
      <c r="L1161">
        <f>IF($D$20=0,IFERROR(L1160,MAX($D$16,POWER((ABS(K1161)^2)/($I$5*MAX(F1161,0.1)^2),1/3))),IF(IFERROR(V1160,0)=0,IFERROR(L1160,MAX($D$16,POWER((ABS(K1161)^2)/($I$5*MAX(F1161,0.1)^2),1/3))),IF(OR(IFERROR(L1161,0)=0,IFERROR(S1160,0)&lt;1,IFERROR(S1161,0)&lt;1),MAX($D$16,POWER((ABS(K1161)^2)/($I$5*MAX(F1161,0.1)^2),1/3)),IF(IFERROR(U1161,0)&gt;0,MAX($D$16,IFERROR(L1161,0)+((IFERROR(U1161,0))*$D$18*IF((IFERROR(S1161,0))&lt;1,1,-1))),IF(IFERROR(U1161,0)&lt;0,IF(ABS((MAX($D$16,POWER((ABS(K1161)^2)/($I$5*MAX(F1161,0.1)^2),1/3)))-IFERROR(L1161,0))&gt;$D$19,MAX($D$16,IF((MAX($D$16,POWER((ABS(K1161)^2)/($I$5*MAX(F1161,0.1)^2),1/3)))&gt;IFERROR(L1161,0),MIN((MAX($D$16,POWER((ABS(K1161)^2)/($I$5*MAX(F1161,0.1)^2),1/3))),IFERROR(L1161,0)+(MIN(ABS(IFERROR(U1161,0))*$D$18,ABS((MAX($D$16,POWER((ABS(K1161)^2)/($I$5*MAX(F1161,0.1)^2),1/3)))-IFERROR(L1161,0))))),MAX((MAX($D$16,POWER((ABS(K1161)^2)/($I$5*MAX(F1161,0.1)^2),1/3))),IFERROR(L1161,0)-(MIN(ABS(IFERROR(U1161,0))*$D$18,ABS((MAX($D$16,POWER((ABS(K1161)^2)/($I$5*MAX(F1161,0.1)^2),1/3)))-IFERROR(L1161,0))))))),MAX($D$16,POWER((ABS(K1161)^2)/($I$5*MAX(F1161,0.1)^2),1/3))),MAX($D$16,IFERROR(L1161,0)))))))</f>
        <v/>
      </c>
      <c r="M1161">
        <f>((F1161)+(G1161)*(L1161))*(L1161)</f>
        <v/>
      </c>
      <c r="N1161">
        <f>(((F1161)+(G1161)*(L1161))*(L1161))/MAX((F1161)+2*(L1161)*SQRT(1+(G1161)^2),1E-6)</f>
        <v/>
      </c>
      <c r="O1161">
        <f>ABS(K1161)/MAX(((F1161)+(G1161)*(L1161))*(L1161),1E-6)</f>
        <v/>
      </c>
      <c r="P1161">
        <f>E1161+L1161</f>
        <v/>
      </c>
      <c r="Q1161">
        <f>P1161+((ABS(K1161)/MAX(((F1161)+(G1161)*(L1161))*(L1161),1E-6))^2)/(2*$I$5)</f>
        <v/>
      </c>
      <c r="R1161">
        <f>((ABS(K1161)*$D$6)/(MAX(((F1161)+(G1161)*(L1161))*(L1161),1E-6)*MAX(((((F1161)+(G1161)*(L1161))*(L1161))/MAX((F1161)+2*(L1161)*SQRT(1+(G1161)^2),1E-6))^(2/3),1E-6)))^2</f>
        <v/>
      </c>
      <c r="S1161">
        <f>ABS(ABS(K1161)/MAX(((F1161)+(G1161)*(L1161))*(L1161),1E-6))/SQRT($I$5*MAX((((F1161)+(G1161)*(L1161))*(L1161))/MAX((F1161)+2*(G1161)*(L1161),1E-6),1E-6))</f>
        <v/>
      </c>
      <c r="T1161">
        <f>((F1161)*(L1161)^2)/2+(G1161)*(L1161)^3/3+(ABS(K1161)^2)/($I$5*MAX(((F1161)+(G1161)*(L1161))*(L1161),1E-6))</f>
        <v/>
      </c>
      <c r="U1161">
        <f>IF($D$20=0,0,IFERROR(Q1160-(((R1160+R1161)/2)*J1161)-(IF(O1160&gt;O1161,$D$8*((O1160^2-O1161^2)/(2*$I$5)),$D$9*((O1161^2-O1160^2)/(2*$I$5)))+($D$10*(ABS(I1161)/90)*(MAX(O1160^2,O1161^2)/(2*$I$5))))-Q1161,0))</f>
        <v/>
      </c>
      <c r="V1161">
        <f>IF($D$20=0,1,IFERROR(IF(ROUND(S1161,3)=1,1,IF(AND(ABS(U1161)&lt;$D$19,S1161&gt;1),1,0)),0))</f>
        <v/>
      </c>
      <c r="W1161">
        <f>IF($D$20=0,IFERROR(W1162,MAX($D$16,POWER((ABS(K1161)^2)/($I$5*MAX(F1161,0.1)^2),1/3))),IF(IFERROR(AG1162,0)=0,IFERROR(W1162,MAX($D$16,POWER((ABS(K1161)^2)/($I$5*MAX(F1161,0.1)^2),1/3))),IF(OR(IFERROR(W1161,0)=0,IFERROR(AD1162,0)&gt;1),MAX($D$16,POWER((ABS(K1161)^2)/($I$5*MAX(F1161,0.1)^2),1/3)),IF(IFERROR(AF1161,0)&gt;0,MAX($D$16,IFERROR(W1161,0)+((IFERROR(AF1161,0))*$D$18*IF((IFERROR(AD1161,0))&lt;1,1,-1))),IF(IFERROR(AF1161,0)&lt;0,IF(ABS((MAX($D$16,POWER((ABS(K1161)^2)/($I$5*MAX(F1161,0.1)^2),1/3)))-IFERROR(W1161,0))&gt;$D$19,MAX($D$16,IF((MAX($D$16,POWER((ABS(K1161)^2)/($I$5*MAX(F1161,0.1)^2),1/3)))&gt;IFERROR(W1161,0),MIN((MAX($D$16,POWER((ABS(K1161)^2)/($I$5*MAX(F1161,0.1)^2),1/3))),IFERROR(W1161,0)+(MIN(ABS(IFERROR(AF1161,0))*$D$18,ABS((MAX($D$16,POWER((ABS(K1161)^2)/($I$5*MAX(F1161,0.1)^2),1/3)))-IFERROR(W1161,0))))),MAX((MAX($D$16,POWER((ABS(K1161)^2)/($I$5*MAX(F1161,0.1)^2),1/3))),IFERROR(W1161,0)-(MIN(ABS(IFERROR(AF1161,0))*$D$18,ABS((MAX($D$16,POWER((ABS(K1161)^2)/($I$5*MAX(F1161,0.1)^2),1/3)))-IFERROR(W1161,0))))))),MAX($D$16,POWER((ABS(K1161)^2)/($I$5*MAX(F1161,0.1)^2),1/3))),MAX($D$16,IFERROR(W1161,0)))))))</f>
        <v/>
      </c>
      <c r="X1161">
        <f>((F1161)+(G1161)*(W1161))*(W1161)</f>
        <v/>
      </c>
      <c r="Y1161">
        <f>(((F1161)+(G1161)*(W1161))*(W1161))/MAX((F1161)+2*(W1161)*SQRT(1+(G1161)^2),1E-6)</f>
        <v/>
      </c>
      <c r="Z1161">
        <f>ABS(K1161)/MAX(((F1161)+(G1161)*(W1161))*(W1161),1E-6)</f>
        <v/>
      </c>
      <c r="AA1161">
        <f>E1161+W1161</f>
        <v/>
      </c>
      <c r="AB1161">
        <f>AA1161+((ABS(K1161)/MAX(((F1161)+(G1161)*(W1161))*(W1161),1E-6))^2)/(2*$I$5)</f>
        <v/>
      </c>
      <c r="AC1161">
        <f>((ABS(K1161)*$D$6)/(MAX(((F1161)+(G1161)*(W1161))*(W1161),1E-6)*MAX(((((F1161)+(G1161)*(W1161))*(W1161))/MAX((F1161)+2*(W1161)*SQRT(1+(G1161)^2),1E-6))^(2/3),1E-6)))^2</f>
        <v/>
      </c>
      <c r="AD1161">
        <f>ABS(ABS(K1161)/MAX(((F1161)+(G1161)*(W1161))*(W1161),1E-6))/SQRT($I$5*MAX((((F1161)+(G1161)*(W1161))*(W1161))/MAX((F1161)+2*(G1161)*(W1161),1E-6),1E-6))</f>
        <v/>
      </c>
      <c r="AE1161">
        <f>((F1161)*(W1161)^2)/2+(G1161)*(W1161)^3/3+(ABS(K1161)^2)/($I$5*MAX(((F1161)+(G1161)*(W1161))*(W1161),1E-6))</f>
        <v/>
      </c>
      <c r="AF1161">
        <f>IF($D$20=0,0,IFERROR(AB1162+(((AC1161+AC1162)/2)*J1162)+(IF(Z1161&gt;Z1162,$D$8*((Z1161^2-Z1162^2)/(2*$I$5)),$D$9*((Z1162^2-Z1161^2)/(2*$I$5)))+($D$10*(ABS(I1162)/90)*(MAX(Z1161^2,Z1162^2)/(2*$I$5))))-AB1161,0))</f>
        <v/>
      </c>
      <c r="AG1161">
        <f>IF($D$20=0,1,IFERROR(IF(ROUND(AD1161,3)=1,1,IF(AND(ABS(AF1161)&lt;$D$19,AD1161&lt;1),1,0)),0))</f>
        <v/>
      </c>
      <c r="AH1161">
        <f>IFERROR(IF(V32="Supercritical",MAX($D$16,IFERROR(L1161,MAX($D$16,POWER((ABS(K1161)^2)/($I$5*MAX(F1161,0.1)^2),1/3)))),IF(V32="Subcritical",MAX($D$16,IFERROR(W1161,MAX($D$16,POWER((ABS(K1161)^2)/($I$5*MAX(F1161,0.1)^2),1/3)))),IF(AND(IFERROR(V1161,0)=1,IFERROR(AG1161,0)=1),IF(IFERROR(T1161,-1E99)&gt;=IFERROR(AE1161,-1E99),MAX($D$16,IFERROR(L1161,MAX($D$16,POWER((ABS(K1161)^2)/($I$5*MAX(F1161,0.1)^2),1/3)))),MAX($D$16,IFERROR(W1161,MAX($D$16,POWER((ABS(K1161)^2)/($I$5*MAX(F1161,0.1)^2),1/3))))),IF(IFERROR(V1161,0)=1,MAX($D$16,IFERROR(L1161,MAX($D$16,POWER((ABS(K1161)^2)/($I$5*MAX(F1161,0.1)^2),1/3)))),IF(IFERROR(AG1161,0)=1,MAX($D$16,IFERROR(W1161,MAX($D$16,POWER((ABS(K1161)^2)/($I$5*MAX(F1161,0.1)^2),1/3)))),MAX($D$16,POWER((ABS(K1161)^2)/($I$5*MAX(F1161,0.1)^2),1/3))))))),MAX($D$16,POWER((ABS(K1161)^2)/($I$5*MAX(F1161,0.1)^2),1/3)))</f>
        <v/>
      </c>
      <c r="AI1161">
        <f>E1161+AH1161</f>
        <v/>
      </c>
      <c r="AJ1161">
        <f>AI1161+((ABS(K1161)/MAX(((F1161)+(G1161)*(AH1161))*(AH1161),1E-6))^2)/(2*$I$5)</f>
        <v/>
      </c>
      <c r="AM1161" t="n">
        <v>0</v>
      </c>
      <c r="AN1161" t="n">
        <v>0</v>
      </c>
      <c r="AO1161">
        <f>AM1161+AN1161</f>
        <v/>
      </c>
      <c r="AP1161">
        <f>AP1160+AO1161</f>
        <v/>
      </c>
      <c r="AQ1161">
        <f>ABS(ABS(K1161)/MAX(((F1161)+(G1161)*(AH1161))*(AH1161),1E-6))/SQRT($I$5*MAX((((F1161)+(G1161)*(AH1161))*(AH1161))/MAX((F1161)+2*(G1161)*(AH1161),1E-6),1E-6))</f>
        <v/>
      </c>
      <c r="AR1161">
        <f>IF(AQ1161&lt;1,"Subcritical","Supercritical")</f>
        <v/>
      </c>
      <c r="AS1161">
        <f>((ABS(K1161)*$D$6)/(MAX(((F1161)+(G1161)*(AH1161))*(AH1161),1E-6)*MAX(((((F1161)+(G1161)*(AH1161))*(AH1161))/MAX((F1161)+2*(AH1161)*SQRT(1+(G1161)^2),1E-6))^(2/3),1E-6)))^2</f>
        <v/>
      </c>
    </row>
    <row r="1162">
      <c r="A1162" t="n">
        <v>1013</v>
      </c>
      <c r="B1162" t="n">
        <v>1011.89</v>
      </c>
      <c r="C1162" t="n">
        <v>616080.659</v>
      </c>
      <c r="D1162" t="n">
        <v>3096992.059</v>
      </c>
      <c r="E1162" t="n">
        <v>632.056</v>
      </c>
      <c r="F1162" t="n">
        <v>5.2</v>
      </c>
      <c r="G1162" t="n">
        <v>0</v>
      </c>
      <c r="H1162" t="inlineStr">
        <is>
          <t>Normal</t>
        </is>
      </c>
      <c r="I1162" t="n">
        <v>0.002</v>
      </c>
      <c r="J1162">
        <f>B1162-B1161</f>
        <v/>
      </c>
      <c r="K1162">
        <f>MAX(0,K1161-AO1161)</f>
        <v/>
      </c>
      <c r="L1162">
        <f>IF($D$20=0,IFERROR(L1161,MAX($D$16,POWER((ABS(K1162)^2)/($I$5*MAX(F1162,0.1)^2),1/3))),IF(IFERROR(V1161,0)=0,IFERROR(L1161,MAX($D$16,POWER((ABS(K1162)^2)/($I$5*MAX(F1162,0.1)^2),1/3))),IF(OR(IFERROR(L1162,0)=0,IFERROR(S1161,0)&lt;1,IFERROR(S1162,0)&lt;1),MAX($D$16,POWER((ABS(K1162)^2)/($I$5*MAX(F1162,0.1)^2),1/3)),IF(IFERROR(U1162,0)&gt;0,MAX($D$16,IFERROR(L1162,0)+((IFERROR(U1162,0))*$D$18*IF((IFERROR(S1162,0))&lt;1,1,-1))),IF(IFERROR(U1162,0)&lt;0,IF(ABS((MAX($D$16,POWER((ABS(K1162)^2)/($I$5*MAX(F1162,0.1)^2),1/3)))-IFERROR(L1162,0))&gt;$D$19,MAX($D$16,IF((MAX($D$16,POWER((ABS(K1162)^2)/($I$5*MAX(F1162,0.1)^2),1/3)))&gt;IFERROR(L1162,0),MIN((MAX($D$16,POWER((ABS(K1162)^2)/($I$5*MAX(F1162,0.1)^2),1/3))),IFERROR(L1162,0)+(MIN(ABS(IFERROR(U1162,0))*$D$18,ABS((MAX($D$16,POWER((ABS(K1162)^2)/($I$5*MAX(F1162,0.1)^2),1/3)))-IFERROR(L1162,0))))),MAX((MAX($D$16,POWER((ABS(K1162)^2)/($I$5*MAX(F1162,0.1)^2),1/3))),IFERROR(L1162,0)-(MIN(ABS(IFERROR(U1162,0))*$D$18,ABS((MAX($D$16,POWER((ABS(K1162)^2)/($I$5*MAX(F1162,0.1)^2),1/3)))-IFERROR(L1162,0))))))),MAX($D$16,POWER((ABS(K1162)^2)/($I$5*MAX(F1162,0.1)^2),1/3))),MAX($D$16,IFERROR(L1162,0)))))))</f>
        <v/>
      </c>
      <c r="M1162">
        <f>((F1162)+(G1162)*(L1162))*(L1162)</f>
        <v/>
      </c>
      <c r="N1162">
        <f>(((F1162)+(G1162)*(L1162))*(L1162))/MAX((F1162)+2*(L1162)*SQRT(1+(G1162)^2),1E-6)</f>
        <v/>
      </c>
      <c r="O1162">
        <f>ABS(K1162)/MAX(((F1162)+(G1162)*(L1162))*(L1162),1E-6)</f>
        <v/>
      </c>
      <c r="P1162">
        <f>E1162+L1162</f>
        <v/>
      </c>
      <c r="Q1162">
        <f>P1162+((ABS(K1162)/MAX(((F1162)+(G1162)*(L1162))*(L1162),1E-6))^2)/(2*$I$5)</f>
        <v/>
      </c>
      <c r="R1162">
        <f>((ABS(K1162)*$D$6)/(MAX(((F1162)+(G1162)*(L1162))*(L1162),1E-6)*MAX(((((F1162)+(G1162)*(L1162))*(L1162))/MAX((F1162)+2*(L1162)*SQRT(1+(G1162)^2),1E-6))^(2/3),1E-6)))^2</f>
        <v/>
      </c>
      <c r="S1162">
        <f>ABS(ABS(K1162)/MAX(((F1162)+(G1162)*(L1162))*(L1162),1E-6))/SQRT($I$5*MAX((((F1162)+(G1162)*(L1162))*(L1162))/MAX((F1162)+2*(G1162)*(L1162),1E-6),1E-6))</f>
        <v/>
      </c>
      <c r="T1162">
        <f>((F1162)*(L1162)^2)/2+(G1162)*(L1162)^3/3+(ABS(K1162)^2)/($I$5*MAX(((F1162)+(G1162)*(L1162))*(L1162),1E-6))</f>
        <v/>
      </c>
      <c r="U1162">
        <f>IF($D$20=0,0,IFERROR(Q1161-(((R1161+R1162)/2)*J1162)-(IF(O1161&gt;O1162,$D$8*((O1161^2-O1162^2)/(2*$I$5)),$D$9*((O1162^2-O1161^2)/(2*$I$5)))+($D$10*(ABS(I1162)/90)*(MAX(O1161^2,O1162^2)/(2*$I$5))))-Q1162,0))</f>
        <v/>
      </c>
      <c r="V1162">
        <f>IF($D$20=0,1,IFERROR(IF(ROUND(S1162,3)=1,1,IF(AND(ABS(U1162)&lt;$D$19,S1162&gt;1),1,0)),0))</f>
        <v/>
      </c>
      <c r="W1162">
        <f>IF($D$20=0,IFERROR(W1163,MAX($D$16,POWER((ABS(K1162)^2)/($I$5*MAX(F1162,0.1)^2),1/3))),IF(IFERROR(AG1163,0)=0,IFERROR(W1163,MAX($D$16,POWER((ABS(K1162)^2)/($I$5*MAX(F1162,0.1)^2),1/3))),IF(OR(IFERROR(W1162,0)=0,IFERROR(AD1163,0)&gt;1),MAX($D$16,POWER((ABS(K1162)^2)/($I$5*MAX(F1162,0.1)^2),1/3)),IF(IFERROR(AF1162,0)&gt;0,MAX($D$16,IFERROR(W1162,0)+((IFERROR(AF1162,0))*$D$18*IF((IFERROR(AD1162,0))&lt;1,1,-1))),IF(IFERROR(AF1162,0)&lt;0,IF(ABS((MAX($D$16,POWER((ABS(K1162)^2)/($I$5*MAX(F1162,0.1)^2),1/3)))-IFERROR(W1162,0))&gt;$D$19,MAX($D$16,IF((MAX($D$16,POWER((ABS(K1162)^2)/($I$5*MAX(F1162,0.1)^2),1/3)))&gt;IFERROR(W1162,0),MIN((MAX($D$16,POWER((ABS(K1162)^2)/($I$5*MAX(F1162,0.1)^2),1/3))),IFERROR(W1162,0)+(MIN(ABS(IFERROR(AF1162,0))*$D$18,ABS((MAX($D$16,POWER((ABS(K1162)^2)/($I$5*MAX(F1162,0.1)^2),1/3)))-IFERROR(W1162,0))))),MAX((MAX($D$16,POWER((ABS(K1162)^2)/($I$5*MAX(F1162,0.1)^2),1/3))),IFERROR(W1162,0)-(MIN(ABS(IFERROR(AF1162,0))*$D$18,ABS((MAX($D$16,POWER((ABS(K1162)^2)/($I$5*MAX(F1162,0.1)^2),1/3)))-IFERROR(W1162,0))))))),MAX($D$16,POWER((ABS(K1162)^2)/($I$5*MAX(F1162,0.1)^2),1/3))),MAX($D$16,IFERROR(W1162,0)))))))</f>
        <v/>
      </c>
      <c r="X1162">
        <f>((F1162)+(G1162)*(W1162))*(W1162)</f>
        <v/>
      </c>
      <c r="Y1162">
        <f>(((F1162)+(G1162)*(W1162))*(W1162))/MAX((F1162)+2*(W1162)*SQRT(1+(G1162)^2),1E-6)</f>
        <v/>
      </c>
      <c r="Z1162">
        <f>ABS(K1162)/MAX(((F1162)+(G1162)*(W1162))*(W1162),1E-6)</f>
        <v/>
      </c>
      <c r="AA1162">
        <f>E1162+W1162</f>
        <v/>
      </c>
      <c r="AB1162">
        <f>AA1162+((ABS(K1162)/MAX(((F1162)+(G1162)*(W1162))*(W1162),1E-6))^2)/(2*$I$5)</f>
        <v/>
      </c>
      <c r="AC1162">
        <f>((ABS(K1162)*$D$6)/(MAX(((F1162)+(G1162)*(W1162))*(W1162),1E-6)*MAX(((((F1162)+(G1162)*(W1162))*(W1162))/MAX((F1162)+2*(W1162)*SQRT(1+(G1162)^2),1E-6))^(2/3),1E-6)))^2</f>
        <v/>
      </c>
      <c r="AD1162">
        <f>ABS(ABS(K1162)/MAX(((F1162)+(G1162)*(W1162))*(W1162),1E-6))/SQRT($I$5*MAX((((F1162)+(G1162)*(W1162))*(W1162))/MAX((F1162)+2*(G1162)*(W1162),1E-6),1E-6))</f>
        <v/>
      </c>
      <c r="AE1162">
        <f>((F1162)*(W1162)^2)/2+(G1162)*(W1162)^3/3+(ABS(K1162)^2)/($I$5*MAX(((F1162)+(G1162)*(W1162))*(W1162),1E-6))</f>
        <v/>
      </c>
      <c r="AF1162">
        <f>IF($D$20=0,0,IFERROR(AB1163+(((AC1162+AC1163)/2)*J1163)+(IF(Z1162&gt;Z1163,$D$8*((Z1162^2-Z1163^2)/(2*$I$5)),$D$9*((Z1163^2-Z1162^2)/(2*$I$5)))+($D$10*(ABS(I1163)/90)*(MAX(Z1162^2,Z1163^2)/(2*$I$5))))-AB1162,0))</f>
        <v/>
      </c>
      <c r="AG1162">
        <f>IF($D$20=0,1,IFERROR(IF(ROUND(AD1162,3)=1,1,IF(AND(ABS(AF1162)&lt;$D$19,AD1162&lt;1),1,0)),0))</f>
        <v/>
      </c>
      <c r="AH1162">
        <f>IFERROR(IF(V32="Supercritical",MAX($D$16,IFERROR(L1162,MAX($D$16,POWER((ABS(K1162)^2)/($I$5*MAX(F1162,0.1)^2),1/3)))),IF(V32="Subcritical",MAX($D$16,IFERROR(W1162,MAX($D$16,POWER((ABS(K1162)^2)/($I$5*MAX(F1162,0.1)^2),1/3)))),IF(AND(IFERROR(V1162,0)=1,IFERROR(AG1162,0)=1),IF(IFERROR(T1162,-1E99)&gt;=IFERROR(AE1162,-1E99),MAX($D$16,IFERROR(L1162,MAX($D$16,POWER((ABS(K1162)^2)/($I$5*MAX(F1162,0.1)^2),1/3)))),MAX($D$16,IFERROR(W1162,MAX($D$16,POWER((ABS(K1162)^2)/($I$5*MAX(F1162,0.1)^2),1/3))))),IF(IFERROR(V1162,0)=1,MAX($D$16,IFERROR(L1162,MAX($D$16,POWER((ABS(K1162)^2)/($I$5*MAX(F1162,0.1)^2),1/3)))),IF(IFERROR(AG1162,0)=1,MAX($D$16,IFERROR(W1162,MAX($D$16,POWER((ABS(K1162)^2)/($I$5*MAX(F1162,0.1)^2),1/3)))),MAX($D$16,POWER((ABS(K1162)^2)/($I$5*MAX(F1162,0.1)^2),1/3))))))),MAX($D$16,POWER((ABS(K1162)^2)/($I$5*MAX(F1162,0.1)^2),1/3)))</f>
        <v/>
      </c>
      <c r="AI1162">
        <f>E1162+AH1162</f>
        <v/>
      </c>
      <c r="AJ1162">
        <f>AI1162+((ABS(K1162)/MAX(((F1162)+(G1162)*(AH1162))*(AH1162),1E-6))^2)/(2*$I$5)</f>
        <v/>
      </c>
      <c r="AM1162" t="n">
        <v>0</v>
      </c>
      <c r="AN1162" t="n">
        <v>0</v>
      </c>
      <c r="AO1162">
        <f>AM1162+AN1162</f>
        <v/>
      </c>
      <c r="AP1162">
        <f>AP1161+AO1162</f>
        <v/>
      </c>
      <c r="AQ1162">
        <f>ABS(ABS(K1162)/MAX(((F1162)+(G1162)*(AH1162))*(AH1162),1E-6))/SQRT($I$5*MAX((((F1162)+(G1162)*(AH1162))*(AH1162))/MAX((F1162)+2*(G1162)*(AH1162),1E-6),1E-6))</f>
        <v/>
      </c>
      <c r="AR1162">
        <f>IF(AQ1162&lt;1,"Subcritical","Supercritical")</f>
        <v/>
      </c>
      <c r="AS1162">
        <f>((ABS(K1162)*$D$6)/(MAX(((F1162)+(G1162)*(AH1162))*(AH1162),1E-6)*MAX(((((F1162)+(G1162)*(AH1162))*(AH1162))/MAX((F1162)+2*(AH1162)*SQRT(1+(G1162)^2),1E-6))^(2/3),1E-6)))^2</f>
        <v/>
      </c>
    </row>
    <row r="1163">
      <c r="A1163" t="n">
        <v>1014</v>
      </c>
      <c r="B1163" t="n">
        <v>1012.89</v>
      </c>
      <c r="C1163" t="n">
        <v>616080.617</v>
      </c>
      <c r="D1163" t="n">
        <v>3096991.06</v>
      </c>
      <c r="E1163" t="n">
        <v>632.0555000000001</v>
      </c>
      <c r="F1163" t="n">
        <v>5.2</v>
      </c>
      <c r="G1163" t="n">
        <v>0</v>
      </c>
      <c r="H1163" t="inlineStr">
        <is>
          <t>Normal</t>
        </is>
      </c>
      <c r="I1163" t="n">
        <v>0.057</v>
      </c>
      <c r="J1163">
        <f>B1163-B1162</f>
        <v/>
      </c>
      <c r="K1163">
        <f>MAX(0,K1162-AO1162)</f>
        <v/>
      </c>
      <c r="L1163">
        <f>IF($D$20=0,IFERROR(L1162,MAX($D$16,POWER((ABS(K1163)^2)/($I$5*MAX(F1163,0.1)^2),1/3))),IF(IFERROR(V1162,0)=0,IFERROR(L1162,MAX($D$16,POWER((ABS(K1163)^2)/($I$5*MAX(F1163,0.1)^2),1/3))),IF(OR(IFERROR(L1163,0)=0,IFERROR(S1162,0)&lt;1,IFERROR(S1163,0)&lt;1),MAX($D$16,POWER((ABS(K1163)^2)/($I$5*MAX(F1163,0.1)^2),1/3)),IF(IFERROR(U1163,0)&gt;0,MAX($D$16,IFERROR(L1163,0)+((IFERROR(U1163,0))*$D$18*IF((IFERROR(S1163,0))&lt;1,1,-1))),IF(IFERROR(U1163,0)&lt;0,IF(ABS((MAX($D$16,POWER((ABS(K1163)^2)/($I$5*MAX(F1163,0.1)^2),1/3)))-IFERROR(L1163,0))&gt;$D$19,MAX($D$16,IF((MAX($D$16,POWER((ABS(K1163)^2)/($I$5*MAX(F1163,0.1)^2),1/3)))&gt;IFERROR(L1163,0),MIN((MAX($D$16,POWER((ABS(K1163)^2)/($I$5*MAX(F1163,0.1)^2),1/3))),IFERROR(L1163,0)+(MIN(ABS(IFERROR(U1163,0))*$D$18,ABS((MAX($D$16,POWER((ABS(K1163)^2)/($I$5*MAX(F1163,0.1)^2),1/3)))-IFERROR(L1163,0))))),MAX((MAX($D$16,POWER((ABS(K1163)^2)/($I$5*MAX(F1163,0.1)^2),1/3))),IFERROR(L1163,0)-(MIN(ABS(IFERROR(U1163,0))*$D$18,ABS((MAX($D$16,POWER((ABS(K1163)^2)/($I$5*MAX(F1163,0.1)^2),1/3)))-IFERROR(L1163,0))))))),MAX($D$16,POWER((ABS(K1163)^2)/($I$5*MAX(F1163,0.1)^2),1/3))),MAX($D$16,IFERROR(L1163,0)))))))</f>
        <v/>
      </c>
      <c r="M1163">
        <f>((F1163)+(G1163)*(L1163))*(L1163)</f>
        <v/>
      </c>
      <c r="N1163">
        <f>(((F1163)+(G1163)*(L1163))*(L1163))/MAX((F1163)+2*(L1163)*SQRT(1+(G1163)^2),1E-6)</f>
        <v/>
      </c>
      <c r="O1163">
        <f>ABS(K1163)/MAX(((F1163)+(G1163)*(L1163))*(L1163),1E-6)</f>
        <v/>
      </c>
      <c r="P1163">
        <f>E1163+L1163</f>
        <v/>
      </c>
      <c r="Q1163">
        <f>P1163+((ABS(K1163)/MAX(((F1163)+(G1163)*(L1163))*(L1163),1E-6))^2)/(2*$I$5)</f>
        <v/>
      </c>
      <c r="R1163">
        <f>((ABS(K1163)*$D$6)/(MAX(((F1163)+(G1163)*(L1163))*(L1163),1E-6)*MAX(((((F1163)+(G1163)*(L1163))*(L1163))/MAX((F1163)+2*(L1163)*SQRT(1+(G1163)^2),1E-6))^(2/3),1E-6)))^2</f>
        <v/>
      </c>
      <c r="S1163">
        <f>ABS(ABS(K1163)/MAX(((F1163)+(G1163)*(L1163))*(L1163),1E-6))/SQRT($I$5*MAX((((F1163)+(G1163)*(L1163))*(L1163))/MAX((F1163)+2*(G1163)*(L1163),1E-6),1E-6))</f>
        <v/>
      </c>
      <c r="T1163">
        <f>((F1163)*(L1163)^2)/2+(G1163)*(L1163)^3/3+(ABS(K1163)^2)/($I$5*MAX(((F1163)+(G1163)*(L1163))*(L1163),1E-6))</f>
        <v/>
      </c>
      <c r="U1163">
        <f>IF($D$20=0,0,IFERROR(Q1162-(((R1162+R1163)/2)*J1163)-(IF(O1162&gt;O1163,$D$8*((O1162^2-O1163^2)/(2*$I$5)),$D$9*((O1163^2-O1162^2)/(2*$I$5)))+($D$10*(ABS(I1163)/90)*(MAX(O1162^2,O1163^2)/(2*$I$5))))-Q1163,0))</f>
        <v/>
      </c>
      <c r="V1163">
        <f>IF($D$20=0,1,IFERROR(IF(ROUND(S1163,3)=1,1,IF(AND(ABS(U1163)&lt;$D$19,S1163&gt;1),1,0)),0))</f>
        <v/>
      </c>
      <c r="W1163">
        <f>IF($D$20=0,IFERROR(W1164,MAX($D$16,POWER((ABS(K1163)^2)/($I$5*MAX(F1163,0.1)^2),1/3))),IF(IFERROR(AG1164,0)=0,IFERROR(W1164,MAX($D$16,POWER((ABS(K1163)^2)/($I$5*MAX(F1163,0.1)^2),1/3))),IF(OR(IFERROR(W1163,0)=0,IFERROR(AD1164,0)&gt;1),MAX($D$16,POWER((ABS(K1163)^2)/($I$5*MAX(F1163,0.1)^2),1/3)),IF(IFERROR(AF1163,0)&gt;0,MAX($D$16,IFERROR(W1163,0)+((IFERROR(AF1163,0))*$D$18*IF((IFERROR(AD1163,0))&lt;1,1,-1))),IF(IFERROR(AF1163,0)&lt;0,IF(ABS((MAX($D$16,POWER((ABS(K1163)^2)/($I$5*MAX(F1163,0.1)^2),1/3)))-IFERROR(W1163,0))&gt;$D$19,MAX($D$16,IF((MAX($D$16,POWER((ABS(K1163)^2)/($I$5*MAX(F1163,0.1)^2),1/3)))&gt;IFERROR(W1163,0),MIN((MAX($D$16,POWER((ABS(K1163)^2)/($I$5*MAX(F1163,0.1)^2),1/3))),IFERROR(W1163,0)+(MIN(ABS(IFERROR(AF1163,0))*$D$18,ABS((MAX($D$16,POWER((ABS(K1163)^2)/($I$5*MAX(F1163,0.1)^2),1/3)))-IFERROR(W1163,0))))),MAX((MAX($D$16,POWER((ABS(K1163)^2)/($I$5*MAX(F1163,0.1)^2),1/3))),IFERROR(W1163,0)-(MIN(ABS(IFERROR(AF1163,0))*$D$18,ABS((MAX($D$16,POWER((ABS(K1163)^2)/($I$5*MAX(F1163,0.1)^2),1/3)))-IFERROR(W1163,0))))))),MAX($D$16,POWER((ABS(K1163)^2)/($I$5*MAX(F1163,0.1)^2),1/3))),MAX($D$16,IFERROR(W1163,0)))))))</f>
        <v/>
      </c>
      <c r="X1163">
        <f>((F1163)+(G1163)*(W1163))*(W1163)</f>
        <v/>
      </c>
      <c r="Y1163">
        <f>(((F1163)+(G1163)*(W1163))*(W1163))/MAX((F1163)+2*(W1163)*SQRT(1+(G1163)^2),1E-6)</f>
        <v/>
      </c>
      <c r="Z1163">
        <f>ABS(K1163)/MAX(((F1163)+(G1163)*(W1163))*(W1163),1E-6)</f>
        <v/>
      </c>
      <c r="AA1163">
        <f>E1163+W1163</f>
        <v/>
      </c>
      <c r="AB1163">
        <f>AA1163+((ABS(K1163)/MAX(((F1163)+(G1163)*(W1163))*(W1163),1E-6))^2)/(2*$I$5)</f>
        <v/>
      </c>
      <c r="AC1163">
        <f>((ABS(K1163)*$D$6)/(MAX(((F1163)+(G1163)*(W1163))*(W1163),1E-6)*MAX(((((F1163)+(G1163)*(W1163))*(W1163))/MAX((F1163)+2*(W1163)*SQRT(1+(G1163)^2),1E-6))^(2/3),1E-6)))^2</f>
        <v/>
      </c>
      <c r="AD1163">
        <f>ABS(ABS(K1163)/MAX(((F1163)+(G1163)*(W1163))*(W1163),1E-6))/SQRT($I$5*MAX((((F1163)+(G1163)*(W1163))*(W1163))/MAX((F1163)+2*(G1163)*(W1163),1E-6),1E-6))</f>
        <v/>
      </c>
      <c r="AE1163">
        <f>((F1163)*(W1163)^2)/2+(G1163)*(W1163)^3/3+(ABS(K1163)^2)/($I$5*MAX(((F1163)+(G1163)*(W1163))*(W1163),1E-6))</f>
        <v/>
      </c>
      <c r="AF1163">
        <f>IF($D$20=0,0,IFERROR(AB1164+(((AC1163+AC1164)/2)*J1164)+(IF(Z1163&gt;Z1164,$D$8*((Z1163^2-Z1164^2)/(2*$I$5)),$D$9*((Z1164^2-Z1163^2)/(2*$I$5)))+($D$10*(ABS(I1164)/90)*(MAX(Z1163^2,Z1164^2)/(2*$I$5))))-AB1163,0))</f>
        <v/>
      </c>
      <c r="AG1163">
        <f>IF($D$20=0,1,IFERROR(IF(ROUND(AD1163,3)=1,1,IF(AND(ABS(AF1163)&lt;$D$19,AD1163&lt;1),1,0)),0))</f>
        <v/>
      </c>
      <c r="AH1163">
        <f>IFERROR(IF(V32="Supercritical",MAX($D$16,IFERROR(L1163,MAX($D$16,POWER((ABS(K1163)^2)/($I$5*MAX(F1163,0.1)^2),1/3)))),IF(V32="Subcritical",MAX($D$16,IFERROR(W1163,MAX($D$16,POWER((ABS(K1163)^2)/($I$5*MAX(F1163,0.1)^2),1/3)))),IF(AND(IFERROR(V1163,0)=1,IFERROR(AG1163,0)=1),IF(IFERROR(T1163,-1E99)&gt;=IFERROR(AE1163,-1E99),MAX($D$16,IFERROR(L1163,MAX($D$16,POWER((ABS(K1163)^2)/($I$5*MAX(F1163,0.1)^2),1/3)))),MAX($D$16,IFERROR(W1163,MAX($D$16,POWER((ABS(K1163)^2)/($I$5*MAX(F1163,0.1)^2),1/3))))),IF(IFERROR(V1163,0)=1,MAX($D$16,IFERROR(L1163,MAX($D$16,POWER((ABS(K1163)^2)/($I$5*MAX(F1163,0.1)^2),1/3)))),IF(IFERROR(AG1163,0)=1,MAX($D$16,IFERROR(W1163,MAX($D$16,POWER((ABS(K1163)^2)/($I$5*MAX(F1163,0.1)^2),1/3)))),MAX($D$16,POWER((ABS(K1163)^2)/($I$5*MAX(F1163,0.1)^2),1/3))))))),MAX($D$16,POWER((ABS(K1163)^2)/($I$5*MAX(F1163,0.1)^2),1/3)))</f>
        <v/>
      </c>
      <c r="AI1163">
        <f>E1163+AH1163</f>
        <v/>
      </c>
      <c r="AJ1163">
        <f>AI1163+((ABS(K1163)/MAX(((F1163)+(G1163)*(AH1163))*(AH1163),1E-6))^2)/(2*$I$5)</f>
        <v/>
      </c>
      <c r="AM1163" t="n">
        <v>0</v>
      </c>
      <c r="AN1163" t="n">
        <v>0</v>
      </c>
      <c r="AO1163">
        <f>AM1163+AN1163</f>
        <v/>
      </c>
      <c r="AP1163">
        <f>AP1162+AO1163</f>
        <v/>
      </c>
      <c r="AQ1163">
        <f>ABS(ABS(K1163)/MAX(((F1163)+(G1163)*(AH1163))*(AH1163),1E-6))/SQRT($I$5*MAX((((F1163)+(G1163)*(AH1163))*(AH1163))/MAX((F1163)+2*(G1163)*(AH1163),1E-6),1E-6))</f>
        <v/>
      </c>
      <c r="AR1163">
        <f>IF(AQ1163&lt;1,"Subcritical","Supercritical")</f>
        <v/>
      </c>
      <c r="AS1163">
        <f>((ABS(K1163)*$D$6)/(MAX(((F1163)+(G1163)*(AH1163))*(AH1163),1E-6)*MAX(((((F1163)+(G1163)*(AH1163))*(AH1163))/MAX((F1163)+2*(AH1163)*SQRT(1+(G1163)^2),1E-6))^(2/3),1E-6)))^2</f>
        <v/>
      </c>
    </row>
    <row r="1164">
      <c r="A1164" t="n">
        <v>1015</v>
      </c>
      <c r="B1164" t="n">
        <v>1013.89</v>
      </c>
      <c r="C1164" t="n">
        <v>616080.574</v>
      </c>
      <c r="D1164" t="n">
        <v>3096990.061</v>
      </c>
      <c r="E1164" t="n">
        <v>632.0549999999999</v>
      </c>
      <c r="F1164" t="n">
        <v>5.2</v>
      </c>
      <c r="G1164" t="n">
        <v>0</v>
      </c>
      <c r="H1164" t="inlineStr">
        <is>
          <t>Normal</t>
        </is>
      </c>
      <c r="I1164" t="n">
        <v>0.057</v>
      </c>
      <c r="J1164">
        <f>B1164-B1163</f>
        <v/>
      </c>
      <c r="K1164">
        <f>MAX(0,K1163-AO1163)</f>
        <v/>
      </c>
      <c r="L1164">
        <f>IF($D$20=0,IFERROR(L1163,MAX($D$16,POWER((ABS(K1164)^2)/($I$5*MAX(F1164,0.1)^2),1/3))),IF(IFERROR(V1163,0)=0,IFERROR(L1163,MAX($D$16,POWER((ABS(K1164)^2)/($I$5*MAX(F1164,0.1)^2),1/3))),IF(OR(IFERROR(L1164,0)=0,IFERROR(S1163,0)&lt;1,IFERROR(S1164,0)&lt;1),MAX($D$16,POWER((ABS(K1164)^2)/($I$5*MAX(F1164,0.1)^2),1/3)),IF(IFERROR(U1164,0)&gt;0,MAX($D$16,IFERROR(L1164,0)+((IFERROR(U1164,0))*$D$18*IF((IFERROR(S1164,0))&lt;1,1,-1))),IF(IFERROR(U1164,0)&lt;0,IF(ABS((MAX($D$16,POWER((ABS(K1164)^2)/($I$5*MAX(F1164,0.1)^2),1/3)))-IFERROR(L1164,0))&gt;$D$19,MAX($D$16,IF((MAX($D$16,POWER((ABS(K1164)^2)/($I$5*MAX(F1164,0.1)^2),1/3)))&gt;IFERROR(L1164,0),MIN((MAX($D$16,POWER((ABS(K1164)^2)/($I$5*MAX(F1164,0.1)^2),1/3))),IFERROR(L1164,0)+(MIN(ABS(IFERROR(U1164,0))*$D$18,ABS((MAX($D$16,POWER((ABS(K1164)^2)/($I$5*MAX(F1164,0.1)^2),1/3)))-IFERROR(L1164,0))))),MAX((MAX($D$16,POWER((ABS(K1164)^2)/($I$5*MAX(F1164,0.1)^2),1/3))),IFERROR(L1164,0)-(MIN(ABS(IFERROR(U1164,0))*$D$18,ABS((MAX($D$16,POWER((ABS(K1164)^2)/($I$5*MAX(F1164,0.1)^2),1/3)))-IFERROR(L1164,0))))))),MAX($D$16,POWER((ABS(K1164)^2)/($I$5*MAX(F1164,0.1)^2),1/3))),MAX($D$16,IFERROR(L1164,0)))))))</f>
        <v/>
      </c>
      <c r="M1164">
        <f>((F1164)+(G1164)*(L1164))*(L1164)</f>
        <v/>
      </c>
      <c r="N1164">
        <f>(((F1164)+(G1164)*(L1164))*(L1164))/MAX((F1164)+2*(L1164)*SQRT(1+(G1164)^2),1E-6)</f>
        <v/>
      </c>
      <c r="O1164">
        <f>ABS(K1164)/MAX(((F1164)+(G1164)*(L1164))*(L1164),1E-6)</f>
        <v/>
      </c>
      <c r="P1164">
        <f>E1164+L1164</f>
        <v/>
      </c>
      <c r="Q1164">
        <f>P1164+((ABS(K1164)/MAX(((F1164)+(G1164)*(L1164))*(L1164),1E-6))^2)/(2*$I$5)</f>
        <v/>
      </c>
      <c r="R1164">
        <f>((ABS(K1164)*$D$6)/(MAX(((F1164)+(G1164)*(L1164))*(L1164),1E-6)*MAX(((((F1164)+(G1164)*(L1164))*(L1164))/MAX((F1164)+2*(L1164)*SQRT(1+(G1164)^2),1E-6))^(2/3),1E-6)))^2</f>
        <v/>
      </c>
      <c r="S1164">
        <f>ABS(ABS(K1164)/MAX(((F1164)+(G1164)*(L1164))*(L1164),1E-6))/SQRT($I$5*MAX((((F1164)+(G1164)*(L1164))*(L1164))/MAX((F1164)+2*(G1164)*(L1164),1E-6),1E-6))</f>
        <v/>
      </c>
      <c r="T1164">
        <f>((F1164)*(L1164)^2)/2+(G1164)*(L1164)^3/3+(ABS(K1164)^2)/($I$5*MAX(((F1164)+(G1164)*(L1164))*(L1164),1E-6))</f>
        <v/>
      </c>
      <c r="U1164">
        <f>IF($D$20=0,0,IFERROR(Q1163-(((R1163+R1164)/2)*J1164)-(IF(O1163&gt;O1164,$D$8*((O1163^2-O1164^2)/(2*$I$5)),$D$9*((O1164^2-O1163^2)/(2*$I$5)))+($D$10*(ABS(I1164)/90)*(MAX(O1163^2,O1164^2)/(2*$I$5))))-Q1164,0))</f>
        <v/>
      </c>
      <c r="V1164">
        <f>IF($D$20=0,1,IFERROR(IF(ROUND(S1164,3)=1,1,IF(AND(ABS(U1164)&lt;$D$19,S1164&gt;1),1,0)),0))</f>
        <v/>
      </c>
      <c r="W1164">
        <f>IF($D$20=0,IFERROR(W1165,MAX($D$16,POWER((ABS(K1164)^2)/($I$5*MAX(F1164,0.1)^2),1/3))),IF(IFERROR(AG1165,0)=0,IFERROR(W1165,MAX($D$16,POWER((ABS(K1164)^2)/($I$5*MAX(F1164,0.1)^2),1/3))),IF(OR(IFERROR(W1164,0)=0,IFERROR(AD1165,0)&gt;1),MAX($D$16,POWER((ABS(K1164)^2)/($I$5*MAX(F1164,0.1)^2),1/3)),IF(IFERROR(AF1164,0)&gt;0,MAX($D$16,IFERROR(W1164,0)+((IFERROR(AF1164,0))*$D$18*IF((IFERROR(AD1164,0))&lt;1,1,-1))),IF(IFERROR(AF1164,0)&lt;0,IF(ABS((MAX($D$16,POWER((ABS(K1164)^2)/($I$5*MAX(F1164,0.1)^2),1/3)))-IFERROR(W1164,0))&gt;$D$19,MAX($D$16,IF((MAX($D$16,POWER((ABS(K1164)^2)/($I$5*MAX(F1164,0.1)^2),1/3)))&gt;IFERROR(W1164,0),MIN((MAX($D$16,POWER((ABS(K1164)^2)/($I$5*MAX(F1164,0.1)^2),1/3))),IFERROR(W1164,0)+(MIN(ABS(IFERROR(AF1164,0))*$D$18,ABS((MAX($D$16,POWER((ABS(K1164)^2)/($I$5*MAX(F1164,0.1)^2),1/3)))-IFERROR(W1164,0))))),MAX((MAX($D$16,POWER((ABS(K1164)^2)/($I$5*MAX(F1164,0.1)^2),1/3))),IFERROR(W1164,0)-(MIN(ABS(IFERROR(AF1164,0))*$D$18,ABS((MAX($D$16,POWER((ABS(K1164)^2)/($I$5*MAX(F1164,0.1)^2),1/3)))-IFERROR(W1164,0))))))),MAX($D$16,POWER((ABS(K1164)^2)/($I$5*MAX(F1164,0.1)^2),1/3))),MAX($D$16,IFERROR(W1164,0)))))))</f>
        <v/>
      </c>
      <c r="X1164">
        <f>((F1164)+(G1164)*(W1164))*(W1164)</f>
        <v/>
      </c>
      <c r="Y1164">
        <f>(((F1164)+(G1164)*(W1164))*(W1164))/MAX((F1164)+2*(W1164)*SQRT(1+(G1164)^2),1E-6)</f>
        <v/>
      </c>
      <c r="Z1164">
        <f>ABS(K1164)/MAX(((F1164)+(G1164)*(W1164))*(W1164),1E-6)</f>
        <v/>
      </c>
      <c r="AA1164">
        <f>E1164+W1164</f>
        <v/>
      </c>
      <c r="AB1164">
        <f>AA1164+((ABS(K1164)/MAX(((F1164)+(G1164)*(W1164))*(W1164),1E-6))^2)/(2*$I$5)</f>
        <v/>
      </c>
      <c r="AC1164">
        <f>((ABS(K1164)*$D$6)/(MAX(((F1164)+(G1164)*(W1164))*(W1164),1E-6)*MAX(((((F1164)+(G1164)*(W1164))*(W1164))/MAX((F1164)+2*(W1164)*SQRT(1+(G1164)^2),1E-6))^(2/3),1E-6)))^2</f>
        <v/>
      </c>
      <c r="AD1164">
        <f>ABS(ABS(K1164)/MAX(((F1164)+(G1164)*(W1164))*(W1164),1E-6))/SQRT($I$5*MAX((((F1164)+(G1164)*(W1164))*(W1164))/MAX((F1164)+2*(G1164)*(W1164),1E-6),1E-6))</f>
        <v/>
      </c>
      <c r="AE1164">
        <f>((F1164)*(W1164)^2)/2+(G1164)*(W1164)^3/3+(ABS(K1164)^2)/($I$5*MAX(((F1164)+(G1164)*(W1164))*(W1164),1E-6))</f>
        <v/>
      </c>
      <c r="AF1164">
        <f>IF($D$20=0,0,IFERROR(AB1165+(((AC1164+AC1165)/2)*J1165)+(IF(Z1164&gt;Z1165,$D$8*((Z1164^2-Z1165^2)/(2*$I$5)),$D$9*((Z1165^2-Z1164^2)/(2*$I$5)))+($D$10*(ABS(I1165)/90)*(MAX(Z1164^2,Z1165^2)/(2*$I$5))))-AB1164,0))</f>
        <v/>
      </c>
      <c r="AG1164">
        <f>IF($D$20=0,1,IFERROR(IF(ROUND(AD1164,3)=1,1,IF(AND(ABS(AF1164)&lt;$D$19,AD1164&lt;1),1,0)),0))</f>
        <v/>
      </c>
      <c r="AH1164">
        <f>IFERROR(IF(V32="Supercritical",MAX($D$16,IFERROR(L1164,MAX($D$16,POWER((ABS(K1164)^2)/($I$5*MAX(F1164,0.1)^2),1/3)))),IF(V32="Subcritical",MAX($D$16,IFERROR(W1164,MAX($D$16,POWER((ABS(K1164)^2)/($I$5*MAX(F1164,0.1)^2),1/3)))),IF(AND(IFERROR(V1164,0)=1,IFERROR(AG1164,0)=1),IF(IFERROR(T1164,-1E99)&gt;=IFERROR(AE1164,-1E99),MAX($D$16,IFERROR(L1164,MAX($D$16,POWER((ABS(K1164)^2)/($I$5*MAX(F1164,0.1)^2),1/3)))),MAX($D$16,IFERROR(W1164,MAX($D$16,POWER((ABS(K1164)^2)/($I$5*MAX(F1164,0.1)^2),1/3))))),IF(IFERROR(V1164,0)=1,MAX($D$16,IFERROR(L1164,MAX($D$16,POWER((ABS(K1164)^2)/($I$5*MAX(F1164,0.1)^2),1/3)))),IF(IFERROR(AG1164,0)=1,MAX($D$16,IFERROR(W1164,MAX($D$16,POWER((ABS(K1164)^2)/($I$5*MAX(F1164,0.1)^2),1/3)))),MAX($D$16,POWER((ABS(K1164)^2)/($I$5*MAX(F1164,0.1)^2),1/3))))))),MAX($D$16,POWER((ABS(K1164)^2)/($I$5*MAX(F1164,0.1)^2),1/3)))</f>
        <v/>
      </c>
      <c r="AI1164">
        <f>E1164+AH1164</f>
        <v/>
      </c>
      <c r="AJ1164">
        <f>AI1164+((ABS(K1164)/MAX(((F1164)+(G1164)*(AH1164))*(AH1164),1E-6))^2)/(2*$I$5)</f>
        <v/>
      </c>
      <c r="AM1164" t="n">
        <v>0</v>
      </c>
      <c r="AN1164" t="n">
        <v>0</v>
      </c>
      <c r="AO1164">
        <f>AM1164+AN1164</f>
        <v/>
      </c>
      <c r="AP1164">
        <f>AP1163+AO1164</f>
        <v/>
      </c>
      <c r="AQ1164">
        <f>ABS(ABS(K1164)/MAX(((F1164)+(G1164)*(AH1164))*(AH1164),1E-6))/SQRT($I$5*MAX((((F1164)+(G1164)*(AH1164))*(AH1164))/MAX((F1164)+2*(G1164)*(AH1164),1E-6),1E-6))</f>
        <v/>
      </c>
      <c r="AR1164">
        <f>IF(AQ1164&lt;1,"Subcritical","Supercritical")</f>
        <v/>
      </c>
      <c r="AS1164">
        <f>((ABS(K1164)*$D$6)/(MAX(((F1164)+(G1164)*(AH1164))*(AH1164),1E-6)*MAX(((((F1164)+(G1164)*(AH1164))*(AH1164))/MAX((F1164)+2*(AH1164)*SQRT(1+(G1164)^2),1E-6))^(2/3),1E-6)))^2</f>
        <v/>
      </c>
    </row>
    <row r="1165">
      <c r="A1165" t="n">
        <v>1016</v>
      </c>
      <c r="B1165" t="n">
        <v>1014.889</v>
      </c>
      <c r="C1165" t="n">
        <v>616080.532</v>
      </c>
      <c r="D1165" t="n">
        <v>3096989.062</v>
      </c>
      <c r="E1165" t="n">
        <v>632.0545</v>
      </c>
      <c r="F1165" t="n">
        <v>5.2</v>
      </c>
      <c r="G1165" t="n">
        <v>0</v>
      </c>
      <c r="H1165" t="inlineStr">
        <is>
          <t>Normal</t>
        </is>
      </c>
      <c r="I1165" t="n">
        <v>0</v>
      </c>
      <c r="J1165">
        <f>B1165-B1164</f>
        <v/>
      </c>
      <c r="K1165">
        <f>MAX(0,K1164-AO1164)</f>
        <v/>
      </c>
      <c r="L1165">
        <f>IF($D$20=0,IFERROR(L1164,MAX($D$16,POWER((ABS(K1165)^2)/($I$5*MAX(F1165,0.1)^2),1/3))),IF(IFERROR(V1164,0)=0,IFERROR(L1164,MAX($D$16,POWER((ABS(K1165)^2)/($I$5*MAX(F1165,0.1)^2),1/3))),IF(OR(IFERROR(L1165,0)=0,IFERROR(S1164,0)&lt;1,IFERROR(S1165,0)&lt;1),MAX($D$16,POWER((ABS(K1165)^2)/($I$5*MAX(F1165,0.1)^2),1/3)),IF(IFERROR(U1165,0)&gt;0,MAX($D$16,IFERROR(L1165,0)+((IFERROR(U1165,0))*$D$18*IF((IFERROR(S1165,0))&lt;1,1,-1))),IF(IFERROR(U1165,0)&lt;0,IF(ABS((MAX($D$16,POWER((ABS(K1165)^2)/($I$5*MAX(F1165,0.1)^2),1/3)))-IFERROR(L1165,0))&gt;$D$19,MAX($D$16,IF((MAX($D$16,POWER((ABS(K1165)^2)/($I$5*MAX(F1165,0.1)^2),1/3)))&gt;IFERROR(L1165,0),MIN((MAX($D$16,POWER((ABS(K1165)^2)/($I$5*MAX(F1165,0.1)^2),1/3))),IFERROR(L1165,0)+(MIN(ABS(IFERROR(U1165,0))*$D$18,ABS((MAX($D$16,POWER((ABS(K1165)^2)/($I$5*MAX(F1165,0.1)^2),1/3)))-IFERROR(L1165,0))))),MAX((MAX($D$16,POWER((ABS(K1165)^2)/($I$5*MAX(F1165,0.1)^2),1/3))),IFERROR(L1165,0)-(MIN(ABS(IFERROR(U1165,0))*$D$18,ABS((MAX($D$16,POWER((ABS(K1165)^2)/($I$5*MAX(F1165,0.1)^2),1/3)))-IFERROR(L1165,0))))))),MAX($D$16,POWER((ABS(K1165)^2)/($I$5*MAX(F1165,0.1)^2),1/3))),MAX($D$16,IFERROR(L1165,0)))))))</f>
        <v/>
      </c>
      <c r="M1165">
        <f>((F1165)+(G1165)*(L1165))*(L1165)</f>
        <v/>
      </c>
      <c r="N1165">
        <f>(((F1165)+(G1165)*(L1165))*(L1165))/MAX((F1165)+2*(L1165)*SQRT(1+(G1165)^2),1E-6)</f>
        <v/>
      </c>
      <c r="O1165">
        <f>ABS(K1165)/MAX(((F1165)+(G1165)*(L1165))*(L1165),1E-6)</f>
        <v/>
      </c>
      <c r="P1165">
        <f>E1165+L1165</f>
        <v/>
      </c>
      <c r="Q1165">
        <f>P1165+((ABS(K1165)/MAX(((F1165)+(G1165)*(L1165))*(L1165),1E-6))^2)/(2*$I$5)</f>
        <v/>
      </c>
      <c r="R1165">
        <f>((ABS(K1165)*$D$6)/(MAX(((F1165)+(G1165)*(L1165))*(L1165),1E-6)*MAX(((((F1165)+(G1165)*(L1165))*(L1165))/MAX((F1165)+2*(L1165)*SQRT(1+(G1165)^2),1E-6))^(2/3),1E-6)))^2</f>
        <v/>
      </c>
      <c r="S1165">
        <f>ABS(ABS(K1165)/MAX(((F1165)+(G1165)*(L1165))*(L1165),1E-6))/SQRT($I$5*MAX((((F1165)+(G1165)*(L1165))*(L1165))/MAX((F1165)+2*(G1165)*(L1165),1E-6),1E-6))</f>
        <v/>
      </c>
      <c r="T1165">
        <f>((F1165)*(L1165)^2)/2+(G1165)*(L1165)^3/3+(ABS(K1165)^2)/($I$5*MAX(((F1165)+(G1165)*(L1165))*(L1165),1E-6))</f>
        <v/>
      </c>
      <c r="U1165">
        <f>IF($D$20=0,0,IFERROR(Q1164-(((R1164+R1165)/2)*J1165)-(IF(O1164&gt;O1165,$D$8*((O1164^2-O1165^2)/(2*$I$5)),$D$9*((O1165^2-O1164^2)/(2*$I$5)))+($D$10*(ABS(I1165)/90)*(MAX(O1164^2,O1165^2)/(2*$I$5))))-Q1165,0))</f>
        <v/>
      </c>
      <c r="V1165">
        <f>IF($D$20=0,1,IFERROR(IF(ROUND(S1165,3)=1,1,IF(AND(ABS(U1165)&lt;$D$19,S1165&gt;1),1,0)),0))</f>
        <v/>
      </c>
      <c r="W1165">
        <f>IF($D$20=0,IFERROR(W1166,MAX($D$16,POWER((ABS(K1165)^2)/($I$5*MAX(F1165,0.1)^2),1/3))),IF(IFERROR(AG1166,0)=0,IFERROR(W1166,MAX($D$16,POWER((ABS(K1165)^2)/($I$5*MAX(F1165,0.1)^2),1/3))),IF(OR(IFERROR(W1165,0)=0,IFERROR(AD1166,0)&gt;1),MAX($D$16,POWER((ABS(K1165)^2)/($I$5*MAX(F1165,0.1)^2),1/3)),IF(IFERROR(AF1165,0)&gt;0,MAX($D$16,IFERROR(W1165,0)+((IFERROR(AF1165,0))*$D$18*IF((IFERROR(AD1165,0))&lt;1,1,-1))),IF(IFERROR(AF1165,0)&lt;0,IF(ABS((MAX($D$16,POWER((ABS(K1165)^2)/($I$5*MAX(F1165,0.1)^2),1/3)))-IFERROR(W1165,0))&gt;$D$19,MAX($D$16,IF((MAX($D$16,POWER((ABS(K1165)^2)/($I$5*MAX(F1165,0.1)^2),1/3)))&gt;IFERROR(W1165,0),MIN((MAX($D$16,POWER((ABS(K1165)^2)/($I$5*MAX(F1165,0.1)^2),1/3))),IFERROR(W1165,0)+(MIN(ABS(IFERROR(AF1165,0))*$D$18,ABS((MAX($D$16,POWER((ABS(K1165)^2)/($I$5*MAX(F1165,0.1)^2),1/3)))-IFERROR(W1165,0))))),MAX((MAX($D$16,POWER((ABS(K1165)^2)/($I$5*MAX(F1165,0.1)^2),1/3))),IFERROR(W1165,0)-(MIN(ABS(IFERROR(AF1165,0))*$D$18,ABS((MAX($D$16,POWER((ABS(K1165)^2)/($I$5*MAX(F1165,0.1)^2),1/3)))-IFERROR(W1165,0))))))),MAX($D$16,POWER((ABS(K1165)^2)/($I$5*MAX(F1165,0.1)^2),1/3))),MAX($D$16,IFERROR(W1165,0)))))))</f>
        <v/>
      </c>
      <c r="X1165">
        <f>((F1165)+(G1165)*(W1165))*(W1165)</f>
        <v/>
      </c>
      <c r="Y1165">
        <f>(((F1165)+(G1165)*(W1165))*(W1165))/MAX((F1165)+2*(W1165)*SQRT(1+(G1165)^2),1E-6)</f>
        <v/>
      </c>
      <c r="Z1165">
        <f>ABS(K1165)/MAX(((F1165)+(G1165)*(W1165))*(W1165),1E-6)</f>
        <v/>
      </c>
      <c r="AA1165">
        <f>E1165+W1165</f>
        <v/>
      </c>
      <c r="AB1165">
        <f>AA1165+((ABS(K1165)/MAX(((F1165)+(G1165)*(W1165))*(W1165),1E-6))^2)/(2*$I$5)</f>
        <v/>
      </c>
      <c r="AC1165">
        <f>((ABS(K1165)*$D$6)/(MAX(((F1165)+(G1165)*(W1165))*(W1165),1E-6)*MAX(((((F1165)+(G1165)*(W1165))*(W1165))/MAX((F1165)+2*(W1165)*SQRT(1+(G1165)^2),1E-6))^(2/3),1E-6)))^2</f>
        <v/>
      </c>
      <c r="AD1165">
        <f>ABS(ABS(K1165)/MAX(((F1165)+(G1165)*(W1165))*(W1165),1E-6))/SQRT($I$5*MAX((((F1165)+(G1165)*(W1165))*(W1165))/MAX((F1165)+2*(G1165)*(W1165),1E-6),1E-6))</f>
        <v/>
      </c>
      <c r="AE1165">
        <f>((F1165)*(W1165)^2)/2+(G1165)*(W1165)^3/3+(ABS(K1165)^2)/($I$5*MAX(((F1165)+(G1165)*(W1165))*(W1165),1E-6))</f>
        <v/>
      </c>
      <c r="AF1165">
        <f>IF($D$20=0,0,IFERROR(AB1166+(((AC1165+AC1166)/2)*J1166)+(IF(Z1165&gt;Z1166,$D$8*((Z1165^2-Z1166^2)/(2*$I$5)),$D$9*((Z1166^2-Z1165^2)/(2*$I$5)))+($D$10*(ABS(I1166)/90)*(MAX(Z1165^2,Z1166^2)/(2*$I$5))))-AB1165,0))</f>
        <v/>
      </c>
      <c r="AG1165">
        <f>IF($D$20=0,1,IFERROR(IF(ROUND(AD1165,3)=1,1,IF(AND(ABS(AF1165)&lt;$D$19,AD1165&lt;1),1,0)),0))</f>
        <v/>
      </c>
      <c r="AH1165">
        <f>IFERROR(IF(V32="Supercritical",MAX($D$16,IFERROR(L1165,MAX($D$16,POWER((ABS(K1165)^2)/($I$5*MAX(F1165,0.1)^2),1/3)))),IF(V32="Subcritical",MAX($D$16,IFERROR(W1165,MAX($D$16,POWER((ABS(K1165)^2)/($I$5*MAX(F1165,0.1)^2),1/3)))),IF(AND(IFERROR(V1165,0)=1,IFERROR(AG1165,0)=1),IF(IFERROR(T1165,-1E99)&gt;=IFERROR(AE1165,-1E99),MAX($D$16,IFERROR(L1165,MAX($D$16,POWER((ABS(K1165)^2)/($I$5*MAX(F1165,0.1)^2),1/3)))),MAX($D$16,IFERROR(W1165,MAX($D$16,POWER((ABS(K1165)^2)/($I$5*MAX(F1165,0.1)^2),1/3))))),IF(IFERROR(V1165,0)=1,MAX($D$16,IFERROR(L1165,MAX($D$16,POWER((ABS(K1165)^2)/($I$5*MAX(F1165,0.1)^2),1/3)))),IF(IFERROR(AG1165,0)=1,MAX($D$16,IFERROR(W1165,MAX($D$16,POWER((ABS(K1165)^2)/($I$5*MAX(F1165,0.1)^2),1/3)))),MAX($D$16,POWER((ABS(K1165)^2)/($I$5*MAX(F1165,0.1)^2),1/3))))))),MAX($D$16,POWER((ABS(K1165)^2)/($I$5*MAX(F1165,0.1)^2),1/3)))</f>
        <v/>
      </c>
      <c r="AI1165">
        <f>E1165+AH1165</f>
        <v/>
      </c>
      <c r="AJ1165">
        <f>AI1165+((ABS(K1165)/MAX(((F1165)+(G1165)*(AH1165))*(AH1165),1E-6))^2)/(2*$I$5)</f>
        <v/>
      </c>
      <c r="AM1165" t="n">
        <v>0</v>
      </c>
      <c r="AN1165" t="n">
        <v>0</v>
      </c>
      <c r="AO1165">
        <f>AM1165+AN1165</f>
        <v/>
      </c>
      <c r="AP1165">
        <f>AP1164+AO1165</f>
        <v/>
      </c>
      <c r="AQ1165">
        <f>ABS(ABS(K1165)/MAX(((F1165)+(G1165)*(AH1165))*(AH1165),1E-6))/SQRT($I$5*MAX((((F1165)+(G1165)*(AH1165))*(AH1165))/MAX((F1165)+2*(G1165)*(AH1165),1E-6),1E-6))</f>
        <v/>
      </c>
      <c r="AR1165">
        <f>IF(AQ1165&lt;1,"Subcritical","Supercritical")</f>
        <v/>
      </c>
      <c r="AS1165">
        <f>((ABS(K1165)*$D$6)/(MAX(((F1165)+(G1165)*(AH1165))*(AH1165),1E-6)*MAX(((((F1165)+(G1165)*(AH1165))*(AH1165))/MAX((F1165)+2*(AH1165)*SQRT(1+(G1165)^2),1E-6))^(2/3),1E-6)))^2</f>
        <v/>
      </c>
    </row>
    <row r="1166">
      <c r="A1166" t="n">
        <v>1017</v>
      </c>
      <c r="B1166" t="n">
        <v>1015.889</v>
      </c>
      <c r="C1166" t="n">
        <v>616080.49</v>
      </c>
      <c r="D1166" t="n">
        <v>3096988.063</v>
      </c>
      <c r="E1166" t="n">
        <v>632.054</v>
      </c>
      <c r="F1166" t="n">
        <v>5.2</v>
      </c>
      <c r="G1166" t="n">
        <v>0</v>
      </c>
      <c r="H1166" t="inlineStr">
        <is>
          <t>Normal</t>
        </is>
      </c>
      <c r="I1166" t="n">
        <v>0</v>
      </c>
      <c r="J1166">
        <f>B1166-B1165</f>
        <v/>
      </c>
      <c r="K1166">
        <f>MAX(0,K1165-AO1165)</f>
        <v/>
      </c>
      <c r="L1166">
        <f>IF($D$20=0,IFERROR(L1165,MAX($D$16,POWER((ABS(K1166)^2)/($I$5*MAX(F1166,0.1)^2),1/3))),IF(IFERROR(V1165,0)=0,IFERROR(L1165,MAX($D$16,POWER((ABS(K1166)^2)/($I$5*MAX(F1166,0.1)^2),1/3))),IF(OR(IFERROR(L1166,0)=0,IFERROR(S1165,0)&lt;1,IFERROR(S1166,0)&lt;1),MAX($D$16,POWER((ABS(K1166)^2)/($I$5*MAX(F1166,0.1)^2),1/3)),IF(IFERROR(U1166,0)&gt;0,MAX($D$16,IFERROR(L1166,0)+((IFERROR(U1166,0))*$D$18*IF((IFERROR(S1166,0))&lt;1,1,-1))),IF(IFERROR(U1166,0)&lt;0,IF(ABS((MAX($D$16,POWER((ABS(K1166)^2)/($I$5*MAX(F1166,0.1)^2),1/3)))-IFERROR(L1166,0))&gt;$D$19,MAX($D$16,IF((MAX($D$16,POWER((ABS(K1166)^2)/($I$5*MAX(F1166,0.1)^2),1/3)))&gt;IFERROR(L1166,0),MIN((MAX($D$16,POWER((ABS(K1166)^2)/($I$5*MAX(F1166,0.1)^2),1/3))),IFERROR(L1166,0)+(MIN(ABS(IFERROR(U1166,0))*$D$18,ABS((MAX($D$16,POWER((ABS(K1166)^2)/($I$5*MAX(F1166,0.1)^2),1/3)))-IFERROR(L1166,0))))),MAX((MAX($D$16,POWER((ABS(K1166)^2)/($I$5*MAX(F1166,0.1)^2),1/3))),IFERROR(L1166,0)-(MIN(ABS(IFERROR(U1166,0))*$D$18,ABS((MAX($D$16,POWER((ABS(K1166)^2)/($I$5*MAX(F1166,0.1)^2),1/3)))-IFERROR(L1166,0))))))),MAX($D$16,POWER((ABS(K1166)^2)/($I$5*MAX(F1166,0.1)^2),1/3))),MAX($D$16,IFERROR(L1166,0)))))))</f>
        <v/>
      </c>
      <c r="M1166">
        <f>((F1166)+(G1166)*(L1166))*(L1166)</f>
        <v/>
      </c>
      <c r="N1166">
        <f>(((F1166)+(G1166)*(L1166))*(L1166))/MAX((F1166)+2*(L1166)*SQRT(1+(G1166)^2),1E-6)</f>
        <v/>
      </c>
      <c r="O1166">
        <f>ABS(K1166)/MAX(((F1166)+(G1166)*(L1166))*(L1166),1E-6)</f>
        <v/>
      </c>
      <c r="P1166">
        <f>E1166+L1166</f>
        <v/>
      </c>
      <c r="Q1166">
        <f>P1166+((ABS(K1166)/MAX(((F1166)+(G1166)*(L1166))*(L1166),1E-6))^2)/(2*$I$5)</f>
        <v/>
      </c>
      <c r="R1166">
        <f>((ABS(K1166)*$D$6)/(MAX(((F1166)+(G1166)*(L1166))*(L1166),1E-6)*MAX(((((F1166)+(G1166)*(L1166))*(L1166))/MAX((F1166)+2*(L1166)*SQRT(1+(G1166)^2),1E-6))^(2/3),1E-6)))^2</f>
        <v/>
      </c>
      <c r="S1166">
        <f>ABS(ABS(K1166)/MAX(((F1166)+(G1166)*(L1166))*(L1166),1E-6))/SQRT($I$5*MAX((((F1166)+(G1166)*(L1166))*(L1166))/MAX((F1166)+2*(G1166)*(L1166),1E-6),1E-6))</f>
        <v/>
      </c>
      <c r="T1166">
        <f>((F1166)*(L1166)^2)/2+(G1166)*(L1166)^3/3+(ABS(K1166)^2)/($I$5*MAX(((F1166)+(G1166)*(L1166))*(L1166),1E-6))</f>
        <v/>
      </c>
      <c r="U1166">
        <f>IF($D$20=0,0,IFERROR(Q1165-(((R1165+R1166)/2)*J1166)-(IF(O1165&gt;O1166,$D$8*((O1165^2-O1166^2)/(2*$I$5)),$D$9*((O1166^2-O1165^2)/(2*$I$5)))+($D$10*(ABS(I1166)/90)*(MAX(O1165^2,O1166^2)/(2*$I$5))))-Q1166,0))</f>
        <v/>
      </c>
      <c r="V1166">
        <f>IF($D$20=0,1,IFERROR(IF(ROUND(S1166,3)=1,1,IF(AND(ABS(U1166)&lt;$D$19,S1166&gt;1),1,0)),0))</f>
        <v/>
      </c>
      <c r="W1166">
        <f>IF($D$20=0,IFERROR(W1167,MAX($D$16,POWER((ABS(K1166)^2)/($I$5*MAX(F1166,0.1)^2),1/3))),IF(IFERROR(AG1167,0)=0,IFERROR(W1167,MAX($D$16,POWER((ABS(K1166)^2)/($I$5*MAX(F1166,0.1)^2),1/3))),IF(OR(IFERROR(W1166,0)=0,IFERROR(AD1167,0)&gt;1),MAX($D$16,POWER((ABS(K1166)^2)/($I$5*MAX(F1166,0.1)^2),1/3)),IF(IFERROR(AF1166,0)&gt;0,MAX($D$16,IFERROR(W1166,0)+((IFERROR(AF1166,0))*$D$18*IF((IFERROR(AD1166,0))&lt;1,1,-1))),IF(IFERROR(AF1166,0)&lt;0,IF(ABS((MAX($D$16,POWER((ABS(K1166)^2)/($I$5*MAX(F1166,0.1)^2),1/3)))-IFERROR(W1166,0))&gt;$D$19,MAX($D$16,IF((MAX($D$16,POWER((ABS(K1166)^2)/($I$5*MAX(F1166,0.1)^2),1/3)))&gt;IFERROR(W1166,0),MIN((MAX($D$16,POWER((ABS(K1166)^2)/($I$5*MAX(F1166,0.1)^2),1/3))),IFERROR(W1166,0)+(MIN(ABS(IFERROR(AF1166,0))*$D$18,ABS((MAX($D$16,POWER((ABS(K1166)^2)/($I$5*MAX(F1166,0.1)^2),1/3)))-IFERROR(W1166,0))))),MAX((MAX($D$16,POWER((ABS(K1166)^2)/($I$5*MAX(F1166,0.1)^2),1/3))),IFERROR(W1166,0)-(MIN(ABS(IFERROR(AF1166,0))*$D$18,ABS((MAX($D$16,POWER((ABS(K1166)^2)/($I$5*MAX(F1166,0.1)^2),1/3)))-IFERROR(W1166,0))))))),MAX($D$16,POWER((ABS(K1166)^2)/($I$5*MAX(F1166,0.1)^2),1/3))),MAX($D$16,IFERROR(W1166,0)))))))</f>
        <v/>
      </c>
      <c r="X1166">
        <f>((F1166)+(G1166)*(W1166))*(W1166)</f>
        <v/>
      </c>
      <c r="Y1166">
        <f>(((F1166)+(G1166)*(W1166))*(W1166))/MAX((F1166)+2*(W1166)*SQRT(1+(G1166)^2),1E-6)</f>
        <v/>
      </c>
      <c r="Z1166">
        <f>ABS(K1166)/MAX(((F1166)+(G1166)*(W1166))*(W1166),1E-6)</f>
        <v/>
      </c>
      <c r="AA1166">
        <f>E1166+W1166</f>
        <v/>
      </c>
      <c r="AB1166">
        <f>AA1166+((ABS(K1166)/MAX(((F1166)+(G1166)*(W1166))*(W1166),1E-6))^2)/(2*$I$5)</f>
        <v/>
      </c>
      <c r="AC1166">
        <f>((ABS(K1166)*$D$6)/(MAX(((F1166)+(G1166)*(W1166))*(W1166),1E-6)*MAX(((((F1166)+(G1166)*(W1166))*(W1166))/MAX((F1166)+2*(W1166)*SQRT(1+(G1166)^2),1E-6))^(2/3),1E-6)))^2</f>
        <v/>
      </c>
      <c r="AD1166">
        <f>ABS(ABS(K1166)/MAX(((F1166)+(G1166)*(W1166))*(W1166),1E-6))/SQRT($I$5*MAX((((F1166)+(G1166)*(W1166))*(W1166))/MAX((F1166)+2*(G1166)*(W1166),1E-6),1E-6))</f>
        <v/>
      </c>
      <c r="AE1166">
        <f>((F1166)*(W1166)^2)/2+(G1166)*(W1166)^3/3+(ABS(K1166)^2)/($I$5*MAX(((F1166)+(G1166)*(W1166))*(W1166),1E-6))</f>
        <v/>
      </c>
      <c r="AF1166">
        <f>IF($D$20=0,0,IFERROR(AB1167+(((AC1166+AC1167)/2)*J1167)+(IF(Z1166&gt;Z1167,$D$8*((Z1166^2-Z1167^2)/(2*$I$5)),$D$9*((Z1167^2-Z1166^2)/(2*$I$5)))+($D$10*(ABS(I1167)/90)*(MAX(Z1166^2,Z1167^2)/(2*$I$5))))-AB1166,0))</f>
        <v/>
      </c>
      <c r="AG1166">
        <f>IF($D$20=0,1,IFERROR(IF(ROUND(AD1166,3)=1,1,IF(AND(ABS(AF1166)&lt;$D$19,AD1166&lt;1),1,0)),0))</f>
        <v/>
      </c>
      <c r="AH1166">
        <f>IFERROR(IF(V32="Supercritical",MAX($D$16,IFERROR(L1166,MAX($D$16,POWER((ABS(K1166)^2)/($I$5*MAX(F1166,0.1)^2),1/3)))),IF(V32="Subcritical",MAX($D$16,IFERROR(W1166,MAX($D$16,POWER((ABS(K1166)^2)/($I$5*MAX(F1166,0.1)^2),1/3)))),IF(AND(IFERROR(V1166,0)=1,IFERROR(AG1166,0)=1),IF(IFERROR(T1166,-1E99)&gt;=IFERROR(AE1166,-1E99),MAX($D$16,IFERROR(L1166,MAX($D$16,POWER((ABS(K1166)^2)/($I$5*MAX(F1166,0.1)^2),1/3)))),MAX($D$16,IFERROR(W1166,MAX($D$16,POWER((ABS(K1166)^2)/($I$5*MAX(F1166,0.1)^2),1/3))))),IF(IFERROR(V1166,0)=1,MAX($D$16,IFERROR(L1166,MAX($D$16,POWER((ABS(K1166)^2)/($I$5*MAX(F1166,0.1)^2),1/3)))),IF(IFERROR(AG1166,0)=1,MAX($D$16,IFERROR(W1166,MAX($D$16,POWER((ABS(K1166)^2)/($I$5*MAX(F1166,0.1)^2),1/3)))),MAX($D$16,POWER((ABS(K1166)^2)/($I$5*MAX(F1166,0.1)^2),1/3))))))),MAX($D$16,POWER((ABS(K1166)^2)/($I$5*MAX(F1166,0.1)^2),1/3)))</f>
        <v/>
      </c>
      <c r="AI1166">
        <f>E1166+AH1166</f>
        <v/>
      </c>
      <c r="AJ1166">
        <f>AI1166+((ABS(K1166)/MAX(((F1166)+(G1166)*(AH1166))*(AH1166),1E-6))^2)/(2*$I$5)</f>
        <v/>
      </c>
      <c r="AM1166" t="n">
        <v>0</v>
      </c>
      <c r="AN1166" t="n">
        <v>0</v>
      </c>
      <c r="AO1166">
        <f>AM1166+AN1166</f>
        <v/>
      </c>
      <c r="AP1166">
        <f>AP1165+AO1166</f>
        <v/>
      </c>
      <c r="AQ1166">
        <f>ABS(ABS(K1166)/MAX(((F1166)+(G1166)*(AH1166))*(AH1166),1E-6))/SQRT($I$5*MAX((((F1166)+(G1166)*(AH1166))*(AH1166))/MAX((F1166)+2*(G1166)*(AH1166),1E-6),1E-6))</f>
        <v/>
      </c>
      <c r="AR1166">
        <f>IF(AQ1166&lt;1,"Subcritical","Supercritical")</f>
        <v/>
      </c>
      <c r="AS1166">
        <f>((ABS(K1166)*$D$6)/(MAX(((F1166)+(G1166)*(AH1166))*(AH1166),1E-6)*MAX(((((F1166)+(G1166)*(AH1166))*(AH1166))/MAX((F1166)+2*(AH1166)*SQRT(1+(G1166)^2),1E-6))^(2/3),1E-6)))^2</f>
        <v/>
      </c>
    </row>
    <row r="1167">
      <c r="A1167" t="n">
        <v>1018</v>
      </c>
      <c r="B1167" t="n">
        <v>1016.889</v>
      </c>
      <c r="C1167" t="n">
        <v>616080.448</v>
      </c>
      <c r="D1167" t="n">
        <v>3096987.064</v>
      </c>
      <c r="E1167" t="n">
        <v>632.0535</v>
      </c>
      <c r="F1167" t="n">
        <v>5.2</v>
      </c>
      <c r="G1167" t="n">
        <v>0</v>
      </c>
      <c r="H1167" t="inlineStr">
        <is>
          <t>Normal</t>
        </is>
      </c>
      <c r="I1167" t="n">
        <v>0.057</v>
      </c>
      <c r="J1167">
        <f>B1167-B1166</f>
        <v/>
      </c>
      <c r="K1167">
        <f>MAX(0,K1166-AO1166)</f>
        <v/>
      </c>
      <c r="L1167">
        <f>IF($D$20=0,IFERROR(L1166,MAX($D$16,POWER((ABS(K1167)^2)/($I$5*MAX(F1167,0.1)^2),1/3))),IF(IFERROR(V1166,0)=0,IFERROR(L1166,MAX($D$16,POWER((ABS(K1167)^2)/($I$5*MAX(F1167,0.1)^2),1/3))),IF(OR(IFERROR(L1167,0)=0,IFERROR(S1166,0)&lt;1,IFERROR(S1167,0)&lt;1),MAX($D$16,POWER((ABS(K1167)^2)/($I$5*MAX(F1167,0.1)^2),1/3)),IF(IFERROR(U1167,0)&gt;0,MAX($D$16,IFERROR(L1167,0)+((IFERROR(U1167,0))*$D$18*IF((IFERROR(S1167,0))&lt;1,1,-1))),IF(IFERROR(U1167,0)&lt;0,IF(ABS((MAX($D$16,POWER((ABS(K1167)^2)/($I$5*MAX(F1167,0.1)^2),1/3)))-IFERROR(L1167,0))&gt;$D$19,MAX($D$16,IF((MAX($D$16,POWER((ABS(K1167)^2)/($I$5*MAX(F1167,0.1)^2),1/3)))&gt;IFERROR(L1167,0),MIN((MAX($D$16,POWER((ABS(K1167)^2)/($I$5*MAX(F1167,0.1)^2),1/3))),IFERROR(L1167,0)+(MIN(ABS(IFERROR(U1167,0))*$D$18,ABS((MAX($D$16,POWER((ABS(K1167)^2)/($I$5*MAX(F1167,0.1)^2),1/3)))-IFERROR(L1167,0))))),MAX((MAX($D$16,POWER((ABS(K1167)^2)/($I$5*MAX(F1167,0.1)^2),1/3))),IFERROR(L1167,0)-(MIN(ABS(IFERROR(U1167,0))*$D$18,ABS((MAX($D$16,POWER((ABS(K1167)^2)/($I$5*MAX(F1167,0.1)^2),1/3)))-IFERROR(L1167,0))))))),MAX($D$16,POWER((ABS(K1167)^2)/($I$5*MAX(F1167,0.1)^2),1/3))),MAX($D$16,IFERROR(L1167,0)))))))</f>
        <v/>
      </c>
      <c r="M1167">
        <f>((F1167)+(G1167)*(L1167))*(L1167)</f>
        <v/>
      </c>
      <c r="N1167">
        <f>(((F1167)+(G1167)*(L1167))*(L1167))/MAX((F1167)+2*(L1167)*SQRT(1+(G1167)^2),1E-6)</f>
        <v/>
      </c>
      <c r="O1167">
        <f>ABS(K1167)/MAX(((F1167)+(G1167)*(L1167))*(L1167),1E-6)</f>
        <v/>
      </c>
      <c r="P1167">
        <f>E1167+L1167</f>
        <v/>
      </c>
      <c r="Q1167">
        <f>P1167+((ABS(K1167)/MAX(((F1167)+(G1167)*(L1167))*(L1167),1E-6))^2)/(2*$I$5)</f>
        <v/>
      </c>
      <c r="R1167">
        <f>((ABS(K1167)*$D$6)/(MAX(((F1167)+(G1167)*(L1167))*(L1167),1E-6)*MAX(((((F1167)+(G1167)*(L1167))*(L1167))/MAX((F1167)+2*(L1167)*SQRT(1+(G1167)^2),1E-6))^(2/3),1E-6)))^2</f>
        <v/>
      </c>
      <c r="S1167">
        <f>ABS(ABS(K1167)/MAX(((F1167)+(G1167)*(L1167))*(L1167),1E-6))/SQRT($I$5*MAX((((F1167)+(G1167)*(L1167))*(L1167))/MAX((F1167)+2*(G1167)*(L1167),1E-6),1E-6))</f>
        <v/>
      </c>
      <c r="T1167">
        <f>((F1167)*(L1167)^2)/2+(G1167)*(L1167)^3/3+(ABS(K1167)^2)/($I$5*MAX(((F1167)+(G1167)*(L1167))*(L1167),1E-6))</f>
        <v/>
      </c>
      <c r="U1167">
        <f>IF($D$20=0,0,IFERROR(Q1166-(((R1166+R1167)/2)*J1167)-(IF(O1166&gt;O1167,$D$8*((O1166^2-O1167^2)/(2*$I$5)),$D$9*((O1167^2-O1166^2)/(2*$I$5)))+($D$10*(ABS(I1167)/90)*(MAX(O1166^2,O1167^2)/(2*$I$5))))-Q1167,0))</f>
        <v/>
      </c>
      <c r="V1167">
        <f>IF($D$20=0,1,IFERROR(IF(ROUND(S1167,3)=1,1,IF(AND(ABS(U1167)&lt;$D$19,S1167&gt;1),1,0)),0))</f>
        <v/>
      </c>
      <c r="W1167">
        <f>IF($D$20=0,IFERROR(W1168,MAX($D$16,POWER((ABS(K1167)^2)/($I$5*MAX(F1167,0.1)^2),1/3))),IF(IFERROR(AG1168,0)=0,IFERROR(W1168,MAX($D$16,POWER((ABS(K1167)^2)/($I$5*MAX(F1167,0.1)^2),1/3))),IF(OR(IFERROR(W1167,0)=0,IFERROR(AD1168,0)&gt;1),MAX($D$16,POWER((ABS(K1167)^2)/($I$5*MAX(F1167,0.1)^2),1/3)),IF(IFERROR(AF1167,0)&gt;0,MAX($D$16,IFERROR(W1167,0)+((IFERROR(AF1167,0))*$D$18*IF((IFERROR(AD1167,0))&lt;1,1,-1))),IF(IFERROR(AF1167,0)&lt;0,IF(ABS((MAX($D$16,POWER((ABS(K1167)^2)/($I$5*MAX(F1167,0.1)^2),1/3)))-IFERROR(W1167,0))&gt;$D$19,MAX($D$16,IF((MAX($D$16,POWER((ABS(K1167)^2)/($I$5*MAX(F1167,0.1)^2),1/3)))&gt;IFERROR(W1167,0),MIN((MAX($D$16,POWER((ABS(K1167)^2)/($I$5*MAX(F1167,0.1)^2),1/3))),IFERROR(W1167,0)+(MIN(ABS(IFERROR(AF1167,0))*$D$18,ABS((MAX($D$16,POWER((ABS(K1167)^2)/($I$5*MAX(F1167,0.1)^2),1/3)))-IFERROR(W1167,0))))),MAX((MAX($D$16,POWER((ABS(K1167)^2)/($I$5*MAX(F1167,0.1)^2),1/3))),IFERROR(W1167,0)-(MIN(ABS(IFERROR(AF1167,0))*$D$18,ABS((MAX($D$16,POWER((ABS(K1167)^2)/($I$5*MAX(F1167,0.1)^2),1/3)))-IFERROR(W1167,0))))))),MAX($D$16,POWER((ABS(K1167)^2)/($I$5*MAX(F1167,0.1)^2),1/3))),MAX($D$16,IFERROR(W1167,0)))))))</f>
        <v/>
      </c>
      <c r="X1167">
        <f>((F1167)+(G1167)*(W1167))*(W1167)</f>
        <v/>
      </c>
      <c r="Y1167">
        <f>(((F1167)+(G1167)*(W1167))*(W1167))/MAX((F1167)+2*(W1167)*SQRT(1+(G1167)^2),1E-6)</f>
        <v/>
      </c>
      <c r="Z1167">
        <f>ABS(K1167)/MAX(((F1167)+(G1167)*(W1167))*(W1167),1E-6)</f>
        <v/>
      </c>
      <c r="AA1167">
        <f>E1167+W1167</f>
        <v/>
      </c>
      <c r="AB1167">
        <f>AA1167+((ABS(K1167)/MAX(((F1167)+(G1167)*(W1167))*(W1167),1E-6))^2)/(2*$I$5)</f>
        <v/>
      </c>
      <c r="AC1167">
        <f>((ABS(K1167)*$D$6)/(MAX(((F1167)+(G1167)*(W1167))*(W1167),1E-6)*MAX(((((F1167)+(G1167)*(W1167))*(W1167))/MAX((F1167)+2*(W1167)*SQRT(1+(G1167)^2),1E-6))^(2/3),1E-6)))^2</f>
        <v/>
      </c>
      <c r="AD1167">
        <f>ABS(ABS(K1167)/MAX(((F1167)+(G1167)*(W1167))*(W1167),1E-6))/SQRT($I$5*MAX((((F1167)+(G1167)*(W1167))*(W1167))/MAX((F1167)+2*(G1167)*(W1167),1E-6),1E-6))</f>
        <v/>
      </c>
      <c r="AE1167">
        <f>((F1167)*(W1167)^2)/2+(G1167)*(W1167)^3/3+(ABS(K1167)^2)/($I$5*MAX(((F1167)+(G1167)*(W1167))*(W1167),1E-6))</f>
        <v/>
      </c>
      <c r="AF1167">
        <f>IF($D$20=0,0,IFERROR(AB1168+(((AC1167+AC1168)/2)*J1168)+(IF(Z1167&gt;Z1168,$D$8*((Z1167^2-Z1168^2)/(2*$I$5)),$D$9*((Z1168^2-Z1167^2)/(2*$I$5)))+($D$10*(ABS(I1168)/90)*(MAX(Z1167^2,Z1168^2)/(2*$I$5))))-AB1167,0))</f>
        <v/>
      </c>
      <c r="AG1167">
        <f>IF($D$20=0,1,IFERROR(IF(ROUND(AD1167,3)=1,1,IF(AND(ABS(AF1167)&lt;$D$19,AD1167&lt;1),1,0)),0))</f>
        <v/>
      </c>
      <c r="AH1167">
        <f>IFERROR(IF(V32="Supercritical",MAX($D$16,IFERROR(L1167,MAX($D$16,POWER((ABS(K1167)^2)/($I$5*MAX(F1167,0.1)^2),1/3)))),IF(V32="Subcritical",MAX($D$16,IFERROR(W1167,MAX($D$16,POWER((ABS(K1167)^2)/($I$5*MAX(F1167,0.1)^2),1/3)))),IF(AND(IFERROR(V1167,0)=1,IFERROR(AG1167,0)=1),IF(IFERROR(T1167,-1E99)&gt;=IFERROR(AE1167,-1E99),MAX($D$16,IFERROR(L1167,MAX($D$16,POWER((ABS(K1167)^2)/($I$5*MAX(F1167,0.1)^2),1/3)))),MAX($D$16,IFERROR(W1167,MAX($D$16,POWER((ABS(K1167)^2)/($I$5*MAX(F1167,0.1)^2),1/3))))),IF(IFERROR(V1167,0)=1,MAX($D$16,IFERROR(L1167,MAX($D$16,POWER((ABS(K1167)^2)/($I$5*MAX(F1167,0.1)^2),1/3)))),IF(IFERROR(AG1167,0)=1,MAX($D$16,IFERROR(W1167,MAX($D$16,POWER((ABS(K1167)^2)/($I$5*MAX(F1167,0.1)^2),1/3)))),MAX($D$16,POWER((ABS(K1167)^2)/($I$5*MAX(F1167,0.1)^2),1/3))))))),MAX($D$16,POWER((ABS(K1167)^2)/($I$5*MAX(F1167,0.1)^2),1/3)))</f>
        <v/>
      </c>
      <c r="AI1167">
        <f>E1167+AH1167</f>
        <v/>
      </c>
      <c r="AJ1167">
        <f>AI1167+((ABS(K1167)/MAX(((F1167)+(G1167)*(AH1167))*(AH1167),1E-6))^2)/(2*$I$5)</f>
        <v/>
      </c>
      <c r="AM1167" t="n">
        <v>0</v>
      </c>
      <c r="AN1167" t="n">
        <v>0</v>
      </c>
      <c r="AO1167">
        <f>AM1167+AN1167</f>
        <v/>
      </c>
      <c r="AP1167">
        <f>AP1166+AO1167</f>
        <v/>
      </c>
      <c r="AQ1167">
        <f>ABS(ABS(K1167)/MAX(((F1167)+(G1167)*(AH1167))*(AH1167),1E-6))/SQRT($I$5*MAX((((F1167)+(G1167)*(AH1167))*(AH1167))/MAX((F1167)+2*(G1167)*(AH1167),1E-6),1E-6))</f>
        <v/>
      </c>
      <c r="AR1167">
        <f>IF(AQ1167&lt;1,"Subcritical","Supercritical")</f>
        <v/>
      </c>
      <c r="AS1167">
        <f>((ABS(K1167)*$D$6)/(MAX(((F1167)+(G1167)*(AH1167))*(AH1167),1E-6)*MAX(((((F1167)+(G1167)*(AH1167))*(AH1167))/MAX((F1167)+2*(AH1167)*SQRT(1+(G1167)^2),1E-6))^(2/3),1E-6)))^2</f>
        <v/>
      </c>
    </row>
    <row r="1168">
      <c r="A1168" t="n">
        <v>1019</v>
      </c>
      <c r="B1168" t="n">
        <v>1017.889</v>
      </c>
      <c r="C1168" t="n">
        <v>616080.405</v>
      </c>
      <c r="D1168" t="n">
        <v>3096986.065</v>
      </c>
      <c r="E1168" t="n">
        <v>632.053</v>
      </c>
      <c r="F1168" t="n">
        <v>5.2</v>
      </c>
      <c r="G1168" t="n">
        <v>0</v>
      </c>
      <c r="H1168" t="inlineStr">
        <is>
          <t>Normal</t>
        </is>
      </c>
      <c r="I1168" t="n">
        <v>0.057</v>
      </c>
      <c r="J1168">
        <f>B1168-B1167</f>
        <v/>
      </c>
      <c r="K1168">
        <f>MAX(0,K1167-AO1167)</f>
        <v/>
      </c>
      <c r="L1168">
        <f>IF($D$20=0,IFERROR(L1167,MAX($D$16,POWER((ABS(K1168)^2)/($I$5*MAX(F1168,0.1)^2),1/3))),IF(IFERROR(V1167,0)=0,IFERROR(L1167,MAX($D$16,POWER((ABS(K1168)^2)/($I$5*MAX(F1168,0.1)^2),1/3))),IF(OR(IFERROR(L1168,0)=0,IFERROR(S1167,0)&lt;1,IFERROR(S1168,0)&lt;1),MAX($D$16,POWER((ABS(K1168)^2)/($I$5*MAX(F1168,0.1)^2),1/3)),IF(IFERROR(U1168,0)&gt;0,MAX($D$16,IFERROR(L1168,0)+((IFERROR(U1168,0))*$D$18*IF((IFERROR(S1168,0))&lt;1,1,-1))),IF(IFERROR(U1168,0)&lt;0,IF(ABS((MAX($D$16,POWER((ABS(K1168)^2)/($I$5*MAX(F1168,0.1)^2),1/3)))-IFERROR(L1168,0))&gt;$D$19,MAX($D$16,IF((MAX($D$16,POWER((ABS(K1168)^2)/($I$5*MAX(F1168,0.1)^2),1/3)))&gt;IFERROR(L1168,0),MIN((MAX($D$16,POWER((ABS(K1168)^2)/($I$5*MAX(F1168,0.1)^2),1/3))),IFERROR(L1168,0)+(MIN(ABS(IFERROR(U1168,0))*$D$18,ABS((MAX($D$16,POWER((ABS(K1168)^2)/($I$5*MAX(F1168,0.1)^2),1/3)))-IFERROR(L1168,0))))),MAX((MAX($D$16,POWER((ABS(K1168)^2)/($I$5*MAX(F1168,0.1)^2),1/3))),IFERROR(L1168,0)-(MIN(ABS(IFERROR(U1168,0))*$D$18,ABS((MAX($D$16,POWER((ABS(K1168)^2)/($I$5*MAX(F1168,0.1)^2),1/3)))-IFERROR(L1168,0))))))),MAX($D$16,POWER((ABS(K1168)^2)/($I$5*MAX(F1168,0.1)^2),1/3))),MAX($D$16,IFERROR(L1168,0)))))))</f>
        <v/>
      </c>
      <c r="M1168">
        <f>((F1168)+(G1168)*(L1168))*(L1168)</f>
        <v/>
      </c>
      <c r="N1168">
        <f>(((F1168)+(G1168)*(L1168))*(L1168))/MAX((F1168)+2*(L1168)*SQRT(1+(G1168)^2),1E-6)</f>
        <v/>
      </c>
      <c r="O1168">
        <f>ABS(K1168)/MAX(((F1168)+(G1168)*(L1168))*(L1168),1E-6)</f>
        <v/>
      </c>
      <c r="P1168">
        <f>E1168+L1168</f>
        <v/>
      </c>
      <c r="Q1168">
        <f>P1168+((ABS(K1168)/MAX(((F1168)+(G1168)*(L1168))*(L1168),1E-6))^2)/(2*$I$5)</f>
        <v/>
      </c>
      <c r="R1168">
        <f>((ABS(K1168)*$D$6)/(MAX(((F1168)+(G1168)*(L1168))*(L1168),1E-6)*MAX(((((F1168)+(G1168)*(L1168))*(L1168))/MAX((F1168)+2*(L1168)*SQRT(1+(G1168)^2),1E-6))^(2/3),1E-6)))^2</f>
        <v/>
      </c>
      <c r="S1168">
        <f>ABS(ABS(K1168)/MAX(((F1168)+(G1168)*(L1168))*(L1168),1E-6))/SQRT($I$5*MAX((((F1168)+(G1168)*(L1168))*(L1168))/MAX((F1168)+2*(G1168)*(L1168),1E-6),1E-6))</f>
        <v/>
      </c>
      <c r="T1168">
        <f>((F1168)*(L1168)^2)/2+(G1168)*(L1168)^3/3+(ABS(K1168)^2)/($I$5*MAX(((F1168)+(G1168)*(L1168))*(L1168),1E-6))</f>
        <v/>
      </c>
      <c r="U1168">
        <f>IF($D$20=0,0,IFERROR(Q1167-(((R1167+R1168)/2)*J1168)-(IF(O1167&gt;O1168,$D$8*((O1167^2-O1168^2)/(2*$I$5)),$D$9*((O1168^2-O1167^2)/(2*$I$5)))+($D$10*(ABS(I1168)/90)*(MAX(O1167^2,O1168^2)/(2*$I$5))))-Q1168,0))</f>
        <v/>
      </c>
      <c r="V1168">
        <f>IF($D$20=0,1,IFERROR(IF(ROUND(S1168,3)=1,1,IF(AND(ABS(U1168)&lt;$D$19,S1168&gt;1),1,0)),0))</f>
        <v/>
      </c>
      <c r="W1168">
        <f>IF($D$20=0,IFERROR(W1169,MAX($D$16,POWER((ABS(K1168)^2)/($I$5*MAX(F1168,0.1)^2),1/3))),IF(IFERROR(AG1169,0)=0,IFERROR(W1169,MAX($D$16,POWER((ABS(K1168)^2)/($I$5*MAX(F1168,0.1)^2),1/3))),IF(OR(IFERROR(W1168,0)=0,IFERROR(AD1169,0)&gt;1),MAX($D$16,POWER((ABS(K1168)^2)/($I$5*MAX(F1168,0.1)^2),1/3)),IF(IFERROR(AF1168,0)&gt;0,MAX($D$16,IFERROR(W1168,0)+((IFERROR(AF1168,0))*$D$18*IF((IFERROR(AD1168,0))&lt;1,1,-1))),IF(IFERROR(AF1168,0)&lt;0,IF(ABS((MAX($D$16,POWER((ABS(K1168)^2)/($I$5*MAX(F1168,0.1)^2),1/3)))-IFERROR(W1168,0))&gt;$D$19,MAX($D$16,IF((MAX($D$16,POWER((ABS(K1168)^2)/($I$5*MAX(F1168,0.1)^2),1/3)))&gt;IFERROR(W1168,0),MIN((MAX($D$16,POWER((ABS(K1168)^2)/($I$5*MAX(F1168,0.1)^2),1/3))),IFERROR(W1168,0)+(MIN(ABS(IFERROR(AF1168,0))*$D$18,ABS((MAX($D$16,POWER((ABS(K1168)^2)/($I$5*MAX(F1168,0.1)^2),1/3)))-IFERROR(W1168,0))))),MAX((MAX($D$16,POWER((ABS(K1168)^2)/($I$5*MAX(F1168,0.1)^2),1/3))),IFERROR(W1168,0)-(MIN(ABS(IFERROR(AF1168,0))*$D$18,ABS((MAX($D$16,POWER((ABS(K1168)^2)/($I$5*MAX(F1168,0.1)^2),1/3)))-IFERROR(W1168,0))))))),MAX($D$16,POWER((ABS(K1168)^2)/($I$5*MAX(F1168,0.1)^2),1/3))),MAX($D$16,IFERROR(W1168,0)))))))</f>
        <v/>
      </c>
      <c r="X1168">
        <f>((F1168)+(G1168)*(W1168))*(W1168)</f>
        <v/>
      </c>
      <c r="Y1168">
        <f>(((F1168)+(G1168)*(W1168))*(W1168))/MAX((F1168)+2*(W1168)*SQRT(1+(G1168)^2),1E-6)</f>
        <v/>
      </c>
      <c r="Z1168">
        <f>ABS(K1168)/MAX(((F1168)+(G1168)*(W1168))*(W1168),1E-6)</f>
        <v/>
      </c>
      <c r="AA1168">
        <f>E1168+W1168</f>
        <v/>
      </c>
      <c r="AB1168">
        <f>AA1168+((ABS(K1168)/MAX(((F1168)+(G1168)*(W1168))*(W1168),1E-6))^2)/(2*$I$5)</f>
        <v/>
      </c>
      <c r="AC1168">
        <f>((ABS(K1168)*$D$6)/(MAX(((F1168)+(G1168)*(W1168))*(W1168),1E-6)*MAX(((((F1168)+(G1168)*(W1168))*(W1168))/MAX((F1168)+2*(W1168)*SQRT(1+(G1168)^2),1E-6))^(2/3),1E-6)))^2</f>
        <v/>
      </c>
      <c r="AD1168">
        <f>ABS(ABS(K1168)/MAX(((F1168)+(G1168)*(W1168))*(W1168),1E-6))/SQRT($I$5*MAX((((F1168)+(G1168)*(W1168))*(W1168))/MAX((F1168)+2*(G1168)*(W1168),1E-6),1E-6))</f>
        <v/>
      </c>
      <c r="AE1168">
        <f>((F1168)*(W1168)^2)/2+(G1168)*(W1168)^3/3+(ABS(K1168)^2)/($I$5*MAX(((F1168)+(G1168)*(W1168))*(W1168),1E-6))</f>
        <v/>
      </c>
      <c r="AF1168">
        <f>IF($D$20=0,0,IFERROR(AB1169+(((AC1168+AC1169)/2)*J1169)+(IF(Z1168&gt;Z1169,$D$8*((Z1168^2-Z1169^2)/(2*$I$5)),$D$9*((Z1169^2-Z1168^2)/(2*$I$5)))+($D$10*(ABS(I1169)/90)*(MAX(Z1168^2,Z1169^2)/(2*$I$5))))-AB1168,0))</f>
        <v/>
      </c>
      <c r="AG1168">
        <f>IF($D$20=0,1,IFERROR(IF(ROUND(AD1168,3)=1,1,IF(AND(ABS(AF1168)&lt;$D$19,AD1168&lt;1),1,0)),0))</f>
        <v/>
      </c>
      <c r="AH1168">
        <f>IFERROR(IF(V32="Supercritical",MAX($D$16,IFERROR(L1168,MAX($D$16,POWER((ABS(K1168)^2)/($I$5*MAX(F1168,0.1)^2),1/3)))),IF(V32="Subcritical",MAX($D$16,IFERROR(W1168,MAX($D$16,POWER((ABS(K1168)^2)/($I$5*MAX(F1168,0.1)^2),1/3)))),IF(AND(IFERROR(V1168,0)=1,IFERROR(AG1168,0)=1),IF(IFERROR(T1168,-1E99)&gt;=IFERROR(AE1168,-1E99),MAX($D$16,IFERROR(L1168,MAX($D$16,POWER((ABS(K1168)^2)/($I$5*MAX(F1168,0.1)^2),1/3)))),MAX($D$16,IFERROR(W1168,MAX($D$16,POWER((ABS(K1168)^2)/($I$5*MAX(F1168,0.1)^2),1/3))))),IF(IFERROR(V1168,0)=1,MAX($D$16,IFERROR(L1168,MAX($D$16,POWER((ABS(K1168)^2)/($I$5*MAX(F1168,0.1)^2),1/3)))),IF(IFERROR(AG1168,0)=1,MAX($D$16,IFERROR(W1168,MAX($D$16,POWER((ABS(K1168)^2)/($I$5*MAX(F1168,0.1)^2),1/3)))),MAX($D$16,POWER((ABS(K1168)^2)/($I$5*MAX(F1168,0.1)^2),1/3))))))),MAX($D$16,POWER((ABS(K1168)^2)/($I$5*MAX(F1168,0.1)^2),1/3)))</f>
        <v/>
      </c>
      <c r="AI1168">
        <f>E1168+AH1168</f>
        <v/>
      </c>
      <c r="AJ1168">
        <f>AI1168+((ABS(K1168)/MAX(((F1168)+(G1168)*(AH1168))*(AH1168),1E-6))^2)/(2*$I$5)</f>
        <v/>
      </c>
      <c r="AM1168" t="n">
        <v>0</v>
      </c>
      <c r="AN1168" t="n">
        <v>0</v>
      </c>
      <c r="AO1168">
        <f>AM1168+AN1168</f>
        <v/>
      </c>
      <c r="AP1168">
        <f>AP1167+AO1168</f>
        <v/>
      </c>
      <c r="AQ1168">
        <f>ABS(ABS(K1168)/MAX(((F1168)+(G1168)*(AH1168))*(AH1168),1E-6))/SQRT($I$5*MAX((((F1168)+(G1168)*(AH1168))*(AH1168))/MAX((F1168)+2*(G1168)*(AH1168),1E-6),1E-6))</f>
        <v/>
      </c>
      <c r="AR1168">
        <f>IF(AQ1168&lt;1,"Subcritical","Supercritical")</f>
        <v/>
      </c>
      <c r="AS1168">
        <f>((ABS(K1168)*$D$6)/(MAX(((F1168)+(G1168)*(AH1168))*(AH1168),1E-6)*MAX(((((F1168)+(G1168)*(AH1168))*(AH1168))/MAX((F1168)+2*(AH1168)*SQRT(1+(G1168)^2),1E-6))^(2/3),1E-6)))^2</f>
        <v/>
      </c>
    </row>
    <row r="1169">
      <c r="A1169" t="n">
        <v>1020</v>
      </c>
      <c r="B1169" t="n">
        <v>1018.889</v>
      </c>
      <c r="C1169" t="n">
        <v>616080.363</v>
      </c>
      <c r="D1169" t="n">
        <v>3096985.066</v>
      </c>
      <c r="E1169" t="n">
        <v>632.0525</v>
      </c>
      <c r="F1169" t="n">
        <v>5.2</v>
      </c>
      <c r="G1169" t="n">
        <v>0</v>
      </c>
      <c r="H1169" t="inlineStr">
        <is>
          <t>Normal</t>
        </is>
      </c>
      <c r="I1169" t="n">
        <v>0</v>
      </c>
      <c r="J1169">
        <f>B1169-B1168</f>
        <v/>
      </c>
      <c r="K1169">
        <f>MAX(0,K1168-AO1168)</f>
        <v/>
      </c>
      <c r="L1169">
        <f>IF($D$20=0,IFERROR(L1168,MAX($D$16,POWER((ABS(K1169)^2)/($I$5*MAX(F1169,0.1)^2),1/3))),IF(IFERROR(V1168,0)=0,IFERROR(L1168,MAX($D$16,POWER((ABS(K1169)^2)/($I$5*MAX(F1169,0.1)^2),1/3))),IF(OR(IFERROR(L1169,0)=0,IFERROR(S1168,0)&lt;1,IFERROR(S1169,0)&lt;1),MAX($D$16,POWER((ABS(K1169)^2)/($I$5*MAX(F1169,0.1)^2),1/3)),IF(IFERROR(U1169,0)&gt;0,MAX($D$16,IFERROR(L1169,0)+((IFERROR(U1169,0))*$D$18*IF((IFERROR(S1169,0))&lt;1,1,-1))),IF(IFERROR(U1169,0)&lt;0,IF(ABS((MAX($D$16,POWER((ABS(K1169)^2)/($I$5*MAX(F1169,0.1)^2),1/3)))-IFERROR(L1169,0))&gt;$D$19,MAX($D$16,IF((MAX($D$16,POWER((ABS(K1169)^2)/($I$5*MAX(F1169,0.1)^2),1/3)))&gt;IFERROR(L1169,0),MIN((MAX($D$16,POWER((ABS(K1169)^2)/($I$5*MAX(F1169,0.1)^2),1/3))),IFERROR(L1169,0)+(MIN(ABS(IFERROR(U1169,0))*$D$18,ABS((MAX($D$16,POWER((ABS(K1169)^2)/($I$5*MAX(F1169,0.1)^2),1/3)))-IFERROR(L1169,0))))),MAX((MAX($D$16,POWER((ABS(K1169)^2)/($I$5*MAX(F1169,0.1)^2),1/3))),IFERROR(L1169,0)-(MIN(ABS(IFERROR(U1169,0))*$D$18,ABS((MAX($D$16,POWER((ABS(K1169)^2)/($I$5*MAX(F1169,0.1)^2),1/3)))-IFERROR(L1169,0))))))),MAX($D$16,POWER((ABS(K1169)^2)/($I$5*MAX(F1169,0.1)^2),1/3))),MAX($D$16,IFERROR(L1169,0)))))))</f>
        <v/>
      </c>
      <c r="M1169">
        <f>((F1169)+(G1169)*(L1169))*(L1169)</f>
        <v/>
      </c>
      <c r="N1169">
        <f>(((F1169)+(G1169)*(L1169))*(L1169))/MAX((F1169)+2*(L1169)*SQRT(1+(G1169)^2),1E-6)</f>
        <v/>
      </c>
      <c r="O1169">
        <f>ABS(K1169)/MAX(((F1169)+(G1169)*(L1169))*(L1169),1E-6)</f>
        <v/>
      </c>
      <c r="P1169">
        <f>E1169+L1169</f>
        <v/>
      </c>
      <c r="Q1169">
        <f>P1169+((ABS(K1169)/MAX(((F1169)+(G1169)*(L1169))*(L1169),1E-6))^2)/(2*$I$5)</f>
        <v/>
      </c>
      <c r="R1169">
        <f>((ABS(K1169)*$D$6)/(MAX(((F1169)+(G1169)*(L1169))*(L1169),1E-6)*MAX(((((F1169)+(G1169)*(L1169))*(L1169))/MAX((F1169)+2*(L1169)*SQRT(1+(G1169)^2),1E-6))^(2/3),1E-6)))^2</f>
        <v/>
      </c>
      <c r="S1169">
        <f>ABS(ABS(K1169)/MAX(((F1169)+(G1169)*(L1169))*(L1169),1E-6))/SQRT($I$5*MAX((((F1169)+(G1169)*(L1169))*(L1169))/MAX((F1169)+2*(G1169)*(L1169),1E-6),1E-6))</f>
        <v/>
      </c>
      <c r="T1169">
        <f>((F1169)*(L1169)^2)/2+(G1169)*(L1169)^3/3+(ABS(K1169)^2)/($I$5*MAX(((F1169)+(G1169)*(L1169))*(L1169),1E-6))</f>
        <v/>
      </c>
      <c r="U1169">
        <f>IF($D$20=0,0,IFERROR(Q1168-(((R1168+R1169)/2)*J1169)-(IF(O1168&gt;O1169,$D$8*((O1168^2-O1169^2)/(2*$I$5)),$D$9*((O1169^2-O1168^2)/(2*$I$5)))+($D$10*(ABS(I1169)/90)*(MAX(O1168^2,O1169^2)/(2*$I$5))))-Q1169,0))</f>
        <v/>
      </c>
      <c r="V1169">
        <f>IF($D$20=0,1,IFERROR(IF(ROUND(S1169,3)=1,1,IF(AND(ABS(U1169)&lt;$D$19,S1169&gt;1),1,0)),0))</f>
        <v/>
      </c>
      <c r="W1169">
        <f>IF($D$20=0,IFERROR(W1170,MAX($D$16,POWER((ABS(K1169)^2)/($I$5*MAX(F1169,0.1)^2),1/3))),IF(IFERROR(AG1170,0)=0,IFERROR(W1170,MAX($D$16,POWER((ABS(K1169)^2)/($I$5*MAX(F1169,0.1)^2),1/3))),IF(OR(IFERROR(W1169,0)=0,IFERROR(AD1170,0)&gt;1),MAX($D$16,POWER((ABS(K1169)^2)/($I$5*MAX(F1169,0.1)^2),1/3)),IF(IFERROR(AF1169,0)&gt;0,MAX($D$16,IFERROR(W1169,0)+((IFERROR(AF1169,0))*$D$18*IF((IFERROR(AD1169,0))&lt;1,1,-1))),IF(IFERROR(AF1169,0)&lt;0,IF(ABS((MAX($D$16,POWER((ABS(K1169)^2)/($I$5*MAX(F1169,0.1)^2),1/3)))-IFERROR(W1169,0))&gt;$D$19,MAX($D$16,IF((MAX($D$16,POWER((ABS(K1169)^2)/($I$5*MAX(F1169,0.1)^2),1/3)))&gt;IFERROR(W1169,0),MIN((MAX($D$16,POWER((ABS(K1169)^2)/($I$5*MAX(F1169,0.1)^2),1/3))),IFERROR(W1169,0)+(MIN(ABS(IFERROR(AF1169,0))*$D$18,ABS((MAX($D$16,POWER((ABS(K1169)^2)/($I$5*MAX(F1169,0.1)^2),1/3)))-IFERROR(W1169,0))))),MAX((MAX($D$16,POWER((ABS(K1169)^2)/($I$5*MAX(F1169,0.1)^2),1/3))),IFERROR(W1169,0)-(MIN(ABS(IFERROR(AF1169,0))*$D$18,ABS((MAX($D$16,POWER((ABS(K1169)^2)/($I$5*MAX(F1169,0.1)^2),1/3)))-IFERROR(W1169,0))))))),MAX($D$16,POWER((ABS(K1169)^2)/($I$5*MAX(F1169,0.1)^2),1/3))),MAX($D$16,IFERROR(W1169,0)))))))</f>
        <v/>
      </c>
      <c r="X1169">
        <f>((F1169)+(G1169)*(W1169))*(W1169)</f>
        <v/>
      </c>
      <c r="Y1169">
        <f>(((F1169)+(G1169)*(W1169))*(W1169))/MAX((F1169)+2*(W1169)*SQRT(1+(G1169)^2),1E-6)</f>
        <v/>
      </c>
      <c r="Z1169">
        <f>ABS(K1169)/MAX(((F1169)+(G1169)*(W1169))*(W1169),1E-6)</f>
        <v/>
      </c>
      <c r="AA1169">
        <f>E1169+W1169</f>
        <v/>
      </c>
      <c r="AB1169">
        <f>AA1169+((ABS(K1169)/MAX(((F1169)+(G1169)*(W1169))*(W1169),1E-6))^2)/(2*$I$5)</f>
        <v/>
      </c>
      <c r="AC1169">
        <f>((ABS(K1169)*$D$6)/(MAX(((F1169)+(G1169)*(W1169))*(W1169),1E-6)*MAX(((((F1169)+(G1169)*(W1169))*(W1169))/MAX((F1169)+2*(W1169)*SQRT(1+(G1169)^2),1E-6))^(2/3),1E-6)))^2</f>
        <v/>
      </c>
      <c r="AD1169">
        <f>ABS(ABS(K1169)/MAX(((F1169)+(G1169)*(W1169))*(W1169),1E-6))/SQRT($I$5*MAX((((F1169)+(G1169)*(W1169))*(W1169))/MAX((F1169)+2*(G1169)*(W1169),1E-6),1E-6))</f>
        <v/>
      </c>
      <c r="AE1169">
        <f>((F1169)*(W1169)^2)/2+(G1169)*(W1169)^3/3+(ABS(K1169)^2)/($I$5*MAX(((F1169)+(G1169)*(W1169))*(W1169),1E-6))</f>
        <v/>
      </c>
      <c r="AF1169">
        <f>IF($D$20=0,0,IFERROR(AB1170+(((AC1169+AC1170)/2)*J1170)+(IF(Z1169&gt;Z1170,$D$8*((Z1169^2-Z1170^2)/(2*$I$5)),$D$9*((Z1170^2-Z1169^2)/(2*$I$5)))+($D$10*(ABS(I1170)/90)*(MAX(Z1169^2,Z1170^2)/(2*$I$5))))-AB1169,0))</f>
        <v/>
      </c>
      <c r="AG1169">
        <f>IF($D$20=0,1,IFERROR(IF(ROUND(AD1169,3)=1,1,IF(AND(ABS(AF1169)&lt;$D$19,AD1169&lt;1),1,0)),0))</f>
        <v/>
      </c>
      <c r="AH1169">
        <f>IFERROR(IF(V32="Supercritical",MAX($D$16,IFERROR(L1169,MAX($D$16,POWER((ABS(K1169)^2)/($I$5*MAX(F1169,0.1)^2),1/3)))),IF(V32="Subcritical",MAX($D$16,IFERROR(W1169,MAX($D$16,POWER((ABS(K1169)^2)/($I$5*MAX(F1169,0.1)^2),1/3)))),IF(AND(IFERROR(V1169,0)=1,IFERROR(AG1169,0)=1),IF(IFERROR(T1169,-1E99)&gt;=IFERROR(AE1169,-1E99),MAX($D$16,IFERROR(L1169,MAX($D$16,POWER((ABS(K1169)^2)/($I$5*MAX(F1169,0.1)^2),1/3)))),MAX($D$16,IFERROR(W1169,MAX($D$16,POWER((ABS(K1169)^2)/($I$5*MAX(F1169,0.1)^2),1/3))))),IF(IFERROR(V1169,0)=1,MAX($D$16,IFERROR(L1169,MAX($D$16,POWER((ABS(K1169)^2)/($I$5*MAX(F1169,0.1)^2),1/3)))),IF(IFERROR(AG1169,0)=1,MAX($D$16,IFERROR(W1169,MAX($D$16,POWER((ABS(K1169)^2)/($I$5*MAX(F1169,0.1)^2),1/3)))),MAX($D$16,POWER((ABS(K1169)^2)/($I$5*MAX(F1169,0.1)^2),1/3))))))),MAX($D$16,POWER((ABS(K1169)^2)/($I$5*MAX(F1169,0.1)^2),1/3)))</f>
        <v/>
      </c>
      <c r="AI1169">
        <f>E1169+AH1169</f>
        <v/>
      </c>
      <c r="AJ1169">
        <f>AI1169+((ABS(K1169)/MAX(((F1169)+(G1169)*(AH1169))*(AH1169),1E-6))^2)/(2*$I$5)</f>
        <v/>
      </c>
      <c r="AM1169" t="n">
        <v>0</v>
      </c>
      <c r="AN1169" t="n">
        <v>0</v>
      </c>
      <c r="AO1169">
        <f>AM1169+AN1169</f>
        <v/>
      </c>
      <c r="AP1169">
        <f>AP1168+AO1169</f>
        <v/>
      </c>
      <c r="AQ1169">
        <f>ABS(ABS(K1169)/MAX(((F1169)+(G1169)*(AH1169))*(AH1169),1E-6))/SQRT($I$5*MAX((((F1169)+(G1169)*(AH1169))*(AH1169))/MAX((F1169)+2*(G1169)*(AH1169),1E-6),1E-6))</f>
        <v/>
      </c>
      <c r="AR1169">
        <f>IF(AQ1169&lt;1,"Subcritical","Supercritical")</f>
        <v/>
      </c>
      <c r="AS1169">
        <f>((ABS(K1169)*$D$6)/(MAX(((F1169)+(G1169)*(AH1169))*(AH1169),1E-6)*MAX(((((F1169)+(G1169)*(AH1169))*(AH1169))/MAX((F1169)+2*(AH1169)*SQRT(1+(G1169)^2),1E-6))^(2/3),1E-6)))^2</f>
        <v/>
      </c>
    </row>
    <row r="1170">
      <c r="A1170" t="n">
        <v>1021</v>
      </c>
      <c r="B1170" t="n">
        <v>1019.889</v>
      </c>
      <c r="C1170" t="n">
        <v>616080.321</v>
      </c>
      <c r="D1170" t="n">
        <v>3096984.067</v>
      </c>
      <c r="E1170" t="n">
        <v>632.052</v>
      </c>
      <c r="F1170" t="n">
        <v>5.2</v>
      </c>
      <c r="G1170" t="n">
        <v>0</v>
      </c>
      <c r="H1170" t="inlineStr">
        <is>
          <t>Normal</t>
        </is>
      </c>
      <c r="I1170" t="n">
        <v>0</v>
      </c>
      <c r="J1170">
        <f>B1170-B1169</f>
        <v/>
      </c>
      <c r="K1170">
        <f>MAX(0,K1169-AO1169)</f>
        <v/>
      </c>
      <c r="L1170">
        <f>IF($D$20=0,IFERROR(L1169,MAX($D$16,POWER((ABS(K1170)^2)/($I$5*MAX(F1170,0.1)^2),1/3))),IF(IFERROR(V1169,0)=0,IFERROR(L1169,MAX($D$16,POWER((ABS(K1170)^2)/($I$5*MAX(F1170,0.1)^2),1/3))),IF(OR(IFERROR(L1170,0)=0,IFERROR(S1169,0)&lt;1,IFERROR(S1170,0)&lt;1),MAX($D$16,POWER((ABS(K1170)^2)/($I$5*MAX(F1170,0.1)^2),1/3)),IF(IFERROR(U1170,0)&gt;0,MAX($D$16,IFERROR(L1170,0)+((IFERROR(U1170,0))*$D$18*IF((IFERROR(S1170,0))&lt;1,1,-1))),IF(IFERROR(U1170,0)&lt;0,IF(ABS((MAX($D$16,POWER((ABS(K1170)^2)/($I$5*MAX(F1170,0.1)^2),1/3)))-IFERROR(L1170,0))&gt;$D$19,MAX($D$16,IF((MAX($D$16,POWER((ABS(K1170)^2)/($I$5*MAX(F1170,0.1)^2),1/3)))&gt;IFERROR(L1170,0),MIN((MAX($D$16,POWER((ABS(K1170)^2)/($I$5*MAX(F1170,0.1)^2),1/3))),IFERROR(L1170,0)+(MIN(ABS(IFERROR(U1170,0))*$D$18,ABS((MAX($D$16,POWER((ABS(K1170)^2)/($I$5*MAX(F1170,0.1)^2),1/3)))-IFERROR(L1170,0))))),MAX((MAX($D$16,POWER((ABS(K1170)^2)/($I$5*MAX(F1170,0.1)^2),1/3))),IFERROR(L1170,0)-(MIN(ABS(IFERROR(U1170,0))*$D$18,ABS((MAX($D$16,POWER((ABS(K1170)^2)/($I$5*MAX(F1170,0.1)^2),1/3)))-IFERROR(L1170,0))))))),MAX($D$16,POWER((ABS(K1170)^2)/($I$5*MAX(F1170,0.1)^2),1/3))),MAX($D$16,IFERROR(L1170,0)))))))</f>
        <v/>
      </c>
      <c r="M1170">
        <f>((F1170)+(G1170)*(L1170))*(L1170)</f>
        <v/>
      </c>
      <c r="N1170">
        <f>(((F1170)+(G1170)*(L1170))*(L1170))/MAX((F1170)+2*(L1170)*SQRT(1+(G1170)^2),1E-6)</f>
        <v/>
      </c>
      <c r="O1170">
        <f>ABS(K1170)/MAX(((F1170)+(G1170)*(L1170))*(L1170),1E-6)</f>
        <v/>
      </c>
      <c r="P1170">
        <f>E1170+L1170</f>
        <v/>
      </c>
      <c r="Q1170">
        <f>P1170+((ABS(K1170)/MAX(((F1170)+(G1170)*(L1170))*(L1170),1E-6))^2)/(2*$I$5)</f>
        <v/>
      </c>
      <c r="R1170">
        <f>((ABS(K1170)*$D$6)/(MAX(((F1170)+(G1170)*(L1170))*(L1170),1E-6)*MAX(((((F1170)+(G1170)*(L1170))*(L1170))/MAX((F1170)+2*(L1170)*SQRT(1+(G1170)^2),1E-6))^(2/3),1E-6)))^2</f>
        <v/>
      </c>
      <c r="S1170">
        <f>ABS(ABS(K1170)/MAX(((F1170)+(G1170)*(L1170))*(L1170),1E-6))/SQRT($I$5*MAX((((F1170)+(G1170)*(L1170))*(L1170))/MAX((F1170)+2*(G1170)*(L1170),1E-6),1E-6))</f>
        <v/>
      </c>
      <c r="T1170">
        <f>((F1170)*(L1170)^2)/2+(G1170)*(L1170)^3/3+(ABS(K1170)^2)/($I$5*MAX(((F1170)+(G1170)*(L1170))*(L1170),1E-6))</f>
        <v/>
      </c>
      <c r="U1170">
        <f>IF($D$20=0,0,IFERROR(Q1169-(((R1169+R1170)/2)*J1170)-(IF(O1169&gt;O1170,$D$8*((O1169^2-O1170^2)/(2*$I$5)),$D$9*((O1170^2-O1169^2)/(2*$I$5)))+($D$10*(ABS(I1170)/90)*(MAX(O1169^2,O1170^2)/(2*$I$5))))-Q1170,0))</f>
        <v/>
      </c>
      <c r="V1170">
        <f>IF($D$20=0,1,IFERROR(IF(ROUND(S1170,3)=1,1,IF(AND(ABS(U1170)&lt;$D$19,S1170&gt;1),1,0)),0))</f>
        <v/>
      </c>
      <c r="W1170">
        <f>IF($D$20=0,IFERROR(W1171,MAX($D$16,POWER((ABS(K1170)^2)/($I$5*MAX(F1170,0.1)^2),1/3))),IF(IFERROR(AG1171,0)=0,IFERROR(W1171,MAX($D$16,POWER((ABS(K1170)^2)/($I$5*MAX(F1170,0.1)^2),1/3))),IF(OR(IFERROR(W1170,0)=0,IFERROR(AD1171,0)&gt;1),MAX($D$16,POWER((ABS(K1170)^2)/($I$5*MAX(F1170,0.1)^2),1/3)),IF(IFERROR(AF1170,0)&gt;0,MAX($D$16,IFERROR(W1170,0)+((IFERROR(AF1170,0))*$D$18*IF((IFERROR(AD1170,0))&lt;1,1,-1))),IF(IFERROR(AF1170,0)&lt;0,IF(ABS((MAX($D$16,POWER((ABS(K1170)^2)/($I$5*MAX(F1170,0.1)^2),1/3)))-IFERROR(W1170,0))&gt;$D$19,MAX($D$16,IF((MAX($D$16,POWER((ABS(K1170)^2)/($I$5*MAX(F1170,0.1)^2),1/3)))&gt;IFERROR(W1170,0),MIN((MAX($D$16,POWER((ABS(K1170)^2)/($I$5*MAX(F1170,0.1)^2),1/3))),IFERROR(W1170,0)+(MIN(ABS(IFERROR(AF1170,0))*$D$18,ABS((MAX($D$16,POWER((ABS(K1170)^2)/($I$5*MAX(F1170,0.1)^2),1/3)))-IFERROR(W1170,0))))),MAX((MAX($D$16,POWER((ABS(K1170)^2)/($I$5*MAX(F1170,0.1)^2),1/3))),IFERROR(W1170,0)-(MIN(ABS(IFERROR(AF1170,0))*$D$18,ABS((MAX($D$16,POWER((ABS(K1170)^2)/($I$5*MAX(F1170,0.1)^2),1/3)))-IFERROR(W1170,0))))))),MAX($D$16,POWER((ABS(K1170)^2)/($I$5*MAX(F1170,0.1)^2),1/3))),MAX($D$16,IFERROR(W1170,0)))))))</f>
        <v/>
      </c>
      <c r="X1170">
        <f>((F1170)+(G1170)*(W1170))*(W1170)</f>
        <v/>
      </c>
      <c r="Y1170">
        <f>(((F1170)+(G1170)*(W1170))*(W1170))/MAX((F1170)+2*(W1170)*SQRT(1+(G1170)^2),1E-6)</f>
        <v/>
      </c>
      <c r="Z1170">
        <f>ABS(K1170)/MAX(((F1170)+(G1170)*(W1170))*(W1170),1E-6)</f>
        <v/>
      </c>
      <c r="AA1170">
        <f>E1170+W1170</f>
        <v/>
      </c>
      <c r="AB1170">
        <f>AA1170+((ABS(K1170)/MAX(((F1170)+(G1170)*(W1170))*(W1170),1E-6))^2)/(2*$I$5)</f>
        <v/>
      </c>
      <c r="AC1170">
        <f>((ABS(K1170)*$D$6)/(MAX(((F1170)+(G1170)*(W1170))*(W1170),1E-6)*MAX(((((F1170)+(G1170)*(W1170))*(W1170))/MAX((F1170)+2*(W1170)*SQRT(1+(G1170)^2),1E-6))^(2/3),1E-6)))^2</f>
        <v/>
      </c>
      <c r="AD1170">
        <f>ABS(ABS(K1170)/MAX(((F1170)+(G1170)*(W1170))*(W1170),1E-6))/SQRT($I$5*MAX((((F1170)+(G1170)*(W1170))*(W1170))/MAX((F1170)+2*(G1170)*(W1170),1E-6),1E-6))</f>
        <v/>
      </c>
      <c r="AE1170">
        <f>((F1170)*(W1170)^2)/2+(G1170)*(W1170)^3/3+(ABS(K1170)^2)/($I$5*MAX(((F1170)+(G1170)*(W1170))*(W1170),1E-6))</f>
        <v/>
      </c>
      <c r="AF1170">
        <f>IF($D$20=0,0,IFERROR(AB1171+(((AC1170+AC1171)/2)*J1171)+(IF(Z1170&gt;Z1171,$D$8*((Z1170^2-Z1171^2)/(2*$I$5)),$D$9*((Z1171^2-Z1170^2)/(2*$I$5)))+($D$10*(ABS(I1171)/90)*(MAX(Z1170^2,Z1171^2)/(2*$I$5))))-AB1170,0))</f>
        <v/>
      </c>
      <c r="AG1170">
        <f>IF($D$20=0,1,IFERROR(IF(ROUND(AD1170,3)=1,1,IF(AND(ABS(AF1170)&lt;$D$19,AD1170&lt;1),1,0)),0))</f>
        <v/>
      </c>
      <c r="AH1170">
        <f>IFERROR(IF(V32="Supercritical",MAX($D$16,IFERROR(L1170,MAX($D$16,POWER((ABS(K1170)^2)/($I$5*MAX(F1170,0.1)^2),1/3)))),IF(V32="Subcritical",MAX($D$16,IFERROR(W1170,MAX($D$16,POWER((ABS(K1170)^2)/($I$5*MAX(F1170,0.1)^2),1/3)))),IF(AND(IFERROR(V1170,0)=1,IFERROR(AG1170,0)=1),IF(IFERROR(T1170,-1E99)&gt;=IFERROR(AE1170,-1E99),MAX($D$16,IFERROR(L1170,MAX($D$16,POWER((ABS(K1170)^2)/($I$5*MAX(F1170,0.1)^2),1/3)))),MAX($D$16,IFERROR(W1170,MAX($D$16,POWER((ABS(K1170)^2)/($I$5*MAX(F1170,0.1)^2),1/3))))),IF(IFERROR(V1170,0)=1,MAX($D$16,IFERROR(L1170,MAX($D$16,POWER((ABS(K1170)^2)/($I$5*MAX(F1170,0.1)^2),1/3)))),IF(IFERROR(AG1170,0)=1,MAX($D$16,IFERROR(W1170,MAX($D$16,POWER((ABS(K1170)^2)/($I$5*MAX(F1170,0.1)^2),1/3)))),MAX($D$16,POWER((ABS(K1170)^2)/($I$5*MAX(F1170,0.1)^2),1/3))))))),MAX($D$16,POWER((ABS(K1170)^2)/($I$5*MAX(F1170,0.1)^2),1/3)))</f>
        <v/>
      </c>
      <c r="AI1170">
        <f>E1170+AH1170</f>
        <v/>
      </c>
      <c r="AJ1170">
        <f>AI1170+((ABS(K1170)/MAX(((F1170)+(G1170)*(AH1170))*(AH1170),1E-6))^2)/(2*$I$5)</f>
        <v/>
      </c>
      <c r="AM1170" t="n">
        <v>0</v>
      </c>
      <c r="AN1170" t="n">
        <v>0</v>
      </c>
      <c r="AO1170">
        <f>AM1170+AN1170</f>
        <v/>
      </c>
      <c r="AP1170">
        <f>AP1169+AO1170</f>
        <v/>
      </c>
      <c r="AQ1170">
        <f>ABS(ABS(K1170)/MAX(((F1170)+(G1170)*(AH1170))*(AH1170),1E-6))/SQRT($I$5*MAX((((F1170)+(G1170)*(AH1170))*(AH1170))/MAX((F1170)+2*(G1170)*(AH1170),1E-6),1E-6))</f>
        <v/>
      </c>
      <c r="AR1170">
        <f>IF(AQ1170&lt;1,"Subcritical","Supercritical")</f>
        <v/>
      </c>
      <c r="AS1170">
        <f>((ABS(K1170)*$D$6)/(MAX(((F1170)+(G1170)*(AH1170))*(AH1170),1E-6)*MAX(((((F1170)+(G1170)*(AH1170))*(AH1170))/MAX((F1170)+2*(AH1170)*SQRT(1+(G1170)^2),1E-6))^(2/3),1E-6)))^2</f>
        <v/>
      </c>
    </row>
    <row r="1171">
      <c r="A1171" t="n">
        <v>1022</v>
      </c>
      <c r="B1171" t="n">
        <v>1020.889</v>
      </c>
      <c r="C1171" t="n">
        <v>616080.279</v>
      </c>
      <c r="D1171" t="n">
        <v>3096983.068</v>
      </c>
      <c r="E1171" t="n">
        <v>632.0515</v>
      </c>
      <c r="F1171" t="n">
        <v>5.2</v>
      </c>
      <c r="G1171" t="n">
        <v>0</v>
      </c>
      <c r="H1171" t="inlineStr">
        <is>
          <t>Normal</t>
        </is>
      </c>
      <c r="I1171" t="n">
        <v>0.055</v>
      </c>
      <c r="J1171">
        <f>B1171-B1170</f>
        <v/>
      </c>
      <c r="K1171">
        <f>MAX(0,K1170-AO1170)</f>
        <v/>
      </c>
      <c r="L1171">
        <f>IF($D$20=0,IFERROR(L1170,MAX($D$16,POWER((ABS(K1171)^2)/($I$5*MAX(F1171,0.1)^2),1/3))),IF(IFERROR(V1170,0)=0,IFERROR(L1170,MAX($D$16,POWER((ABS(K1171)^2)/($I$5*MAX(F1171,0.1)^2),1/3))),IF(OR(IFERROR(L1171,0)=0,IFERROR(S1170,0)&lt;1,IFERROR(S1171,0)&lt;1),MAX($D$16,POWER((ABS(K1171)^2)/($I$5*MAX(F1171,0.1)^2),1/3)),IF(IFERROR(U1171,0)&gt;0,MAX($D$16,IFERROR(L1171,0)+((IFERROR(U1171,0))*$D$18*IF((IFERROR(S1171,0))&lt;1,1,-1))),IF(IFERROR(U1171,0)&lt;0,IF(ABS((MAX($D$16,POWER((ABS(K1171)^2)/($I$5*MAX(F1171,0.1)^2),1/3)))-IFERROR(L1171,0))&gt;$D$19,MAX($D$16,IF((MAX($D$16,POWER((ABS(K1171)^2)/($I$5*MAX(F1171,0.1)^2),1/3)))&gt;IFERROR(L1171,0),MIN((MAX($D$16,POWER((ABS(K1171)^2)/($I$5*MAX(F1171,0.1)^2),1/3))),IFERROR(L1171,0)+(MIN(ABS(IFERROR(U1171,0))*$D$18,ABS((MAX($D$16,POWER((ABS(K1171)^2)/($I$5*MAX(F1171,0.1)^2),1/3)))-IFERROR(L1171,0))))),MAX((MAX($D$16,POWER((ABS(K1171)^2)/($I$5*MAX(F1171,0.1)^2),1/3))),IFERROR(L1171,0)-(MIN(ABS(IFERROR(U1171,0))*$D$18,ABS((MAX($D$16,POWER((ABS(K1171)^2)/($I$5*MAX(F1171,0.1)^2),1/3)))-IFERROR(L1171,0))))))),MAX($D$16,POWER((ABS(K1171)^2)/($I$5*MAX(F1171,0.1)^2),1/3))),MAX($D$16,IFERROR(L1171,0)))))))</f>
        <v/>
      </c>
      <c r="M1171">
        <f>((F1171)+(G1171)*(L1171))*(L1171)</f>
        <v/>
      </c>
      <c r="N1171">
        <f>(((F1171)+(G1171)*(L1171))*(L1171))/MAX((F1171)+2*(L1171)*SQRT(1+(G1171)^2),1E-6)</f>
        <v/>
      </c>
      <c r="O1171">
        <f>ABS(K1171)/MAX(((F1171)+(G1171)*(L1171))*(L1171),1E-6)</f>
        <v/>
      </c>
      <c r="P1171">
        <f>E1171+L1171</f>
        <v/>
      </c>
      <c r="Q1171">
        <f>P1171+((ABS(K1171)/MAX(((F1171)+(G1171)*(L1171))*(L1171),1E-6))^2)/(2*$I$5)</f>
        <v/>
      </c>
      <c r="R1171">
        <f>((ABS(K1171)*$D$6)/(MAX(((F1171)+(G1171)*(L1171))*(L1171),1E-6)*MAX(((((F1171)+(G1171)*(L1171))*(L1171))/MAX((F1171)+2*(L1171)*SQRT(1+(G1171)^2),1E-6))^(2/3),1E-6)))^2</f>
        <v/>
      </c>
      <c r="S1171">
        <f>ABS(ABS(K1171)/MAX(((F1171)+(G1171)*(L1171))*(L1171),1E-6))/SQRT($I$5*MAX((((F1171)+(G1171)*(L1171))*(L1171))/MAX((F1171)+2*(G1171)*(L1171),1E-6),1E-6))</f>
        <v/>
      </c>
      <c r="T1171">
        <f>((F1171)*(L1171)^2)/2+(G1171)*(L1171)^3/3+(ABS(K1171)^2)/($I$5*MAX(((F1171)+(G1171)*(L1171))*(L1171),1E-6))</f>
        <v/>
      </c>
      <c r="U1171">
        <f>IF($D$20=0,0,IFERROR(Q1170-(((R1170+R1171)/2)*J1171)-(IF(O1170&gt;O1171,$D$8*((O1170^2-O1171^2)/(2*$I$5)),$D$9*((O1171^2-O1170^2)/(2*$I$5)))+($D$10*(ABS(I1171)/90)*(MAX(O1170^2,O1171^2)/(2*$I$5))))-Q1171,0))</f>
        <v/>
      </c>
      <c r="V1171">
        <f>IF($D$20=0,1,IFERROR(IF(ROUND(S1171,3)=1,1,IF(AND(ABS(U1171)&lt;$D$19,S1171&gt;1),1,0)),0))</f>
        <v/>
      </c>
      <c r="W1171">
        <f>IF($D$20=0,IFERROR(W1172,MAX($D$16,POWER((ABS(K1171)^2)/($I$5*MAX(F1171,0.1)^2),1/3))),IF(IFERROR(AG1172,0)=0,IFERROR(W1172,MAX($D$16,POWER((ABS(K1171)^2)/($I$5*MAX(F1171,0.1)^2),1/3))),IF(OR(IFERROR(W1171,0)=0,IFERROR(AD1172,0)&gt;1),MAX($D$16,POWER((ABS(K1171)^2)/($I$5*MAX(F1171,0.1)^2),1/3)),IF(IFERROR(AF1171,0)&gt;0,MAX($D$16,IFERROR(W1171,0)+((IFERROR(AF1171,0))*$D$18*IF((IFERROR(AD1171,0))&lt;1,1,-1))),IF(IFERROR(AF1171,0)&lt;0,IF(ABS((MAX($D$16,POWER((ABS(K1171)^2)/($I$5*MAX(F1171,0.1)^2),1/3)))-IFERROR(W1171,0))&gt;$D$19,MAX($D$16,IF((MAX($D$16,POWER((ABS(K1171)^2)/($I$5*MAX(F1171,0.1)^2),1/3)))&gt;IFERROR(W1171,0),MIN((MAX($D$16,POWER((ABS(K1171)^2)/($I$5*MAX(F1171,0.1)^2),1/3))),IFERROR(W1171,0)+(MIN(ABS(IFERROR(AF1171,0))*$D$18,ABS((MAX($D$16,POWER((ABS(K1171)^2)/($I$5*MAX(F1171,0.1)^2),1/3)))-IFERROR(W1171,0))))),MAX((MAX($D$16,POWER((ABS(K1171)^2)/($I$5*MAX(F1171,0.1)^2),1/3))),IFERROR(W1171,0)-(MIN(ABS(IFERROR(AF1171,0))*$D$18,ABS((MAX($D$16,POWER((ABS(K1171)^2)/($I$5*MAX(F1171,0.1)^2),1/3)))-IFERROR(W1171,0))))))),MAX($D$16,POWER((ABS(K1171)^2)/($I$5*MAX(F1171,0.1)^2),1/3))),MAX($D$16,IFERROR(W1171,0)))))))</f>
        <v/>
      </c>
      <c r="X1171">
        <f>((F1171)+(G1171)*(W1171))*(W1171)</f>
        <v/>
      </c>
      <c r="Y1171">
        <f>(((F1171)+(G1171)*(W1171))*(W1171))/MAX((F1171)+2*(W1171)*SQRT(1+(G1171)^2),1E-6)</f>
        <v/>
      </c>
      <c r="Z1171">
        <f>ABS(K1171)/MAX(((F1171)+(G1171)*(W1171))*(W1171),1E-6)</f>
        <v/>
      </c>
      <c r="AA1171">
        <f>E1171+W1171</f>
        <v/>
      </c>
      <c r="AB1171">
        <f>AA1171+((ABS(K1171)/MAX(((F1171)+(G1171)*(W1171))*(W1171),1E-6))^2)/(2*$I$5)</f>
        <v/>
      </c>
      <c r="AC1171">
        <f>((ABS(K1171)*$D$6)/(MAX(((F1171)+(G1171)*(W1171))*(W1171),1E-6)*MAX(((((F1171)+(G1171)*(W1171))*(W1171))/MAX((F1171)+2*(W1171)*SQRT(1+(G1171)^2),1E-6))^(2/3),1E-6)))^2</f>
        <v/>
      </c>
      <c r="AD1171">
        <f>ABS(ABS(K1171)/MAX(((F1171)+(G1171)*(W1171))*(W1171),1E-6))/SQRT($I$5*MAX((((F1171)+(G1171)*(W1171))*(W1171))/MAX((F1171)+2*(G1171)*(W1171),1E-6),1E-6))</f>
        <v/>
      </c>
      <c r="AE1171">
        <f>((F1171)*(W1171)^2)/2+(G1171)*(W1171)^3/3+(ABS(K1171)^2)/($I$5*MAX(((F1171)+(G1171)*(W1171))*(W1171),1E-6))</f>
        <v/>
      </c>
      <c r="AF1171">
        <f>IF($D$20=0,0,IFERROR(AB1172+(((AC1171+AC1172)/2)*J1172)+(IF(Z1171&gt;Z1172,$D$8*((Z1171^2-Z1172^2)/(2*$I$5)),$D$9*((Z1172^2-Z1171^2)/(2*$I$5)))+($D$10*(ABS(I1172)/90)*(MAX(Z1171^2,Z1172^2)/(2*$I$5))))-AB1171,0))</f>
        <v/>
      </c>
      <c r="AG1171">
        <f>IF($D$20=0,1,IFERROR(IF(ROUND(AD1171,3)=1,1,IF(AND(ABS(AF1171)&lt;$D$19,AD1171&lt;1),1,0)),0))</f>
        <v/>
      </c>
      <c r="AH1171">
        <f>IFERROR(IF(V32="Supercritical",MAX($D$16,IFERROR(L1171,MAX($D$16,POWER((ABS(K1171)^2)/($I$5*MAX(F1171,0.1)^2),1/3)))),IF(V32="Subcritical",MAX($D$16,IFERROR(W1171,MAX($D$16,POWER((ABS(K1171)^2)/($I$5*MAX(F1171,0.1)^2),1/3)))),IF(AND(IFERROR(V1171,0)=1,IFERROR(AG1171,0)=1),IF(IFERROR(T1171,-1E99)&gt;=IFERROR(AE1171,-1E99),MAX($D$16,IFERROR(L1171,MAX($D$16,POWER((ABS(K1171)^2)/($I$5*MAX(F1171,0.1)^2),1/3)))),MAX($D$16,IFERROR(W1171,MAX($D$16,POWER((ABS(K1171)^2)/($I$5*MAX(F1171,0.1)^2),1/3))))),IF(IFERROR(V1171,0)=1,MAX($D$16,IFERROR(L1171,MAX($D$16,POWER((ABS(K1171)^2)/($I$5*MAX(F1171,0.1)^2),1/3)))),IF(IFERROR(AG1171,0)=1,MAX($D$16,IFERROR(W1171,MAX($D$16,POWER((ABS(K1171)^2)/($I$5*MAX(F1171,0.1)^2),1/3)))),MAX($D$16,POWER((ABS(K1171)^2)/($I$5*MAX(F1171,0.1)^2),1/3))))))),MAX($D$16,POWER((ABS(K1171)^2)/($I$5*MAX(F1171,0.1)^2),1/3)))</f>
        <v/>
      </c>
      <c r="AI1171">
        <f>E1171+AH1171</f>
        <v/>
      </c>
      <c r="AJ1171">
        <f>AI1171+((ABS(K1171)/MAX(((F1171)+(G1171)*(AH1171))*(AH1171),1E-6))^2)/(2*$I$5)</f>
        <v/>
      </c>
      <c r="AM1171" t="n">
        <v>0</v>
      </c>
      <c r="AN1171" t="n">
        <v>0</v>
      </c>
      <c r="AO1171">
        <f>AM1171+AN1171</f>
        <v/>
      </c>
      <c r="AP1171">
        <f>AP1170+AO1171</f>
        <v/>
      </c>
      <c r="AQ1171">
        <f>ABS(ABS(K1171)/MAX(((F1171)+(G1171)*(AH1171))*(AH1171),1E-6))/SQRT($I$5*MAX((((F1171)+(G1171)*(AH1171))*(AH1171))/MAX((F1171)+2*(G1171)*(AH1171),1E-6),1E-6))</f>
        <v/>
      </c>
      <c r="AR1171">
        <f>IF(AQ1171&lt;1,"Subcritical","Supercritical")</f>
        <v/>
      </c>
      <c r="AS1171">
        <f>((ABS(K1171)*$D$6)/(MAX(((F1171)+(G1171)*(AH1171))*(AH1171),1E-6)*MAX(((((F1171)+(G1171)*(AH1171))*(AH1171))/MAX((F1171)+2*(AH1171)*SQRT(1+(G1171)^2),1E-6))^(2/3),1E-6)))^2</f>
        <v/>
      </c>
    </row>
    <row r="1172">
      <c r="A1172" t="n">
        <v>1023</v>
      </c>
      <c r="B1172" t="n">
        <v>1021.89</v>
      </c>
      <c r="C1172" t="n">
        <v>616080.236</v>
      </c>
      <c r="D1172" t="n">
        <v>3096982.068</v>
      </c>
      <c r="E1172" t="n">
        <v>632.051</v>
      </c>
      <c r="F1172" t="n">
        <v>5.2</v>
      </c>
      <c r="G1172" t="n">
        <v>0</v>
      </c>
      <c r="H1172" t="inlineStr">
        <is>
          <t>Normal</t>
        </is>
      </c>
      <c r="I1172" t="n">
        <v>0.055</v>
      </c>
      <c r="J1172">
        <f>B1172-B1171</f>
        <v/>
      </c>
      <c r="K1172">
        <f>MAX(0,K1171-AO1171)</f>
        <v/>
      </c>
      <c r="L1172">
        <f>IF($D$20=0,IFERROR(L1171,MAX($D$16,POWER((ABS(K1172)^2)/($I$5*MAX(F1172,0.1)^2),1/3))),IF(IFERROR(V1171,0)=0,IFERROR(L1171,MAX($D$16,POWER((ABS(K1172)^2)/($I$5*MAX(F1172,0.1)^2),1/3))),IF(OR(IFERROR(L1172,0)=0,IFERROR(S1171,0)&lt;1,IFERROR(S1172,0)&lt;1),MAX($D$16,POWER((ABS(K1172)^2)/($I$5*MAX(F1172,0.1)^2),1/3)),IF(IFERROR(U1172,0)&gt;0,MAX($D$16,IFERROR(L1172,0)+((IFERROR(U1172,0))*$D$18*IF((IFERROR(S1172,0))&lt;1,1,-1))),IF(IFERROR(U1172,0)&lt;0,IF(ABS((MAX($D$16,POWER((ABS(K1172)^2)/($I$5*MAX(F1172,0.1)^2),1/3)))-IFERROR(L1172,0))&gt;$D$19,MAX($D$16,IF((MAX($D$16,POWER((ABS(K1172)^2)/($I$5*MAX(F1172,0.1)^2),1/3)))&gt;IFERROR(L1172,0),MIN((MAX($D$16,POWER((ABS(K1172)^2)/($I$5*MAX(F1172,0.1)^2),1/3))),IFERROR(L1172,0)+(MIN(ABS(IFERROR(U1172,0))*$D$18,ABS((MAX($D$16,POWER((ABS(K1172)^2)/($I$5*MAX(F1172,0.1)^2),1/3)))-IFERROR(L1172,0))))),MAX((MAX($D$16,POWER((ABS(K1172)^2)/($I$5*MAX(F1172,0.1)^2),1/3))),IFERROR(L1172,0)-(MIN(ABS(IFERROR(U1172,0))*$D$18,ABS((MAX($D$16,POWER((ABS(K1172)^2)/($I$5*MAX(F1172,0.1)^2),1/3)))-IFERROR(L1172,0))))))),MAX($D$16,POWER((ABS(K1172)^2)/($I$5*MAX(F1172,0.1)^2),1/3))),MAX($D$16,IFERROR(L1172,0)))))))</f>
        <v/>
      </c>
      <c r="M1172">
        <f>((F1172)+(G1172)*(L1172))*(L1172)</f>
        <v/>
      </c>
      <c r="N1172">
        <f>(((F1172)+(G1172)*(L1172))*(L1172))/MAX((F1172)+2*(L1172)*SQRT(1+(G1172)^2),1E-6)</f>
        <v/>
      </c>
      <c r="O1172">
        <f>ABS(K1172)/MAX(((F1172)+(G1172)*(L1172))*(L1172),1E-6)</f>
        <v/>
      </c>
      <c r="P1172">
        <f>E1172+L1172</f>
        <v/>
      </c>
      <c r="Q1172">
        <f>P1172+((ABS(K1172)/MAX(((F1172)+(G1172)*(L1172))*(L1172),1E-6))^2)/(2*$I$5)</f>
        <v/>
      </c>
      <c r="R1172">
        <f>((ABS(K1172)*$D$6)/(MAX(((F1172)+(G1172)*(L1172))*(L1172),1E-6)*MAX(((((F1172)+(G1172)*(L1172))*(L1172))/MAX((F1172)+2*(L1172)*SQRT(1+(G1172)^2),1E-6))^(2/3),1E-6)))^2</f>
        <v/>
      </c>
      <c r="S1172">
        <f>ABS(ABS(K1172)/MAX(((F1172)+(G1172)*(L1172))*(L1172),1E-6))/SQRT($I$5*MAX((((F1172)+(G1172)*(L1172))*(L1172))/MAX((F1172)+2*(G1172)*(L1172),1E-6),1E-6))</f>
        <v/>
      </c>
      <c r="T1172">
        <f>((F1172)*(L1172)^2)/2+(G1172)*(L1172)^3/3+(ABS(K1172)^2)/($I$5*MAX(((F1172)+(G1172)*(L1172))*(L1172),1E-6))</f>
        <v/>
      </c>
      <c r="U1172">
        <f>IF($D$20=0,0,IFERROR(Q1171-(((R1171+R1172)/2)*J1172)-(IF(O1171&gt;O1172,$D$8*((O1171^2-O1172^2)/(2*$I$5)),$D$9*((O1172^2-O1171^2)/(2*$I$5)))+($D$10*(ABS(I1172)/90)*(MAX(O1171^2,O1172^2)/(2*$I$5))))-Q1172,0))</f>
        <v/>
      </c>
      <c r="V1172">
        <f>IF($D$20=0,1,IFERROR(IF(ROUND(S1172,3)=1,1,IF(AND(ABS(U1172)&lt;$D$19,S1172&gt;1),1,0)),0))</f>
        <v/>
      </c>
      <c r="W1172">
        <f>IF($D$20=0,IFERROR(W1173,MAX($D$16,POWER((ABS(K1172)^2)/($I$5*MAX(F1172,0.1)^2),1/3))),IF(IFERROR(AG1173,0)=0,IFERROR(W1173,MAX($D$16,POWER((ABS(K1172)^2)/($I$5*MAX(F1172,0.1)^2),1/3))),IF(OR(IFERROR(W1172,0)=0,IFERROR(AD1173,0)&gt;1),MAX($D$16,POWER((ABS(K1172)^2)/($I$5*MAX(F1172,0.1)^2),1/3)),IF(IFERROR(AF1172,0)&gt;0,MAX($D$16,IFERROR(W1172,0)+((IFERROR(AF1172,0))*$D$18*IF((IFERROR(AD1172,0))&lt;1,1,-1))),IF(IFERROR(AF1172,0)&lt;0,IF(ABS((MAX($D$16,POWER((ABS(K1172)^2)/($I$5*MAX(F1172,0.1)^2),1/3)))-IFERROR(W1172,0))&gt;$D$19,MAX($D$16,IF((MAX($D$16,POWER((ABS(K1172)^2)/($I$5*MAX(F1172,0.1)^2),1/3)))&gt;IFERROR(W1172,0),MIN((MAX($D$16,POWER((ABS(K1172)^2)/($I$5*MAX(F1172,0.1)^2),1/3))),IFERROR(W1172,0)+(MIN(ABS(IFERROR(AF1172,0))*$D$18,ABS((MAX($D$16,POWER((ABS(K1172)^2)/($I$5*MAX(F1172,0.1)^2),1/3)))-IFERROR(W1172,0))))),MAX((MAX($D$16,POWER((ABS(K1172)^2)/($I$5*MAX(F1172,0.1)^2),1/3))),IFERROR(W1172,0)-(MIN(ABS(IFERROR(AF1172,0))*$D$18,ABS((MAX($D$16,POWER((ABS(K1172)^2)/($I$5*MAX(F1172,0.1)^2),1/3)))-IFERROR(W1172,0))))))),MAX($D$16,POWER((ABS(K1172)^2)/($I$5*MAX(F1172,0.1)^2),1/3))),MAX($D$16,IFERROR(W1172,0)))))))</f>
        <v/>
      </c>
      <c r="X1172">
        <f>((F1172)+(G1172)*(W1172))*(W1172)</f>
        <v/>
      </c>
      <c r="Y1172">
        <f>(((F1172)+(G1172)*(W1172))*(W1172))/MAX((F1172)+2*(W1172)*SQRT(1+(G1172)^2),1E-6)</f>
        <v/>
      </c>
      <c r="Z1172">
        <f>ABS(K1172)/MAX(((F1172)+(G1172)*(W1172))*(W1172),1E-6)</f>
        <v/>
      </c>
      <c r="AA1172">
        <f>E1172+W1172</f>
        <v/>
      </c>
      <c r="AB1172">
        <f>AA1172+((ABS(K1172)/MAX(((F1172)+(G1172)*(W1172))*(W1172),1E-6))^2)/(2*$I$5)</f>
        <v/>
      </c>
      <c r="AC1172">
        <f>((ABS(K1172)*$D$6)/(MAX(((F1172)+(G1172)*(W1172))*(W1172),1E-6)*MAX(((((F1172)+(G1172)*(W1172))*(W1172))/MAX((F1172)+2*(W1172)*SQRT(1+(G1172)^2),1E-6))^(2/3),1E-6)))^2</f>
        <v/>
      </c>
      <c r="AD1172">
        <f>ABS(ABS(K1172)/MAX(((F1172)+(G1172)*(W1172))*(W1172),1E-6))/SQRT($I$5*MAX((((F1172)+(G1172)*(W1172))*(W1172))/MAX((F1172)+2*(G1172)*(W1172),1E-6),1E-6))</f>
        <v/>
      </c>
      <c r="AE1172">
        <f>((F1172)*(W1172)^2)/2+(G1172)*(W1172)^3/3+(ABS(K1172)^2)/($I$5*MAX(((F1172)+(G1172)*(W1172))*(W1172),1E-6))</f>
        <v/>
      </c>
      <c r="AF1172">
        <f>IF($D$20=0,0,IFERROR(AB1173+(((AC1172+AC1173)/2)*J1173)+(IF(Z1172&gt;Z1173,$D$8*((Z1172^2-Z1173^2)/(2*$I$5)),$D$9*((Z1173^2-Z1172^2)/(2*$I$5)))+($D$10*(ABS(I1173)/90)*(MAX(Z1172^2,Z1173^2)/(2*$I$5))))-AB1172,0))</f>
        <v/>
      </c>
      <c r="AG1172">
        <f>IF($D$20=0,1,IFERROR(IF(ROUND(AD1172,3)=1,1,IF(AND(ABS(AF1172)&lt;$D$19,AD1172&lt;1),1,0)),0))</f>
        <v/>
      </c>
      <c r="AH1172">
        <f>IFERROR(IF(V32="Supercritical",MAX($D$16,IFERROR(L1172,MAX($D$16,POWER((ABS(K1172)^2)/($I$5*MAX(F1172,0.1)^2),1/3)))),IF(V32="Subcritical",MAX($D$16,IFERROR(W1172,MAX($D$16,POWER((ABS(K1172)^2)/($I$5*MAX(F1172,0.1)^2),1/3)))),IF(AND(IFERROR(V1172,0)=1,IFERROR(AG1172,0)=1),IF(IFERROR(T1172,-1E99)&gt;=IFERROR(AE1172,-1E99),MAX($D$16,IFERROR(L1172,MAX($D$16,POWER((ABS(K1172)^2)/($I$5*MAX(F1172,0.1)^2),1/3)))),MAX($D$16,IFERROR(W1172,MAX($D$16,POWER((ABS(K1172)^2)/($I$5*MAX(F1172,0.1)^2),1/3))))),IF(IFERROR(V1172,0)=1,MAX($D$16,IFERROR(L1172,MAX($D$16,POWER((ABS(K1172)^2)/($I$5*MAX(F1172,0.1)^2),1/3)))),IF(IFERROR(AG1172,0)=1,MAX($D$16,IFERROR(W1172,MAX($D$16,POWER((ABS(K1172)^2)/($I$5*MAX(F1172,0.1)^2),1/3)))),MAX($D$16,POWER((ABS(K1172)^2)/($I$5*MAX(F1172,0.1)^2),1/3))))))),MAX($D$16,POWER((ABS(K1172)^2)/($I$5*MAX(F1172,0.1)^2),1/3)))</f>
        <v/>
      </c>
      <c r="AI1172">
        <f>E1172+AH1172</f>
        <v/>
      </c>
      <c r="AJ1172">
        <f>AI1172+((ABS(K1172)/MAX(((F1172)+(G1172)*(AH1172))*(AH1172),1E-6))^2)/(2*$I$5)</f>
        <v/>
      </c>
      <c r="AM1172" t="n">
        <v>0</v>
      </c>
      <c r="AN1172" t="n">
        <v>0</v>
      </c>
      <c r="AO1172">
        <f>AM1172+AN1172</f>
        <v/>
      </c>
      <c r="AP1172">
        <f>AP1171+AO1172</f>
        <v/>
      </c>
      <c r="AQ1172">
        <f>ABS(ABS(K1172)/MAX(((F1172)+(G1172)*(AH1172))*(AH1172),1E-6))/SQRT($I$5*MAX((((F1172)+(G1172)*(AH1172))*(AH1172))/MAX((F1172)+2*(G1172)*(AH1172),1E-6),1E-6))</f>
        <v/>
      </c>
      <c r="AR1172">
        <f>IF(AQ1172&lt;1,"Subcritical","Supercritical")</f>
        <v/>
      </c>
      <c r="AS1172">
        <f>((ABS(K1172)*$D$6)/(MAX(((F1172)+(G1172)*(AH1172))*(AH1172),1E-6)*MAX(((((F1172)+(G1172)*(AH1172))*(AH1172))/MAX((F1172)+2*(AH1172)*SQRT(1+(G1172)^2),1E-6))^(2/3),1E-6)))^2</f>
        <v/>
      </c>
    </row>
    <row r="1173">
      <c r="A1173" t="n">
        <v>1024</v>
      </c>
      <c r="B1173" t="n">
        <v>1022.89</v>
      </c>
      <c r="C1173" t="n">
        <v>616080.194</v>
      </c>
      <c r="D1173" t="n">
        <v>3096981.069</v>
      </c>
      <c r="E1173" t="n">
        <v>632.0505000000001</v>
      </c>
      <c r="F1173" t="n">
        <v>5.2</v>
      </c>
      <c r="G1173" t="n">
        <v>0</v>
      </c>
      <c r="H1173" t="inlineStr">
        <is>
          <t>Normal</t>
        </is>
      </c>
      <c r="I1173" t="n">
        <v>0</v>
      </c>
      <c r="J1173">
        <f>B1173-B1172</f>
        <v/>
      </c>
      <c r="K1173">
        <f>MAX(0,K1172-AO1172)</f>
        <v/>
      </c>
      <c r="L1173">
        <f>IF($D$20=0,IFERROR(L1172,MAX($D$16,POWER((ABS(K1173)^2)/($I$5*MAX(F1173,0.1)^2),1/3))),IF(IFERROR(V1172,0)=0,IFERROR(L1172,MAX($D$16,POWER((ABS(K1173)^2)/($I$5*MAX(F1173,0.1)^2),1/3))),IF(OR(IFERROR(L1173,0)=0,IFERROR(S1172,0)&lt;1,IFERROR(S1173,0)&lt;1),MAX($D$16,POWER((ABS(K1173)^2)/($I$5*MAX(F1173,0.1)^2),1/3)),IF(IFERROR(U1173,0)&gt;0,MAX($D$16,IFERROR(L1173,0)+((IFERROR(U1173,0))*$D$18*IF((IFERROR(S1173,0))&lt;1,1,-1))),IF(IFERROR(U1173,0)&lt;0,IF(ABS((MAX($D$16,POWER((ABS(K1173)^2)/($I$5*MAX(F1173,0.1)^2),1/3)))-IFERROR(L1173,0))&gt;$D$19,MAX($D$16,IF((MAX($D$16,POWER((ABS(K1173)^2)/($I$5*MAX(F1173,0.1)^2),1/3)))&gt;IFERROR(L1173,0),MIN((MAX($D$16,POWER((ABS(K1173)^2)/($I$5*MAX(F1173,0.1)^2),1/3))),IFERROR(L1173,0)+(MIN(ABS(IFERROR(U1173,0))*$D$18,ABS((MAX($D$16,POWER((ABS(K1173)^2)/($I$5*MAX(F1173,0.1)^2),1/3)))-IFERROR(L1173,0))))),MAX((MAX($D$16,POWER((ABS(K1173)^2)/($I$5*MAX(F1173,0.1)^2),1/3))),IFERROR(L1173,0)-(MIN(ABS(IFERROR(U1173,0))*$D$18,ABS((MAX($D$16,POWER((ABS(K1173)^2)/($I$5*MAX(F1173,0.1)^2),1/3)))-IFERROR(L1173,0))))))),MAX($D$16,POWER((ABS(K1173)^2)/($I$5*MAX(F1173,0.1)^2),1/3))),MAX($D$16,IFERROR(L1173,0)))))))</f>
        <v/>
      </c>
      <c r="M1173">
        <f>((F1173)+(G1173)*(L1173))*(L1173)</f>
        <v/>
      </c>
      <c r="N1173">
        <f>(((F1173)+(G1173)*(L1173))*(L1173))/MAX((F1173)+2*(L1173)*SQRT(1+(G1173)^2),1E-6)</f>
        <v/>
      </c>
      <c r="O1173">
        <f>ABS(K1173)/MAX(((F1173)+(G1173)*(L1173))*(L1173),1E-6)</f>
        <v/>
      </c>
      <c r="P1173">
        <f>E1173+L1173</f>
        <v/>
      </c>
      <c r="Q1173">
        <f>P1173+((ABS(K1173)/MAX(((F1173)+(G1173)*(L1173))*(L1173),1E-6))^2)/(2*$I$5)</f>
        <v/>
      </c>
      <c r="R1173">
        <f>((ABS(K1173)*$D$6)/(MAX(((F1173)+(G1173)*(L1173))*(L1173),1E-6)*MAX(((((F1173)+(G1173)*(L1173))*(L1173))/MAX((F1173)+2*(L1173)*SQRT(1+(G1173)^2),1E-6))^(2/3),1E-6)))^2</f>
        <v/>
      </c>
      <c r="S1173">
        <f>ABS(ABS(K1173)/MAX(((F1173)+(G1173)*(L1173))*(L1173),1E-6))/SQRT($I$5*MAX((((F1173)+(G1173)*(L1173))*(L1173))/MAX((F1173)+2*(G1173)*(L1173),1E-6),1E-6))</f>
        <v/>
      </c>
      <c r="T1173">
        <f>((F1173)*(L1173)^2)/2+(G1173)*(L1173)^3/3+(ABS(K1173)^2)/($I$5*MAX(((F1173)+(G1173)*(L1173))*(L1173),1E-6))</f>
        <v/>
      </c>
      <c r="U1173">
        <f>IF($D$20=0,0,IFERROR(Q1172-(((R1172+R1173)/2)*J1173)-(IF(O1172&gt;O1173,$D$8*((O1172^2-O1173^2)/(2*$I$5)),$D$9*((O1173^2-O1172^2)/(2*$I$5)))+($D$10*(ABS(I1173)/90)*(MAX(O1172^2,O1173^2)/(2*$I$5))))-Q1173,0))</f>
        <v/>
      </c>
      <c r="V1173">
        <f>IF($D$20=0,1,IFERROR(IF(ROUND(S1173,3)=1,1,IF(AND(ABS(U1173)&lt;$D$19,S1173&gt;1),1,0)),0))</f>
        <v/>
      </c>
      <c r="W1173">
        <f>IF($D$20=0,IFERROR(W1174,MAX($D$16,POWER((ABS(K1173)^2)/($I$5*MAX(F1173,0.1)^2),1/3))),IF(IFERROR(AG1174,0)=0,IFERROR(W1174,MAX($D$16,POWER((ABS(K1173)^2)/($I$5*MAX(F1173,0.1)^2),1/3))),IF(OR(IFERROR(W1173,0)=0,IFERROR(AD1174,0)&gt;1),MAX($D$16,POWER((ABS(K1173)^2)/($I$5*MAX(F1173,0.1)^2),1/3)),IF(IFERROR(AF1173,0)&gt;0,MAX($D$16,IFERROR(W1173,0)+((IFERROR(AF1173,0))*$D$18*IF((IFERROR(AD1173,0))&lt;1,1,-1))),IF(IFERROR(AF1173,0)&lt;0,IF(ABS((MAX($D$16,POWER((ABS(K1173)^2)/($I$5*MAX(F1173,0.1)^2),1/3)))-IFERROR(W1173,0))&gt;$D$19,MAX($D$16,IF((MAX($D$16,POWER((ABS(K1173)^2)/($I$5*MAX(F1173,0.1)^2),1/3)))&gt;IFERROR(W1173,0),MIN((MAX($D$16,POWER((ABS(K1173)^2)/($I$5*MAX(F1173,0.1)^2),1/3))),IFERROR(W1173,0)+(MIN(ABS(IFERROR(AF1173,0))*$D$18,ABS((MAX($D$16,POWER((ABS(K1173)^2)/($I$5*MAX(F1173,0.1)^2),1/3)))-IFERROR(W1173,0))))),MAX((MAX($D$16,POWER((ABS(K1173)^2)/($I$5*MAX(F1173,0.1)^2),1/3))),IFERROR(W1173,0)-(MIN(ABS(IFERROR(AF1173,0))*$D$18,ABS((MAX($D$16,POWER((ABS(K1173)^2)/($I$5*MAX(F1173,0.1)^2),1/3)))-IFERROR(W1173,0))))))),MAX($D$16,POWER((ABS(K1173)^2)/($I$5*MAX(F1173,0.1)^2),1/3))),MAX($D$16,IFERROR(W1173,0)))))))</f>
        <v/>
      </c>
      <c r="X1173">
        <f>((F1173)+(G1173)*(W1173))*(W1173)</f>
        <v/>
      </c>
      <c r="Y1173">
        <f>(((F1173)+(G1173)*(W1173))*(W1173))/MAX((F1173)+2*(W1173)*SQRT(1+(G1173)^2),1E-6)</f>
        <v/>
      </c>
      <c r="Z1173">
        <f>ABS(K1173)/MAX(((F1173)+(G1173)*(W1173))*(W1173),1E-6)</f>
        <v/>
      </c>
      <c r="AA1173">
        <f>E1173+W1173</f>
        <v/>
      </c>
      <c r="AB1173">
        <f>AA1173+((ABS(K1173)/MAX(((F1173)+(G1173)*(W1173))*(W1173),1E-6))^2)/(2*$I$5)</f>
        <v/>
      </c>
      <c r="AC1173">
        <f>((ABS(K1173)*$D$6)/(MAX(((F1173)+(G1173)*(W1173))*(W1173),1E-6)*MAX(((((F1173)+(G1173)*(W1173))*(W1173))/MAX((F1173)+2*(W1173)*SQRT(1+(G1173)^2),1E-6))^(2/3),1E-6)))^2</f>
        <v/>
      </c>
      <c r="AD1173">
        <f>ABS(ABS(K1173)/MAX(((F1173)+(G1173)*(W1173))*(W1173),1E-6))/SQRT($I$5*MAX((((F1173)+(G1173)*(W1173))*(W1173))/MAX((F1173)+2*(G1173)*(W1173),1E-6),1E-6))</f>
        <v/>
      </c>
      <c r="AE1173">
        <f>((F1173)*(W1173)^2)/2+(G1173)*(W1173)^3/3+(ABS(K1173)^2)/($I$5*MAX(((F1173)+(G1173)*(W1173))*(W1173),1E-6))</f>
        <v/>
      </c>
      <c r="AF1173">
        <f>IF($D$20=0,0,IFERROR(AB1174+(((AC1173+AC1174)/2)*J1174)+(IF(Z1173&gt;Z1174,$D$8*((Z1173^2-Z1174^2)/(2*$I$5)),$D$9*((Z1174^2-Z1173^2)/(2*$I$5)))+($D$10*(ABS(I1174)/90)*(MAX(Z1173^2,Z1174^2)/(2*$I$5))))-AB1173,0))</f>
        <v/>
      </c>
      <c r="AG1173">
        <f>IF($D$20=0,1,IFERROR(IF(ROUND(AD1173,3)=1,1,IF(AND(ABS(AF1173)&lt;$D$19,AD1173&lt;1),1,0)),0))</f>
        <v/>
      </c>
      <c r="AH1173">
        <f>IFERROR(IF(V32="Supercritical",MAX($D$16,IFERROR(L1173,MAX($D$16,POWER((ABS(K1173)^2)/($I$5*MAX(F1173,0.1)^2),1/3)))),IF(V32="Subcritical",MAX($D$16,IFERROR(W1173,MAX($D$16,POWER((ABS(K1173)^2)/($I$5*MAX(F1173,0.1)^2),1/3)))),IF(AND(IFERROR(V1173,0)=1,IFERROR(AG1173,0)=1),IF(IFERROR(T1173,-1E99)&gt;=IFERROR(AE1173,-1E99),MAX($D$16,IFERROR(L1173,MAX($D$16,POWER((ABS(K1173)^2)/($I$5*MAX(F1173,0.1)^2),1/3)))),MAX($D$16,IFERROR(W1173,MAX($D$16,POWER((ABS(K1173)^2)/($I$5*MAX(F1173,0.1)^2),1/3))))),IF(IFERROR(V1173,0)=1,MAX($D$16,IFERROR(L1173,MAX($D$16,POWER((ABS(K1173)^2)/($I$5*MAX(F1173,0.1)^2),1/3)))),IF(IFERROR(AG1173,0)=1,MAX($D$16,IFERROR(W1173,MAX($D$16,POWER((ABS(K1173)^2)/($I$5*MAX(F1173,0.1)^2),1/3)))),MAX($D$16,POWER((ABS(K1173)^2)/($I$5*MAX(F1173,0.1)^2),1/3))))))),MAX($D$16,POWER((ABS(K1173)^2)/($I$5*MAX(F1173,0.1)^2),1/3)))</f>
        <v/>
      </c>
      <c r="AI1173">
        <f>E1173+AH1173</f>
        <v/>
      </c>
      <c r="AJ1173">
        <f>AI1173+((ABS(K1173)/MAX(((F1173)+(G1173)*(AH1173))*(AH1173),1E-6))^2)/(2*$I$5)</f>
        <v/>
      </c>
      <c r="AM1173" t="n">
        <v>0</v>
      </c>
      <c r="AN1173" t="n">
        <v>0</v>
      </c>
      <c r="AO1173">
        <f>AM1173+AN1173</f>
        <v/>
      </c>
      <c r="AP1173">
        <f>AP1172+AO1173</f>
        <v/>
      </c>
      <c r="AQ1173">
        <f>ABS(ABS(K1173)/MAX(((F1173)+(G1173)*(AH1173))*(AH1173),1E-6))/SQRT($I$5*MAX((((F1173)+(G1173)*(AH1173))*(AH1173))/MAX((F1173)+2*(G1173)*(AH1173),1E-6),1E-6))</f>
        <v/>
      </c>
      <c r="AR1173">
        <f>IF(AQ1173&lt;1,"Subcritical","Supercritical")</f>
        <v/>
      </c>
      <c r="AS1173">
        <f>((ABS(K1173)*$D$6)/(MAX(((F1173)+(G1173)*(AH1173))*(AH1173),1E-6)*MAX(((((F1173)+(G1173)*(AH1173))*(AH1173))/MAX((F1173)+2*(AH1173)*SQRT(1+(G1173)^2),1E-6))^(2/3),1E-6)))^2</f>
        <v/>
      </c>
    </row>
    <row r="1174">
      <c r="A1174" t="n">
        <v>1025</v>
      </c>
      <c r="B1174" t="n">
        <v>1023.889</v>
      </c>
      <c r="C1174" t="n">
        <v>616080.152</v>
      </c>
      <c r="D1174" t="n">
        <v>3096980.07</v>
      </c>
      <c r="E1174" t="n">
        <v>632.05</v>
      </c>
      <c r="F1174" t="n">
        <v>5.2</v>
      </c>
      <c r="G1174" t="n">
        <v>0</v>
      </c>
      <c r="H1174" t="inlineStr">
        <is>
          <t>Normal</t>
        </is>
      </c>
      <c r="I1174" t="n">
        <v>0</v>
      </c>
      <c r="J1174">
        <f>B1174-B1173</f>
        <v/>
      </c>
      <c r="K1174">
        <f>MAX(0,K1173-AO1173)</f>
        <v/>
      </c>
      <c r="L1174">
        <f>IF($D$20=0,IFERROR(L1173,MAX($D$16,POWER((ABS(K1174)^2)/($I$5*MAX(F1174,0.1)^2),1/3))),IF(IFERROR(V1173,0)=0,IFERROR(L1173,MAX($D$16,POWER((ABS(K1174)^2)/($I$5*MAX(F1174,0.1)^2),1/3))),IF(OR(IFERROR(L1174,0)=0,IFERROR(S1173,0)&lt;1,IFERROR(S1174,0)&lt;1),MAX($D$16,POWER((ABS(K1174)^2)/($I$5*MAX(F1174,0.1)^2),1/3)),IF(IFERROR(U1174,0)&gt;0,MAX($D$16,IFERROR(L1174,0)+((IFERROR(U1174,0))*$D$18*IF((IFERROR(S1174,0))&lt;1,1,-1))),IF(IFERROR(U1174,0)&lt;0,IF(ABS((MAX($D$16,POWER((ABS(K1174)^2)/($I$5*MAX(F1174,0.1)^2),1/3)))-IFERROR(L1174,0))&gt;$D$19,MAX($D$16,IF((MAX($D$16,POWER((ABS(K1174)^2)/($I$5*MAX(F1174,0.1)^2),1/3)))&gt;IFERROR(L1174,0),MIN((MAX($D$16,POWER((ABS(K1174)^2)/($I$5*MAX(F1174,0.1)^2),1/3))),IFERROR(L1174,0)+(MIN(ABS(IFERROR(U1174,0))*$D$18,ABS((MAX($D$16,POWER((ABS(K1174)^2)/($I$5*MAX(F1174,0.1)^2),1/3)))-IFERROR(L1174,0))))),MAX((MAX($D$16,POWER((ABS(K1174)^2)/($I$5*MAX(F1174,0.1)^2),1/3))),IFERROR(L1174,0)-(MIN(ABS(IFERROR(U1174,0))*$D$18,ABS((MAX($D$16,POWER((ABS(K1174)^2)/($I$5*MAX(F1174,0.1)^2),1/3)))-IFERROR(L1174,0))))))),MAX($D$16,POWER((ABS(K1174)^2)/($I$5*MAX(F1174,0.1)^2),1/3))),MAX($D$16,IFERROR(L1174,0)))))))</f>
        <v/>
      </c>
      <c r="M1174">
        <f>((F1174)+(G1174)*(L1174))*(L1174)</f>
        <v/>
      </c>
      <c r="N1174">
        <f>(((F1174)+(G1174)*(L1174))*(L1174))/MAX((F1174)+2*(L1174)*SQRT(1+(G1174)^2),1E-6)</f>
        <v/>
      </c>
      <c r="O1174">
        <f>ABS(K1174)/MAX(((F1174)+(G1174)*(L1174))*(L1174),1E-6)</f>
        <v/>
      </c>
      <c r="P1174">
        <f>E1174+L1174</f>
        <v/>
      </c>
      <c r="Q1174">
        <f>P1174+((ABS(K1174)/MAX(((F1174)+(G1174)*(L1174))*(L1174),1E-6))^2)/(2*$I$5)</f>
        <v/>
      </c>
      <c r="R1174">
        <f>((ABS(K1174)*$D$6)/(MAX(((F1174)+(G1174)*(L1174))*(L1174),1E-6)*MAX(((((F1174)+(G1174)*(L1174))*(L1174))/MAX((F1174)+2*(L1174)*SQRT(1+(G1174)^2),1E-6))^(2/3),1E-6)))^2</f>
        <v/>
      </c>
      <c r="S1174">
        <f>ABS(ABS(K1174)/MAX(((F1174)+(G1174)*(L1174))*(L1174),1E-6))/SQRT($I$5*MAX((((F1174)+(G1174)*(L1174))*(L1174))/MAX((F1174)+2*(G1174)*(L1174),1E-6),1E-6))</f>
        <v/>
      </c>
      <c r="T1174">
        <f>((F1174)*(L1174)^2)/2+(G1174)*(L1174)^3/3+(ABS(K1174)^2)/($I$5*MAX(((F1174)+(G1174)*(L1174))*(L1174),1E-6))</f>
        <v/>
      </c>
      <c r="U1174">
        <f>IF($D$20=0,0,IFERROR(Q1173-(((R1173+R1174)/2)*J1174)-(IF(O1173&gt;O1174,$D$8*((O1173^2-O1174^2)/(2*$I$5)),$D$9*((O1174^2-O1173^2)/(2*$I$5)))+($D$10*(ABS(I1174)/90)*(MAX(O1173^2,O1174^2)/(2*$I$5))))-Q1174,0))</f>
        <v/>
      </c>
      <c r="V1174">
        <f>IF($D$20=0,1,IFERROR(IF(ROUND(S1174,3)=1,1,IF(AND(ABS(U1174)&lt;$D$19,S1174&gt;1),1,0)),0))</f>
        <v/>
      </c>
      <c r="W1174">
        <f>IF($D$20=0,IFERROR(W1175,MAX($D$16,POWER((ABS(K1174)^2)/($I$5*MAX(F1174,0.1)^2),1/3))),IF(IFERROR(AG1175,0)=0,IFERROR(W1175,MAX($D$16,POWER((ABS(K1174)^2)/($I$5*MAX(F1174,0.1)^2),1/3))),IF(OR(IFERROR(W1174,0)=0,IFERROR(AD1175,0)&gt;1),MAX($D$16,POWER((ABS(K1174)^2)/($I$5*MAX(F1174,0.1)^2),1/3)),IF(IFERROR(AF1174,0)&gt;0,MAX($D$16,IFERROR(W1174,0)+((IFERROR(AF1174,0))*$D$18*IF((IFERROR(AD1174,0))&lt;1,1,-1))),IF(IFERROR(AF1174,0)&lt;0,IF(ABS((MAX($D$16,POWER((ABS(K1174)^2)/($I$5*MAX(F1174,0.1)^2),1/3)))-IFERROR(W1174,0))&gt;$D$19,MAX($D$16,IF((MAX($D$16,POWER((ABS(K1174)^2)/($I$5*MAX(F1174,0.1)^2),1/3)))&gt;IFERROR(W1174,0),MIN((MAX($D$16,POWER((ABS(K1174)^2)/($I$5*MAX(F1174,0.1)^2),1/3))),IFERROR(W1174,0)+(MIN(ABS(IFERROR(AF1174,0))*$D$18,ABS((MAX($D$16,POWER((ABS(K1174)^2)/($I$5*MAX(F1174,0.1)^2),1/3)))-IFERROR(W1174,0))))),MAX((MAX($D$16,POWER((ABS(K1174)^2)/($I$5*MAX(F1174,0.1)^2),1/3))),IFERROR(W1174,0)-(MIN(ABS(IFERROR(AF1174,0))*$D$18,ABS((MAX($D$16,POWER((ABS(K1174)^2)/($I$5*MAX(F1174,0.1)^2),1/3)))-IFERROR(W1174,0))))))),MAX($D$16,POWER((ABS(K1174)^2)/($I$5*MAX(F1174,0.1)^2),1/3))),MAX($D$16,IFERROR(W1174,0)))))))</f>
        <v/>
      </c>
      <c r="X1174">
        <f>((F1174)+(G1174)*(W1174))*(W1174)</f>
        <v/>
      </c>
      <c r="Y1174">
        <f>(((F1174)+(G1174)*(W1174))*(W1174))/MAX((F1174)+2*(W1174)*SQRT(1+(G1174)^2),1E-6)</f>
        <v/>
      </c>
      <c r="Z1174">
        <f>ABS(K1174)/MAX(((F1174)+(G1174)*(W1174))*(W1174),1E-6)</f>
        <v/>
      </c>
      <c r="AA1174">
        <f>E1174+W1174</f>
        <v/>
      </c>
      <c r="AB1174">
        <f>AA1174+((ABS(K1174)/MAX(((F1174)+(G1174)*(W1174))*(W1174),1E-6))^2)/(2*$I$5)</f>
        <v/>
      </c>
      <c r="AC1174">
        <f>((ABS(K1174)*$D$6)/(MAX(((F1174)+(G1174)*(W1174))*(W1174),1E-6)*MAX(((((F1174)+(G1174)*(W1174))*(W1174))/MAX((F1174)+2*(W1174)*SQRT(1+(G1174)^2),1E-6))^(2/3),1E-6)))^2</f>
        <v/>
      </c>
      <c r="AD1174">
        <f>ABS(ABS(K1174)/MAX(((F1174)+(G1174)*(W1174))*(W1174),1E-6))/SQRT($I$5*MAX((((F1174)+(G1174)*(W1174))*(W1174))/MAX((F1174)+2*(G1174)*(W1174),1E-6),1E-6))</f>
        <v/>
      </c>
      <c r="AE1174">
        <f>((F1174)*(W1174)^2)/2+(G1174)*(W1174)^3/3+(ABS(K1174)^2)/($I$5*MAX(((F1174)+(G1174)*(W1174))*(W1174),1E-6))</f>
        <v/>
      </c>
      <c r="AF1174">
        <f>IF($D$20=0,0,IFERROR(AB1175+(((AC1174+AC1175)/2)*J1175)+(IF(Z1174&gt;Z1175,$D$8*((Z1174^2-Z1175^2)/(2*$I$5)),$D$9*((Z1175^2-Z1174^2)/(2*$I$5)))+($D$10*(ABS(I1175)/90)*(MAX(Z1174^2,Z1175^2)/(2*$I$5))))-AB1174,0))</f>
        <v/>
      </c>
      <c r="AG1174">
        <f>IF($D$20=0,1,IFERROR(IF(ROUND(AD1174,3)=1,1,IF(AND(ABS(AF1174)&lt;$D$19,AD1174&lt;1),1,0)),0))</f>
        <v/>
      </c>
      <c r="AH1174">
        <f>IFERROR(IF(V32="Supercritical",MAX($D$16,IFERROR(L1174,MAX($D$16,POWER((ABS(K1174)^2)/($I$5*MAX(F1174,0.1)^2),1/3)))),IF(V32="Subcritical",MAX($D$16,IFERROR(W1174,MAX($D$16,POWER((ABS(K1174)^2)/($I$5*MAX(F1174,0.1)^2),1/3)))),IF(AND(IFERROR(V1174,0)=1,IFERROR(AG1174,0)=1),IF(IFERROR(T1174,-1E99)&gt;=IFERROR(AE1174,-1E99),MAX($D$16,IFERROR(L1174,MAX($D$16,POWER((ABS(K1174)^2)/($I$5*MAX(F1174,0.1)^2),1/3)))),MAX($D$16,IFERROR(W1174,MAX($D$16,POWER((ABS(K1174)^2)/($I$5*MAX(F1174,0.1)^2),1/3))))),IF(IFERROR(V1174,0)=1,MAX($D$16,IFERROR(L1174,MAX($D$16,POWER((ABS(K1174)^2)/($I$5*MAX(F1174,0.1)^2),1/3)))),IF(IFERROR(AG1174,0)=1,MAX($D$16,IFERROR(W1174,MAX($D$16,POWER((ABS(K1174)^2)/($I$5*MAX(F1174,0.1)^2),1/3)))),MAX($D$16,POWER((ABS(K1174)^2)/($I$5*MAX(F1174,0.1)^2),1/3))))))),MAX($D$16,POWER((ABS(K1174)^2)/($I$5*MAX(F1174,0.1)^2),1/3)))</f>
        <v/>
      </c>
      <c r="AI1174">
        <f>E1174+AH1174</f>
        <v/>
      </c>
      <c r="AJ1174">
        <f>AI1174+((ABS(K1174)/MAX(((F1174)+(G1174)*(AH1174))*(AH1174),1E-6))^2)/(2*$I$5)</f>
        <v/>
      </c>
      <c r="AM1174" t="n">
        <v>0</v>
      </c>
      <c r="AN1174" t="n">
        <v>0</v>
      </c>
      <c r="AO1174">
        <f>AM1174+AN1174</f>
        <v/>
      </c>
      <c r="AP1174">
        <f>AP1173+AO1174</f>
        <v/>
      </c>
      <c r="AQ1174">
        <f>ABS(ABS(K1174)/MAX(((F1174)+(G1174)*(AH1174))*(AH1174),1E-6))/SQRT($I$5*MAX((((F1174)+(G1174)*(AH1174))*(AH1174))/MAX((F1174)+2*(G1174)*(AH1174),1E-6),1E-6))</f>
        <v/>
      </c>
      <c r="AR1174">
        <f>IF(AQ1174&lt;1,"Subcritical","Supercritical")</f>
        <v/>
      </c>
      <c r="AS1174">
        <f>((ABS(K1174)*$D$6)/(MAX(((F1174)+(G1174)*(AH1174))*(AH1174),1E-6)*MAX(((((F1174)+(G1174)*(AH1174))*(AH1174))/MAX((F1174)+2*(AH1174)*SQRT(1+(G1174)^2),1E-6))^(2/3),1E-6)))^2</f>
        <v/>
      </c>
    </row>
    <row r="1175">
      <c r="A1175" t="n">
        <v>1026</v>
      </c>
      <c r="B1175" t="n">
        <v>1024.889</v>
      </c>
      <c r="C1175" t="n">
        <v>616080.11</v>
      </c>
      <c r="D1175" t="n">
        <v>3096979.071</v>
      </c>
      <c r="E1175" t="n">
        <v>632.0495</v>
      </c>
      <c r="F1175" t="n">
        <v>5.2</v>
      </c>
      <c r="G1175" t="n">
        <v>0</v>
      </c>
      <c r="H1175" t="inlineStr">
        <is>
          <t>Normal</t>
        </is>
      </c>
      <c r="I1175" t="n">
        <v>0.057</v>
      </c>
      <c r="J1175">
        <f>B1175-B1174</f>
        <v/>
      </c>
      <c r="K1175">
        <f>MAX(0,K1174-AO1174)</f>
        <v/>
      </c>
      <c r="L1175">
        <f>IF($D$20=0,IFERROR(L1174,MAX($D$16,POWER((ABS(K1175)^2)/($I$5*MAX(F1175,0.1)^2),1/3))),IF(IFERROR(V1174,0)=0,IFERROR(L1174,MAX($D$16,POWER((ABS(K1175)^2)/($I$5*MAX(F1175,0.1)^2),1/3))),IF(OR(IFERROR(L1175,0)=0,IFERROR(S1174,0)&lt;1,IFERROR(S1175,0)&lt;1),MAX($D$16,POWER((ABS(K1175)^2)/($I$5*MAX(F1175,0.1)^2),1/3)),IF(IFERROR(U1175,0)&gt;0,MAX($D$16,IFERROR(L1175,0)+((IFERROR(U1175,0))*$D$18*IF((IFERROR(S1175,0))&lt;1,1,-1))),IF(IFERROR(U1175,0)&lt;0,IF(ABS((MAX($D$16,POWER((ABS(K1175)^2)/($I$5*MAX(F1175,0.1)^2),1/3)))-IFERROR(L1175,0))&gt;$D$19,MAX($D$16,IF((MAX($D$16,POWER((ABS(K1175)^2)/($I$5*MAX(F1175,0.1)^2),1/3)))&gt;IFERROR(L1175,0),MIN((MAX($D$16,POWER((ABS(K1175)^2)/($I$5*MAX(F1175,0.1)^2),1/3))),IFERROR(L1175,0)+(MIN(ABS(IFERROR(U1175,0))*$D$18,ABS((MAX($D$16,POWER((ABS(K1175)^2)/($I$5*MAX(F1175,0.1)^2),1/3)))-IFERROR(L1175,0))))),MAX((MAX($D$16,POWER((ABS(K1175)^2)/($I$5*MAX(F1175,0.1)^2),1/3))),IFERROR(L1175,0)-(MIN(ABS(IFERROR(U1175,0))*$D$18,ABS((MAX($D$16,POWER((ABS(K1175)^2)/($I$5*MAX(F1175,0.1)^2),1/3)))-IFERROR(L1175,0))))))),MAX($D$16,POWER((ABS(K1175)^2)/($I$5*MAX(F1175,0.1)^2),1/3))),MAX($D$16,IFERROR(L1175,0)))))))</f>
        <v/>
      </c>
      <c r="M1175">
        <f>((F1175)+(G1175)*(L1175))*(L1175)</f>
        <v/>
      </c>
      <c r="N1175">
        <f>(((F1175)+(G1175)*(L1175))*(L1175))/MAX((F1175)+2*(L1175)*SQRT(1+(G1175)^2),1E-6)</f>
        <v/>
      </c>
      <c r="O1175">
        <f>ABS(K1175)/MAX(((F1175)+(G1175)*(L1175))*(L1175),1E-6)</f>
        <v/>
      </c>
      <c r="P1175">
        <f>E1175+L1175</f>
        <v/>
      </c>
      <c r="Q1175">
        <f>P1175+((ABS(K1175)/MAX(((F1175)+(G1175)*(L1175))*(L1175),1E-6))^2)/(2*$I$5)</f>
        <v/>
      </c>
      <c r="R1175">
        <f>((ABS(K1175)*$D$6)/(MAX(((F1175)+(G1175)*(L1175))*(L1175),1E-6)*MAX(((((F1175)+(G1175)*(L1175))*(L1175))/MAX((F1175)+2*(L1175)*SQRT(1+(G1175)^2),1E-6))^(2/3),1E-6)))^2</f>
        <v/>
      </c>
      <c r="S1175">
        <f>ABS(ABS(K1175)/MAX(((F1175)+(G1175)*(L1175))*(L1175),1E-6))/SQRT($I$5*MAX((((F1175)+(G1175)*(L1175))*(L1175))/MAX((F1175)+2*(G1175)*(L1175),1E-6),1E-6))</f>
        <v/>
      </c>
      <c r="T1175">
        <f>((F1175)*(L1175)^2)/2+(G1175)*(L1175)^3/3+(ABS(K1175)^2)/($I$5*MAX(((F1175)+(G1175)*(L1175))*(L1175),1E-6))</f>
        <v/>
      </c>
      <c r="U1175">
        <f>IF($D$20=0,0,IFERROR(Q1174-(((R1174+R1175)/2)*J1175)-(IF(O1174&gt;O1175,$D$8*((O1174^2-O1175^2)/(2*$I$5)),$D$9*((O1175^2-O1174^2)/(2*$I$5)))+($D$10*(ABS(I1175)/90)*(MAX(O1174^2,O1175^2)/(2*$I$5))))-Q1175,0))</f>
        <v/>
      </c>
      <c r="V1175">
        <f>IF($D$20=0,1,IFERROR(IF(ROUND(S1175,3)=1,1,IF(AND(ABS(U1175)&lt;$D$19,S1175&gt;1),1,0)),0))</f>
        <v/>
      </c>
      <c r="W1175">
        <f>IF($D$20=0,IFERROR(W1176,MAX($D$16,POWER((ABS(K1175)^2)/($I$5*MAX(F1175,0.1)^2),1/3))),IF(IFERROR(AG1176,0)=0,IFERROR(W1176,MAX($D$16,POWER((ABS(K1175)^2)/($I$5*MAX(F1175,0.1)^2),1/3))),IF(OR(IFERROR(W1175,0)=0,IFERROR(AD1176,0)&gt;1),MAX($D$16,POWER((ABS(K1175)^2)/($I$5*MAX(F1175,0.1)^2),1/3)),IF(IFERROR(AF1175,0)&gt;0,MAX($D$16,IFERROR(W1175,0)+((IFERROR(AF1175,0))*$D$18*IF((IFERROR(AD1175,0))&lt;1,1,-1))),IF(IFERROR(AF1175,0)&lt;0,IF(ABS((MAX($D$16,POWER((ABS(K1175)^2)/($I$5*MAX(F1175,0.1)^2),1/3)))-IFERROR(W1175,0))&gt;$D$19,MAX($D$16,IF((MAX($D$16,POWER((ABS(K1175)^2)/($I$5*MAX(F1175,0.1)^2),1/3)))&gt;IFERROR(W1175,0),MIN((MAX($D$16,POWER((ABS(K1175)^2)/($I$5*MAX(F1175,0.1)^2),1/3))),IFERROR(W1175,0)+(MIN(ABS(IFERROR(AF1175,0))*$D$18,ABS((MAX($D$16,POWER((ABS(K1175)^2)/($I$5*MAX(F1175,0.1)^2),1/3)))-IFERROR(W1175,0))))),MAX((MAX($D$16,POWER((ABS(K1175)^2)/($I$5*MAX(F1175,0.1)^2),1/3))),IFERROR(W1175,0)-(MIN(ABS(IFERROR(AF1175,0))*$D$18,ABS((MAX($D$16,POWER((ABS(K1175)^2)/($I$5*MAX(F1175,0.1)^2),1/3)))-IFERROR(W1175,0))))))),MAX($D$16,POWER((ABS(K1175)^2)/($I$5*MAX(F1175,0.1)^2),1/3))),MAX($D$16,IFERROR(W1175,0)))))))</f>
        <v/>
      </c>
      <c r="X1175">
        <f>((F1175)+(G1175)*(W1175))*(W1175)</f>
        <v/>
      </c>
      <c r="Y1175">
        <f>(((F1175)+(G1175)*(W1175))*(W1175))/MAX((F1175)+2*(W1175)*SQRT(1+(G1175)^2),1E-6)</f>
        <v/>
      </c>
      <c r="Z1175">
        <f>ABS(K1175)/MAX(((F1175)+(G1175)*(W1175))*(W1175),1E-6)</f>
        <v/>
      </c>
      <c r="AA1175">
        <f>E1175+W1175</f>
        <v/>
      </c>
      <c r="AB1175">
        <f>AA1175+((ABS(K1175)/MAX(((F1175)+(G1175)*(W1175))*(W1175),1E-6))^2)/(2*$I$5)</f>
        <v/>
      </c>
      <c r="AC1175">
        <f>((ABS(K1175)*$D$6)/(MAX(((F1175)+(G1175)*(W1175))*(W1175),1E-6)*MAX(((((F1175)+(G1175)*(W1175))*(W1175))/MAX((F1175)+2*(W1175)*SQRT(1+(G1175)^2),1E-6))^(2/3),1E-6)))^2</f>
        <v/>
      </c>
      <c r="AD1175">
        <f>ABS(ABS(K1175)/MAX(((F1175)+(G1175)*(W1175))*(W1175),1E-6))/SQRT($I$5*MAX((((F1175)+(G1175)*(W1175))*(W1175))/MAX((F1175)+2*(G1175)*(W1175),1E-6),1E-6))</f>
        <v/>
      </c>
      <c r="AE1175">
        <f>((F1175)*(W1175)^2)/2+(G1175)*(W1175)^3/3+(ABS(K1175)^2)/($I$5*MAX(((F1175)+(G1175)*(W1175))*(W1175),1E-6))</f>
        <v/>
      </c>
      <c r="AF1175">
        <f>IF($D$20=0,0,IFERROR(AB1176+(((AC1175+AC1176)/2)*J1176)+(IF(Z1175&gt;Z1176,$D$8*((Z1175^2-Z1176^2)/(2*$I$5)),$D$9*((Z1176^2-Z1175^2)/(2*$I$5)))+($D$10*(ABS(I1176)/90)*(MAX(Z1175^2,Z1176^2)/(2*$I$5))))-AB1175,0))</f>
        <v/>
      </c>
      <c r="AG1175">
        <f>IF($D$20=0,1,IFERROR(IF(ROUND(AD1175,3)=1,1,IF(AND(ABS(AF1175)&lt;$D$19,AD1175&lt;1),1,0)),0))</f>
        <v/>
      </c>
      <c r="AH1175">
        <f>IFERROR(IF(V32="Supercritical",MAX($D$16,IFERROR(L1175,MAX($D$16,POWER((ABS(K1175)^2)/($I$5*MAX(F1175,0.1)^2),1/3)))),IF(V32="Subcritical",MAX($D$16,IFERROR(W1175,MAX($D$16,POWER((ABS(K1175)^2)/($I$5*MAX(F1175,0.1)^2),1/3)))),IF(AND(IFERROR(V1175,0)=1,IFERROR(AG1175,0)=1),IF(IFERROR(T1175,-1E99)&gt;=IFERROR(AE1175,-1E99),MAX($D$16,IFERROR(L1175,MAX($D$16,POWER((ABS(K1175)^2)/($I$5*MAX(F1175,0.1)^2),1/3)))),MAX($D$16,IFERROR(W1175,MAX($D$16,POWER((ABS(K1175)^2)/($I$5*MAX(F1175,0.1)^2),1/3))))),IF(IFERROR(V1175,0)=1,MAX($D$16,IFERROR(L1175,MAX($D$16,POWER((ABS(K1175)^2)/($I$5*MAX(F1175,0.1)^2),1/3)))),IF(IFERROR(AG1175,0)=1,MAX($D$16,IFERROR(W1175,MAX($D$16,POWER((ABS(K1175)^2)/($I$5*MAX(F1175,0.1)^2),1/3)))),MAX($D$16,POWER((ABS(K1175)^2)/($I$5*MAX(F1175,0.1)^2),1/3))))))),MAX($D$16,POWER((ABS(K1175)^2)/($I$5*MAX(F1175,0.1)^2),1/3)))</f>
        <v/>
      </c>
      <c r="AI1175">
        <f>E1175+AH1175</f>
        <v/>
      </c>
      <c r="AJ1175">
        <f>AI1175+((ABS(K1175)/MAX(((F1175)+(G1175)*(AH1175))*(AH1175),1E-6))^2)/(2*$I$5)</f>
        <v/>
      </c>
      <c r="AM1175" t="n">
        <v>0</v>
      </c>
      <c r="AN1175" t="n">
        <v>0</v>
      </c>
      <c r="AO1175">
        <f>AM1175+AN1175</f>
        <v/>
      </c>
      <c r="AP1175">
        <f>AP1174+AO1175</f>
        <v/>
      </c>
      <c r="AQ1175">
        <f>ABS(ABS(K1175)/MAX(((F1175)+(G1175)*(AH1175))*(AH1175),1E-6))/SQRT($I$5*MAX((((F1175)+(G1175)*(AH1175))*(AH1175))/MAX((F1175)+2*(G1175)*(AH1175),1E-6),1E-6))</f>
        <v/>
      </c>
      <c r="AR1175">
        <f>IF(AQ1175&lt;1,"Subcritical","Supercritical")</f>
        <v/>
      </c>
      <c r="AS1175">
        <f>((ABS(K1175)*$D$6)/(MAX(((F1175)+(G1175)*(AH1175))*(AH1175),1E-6)*MAX(((((F1175)+(G1175)*(AH1175))*(AH1175))/MAX((F1175)+2*(AH1175)*SQRT(1+(G1175)^2),1E-6))^(2/3),1E-6)))^2</f>
        <v/>
      </c>
    </row>
    <row r="1176">
      <c r="A1176" t="n">
        <v>1027</v>
      </c>
      <c r="B1176" t="n">
        <v>1025.889</v>
      </c>
      <c r="C1176" t="n">
        <v>616080.067</v>
      </c>
      <c r="D1176" t="n">
        <v>3096978.072</v>
      </c>
      <c r="E1176" t="n">
        <v>632.049</v>
      </c>
      <c r="F1176" t="n">
        <v>5.2</v>
      </c>
      <c r="G1176" t="n">
        <v>0</v>
      </c>
      <c r="H1176" t="inlineStr">
        <is>
          <t>Normal</t>
        </is>
      </c>
      <c r="I1176" t="n">
        <v>0.057</v>
      </c>
      <c r="J1176">
        <f>B1176-B1175</f>
        <v/>
      </c>
      <c r="K1176">
        <f>MAX(0,K1175-AO1175)</f>
        <v/>
      </c>
      <c r="L1176">
        <f>IF($D$20=0,IFERROR(L1175,MAX($D$16,POWER((ABS(K1176)^2)/($I$5*MAX(F1176,0.1)^2),1/3))),IF(IFERROR(V1175,0)=0,IFERROR(L1175,MAX($D$16,POWER((ABS(K1176)^2)/($I$5*MAX(F1176,0.1)^2),1/3))),IF(OR(IFERROR(L1176,0)=0,IFERROR(S1175,0)&lt;1,IFERROR(S1176,0)&lt;1),MAX($D$16,POWER((ABS(K1176)^2)/($I$5*MAX(F1176,0.1)^2),1/3)),IF(IFERROR(U1176,0)&gt;0,MAX($D$16,IFERROR(L1176,0)+((IFERROR(U1176,0))*$D$18*IF((IFERROR(S1176,0))&lt;1,1,-1))),IF(IFERROR(U1176,0)&lt;0,IF(ABS((MAX($D$16,POWER((ABS(K1176)^2)/($I$5*MAX(F1176,0.1)^2),1/3)))-IFERROR(L1176,0))&gt;$D$19,MAX($D$16,IF((MAX($D$16,POWER((ABS(K1176)^2)/($I$5*MAX(F1176,0.1)^2),1/3)))&gt;IFERROR(L1176,0),MIN((MAX($D$16,POWER((ABS(K1176)^2)/($I$5*MAX(F1176,0.1)^2),1/3))),IFERROR(L1176,0)+(MIN(ABS(IFERROR(U1176,0))*$D$18,ABS((MAX($D$16,POWER((ABS(K1176)^2)/($I$5*MAX(F1176,0.1)^2),1/3)))-IFERROR(L1176,0))))),MAX((MAX($D$16,POWER((ABS(K1176)^2)/($I$5*MAX(F1176,0.1)^2),1/3))),IFERROR(L1176,0)-(MIN(ABS(IFERROR(U1176,0))*$D$18,ABS((MAX($D$16,POWER((ABS(K1176)^2)/($I$5*MAX(F1176,0.1)^2),1/3)))-IFERROR(L1176,0))))))),MAX($D$16,POWER((ABS(K1176)^2)/($I$5*MAX(F1176,0.1)^2),1/3))),MAX($D$16,IFERROR(L1176,0)))))))</f>
        <v/>
      </c>
      <c r="M1176">
        <f>((F1176)+(G1176)*(L1176))*(L1176)</f>
        <v/>
      </c>
      <c r="N1176">
        <f>(((F1176)+(G1176)*(L1176))*(L1176))/MAX((F1176)+2*(L1176)*SQRT(1+(G1176)^2),1E-6)</f>
        <v/>
      </c>
      <c r="O1176">
        <f>ABS(K1176)/MAX(((F1176)+(G1176)*(L1176))*(L1176),1E-6)</f>
        <v/>
      </c>
      <c r="P1176">
        <f>E1176+L1176</f>
        <v/>
      </c>
      <c r="Q1176">
        <f>P1176+((ABS(K1176)/MAX(((F1176)+(G1176)*(L1176))*(L1176),1E-6))^2)/(2*$I$5)</f>
        <v/>
      </c>
      <c r="R1176">
        <f>((ABS(K1176)*$D$6)/(MAX(((F1176)+(G1176)*(L1176))*(L1176),1E-6)*MAX(((((F1176)+(G1176)*(L1176))*(L1176))/MAX((F1176)+2*(L1176)*SQRT(1+(G1176)^2),1E-6))^(2/3),1E-6)))^2</f>
        <v/>
      </c>
      <c r="S1176">
        <f>ABS(ABS(K1176)/MAX(((F1176)+(G1176)*(L1176))*(L1176),1E-6))/SQRT($I$5*MAX((((F1176)+(G1176)*(L1176))*(L1176))/MAX((F1176)+2*(G1176)*(L1176),1E-6),1E-6))</f>
        <v/>
      </c>
      <c r="T1176">
        <f>((F1176)*(L1176)^2)/2+(G1176)*(L1176)^3/3+(ABS(K1176)^2)/($I$5*MAX(((F1176)+(G1176)*(L1176))*(L1176),1E-6))</f>
        <v/>
      </c>
      <c r="U1176">
        <f>IF($D$20=0,0,IFERROR(Q1175-(((R1175+R1176)/2)*J1176)-(IF(O1175&gt;O1176,$D$8*((O1175^2-O1176^2)/(2*$I$5)),$D$9*((O1176^2-O1175^2)/(2*$I$5)))+($D$10*(ABS(I1176)/90)*(MAX(O1175^2,O1176^2)/(2*$I$5))))-Q1176,0))</f>
        <v/>
      </c>
      <c r="V1176">
        <f>IF($D$20=0,1,IFERROR(IF(ROUND(S1176,3)=1,1,IF(AND(ABS(U1176)&lt;$D$19,S1176&gt;1),1,0)),0))</f>
        <v/>
      </c>
      <c r="W1176">
        <f>IF($D$20=0,IFERROR(W1177,MAX($D$16,POWER((ABS(K1176)^2)/($I$5*MAX(F1176,0.1)^2),1/3))),IF(IFERROR(AG1177,0)=0,IFERROR(W1177,MAX($D$16,POWER((ABS(K1176)^2)/($I$5*MAX(F1176,0.1)^2),1/3))),IF(OR(IFERROR(W1176,0)=0,IFERROR(AD1177,0)&gt;1),MAX($D$16,POWER((ABS(K1176)^2)/($I$5*MAX(F1176,0.1)^2),1/3)),IF(IFERROR(AF1176,0)&gt;0,MAX($D$16,IFERROR(W1176,0)+((IFERROR(AF1176,0))*$D$18*IF((IFERROR(AD1176,0))&lt;1,1,-1))),IF(IFERROR(AF1176,0)&lt;0,IF(ABS((MAX($D$16,POWER((ABS(K1176)^2)/($I$5*MAX(F1176,0.1)^2),1/3)))-IFERROR(W1176,0))&gt;$D$19,MAX($D$16,IF((MAX($D$16,POWER((ABS(K1176)^2)/($I$5*MAX(F1176,0.1)^2),1/3)))&gt;IFERROR(W1176,0),MIN((MAX($D$16,POWER((ABS(K1176)^2)/($I$5*MAX(F1176,0.1)^2),1/3))),IFERROR(W1176,0)+(MIN(ABS(IFERROR(AF1176,0))*$D$18,ABS((MAX($D$16,POWER((ABS(K1176)^2)/($I$5*MAX(F1176,0.1)^2),1/3)))-IFERROR(W1176,0))))),MAX((MAX($D$16,POWER((ABS(K1176)^2)/($I$5*MAX(F1176,0.1)^2),1/3))),IFERROR(W1176,0)-(MIN(ABS(IFERROR(AF1176,0))*$D$18,ABS((MAX($D$16,POWER((ABS(K1176)^2)/($I$5*MAX(F1176,0.1)^2),1/3)))-IFERROR(W1176,0))))))),MAX($D$16,POWER((ABS(K1176)^2)/($I$5*MAX(F1176,0.1)^2),1/3))),MAX($D$16,IFERROR(W1176,0)))))))</f>
        <v/>
      </c>
      <c r="X1176">
        <f>((F1176)+(G1176)*(W1176))*(W1176)</f>
        <v/>
      </c>
      <c r="Y1176">
        <f>(((F1176)+(G1176)*(W1176))*(W1176))/MAX((F1176)+2*(W1176)*SQRT(1+(G1176)^2),1E-6)</f>
        <v/>
      </c>
      <c r="Z1176">
        <f>ABS(K1176)/MAX(((F1176)+(G1176)*(W1176))*(W1176),1E-6)</f>
        <v/>
      </c>
      <c r="AA1176">
        <f>E1176+W1176</f>
        <v/>
      </c>
      <c r="AB1176">
        <f>AA1176+((ABS(K1176)/MAX(((F1176)+(G1176)*(W1176))*(W1176),1E-6))^2)/(2*$I$5)</f>
        <v/>
      </c>
      <c r="AC1176">
        <f>((ABS(K1176)*$D$6)/(MAX(((F1176)+(G1176)*(W1176))*(W1176),1E-6)*MAX(((((F1176)+(G1176)*(W1176))*(W1176))/MAX((F1176)+2*(W1176)*SQRT(1+(G1176)^2),1E-6))^(2/3),1E-6)))^2</f>
        <v/>
      </c>
      <c r="AD1176">
        <f>ABS(ABS(K1176)/MAX(((F1176)+(G1176)*(W1176))*(W1176),1E-6))/SQRT($I$5*MAX((((F1176)+(G1176)*(W1176))*(W1176))/MAX((F1176)+2*(G1176)*(W1176),1E-6),1E-6))</f>
        <v/>
      </c>
      <c r="AE1176">
        <f>((F1176)*(W1176)^2)/2+(G1176)*(W1176)^3/3+(ABS(K1176)^2)/($I$5*MAX(((F1176)+(G1176)*(W1176))*(W1176),1E-6))</f>
        <v/>
      </c>
      <c r="AF1176">
        <f>IF($D$20=0,0,IFERROR(AB1177+(((AC1176+AC1177)/2)*J1177)+(IF(Z1176&gt;Z1177,$D$8*((Z1176^2-Z1177^2)/(2*$I$5)),$D$9*((Z1177^2-Z1176^2)/(2*$I$5)))+($D$10*(ABS(I1177)/90)*(MAX(Z1176^2,Z1177^2)/(2*$I$5))))-AB1176,0))</f>
        <v/>
      </c>
      <c r="AG1176">
        <f>IF($D$20=0,1,IFERROR(IF(ROUND(AD1176,3)=1,1,IF(AND(ABS(AF1176)&lt;$D$19,AD1176&lt;1),1,0)),0))</f>
        <v/>
      </c>
      <c r="AH1176">
        <f>IFERROR(IF(V32="Supercritical",MAX($D$16,IFERROR(L1176,MAX($D$16,POWER((ABS(K1176)^2)/($I$5*MAX(F1176,0.1)^2),1/3)))),IF(V32="Subcritical",MAX($D$16,IFERROR(W1176,MAX($D$16,POWER((ABS(K1176)^2)/($I$5*MAX(F1176,0.1)^2),1/3)))),IF(AND(IFERROR(V1176,0)=1,IFERROR(AG1176,0)=1),IF(IFERROR(T1176,-1E99)&gt;=IFERROR(AE1176,-1E99),MAX($D$16,IFERROR(L1176,MAX($D$16,POWER((ABS(K1176)^2)/($I$5*MAX(F1176,0.1)^2),1/3)))),MAX($D$16,IFERROR(W1176,MAX($D$16,POWER((ABS(K1176)^2)/($I$5*MAX(F1176,0.1)^2),1/3))))),IF(IFERROR(V1176,0)=1,MAX($D$16,IFERROR(L1176,MAX($D$16,POWER((ABS(K1176)^2)/($I$5*MAX(F1176,0.1)^2),1/3)))),IF(IFERROR(AG1176,0)=1,MAX($D$16,IFERROR(W1176,MAX($D$16,POWER((ABS(K1176)^2)/($I$5*MAX(F1176,0.1)^2),1/3)))),MAX($D$16,POWER((ABS(K1176)^2)/($I$5*MAX(F1176,0.1)^2),1/3))))))),MAX($D$16,POWER((ABS(K1176)^2)/($I$5*MAX(F1176,0.1)^2),1/3)))</f>
        <v/>
      </c>
      <c r="AI1176">
        <f>E1176+AH1176</f>
        <v/>
      </c>
      <c r="AJ1176">
        <f>AI1176+((ABS(K1176)/MAX(((F1176)+(G1176)*(AH1176))*(AH1176),1E-6))^2)/(2*$I$5)</f>
        <v/>
      </c>
      <c r="AM1176" t="n">
        <v>0</v>
      </c>
      <c r="AN1176" t="n">
        <v>0</v>
      </c>
      <c r="AO1176">
        <f>AM1176+AN1176</f>
        <v/>
      </c>
      <c r="AP1176">
        <f>AP1175+AO1176</f>
        <v/>
      </c>
      <c r="AQ1176">
        <f>ABS(ABS(K1176)/MAX(((F1176)+(G1176)*(AH1176))*(AH1176),1E-6))/SQRT($I$5*MAX((((F1176)+(G1176)*(AH1176))*(AH1176))/MAX((F1176)+2*(G1176)*(AH1176),1E-6),1E-6))</f>
        <v/>
      </c>
      <c r="AR1176">
        <f>IF(AQ1176&lt;1,"Subcritical","Supercritical")</f>
        <v/>
      </c>
      <c r="AS1176">
        <f>((ABS(K1176)*$D$6)/(MAX(((F1176)+(G1176)*(AH1176))*(AH1176),1E-6)*MAX(((((F1176)+(G1176)*(AH1176))*(AH1176))/MAX((F1176)+2*(AH1176)*SQRT(1+(G1176)^2),1E-6))^(2/3),1E-6)))^2</f>
        <v/>
      </c>
    </row>
    <row r="1177">
      <c r="A1177" t="n">
        <v>1028</v>
      </c>
      <c r="B1177" t="n">
        <v>1026.889</v>
      </c>
      <c r="C1177" t="n">
        <v>616080.025</v>
      </c>
      <c r="D1177" t="n">
        <v>3096977.073</v>
      </c>
      <c r="E1177" t="n">
        <v>632.0485</v>
      </c>
      <c r="F1177" t="n">
        <v>5.2</v>
      </c>
      <c r="G1177" t="n">
        <v>0</v>
      </c>
      <c r="H1177" t="inlineStr">
        <is>
          <t>Normal</t>
        </is>
      </c>
      <c r="I1177" t="n">
        <v>0</v>
      </c>
      <c r="J1177">
        <f>B1177-B1176</f>
        <v/>
      </c>
      <c r="K1177">
        <f>MAX(0,K1176-AO1176)</f>
        <v/>
      </c>
      <c r="L1177">
        <f>IF($D$20=0,IFERROR(L1176,MAX($D$16,POWER((ABS(K1177)^2)/($I$5*MAX(F1177,0.1)^2),1/3))),IF(IFERROR(V1176,0)=0,IFERROR(L1176,MAX($D$16,POWER((ABS(K1177)^2)/($I$5*MAX(F1177,0.1)^2),1/3))),IF(OR(IFERROR(L1177,0)=0,IFERROR(S1176,0)&lt;1,IFERROR(S1177,0)&lt;1),MAX($D$16,POWER((ABS(K1177)^2)/($I$5*MAX(F1177,0.1)^2),1/3)),IF(IFERROR(U1177,0)&gt;0,MAX($D$16,IFERROR(L1177,0)+((IFERROR(U1177,0))*$D$18*IF((IFERROR(S1177,0))&lt;1,1,-1))),IF(IFERROR(U1177,0)&lt;0,IF(ABS((MAX($D$16,POWER((ABS(K1177)^2)/($I$5*MAX(F1177,0.1)^2),1/3)))-IFERROR(L1177,0))&gt;$D$19,MAX($D$16,IF((MAX($D$16,POWER((ABS(K1177)^2)/($I$5*MAX(F1177,0.1)^2),1/3)))&gt;IFERROR(L1177,0),MIN((MAX($D$16,POWER((ABS(K1177)^2)/($I$5*MAX(F1177,0.1)^2),1/3))),IFERROR(L1177,0)+(MIN(ABS(IFERROR(U1177,0))*$D$18,ABS((MAX($D$16,POWER((ABS(K1177)^2)/($I$5*MAX(F1177,0.1)^2),1/3)))-IFERROR(L1177,0))))),MAX((MAX($D$16,POWER((ABS(K1177)^2)/($I$5*MAX(F1177,0.1)^2),1/3))),IFERROR(L1177,0)-(MIN(ABS(IFERROR(U1177,0))*$D$18,ABS((MAX($D$16,POWER((ABS(K1177)^2)/($I$5*MAX(F1177,0.1)^2),1/3)))-IFERROR(L1177,0))))))),MAX($D$16,POWER((ABS(K1177)^2)/($I$5*MAX(F1177,0.1)^2),1/3))),MAX($D$16,IFERROR(L1177,0)))))))</f>
        <v/>
      </c>
      <c r="M1177">
        <f>((F1177)+(G1177)*(L1177))*(L1177)</f>
        <v/>
      </c>
      <c r="N1177">
        <f>(((F1177)+(G1177)*(L1177))*(L1177))/MAX((F1177)+2*(L1177)*SQRT(1+(G1177)^2),1E-6)</f>
        <v/>
      </c>
      <c r="O1177">
        <f>ABS(K1177)/MAX(((F1177)+(G1177)*(L1177))*(L1177),1E-6)</f>
        <v/>
      </c>
      <c r="P1177">
        <f>E1177+L1177</f>
        <v/>
      </c>
      <c r="Q1177">
        <f>P1177+((ABS(K1177)/MAX(((F1177)+(G1177)*(L1177))*(L1177),1E-6))^2)/(2*$I$5)</f>
        <v/>
      </c>
      <c r="R1177">
        <f>((ABS(K1177)*$D$6)/(MAX(((F1177)+(G1177)*(L1177))*(L1177),1E-6)*MAX(((((F1177)+(G1177)*(L1177))*(L1177))/MAX((F1177)+2*(L1177)*SQRT(1+(G1177)^2),1E-6))^(2/3),1E-6)))^2</f>
        <v/>
      </c>
      <c r="S1177">
        <f>ABS(ABS(K1177)/MAX(((F1177)+(G1177)*(L1177))*(L1177),1E-6))/SQRT($I$5*MAX((((F1177)+(G1177)*(L1177))*(L1177))/MAX((F1177)+2*(G1177)*(L1177),1E-6),1E-6))</f>
        <v/>
      </c>
      <c r="T1177">
        <f>((F1177)*(L1177)^2)/2+(G1177)*(L1177)^3/3+(ABS(K1177)^2)/($I$5*MAX(((F1177)+(G1177)*(L1177))*(L1177),1E-6))</f>
        <v/>
      </c>
      <c r="U1177">
        <f>IF($D$20=0,0,IFERROR(Q1176-(((R1176+R1177)/2)*J1177)-(IF(O1176&gt;O1177,$D$8*((O1176^2-O1177^2)/(2*$I$5)),$D$9*((O1177^2-O1176^2)/(2*$I$5)))+($D$10*(ABS(I1177)/90)*(MAX(O1176^2,O1177^2)/(2*$I$5))))-Q1177,0))</f>
        <v/>
      </c>
      <c r="V1177">
        <f>IF($D$20=0,1,IFERROR(IF(ROUND(S1177,3)=1,1,IF(AND(ABS(U1177)&lt;$D$19,S1177&gt;1),1,0)),0))</f>
        <v/>
      </c>
      <c r="W1177">
        <f>IF($D$20=0,IFERROR(W1178,MAX($D$16,POWER((ABS(K1177)^2)/($I$5*MAX(F1177,0.1)^2),1/3))),IF(IFERROR(AG1178,0)=0,IFERROR(W1178,MAX($D$16,POWER((ABS(K1177)^2)/($I$5*MAX(F1177,0.1)^2),1/3))),IF(OR(IFERROR(W1177,0)=0,IFERROR(AD1178,0)&gt;1),MAX($D$16,POWER((ABS(K1177)^2)/($I$5*MAX(F1177,0.1)^2),1/3)),IF(IFERROR(AF1177,0)&gt;0,MAX($D$16,IFERROR(W1177,0)+((IFERROR(AF1177,0))*$D$18*IF((IFERROR(AD1177,0))&lt;1,1,-1))),IF(IFERROR(AF1177,0)&lt;0,IF(ABS((MAX($D$16,POWER((ABS(K1177)^2)/($I$5*MAX(F1177,0.1)^2),1/3)))-IFERROR(W1177,0))&gt;$D$19,MAX($D$16,IF((MAX($D$16,POWER((ABS(K1177)^2)/($I$5*MAX(F1177,0.1)^2),1/3)))&gt;IFERROR(W1177,0),MIN((MAX($D$16,POWER((ABS(K1177)^2)/($I$5*MAX(F1177,0.1)^2),1/3))),IFERROR(W1177,0)+(MIN(ABS(IFERROR(AF1177,0))*$D$18,ABS((MAX($D$16,POWER((ABS(K1177)^2)/($I$5*MAX(F1177,0.1)^2),1/3)))-IFERROR(W1177,0))))),MAX((MAX($D$16,POWER((ABS(K1177)^2)/($I$5*MAX(F1177,0.1)^2),1/3))),IFERROR(W1177,0)-(MIN(ABS(IFERROR(AF1177,0))*$D$18,ABS((MAX($D$16,POWER((ABS(K1177)^2)/($I$5*MAX(F1177,0.1)^2),1/3)))-IFERROR(W1177,0))))))),MAX($D$16,POWER((ABS(K1177)^2)/($I$5*MAX(F1177,0.1)^2),1/3))),MAX($D$16,IFERROR(W1177,0)))))))</f>
        <v/>
      </c>
      <c r="X1177">
        <f>((F1177)+(G1177)*(W1177))*(W1177)</f>
        <v/>
      </c>
      <c r="Y1177">
        <f>(((F1177)+(G1177)*(W1177))*(W1177))/MAX((F1177)+2*(W1177)*SQRT(1+(G1177)^2),1E-6)</f>
        <v/>
      </c>
      <c r="Z1177">
        <f>ABS(K1177)/MAX(((F1177)+(G1177)*(W1177))*(W1177),1E-6)</f>
        <v/>
      </c>
      <c r="AA1177">
        <f>E1177+W1177</f>
        <v/>
      </c>
      <c r="AB1177">
        <f>AA1177+((ABS(K1177)/MAX(((F1177)+(G1177)*(W1177))*(W1177),1E-6))^2)/(2*$I$5)</f>
        <v/>
      </c>
      <c r="AC1177">
        <f>((ABS(K1177)*$D$6)/(MAX(((F1177)+(G1177)*(W1177))*(W1177),1E-6)*MAX(((((F1177)+(G1177)*(W1177))*(W1177))/MAX((F1177)+2*(W1177)*SQRT(1+(G1177)^2),1E-6))^(2/3),1E-6)))^2</f>
        <v/>
      </c>
      <c r="AD1177">
        <f>ABS(ABS(K1177)/MAX(((F1177)+(G1177)*(W1177))*(W1177),1E-6))/SQRT($I$5*MAX((((F1177)+(G1177)*(W1177))*(W1177))/MAX((F1177)+2*(G1177)*(W1177),1E-6),1E-6))</f>
        <v/>
      </c>
      <c r="AE1177">
        <f>((F1177)*(W1177)^2)/2+(G1177)*(W1177)^3/3+(ABS(K1177)^2)/($I$5*MAX(((F1177)+(G1177)*(W1177))*(W1177),1E-6))</f>
        <v/>
      </c>
      <c r="AF1177">
        <f>IF($D$20=0,0,IFERROR(AB1178+(((AC1177+AC1178)/2)*J1178)+(IF(Z1177&gt;Z1178,$D$8*((Z1177^2-Z1178^2)/(2*$I$5)),$D$9*((Z1178^2-Z1177^2)/(2*$I$5)))+($D$10*(ABS(I1178)/90)*(MAX(Z1177^2,Z1178^2)/(2*$I$5))))-AB1177,0))</f>
        <v/>
      </c>
      <c r="AG1177">
        <f>IF($D$20=0,1,IFERROR(IF(ROUND(AD1177,3)=1,1,IF(AND(ABS(AF1177)&lt;$D$19,AD1177&lt;1),1,0)),0))</f>
        <v/>
      </c>
      <c r="AH1177">
        <f>IFERROR(IF(V32="Supercritical",MAX($D$16,IFERROR(L1177,MAX($D$16,POWER((ABS(K1177)^2)/($I$5*MAX(F1177,0.1)^2),1/3)))),IF(V32="Subcritical",MAX($D$16,IFERROR(W1177,MAX($D$16,POWER((ABS(K1177)^2)/($I$5*MAX(F1177,0.1)^2),1/3)))),IF(AND(IFERROR(V1177,0)=1,IFERROR(AG1177,0)=1),IF(IFERROR(T1177,-1E99)&gt;=IFERROR(AE1177,-1E99),MAX($D$16,IFERROR(L1177,MAX($D$16,POWER((ABS(K1177)^2)/($I$5*MAX(F1177,0.1)^2),1/3)))),MAX($D$16,IFERROR(W1177,MAX($D$16,POWER((ABS(K1177)^2)/($I$5*MAX(F1177,0.1)^2),1/3))))),IF(IFERROR(V1177,0)=1,MAX($D$16,IFERROR(L1177,MAX($D$16,POWER((ABS(K1177)^2)/($I$5*MAX(F1177,0.1)^2),1/3)))),IF(IFERROR(AG1177,0)=1,MAX($D$16,IFERROR(W1177,MAX($D$16,POWER((ABS(K1177)^2)/($I$5*MAX(F1177,0.1)^2),1/3)))),MAX($D$16,POWER((ABS(K1177)^2)/($I$5*MAX(F1177,0.1)^2),1/3))))))),MAX($D$16,POWER((ABS(K1177)^2)/($I$5*MAX(F1177,0.1)^2),1/3)))</f>
        <v/>
      </c>
      <c r="AI1177">
        <f>E1177+AH1177</f>
        <v/>
      </c>
      <c r="AJ1177">
        <f>AI1177+((ABS(K1177)/MAX(((F1177)+(G1177)*(AH1177))*(AH1177),1E-6))^2)/(2*$I$5)</f>
        <v/>
      </c>
      <c r="AM1177" t="n">
        <v>0</v>
      </c>
      <c r="AN1177" t="n">
        <v>0</v>
      </c>
      <c r="AO1177">
        <f>AM1177+AN1177</f>
        <v/>
      </c>
      <c r="AP1177">
        <f>AP1176+AO1177</f>
        <v/>
      </c>
      <c r="AQ1177">
        <f>ABS(ABS(K1177)/MAX(((F1177)+(G1177)*(AH1177))*(AH1177),1E-6))/SQRT($I$5*MAX((((F1177)+(G1177)*(AH1177))*(AH1177))/MAX((F1177)+2*(G1177)*(AH1177),1E-6),1E-6))</f>
        <v/>
      </c>
      <c r="AR1177">
        <f>IF(AQ1177&lt;1,"Subcritical","Supercritical")</f>
        <v/>
      </c>
      <c r="AS1177">
        <f>((ABS(K1177)*$D$6)/(MAX(((F1177)+(G1177)*(AH1177))*(AH1177),1E-6)*MAX(((((F1177)+(G1177)*(AH1177))*(AH1177))/MAX((F1177)+2*(AH1177)*SQRT(1+(G1177)^2),1E-6))^(2/3),1E-6)))^2</f>
        <v/>
      </c>
    </row>
    <row r="1178">
      <c r="A1178" t="n">
        <v>1029</v>
      </c>
      <c r="B1178" t="n">
        <v>1027.889</v>
      </c>
      <c r="C1178" t="n">
        <v>616079.983</v>
      </c>
      <c r="D1178" t="n">
        <v>3096976.074</v>
      </c>
      <c r="E1178" t="n">
        <v>632.048</v>
      </c>
      <c r="F1178" t="n">
        <v>5.2</v>
      </c>
      <c r="G1178" t="n">
        <v>0</v>
      </c>
      <c r="H1178" t="inlineStr">
        <is>
          <t>Normal</t>
        </is>
      </c>
      <c r="I1178" t="n">
        <v>0</v>
      </c>
      <c r="J1178">
        <f>B1178-B1177</f>
        <v/>
      </c>
      <c r="K1178">
        <f>MAX(0,K1177-AO1177)</f>
        <v/>
      </c>
      <c r="L1178">
        <f>IF($D$20=0,IFERROR(L1177,MAX($D$16,POWER((ABS(K1178)^2)/($I$5*MAX(F1178,0.1)^2),1/3))),IF(IFERROR(V1177,0)=0,IFERROR(L1177,MAX($D$16,POWER((ABS(K1178)^2)/($I$5*MAX(F1178,0.1)^2),1/3))),IF(OR(IFERROR(L1178,0)=0,IFERROR(S1177,0)&lt;1,IFERROR(S1178,0)&lt;1),MAX($D$16,POWER((ABS(K1178)^2)/($I$5*MAX(F1178,0.1)^2),1/3)),IF(IFERROR(U1178,0)&gt;0,MAX($D$16,IFERROR(L1178,0)+((IFERROR(U1178,0))*$D$18*IF((IFERROR(S1178,0))&lt;1,1,-1))),IF(IFERROR(U1178,0)&lt;0,IF(ABS((MAX($D$16,POWER((ABS(K1178)^2)/($I$5*MAX(F1178,0.1)^2),1/3)))-IFERROR(L1178,0))&gt;$D$19,MAX($D$16,IF((MAX($D$16,POWER((ABS(K1178)^2)/($I$5*MAX(F1178,0.1)^2),1/3)))&gt;IFERROR(L1178,0),MIN((MAX($D$16,POWER((ABS(K1178)^2)/($I$5*MAX(F1178,0.1)^2),1/3))),IFERROR(L1178,0)+(MIN(ABS(IFERROR(U1178,0))*$D$18,ABS((MAX($D$16,POWER((ABS(K1178)^2)/($I$5*MAX(F1178,0.1)^2),1/3)))-IFERROR(L1178,0))))),MAX((MAX($D$16,POWER((ABS(K1178)^2)/($I$5*MAX(F1178,0.1)^2),1/3))),IFERROR(L1178,0)-(MIN(ABS(IFERROR(U1178,0))*$D$18,ABS((MAX($D$16,POWER((ABS(K1178)^2)/($I$5*MAX(F1178,0.1)^2),1/3)))-IFERROR(L1178,0))))))),MAX($D$16,POWER((ABS(K1178)^2)/($I$5*MAX(F1178,0.1)^2),1/3))),MAX($D$16,IFERROR(L1178,0)))))))</f>
        <v/>
      </c>
      <c r="M1178">
        <f>((F1178)+(G1178)*(L1178))*(L1178)</f>
        <v/>
      </c>
      <c r="N1178">
        <f>(((F1178)+(G1178)*(L1178))*(L1178))/MAX((F1178)+2*(L1178)*SQRT(1+(G1178)^2),1E-6)</f>
        <v/>
      </c>
      <c r="O1178">
        <f>ABS(K1178)/MAX(((F1178)+(G1178)*(L1178))*(L1178),1E-6)</f>
        <v/>
      </c>
      <c r="P1178">
        <f>E1178+L1178</f>
        <v/>
      </c>
      <c r="Q1178">
        <f>P1178+((ABS(K1178)/MAX(((F1178)+(G1178)*(L1178))*(L1178),1E-6))^2)/(2*$I$5)</f>
        <v/>
      </c>
      <c r="R1178">
        <f>((ABS(K1178)*$D$6)/(MAX(((F1178)+(G1178)*(L1178))*(L1178),1E-6)*MAX(((((F1178)+(G1178)*(L1178))*(L1178))/MAX((F1178)+2*(L1178)*SQRT(1+(G1178)^2),1E-6))^(2/3),1E-6)))^2</f>
        <v/>
      </c>
      <c r="S1178">
        <f>ABS(ABS(K1178)/MAX(((F1178)+(G1178)*(L1178))*(L1178),1E-6))/SQRT($I$5*MAX((((F1178)+(G1178)*(L1178))*(L1178))/MAX((F1178)+2*(G1178)*(L1178),1E-6),1E-6))</f>
        <v/>
      </c>
      <c r="T1178">
        <f>((F1178)*(L1178)^2)/2+(G1178)*(L1178)^3/3+(ABS(K1178)^2)/($I$5*MAX(((F1178)+(G1178)*(L1178))*(L1178),1E-6))</f>
        <v/>
      </c>
      <c r="U1178">
        <f>IF($D$20=0,0,IFERROR(Q1177-(((R1177+R1178)/2)*J1178)-(IF(O1177&gt;O1178,$D$8*((O1177^2-O1178^2)/(2*$I$5)),$D$9*((O1178^2-O1177^2)/(2*$I$5)))+($D$10*(ABS(I1178)/90)*(MAX(O1177^2,O1178^2)/(2*$I$5))))-Q1178,0))</f>
        <v/>
      </c>
      <c r="V1178">
        <f>IF($D$20=0,1,IFERROR(IF(ROUND(S1178,3)=1,1,IF(AND(ABS(U1178)&lt;$D$19,S1178&gt;1),1,0)),0))</f>
        <v/>
      </c>
      <c r="W1178">
        <f>IF($D$20=0,IFERROR(W1179,MAX($D$16,POWER((ABS(K1178)^2)/($I$5*MAX(F1178,0.1)^2),1/3))),IF(IFERROR(AG1179,0)=0,IFERROR(W1179,MAX($D$16,POWER((ABS(K1178)^2)/($I$5*MAX(F1178,0.1)^2),1/3))),IF(OR(IFERROR(W1178,0)=0,IFERROR(AD1179,0)&gt;1),MAX($D$16,POWER((ABS(K1178)^2)/($I$5*MAX(F1178,0.1)^2),1/3)),IF(IFERROR(AF1178,0)&gt;0,MAX($D$16,IFERROR(W1178,0)+((IFERROR(AF1178,0))*$D$18*IF((IFERROR(AD1178,0))&lt;1,1,-1))),IF(IFERROR(AF1178,0)&lt;0,IF(ABS((MAX($D$16,POWER((ABS(K1178)^2)/($I$5*MAX(F1178,0.1)^2),1/3)))-IFERROR(W1178,0))&gt;$D$19,MAX($D$16,IF((MAX($D$16,POWER((ABS(K1178)^2)/($I$5*MAX(F1178,0.1)^2),1/3)))&gt;IFERROR(W1178,0),MIN((MAX($D$16,POWER((ABS(K1178)^2)/($I$5*MAX(F1178,0.1)^2),1/3))),IFERROR(W1178,0)+(MIN(ABS(IFERROR(AF1178,0))*$D$18,ABS((MAX($D$16,POWER((ABS(K1178)^2)/($I$5*MAX(F1178,0.1)^2),1/3)))-IFERROR(W1178,0))))),MAX((MAX($D$16,POWER((ABS(K1178)^2)/($I$5*MAX(F1178,0.1)^2),1/3))),IFERROR(W1178,0)-(MIN(ABS(IFERROR(AF1178,0))*$D$18,ABS((MAX($D$16,POWER((ABS(K1178)^2)/($I$5*MAX(F1178,0.1)^2),1/3)))-IFERROR(W1178,0))))))),MAX($D$16,POWER((ABS(K1178)^2)/($I$5*MAX(F1178,0.1)^2),1/3))),MAX($D$16,IFERROR(W1178,0)))))))</f>
        <v/>
      </c>
      <c r="X1178">
        <f>((F1178)+(G1178)*(W1178))*(W1178)</f>
        <v/>
      </c>
      <c r="Y1178">
        <f>(((F1178)+(G1178)*(W1178))*(W1178))/MAX((F1178)+2*(W1178)*SQRT(1+(G1178)^2),1E-6)</f>
        <v/>
      </c>
      <c r="Z1178">
        <f>ABS(K1178)/MAX(((F1178)+(G1178)*(W1178))*(W1178),1E-6)</f>
        <v/>
      </c>
      <c r="AA1178">
        <f>E1178+W1178</f>
        <v/>
      </c>
      <c r="AB1178">
        <f>AA1178+((ABS(K1178)/MAX(((F1178)+(G1178)*(W1178))*(W1178),1E-6))^2)/(2*$I$5)</f>
        <v/>
      </c>
      <c r="AC1178">
        <f>((ABS(K1178)*$D$6)/(MAX(((F1178)+(G1178)*(W1178))*(W1178),1E-6)*MAX(((((F1178)+(G1178)*(W1178))*(W1178))/MAX((F1178)+2*(W1178)*SQRT(1+(G1178)^2),1E-6))^(2/3),1E-6)))^2</f>
        <v/>
      </c>
      <c r="AD1178">
        <f>ABS(ABS(K1178)/MAX(((F1178)+(G1178)*(W1178))*(W1178),1E-6))/SQRT($I$5*MAX((((F1178)+(G1178)*(W1178))*(W1178))/MAX((F1178)+2*(G1178)*(W1178),1E-6),1E-6))</f>
        <v/>
      </c>
      <c r="AE1178">
        <f>((F1178)*(W1178)^2)/2+(G1178)*(W1178)^3/3+(ABS(K1178)^2)/($I$5*MAX(((F1178)+(G1178)*(W1178))*(W1178),1E-6))</f>
        <v/>
      </c>
      <c r="AF1178">
        <f>IF($D$20=0,0,IFERROR(AB1179+(((AC1178+AC1179)/2)*J1179)+(IF(Z1178&gt;Z1179,$D$8*((Z1178^2-Z1179^2)/(2*$I$5)),$D$9*((Z1179^2-Z1178^2)/(2*$I$5)))+($D$10*(ABS(I1179)/90)*(MAX(Z1178^2,Z1179^2)/(2*$I$5))))-AB1178,0))</f>
        <v/>
      </c>
      <c r="AG1178">
        <f>IF($D$20=0,1,IFERROR(IF(ROUND(AD1178,3)=1,1,IF(AND(ABS(AF1178)&lt;$D$19,AD1178&lt;1),1,0)),0))</f>
        <v/>
      </c>
      <c r="AH1178">
        <f>IFERROR(IF(V32="Supercritical",MAX($D$16,IFERROR(L1178,MAX($D$16,POWER((ABS(K1178)^2)/($I$5*MAX(F1178,0.1)^2),1/3)))),IF(V32="Subcritical",MAX($D$16,IFERROR(W1178,MAX($D$16,POWER((ABS(K1178)^2)/($I$5*MAX(F1178,0.1)^2),1/3)))),IF(AND(IFERROR(V1178,0)=1,IFERROR(AG1178,0)=1),IF(IFERROR(T1178,-1E99)&gt;=IFERROR(AE1178,-1E99),MAX($D$16,IFERROR(L1178,MAX($D$16,POWER((ABS(K1178)^2)/($I$5*MAX(F1178,0.1)^2),1/3)))),MAX($D$16,IFERROR(W1178,MAX($D$16,POWER((ABS(K1178)^2)/($I$5*MAX(F1178,0.1)^2),1/3))))),IF(IFERROR(V1178,0)=1,MAX($D$16,IFERROR(L1178,MAX($D$16,POWER((ABS(K1178)^2)/($I$5*MAX(F1178,0.1)^2),1/3)))),IF(IFERROR(AG1178,0)=1,MAX($D$16,IFERROR(W1178,MAX($D$16,POWER((ABS(K1178)^2)/($I$5*MAX(F1178,0.1)^2),1/3)))),MAX($D$16,POWER((ABS(K1178)^2)/($I$5*MAX(F1178,0.1)^2),1/3))))))),MAX($D$16,POWER((ABS(K1178)^2)/($I$5*MAX(F1178,0.1)^2),1/3)))</f>
        <v/>
      </c>
      <c r="AI1178">
        <f>E1178+AH1178</f>
        <v/>
      </c>
      <c r="AJ1178">
        <f>AI1178+((ABS(K1178)/MAX(((F1178)+(G1178)*(AH1178))*(AH1178),1E-6))^2)/(2*$I$5)</f>
        <v/>
      </c>
      <c r="AM1178" t="n">
        <v>0</v>
      </c>
      <c r="AN1178" t="n">
        <v>0</v>
      </c>
      <c r="AO1178">
        <f>AM1178+AN1178</f>
        <v/>
      </c>
      <c r="AP1178">
        <f>AP1177+AO1178</f>
        <v/>
      </c>
      <c r="AQ1178">
        <f>ABS(ABS(K1178)/MAX(((F1178)+(G1178)*(AH1178))*(AH1178),1E-6))/SQRT($I$5*MAX((((F1178)+(G1178)*(AH1178))*(AH1178))/MAX((F1178)+2*(G1178)*(AH1178),1E-6),1E-6))</f>
        <v/>
      </c>
      <c r="AR1178">
        <f>IF(AQ1178&lt;1,"Subcritical","Supercritical")</f>
        <v/>
      </c>
      <c r="AS1178">
        <f>((ABS(K1178)*$D$6)/(MAX(((F1178)+(G1178)*(AH1178))*(AH1178),1E-6)*MAX(((((F1178)+(G1178)*(AH1178))*(AH1178))/MAX((F1178)+2*(AH1178)*SQRT(1+(G1178)^2),1E-6))^(2/3),1E-6)))^2</f>
        <v/>
      </c>
    </row>
    <row r="1179">
      <c r="A1179" t="n">
        <v>1030</v>
      </c>
      <c r="B1179" t="n">
        <v>1028.889</v>
      </c>
      <c r="C1179" t="n">
        <v>616079.941</v>
      </c>
      <c r="D1179" t="n">
        <v>3096975.075</v>
      </c>
      <c r="E1179" t="n">
        <v>632.0475</v>
      </c>
      <c r="F1179" t="n">
        <v>5.2</v>
      </c>
      <c r="G1179" t="n">
        <v>0</v>
      </c>
      <c r="H1179" t="inlineStr">
        <is>
          <t>Normal</t>
        </is>
      </c>
      <c r="I1179" t="n">
        <v>0.057</v>
      </c>
      <c r="J1179">
        <f>B1179-B1178</f>
        <v/>
      </c>
      <c r="K1179">
        <f>MAX(0,K1178-AO1178)</f>
        <v/>
      </c>
      <c r="L1179">
        <f>IF($D$20=0,IFERROR(L1178,MAX($D$16,POWER((ABS(K1179)^2)/($I$5*MAX(F1179,0.1)^2),1/3))),IF(IFERROR(V1178,0)=0,IFERROR(L1178,MAX($D$16,POWER((ABS(K1179)^2)/($I$5*MAX(F1179,0.1)^2),1/3))),IF(OR(IFERROR(L1179,0)=0,IFERROR(S1178,0)&lt;1,IFERROR(S1179,0)&lt;1),MAX($D$16,POWER((ABS(K1179)^2)/($I$5*MAX(F1179,0.1)^2),1/3)),IF(IFERROR(U1179,0)&gt;0,MAX($D$16,IFERROR(L1179,0)+((IFERROR(U1179,0))*$D$18*IF((IFERROR(S1179,0))&lt;1,1,-1))),IF(IFERROR(U1179,0)&lt;0,IF(ABS((MAX($D$16,POWER((ABS(K1179)^2)/($I$5*MAX(F1179,0.1)^2),1/3)))-IFERROR(L1179,0))&gt;$D$19,MAX($D$16,IF((MAX($D$16,POWER((ABS(K1179)^2)/($I$5*MAX(F1179,0.1)^2),1/3)))&gt;IFERROR(L1179,0),MIN((MAX($D$16,POWER((ABS(K1179)^2)/($I$5*MAX(F1179,0.1)^2),1/3))),IFERROR(L1179,0)+(MIN(ABS(IFERROR(U1179,0))*$D$18,ABS((MAX($D$16,POWER((ABS(K1179)^2)/($I$5*MAX(F1179,0.1)^2),1/3)))-IFERROR(L1179,0))))),MAX((MAX($D$16,POWER((ABS(K1179)^2)/($I$5*MAX(F1179,0.1)^2),1/3))),IFERROR(L1179,0)-(MIN(ABS(IFERROR(U1179,0))*$D$18,ABS((MAX($D$16,POWER((ABS(K1179)^2)/($I$5*MAX(F1179,0.1)^2),1/3)))-IFERROR(L1179,0))))))),MAX($D$16,POWER((ABS(K1179)^2)/($I$5*MAX(F1179,0.1)^2),1/3))),MAX($D$16,IFERROR(L1179,0)))))))</f>
        <v/>
      </c>
      <c r="M1179">
        <f>((F1179)+(G1179)*(L1179))*(L1179)</f>
        <v/>
      </c>
      <c r="N1179">
        <f>(((F1179)+(G1179)*(L1179))*(L1179))/MAX((F1179)+2*(L1179)*SQRT(1+(G1179)^2),1E-6)</f>
        <v/>
      </c>
      <c r="O1179">
        <f>ABS(K1179)/MAX(((F1179)+(G1179)*(L1179))*(L1179),1E-6)</f>
        <v/>
      </c>
      <c r="P1179">
        <f>E1179+L1179</f>
        <v/>
      </c>
      <c r="Q1179">
        <f>P1179+((ABS(K1179)/MAX(((F1179)+(G1179)*(L1179))*(L1179),1E-6))^2)/(2*$I$5)</f>
        <v/>
      </c>
      <c r="R1179">
        <f>((ABS(K1179)*$D$6)/(MAX(((F1179)+(G1179)*(L1179))*(L1179),1E-6)*MAX(((((F1179)+(G1179)*(L1179))*(L1179))/MAX((F1179)+2*(L1179)*SQRT(1+(G1179)^2),1E-6))^(2/3),1E-6)))^2</f>
        <v/>
      </c>
      <c r="S1179">
        <f>ABS(ABS(K1179)/MAX(((F1179)+(G1179)*(L1179))*(L1179),1E-6))/SQRT($I$5*MAX((((F1179)+(G1179)*(L1179))*(L1179))/MAX((F1179)+2*(G1179)*(L1179),1E-6),1E-6))</f>
        <v/>
      </c>
      <c r="T1179">
        <f>((F1179)*(L1179)^2)/2+(G1179)*(L1179)^3/3+(ABS(K1179)^2)/($I$5*MAX(((F1179)+(G1179)*(L1179))*(L1179),1E-6))</f>
        <v/>
      </c>
      <c r="U1179">
        <f>IF($D$20=0,0,IFERROR(Q1178-(((R1178+R1179)/2)*J1179)-(IF(O1178&gt;O1179,$D$8*((O1178^2-O1179^2)/(2*$I$5)),$D$9*((O1179^2-O1178^2)/(2*$I$5)))+($D$10*(ABS(I1179)/90)*(MAX(O1178^2,O1179^2)/(2*$I$5))))-Q1179,0))</f>
        <v/>
      </c>
      <c r="V1179">
        <f>IF($D$20=0,1,IFERROR(IF(ROUND(S1179,3)=1,1,IF(AND(ABS(U1179)&lt;$D$19,S1179&gt;1),1,0)),0))</f>
        <v/>
      </c>
      <c r="W1179">
        <f>IF($D$20=0,IFERROR(W1180,MAX($D$16,POWER((ABS(K1179)^2)/($I$5*MAX(F1179,0.1)^2),1/3))),IF(IFERROR(AG1180,0)=0,IFERROR(W1180,MAX($D$16,POWER((ABS(K1179)^2)/($I$5*MAX(F1179,0.1)^2),1/3))),IF(OR(IFERROR(W1179,0)=0,IFERROR(AD1180,0)&gt;1),MAX($D$16,POWER((ABS(K1179)^2)/($I$5*MAX(F1179,0.1)^2),1/3)),IF(IFERROR(AF1179,0)&gt;0,MAX($D$16,IFERROR(W1179,0)+((IFERROR(AF1179,0))*$D$18*IF((IFERROR(AD1179,0))&lt;1,1,-1))),IF(IFERROR(AF1179,0)&lt;0,IF(ABS((MAX($D$16,POWER((ABS(K1179)^2)/($I$5*MAX(F1179,0.1)^2),1/3)))-IFERROR(W1179,0))&gt;$D$19,MAX($D$16,IF((MAX($D$16,POWER((ABS(K1179)^2)/($I$5*MAX(F1179,0.1)^2),1/3)))&gt;IFERROR(W1179,0),MIN((MAX($D$16,POWER((ABS(K1179)^2)/($I$5*MAX(F1179,0.1)^2),1/3))),IFERROR(W1179,0)+(MIN(ABS(IFERROR(AF1179,0))*$D$18,ABS((MAX($D$16,POWER((ABS(K1179)^2)/($I$5*MAX(F1179,0.1)^2),1/3)))-IFERROR(W1179,0))))),MAX((MAX($D$16,POWER((ABS(K1179)^2)/($I$5*MAX(F1179,0.1)^2),1/3))),IFERROR(W1179,0)-(MIN(ABS(IFERROR(AF1179,0))*$D$18,ABS((MAX($D$16,POWER((ABS(K1179)^2)/($I$5*MAX(F1179,0.1)^2),1/3)))-IFERROR(W1179,0))))))),MAX($D$16,POWER((ABS(K1179)^2)/($I$5*MAX(F1179,0.1)^2),1/3))),MAX($D$16,IFERROR(W1179,0)))))))</f>
        <v/>
      </c>
      <c r="X1179">
        <f>((F1179)+(G1179)*(W1179))*(W1179)</f>
        <v/>
      </c>
      <c r="Y1179">
        <f>(((F1179)+(G1179)*(W1179))*(W1179))/MAX((F1179)+2*(W1179)*SQRT(1+(G1179)^2),1E-6)</f>
        <v/>
      </c>
      <c r="Z1179">
        <f>ABS(K1179)/MAX(((F1179)+(G1179)*(W1179))*(W1179),1E-6)</f>
        <v/>
      </c>
      <c r="AA1179">
        <f>E1179+W1179</f>
        <v/>
      </c>
      <c r="AB1179">
        <f>AA1179+((ABS(K1179)/MAX(((F1179)+(G1179)*(W1179))*(W1179),1E-6))^2)/(2*$I$5)</f>
        <v/>
      </c>
      <c r="AC1179">
        <f>((ABS(K1179)*$D$6)/(MAX(((F1179)+(G1179)*(W1179))*(W1179),1E-6)*MAX(((((F1179)+(G1179)*(W1179))*(W1179))/MAX((F1179)+2*(W1179)*SQRT(1+(G1179)^2),1E-6))^(2/3),1E-6)))^2</f>
        <v/>
      </c>
      <c r="AD1179">
        <f>ABS(ABS(K1179)/MAX(((F1179)+(G1179)*(W1179))*(W1179),1E-6))/SQRT($I$5*MAX((((F1179)+(G1179)*(W1179))*(W1179))/MAX((F1179)+2*(G1179)*(W1179),1E-6),1E-6))</f>
        <v/>
      </c>
      <c r="AE1179">
        <f>((F1179)*(W1179)^2)/2+(G1179)*(W1179)^3/3+(ABS(K1179)^2)/($I$5*MAX(((F1179)+(G1179)*(W1179))*(W1179),1E-6))</f>
        <v/>
      </c>
      <c r="AF1179">
        <f>IF($D$20=0,0,IFERROR(AB1180+(((AC1179+AC1180)/2)*J1180)+(IF(Z1179&gt;Z1180,$D$8*((Z1179^2-Z1180^2)/(2*$I$5)),$D$9*((Z1180^2-Z1179^2)/(2*$I$5)))+($D$10*(ABS(I1180)/90)*(MAX(Z1179^2,Z1180^2)/(2*$I$5))))-AB1179,0))</f>
        <v/>
      </c>
      <c r="AG1179">
        <f>IF($D$20=0,1,IFERROR(IF(ROUND(AD1179,3)=1,1,IF(AND(ABS(AF1179)&lt;$D$19,AD1179&lt;1),1,0)),0))</f>
        <v/>
      </c>
      <c r="AH1179">
        <f>IFERROR(IF(V32="Supercritical",MAX($D$16,IFERROR(L1179,MAX($D$16,POWER((ABS(K1179)^2)/($I$5*MAX(F1179,0.1)^2),1/3)))),IF(V32="Subcritical",MAX($D$16,IFERROR(W1179,MAX($D$16,POWER((ABS(K1179)^2)/($I$5*MAX(F1179,0.1)^2),1/3)))),IF(AND(IFERROR(V1179,0)=1,IFERROR(AG1179,0)=1),IF(IFERROR(T1179,-1E99)&gt;=IFERROR(AE1179,-1E99),MAX($D$16,IFERROR(L1179,MAX($D$16,POWER((ABS(K1179)^2)/($I$5*MAX(F1179,0.1)^2),1/3)))),MAX($D$16,IFERROR(W1179,MAX($D$16,POWER((ABS(K1179)^2)/($I$5*MAX(F1179,0.1)^2),1/3))))),IF(IFERROR(V1179,0)=1,MAX($D$16,IFERROR(L1179,MAX($D$16,POWER((ABS(K1179)^2)/($I$5*MAX(F1179,0.1)^2),1/3)))),IF(IFERROR(AG1179,0)=1,MAX($D$16,IFERROR(W1179,MAX($D$16,POWER((ABS(K1179)^2)/($I$5*MAX(F1179,0.1)^2),1/3)))),MAX($D$16,POWER((ABS(K1179)^2)/($I$5*MAX(F1179,0.1)^2),1/3))))))),MAX($D$16,POWER((ABS(K1179)^2)/($I$5*MAX(F1179,0.1)^2),1/3)))</f>
        <v/>
      </c>
      <c r="AI1179">
        <f>E1179+AH1179</f>
        <v/>
      </c>
      <c r="AJ1179">
        <f>AI1179+((ABS(K1179)/MAX(((F1179)+(G1179)*(AH1179))*(AH1179),1E-6))^2)/(2*$I$5)</f>
        <v/>
      </c>
      <c r="AM1179" t="n">
        <v>0</v>
      </c>
      <c r="AN1179" t="n">
        <v>0</v>
      </c>
      <c r="AO1179">
        <f>AM1179+AN1179</f>
        <v/>
      </c>
      <c r="AP1179">
        <f>AP1178+AO1179</f>
        <v/>
      </c>
      <c r="AQ1179">
        <f>ABS(ABS(K1179)/MAX(((F1179)+(G1179)*(AH1179))*(AH1179),1E-6))/SQRT($I$5*MAX((((F1179)+(G1179)*(AH1179))*(AH1179))/MAX((F1179)+2*(G1179)*(AH1179),1E-6),1E-6))</f>
        <v/>
      </c>
      <c r="AR1179">
        <f>IF(AQ1179&lt;1,"Subcritical","Supercritical")</f>
        <v/>
      </c>
      <c r="AS1179">
        <f>((ABS(K1179)*$D$6)/(MAX(((F1179)+(G1179)*(AH1179))*(AH1179),1E-6)*MAX(((((F1179)+(G1179)*(AH1179))*(AH1179))/MAX((F1179)+2*(AH1179)*SQRT(1+(G1179)^2),1E-6))^(2/3),1E-6)))^2</f>
        <v/>
      </c>
    </row>
    <row r="1180">
      <c r="A1180" t="n">
        <v>1031</v>
      </c>
      <c r="B1180" t="n">
        <v>1029.889</v>
      </c>
      <c r="C1180" t="n">
        <v>616079.898</v>
      </c>
      <c r="D1180" t="n">
        <v>3096974.076</v>
      </c>
      <c r="E1180" t="n">
        <v>632.047</v>
      </c>
      <c r="F1180" t="n">
        <v>5.2</v>
      </c>
      <c r="G1180" t="n">
        <v>0</v>
      </c>
      <c r="H1180" t="inlineStr">
        <is>
          <t>Normal</t>
        </is>
      </c>
      <c r="I1180" t="n">
        <v>0.06</v>
      </c>
      <c r="J1180">
        <f>B1180-B1179</f>
        <v/>
      </c>
      <c r="K1180">
        <f>MAX(0,K1179-AO1179)</f>
        <v/>
      </c>
      <c r="L1180">
        <f>IF($D$20=0,IFERROR(L1179,MAX($D$16,POWER((ABS(K1180)^2)/($I$5*MAX(F1180,0.1)^2),1/3))),IF(IFERROR(V1179,0)=0,IFERROR(L1179,MAX($D$16,POWER((ABS(K1180)^2)/($I$5*MAX(F1180,0.1)^2),1/3))),IF(OR(IFERROR(L1180,0)=0,IFERROR(S1179,0)&lt;1,IFERROR(S1180,0)&lt;1),MAX($D$16,POWER((ABS(K1180)^2)/($I$5*MAX(F1180,0.1)^2),1/3)),IF(IFERROR(U1180,0)&gt;0,MAX($D$16,IFERROR(L1180,0)+((IFERROR(U1180,0))*$D$18*IF((IFERROR(S1180,0))&lt;1,1,-1))),IF(IFERROR(U1180,0)&lt;0,IF(ABS((MAX($D$16,POWER((ABS(K1180)^2)/($I$5*MAX(F1180,0.1)^2),1/3)))-IFERROR(L1180,0))&gt;$D$19,MAX($D$16,IF((MAX($D$16,POWER((ABS(K1180)^2)/($I$5*MAX(F1180,0.1)^2),1/3)))&gt;IFERROR(L1180,0),MIN((MAX($D$16,POWER((ABS(K1180)^2)/($I$5*MAX(F1180,0.1)^2),1/3))),IFERROR(L1180,0)+(MIN(ABS(IFERROR(U1180,0))*$D$18,ABS((MAX($D$16,POWER((ABS(K1180)^2)/($I$5*MAX(F1180,0.1)^2),1/3)))-IFERROR(L1180,0))))),MAX((MAX($D$16,POWER((ABS(K1180)^2)/($I$5*MAX(F1180,0.1)^2),1/3))),IFERROR(L1180,0)-(MIN(ABS(IFERROR(U1180,0))*$D$18,ABS((MAX($D$16,POWER((ABS(K1180)^2)/($I$5*MAX(F1180,0.1)^2),1/3)))-IFERROR(L1180,0))))))),MAX($D$16,POWER((ABS(K1180)^2)/($I$5*MAX(F1180,0.1)^2),1/3))),MAX($D$16,IFERROR(L1180,0)))))))</f>
        <v/>
      </c>
      <c r="M1180">
        <f>((F1180)+(G1180)*(L1180))*(L1180)</f>
        <v/>
      </c>
      <c r="N1180">
        <f>(((F1180)+(G1180)*(L1180))*(L1180))/MAX((F1180)+2*(L1180)*SQRT(1+(G1180)^2),1E-6)</f>
        <v/>
      </c>
      <c r="O1180">
        <f>ABS(K1180)/MAX(((F1180)+(G1180)*(L1180))*(L1180),1E-6)</f>
        <v/>
      </c>
      <c r="P1180">
        <f>E1180+L1180</f>
        <v/>
      </c>
      <c r="Q1180">
        <f>P1180+((ABS(K1180)/MAX(((F1180)+(G1180)*(L1180))*(L1180),1E-6))^2)/(2*$I$5)</f>
        <v/>
      </c>
      <c r="R1180">
        <f>((ABS(K1180)*$D$6)/(MAX(((F1180)+(G1180)*(L1180))*(L1180),1E-6)*MAX(((((F1180)+(G1180)*(L1180))*(L1180))/MAX((F1180)+2*(L1180)*SQRT(1+(G1180)^2),1E-6))^(2/3),1E-6)))^2</f>
        <v/>
      </c>
      <c r="S1180">
        <f>ABS(ABS(K1180)/MAX(((F1180)+(G1180)*(L1180))*(L1180),1E-6))/SQRT($I$5*MAX((((F1180)+(G1180)*(L1180))*(L1180))/MAX((F1180)+2*(G1180)*(L1180),1E-6),1E-6))</f>
        <v/>
      </c>
      <c r="T1180">
        <f>((F1180)*(L1180)^2)/2+(G1180)*(L1180)^3/3+(ABS(K1180)^2)/($I$5*MAX(((F1180)+(G1180)*(L1180))*(L1180),1E-6))</f>
        <v/>
      </c>
      <c r="U1180">
        <f>IF($D$20=0,0,IFERROR(Q1179-(((R1179+R1180)/2)*J1180)-(IF(O1179&gt;O1180,$D$8*((O1179^2-O1180^2)/(2*$I$5)),$D$9*((O1180^2-O1179^2)/(2*$I$5)))+($D$10*(ABS(I1180)/90)*(MAX(O1179^2,O1180^2)/(2*$I$5))))-Q1180,0))</f>
        <v/>
      </c>
      <c r="V1180">
        <f>IF($D$20=0,1,IFERROR(IF(ROUND(S1180,3)=1,1,IF(AND(ABS(U1180)&lt;$D$19,S1180&gt;1),1,0)),0))</f>
        <v/>
      </c>
      <c r="W1180">
        <f>IF($D$20=0,IFERROR(W1181,MAX($D$16,POWER((ABS(K1180)^2)/($I$5*MAX(F1180,0.1)^2),1/3))),IF(IFERROR(AG1181,0)=0,IFERROR(W1181,MAX($D$16,POWER((ABS(K1180)^2)/($I$5*MAX(F1180,0.1)^2),1/3))),IF(OR(IFERROR(W1180,0)=0,IFERROR(AD1181,0)&gt;1),MAX($D$16,POWER((ABS(K1180)^2)/($I$5*MAX(F1180,0.1)^2),1/3)),IF(IFERROR(AF1180,0)&gt;0,MAX($D$16,IFERROR(W1180,0)+((IFERROR(AF1180,0))*$D$18*IF((IFERROR(AD1180,0))&lt;1,1,-1))),IF(IFERROR(AF1180,0)&lt;0,IF(ABS((MAX($D$16,POWER((ABS(K1180)^2)/($I$5*MAX(F1180,0.1)^2),1/3)))-IFERROR(W1180,0))&gt;$D$19,MAX($D$16,IF((MAX($D$16,POWER((ABS(K1180)^2)/($I$5*MAX(F1180,0.1)^2),1/3)))&gt;IFERROR(W1180,0),MIN((MAX($D$16,POWER((ABS(K1180)^2)/($I$5*MAX(F1180,0.1)^2),1/3))),IFERROR(W1180,0)+(MIN(ABS(IFERROR(AF1180,0))*$D$18,ABS((MAX($D$16,POWER((ABS(K1180)^2)/($I$5*MAX(F1180,0.1)^2),1/3)))-IFERROR(W1180,0))))),MAX((MAX($D$16,POWER((ABS(K1180)^2)/($I$5*MAX(F1180,0.1)^2),1/3))),IFERROR(W1180,0)-(MIN(ABS(IFERROR(AF1180,0))*$D$18,ABS((MAX($D$16,POWER((ABS(K1180)^2)/($I$5*MAX(F1180,0.1)^2),1/3)))-IFERROR(W1180,0))))))),MAX($D$16,POWER((ABS(K1180)^2)/($I$5*MAX(F1180,0.1)^2),1/3))),MAX($D$16,IFERROR(W1180,0)))))))</f>
        <v/>
      </c>
      <c r="X1180">
        <f>((F1180)+(G1180)*(W1180))*(W1180)</f>
        <v/>
      </c>
      <c r="Y1180">
        <f>(((F1180)+(G1180)*(W1180))*(W1180))/MAX((F1180)+2*(W1180)*SQRT(1+(G1180)^2),1E-6)</f>
        <v/>
      </c>
      <c r="Z1180">
        <f>ABS(K1180)/MAX(((F1180)+(G1180)*(W1180))*(W1180),1E-6)</f>
        <v/>
      </c>
      <c r="AA1180">
        <f>E1180+W1180</f>
        <v/>
      </c>
      <c r="AB1180">
        <f>AA1180+((ABS(K1180)/MAX(((F1180)+(G1180)*(W1180))*(W1180),1E-6))^2)/(2*$I$5)</f>
        <v/>
      </c>
      <c r="AC1180">
        <f>((ABS(K1180)*$D$6)/(MAX(((F1180)+(G1180)*(W1180))*(W1180),1E-6)*MAX(((((F1180)+(G1180)*(W1180))*(W1180))/MAX((F1180)+2*(W1180)*SQRT(1+(G1180)^2),1E-6))^(2/3),1E-6)))^2</f>
        <v/>
      </c>
      <c r="AD1180">
        <f>ABS(ABS(K1180)/MAX(((F1180)+(G1180)*(W1180))*(W1180),1E-6))/SQRT($I$5*MAX((((F1180)+(G1180)*(W1180))*(W1180))/MAX((F1180)+2*(G1180)*(W1180),1E-6),1E-6))</f>
        <v/>
      </c>
      <c r="AE1180">
        <f>((F1180)*(W1180)^2)/2+(G1180)*(W1180)^3/3+(ABS(K1180)^2)/($I$5*MAX(((F1180)+(G1180)*(W1180))*(W1180),1E-6))</f>
        <v/>
      </c>
      <c r="AF1180">
        <f>IF($D$20=0,0,IFERROR(AB1181+(((AC1180+AC1181)/2)*J1181)+(IF(Z1180&gt;Z1181,$D$8*((Z1180^2-Z1181^2)/(2*$I$5)),$D$9*((Z1181^2-Z1180^2)/(2*$I$5)))+($D$10*(ABS(I1181)/90)*(MAX(Z1180^2,Z1181^2)/(2*$I$5))))-AB1180,0))</f>
        <v/>
      </c>
      <c r="AG1180">
        <f>IF($D$20=0,1,IFERROR(IF(ROUND(AD1180,3)=1,1,IF(AND(ABS(AF1180)&lt;$D$19,AD1180&lt;1),1,0)),0))</f>
        <v/>
      </c>
      <c r="AH1180">
        <f>IFERROR(IF(V32="Supercritical",MAX($D$16,IFERROR(L1180,MAX($D$16,POWER((ABS(K1180)^2)/($I$5*MAX(F1180,0.1)^2),1/3)))),IF(V32="Subcritical",MAX($D$16,IFERROR(W1180,MAX($D$16,POWER((ABS(K1180)^2)/($I$5*MAX(F1180,0.1)^2),1/3)))),IF(AND(IFERROR(V1180,0)=1,IFERROR(AG1180,0)=1),IF(IFERROR(T1180,-1E99)&gt;=IFERROR(AE1180,-1E99),MAX($D$16,IFERROR(L1180,MAX($D$16,POWER((ABS(K1180)^2)/($I$5*MAX(F1180,0.1)^2),1/3)))),MAX($D$16,IFERROR(W1180,MAX($D$16,POWER((ABS(K1180)^2)/($I$5*MAX(F1180,0.1)^2),1/3))))),IF(IFERROR(V1180,0)=1,MAX($D$16,IFERROR(L1180,MAX($D$16,POWER((ABS(K1180)^2)/($I$5*MAX(F1180,0.1)^2),1/3)))),IF(IFERROR(AG1180,0)=1,MAX($D$16,IFERROR(W1180,MAX($D$16,POWER((ABS(K1180)^2)/($I$5*MAX(F1180,0.1)^2),1/3)))),MAX($D$16,POWER((ABS(K1180)^2)/($I$5*MAX(F1180,0.1)^2),1/3))))))),MAX($D$16,POWER((ABS(K1180)^2)/($I$5*MAX(F1180,0.1)^2),1/3)))</f>
        <v/>
      </c>
      <c r="AI1180">
        <f>E1180+AH1180</f>
        <v/>
      </c>
      <c r="AJ1180">
        <f>AI1180+((ABS(K1180)/MAX(((F1180)+(G1180)*(AH1180))*(AH1180),1E-6))^2)/(2*$I$5)</f>
        <v/>
      </c>
      <c r="AM1180" t="n">
        <v>0</v>
      </c>
      <c r="AN1180" t="n">
        <v>0</v>
      </c>
      <c r="AO1180">
        <f>AM1180+AN1180</f>
        <v/>
      </c>
      <c r="AP1180">
        <f>AP1179+AO1180</f>
        <v/>
      </c>
      <c r="AQ1180">
        <f>ABS(ABS(K1180)/MAX(((F1180)+(G1180)*(AH1180))*(AH1180),1E-6))/SQRT($I$5*MAX((((F1180)+(G1180)*(AH1180))*(AH1180))/MAX((F1180)+2*(G1180)*(AH1180),1E-6),1E-6))</f>
        <v/>
      </c>
      <c r="AR1180">
        <f>IF(AQ1180&lt;1,"Subcritical","Supercritical")</f>
        <v/>
      </c>
      <c r="AS1180">
        <f>((ABS(K1180)*$D$6)/(MAX(((F1180)+(G1180)*(AH1180))*(AH1180),1E-6)*MAX(((((F1180)+(G1180)*(AH1180))*(AH1180))/MAX((F1180)+2*(AH1180)*SQRT(1+(G1180)^2),1E-6))^(2/3),1E-6)))^2</f>
        <v/>
      </c>
    </row>
    <row r="1181">
      <c r="A1181" t="n">
        <v>1032</v>
      </c>
      <c r="B1181" t="n">
        <v>1030.89</v>
      </c>
      <c r="C1181" t="n">
        <v>616079.856</v>
      </c>
      <c r="D1181" t="n">
        <v>3096973.076</v>
      </c>
      <c r="E1181" t="n">
        <v>632.0465</v>
      </c>
      <c r="F1181" t="n">
        <v>5.2</v>
      </c>
      <c r="G1181" t="n">
        <v>0</v>
      </c>
      <c r="H1181" t="inlineStr">
        <is>
          <t>Normal</t>
        </is>
      </c>
      <c r="I1181" t="n">
        <v>0.002</v>
      </c>
      <c r="J1181">
        <f>B1181-B1180</f>
        <v/>
      </c>
      <c r="K1181">
        <f>MAX(0,K1180-AO1180)</f>
        <v/>
      </c>
      <c r="L1181">
        <f>IF($D$20=0,IFERROR(L1180,MAX($D$16,POWER((ABS(K1181)^2)/($I$5*MAX(F1181,0.1)^2),1/3))),IF(IFERROR(V1180,0)=0,IFERROR(L1180,MAX($D$16,POWER((ABS(K1181)^2)/($I$5*MAX(F1181,0.1)^2),1/3))),IF(OR(IFERROR(L1181,0)=0,IFERROR(S1180,0)&lt;1,IFERROR(S1181,0)&lt;1),MAX($D$16,POWER((ABS(K1181)^2)/($I$5*MAX(F1181,0.1)^2),1/3)),IF(IFERROR(U1181,0)&gt;0,MAX($D$16,IFERROR(L1181,0)+((IFERROR(U1181,0))*$D$18*IF((IFERROR(S1181,0))&lt;1,1,-1))),IF(IFERROR(U1181,0)&lt;0,IF(ABS((MAX($D$16,POWER((ABS(K1181)^2)/($I$5*MAX(F1181,0.1)^2),1/3)))-IFERROR(L1181,0))&gt;$D$19,MAX($D$16,IF((MAX($D$16,POWER((ABS(K1181)^2)/($I$5*MAX(F1181,0.1)^2),1/3)))&gt;IFERROR(L1181,0),MIN((MAX($D$16,POWER((ABS(K1181)^2)/($I$5*MAX(F1181,0.1)^2),1/3))),IFERROR(L1181,0)+(MIN(ABS(IFERROR(U1181,0))*$D$18,ABS((MAX($D$16,POWER((ABS(K1181)^2)/($I$5*MAX(F1181,0.1)^2),1/3)))-IFERROR(L1181,0))))),MAX((MAX($D$16,POWER((ABS(K1181)^2)/($I$5*MAX(F1181,0.1)^2),1/3))),IFERROR(L1181,0)-(MIN(ABS(IFERROR(U1181,0))*$D$18,ABS((MAX($D$16,POWER((ABS(K1181)^2)/($I$5*MAX(F1181,0.1)^2),1/3)))-IFERROR(L1181,0))))))),MAX($D$16,POWER((ABS(K1181)^2)/($I$5*MAX(F1181,0.1)^2),1/3))),MAX($D$16,IFERROR(L1181,0)))))))</f>
        <v/>
      </c>
      <c r="M1181">
        <f>((F1181)+(G1181)*(L1181))*(L1181)</f>
        <v/>
      </c>
      <c r="N1181">
        <f>(((F1181)+(G1181)*(L1181))*(L1181))/MAX((F1181)+2*(L1181)*SQRT(1+(G1181)^2),1E-6)</f>
        <v/>
      </c>
      <c r="O1181">
        <f>ABS(K1181)/MAX(((F1181)+(G1181)*(L1181))*(L1181),1E-6)</f>
        <v/>
      </c>
      <c r="P1181">
        <f>E1181+L1181</f>
        <v/>
      </c>
      <c r="Q1181">
        <f>P1181+((ABS(K1181)/MAX(((F1181)+(G1181)*(L1181))*(L1181),1E-6))^2)/(2*$I$5)</f>
        <v/>
      </c>
      <c r="R1181">
        <f>((ABS(K1181)*$D$6)/(MAX(((F1181)+(G1181)*(L1181))*(L1181),1E-6)*MAX(((((F1181)+(G1181)*(L1181))*(L1181))/MAX((F1181)+2*(L1181)*SQRT(1+(G1181)^2),1E-6))^(2/3),1E-6)))^2</f>
        <v/>
      </c>
      <c r="S1181">
        <f>ABS(ABS(K1181)/MAX(((F1181)+(G1181)*(L1181))*(L1181),1E-6))/SQRT($I$5*MAX((((F1181)+(G1181)*(L1181))*(L1181))/MAX((F1181)+2*(G1181)*(L1181),1E-6),1E-6))</f>
        <v/>
      </c>
      <c r="T1181">
        <f>((F1181)*(L1181)^2)/2+(G1181)*(L1181)^3/3+(ABS(K1181)^2)/($I$5*MAX(((F1181)+(G1181)*(L1181))*(L1181),1E-6))</f>
        <v/>
      </c>
      <c r="U1181">
        <f>IF($D$20=0,0,IFERROR(Q1180-(((R1180+R1181)/2)*J1181)-(IF(O1180&gt;O1181,$D$8*((O1180^2-O1181^2)/(2*$I$5)),$D$9*((O1181^2-O1180^2)/(2*$I$5)))+($D$10*(ABS(I1181)/90)*(MAX(O1180^2,O1181^2)/(2*$I$5))))-Q1181,0))</f>
        <v/>
      </c>
      <c r="V1181">
        <f>IF($D$20=0,1,IFERROR(IF(ROUND(S1181,3)=1,1,IF(AND(ABS(U1181)&lt;$D$19,S1181&gt;1),1,0)),0))</f>
        <v/>
      </c>
      <c r="W1181">
        <f>IF($D$20=0,IFERROR(W1182,MAX($D$16,POWER((ABS(K1181)^2)/($I$5*MAX(F1181,0.1)^2),1/3))),IF(IFERROR(AG1182,0)=0,IFERROR(W1182,MAX($D$16,POWER((ABS(K1181)^2)/($I$5*MAX(F1181,0.1)^2),1/3))),IF(OR(IFERROR(W1181,0)=0,IFERROR(AD1182,0)&gt;1),MAX($D$16,POWER((ABS(K1181)^2)/($I$5*MAX(F1181,0.1)^2),1/3)),IF(IFERROR(AF1181,0)&gt;0,MAX($D$16,IFERROR(W1181,0)+((IFERROR(AF1181,0))*$D$18*IF((IFERROR(AD1181,0))&lt;1,1,-1))),IF(IFERROR(AF1181,0)&lt;0,IF(ABS((MAX($D$16,POWER((ABS(K1181)^2)/($I$5*MAX(F1181,0.1)^2),1/3)))-IFERROR(W1181,0))&gt;$D$19,MAX($D$16,IF((MAX($D$16,POWER((ABS(K1181)^2)/($I$5*MAX(F1181,0.1)^2),1/3)))&gt;IFERROR(W1181,0),MIN((MAX($D$16,POWER((ABS(K1181)^2)/($I$5*MAX(F1181,0.1)^2),1/3))),IFERROR(W1181,0)+(MIN(ABS(IFERROR(AF1181,0))*$D$18,ABS((MAX($D$16,POWER((ABS(K1181)^2)/($I$5*MAX(F1181,0.1)^2),1/3)))-IFERROR(W1181,0))))),MAX((MAX($D$16,POWER((ABS(K1181)^2)/($I$5*MAX(F1181,0.1)^2),1/3))),IFERROR(W1181,0)-(MIN(ABS(IFERROR(AF1181,0))*$D$18,ABS((MAX($D$16,POWER((ABS(K1181)^2)/($I$5*MAX(F1181,0.1)^2),1/3)))-IFERROR(W1181,0))))))),MAX($D$16,POWER((ABS(K1181)^2)/($I$5*MAX(F1181,0.1)^2),1/3))),MAX($D$16,IFERROR(W1181,0)))))))</f>
        <v/>
      </c>
      <c r="X1181">
        <f>((F1181)+(G1181)*(W1181))*(W1181)</f>
        <v/>
      </c>
      <c r="Y1181">
        <f>(((F1181)+(G1181)*(W1181))*(W1181))/MAX((F1181)+2*(W1181)*SQRT(1+(G1181)^2),1E-6)</f>
        <v/>
      </c>
      <c r="Z1181">
        <f>ABS(K1181)/MAX(((F1181)+(G1181)*(W1181))*(W1181),1E-6)</f>
        <v/>
      </c>
      <c r="AA1181">
        <f>E1181+W1181</f>
        <v/>
      </c>
      <c r="AB1181">
        <f>AA1181+((ABS(K1181)/MAX(((F1181)+(G1181)*(W1181))*(W1181),1E-6))^2)/(2*$I$5)</f>
        <v/>
      </c>
      <c r="AC1181">
        <f>((ABS(K1181)*$D$6)/(MAX(((F1181)+(G1181)*(W1181))*(W1181),1E-6)*MAX(((((F1181)+(G1181)*(W1181))*(W1181))/MAX((F1181)+2*(W1181)*SQRT(1+(G1181)^2),1E-6))^(2/3),1E-6)))^2</f>
        <v/>
      </c>
      <c r="AD1181">
        <f>ABS(ABS(K1181)/MAX(((F1181)+(G1181)*(W1181))*(W1181),1E-6))/SQRT($I$5*MAX((((F1181)+(G1181)*(W1181))*(W1181))/MAX((F1181)+2*(G1181)*(W1181),1E-6),1E-6))</f>
        <v/>
      </c>
      <c r="AE1181">
        <f>((F1181)*(W1181)^2)/2+(G1181)*(W1181)^3/3+(ABS(K1181)^2)/($I$5*MAX(((F1181)+(G1181)*(W1181))*(W1181),1E-6))</f>
        <v/>
      </c>
      <c r="AF1181">
        <f>IF($D$20=0,0,IFERROR(AB1182+(((AC1181+AC1182)/2)*J1182)+(IF(Z1181&gt;Z1182,$D$8*((Z1181^2-Z1182^2)/(2*$I$5)),$D$9*((Z1182^2-Z1181^2)/(2*$I$5)))+($D$10*(ABS(I1182)/90)*(MAX(Z1181^2,Z1182^2)/(2*$I$5))))-AB1181,0))</f>
        <v/>
      </c>
      <c r="AG1181">
        <f>IF($D$20=0,1,IFERROR(IF(ROUND(AD1181,3)=1,1,IF(AND(ABS(AF1181)&lt;$D$19,AD1181&lt;1),1,0)),0))</f>
        <v/>
      </c>
      <c r="AH1181">
        <f>IFERROR(IF(V32="Supercritical",MAX($D$16,IFERROR(L1181,MAX($D$16,POWER((ABS(K1181)^2)/($I$5*MAX(F1181,0.1)^2),1/3)))),IF(V32="Subcritical",MAX($D$16,IFERROR(W1181,MAX($D$16,POWER((ABS(K1181)^2)/($I$5*MAX(F1181,0.1)^2),1/3)))),IF(AND(IFERROR(V1181,0)=1,IFERROR(AG1181,0)=1),IF(IFERROR(T1181,-1E99)&gt;=IFERROR(AE1181,-1E99),MAX($D$16,IFERROR(L1181,MAX($D$16,POWER((ABS(K1181)^2)/($I$5*MAX(F1181,0.1)^2),1/3)))),MAX($D$16,IFERROR(W1181,MAX($D$16,POWER((ABS(K1181)^2)/($I$5*MAX(F1181,0.1)^2),1/3))))),IF(IFERROR(V1181,0)=1,MAX($D$16,IFERROR(L1181,MAX($D$16,POWER((ABS(K1181)^2)/($I$5*MAX(F1181,0.1)^2),1/3)))),IF(IFERROR(AG1181,0)=1,MAX($D$16,IFERROR(W1181,MAX($D$16,POWER((ABS(K1181)^2)/($I$5*MAX(F1181,0.1)^2),1/3)))),MAX($D$16,POWER((ABS(K1181)^2)/($I$5*MAX(F1181,0.1)^2),1/3))))))),MAX($D$16,POWER((ABS(K1181)^2)/($I$5*MAX(F1181,0.1)^2),1/3)))</f>
        <v/>
      </c>
      <c r="AI1181">
        <f>E1181+AH1181</f>
        <v/>
      </c>
      <c r="AJ1181">
        <f>AI1181+((ABS(K1181)/MAX(((F1181)+(G1181)*(AH1181))*(AH1181),1E-6))^2)/(2*$I$5)</f>
        <v/>
      </c>
      <c r="AM1181" t="n">
        <v>0</v>
      </c>
      <c r="AN1181" t="n">
        <v>0</v>
      </c>
      <c r="AO1181">
        <f>AM1181+AN1181</f>
        <v/>
      </c>
      <c r="AP1181">
        <f>AP1180+AO1181</f>
        <v/>
      </c>
      <c r="AQ1181">
        <f>ABS(ABS(K1181)/MAX(((F1181)+(G1181)*(AH1181))*(AH1181),1E-6))/SQRT($I$5*MAX((((F1181)+(G1181)*(AH1181))*(AH1181))/MAX((F1181)+2*(G1181)*(AH1181),1E-6),1E-6))</f>
        <v/>
      </c>
      <c r="AR1181">
        <f>IF(AQ1181&lt;1,"Subcritical","Supercritical")</f>
        <v/>
      </c>
      <c r="AS1181">
        <f>((ABS(K1181)*$D$6)/(MAX(((F1181)+(G1181)*(AH1181))*(AH1181),1E-6)*MAX(((((F1181)+(G1181)*(AH1181))*(AH1181))/MAX((F1181)+2*(AH1181)*SQRT(1+(G1181)^2),1E-6))^(2/3),1E-6)))^2</f>
        <v/>
      </c>
    </row>
    <row r="1182">
      <c r="A1182" t="n">
        <v>1033</v>
      </c>
      <c r="B1182" t="n">
        <v>1031.89</v>
      </c>
      <c r="C1182" t="n">
        <v>616079.814</v>
      </c>
      <c r="D1182" t="n">
        <v>3096972.077</v>
      </c>
      <c r="E1182" t="n">
        <v>632.046</v>
      </c>
      <c r="F1182" t="n">
        <v>5.2</v>
      </c>
      <c r="G1182" t="n">
        <v>0</v>
      </c>
      <c r="H1182" t="inlineStr">
        <is>
          <t>Normal</t>
        </is>
      </c>
      <c r="I1182" t="n">
        <v>0.057</v>
      </c>
      <c r="J1182">
        <f>B1182-B1181</f>
        <v/>
      </c>
      <c r="K1182">
        <f>MAX(0,K1181-AO1181)</f>
        <v/>
      </c>
      <c r="L1182">
        <f>IF($D$20=0,IFERROR(L1181,MAX($D$16,POWER((ABS(K1182)^2)/($I$5*MAX(F1182,0.1)^2),1/3))),IF(IFERROR(V1181,0)=0,IFERROR(L1181,MAX($D$16,POWER((ABS(K1182)^2)/($I$5*MAX(F1182,0.1)^2),1/3))),IF(OR(IFERROR(L1182,0)=0,IFERROR(S1181,0)&lt;1,IFERROR(S1182,0)&lt;1),MAX($D$16,POWER((ABS(K1182)^2)/($I$5*MAX(F1182,0.1)^2),1/3)),IF(IFERROR(U1182,0)&gt;0,MAX($D$16,IFERROR(L1182,0)+((IFERROR(U1182,0))*$D$18*IF((IFERROR(S1182,0))&lt;1,1,-1))),IF(IFERROR(U1182,0)&lt;0,IF(ABS((MAX($D$16,POWER((ABS(K1182)^2)/($I$5*MAX(F1182,0.1)^2),1/3)))-IFERROR(L1182,0))&gt;$D$19,MAX($D$16,IF((MAX($D$16,POWER((ABS(K1182)^2)/($I$5*MAX(F1182,0.1)^2),1/3)))&gt;IFERROR(L1182,0),MIN((MAX($D$16,POWER((ABS(K1182)^2)/($I$5*MAX(F1182,0.1)^2),1/3))),IFERROR(L1182,0)+(MIN(ABS(IFERROR(U1182,0))*$D$18,ABS((MAX($D$16,POWER((ABS(K1182)^2)/($I$5*MAX(F1182,0.1)^2),1/3)))-IFERROR(L1182,0))))),MAX((MAX($D$16,POWER((ABS(K1182)^2)/($I$5*MAX(F1182,0.1)^2),1/3))),IFERROR(L1182,0)-(MIN(ABS(IFERROR(U1182,0))*$D$18,ABS((MAX($D$16,POWER((ABS(K1182)^2)/($I$5*MAX(F1182,0.1)^2),1/3)))-IFERROR(L1182,0))))))),MAX($D$16,POWER((ABS(K1182)^2)/($I$5*MAX(F1182,0.1)^2),1/3))),MAX($D$16,IFERROR(L1182,0)))))))</f>
        <v/>
      </c>
      <c r="M1182">
        <f>((F1182)+(G1182)*(L1182))*(L1182)</f>
        <v/>
      </c>
      <c r="N1182">
        <f>(((F1182)+(G1182)*(L1182))*(L1182))/MAX((F1182)+2*(L1182)*SQRT(1+(G1182)^2),1E-6)</f>
        <v/>
      </c>
      <c r="O1182">
        <f>ABS(K1182)/MAX(((F1182)+(G1182)*(L1182))*(L1182),1E-6)</f>
        <v/>
      </c>
      <c r="P1182">
        <f>E1182+L1182</f>
        <v/>
      </c>
      <c r="Q1182">
        <f>P1182+((ABS(K1182)/MAX(((F1182)+(G1182)*(L1182))*(L1182),1E-6))^2)/(2*$I$5)</f>
        <v/>
      </c>
      <c r="R1182">
        <f>((ABS(K1182)*$D$6)/(MAX(((F1182)+(G1182)*(L1182))*(L1182),1E-6)*MAX(((((F1182)+(G1182)*(L1182))*(L1182))/MAX((F1182)+2*(L1182)*SQRT(1+(G1182)^2),1E-6))^(2/3),1E-6)))^2</f>
        <v/>
      </c>
      <c r="S1182">
        <f>ABS(ABS(K1182)/MAX(((F1182)+(G1182)*(L1182))*(L1182),1E-6))/SQRT($I$5*MAX((((F1182)+(G1182)*(L1182))*(L1182))/MAX((F1182)+2*(G1182)*(L1182),1E-6),1E-6))</f>
        <v/>
      </c>
      <c r="T1182">
        <f>((F1182)*(L1182)^2)/2+(G1182)*(L1182)^3/3+(ABS(K1182)^2)/($I$5*MAX(((F1182)+(G1182)*(L1182))*(L1182),1E-6))</f>
        <v/>
      </c>
      <c r="U1182">
        <f>IF($D$20=0,0,IFERROR(Q1181-(((R1181+R1182)/2)*J1182)-(IF(O1181&gt;O1182,$D$8*((O1181^2-O1182^2)/(2*$I$5)),$D$9*((O1182^2-O1181^2)/(2*$I$5)))+($D$10*(ABS(I1182)/90)*(MAX(O1181^2,O1182^2)/(2*$I$5))))-Q1182,0))</f>
        <v/>
      </c>
      <c r="V1182">
        <f>IF($D$20=0,1,IFERROR(IF(ROUND(S1182,3)=1,1,IF(AND(ABS(U1182)&lt;$D$19,S1182&gt;1),1,0)),0))</f>
        <v/>
      </c>
      <c r="W1182">
        <f>IF($D$20=0,IFERROR(W1183,MAX($D$16,POWER((ABS(K1182)^2)/($I$5*MAX(F1182,0.1)^2),1/3))),IF(IFERROR(AG1183,0)=0,IFERROR(W1183,MAX($D$16,POWER((ABS(K1182)^2)/($I$5*MAX(F1182,0.1)^2),1/3))),IF(OR(IFERROR(W1182,0)=0,IFERROR(AD1183,0)&gt;1),MAX($D$16,POWER((ABS(K1182)^2)/($I$5*MAX(F1182,0.1)^2),1/3)),IF(IFERROR(AF1182,0)&gt;0,MAX($D$16,IFERROR(W1182,0)+((IFERROR(AF1182,0))*$D$18*IF((IFERROR(AD1182,0))&lt;1,1,-1))),IF(IFERROR(AF1182,0)&lt;0,IF(ABS((MAX($D$16,POWER((ABS(K1182)^2)/($I$5*MAX(F1182,0.1)^2),1/3)))-IFERROR(W1182,0))&gt;$D$19,MAX($D$16,IF((MAX($D$16,POWER((ABS(K1182)^2)/($I$5*MAX(F1182,0.1)^2),1/3)))&gt;IFERROR(W1182,0),MIN((MAX($D$16,POWER((ABS(K1182)^2)/($I$5*MAX(F1182,0.1)^2),1/3))),IFERROR(W1182,0)+(MIN(ABS(IFERROR(AF1182,0))*$D$18,ABS((MAX($D$16,POWER((ABS(K1182)^2)/($I$5*MAX(F1182,0.1)^2),1/3)))-IFERROR(W1182,0))))),MAX((MAX($D$16,POWER((ABS(K1182)^2)/($I$5*MAX(F1182,0.1)^2),1/3))),IFERROR(W1182,0)-(MIN(ABS(IFERROR(AF1182,0))*$D$18,ABS((MAX($D$16,POWER((ABS(K1182)^2)/($I$5*MAX(F1182,0.1)^2),1/3)))-IFERROR(W1182,0))))))),MAX($D$16,POWER((ABS(K1182)^2)/($I$5*MAX(F1182,0.1)^2),1/3))),MAX($D$16,IFERROR(W1182,0)))))))</f>
        <v/>
      </c>
      <c r="X1182">
        <f>((F1182)+(G1182)*(W1182))*(W1182)</f>
        <v/>
      </c>
      <c r="Y1182">
        <f>(((F1182)+(G1182)*(W1182))*(W1182))/MAX((F1182)+2*(W1182)*SQRT(1+(G1182)^2),1E-6)</f>
        <v/>
      </c>
      <c r="Z1182">
        <f>ABS(K1182)/MAX(((F1182)+(G1182)*(W1182))*(W1182),1E-6)</f>
        <v/>
      </c>
      <c r="AA1182">
        <f>E1182+W1182</f>
        <v/>
      </c>
      <c r="AB1182">
        <f>AA1182+((ABS(K1182)/MAX(((F1182)+(G1182)*(W1182))*(W1182),1E-6))^2)/(2*$I$5)</f>
        <v/>
      </c>
      <c r="AC1182">
        <f>((ABS(K1182)*$D$6)/(MAX(((F1182)+(G1182)*(W1182))*(W1182),1E-6)*MAX(((((F1182)+(G1182)*(W1182))*(W1182))/MAX((F1182)+2*(W1182)*SQRT(1+(G1182)^2),1E-6))^(2/3),1E-6)))^2</f>
        <v/>
      </c>
      <c r="AD1182">
        <f>ABS(ABS(K1182)/MAX(((F1182)+(G1182)*(W1182))*(W1182),1E-6))/SQRT($I$5*MAX((((F1182)+(G1182)*(W1182))*(W1182))/MAX((F1182)+2*(G1182)*(W1182),1E-6),1E-6))</f>
        <v/>
      </c>
      <c r="AE1182">
        <f>((F1182)*(W1182)^2)/2+(G1182)*(W1182)^3/3+(ABS(K1182)^2)/($I$5*MAX(((F1182)+(G1182)*(W1182))*(W1182),1E-6))</f>
        <v/>
      </c>
      <c r="AF1182">
        <f>IF($D$20=0,0,IFERROR(AB1183+(((AC1182+AC1183)/2)*J1183)+(IF(Z1182&gt;Z1183,$D$8*((Z1182^2-Z1183^2)/(2*$I$5)),$D$9*((Z1183^2-Z1182^2)/(2*$I$5)))+($D$10*(ABS(I1183)/90)*(MAX(Z1182^2,Z1183^2)/(2*$I$5))))-AB1182,0))</f>
        <v/>
      </c>
      <c r="AG1182">
        <f>IF($D$20=0,1,IFERROR(IF(ROUND(AD1182,3)=1,1,IF(AND(ABS(AF1182)&lt;$D$19,AD1182&lt;1),1,0)),0))</f>
        <v/>
      </c>
      <c r="AH1182">
        <f>IFERROR(IF(V32="Supercritical",MAX($D$16,IFERROR(L1182,MAX($D$16,POWER((ABS(K1182)^2)/($I$5*MAX(F1182,0.1)^2),1/3)))),IF(V32="Subcritical",MAX($D$16,IFERROR(W1182,MAX($D$16,POWER((ABS(K1182)^2)/($I$5*MAX(F1182,0.1)^2),1/3)))),IF(AND(IFERROR(V1182,0)=1,IFERROR(AG1182,0)=1),IF(IFERROR(T1182,-1E99)&gt;=IFERROR(AE1182,-1E99),MAX($D$16,IFERROR(L1182,MAX($D$16,POWER((ABS(K1182)^2)/($I$5*MAX(F1182,0.1)^2),1/3)))),MAX($D$16,IFERROR(W1182,MAX($D$16,POWER((ABS(K1182)^2)/($I$5*MAX(F1182,0.1)^2),1/3))))),IF(IFERROR(V1182,0)=1,MAX($D$16,IFERROR(L1182,MAX($D$16,POWER((ABS(K1182)^2)/($I$5*MAX(F1182,0.1)^2),1/3)))),IF(IFERROR(AG1182,0)=1,MAX($D$16,IFERROR(W1182,MAX($D$16,POWER((ABS(K1182)^2)/($I$5*MAX(F1182,0.1)^2),1/3)))),MAX($D$16,POWER((ABS(K1182)^2)/($I$5*MAX(F1182,0.1)^2),1/3))))))),MAX($D$16,POWER((ABS(K1182)^2)/($I$5*MAX(F1182,0.1)^2),1/3)))</f>
        <v/>
      </c>
      <c r="AI1182">
        <f>E1182+AH1182</f>
        <v/>
      </c>
      <c r="AJ1182">
        <f>AI1182+((ABS(K1182)/MAX(((F1182)+(G1182)*(AH1182))*(AH1182),1E-6))^2)/(2*$I$5)</f>
        <v/>
      </c>
      <c r="AM1182" t="n">
        <v>0</v>
      </c>
      <c r="AN1182" t="n">
        <v>0</v>
      </c>
      <c r="AO1182">
        <f>AM1182+AN1182</f>
        <v/>
      </c>
      <c r="AP1182">
        <f>AP1181+AO1182</f>
        <v/>
      </c>
      <c r="AQ1182">
        <f>ABS(ABS(K1182)/MAX(((F1182)+(G1182)*(AH1182))*(AH1182),1E-6))/SQRT($I$5*MAX((((F1182)+(G1182)*(AH1182))*(AH1182))/MAX((F1182)+2*(G1182)*(AH1182),1E-6),1E-6))</f>
        <v/>
      </c>
      <c r="AR1182">
        <f>IF(AQ1182&lt;1,"Subcritical","Supercritical")</f>
        <v/>
      </c>
      <c r="AS1182">
        <f>((ABS(K1182)*$D$6)/(MAX(((F1182)+(G1182)*(AH1182))*(AH1182),1E-6)*MAX(((((F1182)+(G1182)*(AH1182))*(AH1182))/MAX((F1182)+2*(AH1182)*SQRT(1+(G1182)^2),1E-6))^(2/3),1E-6)))^2</f>
        <v/>
      </c>
    </row>
    <row r="1183">
      <c r="A1183" t="n">
        <v>1034</v>
      </c>
      <c r="B1183" t="n">
        <v>1032.89</v>
      </c>
      <c r="C1183" t="n">
        <v>616079.7709999999</v>
      </c>
      <c r="D1183" t="n">
        <v>3096971.078</v>
      </c>
      <c r="E1183" t="n">
        <v>632.0454999999999</v>
      </c>
      <c r="F1183" t="n">
        <v>5.2</v>
      </c>
      <c r="G1183" t="n">
        <v>0</v>
      </c>
      <c r="H1183" t="inlineStr">
        <is>
          <t>Normal</t>
        </is>
      </c>
      <c r="I1183" t="n">
        <v>0.057</v>
      </c>
      <c r="J1183">
        <f>B1183-B1182</f>
        <v/>
      </c>
      <c r="K1183">
        <f>MAX(0,K1182-AO1182)</f>
        <v/>
      </c>
      <c r="L1183">
        <f>IF($D$20=0,IFERROR(L1182,MAX($D$16,POWER((ABS(K1183)^2)/($I$5*MAX(F1183,0.1)^2),1/3))),IF(IFERROR(V1182,0)=0,IFERROR(L1182,MAX($D$16,POWER((ABS(K1183)^2)/($I$5*MAX(F1183,0.1)^2),1/3))),IF(OR(IFERROR(L1183,0)=0,IFERROR(S1182,0)&lt;1,IFERROR(S1183,0)&lt;1),MAX($D$16,POWER((ABS(K1183)^2)/($I$5*MAX(F1183,0.1)^2),1/3)),IF(IFERROR(U1183,0)&gt;0,MAX($D$16,IFERROR(L1183,0)+((IFERROR(U1183,0))*$D$18*IF((IFERROR(S1183,0))&lt;1,1,-1))),IF(IFERROR(U1183,0)&lt;0,IF(ABS((MAX($D$16,POWER((ABS(K1183)^2)/($I$5*MAX(F1183,0.1)^2),1/3)))-IFERROR(L1183,0))&gt;$D$19,MAX($D$16,IF((MAX($D$16,POWER((ABS(K1183)^2)/($I$5*MAX(F1183,0.1)^2),1/3)))&gt;IFERROR(L1183,0),MIN((MAX($D$16,POWER((ABS(K1183)^2)/($I$5*MAX(F1183,0.1)^2),1/3))),IFERROR(L1183,0)+(MIN(ABS(IFERROR(U1183,0))*$D$18,ABS((MAX($D$16,POWER((ABS(K1183)^2)/($I$5*MAX(F1183,0.1)^2),1/3)))-IFERROR(L1183,0))))),MAX((MAX($D$16,POWER((ABS(K1183)^2)/($I$5*MAX(F1183,0.1)^2),1/3))),IFERROR(L1183,0)-(MIN(ABS(IFERROR(U1183,0))*$D$18,ABS((MAX($D$16,POWER((ABS(K1183)^2)/($I$5*MAX(F1183,0.1)^2),1/3)))-IFERROR(L1183,0))))))),MAX($D$16,POWER((ABS(K1183)^2)/($I$5*MAX(F1183,0.1)^2),1/3))),MAX($D$16,IFERROR(L1183,0)))))))</f>
        <v/>
      </c>
      <c r="M1183">
        <f>((F1183)+(G1183)*(L1183))*(L1183)</f>
        <v/>
      </c>
      <c r="N1183">
        <f>(((F1183)+(G1183)*(L1183))*(L1183))/MAX((F1183)+2*(L1183)*SQRT(1+(G1183)^2),1E-6)</f>
        <v/>
      </c>
      <c r="O1183">
        <f>ABS(K1183)/MAX(((F1183)+(G1183)*(L1183))*(L1183),1E-6)</f>
        <v/>
      </c>
      <c r="P1183">
        <f>E1183+L1183</f>
        <v/>
      </c>
      <c r="Q1183">
        <f>P1183+((ABS(K1183)/MAX(((F1183)+(G1183)*(L1183))*(L1183),1E-6))^2)/(2*$I$5)</f>
        <v/>
      </c>
      <c r="R1183">
        <f>((ABS(K1183)*$D$6)/(MAX(((F1183)+(G1183)*(L1183))*(L1183),1E-6)*MAX(((((F1183)+(G1183)*(L1183))*(L1183))/MAX((F1183)+2*(L1183)*SQRT(1+(G1183)^2),1E-6))^(2/3),1E-6)))^2</f>
        <v/>
      </c>
      <c r="S1183">
        <f>ABS(ABS(K1183)/MAX(((F1183)+(G1183)*(L1183))*(L1183),1E-6))/SQRT($I$5*MAX((((F1183)+(G1183)*(L1183))*(L1183))/MAX((F1183)+2*(G1183)*(L1183),1E-6),1E-6))</f>
        <v/>
      </c>
      <c r="T1183">
        <f>((F1183)*(L1183)^2)/2+(G1183)*(L1183)^3/3+(ABS(K1183)^2)/($I$5*MAX(((F1183)+(G1183)*(L1183))*(L1183),1E-6))</f>
        <v/>
      </c>
      <c r="U1183">
        <f>IF($D$20=0,0,IFERROR(Q1182-(((R1182+R1183)/2)*J1183)-(IF(O1182&gt;O1183,$D$8*((O1182^2-O1183^2)/(2*$I$5)),$D$9*((O1183^2-O1182^2)/(2*$I$5)))+($D$10*(ABS(I1183)/90)*(MAX(O1182^2,O1183^2)/(2*$I$5))))-Q1183,0))</f>
        <v/>
      </c>
      <c r="V1183">
        <f>IF($D$20=0,1,IFERROR(IF(ROUND(S1183,3)=1,1,IF(AND(ABS(U1183)&lt;$D$19,S1183&gt;1),1,0)),0))</f>
        <v/>
      </c>
      <c r="W1183">
        <f>IF($D$20=0,IFERROR(W1184,MAX($D$16,POWER((ABS(K1183)^2)/($I$5*MAX(F1183,0.1)^2),1/3))),IF(IFERROR(AG1184,0)=0,IFERROR(W1184,MAX($D$16,POWER((ABS(K1183)^2)/($I$5*MAX(F1183,0.1)^2),1/3))),IF(OR(IFERROR(W1183,0)=0,IFERROR(AD1184,0)&gt;1),MAX($D$16,POWER((ABS(K1183)^2)/($I$5*MAX(F1183,0.1)^2),1/3)),IF(IFERROR(AF1183,0)&gt;0,MAX($D$16,IFERROR(W1183,0)+((IFERROR(AF1183,0))*$D$18*IF((IFERROR(AD1183,0))&lt;1,1,-1))),IF(IFERROR(AF1183,0)&lt;0,IF(ABS((MAX($D$16,POWER((ABS(K1183)^2)/($I$5*MAX(F1183,0.1)^2),1/3)))-IFERROR(W1183,0))&gt;$D$19,MAX($D$16,IF((MAX($D$16,POWER((ABS(K1183)^2)/($I$5*MAX(F1183,0.1)^2),1/3)))&gt;IFERROR(W1183,0),MIN((MAX($D$16,POWER((ABS(K1183)^2)/($I$5*MAX(F1183,0.1)^2),1/3))),IFERROR(W1183,0)+(MIN(ABS(IFERROR(AF1183,0))*$D$18,ABS((MAX($D$16,POWER((ABS(K1183)^2)/($I$5*MAX(F1183,0.1)^2),1/3)))-IFERROR(W1183,0))))),MAX((MAX($D$16,POWER((ABS(K1183)^2)/($I$5*MAX(F1183,0.1)^2),1/3))),IFERROR(W1183,0)-(MIN(ABS(IFERROR(AF1183,0))*$D$18,ABS((MAX($D$16,POWER((ABS(K1183)^2)/($I$5*MAX(F1183,0.1)^2),1/3)))-IFERROR(W1183,0))))))),MAX($D$16,POWER((ABS(K1183)^2)/($I$5*MAX(F1183,0.1)^2),1/3))),MAX($D$16,IFERROR(W1183,0)))))))</f>
        <v/>
      </c>
      <c r="X1183">
        <f>((F1183)+(G1183)*(W1183))*(W1183)</f>
        <v/>
      </c>
      <c r="Y1183">
        <f>(((F1183)+(G1183)*(W1183))*(W1183))/MAX((F1183)+2*(W1183)*SQRT(1+(G1183)^2),1E-6)</f>
        <v/>
      </c>
      <c r="Z1183">
        <f>ABS(K1183)/MAX(((F1183)+(G1183)*(W1183))*(W1183),1E-6)</f>
        <v/>
      </c>
      <c r="AA1183">
        <f>E1183+W1183</f>
        <v/>
      </c>
      <c r="AB1183">
        <f>AA1183+((ABS(K1183)/MAX(((F1183)+(G1183)*(W1183))*(W1183),1E-6))^2)/(2*$I$5)</f>
        <v/>
      </c>
      <c r="AC1183">
        <f>((ABS(K1183)*$D$6)/(MAX(((F1183)+(G1183)*(W1183))*(W1183),1E-6)*MAX(((((F1183)+(G1183)*(W1183))*(W1183))/MAX((F1183)+2*(W1183)*SQRT(1+(G1183)^2),1E-6))^(2/3),1E-6)))^2</f>
        <v/>
      </c>
      <c r="AD1183">
        <f>ABS(ABS(K1183)/MAX(((F1183)+(G1183)*(W1183))*(W1183),1E-6))/SQRT($I$5*MAX((((F1183)+(G1183)*(W1183))*(W1183))/MAX((F1183)+2*(G1183)*(W1183),1E-6),1E-6))</f>
        <v/>
      </c>
      <c r="AE1183">
        <f>((F1183)*(W1183)^2)/2+(G1183)*(W1183)^3/3+(ABS(K1183)^2)/($I$5*MAX(((F1183)+(G1183)*(W1183))*(W1183),1E-6))</f>
        <v/>
      </c>
      <c r="AF1183">
        <f>IF($D$20=0,0,IFERROR(AB1184+(((AC1183+AC1184)/2)*J1184)+(IF(Z1183&gt;Z1184,$D$8*((Z1183^2-Z1184^2)/(2*$I$5)),$D$9*((Z1184^2-Z1183^2)/(2*$I$5)))+($D$10*(ABS(I1184)/90)*(MAX(Z1183^2,Z1184^2)/(2*$I$5))))-AB1183,0))</f>
        <v/>
      </c>
      <c r="AG1183">
        <f>IF($D$20=0,1,IFERROR(IF(ROUND(AD1183,3)=1,1,IF(AND(ABS(AF1183)&lt;$D$19,AD1183&lt;1),1,0)),0))</f>
        <v/>
      </c>
      <c r="AH1183">
        <f>IFERROR(IF(V32="Supercritical",MAX($D$16,IFERROR(L1183,MAX($D$16,POWER((ABS(K1183)^2)/($I$5*MAX(F1183,0.1)^2),1/3)))),IF(V32="Subcritical",MAX($D$16,IFERROR(W1183,MAX($D$16,POWER((ABS(K1183)^2)/($I$5*MAX(F1183,0.1)^2),1/3)))),IF(AND(IFERROR(V1183,0)=1,IFERROR(AG1183,0)=1),IF(IFERROR(T1183,-1E99)&gt;=IFERROR(AE1183,-1E99),MAX($D$16,IFERROR(L1183,MAX($D$16,POWER((ABS(K1183)^2)/($I$5*MAX(F1183,0.1)^2),1/3)))),MAX($D$16,IFERROR(W1183,MAX($D$16,POWER((ABS(K1183)^2)/($I$5*MAX(F1183,0.1)^2),1/3))))),IF(IFERROR(V1183,0)=1,MAX($D$16,IFERROR(L1183,MAX($D$16,POWER((ABS(K1183)^2)/($I$5*MAX(F1183,0.1)^2),1/3)))),IF(IFERROR(AG1183,0)=1,MAX($D$16,IFERROR(W1183,MAX($D$16,POWER((ABS(K1183)^2)/($I$5*MAX(F1183,0.1)^2),1/3)))),MAX($D$16,POWER((ABS(K1183)^2)/($I$5*MAX(F1183,0.1)^2),1/3))))))),MAX($D$16,POWER((ABS(K1183)^2)/($I$5*MAX(F1183,0.1)^2),1/3)))</f>
        <v/>
      </c>
      <c r="AI1183">
        <f>E1183+AH1183</f>
        <v/>
      </c>
      <c r="AJ1183">
        <f>AI1183+((ABS(K1183)/MAX(((F1183)+(G1183)*(AH1183))*(AH1183),1E-6))^2)/(2*$I$5)</f>
        <v/>
      </c>
      <c r="AM1183" t="n">
        <v>0</v>
      </c>
      <c r="AN1183" t="n">
        <v>0</v>
      </c>
      <c r="AO1183">
        <f>AM1183+AN1183</f>
        <v/>
      </c>
      <c r="AP1183">
        <f>AP1182+AO1183</f>
        <v/>
      </c>
      <c r="AQ1183">
        <f>ABS(ABS(K1183)/MAX(((F1183)+(G1183)*(AH1183))*(AH1183),1E-6))/SQRT($I$5*MAX((((F1183)+(G1183)*(AH1183))*(AH1183))/MAX((F1183)+2*(G1183)*(AH1183),1E-6),1E-6))</f>
        <v/>
      </c>
      <c r="AR1183">
        <f>IF(AQ1183&lt;1,"Subcritical","Supercritical")</f>
        <v/>
      </c>
      <c r="AS1183">
        <f>((ABS(K1183)*$D$6)/(MAX(((F1183)+(G1183)*(AH1183))*(AH1183),1E-6)*MAX(((((F1183)+(G1183)*(AH1183))*(AH1183))/MAX((F1183)+2*(AH1183)*SQRT(1+(G1183)^2),1E-6))^(2/3),1E-6)))^2</f>
        <v/>
      </c>
    </row>
    <row r="1184">
      <c r="A1184" t="n">
        <v>1035</v>
      </c>
      <c r="B1184" t="n">
        <v>1033.889</v>
      </c>
      <c r="C1184" t="n">
        <v>616079.7290000001</v>
      </c>
      <c r="D1184" t="n">
        <v>3096970.079</v>
      </c>
      <c r="E1184" t="n">
        <v>632.045</v>
      </c>
      <c r="F1184" t="n">
        <v>5.2</v>
      </c>
      <c r="G1184" t="n">
        <v>0</v>
      </c>
      <c r="H1184" t="inlineStr">
        <is>
          <t>Normal</t>
        </is>
      </c>
      <c r="I1184" t="n">
        <v>0</v>
      </c>
      <c r="J1184">
        <f>B1184-B1183</f>
        <v/>
      </c>
      <c r="K1184">
        <f>MAX(0,K1183-AO1183)</f>
        <v/>
      </c>
      <c r="L1184">
        <f>IF($D$20=0,IFERROR(L1183,MAX($D$16,POWER((ABS(K1184)^2)/($I$5*MAX(F1184,0.1)^2),1/3))),IF(IFERROR(V1183,0)=0,IFERROR(L1183,MAX($D$16,POWER((ABS(K1184)^2)/($I$5*MAX(F1184,0.1)^2),1/3))),IF(OR(IFERROR(L1184,0)=0,IFERROR(S1183,0)&lt;1,IFERROR(S1184,0)&lt;1),MAX($D$16,POWER((ABS(K1184)^2)/($I$5*MAX(F1184,0.1)^2),1/3)),IF(IFERROR(U1184,0)&gt;0,MAX($D$16,IFERROR(L1184,0)+((IFERROR(U1184,0))*$D$18*IF((IFERROR(S1184,0))&lt;1,1,-1))),IF(IFERROR(U1184,0)&lt;0,IF(ABS((MAX($D$16,POWER((ABS(K1184)^2)/($I$5*MAX(F1184,0.1)^2),1/3)))-IFERROR(L1184,0))&gt;$D$19,MAX($D$16,IF((MAX($D$16,POWER((ABS(K1184)^2)/($I$5*MAX(F1184,0.1)^2),1/3)))&gt;IFERROR(L1184,0),MIN((MAX($D$16,POWER((ABS(K1184)^2)/($I$5*MAX(F1184,0.1)^2),1/3))),IFERROR(L1184,0)+(MIN(ABS(IFERROR(U1184,0))*$D$18,ABS((MAX($D$16,POWER((ABS(K1184)^2)/($I$5*MAX(F1184,0.1)^2),1/3)))-IFERROR(L1184,0))))),MAX((MAX($D$16,POWER((ABS(K1184)^2)/($I$5*MAX(F1184,0.1)^2),1/3))),IFERROR(L1184,0)-(MIN(ABS(IFERROR(U1184,0))*$D$18,ABS((MAX($D$16,POWER((ABS(K1184)^2)/($I$5*MAX(F1184,0.1)^2),1/3)))-IFERROR(L1184,0))))))),MAX($D$16,POWER((ABS(K1184)^2)/($I$5*MAX(F1184,0.1)^2),1/3))),MAX($D$16,IFERROR(L1184,0)))))))</f>
        <v/>
      </c>
      <c r="M1184">
        <f>((F1184)+(G1184)*(L1184))*(L1184)</f>
        <v/>
      </c>
      <c r="N1184">
        <f>(((F1184)+(G1184)*(L1184))*(L1184))/MAX((F1184)+2*(L1184)*SQRT(1+(G1184)^2),1E-6)</f>
        <v/>
      </c>
      <c r="O1184">
        <f>ABS(K1184)/MAX(((F1184)+(G1184)*(L1184))*(L1184),1E-6)</f>
        <v/>
      </c>
      <c r="P1184">
        <f>E1184+L1184</f>
        <v/>
      </c>
      <c r="Q1184">
        <f>P1184+((ABS(K1184)/MAX(((F1184)+(G1184)*(L1184))*(L1184),1E-6))^2)/(2*$I$5)</f>
        <v/>
      </c>
      <c r="R1184">
        <f>((ABS(K1184)*$D$6)/(MAX(((F1184)+(G1184)*(L1184))*(L1184),1E-6)*MAX(((((F1184)+(G1184)*(L1184))*(L1184))/MAX((F1184)+2*(L1184)*SQRT(1+(G1184)^2),1E-6))^(2/3),1E-6)))^2</f>
        <v/>
      </c>
      <c r="S1184">
        <f>ABS(ABS(K1184)/MAX(((F1184)+(G1184)*(L1184))*(L1184),1E-6))/SQRT($I$5*MAX((((F1184)+(G1184)*(L1184))*(L1184))/MAX((F1184)+2*(G1184)*(L1184),1E-6),1E-6))</f>
        <v/>
      </c>
      <c r="T1184">
        <f>((F1184)*(L1184)^2)/2+(G1184)*(L1184)^3/3+(ABS(K1184)^2)/($I$5*MAX(((F1184)+(G1184)*(L1184))*(L1184),1E-6))</f>
        <v/>
      </c>
      <c r="U1184">
        <f>IF($D$20=0,0,IFERROR(Q1183-(((R1183+R1184)/2)*J1184)-(IF(O1183&gt;O1184,$D$8*((O1183^2-O1184^2)/(2*$I$5)),$D$9*((O1184^2-O1183^2)/(2*$I$5)))+($D$10*(ABS(I1184)/90)*(MAX(O1183^2,O1184^2)/(2*$I$5))))-Q1184,0))</f>
        <v/>
      </c>
      <c r="V1184">
        <f>IF($D$20=0,1,IFERROR(IF(ROUND(S1184,3)=1,1,IF(AND(ABS(U1184)&lt;$D$19,S1184&gt;1),1,0)),0))</f>
        <v/>
      </c>
      <c r="W1184">
        <f>IF($D$20=0,IFERROR(W1185,MAX($D$16,POWER((ABS(K1184)^2)/($I$5*MAX(F1184,0.1)^2),1/3))),IF(IFERROR(AG1185,0)=0,IFERROR(W1185,MAX($D$16,POWER((ABS(K1184)^2)/($I$5*MAX(F1184,0.1)^2),1/3))),IF(OR(IFERROR(W1184,0)=0,IFERROR(AD1185,0)&gt;1),MAX($D$16,POWER((ABS(K1184)^2)/($I$5*MAX(F1184,0.1)^2),1/3)),IF(IFERROR(AF1184,0)&gt;0,MAX($D$16,IFERROR(W1184,0)+((IFERROR(AF1184,0))*$D$18*IF((IFERROR(AD1184,0))&lt;1,1,-1))),IF(IFERROR(AF1184,0)&lt;0,IF(ABS((MAX($D$16,POWER((ABS(K1184)^2)/($I$5*MAX(F1184,0.1)^2),1/3)))-IFERROR(W1184,0))&gt;$D$19,MAX($D$16,IF((MAX($D$16,POWER((ABS(K1184)^2)/($I$5*MAX(F1184,0.1)^2),1/3)))&gt;IFERROR(W1184,0),MIN((MAX($D$16,POWER((ABS(K1184)^2)/($I$5*MAX(F1184,0.1)^2),1/3))),IFERROR(W1184,0)+(MIN(ABS(IFERROR(AF1184,0))*$D$18,ABS((MAX($D$16,POWER((ABS(K1184)^2)/($I$5*MAX(F1184,0.1)^2),1/3)))-IFERROR(W1184,0))))),MAX((MAX($D$16,POWER((ABS(K1184)^2)/($I$5*MAX(F1184,0.1)^2),1/3))),IFERROR(W1184,0)-(MIN(ABS(IFERROR(AF1184,0))*$D$18,ABS((MAX($D$16,POWER((ABS(K1184)^2)/($I$5*MAX(F1184,0.1)^2),1/3)))-IFERROR(W1184,0))))))),MAX($D$16,POWER((ABS(K1184)^2)/($I$5*MAX(F1184,0.1)^2),1/3))),MAX($D$16,IFERROR(W1184,0)))))))</f>
        <v/>
      </c>
      <c r="X1184">
        <f>((F1184)+(G1184)*(W1184))*(W1184)</f>
        <v/>
      </c>
      <c r="Y1184">
        <f>(((F1184)+(G1184)*(W1184))*(W1184))/MAX((F1184)+2*(W1184)*SQRT(1+(G1184)^2),1E-6)</f>
        <v/>
      </c>
      <c r="Z1184">
        <f>ABS(K1184)/MAX(((F1184)+(G1184)*(W1184))*(W1184),1E-6)</f>
        <v/>
      </c>
      <c r="AA1184">
        <f>E1184+W1184</f>
        <v/>
      </c>
      <c r="AB1184">
        <f>AA1184+((ABS(K1184)/MAX(((F1184)+(G1184)*(W1184))*(W1184),1E-6))^2)/(2*$I$5)</f>
        <v/>
      </c>
      <c r="AC1184">
        <f>((ABS(K1184)*$D$6)/(MAX(((F1184)+(G1184)*(W1184))*(W1184),1E-6)*MAX(((((F1184)+(G1184)*(W1184))*(W1184))/MAX((F1184)+2*(W1184)*SQRT(1+(G1184)^2),1E-6))^(2/3),1E-6)))^2</f>
        <v/>
      </c>
      <c r="AD1184">
        <f>ABS(ABS(K1184)/MAX(((F1184)+(G1184)*(W1184))*(W1184),1E-6))/SQRT($I$5*MAX((((F1184)+(G1184)*(W1184))*(W1184))/MAX((F1184)+2*(G1184)*(W1184),1E-6),1E-6))</f>
        <v/>
      </c>
      <c r="AE1184">
        <f>((F1184)*(W1184)^2)/2+(G1184)*(W1184)^3/3+(ABS(K1184)^2)/($I$5*MAX(((F1184)+(G1184)*(W1184))*(W1184),1E-6))</f>
        <v/>
      </c>
      <c r="AF1184">
        <f>IF($D$20=0,0,IFERROR(AB1185+(((AC1184+AC1185)/2)*J1185)+(IF(Z1184&gt;Z1185,$D$8*((Z1184^2-Z1185^2)/(2*$I$5)),$D$9*((Z1185^2-Z1184^2)/(2*$I$5)))+($D$10*(ABS(I1185)/90)*(MAX(Z1184^2,Z1185^2)/(2*$I$5))))-AB1184,0))</f>
        <v/>
      </c>
      <c r="AG1184">
        <f>IF($D$20=0,1,IFERROR(IF(ROUND(AD1184,3)=1,1,IF(AND(ABS(AF1184)&lt;$D$19,AD1184&lt;1),1,0)),0))</f>
        <v/>
      </c>
      <c r="AH1184">
        <f>IFERROR(IF(V32="Supercritical",MAX($D$16,IFERROR(L1184,MAX($D$16,POWER((ABS(K1184)^2)/($I$5*MAX(F1184,0.1)^2),1/3)))),IF(V32="Subcritical",MAX($D$16,IFERROR(W1184,MAX($D$16,POWER((ABS(K1184)^2)/($I$5*MAX(F1184,0.1)^2),1/3)))),IF(AND(IFERROR(V1184,0)=1,IFERROR(AG1184,0)=1),IF(IFERROR(T1184,-1E99)&gt;=IFERROR(AE1184,-1E99),MAX($D$16,IFERROR(L1184,MAX($D$16,POWER((ABS(K1184)^2)/($I$5*MAX(F1184,0.1)^2),1/3)))),MAX($D$16,IFERROR(W1184,MAX($D$16,POWER((ABS(K1184)^2)/($I$5*MAX(F1184,0.1)^2),1/3))))),IF(IFERROR(V1184,0)=1,MAX($D$16,IFERROR(L1184,MAX($D$16,POWER((ABS(K1184)^2)/($I$5*MAX(F1184,0.1)^2),1/3)))),IF(IFERROR(AG1184,0)=1,MAX($D$16,IFERROR(W1184,MAX($D$16,POWER((ABS(K1184)^2)/($I$5*MAX(F1184,0.1)^2),1/3)))),MAX($D$16,POWER((ABS(K1184)^2)/($I$5*MAX(F1184,0.1)^2),1/3))))))),MAX($D$16,POWER((ABS(K1184)^2)/($I$5*MAX(F1184,0.1)^2),1/3)))</f>
        <v/>
      </c>
      <c r="AI1184">
        <f>E1184+AH1184</f>
        <v/>
      </c>
      <c r="AJ1184">
        <f>AI1184+((ABS(K1184)/MAX(((F1184)+(G1184)*(AH1184))*(AH1184),1E-6))^2)/(2*$I$5)</f>
        <v/>
      </c>
      <c r="AM1184" t="n">
        <v>0</v>
      </c>
      <c r="AN1184" t="n">
        <v>0</v>
      </c>
      <c r="AO1184">
        <f>AM1184+AN1184</f>
        <v/>
      </c>
      <c r="AP1184">
        <f>AP1183+AO1184</f>
        <v/>
      </c>
      <c r="AQ1184">
        <f>ABS(ABS(K1184)/MAX(((F1184)+(G1184)*(AH1184))*(AH1184),1E-6))/SQRT($I$5*MAX((((F1184)+(G1184)*(AH1184))*(AH1184))/MAX((F1184)+2*(G1184)*(AH1184),1E-6),1E-6))</f>
        <v/>
      </c>
      <c r="AR1184">
        <f>IF(AQ1184&lt;1,"Subcritical","Supercritical")</f>
        <v/>
      </c>
      <c r="AS1184">
        <f>((ABS(K1184)*$D$6)/(MAX(((F1184)+(G1184)*(AH1184))*(AH1184),1E-6)*MAX(((((F1184)+(G1184)*(AH1184))*(AH1184))/MAX((F1184)+2*(AH1184)*SQRT(1+(G1184)^2),1E-6))^(2/3),1E-6)))^2</f>
        <v/>
      </c>
    </row>
    <row r="1185">
      <c r="A1185" t="n">
        <v>1036</v>
      </c>
      <c r="B1185" t="n">
        <v>1034.889</v>
      </c>
      <c r="C1185" t="n">
        <v>616079.687</v>
      </c>
      <c r="D1185" t="n">
        <v>3096969.08</v>
      </c>
      <c r="E1185" t="n">
        <v>632.0445</v>
      </c>
      <c r="F1185" t="n">
        <v>5.2</v>
      </c>
      <c r="G1185" t="n">
        <v>0</v>
      </c>
      <c r="H1185" t="inlineStr">
        <is>
          <t>Normal</t>
        </is>
      </c>
      <c r="I1185" t="n">
        <v>0</v>
      </c>
      <c r="J1185">
        <f>B1185-B1184</f>
        <v/>
      </c>
      <c r="K1185">
        <f>MAX(0,K1184-AO1184)</f>
        <v/>
      </c>
      <c r="L1185">
        <f>IF($D$20=0,IFERROR(L1184,MAX($D$16,POWER((ABS(K1185)^2)/($I$5*MAX(F1185,0.1)^2),1/3))),IF(IFERROR(V1184,0)=0,IFERROR(L1184,MAX($D$16,POWER((ABS(K1185)^2)/($I$5*MAX(F1185,0.1)^2),1/3))),IF(OR(IFERROR(L1185,0)=0,IFERROR(S1184,0)&lt;1,IFERROR(S1185,0)&lt;1),MAX($D$16,POWER((ABS(K1185)^2)/($I$5*MAX(F1185,0.1)^2),1/3)),IF(IFERROR(U1185,0)&gt;0,MAX($D$16,IFERROR(L1185,0)+((IFERROR(U1185,0))*$D$18*IF((IFERROR(S1185,0))&lt;1,1,-1))),IF(IFERROR(U1185,0)&lt;0,IF(ABS((MAX($D$16,POWER((ABS(K1185)^2)/($I$5*MAX(F1185,0.1)^2),1/3)))-IFERROR(L1185,0))&gt;$D$19,MAX($D$16,IF((MAX($D$16,POWER((ABS(K1185)^2)/($I$5*MAX(F1185,0.1)^2),1/3)))&gt;IFERROR(L1185,0),MIN((MAX($D$16,POWER((ABS(K1185)^2)/($I$5*MAX(F1185,0.1)^2),1/3))),IFERROR(L1185,0)+(MIN(ABS(IFERROR(U1185,0))*$D$18,ABS((MAX($D$16,POWER((ABS(K1185)^2)/($I$5*MAX(F1185,0.1)^2),1/3)))-IFERROR(L1185,0))))),MAX((MAX($D$16,POWER((ABS(K1185)^2)/($I$5*MAX(F1185,0.1)^2),1/3))),IFERROR(L1185,0)-(MIN(ABS(IFERROR(U1185,0))*$D$18,ABS((MAX($D$16,POWER((ABS(K1185)^2)/($I$5*MAX(F1185,0.1)^2),1/3)))-IFERROR(L1185,0))))))),MAX($D$16,POWER((ABS(K1185)^2)/($I$5*MAX(F1185,0.1)^2),1/3))),MAX($D$16,IFERROR(L1185,0)))))))</f>
        <v/>
      </c>
      <c r="M1185">
        <f>((F1185)+(G1185)*(L1185))*(L1185)</f>
        <v/>
      </c>
      <c r="N1185">
        <f>(((F1185)+(G1185)*(L1185))*(L1185))/MAX((F1185)+2*(L1185)*SQRT(1+(G1185)^2),1E-6)</f>
        <v/>
      </c>
      <c r="O1185">
        <f>ABS(K1185)/MAX(((F1185)+(G1185)*(L1185))*(L1185),1E-6)</f>
        <v/>
      </c>
      <c r="P1185">
        <f>E1185+L1185</f>
        <v/>
      </c>
      <c r="Q1185">
        <f>P1185+((ABS(K1185)/MAX(((F1185)+(G1185)*(L1185))*(L1185),1E-6))^2)/(2*$I$5)</f>
        <v/>
      </c>
      <c r="R1185">
        <f>((ABS(K1185)*$D$6)/(MAX(((F1185)+(G1185)*(L1185))*(L1185),1E-6)*MAX(((((F1185)+(G1185)*(L1185))*(L1185))/MAX((F1185)+2*(L1185)*SQRT(1+(G1185)^2),1E-6))^(2/3),1E-6)))^2</f>
        <v/>
      </c>
      <c r="S1185">
        <f>ABS(ABS(K1185)/MAX(((F1185)+(G1185)*(L1185))*(L1185),1E-6))/SQRT($I$5*MAX((((F1185)+(G1185)*(L1185))*(L1185))/MAX((F1185)+2*(G1185)*(L1185),1E-6),1E-6))</f>
        <v/>
      </c>
      <c r="T1185">
        <f>((F1185)*(L1185)^2)/2+(G1185)*(L1185)^3/3+(ABS(K1185)^2)/($I$5*MAX(((F1185)+(G1185)*(L1185))*(L1185),1E-6))</f>
        <v/>
      </c>
      <c r="U1185">
        <f>IF($D$20=0,0,IFERROR(Q1184-(((R1184+R1185)/2)*J1185)-(IF(O1184&gt;O1185,$D$8*((O1184^2-O1185^2)/(2*$I$5)),$D$9*((O1185^2-O1184^2)/(2*$I$5)))+($D$10*(ABS(I1185)/90)*(MAX(O1184^2,O1185^2)/(2*$I$5))))-Q1185,0))</f>
        <v/>
      </c>
      <c r="V1185">
        <f>IF($D$20=0,1,IFERROR(IF(ROUND(S1185,3)=1,1,IF(AND(ABS(U1185)&lt;$D$19,S1185&gt;1),1,0)),0))</f>
        <v/>
      </c>
      <c r="W1185">
        <f>IF($D$20=0,IFERROR(W1186,MAX($D$16,POWER((ABS(K1185)^2)/($I$5*MAX(F1185,0.1)^2),1/3))),IF(IFERROR(AG1186,0)=0,IFERROR(W1186,MAX($D$16,POWER((ABS(K1185)^2)/($I$5*MAX(F1185,0.1)^2),1/3))),IF(OR(IFERROR(W1185,0)=0,IFERROR(AD1186,0)&gt;1),MAX($D$16,POWER((ABS(K1185)^2)/($I$5*MAX(F1185,0.1)^2),1/3)),IF(IFERROR(AF1185,0)&gt;0,MAX($D$16,IFERROR(W1185,0)+((IFERROR(AF1185,0))*$D$18*IF((IFERROR(AD1185,0))&lt;1,1,-1))),IF(IFERROR(AF1185,0)&lt;0,IF(ABS((MAX($D$16,POWER((ABS(K1185)^2)/($I$5*MAX(F1185,0.1)^2),1/3)))-IFERROR(W1185,0))&gt;$D$19,MAX($D$16,IF((MAX($D$16,POWER((ABS(K1185)^2)/($I$5*MAX(F1185,0.1)^2),1/3)))&gt;IFERROR(W1185,0),MIN((MAX($D$16,POWER((ABS(K1185)^2)/($I$5*MAX(F1185,0.1)^2),1/3))),IFERROR(W1185,0)+(MIN(ABS(IFERROR(AF1185,0))*$D$18,ABS((MAX($D$16,POWER((ABS(K1185)^2)/($I$5*MAX(F1185,0.1)^2),1/3)))-IFERROR(W1185,0))))),MAX((MAX($D$16,POWER((ABS(K1185)^2)/($I$5*MAX(F1185,0.1)^2),1/3))),IFERROR(W1185,0)-(MIN(ABS(IFERROR(AF1185,0))*$D$18,ABS((MAX($D$16,POWER((ABS(K1185)^2)/($I$5*MAX(F1185,0.1)^2),1/3)))-IFERROR(W1185,0))))))),MAX($D$16,POWER((ABS(K1185)^2)/($I$5*MAX(F1185,0.1)^2),1/3))),MAX($D$16,IFERROR(W1185,0)))))))</f>
        <v/>
      </c>
      <c r="X1185">
        <f>((F1185)+(G1185)*(W1185))*(W1185)</f>
        <v/>
      </c>
      <c r="Y1185">
        <f>(((F1185)+(G1185)*(W1185))*(W1185))/MAX((F1185)+2*(W1185)*SQRT(1+(G1185)^2),1E-6)</f>
        <v/>
      </c>
      <c r="Z1185">
        <f>ABS(K1185)/MAX(((F1185)+(G1185)*(W1185))*(W1185),1E-6)</f>
        <v/>
      </c>
      <c r="AA1185">
        <f>E1185+W1185</f>
        <v/>
      </c>
      <c r="AB1185">
        <f>AA1185+((ABS(K1185)/MAX(((F1185)+(G1185)*(W1185))*(W1185),1E-6))^2)/(2*$I$5)</f>
        <v/>
      </c>
      <c r="AC1185">
        <f>((ABS(K1185)*$D$6)/(MAX(((F1185)+(G1185)*(W1185))*(W1185),1E-6)*MAX(((((F1185)+(G1185)*(W1185))*(W1185))/MAX((F1185)+2*(W1185)*SQRT(1+(G1185)^2),1E-6))^(2/3),1E-6)))^2</f>
        <v/>
      </c>
      <c r="AD1185">
        <f>ABS(ABS(K1185)/MAX(((F1185)+(G1185)*(W1185))*(W1185),1E-6))/SQRT($I$5*MAX((((F1185)+(G1185)*(W1185))*(W1185))/MAX((F1185)+2*(G1185)*(W1185),1E-6),1E-6))</f>
        <v/>
      </c>
      <c r="AE1185">
        <f>((F1185)*(W1185)^2)/2+(G1185)*(W1185)^3/3+(ABS(K1185)^2)/($I$5*MAX(((F1185)+(G1185)*(W1185))*(W1185),1E-6))</f>
        <v/>
      </c>
      <c r="AF1185">
        <f>IF($D$20=0,0,IFERROR(AB1186+(((AC1185+AC1186)/2)*J1186)+(IF(Z1185&gt;Z1186,$D$8*((Z1185^2-Z1186^2)/(2*$I$5)),$D$9*((Z1186^2-Z1185^2)/(2*$I$5)))+($D$10*(ABS(I1186)/90)*(MAX(Z1185^2,Z1186^2)/(2*$I$5))))-AB1185,0))</f>
        <v/>
      </c>
      <c r="AG1185">
        <f>IF($D$20=0,1,IFERROR(IF(ROUND(AD1185,3)=1,1,IF(AND(ABS(AF1185)&lt;$D$19,AD1185&lt;1),1,0)),0))</f>
        <v/>
      </c>
      <c r="AH1185">
        <f>IFERROR(IF(V32="Supercritical",MAX($D$16,IFERROR(L1185,MAX($D$16,POWER((ABS(K1185)^2)/($I$5*MAX(F1185,0.1)^2),1/3)))),IF(V32="Subcritical",MAX($D$16,IFERROR(W1185,MAX($D$16,POWER((ABS(K1185)^2)/($I$5*MAX(F1185,0.1)^2),1/3)))),IF(AND(IFERROR(V1185,0)=1,IFERROR(AG1185,0)=1),IF(IFERROR(T1185,-1E99)&gt;=IFERROR(AE1185,-1E99),MAX($D$16,IFERROR(L1185,MAX($D$16,POWER((ABS(K1185)^2)/($I$5*MAX(F1185,0.1)^2),1/3)))),MAX($D$16,IFERROR(W1185,MAX($D$16,POWER((ABS(K1185)^2)/($I$5*MAX(F1185,0.1)^2),1/3))))),IF(IFERROR(V1185,0)=1,MAX($D$16,IFERROR(L1185,MAX($D$16,POWER((ABS(K1185)^2)/($I$5*MAX(F1185,0.1)^2),1/3)))),IF(IFERROR(AG1185,0)=1,MAX($D$16,IFERROR(W1185,MAX($D$16,POWER((ABS(K1185)^2)/($I$5*MAX(F1185,0.1)^2),1/3)))),MAX($D$16,POWER((ABS(K1185)^2)/($I$5*MAX(F1185,0.1)^2),1/3))))))),MAX($D$16,POWER((ABS(K1185)^2)/($I$5*MAX(F1185,0.1)^2),1/3)))</f>
        <v/>
      </c>
      <c r="AI1185">
        <f>E1185+AH1185</f>
        <v/>
      </c>
      <c r="AJ1185">
        <f>AI1185+((ABS(K1185)/MAX(((F1185)+(G1185)*(AH1185))*(AH1185),1E-6))^2)/(2*$I$5)</f>
        <v/>
      </c>
      <c r="AM1185" t="n">
        <v>0</v>
      </c>
      <c r="AN1185" t="n">
        <v>0</v>
      </c>
      <c r="AO1185">
        <f>AM1185+AN1185</f>
        <v/>
      </c>
      <c r="AP1185">
        <f>AP1184+AO1185</f>
        <v/>
      </c>
      <c r="AQ1185">
        <f>ABS(ABS(K1185)/MAX(((F1185)+(G1185)*(AH1185))*(AH1185),1E-6))/SQRT($I$5*MAX((((F1185)+(G1185)*(AH1185))*(AH1185))/MAX((F1185)+2*(G1185)*(AH1185),1E-6),1E-6))</f>
        <v/>
      </c>
      <c r="AR1185">
        <f>IF(AQ1185&lt;1,"Subcritical","Supercritical")</f>
        <v/>
      </c>
      <c r="AS1185">
        <f>((ABS(K1185)*$D$6)/(MAX(((F1185)+(G1185)*(AH1185))*(AH1185),1E-6)*MAX(((((F1185)+(G1185)*(AH1185))*(AH1185))/MAX((F1185)+2*(AH1185)*SQRT(1+(G1185)^2),1E-6))^(2/3),1E-6)))^2</f>
        <v/>
      </c>
    </row>
    <row r="1186">
      <c r="A1186" t="n">
        <v>1037</v>
      </c>
      <c r="B1186" t="n">
        <v>1035.889</v>
      </c>
      <c r="C1186" t="n">
        <v>616079.645</v>
      </c>
      <c r="D1186" t="n">
        <v>3096968.081</v>
      </c>
      <c r="E1186" t="n">
        <v>632.044</v>
      </c>
      <c r="F1186" t="n">
        <v>5.2</v>
      </c>
      <c r="G1186" t="n">
        <v>0</v>
      </c>
      <c r="H1186" t="inlineStr">
        <is>
          <t>Normal</t>
        </is>
      </c>
      <c r="I1186" t="n">
        <v>0.057</v>
      </c>
      <c r="J1186">
        <f>B1186-B1185</f>
        <v/>
      </c>
      <c r="K1186">
        <f>MAX(0,K1185-AO1185)</f>
        <v/>
      </c>
      <c r="L1186">
        <f>IF($D$20=0,IFERROR(L1185,MAX($D$16,POWER((ABS(K1186)^2)/($I$5*MAX(F1186,0.1)^2),1/3))),IF(IFERROR(V1185,0)=0,IFERROR(L1185,MAX($D$16,POWER((ABS(K1186)^2)/($I$5*MAX(F1186,0.1)^2),1/3))),IF(OR(IFERROR(L1186,0)=0,IFERROR(S1185,0)&lt;1,IFERROR(S1186,0)&lt;1),MAX($D$16,POWER((ABS(K1186)^2)/($I$5*MAX(F1186,0.1)^2),1/3)),IF(IFERROR(U1186,0)&gt;0,MAX($D$16,IFERROR(L1186,0)+((IFERROR(U1186,0))*$D$18*IF((IFERROR(S1186,0))&lt;1,1,-1))),IF(IFERROR(U1186,0)&lt;0,IF(ABS((MAX($D$16,POWER((ABS(K1186)^2)/($I$5*MAX(F1186,0.1)^2),1/3)))-IFERROR(L1186,0))&gt;$D$19,MAX($D$16,IF((MAX($D$16,POWER((ABS(K1186)^2)/($I$5*MAX(F1186,0.1)^2),1/3)))&gt;IFERROR(L1186,0),MIN((MAX($D$16,POWER((ABS(K1186)^2)/($I$5*MAX(F1186,0.1)^2),1/3))),IFERROR(L1186,0)+(MIN(ABS(IFERROR(U1186,0))*$D$18,ABS((MAX($D$16,POWER((ABS(K1186)^2)/($I$5*MAX(F1186,0.1)^2),1/3)))-IFERROR(L1186,0))))),MAX((MAX($D$16,POWER((ABS(K1186)^2)/($I$5*MAX(F1186,0.1)^2),1/3))),IFERROR(L1186,0)-(MIN(ABS(IFERROR(U1186,0))*$D$18,ABS((MAX($D$16,POWER((ABS(K1186)^2)/($I$5*MAX(F1186,0.1)^2),1/3)))-IFERROR(L1186,0))))))),MAX($D$16,POWER((ABS(K1186)^2)/($I$5*MAX(F1186,0.1)^2),1/3))),MAX($D$16,IFERROR(L1186,0)))))))</f>
        <v/>
      </c>
      <c r="M1186">
        <f>((F1186)+(G1186)*(L1186))*(L1186)</f>
        <v/>
      </c>
      <c r="N1186">
        <f>(((F1186)+(G1186)*(L1186))*(L1186))/MAX((F1186)+2*(L1186)*SQRT(1+(G1186)^2),1E-6)</f>
        <v/>
      </c>
      <c r="O1186">
        <f>ABS(K1186)/MAX(((F1186)+(G1186)*(L1186))*(L1186),1E-6)</f>
        <v/>
      </c>
      <c r="P1186">
        <f>E1186+L1186</f>
        <v/>
      </c>
      <c r="Q1186">
        <f>P1186+((ABS(K1186)/MAX(((F1186)+(G1186)*(L1186))*(L1186),1E-6))^2)/(2*$I$5)</f>
        <v/>
      </c>
      <c r="R1186">
        <f>((ABS(K1186)*$D$6)/(MAX(((F1186)+(G1186)*(L1186))*(L1186),1E-6)*MAX(((((F1186)+(G1186)*(L1186))*(L1186))/MAX((F1186)+2*(L1186)*SQRT(1+(G1186)^2),1E-6))^(2/3),1E-6)))^2</f>
        <v/>
      </c>
      <c r="S1186">
        <f>ABS(ABS(K1186)/MAX(((F1186)+(G1186)*(L1186))*(L1186),1E-6))/SQRT($I$5*MAX((((F1186)+(G1186)*(L1186))*(L1186))/MAX((F1186)+2*(G1186)*(L1186),1E-6),1E-6))</f>
        <v/>
      </c>
      <c r="T1186">
        <f>((F1186)*(L1186)^2)/2+(G1186)*(L1186)^3/3+(ABS(K1186)^2)/($I$5*MAX(((F1186)+(G1186)*(L1186))*(L1186),1E-6))</f>
        <v/>
      </c>
      <c r="U1186">
        <f>IF($D$20=0,0,IFERROR(Q1185-(((R1185+R1186)/2)*J1186)-(IF(O1185&gt;O1186,$D$8*((O1185^2-O1186^2)/(2*$I$5)),$D$9*((O1186^2-O1185^2)/(2*$I$5)))+($D$10*(ABS(I1186)/90)*(MAX(O1185^2,O1186^2)/(2*$I$5))))-Q1186,0))</f>
        <v/>
      </c>
      <c r="V1186">
        <f>IF($D$20=0,1,IFERROR(IF(ROUND(S1186,3)=1,1,IF(AND(ABS(U1186)&lt;$D$19,S1186&gt;1),1,0)),0))</f>
        <v/>
      </c>
      <c r="W1186">
        <f>IF($D$20=0,IFERROR(W1187,MAX($D$16,POWER((ABS(K1186)^2)/($I$5*MAX(F1186,0.1)^2),1/3))),IF(IFERROR(AG1187,0)=0,IFERROR(W1187,MAX($D$16,POWER((ABS(K1186)^2)/($I$5*MAX(F1186,0.1)^2),1/3))),IF(OR(IFERROR(W1186,0)=0,IFERROR(AD1187,0)&gt;1),MAX($D$16,POWER((ABS(K1186)^2)/($I$5*MAX(F1186,0.1)^2),1/3)),IF(IFERROR(AF1186,0)&gt;0,MAX($D$16,IFERROR(W1186,0)+((IFERROR(AF1186,0))*$D$18*IF((IFERROR(AD1186,0))&lt;1,1,-1))),IF(IFERROR(AF1186,0)&lt;0,IF(ABS((MAX($D$16,POWER((ABS(K1186)^2)/($I$5*MAX(F1186,0.1)^2),1/3)))-IFERROR(W1186,0))&gt;$D$19,MAX($D$16,IF((MAX($D$16,POWER((ABS(K1186)^2)/($I$5*MAX(F1186,0.1)^2),1/3)))&gt;IFERROR(W1186,0),MIN((MAX($D$16,POWER((ABS(K1186)^2)/($I$5*MAX(F1186,0.1)^2),1/3))),IFERROR(W1186,0)+(MIN(ABS(IFERROR(AF1186,0))*$D$18,ABS((MAX($D$16,POWER((ABS(K1186)^2)/($I$5*MAX(F1186,0.1)^2),1/3)))-IFERROR(W1186,0))))),MAX((MAX($D$16,POWER((ABS(K1186)^2)/($I$5*MAX(F1186,0.1)^2),1/3))),IFERROR(W1186,0)-(MIN(ABS(IFERROR(AF1186,0))*$D$18,ABS((MAX($D$16,POWER((ABS(K1186)^2)/($I$5*MAX(F1186,0.1)^2),1/3)))-IFERROR(W1186,0))))))),MAX($D$16,POWER((ABS(K1186)^2)/($I$5*MAX(F1186,0.1)^2),1/3))),MAX($D$16,IFERROR(W1186,0)))))))</f>
        <v/>
      </c>
      <c r="X1186">
        <f>((F1186)+(G1186)*(W1186))*(W1186)</f>
        <v/>
      </c>
      <c r="Y1186">
        <f>(((F1186)+(G1186)*(W1186))*(W1186))/MAX((F1186)+2*(W1186)*SQRT(1+(G1186)^2),1E-6)</f>
        <v/>
      </c>
      <c r="Z1186">
        <f>ABS(K1186)/MAX(((F1186)+(G1186)*(W1186))*(W1186),1E-6)</f>
        <v/>
      </c>
      <c r="AA1186">
        <f>E1186+W1186</f>
        <v/>
      </c>
      <c r="AB1186">
        <f>AA1186+((ABS(K1186)/MAX(((F1186)+(G1186)*(W1186))*(W1186),1E-6))^2)/(2*$I$5)</f>
        <v/>
      </c>
      <c r="AC1186">
        <f>((ABS(K1186)*$D$6)/(MAX(((F1186)+(G1186)*(W1186))*(W1186),1E-6)*MAX(((((F1186)+(G1186)*(W1186))*(W1186))/MAX((F1186)+2*(W1186)*SQRT(1+(G1186)^2),1E-6))^(2/3),1E-6)))^2</f>
        <v/>
      </c>
      <c r="AD1186">
        <f>ABS(ABS(K1186)/MAX(((F1186)+(G1186)*(W1186))*(W1186),1E-6))/SQRT($I$5*MAX((((F1186)+(G1186)*(W1186))*(W1186))/MAX((F1186)+2*(G1186)*(W1186),1E-6),1E-6))</f>
        <v/>
      </c>
      <c r="AE1186">
        <f>((F1186)*(W1186)^2)/2+(G1186)*(W1186)^3/3+(ABS(K1186)^2)/($I$5*MAX(((F1186)+(G1186)*(W1186))*(W1186),1E-6))</f>
        <v/>
      </c>
      <c r="AF1186">
        <f>IF($D$20=0,0,IFERROR(AB1187+(((AC1186+AC1187)/2)*J1187)+(IF(Z1186&gt;Z1187,$D$8*((Z1186^2-Z1187^2)/(2*$I$5)),$D$9*((Z1187^2-Z1186^2)/(2*$I$5)))+($D$10*(ABS(I1187)/90)*(MAX(Z1186^2,Z1187^2)/(2*$I$5))))-AB1186,0))</f>
        <v/>
      </c>
      <c r="AG1186">
        <f>IF($D$20=0,1,IFERROR(IF(ROUND(AD1186,3)=1,1,IF(AND(ABS(AF1186)&lt;$D$19,AD1186&lt;1),1,0)),0))</f>
        <v/>
      </c>
      <c r="AH1186">
        <f>IFERROR(IF(V32="Supercritical",MAX($D$16,IFERROR(L1186,MAX($D$16,POWER((ABS(K1186)^2)/($I$5*MAX(F1186,0.1)^2),1/3)))),IF(V32="Subcritical",MAX($D$16,IFERROR(W1186,MAX($D$16,POWER((ABS(K1186)^2)/($I$5*MAX(F1186,0.1)^2),1/3)))),IF(AND(IFERROR(V1186,0)=1,IFERROR(AG1186,0)=1),IF(IFERROR(T1186,-1E99)&gt;=IFERROR(AE1186,-1E99),MAX($D$16,IFERROR(L1186,MAX($D$16,POWER((ABS(K1186)^2)/($I$5*MAX(F1186,0.1)^2),1/3)))),MAX($D$16,IFERROR(W1186,MAX($D$16,POWER((ABS(K1186)^2)/($I$5*MAX(F1186,0.1)^2),1/3))))),IF(IFERROR(V1186,0)=1,MAX($D$16,IFERROR(L1186,MAX($D$16,POWER((ABS(K1186)^2)/($I$5*MAX(F1186,0.1)^2),1/3)))),IF(IFERROR(AG1186,0)=1,MAX($D$16,IFERROR(W1186,MAX($D$16,POWER((ABS(K1186)^2)/($I$5*MAX(F1186,0.1)^2),1/3)))),MAX($D$16,POWER((ABS(K1186)^2)/($I$5*MAX(F1186,0.1)^2),1/3))))))),MAX($D$16,POWER((ABS(K1186)^2)/($I$5*MAX(F1186,0.1)^2),1/3)))</f>
        <v/>
      </c>
      <c r="AI1186">
        <f>E1186+AH1186</f>
        <v/>
      </c>
      <c r="AJ1186">
        <f>AI1186+((ABS(K1186)/MAX(((F1186)+(G1186)*(AH1186))*(AH1186),1E-6))^2)/(2*$I$5)</f>
        <v/>
      </c>
      <c r="AM1186" t="n">
        <v>0</v>
      </c>
      <c r="AN1186" t="n">
        <v>0</v>
      </c>
      <c r="AO1186">
        <f>AM1186+AN1186</f>
        <v/>
      </c>
      <c r="AP1186">
        <f>AP1185+AO1186</f>
        <v/>
      </c>
      <c r="AQ1186">
        <f>ABS(ABS(K1186)/MAX(((F1186)+(G1186)*(AH1186))*(AH1186),1E-6))/SQRT($I$5*MAX((((F1186)+(G1186)*(AH1186))*(AH1186))/MAX((F1186)+2*(G1186)*(AH1186),1E-6),1E-6))</f>
        <v/>
      </c>
      <c r="AR1186">
        <f>IF(AQ1186&lt;1,"Subcritical","Supercritical")</f>
        <v/>
      </c>
      <c r="AS1186">
        <f>((ABS(K1186)*$D$6)/(MAX(((F1186)+(G1186)*(AH1186))*(AH1186),1E-6)*MAX(((((F1186)+(G1186)*(AH1186))*(AH1186))/MAX((F1186)+2*(AH1186)*SQRT(1+(G1186)^2),1E-6))^(2/3),1E-6)))^2</f>
        <v/>
      </c>
    </row>
    <row r="1187">
      <c r="A1187" t="n">
        <v>1038</v>
      </c>
      <c r="B1187" t="n">
        <v>1036.889</v>
      </c>
      <c r="C1187" t="n">
        <v>616079.602</v>
      </c>
      <c r="D1187" t="n">
        <v>3096967.082</v>
      </c>
      <c r="E1187" t="n">
        <v>632.0435</v>
      </c>
      <c r="F1187" t="n">
        <v>5.2</v>
      </c>
      <c r="G1187" t="n">
        <v>0</v>
      </c>
      <c r="H1187" t="inlineStr">
        <is>
          <t>Normal</t>
        </is>
      </c>
      <c r="I1187" t="n">
        <v>0.057</v>
      </c>
      <c r="J1187">
        <f>B1187-B1186</f>
        <v/>
      </c>
      <c r="K1187">
        <f>MAX(0,K1186-AO1186)</f>
        <v/>
      </c>
      <c r="L1187">
        <f>IF($D$20=0,IFERROR(L1186,MAX($D$16,POWER((ABS(K1187)^2)/($I$5*MAX(F1187,0.1)^2),1/3))),IF(IFERROR(V1186,0)=0,IFERROR(L1186,MAX($D$16,POWER((ABS(K1187)^2)/($I$5*MAX(F1187,0.1)^2),1/3))),IF(OR(IFERROR(L1187,0)=0,IFERROR(S1186,0)&lt;1,IFERROR(S1187,0)&lt;1),MAX($D$16,POWER((ABS(K1187)^2)/($I$5*MAX(F1187,0.1)^2),1/3)),IF(IFERROR(U1187,0)&gt;0,MAX($D$16,IFERROR(L1187,0)+((IFERROR(U1187,0))*$D$18*IF((IFERROR(S1187,0))&lt;1,1,-1))),IF(IFERROR(U1187,0)&lt;0,IF(ABS((MAX($D$16,POWER((ABS(K1187)^2)/($I$5*MAX(F1187,0.1)^2),1/3)))-IFERROR(L1187,0))&gt;$D$19,MAX($D$16,IF((MAX($D$16,POWER((ABS(K1187)^2)/($I$5*MAX(F1187,0.1)^2),1/3)))&gt;IFERROR(L1187,0),MIN((MAX($D$16,POWER((ABS(K1187)^2)/($I$5*MAX(F1187,0.1)^2),1/3))),IFERROR(L1187,0)+(MIN(ABS(IFERROR(U1187,0))*$D$18,ABS((MAX($D$16,POWER((ABS(K1187)^2)/($I$5*MAX(F1187,0.1)^2),1/3)))-IFERROR(L1187,0))))),MAX((MAX($D$16,POWER((ABS(K1187)^2)/($I$5*MAX(F1187,0.1)^2),1/3))),IFERROR(L1187,0)-(MIN(ABS(IFERROR(U1187,0))*$D$18,ABS((MAX($D$16,POWER((ABS(K1187)^2)/($I$5*MAX(F1187,0.1)^2),1/3)))-IFERROR(L1187,0))))))),MAX($D$16,POWER((ABS(K1187)^2)/($I$5*MAX(F1187,0.1)^2),1/3))),MAX($D$16,IFERROR(L1187,0)))))))</f>
        <v/>
      </c>
      <c r="M1187">
        <f>((F1187)+(G1187)*(L1187))*(L1187)</f>
        <v/>
      </c>
      <c r="N1187">
        <f>(((F1187)+(G1187)*(L1187))*(L1187))/MAX((F1187)+2*(L1187)*SQRT(1+(G1187)^2),1E-6)</f>
        <v/>
      </c>
      <c r="O1187">
        <f>ABS(K1187)/MAX(((F1187)+(G1187)*(L1187))*(L1187),1E-6)</f>
        <v/>
      </c>
      <c r="P1187">
        <f>E1187+L1187</f>
        <v/>
      </c>
      <c r="Q1187">
        <f>P1187+((ABS(K1187)/MAX(((F1187)+(G1187)*(L1187))*(L1187),1E-6))^2)/(2*$I$5)</f>
        <v/>
      </c>
      <c r="R1187">
        <f>((ABS(K1187)*$D$6)/(MAX(((F1187)+(G1187)*(L1187))*(L1187),1E-6)*MAX(((((F1187)+(G1187)*(L1187))*(L1187))/MAX((F1187)+2*(L1187)*SQRT(1+(G1187)^2),1E-6))^(2/3),1E-6)))^2</f>
        <v/>
      </c>
      <c r="S1187">
        <f>ABS(ABS(K1187)/MAX(((F1187)+(G1187)*(L1187))*(L1187),1E-6))/SQRT($I$5*MAX((((F1187)+(G1187)*(L1187))*(L1187))/MAX((F1187)+2*(G1187)*(L1187),1E-6),1E-6))</f>
        <v/>
      </c>
      <c r="T1187">
        <f>((F1187)*(L1187)^2)/2+(G1187)*(L1187)^3/3+(ABS(K1187)^2)/($I$5*MAX(((F1187)+(G1187)*(L1187))*(L1187),1E-6))</f>
        <v/>
      </c>
      <c r="U1187">
        <f>IF($D$20=0,0,IFERROR(Q1186-(((R1186+R1187)/2)*J1187)-(IF(O1186&gt;O1187,$D$8*((O1186^2-O1187^2)/(2*$I$5)),$D$9*((O1187^2-O1186^2)/(2*$I$5)))+($D$10*(ABS(I1187)/90)*(MAX(O1186^2,O1187^2)/(2*$I$5))))-Q1187,0))</f>
        <v/>
      </c>
      <c r="V1187">
        <f>IF($D$20=0,1,IFERROR(IF(ROUND(S1187,3)=1,1,IF(AND(ABS(U1187)&lt;$D$19,S1187&gt;1),1,0)),0))</f>
        <v/>
      </c>
      <c r="W1187">
        <f>IF($D$20=0,IFERROR(W1188,MAX($D$16,POWER((ABS(K1187)^2)/($I$5*MAX(F1187,0.1)^2),1/3))),IF(IFERROR(AG1188,0)=0,IFERROR(W1188,MAX($D$16,POWER((ABS(K1187)^2)/($I$5*MAX(F1187,0.1)^2),1/3))),IF(OR(IFERROR(W1187,0)=0,IFERROR(AD1188,0)&gt;1),MAX($D$16,POWER((ABS(K1187)^2)/($I$5*MAX(F1187,0.1)^2),1/3)),IF(IFERROR(AF1187,0)&gt;0,MAX($D$16,IFERROR(W1187,0)+((IFERROR(AF1187,0))*$D$18*IF((IFERROR(AD1187,0))&lt;1,1,-1))),IF(IFERROR(AF1187,0)&lt;0,IF(ABS((MAX($D$16,POWER((ABS(K1187)^2)/($I$5*MAX(F1187,0.1)^2),1/3)))-IFERROR(W1187,0))&gt;$D$19,MAX($D$16,IF((MAX($D$16,POWER((ABS(K1187)^2)/($I$5*MAX(F1187,0.1)^2),1/3)))&gt;IFERROR(W1187,0),MIN((MAX($D$16,POWER((ABS(K1187)^2)/($I$5*MAX(F1187,0.1)^2),1/3))),IFERROR(W1187,0)+(MIN(ABS(IFERROR(AF1187,0))*$D$18,ABS((MAX($D$16,POWER((ABS(K1187)^2)/($I$5*MAX(F1187,0.1)^2),1/3)))-IFERROR(W1187,0))))),MAX((MAX($D$16,POWER((ABS(K1187)^2)/($I$5*MAX(F1187,0.1)^2),1/3))),IFERROR(W1187,0)-(MIN(ABS(IFERROR(AF1187,0))*$D$18,ABS((MAX($D$16,POWER((ABS(K1187)^2)/($I$5*MAX(F1187,0.1)^2),1/3)))-IFERROR(W1187,0))))))),MAX($D$16,POWER((ABS(K1187)^2)/($I$5*MAX(F1187,0.1)^2),1/3))),MAX($D$16,IFERROR(W1187,0)))))))</f>
        <v/>
      </c>
      <c r="X1187">
        <f>((F1187)+(G1187)*(W1187))*(W1187)</f>
        <v/>
      </c>
      <c r="Y1187">
        <f>(((F1187)+(G1187)*(W1187))*(W1187))/MAX((F1187)+2*(W1187)*SQRT(1+(G1187)^2),1E-6)</f>
        <v/>
      </c>
      <c r="Z1187">
        <f>ABS(K1187)/MAX(((F1187)+(G1187)*(W1187))*(W1187),1E-6)</f>
        <v/>
      </c>
      <c r="AA1187">
        <f>E1187+W1187</f>
        <v/>
      </c>
      <c r="AB1187">
        <f>AA1187+((ABS(K1187)/MAX(((F1187)+(G1187)*(W1187))*(W1187),1E-6))^2)/(2*$I$5)</f>
        <v/>
      </c>
      <c r="AC1187">
        <f>((ABS(K1187)*$D$6)/(MAX(((F1187)+(G1187)*(W1187))*(W1187),1E-6)*MAX(((((F1187)+(G1187)*(W1187))*(W1187))/MAX((F1187)+2*(W1187)*SQRT(1+(G1187)^2),1E-6))^(2/3),1E-6)))^2</f>
        <v/>
      </c>
      <c r="AD1187">
        <f>ABS(ABS(K1187)/MAX(((F1187)+(G1187)*(W1187))*(W1187),1E-6))/SQRT($I$5*MAX((((F1187)+(G1187)*(W1187))*(W1187))/MAX((F1187)+2*(G1187)*(W1187),1E-6),1E-6))</f>
        <v/>
      </c>
      <c r="AE1187">
        <f>((F1187)*(W1187)^2)/2+(G1187)*(W1187)^3/3+(ABS(K1187)^2)/($I$5*MAX(((F1187)+(G1187)*(W1187))*(W1187),1E-6))</f>
        <v/>
      </c>
      <c r="AF1187">
        <f>IF($D$20=0,0,IFERROR(AB1188+(((AC1187+AC1188)/2)*J1188)+(IF(Z1187&gt;Z1188,$D$8*((Z1187^2-Z1188^2)/(2*$I$5)),$D$9*((Z1188^2-Z1187^2)/(2*$I$5)))+($D$10*(ABS(I1188)/90)*(MAX(Z1187^2,Z1188^2)/(2*$I$5))))-AB1187,0))</f>
        <v/>
      </c>
      <c r="AG1187">
        <f>IF($D$20=0,1,IFERROR(IF(ROUND(AD1187,3)=1,1,IF(AND(ABS(AF1187)&lt;$D$19,AD1187&lt;1),1,0)),0))</f>
        <v/>
      </c>
      <c r="AH1187">
        <f>IFERROR(IF(V32="Supercritical",MAX($D$16,IFERROR(L1187,MAX($D$16,POWER((ABS(K1187)^2)/($I$5*MAX(F1187,0.1)^2),1/3)))),IF(V32="Subcritical",MAX($D$16,IFERROR(W1187,MAX($D$16,POWER((ABS(K1187)^2)/($I$5*MAX(F1187,0.1)^2),1/3)))),IF(AND(IFERROR(V1187,0)=1,IFERROR(AG1187,0)=1),IF(IFERROR(T1187,-1E99)&gt;=IFERROR(AE1187,-1E99),MAX($D$16,IFERROR(L1187,MAX($D$16,POWER((ABS(K1187)^2)/($I$5*MAX(F1187,0.1)^2),1/3)))),MAX($D$16,IFERROR(W1187,MAX($D$16,POWER((ABS(K1187)^2)/($I$5*MAX(F1187,0.1)^2),1/3))))),IF(IFERROR(V1187,0)=1,MAX($D$16,IFERROR(L1187,MAX($D$16,POWER((ABS(K1187)^2)/($I$5*MAX(F1187,0.1)^2),1/3)))),IF(IFERROR(AG1187,0)=1,MAX($D$16,IFERROR(W1187,MAX($D$16,POWER((ABS(K1187)^2)/($I$5*MAX(F1187,0.1)^2),1/3)))),MAX($D$16,POWER((ABS(K1187)^2)/($I$5*MAX(F1187,0.1)^2),1/3))))))),MAX($D$16,POWER((ABS(K1187)^2)/($I$5*MAX(F1187,0.1)^2),1/3)))</f>
        <v/>
      </c>
      <c r="AI1187">
        <f>E1187+AH1187</f>
        <v/>
      </c>
      <c r="AJ1187">
        <f>AI1187+((ABS(K1187)/MAX(((F1187)+(G1187)*(AH1187))*(AH1187),1E-6))^2)/(2*$I$5)</f>
        <v/>
      </c>
      <c r="AM1187" t="n">
        <v>0</v>
      </c>
      <c r="AN1187" t="n">
        <v>0</v>
      </c>
      <c r="AO1187">
        <f>AM1187+AN1187</f>
        <v/>
      </c>
      <c r="AP1187">
        <f>AP1186+AO1187</f>
        <v/>
      </c>
      <c r="AQ1187">
        <f>ABS(ABS(K1187)/MAX(((F1187)+(G1187)*(AH1187))*(AH1187),1E-6))/SQRT($I$5*MAX((((F1187)+(G1187)*(AH1187))*(AH1187))/MAX((F1187)+2*(G1187)*(AH1187),1E-6),1E-6))</f>
        <v/>
      </c>
      <c r="AR1187">
        <f>IF(AQ1187&lt;1,"Subcritical","Supercritical")</f>
        <v/>
      </c>
      <c r="AS1187">
        <f>((ABS(K1187)*$D$6)/(MAX(((F1187)+(G1187)*(AH1187))*(AH1187),1E-6)*MAX(((((F1187)+(G1187)*(AH1187))*(AH1187))/MAX((F1187)+2*(AH1187)*SQRT(1+(G1187)^2),1E-6))^(2/3),1E-6)))^2</f>
        <v/>
      </c>
    </row>
    <row r="1188">
      <c r="A1188" t="n">
        <v>1039</v>
      </c>
      <c r="B1188" t="n">
        <v>1037.889</v>
      </c>
      <c r="C1188" t="n">
        <v>616079.5600000001</v>
      </c>
      <c r="D1188" t="n">
        <v>3096966.083</v>
      </c>
      <c r="E1188" t="n">
        <v>632.043</v>
      </c>
      <c r="F1188" t="n">
        <v>5.2</v>
      </c>
      <c r="G1188" t="n">
        <v>0</v>
      </c>
      <c r="H1188" t="inlineStr">
        <is>
          <t>Normal</t>
        </is>
      </c>
      <c r="I1188" t="n">
        <v>0</v>
      </c>
      <c r="J1188">
        <f>B1188-B1187</f>
        <v/>
      </c>
      <c r="K1188">
        <f>MAX(0,K1187-AO1187)</f>
        <v/>
      </c>
      <c r="L1188">
        <f>IF($D$20=0,IFERROR(L1187,MAX($D$16,POWER((ABS(K1188)^2)/($I$5*MAX(F1188,0.1)^2),1/3))),IF(IFERROR(V1187,0)=0,IFERROR(L1187,MAX($D$16,POWER((ABS(K1188)^2)/($I$5*MAX(F1188,0.1)^2),1/3))),IF(OR(IFERROR(L1188,0)=0,IFERROR(S1187,0)&lt;1,IFERROR(S1188,0)&lt;1),MAX($D$16,POWER((ABS(K1188)^2)/($I$5*MAX(F1188,0.1)^2),1/3)),IF(IFERROR(U1188,0)&gt;0,MAX($D$16,IFERROR(L1188,0)+((IFERROR(U1188,0))*$D$18*IF((IFERROR(S1188,0))&lt;1,1,-1))),IF(IFERROR(U1188,0)&lt;0,IF(ABS((MAX($D$16,POWER((ABS(K1188)^2)/($I$5*MAX(F1188,0.1)^2),1/3)))-IFERROR(L1188,0))&gt;$D$19,MAX($D$16,IF((MAX($D$16,POWER((ABS(K1188)^2)/($I$5*MAX(F1188,0.1)^2),1/3)))&gt;IFERROR(L1188,0),MIN((MAX($D$16,POWER((ABS(K1188)^2)/($I$5*MAX(F1188,0.1)^2),1/3))),IFERROR(L1188,0)+(MIN(ABS(IFERROR(U1188,0))*$D$18,ABS((MAX($D$16,POWER((ABS(K1188)^2)/($I$5*MAX(F1188,0.1)^2),1/3)))-IFERROR(L1188,0))))),MAX((MAX($D$16,POWER((ABS(K1188)^2)/($I$5*MAX(F1188,0.1)^2),1/3))),IFERROR(L1188,0)-(MIN(ABS(IFERROR(U1188,0))*$D$18,ABS((MAX($D$16,POWER((ABS(K1188)^2)/($I$5*MAX(F1188,0.1)^2),1/3)))-IFERROR(L1188,0))))))),MAX($D$16,POWER((ABS(K1188)^2)/($I$5*MAX(F1188,0.1)^2),1/3))),MAX($D$16,IFERROR(L1188,0)))))))</f>
        <v/>
      </c>
      <c r="M1188">
        <f>((F1188)+(G1188)*(L1188))*(L1188)</f>
        <v/>
      </c>
      <c r="N1188">
        <f>(((F1188)+(G1188)*(L1188))*(L1188))/MAX((F1188)+2*(L1188)*SQRT(1+(G1188)^2),1E-6)</f>
        <v/>
      </c>
      <c r="O1188">
        <f>ABS(K1188)/MAX(((F1188)+(G1188)*(L1188))*(L1188),1E-6)</f>
        <v/>
      </c>
      <c r="P1188">
        <f>E1188+L1188</f>
        <v/>
      </c>
      <c r="Q1188">
        <f>P1188+((ABS(K1188)/MAX(((F1188)+(G1188)*(L1188))*(L1188),1E-6))^2)/(2*$I$5)</f>
        <v/>
      </c>
      <c r="R1188">
        <f>((ABS(K1188)*$D$6)/(MAX(((F1188)+(G1188)*(L1188))*(L1188),1E-6)*MAX(((((F1188)+(G1188)*(L1188))*(L1188))/MAX((F1188)+2*(L1188)*SQRT(1+(G1188)^2),1E-6))^(2/3),1E-6)))^2</f>
        <v/>
      </c>
      <c r="S1188">
        <f>ABS(ABS(K1188)/MAX(((F1188)+(G1188)*(L1188))*(L1188),1E-6))/SQRT($I$5*MAX((((F1188)+(G1188)*(L1188))*(L1188))/MAX((F1188)+2*(G1188)*(L1188),1E-6),1E-6))</f>
        <v/>
      </c>
      <c r="T1188">
        <f>((F1188)*(L1188)^2)/2+(G1188)*(L1188)^3/3+(ABS(K1188)^2)/($I$5*MAX(((F1188)+(G1188)*(L1188))*(L1188),1E-6))</f>
        <v/>
      </c>
      <c r="U1188">
        <f>IF($D$20=0,0,IFERROR(Q1187-(((R1187+R1188)/2)*J1188)-(IF(O1187&gt;O1188,$D$8*((O1187^2-O1188^2)/(2*$I$5)),$D$9*((O1188^2-O1187^2)/(2*$I$5)))+($D$10*(ABS(I1188)/90)*(MAX(O1187^2,O1188^2)/(2*$I$5))))-Q1188,0))</f>
        <v/>
      </c>
      <c r="V1188">
        <f>IF($D$20=0,1,IFERROR(IF(ROUND(S1188,3)=1,1,IF(AND(ABS(U1188)&lt;$D$19,S1188&gt;1),1,0)),0))</f>
        <v/>
      </c>
      <c r="W1188">
        <f>IF($D$20=0,IFERROR(W1189,MAX($D$16,POWER((ABS(K1188)^2)/($I$5*MAX(F1188,0.1)^2),1/3))),IF(IFERROR(AG1189,0)=0,IFERROR(W1189,MAX($D$16,POWER((ABS(K1188)^2)/($I$5*MAX(F1188,0.1)^2),1/3))),IF(OR(IFERROR(W1188,0)=0,IFERROR(AD1189,0)&gt;1),MAX($D$16,POWER((ABS(K1188)^2)/($I$5*MAX(F1188,0.1)^2),1/3)),IF(IFERROR(AF1188,0)&gt;0,MAX($D$16,IFERROR(W1188,0)+((IFERROR(AF1188,0))*$D$18*IF((IFERROR(AD1188,0))&lt;1,1,-1))),IF(IFERROR(AF1188,0)&lt;0,IF(ABS((MAX($D$16,POWER((ABS(K1188)^2)/($I$5*MAX(F1188,0.1)^2),1/3)))-IFERROR(W1188,0))&gt;$D$19,MAX($D$16,IF((MAX($D$16,POWER((ABS(K1188)^2)/($I$5*MAX(F1188,0.1)^2),1/3)))&gt;IFERROR(W1188,0),MIN((MAX($D$16,POWER((ABS(K1188)^2)/($I$5*MAX(F1188,0.1)^2),1/3))),IFERROR(W1188,0)+(MIN(ABS(IFERROR(AF1188,0))*$D$18,ABS((MAX($D$16,POWER((ABS(K1188)^2)/($I$5*MAX(F1188,0.1)^2),1/3)))-IFERROR(W1188,0))))),MAX((MAX($D$16,POWER((ABS(K1188)^2)/($I$5*MAX(F1188,0.1)^2),1/3))),IFERROR(W1188,0)-(MIN(ABS(IFERROR(AF1188,0))*$D$18,ABS((MAX($D$16,POWER((ABS(K1188)^2)/($I$5*MAX(F1188,0.1)^2),1/3)))-IFERROR(W1188,0))))))),MAX($D$16,POWER((ABS(K1188)^2)/($I$5*MAX(F1188,0.1)^2),1/3))),MAX($D$16,IFERROR(W1188,0)))))))</f>
        <v/>
      </c>
      <c r="X1188">
        <f>((F1188)+(G1188)*(W1188))*(W1188)</f>
        <v/>
      </c>
      <c r="Y1188">
        <f>(((F1188)+(G1188)*(W1188))*(W1188))/MAX((F1188)+2*(W1188)*SQRT(1+(G1188)^2),1E-6)</f>
        <v/>
      </c>
      <c r="Z1188">
        <f>ABS(K1188)/MAX(((F1188)+(G1188)*(W1188))*(W1188),1E-6)</f>
        <v/>
      </c>
      <c r="AA1188">
        <f>E1188+W1188</f>
        <v/>
      </c>
      <c r="AB1188">
        <f>AA1188+((ABS(K1188)/MAX(((F1188)+(G1188)*(W1188))*(W1188),1E-6))^2)/(2*$I$5)</f>
        <v/>
      </c>
      <c r="AC1188">
        <f>((ABS(K1188)*$D$6)/(MAX(((F1188)+(G1188)*(W1188))*(W1188),1E-6)*MAX(((((F1188)+(G1188)*(W1188))*(W1188))/MAX((F1188)+2*(W1188)*SQRT(1+(G1188)^2),1E-6))^(2/3),1E-6)))^2</f>
        <v/>
      </c>
      <c r="AD1188">
        <f>ABS(ABS(K1188)/MAX(((F1188)+(G1188)*(W1188))*(W1188),1E-6))/SQRT($I$5*MAX((((F1188)+(G1188)*(W1188))*(W1188))/MAX((F1188)+2*(G1188)*(W1188),1E-6),1E-6))</f>
        <v/>
      </c>
      <c r="AE1188">
        <f>((F1188)*(W1188)^2)/2+(G1188)*(W1188)^3/3+(ABS(K1188)^2)/($I$5*MAX(((F1188)+(G1188)*(W1188))*(W1188),1E-6))</f>
        <v/>
      </c>
      <c r="AF1188">
        <f>IF($D$20=0,0,IFERROR(AB1189+(((AC1188+AC1189)/2)*J1189)+(IF(Z1188&gt;Z1189,$D$8*((Z1188^2-Z1189^2)/(2*$I$5)),$D$9*((Z1189^2-Z1188^2)/(2*$I$5)))+($D$10*(ABS(I1189)/90)*(MAX(Z1188^2,Z1189^2)/(2*$I$5))))-AB1188,0))</f>
        <v/>
      </c>
      <c r="AG1188">
        <f>IF($D$20=0,1,IFERROR(IF(ROUND(AD1188,3)=1,1,IF(AND(ABS(AF1188)&lt;$D$19,AD1188&lt;1),1,0)),0))</f>
        <v/>
      </c>
      <c r="AH1188">
        <f>IFERROR(IF(V32="Supercritical",MAX($D$16,IFERROR(L1188,MAX($D$16,POWER((ABS(K1188)^2)/($I$5*MAX(F1188,0.1)^2),1/3)))),IF(V32="Subcritical",MAX($D$16,IFERROR(W1188,MAX($D$16,POWER((ABS(K1188)^2)/($I$5*MAX(F1188,0.1)^2),1/3)))),IF(AND(IFERROR(V1188,0)=1,IFERROR(AG1188,0)=1),IF(IFERROR(T1188,-1E99)&gt;=IFERROR(AE1188,-1E99),MAX($D$16,IFERROR(L1188,MAX($D$16,POWER((ABS(K1188)^2)/($I$5*MAX(F1188,0.1)^2),1/3)))),MAX($D$16,IFERROR(W1188,MAX($D$16,POWER((ABS(K1188)^2)/($I$5*MAX(F1188,0.1)^2),1/3))))),IF(IFERROR(V1188,0)=1,MAX($D$16,IFERROR(L1188,MAX($D$16,POWER((ABS(K1188)^2)/($I$5*MAX(F1188,0.1)^2),1/3)))),IF(IFERROR(AG1188,0)=1,MAX($D$16,IFERROR(W1188,MAX($D$16,POWER((ABS(K1188)^2)/($I$5*MAX(F1188,0.1)^2),1/3)))),MAX($D$16,POWER((ABS(K1188)^2)/($I$5*MAX(F1188,0.1)^2),1/3))))))),MAX($D$16,POWER((ABS(K1188)^2)/($I$5*MAX(F1188,0.1)^2),1/3)))</f>
        <v/>
      </c>
      <c r="AI1188">
        <f>E1188+AH1188</f>
        <v/>
      </c>
      <c r="AJ1188">
        <f>AI1188+((ABS(K1188)/MAX(((F1188)+(G1188)*(AH1188))*(AH1188),1E-6))^2)/(2*$I$5)</f>
        <v/>
      </c>
      <c r="AM1188" t="n">
        <v>0</v>
      </c>
      <c r="AN1188" t="n">
        <v>0</v>
      </c>
      <c r="AO1188">
        <f>AM1188+AN1188</f>
        <v/>
      </c>
      <c r="AP1188">
        <f>AP1187+AO1188</f>
        <v/>
      </c>
      <c r="AQ1188">
        <f>ABS(ABS(K1188)/MAX(((F1188)+(G1188)*(AH1188))*(AH1188),1E-6))/SQRT($I$5*MAX((((F1188)+(G1188)*(AH1188))*(AH1188))/MAX((F1188)+2*(G1188)*(AH1188),1E-6),1E-6))</f>
        <v/>
      </c>
      <c r="AR1188">
        <f>IF(AQ1188&lt;1,"Subcritical","Supercritical")</f>
        <v/>
      </c>
      <c r="AS1188">
        <f>((ABS(K1188)*$D$6)/(MAX(((F1188)+(G1188)*(AH1188))*(AH1188),1E-6)*MAX(((((F1188)+(G1188)*(AH1188))*(AH1188))/MAX((F1188)+2*(AH1188)*SQRT(1+(G1188)^2),1E-6))^(2/3),1E-6)))^2</f>
        <v/>
      </c>
    </row>
    <row r="1189">
      <c r="A1189" t="n">
        <v>1040</v>
      </c>
      <c r="B1189" t="n">
        <v>1038.889</v>
      </c>
      <c r="C1189" t="n">
        <v>616079.518</v>
      </c>
      <c r="D1189" t="n">
        <v>3096965.084</v>
      </c>
      <c r="E1189" t="n">
        <v>632.0425</v>
      </c>
      <c r="F1189" t="n">
        <v>5.2</v>
      </c>
      <c r="G1189" t="n">
        <v>0</v>
      </c>
      <c r="H1189" t="inlineStr">
        <is>
          <t>Normal</t>
        </is>
      </c>
      <c r="I1189" t="n">
        <v>0.002</v>
      </c>
      <c r="J1189">
        <f>B1189-B1188</f>
        <v/>
      </c>
      <c r="K1189">
        <f>MAX(0,K1188-AO1188)</f>
        <v/>
      </c>
      <c r="L1189">
        <f>IF($D$20=0,IFERROR(L1188,MAX($D$16,POWER((ABS(K1189)^2)/($I$5*MAX(F1189,0.1)^2),1/3))),IF(IFERROR(V1188,0)=0,IFERROR(L1188,MAX($D$16,POWER((ABS(K1189)^2)/($I$5*MAX(F1189,0.1)^2),1/3))),IF(OR(IFERROR(L1189,0)=0,IFERROR(S1188,0)&lt;1,IFERROR(S1189,0)&lt;1),MAX($D$16,POWER((ABS(K1189)^2)/($I$5*MAX(F1189,0.1)^2),1/3)),IF(IFERROR(U1189,0)&gt;0,MAX($D$16,IFERROR(L1189,0)+((IFERROR(U1189,0))*$D$18*IF((IFERROR(S1189,0))&lt;1,1,-1))),IF(IFERROR(U1189,0)&lt;0,IF(ABS((MAX($D$16,POWER((ABS(K1189)^2)/($I$5*MAX(F1189,0.1)^2),1/3)))-IFERROR(L1189,0))&gt;$D$19,MAX($D$16,IF((MAX($D$16,POWER((ABS(K1189)^2)/($I$5*MAX(F1189,0.1)^2),1/3)))&gt;IFERROR(L1189,0),MIN((MAX($D$16,POWER((ABS(K1189)^2)/($I$5*MAX(F1189,0.1)^2),1/3))),IFERROR(L1189,0)+(MIN(ABS(IFERROR(U1189,0))*$D$18,ABS((MAX($D$16,POWER((ABS(K1189)^2)/($I$5*MAX(F1189,0.1)^2),1/3)))-IFERROR(L1189,0))))),MAX((MAX($D$16,POWER((ABS(K1189)^2)/($I$5*MAX(F1189,0.1)^2),1/3))),IFERROR(L1189,0)-(MIN(ABS(IFERROR(U1189,0))*$D$18,ABS((MAX($D$16,POWER((ABS(K1189)^2)/($I$5*MAX(F1189,0.1)^2),1/3)))-IFERROR(L1189,0))))))),MAX($D$16,POWER((ABS(K1189)^2)/($I$5*MAX(F1189,0.1)^2),1/3))),MAX($D$16,IFERROR(L1189,0)))))))</f>
        <v/>
      </c>
      <c r="M1189">
        <f>((F1189)+(G1189)*(L1189))*(L1189)</f>
        <v/>
      </c>
      <c r="N1189">
        <f>(((F1189)+(G1189)*(L1189))*(L1189))/MAX((F1189)+2*(L1189)*SQRT(1+(G1189)^2),1E-6)</f>
        <v/>
      </c>
      <c r="O1189">
        <f>ABS(K1189)/MAX(((F1189)+(G1189)*(L1189))*(L1189),1E-6)</f>
        <v/>
      </c>
      <c r="P1189">
        <f>E1189+L1189</f>
        <v/>
      </c>
      <c r="Q1189">
        <f>P1189+((ABS(K1189)/MAX(((F1189)+(G1189)*(L1189))*(L1189),1E-6))^2)/(2*$I$5)</f>
        <v/>
      </c>
      <c r="R1189">
        <f>((ABS(K1189)*$D$6)/(MAX(((F1189)+(G1189)*(L1189))*(L1189),1E-6)*MAX(((((F1189)+(G1189)*(L1189))*(L1189))/MAX((F1189)+2*(L1189)*SQRT(1+(G1189)^2),1E-6))^(2/3),1E-6)))^2</f>
        <v/>
      </c>
      <c r="S1189">
        <f>ABS(ABS(K1189)/MAX(((F1189)+(G1189)*(L1189))*(L1189),1E-6))/SQRT($I$5*MAX((((F1189)+(G1189)*(L1189))*(L1189))/MAX((F1189)+2*(G1189)*(L1189),1E-6),1E-6))</f>
        <v/>
      </c>
      <c r="T1189">
        <f>((F1189)*(L1189)^2)/2+(G1189)*(L1189)^3/3+(ABS(K1189)^2)/($I$5*MAX(((F1189)+(G1189)*(L1189))*(L1189),1E-6))</f>
        <v/>
      </c>
      <c r="U1189">
        <f>IF($D$20=0,0,IFERROR(Q1188-(((R1188+R1189)/2)*J1189)-(IF(O1188&gt;O1189,$D$8*((O1188^2-O1189^2)/(2*$I$5)),$D$9*((O1189^2-O1188^2)/(2*$I$5)))+($D$10*(ABS(I1189)/90)*(MAX(O1188^2,O1189^2)/(2*$I$5))))-Q1189,0))</f>
        <v/>
      </c>
      <c r="V1189">
        <f>IF($D$20=0,1,IFERROR(IF(ROUND(S1189,3)=1,1,IF(AND(ABS(U1189)&lt;$D$19,S1189&gt;1),1,0)),0))</f>
        <v/>
      </c>
      <c r="W1189">
        <f>IF($D$20=0,IFERROR(W1190,MAX($D$16,POWER((ABS(K1189)^2)/($I$5*MAX(F1189,0.1)^2),1/3))),IF(IFERROR(AG1190,0)=0,IFERROR(W1190,MAX($D$16,POWER((ABS(K1189)^2)/($I$5*MAX(F1189,0.1)^2),1/3))),IF(OR(IFERROR(W1189,0)=0,IFERROR(AD1190,0)&gt;1),MAX($D$16,POWER((ABS(K1189)^2)/($I$5*MAX(F1189,0.1)^2),1/3)),IF(IFERROR(AF1189,0)&gt;0,MAX($D$16,IFERROR(W1189,0)+((IFERROR(AF1189,0))*$D$18*IF((IFERROR(AD1189,0))&lt;1,1,-1))),IF(IFERROR(AF1189,0)&lt;0,IF(ABS((MAX($D$16,POWER((ABS(K1189)^2)/($I$5*MAX(F1189,0.1)^2),1/3)))-IFERROR(W1189,0))&gt;$D$19,MAX($D$16,IF((MAX($D$16,POWER((ABS(K1189)^2)/($I$5*MAX(F1189,0.1)^2),1/3)))&gt;IFERROR(W1189,0),MIN((MAX($D$16,POWER((ABS(K1189)^2)/($I$5*MAX(F1189,0.1)^2),1/3))),IFERROR(W1189,0)+(MIN(ABS(IFERROR(AF1189,0))*$D$18,ABS((MAX($D$16,POWER((ABS(K1189)^2)/($I$5*MAX(F1189,0.1)^2),1/3)))-IFERROR(W1189,0))))),MAX((MAX($D$16,POWER((ABS(K1189)^2)/($I$5*MAX(F1189,0.1)^2),1/3))),IFERROR(W1189,0)-(MIN(ABS(IFERROR(AF1189,0))*$D$18,ABS((MAX($D$16,POWER((ABS(K1189)^2)/($I$5*MAX(F1189,0.1)^2),1/3)))-IFERROR(W1189,0))))))),MAX($D$16,POWER((ABS(K1189)^2)/($I$5*MAX(F1189,0.1)^2),1/3))),MAX($D$16,IFERROR(W1189,0)))))))</f>
        <v/>
      </c>
      <c r="X1189">
        <f>((F1189)+(G1189)*(W1189))*(W1189)</f>
        <v/>
      </c>
      <c r="Y1189">
        <f>(((F1189)+(G1189)*(W1189))*(W1189))/MAX((F1189)+2*(W1189)*SQRT(1+(G1189)^2),1E-6)</f>
        <v/>
      </c>
      <c r="Z1189">
        <f>ABS(K1189)/MAX(((F1189)+(G1189)*(W1189))*(W1189),1E-6)</f>
        <v/>
      </c>
      <c r="AA1189">
        <f>E1189+W1189</f>
        <v/>
      </c>
      <c r="AB1189">
        <f>AA1189+((ABS(K1189)/MAX(((F1189)+(G1189)*(W1189))*(W1189),1E-6))^2)/(2*$I$5)</f>
        <v/>
      </c>
      <c r="AC1189">
        <f>((ABS(K1189)*$D$6)/(MAX(((F1189)+(G1189)*(W1189))*(W1189),1E-6)*MAX(((((F1189)+(G1189)*(W1189))*(W1189))/MAX((F1189)+2*(W1189)*SQRT(1+(G1189)^2),1E-6))^(2/3),1E-6)))^2</f>
        <v/>
      </c>
      <c r="AD1189">
        <f>ABS(ABS(K1189)/MAX(((F1189)+(G1189)*(W1189))*(W1189),1E-6))/SQRT($I$5*MAX((((F1189)+(G1189)*(W1189))*(W1189))/MAX((F1189)+2*(G1189)*(W1189),1E-6),1E-6))</f>
        <v/>
      </c>
      <c r="AE1189">
        <f>((F1189)*(W1189)^2)/2+(G1189)*(W1189)^3/3+(ABS(K1189)^2)/($I$5*MAX(((F1189)+(G1189)*(W1189))*(W1189),1E-6))</f>
        <v/>
      </c>
      <c r="AF1189">
        <f>IF($D$20=0,0,IFERROR(AB1190+(((AC1189+AC1190)/2)*J1190)+(IF(Z1189&gt;Z1190,$D$8*((Z1189^2-Z1190^2)/(2*$I$5)),$D$9*((Z1190^2-Z1189^2)/(2*$I$5)))+($D$10*(ABS(I1190)/90)*(MAX(Z1189^2,Z1190^2)/(2*$I$5))))-AB1189,0))</f>
        <v/>
      </c>
      <c r="AG1189">
        <f>IF($D$20=0,1,IFERROR(IF(ROUND(AD1189,3)=1,1,IF(AND(ABS(AF1189)&lt;$D$19,AD1189&lt;1),1,0)),0))</f>
        <v/>
      </c>
      <c r="AH1189">
        <f>IFERROR(IF(V32="Supercritical",MAX($D$16,IFERROR(L1189,MAX($D$16,POWER((ABS(K1189)^2)/($I$5*MAX(F1189,0.1)^2),1/3)))),IF(V32="Subcritical",MAX($D$16,IFERROR(W1189,MAX($D$16,POWER((ABS(K1189)^2)/($I$5*MAX(F1189,0.1)^2),1/3)))),IF(AND(IFERROR(V1189,0)=1,IFERROR(AG1189,0)=1),IF(IFERROR(T1189,-1E99)&gt;=IFERROR(AE1189,-1E99),MAX($D$16,IFERROR(L1189,MAX($D$16,POWER((ABS(K1189)^2)/($I$5*MAX(F1189,0.1)^2),1/3)))),MAX($D$16,IFERROR(W1189,MAX($D$16,POWER((ABS(K1189)^2)/($I$5*MAX(F1189,0.1)^2),1/3))))),IF(IFERROR(V1189,0)=1,MAX($D$16,IFERROR(L1189,MAX($D$16,POWER((ABS(K1189)^2)/($I$5*MAX(F1189,0.1)^2),1/3)))),IF(IFERROR(AG1189,0)=1,MAX($D$16,IFERROR(W1189,MAX($D$16,POWER((ABS(K1189)^2)/($I$5*MAX(F1189,0.1)^2),1/3)))),MAX($D$16,POWER((ABS(K1189)^2)/($I$5*MAX(F1189,0.1)^2),1/3))))))),MAX($D$16,POWER((ABS(K1189)^2)/($I$5*MAX(F1189,0.1)^2),1/3)))</f>
        <v/>
      </c>
      <c r="AI1189">
        <f>E1189+AH1189</f>
        <v/>
      </c>
      <c r="AJ1189">
        <f>AI1189+((ABS(K1189)/MAX(((F1189)+(G1189)*(AH1189))*(AH1189),1E-6))^2)/(2*$I$5)</f>
        <v/>
      </c>
      <c r="AM1189" t="n">
        <v>0</v>
      </c>
      <c r="AN1189" t="n">
        <v>0</v>
      </c>
      <c r="AO1189">
        <f>AM1189+AN1189</f>
        <v/>
      </c>
      <c r="AP1189">
        <f>AP1188+AO1189</f>
        <v/>
      </c>
      <c r="AQ1189">
        <f>ABS(ABS(K1189)/MAX(((F1189)+(G1189)*(AH1189))*(AH1189),1E-6))/SQRT($I$5*MAX((((F1189)+(G1189)*(AH1189))*(AH1189))/MAX((F1189)+2*(G1189)*(AH1189),1E-6),1E-6))</f>
        <v/>
      </c>
      <c r="AR1189">
        <f>IF(AQ1189&lt;1,"Subcritical","Supercritical")</f>
        <v/>
      </c>
      <c r="AS1189">
        <f>((ABS(K1189)*$D$6)/(MAX(((F1189)+(G1189)*(AH1189))*(AH1189),1E-6)*MAX(((((F1189)+(G1189)*(AH1189))*(AH1189))/MAX((F1189)+2*(AH1189)*SQRT(1+(G1189)^2),1E-6))^(2/3),1E-6)))^2</f>
        <v/>
      </c>
    </row>
    <row r="1190">
      <c r="A1190" t="n">
        <v>1041</v>
      </c>
      <c r="B1190" t="n">
        <v>1039.89</v>
      </c>
      <c r="C1190" t="n">
        <v>616079.476</v>
      </c>
      <c r="D1190" t="n">
        <v>3096964.084</v>
      </c>
      <c r="E1190" t="n">
        <v>632.042</v>
      </c>
      <c r="F1190" t="n">
        <v>5.2</v>
      </c>
      <c r="G1190" t="n">
        <v>0</v>
      </c>
      <c r="H1190" t="inlineStr">
        <is>
          <t>Normal</t>
        </is>
      </c>
      <c r="I1190" t="n">
        <v>0.06</v>
      </c>
      <c r="J1190">
        <f>B1190-B1189</f>
        <v/>
      </c>
      <c r="K1190">
        <f>MAX(0,K1189-AO1189)</f>
        <v/>
      </c>
      <c r="L1190">
        <f>IF($D$20=0,IFERROR(L1189,MAX($D$16,POWER((ABS(K1190)^2)/($I$5*MAX(F1190,0.1)^2),1/3))),IF(IFERROR(V1189,0)=0,IFERROR(L1189,MAX($D$16,POWER((ABS(K1190)^2)/($I$5*MAX(F1190,0.1)^2),1/3))),IF(OR(IFERROR(L1190,0)=0,IFERROR(S1189,0)&lt;1,IFERROR(S1190,0)&lt;1),MAX($D$16,POWER((ABS(K1190)^2)/($I$5*MAX(F1190,0.1)^2),1/3)),IF(IFERROR(U1190,0)&gt;0,MAX($D$16,IFERROR(L1190,0)+((IFERROR(U1190,0))*$D$18*IF((IFERROR(S1190,0))&lt;1,1,-1))),IF(IFERROR(U1190,0)&lt;0,IF(ABS((MAX($D$16,POWER((ABS(K1190)^2)/($I$5*MAX(F1190,0.1)^2),1/3)))-IFERROR(L1190,0))&gt;$D$19,MAX($D$16,IF((MAX($D$16,POWER((ABS(K1190)^2)/($I$5*MAX(F1190,0.1)^2),1/3)))&gt;IFERROR(L1190,0),MIN((MAX($D$16,POWER((ABS(K1190)^2)/($I$5*MAX(F1190,0.1)^2),1/3))),IFERROR(L1190,0)+(MIN(ABS(IFERROR(U1190,0))*$D$18,ABS((MAX($D$16,POWER((ABS(K1190)^2)/($I$5*MAX(F1190,0.1)^2),1/3)))-IFERROR(L1190,0))))),MAX((MAX($D$16,POWER((ABS(K1190)^2)/($I$5*MAX(F1190,0.1)^2),1/3))),IFERROR(L1190,0)-(MIN(ABS(IFERROR(U1190,0))*$D$18,ABS((MAX($D$16,POWER((ABS(K1190)^2)/($I$5*MAX(F1190,0.1)^2),1/3)))-IFERROR(L1190,0))))))),MAX($D$16,POWER((ABS(K1190)^2)/($I$5*MAX(F1190,0.1)^2),1/3))),MAX($D$16,IFERROR(L1190,0)))))))</f>
        <v/>
      </c>
      <c r="M1190">
        <f>((F1190)+(G1190)*(L1190))*(L1190)</f>
        <v/>
      </c>
      <c r="N1190">
        <f>(((F1190)+(G1190)*(L1190))*(L1190))/MAX((F1190)+2*(L1190)*SQRT(1+(G1190)^2),1E-6)</f>
        <v/>
      </c>
      <c r="O1190">
        <f>ABS(K1190)/MAX(((F1190)+(G1190)*(L1190))*(L1190),1E-6)</f>
        <v/>
      </c>
      <c r="P1190">
        <f>E1190+L1190</f>
        <v/>
      </c>
      <c r="Q1190">
        <f>P1190+((ABS(K1190)/MAX(((F1190)+(G1190)*(L1190))*(L1190),1E-6))^2)/(2*$I$5)</f>
        <v/>
      </c>
      <c r="R1190">
        <f>((ABS(K1190)*$D$6)/(MAX(((F1190)+(G1190)*(L1190))*(L1190),1E-6)*MAX(((((F1190)+(G1190)*(L1190))*(L1190))/MAX((F1190)+2*(L1190)*SQRT(1+(G1190)^2),1E-6))^(2/3),1E-6)))^2</f>
        <v/>
      </c>
      <c r="S1190">
        <f>ABS(ABS(K1190)/MAX(((F1190)+(G1190)*(L1190))*(L1190),1E-6))/SQRT($I$5*MAX((((F1190)+(G1190)*(L1190))*(L1190))/MAX((F1190)+2*(G1190)*(L1190),1E-6),1E-6))</f>
        <v/>
      </c>
      <c r="T1190">
        <f>((F1190)*(L1190)^2)/2+(G1190)*(L1190)^3/3+(ABS(K1190)^2)/($I$5*MAX(((F1190)+(G1190)*(L1190))*(L1190),1E-6))</f>
        <v/>
      </c>
      <c r="U1190">
        <f>IF($D$20=0,0,IFERROR(Q1189-(((R1189+R1190)/2)*J1190)-(IF(O1189&gt;O1190,$D$8*((O1189^2-O1190^2)/(2*$I$5)),$D$9*((O1190^2-O1189^2)/(2*$I$5)))+($D$10*(ABS(I1190)/90)*(MAX(O1189^2,O1190^2)/(2*$I$5))))-Q1190,0))</f>
        <v/>
      </c>
      <c r="V1190">
        <f>IF($D$20=0,1,IFERROR(IF(ROUND(S1190,3)=1,1,IF(AND(ABS(U1190)&lt;$D$19,S1190&gt;1),1,0)),0))</f>
        <v/>
      </c>
      <c r="W1190">
        <f>IF($D$20=0,IFERROR(W1191,MAX($D$16,POWER((ABS(K1190)^2)/($I$5*MAX(F1190,0.1)^2),1/3))),IF(IFERROR(AG1191,0)=0,IFERROR(W1191,MAX($D$16,POWER((ABS(K1190)^2)/($I$5*MAX(F1190,0.1)^2),1/3))),IF(OR(IFERROR(W1190,0)=0,IFERROR(AD1191,0)&gt;1),MAX($D$16,POWER((ABS(K1190)^2)/($I$5*MAX(F1190,0.1)^2),1/3)),IF(IFERROR(AF1190,0)&gt;0,MAX($D$16,IFERROR(W1190,0)+((IFERROR(AF1190,0))*$D$18*IF((IFERROR(AD1190,0))&lt;1,1,-1))),IF(IFERROR(AF1190,0)&lt;0,IF(ABS((MAX($D$16,POWER((ABS(K1190)^2)/($I$5*MAX(F1190,0.1)^2),1/3)))-IFERROR(W1190,0))&gt;$D$19,MAX($D$16,IF((MAX($D$16,POWER((ABS(K1190)^2)/($I$5*MAX(F1190,0.1)^2),1/3)))&gt;IFERROR(W1190,0),MIN((MAX($D$16,POWER((ABS(K1190)^2)/($I$5*MAX(F1190,0.1)^2),1/3))),IFERROR(W1190,0)+(MIN(ABS(IFERROR(AF1190,0))*$D$18,ABS((MAX($D$16,POWER((ABS(K1190)^2)/($I$5*MAX(F1190,0.1)^2),1/3)))-IFERROR(W1190,0))))),MAX((MAX($D$16,POWER((ABS(K1190)^2)/($I$5*MAX(F1190,0.1)^2),1/3))),IFERROR(W1190,0)-(MIN(ABS(IFERROR(AF1190,0))*$D$18,ABS((MAX($D$16,POWER((ABS(K1190)^2)/($I$5*MAX(F1190,0.1)^2),1/3)))-IFERROR(W1190,0))))))),MAX($D$16,POWER((ABS(K1190)^2)/($I$5*MAX(F1190,0.1)^2),1/3))),MAX($D$16,IFERROR(W1190,0)))))))</f>
        <v/>
      </c>
      <c r="X1190">
        <f>((F1190)+(G1190)*(W1190))*(W1190)</f>
        <v/>
      </c>
      <c r="Y1190">
        <f>(((F1190)+(G1190)*(W1190))*(W1190))/MAX((F1190)+2*(W1190)*SQRT(1+(G1190)^2),1E-6)</f>
        <v/>
      </c>
      <c r="Z1190">
        <f>ABS(K1190)/MAX(((F1190)+(G1190)*(W1190))*(W1190),1E-6)</f>
        <v/>
      </c>
      <c r="AA1190">
        <f>E1190+W1190</f>
        <v/>
      </c>
      <c r="AB1190">
        <f>AA1190+((ABS(K1190)/MAX(((F1190)+(G1190)*(W1190))*(W1190),1E-6))^2)/(2*$I$5)</f>
        <v/>
      </c>
      <c r="AC1190">
        <f>((ABS(K1190)*$D$6)/(MAX(((F1190)+(G1190)*(W1190))*(W1190),1E-6)*MAX(((((F1190)+(G1190)*(W1190))*(W1190))/MAX((F1190)+2*(W1190)*SQRT(1+(G1190)^2),1E-6))^(2/3),1E-6)))^2</f>
        <v/>
      </c>
      <c r="AD1190">
        <f>ABS(ABS(K1190)/MAX(((F1190)+(G1190)*(W1190))*(W1190),1E-6))/SQRT($I$5*MAX((((F1190)+(G1190)*(W1190))*(W1190))/MAX((F1190)+2*(G1190)*(W1190),1E-6),1E-6))</f>
        <v/>
      </c>
      <c r="AE1190">
        <f>((F1190)*(W1190)^2)/2+(G1190)*(W1190)^3/3+(ABS(K1190)^2)/($I$5*MAX(((F1190)+(G1190)*(W1190))*(W1190),1E-6))</f>
        <v/>
      </c>
      <c r="AF1190">
        <f>IF($D$20=0,0,IFERROR(AB1191+(((AC1190+AC1191)/2)*J1191)+(IF(Z1190&gt;Z1191,$D$8*((Z1190^2-Z1191^2)/(2*$I$5)),$D$9*((Z1191^2-Z1190^2)/(2*$I$5)))+($D$10*(ABS(I1191)/90)*(MAX(Z1190^2,Z1191^2)/(2*$I$5))))-AB1190,0))</f>
        <v/>
      </c>
      <c r="AG1190">
        <f>IF($D$20=0,1,IFERROR(IF(ROUND(AD1190,3)=1,1,IF(AND(ABS(AF1190)&lt;$D$19,AD1190&lt;1),1,0)),0))</f>
        <v/>
      </c>
      <c r="AH1190">
        <f>IFERROR(IF(V32="Supercritical",MAX($D$16,IFERROR(L1190,MAX($D$16,POWER((ABS(K1190)^2)/($I$5*MAX(F1190,0.1)^2),1/3)))),IF(V32="Subcritical",MAX($D$16,IFERROR(W1190,MAX($D$16,POWER((ABS(K1190)^2)/($I$5*MAX(F1190,0.1)^2),1/3)))),IF(AND(IFERROR(V1190,0)=1,IFERROR(AG1190,0)=1),IF(IFERROR(T1190,-1E99)&gt;=IFERROR(AE1190,-1E99),MAX($D$16,IFERROR(L1190,MAX($D$16,POWER((ABS(K1190)^2)/($I$5*MAX(F1190,0.1)^2),1/3)))),MAX($D$16,IFERROR(W1190,MAX($D$16,POWER((ABS(K1190)^2)/($I$5*MAX(F1190,0.1)^2),1/3))))),IF(IFERROR(V1190,0)=1,MAX($D$16,IFERROR(L1190,MAX($D$16,POWER((ABS(K1190)^2)/($I$5*MAX(F1190,0.1)^2),1/3)))),IF(IFERROR(AG1190,0)=1,MAX($D$16,IFERROR(W1190,MAX($D$16,POWER((ABS(K1190)^2)/($I$5*MAX(F1190,0.1)^2),1/3)))),MAX($D$16,POWER((ABS(K1190)^2)/($I$5*MAX(F1190,0.1)^2),1/3))))))),MAX($D$16,POWER((ABS(K1190)^2)/($I$5*MAX(F1190,0.1)^2),1/3)))</f>
        <v/>
      </c>
      <c r="AI1190">
        <f>E1190+AH1190</f>
        <v/>
      </c>
      <c r="AJ1190">
        <f>AI1190+((ABS(K1190)/MAX(((F1190)+(G1190)*(AH1190))*(AH1190),1E-6))^2)/(2*$I$5)</f>
        <v/>
      </c>
      <c r="AM1190" t="n">
        <v>0</v>
      </c>
      <c r="AN1190" t="n">
        <v>0</v>
      </c>
      <c r="AO1190">
        <f>AM1190+AN1190</f>
        <v/>
      </c>
      <c r="AP1190">
        <f>AP1189+AO1190</f>
        <v/>
      </c>
      <c r="AQ1190">
        <f>ABS(ABS(K1190)/MAX(((F1190)+(G1190)*(AH1190))*(AH1190),1E-6))/SQRT($I$5*MAX((((F1190)+(G1190)*(AH1190))*(AH1190))/MAX((F1190)+2*(G1190)*(AH1190),1E-6),1E-6))</f>
        <v/>
      </c>
      <c r="AR1190">
        <f>IF(AQ1190&lt;1,"Subcritical","Supercritical")</f>
        <v/>
      </c>
      <c r="AS1190">
        <f>((ABS(K1190)*$D$6)/(MAX(((F1190)+(G1190)*(AH1190))*(AH1190),1E-6)*MAX(((((F1190)+(G1190)*(AH1190))*(AH1190))/MAX((F1190)+2*(AH1190)*SQRT(1+(G1190)^2),1E-6))^(2/3),1E-6)))^2</f>
        <v/>
      </c>
    </row>
    <row r="1191">
      <c r="A1191" t="n">
        <v>1042</v>
      </c>
      <c r="B1191" t="n">
        <v>1040.89</v>
      </c>
      <c r="C1191" t="n">
        <v>616079.433</v>
      </c>
      <c r="D1191" t="n">
        <v>3096963.085</v>
      </c>
      <c r="E1191" t="n">
        <v>632.0415</v>
      </c>
      <c r="F1191" t="n">
        <v>5.2</v>
      </c>
      <c r="G1191" t="n">
        <v>0</v>
      </c>
      <c r="H1191" t="inlineStr">
        <is>
          <t>Normal</t>
        </is>
      </c>
      <c r="I1191" t="n">
        <v>0.057</v>
      </c>
      <c r="J1191">
        <f>B1191-B1190</f>
        <v/>
      </c>
      <c r="K1191">
        <f>MAX(0,K1190-AO1190)</f>
        <v/>
      </c>
      <c r="L1191">
        <f>IF($D$20=0,IFERROR(L1190,MAX($D$16,POWER((ABS(K1191)^2)/($I$5*MAX(F1191,0.1)^2),1/3))),IF(IFERROR(V1190,0)=0,IFERROR(L1190,MAX($D$16,POWER((ABS(K1191)^2)/($I$5*MAX(F1191,0.1)^2),1/3))),IF(OR(IFERROR(L1191,0)=0,IFERROR(S1190,0)&lt;1,IFERROR(S1191,0)&lt;1),MAX($D$16,POWER((ABS(K1191)^2)/($I$5*MAX(F1191,0.1)^2),1/3)),IF(IFERROR(U1191,0)&gt;0,MAX($D$16,IFERROR(L1191,0)+((IFERROR(U1191,0))*$D$18*IF((IFERROR(S1191,0))&lt;1,1,-1))),IF(IFERROR(U1191,0)&lt;0,IF(ABS((MAX($D$16,POWER((ABS(K1191)^2)/($I$5*MAX(F1191,0.1)^2),1/3)))-IFERROR(L1191,0))&gt;$D$19,MAX($D$16,IF((MAX($D$16,POWER((ABS(K1191)^2)/($I$5*MAX(F1191,0.1)^2),1/3)))&gt;IFERROR(L1191,0),MIN((MAX($D$16,POWER((ABS(K1191)^2)/($I$5*MAX(F1191,0.1)^2),1/3))),IFERROR(L1191,0)+(MIN(ABS(IFERROR(U1191,0))*$D$18,ABS((MAX($D$16,POWER((ABS(K1191)^2)/($I$5*MAX(F1191,0.1)^2),1/3)))-IFERROR(L1191,0))))),MAX((MAX($D$16,POWER((ABS(K1191)^2)/($I$5*MAX(F1191,0.1)^2),1/3))),IFERROR(L1191,0)-(MIN(ABS(IFERROR(U1191,0))*$D$18,ABS((MAX($D$16,POWER((ABS(K1191)^2)/($I$5*MAX(F1191,0.1)^2),1/3)))-IFERROR(L1191,0))))))),MAX($D$16,POWER((ABS(K1191)^2)/($I$5*MAX(F1191,0.1)^2),1/3))),MAX($D$16,IFERROR(L1191,0)))))))</f>
        <v/>
      </c>
      <c r="M1191">
        <f>((F1191)+(G1191)*(L1191))*(L1191)</f>
        <v/>
      </c>
      <c r="N1191">
        <f>(((F1191)+(G1191)*(L1191))*(L1191))/MAX((F1191)+2*(L1191)*SQRT(1+(G1191)^2),1E-6)</f>
        <v/>
      </c>
      <c r="O1191">
        <f>ABS(K1191)/MAX(((F1191)+(G1191)*(L1191))*(L1191),1E-6)</f>
        <v/>
      </c>
      <c r="P1191">
        <f>E1191+L1191</f>
        <v/>
      </c>
      <c r="Q1191">
        <f>P1191+((ABS(K1191)/MAX(((F1191)+(G1191)*(L1191))*(L1191),1E-6))^2)/(2*$I$5)</f>
        <v/>
      </c>
      <c r="R1191">
        <f>((ABS(K1191)*$D$6)/(MAX(((F1191)+(G1191)*(L1191))*(L1191),1E-6)*MAX(((((F1191)+(G1191)*(L1191))*(L1191))/MAX((F1191)+2*(L1191)*SQRT(1+(G1191)^2),1E-6))^(2/3),1E-6)))^2</f>
        <v/>
      </c>
      <c r="S1191">
        <f>ABS(ABS(K1191)/MAX(((F1191)+(G1191)*(L1191))*(L1191),1E-6))/SQRT($I$5*MAX((((F1191)+(G1191)*(L1191))*(L1191))/MAX((F1191)+2*(G1191)*(L1191),1E-6),1E-6))</f>
        <v/>
      </c>
      <c r="T1191">
        <f>((F1191)*(L1191)^2)/2+(G1191)*(L1191)^3/3+(ABS(K1191)^2)/($I$5*MAX(((F1191)+(G1191)*(L1191))*(L1191),1E-6))</f>
        <v/>
      </c>
      <c r="U1191">
        <f>IF($D$20=0,0,IFERROR(Q1190-(((R1190+R1191)/2)*J1191)-(IF(O1190&gt;O1191,$D$8*((O1190^2-O1191^2)/(2*$I$5)),$D$9*((O1191^2-O1190^2)/(2*$I$5)))+($D$10*(ABS(I1191)/90)*(MAX(O1190^2,O1191^2)/(2*$I$5))))-Q1191,0))</f>
        <v/>
      </c>
      <c r="V1191">
        <f>IF($D$20=0,1,IFERROR(IF(ROUND(S1191,3)=1,1,IF(AND(ABS(U1191)&lt;$D$19,S1191&gt;1),1,0)),0))</f>
        <v/>
      </c>
      <c r="W1191">
        <f>IF($D$20=0,IFERROR(W1192,MAX($D$16,POWER((ABS(K1191)^2)/($I$5*MAX(F1191,0.1)^2),1/3))),IF(IFERROR(AG1192,0)=0,IFERROR(W1192,MAX($D$16,POWER((ABS(K1191)^2)/($I$5*MAX(F1191,0.1)^2),1/3))),IF(OR(IFERROR(W1191,0)=0,IFERROR(AD1192,0)&gt;1),MAX($D$16,POWER((ABS(K1191)^2)/($I$5*MAX(F1191,0.1)^2),1/3)),IF(IFERROR(AF1191,0)&gt;0,MAX($D$16,IFERROR(W1191,0)+((IFERROR(AF1191,0))*$D$18*IF((IFERROR(AD1191,0))&lt;1,1,-1))),IF(IFERROR(AF1191,0)&lt;0,IF(ABS((MAX($D$16,POWER((ABS(K1191)^2)/($I$5*MAX(F1191,0.1)^2),1/3)))-IFERROR(W1191,0))&gt;$D$19,MAX($D$16,IF((MAX($D$16,POWER((ABS(K1191)^2)/($I$5*MAX(F1191,0.1)^2),1/3)))&gt;IFERROR(W1191,0),MIN((MAX($D$16,POWER((ABS(K1191)^2)/($I$5*MAX(F1191,0.1)^2),1/3))),IFERROR(W1191,0)+(MIN(ABS(IFERROR(AF1191,0))*$D$18,ABS((MAX($D$16,POWER((ABS(K1191)^2)/($I$5*MAX(F1191,0.1)^2),1/3)))-IFERROR(W1191,0))))),MAX((MAX($D$16,POWER((ABS(K1191)^2)/($I$5*MAX(F1191,0.1)^2),1/3))),IFERROR(W1191,0)-(MIN(ABS(IFERROR(AF1191,0))*$D$18,ABS((MAX($D$16,POWER((ABS(K1191)^2)/($I$5*MAX(F1191,0.1)^2),1/3)))-IFERROR(W1191,0))))))),MAX($D$16,POWER((ABS(K1191)^2)/($I$5*MAX(F1191,0.1)^2),1/3))),MAX($D$16,IFERROR(W1191,0)))))))</f>
        <v/>
      </c>
      <c r="X1191">
        <f>((F1191)+(G1191)*(W1191))*(W1191)</f>
        <v/>
      </c>
      <c r="Y1191">
        <f>(((F1191)+(G1191)*(W1191))*(W1191))/MAX((F1191)+2*(W1191)*SQRT(1+(G1191)^2),1E-6)</f>
        <v/>
      </c>
      <c r="Z1191">
        <f>ABS(K1191)/MAX(((F1191)+(G1191)*(W1191))*(W1191),1E-6)</f>
        <v/>
      </c>
      <c r="AA1191">
        <f>E1191+W1191</f>
        <v/>
      </c>
      <c r="AB1191">
        <f>AA1191+((ABS(K1191)/MAX(((F1191)+(G1191)*(W1191))*(W1191),1E-6))^2)/(2*$I$5)</f>
        <v/>
      </c>
      <c r="AC1191">
        <f>((ABS(K1191)*$D$6)/(MAX(((F1191)+(G1191)*(W1191))*(W1191),1E-6)*MAX(((((F1191)+(G1191)*(W1191))*(W1191))/MAX((F1191)+2*(W1191)*SQRT(1+(G1191)^2),1E-6))^(2/3),1E-6)))^2</f>
        <v/>
      </c>
      <c r="AD1191">
        <f>ABS(ABS(K1191)/MAX(((F1191)+(G1191)*(W1191))*(W1191),1E-6))/SQRT($I$5*MAX((((F1191)+(G1191)*(W1191))*(W1191))/MAX((F1191)+2*(G1191)*(W1191),1E-6),1E-6))</f>
        <v/>
      </c>
      <c r="AE1191">
        <f>((F1191)*(W1191)^2)/2+(G1191)*(W1191)^3/3+(ABS(K1191)^2)/($I$5*MAX(((F1191)+(G1191)*(W1191))*(W1191),1E-6))</f>
        <v/>
      </c>
      <c r="AF1191">
        <f>IF($D$20=0,0,IFERROR(AB1192+(((AC1191+AC1192)/2)*J1192)+(IF(Z1191&gt;Z1192,$D$8*((Z1191^2-Z1192^2)/(2*$I$5)),$D$9*((Z1192^2-Z1191^2)/(2*$I$5)))+($D$10*(ABS(I1192)/90)*(MAX(Z1191^2,Z1192^2)/(2*$I$5))))-AB1191,0))</f>
        <v/>
      </c>
      <c r="AG1191">
        <f>IF($D$20=0,1,IFERROR(IF(ROUND(AD1191,3)=1,1,IF(AND(ABS(AF1191)&lt;$D$19,AD1191&lt;1),1,0)),0))</f>
        <v/>
      </c>
      <c r="AH1191">
        <f>IFERROR(IF(V32="Supercritical",MAX($D$16,IFERROR(L1191,MAX($D$16,POWER((ABS(K1191)^2)/($I$5*MAX(F1191,0.1)^2),1/3)))),IF(V32="Subcritical",MAX($D$16,IFERROR(W1191,MAX($D$16,POWER((ABS(K1191)^2)/($I$5*MAX(F1191,0.1)^2),1/3)))),IF(AND(IFERROR(V1191,0)=1,IFERROR(AG1191,0)=1),IF(IFERROR(T1191,-1E99)&gt;=IFERROR(AE1191,-1E99),MAX($D$16,IFERROR(L1191,MAX($D$16,POWER((ABS(K1191)^2)/($I$5*MAX(F1191,0.1)^2),1/3)))),MAX($D$16,IFERROR(W1191,MAX($D$16,POWER((ABS(K1191)^2)/($I$5*MAX(F1191,0.1)^2),1/3))))),IF(IFERROR(V1191,0)=1,MAX($D$16,IFERROR(L1191,MAX($D$16,POWER((ABS(K1191)^2)/($I$5*MAX(F1191,0.1)^2),1/3)))),IF(IFERROR(AG1191,0)=1,MAX($D$16,IFERROR(W1191,MAX($D$16,POWER((ABS(K1191)^2)/($I$5*MAX(F1191,0.1)^2),1/3)))),MAX($D$16,POWER((ABS(K1191)^2)/($I$5*MAX(F1191,0.1)^2),1/3))))))),MAX($D$16,POWER((ABS(K1191)^2)/($I$5*MAX(F1191,0.1)^2),1/3)))</f>
        <v/>
      </c>
      <c r="AI1191">
        <f>E1191+AH1191</f>
        <v/>
      </c>
      <c r="AJ1191">
        <f>AI1191+((ABS(K1191)/MAX(((F1191)+(G1191)*(AH1191))*(AH1191),1E-6))^2)/(2*$I$5)</f>
        <v/>
      </c>
      <c r="AM1191" t="n">
        <v>0</v>
      </c>
      <c r="AN1191" t="n">
        <v>0</v>
      </c>
      <c r="AO1191">
        <f>AM1191+AN1191</f>
        <v/>
      </c>
      <c r="AP1191">
        <f>AP1190+AO1191</f>
        <v/>
      </c>
      <c r="AQ1191">
        <f>ABS(ABS(K1191)/MAX(((F1191)+(G1191)*(AH1191))*(AH1191),1E-6))/SQRT($I$5*MAX((((F1191)+(G1191)*(AH1191))*(AH1191))/MAX((F1191)+2*(G1191)*(AH1191),1E-6),1E-6))</f>
        <v/>
      </c>
      <c r="AR1191">
        <f>IF(AQ1191&lt;1,"Subcritical","Supercritical")</f>
        <v/>
      </c>
      <c r="AS1191">
        <f>((ABS(K1191)*$D$6)/(MAX(((F1191)+(G1191)*(AH1191))*(AH1191),1E-6)*MAX(((((F1191)+(G1191)*(AH1191))*(AH1191))/MAX((F1191)+2*(AH1191)*SQRT(1+(G1191)^2),1E-6))^(2/3),1E-6)))^2</f>
        <v/>
      </c>
    </row>
    <row r="1192">
      <c r="A1192" t="n">
        <v>1043</v>
      </c>
      <c r="B1192" t="n">
        <v>1041.89</v>
      </c>
      <c r="C1192" t="n">
        <v>616079.3909999999</v>
      </c>
      <c r="D1192" t="n">
        <v>3096962.086</v>
      </c>
      <c r="E1192" t="n">
        <v>632.0410000000001</v>
      </c>
      <c r="F1192" t="n">
        <v>5.2</v>
      </c>
      <c r="G1192" t="n">
        <v>0</v>
      </c>
      <c r="H1192" t="inlineStr">
        <is>
          <t>Normal</t>
        </is>
      </c>
      <c r="I1192" t="n">
        <v>0</v>
      </c>
      <c r="J1192">
        <f>B1192-B1191</f>
        <v/>
      </c>
      <c r="K1192">
        <f>MAX(0,K1191-AO1191)</f>
        <v/>
      </c>
      <c r="L1192">
        <f>IF($D$20=0,IFERROR(L1191,MAX($D$16,POWER((ABS(K1192)^2)/($I$5*MAX(F1192,0.1)^2),1/3))),IF(IFERROR(V1191,0)=0,IFERROR(L1191,MAX($D$16,POWER((ABS(K1192)^2)/($I$5*MAX(F1192,0.1)^2),1/3))),IF(OR(IFERROR(L1192,0)=0,IFERROR(S1191,0)&lt;1,IFERROR(S1192,0)&lt;1),MAX($D$16,POWER((ABS(K1192)^2)/($I$5*MAX(F1192,0.1)^2),1/3)),IF(IFERROR(U1192,0)&gt;0,MAX($D$16,IFERROR(L1192,0)+((IFERROR(U1192,0))*$D$18*IF((IFERROR(S1192,0))&lt;1,1,-1))),IF(IFERROR(U1192,0)&lt;0,IF(ABS((MAX($D$16,POWER((ABS(K1192)^2)/($I$5*MAX(F1192,0.1)^2),1/3)))-IFERROR(L1192,0))&gt;$D$19,MAX($D$16,IF((MAX($D$16,POWER((ABS(K1192)^2)/($I$5*MAX(F1192,0.1)^2),1/3)))&gt;IFERROR(L1192,0),MIN((MAX($D$16,POWER((ABS(K1192)^2)/($I$5*MAX(F1192,0.1)^2),1/3))),IFERROR(L1192,0)+(MIN(ABS(IFERROR(U1192,0))*$D$18,ABS((MAX($D$16,POWER((ABS(K1192)^2)/($I$5*MAX(F1192,0.1)^2),1/3)))-IFERROR(L1192,0))))),MAX((MAX($D$16,POWER((ABS(K1192)^2)/($I$5*MAX(F1192,0.1)^2),1/3))),IFERROR(L1192,0)-(MIN(ABS(IFERROR(U1192,0))*$D$18,ABS((MAX($D$16,POWER((ABS(K1192)^2)/($I$5*MAX(F1192,0.1)^2),1/3)))-IFERROR(L1192,0))))))),MAX($D$16,POWER((ABS(K1192)^2)/($I$5*MAX(F1192,0.1)^2),1/3))),MAX($D$16,IFERROR(L1192,0)))))))</f>
        <v/>
      </c>
      <c r="M1192">
        <f>((F1192)+(G1192)*(L1192))*(L1192)</f>
        <v/>
      </c>
      <c r="N1192">
        <f>(((F1192)+(G1192)*(L1192))*(L1192))/MAX((F1192)+2*(L1192)*SQRT(1+(G1192)^2),1E-6)</f>
        <v/>
      </c>
      <c r="O1192">
        <f>ABS(K1192)/MAX(((F1192)+(G1192)*(L1192))*(L1192),1E-6)</f>
        <v/>
      </c>
      <c r="P1192">
        <f>E1192+L1192</f>
        <v/>
      </c>
      <c r="Q1192">
        <f>P1192+((ABS(K1192)/MAX(((F1192)+(G1192)*(L1192))*(L1192),1E-6))^2)/(2*$I$5)</f>
        <v/>
      </c>
      <c r="R1192">
        <f>((ABS(K1192)*$D$6)/(MAX(((F1192)+(G1192)*(L1192))*(L1192),1E-6)*MAX(((((F1192)+(G1192)*(L1192))*(L1192))/MAX((F1192)+2*(L1192)*SQRT(1+(G1192)^2),1E-6))^(2/3),1E-6)))^2</f>
        <v/>
      </c>
      <c r="S1192">
        <f>ABS(ABS(K1192)/MAX(((F1192)+(G1192)*(L1192))*(L1192),1E-6))/SQRT($I$5*MAX((((F1192)+(G1192)*(L1192))*(L1192))/MAX((F1192)+2*(G1192)*(L1192),1E-6),1E-6))</f>
        <v/>
      </c>
      <c r="T1192">
        <f>((F1192)*(L1192)^2)/2+(G1192)*(L1192)^3/3+(ABS(K1192)^2)/($I$5*MAX(((F1192)+(G1192)*(L1192))*(L1192),1E-6))</f>
        <v/>
      </c>
      <c r="U1192">
        <f>IF($D$20=0,0,IFERROR(Q1191-(((R1191+R1192)/2)*J1192)-(IF(O1191&gt;O1192,$D$8*((O1191^2-O1192^2)/(2*$I$5)),$D$9*((O1192^2-O1191^2)/(2*$I$5)))+($D$10*(ABS(I1192)/90)*(MAX(O1191^2,O1192^2)/(2*$I$5))))-Q1192,0))</f>
        <v/>
      </c>
      <c r="V1192">
        <f>IF($D$20=0,1,IFERROR(IF(ROUND(S1192,3)=1,1,IF(AND(ABS(U1192)&lt;$D$19,S1192&gt;1),1,0)),0))</f>
        <v/>
      </c>
      <c r="W1192">
        <f>IF($D$20=0,IFERROR(W1193,MAX($D$16,POWER((ABS(K1192)^2)/($I$5*MAX(F1192,0.1)^2),1/3))),IF(IFERROR(AG1193,0)=0,IFERROR(W1193,MAX($D$16,POWER((ABS(K1192)^2)/($I$5*MAX(F1192,0.1)^2),1/3))),IF(OR(IFERROR(W1192,0)=0,IFERROR(AD1193,0)&gt;1),MAX($D$16,POWER((ABS(K1192)^2)/($I$5*MAX(F1192,0.1)^2),1/3)),IF(IFERROR(AF1192,0)&gt;0,MAX($D$16,IFERROR(W1192,0)+((IFERROR(AF1192,0))*$D$18*IF((IFERROR(AD1192,0))&lt;1,1,-1))),IF(IFERROR(AF1192,0)&lt;0,IF(ABS((MAX($D$16,POWER((ABS(K1192)^2)/($I$5*MAX(F1192,0.1)^2),1/3)))-IFERROR(W1192,0))&gt;$D$19,MAX($D$16,IF((MAX($D$16,POWER((ABS(K1192)^2)/($I$5*MAX(F1192,0.1)^2),1/3)))&gt;IFERROR(W1192,0),MIN((MAX($D$16,POWER((ABS(K1192)^2)/($I$5*MAX(F1192,0.1)^2),1/3))),IFERROR(W1192,0)+(MIN(ABS(IFERROR(AF1192,0))*$D$18,ABS((MAX($D$16,POWER((ABS(K1192)^2)/($I$5*MAX(F1192,0.1)^2),1/3)))-IFERROR(W1192,0))))),MAX((MAX($D$16,POWER((ABS(K1192)^2)/($I$5*MAX(F1192,0.1)^2),1/3))),IFERROR(W1192,0)-(MIN(ABS(IFERROR(AF1192,0))*$D$18,ABS((MAX($D$16,POWER((ABS(K1192)^2)/($I$5*MAX(F1192,0.1)^2),1/3)))-IFERROR(W1192,0))))))),MAX($D$16,POWER((ABS(K1192)^2)/($I$5*MAX(F1192,0.1)^2),1/3))),MAX($D$16,IFERROR(W1192,0)))))))</f>
        <v/>
      </c>
      <c r="X1192">
        <f>((F1192)+(G1192)*(W1192))*(W1192)</f>
        <v/>
      </c>
      <c r="Y1192">
        <f>(((F1192)+(G1192)*(W1192))*(W1192))/MAX((F1192)+2*(W1192)*SQRT(1+(G1192)^2),1E-6)</f>
        <v/>
      </c>
      <c r="Z1192">
        <f>ABS(K1192)/MAX(((F1192)+(G1192)*(W1192))*(W1192),1E-6)</f>
        <v/>
      </c>
      <c r="AA1192">
        <f>E1192+W1192</f>
        <v/>
      </c>
      <c r="AB1192">
        <f>AA1192+((ABS(K1192)/MAX(((F1192)+(G1192)*(W1192))*(W1192),1E-6))^2)/(2*$I$5)</f>
        <v/>
      </c>
      <c r="AC1192">
        <f>((ABS(K1192)*$D$6)/(MAX(((F1192)+(G1192)*(W1192))*(W1192),1E-6)*MAX(((((F1192)+(G1192)*(W1192))*(W1192))/MAX((F1192)+2*(W1192)*SQRT(1+(G1192)^2),1E-6))^(2/3),1E-6)))^2</f>
        <v/>
      </c>
      <c r="AD1192">
        <f>ABS(ABS(K1192)/MAX(((F1192)+(G1192)*(W1192))*(W1192),1E-6))/SQRT($I$5*MAX((((F1192)+(G1192)*(W1192))*(W1192))/MAX((F1192)+2*(G1192)*(W1192),1E-6),1E-6))</f>
        <v/>
      </c>
      <c r="AE1192">
        <f>((F1192)*(W1192)^2)/2+(G1192)*(W1192)^3/3+(ABS(K1192)^2)/($I$5*MAX(((F1192)+(G1192)*(W1192))*(W1192),1E-6))</f>
        <v/>
      </c>
      <c r="AF1192">
        <f>IF($D$20=0,0,IFERROR(AB1193+(((AC1192+AC1193)/2)*J1193)+(IF(Z1192&gt;Z1193,$D$8*((Z1192^2-Z1193^2)/(2*$I$5)),$D$9*((Z1193^2-Z1192^2)/(2*$I$5)))+($D$10*(ABS(I1193)/90)*(MAX(Z1192^2,Z1193^2)/(2*$I$5))))-AB1192,0))</f>
        <v/>
      </c>
      <c r="AG1192">
        <f>IF($D$20=0,1,IFERROR(IF(ROUND(AD1192,3)=1,1,IF(AND(ABS(AF1192)&lt;$D$19,AD1192&lt;1),1,0)),0))</f>
        <v/>
      </c>
      <c r="AH1192">
        <f>IFERROR(IF(V32="Supercritical",MAX($D$16,IFERROR(L1192,MAX($D$16,POWER((ABS(K1192)^2)/($I$5*MAX(F1192,0.1)^2),1/3)))),IF(V32="Subcritical",MAX($D$16,IFERROR(W1192,MAX($D$16,POWER((ABS(K1192)^2)/($I$5*MAX(F1192,0.1)^2),1/3)))),IF(AND(IFERROR(V1192,0)=1,IFERROR(AG1192,0)=1),IF(IFERROR(T1192,-1E99)&gt;=IFERROR(AE1192,-1E99),MAX($D$16,IFERROR(L1192,MAX($D$16,POWER((ABS(K1192)^2)/($I$5*MAX(F1192,0.1)^2),1/3)))),MAX($D$16,IFERROR(W1192,MAX($D$16,POWER((ABS(K1192)^2)/($I$5*MAX(F1192,0.1)^2),1/3))))),IF(IFERROR(V1192,0)=1,MAX($D$16,IFERROR(L1192,MAX($D$16,POWER((ABS(K1192)^2)/($I$5*MAX(F1192,0.1)^2),1/3)))),IF(IFERROR(AG1192,0)=1,MAX($D$16,IFERROR(W1192,MAX($D$16,POWER((ABS(K1192)^2)/($I$5*MAX(F1192,0.1)^2),1/3)))),MAX($D$16,POWER((ABS(K1192)^2)/($I$5*MAX(F1192,0.1)^2),1/3))))))),MAX($D$16,POWER((ABS(K1192)^2)/($I$5*MAX(F1192,0.1)^2),1/3)))</f>
        <v/>
      </c>
      <c r="AI1192">
        <f>E1192+AH1192</f>
        <v/>
      </c>
      <c r="AJ1192">
        <f>AI1192+((ABS(K1192)/MAX(((F1192)+(G1192)*(AH1192))*(AH1192),1E-6))^2)/(2*$I$5)</f>
        <v/>
      </c>
      <c r="AM1192" t="n">
        <v>0</v>
      </c>
      <c r="AN1192" t="n">
        <v>0</v>
      </c>
      <c r="AO1192">
        <f>AM1192+AN1192</f>
        <v/>
      </c>
      <c r="AP1192">
        <f>AP1191+AO1192</f>
        <v/>
      </c>
      <c r="AQ1192">
        <f>ABS(ABS(K1192)/MAX(((F1192)+(G1192)*(AH1192))*(AH1192),1E-6))/SQRT($I$5*MAX((((F1192)+(G1192)*(AH1192))*(AH1192))/MAX((F1192)+2*(G1192)*(AH1192),1E-6),1E-6))</f>
        <v/>
      </c>
      <c r="AR1192">
        <f>IF(AQ1192&lt;1,"Subcritical","Supercritical")</f>
        <v/>
      </c>
      <c r="AS1192">
        <f>((ABS(K1192)*$D$6)/(MAX(((F1192)+(G1192)*(AH1192))*(AH1192),1E-6)*MAX(((((F1192)+(G1192)*(AH1192))*(AH1192))/MAX((F1192)+2*(AH1192)*SQRT(1+(G1192)^2),1E-6))^(2/3),1E-6)))^2</f>
        <v/>
      </c>
    </row>
    <row r="1193">
      <c r="A1193" t="n">
        <v>1044</v>
      </c>
      <c r="B1193" t="n">
        <v>1042.889</v>
      </c>
      <c r="C1193" t="n">
        <v>616079.349</v>
      </c>
      <c r="D1193" t="n">
        <v>3096961.087</v>
      </c>
      <c r="E1193" t="n">
        <v>632.0405</v>
      </c>
      <c r="F1193" t="n">
        <v>5.2</v>
      </c>
      <c r="G1193" t="n">
        <v>0</v>
      </c>
      <c r="H1193" t="inlineStr">
        <is>
          <t>Normal</t>
        </is>
      </c>
      <c r="I1193" t="n">
        <v>0</v>
      </c>
      <c r="J1193">
        <f>B1193-B1192</f>
        <v/>
      </c>
      <c r="K1193">
        <f>MAX(0,K1192-AO1192)</f>
        <v/>
      </c>
      <c r="L1193">
        <f>IF($D$20=0,IFERROR(L1192,MAX($D$16,POWER((ABS(K1193)^2)/($I$5*MAX(F1193,0.1)^2),1/3))),IF(IFERROR(V1192,0)=0,IFERROR(L1192,MAX($D$16,POWER((ABS(K1193)^2)/($I$5*MAX(F1193,0.1)^2),1/3))),IF(OR(IFERROR(L1193,0)=0,IFERROR(S1192,0)&lt;1,IFERROR(S1193,0)&lt;1),MAX($D$16,POWER((ABS(K1193)^2)/($I$5*MAX(F1193,0.1)^2),1/3)),IF(IFERROR(U1193,0)&gt;0,MAX($D$16,IFERROR(L1193,0)+((IFERROR(U1193,0))*$D$18*IF((IFERROR(S1193,0))&lt;1,1,-1))),IF(IFERROR(U1193,0)&lt;0,IF(ABS((MAX($D$16,POWER((ABS(K1193)^2)/($I$5*MAX(F1193,0.1)^2),1/3)))-IFERROR(L1193,0))&gt;$D$19,MAX($D$16,IF((MAX($D$16,POWER((ABS(K1193)^2)/($I$5*MAX(F1193,0.1)^2),1/3)))&gt;IFERROR(L1193,0),MIN((MAX($D$16,POWER((ABS(K1193)^2)/($I$5*MAX(F1193,0.1)^2),1/3))),IFERROR(L1193,0)+(MIN(ABS(IFERROR(U1193,0))*$D$18,ABS((MAX($D$16,POWER((ABS(K1193)^2)/($I$5*MAX(F1193,0.1)^2),1/3)))-IFERROR(L1193,0))))),MAX((MAX($D$16,POWER((ABS(K1193)^2)/($I$5*MAX(F1193,0.1)^2),1/3))),IFERROR(L1193,0)-(MIN(ABS(IFERROR(U1193,0))*$D$18,ABS((MAX($D$16,POWER((ABS(K1193)^2)/($I$5*MAX(F1193,0.1)^2),1/3)))-IFERROR(L1193,0))))))),MAX($D$16,POWER((ABS(K1193)^2)/($I$5*MAX(F1193,0.1)^2),1/3))),MAX($D$16,IFERROR(L1193,0)))))))</f>
        <v/>
      </c>
      <c r="M1193">
        <f>((F1193)+(G1193)*(L1193))*(L1193)</f>
        <v/>
      </c>
      <c r="N1193">
        <f>(((F1193)+(G1193)*(L1193))*(L1193))/MAX((F1193)+2*(L1193)*SQRT(1+(G1193)^2),1E-6)</f>
        <v/>
      </c>
      <c r="O1193">
        <f>ABS(K1193)/MAX(((F1193)+(G1193)*(L1193))*(L1193),1E-6)</f>
        <v/>
      </c>
      <c r="P1193">
        <f>E1193+L1193</f>
        <v/>
      </c>
      <c r="Q1193">
        <f>P1193+((ABS(K1193)/MAX(((F1193)+(G1193)*(L1193))*(L1193),1E-6))^2)/(2*$I$5)</f>
        <v/>
      </c>
      <c r="R1193">
        <f>((ABS(K1193)*$D$6)/(MAX(((F1193)+(G1193)*(L1193))*(L1193),1E-6)*MAX(((((F1193)+(G1193)*(L1193))*(L1193))/MAX((F1193)+2*(L1193)*SQRT(1+(G1193)^2),1E-6))^(2/3),1E-6)))^2</f>
        <v/>
      </c>
      <c r="S1193">
        <f>ABS(ABS(K1193)/MAX(((F1193)+(G1193)*(L1193))*(L1193),1E-6))/SQRT($I$5*MAX((((F1193)+(G1193)*(L1193))*(L1193))/MAX((F1193)+2*(G1193)*(L1193),1E-6),1E-6))</f>
        <v/>
      </c>
      <c r="T1193">
        <f>((F1193)*(L1193)^2)/2+(G1193)*(L1193)^3/3+(ABS(K1193)^2)/($I$5*MAX(((F1193)+(G1193)*(L1193))*(L1193),1E-6))</f>
        <v/>
      </c>
      <c r="U1193">
        <f>IF($D$20=0,0,IFERROR(Q1192-(((R1192+R1193)/2)*J1193)-(IF(O1192&gt;O1193,$D$8*((O1192^2-O1193^2)/(2*$I$5)),$D$9*((O1193^2-O1192^2)/(2*$I$5)))+($D$10*(ABS(I1193)/90)*(MAX(O1192^2,O1193^2)/(2*$I$5))))-Q1193,0))</f>
        <v/>
      </c>
      <c r="V1193">
        <f>IF($D$20=0,1,IFERROR(IF(ROUND(S1193,3)=1,1,IF(AND(ABS(U1193)&lt;$D$19,S1193&gt;1),1,0)),0))</f>
        <v/>
      </c>
      <c r="W1193">
        <f>IF($D$20=0,IFERROR(W1194,MAX($D$16,POWER((ABS(K1193)^2)/($I$5*MAX(F1193,0.1)^2),1/3))),IF(IFERROR(AG1194,0)=0,IFERROR(W1194,MAX($D$16,POWER((ABS(K1193)^2)/($I$5*MAX(F1193,0.1)^2),1/3))),IF(OR(IFERROR(W1193,0)=0,IFERROR(AD1194,0)&gt;1),MAX($D$16,POWER((ABS(K1193)^2)/($I$5*MAX(F1193,0.1)^2),1/3)),IF(IFERROR(AF1193,0)&gt;0,MAX($D$16,IFERROR(W1193,0)+((IFERROR(AF1193,0))*$D$18*IF((IFERROR(AD1193,0))&lt;1,1,-1))),IF(IFERROR(AF1193,0)&lt;0,IF(ABS((MAX($D$16,POWER((ABS(K1193)^2)/($I$5*MAX(F1193,0.1)^2),1/3)))-IFERROR(W1193,0))&gt;$D$19,MAX($D$16,IF((MAX($D$16,POWER((ABS(K1193)^2)/($I$5*MAX(F1193,0.1)^2),1/3)))&gt;IFERROR(W1193,0),MIN((MAX($D$16,POWER((ABS(K1193)^2)/($I$5*MAX(F1193,0.1)^2),1/3))),IFERROR(W1193,0)+(MIN(ABS(IFERROR(AF1193,0))*$D$18,ABS((MAX($D$16,POWER((ABS(K1193)^2)/($I$5*MAX(F1193,0.1)^2),1/3)))-IFERROR(W1193,0))))),MAX((MAX($D$16,POWER((ABS(K1193)^2)/($I$5*MAX(F1193,0.1)^2),1/3))),IFERROR(W1193,0)-(MIN(ABS(IFERROR(AF1193,0))*$D$18,ABS((MAX($D$16,POWER((ABS(K1193)^2)/($I$5*MAX(F1193,0.1)^2),1/3)))-IFERROR(W1193,0))))))),MAX($D$16,POWER((ABS(K1193)^2)/($I$5*MAX(F1193,0.1)^2),1/3))),MAX($D$16,IFERROR(W1193,0)))))))</f>
        <v/>
      </c>
      <c r="X1193">
        <f>((F1193)+(G1193)*(W1193))*(W1193)</f>
        <v/>
      </c>
      <c r="Y1193">
        <f>(((F1193)+(G1193)*(W1193))*(W1193))/MAX((F1193)+2*(W1193)*SQRT(1+(G1193)^2),1E-6)</f>
        <v/>
      </c>
      <c r="Z1193">
        <f>ABS(K1193)/MAX(((F1193)+(G1193)*(W1193))*(W1193),1E-6)</f>
        <v/>
      </c>
      <c r="AA1193">
        <f>E1193+W1193</f>
        <v/>
      </c>
      <c r="AB1193">
        <f>AA1193+((ABS(K1193)/MAX(((F1193)+(G1193)*(W1193))*(W1193),1E-6))^2)/(2*$I$5)</f>
        <v/>
      </c>
      <c r="AC1193">
        <f>((ABS(K1193)*$D$6)/(MAX(((F1193)+(G1193)*(W1193))*(W1193),1E-6)*MAX(((((F1193)+(G1193)*(W1193))*(W1193))/MAX((F1193)+2*(W1193)*SQRT(1+(G1193)^2),1E-6))^(2/3),1E-6)))^2</f>
        <v/>
      </c>
      <c r="AD1193">
        <f>ABS(ABS(K1193)/MAX(((F1193)+(G1193)*(W1193))*(W1193),1E-6))/SQRT($I$5*MAX((((F1193)+(G1193)*(W1193))*(W1193))/MAX((F1193)+2*(G1193)*(W1193),1E-6),1E-6))</f>
        <v/>
      </c>
      <c r="AE1193">
        <f>((F1193)*(W1193)^2)/2+(G1193)*(W1193)^3/3+(ABS(K1193)^2)/($I$5*MAX(((F1193)+(G1193)*(W1193))*(W1193),1E-6))</f>
        <v/>
      </c>
      <c r="AF1193">
        <f>IF($D$20=0,0,IFERROR(AB1194+(((AC1193+AC1194)/2)*J1194)+(IF(Z1193&gt;Z1194,$D$8*((Z1193^2-Z1194^2)/(2*$I$5)),$D$9*((Z1194^2-Z1193^2)/(2*$I$5)))+($D$10*(ABS(I1194)/90)*(MAX(Z1193^2,Z1194^2)/(2*$I$5))))-AB1193,0))</f>
        <v/>
      </c>
      <c r="AG1193">
        <f>IF($D$20=0,1,IFERROR(IF(ROUND(AD1193,3)=1,1,IF(AND(ABS(AF1193)&lt;$D$19,AD1193&lt;1),1,0)),0))</f>
        <v/>
      </c>
      <c r="AH1193">
        <f>IFERROR(IF(V32="Supercritical",MAX($D$16,IFERROR(L1193,MAX($D$16,POWER((ABS(K1193)^2)/($I$5*MAX(F1193,0.1)^2),1/3)))),IF(V32="Subcritical",MAX($D$16,IFERROR(W1193,MAX($D$16,POWER((ABS(K1193)^2)/($I$5*MAX(F1193,0.1)^2),1/3)))),IF(AND(IFERROR(V1193,0)=1,IFERROR(AG1193,0)=1),IF(IFERROR(T1193,-1E99)&gt;=IFERROR(AE1193,-1E99),MAX($D$16,IFERROR(L1193,MAX($D$16,POWER((ABS(K1193)^2)/($I$5*MAX(F1193,0.1)^2),1/3)))),MAX($D$16,IFERROR(W1193,MAX($D$16,POWER((ABS(K1193)^2)/($I$5*MAX(F1193,0.1)^2),1/3))))),IF(IFERROR(V1193,0)=1,MAX($D$16,IFERROR(L1193,MAX($D$16,POWER((ABS(K1193)^2)/($I$5*MAX(F1193,0.1)^2),1/3)))),IF(IFERROR(AG1193,0)=1,MAX($D$16,IFERROR(W1193,MAX($D$16,POWER((ABS(K1193)^2)/($I$5*MAX(F1193,0.1)^2),1/3)))),MAX($D$16,POWER((ABS(K1193)^2)/($I$5*MAX(F1193,0.1)^2),1/3))))))),MAX($D$16,POWER((ABS(K1193)^2)/($I$5*MAX(F1193,0.1)^2),1/3)))</f>
        <v/>
      </c>
      <c r="AI1193">
        <f>E1193+AH1193</f>
        <v/>
      </c>
      <c r="AJ1193">
        <f>AI1193+((ABS(K1193)/MAX(((F1193)+(G1193)*(AH1193))*(AH1193),1E-6))^2)/(2*$I$5)</f>
        <v/>
      </c>
      <c r="AM1193" t="n">
        <v>0</v>
      </c>
      <c r="AN1193" t="n">
        <v>0</v>
      </c>
      <c r="AO1193">
        <f>AM1193+AN1193</f>
        <v/>
      </c>
      <c r="AP1193">
        <f>AP1192+AO1193</f>
        <v/>
      </c>
      <c r="AQ1193">
        <f>ABS(ABS(K1193)/MAX(((F1193)+(G1193)*(AH1193))*(AH1193),1E-6))/SQRT($I$5*MAX((((F1193)+(G1193)*(AH1193))*(AH1193))/MAX((F1193)+2*(G1193)*(AH1193),1E-6),1E-6))</f>
        <v/>
      </c>
      <c r="AR1193">
        <f>IF(AQ1193&lt;1,"Subcritical","Supercritical")</f>
        <v/>
      </c>
      <c r="AS1193">
        <f>((ABS(K1193)*$D$6)/(MAX(((F1193)+(G1193)*(AH1193))*(AH1193),1E-6)*MAX(((((F1193)+(G1193)*(AH1193))*(AH1193))/MAX((F1193)+2*(AH1193)*SQRT(1+(G1193)^2),1E-6))^(2/3),1E-6)))^2</f>
        <v/>
      </c>
    </row>
    <row r="1194">
      <c r="A1194" t="n">
        <v>1045</v>
      </c>
      <c r="B1194" t="n">
        <v>1043.889</v>
      </c>
      <c r="C1194" t="n">
        <v>616079.307</v>
      </c>
      <c r="D1194" t="n">
        <v>3096960.088</v>
      </c>
      <c r="E1194" t="n">
        <v>632.04</v>
      </c>
      <c r="F1194" t="n">
        <v>5.2</v>
      </c>
      <c r="G1194" t="n">
        <v>0</v>
      </c>
      <c r="H1194" t="inlineStr">
        <is>
          <t>Normal</t>
        </is>
      </c>
      <c r="I1194" t="n">
        <v>0.057</v>
      </c>
      <c r="J1194">
        <f>B1194-B1193</f>
        <v/>
      </c>
      <c r="K1194">
        <f>MAX(0,K1193-AO1193)</f>
        <v/>
      </c>
      <c r="L1194">
        <f>IF($D$20=0,IFERROR(L1193,MAX($D$16,POWER((ABS(K1194)^2)/($I$5*MAX(F1194,0.1)^2),1/3))),IF(IFERROR(V1193,0)=0,IFERROR(L1193,MAX($D$16,POWER((ABS(K1194)^2)/($I$5*MAX(F1194,0.1)^2),1/3))),IF(OR(IFERROR(L1194,0)=0,IFERROR(S1193,0)&lt;1,IFERROR(S1194,0)&lt;1),MAX($D$16,POWER((ABS(K1194)^2)/($I$5*MAX(F1194,0.1)^2),1/3)),IF(IFERROR(U1194,0)&gt;0,MAX($D$16,IFERROR(L1194,0)+((IFERROR(U1194,0))*$D$18*IF((IFERROR(S1194,0))&lt;1,1,-1))),IF(IFERROR(U1194,0)&lt;0,IF(ABS((MAX($D$16,POWER((ABS(K1194)^2)/($I$5*MAX(F1194,0.1)^2),1/3)))-IFERROR(L1194,0))&gt;$D$19,MAX($D$16,IF((MAX($D$16,POWER((ABS(K1194)^2)/($I$5*MAX(F1194,0.1)^2),1/3)))&gt;IFERROR(L1194,0),MIN((MAX($D$16,POWER((ABS(K1194)^2)/($I$5*MAX(F1194,0.1)^2),1/3))),IFERROR(L1194,0)+(MIN(ABS(IFERROR(U1194,0))*$D$18,ABS((MAX($D$16,POWER((ABS(K1194)^2)/($I$5*MAX(F1194,0.1)^2),1/3)))-IFERROR(L1194,0))))),MAX((MAX($D$16,POWER((ABS(K1194)^2)/($I$5*MAX(F1194,0.1)^2),1/3))),IFERROR(L1194,0)-(MIN(ABS(IFERROR(U1194,0))*$D$18,ABS((MAX($D$16,POWER((ABS(K1194)^2)/($I$5*MAX(F1194,0.1)^2),1/3)))-IFERROR(L1194,0))))))),MAX($D$16,POWER((ABS(K1194)^2)/($I$5*MAX(F1194,0.1)^2),1/3))),MAX($D$16,IFERROR(L1194,0)))))))</f>
        <v/>
      </c>
      <c r="M1194">
        <f>((F1194)+(G1194)*(L1194))*(L1194)</f>
        <v/>
      </c>
      <c r="N1194">
        <f>(((F1194)+(G1194)*(L1194))*(L1194))/MAX((F1194)+2*(L1194)*SQRT(1+(G1194)^2),1E-6)</f>
        <v/>
      </c>
      <c r="O1194">
        <f>ABS(K1194)/MAX(((F1194)+(G1194)*(L1194))*(L1194),1E-6)</f>
        <v/>
      </c>
      <c r="P1194">
        <f>E1194+L1194</f>
        <v/>
      </c>
      <c r="Q1194">
        <f>P1194+((ABS(K1194)/MAX(((F1194)+(G1194)*(L1194))*(L1194),1E-6))^2)/(2*$I$5)</f>
        <v/>
      </c>
      <c r="R1194">
        <f>((ABS(K1194)*$D$6)/(MAX(((F1194)+(G1194)*(L1194))*(L1194),1E-6)*MAX(((((F1194)+(G1194)*(L1194))*(L1194))/MAX((F1194)+2*(L1194)*SQRT(1+(G1194)^2),1E-6))^(2/3),1E-6)))^2</f>
        <v/>
      </c>
      <c r="S1194">
        <f>ABS(ABS(K1194)/MAX(((F1194)+(G1194)*(L1194))*(L1194),1E-6))/SQRT($I$5*MAX((((F1194)+(G1194)*(L1194))*(L1194))/MAX((F1194)+2*(G1194)*(L1194),1E-6),1E-6))</f>
        <v/>
      </c>
      <c r="T1194">
        <f>((F1194)*(L1194)^2)/2+(G1194)*(L1194)^3/3+(ABS(K1194)^2)/($I$5*MAX(((F1194)+(G1194)*(L1194))*(L1194),1E-6))</f>
        <v/>
      </c>
      <c r="U1194">
        <f>IF($D$20=0,0,IFERROR(Q1193-(((R1193+R1194)/2)*J1194)-(IF(O1193&gt;O1194,$D$8*((O1193^2-O1194^2)/(2*$I$5)),$D$9*((O1194^2-O1193^2)/(2*$I$5)))+($D$10*(ABS(I1194)/90)*(MAX(O1193^2,O1194^2)/(2*$I$5))))-Q1194,0))</f>
        <v/>
      </c>
      <c r="V1194">
        <f>IF($D$20=0,1,IFERROR(IF(ROUND(S1194,3)=1,1,IF(AND(ABS(U1194)&lt;$D$19,S1194&gt;1),1,0)),0))</f>
        <v/>
      </c>
      <c r="W1194">
        <f>IF($D$20=0,IFERROR(W1195,MAX($D$16,POWER((ABS(K1194)^2)/($I$5*MAX(F1194,0.1)^2),1/3))),IF(IFERROR(AG1195,0)=0,IFERROR(W1195,MAX($D$16,POWER((ABS(K1194)^2)/($I$5*MAX(F1194,0.1)^2),1/3))),IF(OR(IFERROR(W1194,0)=0,IFERROR(AD1195,0)&gt;1),MAX($D$16,POWER((ABS(K1194)^2)/($I$5*MAX(F1194,0.1)^2),1/3)),IF(IFERROR(AF1194,0)&gt;0,MAX($D$16,IFERROR(W1194,0)+((IFERROR(AF1194,0))*$D$18*IF((IFERROR(AD1194,0))&lt;1,1,-1))),IF(IFERROR(AF1194,0)&lt;0,IF(ABS((MAX($D$16,POWER((ABS(K1194)^2)/($I$5*MAX(F1194,0.1)^2),1/3)))-IFERROR(W1194,0))&gt;$D$19,MAX($D$16,IF((MAX($D$16,POWER((ABS(K1194)^2)/($I$5*MAX(F1194,0.1)^2),1/3)))&gt;IFERROR(W1194,0),MIN((MAX($D$16,POWER((ABS(K1194)^2)/($I$5*MAX(F1194,0.1)^2),1/3))),IFERROR(W1194,0)+(MIN(ABS(IFERROR(AF1194,0))*$D$18,ABS((MAX($D$16,POWER((ABS(K1194)^2)/($I$5*MAX(F1194,0.1)^2),1/3)))-IFERROR(W1194,0))))),MAX((MAX($D$16,POWER((ABS(K1194)^2)/($I$5*MAX(F1194,0.1)^2),1/3))),IFERROR(W1194,0)-(MIN(ABS(IFERROR(AF1194,0))*$D$18,ABS((MAX($D$16,POWER((ABS(K1194)^2)/($I$5*MAX(F1194,0.1)^2),1/3)))-IFERROR(W1194,0))))))),MAX($D$16,POWER((ABS(K1194)^2)/($I$5*MAX(F1194,0.1)^2),1/3))),MAX($D$16,IFERROR(W1194,0)))))))</f>
        <v/>
      </c>
      <c r="X1194">
        <f>((F1194)+(G1194)*(W1194))*(W1194)</f>
        <v/>
      </c>
      <c r="Y1194">
        <f>(((F1194)+(G1194)*(W1194))*(W1194))/MAX((F1194)+2*(W1194)*SQRT(1+(G1194)^2),1E-6)</f>
        <v/>
      </c>
      <c r="Z1194">
        <f>ABS(K1194)/MAX(((F1194)+(G1194)*(W1194))*(W1194),1E-6)</f>
        <v/>
      </c>
      <c r="AA1194">
        <f>E1194+W1194</f>
        <v/>
      </c>
      <c r="AB1194">
        <f>AA1194+((ABS(K1194)/MAX(((F1194)+(G1194)*(W1194))*(W1194),1E-6))^2)/(2*$I$5)</f>
        <v/>
      </c>
      <c r="AC1194">
        <f>((ABS(K1194)*$D$6)/(MAX(((F1194)+(G1194)*(W1194))*(W1194),1E-6)*MAX(((((F1194)+(G1194)*(W1194))*(W1194))/MAX((F1194)+2*(W1194)*SQRT(1+(G1194)^2),1E-6))^(2/3),1E-6)))^2</f>
        <v/>
      </c>
      <c r="AD1194">
        <f>ABS(ABS(K1194)/MAX(((F1194)+(G1194)*(W1194))*(W1194),1E-6))/SQRT($I$5*MAX((((F1194)+(G1194)*(W1194))*(W1194))/MAX((F1194)+2*(G1194)*(W1194),1E-6),1E-6))</f>
        <v/>
      </c>
      <c r="AE1194">
        <f>((F1194)*(W1194)^2)/2+(G1194)*(W1194)^3/3+(ABS(K1194)^2)/($I$5*MAX(((F1194)+(G1194)*(W1194))*(W1194),1E-6))</f>
        <v/>
      </c>
      <c r="AF1194">
        <f>IF($D$20=0,0,IFERROR(AB1195+(((AC1194+AC1195)/2)*J1195)+(IF(Z1194&gt;Z1195,$D$8*((Z1194^2-Z1195^2)/(2*$I$5)),$D$9*((Z1195^2-Z1194^2)/(2*$I$5)))+($D$10*(ABS(I1195)/90)*(MAX(Z1194^2,Z1195^2)/(2*$I$5))))-AB1194,0))</f>
        <v/>
      </c>
      <c r="AG1194">
        <f>IF($D$20=0,1,IFERROR(IF(ROUND(AD1194,3)=1,1,IF(AND(ABS(AF1194)&lt;$D$19,AD1194&lt;1),1,0)),0))</f>
        <v/>
      </c>
      <c r="AH1194">
        <f>IFERROR(IF(V32="Supercritical",MAX($D$16,IFERROR(L1194,MAX($D$16,POWER((ABS(K1194)^2)/($I$5*MAX(F1194,0.1)^2),1/3)))),IF(V32="Subcritical",MAX($D$16,IFERROR(W1194,MAX($D$16,POWER((ABS(K1194)^2)/($I$5*MAX(F1194,0.1)^2),1/3)))),IF(AND(IFERROR(V1194,0)=1,IFERROR(AG1194,0)=1),IF(IFERROR(T1194,-1E99)&gt;=IFERROR(AE1194,-1E99),MAX($D$16,IFERROR(L1194,MAX($D$16,POWER((ABS(K1194)^2)/($I$5*MAX(F1194,0.1)^2),1/3)))),MAX($D$16,IFERROR(W1194,MAX($D$16,POWER((ABS(K1194)^2)/($I$5*MAX(F1194,0.1)^2),1/3))))),IF(IFERROR(V1194,0)=1,MAX($D$16,IFERROR(L1194,MAX($D$16,POWER((ABS(K1194)^2)/($I$5*MAX(F1194,0.1)^2),1/3)))),IF(IFERROR(AG1194,0)=1,MAX($D$16,IFERROR(W1194,MAX($D$16,POWER((ABS(K1194)^2)/($I$5*MAX(F1194,0.1)^2),1/3)))),MAX($D$16,POWER((ABS(K1194)^2)/($I$5*MAX(F1194,0.1)^2),1/3))))))),MAX($D$16,POWER((ABS(K1194)^2)/($I$5*MAX(F1194,0.1)^2),1/3)))</f>
        <v/>
      </c>
      <c r="AI1194">
        <f>E1194+AH1194</f>
        <v/>
      </c>
      <c r="AJ1194">
        <f>AI1194+((ABS(K1194)/MAX(((F1194)+(G1194)*(AH1194))*(AH1194),1E-6))^2)/(2*$I$5)</f>
        <v/>
      </c>
      <c r="AM1194" t="n">
        <v>0</v>
      </c>
      <c r="AN1194" t="n">
        <v>0</v>
      </c>
      <c r="AO1194">
        <f>AM1194+AN1194</f>
        <v/>
      </c>
      <c r="AP1194">
        <f>AP1193+AO1194</f>
        <v/>
      </c>
      <c r="AQ1194">
        <f>ABS(ABS(K1194)/MAX(((F1194)+(G1194)*(AH1194))*(AH1194),1E-6))/SQRT($I$5*MAX((((F1194)+(G1194)*(AH1194))*(AH1194))/MAX((F1194)+2*(G1194)*(AH1194),1E-6),1E-6))</f>
        <v/>
      </c>
      <c r="AR1194">
        <f>IF(AQ1194&lt;1,"Subcritical","Supercritical")</f>
        <v/>
      </c>
      <c r="AS1194">
        <f>((ABS(K1194)*$D$6)/(MAX(((F1194)+(G1194)*(AH1194))*(AH1194),1E-6)*MAX(((((F1194)+(G1194)*(AH1194))*(AH1194))/MAX((F1194)+2*(AH1194)*SQRT(1+(G1194)^2),1E-6))^(2/3),1E-6)))^2</f>
        <v/>
      </c>
    </row>
    <row r="1195">
      <c r="A1195" t="n">
        <v>1046</v>
      </c>
      <c r="B1195" t="n">
        <v>1044.889</v>
      </c>
      <c r="C1195" t="n">
        <v>616079.264</v>
      </c>
      <c r="D1195" t="n">
        <v>3096959.089</v>
      </c>
      <c r="E1195" t="n">
        <v>632.0395</v>
      </c>
      <c r="F1195" t="n">
        <v>5.2</v>
      </c>
      <c r="G1195" t="n">
        <v>0</v>
      </c>
      <c r="H1195" t="inlineStr">
        <is>
          <t>Normal</t>
        </is>
      </c>
      <c r="I1195" t="n">
        <v>0.057</v>
      </c>
      <c r="J1195">
        <f>B1195-B1194</f>
        <v/>
      </c>
      <c r="K1195">
        <f>MAX(0,K1194-AO1194)</f>
        <v/>
      </c>
      <c r="L1195">
        <f>IF($D$20=0,IFERROR(L1194,MAX($D$16,POWER((ABS(K1195)^2)/($I$5*MAX(F1195,0.1)^2),1/3))),IF(IFERROR(V1194,0)=0,IFERROR(L1194,MAX($D$16,POWER((ABS(K1195)^2)/($I$5*MAX(F1195,0.1)^2),1/3))),IF(OR(IFERROR(L1195,0)=0,IFERROR(S1194,0)&lt;1,IFERROR(S1195,0)&lt;1),MAX($D$16,POWER((ABS(K1195)^2)/($I$5*MAX(F1195,0.1)^2),1/3)),IF(IFERROR(U1195,0)&gt;0,MAX($D$16,IFERROR(L1195,0)+((IFERROR(U1195,0))*$D$18*IF((IFERROR(S1195,0))&lt;1,1,-1))),IF(IFERROR(U1195,0)&lt;0,IF(ABS((MAX($D$16,POWER((ABS(K1195)^2)/($I$5*MAX(F1195,0.1)^2),1/3)))-IFERROR(L1195,0))&gt;$D$19,MAX($D$16,IF((MAX($D$16,POWER((ABS(K1195)^2)/($I$5*MAX(F1195,0.1)^2),1/3)))&gt;IFERROR(L1195,0),MIN((MAX($D$16,POWER((ABS(K1195)^2)/($I$5*MAX(F1195,0.1)^2),1/3))),IFERROR(L1195,0)+(MIN(ABS(IFERROR(U1195,0))*$D$18,ABS((MAX($D$16,POWER((ABS(K1195)^2)/($I$5*MAX(F1195,0.1)^2),1/3)))-IFERROR(L1195,0))))),MAX((MAX($D$16,POWER((ABS(K1195)^2)/($I$5*MAX(F1195,0.1)^2),1/3))),IFERROR(L1195,0)-(MIN(ABS(IFERROR(U1195,0))*$D$18,ABS((MAX($D$16,POWER((ABS(K1195)^2)/($I$5*MAX(F1195,0.1)^2),1/3)))-IFERROR(L1195,0))))))),MAX($D$16,POWER((ABS(K1195)^2)/($I$5*MAX(F1195,0.1)^2),1/3))),MAX($D$16,IFERROR(L1195,0)))))))</f>
        <v/>
      </c>
      <c r="M1195">
        <f>((F1195)+(G1195)*(L1195))*(L1195)</f>
        <v/>
      </c>
      <c r="N1195">
        <f>(((F1195)+(G1195)*(L1195))*(L1195))/MAX((F1195)+2*(L1195)*SQRT(1+(G1195)^2),1E-6)</f>
        <v/>
      </c>
      <c r="O1195">
        <f>ABS(K1195)/MAX(((F1195)+(G1195)*(L1195))*(L1195),1E-6)</f>
        <v/>
      </c>
      <c r="P1195">
        <f>E1195+L1195</f>
        <v/>
      </c>
      <c r="Q1195">
        <f>P1195+((ABS(K1195)/MAX(((F1195)+(G1195)*(L1195))*(L1195),1E-6))^2)/(2*$I$5)</f>
        <v/>
      </c>
      <c r="R1195">
        <f>((ABS(K1195)*$D$6)/(MAX(((F1195)+(G1195)*(L1195))*(L1195),1E-6)*MAX(((((F1195)+(G1195)*(L1195))*(L1195))/MAX((F1195)+2*(L1195)*SQRT(1+(G1195)^2),1E-6))^(2/3),1E-6)))^2</f>
        <v/>
      </c>
      <c r="S1195">
        <f>ABS(ABS(K1195)/MAX(((F1195)+(G1195)*(L1195))*(L1195),1E-6))/SQRT($I$5*MAX((((F1195)+(G1195)*(L1195))*(L1195))/MAX((F1195)+2*(G1195)*(L1195),1E-6),1E-6))</f>
        <v/>
      </c>
      <c r="T1195">
        <f>((F1195)*(L1195)^2)/2+(G1195)*(L1195)^3/3+(ABS(K1195)^2)/($I$5*MAX(((F1195)+(G1195)*(L1195))*(L1195),1E-6))</f>
        <v/>
      </c>
      <c r="U1195">
        <f>IF($D$20=0,0,IFERROR(Q1194-(((R1194+R1195)/2)*J1195)-(IF(O1194&gt;O1195,$D$8*((O1194^2-O1195^2)/(2*$I$5)),$D$9*((O1195^2-O1194^2)/(2*$I$5)))+($D$10*(ABS(I1195)/90)*(MAX(O1194^2,O1195^2)/(2*$I$5))))-Q1195,0))</f>
        <v/>
      </c>
      <c r="V1195">
        <f>IF($D$20=0,1,IFERROR(IF(ROUND(S1195,3)=1,1,IF(AND(ABS(U1195)&lt;$D$19,S1195&gt;1),1,0)),0))</f>
        <v/>
      </c>
      <c r="W1195">
        <f>IF($D$20=0,IFERROR(W1196,MAX($D$16,POWER((ABS(K1195)^2)/($I$5*MAX(F1195,0.1)^2),1/3))),IF(IFERROR(AG1196,0)=0,IFERROR(W1196,MAX($D$16,POWER((ABS(K1195)^2)/($I$5*MAX(F1195,0.1)^2),1/3))),IF(OR(IFERROR(W1195,0)=0,IFERROR(AD1196,0)&gt;1),MAX($D$16,POWER((ABS(K1195)^2)/($I$5*MAX(F1195,0.1)^2),1/3)),IF(IFERROR(AF1195,0)&gt;0,MAX($D$16,IFERROR(W1195,0)+((IFERROR(AF1195,0))*$D$18*IF((IFERROR(AD1195,0))&lt;1,1,-1))),IF(IFERROR(AF1195,0)&lt;0,IF(ABS((MAX($D$16,POWER((ABS(K1195)^2)/($I$5*MAX(F1195,0.1)^2),1/3)))-IFERROR(W1195,0))&gt;$D$19,MAX($D$16,IF((MAX($D$16,POWER((ABS(K1195)^2)/($I$5*MAX(F1195,0.1)^2),1/3)))&gt;IFERROR(W1195,0),MIN((MAX($D$16,POWER((ABS(K1195)^2)/($I$5*MAX(F1195,0.1)^2),1/3))),IFERROR(W1195,0)+(MIN(ABS(IFERROR(AF1195,0))*$D$18,ABS((MAX($D$16,POWER((ABS(K1195)^2)/($I$5*MAX(F1195,0.1)^2),1/3)))-IFERROR(W1195,0))))),MAX((MAX($D$16,POWER((ABS(K1195)^2)/($I$5*MAX(F1195,0.1)^2),1/3))),IFERROR(W1195,0)-(MIN(ABS(IFERROR(AF1195,0))*$D$18,ABS((MAX($D$16,POWER((ABS(K1195)^2)/($I$5*MAX(F1195,0.1)^2),1/3)))-IFERROR(W1195,0))))))),MAX($D$16,POWER((ABS(K1195)^2)/($I$5*MAX(F1195,0.1)^2),1/3))),MAX($D$16,IFERROR(W1195,0)))))))</f>
        <v/>
      </c>
      <c r="X1195">
        <f>((F1195)+(G1195)*(W1195))*(W1195)</f>
        <v/>
      </c>
      <c r="Y1195">
        <f>(((F1195)+(G1195)*(W1195))*(W1195))/MAX((F1195)+2*(W1195)*SQRT(1+(G1195)^2),1E-6)</f>
        <v/>
      </c>
      <c r="Z1195">
        <f>ABS(K1195)/MAX(((F1195)+(G1195)*(W1195))*(W1195),1E-6)</f>
        <v/>
      </c>
      <c r="AA1195">
        <f>E1195+W1195</f>
        <v/>
      </c>
      <c r="AB1195">
        <f>AA1195+((ABS(K1195)/MAX(((F1195)+(G1195)*(W1195))*(W1195),1E-6))^2)/(2*$I$5)</f>
        <v/>
      </c>
      <c r="AC1195">
        <f>((ABS(K1195)*$D$6)/(MAX(((F1195)+(G1195)*(W1195))*(W1195),1E-6)*MAX(((((F1195)+(G1195)*(W1195))*(W1195))/MAX((F1195)+2*(W1195)*SQRT(1+(G1195)^2),1E-6))^(2/3),1E-6)))^2</f>
        <v/>
      </c>
      <c r="AD1195">
        <f>ABS(ABS(K1195)/MAX(((F1195)+(G1195)*(W1195))*(W1195),1E-6))/SQRT($I$5*MAX((((F1195)+(G1195)*(W1195))*(W1195))/MAX((F1195)+2*(G1195)*(W1195),1E-6),1E-6))</f>
        <v/>
      </c>
      <c r="AE1195">
        <f>((F1195)*(W1195)^2)/2+(G1195)*(W1195)^3/3+(ABS(K1195)^2)/($I$5*MAX(((F1195)+(G1195)*(W1195))*(W1195),1E-6))</f>
        <v/>
      </c>
      <c r="AF1195">
        <f>IF($D$20=0,0,IFERROR(AB1196+(((AC1195+AC1196)/2)*J1196)+(IF(Z1195&gt;Z1196,$D$8*((Z1195^2-Z1196^2)/(2*$I$5)),$D$9*((Z1196^2-Z1195^2)/(2*$I$5)))+($D$10*(ABS(I1196)/90)*(MAX(Z1195^2,Z1196^2)/(2*$I$5))))-AB1195,0))</f>
        <v/>
      </c>
      <c r="AG1195">
        <f>IF($D$20=0,1,IFERROR(IF(ROUND(AD1195,3)=1,1,IF(AND(ABS(AF1195)&lt;$D$19,AD1195&lt;1),1,0)),0))</f>
        <v/>
      </c>
      <c r="AH1195">
        <f>IFERROR(IF(V32="Supercritical",MAX($D$16,IFERROR(L1195,MAX($D$16,POWER((ABS(K1195)^2)/($I$5*MAX(F1195,0.1)^2),1/3)))),IF(V32="Subcritical",MAX($D$16,IFERROR(W1195,MAX($D$16,POWER((ABS(K1195)^2)/($I$5*MAX(F1195,0.1)^2),1/3)))),IF(AND(IFERROR(V1195,0)=1,IFERROR(AG1195,0)=1),IF(IFERROR(T1195,-1E99)&gt;=IFERROR(AE1195,-1E99),MAX($D$16,IFERROR(L1195,MAX($D$16,POWER((ABS(K1195)^2)/($I$5*MAX(F1195,0.1)^2),1/3)))),MAX($D$16,IFERROR(W1195,MAX($D$16,POWER((ABS(K1195)^2)/($I$5*MAX(F1195,0.1)^2),1/3))))),IF(IFERROR(V1195,0)=1,MAX($D$16,IFERROR(L1195,MAX($D$16,POWER((ABS(K1195)^2)/($I$5*MAX(F1195,0.1)^2),1/3)))),IF(IFERROR(AG1195,0)=1,MAX($D$16,IFERROR(W1195,MAX($D$16,POWER((ABS(K1195)^2)/($I$5*MAX(F1195,0.1)^2),1/3)))),MAX($D$16,POWER((ABS(K1195)^2)/($I$5*MAX(F1195,0.1)^2),1/3))))))),MAX($D$16,POWER((ABS(K1195)^2)/($I$5*MAX(F1195,0.1)^2),1/3)))</f>
        <v/>
      </c>
      <c r="AI1195">
        <f>E1195+AH1195</f>
        <v/>
      </c>
      <c r="AJ1195">
        <f>AI1195+((ABS(K1195)/MAX(((F1195)+(G1195)*(AH1195))*(AH1195),1E-6))^2)/(2*$I$5)</f>
        <v/>
      </c>
      <c r="AM1195" t="n">
        <v>0</v>
      </c>
      <c r="AN1195" t="n">
        <v>0</v>
      </c>
      <c r="AO1195">
        <f>AM1195+AN1195</f>
        <v/>
      </c>
      <c r="AP1195">
        <f>AP1194+AO1195</f>
        <v/>
      </c>
      <c r="AQ1195">
        <f>ABS(ABS(K1195)/MAX(((F1195)+(G1195)*(AH1195))*(AH1195),1E-6))/SQRT($I$5*MAX((((F1195)+(G1195)*(AH1195))*(AH1195))/MAX((F1195)+2*(G1195)*(AH1195),1E-6),1E-6))</f>
        <v/>
      </c>
      <c r="AR1195">
        <f>IF(AQ1195&lt;1,"Subcritical","Supercritical")</f>
        <v/>
      </c>
      <c r="AS1195">
        <f>((ABS(K1195)*$D$6)/(MAX(((F1195)+(G1195)*(AH1195))*(AH1195),1E-6)*MAX(((((F1195)+(G1195)*(AH1195))*(AH1195))/MAX((F1195)+2*(AH1195)*SQRT(1+(G1195)^2),1E-6))^(2/3),1E-6)))^2</f>
        <v/>
      </c>
    </row>
    <row r="1196">
      <c r="A1196" t="n">
        <v>1047</v>
      </c>
      <c r="B1196" t="n">
        <v>1045.889</v>
      </c>
      <c r="C1196" t="n">
        <v>616079.222</v>
      </c>
      <c r="D1196" t="n">
        <v>3096958.09</v>
      </c>
      <c r="E1196" t="n">
        <v>632.039</v>
      </c>
      <c r="F1196" t="n">
        <v>5.2</v>
      </c>
      <c r="G1196" t="n">
        <v>0</v>
      </c>
      <c r="H1196" t="inlineStr">
        <is>
          <t>Normal</t>
        </is>
      </c>
      <c r="I1196" t="n">
        <v>0</v>
      </c>
      <c r="J1196">
        <f>B1196-B1195</f>
        <v/>
      </c>
      <c r="K1196">
        <f>MAX(0,K1195-AO1195)</f>
        <v/>
      </c>
      <c r="L1196">
        <f>IF($D$20=0,IFERROR(L1195,MAX($D$16,POWER((ABS(K1196)^2)/($I$5*MAX(F1196,0.1)^2),1/3))),IF(IFERROR(V1195,0)=0,IFERROR(L1195,MAX($D$16,POWER((ABS(K1196)^2)/($I$5*MAX(F1196,0.1)^2),1/3))),IF(OR(IFERROR(L1196,0)=0,IFERROR(S1195,0)&lt;1,IFERROR(S1196,0)&lt;1),MAX($D$16,POWER((ABS(K1196)^2)/($I$5*MAX(F1196,0.1)^2),1/3)),IF(IFERROR(U1196,0)&gt;0,MAX($D$16,IFERROR(L1196,0)+((IFERROR(U1196,0))*$D$18*IF((IFERROR(S1196,0))&lt;1,1,-1))),IF(IFERROR(U1196,0)&lt;0,IF(ABS((MAX($D$16,POWER((ABS(K1196)^2)/($I$5*MAX(F1196,0.1)^2),1/3)))-IFERROR(L1196,0))&gt;$D$19,MAX($D$16,IF((MAX($D$16,POWER((ABS(K1196)^2)/($I$5*MAX(F1196,0.1)^2),1/3)))&gt;IFERROR(L1196,0),MIN((MAX($D$16,POWER((ABS(K1196)^2)/($I$5*MAX(F1196,0.1)^2),1/3))),IFERROR(L1196,0)+(MIN(ABS(IFERROR(U1196,0))*$D$18,ABS((MAX($D$16,POWER((ABS(K1196)^2)/($I$5*MAX(F1196,0.1)^2),1/3)))-IFERROR(L1196,0))))),MAX((MAX($D$16,POWER((ABS(K1196)^2)/($I$5*MAX(F1196,0.1)^2),1/3))),IFERROR(L1196,0)-(MIN(ABS(IFERROR(U1196,0))*$D$18,ABS((MAX($D$16,POWER((ABS(K1196)^2)/($I$5*MAX(F1196,0.1)^2),1/3)))-IFERROR(L1196,0))))))),MAX($D$16,POWER((ABS(K1196)^2)/($I$5*MAX(F1196,0.1)^2),1/3))),MAX($D$16,IFERROR(L1196,0)))))))</f>
        <v/>
      </c>
      <c r="M1196">
        <f>((F1196)+(G1196)*(L1196))*(L1196)</f>
        <v/>
      </c>
      <c r="N1196">
        <f>(((F1196)+(G1196)*(L1196))*(L1196))/MAX((F1196)+2*(L1196)*SQRT(1+(G1196)^2),1E-6)</f>
        <v/>
      </c>
      <c r="O1196">
        <f>ABS(K1196)/MAX(((F1196)+(G1196)*(L1196))*(L1196),1E-6)</f>
        <v/>
      </c>
      <c r="P1196">
        <f>E1196+L1196</f>
        <v/>
      </c>
      <c r="Q1196">
        <f>P1196+((ABS(K1196)/MAX(((F1196)+(G1196)*(L1196))*(L1196),1E-6))^2)/(2*$I$5)</f>
        <v/>
      </c>
      <c r="R1196">
        <f>((ABS(K1196)*$D$6)/(MAX(((F1196)+(G1196)*(L1196))*(L1196),1E-6)*MAX(((((F1196)+(G1196)*(L1196))*(L1196))/MAX((F1196)+2*(L1196)*SQRT(1+(G1196)^2),1E-6))^(2/3),1E-6)))^2</f>
        <v/>
      </c>
      <c r="S1196">
        <f>ABS(ABS(K1196)/MAX(((F1196)+(G1196)*(L1196))*(L1196),1E-6))/SQRT($I$5*MAX((((F1196)+(G1196)*(L1196))*(L1196))/MAX((F1196)+2*(G1196)*(L1196),1E-6),1E-6))</f>
        <v/>
      </c>
      <c r="T1196">
        <f>((F1196)*(L1196)^2)/2+(G1196)*(L1196)^3/3+(ABS(K1196)^2)/($I$5*MAX(((F1196)+(G1196)*(L1196))*(L1196),1E-6))</f>
        <v/>
      </c>
      <c r="U1196">
        <f>IF($D$20=0,0,IFERROR(Q1195-(((R1195+R1196)/2)*J1196)-(IF(O1195&gt;O1196,$D$8*((O1195^2-O1196^2)/(2*$I$5)),$D$9*((O1196^2-O1195^2)/(2*$I$5)))+($D$10*(ABS(I1196)/90)*(MAX(O1195^2,O1196^2)/(2*$I$5))))-Q1196,0))</f>
        <v/>
      </c>
      <c r="V1196">
        <f>IF($D$20=0,1,IFERROR(IF(ROUND(S1196,3)=1,1,IF(AND(ABS(U1196)&lt;$D$19,S1196&gt;1),1,0)),0))</f>
        <v/>
      </c>
      <c r="W1196">
        <f>IF($D$20=0,IFERROR(W1197,MAX($D$16,POWER((ABS(K1196)^2)/($I$5*MAX(F1196,0.1)^2),1/3))),IF(IFERROR(AG1197,0)=0,IFERROR(W1197,MAX($D$16,POWER((ABS(K1196)^2)/($I$5*MAX(F1196,0.1)^2),1/3))),IF(OR(IFERROR(W1196,0)=0,IFERROR(AD1197,0)&gt;1),MAX($D$16,POWER((ABS(K1196)^2)/($I$5*MAX(F1196,0.1)^2),1/3)),IF(IFERROR(AF1196,0)&gt;0,MAX($D$16,IFERROR(W1196,0)+((IFERROR(AF1196,0))*$D$18*IF((IFERROR(AD1196,0))&lt;1,1,-1))),IF(IFERROR(AF1196,0)&lt;0,IF(ABS((MAX($D$16,POWER((ABS(K1196)^2)/($I$5*MAX(F1196,0.1)^2),1/3)))-IFERROR(W1196,0))&gt;$D$19,MAX($D$16,IF((MAX($D$16,POWER((ABS(K1196)^2)/($I$5*MAX(F1196,0.1)^2),1/3)))&gt;IFERROR(W1196,0),MIN((MAX($D$16,POWER((ABS(K1196)^2)/($I$5*MAX(F1196,0.1)^2),1/3))),IFERROR(W1196,0)+(MIN(ABS(IFERROR(AF1196,0))*$D$18,ABS((MAX($D$16,POWER((ABS(K1196)^2)/($I$5*MAX(F1196,0.1)^2),1/3)))-IFERROR(W1196,0))))),MAX((MAX($D$16,POWER((ABS(K1196)^2)/($I$5*MAX(F1196,0.1)^2),1/3))),IFERROR(W1196,0)-(MIN(ABS(IFERROR(AF1196,0))*$D$18,ABS((MAX($D$16,POWER((ABS(K1196)^2)/($I$5*MAX(F1196,0.1)^2),1/3)))-IFERROR(W1196,0))))))),MAX($D$16,POWER((ABS(K1196)^2)/($I$5*MAX(F1196,0.1)^2),1/3))),MAX($D$16,IFERROR(W1196,0)))))))</f>
        <v/>
      </c>
      <c r="X1196">
        <f>((F1196)+(G1196)*(W1196))*(W1196)</f>
        <v/>
      </c>
      <c r="Y1196">
        <f>(((F1196)+(G1196)*(W1196))*(W1196))/MAX((F1196)+2*(W1196)*SQRT(1+(G1196)^2),1E-6)</f>
        <v/>
      </c>
      <c r="Z1196">
        <f>ABS(K1196)/MAX(((F1196)+(G1196)*(W1196))*(W1196),1E-6)</f>
        <v/>
      </c>
      <c r="AA1196">
        <f>E1196+W1196</f>
        <v/>
      </c>
      <c r="AB1196">
        <f>AA1196+((ABS(K1196)/MAX(((F1196)+(G1196)*(W1196))*(W1196),1E-6))^2)/(2*$I$5)</f>
        <v/>
      </c>
      <c r="AC1196">
        <f>((ABS(K1196)*$D$6)/(MAX(((F1196)+(G1196)*(W1196))*(W1196),1E-6)*MAX(((((F1196)+(G1196)*(W1196))*(W1196))/MAX((F1196)+2*(W1196)*SQRT(1+(G1196)^2),1E-6))^(2/3),1E-6)))^2</f>
        <v/>
      </c>
      <c r="AD1196">
        <f>ABS(ABS(K1196)/MAX(((F1196)+(G1196)*(W1196))*(W1196),1E-6))/SQRT($I$5*MAX((((F1196)+(G1196)*(W1196))*(W1196))/MAX((F1196)+2*(G1196)*(W1196),1E-6),1E-6))</f>
        <v/>
      </c>
      <c r="AE1196">
        <f>((F1196)*(W1196)^2)/2+(G1196)*(W1196)^3/3+(ABS(K1196)^2)/($I$5*MAX(((F1196)+(G1196)*(W1196))*(W1196),1E-6))</f>
        <v/>
      </c>
      <c r="AF1196">
        <f>IF($D$20=0,0,IFERROR(AB1197+(((AC1196+AC1197)/2)*J1197)+(IF(Z1196&gt;Z1197,$D$8*((Z1196^2-Z1197^2)/(2*$I$5)),$D$9*((Z1197^2-Z1196^2)/(2*$I$5)))+($D$10*(ABS(I1197)/90)*(MAX(Z1196^2,Z1197^2)/(2*$I$5))))-AB1196,0))</f>
        <v/>
      </c>
      <c r="AG1196">
        <f>IF($D$20=0,1,IFERROR(IF(ROUND(AD1196,3)=1,1,IF(AND(ABS(AF1196)&lt;$D$19,AD1196&lt;1),1,0)),0))</f>
        <v/>
      </c>
      <c r="AH1196">
        <f>IFERROR(IF(V32="Supercritical",MAX($D$16,IFERROR(L1196,MAX($D$16,POWER((ABS(K1196)^2)/($I$5*MAX(F1196,0.1)^2),1/3)))),IF(V32="Subcritical",MAX($D$16,IFERROR(W1196,MAX($D$16,POWER((ABS(K1196)^2)/($I$5*MAX(F1196,0.1)^2),1/3)))),IF(AND(IFERROR(V1196,0)=1,IFERROR(AG1196,0)=1),IF(IFERROR(T1196,-1E99)&gt;=IFERROR(AE1196,-1E99),MAX($D$16,IFERROR(L1196,MAX($D$16,POWER((ABS(K1196)^2)/($I$5*MAX(F1196,0.1)^2),1/3)))),MAX($D$16,IFERROR(W1196,MAX($D$16,POWER((ABS(K1196)^2)/($I$5*MAX(F1196,0.1)^2),1/3))))),IF(IFERROR(V1196,0)=1,MAX($D$16,IFERROR(L1196,MAX($D$16,POWER((ABS(K1196)^2)/($I$5*MAX(F1196,0.1)^2),1/3)))),IF(IFERROR(AG1196,0)=1,MAX($D$16,IFERROR(W1196,MAX($D$16,POWER((ABS(K1196)^2)/($I$5*MAX(F1196,0.1)^2),1/3)))),MAX($D$16,POWER((ABS(K1196)^2)/($I$5*MAX(F1196,0.1)^2),1/3))))))),MAX($D$16,POWER((ABS(K1196)^2)/($I$5*MAX(F1196,0.1)^2),1/3)))</f>
        <v/>
      </c>
      <c r="AI1196">
        <f>E1196+AH1196</f>
        <v/>
      </c>
      <c r="AJ1196">
        <f>AI1196+((ABS(K1196)/MAX(((F1196)+(G1196)*(AH1196))*(AH1196),1E-6))^2)/(2*$I$5)</f>
        <v/>
      </c>
      <c r="AM1196" t="n">
        <v>0</v>
      </c>
      <c r="AN1196" t="n">
        <v>0</v>
      </c>
      <c r="AO1196">
        <f>AM1196+AN1196</f>
        <v/>
      </c>
      <c r="AP1196">
        <f>AP1195+AO1196</f>
        <v/>
      </c>
      <c r="AQ1196">
        <f>ABS(ABS(K1196)/MAX(((F1196)+(G1196)*(AH1196))*(AH1196),1E-6))/SQRT($I$5*MAX((((F1196)+(G1196)*(AH1196))*(AH1196))/MAX((F1196)+2*(G1196)*(AH1196),1E-6),1E-6))</f>
        <v/>
      </c>
      <c r="AR1196">
        <f>IF(AQ1196&lt;1,"Subcritical","Supercritical")</f>
        <v/>
      </c>
      <c r="AS1196">
        <f>((ABS(K1196)*$D$6)/(MAX(((F1196)+(G1196)*(AH1196))*(AH1196),1E-6)*MAX(((((F1196)+(G1196)*(AH1196))*(AH1196))/MAX((F1196)+2*(AH1196)*SQRT(1+(G1196)^2),1E-6))^(2/3),1E-6)))^2</f>
        <v/>
      </c>
    </row>
    <row r="1197">
      <c r="A1197" t="n">
        <v>1048</v>
      </c>
      <c r="B1197" t="n">
        <v>1046.889</v>
      </c>
      <c r="C1197" t="n">
        <v>616079.1800000001</v>
      </c>
      <c r="D1197" t="n">
        <v>3096957.091</v>
      </c>
      <c r="E1197" t="n">
        <v>632.0385</v>
      </c>
      <c r="F1197" t="n">
        <v>5.2</v>
      </c>
      <c r="G1197" t="n">
        <v>0</v>
      </c>
      <c r="H1197" t="inlineStr">
        <is>
          <t>Normal</t>
        </is>
      </c>
      <c r="I1197" t="n">
        <v>0</v>
      </c>
      <c r="J1197">
        <f>B1197-B1196</f>
        <v/>
      </c>
      <c r="K1197">
        <f>MAX(0,K1196-AO1196)</f>
        <v/>
      </c>
      <c r="L1197">
        <f>IF($D$20=0,IFERROR(L1196,MAX($D$16,POWER((ABS(K1197)^2)/($I$5*MAX(F1197,0.1)^2),1/3))),IF(IFERROR(V1196,0)=0,IFERROR(L1196,MAX($D$16,POWER((ABS(K1197)^2)/($I$5*MAX(F1197,0.1)^2),1/3))),IF(OR(IFERROR(L1197,0)=0,IFERROR(S1196,0)&lt;1,IFERROR(S1197,0)&lt;1),MAX($D$16,POWER((ABS(K1197)^2)/($I$5*MAX(F1197,0.1)^2),1/3)),IF(IFERROR(U1197,0)&gt;0,MAX($D$16,IFERROR(L1197,0)+((IFERROR(U1197,0))*$D$18*IF((IFERROR(S1197,0))&lt;1,1,-1))),IF(IFERROR(U1197,0)&lt;0,IF(ABS((MAX($D$16,POWER((ABS(K1197)^2)/($I$5*MAX(F1197,0.1)^2),1/3)))-IFERROR(L1197,0))&gt;$D$19,MAX($D$16,IF((MAX($D$16,POWER((ABS(K1197)^2)/($I$5*MAX(F1197,0.1)^2),1/3)))&gt;IFERROR(L1197,0),MIN((MAX($D$16,POWER((ABS(K1197)^2)/($I$5*MAX(F1197,0.1)^2),1/3))),IFERROR(L1197,0)+(MIN(ABS(IFERROR(U1197,0))*$D$18,ABS((MAX($D$16,POWER((ABS(K1197)^2)/($I$5*MAX(F1197,0.1)^2),1/3)))-IFERROR(L1197,0))))),MAX((MAX($D$16,POWER((ABS(K1197)^2)/($I$5*MAX(F1197,0.1)^2),1/3))),IFERROR(L1197,0)-(MIN(ABS(IFERROR(U1197,0))*$D$18,ABS((MAX($D$16,POWER((ABS(K1197)^2)/($I$5*MAX(F1197,0.1)^2),1/3)))-IFERROR(L1197,0))))))),MAX($D$16,POWER((ABS(K1197)^2)/($I$5*MAX(F1197,0.1)^2),1/3))),MAX($D$16,IFERROR(L1197,0)))))))</f>
        <v/>
      </c>
      <c r="M1197">
        <f>((F1197)+(G1197)*(L1197))*(L1197)</f>
        <v/>
      </c>
      <c r="N1197">
        <f>(((F1197)+(G1197)*(L1197))*(L1197))/MAX((F1197)+2*(L1197)*SQRT(1+(G1197)^2),1E-6)</f>
        <v/>
      </c>
      <c r="O1197">
        <f>ABS(K1197)/MAX(((F1197)+(G1197)*(L1197))*(L1197),1E-6)</f>
        <v/>
      </c>
      <c r="P1197">
        <f>E1197+L1197</f>
        <v/>
      </c>
      <c r="Q1197">
        <f>P1197+((ABS(K1197)/MAX(((F1197)+(G1197)*(L1197))*(L1197),1E-6))^2)/(2*$I$5)</f>
        <v/>
      </c>
      <c r="R1197">
        <f>((ABS(K1197)*$D$6)/(MAX(((F1197)+(G1197)*(L1197))*(L1197),1E-6)*MAX(((((F1197)+(G1197)*(L1197))*(L1197))/MAX((F1197)+2*(L1197)*SQRT(1+(G1197)^2),1E-6))^(2/3),1E-6)))^2</f>
        <v/>
      </c>
      <c r="S1197">
        <f>ABS(ABS(K1197)/MAX(((F1197)+(G1197)*(L1197))*(L1197),1E-6))/SQRT($I$5*MAX((((F1197)+(G1197)*(L1197))*(L1197))/MAX((F1197)+2*(G1197)*(L1197),1E-6),1E-6))</f>
        <v/>
      </c>
      <c r="T1197">
        <f>((F1197)*(L1197)^2)/2+(G1197)*(L1197)^3/3+(ABS(K1197)^2)/($I$5*MAX(((F1197)+(G1197)*(L1197))*(L1197),1E-6))</f>
        <v/>
      </c>
      <c r="U1197">
        <f>IF($D$20=0,0,IFERROR(Q1196-(((R1196+R1197)/2)*J1197)-(IF(O1196&gt;O1197,$D$8*((O1196^2-O1197^2)/(2*$I$5)),$D$9*((O1197^2-O1196^2)/(2*$I$5)))+($D$10*(ABS(I1197)/90)*(MAX(O1196^2,O1197^2)/(2*$I$5))))-Q1197,0))</f>
        <v/>
      </c>
      <c r="V1197">
        <f>IF($D$20=0,1,IFERROR(IF(ROUND(S1197,3)=1,1,IF(AND(ABS(U1197)&lt;$D$19,S1197&gt;1),1,0)),0))</f>
        <v/>
      </c>
      <c r="W1197">
        <f>IF($D$20=0,IFERROR(W1198,MAX($D$16,POWER((ABS(K1197)^2)/($I$5*MAX(F1197,0.1)^2),1/3))),IF(IFERROR(AG1198,0)=0,IFERROR(W1198,MAX($D$16,POWER((ABS(K1197)^2)/($I$5*MAX(F1197,0.1)^2),1/3))),IF(OR(IFERROR(W1197,0)=0,IFERROR(AD1198,0)&gt;1),MAX($D$16,POWER((ABS(K1197)^2)/($I$5*MAX(F1197,0.1)^2),1/3)),IF(IFERROR(AF1197,0)&gt;0,MAX($D$16,IFERROR(W1197,0)+((IFERROR(AF1197,0))*$D$18*IF((IFERROR(AD1197,0))&lt;1,1,-1))),IF(IFERROR(AF1197,0)&lt;0,IF(ABS((MAX($D$16,POWER((ABS(K1197)^2)/($I$5*MAX(F1197,0.1)^2),1/3)))-IFERROR(W1197,0))&gt;$D$19,MAX($D$16,IF((MAX($D$16,POWER((ABS(K1197)^2)/($I$5*MAX(F1197,0.1)^2),1/3)))&gt;IFERROR(W1197,0),MIN((MAX($D$16,POWER((ABS(K1197)^2)/($I$5*MAX(F1197,0.1)^2),1/3))),IFERROR(W1197,0)+(MIN(ABS(IFERROR(AF1197,0))*$D$18,ABS((MAX($D$16,POWER((ABS(K1197)^2)/($I$5*MAX(F1197,0.1)^2),1/3)))-IFERROR(W1197,0))))),MAX((MAX($D$16,POWER((ABS(K1197)^2)/($I$5*MAX(F1197,0.1)^2),1/3))),IFERROR(W1197,0)-(MIN(ABS(IFERROR(AF1197,0))*$D$18,ABS((MAX($D$16,POWER((ABS(K1197)^2)/($I$5*MAX(F1197,0.1)^2),1/3)))-IFERROR(W1197,0))))))),MAX($D$16,POWER((ABS(K1197)^2)/($I$5*MAX(F1197,0.1)^2),1/3))),MAX($D$16,IFERROR(W1197,0)))))))</f>
        <v/>
      </c>
      <c r="X1197">
        <f>((F1197)+(G1197)*(W1197))*(W1197)</f>
        <v/>
      </c>
      <c r="Y1197">
        <f>(((F1197)+(G1197)*(W1197))*(W1197))/MAX((F1197)+2*(W1197)*SQRT(1+(G1197)^2),1E-6)</f>
        <v/>
      </c>
      <c r="Z1197">
        <f>ABS(K1197)/MAX(((F1197)+(G1197)*(W1197))*(W1197),1E-6)</f>
        <v/>
      </c>
      <c r="AA1197">
        <f>E1197+W1197</f>
        <v/>
      </c>
      <c r="AB1197">
        <f>AA1197+((ABS(K1197)/MAX(((F1197)+(G1197)*(W1197))*(W1197),1E-6))^2)/(2*$I$5)</f>
        <v/>
      </c>
      <c r="AC1197">
        <f>((ABS(K1197)*$D$6)/(MAX(((F1197)+(G1197)*(W1197))*(W1197),1E-6)*MAX(((((F1197)+(G1197)*(W1197))*(W1197))/MAX((F1197)+2*(W1197)*SQRT(1+(G1197)^2),1E-6))^(2/3),1E-6)))^2</f>
        <v/>
      </c>
      <c r="AD1197">
        <f>ABS(ABS(K1197)/MAX(((F1197)+(G1197)*(W1197))*(W1197),1E-6))/SQRT($I$5*MAX((((F1197)+(G1197)*(W1197))*(W1197))/MAX((F1197)+2*(G1197)*(W1197),1E-6),1E-6))</f>
        <v/>
      </c>
      <c r="AE1197">
        <f>((F1197)*(W1197)^2)/2+(G1197)*(W1197)^3/3+(ABS(K1197)^2)/($I$5*MAX(((F1197)+(G1197)*(W1197))*(W1197),1E-6))</f>
        <v/>
      </c>
      <c r="AF1197">
        <f>IF($D$20=0,0,IFERROR(AB1198+(((AC1197+AC1198)/2)*J1198)+(IF(Z1197&gt;Z1198,$D$8*((Z1197^2-Z1198^2)/(2*$I$5)),$D$9*((Z1198^2-Z1197^2)/(2*$I$5)))+($D$10*(ABS(I1198)/90)*(MAX(Z1197^2,Z1198^2)/(2*$I$5))))-AB1197,0))</f>
        <v/>
      </c>
      <c r="AG1197">
        <f>IF($D$20=0,1,IFERROR(IF(ROUND(AD1197,3)=1,1,IF(AND(ABS(AF1197)&lt;$D$19,AD1197&lt;1),1,0)),0))</f>
        <v/>
      </c>
      <c r="AH1197">
        <f>IFERROR(IF(V32="Supercritical",MAX($D$16,IFERROR(L1197,MAX($D$16,POWER((ABS(K1197)^2)/($I$5*MAX(F1197,0.1)^2),1/3)))),IF(V32="Subcritical",MAX($D$16,IFERROR(W1197,MAX($D$16,POWER((ABS(K1197)^2)/($I$5*MAX(F1197,0.1)^2),1/3)))),IF(AND(IFERROR(V1197,0)=1,IFERROR(AG1197,0)=1),IF(IFERROR(T1197,-1E99)&gt;=IFERROR(AE1197,-1E99),MAX($D$16,IFERROR(L1197,MAX($D$16,POWER((ABS(K1197)^2)/($I$5*MAX(F1197,0.1)^2),1/3)))),MAX($D$16,IFERROR(W1197,MAX($D$16,POWER((ABS(K1197)^2)/($I$5*MAX(F1197,0.1)^2),1/3))))),IF(IFERROR(V1197,0)=1,MAX($D$16,IFERROR(L1197,MAX($D$16,POWER((ABS(K1197)^2)/($I$5*MAX(F1197,0.1)^2),1/3)))),IF(IFERROR(AG1197,0)=1,MAX($D$16,IFERROR(W1197,MAX($D$16,POWER((ABS(K1197)^2)/($I$5*MAX(F1197,0.1)^2),1/3)))),MAX($D$16,POWER((ABS(K1197)^2)/($I$5*MAX(F1197,0.1)^2),1/3))))))),MAX($D$16,POWER((ABS(K1197)^2)/($I$5*MAX(F1197,0.1)^2),1/3)))</f>
        <v/>
      </c>
      <c r="AI1197">
        <f>E1197+AH1197</f>
        <v/>
      </c>
      <c r="AJ1197">
        <f>AI1197+((ABS(K1197)/MAX(((F1197)+(G1197)*(AH1197))*(AH1197),1E-6))^2)/(2*$I$5)</f>
        <v/>
      </c>
      <c r="AM1197" t="n">
        <v>0</v>
      </c>
      <c r="AN1197" t="n">
        <v>0</v>
      </c>
      <c r="AO1197">
        <f>AM1197+AN1197</f>
        <v/>
      </c>
      <c r="AP1197">
        <f>AP1196+AO1197</f>
        <v/>
      </c>
      <c r="AQ1197">
        <f>ABS(ABS(K1197)/MAX(((F1197)+(G1197)*(AH1197))*(AH1197),1E-6))/SQRT($I$5*MAX((((F1197)+(G1197)*(AH1197))*(AH1197))/MAX((F1197)+2*(G1197)*(AH1197),1E-6),1E-6))</f>
        <v/>
      </c>
      <c r="AR1197">
        <f>IF(AQ1197&lt;1,"Subcritical","Supercritical")</f>
        <v/>
      </c>
      <c r="AS1197">
        <f>((ABS(K1197)*$D$6)/(MAX(((F1197)+(G1197)*(AH1197))*(AH1197),1E-6)*MAX(((((F1197)+(G1197)*(AH1197))*(AH1197))/MAX((F1197)+2*(AH1197)*SQRT(1+(G1197)^2),1E-6))^(2/3),1E-6)))^2</f>
        <v/>
      </c>
    </row>
    <row r="1198">
      <c r="A1198" t="n">
        <v>1049</v>
      </c>
      <c r="B1198" t="n">
        <v>1047.889</v>
      </c>
      <c r="C1198" t="n">
        <v>616079.138</v>
      </c>
      <c r="D1198" t="n">
        <v>3096956.092</v>
      </c>
      <c r="E1198" t="n">
        <v>632.038</v>
      </c>
      <c r="F1198" t="n">
        <v>5.2</v>
      </c>
      <c r="G1198" t="n">
        <v>0</v>
      </c>
      <c r="H1198" t="inlineStr">
        <is>
          <t>Normal</t>
        </is>
      </c>
      <c r="I1198" t="n">
        <v>0.057</v>
      </c>
      <c r="J1198">
        <f>B1198-B1197</f>
        <v/>
      </c>
      <c r="K1198">
        <f>MAX(0,K1197-AO1197)</f>
        <v/>
      </c>
      <c r="L1198">
        <f>IF($D$20=0,IFERROR(L1197,MAX($D$16,POWER((ABS(K1198)^2)/($I$5*MAX(F1198,0.1)^2),1/3))),IF(IFERROR(V1197,0)=0,IFERROR(L1197,MAX($D$16,POWER((ABS(K1198)^2)/($I$5*MAX(F1198,0.1)^2),1/3))),IF(OR(IFERROR(L1198,0)=0,IFERROR(S1197,0)&lt;1,IFERROR(S1198,0)&lt;1),MAX($D$16,POWER((ABS(K1198)^2)/($I$5*MAX(F1198,0.1)^2),1/3)),IF(IFERROR(U1198,0)&gt;0,MAX($D$16,IFERROR(L1198,0)+((IFERROR(U1198,0))*$D$18*IF((IFERROR(S1198,0))&lt;1,1,-1))),IF(IFERROR(U1198,0)&lt;0,IF(ABS((MAX($D$16,POWER((ABS(K1198)^2)/($I$5*MAX(F1198,0.1)^2),1/3)))-IFERROR(L1198,0))&gt;$D$19,MAX($D$16,IF((MAX($D$16,POWER((ABS(K1198)^2)/($I$5*MAX(F1198,0.1)^2),1/3)))&gt;IFERROR(L1198,0),MIN((MAX($D$16,POWER((ABS(K1198)^2)/($I$5*MAX(F1198,0.1)^2),1/3))),IFERROR(L1198,0)+(MIN(ABS(IFERROR(U1198,0))*$D$18,ABS((MAX($D$16,POWER((ABS(K1198)^2)/($I$5*MAX(F1198,0.1)^2),1/3)))-IFERROR(L1198,0))))),MAX((MAX($D$16,POWER((ABS(K1198)^2)/($I$5*MAX(F1198,0.1)^2),1/3))),IFERROR(L1198,0)-(MIN(ABS(IFERROR(U1198,0))*$D$18,ABS((MAX($D$16,POWER((ABS(K1198)^2)/($I$5*MAX(F1198,0.1)^2),1/3)))-IFERROR(L1198,0))))))),MAX($D$16,POWER((ABS(K1198)^2)/($I$5*MAX(F1198,0.1)^2),1/3))),MAX($D$16,IFERROR(L1198,0)))))))</f>
        <v/>
      </c>
      <c r="M1198">
        <f>((F1198)+(G1198)*(L1198))*(L1198)</f>
        <v/>
      </c>
      <c r="N1198">
        <f>(((F1198)+(G1198)*(L1198))*(L1198))/MAX((F1198)+2*(L1198)*SQRT(1+(G1198)^2),1E-6)</f>
        <v/>
      </c>
      <c r="O1198">
        <f>ABS(K1198)/MAX(((F1198)+(G1198)*(L1198))*(L1198),1E-6)</f>
        <v/>
      </c>
      <c r="P1198">
        <f>E1198+L1198</f>
        <v/>
      </c>
      <c r="Q1198">
        <f>P1198+((ABS(K1198)/MAX(((F1198)+(G1198)*(L1198))*(L1198),1E-6))^2)/(2*$I$5)</f>
        <v/>
      </c>
      <c r="R1198">
        <f>((ABS(K1198)*$D$6)/(MAX(((F1198)+(G1198)*(L1198))*(L1198),1E-6)*MAX(((((F1198)+(G1198)*(L1198))*(L1198))/MAX((F1198)+2*(L1198)*SQRT(1+(G1198)^2),1E-6))^(2/3),1E-6)))^2</f>
        <v/>
      </c>
      <c r="S1198">
        <f>ABS(ABS(K1198)/MAX(((F1198)+(G1198)*(L1198))*(L1198),1E-6))/SQRT($I$5*MAX((((F1198)+(G1198)*(L1198))*(L1198))/MAX((F1198)+2*(G1198)*(L1198),1E-6),1E-6))</f>
        <v/>
      </c>
      <c r="T1198">
        <f>((F1198)*(L1198)^2)/2+(G1198)*(L1198)^3/3+(ABS(K1198)^2)/($I$5*MAX(((F1198)+(G1198)*(L1198))*(L1198),1E-6))</f>
        <v/>
      </c>
      <c r="U1198">
        <f>IF($D$20=0,0,IFERROR(Q1197-(((R1197+R1198)/2)*J1198)-(IF(O1197&gt;O1198,$D$8*((O1197^2-O1198^2)/(2*$I$5)),$D$9*((O1198^2-O1197^2)/(2*$I$5)))+($D$10*(ABS(I1198)/90)*(MAX(O1197^2,O1198^2)/(2*$I$5))))-Q1198,0))</f>
        <v/>
      </c>
      <c r="V1198">
        <f>IF($D$20=0,1,IFERROR(IF(ROUND(S1198,3)=1,1,IF(AND(ABS(U1198)&lt;$D$19,S1198&gt;1),1,0)),0))</f>
        <v/>
      </c>
      <c r="W1198">
        <f>IF($D$20=0,IFERROR(W1199,MAX($D$16,POWER((ABS(K1198)^2)/($I$5*MAX(F1198,0.1)^2),1/3))),IF(IFERROR(AG1199,0)=0,IFERROR(W1199,MAX($D$16,POWER((ABS(K1198)^2)/($I$5*MAX(F1198,0.1)^2),1/3))),IF(OR(IFERROR(W1198,0)=0,IFERROR(AD1199,0)&gt;1),MAX($D$16,POWER((ABS(K1198)^2)/($I$5*MAX(F1198,0.1)^2),1/3)),IF(IFERROR(AF1198,0)&gt;0,MAX($D$16,IFERROR(W1198,0)+((IFERROR(AF1198,0))*$D$18*IF((IFERROR(AD1198,0))&lt;1,1,-1))),IF(IFERROR(AF1198,0)&lt;0,IF(ABS((MAX($D$16,POWER((ABS(K1198)^2)/($I$5*MAX(F1198,0.1)^2),1/3)))-IFERROR(W1198,0))&gt;$D$19,MAX($D$16,IF((MAX($D$16,POWER((ABS(K1198)^2)/($I$5*MAX(F1198,0.1)^2),1/3)))&gt;IFERROR(W1198,0),MIN((MAX($D$16,POWER((ABS(K1198)^2)/($I$5*MAX(F1198,0.1)^2),1/3))),IFERROR(W1198,0)+(MIN(ABS(IFERROR(AF1198,0))*$D$18,ABS((MAX($D$16,POWER((ABS(K1198)^2)/($I$5*MAX(F1198,0.1)^2),1/3)))-IFERROR(W1198,0))))),MAX((MAX($D$16,POWER((ABS(K1198)^2)/($I$5*MAX(F1198,0.1)^2),1/3))),IFERROR(W1198,0)-(MIN(ABS(IFERROR(AF1198,0))*$D$18,ABS((MAX($D$16,POWER((ABS(K1198)^2)/($I$5*MAX(F1198,0.1)^2),1/3)))-IFERROR(W1198,0))))))),MAX($D$16,POWER((ABS(K1198)^2)/($I$5*MAX(F1198,0.1)^2),1/3))),MAX($D$16,IFERROR(W1198,0)))))))</f>
        <v/>
      </c>
      <c r="X1198">
        <f>((F1198)+(G1198)*(W1198))*(W1198)</f>
        <v/>
      </c>
      <c r="Y1198">
        <f>(((F1198)+(G1198)*(W1198))*(W1198))/MAX((F1198)+2*(W1198)*SQRT(1+(G1198)^2),1E-6)</f>
        <v/>
      </c>
      <c r="Z1198">
        <f>ABS(K1198)/MAX(((F1198)+(G1198)*(W1198))*(W1198),1E-6)</f>
        <v/>
      </c>
      <c r="AA1198">
        <f>E1198+W1198</f>
        <v/>
      </c>
      <c r="AB1198">
        <f>AA1198+((ABS(K1198)/MAX(((F1198)+(G1198)*(W1198))*(W1198),1E-6))^2)/(2*$I$5)</f>
        <v/>
      </c>
      <c r="AC1198">
        <f>((ABS(K1198)*$D$6)/(MAX(((F1198)+(G1198)*(W1198))*(W1198),1E-6)*MAX(((((F1198)+(G1198)*(W1198))*(W1198))/MAX((F1198)+2*(W1198)*SQRT(1+(G1198)^2),1E-6))^(2/3),1E-6)))^2</f>
        <v/>
      </c>
      <c r="AD1198">
        <f>ABS(ABS(K1198)/MAX(((F1198)+(G1198)*(W1198))*(W1198),1E-6))/SQRT($I$5*MAX((((F1198)+(G1198)*(W1198))*(W1198))/MAX((F1198)+2*(G1198)*(W1198),1E-6),1E-6))</f>
        <v/>
      </c>
      <c r="AE1198">
        <f>((F1198)*(W1198)^2)/2+(G1198)*(W1198)^3/3+(ABS(K1198)^2)/($I$5*MAX(((F1198)+(G1198)*(W1198))*(W1198),1E-6))</f>
        <v/>
      </c>
      <c r="AF1198">
        <f>IF($D$20=0,0,IFERROR(AB1199+(((AC1198+AC1199)/2)*J1199)+(IF(Z1198&gt;Z1199,$D$8*((Z1198^2-Z1199^2)/(2*$I$5)),$D$9*((Z1199^2-Z1198^2)/(2*$I$5)))+($D$10*(ABS(I1199)/90)*(MAX(Z1198^2,Z1199^2)/(2*$I$5))))-AB1198,0))</f>
        <v/>
      </c>
      <c r="AG1198">
        <f>IF($D$20=0,1,IFERROR(IF(ROUND(AD1198,3)=1,1,IF(AND(ABS(AF1198)&lt;$D$19,AD1198&lt;1),1,0)),0))</f>
        <v/>
      </c>
      <c r="AH1198">
        <f>IFERROR(IF(V32="Supercritical",MAX($D$16,IFERROR(L1198,MAX($D$16,POWER((ABS(K1198)^2)/($I$5*MAX(F1198,0.1)^2),1/3)))),IF(V32="Subcritical",MAX($D$16,IFERROR(W1198,MAX($D$16,POWER((ABS(K1198)^2)/($I$5*MAX(F1198,0.1)^2),1/3)))),IF(AND(IFERROR(V1198,0)=1,IFERROR(AG1198,0)=1),IF(IFERROR(T1198,-1E99)&gt;=IFERROR(AE1198,-1E99),MAX($D$16,IFERROR(L1198,MAX($D$16,POWER((ABS(K1198)^2)/($I$5*MAX(F1198,0.1)^2),1/3)))),MAX($D$16,IFERROR(W1198,MAX($D$16,POWER((ABS(K1198)^2)/($I$5*MAX(F1198,0.1)^2),1/3))))),IF(IFERROR(V1198,0)=1,MAX($D$16,IFERROR(L1198,MAX($D$16,POWER((ABS(K1198)^2)/($I$5*MAX(F1198,0.1)^2),1/3)))),IF(IFERROR(AG1198,0)=1,MAX($D$16,IFERROR(W1198,MAX($D$16,POWER((ABS(K1198)^2)/($I$5*MAX(F1198,0.1)^2),1/3)))),MAX($D$16,POWER((ABS(K1198)^2)/($I$5*MAX(F1198,0.1)^2),1/3))))))),MAX($D$16,POWER((ABS(K1198)^2)/($I$5*MAX(F1198,0.1)^2),1/3)))</f>
        <v/>
      </c>
      <c r="AI1198">
        <f>E1198+AH1198</f>
        <v/>
      </c>
      <c r="AJ1198">
        <f>AI1198+((ABS(K1198)/MAX(((F1198)+(G1198)*(AH1198))*(AH1198),1E-6))^2)/(2*$I$5)</f>
        <v/>
      </c>
      <c r="AM1198" t="n">
        <v>0</v>
      </c>
      <c r="AN1198" t="n">
        <v>0</v>
      </c>
      <c r="AO1198">
        <f>AM1198+AN1198</f>
        <v/>
      </c>
      <c r="AP1198">
        <f>AP1197+AO1198</f>
        <v/>
      </c>
      <c r="AQ1198">
        <f>ABS(ABS(K1198)/MAX(((F1198)+(G1198)*(AH1198))*(AH1198),1E-6))/SQRT($I$5*MAX((((F1198)+(G1198)*(AH1198))*(AH1198))/MAX((F1198)+2*(G1198)*(AH1198),1E-6),1E-6))</f>
        <v/>
      </c>
      <c r="AR1198">
        <f>IF(AQ1198&lt;1,"Subcritical","Supercritical")</f>
        <v/>
      </c>
      <c r="AS1198">
        <f>((ABS(K1198)*$D$6)/(MAX(((F1198)+(G1198)*(AH1198))*(AH1198),1E-6)*MAX(((((F1198)+(G1198)*(AH1198))*(AH1198))/MAX((F1198)+2*(AH1198)*SQRT(1+(G1198)^2),1E-6))^(2/3),1E-6)))^2</f>
        <v/>
      </c>
    </row>
    <row r="1199">
      <c r="A1199" t="n">
        <v>1050</v>
      </c>
      <c r="B1199" t="n">
        <v>1048.889</v>
      </c>
      <c r="C1199" t="n">
        <v>616079.095</v>
      </c>
      <c r="D1199" t="n">
        <v>3096955.093</v>
      </c>
      <c r="E1199" t="n">
        <v>632.0375</v>
      </c>
      <c r="F1199" t="n">
        <v>5.2</v>
      </c>
      <c r="G1199" t="n">
        <v>0</v>
      </c>
      <c r="H1199" t="inlineStr">
        <is>
          <t>Normal</t>
        </is>
      </c>
      <c r="I1199" t="n">
        <v>0.06</v>
      </c>
      <c r="J1199">
        <f>B1199-B1198</f>
        <v/>
      </c>
      <c r="K1199">
        <f>MAX(0,K1198-AO1198)</f>
        <v/>
      </c>
      <c r="L1199">
        <f>IF($D$20=0,IFERROR(L1198,MAX($D$16,POWER((ABS(K1199)^2)/($I$5*MAX(F1199,0.1)^2),1/3))),IF(IFERROR(V1198,0)=0,IFERROR(L1198,MAX($D$16,POWER((ABS(K1199)^2)/($I$5*MAX(F1199,0.1)^2),1/3))),IF(OR(IFERROR(L1199,0)=0,IFERROR(S1198,0)&lt;1,IFERROR(S1199,0)&lt;1),MAX($D$16,POWER((ABS(K1199)^2)/($I$5*MAX(F1199,0.1)^2),1/3)),IF(IFERROR(U1199,0)&gt;0,MAX($D$16,IFERROR(L1199,0)+((IFERROR(U1199,0))*$D$18*IF((IFERROR(S1199,0))&lt;1,1,-1))),IF(IFERROR(U1199,0)&lt;0,IF(ABS((MAX($D$16,POWER((ABS(K1199)^2)/($I$5*MAX(F1199,0.1)^2),1/3)))-IFERROR(L1199,0))&gt;$D$19,MAX($D$16,IF((MAX($D$16,POWER((ABS(K1199)^2)/($I$5*MAX(F1199,0.1)^2),1/3)))&gt;IFERROR(L1199,0),MIN((MAX($D$16,POWER((ABS(K1199)^2)/($I$5*MAX(F1199,0.1)^2),1/3))),IFERROR(L1199,0)+(MIN(ABS(IFERROR(U1199,0))*$D$18,ABS((MAX($D$16,POWER((ABS(K1199)^2)/($I$5*MAX(F1199,0.1)^2),1/3)))-IFERROR(L1199,0))))),MAX((MAX($D$16,POWER((ABS(K1199)^2)/($I$5*MAX(F1199,0.1)^2),1/3))),IFERROR(L1199,0)-(MIN(ABS(IFERROR(U1199,0))*$D$18,ABS((MAX($D$16,POWER((ABS(K1199)^2)/($I$5*MAX(F1199,0.1)^2),1/3)))-IFERROR(L1199,0))))))),MAX($D$16,POWER((ABS(K1199)^2)/($I$5*MAX(F1199,0.1)^2),1/3))),MAX($D$16,IFERROR(L1199,0)))))))</f>
        <v/>
      </c>
      <c r="M1199">
        <f>((F1199)+(G1199)*(L1199))*(L1199)</f>
        <v/>
      </c>
      <c r="N1199">
        <f>(((F1199)+(G1199)*(L1199))*(L1199))/MAX((F1199)+2*(L1199)*SQRT(1+(G1199)^2),1E-6)</f>
        <v/>
      </c>
      <c r="O1199">
        <f>ABS(K1199)/MAX(((F1199)+(G1199)*(L1199))*(L1199),1E-6)</f>
        <v/>
      </c>
      <c r="P1199">
        <f>E1199+L1199</f>
        <v/>
      </c>
      <c r="Q1199">
        <f>P1199+((ABS(K1199)/MAX(((F1199)+(G1199)*(L1199))*(L1199),1E-6))^2)/(2*$I$5)</f>
        <v/>
      </c>
      <c r="R1199">
        <f>((ABS(K1199)*$D$6)/(MAX(((F1199)+(G1199)*(L1199))*(L1199),1E-6)*MAX(((((F1199)+(G1199)*(L1199))*(L1199))/MAX((F1199)+2*(L1199)*SQRT(1+(G1199)^2),1E-6))^(2/3),1E-6)))^2</f>
        <v/>
      </c>
      <c r="S1199">
        <f>ABS(ABS(K1199)/MAX(((F1199)+(G1199)*(L1199))*(L1199),1E-6))/SQRT($I$5*MAX((((F1199)+(G1199)*(L1199))*(L1199))/MAX((F1199)+2*(G1199)*(L1199),1E-6),1E-6))</f>
        <v/>
      </c>
      <c r="T1199">
        <f>((F1199)*(L1199)^2)/2+(G1199)*(L1199)^3/3+(ABS(K1199)^2)/($I$5*MAX(((F1199)+(G1199)*(L1199))*(L1199),1E-6))</f>
        <v/>
      </c>
      <c r="U1199">
        <f>IF($D$20=0,0,IFERROR(Q1198-(((R1198+R1199)/2)*J1199)-(IF(O1198&gt;O1199,$D$8*((O1198^2-O1199^2)/(2*$I$5)),$D$9*((O1199^2-O1198^2)/(2*$I$5)))+($D$10*(ABS(I1199)/90)*(MAX(O1198^2,O1199^2)/(2*$I$5))))-Q1199,0))</f>
        <v/>
      </c>
      <c r="V1199">
        <f>IF($D$20=0,1,IFERROR(IF(ROUND(S1199,3)=1,1,IF(AND(ABS(U1199)&lt;$D$19,S1199&gt;1),1,0)),0))</f>
        <v/>
      </c>
      <c r="W1199">
        <f>IF($D$20=0,IFERROR(W1200,MAX($D$16,POWER((ABS(K1199)^2)/($I$5*MAX(F1199,0.1)^2),1/3))),IF(IFERROR(AG1200,0)=0,IFERROR(W1200,MAX($D$16,POWER((ABS(K1199)^2)/($I$5*MAX(F1199,0.1)^2),1/3))),IF(OR(IFERROR(W1199,0)=0,IFERROR(AD1200,0)&gt;1),MAX($D$16,POWER((ABS(K1199)^2)/($I$5*MAX(F1199,0.1)^2),1/3)),IF(IFERROR(AF1199,0)&gt;0,MAX($D$16,IFERROR(W1199,0)+((IFERROR(AF1199,0))*$D$18*IF((IFERROR(AD1199,0))&lt;1,1,-1))),IF(IFERROR(AF1199,0)&lt;0,IF(ABS((MAX($D$16,POWER((ABS(K1199)^2)/($I$5*MAX(F1199,0.1)^2),1/3)))-IFERROR(W1199,0))&gt;$D$19,MAX($D$16,IF((MAX($D$16,POWER((ABS(K1199)^2)/($I$5*MAX(F1199,0.1)^2),1/3)))&gt;IFERROR(W1199,0),MIN((MAX($D$16,POWER((ABS(K1199)^2)/($I$5*MAX(F1199,0.1)^2),1/3))),IFERROR(W1199,0)+(MIN(ABS(IFERROR(AF1199,0))*$D$18,ABS((MAX($D$16,POWER((ABS(K1199)^2)/($I$5*MAX(F1199,0.1)^2),1/3)))-IFERROR(W1199,0))))),MAX((MAX($D$16,POWER((ABS(K1199)^2)/($I$5*MAX(F1199,0.1)^2),1/3))),IFERROR(W1199,0)-(MIN(ABS(IFERROR(AF1199,0))*$D$18,ABS((MAX($D$16,POWER((ABS(K1199)^2)/($I$5*MAX(F1199,0.1)^2),1/3)))-IFERROR(W1199,0))))))),MAX($D$16,POWER((ABS(K1199)^2)/($I$5*MAX(F1199,0.1)^2),1/3))),MAX($D$16,IFERROR(W1199,0)))))))</f>
        <v/>
      </c>
      <c r="X1199">
        <f>((F1199)+(G1199)*(W1199))*(W1199)</f>
        <v/>
      </c>
      <c r="Y1199">
        <f>(((F1199)+(G1199)*(W1199))*(W1199))/MAX((F1199)+2*(W1199)*SQRT(1+(G1199)^2),1E-6)</f>
        <v/>
      </c>
      <c r="Z1199">
        <f>ABS(K1199)/MAX(((F1199)+(G1199)*(W1199))*(W1199),1E-6)</f>
        <v/>
      </c>
      <c r="AA1199">
        <f>E1199+W1199</f>
        <v/>
      </c>
      <c r="AB1199">
        <f>AA1199+((ABS(K1199)/MAX(((F1199)+(G1199)*(W1199))*(W1199),1E-6))^2)/(2*$I$5)</f>
        <v/>
      </c>
      <c r="AC1199">
        <f>((ABS(K1199)*$D$6)/(MAX(((F1199)+(G1199)*(W1199))*(W1199),1E-6)*MAX(((((F1199)+(G1199)*(W1199))*(W1199))/MAX((F1199)+2*(W1199)*SQRT(1+(G1199)^2),1E-6))^(2/3),1E-6)))^2</f>
        <v/>
      </c>
      <c r="AD1199">
        <f>ABS(ABS(K1199)/MAX(((F1199)+(G1199)*(W1199))*(W1199),1E-6))/SQRT($I$5*MAX((((F1199)+(G1199)*(W1199))*(W1199))/MAX((F1199)+2*(G1199)*(W1199),1E-6),1E-6))</f>
        <v/>
      </c>
      <c r="AE1199">
        <f>((F1199)*(W1199)^2)/2+(G1199)*(W1199)^3/3+(ABS(K1199)^2)/($I$5*MAX(((F1199)+(G1199)*(W1199))*(W1199),1E-6))</f>
        <v/>
      </c>
      <c r="AF1199">
        <f>IF($D$20=0,0,IFERROR(AB1200+(((AC1199+AC1200)/2)*J1200)+(IF(Z1199&gt;Z1200,$D$8*((Z1199^2-Z1200^2)/(2*$I$5)),$D$9*((Z1200^2-Z1199^2)/(2*$I$5)))+($D$10*(ABS(I1200)/90)*(MAX(Z1199^2,Z1200^2)/(2*$I$5))))-AB1199,0))</f>
        <v/>
      </c>
      <c r="AG1199">
        <f>IF($D$20=0,1,IFERROR(IF(ROUND(AD1199,3)=1,1,IF(AND(ABS(AF1199)&lt;$D$19,AD1199&lt;1),1,0)),0))</f>
        <v/>
      </c>
      <c r="AH1199">
        <f>IFERROR(IF(V32="Supercritical",MAX($D$16,IFERROR(L1199,MAX($D$16,POWER((ABS(K1199)^2)/($I$5*MAX(F1199,0.1)^2),1/3)))),IF(V32="Subcritical",MAX($D$16,IFERROR(W1199,MAX($D$16,POWER((ABS(K1199)^2)/($I$5*MAX(F1199,0.1)^2),1/3)))),IF(AND(IFERROR(V1199,0)=1,IFERROR(AG1199,0)=1),IF(IFERROR(T1199,-1E99)&gt;=IFERROR(AE1199,-1E99),MAX($D$16,IFERROR(L1199,MAX($D$16,POWER((ABS(K1199)^2)/($I$5*MAX(F1199,0.1)^2),1/3)))),MAX($D$16,IFERROR(W1199,MAX($D$16,POWER((ABS(K1199)^2)/($I$5*MAX(F1199,0.1)^2),1/3))))),IF(IFERROR(V1199,0)=1,MAX($D$16,IFERROR(L1199,MAX($D$16,POWER((ABS(K1199)^2)/($I$5*MAX(F1199,0.1)^2),1/3)))),IF(IFERROR(AG1199,0)=1,MAX($D$16,IFERROR(W1199,MAX($D$16,POWER((ABS(K1199)^2)/($I$5*MAX(F1199,0.1)^2),1/3)))),MAX($D$16,POWER((ABS(K1199)^2)/($I$5*MAX(F1199,0.1)^2),1/3))))))),MAX($D$16,POWER((ABS(K1199)^2)/($I$5*MAX(F1199,0.1)^2),1/3)))</f>
        <v/>
      </c>
      <c r="AI1199">
        <f>E1199+AH1199</f>
        <v/>
      </c>
      <c r="AJ1199">
        <f>AI1199+((ABS(K1199)/MAX(((F1199)+(G1199)*(AH1199))*(AH1199),1E-6))^2)/(2*$I$5)</f>
        <v/>
      </c>
      <c r="AM1199" t="n">
        <v>0</v>
      </c>
      <c r="AN1199" t="n">
        <v>0</v>
      </c>
      <c r="AO1199">
        <f>AM1199+AN1199</f>
        <v/>
      </c>
      <c r="AP1199">
        <f>AP1198+AO1199</f>
        <v/>
      </c>
      <c r="AQ1199">
        <f>ABS(ABS(K1199)/MAX(((F1199)+(G1199)*(AH1199))*(AH1199),1E-6))/SQRT($I$5*MAX((((F1199)+(G1199)*(AH1199))*(AH1199))/MAX((F1199)+2*(G1199)*(AH1199),1E-6),1E-6))</f>
        <v/>
      </c>
      <c r="AR1199">
        <f>IF(AQ1199&lt;1,"Subcritical","Supercritical")</f>
        <v/>
      </c>
      <c r="AS1199">
        <f>((ABS(K1199)*$D$6)/(MAX(((F1199)+(G1199)*(AH1199))*(AH1199),1E-6)*MAX(((((F1199)+(G1199)*(AH1199))*(AH1199))/MAX((F1199)+2*(AH1199)*SQRT(1+(G1199)^2),1E-6))^(2/3),1E-6)))^2</f>
        <v/>
      </c>
    </row>
    <row r="1200">
      <c r="A1200" t="n">
        <v>1051</v>
      </c>
      <c r="B1200" t="n">
        <v>1049.89</v>
      </c>
      <c r="C1200" t="n">
        <v>616079.053</v>
      </c>
      <c r="D1200" t="n">
        <v>3096954.093</v>
      </c>
      <c r="E1200" t="n">
        <v>632.037</v>
      </c>
      <c r="F1200" t="n">
        <v>5.2</v>
      </c>
      <c r="G1200" t="n">
        <v>0</v>
      </c>
      <c r="H1200" t="inlineStr">
        <is>
          <t>Normal</t>
        </is>
      </c>
      <c r="I1200" t="n">
        <v>0.002</v>
      </c>
      <c r="J1200">
        <f>B1200-B1199</f>
        <v/>
      </c>
      <c r="K1200">
        <f>MAX(0,K1199-AO1199)</f>
        <v/>
      </c>
      <c r="L1200">
        <f>IF($D$20=0,IFERROR(L1199,MAX($D$16,POWER((ABS(K1200)^2)/($I$5*MAX(F1200,0.1)^2),1/3))),IF(IFERROR(V1199,0)=0,IFERROR(L1199,MAX($D$16,POWER((ABS(K1200)^2)/($I$5*MAX(F1200,0.1)^2),1/3))),IF(OR(IFERROR(L1200,0)=0,IFERROR(S1199,0)&lt;1,IFERROR(S1200,0)&lt;1),MAX($D$16,POWER((ABS(K1200)^2)/($I$5*MAX(F1200,0.1)^2),1/3)),IF(IFERROR(U1200,0)&gt;0,MAX($D$16,IFERROR(L1200,0)+((IFERROR(U1200,0))*$D$18*IF((IFERROR(S1200,0))&lt;1,1,-1))),IF(IFERROR(U1200,0)&lt;0,IF(ABS((MAX($D$16,POWER((ABS(K1200)^2)/($I$5*MAX(F1200,0.1)^2),1/3)))-IFERROR(L1200,0))&gt;$D$19,MAX($D$16,IF((MAX($D$16,POWER((ABS(K1200)^2)/($I$5*MAX(F1200,0.1)^2),1/3)))&gt;IFERROR(L1200,0),MIN((MAX($D$16,POWER((ABS(K1200)^2)/($I$5*MAX(F1200,0.1)^2),1/3))),IFERROR(L1200,0)+(MIN(ABS(IFERROR(U1200,0))*$D$18,ABS((MAX($D$16,POWER((ABS(K1200)^2)/($I$5*MAX(F1200,0.1)^2),1/3)))-IFERROR(L1200,0))))),MAX((MAX($D$16,POWER((ABS(K1200)^2)/($I$5*MAX(F1200,0.1)^2),1/3))),IFERROR(L1200,0)-(MIN(ABS(IFERROR(U1200,0))*$D$18,ABS((MAX($D$16,POWER((ABS(K1200)^2)/($I$5*MAX(F1200,0.1)^2),1/3)))-IFERROR(L1200,0))))))),MAX($D$16,POWER((ABS(K1200)^2)/($I$5*MAX(F1200,0.1)^2),1/3))),MAX($D$16,IFERROR(L1200,0)))))))</f>
        <v/>
      </c>
      <c r="M1200">
        <f>((F1200)+(G1200)*(L1200))*(L1200)</f>
        <v/>
      </c>
      <c r="N1200">
        <f>(((F1200)+(G1200)*(L1200))*(L1200))/MAX((F1200)+2*(L1200)*SQRT(1+(G1200)^2),1E-6)</f>
        <v/>
      </c>
      <c r="O1200">
        <f>ABS(K1200)/MAX(((F1200)+(G1200)*(L1200))*(L1200),1E-6)</f>
        <v/>
      </c>
      <c r="P1200">
        <f>E1200+L1200</f>
        <v/>
      </c>
      <c r="Q1200">
        <f>P1200+((ABS(K1200)/MAX(((F1200)+(G1200)*(L1200))*(L1200),1E-6))^2)/(2*$I$5)</f>
        <v/>
      </c>
      <c r="R1200">
        <f>((ABS(K1200)*$D$6)/(MAX(((F1200)+(G1200)*(L1200))*(L1200),1E-6)*MAX(((((F1200)+(G1200)*(L1200))*(L1200))/MAX((F1200)+2*(L1200)*SQRT(1+(G1200)^2),1E-6))^(2/3),1E-6)))^2</f>
        <v/>
      </c>
      <c r="S1200">
        <f>ABS(ABS(K1200)/MAX(((F1200)+(G1200)*(L1200))*(L1200),1E-6))/SQRT($I$5*MAX((((F1200)+(G1200)*(L1200))*(L1200))/MAX((F1200)+2*(G1200)*(L1200),1E-6),1E-6))</f>
        <v/>
      </c>
      <c r="T1200">
        <f>((F1200)*(L1200)^2)/2+(G1200)*(L1200)^3/3+(ABS(K1200)^2)/($I$5*MAX(((F1200)+(G1200)*(L1200))*(L1200),1E-6))</f>
        <v/>
      </c>
      <c r="U1200">
        <f>IF($D$20=0,0,IFERROR(Q1199-(((R1199+R1200)/2)*J1200)-(IF(O1199&gt;O1200,$D$8*((O1199^2-O1200^2)/(2*$I$5)),$D$9*((O1200^2-O1199^2)/(2*$I$5)))+($D$10*(ABS(I1200)/90)*(MAX(O1199^2,O1200^2)/(2*$I$5))))-Q1200,0))</f>
        <v/>
      </c>
      <c r="V1200">
        <f>IF($D$20=0,1,IFERROR(IF(ROUND(S1200,3)=1,1,IF(AND(ABS(U1200)&lt;$D$19,S1200&gt;1),1,0)),0))</f>
        <v/>
      </c>
      <c r="W1200">
        <f>IF($D$20=0,IFERROR(W1201,MAX($D$16,POWER((ABS(K1200)^2)/($I$5*MAX(F1200,0.1)^2),1/3))),IF(IFERROR(AG1201,0)=0,IFERROR(W1201,MAX($D$16,POWER((ABS(K1200)^2)/($I$5*MAX(F1200,0.1)^2),1/3))),IF(OR(IFERROR(W1200,0)=0,IFERROR(AD1201,0)&gt;1),MAX($D$16,POWER((ABS(K1200)^2)/($I$5*MAX(F1200,0.1)^2),1/3)),IF(IFERROR(AF1200,0)&gt;0,MAX($D$16,IFERROR(W1200,0)+((IFERROR(AF1200,0))*$D$18*IF((IFERROR(AD1200,0))&lt;1,1,-1))),IF(IFERROR(AF1200,0)&lt;0,IF(ABS((MAX($D$16,POWER((ABS(K1200)^2)/($I$5*MAX(F1200,0.1)^2),1/3)))-IFERROR(W1200,0))&gt;$D$19,MAX($D$16,IF((MAX($D$16,POWER((ABS(K1200)^2)/($I$5*MAX(F1200,0.1)^2),1/3)))&gt;IFERROR(W1200,0),MIN((MAX($D$16,POWER((ABS(K1200)^2)/($I$5*MAX(F1200,0.1)^2),1/3))),IFERROR(W1200,0)+(MIN(ABS(IFERROR(AF1200,0))*$D$18,ABS((MAX($D$16,POWER((ABS(K1200)^2)/($I$5*MAX(F1200,0.1)^2),1/3)))-IFERROR(W1200,0))))),MAX((MAX($D$16,POWER((ABS(K1200)^2)/($I$5*MAX(F1200,0.1)^2),1/3))),IFERROR(W1200,0)-(MIN(ABS(IFERROR(AF1200,0))*$D$18,ABS((MAX($D$16,POWER((ABS(K1200)^2)/($I$5*MAX(F1200,0.1)^2),1/3)))-IFERROR(W1200,0))))))),MAX($D$16,POWER((ABS(K1200)^2)/($I$5*MAX(F1200,0.1)^2),1/3))),MAX($D$16,IFERROR(W1200,0)))))))</f>
        <v/>
      </c>
      <c r="X1200">
        <f>((F1200)+(G1200)*(W1200))*(W1200)</f>
        <v/>
      </c>
      <c r="Y1200">
        <f>(((F1200)+(G1200)*(W1200))*(W1200))/MAX((F1200)+2*(W1200)*SQRT(1+(G1200)^2),1E-6)</f>
        <v/>
      </c>
      <c r="Z1200">
        <f>ABS(K1200)/MAX(((F1200)+(G1200)*(W1200))*(W1200),1E-6)</f>
        <v/>
      </c>
      <c r="AA1200">
        <f>E1200+W1200</f>
        <v/>
      </c>
      <c r="AB1200">
        <f>AA1200+((ABS(K1200)/MAX(((F1200)+(G1200)*(W1200))*(W1200),1E-6))^2)/(2*$I$5)</f>
        <v/>
      </c>
      <c r="AC1200">
        <f>((ABS(K1200)*$D$6)/(MAX(((F1200)+(G1200)*(W1200))*(W1200),1E-6)*MAX(((((F1200)+(G1200)*(W1200))*(W1200))/MAX((F1200)+2*(W1200)*SQRT(1+(G1200)^2),1E-6))^(2/3),1E-6)))^2</f>
        <v/>
      </c>
      <c r="AD1200">
        <f>ABS(ABS(K1200)/MAX(((F1200)+(G1200)*(W1200))*(W1200),1E-6))/SQRT($I$5*MAX((((F1200)+(G1200)*(W1200))*(W1200))/MAX((F1200)+2*(G1200)*(W1200),1E-6),1E-6))</f>
        <v/>
      </c>
      <c r="AE1200">
        <f>((F1200)*(W1200)^2)/2+(G1200)*(W1200)^3/3+(ABS(K1200)^2)/($I$5*MAX(((F1200)+(G1200)*(W1200))*(W1200),1E-6))</f>
        <v/>
      </c>
      <c r="AF1200">
        <f>IF($D$20=0,0,IFERROR(AB1201+(((AC1200+AC1201)/2)*J1201)+(IF(Z1200&gt;Z1201,$D$8*((Z1200^2-Z1201^2)/(2*$I$5)),$D$9*((Z1201^2-Z1200^2)/(2*$I$5)))+($D$10*(ABS(I1201)/90)*(MAX(Z1200^2,Z1201^2)/(2*$I$5))))-AB1200,0))</f>
        <v/>
      </c>
      <c r="AG1200">
        <f>IF($D$20=0,1,IFERROR(IF(ROUND(AD1200,3)=1,1,IF(AND(ABS(AF1200)&lt;$D$19,AD1200&lt;1),1,0)),0))</f>
        <v/>
      </c>
      <c r="AH1200">
        <f>IFERROR(IF(V32="Supercritical",MAX($D$16,IFERROR(L1200,MAX($D$16,POWER((ABS(K1200)^2)/($I$5*MAX(F1200,0.1)^2),1/3)))),IF(V32="Subcritical",MAX($D$16,IFERROR(W1200,MAX($D$16,POWER((ABS(K1200)^2)/($I$5*MAX(F1200,0.1)^2),1/3)))),IF(AND(IFERROR(V1200,0)=1,IFERROR(AG1200,0)=1),IF(IFERROR(T1200,-1E99)&gt;=IFERROR(AE1200,-1E99),MAX($D$16,IFERROR(L1200,MAX($D$16,POWER((ABS(K1200)^2)/($I$5*MAX(F1200,0.1)^2),1/3)))),MAX($D$16,IFERROR(W1200,MAX($D$16,POWER((ABS(K1200)^2)/($I$5*MAX(F1200,0.1)^2),1/3))))),IF(IFERROR(V1200,0)=1,MAX($D$16,IFERROR(L1200,MAX($D$16,POWER((ABS(K1200)^2)/($I$5*MAX(F1200,0.1)^2),1/3)))),IF(IFERROR(AG1200,0)=1,MAX($D$16,IFERROR(W1200,MAX($D$16,POWER((ABS(K1200)^2)/($I$5*MAX(F1200,0.1)^2),1/3)))),MAX($D$16,POWER((ABS(K1200)^2)/($I$5*MAX(F1200,0.1)^2),1/3))))))),MAX($D$16,POWER((ABS(K1200)^2)/($I$5*MAX(F1200,0.1)^2),1/3)))</f>
        <v/>
      </c>
      <c r="AI1200">
        <f>E1200+AH1200</f>
        <v/>
      </c>
      <c r="AJ1200">
        <f>AI1200+((ABS(K1200)/MAX(((F1200)+(G1200)*(AH1200))*(AH1200),1E-6))^2)/(2*$I$5)</f>
        <v/>
      </c>
      <c r="AM1200" t="n">
        <v>0</v>
      </c>
      <c r="AN1200" t="n">
        <v>0</v>
      </c>
      <c r="AO1200">
        <f>AM1200+AN1200</f>
        <v/>
      </c>
      <c r="AP1200">
        <f>AP1199+AO1200</f>
        <v/>
      </c>
      <c r="AQ1200">
        <f>ABS(ABS(K1200)/MAX(((F1200)+(G1200)*(AH1200))*(AH1200),1E-6))/SQRT($I$5*MAX((((F1200)+(G1200)*(AH1200))*(AH1200))/MAX((F1200)+2*(G1200)*(AH1200),1E-6),1E-6))</f>
        <v/>
      </c>
      <c r="AR1200">
        <f>IF(AQ1200&lt;1,"Subcritical","Supercritical")</f>
        <v/>
      </c>
      <c r="AS1200">
        <f>((ABS(K1200)*$D$6)/(MAX(((F1200)+(G1200)*(AH1200))*(AH1200),1E-6)*MAX(((((F1200)+(G1200)*(AH1200))*(AH1200))/MAX((F1200)+2*(AH1200)*SQRT(1+(G1200)^2),1E-6))^(2/3),1E-6)))^2</f>
        <v/>
      </c>
    </row>
    <row r="1201">
      <c r="A1201" t="n">
        <v>1052</v>
      </c>
      <c r="B1201" t="n">
        <v>1050.89</v>
      </c>
      <c r="C1201" t="n">
        <v>616079.0110000001</v>
      </c>
      <c r="D1201" t="n">
        <v>3096953.094</v>
      </c>
      <c r="E1201" t="n">
        <v>632.0365</v>
      </c>
      <c r="F1201" t="n">
        <v>5.2</v>
      </c>
      <c r="G1201" t="n">
        <v>0</v>
      </c>
      <c r="H1201" t="inlineStr">
        <is>
          <t>Normal</t>
        </is>
      </c>
      <c r="I1201" t="n">
        <v>0</v>
      </c>
      <c r="J1201">
        <f>B1201-B1200</f>
        <v/>
      </c>
      <c r="K1201">
        <f>MAX(0,K1200-AO1200)</f>
        <v/>
      </c>
      <c r="L1201">
        <f>IF($D$20=0,IFERROR(L1200,MAX($D$16,POWER((ABS(K1201)^2)/($I$5*MAX(F1201,0.1)^2),1/3))),IF(IFERROR(V1200,0)=0,IFERROR(L1200,MAX($D$16,POWER((ABS(K1201)^2)/($I$5*MAX(F1201,0.1)^2),1/3))),IF(OR(IFERROR(L1201,0)=0,IFERROR(S1200,0)&lt;1,IFERROR(S1201,0)&lt;1),MAX($D$16,POWER((ABS(K1201)^2)/($I$5*MAX(F1201,0.1)^2),1/3)),IF(IFERROR(U1201,0)&gt;0,MAX($D$16,IFERROR(L1201,0)+((IFERROR(U1201,0))*$D$18*IF((IFERROR(S1201,0))&lt;1,1,-1))),IF(IFERROR(U1201,0)&lt;0,IF(ABS((MAX($D$16,POWER((ABS(K1201)^2)/($I$5*MAX(F1201,0.1)^2),1/3)))-IFERROR(L1201,0))&gt;$D$19,MAX($D$16,IF((MAX($D$16,POWER((ABS(K1201)^2)/($I$5*MAX(F1201,0.1)^2),1/3)))&gt;IFERROR(L1201,0),MIN((MAX($D$16,POWER((ABS(K1201)^2)/($I$5*MAX(F1201,0.1)^2),1/3))),IFERROR(L1201,0)+(MIN(ABS(IFERROR(U1201,0))*$D$18,ABS((MAX($D$16,POWER((ABS(K1201)^2)/($I$5*MAX(F1201,0.1)^2),1/3)))-IFERROR(L1201,0))))),MAX((MAX($D$16,POWER((ABS(K1201)^2)/($I$5*MAX(F1201,0.1)^2),1/3))),IFERROR(L1201,0)-(MIN(ABS(IFERROR(U1201,0))*$D$18,ABS((MAX($D$16,POWER((ABS(K1201)^2)/($I$5*MAX(F1201,0.1)^2),1/3)))-IFERROR(L1201,0))))))),MAX($D$16,POWER((ABS(K1201)^2)/($I$5*MAX(F1201,0.1)^2),1/3))),MAX($D$16,IFERROR(L1201,0)))))))</f>
        <v/>
      </c>
      <c r="M1201">
        <f>((F1201)+(G1201)*(L1201))*(L1201)</f>
        <v/>
      </c>
      <c r="N1201">
        <f>(((F1201)+(G1201)*(L1201))*(L1201))/MAX((F1201)+2*(L1201)*SQRT(1+(G1201)^2),1E-6)</f>
        <v/>
      </c>
      <c r="O1201">
        <f>ABS(K1201)/MAX(((F1201)+(G1201)*(L1201))*(L1201),1E-6)</f>
        <v/>
      </c>
      <c r="P1201">
        <f>E1201+L1201</f>
        <v/>
      </c>
      <c r="Q1201">
        <f>P1201+((ABS(K1201)/MAX(((F1201)+(G1201)*(L1201))*(L1201),1E-6))^2)/(2*$I$5)</f>
        <v/>
      </c>
      <c r="R1201">
        <f>((ABS(K1201)*$D$6)/(MAX(((F1201)+(G1201)*(L1201))*(L1201),1E-6)*MAX(((((F1201)+(G1201)*(L1201))*(L1201))/MAX((F1201)+2*(L1201)*SQRT(1+(G1201)^2),1E-6))^(2/3),1E-6)))^2</f>
        <v/>
      </c>
      <c r="S1201">
        <f>ABS(ABS(K1201)/MAX(((F1201)+(G1201)*(L1201))*(L1201),1E-6))/SQRT($I$5*MAX((((F1201)+(G1201)*(L1201))*(L1201))/MAX((F1201)+2*(G1201)*(L1201),1E-6),1E-6))</f>
        <v/>
      </c>
      <c r="T1201">
        <f>((F1201)*(L1201)^2)/2+(G1201)*(L1201)^3/3+(ABS(K1201)^2)/($I$5*MAX(((F1201)+(G1201)*(L1201))*(L1201),1E-6))</f>
        <v/>
      </c>
      <c r="U1201">
        <f>IF($D$20=0,0,IFERROR(Q1200-(((R1200+R1201)/2)*J1201)-(IF(O1200&gt;O1201,$D$8*((O1200^2-O1201^2)/(2*$I$5)),$D$9*((O1201^2-O1200^2)/(2*$I$5)))+($D$10*(ABS(I1201)/90)*(MAX(O1200^2,O1201^2)/(2*$I$5))))-Q1201,0))</f>
        <v/>
      </c>
      <c r="V1201">
        <f>IF($D$20=0,1,IFERROR(IF(ROUND(S1201,3)=1,1,IF(AND(ABS(U1201)&lt;$D$19,S1201&gt;1),1,0)),0))</f>
        <v/>
      </c>
      <c r="W1201">
        <f>IF($D$20=0,IFERROR(W1202,MAX($D$16,POWER((ABS(K1201)^2)/($I$5*MAX(F1201,0.1)^2),1/3))),IF(IFERROR(AG1202,0)=0,IFERROR(W1202,MAX($D$16,POWER((ABS(K1201)^2)/($I$5*MAX(F1201,0.1)^2),1/3))),IF(OR(IFERROR(W1201,0)=0,IFERROR(AD1202,0)&gt;1),MAX($D$16,POWER((ABS(K1201)^2)/($I$5*MAX(F1201,0.1)^2),1/3)),IF(IFERROR(AF1201,0)&gt;0,MAX($D$16,IFERROR(W1201,0)+((IFERROR(AF1201,0))*$D$18*IF((IFERROR(AD1201,0))&lt;1,1,-1))),IF(IFERROR(AF1201,0)&lt;0,IF(ABS((MAX($D$16,POWER((ABS(K1201)^2)/($I$5*MAX(F1201,0.1)^2),1/3)))-IFERROR(W1201,0))&gt;$D$19,MAX($D$16,IF((MAX($D$16,POWER((ABS(K1201)^2)/($I$5*MAX(F1201,0.1)^2),1/3)))&gt;IFERROR(W1201,0),MIN((MAX($D$16,POWER((ABS(K1201)^2)/($I$5*MAX(F1201,0.1)^2),1/3))),IFERROR(W1201,0)+(MIN(ABS(IFERROR(AF1201,0))*$D$18,ABS((MAX($D$16,POWER((ABS(K1201)^2)/($I$5*MAX(F1201,0.1)^2),1/3)))-IFERROR(W1201,0))))),MAX((MAX($D$16,POWER((ABS(K1201)^2)/($I$5*MAX(F1201,0.1)^2),1/3))),IFERROR(W1201,0)-(MIN(ABS(IFERROR(AF1201,0))*$D$18,ABS((MAX($D$16,POWER((ABS(K1201)^2)/($I$5*MAX(F1201,0.1)^2),1/3)))-IFERROR(W1201,0))))))),MAX($D$16,POWER((ABS(K1201)^2)/($I$5*MAX(F1201,0.1)^2),1/3))),MAX($D$16,IFERROR(W1201,0)))))))</f>
        <v/>
      </c>
      <c r="X1201">
        <f>((F1201)+(G1201)*(W1201))*(W1201)</f>
        <v/>
      </c>
      <c r="Y1201">
        <f>(((F1201)+(G1201)*(W1201))*(W1201))/MAX((F1201)+2*(W1201)*SQRT(1+(G1201)^2),1E-6)</f>
        <v/>
      </c>
      <c r="Z1201">
        <f>ABS(K1201)/MAX(((F1201)+(G1201)*(W1201))*(W1201),1E-6)</f>
        <v/>
      </c>
      <c r="AA1201">
        <f>E1201+W1201</f>
        <v/>
      </c>
      <c r="AB1201">
        <f>AA1201+((ABS(K1201)/MAX(((F1201)+(G1201)*(W1201))*(W1201),1E-6))^2)/(2*$I$5)</f>
        <v/>
      </c>
      <c r="AC1201">
        <f>((ABS(K1201)*$D$6)/(MAX(((F1201)+(G1201)*(W1201))*(W1201),1E-6)*MAX(((((F1201)+(G1201)*(W1201))*(W1201))/MAX((F1201)+2*(W1201)*SQRT(1+(G1201)^2),1E-6))^(2/3),1E-6)))^2</f>
        <v/>
      </c>
      <c r="AD1201">
        <f>ABS(ABS(K1201)/MAX(((F1201)+(G1201)*(W1201))*(W1201),1E-6))/SQRT($I$5*MAX((((F1201)+(G1201)*(W1201))*(W1201))/MAX((F1201)+2*(G1201)*(W1201),1E-6),1E-6))</f>
        <v/>
      </c>
      <c r="AE1201">
        <f>((F1201)*(W1201)^2)/2+(G1201)*(W1201)^3/3+(ABS(K1201)^2)/($I$5*MAX(((F1201)+(G1201)*(W1201))*(W1201),1E-6))</f>
        <v/>
      </c>
      <c r="AF1201">
        <f>IF($D$20=0,0,IFERROR(AB1202+(((AC1201+AC1202)/2)*J1202)+(IF(Z1201&gt;Z1202,$D$8*((Z1201^2-Z1202^2)/(2*$I$5)),$D$9*((Z1202^2-Z1201^2)/(2*$I$5)))+($D$10*(ABS(I1202)/90)*(MAX(Z1201^2,Z1202^2)/(2*$I$5))))-AB1201,0))</f>
        <v/>
      </c>
      <c r="AG1201">
        <f>IF($D$20=0,1,IFERROR(IF(ROUND(AD1201,3)=1,1,IF(AND(ABS(AF1201)&lt;$D$19,AD1201&lt;1),1,0)),0))</f>
        <v/>
      </c>
      <c r="AH1201">
        <f>IFERROR(IF(V32="Supercritical",MAX($D$16,IFERROR(L1201,MAX($D$16,POWER((ABS(K1201)^2)/($I$5*MAX(F1201,0.1)^2),1/3)))),IF(V32="Subcritical",MAX($D$16,IFERROR(W1201,MAX($D$16,POWER((ABS(K1201)^2)/($I$5*MAX(F1201,0.1)^2),1/3)))),IF(AND(IFERROR(V1201,0)=1,IFERROR(AG1201,0)=1),IF(IFERROR(T1201,-1E99)&gt;=IFERROR(AE1201,-1E99),MAX($D$16,IFERROR(L1201,MAX($D$16,POWER((ABS(K1201)^2)/($I$5*MAX(F1201,0.1)^2),1/3)))),MAX($D$16,IFERROR(W1201,MAX($D$16,POWER((ABS(K1201)^2)/($I$5*MAX(F1201,0.1)^2),1/3))))),IF(IFERROR(V1201,0)=1,MAX($D$16,IFERROR(L1201,MAX($D$16,POWER((ABS(K1201)^2)/($I$5*MAX(F1201,0.1)^2),1/3)))),IF(IFERROR(AG1201,0)=1,MAX($D$16,IFERROR(W1201,MAX($D$16,POWER((ABS(K1201)^2)/($I$5*MAX(F1201,0.1)^2),1/3)))),MAX($D$16,POWER((ABS(K1201)^2)/($I$5*MAX(F1201,0.1)^2),1/3))))))),MAX($D$16,POWER((ABS(K1201)^2)/($I$5*MAX(F1201,0.1)^2),1/3)))</f>
        <v/>
      </c>
      <c r="AI1201">
        <f>E1201+AH1201</f>
        <v/>
      </c>
      <c r="AJ1201">
        <f>AI1201+((ABS(K1201)/MAX(((F1201)+(G1201)*(AH1201))*(AH1201),1E-6))^2)/(2*$I$5)</f>
        <v/>
      </c>
      <c r="AM1201" t="n">
        <v>0</v>
      </c>
      <c r="AN1201" t="n">
        <v>0</v>
      </c>
      <c r="AO1201">
        <f>AM1201+AN1201</f>
        <v/>
      </c>
      <c r="AP1201">
        <f>AP1200+AO1201</f>
        <v/>
      </c>
      <c r="AQ1201">
        <f>ABS(ABS(K1201)/MAX(((F1201)+(G1201)*(AH1201))*(AH1201),1E-6))/SQRT($I$5*MAX((((F1201)+(G1201)*(AH1201))*(AH1201))/MAX((F1201)+2*(G1201)*(AH1201),1E-6),1E-6))</f>
        <v/>
      </c>
      <c r="AR1201">
        <f>IF(AQ1201&lt;1,"Subcritical","Supercritical")</f>
        <v/>
      </c>
      <c r="AS1201">
        <f>((ABS(K1201)*$D$6)/(MAX(((F1201)+(G1201)*(AH1201))*(AH1201),1E-6)*MAX(((((F1201)+(G1201)*(AH1201))*(AH1201))/MAX((F1201)+2*(AH1201)*SQRT(1+(G1201)^2),1E-6))^(2/3),1E-6)))^2</f>
        <v/>
      </c>
    </row>
    <row r="1202">
      <c r="A1202" t="n">
        <v>1053</v>
      </c>
      <c r="B1202" t="n">
        <v>1051.889</v>
      </c>
      <c r="C1202" t="n">
        <v>616078.969</v>
      </c>
      <c r="D1202" t="n">
        <v>3096952.095</v>
      </c>
      <c r="E1202" t="n">
        <v>632.0359999999999</v>
      </c>
      <c r="F1202" t="n">
        <v>5.2</v>
      </c>
      <c r="G1202" t="n">
        <v>0</v>
      </c>
      <c r="H1202" t="inlineStr">
        <is>
          <t>Normal</t>
        </is>
      </c>
      <c r="I1202" t="n">
        <v>0.057</v>
      </c>
      <c r="J1202">
        <f>B1202-B1201</f>
        <v/>
      </c>
      <c r="K1202">
        <f>MAX(0,K1201-AO1201)</f>
        <v/>
      </c>
      <c r="L1202">
        <f>IF($D$20=0,IFERROR(L1201,MAX($D$16,POWER((ABS(K1202)^2)/($I$5*MAX(F1202,0.1)^2),1/3))),IF(IFERROR(V1201,0)=0,IFERROR(L1201,MAX($D$16,POWER((ABS(K1202)^2)/($I$5*MAX(F1202,0.1)^2),1/3))),IF(OR(IFERROR(L1202,0)=0,IFERROR(S1201,0)&lt;1,IFERROR(S1202,0)&lt;1),MAX($D$16,POWER((ABS(K1202)^2)/($I$5*MAX(F1202,0.1)^2),1/3)),IF(IFERROR(U1202,0)&gt;0,MAX($D$16,IFERROR(L1202,0)+((IFERROR(U1202,0))*$D$18*IF((IFERROR(S1202,0))&lt;1,1,-1))),IF(IFERROR(U1202,0)&lt;0,IF(ABS((MAX($D$16,POWER((ABS(K1202)^2)/($I$5*MAX(F1202,0.1)^2),1/3)))-IFERROR(L1202,0))&gt;$D$19,MAX($D$16,IF((MAX($D$16,POWER((ABS(K1202)^2)/($I$5*MAX(F1202,0.1)^2),1/3)))&gt;IFERROR(L1202,0),MIN((MAX($D$16,POWER((ABS(K1202)^2)/($I$5*MAX(F1202,0.1)^2),1/3))),IFERROR(L1202,0)+(MIN(ABS(IFERROR(U1202,0))*$D$18,ABS((MAX($D$16,POWER((ABS(K1202)^2)/($I$5*MAX(F1202,0.1)^2),1/3)))-IFERROR(L1202,0))))),MAX((MAX($D$16,POWER((ABS(K1202)^2)/($I$5*MAX(F1202,0.1)^2),1/3))),IFERROR(L1202,0)-(MIN(ABS(IFERROR(U1202,0))*$D$18,ABS((MAX($D$16,POWER((ABS(K1202)^2)/($I$5*MAX(F1202,0.1)^2),1/3)))-IFERROR(L1202,0))))))),MAX($D$16,POWER((ABS(K1202)^2)/($I$5*MAX(F1202,0.1)^2),1/3))),MAX($D$16,IFERROR(L1202,0)))))))</f>
        <v/>
      </c>
      <c r="M1202">
        <f>((F1202)+(G1202)*(L1202))*(L1202)</f>
        <v/>
      </c>
      <c r="N1202">
        <f>(((F1202)+(G1202)*(L1202))*(L1202))/MAX((F1202)+2*(L1202)*SQRT(1+(G1202)^2),1E-6)</f>
        <v/>
      </c>
      <c r="O1202">
        <f>ABS(K1202)/MAX(((F1202)+(G1202)*(L1202))*(L1202),1E-6)</f>
        <v/>
      </c>
      <c r="P1202">
        <f>E1202+L1202</f>
        <v/>
      </c>
      <c r="Q1202">
        <f>P1202+((ABS(K1202)/MAX(((F1202)+(G1202)*(L1202))*(L1202),1E-6))^2)/(2*$I$5)</f>
        <v/>
      </c>
      <c r="R1202">
        <f>((ABS(K1202)*$D$6)/(MAX(((F1202)+(G1202)*(L1202))*(L1202),1E-6)*MAX(((((F1202)+(G1202)*(L1202))*(L1202))/MAX((F1202)+2*(L1202)*SQRT(1+(G1202)^2),1E-6))^(2/3),1E-6)))^2</f>
        <v/>
      </c>
      <c r="S1202">
        <f>ABS(ABS(K1202)/MAX(((F1202)+(G1202)*(L1202))*(L1202),1E-6))/SQRT($I$5*MAX((((F1202)+(G1202)*(L1202))*(L1202))/MAX((F1202)+2*(G1202)*(L1202),1E-6),1E-6))</f>
        <v/>
      </c>
      <c r="T1202">
        <f>((F1202)*(L1202)^2)/2+(G1202)*(L1202)^3/3+(ABS(K1202)^2)/($I$5*MAX(((F1202)+(G1202)*(L1202))*(L1202),1E-6))</f>
        <v/>
      </c>
      <c r="U1202">
        <f>IF($D$20=0,0,IFERROR(Q1201-(((R1201+R1202)/2)*J1202)-(IF(O1201&gt;O1202,$D$8*((O1201^2-O1202^2)/(2*$I$5)),$D$9*((O1202^2-O1201^2)/(2*$I$5)))+($D$10*(ABS(I1202)/90)*(MAX(O1201^2,O1202^2)/(2*$I$5))))-Q1202,0))</f>
        <v/>
      </c>
      <c r="V1202">
        <f>IF($D$20=0,1,IFERROR(IF(ROUND(S1202,3)=1,1,IF(AND(ABS(U1202)&lt;$D$19,S1202&gt;1),1,0)),0))</f>
        <v/>
      </c>
      <c r="W1202">
        <f>IF($D$20=0,IFERROR(W1203,MAX($D$16,POWER((ABS(K1202)^2)/($I$5*MAX(F1202,0.1)^2),1/3))),IF(IFERROR(AG1203,0)=0,IFERROR(W1203,MAX($D$16,POWER((ABS(K1202)^2)/($I$5*MAX(F1202,0.1)^2),1/3))),IF(OR(IFERROR(W1202,0)=0,IFERROR(AD1203,0)&gt;1),MAX($D$16,POWER((ABS(K1202)^2)/($I$5*MAX(F1202,0.1)^2),1/3)),IF(IFERROR(AF1202,0)&gt;0,MAX($D$16,IFERROR(W1202,0)+((IFERROR(AF1202,0))*$D$18*IF((IFERROR(AD1202,0))&lt;1,1,-1))),IF(IFERROR(AF1202,0)&lt;0,IF(ABS((MAX($D$16,POWER((ABS(K1202)^2)/($I$5*MAX(F1202,0.1)^2),1/3)))-IFERROR(W1202,0))&gt;$D$19,MAX($D$16,IF((MAX($D$16,POWER((ABS(K1202)^2)/($I$5*MAX(F1202,0.1)^2),1/3)))&gt;IFERROR(W1202,0),MIN((MAX($D$16,POWER((ABS(K1202)^2)/($I$5*MAX(F1202,0.1)^2),1/3))),IFERROR(W1202,0)+(MIN(ABS(IFERROR(AF1202,0))*$D$18,ABS((MAX($D$16,POWER((ABS(K1202)^2)/($I$5*MAX(F1202,0.1)^2),1/3)))-IFERROR(W1202,0))))),MAX((MAX($D$16,POWER((ABS(K1202)^2)/($I$5*MAX(F1202,0.1)^2),1/3))),IFERROR(W1202,0)-(MIN(ABS(IFERROR(AF1202,0))*$D$18,ABS((MAX($D$16,POWER((ABS(K1202)^2)/($I$5*MAX(F1202,0.1)^2),1/3)))-IFERROR(W1202,0))))))),MAX($D$16,POWER((ABS(K1202)^2)/($I$5*MAX(F1202,0.1)^2),1/3))),MAX($D$16,IFERROR(W1202,0)))))))</f>
        <v/>
      </c>
      <c r="X1202">
        <f>((F1202)+(G1202)*(W1202))*(W1202)</f>
        <v/>
      </c>
      <c r="Y1202">
        <f>(((F1202)+(G1202)*(W1202))*(W1202))/MAX((F1202)+2*(W1202)*SQRT(1+(G1202)^2),1E-6)</f>
        <v/>
      </c>
      <c r="Z1202">
        <f>ABS(K1202)/MAX(((F1202)+(G1202)*(W1202))*(W1202),1E-6)</f>
        <v/>
      </c>
      <c r="AA1202">
        <f>E1202+W1202</f>
        <v/>
      </c>
      <c r="AB1202">
        <f>AA1202+((ABS(K1202)/MAX(((F1202)+(G1202)*(W1202))*(W1202),1E-6))^2)/(2*$I$5)</f>
        <v/>
      </c>
      <c r="AC1202">
        <f>((ABS(K1202)*$D$6)/(MAX(((F1202)+(G1202)*(W1202))*(W1202),1E-6)*MAX(((((F1202)+(G1202)*(W1202))*(W1202))/MAX((F1202)+2*(W1202)*SQRT(1+(G1202)^2),1E-6))^(2/3),1E-6)))^2</f>
        <v/>
      </c>
      <c r="AD1202">
        <f>ABS(ABS(K1202)/MAX(((F1202)+(G1202)*(W1202))*(W1202),1E-6))/SQRT($I$5*MAX((((F1202)+(G1202)*(W1202))*(W1202))/MAX((F1202)+2*(G1202)*(W1202),1E-6),1E-6))</f>
        <v/>
      </c>
      <c r="AE1202">
        <f>((F1202)*(W1202)^2)/2+(G1202)*(W1202)^3/3+(ABS(K1202)^2)/($I$5*MAX(((F1202)+(G1202)*(W1202))*(W1202),1E-6))</f>
        <v/>
      </c>
      <c r="AF1202">
        <f>IF($D$20=0,0,IFERROR(AB1203+(((AC1202+AC1203)/2)*J1203)+(IF(Z1202&gt;Z1203,$D$8*((Z1202^2-Z1203^2)/(2*$I$5)),$D$9*((Z1203^2-Z1202^2)/(2*$I$5)))+($D$10*(ABS(I1203)/90)*(MAX(Z1202^2,Z1203^2)/(2*$I$5))))-AB1202,0))</f>
        <v/>
      </c>
      <c r="AG1202">
        <f>IF($D$20=0,1,IFERROR(IF(ROUND(AD1202,3)=1,1,IF(AND(ABS(AF1202)&lt;$D$19,AD1202&lt;1),1,0)),0))</f>
        <v/>
      </c>
      <c r="AH1202">
        <f>IFERROR(IF(V32="Supercritical",MAX($D$16,IFERROR(L1202,MAX($D$16,POWER((ABS(K1202)^2)/($I$5*MAX(F1202,0.1)^2),1/3)))),IF(V32="Subcritical",MAX($D$16,IFERROR(W1202,MAX($D$16,POWER((ABS(K1202)^2)/($I$5*MAX(F1202,0.1)^2),1/3)))),IF(AND(IFERROR(V1202,0)=1,IFERROR(AG1202,0)=1),IF(IFERROR(T1202,-1E99)&gt;=IFERROR(AE1202,-1E99),MAX($D$16,IFERROR(L1202,MAX($D$16,POWER((ABS(K1202)^2)/($I$5*MAX(F1202,0.1)^2),1/3)))),MAX($D$16,IFERROR(W1202,MAX($D$16,POWER((ABS(K1202)^2)/($I$5*MAX(F1202,0.1)^2),1/3))))),IF(IFERROR(V1202,0)=1,MAX($D$16,IFERROR(L1202,MAX($D$16,POWER((ABS(K1202)^2)/($I$5*MAX(F1202,0.1)^2),1/3)))),IF(IFERROR(AG1202,0)=1,MAX($D$16,IFERROR(W1202,MAX($D$16,POWER((ABS(K1202)^2)/($I$5*MAX(F1202,0.1)^2),1/3)))),MAX($D$16,POWER((ABS(K1202)^2)/($I$5*MAX(F1202,0.1)^2),1/3))))))),MAX($D$16,POWER((ABS(K1202)^2)/($I$5*MAX(F1202,0.1)^2),1/3)))</f>
        <v/>
      </c>
      <c r="AI1202">
        <f>E1202+AH1202</f>
        <v/>
      </c>
      <c r="AJ1202">
        <f>AI1202+((ABS(K1202)/MAX(((F1202)+(G1202)*(AH1202))*(AH1202),1E-6))^2)/(2*$I$5)</f>
        <v/>
      </c>
      <c r="AM1202" t="n">
        <v>0</v>
      </c>
      <c r="AN1202" t="n">
        <v>0</v>
      </c>
      <c r="AO1202">
        <f>AM1202+AN1202</f>
        <v/>
      </c>
      <c r="AP1202">
        <f>AP1201+AO1202</f>
        <v/>
      </c>
      <c r="AQ1202">
        <f>ABS(ABS(K1202)/MAX(((F1202)+(G1202)*(AH1202))*(AH1202),1E-6))/SQRT($I$5*MAX((((F1202)+(G1202)*(AH1202))*(AH1202))/MAX((F1202)+2*(G1202)*(AH1202),1E-6),1E-6))</f>
        <v/>
      </c>
      <c r="AR1202">
        <f>IF(AQ1202&lt;1,"Subcritical","Supercritical")</f>
        <v/>
      </c>
      <c r="AS1202">
        <f>((ABS(K1202)*$D$6)/(MAX(((F1202)+(G1202)*(AH1202))*(AH1202),1E-6)*MAX(((((F1202)+(G1202)*(AH1202))*(AH1202))/MAX((F1202)+2*(AH1202)*SQRT(1+(G1202)^2),1E-6))^(2/3),1E-6)))^2</f>
        <v/>
      </c>
    </row>
    <row r="1203">
      <c r="A1203" t="n">
        <v>1054</v>
      </c>
      <c r="B1203" t="n">
        <v>1052.889</v>
      </c>
      <c r="C1203" t="n">
        <v>616078.926</v>
      </c>
      <c r="D1203" t="n">
        <v>3096951.096</v>
      </c>
      <c r="E1203" t="n">
        <v>632.0355</v>
      </c>
      <c r="F1203" t="n">
        <v>5.2</v>
      </c>
      <c r="G1203" t="n">
        <v>0</v>
      </c>
      <c r="H1203" t="inlineStr">
        <is>
          <t>Normal</t>
        </is>
      </c>
      <c r="I1203" t="n">
        <v>0.057</v>
      </c>
      <c r="J1203">
        <f>B1203-B1202</f>
        <v/>
      </c>
      <c r="K1203">
        <f>MAX(0,K1202-AO1202)</f>
        <v/>
      </c>
      <c r="L1203">
        <f>IF($D$20=0,IFERROR(L1202,MAX($D$16,POWER((ABS(K1203)^2)/($I$5*MAX(F1203,0.1)^2),1/3))),IF(IFERROR(V1202,0)=0,IFERROR(L1202,MAX($D$16,POWER((ABS(K1203)^2)/($I$5*MAX(F1203,0.1)^2),1/3))),IF(OR(IFERROR(L1203,0)=0,IFERROR(S1202,0)&lt;1,IFERROR(S1203,0)&lt;1),MAX($D$16,POWER((ABS(K1203)^2)/($I$5*MAX(F1203,0.1)^2),1/3)),IF(IFERROR(U1203,0)&gt;0,MAX($D$16,IFERROR(L1203,0)+((IFERROR(U1203,0))*$D$18*IF((IFERROR(S1203,0))&lt;1,1,-1))),IF(IFERROR(U1203,0)&lt;0,IF(ABS((MAX($D$16,POWER((ABS(K1203)^2)/($I$5*MAX(F1203,0.1)^2),1/3)))-IFERROR(L1203,0))&gt;$D$19,MAX($D$16,IF((MAX($D$16,POWER((ABS(K1203)^2)/($I$5*MAX(F1203,0.1)^2),1/3)))&gt;IFERROR(L1203,0),MIN((MAX($D$16,POWER((ABS(K1203)^2)/($I$5*MAX(F1203,0.1)^2),1/3))),IFERROR(L1203,0)+(MIN(ABS(IFERROR(U1203,0))*$D$18,ABS((MAX($D$16,POWER((ABS(K1203)^2)/($I$5*MAX(F1203,0.1)^2),1/3)))-IFERROR(L1203,0))))),MAX((MAX($D$16,POWER((ABS(K1203)^2)/($I$5*MAX(F1203,0.1)^2),1/3))),IFERROR(L1203,0)-(MIN(ABS(IFERROR(U1203,0))*$D$18,ABS((MAX($D$16,POWER((ABS(K1203)^2)/($I$5*MAX(F1203,0.1)^2),1/3)))-IFERROR(L1203,0))))))),MAX($D$16,POWER((ABS(K1203)^2)/($I$5*MAX(F1203,0.1)^2),1/3))),MAX($D$16,IFERROR(L1203,0)))))))</f>
        <v/>
      </c>
      <c r="M1203">
        <f>((F1203)+(G1203)*(L1203))*(L1203)</f>
        <v/>
      </c>
      <c r="N1203">
        <f>(((F1203)+(G1203)*(L1203))*(L1203))/MAX((F1203)+2*(L1203)*SQRT(1+(G1203)^2),1E-6)</f>
        <v/>
      </c>
      <c r="O1203">
        <f>ABS(K1203)/MAX(((F1203)+(G1203)*(L1203))*(L1203),1E-6)</f>
        <v/>
      </c>
      <c r="P1203">
        <f>E1203+L1203</f>
        <v/>
      </c>
      <c r="Q1203">
        <f>P1203+((ABS(K1203)/MAX(((F1203)+(G1203)*(L1203))*(L1203),1E-6))^2)/(2*$I$5)</f>
        <v/>
      </c>
      <c r="R1203">
        <f>((ABS(K1203)*$D$6)/(MAX(((F1203)+(G1203)*(L1203))*(L1203),1E-6)*MAX(((((F1203)+(G1203)*(L1203))*(L1203))/MAX((F1203)+2*(L1203)*SQRT(1+(G1203)^2),1E-6))^(2/3),1E-6)))^2</f>
        <v/>
      </c>
      <c r="S1203">
        <f>ABS(ABS(K1203)/MAX(((F1203)+(G1203)*(L1203))*(L1203),1E-6))/SQRT($I$5*MAX((((F1203)+(G1203)*(L1203))*(L1203))/MAX((F1203)+2*(G1203)*(L1203),1E-6),1E-6))</f>
        <v/>
      </c>
      <c r="T1203">
        <f>((F1203)*(L1203)^2)/2+(G1203)*(L1203)^3/3+(ABS(K1203)^2)/($I$5*MAX(((F1203)+(G1203)*(L1203))*(L1203),1E-6))</f>
        <v/>
      </c>
      <c r="U1203">
        <f>IF($D$20=0,0,IFERROR(Q1202-(((R1202+R1203)/2)*J1203)-(IF(O1202&gt;O1203,$D$8*((O1202^2-O1203^2)/(2*$I$5)),$D$9*((O1203^2-O1202^2)/(2*$I$5)))+($D$10*(ABS(I1203)/90)*(MAX(O1202^2,O1203^2)/(2*$I$5))))-Q1203,0))</f>
        <v/>
      </c>
      <c r="V1203">
        <f>IF($D$20=0,1,IFERROR(IF(ROUND(S1203,3)=1,1,IF(AND(ABS(U1203)&lt;$D$19,S1203&gt;1),1,0)),0))</f>
        <v/>
      </c>
      <c r="W1203">
        <f>IF($D$20=0,IFERROR(W1204,MAX($D$16,POWER((ABS(K1203)^2)/($I$5*MAX(F1203,0.1)^2),1/3))),IF(IFERROR(AG1204,0)=0,IFERROR(W1204,MAX($D$16,POWER((ABS(K1203)^2)/($I$5*MAX(F1203,0.1)^2),1/3))),IF(OR(IFERROR(W1203,0)=0,IFERROR(AD1204,0)&gt;1),MAX($D$16,POWER((ABS(K1203)^2)/($I$5*MAX(F1203,0.1)^2),1/3)),IF(IFERROR(AF1203,0)&gt;0,MAX($D$16,IFERROR(W1203,0)+((IFERROR(AF1203,0))*$D$18*IF((IFERROR(AD1203,0))&lt;1,1,-1))),IF(IFERROR(AF1203,0)&lt;0,IF(ABS((MAX($D$16,POWER((ABS(K1203)^2)/($I$5*MAX(F1203,0.1)^2),1/3)))-IFERROR(W1203,0))&gt;$D$19,MAX($D$16,IF((MAX($D$16,POWER((ABS(K1203)^2)/($I$5*MAX(F1203,0.1)^2),1/3)))&gt;IFERROR(W1203,0),MIN((MAX($D$16,POWER((ABS(K1203)^2)/($I$5*MAX(F1203,0.1)^2),1/3))),IFERROR(W1203,0)+(MIN(ABS(IFERROR(AF1203,0))*$D$18,ABS((MAX($D$16,POWER((ABS(K1203)^2)/($I$5*MAX(F1203,0.1)^2),1/3)))-IFERROR(W1203,0))))),MAX((MAX($D$16,POWER((ABS(K1203)^2)/($I$5*MAX(F1203,0.1)^2),1/3))),IFERROR(W1203,0)-(MIN(ABS(IFERROR(AF1203,0))*$D$18,ABS((MAX($D$16,POWER((ABS(K1203)^2)/($I$5*MAX(F1203,0.1)^2),1/3)))-IFERROR(W1203,0))))))),MAX($D$16,POWER((ABS(K1203)^2)/($I$5*MAX(F1203,0.1)^2),1/3))),MAX($D$16,IFERROR(W1203,0)))))))</f>
        <v/>
      </c>
      <c r="X1203">
        <f>((F1203)+(G1203)*(W1203))*(W1203)</f>
        <v/>
      </c>
      <c r="Y1203">
        <f>(((F1203)+(G1203)*(W1203))*(W1203))/MAX((F1203)+2*(W1203)*SQRT(1+(G1203)^2),1E-6)</f>
        <v/>
      </c>
      <c r="Z1203">
        <f>ABS(K1203)/MAX(((F1203)+(G1203)*(W1203))*(W1203),1E-6)</f>
        <v/>
      </c>
      <c r="AA1203">
        <f>E1203+W1203</f>
        <v/>
      </c>
      <c r="AB1203">
        <f>AA1203+((ABS(K1203)/MAX(((F1203)+(G1203)*(W1203))*(W1203),1E-6))^2)/(2*$I$5)</f>
        <v/>
      </c>
      <c r="AC1203">
        <f>((ABS(K1203)*$D$6)/(MAX(((F1203)+(G1203)*(W1203))*(W1203),1E-6)*MAX(((((F1203)+(G1203)*(W1203))*(W1203))/MAX((F1203)+2*(W1203)*SQRT(1+(G1203)^2),1E-6))^(2/3),1E-6)))^2</f>
        <v/>
      </c>
      <c r="AD1203">
        <f>ABS(ABS(K1203)/MAX(((F1203)+(G1203)*(W1203))*(W1203),1E-6))/SQRT($I$5*MAX((((F1203)+(G1203)*(W1203))*(W1203))/MAX((F1203)+2*(G1203)*(W1203),1E-6),1E-6))</f>
        <v/>
      </c>
      <c r="AE1203">
        <f>((F1203)*(W1203)^2)/2+(G1203)*(W1203)^3/3+(ABS(K1203)^2)/($I$5*MAX(((F1203)+(G1203)*(W1203))*(W1203),1E-6))</f>
        <v/>
      </c>
      <c r="AF1203">
        <f>IF($D$20=0,0,IFERROR(AB1204+(((AC1203+AC1204)/2)*J1204)+(IF(Z1203&gt;Z1204,$D$8*((Z1203^2-Z1204^2)/(2*$I$5)),$D$9*((Z1204^2-Z1203^2)/(2*$I$5)))+($D$10*(ABS(I1204)/90)*(MAX(Z1203^2,Z1204^2)/(2*$I$5))))-AB1203,0))</f>
        <v/>
      </c>
      <c r="AG1203">
        <f>IF($D$20=0,1,IFERROR(IF(ROUND(AD1203,3)=1,1,IF(AND(ABS(AF1203)&lt;$D$19,AD1203&lt;1),1,0)),0))</f>
        <v/>
      </c>
      <c r="AH1203">
        <f>IFERROR(IF(V32="Supercritical",MAX($D$16,IFERROR(L1203,MAX($D$16,POWER((ABS(K1203)^2)/($I$5*MAX(F1203,0.1)^2),1/3)))),IF(V32="Subcritical",MAX($D$16,IFERROR(W1203,MAX($D$16,POWER((ABS(K1203)^2)/($I$5*MAX(F1203,0.1)^2),1/3)))),IF(AND(IFERROR(V1203,0)=1,IFERROR(AG1203,0)=1),IF(IFERROR(T1203,-1E99)&gt;=IFERROR(AE1203,-1E99),MAX($D$16,IFERROR(L1203,MAX($D$16,POWER((ABS(K1203)^2)/($I$5*MAX(F1203,0.1)^2),1/3)))),MAX($D$16,IFERROR(W1203,MAX($D$16,POWER((ABS(K1203)^2)/($I$5*MAX(F1203,0.1)^2),1/3))))),IF(IFERROR(V1203,0)=1,MAX($D$16,IFERROR(L1203,MAX($D$16,POWER((ABS(K1203)^2)/($I$5*MAX(F1203,0.1)^2),1/3)))),IF(IFERROR(AG1203,0)=1,MAX($D$16,IFERROR(W1203,MAX($D$16,POWER((ABS(K1203)^2)/($I$5*MAX(F1203,0.1)^2),1/3)))),MAX($D$16,POWER((ABS(K1203)^2)/($I$5*MAX(F1203,0.1)^2),1/3))))))),MAX($D$16,POWER((ABS(K1203)^2)/($I$5*MAX(F1203,0.1)^2),1/3)))</f>
        <v/>
      </c>
      <c r="AI1203">
        <f>E1203+AH1203</f>
        <v/>
      </c>
      <c r="AJ1203">
        <f>AI1203+((ABS(K1203)/MAX(((F1203)+(G1203)*(AH1203))*(AH1203),1E-6))^2)/(2*$I$5)</f>
        <v/>
      </c>
      <c r="AM1203" t="n">
        <v>0</v>
      </c>
      <c r="AN1203" t="n">
        <v>0</v>
      </c>
      <c r="AO1203">
        <f>AM1203+AN1203</f>
        <v/>
      </c>
      <c r="AP1203">
        <f>AP1202+AO1203</f>
        <v/>
      </c>
      <c r="AQ1203">
        <f>ABS(ABS(K1203)/MAX(((F1203)+(G1203)*(AH1203))*(AH1203),1E-6))/SQRT($I$5*MAX((((F1203)+(G1203)*(AH1203))*(AH1203))/MAX((F1203)+2*(G1203)*(AH1203),1E-6),1E-6))</f>
        <v/>
      </c>
      <c r="AR1203">
        <f>IF(AQ1203&lt;1,"Subcritical","Supercritical")</f>
        <v/>
      </c>
      <c r="AS1203">
        <f>((ABS(K1203)*$D$6)/(MAX(((F1203)+(G1203)*(AH1203))*(AH1203),1E-6)*MAX(((((F1203)+(G1203)*(AH1203))*(AH1203))/MAX((F1203)+2*(AH1203)*SQRT(1+(G1203)^2),1E-6))^(2/3),1E-6)))^2</f>
        <v/>
      </c>
    </row>
    <row r="1204">
      <c r="A1204" t="n">
        <v>1055</v>
      </c>
      <c r="B1204" t="n">
        <v>1053.889</v>
      </c>
      <c r="C1204" t="n">
        <v>616078.884</v>
      </c>
      <c r="D1204" t="n">
        <v>3096950.097</v>
      </c>
      <c r="E1204" t="n">
        <v>632.035</v>
      </c>
      <c r="F1204" t="n">
        <v>5.2</v>
      </c>
      <c r="G1204" t="n">
        <v>0</v>
      </c>
      <c r="H1204" t="inlineStr">
        <is>
          <t>Normal</t>
        </is>
      </c>
      <c r="I1204" t="n">
        <v>0</v>
      </c>
      <c r="J1204">
        <f>B1204-B1203</f>
        <v/>
      </c>
      <c r="K1204">
        <f>MAX(0,K1203-AO1203)</f>
        <v/>
      </c>
      <c r="L1204">
        <f>IF($D$20=0,IFERROR(L1203,MAX($D$16,POWER((ABS(K1204)^2)/($I$5*MAX(F1204,0.1)^2),1/3))),IF(IFERROR(V1203,0)=0,IFERROR(L1203,MAX($D$16,POWER((ABS(K1204)^2)/($I$5*MAX(F1204,0.1)^2),1/3))),IF(OR(IFERROR(L1204,0)=0,IFERROR(S1203,0)&lt;1,IFERROR(S1204,0)&lt;1),MAX($D$16,POWER((ABS(K1204)^2)/($I$5*MAX(F1204,0.1)^2),1/3)),IF(IFERROR(U1204,0)&gt;0,MAX($D$16,IFERROR(L1204,0)+((IFERROR(U1204,0))*$D$18*IF((IFERROR(S1204,0))&lt;1,1,-1))),IF(IFERROR(U1204,0)&lt;0,IF(ABS((MAX($D$16,POWER((ABS(K1204)^2)/($I$5*MAX(F1204,0.1)^2),1/3)))-IFERROR(L1204,0))&gt;$D$19,MAX($D$16,IF((MAX($D$16,POWER((ABS(K1204)^2)/($I$5*MAX(F1204,0.1)^2),1/3)))&gt;IFERROR(L1204,0),MIN((MAX($D$16,POWER((ABS(K1204)^2)/($I$5*MAX(F1204,0.1)^2),1/3))),IFERROR(L1204,0)+(MIN(ABS(IFERROR(U1204,0))*$D$18,ABS((MAX($D$16,POWER((ABS(K1204)^2)/($I$5*MAX(F1204,0.1)^2),1/3)))-IFERROR(L1204,0))))),MAX((MAX($D$16,POWER((ABS(K1204)^2)/($I$5*MAX(F1204,0.1)^2),1/3))),IFERROR(L1204,0)-(MIN(ABS(IFERROR(U1204,0))*$D$18,ABS((MAX($D$16,POWER((ABS(K1204)^2)/($I$5*MAX(F1204,0.1)^2),1/3)))-IFERROR(L1204,0))))))),MAX($D$16,POWER((ABS(K1204)^2)/($I$5*MAX(F1204,0.1)^2),1/3))),MAX($D$16,IFERROR(L1204,0)))))))</f>
        <v/>
      </c>
      <c r="M1204">
        <f>((F1204)+(G1204)*(L1204))*(L1204)</f>
        <v/>
      </c>
      <c r="N1204">
        <f>(((F1204)+(G1204)*(L1204))*(L1204))/MAX((F1204)+2*(L1204)*SQRT(1+(G1204)^2),1E-6)</f>
        <v/>
      </c>
      <c r="O1204">
        <f>ABS(K1204)/MAX(((F1204)+(G1204)*(L1204))*(L1204),1E-6)</f>
        <v/>
      </c>
      <c r="P1204">
        <f>E1204+L1204</f>
        <v/>
      </c>
      <c r="Q1204">
        <f>P1204+((ABS(K1204)/MAX(((F1204)+(G1204)*(L1204))*(L1204),1E-6))^2)/(2*$I$5)</f>
        <v/>
      </c>
      <c r="R1204">
        <f>((ABS(K1204)*$D$6)/(MAX(((F1204)+(G1204)*(L1204))*(L1204),1E-6)*MAX(((((F1204)+(G1204)*(L1204))*(L1204))/MAX((F1204)+2*(L1204)*SQRT(1+(G1204)^2),1E-6))^(2/3),1E-6)))^2</f>
        <v/>
      </c>
      <c r="S1204">
        <f>ABS(ABS(K1204)/MAX(((F1204)+(G1204)*(L1204))*(L1204),1E-6))/SQRT($I$5*MAX((((F1204)+(G1204)*(L1204))*(L1204))/MAX((F1204)+2*(G1204)*(L1204),1E-6),1E-6))</f>
        <v/>
      </c>
      <c r="T1204">
        <f>((F1204)*(L1204)^2)/2+(G1204)*(L1204)^3/3+(ABS(K1204)^2)/($I$5*MAX(((F1204)+(G1204)*(L1204))*(L1204),1E-6))</f>
        <v/>
      </c>
      <c r="U1204">
        <f>IF($D$20=0,0,IFERROR(Q1203-(((R1203+R1204)/2)*J1204)-(IF(O1203&gt;O1204,$D$8*((O1203^2-O1204^2)/(2*$I$5)),$D$9*((O1204^2-O1203^2)/(2*$I$5)))+($D$10*(ABS(I1204)/90)*(MAX(O1203^2,O1204^2)/(2*$I$5))))-Q1204,0))</f>
        <v/>
      </c>
      <c r="V1204">
        <f>IF($D$20=0,1,IFERROR(IF(ROUND(S1204,3)=1,1,IF(AND(ABS(U1204)&lt;$D$19,S1204&gt;1),1,0)),0))</f>
        <v/>
      </c>
      <c r="W1204">
        <f>IF($D$20=0,IFERROR(W1205,MAX($D$16,POWER((ABS(K1204)^2)/($I$5*MAX(F1204,0.1)^2),1/3))),IF(IFERROR(AG1205,0)=0,IFERROR(W1205,MAX($D$16,POWER((ABS(K1204)^2)/($I$5*MAX(F1204,0.1)^2),1/3))),IF(OR(IFERROR(W1204,0)=0,IFERROR(AD1205,0)&gt;1),MAX($D$16,POWER((ABS(K1204)^2)/($I$5*MAX(F1204,0.1)^2),1/3)),IF(IFERROR(AF1204,0)&gt;0,MAX($D$16,IFERROR(W1204,0)+((IFERROR(AF1204,0))*$D$18*IF((IFERROR(AD1204,0))&lt;1,1,-1))),IF(IFERROR(AF1204,0)&lt;0,IF(ABS((MAX($D$16,POWER((ABS(K1204)^2)/($I$5*MAX(F1204,0.1)^2),1/3)))-IFERROR(W1204,0))&gt;$D$19,MAX($D$16,IF((MAX($D$16,POWER((ABS(K1204)^2)/($I$5*MAX(F1204,0.1)^2),1/3)))&gt;IFERROR(W1204,0),MIN((MAX($D$16,POWER((ABS(K1204)^2)/($I$5*MAX(F1204,0.1)^2),1/3))),IFERROR(W1204,0)+(MIN(ABS(IFERROR(AF1204,0))*$D$18,ABS((MAX($D$16,POWER((ABS(K1204)^2)/($I$5*MAX(F1204,0.1)^2),1/3)))-IFERROR(W1204,0))))),MAX((MAX($D$16,POWER((ABS(K1204)^2)/($I$5*MAX(F1204,0.1)^2),1/3))),IFERROR(W1204,0)-(MIN(ABS(IFERROR(AF1204,0))*$D$18,ABS((MAX($D$16,POWER((ABS(K1204)^2)/($I$5*MAX(F1204,0.1)^2),1/3)))-IFERROR(W1204,0))))))),MAX($D$16,POWER((ABS(K1204)^2)/($I$5*MAX(F1204,0.1)^2),1/3))),MAX($D$16,IFERROR(W1204,0)))))))</f>
        <v/>
      </c>
      <c r="X1204">
        <f>((F1204)+(G1204)*(W1204))*(W1204)</f>
        <v/>
      </c>
      <c r="Y1204">
        <f>(((F1204)+(G1204)*(W1204))*(W1204))/MAX((F1204)+2*(W1204)*SQRT(1+(G1204)^2),1E-6)</f>
        <v/>
      </c>
      <c r="Z1204">
        <f>ABS(K1204)/MAX(((F1204)+(G1204)*(W1204))*(W1204),1E-6)</f>
        <v/>
      </c>
      <c r="AA1204">
        <f>E1204+W1204</f>
        <v/>
      </c>
      <c r="AB1204">
        <f>AA1204+((ABS(K1204)/MAX(((F1204)+(G1204)*(W1204))*(W1204),1E-6))^2)/(2*$I$5)</f>
        <v/>
      </c>
      <c r="AC1204">
        <f>((ABS(K1204)*$D$6)/(MAX(((F1204)+(G1204)*(W1204))*(W1204),1E-6)*MAX(((((F1204)+(G1204)*(W1204))*(W1204))/MAX((F1204)+2*(W1204)*SQRT(1+(G1204)^2),1E-6))^(2/3),1E-6)))^2</f>
        <v/>
      </c>
      <c r="AD1204">
        <f>ABS(ABS(K1204)/MAX(((F1204)+(G1204)*(W1204))*(W1204),1E-6))/SQRT($I$5*MAX((((F1204)+(G1204)*(W1204))*(W1204))/MAX((F1204)+2*(G1204)*(W1204),1E-6),1E-6))</f>
        <v/>
      </c>
      <c r="AE1204">
        <f>((F1204)*(W1204)^2)/2+(G1204)*(W1204)^3/3+(ABS(K1204)^2)/($I$5*MAX(((F1204)+(G1204)*(W1204))*(W1204),1E-6))</f>
        <v/>
      </c>
      <c r="AF1204">
        <f>IF($D$20=0,0,IFERROR(AB1205+(((AC1204+AC1205)/2)*J1205)+(IF(Z1204&gt;Z1205,$D$8*((Z1204^2-Z1205^2)/(2*$I$5)),$D$9*((Z1205^2-Z1204^2)/(2*$I$5)))+($D$10*(ABS(I1205)/90)*(MAX(Z1204^2,Z1205^2)/(2*$I$5))))-AB1204,0))</f>
        <v/>
      </c>
      <c r="AG1204">
        <f>IF($D$20=0,1,IFERROR(IF(ROUND(AD1204,3)=1,1,IF(AND(ABS(AF1204)&lt;$D$19,AD1204&lt;1),1,0)),0))</f>
        <v/>
      </c>
      <c r="AH1204">
        <f>IFERROR(IF(V32="Supercritical",MAX($D$16,IFERROR(L1204,MAX($D$16,POWER((ABS(K1204)^2)/($I$5*MAX(F1204,0.1)^2),1/3)))),IF(V32="Subcritical",MAX($D$16,IFERROR(W1204,MAX($D$16,POWER((ABS(K1204)^2)/($I$5*MAX(F1204,0.1)^2),1/3)))),IF(AND(IFERROR(V1204,0)=1,IFERROR(AG1204,0)=1),IF(IFERROR(T1204,-1E99)&gt;=IFERROR(AE1204,-1E99),MAX($D$16,IFERROR(L1204,MAX($D$16,POWER((ABS(K1204)^2)/($I$5*MAX(F1204,0.1)^2),1/3)))),MAX($D$16,IFERROR(W1204,MAX($D$16,POWER((ABS(K1204)^2)/($I$5*MAX(F1204,0.1)^2),1/3))))),IF(IFERROR(V1204,0)=1,MAX($D$16,IFERROR(L1204,MAX($D$16,POWER((ABS(K1204)^2)/($I$5*MAX(F1204,0.1)^2),1/3)))),IF(IFERROR(AG1204,0)=1,MAX($D$16,IFERROR(W1204,MAX($D$16,POWER((ABS(K1204)^2)/($I$5*MAX(F1204,0.1)^2),1/3)))),MAX($D$16,POWER((ABS(K1204)^2)/($I$5*MAX(F1204,0.1)^2),1/3))))))),MAX($D$16,POWER((ABS(K1204)^2)/($I$5*MAX(F1204,0.1)^2),1/3)))</f>
        <v/>
      </c>
      <c r="AI1204">
        <f>E1204+AH1204</f>
        <v/>
      </c>
      <c r="AJ1204">
        <f>AI1204+((ABS(K1204)/MAX(((F1204)+(G1204)*(AH1204))*(AH1204),1E-6))^2)/(2*$I$5)</f>
        <v/>
      </c>
      <c r="AM1204" t="n">
        <v>0</v>
      </c>
      <c r="AN1204" t="n">
        <v>0</v>
      </c>
      <c r="AO1204">
        <f>AM1204+AN1204</f>
        <v/>
      </c>
      <c r="AP1204">
        <f>AP1203+AO1204</f>
        <v/>
      </c>
      <c r="AQ1204">
        <f>ABS(ABS(K1204)/MAX(((F1204)+(G1204)*(AH1204))*(AH1204),1E-6))/SQRT($I$5*MAX((((F1204)+(G1204)*(AH1204))*(AH1204))/MAX((F1204)+2*(G1204)*(AH1204),1E-6),1E-6))</f>
        <v/>
      </c>
      <c r="AR1204">
        <f>IF(AQ1204&lt;1,"Subcritical","Supercritical")</f>
        <v/>
      </c>
      <c r="AS1204">
        <f>((ABS(K1204)*$D$6)/(MAX(((F1204)+(G1204)*(AH1204))*(AH1204),1E-6)*MAX(((((F1204)+(G1204)*(AH1204))*(AH1204))/MAX((F1204)+2*(AH1204)*SQRT(1+(G1204)^2),1E-6))^(2/3),1E-6)))^2</f>
        <v/>
      </c>
    </row>
    <row r="1205">
      <c r="A1205" t="n">
        <v>1056</v>
      </c>
      <c r="B1205" t="n">
        <v>1054.889</v>
      </c>
      <c r="C1205" t="n">
        <v>616078.8419999999</v>
      </c>
      <c r="D1205" t="n">
        <v>3096949.098</v>
      </c>
      <c r="E1205" t="n">
        <v>632.0345</v>
      </c>
      <c r="F1205" t="n">
        <v>5.2</v>
      </c>
      <c r="G1205" t="n">
        <v>0</v>
      </c>
      <c r="H1205" t="inlineStr">
        <is>
          <t>Normal</t>
        </is>
      </c>
      <c r="I1205" t="n">
        <v>0</v>
      </c>
      <c r="J1205">
        <f>B1205-B1204</f>
        <v/>
      </c>
      <c r="K1205">
        <f>MAX(0,K1204-AO1204)</f>
        <v/>
      </c>
      <c r="L1205">
        <f>IF($D$20=0,IFERROR(L1204,MAX($D$16,POWER((ABS(K1205)^2)/($I$5*MAX(F1205,0.1)^2),1/3))),IF(IFERROR(V1204,0)=0,IFERROR(L1204,MAX($D$16,POWER((ABS(K1205)^2)/($I$5*MAX(F1205,0.1)^2),1/3))),IF(OR(IFERROR(L1205,0)=0,IFERROR(S1204,0)&lt;1,IFERROR(S1205,0)&lt;1),MAX($D$16,POWER((ABS(K1205)^2)/($I$5*MAX(F1205,0.1)^2),1/3)),IF(IFERROR(U1205,0)&gt;0,MAX($D$16,IFERROR(L1205,0)+((IFERROR(U1205,0))*$D$18*IF((IFERROR(S1205,0))&lt;1,1,-1))),IF(IFERROR(U1205,0)&lt;0,IF(ABS((MAX($D$16,POWER((ABS(K1205)^2)/($I$5*MAX(F1205,0.1)^2),1/3)))-IFERROR(L1205,0))&gt;$D$19,MAX($D$16,IF((MAX($D$16,POWER((ABS(K1205)^2)/($I$5*MAX(F1205,0.1)^2),1/3)))&gt;IFERROR(L1205,0),MIN((MAX($D$16,POWER((ABS(K1205)^2)/($I$5*MAX(F1205,0.1)^2),1/3))),IFERROR(L1205,0)+(MIN(ABS(IFERROR(U1205,0))*$D$18,ABS((MAX($D$16,POWER((ABS(K1205)^2)/($I$5*MAX(F1205,0.1)^2),1/3)))-IFERROR(L1205,0))))),MAX((MAX($D$16,POWER((ABS(K1205)^2)/($I$5*MAX(F1205,0.1)^2),1/3))),IFERROR(L1205,0)-(MIN(ABS(IFERROR(U1205,0))*$D$18,ABS((MAX($D$16,POWER((ABS(K1205)^2)/($I$5*MAX(F1205,0.1)^2),1/3)))-IFERROR(L1205,0))))))),MAX($D$16,POWER((ABS(K1205)^2)/($I$5*MAX(F1205,0.1)^2),1/3))),MAX($D$16,IFERROR(L1205,0)))))))</f>
        <v/>
      </c>
      <c r="M1205">
        <f>((F1205)+(G1205)*(L1205))*(L1205)</f>
        <v/>
      </c>
      <c r="N1205">
        <f>(((F1205)+(G1205)*(L1205))*(L1205))/MAX((F1205)+2*(L1205)*SQRT(1+(G1205)^2),1E-6)</f>
        <v/>
      </c>
      <c r="O1205">
        <f>ABS(K1205)/MAX(((F1205)+(G1205)*(L1205))*(L1205),1E-6)</f>
        <v/>
      </c>
      <c r="P1205">
        <f>E1205+L1205</f>
        <v/>
      </c>
      <c r="Q1205">
        <f>P1205+((ABS(K1205)/MAX(((F1205)+(G1205)*(L1205))*(L1205),1E-6))^2)/(2*$I$5)</f>
        <v/>
      </c>
      <c r="R1205">
        <f>((ABS(K1205)*$D$6)/(MAX(((F1205)+(G1205)*(L1205))*(L1205),1E-6)*MAX(((((F1205)+(G1205)*(L1205))*(L1205))/MAX((F1205)+2*(L1205)*SQRT(1+(G1205)^2),1E-6))^(2/3),1E-6)))^2</f>
        <v/>
      </c>
      <c r="S1205">
        <f>ABS(ABS(K1205)/MAX(((F1205)+(G1205)*(L1205))*(L1205),1E-6))/SQRT($I$5*MAX((((F1205)+(G1205)*(L1205))*(L1205))/MAX((F1205)+2*(G1205)*(L1205),1E-6),1E-6))</f>
        <v/>
      </c>
      <c r="T1205">
        <f>((F1205)*(L1205)^2)/2+(G1205)*(L1205)^3/3+(ABS(K1205)^2)/($I$5*MAX(((F1205)+(G1205)*(L1205))*(L1205),1E-6))</f>
        <v/>
      </c>
      <c r="U1205">
        <f>IF($D$20=0,0,IFERROR(Q1204-(((R1204+R1205)/2)*J1205)-(IF(O1204&gt;O1205,$D$8*((O1204^2-O1205^2)/(2*$I$5)),$D$9*((O1205^2-O1204^2)/(2*$I$5)))+($D$10*(ABS(I1205)/90)*(MAX(O1204^2,O1205^2)/(2*$I$5))))-Q1205,0))</f>
        <v/>
      </c>
      <c r="V1205">
        <f>IF($D$20=0,1,IFERROR(IF(ROUND(S1205,3)=1,1,IF(AND(ABS(U1205)&lt;$D$19,S1205&gt;1),1,0)),0))</f>
        <v/>
      </c>
      <c r="W1205">
        <f>IF($D$20=0,IFERROR(W1206,MAX($D$16,POWER((ABS(K1205)^2)/($I$5*MAX(F1205,0.1)^2),1/3))),IF(IFERROR(AG1206,0)=0,IFERROR(W1206,MAX($D$16,POWER((ABS(K1205)^2)/($I$5*MAX(F1205,0.1)^2),1/3))),IF(OR(IFERROR(W1205,0)=0,IFERROR(AD1206,0)&gt;1),MAX($D$16,POWER((ABS(K1205)^2)/($I$5*MAX(F1205,0.1)^2),1/3)),IF(IFERROR(AF1205,0)&gt;0,MAX($D$16,IFERROR(W1205,0)+((IFERROR(AF1205,0))*$D$18*IF((IFERROR(AD1205,0))&lt;1,1,-1))),IF(IFERROR(AF1205,0)&lt;0,IF(ABS((MAX($D$16,POWER((ABS(K1205)^2)/($I$5*MAX(F1205,0.1)^2),1/3)))-IFERROR(W1205,0))&gt;$D$19,MAX($D$16,IF((MAX($D$16,POWER((ABS(K1205)^2)/($I$5*MAX(F1205,0.1)^2),1/3)))&gt;IFERROR(W1205,0),MIN((MAX($D$16,POWER((ABS(K1205)^2)/($I$5*MAX(F1205,0.1)^2),1/3))),IFERROR(W1205,0)+(MIN(ABS(IFERROR(AF1205,0))*$D$18,ABS((MAX($D$16,POWER((ABS(K1205)^2)/($I$5*MAX(F1205,0.1)^2),1/3)))-IFERROR(W1205,0))))),MAX((MAX($D$16,POWER((ABS(K1205)^2)/($I$5*MAX(F1205,0.1)^2),1/3))),IFERROR(W1205,0)-(MIN(ABS(IFERROR(AF1205,0))*$D$18,ABS((MAX($D$16,POWER((ABS(K1205)^2)/($I$5*MAX(F1205,0.1)^2),1/3)))-IFERROR(W1205,0))))))),MAX($D$16,POWER((ABS(K1205)^2)/($I$5*MAX(F1205,0.1)^2),1/3))),MAX($D$16,IFERROR(W1205,0)))))))</f>
        <v/>
      </c>
      <c r="X1205">
        <f>((F1205)+(G1205)*(W1205))*(W1205)</f>
        <v/>
      </c>
      <c r="Y1205">
        <f>(((F1205)+(G1205)*(W1205))*(W1205))/MAX((F1205)+2*(W1205)*SQRT(1+(G1205)^2),1E-6)</f>
        <v/>
      </c>
      <c r="Z1205">
        <f>ABS(K1205)/MAX(((F1205)+(G1205)*(W1205))*(W1205),1E-6)</f>
        <v/>
      </c>
      <c r="AA1205">
        <f>E1205+W1205</f>
        <v/>
      </c>
      <c r="AB1205">
        <f>AA1205+((ABS(K1205)/MAX(((F1205)+(G1205)*(W1205))*(W1205),1E-6))^2)/(2*$I$5)</f>
        <v/>
      </c>
      <c r="AC1205">
        <f>((ABS(K1205)*$D$6)/(MAX(((F1205)+(G1205)*(W1205))*(W1205),1E-6)*MAX(((((F1205)+(G1205)*(W1205))*(W1205))/MAX((F1205)+2*(W1205)*SQRT(1+(G1205)^2),1E-6))^(2/3),1E-6)))^2</f>
        <v/>
      </c>
      <c r="AD1205">
        <f>ABS(ABS(K1205)/MAX(((F1205)+(G1205)*(W1205))*(W1205),1E-6))/SQRT($I$5*MAX((((F1205)+(G1205)*(W1205))*(W1205))/MAX((F1205)+2*(G1205)*(W1205),1E-6),1E-6))</f>
        <v/>
      </c>
      <c r="AE1205">
        <f>((F1205)*(W1205)^2)/2+(G1205)*(W1205)^3/3+(ABS(K1205)^2)/($I$5*MAX(((F1205)+(G1205)*(W1205))*(W1205),1E-6))</f>
        <v/>
      </c>
      <c r="AF1205">
        <f>IF($D$20=0,0,IFERROR(AB1206+(((AC1205+AC1206)/2)*J1206)+(IF(Z1205&gt;Z1206,$D$8*((Z1205^2-Z1206^2)/(2*$I$5)),$D$9*((Z1206^2-Z1205^2)/(2*$I$5)))+($D$10*(ABS(I1206)/90)*(MAX(Z1205^2,Z1206^2)/(2*$I$5))))-AB1205,0))</f>
        <v/>
      </c>
      <c r="AG1205">
        <f>IF($D$20=0,1,IFERROR(IF(ROUND(AD1205,3)=1,1,IF(AND(ABS(AF1205)&lt;$D$19,AD1205&lt;1),1,0)),0))</f>
        <v/>
      </c>
      <c r="AH1205">
        <f>IFERROR(IF(V32="Supercritical",MAX($D$16,IFERROR(L1205,MAX($D$16,POWER((ABS(K1205)^2)/($I$5*MAX(F1205,0.1)^2),1/3)))),IF(V32="Subcritical",MAX($D$16,IFERROR(W1205,MAX($D$16,POWER((ABS(K1205)^2)/($I$5*MAX(F1205,0.1)^2),1/3)))),IF(AND(IFERROR(V1205,0)=1,IFERROR(AG1205,0)=1),IF(IFERROR(T1205,-1E99)&gt;=IFERROR(AE1205,-1E99),MAX($D$16,IFERROR(L1205,MAX($D$16,POWER((ABS(K1205)^2)/($I$5*MAX(F1205,0.1)^2),1/3)))),MAX($D$16,IFERROR(W1205,MAX($D$16,POWER((ABS(K1205)^2)/($I$5*MAX(F1205,0.1)^2),1/3))))),IF(IFERROR(V1205,0)=1,MAX($D$16,IFERROR(L1205,MAX($D$16,POWER((ABS(K1205)^2)/($I$5*MAX(F1205,0.1)^2),1/3)))),IF(IFERROR(AG1205,0)=1,MAX($D$16,IFERROR(W1205,MAX($D$16,POWER((ABS(K1205)^2)/($I$5*MAX(F1205,0.1)^2),1/3)))),MAX($D$16,POWER((ABS(K1205)^2)/($I$5*MAX(F1205,0.1)^2),1/3))))))),MAX($D$16,POWER((ABS(K1205)^2)/($I$5*MAX(F1205,0.1)^2),1/3)))</f>
        <v/>
      </c>
      <c r="AI1205">
        <f>E1205+AH1205</f>
        <v/>
      </c>
      <c r="AJ1205">
        <f>AI1205+((ABS(K1205)/MAX(((F1205)+(G1205)*(AH1205))*(AH1205),1E-6))^2)/(2*$I$5)</f>
        <v/>
      </c>
      <c r="AM1205" t="n">
        <v>0</v>
      </c>
      <c r="AN1205" t="n">
        <v>0</v>
      </c>
      <c r="AO1205">
        <f>AM1205+AN1205</f>
        <v/>
      </c>
      <c r="AP1205">
        <f>AP1204+AO1205</f>
        <v/>
      </c>
      <c r="AQ1205">
        <f>ABS(ABS(K1205)/MAX(((F1205)+(G1205)*(AH1205))*(AH1205),1E-6))/SQRT($I$5*MAX((((F1205)+(G1205)*(AH1205))*(AH1205))/MAX((F1205)+2*(G1205)*(AH1205),1E-6),1E-6))</f>
        <v/>
      </c>
      <c r="AR1205">
        <f>IF(AQ1205&lt;1,"Subcritical","Supercritical")</f>
        <v/>
      </c>
      <c r="AS1205">
        <f>((ABS(K1205)*$D$6)/(MAX(((F1205)+(G1205)*(AH1205))*(AH1205),1E-6)*MAX(((((F1205)+(G1205)*(AH1205))*(AH1205))/MAX((F1205)+2*(AH1205)*SQRT(1+(G1205)^2),1E-6))^(2/3),1E-6)))^2</f>
        <v/>
      </c>
    </row>
    <row r="1206">
      <c r="A1206" t="n">
        <v>1057</v>
      </c>
      <c r="B1206" t="n">
        <v>1055.889</v>
      </c>
      <c r="C1206" t="n">
        <v>616078.8</v>
      </c>
      <c r="D1206" t="n">
        <v>3096948.099</v>
      </c>
      <c r="E1206" t="n">
        <v>632.034</v>
      </c>
      <c r="F1206" t="n">
        <v>5.2</v>
      </c>
      <c r="G1206" t="n">
        <v>0</v>
      </c>
      <c r="H1206" t="inlineStr">
        <is>
          <t>Normal</t>
        </is>
      </c>
      <c r="I1206" t="n">
        <v>0.057</v>
      </c>
      <c r="J1206">
        <f>B1206-B1205</f>
        <v/>
      </c>
      <c r="K1206">
        <f>MAX(0,K1205-AO1205)</f>
        <v/>
      </c>
      <c r="L1206">
        <f>IF($D$20=0,IFERROR(L1205,MAX($D$16,POWER((ABS(K1206)^2)/($I$5*MAX(F1206,0.1)^2),1/3))),IF(IFERROR(V1205,0)=0,IFERROR(L1205,MAX($D$16,POWER((ABS(K1206)^2)/($I$5*MAX(F1206,0.1)^2),1/3))),IF(OR(IFERROR(L1206,0)=0,IFERROR(S1205,0)&lt;1,IFERROR(S1206,0)&lt;1),MAX($D$16,POWER((ABS(K1206)^2)/($I$5*MAX(F1206,0.1)^2),1/3)),IF(IFERROR(U1206,0)&gt;0,MAX($D$16,IFERROR(L1206,0)+((IFERROR(U1206,0))*$D$18*IF((IFERROR(S1206,0))&lt;1,1,-1))),IF(IFERROR(U1206,0)&lt;0,IF(ABS((MAX($D$16,POWER((ABS(K1206)^2)/($I$5*MAX(F1206,0.1)^2),1/3)))-IFERROR(L1206,0))&gt;$D$19,MAX($D$16,IF((MAX($D$16,POWER((ABS(K1206)^2)/($I$5*MAX(F1206,0.1)^2),1/3)))&gt;IFERROR(L1206,0),MIN((MAX($D$16,POWER((ABS(K1206)^2)/($I$5*MAX(F1206,0.1)^2),1/3))),IFERROR(L1206,0)+(MIN(ABS(IFERROR(U1206,0))*$D$18,ABS((MAX($D$16,POWER((ABS(K1206)^2)/($I$5*MAX(F1206,0.1)^2),1/3)))-IFERROR(L1206,0))))),MAX((MAX($D$16,POWER((ABS(K1206)^2)/($I$5*MAX(F1206,0.1)^2),1/3))),IFERROR(L1206,0)-(MIN(ABS(IFERROR(U1206,0))*$D$18,ABS((MAX($D$16,POWER((ABS(K1206)^2)/($I$5*MAX(F1206,0.1)^2),1/3)))-IFERROR(L1206,0))))))),MAX($D$16,POWER((ABS(K1206)^2)/($I$5*MAX(F1206,0.1)^2),1/3))),MAX($D$16,IFERROR(L1206,0)))))))</f>
        <v/>
      </c>
      <c r="M1206">
        <f>((F1206)+(G1206)*(L1206))*(L1206)</f>
        <v/>
      </c>
      <c r="N1206">
        <f>(((F1206)+(G1206)*(L1206))*(L1206))/MAX((F1206)+2*(L1206)*SQRT(1+(G1206)^2),1E-6)</f>
        <v/>
      </c>
      <c r="O1206">
        <f>ABS(K1206)/MAX(((F1206)+(G1206)*(L1206))*(L1206),1E-6)</f>
        <v/>
      </c>
      <c r="P1206">
        <f>E1206+L1206</f>
        <v/>
      </c>
      <c r="Q1206">
        <f>P1206+((ABS(K1206)/MAX(((F1206)+(G1206)*(L1206))*(L1206),1E-6))^2)/(2*$I$5)</f>
        <v/>
      </c>
      <c r="R1206">
        <f>((ABS(K1206)*$D$6)/(MAX(((F1206)+(G1206)*(L1206))*(L1206),1E-6)*MAX(((((F1206)+(G1206)*(L1206))*(L1206))/MAX((F1206)+2*(L1206)*SQRT(1+(G1206)^2),1E-6))^(2/3),1E-6)))^2</f>
        <v/>
      </c>
      <c r="S1206">
        <f>ABS(ABS(K1206)/MAX(((F1206)+(G1206)*(L1206))*(L1206),1E-6))/SQRT($I$5*MAX((((F1206)+(G1206)*(L1206))*(L1206))/MAX((F1206)+2*(G1206)*(L1206),1E-6),1E-6))</f>
        <v/>
      </c>
      <c r="T1206">
        <f>((F1206)*(L1206)^2)/2+(G1206)*(L1206)^3/3+(ABS(K1206)^2)/($I$5*MAX(((F1206)+(G1206)*(L1206))*(L1206),1E-6))</f>
        <v/>
      </c>
      <c r="U1206">
        <f>IF($D$20=0,0,IFERROR(Q1205-(((R1205+R1206)/2)*J1206)-(IF(O1205&gt;O1206,$D$8*((O1205^2-O1206^2)/(2*$I$5)),$D$9*((O1206^2-O1205^2)/(2*$I$5)))+($D$10*(ABS(I1206)/90)*(MAX(O1205^2,O1206^2)/(2*$I$5))))-Q1206,0))</f>
        <v/>
      </c>
      <c r="V1206">
        <f>IF($D$20=0,1,IFERROR(IF(ROUND(S1206,3)=1,1,IF(AND(ABS(U1206)&lt;$D$19,S1206&gt;1),1,0)),0))</f>
        <v/>
      </c>
      <c r="W1206">
        <f>IF($D$20=0,IFERROR(W1207,MAX($D$16,POWER((ABS(K1206)^2)/($I$5*MAX(F1206,0.1)^2),1/3))),IF(IFERROR(AG1207,0)=0,IFERROR(W1207,MAX($D$16,POWER((ABS(K1206)^2)/($I$5*MAX(F1206,0.1)^2),1/3))),IF(OR(IFERROR(W1206,0)=0,IFERROR(AD1207,0)&gt;1),MAX($D$16,POWER((ABS(K1206)^2)/($I$5*MAX(F1206,0.1)^2),1/3)),IF(IFERROR(AF1206,0)&gt;0,MAX($D$16,IFERROR(W1206,0)+((IFERROR(AF1206,0))*$D$18*IF((IFERROR(AD1206,0))&lt;1,1,-1))),IF(IFERROR(AF1206,0)&lt;0,IF(ABS((MAX($D$16,POWER((ABS(K1206)^2)/($I$5*MAX(F1206,0.1)^2),1/3)))-IFERROR(W1206,0))&gt;$D$19,MAX($D$16,IF((MAX($D$16,POWER((ABS(K1206)^2)/($I$5*MAX(F1206,0.1)^2),1/3)))&gt;IFERROR(W1206,0),MIN((MAX($D$16,POWER((ABS(K1206)^2)/($I$5*MAX(F1206,0.1)^2),1/3))),IFERROR(W1206,0)+(MIN(ABS(IFERROR(AF1206,0))*$D$18,ABS((MAX($D$16,POWER((ABS(K1206)^2)/($I$5*MAX(F1206,0.1)^2),1/3)))-IFERROR(W1206,0))))),MAX((MAX($D$16,POWER((ABS(K1206)^2)/($I$5*MAX(F1206,0.1)^2),1/3))),IFERROR(W1206,0)-(MIN(ABS(IFERROR(AF1206,0))*$D$18,ABS((MAX($D$16,POWER((ABS(K1206)^2)/($I$5*MAX(F1206,0.1)^2),1/3)))-IFERROR(W1206,0))))))),MAX($D$16,POWER((ABS(K1206)^2)/($I$5*MAX(F1206,0.1)^2),1/3))),MAX($D$16,IFERROR(W1206,0)))))))</f>
        <v/>
      </c>
      <c r="X1206">
        <f>((F1206)+(G1206)*(W1206))*(W1206)</f>
        <v/>
      </c>
      <c r="Y1206">
        <f>(((F1206)+(G1206)*(W1206))*(W1206))/MAX((F1206)+2*(W1206)*SQRT(1+(G1206)^2),1E-6)</f>
        <v/>
      </c>
      <c r="Z1206">
        <f>ABS(K1206)/MAX(((F1206)+(G1206)*(W1206))*(W1206),1E-6)</f>
        <v/>
      </c>
      <c r="AA1206">
        <f>E1206+W1206</f>
        <v/>
      </c>
      <c r="AB1206">
        <f>AA1206+((ABS(K1206)/MAX(((F1206)+(G1206)*(W1206))*(W1206),1E-6))^2)/(2*$I$5)</f>
        <v/>
      </c>
      <c r="AC1206">
        <f>((ABS(K1206)*$D$6)/(MAX(((F1206)+(G1206)*(W1206))*(W1206),1E-6)*MAX(((((F1206)+(G1206)*(W1206))*(W1206))/MAX((F1206)+2*(W1206)*SQRT(1+(G1206)^2),1E-6))^(2/3),1E-6)))^2</f>
        <v/>
      </c>
      <c r="AD1206">
        <f>ABS(ABS(K1206)/MAX(((F1206)+(G1206)*(W1206))*(W1206),1E-6))/SQRT($I$5*MAX((((F1206)+(G1206)*(W1206))*(W1206))/MAX((F1206)+2*(G1206)*(W1206),1E-6),1E-6))</f>
        <v/>
      </c>
      <c r="AE1206">
        <f>((F1206)*(W1206)^2)/2+(G1206)*(W1206)^3/3+(ABS(K1206)^2)/($I$5*MAX(((F1206)+(G1206)*(W1206))*(W1206),1E-6))</f>
        <v/>
      </c>
      <c r="AF1206">
        <f>IF($D$20=0,0,IFERROR(AB1207+(((AC1206+AC1207)/2)*J1207)+(IF(Z1206&gt;Z1207,$D$8*((Z1206^2-Z1207^2)/(2*$I$5)),$D$9*((Z1207^2-Z1206^2)/(2*$I$5)))+($D$10*(ABS(I1207)/90)*(MAX(Z1206^2,Z1207^2)/(2*$I$5))))-AB1206,0))</f>
        <v/>
      </c>
      <c r="AG1206">
        <f>IF($D$20=0,1,IFERROR(IF(ROUND(AD1206,3)=1,1,IF(AND(ABS(AF1206)&lt;$D$19,AD1206&lt;1),1,0)),0))</f>
        <v/>
      </c>
      <c r="AH1206">
        <f>IFERROR(IF(V32="Supercritical",MAX($D$16,IFERROR(L1206,MAX($D$16,POWER((ABS(K1206)^2)/($I$5*MAX(F1206,0.1)^2),1/3)))),IF(V32="Subcritical",MAX($D$16,IFERROR(W1206,MAX($D$16,POWER((ABS(K1206)^2)/($I$5*MAX(F1206,0.1)^2),1/3)))),IF(AND(IFERROR(V1206,0)=1,IFERROR(AG1206,0)=1),IF(IFERROR(T1206,-1E99)&gt;=IFERROR(AE1206,-1E99),MAX($D$16,IFERROR(L1206,MAX($D$16,POWER((ABS(K1206)^2)/($I$5*MAX(F1206,0.1)^2),1/3)))),MAX($D$16,IFERROR(W1206,MAX($D$16,POWER((ABS(K1206)^2)/($I$5*MAX(F1206,0.1)^2),1/3))))),IF(IFERROR(V1206,0)=1,MAX($D$16,IFERROR(L1206,MAX($D$16,POWER((ABS(K1206)^2)/($I$5*MAX(F1206,0.1)^2),1/3)))),IF(IFERROR(AG1206,0)=1,MAX($D$16,IFERROR(W1206,MAX($D$16,POWER((ABS(K1206)^2)/($I$5*MAX(F1206,0.1)^2),1/3)))),MAX($D$16,POWER((ABS(K1206)^2)/($I$5*MAX(F1206,0.1)^2),1/3))))))),MAX($D$16,POWER((ABS(K1206)^2)/($I$5*MAX(F1206,0.1)^2),1/3)))</f>
        <v/>
      </c>
      <c r="AI1206">
        <f>E1206+AH1206</f>
        <v/>
      </c>
      <c r="AJ1206">
        <f>AI1206+((ABS(K1206)/MAX(((F1206)+(G1206)*(AH1206))*(AH1206),1E-6))^2)/(2*$I$5)</f>
        <v/>
      </c>
      <c r="AM1206" t="n">
        <v>0</v>
      </c>
      <c r="AN1206" t="n">
        <v>0</v>
      </c>
      <c r="AO1206">
        <f>AM1206+AN1206</f>
        <v/>
      </c>
      <c r="AP1206">
        <f>AP1205+AO1206</f>
        <v/>
      </c>
      <c r="AQ1206">
        <f>ABS(ABS(K1206)/MAX(((F1206)+(G1206)*(AH1206))*(AH1206),1E-6))/SQRT($I$5*MAX((((F1206)+(G1206)*(AH1206))*(AH1206))/MAX((F1206)+2*(G1206)*(AH1206),1E-6),1E-6))</f>
        <v/>
      </c>
      <c r="AR1206">
        <f>IF(AQ1206&lt;1,"Subcritical","Supercritical")</f>
        <v/>
      </c>
      <c r="AS1206">
        <f>((ABS(K1206)*$D$6)/(MAX(((F1206)+(G1206)*(AH1206))*(AH1206),1E-6)*MAX(((((F1206)+(G1206)*(AH1206))*(AH1206))/MAX((F1206)+2*(AH1206)*SQRT(1+(G1206)^2),1E-6))^(2/3),1E-6)))^2</f>
        <v/>
      </c>
    </row>
    <row r="1207">
      <c r="A1207" t="n">
        <v>1058</v>
      </c>
      <c r="B1207" t="n">
        <v>1056.889</v>
      </c>
      <c r="C1207" t="n">
        <v>616078.757</v>
      </c>
      <c r="D1207" t="n">
        <v>3096947.1</v>
      </c>
      <c r="E1207" t="n">
        <v>632.0335</v>
      </c>
      <c r="F1207" t="n">
        <v>5.2</v>
      </c>
      <c r="G1207" t="n">
        <v>0</v>
      </c>
      <c r="H1207" t="inlineStr">
        <is>
          <t>Normal</t>
        </is>
      </c>
      <c r="I1207" t="n">
        <v>0.057</v>
      </c>
      <c r="J1207">
        <f>B1207-B1206</f>
        <v/>
      </c>
      <c r="K1207">
        <f>MAX(0,K1206-AO1206)</f>
        <v/>
      </c>
      <c r="L1207">
        <f>IF($D$20=0,IFERROR(L1206,MAX($D$16,POWER((ABS(K1207)^2)/($I$5*MAX(F1207,0.1)^2),1/3))),IF(IFERROR(V1206,0)=0,IFERROR(L1206,MAX($D$16,POWER((ABS(K1207)^2)/($I$5*MAX(F1207,0.1)^2),1/3))),IF(OR(IFERROR(L1207,0)=0,IFERROR(S1206,0)&lt;1,IFERROR(S1207,0)&lt;1),MAX($D$16,POWER((ABS(K1207)^2)/($I$5*MAX(F1207,0.1)^2),1/3)),IF(IFERROR(U1207,0)&gt;0,MAX($D$16,IFERROR(L1207,0)+((IFERROR(U1207,0))*$D$18*IF((IFERROR(S1207,0))&lt;1,1,-1))),IF(IFERROR(U1207,0)&lt;0,IF(ABS((MAX($D$16,POWER((ABS(K1207)^2)/($I$5*MAX(F1207,0.1)^2),1/3)))-IFERROR(L1207,0))&gt;$D$19,MAX($D$16,IF((MAX($D$16,POWER((ABS(K1207)^2)/($I$5*MAX(F1207,0.1)^2),1/3)))&gt;IFERROR(L1207,0),MIN((MAX($D$16,POWER((ABS(K1207)^2)/($I$5*MAX(F1207,0.1)^2),1/3))),IFERROR(L1207,0)+(MIN(ABS(IFERROR(U1207,0))*$D$18,ABS((MAX($D$16,POWER((ABS(K1207)^2)/($I$5*MAX(F1207,0.1)^2),1/3)))-IFERROR(L1207,0))))),MAX((MAX($D$16,POWER((ABS(K1207)^2)/($I$5*MAX(F1207,0.1)^2),1/3))),IFERROR(L1207,0)-(MIN(ABS(IFERROR(U1207,0))*$D$18,ABS((MAX($D$16,POWER((ABS(K1207)^2)/($I$5*MAX(F1207,0.1)^2),1/3)))-IFERROR(L1207,0))))))),MAX($D$16,POWER((ABS(K1207)^2)/($I$5*MAX(F1207,0.1)^2),1/3))),MAX($D$16,IFERROR(L1207,0)))))))</f>
        <v/>
      </c>
      <c r="M1207">
        <f>((F1207)+(G1207)*(L1207))*(L1207)</f>
        <v/>
      </c>
      <c r="N1207">
        <f>(((F1207)+(G1207)*(L1207))*(L1207))/MAX((F1207)+2*(L1207)*SQRT(1+(G1207)^2),1E-6)</f>
        <v/>
      </c>
      <c r="O1207">
        <f>ABS(K1207)/MAX(((F1207)+(G1207)*(L1207))*(L1207),1E-6)</f>
        <v/>
      </c>
      <c r="P1207">
        <f>E1207+L1207</f>
        <v/>
      </c>
      <c r="Q1207">
        <f>P1207+((ABS(K1207)/MAX(((F1207)+(G1207)*(L1207))*(L1207),1E-6))^2)/(2*$I$5)</f>
        <v/>
      </c>
      <c r="R1207">
        <f>((ABS(K1207)*$D$6)/(MAX(((F1207)+(G1207)*(L1207))*(L1207),1E-6)*MAX(((((F1207)+(G1207)*(L1207))*(L1207))/MAX((F1207)+2*(L1207)*SQRT(1+(G1207)^2),1E-6))^(2/3),1E-6)))^2</f>
        <v/>
      </c>
      <c r="S1207">
        <f>ABS(ABS(K1207)/MAX(((F1207)+(G1207)*(L1207))*(L1207),1E-6))/SQRT($I$5*MAX((((F1207)+(G1207)*(L1207))*(L1207))/MAX((F1207)+2*(G1207)*(L1207),1E-6),1E-6))</f>
        <v/>
      </c>
      <c r="T1207">
        <f>((F1207)*(L1207)^2)/2+(G1207)*(L1207)^3/3+(ABS(K1207)^2)/($I$5*MAX(((F1207)+(G1207)*(L1207))*(L1207),1E-6))</f>
        <v/>
      </c>
      <c r="U1207">
        <f>IF($D$20=0,0,IFERROR(Q1206-(((R1206+R1207)/2)*J1207)-(IF(O1206&gt;O1207,$D$8*((O1206^2-O1207^2)/(2*$I$5)),$D$9*((O1207^2-O1206^2)/(2*$I$5)))+($D$10*(ABS(I1207)/90)*(MAX(O1206^2,O1207^2)/(2*$I$5))))-Q1207,0))</f>
        <v/>
      </c>
      <c r="V1207">
        <f>IF($D$20=0,1,IFERROR(IF(ROUND(S1207,3)=1,1,IF(AND(ABS(U1207)&lt;$D$19,S1207&gt;1),1,0)),0))</f>
        <v/>
      </c>
      <c r="W1207">
        <f>IF($D$20=0,IFERROR(W1208,MAX($D$16,POWER((ABS(K1207)^2)/($I$5*MAX(F1207,0.1)^2),1/3))),IF(IFERROR(AG1208,0)=0,IFERROR(W1208,MAX($D$16,POWER((ABS(K1207)^2)/($I$5*MAX(F1207,0.1)^2),1/3))),IF(OR(IFERROR(W1207,0)=0,IFERROR(AD1208,0)&gt;1),MAX($D$16,POWER((ABS(K1207)^2)/($I$5*MAX(F1207,0.1)^2),1/3)),IF(IFERROR(AF1207,0)&gt;0,MAX($D$16,IFERROR(W1207,0)+((IFERROR(AF1207,0))*$D$18*IF((IFERROR(AD1207,0))&lt;1,1,-1))),IF(IFERROR(AF1207,0)&lt;0,IF(ABS((MAX($D$16,POWER((ABS(K1207)^2)/($I$5*MAX(F1207,0.1)^2),1/3)))-IFERROR(W1207,0))&gt;$D$19,MAX($D$16,IF((MAX($D$16,POWER((ABS(K1207)^2)/($I$5*MAX(F1207,0.1)^2),1/3)))&gt;IFERROR(W1207,0),MIN((MAX($D$16,POWER((ABS(K1207)^2)/($I$5*MAX(F1207,0.1)^2),1/3))),IFERROR(W1207,0)+(MIN(ABS(IFERROR(AF1207,0))*$D$18,ABS((MAX($D$16,POWER((ABS(K1207)^2)/($I$5*MAX(F1207,0.1)^2),1/3)))-IFERROR(W1207,0))))),MAX((MAX($D$16,POWER((ABS(K1207)^2)/($I$5*MAX(F1207,0.1)^2),1/3))),IFERROR(W1207,0)-(MIN(ABS(IFERROR(AF1207,0))*$D$18,ABS((MAX($D$16,POWER((ABS(K1207)^2)/($I$5*MAX(F1207,0.1)^2),1/3)))-IFERROR(W1207,0))))))),MAX($D$16,POWER((ABS(K1207)^2)/($I$5*MAX(F1207,0.1)^2),1/3))),MAX($D$16,IFERROR(W1207,0)))))))</f>
        <v/>
      </c>
      <c r="X1207">
        <f>((F1207)+(G1207)*(W1207))*(W1207)</f>
        <v/>
      </c>
      <c r="Y1207">
        <f>(((F1207)+(G1207)*(W1207))*(W1207))/MAX((F1207)+2*(W1207)*SQRT(1+(G1207)^2),1E-6)</f>
        <v/>
      </c>
      <c r="Z1207">
        <f>ABS(K1207)/MAX(((F1207)+(G1207)*(W1207))*(W1207),1E-6)</f>
        <v/>
      </c>
      <c r="AA1207">
        <f>E1207+W1207</f>
        <v/>
      </c>
      <c r="AB1207">
        <f>AA1207+((ABS(K1207)/MAX(((F1207)+(G1207)*(W1207))*(W1207),1E-6))^2)/(2*$I$5)</f>
        <v/>
      </c>
      <c r="AC1207">
        <f>((ABS(K1207)*$D$6)/(MAX(((F1207)+(G1207)*(W1207))*(W1207),1E-6)*MAX(((((F1207)+(G1207)*(W1207))*(W1207))/MAX((F1207)+2*(W1207)*SQRT(1+(G1207)^2),1E-6))^(2/3),1E-6)))^2</f>
        <v/>
      </c>
      <c r="AD1207">
        <f>ABS(ABS(K1207)/MAX(((F1207)+(G1207)*(W1207))*(W1207),1E-6))/SQRT($I$5*MAX((((F1207)+(G1207)*(W1207))*(W1207))/MAX((F1207)+2*(G1207)*(W1207),1E-6),1E-6))</f>
        <v/>
      </c>
      <c r="AE1207">
        <f>((F1207)*(W1207)^2)/2+(G1207)*(W1207)^3/3+(ABS(K1207)^2)/($I$5*MAX(((F1207)+(G1207)*(W1207))*(W1207),1E-6))</f>
        <v/>
      </c>
      <c r="AF1207">
        <f>IF($D$20=0,0,IFERROR(AB1208+(((AC1207+AC1208)/2)*J1208)+(IF(Z1207&gt;Z1208,$D$8*((Z1207^2-Z1208^2)/(2*$I$5)),$D$9*((Z1208^2-Z1207^2)/(2*$I$5)))+($D$10*(ABS(I1208)/90)*(MAX(Z1207^2,Z1208^2)/(2*$I$5))))-AB1207,0))</f>
        <v/>
      </c>
      <c r="AG1207">
        <f>IF($D$20=0,1,IFERROR(IF(ROUND(AD1207,3)=1,1,IF(AND(ABS(AF1207)&lt;$D$19,AD1207&lt;1),1,0)),0))</f>
        <v/>
      </c>
      <c r="AH1207">
        <f>IFERROR(IF(V32="Supercritical",MAX($D$16,IFERROR(L1207,MAX($D$16,POWER((ABS(K1207)^2)/($I$5*MAX(F1207,0.1)^2),1/3)))),IF(V32="Subcritical",MAX($D$16,IFERROR(W1207,MAX($D$16,POWER((ABS(K1207)^2)/($I$5*MAX(F1207,0.1)^2),1/3)))),IF(AND(IFERROR(V1207,0)=1,IFERROR(AG1207,0)=1),IF(IFERROR(T1207,-1E99)&gt;=IFERROR(AE1207,-1E99),MAX($D$16,IFERROR(L1207,MAX($D$16,POWER((ABS(K1207)^2)/($I$5*MAX(F1207,0.1)^2),1/3)))),MAX($D$16,IFERROR(W1207,MAX($D$16,POWER((ABS(K1207)^2)/($I$5*MAX(F1207,0.1)^2),1/3))))),IF(IFERROR(V1207,0)=1,MAX($D$16,IFERROR(L1207,MAX($D$16,POWER((ABS(K1207)^2)/($I$5*MAX(F1207,0.1)^2),1/3)))),IF(IFERROR(AG1207,0)=1,MAX($D$16,IFERROR(W1207,MAX($D$16,POWER((ABS(K1207)^2)/($I$5*MAX(F1207,0.1)^2),1/3)))),MAX($D$16,POWER((ABS(K1207)^2)/($I$5*MAX(F1207,0.1)^2),1/3))))))),MAX($D$16,POWER((ABS(K1207)^2)/($I$5*MAX(F1207,0.1)^2),1/3)))</f>
        <v/>
      </c>
      <c r="AI1207">
        <f>E1207+AH1207</f>
        <v/>
      </c>
      <c r="AJ1207">
        <f>AI1207+((ABS(K1207)/MAX(((F1207)+(G1207)*(AH1207))*(AH1207),1E-6))^2)/(2*$I$5)</f>
        <v/>
      </c>
      <c r="AM1207" t="n">
        <v>0</v>
      </c>
      <c r="AN1207" t="n">
        <v>0</v>
      </c>
      <c r="AO1207">
        <f>AM1207+AN1207</f>
        <v/>
      </c>
      <c r="AP1207">
        <f>AP1206+AO1207</f>
        <v/>
      </c>
      <c r="AQ1207">
        <f>ABS(ABS(K1207)/MAX(((F1207)+(G1207)*(AH1207))*(AH1207),1E-6))/SQRT($I$5*MAX((((F1207)+(G1207)*(AH1207))*(AH1207))/MAX((F1207)+2*(G1207)*(AH1207),1E-6),1E-6))</f>
        <v/>
      </c>
      <c r="AR1207">
        <f>IF(AQ1207&lt;1,"Subcritical","Supercritical")</f>
        <v/>
      </c>
      <c r="AS1207">
        <f>((ABS(K1207)*$D$6)/(MAX(((F1207)+(G1207)*(AH1207))*(AH1207),1E-6)*MAX(((((F1207)+(G1207)*(AH1207))*(AH1207))/MAX((F1207)+2*(AH1207)*SQRT(1+(G1207)^2),1E-6))^(2/3),1E-6)))^2</f>
        <v/>
      </c>
    </row>
    <row r="1208">
      <c r="A1208" t="n">
        <v>1059</v>
      </c>
      <c r="B1208" t="n">
        <v>1057.889</v>
      </c>
      <c r="C1208" t="n">
        <v>616078.715</v>
      </c>
      <c r="D1208" t="n">
        <v>3096946.101</v>
      </c>
      <c r="E1208" t="n">
        <v>632.033</v>
      </c>
      <c r="F1208" t="n">
        <v>5.2</v>
      </c>
      <c r="G1208" t="n">
        <v>0</v>
      </c>
      <c r="H1208" t="inlineStr">
        <is>
          <t>Normal</t>
        </is>
      </c>
      <c r="I1208" t="n">
        <v>0.002</v>
      </c>
      <c r="J1208">
        <f>B1208-B1207</f>
        <v/>
      </c>
      <c r="K1208">
        <f>MAX(0,K1207-AO1207)</f>
        <v/>
      </c>
      <c r="L1208">
        <f>IF($D$20=0,IFERROR(L1207,MAX($D$16,POWER((ABS(K1208)^2)/($I$5*MAX(F1208,0.1)^2),1/3))),IF(IFERROR(V1207,0)=0,IFERROR(L1207,MAX($D$16,POWER((ABS(K1208)^2)/($I$5*MAX(F1208,0.1)^2),1/3))),IF(OR(IFERROR(L1208,0)=0,IFERROR(S1207,0)&lt;1,IFERROR(S1208,0)&lt;1),MAX($D$16,POWER((ABS(K1208)^2)/($I$5*MAX(F1208,0.1)^2),1/3)),IF(IFERROR(U1208,0)&gt;0,MAX($D$16,IFERROR(L1208,0)+((IFERROR(U1208,0))*$D$18*IF((IFERROR(S1208,0))&lt;1,1,-1))),IF(IFERROR(U1208,0)&lt;0,IF(ABS((MAX($D$16,POWER((ABS(K1208)^2)/($I$5*MAX(F1208,0.1)^2),1/3)))-IFERROR(L1208,0))&gt;$D$19,MAX($D$16,IF((MAX($D$16,POWER((ABS(K1208)^2)/($I$5*MAX(F1208,0.1)^2),1/3)))&gt;IFERROR(L1208,0),MIN((MAX($D$16,POWER((ABS(K1208)^2)/($I$5*MAX(F1208,0.1)^2),1/3))),IFERROR(L1208,0)+(MIN(ABS(IFERROR(U1208,0))*$D$18,ABS((MAX($D$16,POWER((ABS(K1208)^2)/($I$5*MAX(F1208,0.1)^2),1/3)))-IFERROR(L1208,0))))),MAX((MAX($D$16,POWER((ABS(K1208)^2)/($I$5*MAX(F1208,0.1)^2),1/3))),IFERROR(L1208,0)-(MIN(ABS(IFERROR(U1208,0))*$D$18,ABS((MAX($D$16,POWER((ABS(K1208)^2)/($I$5*MAX(F1208,0.1)^2),1/3)))-IFERROR(L1208,0))))))),MAX($D$16,POWER((ABS(K1208)^2)/($I$5*MAX(F1208,0.1)^2),1/3))),MAX($D$16,IFERROR(L1208,0)))))))</f>
        <v/>
      </c>
      <c r="M1208">
        <f>((F1208)+(G1208)*(L1208))*(L1208)</f>
        <v/>
      </c>
      <c r="N1208">
        <f>(((F1208)+(G1208)*(L1208))*(L1208))/MAX((F1208)+2*(L1208)*SQRT(1+(G1208)^2),1E-6)</f>
        <v/>
      </c>
      <c r="O1208">
        <f>ABS(K1208)/MAX(((F1208)+(G1208)*(L1208))*(L1208),1E-6)</f>
        <v/>
      </c>
      <c r="P1208">
        <f>E1208+L1208</f>
        <v/>
      </c>
      <c r="Q1208">
        <f>P1208+((ABS(K1208)/MAX(((F1208)+(G1208)*(L1208))*(L1208),1E-6))^2)/(2*$I$5)</f>
        <v/>
      </c>
      <c r="R1208">
        <f>((ABS(K1208)*$D$6)/(MAX(((F1208)+(G1208)*(L1208))*(L1208),1E-6)*MAX(((((F1208)+(G1208)*(L1208))*(L1208))/MAX((F1208)+2*(L1208)*SQRT(1+(G1208)^2),1E-6))^(2/3),1E-6)))^2</f>
        <v/>
      </c>
      <c r="S1208">
        <f>ABS(ABS(K1208)/MAX(((F1208)+(G1208)*(L1208))*(L1208),1E-6))/SQRT($I$5*MAX((((F1208)+(G1208)*(L1208))*(L1208))/MAX((F1208)+2*(G1208)*(L1208),1E-6),1E-6))</f>
        <v/>
      </c>
      <c r="T1208">
        <f>((F1208)*(L1208)^2)/2+(G1208)*(L1208)^3/3+(ABS(K1208)^2)/($I$5*MAX(((F1208)+(G1208)*(L1208))*(L1208),1E-6))</f>
        <v/>
      </c>
      <c r="U1208">
        <f>IF($D$20=0,0,IFERROR(Q1207-(((R1207+R1208)/2)*J1208)-(IF(O1207&gt;O1208,$D$8*((O1207^2-O1208^2)/(2*$I$5)),$D$9*((O1208^2-O1207^2)/(2*$I$5)))+($D$10*(ABS(I1208)/90)*(MAX(O1207^2,O1208^2)/(2*$I$5))))-Q1208,0))</f>
        <v/>
      </c>
      <c r="V1208">
        <f>IF($D$20=0,1,IFERROR(IF(ROUND(S1208,3)=1,1,IF(AND(ABS(U1208)&lt;$D$19,S1208&gt;1),1,0)),0))</f>
        <v/>
      </c>
      <c r="W1208">
        <f>IF($D$20=0,IFERROR(W1209,MAX($D$16,POWER((ABS(K1208)^2)/($I$5*MAX(F1208,0.1)^2),1/3))),IF(IFERROR(AG1209,0)=0,IFERROR(W1209,MAX($D$16,POWER((ABS(K1208)^2)/($I$5*MAX(F1208,0.1)^2),1/3))),IF(OR(IFERROR(W1208,0)=0,IFERROR(AD1209,0)&gt;1),MAX($D$16,POWER((ABS(K1208)^2)/($I$5*MAX(F1208,0.1)^2),1/3)),IF(IFERROR(AF1208,0)&gt;0,MAX($D$16,IFERROR(W1208,0)+((IFERROR(AF1208,0))*$D$18*IF((IFERROR(AD1208,0))&lt;1,1,-1))),IF(IFERROR(AF1208,0)&lt;0,IF(ABS((MAX($D$16,POWER((ABS(K1208)^2)/($I$5*MAX(F1208,0.1)^2),1/3)))-IFERROR(W1208,0))&gt;$D$19,MAX($D$16,IF((MAX($D$16,POWER((ABS(K1208)^2)/($I$5*MAX(F1208,0.1)^2),1/3)))&gt;IFERROR(W1208,0),MIN((MAX($D$16,POWER((ABS(K1208)^2)/($I$5*MAX(F1208,0.1)^2),1/3))),IFERROR(W1208,0)+(MIN(ABS(IFERROR(AF1208,0))*$D$18,ABS((MAX($D$16,POWER((ABS(K1208)^2)/($I$5*MAX(F1208,0.1)^2),1/3)))-IFERROR(W1208,0))))),MAX((MAX($D$16,POWER((ABS(K1208)^2)/($I$5*MAX(F1208,0.1)^2),1/3))),IFERROR(W1208,0)-(MIN(ABS(IFERROR(AF1208,0))*$D$18,ABS((MAX($D$16,POWER((ABS(K1208)^2)/($I$5*MAX(F1208,0.1)^2),1/3)))-IFERROR(W1208,0))))))),MAX($D$16,POWER((ABS(K1208)^2)/($I$5*MAX(F1208,0.1)^2),1/3))),MAX($D$16,IFERROR(W1208,0)))))))</f>
        <v/>
      </c>
      <c r="X1208">
        <f>((F1208)+(G1208)*(W1208))*(W1208)</f>
        <v/>
      </c>
      <c r="Y1208">
        <f>(((F1208)+(G1208)*(W1208))*(W1208))/MAX((F1208)+2*(W1208)*SQRT(1+(G1208)^2),1E-6)</f>
        <v/>
      </c>
      <c r="Z1208">
        <f>ABS(K1208)/MAX(((F1208)+(G1208)*(W1208))*(W1208),1E-6)</f>
        <v/>
      </c>
      <c r="AA1208">
        <f>E1208+W1208</f>
        <v/>
      </c>
      <c r="AB1208">
        <f>AA1208+((ABS(K1208)/MAX(((F1208)+(G1208)*(W1208))*(W1208),1E-6))^2)/(2*$I$5)</f>
        <v/>
      </c>
      <c r="AC1208">
        <f>((ABS(K1208)*$D$6)/(MAX(((F1208)+(G1208)*(W1208))*(W1208),1E-6)*MAX(((((F1208)+(G1208)*(W1208))*(W1208))/MAX((F1208)+2*(W1208)*SQRT(1+(G1208)^2),1E-6))^(2/3),1E-6)))^2</f>
        <v/>
      </c>
      <c r="AD1208">
        <f>ABS(ABS(K1208)/MAX(((F1208)+(G1208)*(W1208))*(W1208),1E-6))/SQRT($I$5*MAX((((F1208)+(G1208)*(W1208))*(W1208))/MAX((F1208)+2*(G1208)*(W1208),1E-6),1E-6))</f>
        <v/>
      </c>
      <c r="AE1208">
        <f>((F1208)*(W1208)^2)/2+(G1208)*(W1208)^3/3+(ABS(K1208)^2)/($I$5*MAX(((F1208)+(G1208)*(W1208))*(W1208),1E-6))</f>
        <v/>
      </c>
      <c r="AF1208">
        <f>IF($D$20=0,0,IFERROR(AB1209+(((AC1208+AC1209)/2)*J1209)+(IF(Z1208&gt;Z1209,$D$8*((Z1208^2-Z1209^2)/(2*$I$5)),$D$9*((Z1209^2-Z1208^2)/(2*$I$5)))+($D$10*(ABS(I1209)/90)*(MAX(Z1208^2,Z1209^2)/(2*$I$5))))-AB1208,0))</f>
        <v/>
      </c>
      <c r="AG1208">
        <f>IF($D$20=0,1,IFERROR(IF(ROUND(AD1208,3)=1,1,IF(AND(ABS(AF1208)&lt;$D$19,AD1208&lt;1),1,0)),0))</f>
        <v/>
      </c>
      <c r="AH1208">
        <f>IFERROR(IF(V32="Supercritical",MAX($D$16,IFERROR(L1208,MAX($D$16,POWER((ABS(K1208)^2)/($I$5*MAX(F1208,0.1)^2),1/3)))),IF(V32="Subcritical",MAX($D$16,IFERROR(W1208,MAX($D$16,POWER((ABS(K1208)^2)/($I$5*MAX(F1208,0.1)^2),1/3)))),IF(AND(IFERROR(V1208,0)=1,IFERROR(AG1208,0)=1),IF(IFERROR(T1208,-1E99)&gt;=IFERROR(AE1208,-1E99),MAX($D$16,IFERROR(L1208,MAX($D$16,POWER((ABS(K1208)^2)/($I$5*MAX(F1208,0.1)^2),1/3)))),MAX($D$16,IFERROR(W1208,MAX($D$16,POWER((ABS(K1208)^2)/($I$5*MAX(F1208,0.1)^2),1/3))))),IF(IFERROR(V1208,0)=1,MAX($D$16,IFERROR(L1208,MAX($D$16,POWER((ABS(K1208)^2)/($I$5*MAX(F1208,0.1)^2),1/3)))),IF(IFERROR(AG1208,0)=1,MAX($D$16,IFERROR(W1208,MAX($D$16,POWER((ABS(K1208)^2)/($I$5*MAX(F1208,0.1)^2),1/3)))),MAX($D$16,POWER((ABS(K1208)^2)/($I$5*MAX(F1208,0.1)^2),1/3))))))),MAX($D$16,POWER((ABS(K1208)^2)/($I$5*MAX(F1208,0.1)^2),1/3)))</f>
        <v/>
      </c>
      <c r="AI1208">
        <f>E1208+AH1208</f>
        <v/>
      </c>
      <c r="AJ1208">
        <f>AI1208+((ABS(K1208)/MAX(((F1208)+(G1208)*(AH1208))*(AH1208),1E-6))^2)/(2*$I$5)</f>
        <v/>
      </c>
      <c r="AM1208" t="n">
        <v>0</v>
      </c>
      <c r="AN1208" t="n">
        <v>0</v>
      </c>
      <c r="AO1208">
        <f>AM1208+AN1208</f>
        <v/>
      </c>
      <c r="AP1208">
        <f>AP1207+AO1208</f>
        <v/>
      </c>
      <c r="AQ1208">
        <f>ABS(ABS(K1208)/MAX(((F1208)+(G1208)*(AH1208))*(AH1208),1E-6))/SQRT($I$5*MAX((((F1208)+(G1208)*(AH1208))*(AH1208))/MAX((F1208)+2*(G1208)*(AH1208),1E-6),1E-6))</f>
        <v/>
      </c>
      <c r="AR1208">
        <f>IF(AQ1208&lt;1,"Subcritical","Supercritical")</f>
        <v/>
      </c>
      <c r="AS1208">
        <f>((ABS(K1208)*$D$6)/(MAX(((F1208)+(G1208)*(AH1208))*(AH1208),1E-6)*MAX(((((F1208)+(G1208)*(AH1208))*(AH1208))/MAX((F1208)+2*(AH1208)*SQRT(1+(G1208)^2),1E-6))^(2/3),1E-6)))^2</f>
        <v/>
      </c>
    </row>
    <row r="1209">
      <c r="A1209" t="n">
        <v>1060</v>
      </c>
      <c r="B1209" t="n">
        <v>1058.89</v>
      </c>
      <c r="C1209" t="n">
        <v>616078.673</v>
      </c>
      <c r="D1209" t="n">
        <v>3096945.101</v>
      </c>
      <c r="E1209" t="n">
        <v>632.0325</v>
      </c>
      <c r="F1209" t="n">
        <v>5.2</v>
      </c>
      <c r="G1209" t="n">
        <v>0</v>
      </c>
      <c r="H1209" t="inlineStr">
        <is>
          <t>Normal</t>
        </is>
      </c>
      <c r="I1209" t="n">
        <v>0.06</v>
      </c>
      <c r="J1209">
        <f>B1209-B1208</f>
        <v/>
      </c>
      <c r="K1209">
        <f>MAX(0,K1208-AO1208)</f>
        <v/>
      </c>
      <c r="L1209">
        <f>IF($D$20=0,IFERROR(L1208,MAX($D$16,POWER((ABS(K1209)^2)/($I$5*MAX(F1209,0.1)^2),1/3))),IF(IFERROR(V1208,0)=0,IFERROR(L1208,MAX($D$16,POWER((ABS(K1209)^2)/($I$5*MAX(F1209,0.1)^2),1/3))),IF(OR(IFERROR(L1209,0)=0,IFERROR(S1208,0)&lt;1,IFERROR(S1209,0)&lt;1),MAX($D$16,POWER((ABS(K1209)^2)/($I$5*MAX(F1209,0.1)^2),1/3)),IF(IFERROR(U1209,0)&gt;0,MAX($D$16,IFERROR(L1209,0)+((IFERROR(U1209,0))*$D$18*IF((IFERROR(S1209,0))&lt;1,1,-1))),IF(IFERROR(U1209,0)&lt;0,IF(ABS((MAX($D$16,POWER((ABS(K1209)^2)/($I$5*MAX(F1209,0.1)^2),1/3)))-IFERROR(L1209,0))&gt;$D$19,MAX($D$16,IF((MAX($D$16,POWER((ABS(K1209)^2)/($I$5*MAX(F1209,0.1)^2),1/3)))&gt;IFERROR(L1209,0),MIN((MAX($D$16,POWER((ABS(K1209)^2)/($I$5*MAX(F1209,0.1)^2),1/3))),IFERROR(L1209,0)+(MIN(ABS(IFERROR(U1209,0))*$D$18,ABS((MAX($D$16,POWER((ABS(K1209)^2)/($I$5*MAX(F1209,0.1)^2),1/3)))-IFERROR(L1209,0))))),MAX((MAX($D$16,POWER((ABS(K1209)^2)/($I$5*MAX(F1209,0.1)^2),1/3))),IFERROR(L1209,0)-(MIN(ABS(IFERROR(U1209,0))*$D$18,ABS((MAX($D$16,POWER((ABS(K1209)^2)/($I$5*MAX(F1209,0.1)^2),1/3)))-IFERROR(L1209,0))))))),MAX($D$16,POWER((ABS(K1209)^2)/($I$5*MAX(F1209,0.1)^2),1/3))),MAX($D$16,IFERROR(L1209,0)))))))</f>
        <v/>
      </c>
      <c r="M1209">
        <f>((F1209)+(G1209)*(L1209))*(L1209)</f>
        <v/>
      </c>
      <c r="N1209">
        <f>(((F1209)+(G1209)*(L1209))*(L1209))/MAX((F1209)+2*(L1209)*SQRT(1+(G1209)^2),1E-6)</f>
        <v/>
      </c>
      <c r="O1209">
        <f>ABS(K1209)/MAX(((F1209)+(G1209)*(L1209))*(L1209),1E-6)</f>
        <v/>
      </c>
      <c r="P1209">
        <f>E1209+L1209</f>
        <v/>
      </c>
      <c r="Q1209">
        <f>P1209+((ABS(K1209)/MAX(((F1209)+(G1209)*(L1209))*(L1209),1E-6))^2)/(2*$I$5)</f>
        <v/>
      </c>
      <c r="R1209">
        <f>((ABS(K1209)*$D$6)/(MAX(((F1209)+(G1209)*(L1209))*(L1209),1E-6)*MAX(((((F1209)+(G1209)*(L1209))*(L1209))/MAX((F1209)+2*(L1209)*SQRT(1+(G1209)^2),1E-6))^(2/3),1E-6)))^2</f>
        <v/>
      </c>
      <c r="S1209">
        <f>ABS(ABS(K1209)/MAX(((F1209)+(G1209)*(L1209))*(L1209),1E-6))/SQRT($I$5*MAX((((F1209)+(G1209)*(L1209))*(L1209))/MAX((F1209)+2*(G1209)*(L1209),1E-6),1E-6))</f>
        <v/>
      </c>
      <c r="T1209">
        <f>((F1209)*(L1209)^2)/2+(G1209)*(L1209)^3/3+(ABS(K1209)^2)/($I$5*MAX(((F1209)+(G1209)*(L1209))*(L1209),1E-6))</f>
        <v/>
      </c>
      <c r="U1209">
        <f>IF($D$20=0,0,IFERROR(Q1208-(((R1208+R1209)/2)*J1209)-(IF(O1208&gt;O1209,$D$8*((O1208^2-O1209^2)/(2*$I$5)),$D$9*((O1209^2-O1208^2)/(2*$I$5)))+($D$10*(ABS(I1209)/90)*(MAX(O1208^2,O1209^2)/(2*$I$5))))-Q1209,0))</f>
        <v/>
      </c>
      <c r="V1209">
        <f>IF($D$20=0,1,IFERROR(IF(ROUND(S1209,3)=1,1,IF(AND(ABS(U1209)&lt;$D$19,S1209&gt;1),1,0)),0))</f>
        <v/>
      </c>
      <c r="W1209">
        <f>IF($D$20=0,IFERROR(W1210,MAX($D$16,POWER((ABS(K1209)^2)/($I$5*MAX(F1209,0.1)^2),1/3))),IF(IFERROR(AG1210,0)=0,IFERROR(W1210,MAX($D$16,POWER((ABS(K1209)^2)/($I$5*MAX(F1209,0.1)^2),1/3))),IF(OR(IFERROR(W1209,0)=0,IFERROR(AD1210,0)&gt;1),MAX($D$16,POWER((ABS(K1209)^2)/($I$5*MAX(F1209,0.1)^2),1/3)),IF(IFERROR(AF1209,0)&gt;0,MAX($D$16,IFERROR(W1209,0)+((IFERROR(AF1209,0))*$D$18*IF((IFERROR(AD1209,0))&lt;1,1,-1))),IF(IFERROR(AF1209,0)&lt;0,IF(ABS((MAX($D$16,POWER((ABS(K1209)^2)/($I$5*MAX(F1209,0.1)^2),1/3)))-IFERROR(W1209,0))&gt;$D$19,MAX($D$16,IF((MAX($D$16,POWER((ABS(K1209)^2)/($I$5*MAX(F1209,0.1)^2),1/3)))&gt;IFERROR(W1209,0),MIN((MAX($D$16,POWER((ABS(K1209)^2)/($I$5*MAX(F1209,0.1)^2),1/3))),IFERROR(W1209,0)+(MIN(ABS(IFERROR(AF1209,0))*$D$18,ABS((MAX($D$16,POWER((ABS(K1209)^2)/($I$5*MAX(F1209,0.1)^2),1/3)))-IFERROR(W1209,0))))),MAX((MAX($D$16,POWER((ABS(K1209)^2)/($I$5*MAX(F1209,0.1)^2),1/3))),IFERROR(W1209,0)-(MIN(ABS(IFERROR(AF1209,0))*$D$18,ABS((MAX($D$16,POWER((ABS(K1209)^2)/($I$5*MAX(F1209,0.1)^2),1/3)))-IFERROR(W1209,0))))))),MAX($D$16,POWER((ABS(K1209)^2)/($I$5*MAX(F1209,0.1)^2),1/3))),MAX($D$16,IFERROR(W1209,0)))))))</f>
        <v/>
      </c>
      <c r="X1209">
        <f>((F1209)+(G1209)*(W1209))*(W1209)</f>
        <v/>
      </c>
      <c r="Y1209">
        <f>(((F1209)+(G1209)*(W1209))*(W1209))/MAX((F1209)+2*(W1209)*SQRT(1+(G1209)^2),1E-6)</f>
        <v/>
      </c>
      <c r="Z1209">
        <f>ABS(K1209)/MAX(((F1209)+(G1209)*(W1209))*(W1209),1E-6)</f>
        <v/>
      </c>
      <c r="AA1209">
        <f>E1209+W1209</f>
        <v/>
      </c>
      <c r="AB1209">
        <f>AA1209+((ABS(K1209)/MAX(((F1209)+(G1209)*(W1209))*(W1209),1E-6))^2)/(2*$I$5)</f>
        <v/>
      </c>
      <c r="AC1209">
        <f>((ABS(K1209)*$D$6)/(MAX(((F1209)+(G1209)*(W1209))*(W1209),1E-6)*MAX(((((F1209)+(G1209)*(W1209))*(W1209))/MAX((F1209)+2*(W1209)*SQRT(1+(G1209)^2),1E-6))^(2/3),1E-6)))^2</f>
        <v/>
      </c>
      <c r="AD1209">
        <f>ABS(ABS(K1209)/MAX(((F1209)+(G1209)*(W1209))*(W1209),1E-6))/SQRT($I$5*MAX((((F1209)+(G1209)*(W1209))*(W1209))/MAX((F1209)+2*(G1209)*(W1209),1E-6),1E-6))</f>
        <v/>
      </c>
      <c r="AE1209">
        <f>((F1209)*(W1209)^2)/2+(G1209)*(W1209)^3/3+(ABS(K1209)^2)/($I$5*MAX(((F1209)+(G1209)*(W1209))*(W1209),1E-6))</f>
        <v/>
      </c>
      <c r="AF1209">
        <f>IF($D$20=0,0,IFERROR(AB1210+(((AC1209+AC1210)/2)*J1210)+(IF(Z1209&gt;Z1210,$D$8*((Z1209^2-Z1210^2)/(2*$I$5)),$D$9*((Z1210^2-Z1209^2)/(2*$I$5)))+($D$10*(ABS(I1210)/90)*(MAX(Z1209^2,Z1210^2)/(2*$I$5))))-AB1209,0))</f>
        <v/>
      </c>
      <c r="AG1209">
        <f>IF($D$20=0,1,IFERROR(IF(ROUND(AD1209,3)=1,1,IF(AND(ABS(AF1209)&lt;$D$19,AD1209&lt;1),1,0)),0))</f>
        <v/>
      </c>
      <c r="AH1209">
        <f>IFERROR(IF(V32="Supercritical",MAX($D$16,IFERROR(L1209,MAX($D$16,POWER((ABS(K1209)^2)/($I$5*MAX(F1209,0.1)^2),1/3)))),IF(V32="Subcritical",MAX($D$16,IFERROR(W1209,MAX($D$16,POWER((ABS(K1209)^2)/($I$5*MAX(F1209,0.1)^2),1/3)))),IF(AND(IFERROR(V1209,0)=1,IFERROR(AG1209,0)=1),IF(IFERROR(T1209,-1E99)&gt;=IFERROR(AE1209,-1E99),MAX($D$16,IFERROR(L1209,MAX($D$16,POWER((ABS(K1209)^2)/($I$5*MAX(F1209,0.1)^2),1/3)))),MAX($D$16,IFERROR(W1209,MAX($D$16,POWER((ABS(K1209)^2)/($I$5*MAX(F1209,0.1)^2),1/3))))),IF(IFERROR(V1209,0)=1,MAX($D$16,IFERROR(L1209,MAX($D$16,POWER((ABS(K1209)^2)/($I$5*MAX(F1209,0.1)^2),1/3)))),IF(IFERROR(AG1209,0)=1,MAX($D$16,IFERROR(W1209,MAX($D$16,POWER((ABS(K1209)^2)/($I$5*MAX(F1209,0.1)^2),1/3)))),MAX($D$16,POWER((ABS(K1209)^2)/($I$5*MAX(F1209,0.1)^2),1/3))))))),MAX($D$16,POWER((ABS(K1209)^2)/($I$5*MAX(F1209,0.1)^2),1/3)))</f>
        <v/>
      </c>
      <c r="AI1209">
        <f>E1209+AH1209</f>
        <v/>
      </c>
      <c r="AJ1209">
        <f>AI1209+((ABS(K1209)/MAX(((F1209)+(G1209)*(AH1209))*(AH1209),1E-6))^2)/(2*$I$5)</f>
        <v/>
      </c>
      <c r="AM1209" t="n">
        <v>0</v>
      </c>
      <c r="AN1209" t="n">
        <v>0</v>
      </c>
      <c r="AO1209">
        <f>AM1209+AN1209</f>
        <v/>
      </c>
      <c r="AP1209">
        <f>AP1208+AO1209</f>
        <v/>
      </c>
      <c r="AQ1209">
        <f>ABS(ABS(K1209)/MAX(((F1209)+(G1209)*(AH1209))*(AH1209),1E-6))/SQRT($I$5*MAX((((F1209)+(G1209)*(AH1209))*(AH1209))/MAX((F1209)+2*(G1209)*(AH1209),1E-6),1E-6))</f>
        <v/>
      </c>
      <c r="AR1209">
        <f>IF(AQ1209&lt;1,"Subcritical","Supercritical")</f>
        <v/>
      </c>
      <c r="AS1209">
        <f>((ABS(K1209)*$D$6)/(MAX(((F1209)+(G1209)*(AH1209))*(AH1209),1E-6)*MAX(((((F1209)+(G1209)*(AH1209))*(AH1209))/MAX((F1209)+2*(AH1209)*SQRT(1+(G1209)^2),1E-6))^(2/3),1E-6)))^2</f>
        <v/>
      </c>
    </row>
    <row r="1210">
      <c r="A1210" t="n">
        <v>1061</v>
      </c>
      <c r="B1210" t="n">
        <v>1059.89</v>
      </c>
      <c r="C1210" t="n">
        <v>616078.63</v>
      </c>
      <c r="D1210" t="n">
        <v>3096944.102</v>
      </c>
      <c r="E1210" t="n">
        <v>632.032</v>
      </c>
      <c r="F1210" t="n">
        <v>5.2</v>
      </c>
      <c r="G1210" t="n">
        <v>0</v>
      </c>
      <c r="H1210" t="inlineStr">
        <is>
          <t>Normal</t>
        </is>
      </c>
      <c r="I1210" t="n">
        <v>0.057</v>
      </c>
      <c r="J1210">
        <f>B1210-B1209</f>
        <v/>
      </c>
      <c r="K1210">
        <f>MAX(0,K1209-AO1209)</f>
        <v/>
      </c>
      <c r="L1210">
        <f>IF($D$20=0,IFERROR(L1209,MAX($D$16,POWER((ABS(K1210)^2)/($I$5*MAX(F1210,0.1)^2),1/3))),IF(IFERROR(V1209,0)=0,IFERROR(L1209,MAX($D$16,POWER((ABS(K1210)^2)/($I$5*MAX(F1210,0.1)^2),1/3))),IF(OR(IFERROR(L1210,0)=0,IFERROR(S1209,0)&lt;1,IFERROR(S1210,0)&lt;1),MAX($D$16,POWER((ABS(K1210)^2)/($I$5*MAX(F1210,0.1)^2),1/3)),IF(IFERROR(U1210,0)&gt;0,MAX($D$16,IFERROR(L1210,0)+((IFERROR(U1210,0))*$D$18*IF((IFERROR(S1210,0))&lt;1,1,-1))),IF(IFERROR(U1210,0)&lt;0,IF(ABS((MAX($D$16,POWER((ABS(K1210)^2)/($I$5*MAX(F1210,0.1)^2),1/3)))-IFERROR(L1210,0))&gt;$D$19,MAX($D$16,IF((MAX($D$16,POWER((ABS(K1210)^2)/($I$5*MAX(F1210,0.1)^2),1/3)))&gt;IFERROR(L1210,0),MIN((MAX($D$16,POWER((ABS(K1210)^2)/($I$5*MAX(F1210,0.1)^2),1/3))),IFERROR(L1210,0)+(MIN(ABS(IFERROR(U1210,0))*$D$18,ABS((MAX($D$16,POWER((ABS(K1210)^2)/($I$5*MAX(F1210,0.1)^2),1/3)))-IFERROR(L1210,0))))),MAX((MAX($D$16,POWER((ABS(K1210)^2)/($I$5*MAX(F1210,0.1)^2),1/3))),IFERROR(L1210,0)-(MIN(ABS(IFERROR(U1210,0))*$D$18,ABS((MAX($D$16,POWER((ABS(K1210)^2)/($I$5*MAX(F1210,0.1)^2),1/3)))-IFERROR(L1210,0))))))),MAX($D$16,POWER((ABS(K1210)^2)/($I$5*MAX(F1210,0.1)^2),1/3))),MAX($D$16,IFERROR(L1210,0)))))))</f>
        <v/>
      </c>
      <c r="M1210">
        <f>((F1210)+(G1210)*(L1210))*(L1210)</f>
        <v/>
      </c>
      <c r="N1210">
        <f>(((F1210)+(G1210)*(L1210))*(L1210))/MAX((F1210)+2*(L1210)*SQRT(1+(G1210)^2),1E-6)</f>
        <v/>
      </c>
      <c r="O1210">
        <f>ABS(K1210)/MAX(((F1210)+(G1210)*(L1210))*(L1210),1E-6)</f>
        <v/>
      </c>
      <c r="P1210">
        <f>E1210+L1210</f>
        <v/>
      </c>
      <c r="Q1210">
        <f>P1210+((ABS(K1210)/MAX(((F1210)+(G1210)*(L1210))*(L1210),1E-6))^2)/(2*$I$5)</f>
        <v/>
      </c>
      <c r="R1210">
        <f>((ABS(K1210)*$D$6)/(MAX(((F1210)+(G1210)*(L1210))*(L1210),1E-6)*MAX(((((F1210)+(G1210)*(L1210))*(L1210))/MAX((F1210)+2*(L1210)*SQRT(1+(G1210)^2),1E-6))^(2/3),1E-6)))^2</f>
        <v/>
      </c>
      <c r="S1210">
        <f>ABS(ABS(K1210)/MAX(((F1210)+(G1210)*(L1210))*(L1210),1E-6))/SQRT($I$5*MAX((((F1210)+(G1210)*(L1210))*(L1210))/MAX((F1210)+2*(G1210)*(L1210),1E-6),1E-6))</f>
        <v/>
      </c>
      <c r="T1210">
        <f>((F1210)*(L1210)^2)/2+(G1210)*(L1210)^3/3+(ABS(K1210)^2)/($I$5*MAX(((F1210)+(G1210)*(L1210))*(L1210),1E-6))</f>
        <v/>
      </c>
      <c r="U1210">
        <f>IF($D$20=0,0,IFERROR(Q1209-(((R1209+R1210)/2)*J1210)-(IF(O1209&gt;O1210,$D$8*((O1209^2-O1210^2)/(2*$I$5)),$D$9*((O1210^2-O1209^2)/(2*$I$5)))+($D$10*(ABS(I1210)/90)*(MAX(O1209^2,O1210^2)/(2*$I$5))))-Q1210,0))</f>
        <v/>
      </c>
      <c r="V1210">
        <f>IF($D$20=0,1,IFERROR(IF(ROUND(S1210,3)=1,1,IF(AND(ABS(U1210)&lt;$D$19,S1210&gt;1),1,0)),0))</f>
        <v/>
      </c>
      <c r="W1210">
        <f>IF($D$20=0,IFERROR(W1211,MAX($D$16,POWER((ABS(K1210)^2)/($I$5*MAX(F1210,0.1)^2),1/3))),IF(IFERROR(AG1211,0)=0,IFERROR(W1211,MAX($D$16,POWER((ABS(K1210)^2)/($I$5*MAX(F1210,0.1)^2),1/3))),IF(OR(IFERROR(W1210,0)=0,IFERROR(AD1211,0)&gt;1),MAX($D$16,POWER((ABS(K1210)^2)/($I$5*MAX(F1210,0.1)^2),1/3)),IF(IFERROR(AF1210,0)&gt;0,MAX($D$16,IFERROR(W1210,0)+((IFERROR(AF1210,0))*$D$18*IF((IFERROR(AD1210,0))&lt;1,1,-1))),IF(IFERROR(AF1210,0)&lt;0,IF(ABS((MAX($D$16,POWER((ABS(K1210)^2)/($I$5*MAX(F1210,0.1)^2),1/3)))-IFERROR(W1210,0))&gt;$D$19,MAX($D$16,IF((MAX($D$16,POWER((ABS(K1210)^2)/($I$5*MAX(F1210,0.1)^2),1/3)))&gt;IFERROR(W1210,0),MIN((MAX($D$16,POWER((ABS(K1210)^2)/($I$5*MAX(F1210,0.1)^2),1/3))),IFERROR(W1210,0)+(MIN(ABS(IFERROR(AF1210,0))*$D$18,ABS((MAX($D$16,POWER((ABS(K1210)^2)/($I$5*MAX(F1210,0.1)^2),1/3)))-IFERROR(W1210,0))))),MAX((MAX($D$16,POWER((ABS(K1210)^2)/($I$5*MAX(F1210,0.1)^2),1/3))),IFERROR(W1210,0)-(MIN(ABS(IFERROR(AF1210,0))*$D$18,ABS((MAX($D$16,POWER((ABS(K1210)^2)/($I$5*MAX(F1210,0.1)^2),1/3)))-IFERROR(W1210,0))))))),MAX($D$16,POWER((ABS(K1210)^2)/($I$5*MAX(F1210,0.1)^2),1/3))),MAX($D$16,IFERROR(W1210,0)))))))</f>
        <v/>
      </c>
      <c r="X1210">
        <f>((F1210)+(G1210)*(W1210))*(W1210)</f>
        <v/>
      </c>
      <c r="Y1210">
        <f>(((F1210)+(G1210)*(W1210))*(W1210))/MAX((F1210)+2*(W1210)*SQRT(1+(G1210)^2),1E-6)</f>
        <v/>
      </c>
      <c r="Z1210">
        <f>ABS(K1210)/MAX(((F1210)+(G1210)*(W1210))*(W1210),1E-6)</f>
        <v/>
      </c>
      <c r="AA1210">
        <f>E1210+W1210</f>
        <v/>
      </c>
      <c r="AB1210">
        <f>AA1210+((ABS(K1210)/MAX(((F1210)+(G1210)*(W1210))*(W1210),1E-6))^2)/(2*$I$5)</f>
        <v/>
      </c>
      <c r="AC1210">
        <f>((ABS(K1210)*$D$6)/(MAX(((F1210)+(G1210)*(W1210))*(W1210),1E-6)*MAX(((((F1210)+(G1210)*(W1210))*(W1210))/MAX((F1210)+2*(W1210)*SQRT(1+(G1210)^2),1E-6))^(2/3),1E-6)))^2</f>
        <v/>
      </c>
      <c r="AD1210">
        <f>ABS(ABS(K1210)/MAX(((F1210)+(G1210)*(W1210))*(W1210),1E-6))/SQRT($I$5*MAX((((F1210)+(G1210)*(W1210))*(W1210))/MAX((F1210)+2*(G1210)*(W1210),1E-6),1E-6))</f>
        <v/>
      </c>
      <c r="AE1210">
        <f>((F1210)*(W1210)^2)/2+(G1210)*(W1210)^3/3+(ABS(K1210)^2)/($I$5*MAX(((F1210)+(G1210)*(W1210))*(W1210),1E-6))</f>
        <v/>
      </c>
      <c r="AF1210">
        <f>IF($D$20=0,0,IFERROR(AB1211+(((AC1210+AC1211)/2)*J1211)+(IF(Z1210&gt;Z1211,$D$8*((Z1210^2-Z1211^2)/(2*$I$5)),$D$9*((Z1211^2-Z1210^2)/(2*$I$5)))+($D$10*(ABS(I1211)/90)*(MAX(Z1210^2,Z1211^2)/(2*$I$5))))-AB1210,0))</f>
        <v/>
      </c>
      <c r="AG1210">
        <f>IF($D$20=0,1,IFERROR(IF(ROUND(AD1210,3)=1,1,IF(AND(ABS(AF1210)&lt;$D$19,AD1210&lt;1),1,0)),0))</f>
        <v/>
      </c>
      <c r="AH1210">
        <f>IFERROR(IF(V32="Supercritical",MAX($D$16,IFERROR(L1210,MAX($D$16,POWER((ABS(K1210)^2)/($I$5*MAX(F1210,0.1)^2),1/3)))),IF(V32="Subcritical",MAX($D$16,IFERROR(W1210,MAX($D$16,POWER((ABS(K1210)^2)/($I$5*MAX(F1210,0.1)^2),1/3)))),IF(AND(IFERROR(V1210,0)=1,IFERROR(AG1210,0)=1),IF(IFERROR(T1210,-1E99)&gt;=IFERROR(AE1210,-1E99),MAX($D$16,IFERROR(L1210,MAX($D$16,POWER((ABS(K1210)^2)/($I$5*MAX(F1210,0.1)^2),1/3)))),MAX($D$16,IFERROR(W1210,MAX($D$16,POWER((ABS(K1210)^2)/($I$5*MAX(F1210,0.1)^2),1/3))))),IF(IFERROR(V1210,0)=1,MAX($D$16,IFERROR(L1210,MAX($D$16,POWER((ABS(K1210)^2)/($I$5*MAX(F1210,0.1)^2),1/3)))),IF(IFERROR(AG1210,0)=1,MAX($D$16,IFERROR(W1210,MAX($D$16,POWER((ABS(K1210)^2)/($I$5*MAX(F1210,0.1)^2),1/3)))),MAX($D$16,POWER((ABS(K1210)^2)/($I$5*MAX(F1210,0.1)^2),1/3))))))),MAX($D$16,POWER((ABS(K1210)^2)/($I$5*MAX(F1210,0.1)^2),1/3)))</f>
        <v/>
      </c>
      <c r="AI1210">
        <f>E1210+AH1210</f>
        <v/>
      </c>
      <c r="AJ1210">
        <f>AI1210+((ABS(K1210)/MAX(((F1210)+(G1210)*(AH1210))*(AH1210),1E-6))^2)/(2*$I$5)</f>
        <v/>
      </c>
      <c r="AM1210" t="n">
        <v>0</v>
      </c>
      <c r="AN1210" t="n">
        <v>0</v>
      </c>
      <c r="AO1210">
        <f>AM1210+AN1210</f>
        <v/>
      </c>
      <c r="AP1210">
        <f>AP1209+AO1210</f>
        <v/>
      </c>
      <c r="AQ1210">
        <f>ABS(ABS(K1210)/MAX(((F1210)+(G1210)*(AH1210))*(AH1210),1E-6))/SQRT($I$5*MAX((((F1210)+(G1210)*(AH1210))*(AH1210))/MAX((F1210)+2*(G1210)*(AH1210),1E-6),1E-6))</f>
        <v/>
      </c>
      <c r="AR1210">
        <f>IF(AQ1210&lt;1,"Subcritical","Supercritical")</f>
        <v/>
      </c>
      <c r="AS1210">
        <f>((ABS(K1210)*$D$6)/(MAX(((F1210)+(G1210)*(AH1210))*(AH1210),1E-6)*MAX(((((F1210)+(G1210)*(AH1210))*(AH1210))/MAX((F1210)+2*(AH1210)*SQRT(1+(G1210)^2),1E-6))^(2/3),1E-6)))^2</f>
        <v/>
      </c>
    </row>
    <row r="1211">
      <c r="A1211" t="n">
        <v>1062</v>
      </c>
      <c r="B1211" t="n">
        <v>1060.89</v>
      </c>
      <c r="C1211" t="n">
        <v>616078.588</v>
      </c>
      <c r="D1211" t="n">
        <v>3096943.103</v>
      </c>
      <c r="E1211" t="n">
        <v>632.0315000000001</v>
      </c>
      <c r="F1211" t="n">
        <v>5.2</v>
      </c>
      <c r="G1211" t="n">
        <v>0</v>
      </c>
      <c r="H1211" t="inlineStr">
        <is>
          <t>Normal</t>
        </is>
      </c>
      <c r="I1211" t="n">
        <v>0</v>
      </c>
      <c r="J1211">
        <f>B1211-B1210</f>
        <v/>
      </c>
      <c r="K1211">
        <f>MAX(0,K1210-AO1210)</f>
        <v/>
      </c>
      <c r="L1211">
        <f>IF($D$20=0,IFERROR(L1210,MAX($D$16,POWER((ABS(K1211)^2)/($I$5*MAX(F1211,0.1)^2),1/3))),IF(IFERROR(V1210,0)=0,IFERROR(L1210,MAX($D$16,POWER((ABS(K1211)^2)/($I$5*MAX(F1211,0.1)^2),1/3))),IF(OR(IFERROR(L1211,0)=0,IFERROR(S1210,0)&lt;1,IFERROR(S1211,0)&lt;1),MAX($D$16,POWER((ABS(K1211)^2)/($I$5*MAX(F1211,0.1)^2),1/3)),IF(IFERROR(U1211,0)&gt;0,MAX($D$16,IFERROR(L1211,0)+((IFERROR(U1211,0))*$D$18*IF((IFERROR(S1211,0))&lt;1,1,-1))),IF(IFERROR(U1211,0)&lt;0,IF(ABS((MAX($D$16,POWER((ABS(K1211)^2)/($I$5*MAX(F1211,0.1)^2),1/3)))-IFERROR(L1211,0))&gt;$D$19,MAX($D$16,IF((MAX($D$16,POWER((ABS(K1211)^2)/($I$5*MAX(F1211,0.1)^2),1/3)))&gt;IFERROR(L1211,0),MIN((MAX($D$16,POWER((ABS(K1211)^2)/($I$5*MAX(F1211,0.1)^2),1/3))),IFERROR(L1211,0)+(MIN(ABS(IFERROR(U1211,0))*$D$18,ABS((MAX($D$16,POWER((ABS(K1211)^2)/($I$5*MAX(F1211,0.1)^2),1/3)))-IFERROR(L1211,0))))),MAX((MAX($D$16,POWER((ABS(K1211)^2)/($I$5*MAX(F1211,0.1)^2),1/3))),IFERROR(L1211,0)-(MIN(ABS(IFERROR(U1211,0))*$D$18,ABS((MAX($D$16,POWER((ABS(K1211)^2)/($I$5*MAX(F1211,0.1)^2),1/3)))-IFERROR(L1211,0))))))),MAX($D$16,POWER((ABS(K1211)^2)/($I$5*MAX(F1211,0.1)^2),1/3))),MAX($D$16,IFERROR(L1211,0)))))))</f>
        <v/>
      </c>
      <c r="M1211">
        <f>((F1211)+(G1211)*(L1211))*(L1211)</f>
        <v/>
      </c>
      <c r="N1211">
        <f>(((F1211)+(G1211)*(L1211))*(L1211))/MAX((F1211)+2*(L1211)*SQRT(1+(G1211)^2),1E-6)</f>
        <v/>
      </c>
      <c r="O1211">
        <f>ABS(K1211)/MAX(((F1211)+(G1211)*(L1211))*(L1211),1E-6)</f>
        <v/>
      </c>
      <c r="P1211">
        <f>E1211+L1211</f>
        <v/>
      </c>
      <c r="Q1211">
        <f>P1211+((ABS(K1211)/MAX(((F1211)+(G1211)*(L1211))*(L1211),1E-6))^2)/(2*$I$5)</f>
        <v/>
      </c>
      <c r="R1211">
        <f>((ABS(K1211)*$D$6)/(MAX(((F1211)+(G1211)*(L1211))*(L1211),1E-6)*MAX(((((F1211)+(G1211)*(L1211))*(L1211))/MAX((F1211)+2*(L1211)*SQRT(1+(G1211)^2),1E-6))^(2/3),1E-6)))^2</f>
        <v/>
      </c>
      <c r="S1211">
        <f>ABS(ABS(K1211)/MAX(((F1211)+(G1211)*(L1211))*(L1211),1E-6))/SQRT($I$5*MAX((((F1211)+(G1211)*(L1211))*(L1211))/MAX((F1211)+2*(G1211)*(L1211),1E-6),1E-6))</f>
        <v/>
      </c>
      <c r="T1211">
        <f>((F1211)*(L1211)^2)/2+(G1211)*(L1211)^3/3+(ABS(K1211)^2)/($I$5*MAX(((F1211)+(G1211)*(L1211))*(L1211),1E-6))</f>
        <v/>
      </c>
      <c r="U1211">
        <f>IF($D$20=0,0,IFERROR(Q1210-(((R1210+R1211)/2)*J1211)-(IF(O1210&gt;O1211,$D$8*((O1210^2-O1211^2)/(2*$I$5)),$D$9*((O1211^2-O1210^2)/(2*$I$5)))+($D$10*(ABS(I1211)/90)*(MAX(O1210^2,O1211^2)/(2*$I$5))))-Q1211,0))</f>
        <v/>
      </c>
      <c r="V1211">
        <f>IF($D$20=0,1,IFERROR(IF(ROUND(S1211,3)=1,1,IF(AND(ABS(U1211)&lt;$D$19,S1211&gt;1),1,0)),0))</f>
        <v/>
      </c>
      <c r="W1211">
        <f>IF($D$20=0,IFERROR(W1212,MAX($D$16,POWER((ABS(K1211)^2)/($I$5*MAX(F1211,0.1)^2),1/3))),IF(IFERROR(AG1212,0)=0,IFERROR(W1212,MAX($D$16,POWER((ABS(K1211)^2)/($I$5*MAX(F1211,0.1)^2),1/3))),IF(OR(IFERROR(W1211,0)=0,IFERROR(AD1212,0)&gt;1),MAX($D$16,POWER((ABS(K1211)^2)/($I$5*MAX(F1211,0.1)^2),1/3)),IF(IFERROR(AF1211,0)&gt;0,MAX($D$16,IFERROR(W1211,0)+((IFERROR(AF1211,0))*$D$18*IF((IFERROR(AD1211,0))&lt;1,1,-1))),IF(IFERROR(AF1211,0)&lt;0,IF(ABS((MAX($D$16,POWER((ABS(K1211)^2)/($I$5*MAX(F1211,0.1)^2),1/3)))-IFERROR(W1211,0))&gt;$D$19,MAX($D$16,IF((MAX($D$16,POWER((ABS(K1211)^2)/($I$5*MAX(F1211,0.1)^2),1/3)))&gt;IFERROR(W1211,0),MIN((MAX($D$16,POWER((ABS(K1211)^2)/($I$5*MAX(F1211,0.1)^2),1/3))),IFERROR(W1211,0)+(MIN(ABS(IFERROR(AF1211,0))*$D$18,ABS((MAX($D$16,POWER((ABS(K1211)^2)/($I$5*MAX(F1211,0.1)^2),1/3)))-IFERROR(W1211,0))))),MAX((MAX($D$16,POWER((ABS(K1211)^2)/($I$5*MAX(F1211,0.1)^2),1/3))),IFERROR(W1211,0)-(MIN(ABS(IFERROR(AF1211,0))*$D$18,ABS((MAX($D$16,POWER((ABS(K1211)^2)/($I$5*MAX(F1211,0.1)^2),1/3)))-IFERROR(W1211,0))))))),MAX($D$16,POWER((ABS(K1211)^2)/($I$5*MAX(F1211,0.1)^2),1/3))),MAX($D$16,IFERROR(W1211,0)))))))</f>
        <v/>
      </c>
      <c r="X1211">
        <f>((F1211)+(G1211)*(W1211))*(W1211)</f>
        <v/>
      </c>
      <c r="Y1211">
        <f>(((F1211)+(G1211)*(W1211))*(W1211))/MAX((F1211)+2*(W1211)*SQRT(1+(G1211)^2),1E-6)</f>
        <v/>
      </c>
      <c r="Z1211">
        <f>ABS(K1211)/MAX(((F1211)+(G1211)*(W1211))*(W1211),1E-6)</f>
        <v/>
      </c>
      <c r="AA1211">
        <f>E1211+W1211</f>
        <v/>
      </c>
      <c r="AB1211">
        <f>AA1211+((ABS(K1211)/MAX(((F1211)+(G1211)*(W1211))*(W1211),1E-6))^2)/(2*$I$5)</f>
        <v/>
      </c>
      <c r="AC1211">
        <f>((ABS(K1211)*$D$6)/(MAX(((F1211)+(G1211)*(W1211))*(W1211),1E-6)*MAX(((((F1211)+(G1211)*(W1211))*(W1211))/MAX((F1211)+2*(W1211)*SQRT(1+(G1211)^2),1E-6))^(2/3),1E-6)))^2</f>
        <v/>
      </c>
      <c r="AD1211">
        <f>ABS(ABS(K1211)/MAX(((F1211)+(G1211)*(W1211))*(W1211),1E-6))/SQRT($I$5*MAX((((F1211)+(G1211)*(W1211))*(W1211))/MAX((F1211)+2*(G1211)*(W1211),1E-6),1E-6))</f>
        <v/>
      </c>
      <c r="AE1211">
        <f>((F1211)*(W1211)^2)/2+(G1211)*(W1211)^3/3+(ABS(K1211)^2)/($I$5*MAX(((F1211)+(G1211)*(W1211))*(W1211),1E-6))</f>
        <v/>
      </c>
      <c r="AF1211">
        <f>IF($D$20=0,0,IFERROR(AB1212+(((AC1211+AC1212)/2)*J1212)+(IF(Z1211&gt;Z1212,$D$8*((Z1211^2-Z1212^2)/(2*$I$5)),$D$9*((Z1212^2-Z1211^2)/(2*$I$5)))+($D$10*(ABS(I1212)/90)*(MAX(Z1211^2,Z1212^2)/(2*$I$5))))-AB1211,0))</f>
        <v/>
      </c>
      <c r="AG1211">
        <f>IF($D$20=0,1,IFERROR(IF(ROUND(AD1211,3)=1,1,IF(AND(ABS(AF1211)&lt;$D$19,AD1211&lt;1),1,0)),0))</f>
        <v/>
      </c>
      <c r="AH1211">
        <f>IFERROR(IF(V32="Supercritical",MAX($D$16,IFERROR(L1211,MAX($D$16,POWER((ABS(K1211)^2)/($I$5*MAX(F1211,0.1)^2),1/3)))),IF(V32="Subcritical",MAX($D$16,IFERROR(W1211,MAX($D$16,POWER((ABS(K1211)^2)/($I$5*MAX(F1211,0.1)^2),1/3)))),IF(AND(IFERROR(V1211,0)=1,IFERROR(AG1211,0)=1),IF(IFERROR(T1211,-1E99)&gt;=IFERROR(AE1211,-1E99),MAX($D$16,IFERROR(L1211,MAX($D$16,POWER((ABS(K1211)^2)/($I$5*MAX(F1211,0.1)^2),1/3)))),MAX($D$16,IFERROR(W1211,MAX($D$16,POWER((ABS(K1211)^2)/($I$5*MAX(F1211,0.1)^2),1/3))))),IF(IFERROR(V1211,0)=1,MAX($D$16,IFERROR(L1211,MAX($D$16,POWER((ABS(K1211)^2)/($I$5*MAX(F1211,0.1)^2),1/3)))),IF(IFERROR(AG1211,0)=1,MAX($D$16,IFERROR(W1211,MAX($D$16,POWER((ABS(K1211)^2)/($I$5*MAX(F1211,0.1)^2),1/3)))),MAX($D$16,POWER((ABS(K1211)^2)/($I$5*MAX(F1211,0.1)^2),1/3))))))),MAX($D$16,POWER((ABS(K1211)^2)/($I$5*MAX(F1211,0.1)^2),1/3)))</f>
        <v/>
      </c>
      <c r="AI1211">
        <f>E1211+AH1211</f>
        <v/>
      </c>
      <c r="AJ1211">
        <f>AI1211+((ABS(K1211)/MAX(((F1211)+(G1211)*(AH1211))*(AH1211),1E-6))^2)/(2*$I$5)</f>
        <v/>
      </c>
      <c r="AM1211" t="n">
        <v>0</v>
      </c>
      <c r="AN1211" t="n">
        <v>0</v>
      </c>
      <c r="AO1211">
        <f>AM1211+AN1211</f>
        <v/>
      </c>
      <c r="AP1211">
        <f>AP1210+AO1211</f>
        <v/>
      </c>
      <c r="AQ1211">
        <f>ABS(ABS(K1211)/MAX(((F1211)+(G1211)*(AH1211))*(AH1211),1E-6))/SQRT($I$5*MAX((((F1211)+(G1211)*(AH1211))*(AH1211))/MAX((F1211)+2*(G1211)*(AH1211),1E-6),1E-6))</f>
        <v/>
      </c>
      <c r="AR1211">
        <f>IF(AQ1211&lt;1,"Subcritical","Supercritical")</f>
        <v/>
      </c>
      <c r="AS1211">
        <f>((ABS(K1211)*$D$6)/(MAX(((F1211)+(G1211)*(AH1211))*(AH1211),1E-6)*MAX(((((F1211)+(G1211)*(AH1211))*(AH1211))/MAX((F1211)+2*(AH1211)*SQRT(1+(G1211)^2),1E-6))^(2/3),1E-6)))^2</f>
        <v/>
      </c>
    </row>
    <row r="1212">
      <c r="A1212" t="n">
        <v>1063</v>
      </c>
      <c r="B1212" t="n">
        <v>1061.889</v>
      </c>
      <c r="C1212" t="n">
        <v>616078.546</v>
      </c>
      <c r="D1212" t="n">
        <v>3096942.104</v>
      </c>
      <c r="E1212" t="n">
        <v>632.0309999999999</v>
      </c>
      <c r="F1212" t="n">
        <v>5.2</v>
      </c>
      <c r="G1212" t="n">
        <v>0</v>
      </c>
      <c r="H1212" t="inlineStr">
        <is>
          <t>Normal</t>
        </is>
      </c>
      <c r="I1212" t="n">
        <v>0</v>
      </c>
      <c r="J1212">
        <f>B1212-B1211</f>
        <v/>
      </c>
      <c r="K1212">
        <f>MAX(0,K1211-AO1211)</f>
        <v/>
      </c>
      <c r="L1212">
        <f>IF($D$20=0,IFERROR(L1211,MAX($D$16,POWER((ABS(K1212)^2)/($I$5*MAX(F1212,0.1)^2),1/3))),IF(IFERROR(V1211,0)=0,IFERROR(L1211,MAX($D$16,POWER((ABS(K1212)^2)/($I$5*MAX(F1212,0.1)^2),1/3))),IF(OR(IFERROR(L1212,0)=0,IFERROR(S1211,0)&lt;1,IFERROR(S1212,0)&lt;1),MAX($D$16,POWER((ABS(K1212)^2)/($I$5*MAX(F1212,0.1)^2),1/3)),IF(IFERROR(U1212,0)&gt;0,MAX($D$16,IFERROR(L1212,0)+((IFERROR(U1212,0))*$D$18*IF((IFERROR(S1212,0))&lt;1,1,-1))),IF(IFERROR(U1212,0)&lt;0,IF(ABS((MAX($D$16,POWER((ABS(K1212)^2)/($I$5*MAX(F1212,0.1)^2),1/3)))-IFERROR(L1212,0))&gt;$D$19,MAX($D$16,IF((MAX($D$16,POWER((ABS(K1212)^2)/($I$5*MAX(F1212,0.1)^2),1/3)))&gt;IFERROR(L1212,0),MIN((MAX($D$16,POWER((ABS(K1212)^2)/($I$5*MAX(F1212,0.1)^2),1/3))),IFERROR(L1212,0)+(MIN(ABS(IFERROR(U1212,0))*$D$18,ABS((MAX($D$16,POWER((ABS(K1212)^2)/($I$5*MAX(F1212,0.1)^2),1/3)))-IFERROR(L1212,0))))),MAX((MAX($D$16,POWER((ABS(K1212)^2)/($I$5*MAX(F1212,0.1)^2),1/3))),IFERROR(L1212,0)-(MIN(ABS(IFERROR(U1212,0))*$D$18,ABS((MAX($D$16,POWER((ABS(K1212)^2)/($I$5*MAX(F1212,0.1)^2),1/3)))-IFERROR(L1212,0))))))),MAX($D$16,POWER((ABS(K1212)^2)/($I$5*MAX(F1212,0.1)^2),1/3))),MAX($D$16,IFERROR(L1212,0)))))))</f>
        <v/>
      </c>
      <c r="M1212">
        <f>((F1212)+(G1212)*(L1212))*(L1212)</f>
        <v/>
      </c>
      <c r="N1212">
        <f>(((F1212)+(G1212)*(L1212))*(L1212))/MAX((F1212)+2*(L1212)*SQRT(1+(G1212)^2),1E-6)</f>
        <v/>
      </c>
      <c r="O1212">
        <f>ABS(K1212)/MAX(((F1212)+(G1212)*(L1212))*(L1212),1E-6)</f>
        <v/>
      </c>
      <c r="P1212">
        <f>E1212+L1212</f>
        <v/>
      </c>
      <c r="Q1212">
        <f>P1212+((ABS(K1212)/MAX(((F1212)+(G1212)*(L1212))*(L1212),1E-6))^2)/(2*$I$5)</f>
        <v/>
      </c>
      <c r="R1212">
        <f>((ABS(K1212)*$D$6)/(MAX(((F1212)+(G1212)*(L1212))*(L1212),1E-6)*MAX(((((F1212)+(G1212)*(L1212))*(L1212))/MAX((F1212)+2*(L1212)*SQRT(1+(G1212)^2),1E-6))^(2/3),1E-6)))^2</f>
        <v/>
      </c>
      <c r="S1212">
        <f>ABS(ABS(K1212)/MAX(((F1212)+(G1212)*(L1212))*(L1212),1E-6))/SQRT($I$5*MAX((((F1212)+(G1212)*(L1212))*(L1212))/MAX((F1212)+2*(G1212)*(L1212),1E-6),1E-6))</f>
        <v/>
      </c>
      <c r="T1212">
        <f>((F1212)*(L1212)^2)/2+(G1212)*(L1212)^3/3+(ABS(K1212)^2)/($I$5*MAX(((F1212)+(G1212)*(L1212))*(L1212),1E-6))</f>
        <v/>
      </c>
      <c r="U1212">
        <f>IF($D$20=0,0,IFERROR(Q1211-(((R1211+R1212)/2)*J1212)-(IF(O1211&gt;O1212,$D$8*((O1211^2-O1212^2)/(2*$I$5)),$D$9*((O1212^2-O1211^2)/(2*$I$5)))+($D$10*(ABS(I1212)/90)*(MAX(O1211^2,O1212^2)/(2*$I$5))))-Q1212,0))</f>
        <v/>
      </c>
      <c r="V1212">
        <f>IF($D$20=0,1,IFERROR(IF(ROUND(S1212,3)=1,1,IF(AND(ABS(U1212)&lt;$D$19,S1212&gt;1),1,0)),0))</f>
        <v/>
      </c>
      <c r="W1212">
        <f>IF($D$20=0,IFERROR(W1213,MAX($D$16,POWER((ABS(K1212)^2)/($I$5*MAX(F1212,0.1)^2),1/3))),IF(IFERROR(AG1213,0)=0,IFERROR(W1213,MAX($D$16,POWER((ABS(K1212)^2)/($I$5*MAX(F1212,0.1)^2),1/3))),IF(OR(IFERROR(W1212,0)=0,IFERROR(AD1213,0)&gt;1),MAX($D$16,POWER((ABS(K1212)^2)/($I$5*MAX(F1212,0.1)^2),1/3)),IF(IFERROR(AF1212,0)&gt;0,MAX($D$16,IFERROR(W1212,0)+((IFERROR(AF1212,0))*$D$18*IF((IFERROR(AD1212,0))&lt;1,1,-1))),IF(IFERROR(AF1212,0)&lt;0,IF(ABS((MAX($D$16,POWER((ABS(K1212)^2)/($I$5*MAX(F1212,0.1)^2),1/3)))-IFERROR(W1212,0))&gt;$D$19,MAX($D$16,IF((MAX($D$16,POWER((ABS(K1212)^2)/($I$5*MAX(F1212,0.1)^2),1/3)))&gt;IFERROR(W1212,0),MIN((MAX($D$16,POWER((ABS(K1212)^2)/($I$5*MAX(F1212,0.1)^2),1/3))),IFERROR(W1212,0)+(MIN(ABS(IFERROR(AF1212,0))*$D$18,ABS((MAX($D$16,POWER((ABS(K1212)^2)/($I$5*MAX(F1212,0.1)^2),1/3)))-IFERROR(W1212,0))))),MAX((MAX($D$16,POWER((ABS(K1212)^2)/($I$5*MAX(F1212,0.1)^2),1/3))),IFERROR(W1212,0)-(MIN(ABS(IFERROR(AF1212,0))*$D$18,ABS((MAX($D$16,POWER((ABS(K1212)^2)/($I$5*MAX(F1212,0.1)^2),1/3)))-IFERROR(W1212,0))))))),MAX($D$16,POWER((ABS(K1212)^2)/($I$5*MAX(F1212,0.1)^2),1/3))),MAX($D$16,IFERROR(W1212,0)))))))</f>
        <v/>
      </c>
      <c r="X1212">
        <f>((F1212)+(G1212)*(W1212))*(W1212)</f>
        <v/>
      </c>
      <c r="Y1212">
        <f>(((F1212)+(G1212)*(W1212))*(W1212))/MAX((F1212)+2*(W1212)*SQRT(1+(G1212)^2),1E-6)</f>
        <v/>
      </c>
      <c r="Z1212">
        <f>ABS(K1212)/MAX(((F1212)+(G1212)*(W1212))*(W1212),1E-6)</f>
        <v/>
      </c>
      <c r="AA1212">
        <f>E1212+W1212</f>
        <v/>
      </c>
      <c r="AB1212">
        <f>AA1212+((ABS(K1212)/MAX(((F1212)+(G1212)*(W1212))*(W1212),1E-6))^2)/(2*$I$5)</f>
        <v/>
      </c>
      <c r="AC1212">
        <f>((ABS(K1212)*$D$6)/(MAX(((F1212)+(G1212)*(W1212))*(W1212),1E-6)*MAX(((((F1212)+(G1212)*(W1212))*(W1212))/MAX((F1212)+2*(W1212)*SQRT(1+(G1212)^2),1E-6))^(2/3),1E-6)))^2</f>
        <v/>
      </c>
      <c r="AD1212">
        <f>ABS(ABS(K1212)/MAX(((F1212)+(G1212)*(W1212))*(W1212),1E-6))/SQRT($I$5*MAX((((F1212)+(G1212)*(W1212))*(W1212))/MAX((F1212)+2*(G1212)*(W1212),1E-6),1E-6))</f>
        <v/>
      </c>
      <c r="AE1212">
        <f>((F1212)*(W1212)^2)/2+(G1212)*(W1212)^3/3+(ABS(K1212)^2)/($I$5*MAX(((F1212)+(G1212)*(W1212))*(W1212),1E-6))</f>
        <v/>
      </c>
      <c r="AF1212">
        <f>IF($D$20=0,0,IFERROR(AB1213+(((AC1212+AC1213)/2)*J1213)+(IF(Z1212&gt;Z1213,$D$8*((Z1212^2-Z1213^2)/(2*$I$5)),$D$9*((Z1213^2-Z1212^2)/(2*$I$5)))+($D$10*(ABS(I1213)/90)*(MAX(Z1212^2,Z1213^2)/(2*$I$5))))-AB1212,0))</f>
        <v/>
      </c>
      <c r="AG1212">
        <f>IF($D$20=0,1,IFERROR(IF(ROUND(AD1212,3)=1,1,IF(AND(ABS(AF1212)&lt;$D$19,AD1212&lt;1),1,0)),0))</f>
        <v/>
      </c>
      <c r="AH1212">
        <f>IFERROR(IF(V32="Supercritical",MAX($D$16,IFERROR(L1212,MAX($D$16,POWER((ABS(K1212)^2)/($I$5*MAX(F1212,0.1)^2),1/3)))),IF(V32="Subcritical",MAX($D$16,IFERROR(W1212,MAX($D$16,POWER((ABS(K1212)^2)/($I$5*MAX(F1212,0.1)^2),1/3)))),IF(AND(IFERROR(V1212,0)=1,IFERROR(AG1212,0)=1),IF(IFERROR(T1212,-1E99)&gt;=IFERROR(AE1212,-1E99),MAX($D$16,IFERROR(L1212,MAX($D$16,POWER((ABS(K1212)^2)/($I$5*MAX(F1212,0.1)^2),1/3)))),MAX($D$16,IFERROR(W1212,MAX($D$16,POWER((ABS(K1212)^2)/($I$5*MAX(F1212,0.1)^2),1/3))))),IF(IFERROR(V1212,0)=1,MAX($D$16,IFERROR(L1212,MAX($D$16,POWER((ABS(K1212)^2)/($I$5*MAX(F1212,0.1)^2),1/3)))),IF(IFERROR(AG1212,0)=1,MAX($D$16,IFERROR(W1212,MAX($D$16,POWER((ABS(K1212)^2)/($I$5*MAX(F1212,0.1)^2),1/3)))),MAX($D$16,POWER((ABS(K1212)^2)/($I$5*MAX(F1212,0.1)^2),1/3))))))),MAX($D$16,POWER((ABS(K1212)^2)/($I$5*MAX(F1212,0.1)^2),1/3)))</f>
        <v/>
      </c>
      <c r="AI1212">
        <f>E1212+AH1212</f>
        <v/>
      </c>
      <c r="AJ1212">
        <f>AI1212+((ABS(K1212)/MAX(((F1212)+(G1212)*(AH1212))*(AH1212),1E-6))^2)/(2*$I$5)</f>
        <v/>
      </c>
      <c r="AM1212" t="n">
        <v>0</v>
      </c>
      <c r="AN1212" t="n">
        <v>0</v>
      </c>
      <c r="AO1212">
        <f>AM1212+AN1212</f>
        <v/>
      </c>
      <c r="AP1212">
        <f>AP1211+AO1212</f>
        <v/>
      </c>
      <c r="AQ1212">
        <f>ABS(ABS(K1212)/MAX(((F1212)+(G1212)*(AH1212))*(AH1212),1E-6))/SQRT($I$5*MAX((((F1212)+(G1212)*(AH1212))*(AH1212))/MAX((F1212)+2*(G1212)*(AH1212),1E-6),1E-6))</f>
        <v/>
      </c>
      <c r="AR1212">
        <f>IF(AQ1212&lt;1,"Subcritical","Supercritical")</f>
        <v/>
      </c>
      <c r="AS1212">
        <f>((ABS(K1212)*$D$6)/(MAX(((F1212)+(G1212)*(AH1212))*(AH1212),1E-6)*MAX(((((F1212)+(G1212)*(AH1212))*(AH1212))/MAX((F1212)+2*(AH1212)*SQRT(1+(G1212)^2),1E-6))^(2/3),1E-6)))^2</f>
        <v/>
      </c>
    </row>
    <row r="1213">
      <c r="A1213" t="n">
        <v>1064</v>
      </c>
      <c r="B1213" t="n">
        <v>1062.889</v>
      </c>
      <c r="C1213" t="n">
        <v>616078.504</v>
      </c>
      <c r="D1213" t="n">
        <v>3096941.105</v>
      </c>
      <c r="E1213" t="n">
        <v>632.0305</v>
      </c>
      <c r="F1213" t="n">
        <v>5.2</v>
      </c>
      <c r="G1213" t="n">
        <v>0</v>
      </c>
      <c r="H1213" t="inlineStr">
        <is>
          <t>Normal</t>
        </is>
      </c>
      <c r="I1213" t="n">
        <v>0.057</v>
      </c>
      <c r="J1213">
        <f>B1213-B1212</f>
        <v/>
      </c>
      <c r="K1213">
        <f>MAX(0,K1212-AO1212)</f>
        <v/>
      </c>
      <c r="L1213">
        <f>IF($D$20=0,IFERROR(L1212,MAX($D$16,POWER((ABS(K1213)^2)/($I$5*MAX(F1213,0.1)^2),1/3))),IF(IFERROR(V1212,0)=0,IFERROR(L1212,MAX($D$16,POWER((ABS(K1213)^2)/($I$5*MAX(F1213,0.1)^2),1/3))),IF(OR(IFERROR(L1213,0)=0,IFERROR(S1212,0)&lt;1,IFERROR(S1213,0)&lt;1),MAX($D$16,POWER((ABS(K1213)^2)/($I$5*MAX(F1213,0.1)^2),1/3)),IF(IFERROR(U1213,0)&gt;0,MAX($D$16,IFERROR(L1213,0)+((IFERROR(U1213,0))*$D$18*IF((IFERROR(S1213,0))&lt;1,1,-1))),IF(IFERROR(U1213,0)&lt;0,IF(ABS((MAX($D$16,POWER((ABS(K1213)^2)/($I$5*MAX(F1213,0.1)^2),1/3)))-IFERROR(L1213,0))&gt;$D$19,MAX($D$16,IF((MAX($D$16,POWER((ABS(K1213)^2)/($I$5*MAX(F1213,0.1)^2),1/3)))&gt;IFERROR(L1213,0),MIN((MAX($D$16,POWER((ABS(K1213)^2)/($I$5*MAX(F1213,0.1)^2),1/3))),IFERROR(L1213,0)+(MIN(ABS(IFERROR(U1213,0))*$D$18,ABS((MAX($D$16,POWER((ABS(K1213)^2)/($I$5*MAX(F1213,0.1)^2),1/3)))-IFERROR(L1213,0))))),MAX((MAX($D$16,POWER((ABS(K1213)^2)/($I$5*MAX(F1213,0.1)^2),1/3))),IFERROR(L1213,0)-(MIN(ABS(IFERROR(U1213,0))*$D$18,ABS((MAX($D$16,POWER((ABS(K1213)^2)/($I$5*MAX(F1213,0.1)^2),1/3)))-IFERROR(L1213,0))))))),MAX($D$16,POWER((ABS(K1213)^2)/($I$5*MAX(F1213,0.1)^2),1/3))),MAX($D$16,IFERROR(L1213,0)))))))</f>
        <v/>
      </c>
      <c r="M1213">
        <f>((F1213)+(G1213)*(L1213))*(L1213)</f>
        <v/>
      </c>
      <c r="N1213">
        <f>(((F1213)+(G1213)*(L1213))*(L1213))/MAX((F1213)+2*(L1213)*SQRT(1+(G1213)^2),1E-6)</f>
        <v/>
      </c>
      <c r="O1213">
        <f>ABS(K1213)/MAX(((F1213)+(G1213)*(L1213))*(L1213),1E-6)</f>
        <v/>
      </c>
      <c r="P1213">
        <f>E1213+L1213</f>
        <v/>
      </c>
      <c r="Q1213">
        <f>P1213+((ABS(K1213)/MAX(((F1213)+(G1213)*(L1213))*(L1213),1E-6))^2)/(2*$I$5)</f>
        <v/>
      </c>
      <c r="R1213">
        <f>((ABS(K1213)*$D$6)/(MAX(((F1213)+(G1213)*(L1213))*(L1213),1E-6)*MAX(((((F1213)+(G1213)*(L1213))*(L1213))/MAX((F1213)+2*(L1213)*SQRT(1+(G1213)^2),1E-6))^(2/3),1E-6)))^2</f>
        <v/>
      </c>
      <c r="S1213">
        <f>ABS(ABS(K1213)/MAX(((F1213)+(G1213)*(L1213))*(L1213),1E-6))/SQRT($I$5*MAX((((F1213)+(G1213)*(L1213))*(L1213))/MAX((F1213)+2*(G1213)*(L1213),1E-6),1E-6))</f>
        <v/>
      </c>
      <c r="T1213">
        <f>((F1213)*(L1213)^2)/2+(G1213)*(L1213)^3/3+(ABS(K1213)^2)/($I$5*MAX(((F1213)+(G1213)*(L1213))*(L1213),1E-6))</f>
        <v/>
      </c>
      <c r="U1213">
        <f>IF($D$20=0,0,IFERROR(Q1212-(((R1212+R1213)/2)*J1213)-(IF(O1212&gt;O1213,$D$8*((O1212^2-O1213^2)/(2*$I$5)),$D$9*((O1213^2-O1212^2)/(2*$I$5)))+($D$10*(ABS(I1213)/90)*(MAX(O1212^2,O1213^2)/(2*$I$5))))-Q1213,0))</f>
        <v/>
      </c>
      <c r="V1213">
        <f>IF($D$20=0,1,IFERROR(IF(ROUND(S1213,3)=1,1,IF(AND(ABS(U1213)&lt;$D$19,S1213&gt;1),1,0)),0))</f>
        <v/>
      </c>
      <c r="W1213">
        <f>IF($D$20=0,IFERROR(W1214,MAX($D$16,POWER((ABS(K1213)^2)/($I$5*MAX(F1213,0.1)^2),1/3))),IF(IFERROR(AG1214,0)=0,IFERROR(W1214,MAX($D$16,POWER((ABS(K1213)^2)/($I$5*MAX(F1213,0.1)^2),1/3))),IF(OR(IFERROR(W1213,0)=0,IFERROR(AD1214,0)&gt;1),MAX($D$16,POWER((ABS(K1213)^2)/($I$5*MAX(F1213,0.1)^2),1/3)),IF(IFERROR(AF1213,0)&gt;0,MAX($D$16,IFERROR(W1213,0)+((IFERROR(AF1213,0))*$D$18*IF((IFERROR(AD1213,0))&lt;1,1,-1))),IF(IFERROR(AF1213,0)&lt;0,IF(ABS((MAX($D$16,POWER((ABS(K1213)^2)/($I$5*MAX(F1213,0.1)^2),1/3)))-IFERROR(W1213,0))&gt;$D$19,MAX($D$16,IF((MAX($D$16,POWER((ABS(K1213)^2)/($I$5*MAX(F1213,0.1)^2),1/3)))&gt;IFERROR(W1213,0),MIN((MAX($D$16,POWER((ABS(K1213)^2)/($I$5*MAX(F1213,0.1)^2),1/3))),IFERROR(W1213,0)+(MIN(ABS(IFERROR(AF1213,0))*$D$18,ABS((MAX($D$16,POWER((ABS(K1213)^2)/($I$5*MAX(F1213,0.1)^2),1/3)))-IFERROR(W1213,0))))),MAX((MAX($D$16,POWER((ABS(K1213)^2)/($I$5*MAX(F1213,0.1)^2),1/3))),IFERROR(W1213,0)-(MIN(ABS(IFERROR(AF1213,0))*$D$18,ABS((MAX($D$16,POWER((ABS(K1213)^2)/($I$5*MAX(F1213,0.1)^2),1/3)))-IFERROR(W1213,0))))))),MAX($D$16,POWER((ABS(K1213)^2)/($I$5*MAX(F1213,0.1)^2),1/3))),MAX($D$16,IFERROR(W1213,0)))))))</f>
        <v/>
      </c>
      <c r="X1213">
        <f>((F1213)+(G1213)*(W1213))*(W1213)</f>
        <v/>
      </c>
      <c r="Y1213">
        <f>(((F1213)+(G1213)*(W1213))*(W1213))/MAX((F1213)+2*(W1213)*SQRT(1+(G1213)^2),1E-6)</f>
        <v/>
      </c>
      <c r="Z1213">
        <f>ABS(K1213)/MAX(((F1213)+(G1213)*(W1213))*(W1213),1E-6)</f>
        <v/>
      </c>
      <c r="AA1213">
        <f>E1213+W1213</f>
        <v/>
      </c>
      <c r="AB1213">
        <f>AA1213+((ABS(K1213)/MAX(((F1213)+(G1213)*(W1213))*(W1213),1E-6))^2)/(2*$I$5)</f>
        <v/>
      </c>
      <c r="AC1213">
        <f>((ABS(K1213)*$D$6)/(MAX(((F1213)+(G1213)*(W1213))*(W1213),1E-6)*MAX(((((F1213)+(G1213)*(W1213))*(W1213))/MAX((F1213)+2*(W1213)*SQRT(1+(G1213)^2),1E-6))^(2/3),1E-6)))^2</f>
        <v/>
      </c>
      <c r="AD1213">
        <f>ABS(ABS(K1213)/MAX(((F1213)+(G1213)*(W1213))*(W1213),1E-6))/SQRT($I$5*MAX((((F1213)+(G1213)*(W1213))*(W1213))/MAX((F1213)+2*(G1213)*(W1213),1E-6),1E-6))</f>
        <v/>
      </c>
      <c r="AE1213">
        <f>((F1213)*(W1213)^2)/2+(G1213)*(W1213)^3/3+(ABS(K1213)^2)/($I$5*MAX(((F1213)+(G1213)*(W1213))*(W1213),1E-6))</f>
        <v/>
      </c>
      <c r="AF1213">
        <f>IF($D$20=0,0,IFERROR(AB1214+(((AC1213+AC1214)/2)*J1214)+(IF(Z1213&gt;Z1214,$D$8*((Z1213^2-Z1214^2)/(2*$I$5)),$D$9*((Z1214^2-Z1213^2)/(2*$I$5)))+($D$10*(ABS(I1214)/90)*(MAX(Z1213^2,Z1214^2)/(2*$I$5))))-AB1213,0))</f>
        <v/>
      </c>
      <c r="AG1213">
        <f>IF($D$20=0,1,IFERROR(IF(ROUND(AD1213,3)=1,1,IF(AND(ABS(AF1213)&lt;$D$19,AD1213&lt;1),1,0)),0))</f>
        <v/>
      </c>
      <c r="AH1213">
        <f>IFERROR(IF(V32="Supercritical",MAX($D$16,IFERROR(L1213,MAX($D$16,POWER((ABS(K1213)^2)/($I$5*MAX(F1213,0.1)^2),1/3)))),IF(V32="Subcritical",MAX($D$16,IFERROR(W1213,MAX($D$16,POWER((ABS(K1213)^2)/($I$5*MAX(F1213,0.1)^2),1/3)))),IF(AND(IFERROR(V1213,0)=1,IFERROR(AG1213,0)=1),IF(IFERROR(T1213,-1E99)&gt;=IFERROR(AE1213,-1E99),MAX($D$16,IFERROR(L1213,MAX($D$16,POWER((ABS(K1213)^2)/($I$5*MAX(F1213,0.1)^2),1/3)))),MAX($D$16,IFERROR(W1213,MAX($D$16,POWER((ABS(K1213)^2)/($I$5*MAX(F1213,0.1)^2),1/3))))),IF(IFERROR(V1213,0)=1,MAX($D$16,IFERROR(L1213,MAX($D$16,POWER((ABS(K1213)^2)/($I$5*MAX(F1213,0.1)^2),1/3)))),IF(IFERROR(AG1213,0)=1,MAX($D$16,IFERROR(W1213,MAX($D$16,POWER((ABS(K1213)^2)/($I$5*MAX(F1213,0.1)^2),1/3)))),MAX($D$16,POWER((ABS(K1213)^2)/($I$5*MAX(F1213,0.1)^2),1/3))))))),MAX($D$16,POWER((ABS(K1213)^2)/($I$5*MAX(F1213,0.1)^2),1/3)))</f>
        <v/>
      </c>
      <c r="AI1213">
        <f>E1213+AH1213</f>
        <v/>
      </c>
      <c r="AJ1213">
        <f>AI1213+((ABS(K1213)/MAX(((F1213)+(G1213)*(AH1213))*(AH1213),1E-6))^2)/(2*$I$5)</f>
        <v/>
      </c>
      <c r="AM1213" t="n">
        <v>0</v>
      </c>
      <c r="AN1213" t="n">
        <v>0</v>
      </c>
      <c r="AO1213">
        <f>AM1213+AN1213</f>
        <v/>
      </c>
      <c r="AP1213">
        <f>AP1212+AO1213</f>
        <v/>
      </c>
      <c r="AQ1213">
        <f>ABS(ABS(K1213)/MAX(((F1213)+(G1213)*(AH1213))*(AH1213),1E-6))/SQRT($I$5*MAX((((F1213)+(G1213)*(AH1213))*(AH1213))/MAX((F1213)+2*(G1213)*(AH1213),1E-6),1E-6))</f>
        <v/>
      </c>
      <c r="AR1213">
        <f>IF(AQ1213&lt;1,"Subcritical","Supercritical")</f>
        <v/>
      </c>
      <c r="AS1213">
        <f>((ABS(K1213)*$D$6)/(MAX(((F1213)+(G1213)*(AH1213))*(AH1213),1E-6)*MAX(((((F1213)+(G1213)*(AH1213))*(AH1213))/MAX((F1213)+2*(AH1213)*SQRT(1+(G1213)^2),1E-6))^(2/3),1E-6)))^2</f>
        <v/>
      </c>
    </row>
    <row r="1214">
      <c r="A1214" t="n">
        <v>1065</v>
      </c>
      <c r="B1214" t="n">
        <v>1063.889</v>
      </c>
      <c r="C1214" t="n">
        <v>616078.461</v>
      </c>
      <c r="D1214" t="n">
        <v>3096940.106</v>
      </c>
      <c r="E1214" t="n">
        <v>632.03</v>
      </c>
      <c r="F1214" t="n">
        <v>5.2</v>
      </c>
      <c r="G1214" t="n">
        <v>0</v>
      </c>
      <c r="H1214" t="inlineStr">
        <is>
          <t>Normal</t>
        </is>
      </c>
      <c r="I1214" t="n">
        <v>0.057</v>
      </c>
      <c r="J1214">
        <f>B1214-B1213</f>
        <v/>
      </c>
      <c r="K1214">
        <f>MAX(0,K1213-AO1213)</f>
        <v/>
      </c>
      <c r="L1214">
        <f>IF($D$20=0,IFERROR(L1213,MAX($D$16,POWER((ABS(K1214)^2)/($I$5*MAX(F1214,0.1)^2),1/3))),IF(IFERROR(V1213,0)=0,IFERROR(L1213,MAX($D$16,POWER((ABS(K1214)^2)/($I$5*MAX(F1214,0.1)^2),1/3))),IF(OR(IFERROR(L1214,0)=0,IFERROR(S1213,0)&lt;1,IFERROR(S1214,0)&lt;1),MAX($D$16,POWER((ABS(K1214)^2)/($I$5*MAX(F1214,0.1)^2),1/3)),IF(IFERROR(U1214,0)&gt;0,MAX($D$16,IFERROR(L1214,0)+((IFERROR(U1214,0))*$D$18*IF((IFERROR(S1214,0))&lt;1,1,-1))),IF(IFERROR(U1214,0)&lt;0,IF(ABS((MAX($D$16,POWER((ABS(K1214)^2)/($I$5*MAX(F1214,0.1)^2),1/3)))-IFERROR(L1214,0))&gt;$D$19,MAX($D$16,IF((MAX($D$16,POWER((ABS(K1214)^2)/($I$5*MAX(F1214,0.1)^2),1/3)))&gt;IFERROR(L1214,0),MIN((MAX($D$16,POWER((ABS(K1214)^2)/($I$5*MAX(F1214,0.1)^2),1/3))),IFERROR(L1214,0)+(MIN(ABS(IFERROR(U1214,0))*$D$18,ABS((MAX($D$16,POWER((ABS(K1214)^2)/($I$5*MAX(F1214,0.1)^2),1/3)))-IFERROR(L1214,0))))),MAX((MAX($D$16,POWER((ABS(K1214)^2)/($I$5*MAX(F1214,0.1)^2),1/3))),IFERROR(L1214,0)-(MIN(ABS(IFERROR(U1214,0))*$D$18,ABS((MAX($D$16,POWER((ABS(K1214)^2)/($I$5*MAX(F1214,0.1)^2),1/3)))-IFERROR(L1214,0))))))),MAX($D$16,POWER((ABS(K1214)^2)/($I$5*MAX(F1214,0.1)^2),1/3))),MAX($D$16,IFERROR(L1214,0)))))))</f>
        <v/>
      </c>
      <c r="M1214">
        <f>((F1214)+(G1214)*(L1214))*(L1214)</f>
        <v/>
      </c>
      <c r="N1214">
        <f>(((F1214)+(G1214)*(L1214))*(L1214))/MAX((F1214)+2*(L1214)*SQRT(1+(G1214)^2),1E-6)</f>
        <v/>
      </c>
      <c r="O1214">
        <f>ABS(K1214)/MAX(((F1214)+(G1214)*(L1214))*(L1214),1E-6)</f>
        <v/>
      </c>
      <c r="P1214">
        <f>E1214+L1214</f>
        <v/>
      </c>
      <c r="Q1214">
        <f>P1214+((ABS(K1214)/MAX(((F1214)+(G1214)*(L1214))*(L1214),1E-6))^2)/(2*$I$5)</f>
        <v/>
      </c>
      <c r="R1214">
        <f>((ABS(K1214)*$D$6)/(MAX(((F1214)+(G1214)*(L1214))*(L1214),1E-6)*MAX(((((F1214)+(G1214)*(L1214))*(L1214))/MAX((F1214)+2*(L1214)*SQRT(1+(G1214)^2),1E-6))^(2/3),1E-6)))^2</f>
        <v/>
      </c>
      <c r="S1214">
        <f>ABS(ABS(K1214)/MAX(((F1214)+(G1214)*(L1214))*(L1214),1E-6))/SQRT($I$5*MAX((((F1214)+(G1214)*(L1214))*(L1214))/MAX((F1214)+2*(G1214)*(L1214),1E-6),1E-6))</f>
        <v/>
      </c>
      <c r="T1214">
        <f>((F1214)*(L1214)^2)/2+(G1214)*(L1214)^3/3+(ABS(K1214)^2)/($I$5*MAX(((F1214)+(G1214)*(L1214))*(L1214),1E-6))</f>
        <v/>
      </c>
      <c r="U1214">
        <f>IF($D$20=0,0,IFERROR(Q1213-(((R1213+R1214)/2)*J1214)-(IF(O1213&gt;O1214,$D$8*((O1213^2-O1214^2)/(2*$I$5)),$D$9*((O1214^2-O1213^2)/(2*$I$5)))+($D$10*(ABS(I1214)/90)*(MAX(O1213^2,O1214^2)/(2*$I$5))))-Q1214,0))</f>
        <v/>
      </c>
      <c r="V1214">
        <f>IF($D$20=0,1,IFERROR(IF(ROUND(S1214,3)=1,1,IF(AND(ABS(U1214)&lt;$D$19,S1214&gt;1),1,0)),0))</f>
        <v/>
      </c>
      <c r="W1214">
        <f>IF($D$20=0,IFERROR(W1215,MAX($D$16,POWER((ABS(K1214)^2)/($I$5*MAX(F1214,0.1)^2),1/3))),IF(IFERROR(AG1215,0)=0,IFERROR(W1215,MAX($D$16,POWER((ABS(K1214)^2)/($I$5*MAX(F1214,0.1)^2),1/3))),IF(OR(IFERROR(W1214,0)=0,IFERROR(AD1215,0)&gt;1),MAX($D$16,POWER((ABS(K1214)^2)/($I$5*MAX(F1214,0.1)^2),1/3)),IF(IFERROR(AF1214,0)&gt;0,MAX($D$16,IFERROR(W1214,0)+((IFERROR(AF1214,0))*$D$18*IF((IFERROR(AD1214,0))&lt;1,1,-1))),IF(IFERROR(AF1214,0)&lt;0,IF(ABS((MAX($D$16,POWER((ABS(K1214)^2)/($I$5*MAX(F1214,0.1)^2),1/3)))-IFERROR(W1214,0))&gt;$D$19,MAX($D$16,IF((MAX($D$16,POWER((ABS(K1214)^2)/($I$5*MAX(F1214,0.1)^2),1/3)))&gt;IFERROR(W1214,0),MIN((MAX($D$16,POWER((ABS(K1214)^2)/($I$5*MAX(F1214,0.1)^2),1/3))),IFERROR(W1214,0)+(MIN(ABS(IFERROR(AF1214,0))*$D$18,ABS((MAX($D$16,POWER((ABS(K1214)^2)/($I$5*MAX(F1214,0.1)^2),1/3)))-IFERROR(W1214,0))))),MAX((MAX($D$16,POWER((ABS(K1214)^2)/($I$5*MAX(F1214,0.1)^2),1/3))),IFERROR(W1214,0)-(MIN(ABS(IFERROR(AF1214,0))*$D$18,ABS((MAX($D$16,POWER((ABS(K1214)^2)/($I$5*MAX(F1214,0.1)^2),1/3)))-IFERROR(W1214,0))))))),MAX($D$16,POWER((ABS(K1214)^2)/($I$5*MAX(F1214,0.1)^2),1/3))),MAX($D$16,IFERROR(W1214,0)))))))</f>
        <v/>
      </c>
      <c r="X1214">
        <f>((F1214)+(G1214)*(W1214))*(W1214)</f>
        <v/>
      </c>
      <c r="Y1214">
        <f>(((F1214)+(G1214)*(W1214))*(W1214))/MAX((F1214)+2*(W1214)*SQRT(1+(G1214)^2),1E-6)</f>
        <v/>
      </c>
      <c r="Z1214">
        <f>ABS(K1214)/MAX(((F1214)+(G1214)*(W1214))*(W1214),1E-6)</f>
        <v/>
      </c>
      <c r="AA1214">
        <f>E1214+W1214</f>
        <v/>
      </c>
      <c r="AB1214">
        <f>AA1214+((ABS(K1214)/MAX(((F1214)+(G1214)*(W1214))*(W1214),1E-6))^2)/(2*$I$5)</f>
        <v/>
      </c>
      <c r="AC1214">
        <f>((ABS(K1214)*$D$6)/(MAX(((F1214)+(G1214)*(W1214))*(W1214),1E-6)*MAX(((((F1214)+(G1214)*(W1214))*(W1214))/MAX((F1214)+2*(W1214)*SQRT(1+(G1214)^2),1E-6))^(2/3),1E-6)))^2</f>
        <v/>
      </c>
      <c r="AD1214">
        <f>ABS(ABS(K1214)/MAX(((F1214)+(G1214)*(W1214))*(W1214),1E-6))/SQRT($I$5*MAX((((F1214)+(G1214)*(W1214))*(W1214))/MAX((F1214)+2*(G1214)*(W1214),1E-6),1E-6))</f>
        <v/>
      </c>
      <c r="AE1214">
        <f>((F1214)*(W1214)^2)/2+(G1214)*(W1214)^3/3+(ABS(K1214)^2)/($I$5*MAX(((F1214)+(G1214)*(W1214))*(W1214),1E-6))</f>
        <v/>
      </c>
      <c r="AF1214">
        <f>IF($D$20=0,0,IFERROR(AB1215+(((AC1214+AC1215)/2)*J1215)+(IF(Z1214&gt;Z1215,$D$8*((Z1214^2-Z1215^2)/(2*$I$5)),$D$9*((Z1215^2-Z1214^2)/(2*$I$5)))+($D$10*(ABS(I1215)/90)*(MAX(Z1214^2,Z1215^2)/(2*$I$5))))-AB1214,0))</f>
        <v/>
      </c>
      <c r="AG1214">
        <f>IF($D$20=0,1,IFERROR(IF(ROUND(AD1214,3)=1,1,IF(AND(ABS(AF1214)&lt;$D$19,AD1214&lt;1),1,0)),0))</f>
        <v/>
      </c>
      <c r="AH1214">
        <f>IFERROR(IF(V32="Supercritical",MAX($D$16,IFERROR(L1214,MAX($D$16,POWER((ABS(K1214)^2)/($I$5*MAX(F1214,0.1)^2),1/3)))),IF(V32="Subcritical",MAX($D$16,IFERROR(W1214,MAX($D$16,POWER((ABS(K1214)^2)/($I$5*MAX(F1214,0.1)^2),1/3)))),IF(AND(IFERROR(V1214,0)=1,IFERROR(AG1214,0)=1),IF(IFERROR(T1214,-1E99)&gt;=IFERROR(AE1214,-1E99),MAX($D$16,IFERROR(L1214,MAX($D$16,POWER((ABS(K1214)^2)/($I$5*MAX(F1214,0.1)^2),1/3)))),MAX($D$16,IFERROR(W1214,MAX($D$16,POWER((ABS(K1214)^2)/($I$5*MAX(F1214,0.1)^2),1/3))))),IF(IFERROR(V1214,0)=1,MAX($D$16,IFERROR(L1214,MAX($D$16,POWER((ABS(K1214)^2)/($I$5*MAX(F1214,0.1)^2),1/3)))),IF(IFERROR(AG1214,0)=1,MAX($D$16,IFERROR(W1214,MAX($D$16,POWER((ABS(K1214)^2)/($I$5*MAX(F1214,0.1)^2),1/3)))),MAX($D$16,POWER((ABS(K1214)^2)/($I$5*MAX(F1214,0.1)^2),1/3))))))),MAX($D$16,POWER((ABS(K1214)^2)/($I$5*MAX(F1214,0.1)^2),1/3)))</f>
        <v/>
      </c>
      <c r="AI1214">
        <f>E1214+AH1214</f>
        <v/>
      </c>
      <c r="AJ1214">
        <f>AI1214+((ABS(K1214)/MAX(((F1214)+(G1214)*(AH1214))*(AH1214),1E-6))^2)/(2*$I$5)</f>
        <v/>
      </c>
      <c r="AM1214" t="n">
        <v>0</v>
      </c>
      <c r="AN1214" t="n">
        <v>0</v>
      </c>
      <c r="AO1214">
        <f>AM1214+AN1214</f>
        <v/>
      </c>
      <c r="AP1214">
        <f>AP1213+AO1214</f>
        <v/>
      </c>
      <c r="AQ1214">
        <f>ABS(ABS(K1214)/MAX(((F1214)+(G1214)*(AH1214))*(AH1214),1E-6))/SQRT($I$5*MAX((((F1214)+(G1214)*(AH1214))*(AH1214))/MAX((F1214)+2*(G1214)*(AH1214),1E-6),1E-6))</f>
        <v/>
      </c>
      <c r="AR1214">
        <f>IF(AQ1214&lt;1,"Subcritical","Supercritical")</f>
        <v/>
      </c>
      <c r="AS1214">
        <f>((ABS(K1214)*$D$6)/(MAX(((F1214)+(G1214)*(AH1214))*(AH1214),1E-6)*MAX(((((F1214)+(G1214)*(AH1214))*(AH1214))/MAX((F1214)+2*(AH1214)*SQRT(1+(G1214)^2),1E-6))^(2/3),1E-6)))^2</f>
        <v/>
      </c>
    </row>
    <row r="1215">
      <c r="A1215" t="n">
        <v>1066</v>
      </c>
      <c r="B1215" t="n">
        <v>1064.889</v>
      </c>
      <c r="C1215" t="n">
        <v>616078.419</v>
      </c>
      <c r="D1215" t="n">
        <v>3096939.107</v>
      </c>
      <c r="E1215" t="n">
        <v>632.0295</v>
      </c>
      <c r="F1215" t="n">
        <v>5.2</v>
      </c>
      <c r="G1215" t="n">
        <v>0</v>
      </c>
      <c r="H1215" t="inlineStr">
        <is>
          <t>Normal</t>
        </is>
      </c>
      <c r="I1215" t="n">
        <v>0</v>
      </c>
      <c r="J1215">
        <f>B1215-B1214</f>
        <v/>
      </c>
      <c r="K1215">
        <f>MAX(0,K1214-AO1214)</f>
        <v/>
      </c>
      <c r="L1215">
        <f>IF($D$20=0,IFERROR(L1214,MAX($D$16,POWER((ABS(K1215)^2)/($I$5*MAX(F1215,0.1)^2),1/3))),IF(IFERROR(V1214,0)=0,IFERROR(L1214,MAX($D$16,POWER((ABS(K1215)^2)/($I$5*MAX(F1215,0.1)^2),1/3))),IF(OR(IFERROR(L1215,0)=0,IFERROR(S1214,0)&lt;1,IFERROR(S1215,0)&lt;1),MAX($D$16,POWER((ABS(K1215)^2)/($I$5*MAX(F1215,0.1)^2),1/3)),IF(IFERROR(U1215,0)&gt;0,MAX($D$16,IFERROR(L1215,0)+((IFERROR(U1215,0))*$D$18*IF((IFERROR(S1215,0))&lt;1,1,-1))),IF(IFERROR(U1215,0)&lt;0,IF(ABS((MAX($D$16,POWER((ABS(K1215)^2)/($I$5*MAX(F1215,0.1)^2),1/3)))-IFERROR(L1215,0))&gt;$D$19,MAX($D$16,IF((MAX($D$16,POWER((ABS(K1215)^2)/($I$5*MAX(F1215,0.1)^2),1/3)))&gt;IFERROR(L1215,0),MIN((MAX($D$16,POWER((ABS(K1215)^2)/($I$5*MAX(F1215,0.1)^2),1/3))),IFERROR(L1215,0)+(MIN(ABS(IFERROR(U1215,0))*$D$18,ABS((MAX($D$16,POWER((ABS(K1215)^2)/($I$5*MAX(F1215,0.1)^2),1/3)))-IFERROR(L1215,0))))),MAX((MAX($D$16,POWER((ABS(K1215)^2)/($I$5*MAX(F1215,0.1)^2),1/3))),IFERROR(L1215,0)-(MIN(ABS(IFERROR(U1215,0))*$D$18,ABS((MAX($D$16,POWER((ABS(K1215)^2)/($I$5*MAX(F1215,0.1)^2),1/3)))-IFERROR(L1215,0))))))),MAX($D$16,POWER((ABS(K1215)^2)/($I$5*MAX(F1215,0.1)^2),1/3))),MAX($D$16,IFERROR(L1215,0)))))))</f>
        <v/>
      </c>
      <c r="M1215">
        <f>((F1215)+(G1215)*(L1215))*(L1215)</f>
        <v/>
      </c>
      <c r="N1215">
        <f>(((F1215)+(G1215)*(L1215))*(L1215))/MAX((F1215)+2*(L1215)*SQRT(1+(G1215)^2),1E-6)</f>
        <v/>
      </c>
      <c r="O1215">
        <f>ABS(K1215)/MAX(((F1215)+(G1215)*(L1215))*(L1215),1E-6)</f>
        <v/>
      </c>
      <c r="P1215">
        <f>E1215+L1215</f>
        <v/>
      </c>
      <c r="Q1215">
        <f>P1215+((ABS(K1215)/MAX(((F1215)+(G1215)*(L1215))*(L1215),1E-6))^2)/(2*$I$5)</f>
        <v/>
      </c>
      <c r="R1215">
        <f>((ABS(K1215)*$D$6)/(MAX(((F1215)+(G1215)*(L1215))*(L1215),1E-6)*MAX(((((F1215)+(G1215)*(L1215))*(L1215))/MAX((F1215)+2*(L1215)*SQRT(1+(G1215)^2),1E-6))^(2/3),1E-6)))^2</f>
        <v/>
      </c>
      <c r="S1215">
        <f>ABS(ABS(K1215)/MAX(((F1215)+(G1215)*(L1215))*(L1215),1E-6))/SQRT($I$5*MAX((((F1215)+(G1215)*(L1215))*(L1215))/MAX((F1215)+2*(G1215)*(L1215),1E-6),1E-6))</f>
        <v/>
      </c>
      <c r="T1215">
        <f>((F1215)*(L1215)^2)/2+(G1215)*(L1215)^3/3+(ABS(K1215)^2)/($I$5*MAX(((F1215)+(G1215)*(L1215))*(L1215),1E-6))</f>
        <v/>
      </c>
      <c r="U1215">
        <f>IF($D$20=0,0,IFERROR(Q1214-(((R1214+R1215)/2)*J1215)-(IF(O1214&gt;O1215,$D$8*((O1214^2-O1215^2)/(2*$I$5)),$D$9*((O1215^2-O1214^2)/(2*$I$5)))+($D$10*(ABS(I1215)/90)*(MAX(O1214^2,O1215^2)/(2*$I$5))))-Q1215,0))</f>
        <v/>
      </c>
      <c r="V1215">
        <f>IF($D$20=0,1,IFERROR(IF(ROUND(S1215,3)=1,1,IF(AND(ABS(U1215)&lt;$D$19,S1215&gt;1),1,0)),0))</f>
        <v/>
      </c>
      <c r="W1215">
        <f>IF($D$20=0,IFERROR(W1216,MAX($D$16,POWER((ABS(K1215)^2)/($I$5*MAX(F1215,0.1)^2),1/3))),IF(IFERROR(AG1216,0)=0,IFERROR(W1216,MAX($D$16,POWER((ABS(K1215)^2)/($I$5*MAX(F1215,0.1)^2),1/3))),IF(OR(IFERROR(W1215,0)=0,IFERROR(AD1216,0)&gt;1),MAX($D$16,POWER((ABS(K1215)^2)/($I$5*MAX(F1215,0.1)^2),1/3)),IF(IFERROR(AF1215,0)&gt;0,MAX($D$16,IFERROR(W1215,0)+((IFERROR(AF1215,0))*$D$18*IF((IFERROR(AD1215,0))&lt;1,1,-1))),IF(IFERROR(AF1215,0)&lt;0,IF(ABS((MAX($D$16,POWER((ABS(K1215)^2)/($I$5*MAX(F1215,0.1)^2),1/3)))-IFERROR(W1215,0))&gt;$D$19,MAX($D$16,IF((MAX($D$16,POWER((ABS(K1215)^2)/($I$5*MAX(F1215,0.1)^2),1/3)))&gt;IFERROR(W1215,0),MIN((MAX($D$16,POWER((ABS(K1215)^2)/($I$5*MAX(F1215,0.1)^2),1/3))),IFERROR(W1215,0)+(MIN(ABS(IFERROR(AF1215,0))*$D$18,ABS((MAX($D$16,POWER((ABS(K1215)^2)/($I$5*MAX(F1215,0.1)^2),1/3)))-IFERROR(W1215,0))))),MAX((MAX($D$16,POWER((ABS(K1215)^2)/($I$5*MAX(F1215,0.1)^2),1/3))),IFERROR(W1215,0)-(MIN(ABS(IFERROR(AF1215,0))*$D$18,ABS((MAX($D$16,POWER((ABS(K1215)^2)/($I$5*MAX(F1215,0.1)^2),1/3)))-IFERROR(W1215,0))))))),MAX($D$16,POWER((ABS(K1215)^2)/($I$5*MAX(F1215,0.1)^2),1/3))),MAX($D$16,IFERROR(W1215,0)))))))</f>
        <v/>
      </c>
      <c r="X1215">
        <f>((F1215)+(G1215)*(W1215))*(W1215)</f>
        <v/>
      </c>
      <c r="Y1215">
        <f>(((F1215)+(G1215)*(W1215))*(W1215))/MAX((F1215)+2*(W1215)*SQRT(1+(G1215)^2),1E-6)</f>
        <v/>
      </c>
      <c r="Z1215">
        <f>ABS(K1215)/MAX(((F1215)+(G1215)*(W1215))*(W1215),1E-6)</f>
        <v/>
      </c>
      <c r="AA1215">
        <f>E1215+W1215</f>
        <v/>
      </c>
      <c r="AB1215">
        <f>AA1215+((ABS(K1215)/MAX(((F1215)+(G1215)*(W1215))*(W1215),1E-6))^2)/(2*$I$5)</f>
        <v/>
      </c>
      <c r="AC1215">
        <f>((ABS(K1215)*$D$6)/(MAX(((F1215)+(G1215)*(W1215))*(W1215),1E-6)*MAX(((((F1215)+(G1215)*(W1215))*(W1215))/MAX((F1215)+2*(W1215)*SQRT(1+(G1215)^2),1E-6))^(2/3),1E-6)))^2</f>
        <v/>
      </c>
      <c r="AD1215">
        <f>ABS(ABS(K1215)/MAX(((F1215)+(G1215)*(W1215))*(W1215),1E-6))/SQRT($I$5*MAX((((F1215)+(G1215)*(W1215))*(W1215))/MAX((F1215)+2*(G1215)*(W1215),1E-6),1E-6))</f>
        <v/>
      </c>
      <c r="AE1215">
        <f>((F1215)*(W1215)^2)/2+(G1215)*(W1215)^3/3+(ABS(K1215)^2)/($I$5*MAX(((F1215)+(G1215)*(W1215))*(W1215),1E-6))</f>
        <v/>
      </c>
      <c r="AF1215">
        <f>IF($D$20=0,0,IFERROR(AB1216+(((AC1215+AC1216)/2)*J1216)+(IF(Z1215&gt;Z1216,$D$8*((Z1215^2-Z1216^2)/(2*$I$5)),$D$9*((Z1216^2-Z1215^2)/(2*$I$5)))+($D$10*(ABS(I1216)/90)*(MAX(Z1215^2,Z1216^2)/(2*$I$5))))-AB1215,0))</f>
        <v/>
      </c>
      <c r="AG1215">
        <f>IF($D$20=0,1,IFERROR(IF(ROUND(AD1215,3)=1,1,IF(AND(ABS(AF1215)&lt;$D$19,AD1215&lt;1),1,0)),0))</f>
        <v/>
      </c>
      <c r="AH1215">
        <f>IFERROR(IF(V32="Supercritical",MAX($D$16,IFERROR(L1215,MAX($D$16,POWER((ABS(K1215)^2)/($I$5*MAX(F1215,0.1)^2),1/3)))),IF(V32="Subcritical",MAX($D$16,IFERROR(W1215,MAX($D$16,POWER((ABS(K1215)^2)/($I$5*MAX(F1215,0.1)^2),1/3)))),IF(AND(IFERROR(V1215,0)=1,IFERROR(AG1215,0)=1),IF(IFERROR(T1215,-1E99)&gt;=IFERROR(AE1215,-1E99),MAX($D$16,IFERROR(L1215,MAX($D$16,POWER((ABS(K1215)^2)/($I$5*MAX(F1215,0.1)^2),1/3)))),MAX($D$16,IFERROR(W1215,MAX($D$16,POWER((ABS(K1215)^2)/($I$5*MAX(F1215,0.1)^2),1/3))))),IF(IFERROR(V1215,0)=1,MAX($D$16,IFERROR(L1215,MAX($D$16,POWER((ABS(K1215)^2)/($I$5*MAX(F1215,0.1)^2),1/3)))),IF(IFERROR(AG1215,0)=1,MAX($D$16,IFERROR(W1215,MAX($D$16,POWER((ABS(K1215)^2)/($I$5*MAX(F1215,0.1)^2),1/3)))),MAX($D$16,POWER((ABS(K1215)^2)/($I$5*MAX(F1215,0.1)^2),1/3))))))),MAX($D$16,POWER((ABS(K1215)^2)/($I$5*MAX(F1215,0.1)^2),1/3)))</f>
        <v/>
      </c>
      <c r="AI1215">
        <f>E1215+AH1215</f>
        <v/>
      </c>
      <c r="AJ1215">
        <f>AI1215+((ABS(K1215)/MAX(((F1215)+(G1215)*(AH1215))*(AH1215),1E-6))^2)/(2*$I$5)</f>
        <v/>
      </c>
      <c r="AM1215" t="n">
        <v>0</v>
      </c>
      <c r="AN1215" t="n">
        <v>0</v>
      </c>
      <c r="AO1215">
        <f>AM1215+AN1215</f>
        <v/>
      </c>
      <c r="AP1215">
        <f>AP1214+AO1215</f>
        <v/>
      </c>
      <c r="AQ1215">
        <f>ABS(ABS(K1215)/MAX(((F1215)+(G1215)*(AH1215))*(AH1215),1E-6))/SQRT($I$5*MAX((((F1215)+(G1215)*(AH1215))*(AH1215))/MAX((F1215)+2*(G1215)*(AH1215),1E-6),1E-6))</f>
        <v/>
      </c>
      <c r="AR1215">
        <f>IF(AQ1215&lt;1,"Subcritical","Supercritical")</f>
        <v/>
      </c>
      <c r="AS1215">
        <f>((ABS(K1215)*$D$6)/(MAX(((F1215)+(G1215)*(AH1215))*(AH1215),1E-6)*MAX(((((F1215)+(G1215)*(AH1215))*(AH1215))/MAX((F1215)+2*(AH1215)*SQRT(1+(G1215)^2),1E-6))^(2/3),1E-6)))^2</f>
        <v/>
      </c>
    </row>
    <row r="1216">
      <c r="A1216" t="n">
        <v>1067</v>
      </c>
      <c r="B1216" t="n">
        <v>1065.889</v>
      </c>
      <c r="C1216" t="n">
        <v>616078.377</v>
      </c>
      <c r="D1216" t="n">
        <v>3096938.108</v>
      </c>
      <c r="E1216" t="n">
        <v>632.029</v>
      </c>
      <c r="F1216" t="n">
        <v>5.2</v>
      </c>
      <c r="G1216" t="n">
        <v>0</v>
      </c>
      <c r="H1216" t="inlineStr">
        <is>
          <t>Normal</t>
        </is>
      </c>
      <c r="I1216" t="n">
        <v>0</v>
      </c>
      <c r="J1216">
        <f>B1216-B1215</f>
        <v/>
      </c>
      <c r="K1216">
        <f>MAX(0,K1215-AO1215)</f>
        <v/>
      </c>
      <c r="L1216">
        <f>IF($D$20=0,IFERROR(L1215,MAX($D$16,POWER((ABS(K1216)^2)/($I$5*MAX(F1216,0.1)^2),1/3))),IF(IFERROR(V1215,0)=0,IFERROR(L1215,MAX($D$16,POWER((ABS(K1216)^2)/($I$5*MAX(F1216,0.1)^2),1/3))),IF(OR(IFERROR(L1216,0)=0,IFERROR(S1215,0)&lt;1,IFERROR(S1216,0)&lt;1),MAX($D$16,POWER((ABS(K1216)^2)/($I$5*MAX(F1216,0.1)^2),1/3)),IF(IFERROR(U1216,0)&gt;0,MAX($D$16,IFERROR(L1216,0)+((IFERROR(U1216,0))*$D$18*IF((IFERROR(S1216,0))&lt;1,1,-1))),IF(IFERROR(U1216,0)&lt;0,IF(ABS((MAX($D$16,POWER((ABS(K1216)^2)/($I$5*MAX(F1216,0.1)^2),1/3)))-IFERROR(L1216,0))&gt;$D$19,MAX($D$16,IF((MAX($D$16,POWER((ABS(K1216)^2)/($I$5*MAX(F1216,0.1)^2),1/3)))&gt;IFERROR(L1216,0),MIN((MAX($D$16,POWER((ABS(K1216)^2)/($I$5*MAX(F1216,0.1)^2),1/3))),IFERROR(L1216,0)+(MIN(ABS(IFERROR(U1216,0))*$D$18,ABS((MAX($D$16,POWER((ABS(K1216)^2)/($I$5*MAX(F1216,0.1)^2),1/3)))-IFERROR(L1216,0))))),MAX((MAX($D$16,POWER((ABS(K1216)^2)/($I$5*MAX(F1216,0.1)^2),1/3))),IFERROR(L1216,0)-(MIN(ABS(IFERROR(U1216,0))*$D$18,ABS((MAX($D$16,POWER((ABS(K1216)^2)/($I$5*MAX(F1216,0.1)^2),1/3)))-IFERROR(L1216,0))))))),MAX($D$16,POWER((ABS(K1216)^2)/($I$5*MAX(F1216,0.1)^2),1/3))),MAX($D$16,IFERROR(L1216,0)))))))</f>
        <v/>
      </c>
      <c r="M1216">
        <f>((F1216)+(G1216)*(L1216))*(L1216)</f>
        <v/>
      </c>
      <c r="N1216">
        <f>(((F1216)+(G1216)*(L1216))*(L1216))/MAX((F1216)+2*(L1216)*SQRT(1+(G1216)^2),1E-6)</f>
        <v/>
      </c>
      <c r="O1216">
        <f>ABS(K1216)/MAX(((F1216)+(G1216)*(L1216))*(L1216),1E-6)</f>
        <v/>
      </c>
      <c r="P1216">
        <f>E1216+L1216</f>
        <v/>
      </c>
      <c r="Q1216">
        <f>P1216+((ABS(K1216)/MAX(((F1216)+(G1216)*(L1216))*(L1216),1E-6))^2)/(2*$I$5)</f>
        <v/>
      </c>
      <c r="R1216">
        <f>((ABS(K1216)*$D$6)/(MAX(((F1216)+(G1216)*(L1216))*(L1216),1E-6)*MAX(((((F1216)+(G1216)*(L1216))*(L1216))/MAX((F1216)+2*(L1216)*SQRT(1+(G1216)^2),1E-6))^(2/3),1E-6)))^2</f>
        <v/>
      </c>
      <c r="S1216">
        <f>ABS(ABS(K1216)/MAX(((F1216)+(G1216)*(L1216))*(L1216),1E-6))/SQRT($I$5*MAX((((F1216)+(G1216)*(L1216))*(L1216))/MAX((F1216)+2*(G1216)*(L1216),1E-6),1E-6))</f>
        <v/>
      </c>
      <c r="T1216">
        <f>((F1216)*(L1216)^2)/2+(G1216)*(L1216)^3/3+(ABS(K1216)^2)/($I$5*MAX(((F1216)+(G1216)*(L1216))*(L1216),1E-6))</f>
        <v/>
      </c>
      <c r="U1216">
        <f>IF($D$20=0,0,IFERROR(Q1215-(((R1215+R1216)/2)*J1216)-(IF(O1215&gt;O1216,$D$8*((O1215^2-O1216^2)/(2*$I$5)),$D$9*((O1216^2-O1215^2)/(2*$I$5)))+($D$10*(ABS(I1216)/90)*(MAX(O1215^2,O1216^2)/(2*$I$5))))-Q1216,0))</f>
        <v/>
      </c>
      <c r="V1216">
        <f>IF($D$20=0,1,IFERROR(IF(ROUND(S1216,3)=1,1,IF(AND(ABS(U1216)&lt;$D$19,S1216&gt;1),1,0)),0))</f>
        <v/>
      </c>
      <c r="W1216">
        <f>IF($D$20=0,IFERROR(W1217,MAX($D$16,POWER((ABS(K1216)^2)/($I$5*MAX(F1216,0.1)^2),1/3))),IF(IFERROR(AG1217,0)=0,IFERROR(W1217,MAX($D$16,POWER((ABS(K1216)^2)/($I$5*MAX(F1216,0.1)^2),1/3))),IF(OR(IFERROR(W1216,0)=0,IFERROR(AD1217,0)&gt;1),MAX($D$16,POWER((ABS(K1216)^2)/($I$5*MAX(F1216,0.1)^2),1/3)),IF(IFERROR(AF1216,0)&gt;0,MAX($D$16,IFERROR(W1216,0)+((IFERROR(AF1216,0))*$D$18*IF((IFERROR(AD1216,0))&lt;1,1,-1))),IF(IFERROR(AF1216,0)&lt;0,IF(ABS((MAX($D$16,POWER((ABS(K1216)^2)/($I$5*MAX(F1216,0.1)^2),1/3)))-IFERROR(W1216,0))&gt;$D$19,MAX($D$16,IF((MAX($D$16,POWER((ABS(K1216)^2)/($I$5*MAX(F1216,0.1)^2),1/3)))&gt;IFERROR(W1216,0),MIN((MAX($D$16,POWER((ABS(K1216)^2)/($I$5*MAX(F1216,0.1)^2),1/3))),IFERROR(W1216,0)+(MIN(ABS(IFERROR(AF1216,0))*$D$18,ABS((MAX($D$16,POWER((ABS(K1216)^2)/($I$5*MAX(F1216,0.1)^2),1/3)))-IFERROR(W1216,0))))),MAX((MAX($D$16,POWER((ABS(K1216)^2)/($I$5*MAX(F1216,0.1)^2),1/3))),IFERROR(W1216,0)-(MIN(ABS(IFERROR(AF1216,0))*$D$18,ABS((MAX($D$16,POWER((ABS(K1216)^2)/($I$5*MAX(F1216,0.1)^2),1/3)))-IFERROR(W1216,0))))))),MAX($D$16,POWER((ABS(K1216)^2)/($I$5*MAX(F1216,0.1)^2),1/3))),MAX($D$16,IFERROR(W1216,0)))))))</f>
        <v/>
      </c>
      <c r="X1216">
        <f>((F1216)+(G1216)*(W1216))*(W1216)</f>
        <v/>
      </c>
      <c r="Y1216">
        <f>(((F1216)+(G1216)*(W1216))*(W1216))/MAX((F1216)+2*(W1216)*SQRT(1+(G1216)^2),1E-6)</f>
        <v/>
      </c>
      <c r="Z1216">
        <f>ABS(K1216)/MAX(((F1216)+(G1216)*(W1216))*(W1216),1E-6)</f>
        <v/>
      </c>
      <c r="AA1216">
        <f>E1216+W1216</f>
        <v/>
      </c>
      <c r="AB1216">
        <f>AA1216+((ABS(K1216)/MAX(((F1216)+(G1216)*(W1216))*(W1216),1E-6))^2)/(2*$I$5)</f>
        <v/>
      </c>
      <c r="AC1216">
        <f>((ABS(K1216)*$D$6)/(MAX(((F1216)+(G1216)*(W1216))*(W1216),1E-6)*MAX(((((F1216)+(G1216)*(W1216))*(W1216))/MAX((F1216)+2*(W1216)*SQRT(1+(G1216)^2),1E-6))^(2/3),1E-6)))^2</f>
        <v/>
      </c>
      <c r="AD1216">
        <f>ABS(ABS(K1216)/MAX(((F1216)+(G1216)*(W1216))*(W1216),1E-6))/SQRT($I$5*MAX((((F1216)+(G1216)*(W1216))*(W1216))/MAX((F1216)+2*(G1216)*(W1216),1E-6),1E-6))</f>
        <v/>
      </c>
      <c r="AE1216">
        <f>((F1216)*(W1216)^2)/2+(G1216)*(W1216)^3/3+(ABS(K1216)^2)/($I$5*MAX(((F1216)+(G1216)*(W1216))*(W1216),1E-6))</f>
        <v/>
      </c>
      <c r="AF1216">
        <f>IF($D$20=0,0,IFERROR(AB1217+(((AC1216+AC1217)/2)*J1217)+(IF(Z1216&gt;Z1217,$D$8*((Z1216^2-Z1217^2)/(2*$I$5)),$D$9*((Z1217^2-Z1216^2)/(2*$I$5)))+($D$10*(ABS(I1217)/90)*(MAX(Z1216^2,Z1217^2)/(2*$I$5))))-AB1216,0))</f>
        <v/>
      </c>
      <c r="AG1216">
        <f>IF($D$20=0,1,IFERROR(IF(ROUND(AD1216,3)=1,1,IF(AND(ABS(AF1216)&lt;$D$19,AD1216&lt;1),1,0)),0))</f>
        <v/>
      </c>
      <c r="AH1216">
        <f>IFERROR(IF(V32="Supercritical",MAX($D$16,IFERROR(L1216,MAX($D$16,POWER((ABS(K1216)^2)/($I$5*MAX(F1216,0.1)^2),1/3)))),IF(V32="Subcritical",MAX($D$16,IFERROR(W1216,MAX($D$16,POWER((ABS(K1216)^2)/($I$5*MAX(F1216,0.1)^2),1/3)))),IF(AND(IFERROR(V1216,0)=1,IFERROR(AG1216,0)=1),IF(IFERROR(T1216,-1E99)&gt;=IFERROR(AE1216,-1E99),MAX($D$16,IFERROR(L1216,MAX($D$16,POWER((ABS(K1216)^2)/($I$5*MAX(F1216,0.1)^2),1/3)))),MAX($D$16,IFERROR(W1216,MAX($D$16,POWER((ABS(K1216)^2)/($I$5*MAX(F1216,0.1)^2),1/3))))),IF(IFERROR(V1216,0)=1,MAX($D$16,IFERROR(L1216,MAX($D$16,POWER((ABS(K1216)^2)/($I$5*MAX(F1216,0.1)^2),1/3)))),IF(IFERROR(AG1216,0)=1,MAX($D$16,IFERROR(W1216,MAX($D$16,POWER((ABS(K1216)^2)/($I$5*MAX(F1216,0.1)^2),1/3)))),MAX($D$16,POWER((ABS(K1216)^2)/($I$5*MAX(F1216,0.1)^2),1/3))))))),MAX($D$16,POWER((ABS(K1216)^2)/($I$5*MAX(F1216,0.1)^2),1/3)))</f>
        <v/>
      </c>
      <c r="AI1216">
        <f>E1216+AH1216</f>
        <v/>
      </c>
      <c r="AJ1216">
        <f>AI1216+((ABS(K1216)/MAX(((F1216)+(G1216)*(AH1216))*(AH1216),1E-6))^2)/(2*$I$5)</f>
        <v/>
      </c>
      <c r="AM1216" t="n">
        <v>0</v>
      </c>
      <c r="AN1216" t="n">
        <v>0</v>
      </c>
      <c r="AO1216">
        <f>AM1216+AN1216</f>
        <v/>
      </c>
      <c r="AP1216">
        <f>AP1215+AO1216</f>
        <v/>
      </c>
      <c r="AQ1216">
        <f>ABS(ABS(K1216)/MAX(((F1216)+(G1216)*(AH1216))*(AH1216),1E-6))/SQRT($I$5*MAX((((F1216)+(G1216)*(AH1216))*(AH1216))/MAX((F1216)+2*(G1216)*(AH1216),1E-6),1E-6))</f>
        <v/>
      </c>
      <c r="AR1216">
        <f>IF(AQ1216&lt;1,"Subcritical","Supercritical")</f>
        <v/>
      </c>
      <c r="AS1216">
        <f>((ABS(K1216)*$D$6)/(MAX(((F1216)+(G1216)*(AH1216))*(AH1216),1E-6)*MAX(((((F1216)+(G1216)*(AH1216))*(AH1216))/MAX((F1216)+2*(AH1216)*SQRT(1+(G1216)^2),1E-6))^(2/3),1E-6)))^2</f>
        <v/>
      </c>
    </row>
    <row r="1217">
      <c r="A1217" t="n">
        <v>1068</v>
      </c>
      <c r="B1217" t="n">
        <v>1066.889</v>
      </c>
      <c r="C1217" t="n">
        <v>616078.335</v>
      </c>
      <c r="D1217" t="n">
        <v>3096937.109</v>
      </c>
      <c r="E1217" t="n">
        <v>632.0285</v>
      </c>
      <c r="F1217" t="n">
        <v>5.2</v>
      </c>
      <c r="G1217" t="n">
        <v>0</v>
      </c>
      <c r="H1217" t="inlineStr">
        <is>
          <t>Normal</t>
        </is>
      </c>
      <c r="I1217" t="n">
        <v>0.055</v>
      </c>
      <c r="J1217">
        <f>B1217-B1216</f>
        <v/>
      </c>
      <c r="K1217">
        <f>MAX(0,K1216-AO1216)</f>
        <v/>
      </c>
      <c r="L1217">
        <f>IF($D$20=0,IFERROR(L1216,MAX($D$16,POWER((ABS(K1217)^2)/($I$5*MAX(F1217,0.1)^2),1/3))),IF(IFERROR(V1216,0)=0,IFERROR(L1216,MAX($D$16,POWER((ABS(K1217)^2)/($I$5*MAX(F1217,0.1)^2),1/3))),IF(OR(IFERROR(L1217,0)=0,IFERROR(S1216,0)&lt;1,IFERROR(S1217,0)&lt;1),MAX($D$16,POWER((ABS(K1217)^2)/($I$5*MAX(F1217,0.1)^2),1/3)),IF(IFERROR(U1217,0)&gt;0,MAX($D$16,IFERROR(L1217,0)+((IFERROR(U1217,0))*$D$18*IF((IFERROR(S1217,0))&lt;1,1,-1))),IF(IFERROR(U1217,0)&lt;0,IF(ABS((MAX($D$16,POWER((ABS(K1217)^2)/($I$5*MAX(F1217,0.1)^2),1/3)))-IFERROR(L1217,0))&gt;$D$19,MAX($D$16,IF((MAX($D$16,POWER((ABS(K1217)^2)/($I$5*MAX(F1217,0.1)^2),1/3)))&gt;IFERROR(L1217,0),MIN((MAX($D$16,POWER((ABS(K1217)^2)/($I$5*MAX(F1217,0.1)^2),1/3))),IFERROR(L1217,0)+(MIN(ABS(IFERROR(U1217,0))*$D$18,ABS((MAX($D$16,POWER((ABS(K1217)^2)/($I$5*MAX(F1217,0.1)^2),1/3)))-IFERROR(L1217,0))))),MAX((MAX($D$16,POWER((ABS(K1217)^2)/($I$5*MAX(F1217,0.1)^2),1/3))),IFERROR(L1217,0)-(MIN(ABS(IFERROR(U1217,0))*$D$18,ABS((MAX($D$16,POWER((ABS(K1217)^2)/($I$5*MAX(F1217,0.1)^2),1/3)))-IFERROR(L1217,0))))))),MAX($D$16,POWER((ABS(K1217)^2)/($I$5*MAX(F1217,0.1)^2),1/3))),MAX($D$16,IFERROR(L1217,0)))))))</f>
        <v/>
      </c>
      <c r="M1217">
        <f>((F1217)+(G1217)*(L1217))*(L1217)</f>
        <v/>
      </c>
      <c r="N1217">
        <f>(((F1217)+(G1217)*(L1217))*(L1217))/MAX((F1217)+2*(L1217)*SQRT(1+(G1217)^2),1E-6)</f>
        <v/>
      </c>
      <c r="O1217">
        <f>ABS(K1217)/MAX(((F1217)+(G1217)*(L1217))*(L1217),1E-6)</f>
        <v/>
      </c>
      <c r="P1217">
        <f>E1217+L1217</f>
        <v/>
      </c>
      <c r="Q1217">
        <f>P1217+((ABS(K1217)/MAX(((F1217)+(G1217)*(L1217))*(L1217),1E-6))^2)/(2*$I$5)</f>
        <v/>
      </c>
      <c r="R1217">
        <f>((ABS(K1217)*$D$6)/(MAX(((F1217)+(G1217)*(L1217))*(L1217),1E-6)*MAX(((((F1217)+(G1217)*(L1217))*(L1217))/MAX((F1217)+2*(L1217)*SQRT(1+(G1217)^2),1E-6))^(2/3),1E-6)))^2</f>
        <v/>
      </c>
      <c r="S1217">
        <f>ABS(ABS(K1217)/MAX(((F1217)+(G1217)*(L1217))*(L1217),1E-6))/SQRT($I$5*MAX((((F1217)+(G1217)*(L1217))*(L1217))/MAX((F1217)+2*(G1217)*(L1217),1E-6),1E-6))</f>
        <v/>
      </c>
      <c r="T1217">
        <f>((F1217)*(L1217)^2)/2+(G1217)*(L1217)^3/3+(ABS(K1217)^2)/($I$5*MAX(((F1217)+(G1217)*(L1217))*(L1217),1E-6))</f>
        <v/>
      </c>
      <c r="U1217">
        <f>IF($D$20=0,0,IFERROR(Q1216-(((R1216+R1217)/2)*J1217)-(IF(O1216&gt;O1217,$D$8*((O1216^2-O1217^2)/(2*$I$5)),$D$9*((O1217^2-O1216^2)/(2*$I$5)))+($D$10*(ABS(I1217)/90)*(MAX(O1216^2,O1217^2)/(2*$I$5))))-Q1217,0))</f>
        <v/>
      </c>
      <c r="V1217">
        <f>IF($D$20=0,1,IFERROR(IF(ROUND(S1217,3)=1,1,IF(AND(ABS(U1217)&lt;$D$19,S1217&gt;1),1,0)),0))</f>
        <v/>
      </c>
      <c r="W1217">
        <f>IF($D$20=0,IFERROR(W1218,MAX($D$16,POWER((ABS(K1217)^2)/($I$5*MAX(F1217,0.1)^2),1/3))),IF(IFERROR(AG1218,0)=0,IFERROR(W1218,MAX($D$16,POWER((ABS(K1217)^2)/($I$5*MAX(F1217,0.1)^2),1/3))),IF(OR(IFERROR(W1217,0)=0,IFERROR(AD1218,0)&gt;1),MAX($D$16,POWER((ABS(K1217)^2)/($I$5*MAX(F1217,0.1)^2),1/3)),IF(IFERROR(AF1217,0)&gt;0,MAX($D$16,IFERROR(W1217,0)+((IFERROR(AF1217,0))*$D$18*IF((IFERROR(AD1217,0))&lt;1,1,-1))),IF(IFERROR(AF1217,0)&lt;0,IF(ABS((MAX($D$16,POWER((ABS(K1217)^2)/($I$5*MAX(F1217,0.1)^2),1/3)))-IFERROR(W1217,0))&gt;$D$19,MAX($D$16,IF((MAX($D$16,POWER((ABS(K1217)^2)/($I$5*MAX(F1217,0.1)^2),1/3)))&gt;IFERROR(W1217,0),MIN((MAX($D$16,POWER((ABS(K1217)^2)/($I$5*MAX(F1217,0.1)^2),1/3))),IFERROR(W1217,0)+(MIN(ABS(IFERROR(AF1217,0))*$D$18,ABS((MAX($D$16,POWER((ABS(K1217)^2)/($I$5*MAX(F1217,0.1)^2),1/3)))-IFERROR(W1217,0))))),MAX((MAX($D$16,POWER((ABS(K1217)^2)/($I$5*MAX(F1217,0.1)^2),1/3))),IFERROR(W1217,0)-(MIN(ABS(IFERROR(AF1217,0))*$D$18,ABS((MAX($D$16,POWER((ABS(K1217)^2)/($I$5*MAX(F1217,0.1)^2),1/3)))-IFERROR(W1217,0))))))),MAX($D$16,POWER((ABS(K1217)^2)/($I$5*MAX(F1217,0.1)^2),1/3))),MAX($D$16,IFERROR(W1217,0)))))))</f>
        <v/>
      </c>
      <c r="X1217">
        <f>((F1217)+(G1217)*(W1217))*(W1217)</f>
        <v/>
      </c>
      <c r="Y1217">
        <f>(((F1217)+(G1217)*(W1217))*(W1217))/MAX((F1217)+2*(W1217)*SQRT(1+(G1217)^2),1E-6)</f>
        <v/>
      </c>
      <c r="Z1217">
        <f>ABS(K1217)/MAX(((F1217)+(G1217)*(W1217))*(W1217),1E-6)</f>
        <v/>
      </c>
      <c r="AA1217">
        <f>E1217+W1217</f>
        <v/>
      </c>
      <c r="AB1217">
        <f>AA1217+((ABS(K1217)/MAX(((F1217)+(G1217)*(W1217))*(W1217),1E-6))^2)/(2*$I$5)</f>
        <v/>
      </c>
      <c r="AC1217">
        <f>((ABS(K1217)*$D$6)/(MAX(((F1217)+(G1217)*(W1217))*(W1217),1E-6)*MAX(((((F1217)+(G1217)*(W1217))*(W1217))/MAX((F1217)+2*(W1217)*SQRT(1+(G1217)^2),1E-6))^(2/3),1E-6)))^2</f>
        <v/>
      </c>
      <c r="AD1217">
        <f>ABS(ABS(K1217)/MAX(((F1217)+(G1217)*(W1217))*(W1217),1E-6))/SQRT($I$5*MAX((((F1217)+(G1217)*(W1217))*(W1217))/MAX((F1217)+2*(G1217)*(W1217),1E-6),1E-6))</f>
        <v/>
      </c>
      <c r="AE1217">
        <f>((F1217)*(W1217)^2)/2+(G1217)*(W1217)^3/3+(ABS(K1217)^2)/($I$5*MAX(((F1217)+(G1217)*(W1217))*(W1217),1E-6))</f>
        <v/>
      </c>
      <c r="AF1217">
        <f>IF($D$20=0,0,IFERROR(AB1218+(((AC1217+AC1218)/2)*J1218)+(IF(Z1217&gt;Z1218,$D$8*((Z1217^2-Z1218^2)/(2*$I$5)),$D$9*((Z1218^2-Z1217^2)/(2*$I$5)))+($D$10*(ABS(I1218)/90)*(MAX(Z1217^2,Z1218^2)/(2*$I$5))))-AB1217,0))</f>
        <v/>
      </c>
      <c r="AG1217">
        <f>IF($D$20=0,1,IFERROR(IF(ROUND(AD1217,3)=1,1,IF(AND(ABS(AF1217)&lt;$D$19,AD1217&lt;1),1,0)),0))</f>
        <v/>
      </c>
      <c r="AH1217">
        <f>IFERROR(IF(V32="Supercritical",MAX($D$16,IFERROR(L1217,MAX($D$16,POWER((ABS(K1217)^2)/($I$5*MAX(F1217,0.1)^2),1/3)))),IF(V32="Subcritical",MAX($D$16,IFERROR(W1217,MAX($D$16,POWER((ABS(K1217)^2)/($I$5*MAX(F1217,0.1)^2),1/3)))),IF(AND(IFERROR(V1217,0)=1,IFERROR(AG1217,0)=1),IF(IFERROR(T1217,-1E99)&gt;=IFERROR(AE1217,-1E99),MAX($D$16,IFERROR(L1217,MAX($D$16,POWER((ABS(K1217)^2)/($I$5*MAX(F1217,0.1)^2),1/3)))),MAX($D$16,IFERROR(W1217,MAX($D$16,POWER((ABS(K1217)^2)/($I$5*MAX(F1217,0.1)^2),1/3))))),IF(IFERROR(V1217,0)=1,MAX($D$16,IFERROR(L1217,MAX($D$16,POWER((ABS(K1217)^2)/($I$5*MAX(F1217,0.1)^2),1/3)))),IF(IFERROR(AG1217,0)=1,MAX($D$16,IFERROR(W1217,MAX($D$16,POWER((ABS(K1217)^2)/($I$5*MAX(F1217,0.1)^2),1/3)))),MAX($D$16,POWER((ABS(K1217)^2)/($I$5*MAX(F1217,0.1)^2),1/3))))))),MAX($D$16,POWER((ABS(K1217)^2)/($I$5*MAX(F1217,0.1)^2),1/3)))</f>
        <v/>
      </c>
      <c r="AI1217">
        <f>E1217+AH1217</f>
        <v/>
      </c>
      <c r="AJ1217">
        <f>AI1217+((ABS(K1217)/MAX(((F1217)+(G1217)*(AH1217))*(AH1217),1E-6))^2)/(2*$I$5)</f>
        <v/>
      </c>
      <c r="AM1217" t="n">
        <v>0</v>
      </c>
      <c r="AN1217" t="n">
        <v>0</v>
      </c>
      <c r="AO1217">
        <f>AM1217+AN1217</f>
        <v/>
      </c>
      <c r="AP1217">
        <f>AP1216+AO1217</f>
        <v/>
      </c>
      <c r="AQ1217">
        <f>ABS(ABS(K1217)/MAX(((F1217)+(G1217)*(AH1217))*(AH1217),1E-6))/SQRT($I$5*MAX((((F1217)+(G1217)*(AH1217))*(AH1217))/MAX((F1217)+2*(G1217)*(AH1217),1E-6),1E-6))</f>
        <v/>
      </c>
      <c r="AR1217">
        <f>IF(AQ1217&lt;1,"Subcritical","Supercritical")</f>
        <v/>
      </c>
      <c r="AS1217">
        <f>((ABS(K1217)*$D$6)/(MAX(((F1217)+(G1217)*(AH1217))*(AH1217),1E-6)*MAX(((((F1217)+(G1217)*(AH1217))*(AH1217))/MAX((F1217)+2*(AH1217)*SQRT(1+(G1217)^2),1E-6))^(2/3),1E-6)))^2</f>
        <v/>
      </c>
    </row>
    <row r="1218">
      <c r="A1218" t="n">
        <v>1069</v>
      </c>
      <c r="B1218" t="n">
        <v>1067.89</v>
      </c>
      <c r="C1218" t="n">
        <v>616078.292</v>
      </c>
      <c r="D1218" t="n">
        <v>3096936.109</v>
      </c>
      <c r="E1218" t="n">
        <v>632.028</v>
      </c>
      <c r="F1218" t="n">
        <v>5.2</v>
      </c>
      <c r="G1218" t="n">
        <v>0</v>
      </c>
      <c r="H1218" t="inlineStr">
        <is>
          <t>Normal</t>
        </is>
      </c>
      <c r="I1218" t="n">
        <v>0.055</v>
      </c>
      <c r="J1218">
        <f>B1218-B1217</f>
        <v/>
      </c>
      <c r="K1218">
        <f>MAX(0,K1217-AO1217)</f>
        <v/>
      </c>
      <c r="L1218">
        <f>IF($D$20=0,IFERROR(L1217,MAX($D$16,POWER((ABS(K1218)^2)/($I$5*MAX(F1218,0.1)^2),1/3))),IF(IFERROR(V1217,0)=0,IFERROR(L1217,MAX($D$16,POWER((ABS(K1218)^2)/($I$5*MAX(F1218,0.1)^2),1/3))),IF(OR(IFERROR(L1218,0)=0,IFERROR(S1217,0)&lt;1,IFERROR(S1218,0)&lt;1),MAX($D$16,POWER((ABS(K1218)^2)/($I$5*MAX(F1218,0.1)^2),1/3)),IF(IFERROR(U1218,0)&gt;0,MAX($D$16,IFERROR(L1218,0)+((IFERROR(U1218,0))*$D$18*IF((IFERROR(S1218,0))&lt;1,1,-1))),IF(IFERROR(U1218,0)&lt;0,IF(ABS((MAX($D$16,POWER((ABS(K1218)^2)/($I$5*MAX(F1218,0.1)^2),1/3)))-IFERROR(L1218,0))&gt;$D$19,MAX($D$16,IF((MAX($D$16,POWER((ABS(K1218)^2)/($I$5*MAX(F1218,0.1)^2),1/3)))&gt;IFERROR(L1218,0),MIN((MAX($D$16,POWER((ABS(K1218)^2)/($I$5*MAX(F1218,0.1)^2),1/3))),IFERROR(L1218,0)+(MIN(ABS(IFERROR(U1218,0))*$D$18,ABS((MAX($D$16,POWER((ABS(K1218)^2)/($I$5*MAX(F1218,0.1)^2),1/3)))-IFERROR(L1218,0))))),MAX((MAX($D$16,POWER((ABS(K1218)^2)/($I$5*MAX(F1218,0.1)^2),1/3))),IFERROR(L1218,0)-(MIN(ABS(IFERROR(U1218,0))*$D$18,ABS((MAX($D$16,POWER((ABS(K1218)^2)/($I$5*MAX(F1218,0.1)^2),1/3)))-IFERROR(L1218,0))))))),MAX($D$16,POWER((ABS(K1218)^2)/($I$5*MAX(F1218,0.1)^2),1/3))),MAX($D$16,IFERROR(L1218,0)))))))</f>
        <v/>
      </c>
      <c r="M1218">
        <f>((F1218)+(G1218)*(L1218))*(L1218)</f>
        <v/>
      </c>
      <c r="N1218">
        <f>(((F1218)+(G1218)*(L1218))*(L1218))/MAX((F1218)+2*(L1218)*SQRT(1+(G1218)^2),1E-6)</f>
        <v/>
      </c>
      <c r="O1218">
        <f>ABS(K1218)/MAX(((F1218)+(G1218)*(L1218))*(L1218),1E-6)</f>
        <v/>
      </c>
      <c r="P1218">
        <f>E1218+L1218</f>
        <v/>
      </c>
      <c r="Q1218">
        <f>P1218+((ABS(K1218)/MAX(((F1218)+(G1218)*(L1218))*(L1218),1E-6))^2)/(2*$I$5)</f>
        <v/>
      </c>
      <c r="R1218">
        <f>((ABS(K1218)*$D$6)/(MAX(((F1218)+(G1218)*(L1218))*(L1218),1E-6)*MAX(((((F1218)+(G1218)*(L1218))*(L1218))/MAX((F1218)+2*(L1218)*SQRT(1+(G1218)^2),1E-6))^(2/3),1E-6)))^2</f>
        <v/>
      </c>
      <c r="S1218">
        <f>ABS(ABS(K1218)/MAX(((F1218)+(G1218)*(L1218))*(L1218),1E-6))/SQRT($I$5*MAX((((F1218)+(G1218)*(L1218))*(L1218))/MAX((F1218)+2*(G1218)*(L1218),1E-6),1E-6))</f>
        <v/>
      </c>
      <c r="T1218">
        <f>((F1218)*(L1218)^2)/2+(G1218)*(L1218)^3/3+(ABS(K1218)^2)/($I$5*MAX(((F1218)+(G1218)*(L1218))*(L1218),1E-6))</f>
        <v/>
      </c>
      <c r="U1218">
        <f>IF($D$20=0,0,IFERROR(Q1217-(((R1217+R1218)/2)*J1218)-(IF(O1217&gt;O1218,$D$8*((O1217^2-O1218^2)/(2*$I$5)),$D$9*((O1218^2-O1217^2)/(2*$I$5)))+($D$10*(ABS(I1218)/90)*(MAX(O1217^2,O1218^2)/(2*$I$5))))-Q1218,0))</f>
        <v/>
      </c>
      <c r="V1218">
        <f>IF($D$20=0,1,IFERROR(IF(ROUND(S1218,3)=1,1,IF(AND(ABS(U1218)&lt;$D$19,S1218&gt;1),1,0)),0))</f>
        <v/>
      </c>
      <c r="W1218">
        <f>IF($D$20=0,IFERROR(W1219,MAX($D$16,POWER((ABS(K1218)^2)/($I$5*MAX(F1218,0.1)^2),1/3))),IF(IFERROR(AG1219,0)=0,IFERROR(W1219,MAX($D$16,POWER((ABS(K1218)^2)/($I$5*MAX(F1218,0.1)^2),1/3))),IF(OR(IFERROR(W1218,0)=0,IFERROR(AD1219,0)&gt;1),MAX($D$16,POWER((ABS(K1218)^2)/($I$5*MAX(F1218,0.1)^2),1/3)),IF(IFERROR(AF1218,0)&gt;0,MAX($D$16,IFERROR(W1218,0)+((IFERROR(AF1218,0))*$D$18*IF((IFERROR(AD1218,0))&lt;1,1,-1))),IF(IFERROR(AF1218,0)&lt;0,IF(ABS((MAX($D$16,POWER((ABS(K1218)^2)/($I$5*MAX(F1218,0.1)^2),1/3)))-IFERROR(W1218,0))&gt;$D$19,MAX($D$16,IF((MAX($D$16,POWER((ABS(K1218)^2)/($I$5*MAX(F1218,0.1)^2),1/3)))&gt;IFERROR(W1218,0),MIN((MAX($D$16,POWER((ABS(K1218)^2)/($I$5*MAX(F1218,0.1)^2),1/3))),IFERROR(W1218,0)+(MIN(ABS(IFERROR(AF1218,0))*$D$18,ABS((MAX($D$16,POWER((ABS(K1218)^2)/($I$5*MAX(F1218,0.1)^2),1/3)))-IFERROR(W1218,0))))),MAX((MAX($D$16,POWER((ABS(K1218)^2)/($I$5*MAX(F1218,0.1)^2),1/3))),IFERROR(W1218,0)-(MIN(ABS(IFERROR(AF1218,0))*$D$18,ABS((MAX($D$16,POWER((ABS(K1218)^2)/($I$5*MAX(F1218,0.1)^2),1/3)))-IFERROR(W1218,0))))))),MAX($D$16,POWER((ABS(K1218)^2)/($I$5*MAX(F1218,0.1)^2),1/3))),MAX($D$16,IFERROR(W1218,0)))))))</f>
        <v/>
      </c>
      <c r="X1218">
        <f>((F1218)+(G1218)*(W1218))*(W1218)</f>
        <v/>
      </c>
      <c r="Y1218">
        <f>(((F1218)+(G1218)*(W1218))*(W1218))/MAX((F1218)+2*(W1218)*SQRT(1+(G1218)^2),1E-6)</f>
        <v/>
      </c>
      <c r="Z1218">
        <f>ABS(K1218)/MAX(((F1218)+(G1218)*(W1218))*(W1218),1E-6)</f>
        <v/>
      </c>
      <c r="AA1218">
        <f>E1218+W1218</f>
        <v/>
      </c>
      <c r="AB1218">
        <f>AA1218+((ABS(K1218)/MAX(((F1218)+(G1218)*(W1218))*(W1218),1E-6))^2)/(2*$I$5)</f>
        <v/>
      </c>
      <c r="AC1218">
        <f>((ABS(K1218)*$D$6)/(MAX(((F1218)+(G1218)*(W1218))*(W1218),1E-6)*MAX(((((F1218)+(G1218)*(W1218))*(W1218))/MAX((F1218)+2*(W1218)*SQRT(1+(G1218)^2),1E-6))^(2/3),1E-6)))^2</f>
        <v/>
      </c>
      <c r="AD1218">
        <f>ABS(ABS(K1218)/MAX(((F1218)+(G1218)*(W1218))*(W1218),1E-6))/SQRT($I$5*MAX((((F1218)+(G1218)*(W1218))*(W1218))/MAX((F1218)+2*(G1218)*(W1218),1E-6),1E-6))</f>
        <v/>
      </c>
      <c r="AE1218">
        <f>((F1218)*(W1218)^2)/2+(G1218)*(W1218)^3/3+(ABS(K1218)^2)/($I$5*MAX(((F1218)+(G1218)*(W1218))*(W1218),1E-6))</f>
        <v/>
      </c>
      <c r="AF1218">
        <f>IF($D$20=0,0,IFERROR(AB1219+(((AC1218+AC1219)/2)*J1219)+(IF(Z1218&gt;Z1219,$D$8*((Z1218^2-Z1219^2)/(2*$I$5)),$D$9*((Z1219^2-Z1218^2)/(2*$I$5)))+($D$10*(ABS(I1219)/90)*(MAX(Z1218^2,Z1219^2)/(2*$I$5))))-AB1218,0))</f>
        <v/>
      </c>
      <c r="AG1218">
        <f>IF($D$20=0,1,IFERROR(IF(ROUND(AD1218,3)=1,1,IF(AND(ABS(AF1218)&lt;$D$19,AD1218&lt;1),1,0)),0))</f>
        <v/>
      </c>
      <c r="AH1218">
        <f>IFERROR(IF(V32="Supercritical",MAX($D$16,IFERROR(L1218,MAX($D$16,POWER((ABS(K1218)^2)/($I$5*MAX(F1218,0.1)^2),1/3)))),IF(V32="Subcritical",MAX($D$16,IFERROR(W1218,MAX($D$16,POWER((ABS(K1218)^2)/($I$5*MAX(F1218,0.1)^2),1/3)))),IF(AND(IFERROR(V1218,0)=1,IFERROR(AG1218,0)=1),IF(IFERROR(T1218,-1E99)&gt;=IFERROR(AE1218,-1E99),MAX($D$16,IFERROR(L1218,MAX($D$16,POWER((ABS(K1218)^2)/($I$5*MAX(F1218,0.1)^2),1/3)))),MAX($D$16,IFERROR(W1218,MAX($D$16,POWER((ABS(K1218)^2)/($I$5*MAX(F1218,0.1)^2),1/3))))),IF(IFERROR(V1218,0)=1,MAX($D$16,IFERROR(L1218,MAX($D$16,POWER((ABS(K1218)^2)/($I$5*MAX(F1218,0.1)^2),1/3)))),IF(IFERROR(AG1218,0)=1,MAX($D$16,IFERROR(W1218,MAX($D$16,POWER((ABS(K1218)^2)/($I$5*MAX(F1218,0.1)^2),1/3)))),MAX($D$16,POWER((ABS(K1218)^2)/($I$5*MAX(F1218,0.1)^2),1/3))))))),MAX($D$16,POWER((ABS(K1218)^2)/($I$5*MAX(F1218,0.1)^2),1/3)))</f>
        <v/>
      </c>
      <c r="AI1218">
        <f>E1218+AH1218</f>
        <v/>
      </c>
      <c r="AJ1218">
        <f>AI1218+((ABS(K1218)/MAX(((F1218)+(G1218)*(AH1218))*(AH1218),1E-6))^2)/(2*$I$5)</f>
        <v/>
      </c>
      <c r="AM1218" t="n">
        <v>0</v>
      </c>
      <c r="AN1218" t="n">
        <v>0</v>
      </c>
      <c r="AO1218">
        <f>AM1218+AN1218</f>
        <v/>
      </c>
      <c r="AP1218">
        <f>AP1217+AO1218</f>
        <v/>
      </c>
      <c r="AQ1218">
        <f>ABS(ABS(K1218)/MAX(((F1218)+(G1218)*(AH1218))*(AH1218),1E-6))/SQRT($I$5*MAX((((F1218)+(G1218)*(AH1218))*(AH1218))/MAX((F1218)+2*(G1218)*(AH1218),1E-6),1E-6))</f>
        <v/>
      </c>
      <c r="AR1218">
        <f>IF(AQ1218&lt;1,"Subcritical","Supercritical")</f>
        <v/>
      </c>
      <c r="AS1218">
        <f>((ABS(K1218)*$D$6)/(MAX(((F1218)+(G1218)*(AH1218))*(AH1218),1E-6)*MAX(((((F1218)+(G1218)*(AH1218))*(AH1218))/MAX((F1218)+2*(AH1218)*SQRT(1+(G1218)^2),1E-6))^(2/3),1E-6)))^2</f>
        <v/>
      </c>
    </row>
    <row r="1219">
      <c r="A1219" t="n">
        <v>1070</v>
      </c>
      <c r="B1219" t="n">
        <v>1068.89</v>
      </c>
      <c r="C1219" t="n">
        <v>616078.25</v>
      </c>
      <c r="D1219" t="n">
        <v>3096935.11</v>
      </c>
      <c r="E1219" t="n">
        <v>632.0275</v>
      </c>
      <c r="F1219" t="n">
        <v>5.2</v>
      </c>
      <c r="G1219" t="n">
        <v>0</v>
      </c>
      <c r="H1219" t="inlineStr">
        <is>
          <t>Normal</t>
        </is>
      </c>
      <c r="I1219" t="n">
        <v>0</v>
      </c>
      <c r="J1219">
        <f>B1219-B1218</f>
        <v/>
      </c>
      <c r="K1219">
        <f>MAX(0,K1218-AO1218)</f>
        <v/>
      </c>
      <c r="L1219">
        <f>IF($D$20=0,IFERROR(L1218,MAX($D$16,POWER((ABS(K1219)^2)/($I$5*MAX(F1219,0.1)^2),1/3))),IF(IFERROR(V1218,0)=0,IFERROR(L1218,MAX($D$16,POWER((ABS(K1219)^2)/($I$5*MAX(F1219,0.1)^2),1/3))),IF(OR(IFERROR(L1219,0)=0,IFERROR(S1218,0)&lt;1,IFERROR(S1219,0)&lt;1),MAX($D$16,POWER((ABS(K1219)^2)/($I$5*MAX(F1219,0.1)^2),1/3)),IF(IFERROR(U1219,0)&gt;0,MAX($D$16,IFERROR(L1219,0)+((IFERROR(U1219,0))*$D$18*IF((IFERROR(S1219,0))&lt;1,1,-1))),IF(IFERROR(U1219,0)&lt;0,IF(ABS((MAX($D$16,POWER((ABS(K1219)^2)/($I$5*MAX(F1219,0.1)^2),1/3)))-IFERROR(L1219,0))&gt;$D$19,MAX($D$16,IF((MAX($D$16,POWER((ABS(K1219)^2)/($I$5*MAX(F1219,0.1)^2),1/3)))&gt;IFERROR(L1219,0),MIN((MAX($D$16,POWER((ABS(K1219)^2)/($I$5*MAX(F1219,0.1)^2),1/3))),IFERROR(L1219,0)+(MIN(ABS(IFERROR(U1219,0))*$D$18,ABS((MAX($D$16,POWER((ABS(K1219)^2)/($I$5*MAX(F1219,0.1)^2),1/3)))-IFERROR(L1219,0))))),MAX((MAX($D$16,POWER((ABS(K1219)^2)/($I$5*MAX(F1219,0.1)^2),1/3))),IFERROR(L1219,0)-(MIN(ABS(IFERROR(U1219,0))*$D$18,ABS((MAX($D$16,POWER((ABS(K1219)^2)/($I$5*MAX(F1219,0.1)^2),1/3)))-IFERROR(L1219,0))))))),MAX($D$16,POWER((ABS(K1219)^2)/($I$5*MAX(F1219,0.1)^2),1/3))),MAX($D$16,IFERROR(L1219,0)))))))</f>
        <v/>
      </c>
      <c r="M1219">
        <f>((F1219)+(G1219)*(L1219))*(L1219)</f>
        <v/>
      </c>
      <c r="N1219">
        <f>(((F1219)+(G1219)*(L1219))*(L1219))/MAX((F1219)+2*(L1219)*SQRT(1+(G1219)^2),1E-6)</f>
        <v/>
      </c>
      <c r="O1219">
        <f>ABS(K1219)/MAX(((F1219)+(G1219)*(L1219))*(L1219),1E-6)</f>
        <v/>
      </c>
      <c r="P1219">
        <f>E1219+L1219</f>
        <v/>
      </c>
      <c r="Q1219">
        <f>P1219+((ABS(K1219)/MAX(((F1219)+(G1219)*(L1219))*(L1219),1E-6))^2)/(2*$I$5)</f>
        <v/>
      </c>
      <c r="R1219">
        <f>((ABS(K1219)*$D$6)/(MAX(((F1219)+(G1219)*(L1219))*(L1219),1E-6)*MAX(((((F1219)+(G1219)*(L1219))*(L1219))/MAX((F1219)+2*(L1219)*SQRT(1+(G1219)^2),1E-6))^(2/3),1E-6)))^2</f>
        <v/>
      </c>
      <c r="S1219">
        <f>ABS(ABS(K1219)/MAX(((F1219)+(G1219)*(L1219))*(L1219),1E-6))/SQRT($I$5*MAX((((F1219)+(G1219)*(L1219))*(L1219))/MAX((F1219)+2*(G1219)*(L1219),1E-6),1E-6))</f>
        <v/>
      </c>
      <c r="T1219">
        <f>((F1219)*(L1219)^2)/2+(G1219)*(L1219)^3/3+(ABS(K1219)^2)/($I$5*MAX(((F1219)+(G1219)*(L1219))*(L1219),1E-6))</f>
        <v/>
      </c>
      <c r="U1219">
        <f>IF($D$20=0,0,IFERROR(Q1218-(((R1218+R1219)/2)*J1219)-(IF(O1218&gt;O1219,$D$8*((O1218^2-O1219^2)/(2*$I$5)),$D$9*((O1219^2-O1218^2)/(2*$I$5)))+($D$10*(ABS(I1219)/90)*(MAX(O1218^2,O1219^2)/(2*$I$5))))-Q1219,0))</f>
        <v/>
      </c>
      <c r="V1219">
        <f>IF($D$20=0,1,IFERROR(IF(ROUND(S1219,3)=1,1,IF(AND(ABS(U1219)&lt;$D$19,S1219&gt;1),1,0)),0))</f>
        <v/>
      </c>
      <c r="W1219">
        <f>IF($D$20=0,IFERROR(W1220,MAX($D$16,POWER((ABS(K1219)^2)/($I$5*MAX(F1219,0.1)^2),1/3))),IF(IFERROR(AG1220,0)=0,IFERROR(W1220,MAX($D$16,POWER((ABS(K1219)^2)/($I$5*MAX(F1219,0.1)^2),1/3))),IF(OR(IFERROR(W1219,0)=0,IFERROR(AD1220,0)&gt;1),MAX($D$16,POWER((ABS(K1219)^2)/($I$5*MAX(F1219,0.1)^2),1/3)),IF(IFERROR(AF1219,0)&gt;0,MAX($D$16,IFERROR(W1219,0)+((IFERROR(AF1219,0))*$D$18*IF((IFERROR(AD1219,0))&lt;1,1,-1))),IF(IFERROR(AF1219,0)&lt;0,IF(ABS((MAX($D$16,POWER((ABS(K1219)^2)/($I$5*MAX(F1219,0.1)^2),1/3)))-IFERROR(W1219,0))&gt;$D$19,MAX($D$16,IF((MAX($D$16,POWER((ABS(K1219)^2)/($I$5*MAX(F1219,0.1)^2),1/3)))&gt;IFERROR(W1219,0),MIN((MAX($D$16,POWER((ABS(K1219)^2)/($I$5*MAX(F1219,0.1)^2),1/3))),IFERROR(W1219,0)+(MIN(ABS(IFERROR(AF1219,0))*$D$18,ABS((MAX($D$16,POWER((ABS(K1219)^2)/($I$5*MAX(F1219,0.1)^2),1/3)))-IFERROR(W1219,0))))),MAX((MAX($D$16,POWER((ABS(K1219)^2)/($I$5*MAX(F1219,0.1)^2),1/3))),IFERROR(W1219,0)-(MIN(ABS(IFERROR(AF1219,0))*$D$18,ABS((MAX($D$16,POWER((ABS(K1219)^2)/($I$5*MAX(F1219,0.1)^2),1/3)))-IFERROR(W1219,0))))))),MAX($D$16,POWER((ABS(K1219)^2)/($I$5*MAX(F1219,0.1)^2),1/3))),MAX($D$16,IFERROR(W1219,0)))))))</f>
        <v/>
      </c>
      <c r="X1219">
        <f>((F1219)+(G1219)*(W1219))*(W1219)</f>
        <v/>
      </c>
      <c r="Y1219">
        <f>(((F1219)+(G1219)*(W1219))*(W1219))/MAX((F1219)+2*(W1219)*SQRT(1+(G1219)^2),1E-6)</f>
        <v/>
      </c>
      <c r="Z1219">
        <f>ABS(K1219)/MAX(((F1219)+(G1219)*(W1219))*(W1219),1E-6)</f>
        <v/>
      </c>
      <c r="AA1219">
        <f>E1219+W1219</f>
        <v/>
      </c>
      <c r="AB1219">
        <f>AA1219+((ABS(K1219)/MAX(((F1219)+(G1219)*(W1219))*(W1219),1E-6))^2)/(2*$I$5)</f>
        <v/>
      </c>
      <c r="AC1219">
        <f>((ABS(K1219)*$D$6)/(MAX(((F1219)+(G1219)*(W1219))*(W1219),1E-6)*MAX(((((F1219)+(G1219)*(W1219))*(W1219))/MAX((F1219)+2*(W1219)*SQRT(1+(G1219)^2),1E-6))^(2/3),1E-6)))^2</f>
        <v/>
      </c>
      <c r="AD1219">
        <f>ABS(ABS(K1219)/MAX(((F1219)+(G1219)*(W1219))*(W1219),1E-6))/SQRT($I$5*MAX((((F1219)+(G1219)*(W1219))*(W1219))/MAX((F1219)+2*(G1219)*(W1219),1E-6),1E-6))</f>
        <v/>
      </c>
      <c r="AE1219">
        <f>((F1219)*(W1219)^2)/2+(G1219)*(W1219)^3/3+(ABS(K1219)^2)/($I$5*MAX(((F1219)+(G1219)*(W1219))*(W1219),1E-6))</f>
        <v/>
      </c>
      <c r="AF1219">
        <f>IF($D$20=0,0,IFERROR(AB1220+(((AC1219+AC1220)/2)*J1220)+(IF(Z1219&gt;Z1220,$D$8*((Z1219^2-Z1220^2)/(2*$I$5)),$D$9*((Z1220^2-Z1219^2)/(2*$I$5)))+($D$10*(ABS(I1220)/90)*(MAX(Z1219^2,Z1220^2)/(2*$I$5))))-AB1219,0))</f>
        <v/>
      </c>
      <c r="AG1219">
        <f>IF($D$20=0,1,IFERROR(IF(ROUND(AD1219,3)=1,1,IF(AND(ABS(AF1219)&lt;$D$19,AD1219&lt;1),1,0)),0))</f>
        <v/>
      </c>
      <c r="AH1219">
        <f>IFERROR(IF(V32="Supercritical",MAX($D$16,IFERROR(L1219,MAX($D$16,POWER((ABS(K1219)^2)/($I$5*MAX(F1219,0.1)^2),1/3)))),IF(V32="Subcritical",MAX($D$16,IFERROR(W1219,MAX($D$16,POWER((ABS(K1219)^2)/($I$5*MAX(F1219,0.1)^2),1/3)))),IF(AND(IFERROR(V1219,0)=1,IFERROR(AG1219,0)=1),IF(IFERROR(T1219,-1E99)&gt;=IFERROR(AE1219,-1E99),MAX($D$16,IFERROR(L1219,MAX($D$16,POWER((ABS(K1219)^2)/($I$5*MAX(F1219,0.1)^2),1/3)))),MAX($D$16,IFERROR(W1219,MAX($D$16,POWER((ABS(K1219)^2)/($I$5*MAX(F1219,0.1)^2),1/3))))),IF(IFERROR(V1219,0)=1,MAX($D$16,IFERROR(L1219,MAX($D$16,POWER((ABS(K1219)^2)/($I$5*MAX(F1219,0.1)^2),1/3)))),IF(IFERROR(AG1219,0)=1,MAX($D$16,IFERROR(W1219,MAX($D$16,POWER((ABS(K1219)^2)/($I$5*MAX(F1219,0.1)^2),1/3)))),MAX($D$16,POWER((ABS(K1219)^2)/($I$5*MAX(F1219,0.1)^2),1/3))))))),MAX($D$16,POWER((ABS(K1219)^2)/($I$5*MAX(F1219,0.1)^2),1/3)))</f>
        <v/>
      </c>
      <c r="AI1219">
        <f>E1219+AH1219</f>
        <v/>
      </c>
      <c r="AJ1219">
        <f>AI1219+((ABS(K1219)/MAX(((F1219)+(G1219)*(AH1219))*(AH1219),1E-6))^2)/(2*$I$5)</f>
        <v/>
      </c>
      <c r="AM1219" t="n">
        <v>0</v>
      </c>
      <c r="AN1219" t="n">
        <v>0</v>
      </c>
      <c r="AO1219">
        <f>AM1219+AN1219</f>
        <v/>
      </c>
      <c r="AP1219">
        <f>AP1218+AO1219</f>
        <v/>
      </c>
      <c r="AQ1219">
        <f>ABS(ABS(K1219)/MAX(((F1219)+(G1219)*(AH1219))*(AH1219),1E-6))/SQRT($I$5*MAX((((F1219)+(G1219)*(AH1219))*(AH1219))/MAX((F1219)+2*(G1219)*(AH1219),1E-6),1E-6))</f>
        <v/>
      </c>
      <c r="AR1219">
        <f>IF(AQ1219&lt;1,"Subcritical","Supercritical")</f>
        <v/>
      </c>
      <c r="AS1219">
        <f>((ABS(K1219)*$D$6)/(MAX(((F1219)+(G1219)*(AH1219))*(AH1219),1E-6)*MAX(((((F1219)+(G1219)*(AH1219))*(AH1219))/MAX((F1219)+2*(AH1219)*SQRT(1+(G1219)^2),1E-6))^(2/3),1E-6)))^2</f>
        <v/>
      </c>
    </row>
    <row r="1220">
      <c r="A1220" t="n">
        <v>1071</v>
      </c>
      <c r="B1220" t="n">
        <v>1069.89</v>
      </c>
      <c r="C1220" t="n">
        <v>616078.208</v>
      </c>
      <c r="D1220" t="n">
        <v>3096934.111</v>
      </c>
      <c r="E1220" t="n">
        <v>632.027</v>
      </c>
      <c r="F1220" t="n">
        <v>5.2</v>
      </c>
      <c r="G1220" t="n">
        <v>0</v>
      </c>
      <c r="H1220" t="inlineStr">
        <is>
          <t>Normal</t>
        </is>
      </c>
      <c r="I1220" t="n">
        <v>0</v>
      </c>
      <c r="J1220">
        <f>B1220-B1219</f>
        <v/>
      </c>
      <c r="K1220">
        <f>MAX(0,K1219-AO1219)</f>
        <v/>
      </c>
      <c r="L1220">
        <f>IF($D$20=0,IFERROR(L1219,MAX($D$16,POWER((ABS(K1220)^2)/($I$5*MAX(F1220,0.1)^2),1/3))),IF(IFERROR(V1219,0)=0,IFERROR(L1219,MAX($D$16,POWER((ABS(K1220)^2)/($I$5*MAX(F1220,0.1)^2),1/3))),IF(OR(IFERROR(L1220,0)=0,IFERROR(S1219,0)&lt;1,IFERROR(S1220,0)&lt;1),MAX($D$16,POWER((ABS(K1220)^2)/($I$5*MAX(F1220,0.1)^2),1/3)),IF(IFERROR(U1220,0)&gt;0,MAX($D$16,IFERROR(L1220,0)+((IFERROR(U1220,0))*$D$18*IF((IFERROR(S1220,0))&lt;1,1,-1))),IF(IFERROR(U1220,0)&lt;0,IF(ABS((MAX($D$16,POWER((ABS(K1220)^2)/($I$5*MAX(F1220,0.1)^2),1/3)))-IFERROR(L1220,0))&gt;$D$19,MAX($D$16,IF((MAX($D$16,POWER((ABS(K1220)^2)/($I$5*MAX(F1220,0.1)^2),1/3)))&gt;IFERROR(L1220,0),MIN((MAX($D$16,POWER((ABS(K1220)^2)/($I$5*MAX(F1220,0.1)^2),1/3))),IFERROR(L1220,0)+(MIN(ABS(IFERROR(U1220,0))*$D$18,ABS((MAX($D$16,POWER((ABS(K1220)^2)/($I$5*MAX(F1220,0.1)^2),1/3)))-IFERROR(L1220,0))))),MAX((MAX($D$16,POWER((ABS(K1220)^2)/($I$5*MAX(F1220,0.1)^2),1/3))),IFERROR(L1220,0)-(MIN(ABS(IFERROR(U1220,0))*$D$18,ABS((MAX($D$16,POWER((ABS(K1220)^2)/($I$5*MAX(F1220,0.1)^2),1/3)))-IFERROR(L1220,0))))))),MAX($D$16,POWER((ABS(K1220)^2)/($I$5*MAX(F1220,0.1)^2),1/3))),MAX($D$16,IFERROR(L1220,0)))))))</f>
        <v/>
      </c>
      <c r="M1220">
        <f>((F1220)+(G1220)*(L1220))*(L1220)</f>
        <v/>
      </c>
      <c r="N1220">
        <f>(((F1220)+(G1220)*(L1220))*(L1220))/MAX((F1220)+2*(L1220)*SQRT(1+(G1220)^2),1E-6)</f>
        <v/>
      </c>
      <c r="O1220">
        <f>ABS(K1220)/MAX(((F1220)+(G1220)*(L1220))*(L1220),1E-6)</f>
        <v/>
      </c>
      <c r="P1220">
        <f>E1220+L1220</f>
        <v/>
      </c>
      <c r="Q1220">
        <f>P1220+((ABS(K1220)/MAX(((F1220)+(G1220)*(L1220))*(L1220),1E-6))^2)/(2*$I$5)</f>
        <v/>
      </c>
      <c r="R1220">
        <f>((ABS(K1220)*$D$6)/(MAX(((F1220)+(G1220)*(L1220))*(L1220),1E-6)*MAX(((((F1220)+(G1220)*(L1220))*(L1220))/MAX((F1220)+2*(L1220)*SQRT(1+(G1220)^2),1E-6))^(2/3),1E-6)))^2</f>
        <v/>
      </c>
      <c r="S1220">
        <f>ABS(ABS(K1220)/MAX(((F1220)+(G1220)*(L1220))*(L1220),1E-6))/SQRT($I$5*MAX((((F1220)+(G1220)*(L1220))*(L1220))/MAX((F1220)+2*(G1220)*(L1220),1E-6),1E-6))</f>
        <v/>
      </c>
      <c r="T1220">
        <f>((F1220)*(L1220)^2)/2+(G1220)*(L1220)^3/3+(ABS(K1220)^2)/($I$5*MAX(((F1220)+(G1220)*(L1220))*(L1220),1E-6))</f>
        <v/>
      </c>
      <c r="U1220">
        <f>IF($D$20=0,0,IFERROR(Q1219-(((R1219+R1220)/2)*J1220)-(IF(O1219&gt;O1220,$D$8*((O1219^2-O1220^2)/(2*$I$5)),$D$9*((O1220^2-O1219^2)/(2*$I$5)))+($D$10*(ABS(I1220)/90)*(MAX(O1219^2,O1220^2)/(2*$I$5))))-Q1220,0))</f>
        <v/>
      </c>
      <c r="V1220">
        <f>IF($D$20=0,1,IFERROR(IF(ROUND(S1220,3)=1,1,IF(AND(ABS(U1220)&lt;$D$19,S1220&gt;1),1,0)),0))</f>
        <v/>
      </c>
      <c r="W1220">
        <f>IF($D$20=0,IFERROR(W1221,MAX($D$16,POWER((ABS(K1220)^2)/($I$5*MAX(F1220,0.1)^2),1/3))),IF(IFERROR(AG1221,0)=0,IFERROR(W1221,MAX($D$16,POWER((ABS(K1220)^2)/($I$5*MAX(F1220,0.1)^2),1/3))),IF(OR(IFERROR(W1220,0)=0,IFERROR(AD1221,0)&gt;1),MAX($D$16,POWER((ABS(K1220)^2)/($I$5*MAX(F1220,0.1)^2),1/3)),IF(IFERROR(AF1220,0)&gt;0,MAX($D$16,IFERROR(W1220,0)+((IFERROR(AF1220,0))*$D$18*IF((IFERROR(AD1220,0))&lt;1,1,-1))),IF(IFERROR(AF1220,0)&lt;0,IF(ABS((MAX($D$16,POWER((ABS(K1220)^2)/($I$5*MAX(F1220,0.1)^2),1/3)))-IFERROR(W1220,0))&gt;$D$19,MAX($D$16,IF((MAX($D$16,POWER((ABS(K1220)^2)/($I$5*MAX(F1220,0.1)^2),1/3)))&gt;IFERROR(W1220,0),MIN((MAX($D$16,POWER((ABS(K1220)^2)/($I$5*MAX(F1220,0.1)^2),1/3))),IFERROR(W1220,0)+(MIN(ABS(IFERROR(AF1220,0))*$D$18,ABS((MAX($D$16,POWER((ABS(K1220)^2)/($I$5*MAX(F1220,0.1)^2),1/3)))-IFERROR(W1220,0))))),MAX((MAX($D$16,POWER((ABS(K1220)^2)/($I$5*MAX(F1220,0.1)^2),1/3))),IFERROR(W1220,0)-(MIN(ABS(IFERROR(AF1220,0))*$D$18,ABS((MAX($D$16,POWER((ABS(K1220)^2)/($I$5*MAX(F1220,0.1)^2),1/3)))-IFERROR(W1220,0))))))),MAX($D$16,POWER((ABS(K1220)^2)/($I$5*MAX(F1220,0.1)^2),1/3))),MAX($D$16,IFERROR(W1220,0)))))))</f>
        <v/>
      </c>
      <c r="X1220">
        <f>((F1220)+(G1220)*(W1220))*(W1220)</f>
        <v/>
      </c>
      <c r="Y1220">
        <f>(((F1220)+(G1220)*(W1220))*(W1220))/MAX((F1220)+2*(W1220)*SQRT(1+(G1220)^2),1E-6)</f>
        <v/>
      </c>
      <c r="Z1220">
        <f>ABS(K1220)/MAX(((F1220)+(G1220)*(W1220))*(W1220),1E-6)</f>
        <v/>
      </c>
      <c r="AA1220">
        <f>E1220+W1220</f>
        <v/>
      </c>
      <c r="AB1220">
        <f>AA1220+((ABS(K1220)/MAX(((F1220)+(G1220)*(W1220))*(W1220),1E-6))^2)/(2*$I$5)</f>
        <v/>
      </c>
      <c r="AC1220">
        <f>((ABS(K1220)*$D$6)/(MAX(((F1220)+(G1220)*(W1220))*(W1220),1E-6)*MAX(((((F1220)+(G1220)*(W1220))*(W1220))/MAX((F1220)+2*(W1220)*SQRT(1+(G1220)^2),1E-6))^(2/3),1E-6)))^2</f>
        <v/>
      </c>
      <c r="AD1220">
        <f>ABS(ABS(K1220)/MAX(((F1220)+(G1220)*(W1220))*(W1220),1E-6))/SQRT($I$5*MAX((((F1220)+(G1220)*(W1220))*(W1220))/MAX((F1220)+2*(G1220)*(W1220),1E-6),1E-6))</f>
        <v/>
      </c>
      <c r="AE1220">
        <f>((F1220)*(W1220)^2)/2+(G1220)*(W1220)^3/3+(ABS(K1220)^2)/($I$5*MAX(((F1220)+(G1220)*(W1220))*(W1220),1E-6))</f>
        <v/>
      </c>
      <c r="AF1220">
        <f>IF($D$20=0,0,IFERROR(AB1221+(((AC1220+AC1221)/2)*J1221)+(IF(Z1220&gt;Z1221,$D$8*((Z1220^2-Z1221^2)/(2*$I$5)),$D$9*((Z1221^2-Z1220^2)/(2*$I$5)))+($D$10*(ABS(I1221)/90)*(MAX(Z1220^2,Z1221^2)/(2*$I$5))))-AB1220,0))</f>
        <v/>
      </c>
      <c r="AG1220">
        <f>IF($D$20=0,1,IFERROR(IF(ROUND(AD1220,3)=1,1,IF(AND(ABS(AF1220)&lt;$D$19,AD1220&lt;1),1,0)),0))</f>
        <v/>
      </c>
      <c r="AH1220">
        <f>IFERROR(IF(V32="Supercritical",MAX($D$16,IFERROR(L1220,MAX($D$16,POWER((ABS(K1220)^2)/($I$5*MAX(F1220,0.1)^2),1/3)))),IF(V32="Subcritical",MAX($D$16,IFERROR(W1220,MAX($D$16,POWER((ABS(K1220)^2)/($I$5*MAX(F1220,0.1)^2),1/3)))),IF(AND(IFERROR(V1220,0)=1,IFERROR(AG1220,0)=1),IF(IFERROR(T1220,-1E99)&gt;=IFERROR(AE1220,-1E99),MAX($D$16,IFERROR(L1220,MAX($D$16,POWER((ABS(K1220)^2)/($I$5*MAX(F1220,0.1)^2),1/3)))),MAX($D$16,IFERROR(W1220,MAX($D$16,POWER((ABS(K1220)^2)/($I$5*MAX(F1220,0.1)^2),1/3))))),IF(IFERROR(V1220,0)=1,MAX($D$16,IFERROR(L1220,MAX($D$16,POWER((ABS(K1220)^2)/($I$5*MAX(F1220,0.1)^2),1/3)))),IF(IFERROR(AG1220,0)=1,MAX($D$16,IFERROR(W1220,MAX($D$16,POWER((ABS(K1220)^2)/($I$5*MAX(F1220,0.1)^2),1/3)))),MAX($D$16,POWER((ABS(K1220)^2)/($I$5*MAX(F1220,0.1)^2),1/3))))))),MAX($D$16,POWER((ABS(K1220)^2)/($I$5*MAX(F1220,0.1)^2),1/3)))</f>
        <v/>
      </c>
      <c r="AI1220">
        <f>E1220+AH1220</f>
        <v/>
      </c>
      <c r="AJ1220">
        <f>AI1220+((ABS(K1220)/MAX(((F1220)+(G1220)*(AH1220))*(AH1220),1E-6))^2)/(2*$I$5)</f>
        <v/>
      </c>
      <c r="AM1220" t="n">
        <v>0</v>
      </c>
      <c r="AN1220" t="n">
        <v>0</v>
      </c>
      <c r="AO1220">
        <f>AM1220+AN1220</f>
        <v/>
      </c>
      <c r="AP1220">
        <f>AP1219+AO1220</f>
        <v/>
      </c>
      <c r="AQ1220">
        <f>ABS(ABS(K1220)/MAX(((F1220)+(G1220)*(AH1220))*(AH1220),1E-6))/SQRT($I$5*MAX((((F1220)+(G1220)*(AH1220))*(AH1220))/MAX((F1220)+2*(G1220)*(AH1220),1E-6),1E-6))</f>
        <v/>
      </c>
      <c r="AR1220">
        <f>IF(AQ1220&lt;1,"Subcritical","Supercritical")</f>
        <v/>
      </c>
      <c r="AS1220">
        <f>((ABS(K1220)*$D$6)/(MAX(((F1220)+(G1220)*(AH1220))*(AH1220),1E-6)*MAX(((((F1220)+(G1220)*(AH1220))*(AH1220))/MAX((F1220)+2*(AH1220)*SQRT(1+(G1220)^2),1E-6))^(2/3),1E-6)))^2</f>
        <v/>
      </c>
    </row>
    <row r="1221">
      <c r="A1221" t="n">
        <v>1072</v>
      </c>
      <c r="B1221" t="n">
        <v>1070.889</v>
      </c>
      <c r="C1221" t="n">
        <v>616078.166</v>
      </c>
      <c r="D1221" t="n">
        <v>3096933.112</v>
      </c>
      <c r="E1221" t="n">
        <v>632.0265000000001</v>
      </c>
      <c r="F1221" t="n">
        <v>5.2</v>
      </c>
      <c r="G1221" t="n">
        <v>0</v>
      </c>
      <c r="H1221" t="inlineStr">
        <is>
          <t>Normal</t>
        </is>
      </c>
      <c r="I1221" t="n">
        <v>0.057</v>
      </c>
      <c r="J1221">
        <f>B1221-B1220</f>
        <v/>
      </c>
      <c r="K1221">
        <f>MAX(0,K1220-AO1220)</f>
        <v/>
      </c>
      <c r="L1221">
        <f>IF($D$20=0,IFERROR(L1220,MAX($D$16,POWER((ABS(K1221)^2)/($I$5*MAX(F1221,0.1)^2),1/3))),IF(IFERROR(V1220,0)=0,IFERROR(L1220,MAX($D$16,POWER((ABS(K1221)^2)/($I$5*MAX(F1221,0.1)^2),1/3))),IF(OR(IFERROR(L1221,0)=0,IFERROR(S1220,0)&lt;1,IFERROR(S1221,0)&lt;1),MAX($D$16,POWER((ABS(K1221)^2)/($I$5*MAX(F1221,0.1)^2),1/3)),IF(IFERROR(U1221,0)&gt;0,MAX($D$16,IFERROR(L1221,0)+((IFERROR(U1221,0))*$D$18*IF((IFERROR(S1221,0))&lt;1,1,-1))),IF(IFERROR(U1221,0)&lt;0,IF(ABS((MAX($D$16,POWER((ABS(K1221)^2)/($I$5*MAX(F1221,0.1)^2),1/3)))-IFERROR(L1221,0))&gt;$D$19,MAX($D$16,IF((MAX($D$16,POWER((ABS(K1221)^2)/($I$5*MAX(F1221,0.1)^2),1/3)))&gt;IFERROR(L1221,0),MIN((MAX($D$16,POWER((ABS(K1221)^2)/($I$5*MAX(F1221,0.1)^2),1/3))),IFERROR(L1221,0)+(MIN(ABS(IFERROR(U1221,0))*$D$18,ABS((MAX($D$16,POWER((ABS(K1221)^2)/($I$5*MAX(F1221,0.1)^2),1/3)))-IFERROR(L1221,0))))),MAX((MAX($D$16,POWER((ABS(K1221)^2)/($I$5*MAX(F1221,0.1)^2),1/3))),IFERROR(L1221,0)-(MIN(ABS(IFERROR(U1221,0))*$D$18,ABS((MAX($D$16,POWER((ABS(K1221)^2)/($I$5*MAX(F1221,0.1)^2),1/3)))-IFERROR(L1221,0))))))),MAX($D$16,POWER((ABS(K1221)^2)/($I$5*MAX(F1221,0.1)^2),1/3))),MAX($D$16,IFERROR(L1221,0)))))))</f>
        <v/>
      </c>
      <c r="M1221">
        <f>((F1221)+(G1221)*(L1221))*(L1221)</f>
        <v/>
      </c>
      <c r="N1221">
        <f>(((F1221)+(G1221)*(L1221))*(L1221))/MAX((F1221)+2*(L1221)*SQRT(1+(G1221)^2),1E-6)</f>
        <v/>
      </c>
      <c r="O1221">
        <f>ABS(K1221)/MAX(((F1221)+(G1221)*(L1221))*(L1221),1E-6)</f>
        <v/>
      </c>
      <c r="P1221">
        <f>E1221+L1221</f>
        <v/>
      </c>
      <c r="Q1221">
        <f>P1221+((ABS(K1221)/MAX(((F1221)+(G1221)*(L1221))*(L1221),1E-6))^2)/(2*$I$5)</f>
        <v/>
      </c>
      <c r="R1221">
        <f>((ABS(K1221)*$D$6)/(MAX(((F1221)+(G1221)*(L1221))*(L1221),1E-6)*MAX(((((F1221)+(G1221)*(L1221))*(L1221))/MAX((F1221)+2*(L1221)*SQRT(1+(G1221)^2),1E-6))^(2/3),1E-6)))^2</f>
        <v/>
      </c>
      <c r="S1221">
        <f>ABS(ABS(K1221)/MAX(((F1221)+(G1221)*(L1221))*(L1221),1E-6))/SQRT($I$5*MAX((((F1221)+(G1221)*(L1221))*(L1221))/MAX((F1221)+2*(G1221)*(L1221),1E-6),1E-6))</f>
        <v/>
      </c>
      <c r="T1221">
        <f>((F1221)*(L1221)^2)/2+(G1221)*(L1221)^3/3+(ABS(K1221)^2)/($I$5*MAX(((F1221)+(G1221)*(L1221))*(L1221),1E-6))</f>
        <v/>
      </c>
      <c r="U1221">
        <f>IF($D$20=0,0,IFERROR(Q1220-(((R1220+R1221)/2)*J1221)-(IF(O1220&gt;O1221,$D$8*((O1220^2-O1221^2)/(2*$I$5)),$D$9*((O1221^2-O1220^2)/(2*$I$5)))+($D$10*(ABS(I1221)/90)*(MAX(O1220^2,O1221^2)/(2*$I$5))))-Q1221,0))</f>
        <v/>
      </c>
      <c r="V1221">
        <f>IF($D$20=0,1,IFERROR(IF(ROUND(S1221,3)=1,1,IF(AND(ABS(U1221)&lt;$D$19,S1221&gt;1),1,0)),0))</f>
        <v/>
      </c>
      <c r="W1221">
        <f>IF($D$20=0,IFERROR(W1222,MAX($D$16,POWER((ABS(K1221)^2)/($I$5*MAX(F1221,0.1)^2),1/3))),IF(IFERROR(AG1222,0)=0,IFERROR(W1222,MAX($D$16,POWER((ABS(K1221)^2)/($I$5*MAX(F1221,0.1)^2),1/3))),IF(OR(IFERROR(W1221,0)=0,IFERROR(AD1222,0)&gt;1),MAX($D$16,POWER((ABS(K1221)^2)/($I$5*MAX(F1221,0.1)^2),1/3)),IF(IFERROR(AF1221,0)&gt;0,MAX($D$16,IFERROR(W1221,0)+((IFERROR(AF1221,0))*$D$18*IF((IFERROR(AD1221,0))&lt;1,1,-1))),IF(IFERROR(AF1221,0)&lt;0,IF(ABS((MAX($D$16,POWER((ABS(K1221)^2)/($I$5*MAX(F1221,0.1)^2),1/3)))-IFERROR(W1221,0))&gt;$D$19,MAX($D$16,IF((MAX($D$16,POWER((ABS(K1221)^2)/($I$5*MAX(F1221,0.1)^2),1/3)))&gt;IFERROR(W1221,0),MIN((MAX($D$16,POWER((ABS(K1221)^2)/($I$5*MAX(F1221,0.1)^2),1/3))),IFERROR(W1221,0)+(MIN(ABS(IFERROR(AF1221,0))*$D$18,ABS((MAX($D$16,POWER((ABS(K1221)^2)/($I$5*MAX(F1221,0.1)^2),1/3)))-IFERROR(W1221,0))))),MAX((MAX($D$16,POWER((ABS(K1221)^2)/($I$5*MAX(F1221,0.1)^2),1/3))),IFERROR(W1221,0)-(MIN(ABS(IFERROR(AF1221,0))*$D$18,ABS((MAX($D$16,POWER((ABS(K1221)^2)/($I$5*MAX(F1221,0.1)^2),1/3)))-IFERROR(W1221,0))))))),MAX($D$16,POWER((ABS(K1221)^2)/($I$5*MAX(F1221,0.1)^2),1/3))),MAX($D$16,IFERROR(W1221,0)))))))</f>
        <v/>
      </c>
      <c r="X1221">
        <f>((F1221)+(G1221)*(W1221))*(W1221)</f>
        <v/>
      </c>
      <c r="Y1221">
        <f>(((F1221)+(G1221)*(W1221))*(W1221))/MAX((F1221)+2*(W1221)*SQRT(1+(G1221)^2),1E-6)</f>
        <v/>
      </c>
      <c r="Z1221">
        <f>ABS(K1221)/MAX(((F1221)+(G1221)*(W1221))*(W1221),1E-6)</f>
        <v/>
      </c>
      <c r="AA1221">
        <f>E1221+W1221</f>
        <v/>
      </c>
      <c r="AB1221">
        <f>AA1221+((ABS(K1221)/MAX(((F1221)+(G1221)*(W1221))*(W1221),1E-6))^2)/(2*$I$5)</f>
        <v/>
      </c>
      <c r="AC1221">
        <f>((ABS(K1221)*$D$6)/(MAX(((F1221)+(G1221)*(W1221))*(W1221),1E-6)*MAX(((((F1221)+(G1221)*(W1221))*(W1221))/MAX((F1221)+2*(W1221)*SQRT(1+(G1221)^2),1E-6))^(2/3),1E-6)))^2</f>
        <v/>
      </c>
      <c r="AD1221">
        <f>ABS(ABS(K1221)/MAX(((F1221)+(G1221)*(W1221))*(W1221),1E-6))/SQRT($I$5*MAX((((F1221)+(G1221)*(W1221))*(W1221))/MAX((F1221)+2*(G1221)*(W1221),1E-6),1E-6))</f>
        <v/>
      </c>
      <c r="AE1221">
        <f>((F1221)*(W1221)^2)/2+(G1221)*(W1221)^3/3+(ABS(K1221)^2)/($I$5*MAX(((F1221)+(G1221)*(W1221))*(W1221),1E-6))</f>
        <v/>
      </c>
      <c r="AF1221">
        <f>IF($D$20=0,0,IFERROR(AB1222+(((AC1221+AC1222)/2)*J1222)+(IF(Z1221&gt;Z1222,$D$8*((Z1221^2-Z1222^2)/(2*$I$5)),$D$9*((Z1222^2-Z1221^2)/(2*$I$5)))+($D$10*(ABS(I1222)/90)*(MAX(Z1221^2,Z1222^2)/(2*$I$5))))-AB1221,0))</f>
        <v/>
      </c>
      <c r="AG1221">
        <f>IF($D$20=0,1,IFERROR(IF(ROUND(AD1221,3)=1,1,IF(AND(ABS(AF1221)&lt;$D$19,AD1221&lt;1),1,0)),0))</f>
        <v/>
      </c>
      <c r="AH1221">
        <f>IFERROR(IF(V32="Supercritical",MAX($D$16,IFERROR(L1221,MAX($D$16,POWER((ABS(K1221)^2)/($I$5*MAX(F1221,0.1)^2),1/3)))),IF(V32="Subcritical",MAX($D$16,IFERROR(W1221,MAX($D$16,POWER((ABS(K1221)^2)/($I$5*MAX(F1221,0.1)^2),1/3)))),IF(AND(IFERROR(V1221,0)=1,IFERROR(AG1221,0)=1),IF(IFERROR(T1221,-1E99)&gt;=IFERROR(AE1221,-1E99),MAX($D$16,IFERROR(L1221,MAX($D$16,POWER((ABS(K1221)^2)/($I$5*MAX(F1221,0.1)^2),1/3)))),MAX($D$16,IFERROR(W1221,MAX($D$16,POWER((ABS(K1221)^2)/($I$5*MAX(F1221,0.1)^2),1/3))))),IF(IFERROR(V1221,0)=1,MAX($D$16,IFERROR(L1221,MAX($D$16,POWER((ABS(K1221)^2)/($I$5*MAX(F1221,0.1)^2),1/3)))),IF(IFERROR(AG1221,0)=1,MAX($D$16,IFERROR(W1221,MAX($D$16,POWER((ABS(K1221)^2)/($I$5*MAX(F1221,0.1)^2),1/3)))),MAX($D$16,POWER((ABS(K1221)^2)/($I$5*MAX(F1221,0.1)^2),1/3))))))),MAX($D$16,POWER((ABS(K1221)^2)/($I$5*MAX(F1221,0.1)^2),1/3)))</f>
        <v/>
      </c>
      <c r="AI1221">
        <f>E1221+AH1221</f>
        <v/>
      </c>
      <c r="AJ1221">
        <f>AI1221+((ABS(K1221)/MAX(((F1221)+(G1221)*(AH1221))*(AH1221),1E-6))^2)/(2*$I$5)</f>
        <v/>
      </c>
      <c r="AM1221" t="n">
        <v>0</v>
      </c>
      <c r="AN1221" t="n">
        <v>0</v>
      </c>
      <c r="AO1221">
        <f>AM1221+AN1221</f>
        <v/>
      </c>
      <c r="AP1221">
        <f>AP1220+AO1221</f>
        <v/>
      </c>
      <c r="AQ1221">
        <f>ABS(ABS(K1221)/MAX(((F1221)+(G1221)*(AH1221))*(AH1221),1E-6))/SQRT($I$5*MAX((((F1221)+(G1221)*(AH1221))*(AH1221))/MAX((F1221)+2*(G1221)*(AH1221),1E-6),1E-6))</f>
        <v/>
      </c>
      <c r="AR1221">
        <f>IF(AQ1221&lt;1,"Subcritical","Supercritical")</f>
        <v/>
      </c>
      <c r="AS1221">
        <f>((ABS(K1221)*$D$6)/(MAX(((F1221)+(G1221)*(AH1221))*(AH1221),1E-6)*MAX(((((F1221)+(G1221)*(AH1221))*(AH1221))/MAX((F1221)+2*(AH1221)*SQRT(1+(G1221)^2),1E-6))^(2/3),1E-6)))^2</f>
        <v/>
      </c>
    </row>
    <row r="1222">
      <c r="A1222" t="n">
        <v>1073</v>
      </c>
      <c r="B1222" t="n">
        <v>1071.889</v>
      </c>
      <c r="C1222" t="n">
        <v>616078.123</v>
      </c>
      <c r="D1222" t="n">
        <v>3096932.113</v>
      </c>
      <c r="E1222" t="n">
        <v>632.026</v>
      </c>
      <c r="F1222" t="n">
        <v>5.2</v>
      </c>
      <c r="G1222" t="n">
        <v>0</v>
      </c>
      <c r="H1222" t="inlineStr">
        <is>
          <t>Normal</t>
        </is>
      </c>
      <c r="I1222" t="n">
        <v>0.057</v>
      </c>
      <c r="J1222">
        <f>B1222-B1221</f>
        <v/>
      </c>
      <c r="K1222">
        <f>MAX(0,K1221-AO1221)</f>
        <v/>
      </c>
      <c r="L1222">
        <f>IF($D$20=0,IFERROR(L1221,MAX($D$16,POWER((ABS(K1222)^2)/($I$5*MAX(F1222,0.1)^2),1/3))),IF(IFERROR(V1221,0)=0,IFERROR(L1221,MAX($D$16,POWER((ABS(K1222)^2)/($I$5*MAX(F1222,0.1)^2),1/3))),IF(OR(IFERROR(L1222,0)=0,IFERROR(S1221,0)&lt;1,IFERROR(S1222,0)&lt;1),MAX($D$16,POWER((ABS(K1222)^2)/($I$5*MAX(F1222,0.1)^2),1/3)),IF(IFERROR(U1222,0)&gt;0,MAX($D$16,IFERROR(L1222,0)+((IFERROR(U1222,0))*$D$18*IF((IFERROR(S1222,0))&lt;1,1,-1))),IF(IFERROR(U1222,0)&lt;0,IF(ABS((MAX($D$16,POWER((ABS(K1222)^2)/($I$5*MAX(F1222,0.1)^2),1/3)))-IFERROR(L1222,0))&gt;$D$19,MAX($D$16,IF((MAX($D$16,POWER((ABS(K1222)^2)/($I$5*MAX(F1222,0.1)^2),1/3)))&gt;IFERROR(L1222,0),MIN((MAX($D$16,POWER((ABS(K1222)^2)/($I$5*MAX(F1222,0.1)^2),1/3))),IFERROR(L1222,0)+(MIN(ABS(IFERROR(U1222,0))*$D$18,ABS((MAX($D$16,POWER((ABS(K1222)^2)/($I$5*MAX(F1222,0.1)^2),1/3)))-IFERROR(L1222,0))))),MAX((MAX($D$16,POWER((ABS(K1222)^2)/($I$5*MAX(F1222,0.1)^2),1/3))),IFERROR(L1222,0)-(MIN(ABS(IFERROR(U1222,0))*$D$18,ABS((MAX($D$16,POWER((ABS(K1222)^2)/($I$5*MAX(F1222,0.1)^2),1/3)))-IFERROR(L1222,0))))))),MAX($D$16,POWER((ABS(K1222)^2)/($I$5*MAX(F1222,0.1)^2),1/3))),MAX($D$16,IFERROR(L1222,0)))))))</f>
        <v/>
      </c>
      <c r="M1222">
        <f>((F1222)+(G1222)*(L1222))*(L1222)</f>
        <v/>
      </c>
      <c r="N1222">
        <f>(((F1222)+(G1222)*(L1222))*(L1222))/MAX((F1222)+2*(L1222)*SQRT(1+(G1222)^2),1E-6)</f>
        <v/>
      </c>
      <c r="O1222">
        <f>ABS(K1222)/MAX(((F1222)+(G1222)*(L1222))*(L1222),1E-6)</f>
        <v/>
      </c>
      <c r="P1222">
        <f>E1222+L1222</f>
        <v/>
      </c>
      <c r="Q1222">
        <f>P1222+((ABS(K1222)/MAX(((F1222)+(G1222)*(L1222))*(L1222),1E-6))^2)/(2*$I$5)</f>
        <v/>
      </c>
      <c r="R1222">
        <f>((ABS(K1222)*$D$6)/(MAX(((F1222)+(G1222)*(L1222))*(L1222),1E-6)*MAX(((((F1222)+(G1222)*(L1222))*(L1222))/MAX((F1222)+2*(L1222)*SQRT(1+(G1222)^2),1E-6))^(2/3),1E-6)))^2</f>
        <v/>
      </c>
      <c r="S1222">
        <f>ABS(ABS(K1222)/MAX(((F1222)+(G1222)*(L1222))*(L1222),1E-6))/SQRT($I$5*MAX((((F1222)+(G1222)*(L1222))*(L1222))/MAX((F1222)+2*(G1222)*(L1222),1E-6),1E-6))</f>
        <v/>
      </c>
      <c r="T1222">
        <f>((F1222)*(L1222)^2)/2+(G1222)*(L1222)^3/3+(ABS(K1222)^2)/($I$5*MAX(((F1222)+(G1222)*(L1222))*(L1222),1E-6))</f>
        <v/>
      </c>
      <c r="U1222">
        <f>IF($D$20=0,0,IFERROR(Q1221-(((R1221+R1222)/2)*J1222)-(IF(O1221&gt;O1222,$D$8*((O1221^2-O1222^2)/(2*$I$5)),$D$9*((O1222^2-O1221^2)/(2*$I$5)))+($D$10*(ABS(I1222)/90)*(MAX(O1221^2,O1222^2)/(2*$I$5))))-Q1222,0))</f>
        <v/>
      </c>
      <c r="V1222">
        <f>IF($D$20=0,1,IFERROR(IF(ROUND(S1222,3)=1,1,IF(AND(ABS(U1222)&lt;$D$19,S1222&gt;1),1,0)),0))</f>
        <v/>
      </c>
      <c r="W1222">
        <f>IF($D$20=0,IFERROR(W1223,MAX($D$16,POWER((ABS(K1222)^2)/($I$5*MAX(F1222,0.1)^2),1/3))),IF(IFERROR(AG1223,0)=0,IFERROR(W1223,MAX($D$16,POWER((ABS(K1222)^2)/($I$5*MAX(F1222,0.1)^2),1/3))),IF(OR(IFERROR(W1222,0)=0,IFERROR(AD1223,0)&gt;1),MAX($D$16,POWER((ABS(K1222)^2)/($I$5*MAX(F1222,0.1)^2),1/3)),IF(IFERROR(AF1222,0)&gt;0,MAX($D$16,IFERROR(W1222,0)+((IFERROR(AF1222,0))*$D$18*IF((IFERROR(AD1222,0))&lt;1,1,-1))),IF(IFERROR(AF1222,0)&lt;0,IF(ABS((MAX($D$16,POWER((ABS(K1222)^2)/($I$5*MAX(F1222,0.1)^2),1/3)))-IFERROR(W1222,0))&gt;$D$19,MAX($D$16,IF((MAX($D$16,POWER((ABS(K1222)^2)/($I$5*MAX(F1222,0.1)^2),1/3)))&gt;IFERROR(W1222,0),MIN((MAX($D$16,POWER((ABS(K1222)^2)/($I$5*MAX(F1222,0.1)^2),1/3))),IFERROR(W1222,0)+(MIN(ABS(IFERROR(AF1222,0))*$D$18,ABS((MAX($D$16,POWER((ABS(K1222)^2)/($I$5*MAX(F1222,0.1)^2),1/3)))-IFERROR(W1222,0))))),MAX((MAX($D$16,POWER((ABS(K1222)^2)/($I$5*MAX(F1222,0.1)^2),1/3))),IFERROR(W1222,0)-(MIN(ABS(IFERROR(AF1222,0))*$D$18,ABS((MAX($D$16,POWER((ABS(K1222)^2)/($I$5*MAX(F1222,0.1)^2),1/3)))-IFERROR(W1222,0))))))),MAX($D$16,POWER((ABS(K1222)^2)/($I$5*MAX(F1222,0.1)^2),1/3))),MAX($D$16,IFERROR(W1222,0)))))))</f>
        <v/>
      </c>
      <c r="X1222">
        <f>((F1222)+(G1222)*(W1222))*(W1222)</f>
        <v/>
      </c>
      <c r="Y1222">
        <f>(((F1222)+(G1222)*(W1222))*(W1222))/MAX((F1222)+2*(W1222)*SQRT(1+(G1222)^2),1E-6)</f>
        <v/>
      </c>
      <c r="Z1222">
        <f>ABS(K1222)/MAX(((F1222)+(G1222)*(W1222))*(W1222),1E-6)</f>
        <v/>
      </c>
      <c r="AA1222">
        <f>E1222+W1222</f>
        <v/>
      </c>
      <c r="AB1222">
        <f>AA1222+((ABS(K1222)/MAX(((F1222)+(G1222)*(W1222))*(W1222),1E-6))^2)/(2*$I$5)</f>
        <v/>
      </c>
      <c r="AC1222">
        <f>((ABS(K1222)*$D$6)/(MAX(((F1222)+(G1222)*(W1222))*(W1222),1E-6)*MAX(((((F1222)+(G1222)*(W1222))*(W1222))/MAX((F1222)+2*(W1222)*SQRT(1+(G1222)^2),1E-6))^(2/3),1E-6)))^2</f>
        <v/>
      </c>
      <c r="AD1222">
        <f>ABS(ABS(K1222)/MAX(((F1222)+(G1222)*(W1222))*(W1222),1E-6))/SQRT($I$5*MAX((((F1222)+(G1222)*(W1222))*(W1222))/MAX((F1222)+2*(G1222)*(W1222),1E-6),1E-6))</f>
        <v/>
      </c>
      <c r="AE1222">
        <f>((F1222)*(W1222)^2)/2+(G1222)*(W1222)^3/3+(ABS(K1222)^2)/($I$5*MAX(((F1222)+(G1222)*(W1222))*(W1222),1E-6))</f>
        <v/>
      </c>
      <c r="AF1222">
        <f>IF($D$20=0,0,IFERROR(AB1223+(((AC1222+AC1223)/2)*J1223)+(IF(Z1222&gt;Z1223,$D$8*((Z1222^2-Z1223^2)/(2*$I$5)),$D$9*((Z1223^2-Z1222^2)/(2*$I$5)))+($D$10*(ABS(I1223)/90)*(MAX(Z1222^2,Z1223^2)/(2*$I$5))))-AB1222,0))</f>
        <v/>
      </c>
      <c r="AG1222">
        <f>IF($D$20=0,1,IFERROR(IF(ROUND(AD1222,3)=1,1,IF(AND(ABS(AF1222)&lt;$D$19,AD1222&lt;1),1,0)),0))</f>
        <v/>
      </c>
      <c r="AH1222">
        <f>IFERROR(IF(V32="Supercritical",MAX($D$16,IFERROR(L1222,MAX($D$16,POWER((ABS(K1222)^2)/($I$5*MAX(F1222,0.1)^2),1/3)))),IF(V32="Subcritical",MAX($D$16,IFERROR(W1222,MAX($D$16,POWER((ABS(K1222)^2)/($I$5*MAX(F1222,0.1)^2),1/3)))),IF(AND(IFERROR(V1222,0)=1,IFERROR(AG1222,0)=1),IF(IFERROR(T1222,-1E99)&gt;=IFERROR(AE1222,-1E99),MAX($D$16,IFERROR(L1222,MAX($D$16,POWER((ABS(K1222)^2)/($I$5*MAX(F1222,0.1)^2),1/3)))),MAX($D$16,IFERROR(W1222,MAX($D$16,POWER((ABS(K1222)^2)/($I$5*MAX(F1222,0.1)^2),1/3))))),IF(IFERROR(V1222,0)=1,MAX($D$16,IFERROR(L1222,MAX($D$16,POWER((ABS(K1222)^2)/($I$5*MAX(F1222,0.1)^2),1/3)))),IF(IFERROR(AG1222,0)=1,MAX($D$16,IFERROR(W1222,MAX($D$16,POWER((ABS(K1222)^2)/($I$5*MAX(F1222,0.1)^2),1/3)))),MAX($D$16,POWER((ABS(K1222)^2)/($I$5*MAX(F1222,0.1)^2),1/3))))))),MAX($D$16,POWER((ABS(K1222)^2)/($I$5*MAX(F1222,0.1)^2),1/3)))</f>
        <v/>
      </c>
      <c r="AI1222">
        <f>E1222+AH1222</f>
        <v/>
      </c>
      <c r="AJ1222">
        <f>AI1222+((ABS(K1222)/MAX(((F1222)+(G1222)*(AH1222))*(AH1222),1E-6))^2)/(2*$I$5)</f>
        <v/>
      </c>
      <c r="AM1222" t="n">
        <v>0</v>
      </c>
      <c r="AN1222" t="n">
        <v>0</v>
      </c>
      <c r="AO1222">
        <f>AM1222+AN1222</f>
        <v/>
      </c>
      <c r="AP1222">
        <f>AP1221+AO1222</f>
        <v/>
      </c>
      <c r="AQ1222">
        <f>ABS(ABS(K1222)/MAX(((F1222)+(G1222)*(AH1222))*(AH1222),1E-6))/SQRT($I$5*MAX((((F1222)+(G1222)*(AH1222))*(AH1222))/MAX((F1222)+2*(G1222)*(AH1222),1E-6),1E-6))</f>
        <v/>
      </c>
      <c r="AR1222">
        <f>IF(AQ1222&lt;1,"Subcritical","Supercritical")</f>
        <v/>
      </c>
      <c r="AS1222">
        <f>((ABS(K1222)*$D$6)/(MAX(((F1222)+(G1222)*(AH1222))*(AH1222),1E-6)*MAX(((((F1222)+(G1222)*(AH1222))*(AH1222))/MAX((F1222)+2*(AH1222)*SQRT(1+(G1222)^2),1E-6))^(2/3),1E-6)))^2</f>
        <v/>
      </c>
    </row>
    <row r="1223">
      <c r="A1223" t="n">
        <v>1074</v>
      </c>
      <c r="B1223" t="n">
        <v>1072.889</v>
      </c>
      <c r="C1223" t="n">
        <v>616078.081</v>
      </c>
      <c r="D1223" t="n">
        <v>3096931.114</v>
      </c>
      <c r="E1223" t="n">
        <v>632.0255</v>
      </c>
      <c r="F1223" t="n">
        <v>5.2</v>
      </c>
      <c r="G1223" t="n">
        <v>0</v>
      </c>
      <c r="H1223" t="inlineStr">
        <is>
          <t>Normal</t>
        </is>
      </c>
      <c r="I1223" t="n">
        <v>0</v>
      </c>
      <c r="J1223">
        <f>B1223-B1222</f>
        <v/>
      </c>
      <c r="K1223">
        <f>MAX(0,K1222-AO1222)</f>
        <v/>
      </c>
      <c r="L1223">
        <f>IF($D$20=0,IFERROR(L1222,MAX($D$16,POWER((ABS(K1223)^2)/($I$5*MAX(F1223,0.1)^2),1/3))),IF(IFERROR(V1222,0)=0,IFERROR(L1222,MAX($D$16,POWER((ABS(K1223)^2)/($I$5*MAX(F1223,0.1)^2),1/3))),IF(OR(IFERROR(L1223,0)=0,IFERROR(S1222,0)&lt;1,IFERROR(S1223,0)&lt;1),MAX($D$16,POWER((ABS(K1223)^2)/($I$5*MAX(F1223,0.1)^2),1/3)),IF(IFERROR(U1223,0)&gt;0,MAX($D$16,IFERROR(L1223,0)+((IFERROR(U1223,0))*$D$18*IF((IFERROR(S1223,0))&lt;1,1,-1))),IF(IFERROR(U1223,0)&lt;0,IF(ABS((MAX($D$16,POWER((ABS(K1223)^2)/($I$5*MAX(F1223,0.1)^2),1/3)))-IFERROR(L1223,0))&gt;$D$19,MAX($D$16,IF((MAX($D$16,POWER((ABS(K1223)^2)/($I$5*MAX(F1223,0.1)^2),1/3)))&gt;IFERROR(L1223,0),MIN((MAX($D$16,POWER((ABS(K1223)^2)/($I$5*MAX(F1223,0.1)^2),1/3))),IFERROR(L1223,0)+(MIN(ABS(IFERROR(U1223,0))*$D$18,ABS((MAX($D$16,POWER((ABS(K1223)^2)/($I$5*MAX(F1223,0.1)^2),1/3)))-IFERROR(L1223,0))))),MAX((MAX($D$16,POWER((ABS(K1223)^2)/($I$5*MAX(F1223,0.1)^2),1/3))),IFERROR(L1223,0)-(MIN(ABS(IFERROR(U1223,0))*$D$18,ABS((MAX($D$16,POWER((ABS(K1223)^2)/($I$5*MAX(F1223,0.1)^2),1/3)))-IFERROR(L1223,0))))))),MAX($D$16,POWER((ABS(K1223)^2)/($I$5*MAX(F1223,0.1)^2),1/3))),MAX($D$16,IFERROR(L1223,0)))))))</f>
        <v/>
      </c>
      <c r="M1223">
        <f>((F1223)+(G1223)*(L1223))*(L1223)</f>
        <v/>
      </c>
      <c r="N1223">
        <f>(((F1223)+(G1223)*(L1223))*(L1223))/MAX((F1223)+2*(L1223)*SQRT(1+(G1223)^2),1E-6)</f>
        <v/>
      </c>
      <c r="O1223">
        <f>ABS(K1223)/MAX(((F1223)+(G1223)*(L1223))*(L1223),1E-6)</f>
        <v/>
      </c>
      <c r="P1223">
        <f>E1223+L1223</f>
        <v/>
      </c>
      <c r="Q1223">
        <f>P1223+((ABS(K1223)/MAX(((F1223)+(G1223)*(L1223))*(L1223),1E-6))^2)/(2*$I$5)</f>
        <v/>
      </c>
      <c r="R1223">
        <f>((ABS(K1223)*$D$6)/(MAX(((F1223)+(G1223)*(L1223))*(L1223),1E-6)*MAX(((((F1223)+(G1223)*(L1223))*(L1223))/MAX((F1223)+2*(L1223)*SQRT(1+(G1223)^2),1E-6))^(2/3),1E-6)))^2</f>
        <v/>
      </c>
      <c r="S1223">
        <f>ABS(ABS(K1223)/MAX(((F1223)+(G1223)*(L1223))*(L1223),1E-6))/SQRT($I$5*MAX((((F1223)+(G1223)*(L1223))*(L1223))/MAX((F1223)+2*(G1223)*(L1223),1E-6),1E-6))</f>
        <v/>
      </c>
      <c r="T1223">
        <f>((F1223)*(L1223)^2)/2+(G1223)*(L1223)^3/3+(ABS(K1223)^2)/($I$5*MAX(((F1223)+(G1223)*(L1223))*(L1223),1E-6))</f>
        <v/>
      </c>
      <c r="U1223">
        <f>IF($D$20=0,0,IFERROR(Q1222-(((R1222+R1223)/2)*J1223)-(IF(O1222&gt;O1223,$D$8*((O1222^2-O1223^2)/(2*$I$5)),$D$9*((O1223^2-O1222^2)/(2*$I$5)))+($D$10*(ABS(I1223)/90)*(MAX(O1222^2,O1223^2)/(2*$I$5))))-Q1223,0))</f>
        <v/>
      </c>
      <c r="V1223">
        <f>IF($D$20=0,1,IFERROR(IF(ROUND(S1223,3)=1,1,IF(AND(ABS(U1223)&lt;$D$19,S1223&gt;1),1,0)),0))</f>
        <v/>
      </c>
      <c r="W1223">
        <f>IF($D$20=0,IFERROR(W1224,MAX($D$16,POWER((ABS(K1223)^2)/($I$5*MAX(F1223,0.1)^2),1/3))),IF(IFERROR(AG1224,0)=0,IFERROR(W1224,MAX($D$16,POWER((ABS(K1223)^2)/($I$5*MAX(F1223,0.1)^2),1/3))),IF(OR(IFERROR(W1223,0)=0,IFERROR(AD1224,0)&gt;1),MAX($D$16,POWER((ABS(K1223)^2)/($I$5*MAX(F1223,0.1)^2),1/3)),IF(IFERROR(AF1223,0)&gt;0,MAX($D$16,IFERROR(W1223,0)+((IFERROR(AF1223,0))*$D$18*IF((IFERROR(AD1223,0))&lt;1,1,-1))),IF(IFERROR(AF1223,0)&lt;0,IF(ABS((MAX($D$16,POWER((ABS(K1223)^2)/($I$5*MAX(F1223,0.1)^2),1/3)))-IFERROR(W1223,0))&gt;$D$19,MAX($D$16,IF((MAX($D$16,POWER((ABS(K1223)^2)/($I$5*MAX(F1223,0.1)^2),1/3)))&gt;IFERROR(W1223,0),MIN((MAX($D$16,POWER((ABS(K1223)^2)/($I$5*MAX(F1223,0.1)^2),1/3))),IFERROR(W1223,0)+(MIN(ABS(IFERROR(AF1223,0))*$D$18,ABS((MAX($D$16,POWER((ABS(K1223)^2)/($I$5*MAX(F1223,0.1)^2),1/3)))-IFERROR(W1223,0))))),MAX((MAX($D$16,POWER((ABS(K1223)^2)/($I$5*MAX(F1223,0.1)^2),1/3))),IFERROR(W1223,0)-(MIN(ABS(IFERROR(AF1223,0))*$D$18,ABS((MAX($D$16,POWER((ABS(K1223)^2)/($I$5*MAX(F1223,0.1)^2),1/3)))-IFERROR(W1223,0))))))),MAX($D$16,POWER((ABS(K1223)^2)/($I$5*MAX(F1223,0.1)^2),1/3))),MAX($D$16,IFERROR(W1223,0)))))))</f>
        <v/>
      </c>
      <c r="X1223">
        <f>((F1223)+(G1223)*(W1223))*(W1223)</f>
        <v/>
      </c>
      <c r="Y1223">
        <f>(((F1223)+(G1223)*(W1223))*(W1223))/MAX((F1223)+2*(W1223)*SQRT(1+(G1223)^2),1E-6)</f>
        <v/>
      </c>
      <c r="Z1223">
        <f>ABS(K1223)/MAX(((F1223)+(G1223)*(W1223))*(W1223),1E-6)</f>
        <v/>
      </c>
      <c r="AA1223">
        <f>E1223+W1223</f>
        <v/>
      </c>
      <c r="AB1223">
        <f>AA1223+((ABS(K1223)/MAX(((F1223)+(G1223)*(W1223))*(W1223),1E-6))^2)/(2*$I$5)</f>
        <v/>
      </c>
      <c r="AC1223">
        <f>((ABS(K1223)*$D$6)/(MAX(((F1223)+(G1223)*(W1223))*(W1223),1E-6)*MAX(((((F1223)+(G1223)*(W1223))*(W1223))/MAX((F1223)+2*(W1223)*SQRT(1+(G1223)^2),1E-6))^(2/3),1E-6)))^2</f>
        <v/>
      </c>
      <c r="AD1223">
        <f>ABS(ABS(K1223)/MAX(((F1223)+(G1223)*(W1223))*(W1223),1E-6))/SQRT($I$5*MAX((((F1223)+(G1223)*(W1223))*(W1223))/MAX((F1223)+2*(G1223)*(W1223),1E-6),1E-6))</f>
        <v/>
      </c>
      <c r="AE1223">
        <f>((F1223)*(W1223)^2)/2+(G1223)*(W1223)^3/3+(ABS(K1223)^2)/($I$5*MAX(((F1223)+(G1223)*(W1223))*(W1223),1E-6))</f>
        <v/>
      </c>
      <c r="AF1223">
        <f>IF($D$20=0,0,IFERROR(AB1224+(((AC1223+AC1224)/2)*J1224)+(IF(Z1223&gt;Z1224,$D$8*((Z1223^2-Z1224^2)/(2*$I$5)),$D$9*((Z1224^2-Z1223^2)/(2*$I$5)))+($D$10*(ABS(I1224)/90)*(MAX(Z1223^2,Z1224^2)/(2*$I$5))))-AB1223,0))</f>
        <v/>
      </c>
      <c r="AG1223">
        <f>IF($D$20=0,1,IFERROR(IF(ROUND(AD1223,3)=1,1,IF(AND(ABS(AF1223)&lt;$D$19,AD1223&lt;1),1,0)),0))</f>
        <v/>
      </c>
      <c r="AH1223">
        <f>IFERROR(IF(V32="Supercritical",MAX($D$16,IFERROR(L1223,MAX($D$16,POWER((ABS(K1223)^2)/($I$5*MAX(F1223,0.1)^2),1/3)))),IF(V32="Subcritical",MAX($D$16,IFERROR(W1223,MAX($D$16,POWER((ABS(K1223)^2)/($I$5*MAX(F1223,0.1)^2),1/3)))),IF(AND(IFERROR(V1223,0)=1,IFERROR(AG1223,0)=1),IF(IFERROR(T1223,-1E99)&gt;=IFERROR(AE1223,-1E99),MAX($D$16,IFERROR(L1223,MAX($D$16,POWER((ABS(K1223)^2)/($I$5*MAX(F1223,0.1)^2),1/3)))),MAX($D$16,IFERROR(W1223,MAX($D$16,POWER((ABS(K1223)^2)/($I$5*MAX(F1223,0.1)^2),1/3))))),IF(IFERROR(V1223,0)=1,MAX($D$16,IFERROR(L1223,MAX($D$16,POWER((ABS(K1223)^2)/($I$5*MAX(F1223,0.1)^2),1/3)))),IF(IFERROR(AG1223,0)=1,MAX($D$16,IFERROR(W1223,MAX($D$16,POWER((ABS(K1223)^2)/($I$5*MAX(F1223,0.1)^2),1/3)))),MAX($D$16,POWER((ABS(K1223)^2)/($I$5*MAX(F1223,0.1)^2),1/3))))))),MAX($D$16,POWER((ABS(K1223)^2)/($I$5*MAX(F1223,0.1)^2),1/3)))</f>
        <v/>
      </c>
      <c r="AI1223">
        <f>E1223+AH1223</f>
        <v/>
      </c>
      <c r="AJ1223">
        <f>AI1223+((ABS(K1223)/MAX(((F1223)+(G1223)*(AH1223))*(AH1223),1E-6))^2)/(2*$I$5)</f>
        <v/>
      </c>
      <c r="AM1223" t="n">
        <v>0</v>
      </c>
      <c r="AN1223" t="n">
        <v>0</v>
      </c>
      <c r="AO1223">
        <f>AM1223+AN1223</f>
        <v/>
      </c>
      <c r="AP1223">
        <f>AP1222+AO1223</f>
        <v/>
      </c>
      <c r="AQ1223">
        <f>ABS(ABS(K1223)/MAX(((F1223)+(G1223)*(AH1223))*(AH1223),1E-6))/SQRT($I$5*MAX((((F1223)+(G1223)*(AH1223))*(AH1223))/MAX((F1223)+2*(G1223)*(AH1223),1E-6),1E-6))</f>
        <v/>
      </c>
      <c r="AR1223">
        <f>IF(AQ1223&lt;1,"Subcritical","Supercritical")</f>
        <v/>
      </c>
      <c r="AS1223">
        <f>((ABS(K1223)*$D$6)/(MAX(((F1223)+(G1223)*(AH1223))*(AH1223),1E-6)*MAX(((((F1223)+(G1223)*(AH1223))*(AH1223))/MAX((F1223)+2*(AH1223)*SQRT(1+(G1223)^2),1E-6))^(2/3),1E-6)))^2</f>
        <v/>
      </c>
    </row>
    <row r="1224">
      <c r="A1224" t="n">
        <v>1075</v>
      </c>
      <c r="B1224" t="n">
        <v>1073.889</v>
      </c>
      <c r="C1224" t="n">
        <v>616078.039</v>
      </c>
      <c r="D1224" t="n">
        <v>3096930.115</v>
      </c>
      <c r="E1224" t="n">
        <v>632.025</v>
      </c>
      <c r="F1224" t="n">
        <v>5.2</v>
      </c>
      <c r="G1224" t="n">
        <v>0</v>
      </c>
      <c r="H1224" t="inlineStr">
        <is>
          <t>Normal</t>
        </is>
      </c>
      <c r="I1224" t="n">
        <v>0</v>
      </c>
      <c r="J1224">
        <f>B1224-B1223</f>
        <v/>
      </c>
      <c r="K1224">
        <f>MAX(0,K1223-AO1223)</f>
        <v/>
      </c>
      <c r="L1224">
        <f>IF($D$20=0,IFERROR(L1223,MAX($D$16,POWER((ABS(K1224)^2)/($I$5*MAX(F1224,0.1)^2),1/3))),IF(IFERROR(V1223,0)=0,IFERROR(L1223,MAX($D$16,POWER((ABS(K1224)^2)/($I$5*MAX(F1224,0.1)^2),1/3))),IF(OR(IFERROR(L1224,0)=0,IFERROR(S1223,0)&lt;1,IFERROR(S1224,0)&lt;1),MAX($D$16,POWER((ABS(K1224)^2)/($I$5*MAX(F1224,0.1)^2),1/3)),IF(IFERROR(U1224,0)&gt;0,MAX($D$16,IFERROR(L1224,0)+((IFERROR(U1224,0))*$D$18*IF((IFERROR(S1224,0))&lt;1,1,-1))),IF(IFERROR(U1224,0)&lt;0,IF(ABS((MAX($D$16,POWER((ABS(K1224)^2)/($I$5*MAX(F1224,0.1)^2),1/3)))-IFERROR(L1224,0))&gt;$D$19,MAX($D$16,IF((MAX($D$16,POWER((ABS(K1224)^2)/($I$5*MAX(F1224,0.1)^2),1/3)))&gt;IFERROR(L1224,0),MIN((MAX($D$16,POWER((ABS(K1224)^2)/($I$5*MAX(F1224,0.1)^2),1/3))),IFERROR(L1224,0)+(MIN(ABS(IFERROR(U1224,0))*$D$18,ABS((MAX($D$16,POWER((ABS(K1224)^2)/($I$5*MAX(F1224,0.1)^2),1/3)))-IFERROR(L1224,0))))),MAX((MAX($D$16,POWER((ABS(K1224)^2)/($I$5*MAX(F1224,0.1)^2),1/3))),IFERROR(L1224,0)-(MIN(ABS(IFERROR(U1224,0))*$D$18,ABS((MAX($D$16,POWER((ABS(K1224)^2)/($I$5*MAX(F1224,0.1)^2),1/3)))-IFERROR(L1224,0))))))),MAX($D$16,POWER((ABS(K1224)^2)/($I$5*MAX(F1224,0.1)^2),1/3))),MAX($D$16,IFERROR(L1224,0)))))))</f>
        <v/>
      </c>
      <c r="M1224">
        <f>((F1224)+(G1224)*(L1224))*(L1224)</f>
        <v/>
      </c>
      <c r="N1224">
        <f>(((F1224)+(G1224)*(L1224))*(L1224))/MAX((F1224)+2*(L1224)*SQRT(1+(G1224)^2),1E-6)</f>
        <v/>
      </c>
      <c r="O1224">
        <f>ABS(K1224)/MAX(((F1224)+(G1224)*(L1224))*(L1224),1E-6)</f>
        <v/>
      </c>
      <c r="P1224">
        <f>E1224+L1224</f>
        <v/>
      </c>
      <c r="Q1224">
        <f>P1224+((ABS(K1224)/MAX(((F1224)+(G1224)*(L1224))*(L1224),1E-6))^2)/(2*$I$5)</f>
        <v/>
      </c>
      <c r="R1224">
        <f>((ABS(K1224)*$D$6)/(MAX(((F1224)+(G1224)*(L1224))*(L1224),1E-6)*MAX(((((F1224)+(G1224)*(L1224))*(L1224))/MAX((F1224)+2*(L1224)*SQRT(1+(G1224)^2),1E-6))^(2/3),1E-6)))^2</f>
        <v/>
      </c>
      <c r="S1224">
        <f>ABS(ABS(K1224)/MAX(((F1224)+(G1224)*(L1224))*(L1224),1E-6))/SQRT($I$5*MAX((((F1224)+(G1224)*(L1224))*(L1224))/MAX((F1224)+2*(G1224)*(L1224),1E-6),1E-6))</f>
        <v/>
      </c>
      <c r="T1224">
        <f>((F1224)*(L1224)^2)/2+(G1224)*(L1224)^3/3+(ABS(K1224)^2)/($I$5*MAX(((F1224)+(G1224)*(L1224))*(L1224),1E-6))</f>
        <v/>
      </c>
      <c r="U1224">
        <f>IF($D$20=0,0,IFERROR(Q1223-(((R1223+R1224)/2)*J1224)-(IF(O1223&gt;O1224,$D$8*((O1223^2-O1224^2)/(2*$I$5)),$D$9*((O1224^2-O1223^2)/(2*$I$5)))+($D$10*(ABS(I1224)/90)*(MAX(O1223^2,O1224^2)/(2*$I$5))))-Q1224,0))</f>
        <v/>
      </c>
      <c r="V1224">
        <f>IF($D$20=0,1,IFERROR(IF(ROUND(S1224,3)=1,1,IF(AND(ABS(U1224)&lt;$D$19,S1224&gt;1),1,0)),0))</f>
        <v/>
      </c>
      <c r="W1224">
        <f>IF($D$20=0,IFERROR(W1225,MAX($D$16,POWER((ABS(K1224)^2)/($I$5*MAX(F1224,0.1)^2),1/3))),IF(IFERROR(AG1225,0)=0,IFERROR(W1225,MAX($D$16,POWER((ABS(K1224)^2)/($I$5*MAX(F1224,0.1)^2),1/3))),IF(OR(IFERROR(W1224,0)=0,IFERROR(AD1225,0)&gt;1),MAX($D$16,POWER((ABS(K1224)^2)/($I$5*MAX(F1224,0.1)^2),1/3)),IF(IFERROR(AF1224,0)&gt;0,MAX($D$16,IFERROR(W1224,0)+((IFERROR(AF1224,0))*$D$18*IF((IFERROR(AD1224,0))&lt;1,1,-1))),IF(IFERROR(AF1224,0)&lt;0,IF(ABS((MAX($D$16,POWER((ABS(K1224)^2)/($I$5*MAX(F1224,0.1)^2),1/3)))-IFERROR(W1224,0))&gt;$D$19,MAX($D$16,IF((MAX($D$16,POWER((ABS(K1224)^2)/($I$5*MAX(F1224,0.1)^2),1/3)))&gt;IFERROR(W1224,0),MIN((MAX($D$16,POWER((ABS(K1224)^2)/($I$5*MAX(F1224,0.1)^2),1/3))),IFERROR(W1224,0)+(MIN(ABS(IFERROR(AF1224,0))*$D$18,ABS((MAX($D$16,POWER((ABS(K1224)^2)/($I$5*MAX(F1224,0.1)^2),1/3)))-IFERROR(W1224,0))))),MAX((MAX($D$16,POWER((ABS(K1224)^2)/($I$5*MAX(F1224,0.1)^2),1/3))),IFERROR(W1224,0)-(MIN(ABS(IFERROR(AF1224,0))*$D$18,ABS((MAX($D$16,POWER((ABS(K1224)^2)/($I$5*MAX(F1224,0.1)^2),1/3)))-IFERROR(W1224,0))))))),MAX($D$16,POWER((ABS(K1224)^2)/($I$5*MAX(F1224,0.1)^2),1/3))),MAX($D$16,IFERROR(W1224,0)))))))</f>
        <v/>
      </c>
      <c r="X1224">
        <f>((F1224)+(G1224)*(W1224))*(W1224)</f>
        <v/>
      </c>
      <c r="Y1224">
        <f>(((F1224)+(G1224)*(W1224))*(W1224))/MAX((F1224)+2*(W1224)*SQRT(1+(G1224)^2),1E-6)</f>
        <v/>
      </c>
      <c r="Z1224">
        <f>ABS(K1224)/MAX(((F1224)+(G1224)*(W1224))*(W1224),1E-6)</f>
        <v/>
      </c>
      <c r="AA1224">
        <f>E1224+W1224</f>
        <v/>
      </c>
      <c r="AB1224">
        <f>AA1224+((ABS(K1224)/MAX(((F1224)+(G1224)*(W1224))*(W1224),1E-6))^2)/(2*$I$5)</f>
        <v/>
      </c>
      <c r="AC1224">
        <f>((ABS(K1224)*$D$6)/(MAX(((F1224)+(G1224)*(W1224))*(W1224),1E-6)*MAX(((((F1224)+(G1224)*(W1224))*(W1224))/MAX((F1224)+2*(W1224)*SQRT(1+(G1224)^2),1E-6))^(2/3),1E-6)))^2</f>
        <v/>
      </c>
      <c r="AD1224">
        <f>ABS(ABS(K1224)/MAX(((F1224)+(G1224)*(W1224))*(W1224),1E-6))/SQRT($I$5*MAX((((F1224)+(G1224)*(W1224))*(W1224))/MAX((F1224)+2*(G1224)*(W1224),1E-6),1E-6))</f>
        <v/>
      </c>
      <c r="AE1224">
        <f>((F1224)*(W1224)^2)/2+(G1224)*(W1224)^3/3+(ABS(K1224)^2)/($I$5*MAX(((F1224)+(G1224)*(W1224))*(W1224),1E-6))</f>
        <v/>
      </c>
      <c r="AF1224">
        <f>IF($D$20=0,0,IFERROR(AB1225+(((AC1224+AC1225)/2)*J1225)+(IF(Z1224&gt;Z1225,$D$8*((Z1224^2-Z1225^2)/(2*$I$5)),$D$9*((Z1225^2-Z1224^2)/(2*$I$5)))+($D$10*(ABS(I1225)/90)*(MAX(Z1224^2,Z1225^2)/(2*$I$5))))-AB1224,0))</f>
        <v/>
      </c>
      <c r="AG1224">
        <f>IF($D$20=0,1,IFERROR(IF(ROUND(AD1224,3)=1,1,IF(AND(ABS(AF1224)&lt;$D$19,AD1224&lt;1),1,0)),0))</f>
        <v/>
      </c>
      <c r="AH1224">
        <f>IFERROR(IF(V32="Supercritical",MAX($D$16,IFERROR(L1224,MAX($D$16,POWER((ABS(K1224)^2)/($I$5*MAX(F1224,0.1)^2),1/3)))),IF(V32="Subcritical",MAX($D$16,IFERROR(W1224,MAX($D$16,POWER((ABS(K1224)^2)/($I$5*MAX(F1224,0.1)^2),1/3)))),IF(AND(IFERROR(V1224,0)=1,IFERROR(AG1224,0)=1),IF(IFERROR(T1224,-1E99)&gt;=IFERROR(AE1224,-1E99),MAX($D$16,IFERROR(L1224,MAX($D$16,POWER((ABS(K1224)^2)/($I$5*MAX(F1224,0.1)^2),1/3)))),MAX($D$16,IFERROR(W1224,MAX($D$16,POWER((ABS(K1224)^2)/($I$5*MAX(F1224,0.1)^2),1/3))))),IF(IFERROR(V1224,0)=1,MAX($D$16,IFERROR(L1224,MAX($D$16,POWER((ABS(K1224)^2)/($I$5*MAX(F1224,0.1)^2),1/3)))),IF(IFERROR(AG1224,0)=1,MAX($D$16,IFERROR(W1224,MAX($D$16,POWER((ABS(K1224)^2)/($I$5*MAX(F1224,0.1)^2),1/3)))),MAX($D$16,POWER((ABS(K1224)^2)/($I$5*MAX(F1224,0.1)^2),1/3))))))),MAX($D$16,POWER((ABS(K1224)^2)/($I$5*MAX(F1224,0.1)^2),1/3)))</f>
        <v/>
      </c>
      <c r="AI1224">
        <f>E1224+AH1224</f>
        <v/>
      </c>
      <c r="AJ1224">
        <f>AI1224+((ABS(K1224)/MAX(((F1224)+(G1224)*(AH1224))*(AH1224),1E-6))^2)/(2*$I$5)</f>
        <v/>
      </c>
      <c r="AM1224" t="n">
        <v>0</v>
      </c>
      <c r="AN1224" t="n">
        <v>0</v>
      </c>
      <c r="AO1224">
        <f>AM1224+AN1224</f>
        <v/>
      </c>
      <c r="AP1224">
        <f>AP1223+AO1224</f>
        <v/>
      </c>
      <c r="AQ1224">
        <f>ABS(ABS(K1224)/MAX(((F1224)+(G1224)*(AH1224))*(AH1224),1E-6))/SQRT($I$5*MAX((((F1224)+(G1224)*(AH1224))*(AH1224))/MAX((F1224)+2*(G1224)*(AH1224),1E-6),1E-6))</f>
        <v/>
      </c>
      <c r="AR1224">
        <f>IF(AQ1224&lt;1,"Subcritical","Supercritical")</f>
        <v/>
      </c>
      <c r="AS1224">
        <f>((ABS(K1224)*$D$6)/(MAX(((F1224)+(G1224)*(AH1224))*(AH1224),1E-6)*MAX(((((F1224)+(G1224)*(AH1224))*(AH1224))/MAX((F1224)+2*(AH1224)*SQRT(1+(G1224)^2),1E-6))^(2/3),1E-6)))^2</f>
        <v/>
      </c>
    </row>
    <row r="1225">
      <c r="A1225" t="n">
        <v>1076</v>
      </c>
      <c r="B1225" t="n">
        <v>1074.889</v>
      </c>
      <c r="C1225" t="n">
        <v>616077.997</v>
      </c>
      <c r="D1225" t="n">
        <v>3096929.116</v>
      </c>
      <c r="E1225" t="n">
        <v>632.0245</v>
      </c>
      <c r="F1225" t="n">
        <v>5.2</v>
      </c>
      <c r="G1225" t="n">
        <v>0</v>
      </c>
      <c r="H1225" t="inlineStr">
        <is>
          <t>Normal</t>
        </is>
      </c>
      <c r="I1225" t="n">
        <v>0.057</v>
      </c>
      <c r="J1225">
        <f>B1225-B1224</f>
        <v/>
      </c>
      <c r="K1225">
        <f>MAX(0,K1224-AO1224)</f>
        <v/>
      </c>
      <c r="L1225">
        <f>IF($D$20=0,IFERROR(L1224,MAX($D$16,POWER((ABS(K1225)^2)/($I$5*MAX(F1225,0.1)^2),1/3))),IF(IFERROR(V1224,0)=0,IFERROR(L1224,MAX($D$16,POWER((ABS(K1225)^2)/($I$5*MAX(F1225,0.1)^2),1/3))),IF(OR(IFERROR(L1225,0)=0,IFERROR(S1224,0)&lt;1,IFERROR(S1225,0)&lt;1),MAX($D$16,POWER((ABS(K1225)^2)/($I$5*MAX(F1225,0.1)^2),1/3)),IF(IFERROR(U1225,0)&gt;0,MAX($D$16,IFERROR(L1225,0)+((IFERROR(U1225,0))*$D$18*IF((IFERROR(S1225,0))&lt;1,1,-1))),IF(IFERROR(U1225,0)&lt;0,IF(ABS((MAX($D$16,POWER((ABS(K1225)^2)/($I$5*MAX(F1225,0.1)^2),1/3)))-IFERROR(L1225,0))&gt;$D$19,MAX($D$16,IF((MAX($D$16,POWER((ABS(K1225)^2)/($I$5*MAX(F1225,0.1)^2),1/3)))&gt;IFERROR(L1225,0),MIN((MAX($D$16,POWER((ABS(K1225)^2)/($I$5*MAX(F1225,0.1)^2),1/3))),IFERROR(L1225,0)+(MIN(ABS(IFERROR(U1225,0))*$D$18,ABS((MAX($D$16,POWER((ABS(K1225)^2)/($I$5*MAX(F1225,0.1)^2),1/3)))-IFERROR(L1225,0))))),MAX((MAX($D$16,POWER((ABS(K1225)^2)/($I$5*MAX(F1225,0.1)^2),1/3))),IFERROR(L1225,0)-(MIN(ABS(IFERROR(U1225,0))*$D$18,ABS((MAX($D$16,POWER((ABS(K1225)^2)/($I$5*MAX(F1225,0.1)^2),1/3)))-IFERROR(L1225,0))))))),MAX($D$16,POWER((ABS(K1225)^2)/($I$5*MAX(F1225,0.1)^2),1/3))),MAX($D$16,IFERROR(L1225,0)))))))</f>
        <v/>
      </c>
      <c r="M1225">
        <f>((F1225)+(G1225)*(L1225))*(L1225)</f>
        <v/>
      </c>
      <c r="N1225">
        <f>(((F1225)+(G1225)*(L1225))*(L1225))/MAX((F1225)+2*(L1225)*SQRT(1+(G1225)^2),1E-6)</f>
        <v/>
      </c>
      <c r="O1225">
        <f>ABS(K1225)/MAX(((F1225)+(G1225)*(L1225))*(L1225),1E-6)</f>
        <v/>
      </c>
      <c r="P1225">
        <f>E1225+L1225</f>
        <v/>
      </c>
      <c r="Q1225">
        <f>P1225+((ABS(K1225)/MAX(((F1225)+(G1225)*(L1225))*(L1225),1E-6))^2)/(2*$I$5)</f>
        <v/>
      </c>
      <c r="R1225">
        <f>((ABS(K1225)*$D$6)/(MAX(((F1225)+(G1225)*(L1225))*(L1225),1E-6)*MAX(((((F1225)+(G1225)*(L1225))*(L1225))/MAX((F1225)+2*(L1225)*SQRT(1+(G1225)^2),1E-6))^(2/3),1E-6)))^2</f>
        <v/>
      </c>
      <c r="S1225">
        <f>ABS(ABS(K1225)/MAX(((F1225)+(G1225)*(L1225))*(L1225),1E-6))/SQRT($I$5*MAX((((F1225)+(G1225)*(L1225))*(L1225))/MAX((F1225)+2*(G1225)*(L1225),1E-6),1E-6))</f>
        <v/>
      </c>
      <c r="T1225">
        <f>((F1225)*(L1225)^2)/2+(G1225)*(L1225)^3/3+(ABS(K1225)^2)/($I$5*MAX(((F1225)+(G1225)*(L1225))*(L1225),1E-6))</f>
        <v/>
      </c>
      <c r="U1225">
        <f>IF($D$20=0,0,IFERROR(Q1224-(((R1224+R1225)/2)*J1225)-(IF(O1224&gt;O1225,$D$8*((O1224^2-O1225^2)/(2*$I$5)),$D$9*((O1225^2-O1224^2)/(2*$I$5)))+($D$10*(ABS(I1225)/90)*(MAX(O1224^2,O1225^2)/(2*$I$5))))-Q1225,0))</f>
        <v/>
      </c>
      <c r="V1225">
        <f>IF($D$20=0,1,IFERROR(IF(ROUND(S1225,3)=1,1,IF(AND(ABS(U1225)&lt;$D$19,S1225&gt;1),1,0)),0))</f>
        <v/>
      </c>
      <c r="W1225">
        <f>IF($D$20=0,IFERROR(W1226,MAX($D$16,POWER((ABS(K1225)^2)/($I$5*MAX(F1225,0.1)^2),1/3))),IF(IFERROR(AG1226,0)=0,IFERROR(W1226,MAX($D$16,POWER((ABS(K1225)^2)/($I$5*MAX(F1225,0.1)^2),1/3))),IF(OR(IFERROR(W1225,0)=0,IFERROR(AD1226,0)&gt;1),MAX($D$16,POWER((ABS(K1225)^2)/($I$5*MAX(F1225,0.1)^2),1/3)),IF(IFERROR(AF1225,0)&gt;0,MAX($D$16,IFERROR(W1225,0)+((IFERROR(AF1225,0))*$D$18*IF((IFERROR(AD1225,0))&lt;1,1,-1))),IF(IFERROR(AF1225,0)&lt;0,IF(ABS((MAX($D$16,POWER((ABS(K1225)^2)/($I$5*MAX(F1225,0.1)^2),1/3)))-IFERROR(W1225,0))&gt;$D$19,MAX($D$16,IF((MAX($D$16,POWER((ABS(K1225)^2)/($I$5*MAX(F1225,0.1)^2),1/3)))&gt;IFERROR(W1225,0),MIN((MAX($D$16,POWER((ABS(K1225)^2)/($I$5*MAX(F1225,0.1)^2),1/3))),IFERROR(W1225,0)+(MIN(ABS(IFERROR(AF1225,0))*$D$18,ABS((MAX($D$16,POWER((ABS(K1225)^2)/($I$5*MAX(F1225,0.1)^2),1/3)))-IFERROR(W1225,0))))),MAX((MAX($D$16,POWER((ABS(K1225)^2)/($I$5*MAX(F1225,0.1)^2),1/3))),IFERROR(W1225,0)-(MIN(ABS(IFERROR(AF1225,0))*$D$18,ABS((MAX($D$16,POWER((ABS(K1225)^2)/($I$5*MAX(F1225,0.1)^2),1/3)))-IFERROR(W1225,0))))))),MAX($D$16,POWER((ABS(K1225)^2)/($I$5*MAX(F1225,0.1)^2),1/3))),MAX($D$16,IFERROR(W1225,0)))))))</f>
        <v/>
      </c>
      <c r="X1225">
        <f>((F1225)+(G1225)*(W1225))*(W1225)</f>
        <v/>
      </c>
      <c r="Y1225">
        <f>(((F1225)+(G1225)*(W1225))*(W1225))/MAX((F1225)+2*(W1225)*SQRT(1+(G1225)^2),1E-6)</f>
        <v/>
      </c>
      <c r="Z1225">
        <f>ABS(K1225)/MAX(((F1225)+(G1225)*(W1225))*(W1225),1E-6)</f>
        <v/>
      </c>
      <c r="AA1225">
        <f>E1225+W1225</f>
        <v/>
      </c>
      <c r="AB1225">
        <f>AA1225+((ABS(K1225)/MAX(((F1225)+(G1225)*(W1225))*(W1225),1E-6))^2)/(2*$I$5)</f>
        <v/>
      </c>
      <c r="AC1225">
        <f>((ABS(K1225)*$D$6)/(MAX(((F1225)+(G1225)*(W1225))*(W1225),1E-6)*MAX(((((F1225)+(G1225)*(W1225))*(W1225))/MAX((F1225)+2*(W1225)*SQRT(1+(G1225)^2),1E-6))^(2/3),1E-6)))^2</f>
        <v/>
      </c>
      <c r="AD1225">
        <f>ABS(ABS(K1225)/MAX(((F1225)+(G1225)*(W1225))*(W1225),1E-6))/SQRT($I$5*MAX((((F1225)+(G1225)*(W1225))*(W1225))/MAX((F1225)+2*(G1225)*(W1225),1E-6),1E-6))</f>
        <v/>
      </c>
      <c r="AE1225">
        <f>((F1225)*(W1225)^2)/2+(G1225)*(W1225)^3/3+(ABS(K1225)^2)/($I$5*MAX(((F1225)+(G1225)*(W1225))*(W1225),1E-6))</f>
        <v/>
      </c>
      <c r="AF1225">
        <f>IF($D$20=0,0,IFERROR(AB1226+(((AC1225+AC1226)/2)*J1226)+(IF(Z1225&gt;Z1226,$D$8*((Z1225^2-Z1226^2)/(2*$I$5)),$D$9*((Z1226^2-Z1225^2)/(2*$I$5)))+($D$10*(ABS(I1226)/90)*(MAX(Z1225^2,Z1226^2)/(2*$I$5))))-AB1225,0))</f>
        <v/>
      </c>
      <c r="AG1225">
        <f>IF($D$20=0,1,IFERROR(IF(ROUND(AD1225,3)=1,1,IF(AND(ABS(AF1225)&lt;$D$19,AD1225&lt;1),1,0)),0))</f>
        <v/>
      </c>
      <c r="AH1225">
        <f>IFERROR(IF(V32="Supercritical",MAX($D$16,IFERROR(L1225,MAX($D$16,POWER((ABS(K1225)^2)/($I$5*MAX(F1225,0.1)^2),1/3)))),IF(V32="Subcritical",MAX($D$16,IFERROR(W1225,MAX($D$16,POWER((ABS(K1225)^2)/($I$5*MAX(F1225,0.1)^2),1/3)))),IF(AND(IFERROR(V1225,0)=1,IFERROR(AG1225,0)=1),IF(IFERROR(T1225,-1E99)&gt;=IFERROR(AE1225,-1E99),MAX($D$16,IFERROR(L1225,MAX($D$16,POWER((ABS(K1225)^2)/($I$5*MAX(F1225,0.1)^2),1/3)))),MAX($D$16,IFERROR(W1225,MAX($D$16,POWER((ABS(K1225)^2)/($I$5*MAX(F1225,0.1)^2),1/3))))),IF(IFERROR(V1225,0)=1,MAX($D$16,IFERROR(L1225,MAX($D$16,POWER((ABS(K1225)^2)/($I$5*MAX(F1225,0.1)^2),1/3)))),IF(IFERROR(AG1225,0)=1,MAX($D$16,IFERROR(W1225,MAX($D$16,POWER((ABS(K1225)^2)/($I$5*MAX(F1225,0.1)^2),1/3)))),MAX($D$16,POWER((ABS(K1225)^2)/($I$5*MAX(F1225,0.1)^2),1/3))))))),MAX($D$16,POWER((ABS(K1225)^2)/($I$5*MAX(F1225,0.1)^2),1/3)))</f>
        <v/>
      </c>
      <c r="AI1225">
        <f>E1225+AH1225</f>
        <v/>
      </c>
      <c r="AJ1225">
        <f>AI1225+((ABS(K1225)/MAX(((F1225)+(G1225)*(AH1225))*(AH1225),1E-6))^2)/(2*$I$5)</f>
        <v/>
      </c>
      <c r="AM1225" t="n">
        <v>0</v>
      </c>
      <c r="AN1225" t="n">
        <v>0</v>
      </c>
      <c r="AO1225">
        <f>AM1225+AN1225</f>
        <v/>
      </c>
      <c r="AP1225">
        <f>AP1224+AO1225</f>
        <v/>
      </c>
      <c r="AQ1225">
        <f>ABS(ABS(K1225)/MAX(((F1225)+(G1225)*(AH1225))*(AH1225),1E-6))/SQRT($I$5*MAX((((F1225)+(G1225)*(AH1225))*(AH1225))/MAX((F1225)+2*(G1225)*(AH1225),1E-6),1E-6))</f>
        <v/>
      </c>
      <c r="AR1225">
        <f>IF(AQ1225&lt;1,"Subcritical","Supercritical")</f>
        <v/>
      </c>
      <c r="AS1225">
        <f>((ABS(K1225)*$D$6)/(MAX(((F1225)+(G1225)*(AH1225))*(AH1225),1E-6)*MAX(((((F1225)+(G1225)*(AH1225))*(AH1225))/MAX((F1225)+2*(AH1225)*SQRT(1+(G1225)^2),1E-6))^(2/3),1E-6)))^2</f>
        <v/>
      </c>
    </row>
    <row r="1226">
      <c r="A1226" t="n">
        <v>1077</v>
      </c>
      <c r="B1226" t="n">
        <v>1075.889</v>
      </c>
      <c r="C1226" t="n">
        <v>616077.954</v>
      </c>
      <c r="D1226" t="n">
        <v>3096928.117</v>
      </c>
      <c r="E1226" t="n">
        <v>632.024</v>
      </c>
      <c r="F1226" t="n">
        <v>5.2</v>
      </c>
      <c r="G1226" t="n">
        <v>0</v>
      </c>
      <c r="H1226" t="inlineStr">
        <is>
          <t>Normal</t>
        </is>
      </c>
      <c r="I1226" t="n">
        <v>0.057</v>
      </c>
      <c r="J1226">
        <f>B1226-B1225</f>
        <v/>
      </c>
      <c r="K1226">
        <f>MAX(0,K1225-AO1225)</f>
        <v/>
      </c>
      <c r="L1226">
        <f>IF($D$20=0,IFERROR(L1225,MAX($D$16,POWER((ABS(K1226)^2)/($I$5*MAX(F1226,0.1)^2),1/3))),IF(IFERROR(V1225,0)=0,IFERROR(L1225,MAX($D$16,POWER((ABS(K1226)^2)/($I$5*MAX(F1226,0.1)^2),1/3))),IF(OR(IFERROR(L1226,0)=0,IFERROR(S1225,0)&lt;1,IFERROR(S1226,0)&lt;1),MAX($D$16,POWER((ABS(K1226)^2)/($I$5*MAX(F1226,0.1)^2),1/3)),IF(IFERROR(U1226,0)&gt;0,MAX($D$16,IFERROR(L1226,0)+((IFERROR(U1226,0))*$D$18*IF((IFERROR(S1226,0))&lt;1,1,-1))),IF(IFERROR(U1226,0)&lt;0,IF(ABS((MAX($D$16,POWER((ABS(K1226)^2)/($I$5*MAX(F1226,0.1)^2),1/3)))-IFERROR(L1226,0))&gt;$D$19,MAX($D$16,IF((MAX($D$16,POWER((ABS(K1226)^2)/($I$5*MAX(F1226,0.1)^2),1/3)))&gt;IFERROR(L1226,0),MIN((MAX($D$16,POWER((ABS(K1226)^2)/($I$5*MAX(F1226,0.1)^2),1/3))),IFERROR(L1226,0)+(MIN(ABS(IFERROR(U1226,0))*$D$18,ABS((MAX($D$16,POWER((ABS(K1226)^2)/($I$5*MAX(F1226,0.1)^2),1/3)))-IFERROR(L1226,0))))),MAX((MAX($D$16,POWER((ABS(K1226)^2)/($I$5*MAX(F1226,0.1)^2),1/3))),IFERROR(L1226,0)-(MIN(ABS(IFERROR(U1226,0))*$D$18,ABS((MAX($D$16,POWER((ABS(K1226)^2)/($I$5*MAX(F1226,0.1)^2),1/3)))-IFERROR(L1226,0))))))),MAX($D$16,POWER((ABS(K1226)^2)/($I$5*MAX(F1226,0.1)^2),1/3))),MAX($D$16,IFERROR(L1226,0)))))))</f>
        <v/>
      </c>
      <c r="M1226">
        <f>((F1226)+(G1226)*(L1226))*(L1226)</f>
        <v/>
      </c>
      <c r="N1226">
        <f>(((F1226)+(G1226)*(L1226))*(L1226))/MAX((F1226)+2*(L1226)*SQRT(1+(G1226)^2),1E-6)</f>
        <v/>
      </c>
      <c r="O1226">
        <f>ABS(K1226)/MAX(((F1226)+(G1226)*(L1226))*(L1226),1E-6)</f>
        <v/>
      </c>
      <c r="P1226">
        <f>E1226+L1226</f>
        <v/>
      </c>
      <c r="Q1226">
        <f>P1226+((ABS(K1226)/MAX(((F1226)+(G1226)*(L1226))*(L1226),1E-6))^2)/(2*$I$5)</f>
        <v/>
      </c>
      <c r="R1226">
        <f>((ABS(K1226)*$D$6)/(MAX(((F1226)+(G1226)*(L1226))*(L1226),1E-6)*MAX(((((F1226)+(G1226)*(L1226))*(L1226))/MAX((F1226)+2*(L1226)*SQRT(1+(G1226)^2),1E-6))^(2/3),1E-6)))^2</f>
        <v/>
      </c>
      <c r="S1226">
        <f>ABS(ABS(K1226)/MAX(((F1226)+(G1226)*(L1226))*(L1226),1E-6))/SQRT($I$5*MAX((((F1226)+(G1226)*(L1226))*(L1226))/MAX((F1226)+2*(G1226)*(L1226),1E-6),1E-6))</f>
        <v/>
      </c>
      <c r="T1226">
        <f>((F1226)*(L1226)^2)/2+(G1226)*(L1226)^3/3+(ABS(K1226)^2)/($I$5*MAX(((F1226)+(G1226)*(L1226))*(L1226),1E-6))</f>
        <v/>
      </c>
      <c r="U1226">
        <f>IF($D$20=0,0,IFERROR(Q1225-(((R1225+R1226)/2)*J1226)-(IF(O1225&gt;O1226,$D$8*((O1225^2-O1226^2)/(2*$I$5)),$D$9*((O1226^2-O1225^2)/(2*$I$5)))+($D$10*(ABS(I1226)/90)*(MAX(O1225^2,O1226^2)/(2*$I$5))))-Q1226,0))</f>
        <v/>
      </c>
      <c r="V1226">
        <f>IF($D$20=0,1,IFERROR(IF(ROUND(S1226,3)=1,1,IF(AND(ABS(U1226)&lt;$D$19,S1226&gt;1),1,0)),0))</f>
        <v/>
      </c>
      <c r="W1226">
        <f>IF($D$20=0,IFERROR(W1227,MAX($D$16,POWER((ABS(K1226)^2)/($I$5*MAX(F1226,0.1)^2),1/3))),IF(IFERROR(AG1227,0)=0,IFERROR(W1227,MAX($D$16,POWER((ABS(K1226)^2)/($I$5*MAX(F1226,0.1)^2),1/3))),IF(OR(IFERROR(W1226,0)=0,IFERROR(AD1227,0)&gt;1),MAX($D$16,POWER((ABS(K1226)^2)/($I$5*MAX(F1226,0.1)^2),1/3)),IF(IFERROR(AF1226,0)&gt;0,MAX($D$16,IFERROR(W1226,0)+((IFERROR(AF1226,0))*$D$18*IF((IFERROR(AD1226,0))&lt;1,1,-1))),IF(IFERROR(AF1226,0)&lt;0,IF(ABS((MAX($D$16,POWER((ABS(K1226)^2)/($I$5*MAX(F1226,0.1)^2),1/3)))-IFERROR(W1226,0))&gt;$D$19,MAX($D$16,IF((MAX($D$16,POWER((ABS(K1226)^2)/($I$5*MAX(F1226,0.1)^2),1/3)))&gt;IFERROR(W1226,0),MIN((MAX($D$16,POWER((ABS(K1226)^2)/($I$5*MAX(F1226,0.1)^2),1/3))),IFERROR(W1226,0)+(MIN(ABS(IFERROR(AF1226,0))*$D$18,ABS((MAX($D$16,POWER((ABS(K1226)^2)/($I$5*MAX(F1226,0.1)^2),1/3)))-IFERROR(W1226,0))))),MAX((MAX($D$16,POWER((ABS(K1226)^2)/($I$5*MAX(F1226,0.1)^2),1/3))),IFERROR(W1226,0)-(MIN(ABS(IFERROR(AF1226,0))*$D$18,ABS((MAX($D$16,POWER((ABS(K1226)^2)/($I$5*MAX(F1226,0.1)^2),1/3)))-IFERROR(W1226,0))))))),MAX($D$16,POWER((ABS(K1226)^2)/($I$5*MAX(F1226,0.1)^2),1/3))),MAX($D$16,IFERROR(W1226,0)))))))</f>
        <v/>
      </c>
      <c r="X1226">
        <f>((F1226)+(G1226)*(W1226))*(W1226)</f>
        <v/>
      </c>
      <c r="Y1226">
        <f>(((F1226)+(G1226)*(W1226))*(W1226))/MAX((F1226)+2*(W1226)*SQRT(1+(G1226)^2),1E-6)</f>
        <v/>
      </c>
      <c r="Z1226">
        <f>ABS(K1226)/MAX(((F1226)+(G1226)*(W1226))*(W1226),1E-6)</f>
        <v/>
      </c>
      <c r="AA1226">
        <f>E1226+W1226</f>
        <v/>
      </c>
      <c r="AB1226">
        <f>AA1226+((ABS(K1226)/MAX(((F1226)+(G1226)*(W1226))*(W1226),1E-6))^2)/(2*$I$5)</f>
        <v/>
      </c>
      <c r="AC1226">
        <f>((ABS(K1226)*$D$6)/(MAX(((F1226)+(G1226)*(W1226))*(W1226),1E-6)*MAX(((((F1226)+(G1226)*(W1226))*(W1226))/MAX((F1226)+2*(W1226)*SQRT(1+(G1226)^2),1E-6))^(2/3),1E-6)))^2</f>
        <v/>
      </c>
      <c r="AD1226">
        <f>ABS(ABS(K1226)/MAX(((F1226)+(G1226)*(W1226))*(W1226),1E-6))/SQRT($I$5*MAX((((F1226)+(G1226)*(W1226))*(W1226))/MAX((F1226)+2*(G1226)*(W1226),1E-6),1E-6))</f>
        <v/>
      </c>
      <c r="AE1226">
        <f>((F1226)*(W1226)^2)/2+(G1226)*(W1226)^3/3+(ABS(K1226)^2)/($I$5*MAX(((F1226)+(G1226)*(W1226))*(W1226),1E-6))</f>
        <v/>
      </c>
      <c r="AF1226">
        <f>IF($D$20=0,0,IFERROR(AB1227+(((AC1226+AC1227)/2)*J1227)+(IF(Z1226&gt;Z1227,$D$8*((Z1226^2-Z1227^2)/(2*$I$5)),$D$9*((Z1227^2-Z1226^2)/(2*$I$5)))+($D$10*(ABS(I1227)/90)*(MAX(Z1226^2,Z1227^2)/(2*$I$5))))-AB1226,0))</f>
        <v/>
      </c>
      <c r="AG1226">
        <f>IF($D$20=0,1,IFERROR(IF(ROUND(AD1226,3)=1,1,IF(AND(ABS(AF1226)&lt;$D$19,AD1226&lt;1),1,0)),0))</f>
        <v/>
      </c>
      <c r="AH1226">
        <f>IFERROR(IF(V32="Supercritical",MAX($D$16,IFERROR(L1226,MAX($D$16,POWER((ABS(K1226)^2)/($I$5*MAX(F1226,0.1)^2),1/3)))),IF(V32="Subcritical",MAX($D$16,IFERROR(W1226,MAX($D$16,POWER((ABS(K1226)^2)/($I$5*MAX(F1226,0.1)^2),1/3)))),IF(AND(IFERROR(V1226,0)=1,IFERROR(AG1226,0)=1),IF(IFERROR(T1226,-1E99)&gt;=IFERROR(AE1226,-1E99),MAX($D$16,IFERROR(L1226,MAX($D$16,POWER((ABS(K1226)^2)/($I$5*MAX(F1226,0.1)^2),1/3)))),MAX($D$16,IFERROR(W1226,MAX($D$16,POWER((ABS(K1226)^2)/($I$5*MAX(F1226,0.1)^2),1/3))))),IF(IFERROR(V1226,0)=1,MAX($D$16,IFERROR(L1226,MAX($D$16,POWER((ABS(K1226)^2)/($I$5*MAX(F1226,0.1)^2),1/3)))),IF(IFERROR(AG1226,0)=1,MAX($D$16,IFERROR(W1226,MAX($D$16,POWER((ABS(K1226)^2)/($I$5*MAX(F1226,0.1)^2),1/3)))),MAX($D$16,POWER((ABS(K1226)^2)/($I$5*MAX(F1226,0.1)^2),1/3))))))),MAX($D$16,POWER((ABS(K1226)^2)/($I$5*MAX(F1226,0.1)^2),1/3)))</f>
        <v/>
      </c>
      <c r="AI1226">
        <f>E1226+AH1226</f>
        <v/>
      </c>
      <c r="AJ1226">
        <f>AI1226+((ABS(K1226)/MAX(((F1226)+(G1226)*(AH1226))*(AH1226),1E-6))^2)/(2*$I$5)</f>
        <v/>
      </c>
      <c r="AM1226" t="n">
        <v>0</v>
      </c>
      <c r="AN1226" t="n">
        <v>0</v>
      </c>
      <c r="AO1226">
        <f>AM1226+AN1226</f>
        <v/>
      </c>
      <c r="AP1226">
        <f>AP1225+AO1226</f>
        <v/>
      </c>
      <c r="AQ1226">
        <f>ABS(ABS(K1226)/MAX(((F1226)+(G1226)*(AH1226))*(AH1226),1E-6))/SQRT($I$5*MAX((((F1226)+(G1226)*(AH1226))*(AH1226))/MAX((F1226)+2*(G1226)*(AH1226),1E-6),1E-6))</f>
        <v/>
      </c>
      <c r="AR1226">
        <f>IF(AQ1226&lt;1,"Subcritical","Supercritical")</f>
        <v/>
      </c>
      <c r="AS1226">
        <f>((ABS(K1226)*$D$6)/(MAX(((F1226)+(G1226)*(AH1226))*(AH1226),1E-6)*MAX(((((F1226)+(G1226)*(AH1226))*(AH1226))/MAX((F1226)+2*(AH1226)*SQRT(1+(G1226)^2),1E-6))^(2/3),1E-6)))^2</f>
        <v/>
      </c>
    </row>
    <row r="1227">
      <c r="A1227" t="n">
        <v>1078</v>
      </c>
      <c r="B1227" t="n">
        <v>1076.889</v>
      </c>
      <c r="C1227" t="n">
        <v>616077.912</v>
      </c>
      <c r="D1227" t="n">
        <v>3096927.118</v>
      </c>
      <c r="E1227" t="n">
        <v>632.0235</v>
      </c>
      <c r="F1227" t="n">
        <v>5.2</v>
      </c>
      <c r="G1227" t="n">
        <v>0</v>
      </c>
      <c r="H1227" t="inlineStr">
        <is>
          <t>Normal</t>
        </is>
      </c>
      <c r="I1227" t="n">
        <v>0.002</v>
      </c>
      <c r="J1227">
        <f>B1227-B1226</f>
        <v/>
      </c>
      <c r="K1227">
        <f>MAX(0,K1226-AO1226)</f>
        <v/>
      </c>
      <c r="L1227">
        <f>IF($D$20=0,IFERROR(L1226,MAX($D$16,POWER((ABS(K1227)^2)/($I$5*MAX(F1227,0.1)^2),1/3))),IF(IFERROR(V1226,0)=0,IFERROR(L1226,MAX($D$16,POWER((ABS(K1227)^2)/($I$5*MAX(F1227,0.1)^2),1/3))),IF(OR(IFERROR(L1227,0)=0,IFERROR(S1226,0)&lt;1,IFERROR(S1227,0)&lt;1),MAX($D$16,POWER((ABS(K1227)^2)/($I$5*MAX(F1227,0.1)^2),1/3)),IF(IFERROR(U1227,0)&gt;0,MAX($D$16,IFERROR(L1227,0)+((IFERROR(U1227,0))*$D$18*IF((IFERROR(S1227,0))&lt;1,1,-1))),IF(IFERROR(U1227,0)&lt;0,IF(ABS((MAX($D$16,POWER((ABS(K1227)^2)/($I$5*MAX(F1227,0.1)^2),1/3)))-IFERROR(L1227,0))&gt;$D$19,MAX($D$16,IF((MAX($D$16,POWER((ABS(K1227)^2)/($I$5*MAX(F1227,0.1)^2),1/3)))&gt;IFERROR(L1227,0),MIN((MAX($D$16,POWER((ABS(K1227)^2)/($I$5*MAX(F1227,0.1)^2),1/3))),IFERROR(L1227,0)+(MIN(ABS(IFERROR(U1227,0))*$D$18,ABS((MAX($D$16,POWER((ABS(K1227)^2)/($I$5*MAX(F1227,0.1)^2),1/3)))-IFERROR(L1227,0))))),MAX((MAX($D$16,POWER((ABS(K1227)^2)/($I$5*MAX(F1227,0.1)^2),1/3))),IFERROR(L1227,0)-(MIN(ABS(IFERROR(U1227,0))*$D$18,ABS((MAX($D$16,POWER((ABS(K1227)^2)/($I$5*MAX(F1227,0.1)^2),1/3)))-IFERROR(L1227,0))))))),MAX($D$16,POWER((ABS(K1227)^2)/($I$5*MAX(F1227,0.1)^2),1/3))),MAX($D$16,IFERROR(L1227,0)))))))</f>
        <v/>
      </c>
      <c r="M1227">
        <f>((F1227)+(G1227)*(L1227))*(L1227)</f>
        <v/>
      </c>
      <c r="N1227">
        <f>(((F1227)+(G1227)*(L1227))*(L1227))/MAX((F1227)+2*(L1227)*SQRT(1+(G1227)^2),1E-6)</f>
        <v/>
      </c>
      <c r="O1227">
        <f>ABS(K1227)/MAX(((F1227)+(G1227)*(L1227))*(L1227),1E-6)</f>
        <v/>
      </c>
      <c r="P1227">
        <f>E1227+L1227</f>
        <v/>
      </c>
      <c r="Q1227">
        <f>P1227+((ABS(K1227)/MAX(((F1227)+(G1227)*(L1227))*(L1227),1E-6))^2)/(2*$I$5)</f>
        <v/>
      </c>
      <c r="R1227">
        <f>((ABS(K1227)*$D$6)/(MAX(((F1227)+(G1227)*(L1227))*(L1227),1E-6)*MAX(((((F1227)+(G1227)*(L1227))*(L1227))/MAX((F1227)+2*(L1227)*SQRT(1+(G1227)^2),1E-6))^(2/3),1E-6)))^2</f>
        <v/>
      </c>
      <c r="S1227">
        <f>ABS(ABS(K1227)/MAX(((F1227)+(G1227)*(L1227))*(L1227),1E-6))/SQRT($I$5*MAX((((F1227)+(G1227)*(L1227))*(L1227))/MAX((F1227)+2*(G1227)*(L1227),1E-6),1E-6))</f>
        <v/>
      </c>
      <c r="T1227">
        <f>((F1227)*(L1227)^2)/2+(G1227)*(L1227)^3/3+(ABS(K1227)^2)/($I$5*MAX(((F1227)+(G1227)*(L1227))*(L1227),1E-6))</f>
        <v/>
      </c>
      <c r="U1227">
        <f>IF($D$20=0,0,IFERROR(Q1226-(((R1226+R1227)/2)*J1227)-(IF(O1226&gt;O1227,$D$8*((O1226^2-O1227^2)/(2*$I$5)),$D$9*((O1227^2-O1226^2)/(2*$I$5)))+($D$10*(ABS(I1227)/90)*(MAX(O1226^2,O1227^2)/(2*$I$5))))-Q1227,0))</f>
        <v/>
      </c>
      <c r="V1227">
        <f>IF($D$20=0,1,IFERROR(IF(ROUND(S1227,3)=1,1,IF(AND(ABS(U1227)&lt;$D$19,S1227&gt;1),1,0)),0))</f>
        <v/>
      </c>
      <c r="W1227">
        <f>IF($D$20=0,IFERROR(W1228,MAX($D$16,POWER((ABS(K1227)^2)/($I$5*MAX(F1227,0.1)^2),1/3))),IF(IFERROR(AG1228,0)=0,IFERROR(W1228,MAX($D$16,POWER((ABS(K1227)^2)/($I$5*MAX(F1227,0.1)^2),1/3))),IF(OR(IFERROR(W1227,0)=0,IFERROR(AD1228,0)&gt;1),MAX($D$16,POWER((ABS(K1227)^2)/($I$5*MAX(F1227,0.1)^2),1/3)),IF(IFERROR(AF1227,0)&gt;0,MAX($D$16,IFERROR(W1227,0)+((IFERROR(AF1227,0))*$D$18*IF((IFERROR(AD1227,0))&lt;1,1,-1))),IF(IFERROR(AF1227,0)&lt;0,IF(ABS((MAX($D$16,POWER((ABS(K1227)^2)/($I$5*MAX(F1227,0.1)^2),1/3)))-IFERROR(W1227,0))&gt;$D$19,MAX($D$16,IF((MAX($D$16,POWER((ABS(K1227)^2)/($I$5*MAX(F1227,0.1)^2),1/3)))&gt;IFERROR(W1227,0),MIN((MAX($D$16,POWER((ABS(K1227)^2)/($I$5*MAX(F1227,0.1)^2),1/3))),IFERROR(W1227,0)+(MIN(ABS(IFERROR(AF1227,0))*$D$18,ABS((MAX($D$16,POWER((ABS(K1227)^2)/($I$5*MAX(F1227,0.1)^2),1/3)))-IFERROR(W1227,0))))),MAX((MAX($D$16,POWER((ABS(K1227)^2)/($I$5*MAX(F1227,0.1)^2),1/3))),IFERROR(W1227,0)-(MIN(ABS(IFERROR(AF1227,0))*$D$18,ABS((MAX($D$16,POWER((ABS(K1227)^2)/($I$5*MAX(F1227,0.1)^2),1/3)))-IFERROR(W1227,0))))))),MAX($D$16,POWER((ABS(K1227)^2)/($I$5*MAX(F1227,0.1)^2),1/3))),MAX($D$16,IFERROR(W1227,0)))))))</f>
        <v/>
      </c>
      <c r="X1227">
        <f>((F1227)+(G1227)*(W1227))*(W1227)</f>
        <v/>
      </c>
      <c r="Y1227">
        <f>(((F1227)+(G1227)*(W1227))*(W1227))/MAX((F1227)+2*(W1227)*SQRT(1+(G1227)^2),1E-6)</f>
        <v/>
      </c>
      <c r="Z1227">
        <f>ABS(K1227)/MAX(((F1227)+(G1227)*(W1227))*(W1227),1E-6)</f>
        <v/>
      </c>
      <c r="AA1227">
        <f>E1227+W1227</f>
        <v/>
      </c>
      <c r="AB1227">
        <f>AA1227+((ABS(K1227)/MAX(((F1227)+(G1227)*(W1227))*(W1227),1E-6))^2)/(2*$I$5)</f>
        <v/>
      </c>
      <c r="AC1227">
        <f>((ABS(K1227)*$D$6)/(MAX(((F1227)+(G1227)*(W1227))*(W1227),1E-6)*MAX(((((F1227)+(G1227)*(W1227))*(W1227))/MAX((F1227)+2*(W1227)*SQRT(1+(G1227)^2),1E-6))^(2/3),1E-6)))^2</f>
        <v/>
      </c>
      <c r="AD1227">
        <f>ABS(ABS(K1227)/MAX(((F1227)+(G1227)*(W1227))*(W1227),1E-6))/SQRT($I$5*MAX((((F1227)+(G1227)*(W1227))*(W1227))/MAX((F1227)+2*(G1227)*(W1227),1E-6),1E-6))</f>
        <v/>
      </c>
      <c r="AE1227">
        <f>((F1227)*(W1227)^2)/2+(G1227)*(W1227)^3/3+(ABS(K1227)^2)/($I$5*MAX(((F1227)+(G1227)*(W1227))*(W1227),1E-6))</f>
        <v/>
      </c>
      <c r="AF1227">
        <f>IF($D$20=0,0,IFERROR(AB1228+(((AC1227+AC1228)/2)*J1228)+(IF(Z1227&gt;Z1228,$D$8*((Z1227^2-Z1228^2)/(2*$I$5)),$D$9*((Z1228^2-Z1227^2)/(2*$I$5)))+($D$10*(ABS(I1228)/90)*(MAX(Z1227^2,Z1228^2)/(2*$I$5))))-AB1227,0))</f>
        <v/>
      </c>
      <c r="AG1227">
        <f>IF($D$20=0,1,IFERROR(IF(ROUND(AD1227,3)=1,1,IF(AND(ABS(AF1227)&lt;$D$19,AD1227&lt;1),1,0)),0))</f>
        <v/>
      </c>
      <c r="AH1227">
        <f>IFERROR(IF(V32="Supercritical",MAX($D$16,IFERROR(L1227,MAX($D$16,POWER((ABS(K1227)^2)/($I$5*MAX(F1227,0.1)^2),1/3)))),IF(V32="Subcritical",MAX($D$16,IFERROR(W1227,MAX($D$16,POWER((ABS(K1227)^2)/($I$5*MAX(F1227,0.1)^2),1/3)))),IF(AND(IFERROR(V1227,0)=1,IFERROR(AG1227,0)=1),IF(IFERROR(T1227,-1E99)&gt;=IFERROR(AE1227,-1E99),MAX($D$16,IFERROR(L1227,MAX($D$16,POWER((ABS(K1227)^2)/($I$5*MAX(F1227,0.1)^2),1/3)))),MAX($D$16,IFERROR(W1227,MAX($D$16,POWER((ABS(K1227)^2)/($I$5*MAX(F1227,0.1)^2),1/3))))),IF(IFERROR(V1227,0)=1,MAX($D$16,IFERROR(L1227,MAX($D$16,POWER((ABS(K1227)^2)/($I$5*MAX(F1227,0.1)^2),1/3)))),IF(IFERROR(AG1227,0)=1,MAX($D$16,IFERROR(W1227,MAX($D$16,POWER((ABS(K1227)^2)/($I$5*MAX(F1227,0.1)^2),1/3)))),MAX($D$16,POWER((ABS(K1227)^2)/($I$5*MAX(F1227,0.1)^2),1/3))))))),MAX($D$16,POWER((ABS(K1227)^2)/($I$5*MAX(F1227,0.1)^2),1/3)))</f>
        <v/>
      </c>
      <c r="AI1227">
        <f>E1227+AH1227</f>
        <v/>
      </c>
      <c r="AJ1227">
        <f>AI1227+((ABS(K1227)/MAX(((F1227)+(G1227)*(AH1227))*(AH1227),1E-6))^2)/(2*$I$5)</f>
        <v/>
      </c>
      <c r="AM1227" t="n">
        <v>0</v>
      </c>
      <c r="AN1227" t="n">
        <v>0</v>
      </c>
      <c r="AO1227">
        <f>AM1227+AN1227</f>
        <v/>
      </c>
      <c r="AP1227">
        <f>AP1226+AO1227</f>
        <v/>
      </c>
      <c r="AQ1227">
        <f>ABS(ABS(K1227)/MAX(((F1227)+(G1227)*(AH1227))*(AH1227),1E-6))/SQRT($I$5*MAX((((F1227)+(G1227)*(AH1227))*(AH1227))/MAX((F1227)+2*(G1227)*(AH1227),1E-6),1E-6))</f>
        <v/>
      </c>
      <c r="AR1227">
        <f>IF(AQ1227&lt;1,"Subcritical","Supercritical")</f>
        <v/>
      </c>
      <c r="AS1227">
        <f>((ABS(K1227)*$D$6)/(MAX(((F1227)+(G1227)*(AH1227))*(AH1227),1E-6)*MAX(((((F1227)+(G1227)*(AH1227))*(AH1227))/MAX((F1227)+2*(AH1227)*SQRT(1+(G1227)^2),1E-6))^(2/3),1E-6)))^2</f>
        <v/>
      </c>
    </row>
    <row r="1228">
      <c r="A1228" t="n">
        <v>1079</v>
      </c>
      <c r="B1228" t="n">
        <v>1077.89</v>
      </c>
      <c r="C1228" t="n">
        <v>616077.87</v>
      </c>
      <c r="D1228" t="n">
        <v>3096926.118</v>
      </c>
      <c r="E1228" t="n">
        <v>632.023</v>
      </c>
      <c r="F1228" t="n">
        <v>5.2</v>
      </c>
      <c r="G1228" t="n">
        <v>0</v>
      </c>
      <c r="H1228" t="inlineStr">
        <is>
          <t>Normal</t>
        </is>
      </c>
      <c r="I1228" t="n">
        <v>0.002</v>
      </c>
      <c r="J1228">
        <f>B1228-B1227</f>
        <v/>
      </c>
      <c r="K1228">
        <f>MAX(0,K1227-AO1227)</f>
        <v/>
      </c>
      <c r="L1228">
        <f>IF($D$20=0,IFERROR(L1227,MAX($D$16,POWER((ABS(K1228)^2)/($I$5*MAX(F1228,0.1)^2),1/3))),IF(IFERROR(V1227,0)=0,IFERROR(L1227,MAX($D$16,POWER((ABS(K1228)^2)/($I$5*MAX(F1228,0.1)^2),1/3))),IF(OR(IFERROR(L1228,0)=0,IFERROR(S1227,0)&lt;1,IFERROR(S1228,0)&lt;1),MAX($D$16,POWER((ABS(K1228)^2)/($I$5*MAX(F1228,0.1)^2),1/3)),IF(IFERROR(U1228,0)&gt;0,MAX($D$16,IFERROR(L1228,0)+((IFERROR(U1228,0))*$D$18*IF((IFERROR(S1228,0))&lt;1,1,-1))),IF(IFERROR(U1228,0)&lt;0,IF(ABS((MAX($D$16,POWER((ABS(K1228)^2)/($I$5*MAX(F1228,0.1)^2),1/3)))-IFERROR(L1228,0))&gt;$D$19,MAX($D$16,IF((MAX($D$16,POWER((ABS(K1228)^2)/($I$5*MAX(F1228,0.1)^2),1/3)))&gt;IFERROR(L1228,0),MIN((MAX($D$16,POWER((ABS(K1228)^2)/($I$5*MAX(F1228,0.1)^2),1/3))),IFERROR(L1228,0)+(MIN(ABS(IFERROR(U1228,0))*$D$18,ABS((MAX($D$16,POWER((ABS(K1228)^2)/($I$5*MAX(F1228,0.1)^2),1/3)))-IFERROR(L1228,0))))),MAX((MAX($D$16,POWER((ABS(K1228)^2)/($I$5*MAX(F1228,0.1)^2),1/3))),IFERROR(L1228,0)-(MIN(ABS(IFERROR(U1228,0))*$D$18,ABS((MAX($D$16,POWER((ABS(K1228)^2)/($I$5*MAX(F1228,0.1)^2),1/3)))-IFERROR(L1228,0))))))),MAX($D$16,POWER((ABS(K1228)^2)/($I$5*MAX(F1228,0.1)^2),1/3))),MAX($D$16,IFERROR(L1228,0)))))))</f>
        <v/>
      </c>
      <c r="M1228">
        <f>((F1228)+(G1228)*(L1228))*(L1228)</f>
        <v/>
      </c>
      <c r="N1228">
        <f>(((F1228)+(G1228)*(L1228))*(L1228))/MAX((F1228)+2*(L1228)*SQRT(1+(G1228)^2),1E-6)</f>
        <v/>
      </c>
      <c r="O1228">
        <f>ABS(K1228)/MAX(((F1228)+(G1228)*(L1228))*(L1228),1E-6)</f>
        <v/>
      </c>
      <c r="P1228">
        <f>E1228+L1228</f>
        <v/>
      </c>
      <c r="Q1228">
        <f>P1228+((ABS(K1228)/MAX(((F1228)+(G1228)*(L1228))*(L1228),1E-6))^2)/(2*$I$5)</f>
        <v/>
      </c>
      <c r="R1228">
        <f>((ABS(K1228)*$D$6)/(MAX(((F1228)+(G1228)*(L1228))*(L1228),1E-6)*MAX(((((F1228)+(G1228)*(L1228))*(L1228))/MAX((F1228)+2*(L1228)*SQRT(1+(G1228)^2),1E-6))^(2/3),1E-6)))^2</f>
        <v/>
      </c>
      <c r="S1228">
        <f>ABS(ABS(K1228)/MAX(((F1228)+(G1228)*(L1228))*(L1228),1E-6))/SQRT($I$5*MAX((((F1228)+(G1228)*(L1228))*(L1228))/MAX((F1228)+2*(G1228)*(L1228),1E-6),1E-6))</f>
        <v/>
      </c>
      <c r="T1228">
        <f>((F1228)*(L1228)^2)/2+(G1228)*(L1228)^3/3+(ABS(K1228)^2)/($I$5*MAX(((F1228)+(G1228)*(L1228))*(L1228),1E-6))</f>
        <v/>
      </c>
      <c r="U1228">
        <f>IF($D$20=0,0,IFERROR(Q1227-(((R1227+R1228)/2)*J1228)-(IF(O1227&gt;O1228,$D$8*((O1227^2-O1228^2)/(2*$I$5)),$D$9*((O1228^2-O1227^2)/(2*$I$5)))+($D$10*(ABS(I1228)/90)*(MAX(O1227^2,O1228^2)/(2*$I$5))))-Q1228,0))</f>
        <v/>
      </c>
      <c r="V1228">
        <f>IF($D$20=0,1,IFERROR(IF(ROUND(S1228,3)=1,1,IF(AND(ABS(U1228)&lt;$D$19,S1228&gt;1),1,0)),0))</f>
        <v/>
      </c>
      <c r="W1228">
        <f>IF($D$20=0,IFERROR(W1229,MAX($D$16,POWER((ABS(K1228)^2)/($I$5*MAX(F1228,0.1)^2),1/3))),IF(IFERROR(AG1229,0)=0,IFERROR(W1229,MAX($D$16,POWER((ABS(K1228)^2)/($I$5*MAX(F1228,0.1)^2),1/3))),IF(OR(IFERROR(W1228,0)=0,IFERROR(AD1229,0)&gt;1),MAX($D$16,POWER((ABS(K1228)^2)/($I$5*MAX(F1228,0.1)^2),1/3)),IF(IFERROR(AF1228,0)&gt;0,MAX($D$16,IFERROR(W1228,0)+((IFERROR(AF1228,0))*$D$18*IF((IFERROR(AD1228,0))&lt;1,1,-1))),IF(IFERROR(AF1228,0)&lt;0,IF(ABS((MAX($D$16,POWER((ABS(K1228)^2)/($I$5*MAX(F1228,0.1)^2),1/3)))-IFERROR(W1228,0))&gt;$D$19,MAX($D$16,IF((MAX($D$16,POWER((ABS(K1228)^2)/($I$5*MAX(F1228,0.1)^2),1/3)))&gt;IFERROR(W1228,0),MIN((MAX($D$16,POWER((ABS(K1228)^2)/($I$5*MAX(F1228,0.1)^2),1/3))),IFERROR(W1228,0)+(MIN(ABS(IFERROR(AF1228,0))*$D$18,ABS((MAX($D$16,POWER((ABS(K1228)^2)/($I$5*MAX(F1228,0.1)^2),1/3)))-IFERROR(W1228,0))))),MAX((MAX($D$16,POWER((ABS(K1228)^2)/($I$5*MAX(F1228,0.1)^2),1/3))),IFERROR(W1228,0)-(MIN(ABS(IFERROR(AF1228,0))*$D$18,ABS((MAX($D$16,POWER((ABS(K1228)^2)/($I$5*MAX(F1228,0.1)^2),1/3)))-IFERROR(W1228,0))))))),MAX($D$16,POWER((ABS(K1228)^2)/($I$5*MAX(F1228,0.1)^2),1/3))),MAX($D$16,IFERROR(W1228,0)))))))</f>
        <v/>
      </c>
      <c r="X1228">
        <f>((F1228)+(G1228)*(W1228))*(W1228)</f>
        <v/>
      </c>
      <c r="Y1228">
        <f>(((F1228)+(G1228)*(W1228))*(W1228))/MAX((F1228)+2*(W1228)*SQRT(1+(G1228)^2),1E-6)</f>
        <v/>
      </c>
      <c r="Z1228">
        <f>ABS(K1228)/MAX(((F1228)+(G1228)*(W1228))*(W1228),1E-6)</f>
        <v/>
      </c>
      <c r="AA1228">
        <f>E1228+W1228</f>
        <v/>
      </c>
      <c r="AB1228">
        <f>AA1228+((ABS(K1228)/MAX(((F1228)+(G1228)*(W1228))*(W1228),1E-6))^2)/(2*$I$5)</f>
        <v/>
      </c>
      <c r="AC1228">
        <f>((ABS(K1228)*$D$6)/(MAX(((F1228)+(G1228)*(W1228))*(W1228),1E-6)*MAX(((((F1228)+(G1228)*(W1228))*(W1228))/MAX((F1228)+2*(W1228)*SQRT(1+(G1228)^2),1E-6))^(2/3),1E-6)))^2</f>
        <v/>
      </c>
      <c r="AD1228">
        <f>ABS(ABS(K1228)/MAX(((F1228)+(G1228)*(W1228))*(W1228),1E-6))/SQRT($I$5*MAX((((F1228)+(G1228)*(W1228))*(W1228))/MAX((F1228)+2*(G1228)*(W1228),1E-6),1E-6))</f>
        <v/>
      </c>
      <c r="AE1228">
        <f>((F1228)*(W1228)^2)/2+(G1228)*(W1228)^3/3+(ABS(K1228)^2)/($I$5*MAX(((F1228)+(G1228)*(W1228))*(W1228),1E-6))</f>
        <v/>
      </c>
      <c r="AF1228">
        <f>IF($D$20=0,0,IFERROR(AB1229+(((AC1228+AC1229)/2)*J1229)+(IF(Z1228&gt;Z1229,$D$8*((Z1228^2-Z1229^2)/(2*$I$5)),$D$9*((Z1229^2-Z1228^2)/(2*$I$5)))+($D$10*(ABS(I1229)/90)*(MAX(Z1228^2,Z1229^2)/(2*$I$5))))-AB1228,0))</f>
        <v/>
      </c>
      <c r="AG1228">
        <f>IF($D$20=0,1,IFERROR(IF(ROUND(AD1228,3)=1,1,IF(AND(ABS(AF1228)&lt;$D$19,AD1228&lt;1),1,0)),0))</f>
        <v/>
      </c>
      <c r="AH1228">
        <f>IFERROR(IF(V32="Supercritical",MAX($D$16,IFERROR(L1228,MAX($D$16,POWER((ABS(K1228)^2)/($I$5*MAX(F1228,0.1)^2),1/3)))),IF(V32="Subcritical",MAX($D$16,IFERROR(W1228,MAX($D$16,POWER((ABS(K1228)^2)/($I$5*MAX(F1228,0.1)^2),1/3)))),IF(AND(IFERROR(V1228,0)=1,IFERROR(AG1228,0)=1),IF(IFERROR(T1228,-1E99)&gt;=IFERROR(AE1228,-1E99),MAX($D$16,IFERROR(L1228,MAX($D$16,POWER((ABS(K1228)^2)/($I$5*MAX(F1228,0.1)^2),1/3)))),MAX($D$16,IFERROR(W1228,MAX($D$16,POWER((ABS(K1228)^2)/($I$5*MAX(F1228,0.1)^2),1/3))))),IF(IFERROR(V1228,0)=1,MAX($D$16,IFERROR(L1228,MAX($D$16,POWER((ABS(K1228)^2)/($I$5*MAX(F1228,0.1)^2),1/3)))),IF(IFERROR(AG1228,0)=1,MAX($D$16,IFERROR(W1228,MAX($D$16,POWER((ABS(K1228)^2)/($I$5*MAX(F1228,0.1)^2),1/3)))),MAX($D$16,POWER((ABS(K1228)^2)/($I$5*MAX(F1228,0.1)^2),1/3))))))),MAX($D$16,POWER((ABS(K1228)^2)/($I$5*MAX(F1228,0.1)^2),1/3)))</f>
        <v/>
      </c>
      <c r="AI1228">
        <f>E1228+AH1228</f>
        <v/>
      </c>
      <c r="AJ1228">
        <f>AI1228+((ABS(K1228)/MAX(((F1228)+(G1228)*(AH1228))*(AH1228),1E-6))^2)/(2*$I$5)</f>
        <v/>
      </c>
      <c r="AM1228" t="n">
        <v>0</v>
      </c>
      <c r="AN1228" t="n">
        <v>0</v>
      </c>
      <c r="AO1228">
        <f>AM1228+AN1228</f>
        <v/>
      </c>
      <c r="AP1228">
        <f>AP1227+AO1228</f>
        <v/>
      </c>
      <c r="AQ1228">
        <f>ABS(ABS(K1228)/MAX(((F1228)+(G1228)*(AH1228))*(AH1228),1E-6))/SQRT($I$5*MAX((((F1228)+(G1228)*(AH1228))*(AH1228))/MAX((F1228)+2*(G1228)*(AH1228),1E-6),1E-6))</f>
        <v/>
      </c>
      <c r="AR1228">
        <f>IF(AQ1228&lt;1,"Subcritical","Supercritical")</f>
        <v/>
      </c>
      <c r="AS1228">
        <f>((ABS(K1228)*$D$6)/(MAX(((F1228)+(G1228)*(AH1228))*(AH1228),1E-6)*MAX(((((F1228)+(G1228)*(AH1228))*(AH1228))/MAX((F1228)+2*(AH1228)*SQRT(1+(G1228)^2),1E-6))^(2/3),1E-6)))^2</f>
        <v/>
      </c>
    </row>
    <row r="1229">
      <c r="A1229" t="n">
        <v>1080</v>
      </c>
      <c r="B1229" t="n">
        <v>1078.89</v>
      </c>
      <c r="C1229" t="n">
        <v>616077.828</v>
      </c>
      <c r="D1229" t="n">
        <v>3096925.119</v>
      </c>
      <c r="E1229" t="n">
        <v>632.0225</v>
      </c>
      <c r="F1229" t="n">
        <v>5.2</v>
      </c>
      <c r="G1229" t="n">
        <v>0</v>
      </c>
      <c r="H1229" t="inlineStr">
        <is>
          <t>Normal</t>
        </is>
      </c>
      <c r="I1229" t="n">
        <v>0.057</v>
      </c>
      <c r="J1229">
        <f>B1229-B1228</f>
        <v/>
      </c>
      <c r="K1229">
        <f>MAX(0,K1228-AO1228)</f>
        <v/>
      </c>
      <c r="L1229">
        <f>IF($D$20=0,IFERROR(L1228,MAX($D$16,POWER((ABS(K1229)^2)/($I$5*MAX(F1229,0.1)^2),1/3))),IF(IFERROR(V1228,0)=0,IFERROR(L1228,MAX($D$16,POWER((ABS(K1229)^2)/($I$5*MAX(F1229,0.1)^2),1/3))),IF(OR(IFERROR(L1229,0)=0,IFERROR(S1228,0)&lt;1,IFERROR(S1229,0)&lt;1),MAX($D$16,POWER((ABS(K1229)^2)/($I$5*MAX(F1229,0.1)^2),1/3)),IF(IFERROR(U1229,0)&gt;0,MAX($D$16,IFERROR(L1229,0)+((IFERROR(U1229,0))*$D$18*IF((IFERROR(S1229,0))&lt;1,1,-1))),IF(IFERROR(U1229,0)&lt;0,IF(ABS((MAX($D$16,POWER((ABS(K1229)^2)/($I$5*MAX(F1229,0.1)^2),1/3)))-IFERROR(L1229,0))&gt;$D$19,MAX($D$16,IF((MAX($D$16,POWER((ABS(K1229)^2)/($I$5*MAX(F1229,0.1)^2),1/3)))&gt;IFERROR(L1229,0),MIN((MAX($D$16,POWER((ABS(K1229)^2)/($I$5*MAX(F1229,0.1)^2),1/3))),IFERROR(L1229,0)+(MIN(ABS(IFERROR(U1229,0))*$D$18,ABS((MAX($D$16,POWER((ABS(K1229)^2)/($I$5*MAX(F1229,0.1)^2),1/3)))-IFERROR(L1229,0))))),MAX((MAX($D$16,POWER((ABS(K1229)^2)/($I$5*MAX(F1229,0.1)^2),1/3))),IFERROR(L1229,0)-(MIN(ABS(IFERROR(U1229,0))*$D$18,ABS((MAX($D$16,POWER((ABS(K1229)^2)/($I$5*MAX(F1229,0.1)^2),1/3)))-IFERROR(L1229,0))))))),MAX($D$16,POWER((ABS(K1229)^2)/($I$5*MAX(F1229,0.1)^2),1/3))),MAX($D$16,IFERROR(L1229,0)))))))</f>
        <v/>
      </c>
      <c r="M1229">
        <f>((F1229)+(G1229)*(L1229))*(L1229)</f>
        <v/>
      </c>
      <c r="N1229">
        <f>(((F1229)+(G1229)*(L1229))*(L1229))/MAX((F1229)+2*(L1229)*SQRT(1+(G1229)^2),1E-6)</f>
        <v/>
      </c>
      <c r="O1229">
        <f>ABS(K1229)/MAX(((F1229)+(G1229)*(L1229))*(L1229),1E-6)</f>
        <v/>
      </c>
      <c r="P1229">
        <f>E1229+L1229</f>
        <v/>
      </c>
      <c r="Q1229">
        <f>P1229+((ABS(K1229)/MAX(((F1229)+(G1229)*(L1229))*(L1229),1E-6))^2)/(2*$I$5)</f>
        <v/>
      </c>
      <c r="R1229">
        <f>((ABS(K1229)*$D$6)/(MAX(((F1229)+(G1229)*(L1229))*(L1229),1E-6)*MAX(((((F1229)+(G1229)*(L1229))*(L1229))/MAX((F1229)+2*(L1229)*SQRT(1+(G1229)^2),1E-6))^(2/3),1E-6)))^2</f>
        <v/>
      </c>
      <c r="S1229">
        <f>ABS(ABS(K1229)/MAX(((F1229)+(G1229)*(L1229))*(L1229),1E-6))/SQRT($I$5*MAX((((F1229)+(G1229)*(L1229))*(L1229))/MAX((F1229)+2*(G1229)*(L1229),1E-6),1E-6))</f>
        <v/>
      </c>
      <c r="T1229">
        <f>((F1229)*(L1229)^2)/2+(G1229)*(L1229)^3/3+(ABS(K1229)^2)/($I$5*MAX(((F1229)+(G1229)*(L1229))*(L1229),1E-6))</f>
        <v/>
      </c>
      <c r="U1229">
        <f>IF($D$20=0,0,IFERROR(Q1228-(((R1228+R1229)/2)*J1229)-(IF(O1228&gt;O1229,$D$8*((O1228^2-O1229^2)/(2*$I$5)),$D$9*((O1229^2-O1228^2)/(2*$I$5)))+($D$10*(ABS(I1229)/90)*(MAX(O1228^2,O1229^2)/(2*$I$5))))-Q1229,0))</f>
        <v/>
      </c>
      <c r="V1229">
        <f>IF($D$20=0,1,IFERROR(IF(ROUND(S1229,3)=1,1,IF(AND(ABS(U1229)&lt;$D$19,S1229&gt;1),1,0)),0))</f>
        <v/>
      </c>
      <c r="W1229">
        <f>IF($D$20=0,IFERROR(W1230,MAX($D$16,POWER((ABS(K1229)^2)/($I$5*MAX(F1229,0.1)^2),1/3))),IF(IFERROR(AG1230,0)=0,IFERROR(W1230,MAX($D$16,POWER((ABS(K1229)^2)/($I$5*MAX(F1229,0.1)^2),1/3))),IF(OR(IFERROR(W1229,0)=0,IFERROR(AD1230,0)&gt;1),MAX($D$16,POWER((ABS(K1229)^2)/($I$5*MAX(F1229,0.1)^2),1/3)),IF(IFERROR(AF1229,0)&gt;0,MAX($D$16,IFERROR(W1229,0)+((IFERROR(AF1229,0))*$D$18*IF((IFERROR(AD1229,0))&lt;1,1,-1))),IF(IFERROR(AF1229,0)&lt;0,IF(ABS((MAX($D$16,POWER((ABS(K1229)^2)/($I$5*MAX(F1229,0.1)^2),1/3)))-IFERROR(W1229,0))&gt;$D$19,MAX($D$16,IF((MAX($D$16,POWER((ABS(K1229)^2)/($I$5*MAX(F1229,0.1)^2),1/3)))&gt;IFERROR(W1229,0),MIN((MAX($D$16,POWER((ABS(K1229)^2)/($I$5*MAX(F1229,0.1)^2),1/3))),IFERROR(W1229,0)+(MIN(ABS(IFERROR(AF1229,0))*$D$18,ABS((MAX($D$16,POWER((ABS(K1229)^2)/($I$5*MAX(F1229,0.1)^2),1/3)))-IFERROR(W1229,0))))),MAX((MAX($D$16,POWER((ABS(K1229)^2)/($I$5*MAX(F1229,0.1)^2),1/3))),IFERROR(W1229,0)-(MIN(ABS(IFERROR(AF1229,0))*$D$18,ABS((MAX($D$16,POWER((ABS(K1229)^2)/($I$5*MAX(F1229,0.1)^2),1/3)))-IFERROR(W1229,0))))))),MAX($D$16,POWER((ABS(K1229)^2)/($I$5*MAX(F1229,0.1)^2),1/3))),MAX($D$16,IFERROR(W1229,0)))))))</f>
        <v/>
      </c>
      <c r="X1229">
        <f>((F1229)+(G1229)*(W1229))*(W1229)</f>
        <v/>
      </c>
      <c r="Y1229">
        <f>(((F1229)+(G1229)*(W1229))*(W1229))/MAX((F1229)+2*(W1229)*SQRT(1+(G1229)^2),1E-6)</f>
        <v/>
      </c>
      <c r="Z1229">
        <f>ABS(K1229)/MAX(((F1229)+(G1229)*(W1229))*(W1229),1E-6)</f>
        <v/>
      </c>
      <c r="AA1229">
        <f>E1229+W1229</f>
        <v/>
      </c>
      <c r="AB1229">
        <f>AA1229+((ABS(K1229)/MAX(((F1229)+(G1229)*(W1229))*(W1229),1E-6))^2)/(2*$I$5)</f>
        <v/>
      </c>
      <c r="AC1229">
        <f>((ABS(K1229)*$D$6)/(MAX(((F1229)+(G1229)*(W1229))*(W1229),1E-6)*MAX(((((F1229)+(G1229)*(W1229))*(W1229))/MAX((F1229)+2*(W1229)*SQRT(1+(G1229)^2),1E-6))^(2/3),1E-6)))^2</f>
        <v/>
      </c>
      <c r="AD1229">
        <f>ABS(ABS(K1229)/MAX(((F1229)+(G1229)*(W1229))*(W1229),1E-6))/SQRT($I$5*MAX((((F1229)+(G1229)*(W1229))*(W1229))/MAX((F1229)+2*(G1229)*(W1229),1E-6),1E-6))</f>
        <v/>
      </c>
      <c r="AE1229">
        <f>((F1229)*(W1229)^2)/2+(G1229)*(W1229)^3/3+(ABS(K1229)^2)/($I$5*MAX(((F1229)+(G1229)*(W1229))*(W1229),1E-6))</f>
        <v/>
      </c>
      <c r="AF1229">
        <f>IF($D$20=0,0,IFERROR(AB1230+(((AC1229+AC1230)/2)*J1230)+(IF(Z1229&gt;Z1230,$D$8*((Z1229^2-Z1230^2)/(2*$I$5)),$D$9*((Z1230^2-Z1229^2)/(2*$I$5)))+($D$10*(ABS(I1230)/90)*(MAX(Z1229^2,Z1230^2)/(2*$I$5))))-AB1229,0))</f>
        <v/>
      </c>
      <c r="AG1229">
        <f>IF($D$20=0,1,IFERROR(IF(ROUND(AD1229,3)=1,1,IF(AND(ABS(AF1229)&lt;$D$19,AD1229&lt;1),1,0)),0))</f>
        <v/>
      </c>
      <c r="AH1229">
        <f>IFERROR(IF(V32="Supercritical",MAX($D$16,IFERROR(L1229,MAX($D$16,POWER((ABS(K1229)^2)/($I$5*MAX(F1229,0.1)^2),1/3)))),IF(V32="Subcritical",MAX($D$16,IFERROR(W1229,MAX($D$16,POWER((ABS(K1229)^2)/($I$5*MAX(F1229,0.1)^2),1/3)))),IF(AND(IFERROR(V1229,0)=1,IFERROR(AG1229,0)=1),IF(IFERROR(T1229,-1E99)&gt;=IFERROR(AE1229,-1E99),MAX($D$16,IFERROR(L1229,MAX($D$16,POWER((ABS(K1229)^2)/($I$5*MAX(F1229,0.1)^2),1/3)))),MAX($D$16,IFERROR(W1229,MAX($D$16,POWER((ABS(K1229)^2)/($I$5*MAX(F1229,0.1)^2),1/3))))),IF(IFERROR(V1229,0)=1,MAX($D$16,IFERROR(L1229,MAX($D$16,POWER((ABS(K1229)^2)/($I$5*MAX(F1229,0.1)^2),1/3)))),IF(IFERROR(AG1229,0)=1,MAX($D$16,IFERROR(W1229,MAX($D$16,POWER((ABS(K1229)^2)/($I$5*MAX(F1229,0.1)^2),1/3)))),MAX($D$16,POWER((ABS(K1229)^2)/($I$5*MAX(F1229,0.1)^2),1/3))))))),MAX($D$16,POWER((ABS(K1229)^2)/($I$5*MAX(F1229,0.1)^2),1/3)))</f>
        <v/>
      </c>
      <c r="AI1229">
        <f>E1229+AH1229</f>
        <v/>
      </c>
      <c r="AJ1229">
        <f>AI1229+((ABS(K1229)/MAX(((F1229)+(G1229)*(AH1229))*(AH1229),1E-6))^2)/(2*$I$5)</f>
        <v/>
      </c>
      <c r="AM1229" t="n">
        <v>0</v>
      </c>
      <c r="AN1229" t="n">
        <v>0</v>
      </c>
      <c r="AO1229">
        <f>AM1229+AN1229</f>
        <v/>
      </c>
      <c r="AP1229">
        <f>AP1228+AO1229</f>
        <v/>
      </c>
      <c r="AQ1229">
        <f>ABS(ABS(K1229)/MAX(((F1229)+(G1229)*(AH1229))*(AH1229),1E-6))/SQRT($I$5*MAX((((F1229)+(G1229)*(AH1229))*(AH1229))/MAX((F1229)+2*(G1229)*(AH1229),1E-6),1E-6))</f>
        <v/>
      </c>
      <c r="AR1229">
        <f>IF(AQ1229&lt;1,"Subcritical","Supercritical")</f>
        <v/>
      </c>
      <c r="AS1229">
        <f>((ABS(K1229)*$D$6)/(MAX(((F1229)+(G1229)*(AH1229))*(AH1229),1E-6)*MAX(((((F1229)+(G1229)*(AH1229))*(AH1229))/MAX((F1229)+2*(AH1229)*SQRT(1+(G1229)^2),1E-6))^(2/3),1E-6)))^2</f>
        <v/>
      </c>
    </row>
    <row r="1230">
      <c r="A1230" t="n">
        <v>1081</v>
      </c>
      <c r="B1230" t="n">
        <v>1079.889</v>
      </c>
      <c r="C1230" t="n">
        <v>616077.785</v>
      </c>
      <c r="D1230" t="n">
        <v>3096924.12</v>
      </c>
      <c r="E1230" t="n">
        <v>632.022</v>
      </c>
      <c r="F1230" t="n">
        <v>5.2</v>
      </c>
      <c r="G1230" t="n">
        <v>0</v>
      </c>
      <c r="H1230" t="inlineStr">
        <is>
          <t>Normal</t>
        </is>
      </c>
      <c r="I1230" t="n">
        <v>0.057</v>
      </c>
      <c r="J1230">
        <f>B1230-B1229</f>
        <v/>
      </c>
      <c r="K1230">
        <f>MAX(0,K1229-AO1229)</f>
        <v/>
      </c>
      <c r="L1230">
        <f>IF($D$20=0,IFERROR(L1229,MAX($D$16,POWER((ABS(K1230)^2)/($I$5*MAX(F1230,0.1)^2),1/3))),IF(IFERROR(V1229,0)=0,IFERROR(L1229,MAX($D$16,POWER((ABS(K1230)^2)/($I$5*MAX(F1230,0.1)^2),1/3))),IF(OR(IFERROR(L1230,0)=0,IFERROR(S1229,0)&lt;1,IFERROR(S1230,0)&lt;1),MAX($D$16,POWER((ABS(K1230)^2)/($I$5*MAX(F1230,0.1)^2),1/3)),IF(IFERROR(U1230,0)&gt;0,MAX($D$16,IFERROR(L1230,0)+((IFERROR(U1230,0))*$D$18*IF((IFERROR(S1230,0))&lt;1,1,-1))),IF(IFERROR(U1230,0)&lt;0,IF(ABS((MAX($D$16,POWER((ABS(K1230)^2)/($I$5*MAX(F1230,0.1)^2),1/3)))-IFERROR(L1230,0))&gt;$D$19,MAX($D$16,IF((MAX($D$16,POWER((ABS(K1230)^2)/($I$5*MAX(F1230,0.1)^2),1/3)))&gt;IFERROR(L1230,0),MIN((MAX($D$16,POWER((ABS(K1230)^2)/($I$5*MAX(F1230,0.1)^2),1/3))),IFERROR(L1230,0)+(MIN(ABS(IFERROR(U1230,0))*$D$18,ABS((MAX($D$16,POWER((ABS(K1230)^2)/($I$5*MAX(F1230,0.1)^2),1/3)))-IFERROR(L1230,0))))),MAX((MAX($D$16,POWER((ABS(K1230)^2)/($I$5*MAX(F1230,0.1)^2),1/3))),IFERROR(L1230,0)-(MIN(ABS(IFERROR(U1230,0))*$D$18,ABS((MAX($D$16,POWER((ABS(K1230)^2)/($I$5*MAX(F1230,0.1)^2),1/3)))-IFERROR(L1230,0))))))),MAX($D$16,POWER((ABS(K1230)^2)/($I$5*MAX(F1230,0.1)^2),1/3))),MAX($D$16,IFERROR(L1230,0)))))))</f>
        <v/>
      </c>
      <c r="M1230">
        <f>((F1230)+(G1230)*(L1230))*(L1230)</f>
        <v/>
      </c>
      <c r="N1230">
        <f>(((F1230)+(G1230)*(L1230))*(L1230))/MAX((F1230)+2*(L1230)*SQRT(1+(G1230)^2),1E-6)</f>
        <v/>
      </c>
      <c r="O1230">
        <f>ABS(K1230)/MAX(((F1230)+(G1230)*(L1230))*(L1230),1E-6)</f>
        <v/>
      </c>
      <c r="P1230">
        <f>E1230+L1230</f>
        <v/>
      </c>
      <c r="Q1230">
        <f>P1230+((ABS(K1230)/MAX(((F1230)+(G1230)*(L1230))*(L1230),1E-6))^2)/(2*$I$5)</f>
        <v/>
      </c>
      <c r="R1230">
        <f>((ABS(K1230)*$D$6)/(MAX(((F1230)+(G1230)*(L1230))*(L1230),1E-6)*MAX(((((F1230)+(G1230)*(L1230))*(L1230))/MAX((F1230)+2*(L1230)*SQRT(1+(G1230)^2),1E-6))^(2/3),1E-6)))^2</f>
        <v/>
      </c>
      <c r="S1230">
        <f>ABS(ABS(K1230)/MAX(((F1230)+(G1230)*(L1230))*(L1230),1E-6))/SQRT($I$5*MAX((((F1230)+(G1230)*(L1230))*(L1230))/MAX((F1230)+2*(G1230)*(L1230),1E-6),1E-6))</f>
        <v/>
      </c>
      <c r="T1230">
        <f>((F1230)*(L1230)^2)/2+(G1230)*(L1230)^3/3+(ABS(K1230)^2)/($I$5*MAX(((F1230)+(G1230)*(L1230))*(L1230),1E-6))</f>
        <v/>
      </c>
      <c r="U1230">
        <f>IF($D$20=0,0,IFERROR(Q1229-(((R1229+R1230)/2)*J1230)-(IF(O1229&gt;O1230,$D$8*((O1229^2-O1230^2)/(2*$I$5)),$D$9*((O1230^2-O1229^2)/(2*$I$5)))+($D$10*(ABS(I1230)/90)*(MAX(O1229^2,O1230^2)/(2*$I$5))))-Q1230,0))</f>
        <v/>
      </c>
      <c r="V1230">
        <f>IF($D$20=0,1,IFERROR(IF(ROUND(S1230,3)=1,1,IF(AND(ABS(U1230)&lt;$D$19,S1230&gt;1),1,0)),0))</f>
        <v/>
      </c>
      <c r="W1230">
        <f>IF($D$20=0,IFERROR(W1231,MAX($D$16,POWER((ABS(K1230)^2)/($I$5*MAX(F1230,0.1)^2),1/3))),IF(IFERROR(AG1231,0)=0,IFERROR(W1231,MAX($D$16,POWER((ABS(K1230)^2)/($I$5*MAX(F1230,0.1)^2),1/3))),IF(OR(IFERROR(W1230,0)=0,IFERROR(AD1231,0)&gt;1),MAX($D$16,POWER((ABS(K1230)^2)/($I$5*MAX(F1230,0.1)^2),1/3)),IF(IFERROR(AF1230,0)&gt;0,MAX($D$16,IFERROR(W1230,0)+((IFERROR(AF1230,0))*$D$18*IF((IFERROR(AD1230,0))&lt;1,1,-1))),IF(IFERROR(AF1230,0)&lt;0,IF(ABS((MAX($D$16,POWER((ABS(K1230)^2)/($I$5*MAX(F1230,0.1)^2),1/3)))-IFERROR(W1230,0))&gt;$D$19,MAX($D$16,IF((MAX($D$16,POWER((ABS(K1230)^2)/($I$5*MAX(F1230,0.1)^2),1/3)))&gt;IFERROR(W1230,0),MIN((MAX($D$16,POWER((ABS(K1230)^2)/($I$5*MAX(F1230,0.1)^2),1/3))),IFERROR(W1230,0)+(MIN(ABS(IFERROR(AF1230,0))*$D$18,ABS((MAX($D$16,POWER((ABS(K1230)^2)/($I$5*MAX(F1230,0.1)^2),1/3)))-IFERROR(W1230,0))))),MAX((MAX($D$16,POWER((ABS(K1230)^2)/($I$5*MAX(F1230,0.1)^2),1/3))),IFERROR(W1230,0)-(MIN(ABS(IFERROR(AF1230,0))*$D$18,ABS((MAX($D$16,POWER((ABS(K1230)^2)/($I$5*MAX(F1230,0.1)^2),1/3)))-IFERROR(W1230,0))))))),MAX($D$16,POWER((ABS(K1230)^2)/($I$5*MAX(F1230,0.1)^2),1/3))),MAX($D$16,IFERROR(W1230,0)))))))</f>
        <v/>
      </c>
      <c r="X1230">
        <f>((F1230)+(G1230)*(W1230))*(W1230)</f>
        <v/>
      </c>
      <c r="Y1230">
        <f>(((F1230)+(G1230)*(W1230))*(W1230))/MAX((F1230)+2*(W1230)*SQRT(1+(G1230)^2),1E-6)</f>
        <v/>
      </c>
      <c r="Z1230">
        <f>ABS(K1230)/MAX(((F1230)+(G1230)*(W1230))*(W1230),1E-6)</f>
        <v/>
      </c>
      <c r="AA1230">
        <f>E1230+W1230</f>
        <v/>
      </c>
      <c r="AB1230">
        <f>AA1230+((ABS(K1230)/MAX(((F1230)+(G1230)*(W1230))*(W1230),1E-6))^2)/(2*$I$5)</f>
        <v/>
      </c>
      <c r="AC1230">
        <f>((ABS(K1230)*$D$6)/(MAX(((F1230)+(G1230)*(W1230))*(W1230),1E-6)*MAX(((((F1230)+(G1230)*(W1230))*(W1230))/MAX((F1230)+2*(W1230)*SQRT(1+(G1230)^2),1E-6))^(2/3),1E-6)))^2</f>
        <v/>
      </c>
      <c r="AD1230">
        <f>ABS(ABS(K1230)/MAX(((F1230)+(G1230)*(W1230))*(W1230),1E-6))/SQRT($I$5*MAX((((F1230)+(G1230)*(W1230))*(W1230))/MAX((F1230)+2*(G1230)*(W1230),1E-6),1E-6))</f>
        <v/>
      </c>
      <c r="AE1230">
        <f>((F1230)*(W1230)^2)/2+(G1230)*(W1230)^3/3+(ABS(K1230)^2)/($I$5*MAX(((F1230)+(G1230)*(W1230))*(W1230),1E-6))</f>
        <v/>
      </c>
      <c r="AF1230">
        <f>IF($D$20=0,0,IFERROR(AB1231+(((AC1230+AC1231)/2)*J1231)+(IF(Z1230&gt;Z1231,$D$8*((Z1230^2-Z1231^2)/(2*$I$5)),$D$9*((Z1231^2-Z1230^2)/(2*$I$5)))+($D$10*(ABS(I1231)/90)*(MAX(Z1230^2,Z1231^2)/(2*$I$5))))-AB1230,0))</f>
        <v/>
      </c>
      <c r="AG1230">
        <f>IF($D$20=0,1,IFERROR(IF(ROUND(AD1230,3)=1,1,IF(AND(ABS(AF1230)&lt;$D$19,AD1230&lt;1),1,0)),0))</f>
        <v/>
      </c>
      <c r="AH1230">
        <f>IFERROR(IF(V32="Supercritical",MAX($D$16,IFERROR(L1230,MAX($D$16,POWER((ABS(K1230)^2)/($I$5*MAX(F1230,0.1)^2),1/3)))),IF(V32="Subcritical",MAX($D$16,IFERROR(W1230,MAX($D$16,POWER((ABS(K1230)^2)/($I$5*MAX(F1230,0.1)^2),1/3)))),IF(AND(IFERROR(V1230,0)=1,IFERROR(AG1230,0)=1),IF(IFERROR(T1230,-1E99)&gt;=IFERROR(AE1230,-1E99),MAX($D$16,IFERROR(L1230,MAX($D$16,POWER((ABS(K1230)^2)/($I$5*MAX(F1230,0.1)^2),1/3)))),MAX($D$16,IFERROR(W1230,MAX($D$16,POWER((ABS(K1230)^2)/($I$5*MAX(F1230,0.1)^2),1/3))))),IF(IFERROR(V1230,0)=1,MAX($D$16,IFERROR(L1230,MAX($D$16,POWER((ABS(K1230)^2)/($I$5*MAX(F1230,0.1)^2),1/3)))),IF(IFERROR(AG1230,0)=1,MAX($D$16,IFERROR(W1230,MAX($D$16,POWER((ABS(K1230)^2)/($I$5*MAX(F1230,0.1)^2),1/3)))),MAX($D$16,POWER((ABS(K1230)^2)/($I$5*MAX(F1230,0.1)^2),1/3))))))),MAX($D$16,POWER((ABS(K1230)^2)/($I$5*MAX(F1230,0.1)^2),1/3)))</f>
        <v/>
      </c>
      <c r="AI1230">
        <f>E1230+AH1230</f>
        <v/>
      </c>
      <c r="AJ1230">
        <f>AI1230+((ABS(K1230)/MAX(((F1230)+(G1230)*(AH1230))*(AH1230),1E-6))^2)/(2*$I$5)</f>
        <v/>
      </c>
      <c r="AM1230" t="n">
        <v>0</v>
      </c>
      <c r="AN1230" t="n">
        <v>0</v>
      </c>
      <c r="AO1230">
        <f>AM1230+AN1230</f>
        <v/>
      </c>
      <c r="AP1230">
        <f>AP1229+AO1230</f>
        <v/>
      </c>
      <c r="AQ1230">
        <f>ABS(ABS(K1230)/MAX(((F1230)+(G1230)*(AH1230))*(AH1230),1E-6))/SQRT($I$5*MAX((((F1230)+(G1230)*(AH1230))*(AH1230))/MAX((F1230)+2*(G1230)*(AH1230),1E-6),1E-6))</f>
        <v/>
      </c>
      <c r="AR1230">
        <f>IF(AQ1230&lt;1,"Subcritical","Supercritical")</f>
        <v/>
      </c>
      <c r="AS1230">
        <f>((ABS(K1230)*$D$6)/(MAX(((F1230)+(G1230)*(AH1230))*(AH1230),1E-6)*MAX(((((F1230)+(G1230)*(AH1230))*(AH1230))/MAX((F1230)+2*(AH1230)*SQRT(1+(G1230)^2),1E-6))^(2/3),1E-6)))^2</f>
        <v/>
      </c>
    </row>
    <row r="1231">
      <c r="A1231" t="n">
        <v>1082</v>
      </c>
      <c r="B1231" t="n">
        <v>1080.889</v>
      </c>
      <c r="C1231" t="n">
        <v>616077.743</v>
      </c>
      <c r="D1231" t="n">
        <v>3096923.121</v>
      </c>
      <c r="E1231" t="n">
        <v>632.0214999999999</v>
      </c>
      <c r="F1231" t="n">
        <v>5.2</v>
      </c>
      <c r="G1231" t="n">
        <v>0</v>
      </c>
      <c r="H1231" t="inlineStr">
        <is>
          <t>Normal</t>
        </is>
      </c>
      <c r="I1231" t="n">
        <v>0</v>
      </c>
      <c r="J1231">
        <f>B1231-B1230</f>
        <v/>
      </c>
      <c r="K1231">
        <f>MAX(0,K1230-AO1230)</f>
        <v/>
      </c>
      <c r="L1231">
        <f>IF($D$20=0,IFERROR(L1230,MAX($D$16,POWER((ABS(K1231)^2)/($I$5*MAX(F1231,0.1)^2),1/3))),IF(IFERROR(V1230,0)=0,IFERROR(L1230,MAX($D$16,POWER((ABS(K1231)^2)/($I$5*MAX(F1231,0.1)^2),1/3))),IF(OR(IFERROR(L1231,0)=0,IFERROR(S1230,0)&lt;1,IFERROR(S1231,0)&lt;1),MAX($D$16,POWER((ABS(K1231)^2)/($I$5*MAX(F1231,0.1)^2),1/3)),IF(IFERROR(U1231,0)&gt;0,MAX($D$16,IFERROR(L1231,0)+((IFERROR(U1231,0))*$D$18*IF((IFERROR(S1231,0))&lt;1,1,-1))),IF(IFERROR(U1231,0)&lt;0,IF(ABS((MAX($D$16,POWER((ABS(K1231)^2)/($I$5*MAX(F1231,0.1)^2),1/3)))-IFERROR(L1231,0))&gt;$D$19,MAX($D$16,IF((MAX($D$16,POWER((ABS(K1231)^2)/($I$5*MAX(F1231,0.1)^2),1/3)))&gt;IFERROR(L1231,0),MIN((MAX($D$16,POWER((ABS(K1231)^2)/($I$5*MAX(F1231,0.1)^2),1/3))),IFERROR(L1231,0)+(MIN(ABS(IFERROR(U1231,0))*$D$18,ABS((MAX($D$16,POWER((ABS(K1231)^2)/($I$5*MAX(F1231,0.1)^2),1/3)))-IFERROR(L1231,0))))),MAX((MAX($D$16,POWER((ABS(K1231)^2)/($I$5*MAX(F1231,0.1)^2),1/3))),IFERROR(L1231,0)-(MIN(ABS(IFERROR(U1231,0))*$D$18,ABS((MAX($D$16,POWER((ABS(K1231)^2)/($I$5*MAX(F1231,0.1)^2),1/3)))-IFERROR(L1231,0))))))),MAX($D$16,POWER((ABS(K1231)^2)/($I$5*MAX(F1231,0.1)^2),1/3))),MAX($D$16,IFERROR(L1231,0)))))))</f>
        <v/>
      </c>
      <c r="M1231">
        <f>((F1231)+(G1231)*(L1231))*(L1231)</f>
        <v/>
      </c>
      <c r="N1231">
        <f>(((F1231)+(G1231)*(L1231))*(L1231))/MAX((F1231)+2*(L1231)*SQRT(1+(G1231)^2),1E-6)</f>
        <v/>
      </c>
      <c r="O1231">
        <f>ABS(K1231)/MAX(((F1231)+(G1231)*(L1231))*(L1231),1E-6)</f>
        <v/>
      </c>
      <c r="P1231">
        <f>E1231+L1231</f>
        <v/>
      </c>
      <c r="Q1231">
        <f>P1231+((ABS(K1231)/MAX(((F1231)+(G1231)*(L1231))*(L1231),1E-6))^2)/(2*$I$5)</f>
        <v/>
      </c>
      <c r="R1231">
        <f>((ABS(K1231)*$D$6)/(MAX(((F1231)+(G1231)*(L1231))*(L1231),1E-6)*MAX(((((F1231)+(G1231)*(L1231))*(L1231))/MAX((F1231)+2*(L1231)*SQRT(1+(G1231)^2),1E-6))^(2/3),1E-6)))^2</f>
        <v/>
      </c>
      <c r="S1231">
        <f>ABS(ABS(K1231)/MAX(((F1231)+(G1231)*(L1231))*(L1231),1E-6))/SQRT($I$5*MAX((((F1231)+(G1231)*(L1231))*(L1231))/MAX((F1231)+2*(G1231)*(L1231),1E-6),1E-6))</f>
        <v/>
      </c>
      <c r="T1231">
        <f>((F1231)*(L1231)^2)/2+(G1231)*(L1231)^3/3+(ABS(K1231)^2)/($I$5*MAX(((F1231)+(G1231)*(L1231))*(L1231),1E-6))</f>
        <v/>
      </c>
      <c r="U1231">
        <f>IF($D$20=0,0,IFERROR(Q1230-(((R1230+R1231)/2)*J1231)-(IF(O1230&gt;O1231,$D$8*((O1230^2-O1231^2)/(2*$I$5)),$D$9*((O1231^2-O1230^2)/(2*$I$5)))+($D$10*(ABS(I1231)/90)*(MAX(O1230^2,O1231^2)/(2*$I$5))))-Q1231,0))</f>
        <v/>
      </c>
      <c r="V1231">
        <f>IF($D$20=0,1,IFERROR(IF(ROUND(S1231,3)=1,1,IF(AND(ABS(U1231)&lt;$D$19,S1231&gt;1),1,0)),0))</f>
        <v/>
      </c>
      <c r="W1231">
        <f>IF($D$20=0,IFERROR(W1232,MAX($D$16,POWER((ABS(K1231)^2)/($I$5*MAX(F1231,0.1)^2),1/3))),IF(IFERROR(AG1232,0)=0,IFERROR(W1232,MAX($D$16,POWER((ABS(K1231)^2)/($I$5*MAX(F1231,0.1)^2),1/3))),IF(OR(IFERROR(W1231,0)=0,IFERROR(AD1232,0)&gt;1),MAX($D$16,POWER((ABS(K1231)^2)/($I$5*MAX(F1231,0.1)^2),1/3)),IF(IFERROR(AF1231,0)&gt;0,MAX($D$16,IFERROR(W1231,0)+((IFERROR(AF1231,0))*$D$18*IF((IFERROR(AD1231,0))&lt;1,1,-1))),IF(IFERROR(AF1231,0)&lt;0,IF(ABS((MAX($D$16,POWER((ABS(K1231)^2)/($I$5*MAX(F1231,0.1)^2),1/3)))-IFERROR(W1231,0))&gt;$D$19,MAX($D$16,IF((MAX($D$16,POWER((ABS(K1231)^2)/($I$5*MAX(F1231,0.1)^2),1/3)))&gt;IFERROR(W1231,0),MIN((MAX($D$16,POWER((ABS(K1231)^2)/($I$5*MAX(F1231,0.1)^2),1/3))),IFERROR(W1231,0)+(MIN(ABS(IFERROR(AF1231,0))*$D$18,ABS((MAX($D$16,POWER((ABS(K1231)^2)/($I$5*MAX(F1231,0.1)^2),1/3)))-IFERROR(W1231,0))))),MAX((MAX($D$16,POWER((ABS(K1231)^2)/($I$5*MAX(F1231,0.1)^2),1/3))),IFERROR(W1231,0)-(MIN(ABS(IFERROR(AF1231,0))*$D$18,ABS((MAX($D$16,POWER((ABS(K1231)^2)/($I$5*MAX(F1231,0.1)^2),1/3)))-IFERROR(W1231,0))))))),MAX($D$16,POWER((ABS(K1231)^2)/($I$5*MAX(F1231,0.1)^2),1/3))),MAX($D$16,IFERROR(W1231,0)))))))</f>
        <v/>
      </c>
      <c r="X1231">
        <f>((F1231)+(G1231)*(W1231))*(W1231)</f>
        <v/>
      </c>
      <c r="Y1231">
        <f>(((F1231)+(G1231)*(W1231))*(W1231))/MAX((F1231)+2*(W1231)*SQRT(1+(G1231)^2),1E-6)</f>
        <v/>
      </c>
      <c r="Z1231">
        <f>ABS(K1231)/MAX(((F1231)+(G1231)*(W1231))*(W1231),1E-6)</f>
        <v/>
      </c>
      <c r="AA1231">
        <f>E1231+W1231</f>
        <v/>
      </c>
      <c r="AB1231">
        <f>AA1231+((ABS(K1231)/MAX(((F1231)+(G1231)*(W1231))*(W1231),1E-6))^2)/(2*$I$5)</f>
        <v/>
      </c>
      <c r="AC1231">
        <f>((ABS(K1231)*$D$6)/(MAX(((F1231)+(G1231)*(W1231))*(W1231),1E-6)*MAX(((((F1231)+(G1231)*(W1231))*(W1231))/MAX((F1231)+2*(W1231)*SQRT(1+(G1231)^2),1E-6))^(2/3),1E-6)))^2</f>
        <v/>
      </c>
      <c r="AD1231">
        <f>ABS(ABS(K1231)/MAX(((F1231)+(G1231)*(W1231))*(W1231),1E-6))/SQRT($I$5*MAX((((F1231)+(G1231)*(W1231))*(W1231))/MAX((F1231)+2*(G1231)*(W1231),1E-6),1E-6))</f>
        <v/>
      </c>
      <c r="AE1231">
        <f>((F1231)*(W1231)^2)/2+(G1231)*(W1231)^3/3+(ABS(K1231)^2)/($I$5*MAX(((F1231)+(G1231)*(W1231))*(W1231),1E-6))</f>
        <v/>
      </c>
      <c r="AF1231">
        <f>IF($D$20=0,0,IFERROR(AB1232+(((AC1231+AC1232)/2)*J1232)+(IF(Z1231&gt;Z1232,$D$8*((Z1231^2-Z1232^2)/(2*$I$5)),$D$9*((Z1232^2-Z1231^2)/(2*$I$5)))+($D$10*(ABS(I1232)/90)*(MAX(Z1231^2,Z1232^2)/(2*$I$5))))-AB1231,0))</f>
        <v/>
      </c>
      <c r="AG1231">
        <f>IF($D$20=0,1,IFERROR(IF(ROUND(AD1231,3)=1,1,IF(AND(ABS(AF1231)&lt;$D$19,AD1231&lt;1),1,0)),0))</f>
        <v/>
      </c>
      <c r="AH1231">
        <f>IFERROR(IF(V32="Supercritical",MAX($D$16,IFERROR(L1231,MAX($D$16,POWER((ABS(K1231)^2)/($I$5*MAX(F1231,0.1)^2),1/3)))),IF(V32="Subcritical",MAX($D$16,IFERROR(W1231,MAX($D$16,POWER((ABS(K1231)^2)/($I$5*MAX(F1231,0.1)^2),1/3)))),IF(AND(IFERROR(V1231,0)=1,IFERROR(AG1231,0)=1),IF(IFERROR(T1231,-1E99)&gt;=IFERROR(AE1231,-1E99),MAX($D$16,IFERROR(L1231,MAX($D$16,POWER((ABS(K1231)^2)/($I$5*MAX(F1231,0.1)^2),1/3)))),MAX($D$16,IFERROR(W1231,MAX($D$16,POWER((ABS(K1231)^2)/($I$5*MAX(F1231,0.1)^2),1/3))))),IF(IFERROR(V1231,0)=1,MAX($D$16,IFERROR(L1231,MAX($D$16,POWER((ABS(K1231)^2)/($I$5*MAX(F1231,0.1)^2),1/3)))),IF(IFERROR(AG1231,0)=1,MAX($D$16,IFERROR(W1231,MAX($D$16,POWER((ABS(K1231)^2)/($I$5*MAX(F1231,0.1)^2),1/3)))),MAX($D$16,POWER((ABS(K1231)^2)/($I$5*MAX(F1231,0.1)^2),1/3))))))),MAX($D$16,POWER((ABS(K1231)^2)/($I$5*MAX(F1231,0.1)^2),1/3)))</f>
        <v/>
      </c>
      <c r="AI1231">
        <f>E1231+AH1231</f>
        <v/>
      </c>
      <c r="AJ1231">
        <f>AI1231+((ABS(K1231)/MAX(((F1231)+(G1231)*(AH1231))*(AH1231),1E-6))^2)/(2*$I$5)</f>
        <v/>
      </c>
      <c r="AM1231" t="n">
        <v>0</v>
      </c>
      <c r="AN1231" t="n">
        <v>0</v>
      </c>
      <c r="AO1231">
        <f>AM1231+AN1231</f>
        <v/>
      </c>
      <c r="AP1231">
        <f>AP1230+AO1231</f>
        <v/>
      </c>
      <c r="AQ1231">
        <f>ABS(ABS(K1231)/MAX(((F1231)+(G1231)*(AH1231))*(AH1231),1E-6))/SQRT($I$5*MAX((((F1231)+(G1231)*(AH1231))*(AH1231))/MAX((F1231)+2*(G1231)*(AH1231),1E-6),1E-6))</f>
        <v/>
      </c>
      <c r="AR1231">
        <f>IF(AQ1231&lt;1,"Subcritical","Supercritical")</f>
        <v/>
      </c>
      <c r="AS1231">
        <f>((ABS(K1231)*$D$6)/(MAX(((F1231)+(G1231)*(AH1231))*(AH1231),1E-6)*MAX(((((F1231)+(G1231)*(AH1231))*(AH1231))/MAX((F1231)+2*(AH1231)*SQRT(1+(G1231)^2),1E-6))^(2/3),1E-6)))^2</f>
        <v/>
      </c>
    </row>
    <row r="1232">
      <c r="A1232" t="n">
        <v>1083</v>
      </c>
      <c r="B1232" t="n">
        <v>1081.889</v>
      </c>
      <c r="C1232" t="n">
        <v>616077.701</v>
      </c>
      <c r="D1232" t="n">
        <v>3096922.122</v>
      </c>
      <c r="E1232" t="n">
        <v>632.021</v>
      </c>
      <c r="F1232" t="n">
        <v>5.2</v>
      </c>
      <c r="G1232" t="n">
        <v>0</v>
      </c>
      <c r="H1232" t="inlineStr">
        <is>
          <t>Normal</t>
        </is>
      </c>
      <c r="I1232" t="n">
        <v>0</v>
      </c>
      <c r="J1232">
        <f>B1232-B1231</f>
        <v/>
      </c>
      <c r="K1232">
        <f>MAX(0,K1231-AO1231)</f>
        <v/>
      </c>
      <c r="L1232">
        <f>IF($D$20=0,IFERROR(L1231,MAX($D$16,POWER((ABS(K1232)^2)/($I$5*MAX(F1232,0.1)^2),1/3))),IF(IFERROR(V1231,0)=0,IFERROR(L1231,MAX($D$16,POWER((ABS(K1232)^2)/($I$5*MAX(F1232,0.1)^2),1/3))),IF(OR(IFERROR(L1232,0)=0,IFERROR(S1231,0)&lt;1,IFERROR(S1232,0)&lt;1),MAX($D$16,POWER((ABS(K1232)^2)/($I$5*MAX(F1232,0.1)^2),1/3)),IF(IFERROR(U1232,0)&gt;0,MAX($D$16,IFERROR(L1232,0)+((IFERROR(U1232,0))*$D$18*IF((IFERROR(S1232,0))&lt;1,1,-1))),IF(IFERROR(U1232,0)&lt;0,IF(ABS((MAX($D$16,POWER((ABS(K1232)^2)/($I$5*MAX(F1232,0.1)^2),1/3)))-IFERROR(L1232,0))&gt;$D$19,MAX($D$16,IF((MAX($D$16,POWER((ABS(K1232)^2)/($I$5*MAX(F1232,0.1)^2),1/3)))&gt;IFERROR(L1232,0),MIN((MAX($D$16,POWER((ABS(K1232)^2)/($I$5*MAX(F1232,0.1)^2),1/3))),IFERROR(L1232,0)+(MIN(ABS(IFERROR(U1232,0))*$D$18,ABS((MAX($D$16,POWER((ABS(K1232)^2)/($I$5*MAX(F1232,0.1)^2),1/3)))-IFERROR(L1232,0))))),MAX((MAX($D$16,POWER((ABS(K1232)^2)/($I$5*MAX(F1232,0.1)^2),1/3))),IFERROR(L1232,0)-(MIN(ABS(IFERROR(U1232,0))*$D$18,ABS((MAX($D$16,POWER((ABS(K1232)^2)/($I$5*MAX(F1232,0.1)^2),1/3)))-IFERROR(L1232,0))))))),MAX($D$16,POWER((ABS(K1232)^2)/($I$5*MAX(F1232,0.1)^2),1/3))),MAX($D$16,IFERROR(L1232,0)))))))</f>
        <v/>
      </c>
      <c r="M1232">
        <f>((F1232)+(G1232)*(L1232))*(L1232)</f>
        <v/>
      </c>
      <c r="N1232">
        <f>(((F1232)+(G1232)*(L1232))*(L1232))/MAX((F1232)+2*(L1232)*SQRT(1+(G1232)^2),1E-6)</f>
        <v/>
      </c>
      <c r="O1232">
        <f>ABS(K1232)/MAX(((F1232)+(G1232)*(L1232))*(L1232),1E-6)</f>
        <v/>
      </c>
      <c r="P1232">
        <f>E1232+L1232</f>
        <v/>
      </c>
      <c r="Q1232">
        <f>P1232+((ABS(K1232)/MAX(((F1232)+(G1232)*(L1232))*(L1232),1E-6))^2)/(2*$I$5)</f>
        <v/>
      </c>
      <c r="R1232">
        <f>((ABS(K1232)*$D$6)/(MAX(((F1232)+(G1232)*(L1232))*(L1232),1E-6)*MAX(((((F1232)+(G1232)*(L1232))*(L1232))/MAX((F1232)+2*(L1232)*SQRT(1+(G1232)^2),1E-6))^(2/3),1E-6)))^2</f>
        <v/>
      </c>
      <c r="S1232">
        <f>ABS(ABS(K1232)/MAX(((F1232)+(G1232)*(L1232))*(L1232),1E-6))/SQRT($I$5*MAX((((F1232)+(G1232)*(L1232))*(L1232))/MAX((F1232)+2*(G1232)*(L1232),1E-6),1E-6))</f>
        <v/>
      </c>
      <c r="T1232">
        <f>((F1232)*(L1232)^2)/2+(G1232)*(L1232)^3/3+(ABS(K1232)^2)/($I$5*MAX(((F1232)+(G1232)*(L1232))*(L1232),1E-6))</f>
        <v/>
      </c>
      <c r="U1232">
        <f>IF($D$20=0,0,IFERROR(Q1231-(((R1231+R1232)/2)*J1232)-(IF(O1231&gt;O1232,$D$8*((O1231^2-O1232^2)/(2*$I$5)),$D$9*((O1232^2-O1231^2)/(2*$I$5)))+($D$10*(ABS(I1232)/90)*(MAX(O1231^2,O1232^2)/(2*$I$5))))-Q1232,0))</f>
        <v/>
      </c>
      <c r="V1232">
        <f>IF($D$20=0,1,IFERROR(IF(ROUND(S1232,3)=1,1,IF(AND(ABS(U1232)&lt;$D$19,S1232&gt;1),1,0)),0))</f>
        <v/>
      </c>
      <c r="W1232">
        <f>IF($D$20=0,IFERROR(W1233,MAX($D$16,POWER((ABS(K1232)^2)/($I$5*MAX(F1232,0.1)^2),1/3))),IF(IFERROR(AG1233,0)=0,IFERROR(W1233,MAX($D$16,POWER((ABS(K1232)^2)/($I$5*MAX(F1232,0.1)^2),1/3))),IF(OR(IFERROR(W1232,0)=0,IFERROR(AD1233,0)&gt;1),MAX($D$16,POWER((ABS(K1232)^2)/($I$5*MAX(F1232,0.1)^2),1/3)),IF(IFERROR(AF1232,0)&gt;0,MAX($D$16,IFERROR(W1232,0)+((IFERROR(AF1232,0))*$D$18*IF((IFERROR(AD1232,0))&lt;1,1,-1))),IF(IFERROR(AF1232,0)&lt;0,IF(ABS((MAX($D$16,POWER((ABS(K1232)^2)/($I$5*MAX(F1232,0.1)^2),1/3)))-IFERROR(W1232,0))&gt;$D$19,MAX($D$16,IF((MAX($D$16,POWER((ABS(K1232)^2)/($I$5*MAX(F1232,0.1)^2),1/3)))&gt;IFERROR(W1232,0),MIN((MAX($D$16,POWER((ABS(K1232)^2)/($I$5*MAX(F1232,0.1)^2),1/3))),IFERROR(W1232,0)+(MIN(ABS(IFERROR(AF1232,0))*$D$18,ABS((MAX($D$16,POWER((ABS(K1232)^2)/($I$5*MAX(F1232,0.1)^2),1/3)))-IFERROR(W1232,0))))),MAX((MAX($D$16,POWER((ABS(K1232)^2)/($I$5*MAX(F1232,0.1)^2),1/3))),IFERROR(W1232,0)-(MIN(ABS(IFERROR(AF1232,0))*$D$18,ABS((MAX($D$16,POWER((ABS(K1232)^2)/($I$5*MAX(F1232,0.1)^2),1/3)))-IFERROR(W1232,0))))))),MAX($D$16,POWER((ABS(K1232)^2)/($I$5*MAX(F1232,0.1)^2),1/3))),MAX($D$16,IFERROR(W1232,0)))))))</f>
        <v/>
      </c>
      <c r="X1232">
        <f>((F1232)+(G1232)*(W1232))*(W1232)</f>
        <v/>
      </c>
      <c r="Y1232">
        <f>(((F1232)+(G1232)*(W1232))*(W1232))/MAX((F1232)+2*(W1232)*SQRT(1+(G1232)^2),1E-6)</f>
        <v/>
      </c>
      <c r="Z1232">
        <f>ABS(K1232)/MAX(((F1232)+(G1232)*(W1232))*(W1232),1E-6)</f>
        <v/>
      </c>
      <c r="AA1232">
        <f>E1232+W1232</f>
        <v/>
      </c>
      <c r="AB1232">
        <f>AA1232+((ABS(K1232)/MAX(((F1232)+(G1232)*(W1232))*(W1232),1E-6))^2)/(2*$I$5)</f>
        <v/>
      </c>
      <c r="AC1232">
        <f>((ABS(K1232)*$D$6)/(MAX(((F1232)+(G1232)*(W1232))*(W1232),1E-6)*MAX(((((F1232)+(G1232)*(W1232))*(W1232))/MAX((F1232)+2*(W1232)*SQRT(1+(G1232)^2),1E-6))^(2/3),1E-6)))^2</f>
        <v/>
      </c>
      <c r="AD1232">
        <f>ABS(ABS(K1232)/MAX(((F1232)+(G1232)*(W1232))*(W1232),1E-6))/SQRT($I$5*MAX((((F1232)+(G1232)*(W1232))*(W1232))/MAX((F1232)+2*(G1232)*(W1232),1E-6),1E-6))</f>
        <v/>
      </c>
      <c r="AE1232">
        <f>((F1232)*(W1232)^2)/2+(G1232)*(W1232)^3/3+(ABS(K1232)^2)/($I$5*MAX(((F1232)+(G1232)*(W1232))*(W1232),1E-6))</f>
        <v/>
      </c>
      <c r="AF1232">
        <f>IF($D$20=0,0,IFERROR(AB1233+(((AC1232+AC1233)/2)*J1233)+(IF(Z1232&gt;Z1233,$D$8*((Z1232^2-Z1233^2)/(2*$I$5)),$D$9*((Z1233^2-Z1232^2)/(2*$I$5)))+($D$10*(ABS(I1233)/90)*(MAX(Z1232^2,Z1233^2)/(2*$I$5))))-AB1232,0))</f>
        <v/>
      </c>
      <c r="AG1232">
        <f>IF($D$20=0,1,IFERROR(IF(ROUND(AD1232,3)=1,1,IF(AND(ABS(AF1232)&lt;$D$19,AD1232&lt;1),1,0)),0))</f>
        <v/>
      </c>
      <c r="AH1232">
        <f>IFERROR(IF(V32="Supercritical",MAX($D$16,IFERROR(L1232,MAX($D$16,POWER((ABS(K1232)^2)/($I$5*MAX(F1232,0.1)^2),1/3)))),IF(V32="Subcritical",MAX($D$16,IFERROR(W1232,MAX($D$16,POWER((ABS(K1232)^2)/($I$5*MAX(F1232,0.1)^2),1/3)))),IF(AND(IFERROR(V1232,0)=1,IFERROR(AG1232,0)=1),IF(IFERROR(T1232,-1E99)&gt;=IFERROR(AE1232,-1E99),MAX($D$16,IFERROR(L1232,MAX($D$16,POWER((ABS(K1232)^2)/($I$5*MAX(F1232,0.1)^2),1/3)))),MAX($D$16,IFERROR(W1232,MAX($D$16,POWER((ABS(K1232)^2)/($I$5*MAX(F1232,0.1)^2),1/3))))),IF(IFERROR(V1232,0)=1,MAX($D$16,IFERROR(L1232,MAX($D$16,POWER((ABS(K1232)^2)/($I$5*MAX(F1232,0.1)^2),1/3)))),IF(IFERROR(AG1232,0)=1,MAX($D$16,IFERROR(W1232,MAX($D$16,POWER((ABS(K1232)^2)/($I$5*MAX(F1232,0.1)^2),1/3)))),MAX($D$16,POWER((ABS(K1232)^2)/($I$5*MAX(F1232,0.1)^2),1/3))))))),MAX($D$16,POWER((ABS(K1232)^2)/($I$5*MAX(F1232,0.1)^2),1/3)))</f>
        <v/>
      </c>
      <c r="AI1232">
        <f>E1232+AH1232</f>
        <v/>
      </c>
      <c r="AJ1232">
        <f>AI1232+((ABS(K1232)/MAX(((F1232)+(G1232)*(AH1232))*(AH1232),1E-6))^2)/(2*$I$5)</f>
        <v/>
      </c>
      <c r="AM1232" t="n">
        <v>0</v>
      </c>
      <c r="AN1232" t="n">
        <v>0</v>
      </c>
      <c r="AO1232">
        <f>AM1232+AN1232</f>
        <v/>
      </c>
      <c r="AP1232">
        <f>AP1231+AO1232</f>
        <v/>
      </c>
      <c r="AQ1232">
        <f>ABS(ABS(K1232)/MAX(((F1232)+(G1232)*(AH1232))*(AH1232),1E-6))/SQRT($I$5*MAX((((F1232)+(G1232)*(AH1232))*(AH1232))/MAX((F1232)+2*(G1232)*(AH1232),1E-6),1E-6))</f>
        <v/>
      </c>
      <c r="AR1232">
        <f>IF(AQ1232&lt;1,"Subcritical","Supercritical")</f>
        <v/>
      </c>
      <c r="AS1232">
        <f>((ABS(K1232)*$D$6)/(MAX(((F1232)+(G1232)*(AH1232))*(AH1232),1E-6)*MAX(((((F1232)+(G1232)*(AH1232))*(AH1232))/MAX((F1232)+2*(AH1232)*SQRT(1+(G1232)^2),1E-6))^(2/3),1E-6)))^2</f>
        <v/>
      </c>
    </row>
    <row r="1233">
      <c r="A1233" t="n">
        <v>1084</v>
      </c>
      <c r="B1233" t="n">
        <v>1082.889</v>
      </c>
      <c r="C1233" t="n">
        <v>616077.659</v>
      </c>
      <c r="D1233" t="n">
        <v>3096921.123</v>
      </c>
      <c r="E1233" t="n">
        <v>632.0205</v>
      </c>
      <c r="F1233" t="n">
        <v>5.2</v>
      </c>
      <c r="G1233" t="n">
        <v>0</v>
      </c>
      <c r="H1233" t="inlineStr">
        <is>
          <t>Normal</t>
        </is>
      </c>
      <c r="I1233" t="n">
        <v>0.057</v>
      </c>
      <c r="J1233">
        <f>B1233-B1232</f>
        <v/>
      </c>
      <c r="K1233">
        <f>MAX(0,K1232-AO1232)</f>
        <v/>
      </c>
      <c r="L1233">
        <f>IF($D$20=0,IFERROR(L1232,MAX($D$16,POWER((ABS(K1233)^2)/($I$5*MAX(F1233,0.1)^2),1/3))),IF(IFERROR(V1232,0)=0,IFERROR(L1232,MAX($D$16,POWER((ABS(K1233)^2)/($I$5*MAX(F1233,0.1)^2),1/3))),IF(OR(IFERROR(L1233,0)=0,IFERROR(S1232,0)&lt;1,IFERROR(S1233,0)&lt;1),MAX($D$16,POWER((ABS(K1233)^2)/($I$5*MAX(F1233,0.1)^2),1/3)),IF(IFERROR(U1233,0)&gt;0,MAX($D$16,IFERROR(L1233,0)+((IFERROR(U1233,0))*$D$18*IF((IFERROR(S1233,0))&lt;1,1,-1))),IF(IFERROR(U1233,0)&lt;0,IF(ABS((MAX($D$16,POWER((ABS(K1233)^2)/($I$5*MAX(F1233,0.1)^2),1/3)))-IFERROR(L1233,0))&gt;$D$19,MAX($D$16,IF((MAX($D$16,POWER((ABS(K1233)^2)/($I$5*MAX(F1233,0.1)^2),1/3)))&gt;IFERROR(L1233,0),MIN((MAX($D$16,POWER((ABS(K1233)^2)/($I$5*MAX(F1233,0.1)^2),1/3))),IFERROR(L1233,0)+(MIN(ABS(IFERROR(U1233,0))*$D$18,ABS((MAX($D$16,POWER((ABS(K1233)^2)/($I$5*MAX(F1233,0.1)^2),1/3)))-IFERROR(L1233,0))))),MAX((MAX($D$16,POWER((ABS(K1233)^2)/($I$5*MAX(F1233,0.1)^2),1/3))),IFERROR(L1233,0)-(MIN(ABS(IFERROR(U1233,0))*$D$18,ABS((MAX($D$16,POWER((ABS(K1233)^2)/($I$5*MAX(F1233,0.1)^2),1/3)))-IFERROR(L1233,0))))))),MAX($D$16,POWER((ABS(K1233)^2)/($I$5*MAX(F1233,0.1)^2),1/3))),MAX($D$16,IFERROR(L1233,0)))))))</f>
        <v/>
      </c>
      <c r="M1233">
        <f>((F1233)+(G1233)*(L1233))*(L1233)</f>
        <v/>
      </c>
      <c r="N1233">
        <f>(((F1233)+(G1233)*(L1233))*(L1233))/MAX((F1233)+2*(L1233)*SQRT(1+(G1233)^2),1E-6)</f>
        <v/>
      </c>
      <c r="O1233">
        <f>ABS(K1233)/MAX(((F1233)+(G1233)*(L1233))*(L1233),1E-6)</f>
        <v/>
      </c>
      <c r="P1233">
        <f>E1233+L1233</f>
        <v/>
      </c>
      <c r="Q1233">
        <f>P1233+((ABS(K1233)/MAX(((F1233)+(G1233)*(L1233))*(L1233),1E-6))^2)/(2*$I$5)</f>
        <v/>
      </c>
      <c r="R1233">
        <f>((ABS(K1233)*$D$6)/(MAX(((F1233)+(G1233)*(L1233))*(L1233),1E-6)*MAX(((((F1233)+(G1233)*(L1233))*(L1233))/MAX((F1233)+2*(L1233)*SQRT(1+(G1233)^2),1E-6))^(2/3),1E-6)))^2</f>
        <v/>
      </c>
      <c r="S1233">
        <f>ABS(ABS(K1233)/MAX(((F1233)+(G1233)*(L1233))*(L1233),1E-6))/SQRT($I$5*MAX((((F1233)+(G1233)*(L1233))*(L1233))/MAX((F1233)+2*(G1233)*(L1233),1E-6),1E-6))</f>
        <v/>
      </c>
      <c r="T1233">
        <f>((F1233)*(L1233)^2)/2+(G1233)*(L1233)^3/3+(ABS(K1233)^2)/($I$5*MAX(((F1233)+(G1233)*(L1233))*(L1233),1E-6))</f>
        <v/>
      </c>
      <c r="U1233">
        <f>IF($D$20=0,0,IFERROR(Q1232-(((R1232+R1233)/2)*J1233)-(IF(O1232&gt;O1233,$D$8*((O1232^2-O1233^2)/(2*$I$5)),$D$9*((O1233^2-O1232^2)/(2*$I$5)))+($D$10*(ABS(I1233)/90)*(MAX(O1232^2,O1233^2)/(2*$I$5))))-Q1233,0))</f>
        <v/>
      </c>
      <c r="V1233">
        <f>IF($D$20=0,1,IFERROR(IF(ROUND(S1233,3)=1,1,IF(AND(ABS(U1233)&lt;$D$19,S1233&gt;1),1,0)),0))</f>
        <v/>
      </c>
      <c r="W1233">
        <f>IF($D$20=0,IFERROR(W1234,MAX($D$16,POWER((ABS(K1233)^2)/($I$5*MAX(F1233,0.1)^2),1/3))),IF(IFERROR(AG1234,0)=0,IFERROR(W1234,MAX($D$16,POWER((ABS(K1233)^2)/($I$5*MAX(F1233,0.1)^2),1/3))),IF(OR(IFERROR(W1233,0)=0,IFERROR(AD1234,0)&gt;1),MAX($D$16,POWER((ABS(K1233)^2)/($I$5*MAX(F1233,0.1)^2),1/3)),IF(IFERROR(AF1233,0)&gt;0,MAX($D$16,IFERROR(W1233,0)+((IFERROR(AF1233,0))*$D$18*IF((IFERROR(AD1233,0))&lt;1,1,-1))),IF(IFERROR(AF1233,0)&lt;0,IF(ABS((MAX($D$16,POWER((ABS(K1233)^2)/($I$5*MAX(F1233,0.1)^2),1/3)))-IFERROR(W1233,0))&gt;$D$19,MAX($D$16,IF((MAX($D$16,POWER((ABS(K1233)^2)/($I$5*MAX(F1233,0.1)^2),1/3)))&gt;IFERROR(W1233,0),MIN((MAX($D$16,POWER((ABS(K1233)^2)/($I$5*MAX(F1233,0.1)^2),1/3))),IFERROR(W1233,0)+(MIN(ABS(IFERROR(AF1233,0))*$D$18,ABS((MAX($D$16,POWER((ABS(K1233)^2)/($I$5*MAX(F1233,0.1)^2),1/3)))-IFERROR(W1233,0))))),MAX((MAX($D$16,POWER((ABS(K1233)^2)/($I$5*MAX(F1233,0.1)^2),1/3))),IFERROR(W1233,0)-(MIN(ABS(IFERROR(AF1233,0))*$D$18,ABS((MAX($D$16,POWER((ABS(K1233)^2)/($I$5*MAX(F1233,0.1)^2),1/3)))-IFERROR(W1233,0))))))),MAX($D$16,POWER((ABS(K1233)^2)/($I$5*MAX(F1233,0.1)^2),1/3))),MAX($D$16,IFERROR(W1233,0)))))))</f>
        <v/>
      </c>
      <c r="X1233">
        <f>((F1233)+(G1233)*(W1233))*(W1233)</f>
        <v/>
      </c>
      <c r="Y1233">
        <f>(((F1233)+(G1233)*(W1233))*(W1233))/MAX((F1233)+2*(W1233)*SQRT(1+(G1233)^2),1E-6)</f>
        <v/>
      </c>
      <c r="Z1233">
        <f>ABS(K1233)/MAX(((F1233)+(G1233)*(W1233))*(W1233),1E-6)</f>
        <v/>
      </c>
      <c r="AA1233">
        <f>E1233+W1233</f>
        <v/>
      </c>
      <c r="AB1233">
        <f>AA1233+((ABS(K1233)/MAX(((F1233)+(G1233)*(W1233))*(W1233),1E-6))^2)/(2*$I$5)</f>
        <v/>
      </c>
      <c r="AC1233">
        <f>((ABS(K1233)*$D$6)/(MAX(((F1233)+(G1233)*(W1233))*(W1233),1E-6)*MAX(((((F1233)+(G1233)*(W1233))*(W1233))/MAX((F1233)+2*(W1233)*SQRT(1+(G1233)^2),1E-6))^(2/3),1E-6)))^2</f>
        <v/>
      </c>
      <c r="AD1233">
        <f>ABS(ABS(K1233)/MAX(((F1233)+(G1233)*(W1233))*(W1233),1E-6))/SQRT($I$5*MAX((((F1233)+(G1233)*(W1233))*(W1233))/MAX((F1233)+2*(G1233)*(W1233),1E-6),1E-6))</f>
        <v/>
      </c>
      <c r="AE1233">
        <f>((F1233)*(W1233)^2)/2+(G1233)*(W1233)^3/3+(ABS(K1233)^2)/($I$5*MAX(((F1233)+(G1233)*(W1233))*(W1233),1E-6))</f>
        <v/>
      </c>
      <c r="AF1233">
        <f>IF($D$20=0,0,IFERROR(AB1234+(((AC1233+AC1234)/2)*J1234)+(IF(Z1233&gt;Z1234,$D$8*((Z1233^2-Z1234^2)/(2*$I$5)),$D$9*((Z1234^2-Z1233^2)/(2*$I$5)))+($D$10*(ABS(I1234)/90)*(MAX(Z1233^2,Z1234^2)/(2*$I$5))))-AB1233,0))</f>
        <v/>
      </c>
      <c r="AG1233">
        <f>IF($D$20=0,1,IFERROR(IF(ROUND(AD1233,3)=1,1,IF(AND(ABS(AF1233)&lt;$D$19,AD1233&lt;1),1,0)),0))</f>
        <v/>
      </c>
      <c r="AH1233">
        <f>IFERROR(IF(V32="Supercritical",MAX($D$16,IFERROR(L1233,MAX($D$16,POWER((ABS(K1233)^2)/($I$5*MAX(F1233,0.1)^2),1/3)))),IF(V32="Subcritical",MAX($D$16,IFERROR(W1233,MAX($D$16,POWER((ABS(K1233)^2)/($I$5*MAX(F1233,0.1)^2),1/3)))),IF(AND(IFERROR(V1233,0)=1,IFERROR(AG1233,0)=1),IF(IFERROR(T1233,-1E99)&gt;=IFERROR(AE1233,-1E99),MAX($D$16,IFERROR(L1233,MAX($D$16,POWER((ABS(K1233)^2)/($I$5*MAX(F1233,0.1)^2),1/3)))),MAX($D$16,IFERROR(W1233,MAX($D$16,POWER((ABS(K1233)^2)/($I$5*MAX(F1233,0.1)^2),1/3))))),IF(IFERROR(V1233,0)=1,MAX($D$16,IFERROR(L1233,MAX($D$16,POWER((ABS(K1233)^2)/($I$5*MAX(F1233,0.1)^2),1/3)))),IF(IFERROR(AG1233,0)=1,MAX($D$16,IFERROR(W1233,MAX($D$16,POWER((ABS(K1233)^2)/($I$5*MAX(F1233,0.1)^2),1/3)))),MAX($D$16,POWER((ABS(K1233)^2)/($I$5*MAX(F1233,0.1)^2),1/3))))))),MAX($D$16,POWER((ABS(K1233)^2)/($I$5*MAX(F1233,0.1)^2),1/3)))</f>
        <v/>
      </c>
      <c r="AI1233">
        <f>E1233+AH1233</f>
        <v/>
      </c>
      <c r="AJ1233">
        <f>AI1233+((ABS(K1233)/MAX(((F1233)+(G1233)*(AH1233))*(AH1233),1E-6))^2)/(2*$I$5)</f>
        <v/>
      </c>
      <c r="AM1233" t="n">
        <v>0</v>
      </c>
      <c r="AN1233" t="n">
        <v>0</v>
      </c>
      <c r="AO1233">
        <f>AM1233+AN1233</f>
        <v/>
      </c>
      <c r="AP1233">
        <f>AP1232+AO1233</f>
        <v/>
      </c>
      <c r="AQ1233">
        <f>ABS(ABS(K1233)/MAX(((F1233)+(G1233)*(AH1233))*(AH1233),1E-6))/SQRT($I$5*MAX((((F1233)+(G1233)*(AH1233))*(AH1233))/MAX((F1233)+2*(G1233)*(AH1233),1E-6),1E-6))</f>
        <v/>
      </c>
      <c r="AR1233">
        <f>IF(AQ1233&lt;1,"Subcritical","Supercritical")</f>
        <v/>
      </c>
      <c r="AS1233">
        <f>((ABS(K1233)*$D$6)/(MAX(((F1233)+(G1233)*(AH1233))*(AH1233),1E-6)*MAX(((((F1233)+(G1233)*(AH1233))*(AH1233))/MAX((F1233)+2*(AH1233)*SQRT(1+(G1233)^2),1E-6))^(2/3),1E-6)))^2</f>
        <v/>
      </c>
    </row>
    <row r="1234">
      <c r="A1234" t="n">
        <v>1085</v>
      </c>
      <c r="B1234" t="n">
        <v>1083.889</v>
      </c>
      <c r="C1234" t="n">
        <v>616077.616</v>
      </c>
      <c r="D1234" t="n">
        <v>3096920.124</v>
      </c>
      <c r="E1234" t="n">
        <v>632.02</v>
      </c>
      <c r="F1234" t="n">
        <v>5.2</v>
      </c>
      <c r="G1234" t="n">
        <v>0</v>
      </c>
      <c r="H1234" t="inlineStr">
        <is>
          <t>Normal</t>
        </is>
      </c>
      <c r="I1234" t="n">
        <v>0.057</v>
      </c>
      <c r="J1234">
        <f>B1234-B1233</f>
        <v/>
      </c>
      <c r="K1234">
        <f>MAX(0,K1233-AO1233)</f>
        <v/>
      </c>
      <c r="L1234">
        <f>IF($D$20=0,IFERROR(L1233,MAX($D$16,POWER((ABS(K1234)^2)/($I$5*MAX(F1234,0.1)^2),1/3))),IF(IFERROR(V1233,0)=0,IFERROR(L1233,MAX($D$16,POWER((ABS(K1234)^2)/($I$5*MAX(F1234,0.1)^2),1/3))),IF(OR(IFERROR(L1234,0)=0,IFERROR(S1233,0)&lt;1,IFERROR(S1234,0)&lt;1),MAX($D$16,POWER((ABS(K1234)^2)/($I$5*MAX(F1234,0.1)^2),1/3)),IF(IFERROR(U1234,0)&gt;0,MAX($D$16,IFERROR(L1234,0)+((IFERROR(U1234,0))*$D$18*IF((IFERROR(S1234,0))&lt;1,1,-1))),IF(IFERROR(U1234,0)&lt;0,IF(ABS((MAX($D$16,POWER((ABS(K1234)^2)/($I$5*MAX(F1234,0.1)^2),1/3)))-IFERROR(L1234,0))&gt;$D$19,MAX($D$16,IF((MAX($D$16,POWER((ABS(K1234)^2)/($I$5*MAX(F1234,0.1)^2),1/3)))&gt;IFERROR(L1234,0),MIN((MAX($D$16,POWER((ABS(K1234)^2)/($I$5*MAX(F1234,0.1)^2),1/3))),IFERROR(L1234,0)+(MIN(ABS(IFERROR(U1234,0))*$D$18,ABS((MAX($D$16,POWER((ABS(K1234)^2)/($I$5*MAX(F1234,0.1)^2),1/3)))-IFERROR(L1234,0))))),MAX((MAX($D$16,POWER((ABS(K1234)^2)/($I$5*MAX(F1234,0.1)^2),1/3))),IFERROR(L1234,0)-(MIN(ABS(IFERROR(U1234,0))*$D$18,ABS((MAX($D$16,POWER((ABS(K1234)^2)/($I$5*MAX(F1234,0.1)^2),1/3)))-IFERROR(L1234,0))))))),MAX($D$16,POWER((ABS(K1234)^2)/($I$5*MAX(F1234,0.1)^2),1/3))),MAX($D$16,IFERROR(L1234,0)))))))</f>
        <v/>
      </c>
      <c r="M1234">
        <f>((F1234)+(G1234)*(L1234))*(L1234)</f>
        <v/>
      </c>
      <c r="N1234">
        <f>(((F1234)+(G1234)*(L1234))*(L1234))/MAX((F1234)+2*(L1234)*SQRT(1+(G1234)^2),1E-6)</f>
        <v/>
      </c>
      <c r="O1234">
        <f>ABS(K1234)/MAX(((F1234)+(G1234)*(L1234))*(L1234),1E-6)</f>
        <v/>
      </c>
      <c r="P1234">
        <f>E1234+L1234</f>
        <v/>
      </c>
      <c r="Q1234">
        <f>P1234+((ABS(K1234)/MAX(((F1234)+(G1234)*(L1234))*(L1234),1E-6))^2)/(2*$I$5)</f>
        <v/>
      </c>
      <c r="R1234">
        <f>((ABS(K1234)*$D$6)/(MAX(((F1234)+(G1234)*(L1234))*(L1234),1E-6)*MAX(((((F1234)+(G1234)*(L1234))*(L1234))/MAX((F1234)+2*(L1234)*SQRT(1+(G1234)^2),1E-6))^(2/3),1E-6)))^2</f>
        <v/>
      </c>
      <c r="S1234">
        <f>ABS(ABS(K1234)/MAX(((F1234)+(G1234)*(L1234))*(L1234),1E-6))/SQRT($I$5*MAX((((F1234)+(G1234)*(L1234))*(L1234))/MAX((F1234)+2*(G1234)*(L1234),1E-6),1E-6))</f>
        <v/>
      </c>
      <c r="T1234">
        <f>((F1234)*(L1234)^2)/2+(G1234)*(L1234)^3/3+(ABS(K1234)^2)/($I$5*MAX(((F1234)+(G1234)*(L1234))*(L1234),1E-6))</f>
        <v/>
      </c>
      <c r="U1234">
        <f>IF($D$20=0,0,IFERROR(Q1233-(((R1233+R1234)/2)*J1234)-(IF(O1233&gt;O1234,$D$8*((O1233^2-O1234^2)/(2*$I$5)),$D$9*((O1234^2-O1233^2)/(2*$I$5)))+($D$10*(ABS(I1234)/90)*(MAX(O1233^2,O1234^2)/(2*$I$5))))-Q1234,0))</f>
        <v/>
      </c>
      <c r="V1234">
        <f>IF($D$20=0,1,IFERROR(IF(ROUND(S1234,3)=1,1,IF(AND(ABS(U1234)&lt;$D$19,S1234&gt;1),1,0)),0))</f>
        <v/>
      </c>
      <c r="W1234">
        <f>IF($D$20=0,IFERROR(W1235,MAX($D$16,POWER((ABS(K1234)^2)/($I$5*MAX(F1234,0.1)^2),1/3))),IF(IFERROR(AG1235,0)=0,IFERROR(W1235,MAX($D$16,POWER((ABS(K1234)^2)/($I$5*MAX(F1234,0.1)^2),1/3))),IF(OR(IFERROR(W1234,0)=0,IFERROR(AD1235,0)&gt;1),MAX($D$16,POWER((ABS(K1234)^2)/($I$5*MAX(F1234,0.1)^2),1/3)),IF(IFERROR(AF1234,0)&gt;0,MAX($D$16,IFERROR(W1234,0)+((IFERROR(AF1234,0))*$D$18*IF((IFERROR(AD1234,0))&lt;1,1,-1))),IF(IFERROR(AF1234,0)&lt;0,IF(ABS((MAX($D$16,POWER((ABS(K1234)^2)/($I$5*MAX(F1234,0.1)^2),1/3)))-IFERROR(W1234,0))&gt;$D$19,MAX($D$16,IF((MAX($D$16,POWER((ABS(K1234)^2)/($I$5*MAX(F1234,0.1)^2),1/3)))&gt;IFERROR(W1234,0),MIN((MAX($D$16,POWER((ABS(K1234)^2)/($I$5*MAX(F1234,0.1)^2),1/3))),IFERROR(W1234,0)+(MIN(ABS(IFERROR(AF1234,0))*$D$18,ABS((MAX($D$16,POWER((ABS(K1234)^2)/($I$5*MAX(F1234,0.1)^2),1/3)))-IFERROR(W1234,0))))),MAX((MAX($D$16,POWER((ABS(K1234)^2)/($I$5*MAX(F1234,0.1)^2),1/3))),IFERROR(W1234,0)-(MIN(ABS(IFERROR(AF1234,0))*$D$18,ABS((MAX($D$16,POWER((ABS(K1234)^2)/($I$5*MAX(F1234,0.1)^2),1/3)))-IFERROR(W1234,0))))))),MAX($D$16,POWER((ABS(K1234)^2)/($I$5*MAX(F1234,0.1)^2),1/3))),MAX($D$16,IFERROR(W1234,0)))))))</f>
        <v/>
      </c>
      <c r="X1234">
        <f>((F1234)+(G1234)*(W1234))*(W1234)</f>
        <v/>
      </c>
      <c r="Y1234">
        <f>(((F1234)+(G1234)*(W1234))*(W1234))/MAX((F1234)+2*(W1234)*SQRT(1+(G1234)^2),1E-6)</f>
        <v/>
      </c>
      <c r="Z1234">
        <f>ABS(K1234)/MAX(((F1234)+(G1234)*(W1234))*(W1234),1E-6)</f>
        <v/>
      </c>
      <c r="AA1234">
        <f>E1234+W1234</f>
        <v/>
      </c>
      <c r="AB1234">
        <f>AA1234+((ABS(K1234)/MAX(((F1234)+(G1234)*(W1234))*(W1234),1E-6))^2)/(2*$I$5)</f>
        <v/>
      </c>
      <c r="AC1234">
        <f>((ABS(K1234)*$D$6)/(MAX(((F1234)+(G1234)*(W1234))*(W1234),1E-6)*MAX(((((F1234)+(G1234)*(W1234))*(W1234))/MAX((F1234)+2*(W1234)*SQRT(1+(G1234)^2),1E-6))^(2/3),1E-6)))^2</f>
        <v/>
      </c>
      <c r="AD1234">
        <f>ABS(ABS(K1234)/MAX(((F1234)+(G1234)*(W1234))*(W1234),1E-6))/SQRT($I$5*MAX((((F1234)+(G1234)*(W1234))*(W1234))/MAX((F1234)+2*(G1234)*(W1234),1E-6),1E-6))</f>
        <v/>
      </c>
      <c r="AE1234">
        <f>((F1234)*(W1234)^2)/2+(G1234)*(W1234)^3/3+(ABS(K1234)^2)/($I$5*MAX(((F1234)+(G1234)*(W1234))*(W1234),1E-6))</f>
        <v/>
      </c>
      <c r="AF1234">
        <f>IF($D$20=0,0,IFERROR(AB1235+(((AC1234+AC1235)/2)*J1235)+(IF(Z1234&gt;Z1235,$D$8*((Z1234^2-Z1235^2)/(2*$I$5)),$D$9*((Z1235^2-Z1234^2)/(2*$I$5)))+($D$10*(ABS(I1235)/90)*(MAX(Z1234^2,Z1235^2)/(2*$I$5))))-AB1234,0))</f>
        <v/>
      </c>
      <c r="AG1234">
        <f>IF($D$20=0,1,IFERROR(IF(ROUND(AD1234,3)=1,1,IF(AND(ABS(AF1234)&lt;$D$19,AD1234&lt;1),1,0)),0))</f>
        <v/>
      </c>
      <c r="AH1234">
        <f>IFERROR(IF(V32="Supercritical",MAX($D$16,IFERROR(L1234,MAX($D$16,POWER((ABS(K1234)^2)/($I$5*MAX(F1234,0.1)^2),1/3)))),IF(V32="Subcritical",MAX($D$16,IFERROR(W1234,MAX($D$16,POWER((ABS(K1234)^2)/($I$5*MAX(F1234,0.1)^2),1/3)))),IF(AND(IFERROR(V1234,0)=1,IFERROR(AG1234,0)=1),IF(IFERROR(T1234,-1E99)&gt;=IFERROR(AE1234,-1E99),MAX($D$16,IFERROR(L1234,MAX($D$16,POWER((ABS(K1234)^2)/($I$5*MAX(F1234,0.1)^2),1/3)))),MAX($D$16,IFERROR(W1234,MAX($D$16,POWER((ABS(K1234)^2)/($I$5*MAX(F1234,0.1)^2),1/3))))),IF(IFERROR(V1234,0)=1,MAX($D$16,IFERROR(L1234,MAX($D$16,POWER((ABS(K1234)^2)/($I$5*MAX(F1234,0.1)^2),1/3)))),IF(IFERROR(AG1234,0)=1,MAX($D$16,IFERROR(W1234,MAX($D$16,POWER((ABS(K1234)^2)/($I$5*MAX(F1234,0.1)^2),1/3)))),MAX($D$16,POWER((ABS(K1234)^2)/($I$5*MAX(F1234,0.1)^2),1/3))))))),MAX($D$16,POWER((ABS(K1234)^2)/($I$5*MAX(F1234,0.1)^2),1/3)))</f>
        <v/>
      </c>
      <c r="AI1234">
        <f>E1234+AH1234</f>
        <v/>
      </c>
      <c r="AJ1234">
        <f>AI1234+((ABS(K1234)/MAX(((F1234)+(G1234)*(AH1234))*(AH1234),1E-6))^2)/(2*$I$5)</f>
        <v/>
      </c>
      <c r="AM1234" t="n">
        <v>0</v>
      </c>
      <c r="AN1234" t="n">
        <v>0</v>
      </c>
      <c r="AO1234">
        <f>AM1234+AN1234</f>
        <v/>
      </c>
      <c r="AP1234">
        <f>AP1233+AO1234</f>
        <v/>
      </c>
      <c r="AQ1234">
        <f>ABS(ABS(K1234)/MAX(((F1234)+(G1234)*(AH1234))*(AH1234),1E-6))/SQRT($I$5*MAX((((F1234)+(G1234)*(AH1234))*(AH1234))/MAX((F1234)+2*(G1234)*(AH1234),1E-6),1E-6))</f>
        <v/>
      </c>
      <c r="AR1234">
        <f>IF(AQ1234&lt;1,"Subcritical","Supercritical")</f>
        <v/>
      </c>
      <c r="AS1234">
        <f>((ABS(K1234)*$D$6)/(MAX(((F1234)+(G1234)*(AH1234))*(AH1234),1E-6)*MAX(((((F1234)+(G1234)*(AH1234))*(AH1234))/MAX((F1234)+2*(AH1234)*SQRT(1+(G1234)^2),1E-6))^(2/3),1E-6)))^2</f>
        <v/>
      </c>
    </row>
    <row r="1235">
      <c r="A1235" t="n">
        <v>1086</v>
      </c>
      <c r="B1235" t="n">
        <v>1084.889</v>
      </c>
      <c r="C1235" t="n">
        <v>616077.574</v>
      </c>
      <c r="D1235" t="n">
        <v>3096919.125</v>
      </c>
      <c r="E1235" t="n">
        <v>632.0195</v>
      </c>
      <c r="F1235" t="n">
        <v>5.2</v>
      </c>
      <c r="G1235" t="n">
        <v>0</v>
      </c>
      <c r="H1235" t="inlineStr">
        <is>
          <t>Normal</t>
        </is>
      </c>
      <c r="I1235" t="n">
        <v>0</v>
      </c>
      <c r="J1235">
        <f>B1235-B1234</f>
        <v/>
      </c>
      <c r="K1235">
        <f>MAX(0,K1234-AO1234)</f>
        <v/>
      </c>
      <c r="L1235">
        <f>IF($D$20=0,IFERROR(L1234,MAX($D$16,POWER((ABS(K1235)^2)/($I$5*MAX(F1235,0.1)^2),1/3))),IF(IFERROR(V1234,0)=0,IFERROR(L1234,MAX($D$16,POWER((ABS(K1235)^2)/($I$5*MAX(F1235,0.1)^2),1/3))),IF(OR(IFERROR(L1235,0)=0,IFERROR(S1234,0)&lt;1,IFERROR(S1235,0)&lt;1),MAX($D$16,POWER((ABS(K1235)^2)/($I$5*MAX(F1235,0.1)^2),1/3)),IF(IFERROR(U1235,0)&gt;0,MAX($D$16,IFERROR(L1235,0)+((IFERROR(U1235,0))*$D$18*IF((IFERROR(S1235,0))&lt;1,1,-1))),IF(IFERROR(U1235,0)&lt;0,IF(ABS((MAX($D$16,POWER((ABS(K1235)^2)/($I$5*MAX(F1235,0.1)^2),1/3)))-IFERROR(L1235,0))&gt;$D$19,MAX($D$16,IF((MAX($D$16,POWER((ABS(K1235)^2)/($I$5*MAX(F1235,0.1)^2),1/3)))&gt;IFERROR(L1235,0),MIN((MAX($D$16,POWER((ABS(K1235)^2)/($I$5*MAX(F1235,0.1)^2),1/3))),IFERROR(L1235,0)+(MIN(ABS(IFERROR(U1235,0))*$D$18,ABS((MAX($D$16,POWER((ABS(K1235)^2)/($I$5*MAX(F1235,0.1)^2),1/3)))-IFERROR(L1235,0))))),MAX((MAX($D$16,POWER((ABS(K1235)^2)/($I$5*MAX(F1235,0.1)^2),1/3))),IFERROR(L1235,0)-(MIN(ABS(IFERROR(U1235,0))*$D$18,ABS((MAX($D$16,POWER((ABS(K1235)^2)/($I$5*MAX(F1235,0.1)^2),1/3)))-IFERROR(L1235,0))))))),MAX($D$16,POWER((ABS(K1235)^2)/($I$5*MAX(F1235,0.1)^2),1/3))),MAX($D$16,IFERROR(L1235,0)))))))</f>
        <v/>
      </c>
      <c r="M1235">
        <f>((F1235)+(G1235)*(L1235))*(L1235)</f>
        <v/>
      </c>
      <c r="N1235">
        <f>(((F1235)+(G1235)*(L1235))*(L1235))/MAX((F1235)+2*(L1235)*SQRT(1+(G1235)^2),1E-6)</f>
        <v/>
      </c>
      <c r="O1235">
        <f>ABS(K1235)/MAX(((F1235)+(G1235)*(L1235))*(L1235),1E-6)</f>
        <v/>
      </c>
      <c r="P1235">
        <f>E1235+L1235</f>
        <v/>
      </c>
      <c r="Q1235">
        <f>P1235+((ABS(K1235)/MAX(((F1235)+(G1235)*(L1235))*(L1235),1E-6))^2)/(2*$I$5)</f>
        <v/>
      </c>
      <c r="R1235">
        <f>((ABS(K1235)*$D$6)/(MAX(((F1235)+(G1235)*(L1235))*(L1235),1E-6)*MAX(((((F1235)+(G1235)*(L1235))*(L1235))/MAX((F1235)+2*(L1235)*SQRT(1+(G1235)^2),1E-6))^(2/3),1E-6)))^2</f>
        <v/>
      </c>
      <c r="S1235">
        <f>ABS(ABS(K1235)/MAX(((F1235)+(G1235)*(L1235))*(L1235),1E-6))/SQRT($I$5*MAX((((F1235)+(G1235)*(L1235))*(L1235))/MAX((F1235)+2*(G1235)*(L1235),1E-6),1E-6))</f>
        <v/>
      </c>
      <c r="T1235">
        <f>((F1235)*(L1235)^2)/2+(G1235)*(L1235)^3/3+(ABS(K1235)^2)/($I$5*MAX(((F1235)+(G1235)*(L1235))*(L1235),1E-6))</f>
        <v/>
      </c>
      <c r="U1235">
        <f>IF($D$20=0,0,IFERROR(Q1234-(((R1234+R1235)/2)*J1235)-(IF(O1234&gt;O1235,$D$8*((O1234^2-O1235^2)/(2*$I$5)),$D$9*((O1235^2-O1234^2)/(2*$I$5)))+($D$10*(ABS(I1235)/90)*(MAX(O1234^2,O1235^2)/(2*$I$5))))-Q1235,0))</f>
        <v/>
      </c>
      <c r="V1235">
        <f>IF($D$20=0,1,IFERROR(IF(ROUND(S1235,3)=1,1,IF(AND(ABS(U1235)&lt;$D$19,S1235&gt;1),1,0)),0))</f>
        <v/>
      </c>
      <c r="W1235">
        <f>IF($D$20=0,IFERROR(W1236,MAX($D$16,POWER((ABS(K1235)^2)/($I$5*MAX(F1235,0.1)^2),1/3))),IF(IFERROR(AG1236,0)=0,IFERROR(W1236,MAX($D$16,POWER((ABS(K1235)^2)/($I$5*MAX(F1235,0.1)^2),1/3))),IF(OR(IFERROR(W1235,0)=0,IFERROR(AD1236,0)&gt;1),MAX($D$16,POWER((ABS(K1235)^2)/($I$5*MAX(F1235,0.1)^2),1/3)),IF(IFERROR(AF1235,0)&gt;0,MAX($D$16,IFERROR(W1235,0)+((IFERROR(AF1235,0))*$D$18*IF((IFERROR(AD1235,0))&lt;1,1,-1))),IF(IFERROR(AF1235,0)&lt;0,IF(ABS((MAX($D$16,POWER((ABS(K1235)^2)/($I$5*MAX(F1235,0.1)^2),1/3)))-IFERROR(W1235,0))&gt;$D$19,MAX($D$16,IF((MAX($D$16,POWER((ABS(K1235)^2)/($I$5*MAX(F1235,0.1)^2),1/3)))&gt;IFERROR(W1235,0),MIN((MAX($D$16,POWER((ABS(K1235)^2)/($I$5*MAX(F1235,0.1)^2),1/3))),IFERROR(W1235,0)+(MIN(ABS(IFERROR(AF1235,0))*$D$18,ABS((MAX($D$16,POWER((ABS(K1235)^2)/($I$5*MAX(F1235,0.1)^2),1/3)))-IFERROR(W1235,0))))),MAX((MAX($D$16,POWER((ABS(K1235)^2)/($I$5*MAX(F1235,0.1)^2),1/3))),IFERROR(W1235,0)-(MIN(ABS(IFERROR(AF1235,0))*$D$18,ABS((MAX($D$16,POWER((ABS(K1235)^2)/($I$5*MAX(F1235,0.1)^2),1/3)))-IFERROR(W1235,0))))))),MAX($D$16,POWER((ABS(K1235)^2)/($I$5*MAX(F1235,0.1)^2),1/3))),MAX($D$16,IFERROR(W1235,0)))))))</f>
        <v/>
      </c>
      <c r="X1235">
        <f>((F1235)+(G1235)*(W1235))*(W1235)</f>
        <v/>
      </c>
      <c r="Y1235">
        <f>(((F1235)+(G1235)*(W1235))*(W1235))/MAX((F1235)+2*(W1235)*SQRT(1+(G1235)^2),1E-6)</f>
        <v/>
      </c>
      <c r="Z1235">
        <f>ABS(K1235)/MAX(((F1235)+(G1235)*(W1235))*(W1235),1E-6)</f>
        <v/>
      </c>
      <c r="AA1235">
        <f>E1235+W1235</f>
        <v/>
      </c>
      <c r="AB1235">
        <f>AA1235+((ABS(K1235)/MAX(((F1235)+(G1235)*(W1235))*(W1235),1E-6))^2)/(2*$I$5)</f>
        <v/>
      </c>
      <c r="AC1235">
        <f>((ABS(K1235)*$D$6)/(MAX(((F1235)+(G1235)*(W1235))*(W1235),1E-6)*MAX(((((F1235)+(G1235)*(W1235))*(W1235))/MAX((F1235)+2*(W1235)*SQRT(1+(G1235)^2),1E-6))^(2/3),1E-6)))^2</f>
        <v/>
      </c>
      <c r="AD1235">
        <f>ABS(ABS(K1235)/MAX(((F1235)+(G1235)*(W1235))*(W1235),1E-6))/SQRT($I$5*MAX((((F1235)+(G1235)*(W1235))*(W1235))/MAX((F1235)+2*(G1235)*(W1235),1E-6),1E-6))</f>
        <v/>
      </c>
      <c r="AE1235">
        <f>((F1235)*(W1235)^2)/2+(G1235)*(W1235)^3/3+(ABS(K1235)^2)/($I$5*MAX(((F1235)+(G1235)*(W1235))*(W1235),1E-6))</f>
        <v/>
      </c>
      <c r="AF1235">
        <f>IF($D$20=0,0,IFERROR(AB1236+(((AC1235+AC1236)/2)*J1236)+(IF(Z1235&gt;Z1236,$D$8*((Z1235^2-Z1236^2)/(2*$I$5)),$D$9*((Z1236^2-Z1235^2)/(2*$I$5)))+($D$10*(ABS(I1236)/90)*(MAX(Z1235^2,Z1236^2)/(2*$I$5))))-AB1235,0))</f>
        <v/>
      </c>
      <c r="AG1235">
        <f>IF($D$20=0,1,IFERROR(IF(ROUND(AD1235,3)=1,1,IF(AND(ABS(AF1235)&lt;$D$19,AD1235&lt;1),1,0)),0))</f>
        <v/>
      </c>
      <c r="AH1235">
        <f>IFERROR(IF(V32="Supercritical",MAX($D$16,IFERROR(L1235,MAX($D$16,POWER((ABS(K1235)^2)/($I$5*MAX(F1235,0.1)^2),1/3)))),IF(V32="Subcritical",MAX($D$16,IFERROR(W1235,MAX($D$16,POWER((ABS(K1235)^2)/($I$5*MAX(F1235,0.1)^2),1/3)))),IF(AND(IFERROR(V1235,0)=1,IFERROR(AG1235,0)=1),IF(IFERROR(T1235,-1E99)&gt;=IFERROR(AE1235,-1E99),MAX($D$16,IFERROR(L1235,MAX($D$16,POWER((ABS(K1235)^2)/($I$5*MAX(F1235,0.1)^2),1/3)))),MAX($D$16,IFERROR(W1235,MAX($D$16,POWER((ABS(K1235)^2)/($I$5*MAX(F1235,0.1)^2),1/3))))),IF(IFERROR(V1235,0)=1,MAX($D$16,IFERROR(L1235,MAX($D$16,POWER((ABS(K1235)^2)/($I$5*MAX(F1235,0.1)^2),1/3)))),IF(IFERROR(AG1235,0)=1,MAX($D$16,IFERROR(W1235,MAX($D$16,POWER((ABS(K1235)^2)/($I$5*MAX(F1235,0.1)^2),1/3)))),MAX($D$16,POWER((ABS(K1235)^2)/($I$5*MAX(F1235,0.1)^2),1/3))))))),MAX($D$16,POWER((ABS(K1235)^2)/($I$5*MAX(F1235,0.1)^2),1/3)))</f>
        <v/>
      </c>
      <c r="AI1235">
        <f>E1235+AH1235</f>
        <v/>
      </c>
      <c r="AJ1235">
        <f>AI1235+((ABS(K1235)/MAX(((F1235)+(G1235)*(AH1235))*(AH1235),1E-6))^2)/(2*$I$5)</f>
        <v/>
      </c>
      <c r="AM1235" t="n">
        <v>0</v>
      </c>
      <c r="AN1235" t="n">
        <v>0</v>
      </c>
      <c r="AO1235">
        <f>AM1235+AN1235</f>
        <v/>
      </c>
      <c r="AP1235">
        <f>AP1234+AO1235</f>
        <v/>
      </c>
      <c r="AQ1235">
        <f>ABS(ABS(K1235)/MAX(((F1235)+(G1235)*(AH1235))*(AH1235),1E-6))/SQRT($I$5*MAX((((F1235)+(G1235)*(AH1235))*(AH1235))/MAX((F1235)+2*(G1235)*(AH1235),1E-6),1E-6))</f>
        <v/>
      </c>
      <c r="AR1235">
        <f>IF(AQ1235&lt;1,"Subcritical","Supercritical")</f>
        <v/>
      </c>
      <c r="AS1235">
        <f>((ABS(K1235)*$D$6)/(MAX(((F1235)+(G1235)*(AH1235))*(AH1235),1E-6)*MAX(((((F1235)+(G1235)*(AH1235))*(AH1235))/MAX((F1235)+2*(AH1235)*SQRT(1+(G1235)^2),1E-6))^(2/3),1E-6)))^2</f>
        <v/>
      </c>
    </row>
    <row r="1236">
      <c r="A1236" t="n">
        <v>1087</v>
      </c>
      <c r="B1236" t="n">
        <v>1085.889</v>
      </c>
      <c r="C1236" t="n">
        <v>616077.532</v>
      </c>
      <c r="D1236" t="n">
        <v>3096918.126</v>
      </c>
      <c r="E1236" t="n">
        <v>632.019</v>
      </c>
      <c r="F1236" t="n">
        <v>5.2</v>
      </c>
      <c r="G1236" t="n">
        <v>0</v>
      </c>
      <c r="H1236" t="inlineStr">
        <is>
          <t>Normal</t>
        </is>
      </c>
      <c r="I1236" t="n">
        <v>0.055</v>
      </c>
      <c r="J1236">
        <f>B1236-B1235</f>
        <v/>
      </c>
      <c r="K1236">
        <f>MAX(0,K1235-AO1235)</f>
        <v/>
      </c>
      <c r="L1236">
        <f>IF($D$20=0,IFERROR(L1235,MAX($D$16,POWER((ABS(K1236)^2)/($I$5*MAX(F1236,0.1)^2),1/3))),IF(IFERROR(V1235,0)=0,IFERROR(L1235,MAX($D$16,POWER((ABS(K1236)^2)/($I$5*MAX(F1236,0.1)^2),1/3))),IF(OR(IFERROR(L1236,0)=0,IFERROR(S1235,0)&lt;1,IFERROR(S1236,0)&lt;1),MAX($D$16,POWER((ABS(K1236)^2)/($I$5*MAX(F1236,0.1)^2),1/3)),IF(IFERROR(U1236,0)&gt;0,MAX($D$16,IFERROR(L1236,0)+((IFERROR(U1236,0))*$D$18*IF((IFERROR(S1236,0))&lt;1,1,-1))),IF(IFERROR(U1236,0)&lt;0,IF(ABS((MAX($D$16,POWER((ABS(K1236)^2)/($I$5*MAX(F1236,0.1)^2),1/3)))-IFERROR(L1236,0))&gt;$D$19,MAX($D$16,IF((MAX($D$16,POWER((ABS(K1236)^2)/($I$5*MAX(F1236,0.1)^2),1/3)))&gt;IFERROR(L1236,0),MIN((MAX($D$16,POWER((ABS(K1236)^2)/($I$5*MAX(F1236,0.1)^2),1/3))),IFERROR(L1236,0)+(MIN(ABS(IFERROR(U1236,0))*$D$18,ABS((MAX($D$16,POWER((ABS(K1236)^2)/($I$5*MAX(F1236,0.1)^2),1/3)))-IFERROR(L1236,0))))),MAX((MAX($D$16,POWER((ABS(K1236)^2)/($I$5*MAX(F1236,0.1)^2),1/3))),IFERROR(L1236,0)-(MIN(ABS(IFERROR(U1236,0))*$D$18,ABS((MAX($D$16,POWER((ABS(K1236)^2)/($I$5*MAX(F1236,0.1)^2),1/3)))-IFERROR(L1236,0))))))),MAX($D$16,POWER((ABS(K1236)^2)/($I$5*MAX(F1236,0.1)^2),1/3))),MAX($D$16,IFERROR(L1236,0)))))))</f>
        <v/>
      </c>
      <c r="M1236">
        <f>((F1236)+(G1236)*(L1236))*(L1236)</f>
        <v/>
      </c>
      <c r="N1236">
        <f>(((F1236)+(G1236)*(L1236))*(L1236))/MAX((F1236)+2*(L1236)*SQRT(1+(G1236)^2),1E-6)</f>
        <v/>
      </c>
      <c r="O1236">
        <f>ABS(K1236)/MAX(((F1236)+(G1236)*(L1236))*(L1236),1E-6)</f>
        <v/>
      </c>
      <c r="P1236">
        <f>E1236+L1236</f>
        <v/>
      </c>
      <c r="Q1236">
        <f>P1236+((ABS(K1236)/MAX(((F1236)+(G1236)*(L1236))*(L1236),1E-6))^2)/(2*$I$5)</f>
        <v/>
      </c>
      <c r="R1236">
        <f>((ABS(K1236)*$D$6)/(MAX(((F1236)+(G1236)*(L1236))*(L1236),1E-6)*MAX(((((F1236)+(G1236)*(L1236))*(L1236))/MAX((F1236)+2*(L1236)*SQRT(1+(G1236)^2),1E-6))^(2/3),1E-6)))^2</f>
        <v/>
      </c>
      <c r="S1236">
        <f>ABS(ABS(K1236)/MAX(((F1236)+(G1236)*(L1236))*(L1236),1E-6))/SQRT($I$5*MAX((((F1236)+(G1236)*(L1236))*(L1236))/MAX((F1236)+2*(G1236)*(L1236),1E-6),1E-6))</f>
        <v/>
      </c>
      <c r="T1236">
        <f>((F1236)*(L1236)^2)/2+(G1236)*(L1236)^3/3+(ABS(K1236)^2)/($I$5*MAX(((F1236)+(G1236)*(L1236))*(L1236),1E-6))</f>
        <v/>
      </c>
      <c r="U1236">
        <f>IF($D$20=0,0,IFERROR(Q1235-(((R1235+R1236)/2)*J1236)-(IF(O1235&gt;O1236,$D$8*((O1235^2-O1236^2)/(2*$I$5)),$D$9*((O1236^2-O1235^2)/(2*$I$5)))+($D$10*(ABS(I1236)/90)*(MAX(O1235^2,O1236^2)/(2*$I$5))))-Q1236,0))</f>
        <v/>
      </c>
      <c r="V1236">
        <f>IF($D$20=0,1,IFERROR(IF(ROUND(S1236,3)=1,1,IF(AND(ABS(U1236)&lt;$D$19,S1236&gt;1),1,0)),0))</f>
        <v/>
      </c>
      <c r="W1236">
        <f>IF($D$20=0,IFERROR(W1237,MAX($D$16,POWER((ABS(K1236)^2)/($I$5*MAX(F1236,0.1)^2),1/3))),IF(IFERROR(AG1237,0)=0,IFERROR(W1237,MAX($D$16,POWER((ABS(K1236)^2)/($I$5*MAX(F1236,0.1)^2),1/3))),IF(OR(IFERROR(W1236,0)=0,IFERROR(AD1237,0)&gt;1),MAX($D$16,POWER((ABS(K1236)^2)/($I$5*MAX(F1236,0.1)^2),1/3)),IF(IFERROR(AF1236,0)&gt;0,MAX($D$16,IFERROR(W1236,0)+((IFERROR(AF1236,0))*$D$18*IF((IFERROR(AD1236,0))&lt;1,1,-1))),IF(IFERROR(AF1236,0)&lt;0,IF(ABS((MAX($D$16,POWER((ABS(K1236)^2)/($I$5*MAX(F1236,0.1)^2),1/3)))-IFERROR(W1236,0))&gt;$D$19,MAX($D$16,IF((MAX($D$16,POWER((ABS(K1236)^2)/($I$5*MAX(F1236,0.1)^2),1/3)))&gt;IFERROR(W1236,0),MIN((MAX($D$16,POWER((ABS(K1236)^2)/($I$5*MAX(F1236,0.1)^2),1/3))),IFERROR(W1236,0)+(MIN(ABS(IFERROR(AF1236,0))*$D$18,ABS((MAX($D$16,POWER((ABS(K1236)^2)/($I$5*MAX(F1236,0.1)^2),1/3)))-IFERROR(W1236,0))))),MAX((MAX($D$16,POWER((ABS(K1236)^2)/($I$5*MAX(F1236,0.1)^2),1/3))),IFERROR(W1236,0)-(MIN(ABS(IFERROR(AF1236,0))*$D$18,ABS((MAX($D$16,POWER((ABS(K1236)^2)/($I$5*MAX(F1236,0.1)^2),1/3)))-IFERROR(W1236,0))))))),MAX($D$16,POWER((ABS(K1236)^2)/($I$5*MAX(F1236,0.1)^2),1/3))),MAX($D$16,IFERROR(W1236,0)))))))</f>
        <v/>
      </c>
      <c r="X1236">
        <f>((F1236)+(G1236)*(W1236))*(W1236)</f>
        <v/>
      </c>
      <c r="Y1236">
        <f>(((F1236)+(G1236)*(W1236))*(W1236))/MAX((F1236)+2*(W1236)*SQRT(1+(G1236)^2),1E-6)</f>
        <v/>
      </c>
      <c r="Z1236">
        <f>ABS(K1236)/MAX(((F1236)+(G1236)*(W1236))*(W1236),1E-6)</f>
        <v/>
      </c>
      <c r="AA1236">
        <f>E1236+W1236</f>
        <v/>
      </c>
      <c r="AB1236">
        <f>AA1236+((ABS(K1236)/MAX(((F1236)+(G1236)*(W1236))*(W1236),1E-6))^2)/(2*$I$5)</f>
        <v/>
      </c>
      <c r="AC1236">
        <f>((ABS(K1236)*$D$6)/(MAX(((F1236)+(G1236)*(W1236))*(W1236),1E-6)*MAX(((((F1236)+(G1236)*(W1236))*(W1236))/MAX((F1236)+2*(W1236)*SQRT(1+(G1236)^2),1E-6))^(2/3),1E-6)))^2</f>
        <v/>
      </c>
      <c r="AD1236">
        <f>ABS(ABS(K1236)/MAX(((F1236)+(G1236)*(W1236))*(W1236),1E-6))/SQRT($I$5*MAX((((F1236)+(G1236)*(W1236))*(W1236))/MAX((F1236)+2*(G1236)*(W1236),1E-6),1E-6))</f>
        <v/>
      </c>
      <c r="AE1236">
        <f>((F1236)*(W1236)^2)/2+(G1236)*(W1236)^3/3+(ABS(K1236)^2)/($I$5*MAX(((F1236)+(G1236)*(W1236))*(W1236),1E-6))</f>
        <v/>
      </c>
      <c r="AF1236">
        <f>IF($D$20=0,0,IFERROR(AB1237+(((AC1236+AC1237)/2)*J1237)+(IF(Z1236&gt;Z1237,$D$8*((Z1236^2-Z1237^2)/(2*$I$5)),$D$9*((Z1237^2-Z1236^2)/(2*$I$5)))+($D$10*(ABS(I1237)/90)*(MAX(Z1236^2,Z1237^2)/(2*$I$5))))-AB1236,0))</f>
        <v/>
      </c>
      <c r="AG1236">
        <f>IF($D$20=0,1,IFERROR(IF(ROUND(AD1236,3)=1,1,IF(AND(ABS(AF1236)&lt;$D$19,AD1236&lt;1),1,0)),0))</f>
        <v/>
      </c>
      <c r="AH1236">
        <f>IFERROR(IF(V32="Supercritical",MAX($D$16,IFERROR(L1236,MAX($D$16,POWER((ABS(K1236)^2)/($I$5*MAX(F1236,0.1)^2),1/3)))),IF(V32="Subcritical",MAX($D$16,IFERROR(W1236,MAX($D$16,POWER((ABS(K1236)^2)/($I$5*MAX(F1236,0.1)^2),1/3)))),IF(AND(IFERROR(V1236,0)=1,IFERROR(AG1236,0)=1),IF(IFERROR(T1236,-1E99)&gt;=IFERROR(AE1236,-1E99),MAX($D$16,IFERROR(L1236,MAX($D$16,POWER((ABS(K1236)^2)/($I$5*MAX(F1236,0.1)^2),1/3)))),MAX($D$16,IFERROR(W1236,MAX($D$16,POWER((ABS(K1236)^2)/($I$5*MAX(F1236,0.1)^2),1/3))))),IF(IFERROR(V1236,0)=1,MAX($D$16,IFERROR(L1236,MAX($D$16,POWER((ABS(K1236)^2)/($I$5*MAX(F1236,0.1)^2),1/3)))),IF(IFERROR(AG1236,0)=1,MAX($D$16,IFERROR(W1236,MAX($D$16,POWER((ABS(K1236)^2)/($I$5*MAX(F1236,0.1)^2),1/3)))),MAX($D$16,POWER((ABS(K1236)^2)/($I$5*MAX(F1236,0.1)^2),1/3))))))),MAX($D$16,POWER((ABS(K1236)^2)/($I$5*MAX(F1236,0.1)^2),1/3)))</f>
        <v/>
      </c>
      <c r="AI1236">
        <f>E1236+AH1236</f>
        <v/>
      </c>
      <c r="AJ1236">
        <f>AI1236+((ABS(K1236)/MAX(((F1236)+(G1236)*(AH1236))*(AH1236),1E-6))^2)/(2*$I$5)</f>
        <v/>
      </c>
      <c r="AM1236" t="n">
        <v>0</v>
      </c>
      <c r="AN1236" t="n">
        <v>0</v>
      </c>
      <c r="AO1236">
        <f>AM1236+AN1236</f>
        <v/>
      </c>
      <c r="AP1236">
        <f>AP1235+AO1236</f>
        <v/>
      </c>
      <c r="AQ1236">
        <f>ABS(ABS(K1236)/MAX(((F1236)+(G1236)*(AH1236))*(AH1236),1E-6))/SQRT($I$5*MAX((((F1236)+(G1236)*(AH1236))*(AH1236))/MAX((F1236)+2*(G1236)*(AH1236),1E-6),1E-6))</f>
        <v/>
      </c>
      <c r="AR1236">
        <f>IF(AQ1236&lt;1,"Subcritical","Supercritical")</f>
        <v/>
      </c>
      <c r="AS1236">
        <f>((ABS(K1236)*$D$6)/(MAX(((F1236)+(G1236)*(AH1236))*(AH1236),1E-6)*MAX(((((F1236)+(G1236)*(AH1236))*(AH1236))/MAX((F1236)+2*(AH1236)*SQRT(1+(G1236)^2),1E-6))^(2/3),1E-6)))^2</f>
        <v/>
      </c>
    </row>
    <row r="1237">
      <c r="A1237" t="n">
        <v>1088</v>
      </c>
      <c r="B1237" t="n">
        <v>1086.89</v>
      </c>
      <c r="C1237" t="n">
        <v>616077.4889999999</v>
      </c>
      <c r="D1237" t="n">
        <v>3096917.126</v>
      </c>
      <c r="E1237" t="n">
        <v>632.0185</v>
      </c>
      <c r="F1237" t="n">
        <v>5.2</v>
      </c>
      <c r="G1237" t="n">
        <v>0</v>
      </c>
      <c r="H1237" t="inlineStr">
        <is>
          <t>Normal</t>
        </is>
      </c>
      <c r="I1237" t="n">
        <v>0.055</v>
      </c>
      <c r="J1237">
        <f>B1237-B1236</f>
        <v/>
      </c>
      <c r="K1237">
        <f>MAX(0,K1236-AO1236)</f>
        <v/>
      </c>
      <c r="L1237">
        <f>IF($D$20=0,IFERROR(L1236,MAX($D$16,POWER((ABS(K1237)^2)/($I$5*MAX(F1237,0.1)^2),1/3))),IF(IFERROR(V1236,0)=0,IFERROR(L1236,MAX($D$16,POWER((ABS(K1237)^2)/($I$5*MAX(F1237,0.1)^2),1/3))),IF(OR(IFERROR(L1237,0)=0,IFERROR(S1236,0)&lt;1,IFERROR(S1237,0)&lt;1),MAX($D$16,POWER((ABS(K1237)^2)/($I$5*MAX(F1237,0.1)^2),1/3)),IF(IFERROR(U1237,0)&gt;0,MAX($D$16,IFERROR(L1237,0)+((IFERROR(U1237,0))*$D$18*IF((IFERROR(S1237,0))&lt;1,1,-1))),IF(IFERROR(U1237,0)&lt;0,IF(ABS((MAX($D$16,POWER((ABS(K1237)^2)/($I$5*MAX(F1237,0.1)^2),1/3)))-IFERROR(L1237,0))&gt;$D$19,MAX($D$16,IF((MAX($D$16,POWER((ABS(K1237)^2)/($I$5*MAX(F1237,0.1)^2),1/3)))&gt;IFERROR(L1237,0),MIN((MAX($D$16,POWER((ABS(K1237)^2)/($I$5*MAX(F1237,0.1)^2),1/3))),IFERROR(L1237,0)+(MIN(ABS(IFERROR(U1237,0))*$D$18,ABS((MAX($D$16,POWER((ABS(K1237)^2)/($I$5*MAX(F1237,0.1)^2),1/3)))-IFERROR(L1237,0))))),MAX((MAX($D$16,POWER((ABS(K1237)^2)/($I$5*MAX(F1237,0.1)^2),1/3))),IFERROR(L1237,0)-(MIN(ABS(IFERROR(U1237,0))*$D$18,ABS((MAX($D$16,POWER((ABS(K1237)^2)/($I$5*MAX(F1237,0.1)^2),1/3)))-IFERROR(L1237,0))))))),MAX($D$16,POWER((ABS(K1237)^2)/($I$5*MAX(F1237,0.1)^2),1/3))),MAX($D$16,IFERROR(L1237,0)))))))</f>
        <v/>
      </c>
      <c r="M1237">
        <f>((F1237)+(G1237)*(L1237))*(L1237)</f>
        <v/>
      </c>
      <c r="N1237">
        <f>(((F1237)+(G1237)*(L1237))*(L1237))/MAX((F1237)+2*(L1237)*SQRT(1+(G1237)^2),1E-6)</f>
        <v/>
      </c>
      <c r="O1237">
        <f>ABS(K1237)/MAX(((F1237)+(G1237)*(L1237))*(L1237),1E-6)</f>
        <v/>
      </c>
      <c r="P1237">
        <f>E1237+L1237</f>
        <v/>
      </c>
      <c r="Q1237">
        <f>P1237+((ABS(K1237)/MAX(((F1237)+(G1237)*(L1237))*(L1237),1E-6))^2)/(2*$I$5)</f>
        <v/>
      </c>
      <c r="R1237">
        <f>((ABS(K1237)*$D$6)/(MAX(((F1237)+(G1237)*(L1237))*(L1237),1E-6)*MAX(((((F1237)+(G1237)*(L1237))*(L1237))/MAX((F1237)+2*(L1237)*SQRT(1+(G1237)^2),1E-6))^(2/3),1E-6)))^2</f>
        <v/>
      </c>
      <c r="S1237">
        <f>ABS(ABS(K1237)/MAX(((F1237)+(G1237)*(L1237))*(L1237),1E-6))/SQRT($I$5*MAX((((F1237)+(G1237)*(L1237))*(L1237))/MAX((F1237)+2*(G1237)*(L1237),1E-6),1E-6))</f>
        <v/>
      </c>
      <c r="T1237">
        <f>((F1237)*(L1237)^2)/2+(G1237)*(L1237)^3/3+(ABS(K1237)^2)/($I$5*MAX(((F1237)+(G1237)*(L1237))*(L1237),1E-6))</f>
        <v/>
      </c>
      <c r="U1237">
        <f>IF($D$20=0,0,IFERROR(Q1236-(((R1236+R1237)/2)*J1237)-(IF(O1236&gt;O1237,$D$8*((O1236^2-O1237^2)/(2*$I$5)),$D$9*((O1237^2-O1236^2)/(2*$I$5)))+($D$10*(ABS(I1237)/90)*(MAX(O1236^2,O1237^2)/(2*$I$5))))-Q1237,0))</f>
        <v/>
      </c>
      <c r="V1237">
        <f>IF($D$20=0,1,IFERROR(IF(ROUND(S1237,3)=1,1,IF(AND(ABS(U1237)&lt;$D$19,S1237&gt;1),1,0)),0))</f>
        <v/>
      </c>
      <c r="W1237">
        <f>IF($D$20=0,IFERROR(W1238,MAX($D$16,POWER((ABS(K1237)^2)/($I$5*MAX(F1237,0.1)^2),1/3))),IF(IFERROR(AG1238,0)=0,IFERROR(W1238,MAX($D$16,POWER((ABS(K1237)^2)/($I$5*MAX(F1237,0.1)^2),1/3))),IF(OR(IFERROR(W1237,0)=0,IFERROR(AD1238,0)&gt;1),MAX($D$16,POWER((ABS(K1237)^2)/($I$5*MAX(F1237,0.1)^2),1/3)),IF(IFERROR(AF1237,0)&gt;0,MAX($D$16,IFERROR(W1237,0)+((IFERROR(AF1237,0))*$D$18*IF((IFERROR(AD1237,0))&lt;1,1,-1))),IF(IFERROR(AF1237,0)&lt;0,IF(ABS((MAX($D$16,POWER((ABS(K1237)^2)/($I$5*MAX(F1237,0.1)^2),1/3)))-IFERROR(W1237,0))&gt;$D$19,MAX($D$16,IF((MAX($D$16,POWER((ABS(K1237)^2)/($I$5*MAX(F1237,0.1)^2),1/3)))&gt;IFERROR(W1237,0),MIN((MAX($D$16,POWER((ABS(K1237)^2)/($I$5*MAX(F1237,0.1)^2),1/3))),IFERROR(W1237,0)+(MIN(ABS(IFERROR(AF1237,0))*$D$18,ABS((MAX($D$16,POWER((ABS(K1237)^2)/($I$5*MAX(F1237,0.1)^2),1/3)))-IFERROR(W1237,0))))),MAX((MAX($D$16,POWER((ABS(K1237)^2)/($I$5*MAX(F1237,0.1)^2),1/3))),IFERROR(W1237,0)-(MIN(ABS(IFERROR(AF1237,0))*$D$18,ABS((MAX($D$16,POWER((ABS(K1237)^2)/($I$5*MAX(F1237,0.1)^2),1/3)))-IFERROR(W1237,0))))))),MAX($D$16,POWER((ABS(K1237)^2)/($I$5*MAX(F1237,0.1)^2),1/3))),MAX($D$16,IFERROR(W1237,0)))))))</f>
        <v/>
      </c>
      <c r="X1237">
        <f>((F1237)+(G1237)*(W1237))*(W1237)</f>
        <v/>
      </c>
      <c r="Y1237">
        <f>(((F1237)+(G1237)*(W1237))*(W1237))/MAX((F1237)+2*(W1237)*SQRT(1+(G1237)^2),1E-6)</f>
        <v/>
      </c>
      <c r="Z1237">
        <f>ABS(K1237)/MAX(((F1237)+(G1237)*(W1237))*(W1237),1E-6)</f>
        <v/>
      </c>
      <c r="AA1237">
        <f>E1237+W1237</f>
        <v/>
      </c>
      <c r="AB1237">
        <f>AA1237+((ABS(K1237)/MAX(((F1237)+(G1237)*(W1237))*(W1237),1E-6))^2)/(2*$I$5)</f>
        <v/>
      </c>
      <c r="AC1237">
        <f>((ABS(K1237)*$D$6)/(MAX(((F1237)+(G1237)*(W1237))*(W1237),1E-6)*MAX(((((F1237)+(G1237)*(W1237))*(W1237))/MAX((F1237)+2*(W1237)*SQRT(1+(G1237)^2),1E-6))^(2/3),1E-6)))^2</f>
        <v/>
      </c>
      <c r="AD1237">
        <f>ABS(ABS(K1237)/MAX(((F1237)+(G1237)*(W1237))*(W1237),1E-6))/SQRT($I$5*MAX((((F1237)+(G1237)*(W1237))*(W1237))/MAX((F1237)+2*(G1237)*(W1237),1E-6),1E-6))</f>
        <v/>
      </c>
      <c r="AE1237">
        <f>((F1237)*(W1237)^2)/2+(G1237)*(W1237)^3/3+(ABS(K1237)^2)/($I$5*MAX(((F1237)+(G1237)*(W1237))*(W1237),1E-6))</f>
        <v/>
      </c>
      <c r="AF1237">
        <f>IF($D$20=0,0,IFERROR(AB1238+(((AC1237+AC1238)/2)*J1238)+(IF(Z1237&gt;Z1238,$D$8*((Z1237^2-Z1238^2)/(2*$I$5)),$D$9*((Z1238^2-Z1237^2)/(2*$I$5)))+($D$10*(ABS(I1238)/90)*(MAX(Z1237^2,Z1238^2)/(2*$I$5))))-AB1237,0))</f>
        <v/>
      </c>
      <c r="AG1237">
        <f>IF($D$20=0,1,IFERROR(IF(ROUND(AD1237,3)=1,1,IF(AND(ABS(AF1237)&lt;$D$19,AD1237&lt;1),1,0)),0))</f>
        <v/>
      </c>
      <c r="AH1237">
        <f>IFERROR(IF(V32="Supercritical",MAX($D$16,IFERROR(L1237,MAX($D$16,POWER((ABS(K1237)^2)/($I$5*MAX(F1237,0.1)^2),1/3)))),IF(V32="Subcritical",MAX($D$16,IFERROR(W1237,MAX($D$16,POWER((ABS(K1237)^2)/($I$5*MAX(F1237,0.1)^2),1/3)))),IF(AND(IFERROR(V1237,0)=1,IFERROR(AG1237,0)=1),IF(IFERROR(T1237,-1E99)&gt;=IFERROR(AE1237,-1E99),MAX($D$16,IFERROR(L1237,MAX($D$16,POWER((ABS(K1237)^2)/($I$5*MAX(F1237,0.1)^2),1/3)))),MAX($D$16,IFERROR(W1237,MAX($D$16,POWER((ABS(K1237)^2)/($I$5*MAX(F1237,0.1)^2),1/3))))),IF(IFERROR(V1237,0)=1,MAX($D$16,IFERROR(L1237,MAX($D$16,POWER((ABS(K1237)^2)/($I$5*MAX(F1237,0.1)^2),1/3)))),IF(IFERROR(AG1237,0)=1,MAX($D$16,IFERROR(W1237,MAX($D$16,POWER((ABS(K1237)^2)/($I$5*MAX(F1237,0.1)^2),1/3)))),MAX($D$16,POWER((ABS(K1237)^2)/($I$5*MAX(F1237,0.1)^2),1/3))))))),MAX($D$16,POWER((ABS(K1237)^2)/($I$5*MAX(F1237,0.1)^2),1/3)))</f>
        <v/>
      </c>
      <c r="AI1237">
        <f>E1237+AH1237</f>
        <v/>
      </c>
      <c r="AJ1237">
        <f>AI1237+((ABS(K1237)/MAX(((F1237)+(G1237)*(AH1237))*(AH1237),1E-6))^2)/(2*$I$5)</f>
        <v/>
      </c>
      <c r="AM1237" t="n">
        <v>0</v>
      </c>
      <c r="AN1237" t="n">
        <v>0</v>
      </c>
      <c r="AO1237">
        <f>AM1237+AN1237</f>
        <v/>
      </c>
      <c r="AP1237">
        <f>AP1236+AO1237</f>
        <v/>
      </c>
      <c r="AQ1237">
        <f>ABS(ABS(K1237)/MAX(((F1237)+(G1237)*(AH1237))*(AH1237),1E-6))/SQRT($I$5*MAX((((F1237)+(G1237)*(AH1237))*(AH1237))/MAX((F1237)+2*(G1237)*(AH1237),1E-6),1E-6))</f>
        <v/>
      </c>
      <c r="AR1237">
        <f>IF(AQ1237&lt;1,"Subcritical","Supercritical")</f>
        <v/>
      </c>
      <c r="AS1237">
        <f>((ABS(K1237)*$D$6)/(MAX(((F1237)+(G1237)*(AH1237))*(AH1237),1E-6)*MAX(((((F1237)+(G1237)*(AH1237))*(AH1237))/MAX((F1237)+2*(AH1237)*SQRT(1+(G1237)^2),1E-6))^(2/3),1E-6)))^2</f>
        <v/>
      </c>
    </row>
    <row r="1238">
      <c r="A1238" t="n">
        <v>1089</v>
      </c>
      <c r="B1238" t="n">
        <v>1087.89</v>
      </c>
      <c r="C1238" t="n">
        <v>616077.447</v>
      </c>
      <c r="D1238" t="n">
        <v>3096916.127</v>
      </c>
      <c r="E1238" t="n">
        <v>632.018</v>
      </c>
      <c r="F1238" t="n">
        <v>5.2</v>
      </c>
      <c r="G1238" t="n">
        <v>0</v>
      </c>
      <c r="H1238" t="inlineStr">
        <is>
          <t>Normal</t>
        </is>
      </c>
      <c r="I1238" t="n">
        <v>0</v>
      </c>
      <c r="J1238">
        <f>B1238-B1237</f>
        <v/>
      </c>
      <c r="K1238">
        <f>MAX(0,K1237-AO1237)</f>
        <v/>
      </c>
      <c r="L1238">
        <f>IF($D$20=0,IFERROR(L1237,MAX($D$16,POWER((ABS(K1238)^2)/($I$5*MAX(F1238,0.1)^2),1/3))),IF(IFERROR(V1237,0)=0,IFERROR(L1237,MAX($D$16,POWER((ABS(K1238)^2)/($I$5*MAX(F1238,0.1)^2),1/3))),IF(OR(IFERROR(L1238,0)=0,IFERROR(S1237,0)&lt;1,IFERROR(S1238,0)&lt;1),MAX($D$16,POWER((ABS(K1238)^2)/($I$5*MAX(F1238,0.1)^2),1/3)),IF(IFERROR(U1238,0)&gt;0,MAX($D$16,IFERROR(L1238,0)+((IFERROR(U1238,0))*$D$18*IF((IFERROR(S1238,0))&lt;1,1,-1))),IF(IFERROR(U1238,0)&lt;0,IF(ABS((MAX($D$16,POWER((ABS(K1238)^2)/($I$5*MAX(F1238,0.1)^2),1/3)))-IFERROR(L1238,0))&gt;$D$19,MAX($D$16,IF((MAX($D$16,POWER((ABS(K1238)^2)/($I$5*MAX(F1238,0.1)^2),1/3)))&gt;IFERROR(L1238,0),MIN((MAX($D$16,POWER((ABS(K1238)^2)/($I$5*MAX(F1238,0.1)^2),1/3))),IFERROR(L1238,0)+(MIN(ABS(IFERROR(U1238,0))*$D$18,ABS((MAX($D$16,POWER((ABS(K1238)^2)/($I$5*MAX(F1238,0.1)^2),1/3)))-IFERROR(L1238,0))))),MAX((MAX($D$16,POWER((ABS(K1238)^2)/($I$5*MAX(F1238,0.1)^2),1/3))),IFERROR(L1238,0)-(MIN(ABS(IFERROR(U1238,0))*$D$18,ABS((MAX($D$16,POWER((ABS(K1238)^2)/($I$5*MAX(F1238,0.1)^2),1/3)))-IFERROR(L1238,0))))))),MAX($D$16,POWER((ABS(K1238)^2)/($I$5*MAX(F1238,0.1)^2),1/3))),MAX($D$16,IFERROR(L1238,0)))))))</f>
        <v/>
      </c>
      <c r="M1238">
        <f>((F1238)+(G1238)*(L1238))*(L1238)</f>
        <v/>
      </c>
      <c r="N1238">
        <f>(((F1238)+(G1238)*(L1238))*(L1238))/MAX((F1238)+2*(L1238)*SQRT(1+(G1238)^2),1E-6)</f>
        <v/>
      </c>
      <c r="O1238">
        <f>ABS(K1238)/MAX(((F1238)+(G1238)*(L1238))*(L1238),1E-6)</f>
        <v/>
      </c>
      <c r="P1238">
        <f>E1238+L1238</f>
        <v/>
      </c>
      <c r="Q1238">
        <f>P1238+((ABS(K1238)/MAX(((F1238)+(G1238)*(L1238))*(L1238),1E-6))^2)/(2*$I$5)</f>
        <v/>
      </c>
      <c r="R1238">
        <f>((ABS(K1238)*$D$6)/(MAX(((F1238)+(G1238)*(L1238))*(L1238),1E-6)*MAX(((((F1238)+(G1238)*(L1238))*(L1238))/MAX((F1238)+2*(L1238)*SQRT(1+(G1238)^2),1E-6))^(2/3),1E-6)))^2</f>
        <v/>
      </c>
      <c r="S1238">
        <f>ABS(ABS(K1238)/MAX(((F1238)+(G1238)*(L1238))*(L1238),1E-6))/SQRT($I$5*MAX((((F1238)+(G1238)*(L1238))*(L1238))/MAX((F1238)+2*(G1238)*(L1238),1E-6),1E-6))</f>
        <v/>
      </c>
      <c r="T1238">
        <f>((F1238)*(L1238)^2)/2+(G1238)*(L1238)^3/3+(ABS(K1238)^2)/($I$5*MAX(((F1238)+(G1238)*(L1238))*(L1238),1E-6))</f>
        <v/>
      </c>
      <c r="U1238">
        <f>IF($D$20=0,0,IFERROR(Q1237-(((R1237+R1238)/2)*J1238)-(IF(O1237&gt;O1238,$D$8*((O1237^2-O1238^2)/(2*$I$5)),$D$9*((O1238^2-O1237^2)/(2*$I$5)))+($D$10*(ABS(I1238)/90)*(MAX(O1237^2,O1238^2)/(2*$I$5))))-Q1238,0))</f>
        <v/>
      </c>
      <c r="V1238">
        <f>IF($D$20=0,1,IFERROR(IF(ROUND(S1238,3)=1,1,IF(AND(ABS(U1238)&lt;$D$19,S1238&gt;1),1,0)),0))</f>
        <v/>
      </c>
      <c r="W1238">
        <f>IF($D$20=0,IFERROR(W1239,MAX($D$16,POWER((ABS(K1238)^2)/($I$5*MAX(F1238,0.1)^2),1/3))),IF(IFERROR(AG1239,0)=0,IFERROR(W1239,MAX($D$16,POWER((ABS(K1238)^2)/($I$5*MAX(F1238,0.1)^2),1/3))),IF(OR(IFERROR(W1238,0)=0,IFERROR(AD1239,0)&gt;1),MAX($D$16,POWER((ABS(K1238)^2)/($I$5*MAX(F1238,0.1)^2),1/3)),IF(IFERROR(AF1238,0)&gt;0,MAX($D$16,IFERROR(W1238,0)+((IFERROR(AF1238,0))*$D$18*IF((IFERROR(AD1238,0))&lt;1,1,-1))),IF(IFERROR(AF1238,0)&lt;0,IF(ABS((MAX($D$16,POWER((ABS(K1238)^2)/($I$5*MAX(F1238,0.1)^2),1/3)))-IFERROR(W1238,0))&gt;$D$19,MAX($D$16,IF((MAX($D$16,POWER((ABS(K1238)^2)/($I$5*MAX(F1238,0.1)^2),1/3)))&gt;IFERROR(W1238,0),MIN((MAX($D$16,POWER((ABS(K1238)^2)/($I$5*MAX(F1238,0.1)^2),1/3))),IFERROR(W1238,0)+(MIN(ABS(IFERROR(AF1238,0))*$D$18,ABS((MAX($D$16,POWER((ABS(K1238)^2)/($I$5*MAX(F1238,0.1)^2),1/3)))-IFERROR(W1238,0))))),MAX((MAX($D$16,POWER((ABS(K1238)^2)/($I$5*MAX(F1238,0.1)^2),1/3))),IFERROR(W1238,0)-(MIN(ABS(IFERROR(AF1238,0))*$D$18,ABS((MAX($D$16,POWER((ABS(K1238)^2)/($I$5*MAX(F1238,0.1)^2),1/3)))-IFERROR(W1238,0))))))),MAX($D$16,POWER((ABS(K1238)^2)/($I$5*MAX(F1238,0.1)^2),1/3))),MAX($D$16,IFERROR(W1238,0)))))))</f>
        <v/>
      </c>
      <c r="X1238">
        <f>((F1238)+(G1238)*(W1238))*(W1238)</f>
        <v/>
      </c>
      <c r="Y1238">
        <f>(((F1238)+(G1238)*(W1238))*(W1238))/MAX((F1238)+2*(W1238)*SQRT(1+(G1238)^2),1E-6)</f>
        <v/>
      </c>
      <c r="Z1238">
        <f>ABS(K1238)/MAX(((F1238)+(G1238)*(W1238))*(W1238),1E-6)</f>
        <v/>
      </c>
      <c r="AA1238">
        <f>E1238+W1238</f>
        <v/>
      </c>
      <c r="AB1238">
        <f>AA1238+((ABS(K1238)/MAX(((F1238)+(G1238)*(W1238))*(W1238),1E-6))^2)/(2*$I$5)</f>
        <v/>
      </c>
      <c r="AC1238">
        <f>((ABS(K1238)*$D$6)/(MAX(((F1238)+(G1238)*(W1238))*(W1238),1E-6)*MAX(((((F1238)+(G1238)*(W1238))*(W1238))/MAX((F1238)+2*(W1238)*SQRT(1+(G1238)^2),1E-6))^(2/3),1E-6)))^2</f>
        <v/>
      </c>
      <c r="AD1238">
        <f>ABS(ABS(K1238)/MAX(((F1238)+(G1238)*(W1238))*(W1238),1E-6))/SQRT($I$5*MAX((((F1238)+(G1238)*(W1238))*(W1238))/MAX((F1238)+2*(G1238)*(W1238),1E-6),1E-6))</f>
        <v/>
      </c>
      <c r="AE1238">
        <f>((F1238)*(W1238)^2)/2+(G1238)*(W1238)^3/3+(ABS(K1238)^2)/($I$5*MAX(((F1238)+(G1238)*(W1238))*(W1238),1E-6))</f>
        <v/>
      </c>
      <c r="AF1238">
        <f>IF($D$20=0,0,IFERROR(AB1239+(((AC1238+AC1239)/2)*J1239)+(IF(Z1238&gt;Z1239,$D$8*((Z1238^2-Z1239^2)/(2*$I$5)),$D$9*((Z1239^2-Z1238^2)/(2*$I$5)))+($D$10*(ABS(I1239)/90)*(MAX(Z1238^2,Z1239^2)/(2*$I$5))))-AB1238,0))</f>
        <v/>
      </c>
      <c r="AG1238">
        <f>IF($D$20=0,1,IFERROR(IF(ROUND(AD1238,3)=1,1,IF(AND(ABS(AF1238)&lt;$D$19,AD1238&lt;1),1,0)),0))</f>
        <v/>
      </c>
      <c r="AH1238">
        <f>IFERROR(IF(V32="Supercritical",MAX($D$16,IFERROR(L1238,MAX($D$16,POWER((ABS(K1238)^2)/($I$5*MAX(F1238,0.1)^2),1/3)))),IF(V32="Subcritical",MAX($D$16,IFERROR(W1238,MAX($D$16,POWER((ABS(K1238)^2)/($I$5*MAX(F1238,0.1)^2),1/3)))),IF(AND(IFERROR(V1238,0)=1,IFERROR(AG1238,0)=1),IF(IFERROR(T1238,-1E99)&gt;=IFERROR(AE1238,-1E99),MAX($D$16,IFERROR(L1238,MAX($D$16,POWER((ABS(K1238)^2)/($I$5*MAX(F1238,0.1)^2),1/3)))),MAX($D$16,IFERROR(W1238,MAX($D$16,POWER((ABS(K1238)^2)/($I$5*MAX(F1238,0.1)^2),1/3))))),IF(IFERROR(V1238,0)=1,MAX($D$16,IFERROR(L1238,MAX($D$16,POWER((ABS(K1238)^2)/($I$5*MAX(F1238,0.1)^2),1/3)))),IF(IFERROR(AG1238,0)=1,MAX($D$16,IFERROR(W1238,MAX($D$16,POWER((ABS(K1238)^2)/($I$5*MAX(F1238,0.1)^2),1/3)))),MAX($D$16,POWER((ABS(K1238)^2)/($I$5*MAX(F1238,0.1)^2),1/3))))))),MAX($D$16,POWER((ABS(K1238)^2)/($I$5*MAX(F1238,0.1)^2),1/3)))</f>
        <v/>
      </c>
      <c r="AI1238">
        <f>E1238+AH1238</f>
        <v/>
      </c>
      <c r="AJ1238">
        <f>AI1238+((ABS(K1238)/MAX(((F1238)+(G1238)*(AH1238))*(AH1238),1E-6))^2)/(2*$I$5)</f>
        <v/>
      </c>
      <c r="AM1238" t="n">
        <v>0</v>
      </c>
      <c r="AN1238" t="n">
        <v>0</v>
      </c>
      <c r="AO1238">
        <f>AM1238+AN1238</f>
        <v/>
      </c>
      <c r="AP1238">
        <f>AP1237+AO1238</f>
        <v/>
      </c>
      <c r="AQ1238">
        <f>ABS(ABS(K1238)/MAX(((F1238)+(G1238)*(AH1238))*(AH1238),1E-6))/SQRT($I$5*MAX((((F1238)+(G1238)*(AH1238))*(AH1238))/MAX((F1238)+2*(G1238)*(AH1238),1E-6),1E-6))</f>
        <v/>
      </c>
      <c r="AR1238">
        <f>IF(AQ1238&lt;1,"Subcritical","Supercritical")</f>
        <v/>
      </c>
      <c r="AS1238">
        <f>((ABS(K1238)*$D$6)/(MAX(((F1238)+(G1238)*(AH1238))*(AH1238),1E-6)*MAX(((((F1238)+(G1238)*(AH1238))*(AH1238))/MAX((F1238)+2*(AH1238)*SQRT(1+(G1238)^2),1E-6))^(2/3),1E-6)))^2</f>
        <v/>
      </c>
    </row>
    <row r="1239">
      <c r="A1239" t="n">
        <v>1090</v>
      </c>
      <c r="B1239" t="n">
        <v>1088.89</v>
      </c>
      <c r="C1239" t="n">
        <v>616077.405</v>
      </c>
      <c r="D1239" t="n">
        <v>3096915.128</v>
      </c>
      <c r="E1239" t="n">
        <v>632.0175</v>
      </c>
      <c r="F1239" t="n">
        <v>5.2</v>
      </c>
      <c r="G1239" t="n">
        <v>0</v>
      </c>
      <c r="H1239" t="inlineStr">
        <is>
          <t>Normal</t>
        </is>
      </c>
      <c r="I1239" t="n">
        <v>0</v>
      </c>
      <c r="J1239">
        <f>B1239-B1238</f>
        <v/>
      </c>
      <c r="K1239">
        <f>MAX(0,K1238-AO1238)</f>
        <v/>
      </c>
      <c r="L1239">
        <f>IF($D$20=0,IFERROR(L1238,MAX($D$16,POWER((ABS(K1239)^2)/($I$5*MAX(F1239,0.1)^2),1/3))),IF(IFERROR(V1238,0)=0,IFERROR(L1238,MAX($D$16,POWER((ABS(K1239)^2)/($I$5*MAX(F1239,0.1)^2),1/3))),IF(OR(IFERROR(L1239,0)=0,IFERROR(S1238,0)&lt;1,IFERROR(S1239,0)&lt;1),MAX($D$16,POWER((ABS(K1239)^2)/($I$5*MAX(F1239,0.1)^2),1/3)),IF(IFERROR(U1239,0)&gt;0,MAX($D$16,IFERROR(L1239,0)+((IFERROR(U1239,0))*$D$18*IF((IFERROR(S1239,0))&lt;1,1,-1))),IF(IFERROR(U1239,0)&lt;0,IF(ABS((MAX($D$16,POWER((ABS(K1239)^2)/($I$5*MAX(F1239,0.1)^2),1/3)))-IFERROR(L1239,0))&gt;$D$19,MAX($D$16,IF((MAX($D$16,POWER((ABS(K1239)^2)/($I$5*MAX(F1239,0.1)^2),1/3)))&gt;IFERROR(L1239,0),MIN((MAX($D$16,POWER((ABS(K1239)^2)/($I$5*MAX(F1239,0.1)^2),1/3))),IFERROR(L1239,0)+(MIN(ABS(IFERROR(U1239,0))*$D$18,ABS((MAX($D$16,POWER((ABS(K1239)^2)/($I$5*MAX(F1239,0.1)^2),1/3)))-IFERROR(L1239,0))))),MAX((MAX($D$16,POWER((ABS(K1239)^2)/($I$5*MAX(F1239,0.1)^2),1/3))),IFERROR(L1239,0)-(MIN(ABS(IFERROR(U1239,0))*$D$18,ABS((MAX($D$16,POWER((ABS(K1239)^2)/($I$5*MAX(F1239,0.1)^2),1/3)))-IFERROR(L1239,0))))))),MAX($D$16,POWER((ABS(K1239)^2)/($I$5*MAX(F1239,0.1)^2),1/3))),MAX($D$16,IFERROR(L1239,0)))))))</f>
        <v/>
      </c>
      <c r="M1239">
        <f>((F1239)+(G1239)*(L1239))*(L1239)</f>
        <v/>
      </c>
      <c r="N1239">
        <f>(((F1239)+(G1239)*(L1239))*(L1239))/MAX((F1239)+2*(L1239)*SQRT(1+(G1239)^2),1E-6)</f>
        <v/>
      </c>
      <c r="O1239">
        <f>ABS(K1239)/MAX(((F1239)+(G1239)*(L1239))*(L1239),1E-6)</f>
        <v/>
      </c>
      <c r="P1239">
        <f>E1239+L1239</f>
        <v/>
      </c>
      <c r="Q1239">
        <f>P1239+((ABS(K1239)/MAX(((F1239)+(G1239)*(L1239))*(L1239),1E-6))^2)/(2*$I$5)</f>
        <v/>
      </c>
      <c r="R1239">
        <f>((ABS(K1239)*$D$6)/(MAX(((F1239)+(G1239)*(L1239))*(L1239),1E-6)*MAX(((((F1239)+(G1239)*(L1239))*(L1239))/MAX((F1239)+2*(L1239)*SQRT(1+(G1239)^2),1E-6))^(2/3),1E-6)))^2</f>
        <v/>
      </c>
      <c r="S1239">
        <f>ABS(ABS(K1239)/MAX(((F1239)+(G1239)*(L1239))*(L1239),1E-6))/SQRT($I$5*MAX((((F1239)+(G1239)*(L1239))*(L1239))/MAX((F1239)+2*(G1239)*(L1239),1E-6),1E-6))</f>
        <v/>
      </c>
      <c r="T1239">
        <f>((F1239)*(L1239)^2)/2+(G1239)*(L1239)^3/3+(ABS(K1239)^2)/($I$5*MAX(((F1239)+(G1239)*(L1239))*(L1239),1E-6))</f>
        <v/>
      </c>
      <c r="U1239">
        <f>IF($D$20=0,0,IFERROR(Q1238-(((R1238+R1239)/2)*J1239)-(IF(O1238&gt;O1239,$D$8*((O1238^2-O1239^2)/(2*$I$5)),$D$9*((O1239^2-O1238^2)/(2*$I$5)))+($D$10*(ABS(I1239)/90)*(MAX(O1238^2,O1239^2)/(2*$I$5))))-Q1239,0))</f>
        <v/>
      </c>
      <c r="V1239">
        <f>IF($D$20=0,1,IFERROR(IF(ROUND(S1239,3)=1,1,IF(AND(ABS(U1239)&lt;$D$19,S1239&gt;1),1,0)),0))</f>
        <v/>
      </c>
      <c r="W1239">
        <f>IF($D$20=0,IFERROR(W1240,MAX($D$16,POWER((ABS(K1239)^2)/($I$5*MAX(F1239,0.1)^2),1/3))),IF(IFERROR(AG1240,0)=0,IFERROR(W1240,MAX($D$16,POWER((ABS(K1239)^2)/($I$5*MAX(F1239,0.1)^2),1/3))),IF(OR(IFERROR(W1239,0)=0,IFERROR(AD1240,0)&gt;1),MAX($D$16,POWER((ABS(K1239)^2)/($I$5*MAX(F1239,0.1)^2),1/3)),IF(IFERROR(AF1239,0)&gt;0,MAX($D$16,IFERROR(W1239,0)+((IFERROR(AF1239,0))*$D$18*IF((IFERROR(AD1239,0))&lt;1,1,-1))),IF(IFERROR(AF1239,0)&lt;0,IF(ABS((MAX($D$16,POWER((ABS(K1239)^2)/($I$5*MAX(F1239,0.1)^2),1/3)))-IFERROR(W1239,0))&gt;$D$19,MAX($D$16,IF((MAX($D$16,POWER((ABS(K1239)^2)/($I$5*MAX(F1239,0.1)^2),1/3)))&gt;IFERROR(W1239,0),MIN((MAX($D$16,POWER((ABS(K1239)^2)/($I$5*MAX(F1239,0.1)^2),1/3))),IFERROR(W1239,0)+(MIN(ABS(IFERROR(AF1239,0))*$D$18,ABS((MAX($D$16,POWER((ABS(K1239)^2)/($I$5*MAX(F1239,0.1)^2),1/3)))-IFERROR(W1239,0))))),MAX((MAX($D$16,POWER((ABS(K1239)^2)/($I$5*MAX(F1239,0.1)^2),1/3))),IFERROR(W1239,0)-(MIN(ABS(IFERROR(AF1239,0))*$D$18,ABS((MAX($D$16,POWER((ABS(K1239)^2)/($I$5*MAX(F1239,0.1)^2),1/3)))-IFERROR(W1239,0))))))),MAX($D$16,POWER((ABS(K1239)^2)/($I$5*MAX(F1239,0.1)^2),1/3))),MAX($D$16,IFERROR(W1239,0)))))))</f>
        <v/>
      </c>
      <c r="X1239">
        <f>((F1239)+(G1239)*(W1239))*(W1239)</f>
        <v/>
      </c>
      <c r="Y1239">
        <f>(((F1239)+(G1239)*(W1239))*(W1239))/MAX((F1239)+2*(W1239)*SQRT(1+(G1239)^2),1E-6)</f>
        <v/>
      </c>
      <c r="Z1239">
        <f>ABS(K1239)/MAX(((F1239)+(G1239)*(W1239))*(W1239),1E-6)</f>
        <v/>
      </c>
      <c r="AA1239">
        <f>E1239+W1239</f>
        <v/>
      </c>
      <c r="AB1239">
        <f>AA1239+((ABS(K1239)/MAX(((F1239)+(G1239)*(W1239))*(W1239),1E-6))^2)/(2*$I$5)</f>
        <v/>
      </c>
      <c r="AC1239">
        <f>((ABS(K1239)*$D$6)/(MAX(((F1239)+(G1239)*(W1239))*(W1239),1E-6)*MAX(((((F1239)+(G1239)*(W1239))*(W1239))/MAX((F1239)+2*(W1239)*SQRT(1+(G1239)^2),1E-6))^(2/3),1E-6)))^2</f>
        <v/>
      </c>
      <c r="AD1239">
        <f>ABS(ABS(K1239)/MAX(((F1239)+(G1239)*(W1239))*(W1239),1E-6))/SQRT($I$5*MAX((((F1239)+(G1239)*(W1239))*(W1239))/MAX((F1239)+2*(G1239)*(W1239),1E-6),1E-6))</f>
        <v/>
      </c>
      <c r="AE1239">
        <f>((F1239)*(W1239)^2)/2+(G1239)*(W1239)^3/3+(ABS(K1239)^2)/($I$5*MAX(((F1239)+(G1239)*(W1239))*(W1239),1E-6))</f>
        <v/>
      </c>
      <c r="AF1239">
        <f>IF($D$20=0,0,IFERROR(AB1240+(((AC1239+AC1240)/2)*J1240)+(IF(Z1239&gt;Z1240,$D$8*((Z1239^2-Z1240^2)/(2*$I$5)),$D$9*((Z1240^2-Z1239^2)/(2*$I$5)))+($D$10*(ABS(I1240)/90)*(MAX(Z1239^2,Z1240^2)/(2*$I$5))))-AB1239,0))</f>
        <v/>
      </c>
      <c r="AG1239">
        <f>IF($D$20=0,1,IFERROR(IF(ROUND(AD1239,3)=1,1,IF(AND(ABS(AF1239)&lt;$D$19,AD1239&lt;1),1,0)),0))</f>
        <v/>
      </c>
      <c r="AH1239">
        <f>IFERROR(IF(V32="Supercritical",MAX($D$16,IFERROR(L1239,MAX($D$16,POWER((ABS(K1239)^2)/($I$5*MAX(F1239,0.1)^2),1/3)))),IF(V32="Subcritical",MAX($D$16,IFERROR(W1239,MAX($D$16,POWER((ABS(K1239)^2)/($I$5*MAX(F1239,0.1)^2),1/3)))),IF(AND(IFERROR(V1239,0)=1,IFERROR(AG1239,0)=1),IF(IFERROR(T1239,-1E99)&gt;=IFERROR(AE1239,-1E99),MAX($D$16,IFERROR(L1239,MAX($D$16,POWER((ABS(K1239)^2)/($I$5*MAX(F1239,0.1)^2),1/3)))),MAX($D$16,IFERROR(W1239,MAX($D$16,POWER((ABS(K1239)^2)/($I$5*MAX(F1239,0.1)^2),1/3))))),IF(IFERROR(V1239,0)=1,MAX($D$16,IFERROR(L1239,MAX($D$16,POWER((ABS(K1239)^2)/($I$5*MAX(F1239,0.1)^2),1/3)))),IF(IFERROR(AG1239,0)=1,MAX($D$16,IFERROR(W1239,MAX($D$16,POWER((ABS(K1239)^2)/($I$5*MAX(F1239,0.1)^2),1/3)))),MAX($D$16,POWER((ABS(K1239)^2)/($I$5*MAX(F1239,0.1)^2),1/3))))))),MAX($D$16,POWER((ABS(K1239)^2)/($I$5*MAX(F1239,0.1)^2),1/3)))</f>
        <v/>
      </c>
      <c r="AI1239">
        <f>E1239+AH1239</f>
        <v/>
      </c>
      <c r="AJ1239">
        <f>AI1239+((ABS(K1239)/MAX(((F1239)+(G1239)*(AH1239))*(AH1239),1E-6))^2)/(2*$I$5)</f>
        <v/>
      </c>
      <c r="AM1239" t="n">
        <v>0</v>
      </c>
      <c r="AN1239" t="n">
        <v>0</v>
      </c>
      <c r="AO1239">
        <f>AM1239+AN1239</f>
        <v/>
      </c>
      <c r="AP1239">
        <f>AP1238+AO1239</f>
        <v/>
      </c>
      <c r="AQ1239">
        <f>ABS(ABS(K1239)/MAX(((F1239)+(G1239)*(AH1239))*(AH1239),1E-6))/SQRT($I$5*MAX((((F1239)+(G1239)*(AH1239))*(AH1239))/MAX((F1239)+2*(G1239)*(AH1239),1E-6),1E-6))</f>
        <v/>
      </c>
      <c r="AR1239">
        <f>IF(AQ1239&lt;1,"Subcritical","Supercritical")</f>
        <v/>
      </c>
      <c r="AS1239">
        <f>((ABS(K1239)*$D$6)/(MAX(((F1239)+(G1239)*(AH1239))*(AH1239),1E-6)*MAX(((((F1239)+(G1239)*(AH1239))*(AH1239))/MAX((F1239)+2*(AH1239)*SQRT(1+(G1239)^2),1E-6))^(2/3),1E-6)))^2</f>
        <v/>
      </c>
    </row>
    <row r="1240">
      <c r="A1240" t="n">
        <v>1091</v>
      </c>
      <c r="B1240" t="n">
        <v>1089.889</v>
      </c>
      <c r="C1240" t="n">
        <v>616077.363</v>
      </c>
      <c r="D1240" t="n">
        <v>3096914.129</v>
      </c>
      <c r="E1240" t="n">
        <v>632.0170000000001</v>
      </c>
      <c r="F1240" t="n">
        <v>5.2</v>
      </c>
      <c r="G1240" t="n">
        <v>0</v>
      </c>
      <c r="H1240" t="inlineStr">
        <is>
          <t>Normal</t>
        </is>
      </c>
      <c r="I1240" t="n">
        <v>0.057</v>
      </c>
      <c r="J1240">
        <f>B1240-B1239</f>
        <v/>
      </c>
      <c r="K1240">
        <f>MAX(0,K1239-AO1239)</f>
        <v/>
      </c>
      <c r="L1240">
        <f>IF($D$20=0,IFERROR(L1239,MAX($D$16,POWER((ABS(K1240)^2)/($I$5*MAX(F1240,0.1)^2),1/3))),IF(IFERROR(V1239,0)=0,IFERROR(L1239,MAX($D$16,POWER((ABS(K1240)^2)/($I$5*MAX(F1240,0.1)^2),1/3))),IF(OR(IFERROR(L1240,0)=0,IFERROR(S1239,0)&lt;1,IFERROR(S1240,0)&lt;1),MAX($D$16,POWER((ABS(K1240)^2)/($I$5*MAX(F1240,0.1)^2),1/3)),IF(IFERROR(U1240,0)&gt;0,MAX($D$16,IFERROR(L1240,0)+((IFERROR(U1240,0))*$D$18*IF((IFERROR(S1240,0))&lt;1,1,-1))),IF(IFERROR(U1240,0)&lt;0,IF(ABS((MAX($D$16,POWER((ABS(K1240)^2)/($I$5*MAX(F1240,0.1)^2),1/3)))-IFERROR(L1240,0))&gt;$D$19,MAX($D$16,IF((MAX($D$16,POWER((ABS(K1240)^2)/($I$5*MAX(F1240,0.1)^2),1/3)))&gt;IFERROR(L1240,0),MIN((MAX($D$16,POWER((ABS(K1240)^2)/($I$5*MAX(F1240,0.1)^2),1/3))),IFERROR(L1240,0)+(MIN(ABS(IFERROR(U1240,0))*$D$18,ABS((MAX($D$16,POWER((ABS(K1240)^2)/($I$5*MAX(F1240,0.1)^2),1/3)))-IFERROR(L1240,0))))),MAX((MAX($D$16,POWER((ABS(K1240)^2)/($I$5*MAX(F1240,0.1)^2),1/3))),IFERROR(L1240,0)-(MIN(ABS(IFERROR(U1240,0))*$D$18,ABS((MAX($D$16,POWER((ABS(K1240)^2)/($I$5*MAX(F1240,0.1)^2),1/3)))-IFERROR(L1240,0))))))),MAX($D$16,POWER((ABS(K1240)^2)/($I$5*MAX(F1240,0.1)^2),1/3))),MAX($D$16,IFERROR(L1240,0)))))))</f>
        <v/>
      </c>
      <c r="M1240">
        <f>((F1240)+(G1240)*(L1240))*(L1240)</f>
        <v/>
      </c>
      <c r="N1240">
        <f>(((F1240)+(G1240)*(L1240))*(L1240))/MAX((F1240)+2*(L1240)*SQRT(1+(G1240)^2),1E-6)</f>
        <v/>
      </c>
      <c r="O1240">
        <f>ABS(K1240)/MAX(((F1240)+(G1240)*(L1240))*(L1240),1E-6)</f>
        <v/>
      </c>
      <c r="P1240">
        <f>E1240+L1240</f>
        <v/>
      </c>
      <c r="Q1240">
        <f>P1240+((ABS(K1240)/MAX(((F1240)+(G1240)*(L1240))*(L1240),1E-6))^2)/(2*$I$5)</f>
        <v/>
      </c>
      <c r="R1240">
        <f>((ABS(K1240)*$D$6)/(MAX(((F1240)+(G1240)*(L1240))*(L1240),1E-6)*MAX(((((F1240)+(G1240)*(L1240))*(L1240))/MAX((F1240)+2*(L1240)*SQRT(1+(G1240)^2),1E-6))^(2/3),1E-6)))^2</f>
        <v/>
      </c>
      <c r="S1240">
        <f>ABS(ABS(K1240)/MAX(((F1240)+(G1240)*(L1240))*(L1240),1E-6))/SQRT($I$5*MAX((((F1240)+(G1240)*(L1240))*(L1240))/MAX((F1240)+2*(G1240)*(L1240),1E-6),1E-6))</f>
        <v/>
      </c>
      <c r="T1240">
        <f>((F1240)*(L1240)^2)/2+(G1240)*(L1240)^3/3+(ABS(K1240)^2)/($I$5*MAX(((F1240)+(G1240)*(L1240))*(L1240),1E-6))</f>
        <v/>
      </c>
      <c r="U1240">
        <f>IF($D$20=0,0,IFERROR(Q1239-(((R1239+R1240)/2)*J1240)-(IF(O1239&gt;O1240,$D$8*((O1239^2-O1240^2)/(2*$I$5)),$D$9*((O1240^2-O1239^2)/(2*$I$5)))+($D$10*(ABS(I1240)/90)*(MAX(O1239^2,O1240^2)/(2*$I$5))))-Q1240,0))</f>
        <v/>
      </c>
      <c r="V1240">
        <f>IF($D$20=0,1,IFERROR(IF(ROUND(S1240,3)=1,1,IF(AND(ABS(U1240)&lt;$D$19,S1240&gt;1),1,0)),0))</f>
        <v/>
      </c>
      <c r="W1240">
        <f>IF($D$20=0,IFERROR(W1241,MAX($D$16,POWER((ABS(K1240)^2)/($I$5*MAX(F1240,0.1)^2),1/3))),IF(IFERROR(AG1241,0)=0,IFERROR(W1241,MAX($D$16,POWER((ABS(K1240)^2)/($I$5*MAX(F1240,0.1)^2),1/3))),IF(OR(IFERROR(W1240,0)=0,IFERROR(AD1241,0)&gt;1),MAX($D$16,POWER((ABS(K1240)^2)/($I$5*MAX(F1240,0.1)^2),1/3)),IF(IFERROR(AF1240,0)&gt;0,MAX($D$16,IFERROR(W1240,0)+((IFERROR(AF1240,0))*$D$18*IF((IFERROR(AD1240,0))&lt;1,1,-1))),IF(IFERROR(AF1240,0)&lt;0,IF(ABS((MAX($D$16,POWER((ABS(K1240)^2)/($I$5*MAX(F1240,0.1)^2),1/3)))-IFERROR(W1240,0))&gt;$D$19,MAX($D$16,IF((MAX($D$16,POWER((ABS(K1240)^2)/($I$5*MAX(F1240,0.1)^2),1/3)))&gt;IFERROR(W1240,0),MIN((MAX($D$16,POWER((ABS(K1240)^2)/($I$5*MAX(F1240,0.1)^2),1/3))),IFERROR(W1240,0)+(MIN(ABS(IFERROR(AF1240,0))*$D$18,ABS((MAX($D$16,POWER((ABS(K1240)^2)/($I$5*MAX(F1240,0.1)^2),1/3)))-IFERROR(W1240,0))))),MAX((MAX($D$16,POWER((ABS(K1240)^2)/($I$5*MAX(F1240,0.1)^2),1/3))),IFERROR(W1240,0)-(MIN(ABS(IFERROR(AF1240,0))*$D$18,ABS((MAX($D$16,POWER((ABS(K1240)^2)/($I$5*MAX(F1240,0.1)^2),1/3)))-IFERROR(W1240,0))))))),MAX($D$16,POWER((ABS(K1240)^2)/($I$5*MAX(F1240,0.1)^2),1/3))),MAX($D$16,IFERROR(W1240,0)))))))</f>
        <v/>
      </c>
      <c r="X1240">
        <f>((F1240)+(G1240)*(W1240))*(W1240)</f>
        <v/>
      </c>
      <c r="Y1240">
        <f>(((F1240)+(G1240)*(W1240))*(W1240))/MAX((F1240)+2*(W1240)*SQRT(1+(G1240)^2),1E-6)</f>
        <v/>
      </c>
      <c r="Z1240">
        <f>ABS(K1240)/MAX(((F1240)+(G1240)*(W1240))*(W1240),1E-6)</f>
        <v/>
      </c>
      <c r="AA1240">
        <f>E1240+W1240</f>
        <v/>
      </c>
      <c r="AB1240">
        <f>AA1240+((ABS(K1240)/MAX(((F1240)+(G1240)*(W1240))*(W1240),1E-6))^2)/(2*$I$5)</f>
        <v/>
      </c>
      <c r="AC1240">
        <f>((ABS(K1240)*$D$6)/(MAX(((F1240)+(G1240)*(W1240))*(W1240),1E-6)*MAX(((((F1240)+(G1240)*(W1240))*(W1240))/MAX((F1240)+2*(W1240)*SQRT(1+(G1240)^2),1E-6))^(2/3),1E-6)))^2</f>
        <v/>
      </c>
      <c r="AD1240">
        <f>ABS(ABS(K1240)/MAX(((F1240)+(G1240)*(W1240))*(W1240),1E-6))/SQRT($I$5*MAX((((F1240)+(G1240)*(W1240))*(W1240))/MAX((F1240)+2*(G1240)*(W1240),1E-6),1E-6))</f>
        <v/>
      </c>
      <c r="AE1240">
        <f>((F1240)*(W1240)^2)/2+(G1240)*(W1240)^3/3+(ABS(K1240)^2)/($I$5*MAX(((F1240)+(G1240)*(W1240))*(W1240),1E-6))</f>
        <v/>
      </c>
      <c r="AF1240">
        <f>IF($D$20=0,0,IFERROR(AB1241+(((AC1240+AC1241)/2)*J1241)+(IF(Z1240&gt;Z1241,$D$8*((Z1240^2-Z1241^2)/(2*$I$5)),$D$9*((Z1241^2-Z1240^2)/(2*$I$5)))+($D$10*(ABS(I1241)/90)*(MAX(Z1240^2,Z1241^2)/(2*$I$5))))-AB1240,0))</f>
        <v/>
      </c>
      <c r="AG1240">
        <f>IF($D$20=0,1,IFERROR(IF(ROUND(AD1240,3)=1,1,IF(AND(ABS(AF1240)&lt;$D$19,AD1240&lt;1),1,0)),0))</f>
        <v/>
      </c>
      <c r="AH1240">
        <f>IFERROR(IF(V32="Supercritical",MAX($D$16,IFERROR(L1240,MAX($D$16,POWER((ABS(K1240)^2)/($I$5*MAX(F1240,0.1)^2),1/3)))),IF(V32="Subcritical",MAX($D$16,IFERROR(W1240,MAX($D$16,POWER((ABS(K1240)^2)/($I$5*MAX(F1240,0.1)^2),1/3)))),IF(AND(IFERROR(V1240,0)=1,IFERROR(AG1240,0)=1),IF(IFERROR(T1240,-1E99)&gt;=IFERROR(AE1240,-1E99),MAX($D$16,IFERROR(L1240,MAX($D$16,POWER((ABS(K1240)^2)/($I$5*MAX(F1240,0.1)^2),1/3)))),MAX($D$16,IFERROR(W1240,MAX($D$16,POWER((ABS(K1240)^2)/($I$5*MAX(F1240,0.1)^2),1/3))))),IF(IFERROR(V1240,0)=1,MAX($D$16,IFERROR(L1240,MAX($D$16,POWER((ABS(K1240)^2)/($I$5*MAX(F1240,0.1)^2),1/3)))),IF(IFERROR(AG1240,0)=1,MAX($D$16,IFERROR(W1240,MAX($D$16,POWER((ABS(K1240)^2)/($I$5*MAX(F1240,0.1)^2),1/3)))),MAX($D$16,POWER((ABS(K1240)^2)/($I$5*MAX(F1240,0.1)^2),1/3))))))),MAX($D$16,POWER((ABS(K1240)^2)/($I$5*MAX(F1240,0.1)^2),1/3)))</f>
        <v/>
      </c>
      <c r="AI1240">
        <f>E1240+AH1240</f>
        <v/>
      </c>
      <c r="AJ1240">
        <f>AI1240+((ABS(K1240)/MAX(((F1240)+(G1240)*(AH1240))*(AH1240),1E-6))^2)/(2*$I$5)</f>
        <v/>
      </c>
      <c r="AM1240" t="n">
        <v>0</v>
      </c>
      <c r="AN1240" t="n">
        <v>0</v>
      </c>
      <c r="AO1240">
        <f>AM1240+AN1240</f>
        <v/>
      </c>
      <c r="AP1240">
        <f>AP1239+AO1240</f>
        <v/>
      </c>
      <c r="AQ1240">
        <f>ABS(ABS(K1240)/MAX(((F1240)+(G1240)*(AH1240))*(AH1240),1E-6))/SQRT($I$5*MAX((((F1240)+(G1240)*(AH1240))*(AH1240))/MAX((F1240)+2*(G1240)*(AH1240),1E-6),1E-6))</f>
        <v/>
      </c>
      <c r="AR1240">
        <f>IF(AQ1240&lt;1,"Subcritical","Supercritical")</f>
        <v/>
      </c>
      <c r="AS1240">
        <f>((ABS(K1240)*$D$6)/(MAX(((F1240)+(G1240)*(AH1240))*(AH1240),1E-6)*MAX(((((F1240)+(G1240)*(AH1240))*(AH1240))/MAX((F1240)+2*(AH1240)*SQRT(1+(G1240)^2),1E-6))^(2/3),1E-6)))^2</f>
        <v/>
      </c>
    </row>
    <row r="1241">
      <c r="A1241" t="n">
        <v>1092</v>
      </c>
      <c r="B1241" t="n">
        <v>1090.889</v>
      </c>
      <c r="C1241" t="n">
        <v>616077.3199999999</v>
      </c>
      <c r="D1241" t="n">
        <v>3096913.13</v>
      </c>
      <c r="E1241" t="n">
        <v>632.0165</v>
      </c>
      <c r="F1241" t="n">
        <v>5.2</v>
      </c>
      <c r="G1241" t="n">
        <v>0</v>
      </c>
      <c r="H1241" t="inlineStr">
        <is>
          <t>Normal</t>
        </is>
      </c>
      <c r="I1241" t="n">
        <v>0.057</v>
      </c>
      <c r="J1241">
        <f>B1241-B1240</f>
        <v/>
      </c>
      <c r="K1241">
        <f>MAX(0,K1240-AO1240)</f>
        <v/>
      </c>
      <c r="L1241">
        <f>IF($D$20=0,IFERROR(L1240,MAX($D$16,POWER((ABS(K1241)^2)/($I$5*MAX(F1241,0.1)^2),1/3))),IF(IFERROR(V1240,0)=0,IFERROR(L1240,MAX($D$16,POWER((ABS(K1241)^2)/($I$5*MAX(F1241,0.1)^2),1/3))),IF(OR(IFERROR(L1241,0)=0,IFERROR(S1240,0)&lt;1,IFERROR(S1241,0)&lt;1),MAX($D$16,POWER((ABS(K1241)^2)/($I$5*MAX(F1241,0.1)^2),1/3)),IF(IFERROR(U1241,0)&gt;0,MAX($D$16,IFERROR(L1241,0)+((IFERROR(U1241,0))*$D$18*IF((IFERROR(S1241,0))&lt;1,1,-1))),IF(IFERROR(U1241,0)&lt;0,IF(ABS((MAX($D$16,POWER((ABS(K1241)^2)/($I$5*MAX(F1241,0.1)^2),1/3)))-IFERROR(L1241,0))&gt;$D$19,MAX($D$16,IF((MAX($D$16,POWER((ABS(K1241)^2)/($I$5*MAX(F1241,0.1)^2),1/3)))&gt;IFERROR(L1241,0),MIN((MAX($D$16,POWER((ABS(K1241)^2)/($I$5*MAX(F1241,0.1)^2),1/3))),IFERROR(L1241,0)+(MIN(ABS(IFERROR(U1241,0))*$D$18,ABS((MAX($D$16,POWER((ABS(K1241)^2)/($I$5*MAX(F1241,0.1)^2),1/3)))-IFERROR(L1241,0))))),MAX((MAX($D$16,POWER((ABS(K1241)^2)/($I$5*MAX(F1241,0.1)^2),1/3))),IFERROR(L1241,0)-(MIN(ABS(IFERROR(U1241,0))*$D$18,ABS((MAX($D$16,POWER((ABS(K1241)^2)/($I$5*MAX(F1241,0.1)^2),1/3)))-IFERROR(L1241,0))))))),MAX($D$16,POWER((ABS(K1241)^2)/($I$5*MAX(F1241,0.1)^2),1/3))),MAX($D$16,IFERROR(L1241,0)))))))</f>
        <v/>
      </c>
      <c r="M1241">
        <f>((F1241)+(G1241)*(L1241))*(L1241)</f>
        <v/>
      </c>
      <c r="N1241">
        <f>(((F1241)+(G1241)*(L1241))*(L1241))/MAX((F1241)+2*(L1241)*SQRT(1+(G1241)^2),1E-6)</f>
        <v/>
      </c>
      <c r="O1241">
        <f>ABS(K1241)/MAX(((F1241)+(G1241)*(L1241))*(L1241),1E-6)</f>
        <v/>
      </c>
      <c r="P1241">
        <f>E1241+L1241</f>
        <v/>
      </c>
      <c r="Q1241">
        <f>P1241+((ABS(K1241)/MAX(((F1241)+(G1241)*(L1241))*(L1241),1E-6))^2)/(2*$I$5)</f>
        <v/>
      </c>
      <c r="R1241">
        <f>((ABS(K1241)*$D$6)/(MAX(((F1241)+(G1241)*(L1241))*(L1241),1E-6)*MAX(((((F1241)+(G1241)*(L1241))*(L1241))/MAX((F1241)+2*(L1241)*SQRT(1+(G1241)^2),1E-6))^(2/3),1E-6)))^2</f>
        <v/>
      </c>
      <c r="S1241">
        <f>ABS(ABS(K1241)/MAX(((F1241)+(G1241)*(L1241))*(L1241),1E-6))/SQRT($I$5*MAX((((F1241)+(G1241)*(L1241))*(L1241))/MAX((F1241)+2*(G1241)*(L1241),1E-6),1E-6))</f>
        <v/>
      </c>
      <c r="T1241">
        <f>((F1241)*(L1241)^2)/2+(G1241)*(L1241)^3/3+(ABS(K1241)^2)/($I$5*MAX(((F1241)+(G1241)*(L1241))*(L1241),1E-6))</f>
        <v/>
      </c>
      <c r="U1241">
        <f>IF($D$20=0,0,IFERROR(Q1240-(((R1240+R1241)/2)*J1241)-(IF(O1240&gt;O1241,$D$8*((O1240^2-O1241^2)/(2*$I$5)),$D$9*((O1241^2-O1240^2)/(2*$I$5)))+($D$10*(ABS(I1241)/90)*(MAX(O1240^2,O1241^2)/(2*$I$5))))-Q1241,0))</f>
        <v/>
      </c>
      <c r="V1241">
        <f>IF($D$20=0,1,IFERROR(IF(ROUND(S1241,3)=1,1,IF(AND(ABS(U1241)&lt;$D$19,S1241&gt;1),1,0)),0))</f>
        <v/>
      </c>
      <c r="W1241">
        <f>IF($D$20=0,IFERROR(W1242,MAX($D$16,POWER((ABS(K1241)^2)/($I$5*MAX(F1241,0.1)^2),1/3))),IF(IFERROR(AG1242,0)=0,IFERROR(W1242,MAX($D$16,POWER((ABS(K1241)^2)/($I$5*MAX(F1241,0.1)^2),1/3))),IF(OR(IFERROR(W1241,0)=0,IFERROR(AD1242,0)&gt;1),MAX($D$16,POWER((ABS(K1241)^2)/($I$5*MAX(F1241,0.1)^2),1/3)),IF(IFERROR(AF1241,0)&gt;0,MAX($D$16,IFERROR(W1241,0)+((IFERROR(AF1241,0))*$D$18*IF((IFERROR(AD1241,0))&lt;1,1,-1))),IF(IFERROR(AF1241,0)&lt;0,IF(ABS((MAX($D$16,POWER((ABS(K1241)^2)/($I$5*MAX(F1241,0.1)^2),1/3)))-IFERROR(W1241,0))&gt;$D$19,MAX($D$16,IF((MAX($D$16,POWER((ABS(K1241)^2)/($I$5*MAX(F1241,0.1)^2),1/3)))&gt;IFERROR(W1241,0),MIN((MAX($D$16,POWER((ABS(K1241)^2)/($I$5*MAX(F1241,0.1)^2),1/3))),IFERROR(W1241,0)+(MIN(ABS(IFERROR(AF1241,0))*$D$18,ABS((MAX($D$16,POWER((ABS(K1241)^2)/($I$5*MAX(F1241,0.1)^2),1/3)))-IFERROR(W1241,0))))),MAX((MAX($D$16,POWER((ABS(K1241)^2)/($I$5*MAX(F1241,0.1)^2),1/3))),IFERROR(W1241,0)-(MIN(ABS(IFERROR(AF1241,0))*$D$18,ABS((MAX($D$16,POWER((ABS(K1241)^2)/($I$5*MAX(F1241,0.1)^2),1/3)))-IFERROR(W1241,0))))))),MAX($D$16,POWER((ABS(K1241)^2)/($I$5*MAX(F1241,0.1)^2),1/3))),MAX($D$16,IFERROR(W1241,0)))))))</f>
        <v/>
      </c>
      <c r="X1241">
        <f>((F1241)+(G1241)*(W1241))*(W1241)</f>
        <v/>
      </c>
      <c r="Y1241">
        <f>(((F1241)+(G1241)*(W1241))*(W1241))/MAX((F1241)+2*(W1241)*SQRT(1+(G1241)^2),1E-6)</f>
        <v/>
      </c>
      <c r="Z1241">
        <f>ABS(K1241)/MAX(((F1241)+(G1241)*(W1241))*(W1241),1E-6)</f>
        <v/>
      </c>
      <c r="AA1241">
        <f>E1241+W1241</f>
        <v/>
      </c>
      <c r="AB1241">
        <f>AA1241+((ABS(K1241)/MAX(((F1241)+(G1241)*(W1241))*(W1241),1E-6))^2)/(2*$I$5)</f>
        <v/>
      </c>
      <c r="AC1241">
        <f>((ABS(K1241)*$D$6)/(MAX(((F1241)+(G1241)*(W1241))*(W1241),1E-6)*MAX(((((F1241)+(G1241)*(W1241))*(W1241))/MAX((F1241)+2*(W1241)*SQRT(1+(G1241)^2),1E-6))^(2/3),1E-6)))^2</f>
        <v/>
      </c>
      <c r="AD1241">
        <f>ABS(ABS(K1241)/MAX(((F1241)+(G1241)*(W1241))*(W1241),1E-6))/SQRT($I$5*MAX((((F1241)+(G1241)*(W1241))*(W1241))/MAX((F1241)+2*(G1241)*(W1241),1E-6),1E-6))</f>
        <v/>
      </c>
      <c r="AE1241">
        <f>((F1241)*(W1241)^2)/2+(G1241)*(W1241)^3/3+(ABS(K1241)^2)/($I$5*MAX(((F1241)+(G1241)*(W1241))*(W1241),1E-6))</f>
        <v/>
      </c>
      <c r="AF1241">
        <f>IF($D$20=0,0,IFERROR(AB1242+(((AC1241+AC1242)/2)*J1242)+(IF(Z1241&gt;Z1242,$D$8*((Z1241^2-Z1242^2)/(2*$I$5)),$D$9*((Z1242^2-Z1241^2)/(2*$I$5)))+($D$10*(ABS(I1242)/90)*(MAX(Z1241^2,Z1242^2)/(2*$I$5))))-AB1241,0))</f>
        <v/>
      </c>
      <c r="AG1241">
        <f>IF($D$20=0,1,IFERROR(IF(ROUND(AD1241,3)=1,1,IF(AND(ABS(AF1241)&lt;$D$19,AD1241&lt;1),1,0)),0))</f>
        <v/>
      </c>
      <c r="AH1241">
        <f>IFERROR(IF(V32="Supercritical",MAX($D$16,IFERROR(L1241,MAX($D$16,POWER((ABS(K1241)^2)/($I$5*MAX(F1241,0.1)^2),1/3)))),IF(V32="Subcritical",MAX($D$16,IFERROR(W1241,MAX($D$16,POWER((ABS(K1241)^2)/($I$5*MAX(F1241,0.1)^2),1/3)))),IF(AND(IFERROR(V1241,0)=1,IFERROR(AG1241,0)=1),IF(IFERROR(T1241,-1E99)&gt;=IFERROR(AE1241,-1E99),MAX($D$16,IFERROR(L1241,MAX($D$16,POWER((ABS(K1241)^2)/($I$5*MAX(F1241,0.1)^2),1/3)))),MAX($D$16,IFERROR(W1241,MAX($D$16,POWER((ABS(K1241)^2)/($I$5*MAX(F1241,0.1)^2),1/3))))),IF(IFERROR(V1241,0)=1,MAX($D$16,IFERROR(L1241,MAX($D$16,POWER((ABS(K1241)^2)/($I$5*MAX(F1241,0.1)^2),1/3)))),IF(IFERROR(AG1241,0)=1,MAX($D$16,IFERROR(W1241,MAX($D$16,POWER((ABS(K1241)^2)/($I$5*MAX(F1241,0.1)^2),1/3)))),MAX($D$16,POWER((ABS(K1241)^2)/($I$5*MAX(F1241,0.1)^2),1/3))))))),MAX($D$16,POWER((ABS(K1241)^2)/($I$5*MAX(F1241,0.1)^2),1/3)))</f>
        <v/>
      </c>
      <c r="AI1241">
        <f>E1241+AH1241</f>
        <v/>
      </c>
      <c r="AJ1241">
        <f>AI1241+((ABS(K1241)/MAX(((F1241)+(G1241)*(AH1241))*(AH1241),1E-6))^2)/(2*$I$5)</f>
        <v/>
      </c>
      <c r="AM1241" t="n">
        <v>0</v>
      </c>
      <c r="AN1241" t="n">
        <v>0</v>
      </c>
      <c r="AO1241">
        <f>AM1241+AN1241</f>
        <v/>
      </c>
      <c r="AP1241">
        <f>AP1240+AO1241</f>
        <v/>
      </c>
      <c r="AQ1241">
        <f>ABS(ABS(K1241)/MAX(((F1241)+(G1241)*(AH1241))*(AH1241),1E-6))/SQRT($I$5*MAX((((F1241)+(G1241)*(AH1241))*(AH1241))/MAX((F1241)+2*(G1241)*(AH1241),1E-6),1E-6))</f>
        <v/>
      </c>
      <c r="AR1241">
        <f>IF(AQ1241&lt;1,"Subcritical","Supercritical")</f>
        <v/>
      </c>
      <c r="AS1241">
        <f>((ABS(K1241)*$D$6)/(MAX(((F1241)+(G1241)*(AH1241))*(AH1241),1E-6)*MAX(((((F1241)+(G1241)*(AH1241))*(AH1241))/MAX((F1241)+2*(AH1241)*SQRT(1+(G1241)^2),1E-6))^(2/3),1E-6)))^2</f>
        <v/>
      </c>
    </row>
    <row r="1242">
      <c r="A1242" t="n">
        <v>1093</v>
      </c>
      <c r="B1242" t="n">
        <v>1091.889</v>
      </c>
      <c r="C1242" t="n">
        <v>616077.278</v>
      </c>
      <c r="D1242" t="n">
        <v>3096912.131</v>
      </c>
      <c r="E1242" t="n">
        <v>632.016</v>
      </c>
      <c r="F1242" t="n">
        <v>5.2</v>
      </c>
      <c r="G1242" t="n">
        <v>0</v>
      </c>
      <c r="H1242" t="inlineStr">
        <is>
          <t>Normal</t>
        </is>
      </c>
      <c r="I1242" t="n">
        <v>0</v>
      </c>
      <c r="J1242">
        <f>B1242-B1241</f>
        <v/>
      </c>
      <c r="K1242">
        <f>MAX(0,K1241-AO1241)</f>
        <v/>
      </c>
      <c r="L1242">
        <f>IF($D$20=0,IFERROR(L1241,MAX($D$16,POWER((ABS(K1242)^2)/($I$5*MAX(F1242,0.1)^2),1/3))),IF(IFERROR(V1241,0)=0,IFERROR(L1241,MAX($D$16,POWER((ABS(K1242)^2)/($I$5*MAX(F1242,0.1)^2),1/3))),IF(OR(IFERROR(L1242,0)=0,IFERROR(S1241,0)&lt;1,IFERROR(S1242,0)&lt;1),MAX($D$16,POWER((ABS(K1242)^2)/($I$5*MAX(F1242,0.1)^2),1/3)),IF(IFERROR(U1242,0)&gt;0,MAX($D$16,IFERROR(L1242,0)+((IFERROR(U1242,0))*$D$18*IF((IFERROR(S1242,0))&lt;1,1,-1))),IF(IFERROR(U1242,0)&lt;0,IF(ABS((MAX($D$16,POWER((ABS(K1242)^2)/($I$5*MAX(F1242,0.1)^2),1/3)))-IFERROR(L1242,0))&gt;$D$19,MAX($D$16,IF((MAX($D$16,POWER((ABS(K1242)^2)/($I$5*MAX(F1242,0.1)^2),1/3)))&gt;IFERROR(L1242,0),MIN((MAX($D$16,POWER((ABS(K1242)^2)/($I$5*MAX(F1242,0.1)^2),1/3))),IFERROR(L1242,0)+(MIN(ABS(IFERROR(U1242,0))*$D$18,ABS((MAX($D$16,POWER((ABS(K1242)^2)/($I$5*MAX(F1242,0.1)^2),1/3)))-IFERROR(L1242,0))))),MAX((MAX($D$16,POWER((ABS(K1242)^2)/($I$5*MAX(F1242,0.1)^2),1/3))),IFERROR(L1242,0)-(MIN(ABS(IFERROR(U1242,0))*$D$18,ABS((MAX($D$16,POWER((ABS(K1242)^2)/($I$5*MAX(F1242,0.1)^2),1/3)))-IFERROR(L1242,0))))))),MAX($D$16,POWER((ABS(K1242)^2)/($I$5*MAX(F1242,0.1)^2),1/3))),MAX($D$16,IFERROR(L1242,0)))))))</f>
        <v/>
      </c>
      <c r="M1242">
        <f>((F1242)+(G1242)*(L1242))*(L1242)</f>
        <v/>
      </c>
      <c r="N1242">
        <f>(((F1242)+(G1242)*(L1242))*(L1242))/MAX((F1242)+2*(L1242)*SQRT(1+(G1242)^2),1E-6)</f>
        <v/>
      </c>
      <c r="O1242">
        <f>ABS(K1242)/MAX(((F1242)+(G1242)*(L1242))*(L1242),1E-6)</f>
        <v/>
      </c>
      <c r="P1242">
        <f>E1242+L1242</f>
        <v/>
      </c>
      <c r="Q1242">
        <f>P1242+((ABS(K1242)/MAX(((F1242)+(G1242)*(L1242))*(L1242),1E-6))^2)/(2*$I$5)</f>
        <v/>
      </c>
      <c r="R1242">
        <f>((ABS(K1242)*$D$6)/(MAX(((F1242)+(G1242)*(L1242))*(L1242),1E-6)*MAX(((((F1242)+(G1242)*(L1242))*(L1242))/MAX((F1242)+2*(L1242)*SQRT(1+(G1242)^2),1E-6))^(2/3),1E-6)))^2</f>
        <v/>
      </c>
      <c r="S1242">
        <f>ABS(ABS(K1242)/MAX(((F1242)+(G1242)*(L1242))*(L1242),1E-6))/SQRT($I$5*MAX((((F1242)+(G1242)*(L1242))*(L1242))/MAX((F1242)+2*(G1242)*(L1242),1E-6),1E-6))</f>
        <v/>
      </c>
      <c r="T1242">
        <f>((F1242)*(L1242)^2)/2+(G1242)*(L1242)^3/3+(ABS(K1242)^2)/($I$5*MAX(((F1242)+(G1242)*(L1242))*(L1242),1E-6))</f>
        <v/>
      </c>
      <c r="U1242">
        <f>IF($D$20=0,0,IFERROR(Q1241-(((R1241+R1242)/2)*J1242)-(IF(O1241&gt;O1242,$D$8*((O1241^2-O1242^2)/(2*$I$5)),$D$9*((O1242^2-O1241^2)/(2*$I$5)))+($D$10*(ABS(I1242)/90)*(MAX(O1241^2,O1242^2)/(2*$I$5))))-Q1242,0))</f>
        <v/>
      </c>
      <c r="V1242">
        <f>IF($D$20=0,1,IFERROR(IF(ROUND(S1242,3)=1,1,IF(AND(ABS(U1242)&lt;$D$19,S1242&gt;1),1,0)),0))</f>
        <v/>
      </c>
      <c r="W1242">
        <f>IF($D$20=0,IFERROR(W1243,MAX($D$16,POWER((ABS(K1242)^2)/($I$5*MAX(F1242,0.1)^2),1/3))),IF(IFERROR(AG1243,0)=0,IFERROR(W1243,MAX($D$16,POWER((ABS(K1242)^2)/($I$5*MAX(F1242,0.1)^2),1/3))),IF(OR(IFERROR(W1242,0)=0,IFERROR(AD1243,0)&gt;1),MAX($D$16,POWER((ABS(K1242)^2)/($I$5*MAX(F1242,0.1)^2),1/3)),IF(IFERROR(AF1242,0)&gt;0,MAX($D$16,IFERROR(W1242,0)+((IFERROR(AF1242,0))*$D$18*IF((IFERROR(AD1242,0))&lt;1,1,-1))),IF(IFERROR(AF1242,0)&lt;0,IF(ABS((MAX($D$16,POWER((ABS(K1242)^2)/($I$5*MAX(F1242,0.1)^2),1/3)))-IFERROR(W1242,0))&gt;$D$19,MAX($D$16,IF((MAX($D$16,POWER((ABS(K1242)^2)/($I$5*MAX(F1242,0.1)^2),1/3)))&gt;IFERROR(W1242,0),MIN((MAX($D$16,POWER((ABS(K1242)^2)/($I$5*MAX(F1242,0.1)^2),1/3))),IFERROR(W1242,0)+(MIN(ABS(IFERROR(AF1242,0))*$D$18,ABS((MAX($D$16,POWER((ABS(K1242)^2)/($I$5*MAX(F1242,0.1)^2),1/3)))-IFERROR(W1242,0))))),MAX((MAX($D$16,POWER((ABS(K1242)^2)/($I$5*MAX(F1242,0.1)^2),1/3))),IFERROR(W1242,0)-(MIN(ABS(IFERROR(AF1242,0))*$D$18,ABS((MAX($D$16,POWER((ABS(K1242)^2)/($I$5*MAX(F1242,0.1)^2),1/3)))-IFERROR(W1242,0))))))),MAX($D$16,POWER((ABS(K1242)^2)/($I$5*MAX(F1242,0.1)^2),1/3))),MAX($D$16,IFERROR(W1242,0)))))))</f>
        <v/>
      </c>
      <c r="X1242">
        <f>((F1242)+(G1242)*(W1242))*(W1242)</f>
        <v/>
      </c>
      <c r="Y1242">
        <f>(((F1242)+(G1242)*(W1242))*(W1242))/MAX((F1242)+2*(W1242)*SQRT(1+(G1242)^2),1E-6)</f>
        <v/>
      </c>
      <c r="Z1242">
        <f>ABS(K1242)/MAX(((F1242)+(G1242)*(W1242))*(W1242),1E-6)</f>
        <v/>
      </c>
      <c r="AA1242">
        <f>E1242+W1242</f>
        <v/>
      </c>
      <c r="AB1242">
        <f>AA1242+((ABS(K1242)/MAX(((F1242)+(G1242)*(W1242))*(W1242),1E-6))^2)/(2*$I$5)</f>
        <v/>
      </c>
      <c r="AC1242">
        <f>((ABS(K1242)*$D$6)/(MAX(((F1242)+(G1242)*(W1242))*(W1242),1E-6)*MAX(((((F1242)+(G1242)*(W1242))*(W1242))/MAX((F1242)+2*(W1242)*SQRT(1+(G1242)^2),1E-6))^(2/3),1E-6)))^2</f>
        <v/>
      </c>
      <c r="AD1242">
        <f>ABS(ABS(K1242)/MAX(((F1242)+(G1242)*(W1242))*(W1242),1E-6))/SQRT($I$5*MAX((((F1242)+(G1242)*(W1242))*(W1242))/MAX((F1242)+2*(G1242)*(W1242),1E-6),1E-6))</f>
        <v/>
      </c>
      <c r="AE1242">
        <f>((F1242)*(W1242)^2)/2+(G1242)*(W1242)^3/3+(ABS(K1242)^2)/($I$5*MAX(((F1242)+(G1242)*(W1242))*(W1242),1E-6))</f>
        <v/>
      </c>
      <c r="AF1242">
        <f>IF($D$20=0,0,IFERROR(AB1243+(((AC1242+AC1243)/2)*J1243)+(IF(Z1242&gt;Z1243,$D$8*((Z1242^2-Z1243^2)/(2*$I$5)),$D$9*((Z1243^2-Z1242^2)/(2*$I$5)))+($D$10*(ABS(I1243)/90)*(MAX(Z1242^2,Z1243^2)/(2*$I$5))))-AB1242,0))</f>
        <v/>
      </c>
      <c r="AG1242">
        <f>IF($D$20=0,1,IFERROR(IF(ROUND(AD1242,3)=1,1,IF(AND(ABS(AF1242)&lt;$D$19,AD1242&lt;1),1,0)),0))</f>
        <v/>
      </c>
      <c r="AH1242">
        <f>IFERROR(IF(V32="Supercritical",MAX($D$16,IFERROR(L1242,MAX($D$16,POWER((ABS(K1242)^2)/($I$5*MAX(F1242,0.1)^2),1/3)))),IF(V32="Subcritical",MAX($D$16,IFERROR(W1242,MAX($D$16,POWER((ABS(K1242)^2)/($I$5*MAX(F1242,0.1)^2),1/3)))),IF(AND(IFERROR(V1242,0)=1,IFERROR(AG1242,0)=1),IF(IFERROR(T1242,-1E99)&gt;=IFERROR(AE1242,-1E99),MAX($D$16,IFERROR(L1242,MAX($D$16,POWER((ABS(K1242)^2)/($I$5*MAX(F1242,0.1)^2),1/3)))),MAX($D$16,IFERROR(W1242,MAX($D$16,POWER((ABS(K1242)^2)/($I$5*MAX(F1242,0.1)^2),1/3))))),IF(IFERROR(V1242,0)=1,MAX($D$16,IFERROR(L1242,MAX($D$16,POWER((ABS(K1242)^2)/($I$5*MAX(F1242,0.1)^2),1/3)))),IF(IFERROR(AG1242,0)=1,MAX($D$16,IFERROR(W1242,MAX($D$16,POWER((ABS(K1242)^2)/($I$5*MAX(F1242,0.1)^2),1/3)))),MAX($D$16,POWER((ABS(K1242)^2)/($I$5*MAX(F1242,0.1)^2),1/3))))))),MAX($D$16,POWER((ABS(K1242)^2)/($I$5*MAX(F1242,0.1)^2),1/3)))</f>
        <v/>
      </c>
      <c r="AI1242">
        <f>E1242+AH1242</f>
        <v/>
      </c>
      <c r="AJ1242">
        <f>AI1242+((ABS(K1242)/MAX(((F1242)+(G1242)*(AH1242))*(AH1242),1E-6))^2)/(2*$I$5)</f>
        <v/>
      </c>
      <c r="AM1242" t="n">
        <v>0</v>
      </c>
      <c r="AN1242" t="n">
        <v>0</v>
      </c>
      <c r="AO1242">
        <f>AM1242+AN1242</f>
        <v/>
      </c>
      <c r="AP1242">
        <f>AP1241+AO1242</f>
        <v/>
      </c>
      <c r="AQ1242">
        <f>ABS(ABS(K1242)/MAX(((F1242)+(G1242)*(AH1242))*(AH1242),1E-6))/SQRT($I$5*MAX((((F1242)+(G1242)*(AH1242))*(AH1242))/MAX((F1242)+2*(G1242)*(AH1242),1E-6),1E-6))</f>
        <v/>
      </c>
      <c r="AR1242">
        <f>IF(AQ1242&lt;1,"Subcritical","Supercritical")</f>
        <v/>
      </c>
      <c r="AS1242">
        <f>((ABS(K1242)*$D$6)/(MAX(((F1242)+(G1242)*(AH1242))*(AH1242),1E-6)*MAX(((((F1242)+(G1242)*(AH1242))*(AH1242))/MAX((F1242)+2*(AH1242)*SQRT(1+(G1242)^2),1E-6))^(2/3),1E-6)))^2</f>
        <v/>
      </c>
    </row>
    <row r="1243">
      <c r="A1243" t="n">
        <v>1094</v>
      </c>
      <c r="B1243" t="n">
        <v>1092.889</v>
      </c>
      <c r="C1243" t="n">
        <v>616077.236</v>
      </c>
      <c r="D1243" t="n">
        <v>3096911.132</v>
      </c>
      <c r="E1243" t="n">
        <v>632.0155</v>
      </c>
      <c r="F1243" t="n">
        <v>5.2</v>
      </c>
      <c r="G1243" t="n">
        <v>0</v>
      </c>
      <c r="H1243" t="inlineStr">
        <is>
          <t>Normal</t>
        </is>
      </c>
      <c r="I1243" t="n">
        <v>0</v>
      </c>
      <c r="J1243">
        <f>B1243-B1242</f>
        <v/>
      </c>
      <c r="K1243">
        <f>MAX(0,K1242-AO1242)</f>
        <v/>
      </c>
      <c r="L1243">
        <f>IF($D$20=0,IFERROR(L1242,MAX($D$16,POWER((ABS(K1243)^2)/($I$5*MAX(F1243,0.1)^2),1/3))),IF(IFERROR(V1242,0)=0,IFERROR(L1242,MAX($D$16,POWER((ABS(K1243)^2)/($I$5*MAX(F1243,0.1)^2),1/3))),IF(OR(IFERROR(L1243,0)=0,IFERROR(S1242,0)&lt;1,IFERROR(S1243,0)&lt;1),MAX($D$16,POWER((ABS(K1243)^2)/($I$5*MAX(F1243,0.1)^2),1/3)),IF(IFERROR(U1243,0)&gt;0,MAX($D$16,IFERROR(L1243,0)+((IFERROR(U1243,0))*$D$18*IF((IFERROR(S1243,0))&lt;1,1,-1))),IF(IFERROR(U1243,0)&lt;0,IF(ABS((MAX($D$16,POWER((ABS(K1243)^2)/($I$5*MAX(F1243,0.1)^2),1/3)))-IFERROR(L1243,0))&gt;$D$19,MAX($D$16,IF((MAX($D$16,POWER((ABS(K1243)^2)/($I$5*MAX(F1243,0.1)^2),1/3)))&gt;IFERROR(L1243,0),MIN((MAX($D$16,POWER((ABS(K1243)^2)/($I$5*MAX(F1243,0.1)^2),1/3))),IFERROR(L1243,0)+(MIN(ABS(IFERROR(U1243,0))*$D$18,ABS((MAX($D$16,POWER((ABS(K1243)^2)/($I$5*MAX(F1243,0.1)^2),1/3)))-IFERROR(L1243,0))))),MAX((MAX($D$16,POWER((ABS(K1243)^2)/($I$5*MAX(F1243,0.1)^2),1/3))),IFERROR(L1243,0)-(MIN(ABS(IFERROR(U1243,0))*$D$18,ABS((MAX($D$16,POWER((ABS(K1243)^2)/($I$5*MAX(F1243,0.1)^2),1/3)))-IFERROR(L1243,0))))))),MAX($D$16,POWER((ABS(K1243)^2)/($I$5*MAX(F1243,0.1)^2),1/3))),MAX($D$16,IFERROR(L1243,0)))))))</f>
        <v/>
      </c>
      <c r="M1243">
        <f>((F1243)+(G1243)*(L1243))*(L1243)</f>
        <v/>
      </c>
      <c r="N1243">
        <f>(((F1243)+(G1243)*(L1243))*(L1243))/MAX((F1243)+2*(L1243)*SQRT(1+(G1243)^2),1E-6)</f>
        <v/>
      </c>
      <c r="O1243">
        <f>ABS(K1243)/MAX(((F1243)+(G1243)*(L1243))*(L1243),1E-6)</f>
        <v/>
      </c>
      <c r="P1243">
        <f>E1243+L1243</f>
        <v/>
      </c>
      <c r="Q1243">
        <f>P1243+((ABS(K1243)/MAX(((F1243)+(G1243)*(L1243))*(L1243),1E-6))^2)/(2*$I$5)</f>
        <v/>
      </c>
      <c r="R1243">
        <f>((ABS(K1243)*$D$6)/(MAX(((F1243)+(G1243)*(L1243))*(L1243),1E-6)*MAX(((((F1243)+(G1243)*(L1243))*(L1243))/MAX((F1243)+2*(L1243)*SQRT(1+(G1243)^2),1E-6))^(2/3),1E-6)))^2</f>
        <v/>
      </c>
      <c r="S1243">
        <f>ABS(ABS(K1243)/MAX(((F1243)+(G1243)*(L1243))*(L1243),1E-6))/SQRT($I$5*MAX((((F1243)+(G1243)*(L1243))*(L1243))/MAX((F1243)+2*(G1243)*(L1243),1E-6),1E-6))</f>
        <v/>
      </c>
      <c r="T1243">
        <f>((F1243)*(L1243)^2)/2+(G1243)*(L1243)^3/3+(ABS(K1243)^2)/($I$5*MAX(((F1243)+(G1243)*(L1243))*(L1243),1E-6))</f>
        <v/>
      </c>
      <c r="U1243">
        <f>IF($D$20=0,0,IFERROR(Q1242-(((R1242+R1243)/2)*J1243)-(IF(O1242&gt;O1243,$D$8*((O1242^2-O1243^2)/(2*$I$5)),$D$9*((O1243^2-O1242^2)/(2*$I$5)))+($D$10*(ABS(I1243)/90)*(MAX(O1242^2,O1243^2)/(2*$I$5))))-Q1243,0))</f>
        <v/>
      </c>
      <c r="V1243">
        <f>IF($D$20=0,1,IFERROR(IF(ROUND(S1243,3)=1,1,IF(AND(ABS(U1243)&lt;$D$19,S1243&gt;1),1,0)),0))</f>
        <v/>
      </c>
      <c r="W1243">
        <f>IF($D$20=0,IFERROR(W1244,MAX($D$16,POWER((ABS(K1243)^2)/($I$5*MAX(F1243,0.1)^2),1/3))),IF(IFERROR(AG1244,0)=0,IFERROR(W1244,MAX($D$16,POWER((ABS(K1243)^2)/($I$5*MAX(F1243,0.1)^2),1/3))),IF(OR(IFERROR(W1243,0)=0,IFERROR(AD1244,0)&gt;1),MAX($D$16,POWER((ABS(K1243)^2)/($I$5*MAX(F1243,0.1)^2),1/3)),IF(IFERROR(AF1243,0)&gt;0,MAX($D$16,IFERROR(W1243,0)+((IFERROR(AF1243,0))*$D$18*IF((IFERROR(AD1243,0))&lt;1,1,-1))),IF(IFERROR(AF1243,0)&lt;0,IF(ABS((MAX($D$16,POWER((ABS(K1243)^2)/($I$5*MAX(F1243,0.1)^2),1/3)))-IFERROR(W1243,0))&gt;$D$19,MAX($D$16,IF((MAX($D$16,POWER((ABS(K1243)^2)/($I$5*MAX(F1243,0.1)^2),1/3)))&gt;IFERROR(W1243,0),MIN((MAX($D$16,POWER((ABS(K1243)^2)/($I$5*MAX(F1243,0.1)^2),1/3))),IFERROR(W1243,0)+(MIN(ABS(IFERROR(AF1243,0))*$D$18,ABS((MAX($D$16,POWER((ABS(K1243)^2)/($I$5*MAX(F1243,0.1)^2),1/3)))-IFERROR(W1243,0))))),MAX((MAX($D$16,POWER((ABS(K1243)^2)/($I$5*MAX(F1243,0.1)^2),1/3))),IFERROR(W1243,0)-(MIN(ABS(IFERROR(AF1243,0))*$D$18,ABS((MAX($D$16,POWER((ABS(K1243)^2)/($I$5*MAX(F1243,0.1)^2),1/3)))-IFERROR(W1243,0))))))),MAX($D$16,POWER((ABS(K1243)^2)/($I$5*MAX(F1243,0.1)^2),1/3))),MAX($D$16,IFERROR(W1243,0)))))))</f>
        <v/>
      </c>
      <c r="X1243">
        <f>((F1243)+(G1243)*(W1243))*(W1243)</f>
        <v/>
      </c>
      <c r="Y1243">
        <f>(((F1243)+(G1243)*(W1243))*(W1243))/MAX((F1243)+2*(W1243)*SQRT(1+(G1243)^2),1E-6)</f>
        <v/>
      </c>
      <c r="Z1243">
        <f>ABS(K1243)/MAX(((F1243)+(G1243)*(W1243))*(W1243),1E-6)</f>
        <v/>
      </c>
      <c r="AA1243">
        <f>E1243+W1243</f>
        <v/>
      </c>
      <c r="AB1243">
        <f>AA1243+((ABS(K1243)/MAX(((F1243)+(G1243)*(W1243))*(W1243),1E-6))^2)/(2*$I$5)</f>
        <v/>
      </c>
      <c r="AC1243">
        <f>((ABS(K1243)*$D$6)/(MAX(((F1243)+(G1243)*(W1243))*(W1243),1E-6)*MAX(((((F1243)+(G1243)*(W1243))*(W1243))/MAX((F1243)+2*(W1243)*SQRT(1+(G1243)^2),1E-6))^(2/3),1E-6)))^2</f>
        <v/>
      </c>
      <c r="AD1243">
        <f>ABS(ABS(K1243)/MAX(((F1243)+(G1243)*(W1243))*(W1243),1E-6))/SQRT($I$5*MAX((((F1243)+(G1243)*(W1243))*(W1243))/MAX((F1243)+2*(G1243)*(W1243),1E-6),1E-6))</f>
        <v/>
      </c>
      <c r="AE1243">
        <f>((F1243)*(W1243)^2)/2+(G1243)*(W1243)^3/3+(ABS(K1243)^2)/($I$5*MAX(((F1243)+(G1243)*(W1243))*(W1243),1E-6))</f>
        <v/>
      </c>
      <c r="AF1243">
        <f>IF($D$20=0,0,IFERROR(AB1244+(((AC1243+AC1244)/2)*J1244)+(IF(Z1243&gt;Z1244,$D$8*((Z1243^2-Z1244^2)/(2*$I$5)),$D$9*((Z1244^2-Z1243^2)/(2*$I$5)))+($D$10*(ABS(I1244)/90)*(MAX(Z1243^2,Z1244^2)/(2*$I$5))))-AB1243,0))</f>
        <v/>
      </c>
      <c r="AG1243">
        <f>IF($D$20=0,1,IFERROR(IF(ROUND(AD1243,3)=1,1,IF(AND(ABS(AF1243)&lt;$D$19,AD1243&lt;1),1,0)),0))</f>
        <v/>
      </c>
      <c r="AH1243">
        <f>IFERROR(IF(V32="Supercritical",MAX($D$16,IFERROR(L1243,MAX($D$16,POWER((ABS(K1243)^2)/($I$5*MAX(F1243,0.1)^2),1/3)))),IF(V32="Subcritical",MAX($D$16,IFERROR(W1243,MAX($D$16,POWER((ABS(K1243)^2)/($I$5*MAX(F1243,0.1)^2),1/3)))),IF(AND(IFERROR(V1243,0)=1,IFERROR(AG1243,0)=1),IF(IFERROR(T1243,-1E99)&gt;=IFERROR(AE1243,-1E99),MAX($D$16,IFERROR(L1243,MAX($D$16,POWER((ABS(K1243)^2)/($I$5*MAX(F1243,0.1)^2),1/3)))),MAX($D$16,IFERROR(W1243,MAX($D$16,POWER((ABS(K1243)^2)/($I$5*MAX(F1243,0.1)^2),1/3))))),IF(IFERROR(V1243,0)=1,MAX($D$16,IFERROR(L1243,MAX($D$16,POWER((ABS(K1243)^2)/($I$5*MAX(F1243,0.1)^2),1/3)))),IF(IFERROR(AG1243,0)=1,MAX($D$16,IFERROR(W1243,MAX($D$16,POWER((ABS(K1243)^2)/($I$5*MAX(F1243,0.1)^2),1/3)))),MAX($D$16,POWER((ABS(K1243)^2)/($I$5*MAX(F1243,0.1)^2),1/3))))))),MAX($D$16,POWER((ABS(K1243)^2)/($I$5*MAX(F1243,0.1)^2),1/3)))</f>
        <v/>
      </c>
      <c r="AI1243">
        <f>E1243+AH1243</f>
        <v/>
      </c>
      <c r="AJ1243">
        <f>AI1243+((ABS(K1243)/MAX(((F1243)+(G1243)*(AH1243))*(AH1243),1E-6))^2)/(2*$I$5)</f>
        <v/>
      </c>
      <c r="AM1243" t="n">
        <v>0</v>
      </c>
      <c r="AN1243" t="n">
        <v>0</v>
      </c>
      <c r="AO1243">
        <f>AM1243+AN1243</f>
        <v/>
      </c>
      <c r="AP1243">
        <f>AP1242+AO1243</f>
        <v/>
      </c>
      <c r="AQ1243">
        <f>ABS(ABS(K1243)/MAX(((F1243)+(G1243)*(AH1243))*(AH1243),1E-6))/SQRT($I$5*MAX((((F1243)+(G1243)*(AH1243))*(AH1243))/MAX((F1243)+2*(G1243)*(AH1243),1E-6),1E-6))</f>
        <v/>
      </c>
      <c r="AR1243">
        <f>IF(AQ1243&lt;1,"Subcritical","Supercritical")</f>
        <v/>
      </c>
      <c r="AS1243">
        <f>((ABS(K1243)*$D$6)/(MAX(((F1243)+(G1243)*(AH1243))*(AH1243),1E-6)*MAX(((((F1243)+(G1243)*(AH1243))*(AH1243))/MAX((F1243)+2*(AH1243)*SQRT(1+(G1243)^2),1E-6))^(2/3),1E-6)))^2</f>
        <v/>
      </c>
    </row>
    <row r="1244">
      <c r="A1244" t="n">
        <v>1095</v>
      </c>
      <c r="B1244" t="n">
        <v>1093.889</v>
      </c>
      <c r="C1244" t="n">
        <v>616077.194</v>
      </c>
      <c r="D1244" t="n">
        <v>3096910.133</v>
      </c>
      <c r="E1244" t="n">
        <v>632.015</v>
      </c>
      <c r="F1244" t="n">
        <v>5.2</v>
      </c>
      <c r="G1244" t="n">
        <v>0</v>
      </c>
      <c r="H1244" t="inlineStr">
        <is>
          <t>Normal</t>
        </is>
      </c>
      <c r="I1244" t="n">
        <v>0.057</v>
      </c>
      <c r="J1244">
        <f>B1244-B1243</f>
        <v/>
      </c>
      <c r="K1244">
        <f>MAX(0,K1243-AO1243)</f>
        <v/>
      </c>
      <c r="L1244">
        <f>IF($D$20=0,IFERROR(L1243,MAX($D$16,POWER((ABS(K1244)^2)/($I$5*MAX(F1244,0.1)^2),1/3))),IF(IFERROR(V1243,0)=0,IFERROR(L1243,MAX($D$16,POWER((ABS(K1244)^2)/($I$5*MAX(F1244,0.1)^2),1/3))),IF(OR(IFERROR(L1244,0)=0,IFERROR(S1243,0)&lt;1,IFERROR(S1244,0)&lt;1),MAX($D$16,POWER((ABS(K1244)^2)/($I$5*MAX(F1244,0.1)^2),1/3)),IF(IFERROR(U1244,0)&gt;0,MAX($D$16,IFERROR(L1244,0)+((IFERROR(U1244,0))*$D$18*IF((IFERROR(S1244,0))&lt;1,1,-1))),IF(IFERROR(U1244,0)&lt;0,IF(ABS((MAX($D$16,POWER((ABS(K1244)^2)/($I$5*MAX(F1244,0.1)^2),1/3)))-IFERROR(L1244,0))&gt;$D$19,MAX($D$16,IF((MAX($D$16,POWER((ABS(K1244)^2)/($I$5*MAX(F1244,0.1)^2),1/3)))&gt;IFERROR(L1244,0),MIN((MAX($D$16,POWER((ABS(K1244)^2)/($I$5*MAX(F1244,0.1)^2),1/3))),IFERROR(L1244,0)+(MIN(ABS(IFERROR(U1244,0))*$D$18,ABS((MAX($D$16,POWER((ABS(K1244)^2)/($I$5*MAX(F1244,0.1)^2),1/3)))-IFERROR(L1244,0))))),MAX((MAX($D$16,POWER((ABS(K1244)^2)/($I$5*MAX(F1244,0.1)^2),1/3))),IFERROR(L1244,0)-(MIN(ABS(IFERROR(U1244,0))*$D$18,ABS((MAX($D$16,POWER((ABS(K1244)^2)/($I$5*MAX(F1244,0.1)^2),1/3)))-IFERROR(L1244,0))))))),MAX($D$16,POWER((ABS(K1244)^2)/($I$5*MAX(F1244,0.1)^2),1/3))),MAX($D$16,IFERROR(L1244,0)))))))</f>
        <v/>
      </c>
      <c r="M1244">
        <f>((F1244)+(G1244)*(L1244))*(L1244)</f>
        <v/>
      </c>
      <c r="N1244">
        <f>(((F1244)+(G1244)*(L1244))*(L1244))/MAX((F1244)+2*(L1244)*SQRT(1+(G1244)^2),1E-6)</f>
        <v/>
      </c>
      <c r="O1244">
        <f>ABS(K1244)/MAX(((F1244)+(G1244)*(L1244))*(L1244),1E-6)</f>
        <v/>
      </c>
      <c r="P1244">
        <f>E1244+L1244</f>
        <v/>
      </c>
      <c r="Q1244">
        <f>P1244+((ABS(K1244)/MAX(((F1244)+(G1244)*(L1244))*(L1244),1E-6))^2)/(2*$I$5)</f>
        <v/>
      </c>
      <c r="R1244">
        <f>((ABS(K1244)*$D$6)/(MAX(((F1244)+(G1244)*(L1244))*(L1244),1E-6)*MAX(((((F1244)+(G1244)*(L1244))*(L1244))/MAX((F1244)+2*(L1244)*SQRT(1+(G1244)^2),1E-6))^(2/3),1E-6)))^2</f>
        <v/>
      </c>
      <c r="S1244">
        <f>ABS(ABS(K1244)/MAX(((F1244)+(G1244)*(L1244))*(L1244),1E-6))/SQRT($I$5*MAX((((F1244)+(G1244)*(L1244))*(L1244))/MAX((F1244)+2*(G1244)*(L1244),1E-6),1E-6))</f>
        <v/>
      </c>
      <c r="T1244">
        <f>((F1244)*(L1244)^2)/2+(G1244)*(L1244)^3/3+(ABS(K1244)^2)/($I$5*MAX(((F1244)+(G1244)*(L1244))*(L1244),1E-6))</f>
        <v/>
      </c>
      <c r="U1244">
        <f>IF($D$20=0,0,IFERROR(Q1243-(((R1243+R1244)/2)*J1244)-(IF(O1243&gt;O1244,$D$8*((O1243^2-O1244^2)/(2*$I$5)),$D$9*((O1244^2-O1243^2)/(2*$I$5)))+($D$10*(ABS(I1244)/90)*(MAX(O1243^2,O1244^2)/(2*$I$5))))-Q1244,0))</f>
        <v/>
      </c>
      <c r="V1244">
        <f>IF($D$20=0,1,IFERROR(IF(ROUND(S1244,3)=1,1,IF(AND(ABS(U1244)&lt;$D$19,S1244&gt;1),1,0)),0))</f>
        <v/>
      </c>
      <c r="W1244">
        <f>IF($D$20=0,IFERROR(W1245,MAX($D$16,POWER((ABS(K1244)^2)/($I$5*MAX(F1244,0.1)^2),1/3))),IF(IFERROR(AG1245,0)=0,IFERROR(W1245,MAX($D$16,POWER((ABS(K1244)^2)/($I$5*MAX(F1244,0.1)^2),1/3))),IF(OR(IFERROR(W1244,0)=0,IFERROR(AD1245,0)&gt;1),MAX($D$16,POWER((ABS(K1244)^2)/($I$5*MAX(F1244,0.1)^2),1/3)),IF(IFERROR(AF1244,0)&gt;0,MAX($D$16,IFERROR(W1244,0)+((IFERROR(AF1244,0))*$D$18*IF((IFERROR(AD1244,0))&lt;1,1,-1))),IF(IFERROR(AF1244,0)&lt;0,IF(ABS((MAX($D$16,POWER((ABS(K1244)^2)/($I$5*MAX(F1244,0.1)^2),1/3)))-IFERROR(W1244,0))&gt;$D$19,MAX($D$16,IF((MAX($D$16,POWER((ABS(K1244)^2)/($I$5*MAX(F1244,0.1)^2),1/3)))&gt;IFERROR(W1244,0),MIN((MAX($D$16,POWER((ABS(K1244)^2)/($I$5*MAX(F1244,0.1)^2),1/3))),IFERROR(W1244,0)+(MIN(ABS(IFERROR(AF1244,0))*$D$18,ABS((MAX($D$16,POWER((ABS(K1244)^2)/($I$5*MAX(F1244,0.1)^2),1/3)))-IFERROR(W1244,0))))),MAX((MAX($D$16,POWER((ABS(K1244)^2)/($I$5*MAX(F1244,0.1)^2),1/3))),IFERROR(W1244,0)-(MIN(ABS(IFERROR(AF1244,0))*$D$18,ABS((MAX($D$16,POWER((ABS(K1244)^2)/($I$5*MAX(F1244,0.1)^2),1/3)))-IFERROR(W1244,0))))))),MAX($D$16,POWER((ABS(K1244)^2)/($I$5*MAX(F1244,0.1)^2),1/3))),MAX($D$16,IFERROR(W1244,0)))))))</f>
        <v/>
      </c>
      <c r="X1244">
        <f>((F1244)+(G1244)*(W1244))*(W1244)</f>
        <v/>
      </c>
      <c r="Y1244">
        <f>(((F1244)+(G1244)*(W1244))*(W1244))/MAX((F1244)+2*(W1244)*SQRT(1+(G1244)^2),1E-6)</f>
        <v/>
      </c>
      <c r="Z1244">
        <f>ABS(K1244)/MAX(((F1244)+(G1244)*(W1244))*(W1244),1E-6)</f>
        <v/>
      </c>
      <c r="AA1244">
        <f>E1244+W1244</f>
        <v/>
      </c>
      <c r="AB1244">
        <f>AA1244+((ABS(K1244)/MAX(((F1244)+(G1244)*(W1244))*(W1244),1E-6))^2)/(2*$I$5)</f>
        <v/>
      </c>
      <c r="AC1244">
        <f>((ABS(K1244)*$D$6)/(MAX(((F1244)+(G1244)*(W1244))*(W1244),1E-6)*MAX(((((F1244)+(G1244)*(W1244))*(W1244))/MAX((F1244)+2*(W1244)*SQRT(1+(G1244)^2),1E-6))^(2/3),1E-6)))^2</f>
        <v/>
      </c>
      <c r="AD1244">
        <f>ABS(ABS(K1244)/MAX(((F1244)+(G1244)*(W1244))*(W1244),1E-6))/SQRT($I$5*MAX((((F1244)+(G1244)*(W1244))*(W1244))/MAX((F1244)+2*(G1244)*(W1244),1E-6),1E-6))</f>
        <v/>
      </c>
      <c r="AE1244">
        <f>((F1244)*(W1244)^2)/2+(G1244)*(W1244)^3/3+(ABS(K1244)^2)/($I$5*MAX(((F1244)+(G1244)*(W1244))*(W1244),1E-6))</f>
        <v/>
      </c>
      <c r="AF1244">
        <f>IF($D$20=0,0,IFERROR(AB1245+(((AC1244+AC1245)/2)*J1245)+(IF(Z1244&gt;Z1245,$D$8*((Z1244^2-Z1245^2)/(2*$I$5)),$D$9*((Z1245^2-Z1244^2)/(2*$I$5)))+($D$10*(ABS(I1245)/90)*(MAX(Z1244^2,Z1245^2)/(2*$I$5))))-AB1244,0))</f>
        <v/>
      </c>
      <c r="AG1244">
        <f>IF($D$20=0,1,IFERROR(IF(ROUND(AD1244,3)=1,1,IF(AND(ABS(AF1244)&lt;$D$19,AD1244&lt;1),1,0)),0))</f>
        <v/>
      </c>
      <c r="AH1244">
        <f>IFERROR(IF(V32="Supercritical",MAX($D$16,IFERROR(L1244,MAX($D$16,POWER((ABS(K1244)^2)/($I$5*MAX(F1244,0.1)^2),1/3)))),IF(V32="Subcritical",MAX($D$16,IFERROR(W1244,MAX($D$16,POWER((ABS(K1244)^2)/($I$5*MAX(F1244,0.1)^2),1/3)))),IF(AND(IFERROR(V1244,0)=1,IFERROR(AG1244,0)=1),IF(IFERROR(T1244,-1E99)&gt;=IFERROR(AE1244,-1E99),MAX($D$16,IFERROR(L1244,MAX($D$16,POWER((ABS(K1244)^2)/($I$5*MAX(F1244,0.1)^2),1/3)))),MAX($D$16,IFERROR(W1244,MAX($D$16,POWER((ABS(K1244)^2)/($I$5*MAX(F1244,0.1)^2),1/3))))),IF(IFERROR(V1244,0)=1,MAX($D$16,IFERROR(L1244,MAX($D$16,POWER((ABS(K1244)^2)/($I$5*MAX(F1244,0.1)^2),1/3)))),IF(IFERROR(AG1244,0)=1,MAX($D$16,IFERROR(W1244,MAX($D$16,POWER((ABS(K1244)^2)/($I$5*MAX(F1244,0.1)^2),1/3)))),MAX($D$16,POWER((ABS(K1244)^2)/($I$5*MAX(F1244,0.1)^2),1/3))))))),MAX($D$16,POWER((ABS(K1244)^2)/($I$5*MAX(F1244,0.1)^2),1/3)))</f>
        <v/>
      </c>
      <c r="AI1244">
        <f>E1244+AH1244</f>
        <v/>
      </c>
      <c r="AJ1244">
        <f>AI1244+((ABS(K1244)/MAX(((F1244)+(G1244)*(AH1244))*(AH1244),1E-6))^2)/(2*$I$5)</f>
        <v/>
      </c>
      <c r="AM1244" t="n">
        <v>0</v>
      </c>
      <c r="AN1244" t="n">
        <v>0</v>
      </c>
      <c r="AO1244">
        <f>AM1244+AN1244</f>
        <v/>
      </c>
      <c r="AP1244">
        <f>AP1243+AO1244</f>
        <v/>
      </c>
      <c r="AQ1244">
        <f>ABS(ABS(K1244)/MAX(((F1244)+(G1244)*(AH1244))*(AH1244),1E-6))/SQRT($I$5*MAX((((F1244)+(G1244)*(AH1244))*(AH1244))/MAX((F1244)+2*(G1244)*(AH1244),1E-6),1E-6))</f>
        <v/>
      </c>
      <c r="AR1244">
        <f>IF(AQ1244&lt;1,"Subcritical","Supercritical")</f>
        <v/>
      </c>
      <c r="AS1244">
        <f>((ABS(K1244)*$D$6)/(MAX(((F1244)+(G1244)*(AH1244))*(AH1244),1E-6)*MAX(((((F1244)+(G1244)*(AH1244))*(AH1244))/MAX((F1244)+2*(AH1244)*SQRT(1+(G1244)^2),1E-6))^(2/3),1E-6)))^2</f>
        <v/>
      </c>
    </row>
    <row r="1245">
      <c r="A1245" t="n">
        <v>1096</v>
      </c>
      <c r="B1245" t="n">
        <v>1094.889</v>
      </c>
      <c r="C1245" t="n">
        <v>616077.151</v>
      </c>
      <c r="D1245" t="n">
        <v>3096909.134</v>
      </c>
      <c r="E1245" t="n">
        <v>632.0145</v>
      </c>
      <c r="F1245" t="n">
        <v>5.2</v>
      </c>
      <c r="G1245" t="n">
        <v>0</v>
      </c>
      <c r="H1245" t="inlineStr">
        <is>
          <t>Normal</t>
        </is>
      </c>
      <c r="I1245" t="n">
        <v>0.057</v>
      </c>
      <c r="J1245">
        <f>B1245-B1244</f>
        <v/>
      </c>
      <c r="K1245">
        <f>MAX(0,K1244-AO1244)</f>
        <v/>
      </c>
      <c r="L1245">
        <f>IF($D$20=0,IFERROR(L1244,MAX($D$16,POWER((ABS(K1245)^2)/($I$5*MAX(F1245,0.1)^2),1/3))),IF(IFERROR(V1244,0)=0,IFERROR(L1244,MAX($D$16,POWER((ABS(K1245)^2)/($I$5*MAX(F1245,0.1)^2),1/3))),IF(OR(IFERROR(L1245,0)=0,IFERROR(S1244,0)&lt;1,IFERROR(S1245,0)&lt;1),MAX($D$16,POWER((ABS(K1245)^2)/($I$5*MAX(F1245,0.1)^2),1/3)),IF(IFERROR(U1245,0)&gt;0,MAX($D$16,IFERROR(L1245,0)+((IFERROR(U1245,0))*$D$18*IF((IFERROR(S1245,0))&lt;1,1,-1))),IF(IFERROR(U1245,0)&lt;0,IF(ABS((MAX($D$16,POWER((ABS(K1245)^2)/($I$5*MAX(F1245,0.1)^2),1/3)))-IFERROR(L1245,0))&gt;$D$19,MAX($D$16,IF((MAX($D$16,POWER((ABS(K1245)^2)/($I$5*MAX(F1245,0.1)^2),1/3)))&gt;IFERROR(L1245,0),MIN((MAX($D$16,POWER((ABS(K1245)^2)/($I$5*MAX(F1245,0.1)^2),1/3))),IFERROR(L1245,0)+(MIN(ABS(IFERROR(U1245,0))*$D$18,ABS((MAX($D$16,POWER((ABS(K1245)^2)/($I$5*MAX(F1245,0.1)^2),1/3)))-IFERROR(L1245,0))))),MAX((MAX($D$16,POWER((ABS(K1245)^2)/($I$5*MAX(F1245,0.1)^2),1/3))),IFERROR(L1245,0)-(MIN(ABS(IFERROR(U1245,0))*$D$18,ABS((MAX($D$16,POWER((ABS(K1245)^2)/($I$5*MAX(F1245,0.1)^2),1/3)))-IFERROR(L1245,0))))))),MAX($D$16,POWER((ABS(K1245)^2)/($I$5*MAX(F1245,0.1)^2),1/3))),MAX($D$16,IFERROR(L1245,0)))))))</f>
        <v/>
      </c>
      <c r="M1245">
        <f>((F1245)+(G1245)*(L1245))*(L1245)</f>
        <v/>
      </c>
      <c r="N1245">
        <f>(((F1245)+(G1245)*(L1245))*(L1245))/MAX((F1245)+2*(L1245)*SQRT(1+(G1245)^2),1E-6)</f>
        <v/>
      </c>
      <c r="O1245">
        <f>ABS(K1245)/MAX(((F1245)+(G1245)*(L1245))*(L1245),1E-6)</f>
        <v/>
      </c>
      <c r="P1245">
        <f>E1245+L1245</f>
        <v/>
      </c>
      <c r="Q1245">
        <f>P1245+((ABS(K1245)/MAX(((F1245)+(G1245)*(L1245))*(L1245),1E-6))^2)/(2*$I$5)</f>
        <v/>
      </c>
      <c r="R1245">
        <f>((ABS(K1245)*$D$6)/(MAX(((F1245)+(G1245)*(L1245))*(L1245),1E-6)*MAX(((((F1245)+(G1245)*(L1245))*(L1245))/MAX((F1245)+2*(L1245)*SQRT(1+(G1245)^2),1E-6))^(2/3),1E-6)))^2</f>
        <v/>
      </c>
      <c r="S1245">
        <f>ABS(ABS(K1245)/MAX(((F1245)+(G1245)*(L1245))*(L1245),1E-6))/SQRT($I$5*MAX((((F1245)+(G1245)*(L1245))*(L1245))/MAX((F1245)+2*(G1245)*(L1245),1E-6),1E-6))</f>
        <v/>
      </c>
      <c r="T1245">
        <f>((F1245)*(L1245)^2)/2+(G1245)*(L1245)^3/3+(ABS(K1245)^2)/($I$5*MAX(((F1245)+(G1245)*(L1245))*(L1245),1E-6))</f>
        <v/>
      </c>
      <c r="U1245">
        <f>IF($D$20=0,0,IFERROR(Q1244-(((R1244+R1245)/2)*J1245)-(IF(O1244&gt;O1245,$D$8*((O1244^2-O1245^2)/(2*$I$5)),$D$9*((O1245^2-O1244^2)/(2*$I$5)))+($D$10*(ABS(I1245)/90)*(MAX(O1244^2,O1245^2)/(2*$I$5))))-Q1245,0))</f>
        <v/>
      </c>
      <c r="V1245">
        <f>IF($D$20=0,1,IFERROR(IF(ROUND(S1245,3)=1,1,IF(AND(ABS(U1245)&lt;$D$19,S1245&gt;1),1,0)),0))</f>
        <v/>
      </c>
      <c r="W1245">
        <f>IF($D$20=0,IFERROR(W1246,MAX($D$16,POWER((ABS(K1245)^2)/($I$5*MAX(F1245,0.1)^2),1/3))),IF(IFERROR(AG1246,0)=0,IFERROR(W1246,MAX($D$16,POWER((ABS(K1245)^2)/($I$5*MAX(F1245,0.1)^2),1/3))),IF(OR(IFERROR(W1245,0)=0,IFERROR(AD1246,0)&gt;1),MAX($D$16,POWER((ABS(K1245)^2)/($I$5*MAX(F1245,0.1)^2),1/3)),IF(IFERROR(AF1245,0)&gt;0,MAX($D$16,IFERROR(W1245,0)+((IFERROR(AF1245,0))*$D$18*IF((IFERROR(AD1245,0))&lt;1,1,-1))),IF(IFERROR(AF1245,0)&lt;0,IF(ABS((MAX($D$16,POWER((ABS(K1245)^2)/($I$5*MAX(F1245,0.1)^2),1/3)))-IFERROR(W1245,0))&gt;$D$19,MAX($D$16,IF((MAX($D$16,POWER((ABS(K1245)^2)/($I$5*MAX(F1245,0.1)^2),1/3)))&gt;IFERROR(W1245,0),MIN((MAX($D$16,POWER((ABS(K1245)^2)/($I$5*MAX(F1245,0.1)^2),1/3))),IFERROR(W1245,0)+(MIN(ABS(IFERROR(AF1245,0))*$D$18,ABS((MAX($D$16,POWER((ABS(K1245)^2)/($I$5*MAX(F1245,0.1)^2),1/3)))-IFERROR(W1245,0))))),MAX((MAX($D$16,POWER((ABS(K1245)^2)/($I$5*MAX(F1245,0.1)^2),1/3))),IFERROR(W1245,0)-(MIN(ABS(IFERROR(AF1245,0))*$D$18,ABS((MAX($D$16,POWER((ABS(K1245)^2)/($I$5*MAX(F1245,0.1)^2),1/3)))-IFERROR(W1245,0))))))),MAX($D$16,POWER((ABS(K1245)^2)/($I$5*MAX(F1245,0.1)^2),1/3))),MAX($D$16,IFERROR(W1245,0)))))))</f>
        <v/>
      </c>
      <c r="X1245">
        <f>((F1245)+(G1245)*(W1245))*(W1245)</f>
        <v/>
      </c>
      <c r="Y1245">
        <f>(((F1245)+(G1245)*(W1245))*(W1245))/MAX((F1245)+2*(W1245)*SQRT(1+(G1245)^2),1E-6)</f>
        <v/>
      </c>
      <c r="Z1245">
        <f>ABS(K1245)/MAX(((F1245)+(G1245)*(W1245))*(W1245),1E-6)</f>
        <v/>
      </c>
      <c r="AA1245">
        <f>E1245+W1245</f>
        <v/>
      </c>
      <c r="AB1245">
        <f>AA1245+((ABS(K1245)/MAX(((F1245)+(G1245)*(W1245))*(W1245),1E-6))^2)/(2*$I$5)</f>
        <v/>
      </c>
      <c r="AC1245">
        <f>((ABS(K1245)*$D$6)/(MAX(((F1245)+(G1245)*(W1245))*(W1245),1E-6)*MAX(((((F1245)+(G1245)*(W1245))*(W1245))/MAX((F1245)+2*(W1245)*SQRT(1+(G1245)^2),1E-6))^(2/3),1E-6)))^2</f>
        <v/>
      </c>
      <c r="AD1245">
        <f>ABS(ABS(K1245)/MAX(((F1245)+(G1245)*(W1245))*(W1245),1E-6))/SQRT($I$5*MAX((((F1245)+(G1245)*(W1245))*(W1245))/MAX((F1245)+2*(G1245)*(W1245),1E-6),1E-6))</f>
        <v/>
      </c>
      <c r="AE1245">
        <f>((F1245)*(W1245)^2)/2+(G1245)*(W1245)^3/3+(ABS(K1245)^2)/($I$5*MAX(((F1245)+(G1245)*(W1245))*(W1245),1E-6))</f>
        <v/>
      </c>
      <c r="AF1245">
        <f>IF($D$20=0,0,IFERROR(AB1246+(((AC1245+AC1246)/2)*J1246)+(IF(Z1245&gt;Z1246,$D$8*((Z1245^2-Z1246^2)/(2*$I$5)),$D$9*((Z1246^2-Z1245^2)/(2*$I$5)))+($D$10*(ABS(I1246)/90)*(MAX(Z1245^2,Z1246^2)/(2*$I$5))))-AB1245,0))</f>
        <v/>
      </c>
      <c r="AG1245">
        <f>IF($D$20=0,1,IFERROR(IF(ROUND(AD1245,3)=1,1,IF(AND(ABS(AF1245)&lt;$D$19,AD1245&lt;1),1,0)),0))</f>
        <v/>
      </c>
      <c r="AH1245">
        <f>IFERROR(IF(V32="Supercritical",MAX($D$16,IFERROR(L1245,MAX($D$16,POWER((ABS(K1245)^2)/($I$5*MAX(F1245,0.1)^2),1/3)))),IF(V32="Subcritical",MAX($D$16,IFERROR(W1245,MAX($D$16,POWER((ABS(K1245)^2)/($I$5*MAX(F1245,0.1)^2),1/3)))),IF(AND(IFERROR(V1245,0)=1,IFERROR(AG1245,0)=1),IF(IFERROR(T1245,-1E99)&gt;=IFERROR(AE1245,-1E99),MAX($D$16,IFERROR(L1245,MAX($D$16,POWER((ABS(K1245)^2)/($I$5*MAX(F1245,0.1)^2),1/3)))),MAX($D$16,IFERROR(W1245,MAX($D$16,POWER((ABS(K1245)^2)/($I$5*MAX(F1245,0.1)^2),1/3))))),IF(IFERROR(V1245,0)=1,MAX($D$16,IFERROR(L1245,MAX($D$16,POWER((ABS(K1245)^2)/($I$5*MAX(F1245,0.1)^2),1/3)))),IF(IFERROR(AG1245,0)=1,MAX($D$16,IFERROR(W1245,MAX($D$16,POWER((ABS(K1245)^2)/($I$5*MAX(F1245,0.1)^2),1/3)))),MAX($D$16,POWER((ABS(K1245)^2)/($I$5*MAX(F1245,0.1)^2),1/3))))))),MAX($D$16,POWER((ABS(K1245)^2)/($I$5*MAX(F1245,0.1)^2),1/3)))</f>
        <v/>
      </c>
      <c r="AI1245">
        <f>E1245+AH1245</f>
        <v/>
      </c>
      <c r="AJ1245">
        <f>AI1245+((ABS(K1245)/MAX(((F1245)+(G1245)*(AH1245))*(AH1245),1E-6))^2)/(2*$I$5)</f>
        <v/>
      </c>
      <c r="AM1245" t="n">
        <v>0</v>
      </c>
      <c r="AN1245" t="n">
        <v>0</v>
      </c>
      <c r="AO1245">
        <f>AM1245+AN1245</f>
        <v/>
      </c>
      <c r="AP1245">
        <f>AP1244+AO1245</f>
        <v/>
      </c>
      <c r="AQ1245">
        <f>ABS(ABS(K1245)/MAX(((F1245)+(G1245)*(AH1245))*(AH1245),1E-6))/SQRT($I$5*MAX((((F1245)+(G1245)*(AH1245))*(AH1245))/MAX((F1245)+2*(G1245)*(AH1245),1E-6),1E-6))</f>
        <v/>
      </c>
      <c r="AR1245">
        <f>IF(AQ1245&lt;1,"Subcritical","Supercritical")</f>
        <v/>
      </c>
      <c r="AS1245">
        <f>((ABS(K1245)*$D$6)/(MAX(((F1245)+(G1245)*(AH1245))*(AH1245),1E-6)*MAX(((((F1245)+(G1245)*(AH1245))*(AH1245))/MAX((F1245)+2*(AH1245)*SQRT(1+(G1245)^2),1E-6))^(2/3),1E-6)))^2</f>
        <v/>
      </c>
    </row>
    <row r="1246">
      <c r="A1246" t="n">
        <v>1097</v>
      </c>
      <c r="B1246" t="n">
        <v>1095.889</v>
      </c>
      <c r="C1246" t="n">
        <v>616077.1090000001</v>
      </c>
      <c r="D1246" t="n">
        <v>3096908.135</v>
      </c>
      <c r="E1246" t="n">
        <v>632.014</v>
      </c>
      <c r="F1246" t="n">
        <v>5.2</v>
      </c>
      <c r="G1246" t="n">
        <v>0</v>
      </c>
      <c r="H1246" t="inlineStr">
        <is>
          <t>Normal</t>
        </is>
      </c>
      <c r="I1246" t="n">
        <v>0.002</v>
      </c>
      <c r="J1246">
        <f>B1246-B1245</f>
        <v/>
      </c>
      <c r="K1246">
        <f>MAX(0,K1245-AO1245)</f>
        <v/>
      </c>
      <c r="L1246">
        <f>IF($D$20=0,IFERROR(L1245,MAX($D$16,POWER((ABS(K1246)^2)/($I$5*MAX(F1246,0.1)^2),1/3))),IF(IFERROR(V1245,0)=0,IFERROR(L1245,MAX($D$16,POWER((ABS(K1246)^2)/($I$5*MAX(F1246,0.1)^2),1/3))),IF(OR(IFERROR(L1246,0)=0,IFERROR(S1245,0)&lt;1,IFERROR(S1246,0)&lt;1),MAX($D$16,POWER((ABS(K1246)^2)/($I$5*MAX(F1246,0.1)^2),1/3)),IF(IFERROR(U1246,0)&gt;0,MAX($D$16,IFERROR(L1246,0)+((IFERROR(U1246,0))*$D$18*IF((IFERROR(S1246,0))&lt;1,1,-1))),IF(IFERROR(U1246,0)&lt;0,IF(ABS((MAX($D$16,POWER((ABS(K1246)^2)/($I$5*MAX(F1246,0.1)^2),1/3)))-IFERROR(L1246,0))&gt;$D$19,MAX($D$16,IF((MAX($D$16,POWER((ABS(K1246)^2)/($I$5*MAX(F1246,0.1)^2),1/3)))&gt;IFERROR(L1246,0),MIN((MAX($D$16,POWER((ABS(K1246)^2)/($I$5*MAX(F1246,0.1)^2),1/3))),IFERROR(L1246,0)+(MIN(ABS(IFERROR(U1246,0))*$D$18,ABS((MAX($D$16,POWER((ABS(K1246)^2)/($I$5*MAX(F1246,0.1)^2),1/3)))-IFERROR(L1246,0))))),MAX((MAX($D$16,POWER((ABS(K1246)^2)/($I$5*MAX(F1246,0.1)^2),1/3))),IFERROR(L1246,0)-(MIN(ABS(IFERROR(U1246,0))*$D$18,ABS((MAX($D$16,POWER((ABS(K1246)^2)/($I$5*MAX(F1246,0.1)^2),1/3)))-IFERROR(L1246,0))))))),MAX($D$16,POWER((ABS(K1246)^2)/($I$5*MAX(F1246,0.1)^2),1/3))),MAX($D$16,IFERROR(L1246,0)))))))</f>
        <v/>
      </c>
      <c r="M1246">
        <f>((F1246)+(G1246)*(L1246))*(L1246)</f>
        <v/>
      </c>
      <c r="N1246">
        <f>(((F1246)+(G1246)*(L1246))*(L1246))/MAX((F1246)+2*(L1246)*SQRT(1+(G1246)^2),1E-6)</f>
        <v/>
      </c>
      <c r="O1246">
        <f>ABS(K1246)/MAX(((F1246)+(G1246)*(L1246))*(L1246),1E-6)</f>
        <v/>
      </c>
      <c r="P1246">
        <f>E1246+L1246</f>
        <v/>
      </c>
      <c r="Q1246">
        <f>P1246+((ABS(K1246)/MAX(((F1246)+(G1246)*(L1246))*(L1246),1E-6))^2)/(2*$I$5)</f>
        <v/>
      </c>
      <c r="R1246">
        <f>((ABS(K1246)*$D$6)/(MAX(((F1246)+(G1246)*(L1246))*(L1246),1E-6)*MAX(((((F1246)+(G1246)*(L1246))*(L1246))/MAX((F1246)+2*(L1246)*SQRT(1+(G1246)^2),1E-6))^(2/3),1E-6)))^2</f>
        <v/>
      </c>
      <c r="S1246">
        <f>ABS(ABS(K1246)/MAX(((F1246)+(G1246)*(L1246))*(L1246),1E-6))/SQRT($I$5*MAX((((F1246)+(G1246)*(L1246))*(L1246))/MAX((F1246)+2*(G1246)*(L1246),1E-6),1E-6))</f>
        <v/>
      </c>
      <c r="T1246">
        <f>((F1246)*(L1246)^2)/2+(G1246)*(L1246)^3/3+(ABS(K1246)^2)/($I$5*MAX(((F1246)+(G1246)*(L1246))*(L1246),1E-6))</f>
        <v/>
      </c>
      <c r="U1246">
        <f>IF($D$20=0,0,IFERROR(Q1245-(((R1245+R1246)/2)*J1246)-(IF(O1245&gt;O1246,$D$8*((O1245^2-O1246^2)/(2*$I$5)),$D$9*((O1246^2-O1245^2)/(2*$I$5)))+($D$10*(ABS(I1246)/90)*(MAX(O1245^2,O1246^2)/(2*$I$5))))-Q1246,0))</f>
        <v/>
      </c>
      <c r="V1246">
        <f>IF($D$20=0,1,IFERROR(IF(ROUND(S1246,3)=1,1,IF(AND(ABS(U1246)&lt;$D$19,S1246&gt;1),1,0)),0))</f>
        <v/>
      </c>
      <c r="W1246">
        <f>IF($D$20=0,IFERROR(W1247,MAX($D$16,POWER((ABS(K1246)^2)/($I$5*MAX(F1246,0.1)^2),1/3))),IF(IFERROR(AG1247,0)=0,IFERROR(W1247,MAX($D$16,POWER((ABS(K1246)^2)/($I$5*MAX(F1246,0.1)^2),1/3))),IF(OR(IFERROR(W1246,0)=0,IFERROR(AD1247,0)&gt;1),MAX($D$16,POWER((ABS(K1246)^2)/($I$5*MAX(F1246,0.1)^2),1/3)),IF(IFERROR(AF1246,0)&gt;0,MAX($D$16,IFERROR(W1246,0)+((IFERROR(AF1246,0))*$D$18*IF((IFERROR(AD1246,0))&lt;1,1,-1))),IF(IFERROR(AF1246,0)&lt;0,IF(ABS((MAX($D$16,POWER((ABS(K1246)^2)/($I$5*MAX(F1246,0.1)^2),1/3)))-IFERROR(W1246,0))&gt;$D$19,MAX($D$16,IF((MAX($D$16,POWER((ABS(K1246)^2)/($I$5*MAX(F1246,0.1)^2),1/3)))&gt;IFERROR(W1246,0),MIN((MAX($D$16,POWER((ABS(K1246)^2)/($I$5*MAX(F1246,0.1)^2),1/3))),IFERROR(W1246,0)+(MIN(ABS(IFERROR(AF1246,0))*$D$18,ABS((MAX($D$16,POWER((ABS(K1246)^2)/($I$5*MAX(F1246,0.1)^2),1/3)))-IFERROR(W1246,0))))),MAX((MAX($D$16,POWER((ABS(K1246)^2)/($I$5*MAX(F1246,0.1)^2),1/3))),IFERROR(W1246,0)-(MIN(ABS(IFERROR(AF1246,0))*$D$18,ABS((MAX($D$16,POWER((ABS(K1246)^2)/($I$5*MAX(F1246,0.1)^2),1/3)))-IFERROR(W1246,0))))))),MAX($D$16,POWER((ABS(K1246)^2)/($I$5*MAX(F1246,0.1)^2),1/3))),MAX($D$16,IFERROR(W1246,0)))))))</f>
        <v/>
      </c>
      <c r="X1246">
        <f>((F1246)+(G1246)*(W1246))*(W1246)</f>
        <v/>
      </c>
      <c r="Y1246">
        <f>(((F1246)+(G1246)*(W1246))*(W1246))/MAX((F1246)+2*(W1246)*SQRT(1+(G1246)^2),1E-6)</f>
        <v/>
      </c>
      <c r="Z1246">
        <f>ABS(K1246)/MAX(((F1246)+(G1246)*(W1246))*(W1246),1E-6)</f>
        <v/>
      </c>
      <c r="AA1246">
        <f>E1246+W1246</f>
        <v/>
      </c>
      <c r="AB1246">
        <f>AA1246+((ABS(K1246)/MAX(((F1246)+(G1246)*(W1246))*(W1246),1E-6))^2)/(2*$I$5)</f>
        <v/>
      </c>
      <c r="AC1246">
        <f>((ABS(K1246)*$D$6)/(MAX(((F1246)+(G1246)*(W1246))*(W1246),1E-6)*MAX(((((F1246)+(G1246)*(W1246))*(W1246))/MAX((F1246)+2*(W1246)*SQRT(1+(G1246)^2),1E-6))^(2/3),1E-6)))^2</f>
        <v/>
      </c>
      <c r="AD1246">
        <f>ABS(ABS(K1246)/MAX(((F1246)+(G1246)*(W1246))*(W1246),1E-6))/SQRT($I$5*MAX((((F1246)+(G1246)*(W1246))*(W1246))/MAX((F1246)+2*(G1246)*(W1246),1E-6),1E-6))</f>
        <v/>
      </c>
      <c r="AE1246">
        <f>((F1246)*(W1246)^2)/2+(G1246)*(W1246)^3/3+(ABS(K1246)^2)/($I$5*MAX(((F1246)+(G1246)*(W1246))*(W1246),1E-6))</f>
        <v/>
      </c>
      <c r="AF1246">
        <f>IF($D$20=0,0,IFERROR(AB1247+(((AC1246+AC1247)/2)*J1247)+(IF(Z1246&gt;Z1247,$D$8*((Z1246^2-Z1247^2)/(2*$I$5)),$D$9*((Z1247^2-Z1246^2)/(2*$I$5)))+($D$10*(ABS(I1247)/90)*(MAX(Z1246^2,Z1247^2)/(2*$I$5))))-AB1246,0))</f>
        <v/>
      </c>
      <c r="AG1246">
        <f>IF($D$20=0,1,IFERROR(IF(ROUND(AD1246,3)=1,1,IF(AND(ABS(AF1246)&lt;$D$19,AD1246&lt;1),1,0)),0))</f>
        <v/>
      </c>
      <c r="AH1246">
        <f>IFERROR(IF(V32="Supercritical",MAX($D$16,IFERROR(L1246,MAX($D$16,POWER((ABS(K1246)^2)/($I$5*MAX(F1246,0.1)^2),1/3)))),IF(V32="Subcritical",MAX($D$16,IFERROR(W1246,MAX($D$16,POWER((ABS(K1246)^2)/($I$5*MAX(F1246,0.1)^2),1/3)))),IF(AND(IFERROR(V1246,0)=1,IFERROR(AG1246,0)=1),IF(IFERROR(T1246,-1E99)&gt;=IFERROR(AE1246,-1E99),MAX($D$16,IFERROR(L1246,MAX($D$16,POWER((ABS(K1246)^2)/($I$5*MAX(F1246,0.1)^2),1/3)))),MAX($D$16,IFERROR(W1246,MAX($D$16,POWER((ABS(K1246)^2)/($I$5*MAX(F1246,0.1)^2),1/3))))),IF(IFERROR(V1246,0)=1,MAX($D$16,IFERROR(L1246,MAX($D$16,POWER((ABS(K1246)^2)/($I$5*MAX(F1246,0.1)^2),1/3)))),IF(IFERROR(AG1246,0)=1,MAX($D$16,IFERROR(W1246,MAX($D$16,POWER((ABS(K1246)^2)/($I$5*MAX(F1246,0.1)^2),1/3)))),MAX($D$16,POWER((ABS(K1246)^2)/($I$5*MAX(F1246,0.1)^2),1/3))))))),MAX($D$16,POWER((ABS(K1246)^2)/($I$5*MAX(F1246,0.1)^2),1/3)))</f>
        <v/>
      </c>
      <c r="AI1246">
        <f>E1246+AH1246</f>
        <v/>
      </c>
      <c r="AJ1246">
        <f>AI1246+((ABS(K1246)/MAX(((F1246)+(G1246)*(AH1246))*(AH1246),1E-6))^2)/(2*$I$5)</f>
        <v/>
      </c>
      <c r="AM1246" t="n">
        <v>0</v>
      </c>
      <c r="AN1246" t="n">
        <v>0</v>
      </c>
      <c r="AO1246">
        <f>AM1246+AN1246</f>
        <v/>
      </c>
      <c r="AP1246">
        <f>AP1245+AO1246</f>
        <v/>
      </c>
      <c r="AQ1246">
        <f>ABS(ABS(K1246)/MAX(((F1246)+(G1246)*(AH1246))*(AH1246),1E-6))/SQRT($I$5*MAX((((F1246)+(G1246)*(AH1246))*(AH1246))/MAX((F1246)+2*(G1246)*(AH1246),1E-6),1E-6))</f>
        <v/>
      </c>
      <c r="AR1246">
        <f>IF(AQ1246&lt;1,"Subcritical","Supercritical")</f>
        <v/>
      </c>
      <c r="AS1246">
        <f>((ABS(K1246)*$D$6)/(MAX(((F1246)+(G1246)*(AH1246))*(AH1246),1E-6)*MAX(((((F1246)+(G1246)*(AH1246))*(AH1246))/MAX((F1246)+2*(AH1246)*SQRT(1+(G1246)^2),1E-6))^(2/3),1E-6)))^2</f>
        <v/>
      </c>
    </row>
    <row r="1247">
      <c r="A1247" t="n">
        <v>1098</v>
      </c>
      <c r="B1247" t="n">
        <v>1096.89</v>
      </c>
      <c r="C1247" t="n">
        <v>616077.067</v>
      </c>
      <c r="D1247" t="n">
        <v>3096907.135</v>
      </c>
      <c r="E1247" t="n">
        <v>632.0135</v>
      </c>
      <c r="F1247" t="n">
        <v>5.2</v>
      </c>
      <c r="G1247" t="n">
        <v>0</v>
      </c>
      <c r="H1247" t="inlineStr">
        <is>
          <t>Normal</t>
        </is>
      </c>
      <c r="I1247" t="n">
        <v>0.002</v>
      </c>
      <c r="J1247">
        <f>B1247-B1246</f>
        <v/>
      </c>
      <c r="K1247">
        <f>MAX(0,K1246-AO1246)</f>
        <v/>
      </c>
      <c r="L1247">
        <f>IF($D$20=0,IFERROR(L1246,MAX($D$16,POWER((ABS(K1247)^2)/($I$5*MAX(F1247,0.1)^2),1/3))),IF(IFERROR(V1246,0)=0,IFERROR(L1246,MAX($D$16,POWER((ABS(K1247)^2)/($I$5*MAX(F1247,0.1)^2),1/3))),IF(OR(IFERROR(L1247,0)=0,IFERROR(S1246,0)&lt;1,IFERROR(S1247,0)&lt;1),MAX($D$16,POWER((ABS(K1247)^2)/($I$5*MAX(F1247,0.1)^2),1/3)),IF(IFERROR(U1247,0)&gt;0,MAX($D$16,IFERROR(L1247,0)+((IFERROR(U1247,0))*$D$18*IF((IFERROR(S1247,0))&lt;1,1,-1))),IF(IFERROR(U1247,0)&lt;0,IF(ABS((MAX($D$16,POWER((ABS(K1247)^2)/($I$5*MAX(F1247,0.1)^2),1/3)))-IFERROR(L1247,0))&gt;$D$19,MAX($D$16,IF((MAX($D$16,POWER((ABS(K1247)^2)/($I$5*MAX(F1247,0.1)^2),1/3)))&gt;IFERROR(L1247,0),MIN((MAX($D$16,POWER((ABS(K1247)^2)/($I$5*MAX(F1247,0.1)^2),1/3))),IFERROR(L1247,0)+(MIN(ABS(IFERROR(U1247,0))*$D$18,ABS((MAX($D$16,POWER((ABS(K1247)^2)/($I$5*MAX(F1247,0.1)^2),1/3)))-IFERROR(L1247,0))))),MAX((MAX($D$16,POWER((ABS(K1247)^2)/($I$5*MAX(F1247,0.1)^2),1/3))),IFERROR(L1247,0)-(MIN(ABS(IFERROR(U1247,0))*$D$18,ABS((MAX($D$16,POWER((ABS(K1247)^2)/($I$5*MAX(F1247,0.1)^2),1/3)))-IFERROR(L1247,0))))))),MAX($D$16,POWER((ABS(K1247)^2)/($I$5*MAX(F1247,0.1)^2),1/3))),MAX($D$16,IFERROR(L1247,0)))))))</f>
        <v/>
      </c>
      <c r="M1247">
        <f>((F1247)+(G1247)*(L1247))*(L1247)</f>
        <v/>
      </c>
      <c r="N1247">
        <f>(((F1247)+(G1247)*(L1247))*(L1247))/MAX((F1247)+2*(L1247)*SQRT(1+(G1247)^2),1E-6)</f>
        <v/>
      </c>
      <c r="O1247">
        <f>ABS(K1247)/MAX(((F1247)+(G1247)*(L1247))*(L1247),1E-6)</f>
        <v/>
      </c>
      <c r="P1247">
        <f>E1247+L1247</f>
        <v/>
      </c>
      <c r="Q1247">
        <f>P1247+((ABS(K1247)/MAX(((F1247)+(G1247)*(L1247))*(L1247),1E-6))^2)/(2*$I$5)</f>
        <v/>
      </c>
      <c r="R1247">
        <f>((ABS(K1247)*$D$6)/(MAX(((F1247)+(G1247)*(L1247))*(L1247),1E-6)*MAX(((((F1247)+(G1247)*(L1247))*(L1247))/MAX((F1247)+2*(L1247)*SQRT(1+(G1247)^2),1E-6))^(2/3),1E-6)))^2</f>
        <v/>
      </c>
      <c r="S1247">
        <f>ABS(ABS(K1247)/MAX(((F1247)+(G1247)*(L1247))*(L1247),1E-6))/SQRT($I$5*MAX((((F1247)+(G1247)*(L1247))*(L1247))/MAX((F1247)+2*(G1247)*(L1247),1E-6),1E-6))</f>
        <v/>
      </c>
      <c r="T1247">
        <f>((F1247)*(L1247)^2)/2+(G1247)*(L1247)^3/3+(ABS(K1247)^2)/($I$5*MAX(((F1247)+(G1247)*(L1247))*(L1247),1E-6))</f>
        <v/>
      </c>
      <c r="U1247">
        <f>IF($D$20=0,0,IFERROR(Q1246-(((R1246+R1247)/2)*J1247)-(IF(O1246&gt;O1247,$D$8*((O1246^2-O1247^2)/(2*$I$5)),$D$9*((O1247^2-O1246^2)/(2*$I$5)))+($D$10*(ABS(I1247)/90)*(MAX(O1246^2,O1247^2)/(2*$I$5))))-Q1247,0))</f>
        <v/>
      </c>
      <c r="V1247">
        <f>IF($D$20=0,1,IFERROR(IF(ROUND(S1247,3)=1,1,IF(AND(ABS(U1247)&lt;$D$19,S1247&gt;1),1,0)),0))</f>
        <v/>
      </c>
      <c r="W1247">
        <f>IF($D$20=0,IFERROR(W1248,MAX($D$16,POWER((ABS(K1247)^2)/($I$5*MAX(F1247,0.1)^2),1/3))),IF(IFERROR(AG1248,0)=0,IFERROR(W1248,MAX($D$16,POWER((ABS(K1247)^2)/($I$5*MAX(F1247,0.1)^2),1/3))),IF(OR(IFERROR(W1247,0)=0,IFERROR(AD1248,0)&gt;1),MAX($D$16,POWER((ABS(K1247)^2)/($I$5*MAX(F1247,0.1)^2),1/3)),IF(IFERROR(AF1247,0)&gt;0,MAX($D$16,IFERROR(W1247,0)+((IFERROR(AF1247,0))*$D$18*IF((IFERROR(AD1247,0))&lt;1,1,-1))),IF(IFERROR(AF1247,0)&lt;0,IF(ABS((MAX($D$16,POWER((ABS(K1247)^2)/($I$5*MAX(F1247,0.1)^2),1/3)))-IFERROR(W1247,0))&gt;$D$19,MAX($D$16,IF((MAX($D$16,POWER((ABS(K1247)^2)/($I$5*MAX(F1247,0.1)^2),1/3)))&gt;IFERROR(W1247,0),MIN((MAX($D$16,POWER((ABS(K1247)^2)/($I$5*MAX(F1247,0.1)^2),1/3))),IFERROR(W1247,0)+(MIN(ABS(IFERROR(AF1247,0))*$D$18,ABS((MAX($D$16,POWER((ABS(K1247)^2)/($I$5*MAX(F1247,0.1)^2),1/3)))-IFERROR(W1247,0))))),MAX((MAX($D$16,POWER((ABS(K1247)^2)/($I$5*MAX(F1247,0.1)^2),1/3))),IFERROR(W1247,0)-(MIN(ABS(IFERROR(AF1247,0))*$D$18,ABS((MAX($D$16,POWER((ABS(K1247)^2)/($I$5*MAX(F1247,0.1)^2),1/3)))-IFERROR(W1247,0))))))),MAX($D$16,POWER((ABS(K1247)^2)/($I$5*MAX(F1247,0.1)^2),1/3))),MAX($D$16,IFERROR(W1247,0)))))))</f>
        <v/>
      </c>
      <c r="X1247">
        <f>((F1247)+(G1247)*(W1247))*(W1247)</f>
        <v/>
      </c>
      <c r="Y1247">
        <f>(((F1247)+(G1247)*(W1247))*(W1247))/MAX((F1247)+2*(W1247)*SQRT(1+(G1247)^2),1E-6)</f>
        <v/>
      </c>
      <c r="Z1247">
        <f>ABS(K1247)/MAX(((F1247)+(G1247)*(W1247))*(W1247),1E-6)</f>
        <v/>
      </c>
      <c r="AA1247">
        <f>E1247+W1247</f>
        <v/>
      </c>
      <c r="AB1247">
        <f>AA1247+((ABS(K1247)/MAX(((F1247)+(G1247)*(W1247))*(W1247),1E-6))^2)/(2*$I$5)</f>
        <v/>
      </c>
      <c r="AC1247">
        <f>((ABS(K1247)*$D$6)/(MAX(((F1247)+(G1247)*(W1247))*(W1247),1E-6)*MAX(((((F1247)+(G1247)*(W1247))*(W1247))/MAX((F1247)+2*(W1247)*SQRT(1+(G1247)^2),1E-6))^(2/3),1E-6)))^2</f>
        <v/>
      </c>
      <c r="AD1247">
        <f>ABS(ABS(K1247)/MAX(((F1247)+(G1247)*(W1247))*(W1247),1E-6))/SQRT($I$5*MAX((((F1247)+(G1247)*(W1247))*(W1247))/MAX((F1247)+2*(G1247)*(W1247),1E-6),1E-6))</f>
        <v/>
      </c>
      <c r="AE1247">
        <f>((F1247)*(W1247)^2)/2+(G1247)*(W1247)^3/3+(ABS(K1247)^2)/($I$5*MAX(((F1247)+(G1247)*(W1247))*(W1247),1E-6))</f>
        <v/>
      </c>
      <c r="AF1247">
        <f>IF($D$20=0,0,IFERROR(AB1248+(((AC1247+AC1248)/2)*J1248)+(IF(Z1247&gt;Z1248,$D$8*((Z1247^2-Z1248^2)/(2*$I$5)),$D$9*((Z1248^2-Z1247^2)/(2*$I$5)))+($D$10*(ABS(I1248)/90)*(MAX(Z1247^2,Z1248^2)/(2*$I$5))))-AB1247,0))</f>
        <v/>
      </c>
      <c r="AG1247">
        <f>IF($D$20=0,1,IFERROR(IF(ROUND(AD1247,3)=1,1,IF(AND(ABS(AF1247)&lt;$D$19,AD1247&lt;1),1,0)),0))</f>
        <v/>
      </c>
      <c r="AH1247">
        <f>IFERROR(IF(V32="Supercritical",MAX($D$16,IFERROR(L1247,MAX($D$16,POWER((ABS(K1247)^2)/($I$5*MAX(F1247,0.1)^2),1/3)))),IF(V32="Subcritical",MAX($D$16,IFERROR(W1247,MAX($D$16,POWER((ABS(K1247)^2)/($I$5*MAX(F1247,0.1)^2),1/3)))),IF(AND(IFERROR(V1247,0)=1,IFERROR(AG1247,0)=1),IF(IFERROR(T1247,-1E99)&gt;=IFERROR(AE1247,-1E99),MAX($D$16,IFERROR(L1247,MAX($D$16,POWER((ABS(K1247)^2)/($I$5*MAX(F1247,0.1)^2),1/3)))),MAX($D$16,IFERROR(W1247,MAX($D$16,POWER((ABS(K1247)^2)/($I$5*MAX(F1247,0.1)^2),1/3))))),IF(IFERROR(V1247,0)=1,MAX($D$16,IFERROR(L1247,MAX($D$16,POWER((ABS(K1247)^2)/($I$5*MAX(F1247,0.1)^2),1/3)))),IF(IFERROR(AG1247,0)=1,MAX($D$16,IFERROR(W1247,MAX($D$16,POWER((ABS(K1247)^2)/($I$5*MAX(F1247,0.1)^2),1/3)))),MAX($D$16,POWER((ABS(K1247)^2)/($I$5*MAX(F1247,0.1)^2),1/3))))))),MAX($D$16,POWER((ABS(K1247)^2)/($I$5*MAX(F1247,0.1)^2),1/3)))</f>
        <v/>
      </c>
      <c r="AI1247">
        <f>E1247+AH1247</f>
        <v/>
      </c>
      <c r="AJ1247">
        <f>AI1247+((ABS(K1247)/MAX(((F1247)+(G1247)*(AH1247))*(AH1247),1E-6))^2)/(2*$I$5)</f>
        <v/>
      </c>
      <c r="AM1247" t="n">
        <v>0</v>
      </c>
      <c r="AN1247" t="n">
        <v>0</v>
      </c>
      <c r="AO1247">
        <f>AM1247+AN1247</f>
        <v/>
      </c>
      <c r="AP1247">
        <f>AP1246+AO1247</f>
        <v/>
      </c>
      <c r="AQ1247">
        <f>ABS(ABS(K1247)/MAX(((F1247)+(G1247)*(AH1247))*(AH1247),1E-6))/SQRT($I$5*MAX((((F1247)+(G1247)*(AH1247))*(AH1247))/MAX((F1247)+2*(G1247)*(AH1247),1E-6),1E-6))</f>
        <v/>
      </c>
      <c r="AR1247">
        <f>IF(AQ1247&lt;1,"Subcritical","Supercritical")</f>
        <v/>
      </c>
      <c r="AS1247">
        <f>((ABS(K1247)*$D$6)/(MAX(((F1247)+(G1247)*(AH1247))*(AH1247),1E-6)*MAX(((((F1247)+(G1247)*(AH1247))*(AH1247))/MAX((F1247)+2*(AH1247)*SQRT(1+(G1247)^2),1E-6))^(2/3),1E-6)))^2</f>
        <v/>
      </c>
    </row>
    <row r="1248">
      <c r="A1248" t="n">
        <v>1099</v>
      </c>
      <c r="B1248" t="n">
        <v>1097.89</v>
      </c>
      <c r="C1248" t="n">
        <v>616077.025</v>
      </c>
      <c r="D1248" t="n">
        <v>3096906.136</v>
      </c>
      <c r="E1248" t="n">
        <v>632.013</v>
      </c>
      <c r="F1248" t="n">
        <v>5.2</v>
      </c>
      <c r="G1248" t="n">
        <v>0</v>
      </c>
      <c r="H1248" t="inlineStr">
        <is>
          <t>Normal</t>
        </is>
      </c>
      <c r="I1248" t="n">
        <v>0.057</v>
      </c>
      <c r="J1248">
        <f>B1248-B1247</f>
        <v/>
      </c>
      <c r="K1248">
        <f>MAX(0,K1247-AO1247)</f>
        <v/>
      </c>
      <c r="L1248">
        <f>IF($D$20=0,IFERROR(L1247,MAX($D$16,POWER((ABS(K1248)^2)/($I$5*MAX(F1248,0.1)^2),1/3))),IF(IFERROR(V1247,0)=0,IFERROR(L1247,MAX($D$16,POWER((ABS(K1248)^2)/($I$5*MAX(F1248,0.1)^2),1/3))),IF(OR(IFERROR(L1248,0)=0,IFERROR(S1247,0)&lt;1,IFERROR(S1248,0)&lt;1),MAX($D$16,POWER((ABS(K1248)^2)/($I$5*MAX(F1248,0.1)^2),1/3)),IF(IFERROR(U1248,0)&gt;0,MAX($D$16,IFERROR(L1248,0)+((IFERROR(U1248,0))*$D$18*IF((IFERROR(S1248,0))&lt;1,1,-1))),IF(IFERROR(U1248,0)&lt;0,IF(ABS((MAX($D$16,POWER((ABS(K1248)^2)/($I$5*MAX(F1248,0.1)^2),1/3)))-IFERROR(L1248,0))&gt;$D$19,MAX($D$16,IF((MAX($D$16,POWER((ABS(K1248)^2)/($I$5*MAX(F1248,0.1)^2),1/3)))&gt;IFERROR(L1248,0),MIN((MAX($D$16,POWER((ABS(K1248)^2)/($I$5*MAX(F1248,0.1)^2),1/3))),IFERROR(L1248,0)+(MIN(ABS(IFERROR(U1248,0))*$D$18,ABS((MAX($D$16,POWER((ABS(K1248)^2)/($I$5*MAX(F1248,0.1)^2),1/3)))-IFERROR(L1248,0))))),MAX((MAX($D$16,POWER((ABS(K1248)^2)/($I$5*MAX(F1248,0.1)^2),1/3))),IFERROR(L1248,0)-(MIN(ABS(IFERROR(U1248,0))*$D$18,ABS((MAX($D$16,POWER((ABS(K1248)^2)/($I$5*MAX(F1248,0.1)^2),1/3)))-IFERROR(L1248,0))))))),MAX($D$16,POWER((ABS(K1248)^2)/($I$5*MAX(F1248,0.1)^2),1/3))),MAX($D$16,IFERROR(L1248,0)))))))</f>
        <v/>
      </c>
      <c r="M1248">
        <f>((F1248)+(G1248)*(L1248))*(L1248)</f>
        <v/>
      </c>
      <c r="N1248">
        <f>(((F1248)+(G1248)*(L1248))*(L1248))/MAX((F1248)+2*(L1248)*SQRT(1+(G1248)^2),1E-6)</f>
        <v/>
      </c>
      <c r="O1248">
        <f>ABS(K1248)/MAX(((F1248)+(G1248)*(L1248))*(L1248),1E-6)</f>
        <v/>
      </c>
      <c r="P1248">
        <f>E1248+L1248</f>
        <v/>
      </c>
      <c r="Q1248">
        <f>P1248+((ABS(K1248)/MAX(((F1248)+(G1248)*(L1248))*(L1248),1E-6))^2)/(2*$I$5)</f>
        <v/>
      </c>
      <c r="R1248">
        <f>((ABS(K1248)*$D$6)/(MAX(((F1248)+(G1248)*(L1248))*(L1248),1E-6)*MAX(((((F1248)+(G1248)*(L1248))*(L1248))/MAX((F1248)+2*(L1248)*SQRT(1+(G1248)^2),1E-6))^(2/3),1E-6)))^2</f>
        <v/>
      </c>
      <c r="S1248">
        <f>ABS(ABS(K1248)/MAX(((F1248)+(G1248)*(L1248))*(L1248),1E-6))/SQRT($I$5*MAX((((F1248)+(G1248)*(L1248))*(L1248))/MAX((F1248)+2*(G1248)*(L1248),1E-6),1E-6))</f>
        <v/>
      </c>
      <c r="T1248">
        <f>((F1248)*(L1248)^2)/2+(G1248)*(L1248)^3/3+(ABS(K1248)^2)/($I$5*MAX(((F1248)+(G1248)*(L1248))*(L1248),1E-6))</f>
        <v/>
      </c>
      <c r="U1248">
        <f>IF($D$20=0,0,IFERROR(Q1247-(((R1247+R1248)/2)*J1248)-(IF(O1247&gt;O1248,$D$8*((O1247^2-O1248^2)/(2*$I$5)),$D$9*((O1248^2-O1247^2)/(2*$I$5)))+($D$10*(ABS(I1248)/90)*(MAX(O1247^2,O1248^2)/(2*$I$5))))-Q1248,0))</f>
        <v/>
      </c>
      <c r="V1248">
        <f>IF($D$20=0,1,IFERROR(IF(ROUND(S1248,3)=1,1,IF(AND(ABS(U1248)&lt;$D$19,S1248&gt;1),1,0)),0))</f>
        <v/>
      </c>
      <c r="W1248">
        <f>IF($D$20=0,IFERROR(W1249,MAX($D$16,POWER((ABS(K1248)^2)/($I$5*MAX(F1248,0.1)^2),1/3))),IF(IFERROR(AG1249,0)=0,IFERROR(W1249,MAX($D$16,POWER((ABS(K1248)^2)/($I$5*MAX(F1248,0.1)^2),1/3))),IF(OR(IFERROR(W1248,0)=0,IFERROR(AD1249,0)&gt;1),MAX($D$16,POWER((ABS(K1248)^2)/($I$5*MAX(F1248,0.1)^2),1/3)),IF(IFERROR(AF1248,0)&gt;0,MAX($D$16,IFERROR(W1248,0)+((IFERROR(AF1248,0))*$D$18*IF((IFERROR(AD1248,0))&lt;1,1,-1))),IF(IFERROR(AF1248,0)&lt;0,IF(ABS((MAX($D$16,POWER((ABS(K1248)^2)/($I$5*MAX(F1248,0.1)^2),1/3)))-IFERROR(W1248,0))&gt;$D$19,MAX($D$16,IF((MAX($D$16,POWER((ABS(K1248)^2)/($I$5*MAX(F1248,0.1)^2),1/3)))&gt;IFERROR(W1248,0),MIN((MAX($D$16,POWER((ABS(K1248)^2)/($I$5*MAX(F1248,0.1)^2),1/3))),IFERROR(W1248,0)+(MIN(ABS(IFERROR(AF1248,0))*$D$18,ABS((MAX($D$16,POWER((ABS(K1248)^2)/($I$5*MAX(F1248,0.1)^2),1/3)))-IFERROR(W1248,0))))),MAX((MAX($D$16,POWER((ABS(K1248)^2)/($I$5*MAX(F1248,0.1)^2),1/3))),IFERROR(W1248,0)-(MIN(ABS(IFERROR(AF1248,0))*$D$18,ABS((MAX($D$16,POWER((ABS(K1248)^2)/($I$5*MAX(F1248,0.1)^2),1/3)))-IFERROR(W1248,0))))))),MAX($D$16,POWER((ABS(K1248)^2)/($I$5*MAX(F1248,0.1)^2),1/3))),MAX($D$16,IFERROR(W1248,0)))))))</f>
        <v/>
      </c>
      <c r="X1248">
        <f>((F1248)+(G1248)*(W1248))*(W1248)</f>
        <v/>
      </c>
      <c r="Y1248">
        <f>(((F1248)+(G1248)*(W1248))*(W1248))/MAX((F1248)+2*(W1248)*SQRT(1+(G1248)^2),1E-6)</f>
        <v/>
      </c>
      <c r="Z1248">
        <f>ABS(K1248)/MAX(((F1248)+(G1248)*(W1248))*(W1248),1E-6)</f>
        <v/>
      </c>
      <c r="AA1248">
        <f>E1248+W1248</f>
        <v/>
      </c>
      <c r="AB1248">
        <f>AA1248+((ABS(K1248)/MAX(((F1248)+(G1248)*(W1248))*(W1248),1E-6))^2)/(2*$I$5)</f>
        <v/>
      </c>
      <c r="AC1248">
        <f>((ABS(K1248)*$D$6)/(MAX(((F1248)+(G1248)*(W1248))*(W1248),1E-6)*MAX(((((F1248)+(G1248)*(W1248))*(W1248))/MAX((F1248)+2*(W1248)*SQRT(1+(G1248)^2),1E-6))^(2/3),1E-6)))^2</f>
        <v/>
      </c>
      <c r="AD1248">
        <f>ABS(ABS(K1248)/MAX(((F1248)+(G1248)*(W1248))*(W1248),1E-6))/SQRT($I$5*MAX((((F1248)+(G1248)*(W1248))*(W1248))/MAX((F1248)+2*(G1248)*(W1248),1E-6),1E-6))</f>
        <v/>
      </c>
      <c r="AE1248">
        <f>((F1248)*(W1248)^2)/2+(G1248)*(W1248)^3/3+(ABS(K1248)^2)/($I$5*MAX(((F1248)+(G1248)*(W1248))*(W1248),1E-6))</f>
        <v/>
      </c>
      <c r="AF1248">
        <f>IF($D$20=0,0,IFERROR(AB1249+(((AC1248+AC1249)/2)*J1249)+(IF(Z1248&gt;Z1249,$D$8*((Z1248^2-Z1249^2)/(2*$I$5)),$D$9*((Z1249^2-Z1248^2)/(2*$I$5)))+($D$10*(ABS(I1249)/90)*(MAX(Z1248^2,Z1249^2)/(2*$I$5))))-AB1248,0))</f>
        <v/>
      </c>
      <c r="AG1248">
        <f>IF($D$20=0,1,IFERROR(IF(ROUND(AD1248,3)=1,1,IF(AND(ABS(AF1248)&lt;$D$19,AD1248&lt;1),1,0)),0))</f>
        <v/>
      </c>
      <c r="AH1248">
        <f>IFERROR(IF(V32="Supercritical",MAX($D$16,IFERROR(L1248,MAX($D$16,POWER((ABS(K1248)^2)/($I$5*MAX(F1248,0.1)^2),1/3)))),IF(V32="Subcritical",MAX($D$16,IFERROR(W1248,MAX($D$16,POWER((ABS(K1248)^2)/($I$5*MAX(F1248,0.1)^2),1/3)))),IF(AND(IFERROR(V1248,0)=1,IFERROR(AG1248,0)=1),IF(IFERROR(T1248,-1E99)&gt;=IFERROR(AE1248,-1E99),MAX($D$16,IFERROR(L1248,MAX($D$16,POWER((ABS(K1248)^2)/($I$5*MAX(F1248,0.1)^2),1/3)))),MAX($D$16,IFERROR(W1248,MAX($D$16,POWER((ABS(K1248)^2)/($I$5*MAX(F1248,0.1)^2),1/3))))),IF(IFERROR(V1248,0)=1,MAX($D$16,IFERROR(L1248,MAX($D$16,POWER((ABS(K1248)^2)/($I$5*MAX(F1248,0.1)^2),1/3)))),IF(IFERROR(AG1248,0)=1,MAX($D$16,IFERROR(W1248,MAX($D$16,POWER((ABS(K1248)^2)/($I$5*MAX(F1248,0.1)^2),1/3)))),MAX($D$16,POWER((ABS(K1248)^2)/($I$5*MAX(F1248,0.1)^2),1/3))))))),MAX($D$16,POWER((ABS(K1248)^2)/($I$5*MAX(F1248,0.1)^2),1/3)))</f>
        <v/>
      </c>
      <c r="AI1248">
        <f>E1248+AH1248</f>
        <v/>
      </c>
      <c r="AJ1248">
        <f>AI1248+((ABS(K1248)/MAX(((F1248)+(G1248)*(AH1248))*(AH1248),1E-6))^2)/(2*$I$5)</f>
        <v/>
      </c>
      <c r="AM1248" t="n">
        <v>0</v>
      </c>
      <c r="AN1248" t="n">
        <v>0</v>
      </c>
      <c r="AO1248">
        <f>AM1248+AN1248</f>
        <v/>
      </c>
      <c r="AP1248">
        <f>AP1247+AO1248</f>
        <v/>
      </c>
      <c r="AQ1248">
        <f>ABS(ABS(K1248)/MAX(((F1248)+(G1248)*(AH1248))*(AH1248),1E-6))/SQRT($I$5*MAX((((F1248)+(G1248)*(AH1248))*(AH1248))/MAX((F1248)+2*(G1248)*(AH1248),1E-6),1E-6))</f>
        <v/>
      </c>
      <c r="AR1248">
        <f>IF(AQ1248&lt;1,"Subcritical","Supercritical")</f>
        <v/>
      </c>
      <c r="AS1248">
        <f>((ABS(K1248)*$D$6)/(MAX(((F1248)+(G1248)*(AH1248))*(AH1248),1E-6)*MAX(((((F1248)+(G1248)*(AH1248))*(AH1248))/MAX((F1248)+2*(AH1248)*SQRT(1+(G1248)^2),1E-6))^(2/3),1E-6)))^2</f>
        <v/>
      </c>
    </row>
    <row r="1249">
      <c r="A1249" t="n">
        <v>1100</v>
      </c>
      <c r="B1249" t="n">
        <v>1098.889</v>
      </c>
      <c r="C1249" t="n">
        <v>616076.982</v>
      </c>
      <c r="D1249" t="n">
        <v>3096905.137</v>
      </c>
      <c r="E1249" t="n">
        <v>632.0125</v>
      </c>
      <c r="F1249" t="n">
        <v>5.2</v>
      </c>
      <c r="G1249" t="n">
        <v>0</v>
      </c>
      <c r="H1249" t="inlineStr">
        <is>
          <t>Normal</t>
        </is>
      </c>
      <c r="I1249" t="n">
        <v>0.057</v>
      </c>
      <c r="J1249">
        <f>B1249-B1248</f>
        <v/>
      </c>
      <c r="K1249">
        <f>MAX(0,K1248-AO1248)</f>
        <v/>
      </c>
      <c r="L1249">
        <f>IF($D$20=0,IFERROR(L1248,MAX($D$16,POWER((ABS(K1249)^2)/($I$5*MAX(F1249,0.1)^2),1/3))),IF(IFERROR(V1248,0)=0,IFERROR(L1248,MAX($D$16,POWER((ABS(K1249)^2)/($I$5*MAX(F1249,0.1)^2),1/3))),IF(OR(IFERROR(L1249,0)=0,IFERROR(S1248,0)&lt;1,IFERROR(S1249,0)&lt;1),MAX($D$16,POWER((ABS(K1249)^2)/($I$5*MAX(F1249,0.1)^2),1/3)),IF(IFERROR(U1249,0)&gt;0,MAX($D$16,IFERROR(L1249,0)+((IFERROR(U1249,0))*$D$18*IF((IFERROR(S1249,0))&lt;1,1,-1))),IF(IFERROR(U1249,0)&lt;0,IF(ABS((MAX($D$16,POWER((ABS(K1249)^2)/($I$5*MAX(F1249,0.1)^2),1/3)))-IFERROR(L1249,0))&gt;$D$19,MAX($D$16,IF((MAX($D$16,POWER((ABS(K1249)^2)/($I$5*MAX(F1249,0.1)^2),1/3)))&gt;IFERROR(L1249,0),MIN((MAX($D$16,POWER((ABS(K1249)^2)/($I$5*MAX(F1249,0.1)^2),1/3))),IFERROR(L1249,0)+(MIN(ABS(IFERROR(U1249,0))*$D$18,ABS((MAX($D$16,POWER((ABS(K1249)^2)/($I$5*MAX(F1249,0.1)^2),1/3)))-IFERROR(L1249,0))))),MAX((MAX($D$16,POWER((ABS(K1249)^2)/($I$5*MAX(F1249,0.1)^2),1/3))),IFERROR(L1249,0)-(MIN(ABS(IFERROR(U1249,0))*$D$18,ABS((MAX($D$16,POWER((ABS(K1249)^2)/($I$5*MAX(F1249,0.1)^2),1/3)))-IFERROR(L1249,0))))))),MAX($D$16,POWER((ABS(K1249)^2)/($I$5*MAX(F1249,0.1)^2),1/3))),MAX($D$16,IFERROR(L1249,0)))))))</f>
        <v/>
      </c>
      <c r="M1249">
        <f>((F1249)+(G1249)*(L1249))*(L1249)</f>
        <v/>
      </c>
      <c r="N1249">
        <f>(((F1249)+(G1249)*(L1249))*(L1249))/MAX((F1249)+2*(L1249)*SQRT(1+(G1249)^2),1E-6)</f>
        <v/>
      </c>
      <c r="O1249">
        <f>ABS(K1249)/MAX(((F1249)+(G1249)*(L1249))*(L1249),1E-6)</f>
        <v/>
      </c>
      <c r="P1249">
        <f>E1249+L1249</f>
        <v/>
      </c>
      <c r="Q1249">
        <f>P1249+((ABS(K1249)/MAX(((F1249)+(G1249)*(L1249))*(L1249),1E-6))^2)/(2*$I$5)</f>
        <v/>
      </c>
      <c r="R1249">
        <f>((ABS(K1249)*$D$6)/(MAX(((F1249)+(G1249)*(L1249))*(L1249),1E-6)*MAX(((((F1249)+(G1249)*(L1249))*(L1249))/MAX((F1249)+2*(L1249)*SQRT(1+(G1249)^2),1E-6))^(2/3),1E-6)))^2</f>
        <v/>
      </c>
      <c r="S1249">
        <f>ABS(ABS(K1249)/MAX(((F1249)+(G1249)*(L1249))*(L1249),1E-6))/SQRT($I$5*MAX((((F1249)+(G1249)*(L1249))*(L1249))/MAX((F1249)+2*(G1249)*(L1249),1E-6),1E-6))</f>
        <v/>
      </c>
      <c r="T1249">
        <f>((F1249)*(L1249)^2)/2+(G1249)*(L1249)^3/3+(ABS(K1249)^2)/($I$5*MAX(((F1249)+(G1249)*(L1249))*(L1249),1E-6))</f>
        <v/>
      </c>
      <c r="U1249">
        <f>IF($D$20=0,0,IFERROR(Q1248-(((R1248+R1249)/2)*J1249)-(IF(O1248&gt;O1249,$D$8*((O1248^2-O1249^2)/(2*$I$5)),$D$9*((O1249^2-O1248^2)/(2*$I$5)))+($D$10*(ABS(I1249)/90)*(MAX(O1248^2,O1249^2)/(2*$I$5))))-Q1249,0))</f>
        <v/>
      </c>
      <c r="V1249">
        <f>IF($D$20=0,1,IFERROR(IF(ROUND(S1249,3)=1,1,IF(AND(ABS(U1249)&lt;$D$19,S1249&gt;1),1,0)),0))</f>
        <v/>
      </c>
      <c r="W1249">
        <f>IF($D$20=0,IFERROR(W1250,MAX($D$16,POWER((ABS(K1249)^2)/($I$5*MAX(F1249,0.1)^2),1/3))),IF(IFERROR(AG1250,0)=0,IFERROR(W1250,MAX($D$16,POWER((ABS(K1249)^2)/($I$5*MAX(F1249,0.1)^2),1/3))),IF(OR(IFERROR(W1249,0)=0,IFERROR(AD1250,0)&gt;1),MAX($D$16,POWER((ABS(K1249)^2)/($I$5*MAX(F1249,0.1)^2),1/3)),IF(IFERROR(AF1249,0)&gt;0,MAX($D$16,IFERROR(W1249,0)+((IFERROR(AF1249,0))*$D$18*IF((IFERROR(AD1249,0))&lt;1,1,-1))),IF(IFERROR(AF1249,0)&lt;0,IF(ABS((MAX($D$16,POWER((ABS(K1249)^2)/($I$5*MAX(F1249,0.1)^2),1/3)))-IFERROR(W1249,0))&gt;$D$19,MAX($D$16,IF((MAX($D$16,POWER((ABS(K1249)^2)/($I$5*MAX(F1249,0.1)^2),1/3)))&gt;IFERROR(W1249,0),MIN((MAX($D$16,POWER((ABS(K1249)^2)/($I$5*MAX(F1249,0.1)^2),1/3))),IFERROR(W1249,0)+(MIN(ABS(IFERROR(AF1249,0))*$D$18,ABS((MAX($D$16,POWER((ABS(K1249)^2)/($I$5*MAX(F1249,0.1)^2),1/3)))-IFERROR(W1249,0))))),MAX((MAX($D$16,POWER((ABS(K1249)^2)/($I$5*MAX(F1249,0.1)^2),1/3))),IFERROR(W1249,0)-(MIN(ABS(IFERROR(AF1249,0))*$D$18,ABS((MAX($D$16,POWER((ABS(K1249)^2)/($I$5*MAX(F1249,0.1)^2),1/3)))-IFERROR(W1249,0))))))),MAX($D$16,POWER((ABS(K1249)^2)/($I$5*MAX(F1249,0.1)^2),1/3))),MAX($D$16,IFERROR(W1249,0)))))))</f>
        <v/>
      </c>
      <c r="X1249">
        <f>((F1249)+(G1249)*(W1249))*(W1249)</f>
        <v/>
      </c>
      <c r="Y1249">
        <f>(((F1249)+(G1249)*(W1249))*(W1249))/MAX((F1249)+2*(W1249)*SQRT(1+(G1249)^2),1E-6)</f>
        <v/>
      </c>
      <c r="Z1249">
        <f>ABS(K1249)/MAX(((F1249)+(G1249)*(W1249))*(W1249),1E-6)</f>
        <v/>
      </c>
      <c r="AA1249">
        <f>E1249+W1249</f>
        <v/>
      </c>
      <c r="AB1249">
        <f>AA1249+((ABS(K1249)/MAX(((F1249)+(G1249)*(W1249))*(W1249),1E-6))^2)/(2*$I$5)</f>
        <v/>
      </c>
      <c r="AC1249">
        <f>((ABS(K1249)*$D$6)/(MAX(((F1249)+(G1249)*(W1249))*(W1249),1E-6)*MAX(((((F1249)+(G1249)*(W1249))*(W1249))/MAX((F1249)+2*(W1249)*SQRT(1+(G1249)^2),1E-6))^(2/3),1E-6)))^2</f>
        <v/>
      </c>
      <c r="AD1249">
        <f>ABS(ABS(K1249)/MAX(((F1249)+(G1249)*(W1249))*(W1249),1E-6))/SQRT($I$5*MAX((((F1249)+(G1249)*(W1249))*(W1249))/MAX((F1249)+2*(G1249)*(W1249),1E-6),1E-6))</f>
        <v/>
      </c>
      <c r="AE1249">
        <f>((F1249)*(W1249)^2)/2+(G1249)*(W1249)^3/3+(ABS(K1249)^2)/($I$5*MAX(((F1249)+(G1249)*(W1249))*(W1249),1E-6))</f>
        <v/>
      </c>
      <c r="AF1249">
        <f>IF($D$20=0,0,IFERROR(AB1250+(((AC1249+AC1250)/2)*J1250)+(IF(Z1249&gt;Z1250,$D$8*((Z1249^2-Z1250^2)/(2*$I$5)),$D$9*((Z1250^2-Z1249^2)/(2*$I$5)))+($D$10*(ABS(I1250)/90)*(MAX(Z1249^2,Z1250^2)/(2*$I$5))))-AB1249,0))</f>
        <v/>
      </c>
      <c r="AG1249">
        <f>IF($D$20=0,1,IFERROR(IF(ROUND(AD1249,3)=1,1,IF(AND(ABS(AF1249)&lt;$D$19,AD1249&lt;1),1,0)),0))</f>
        <v/>
      </c>
      <c r="AH1249">
        <f>IFERROR(IF(V32="Supercritical",MAX($D$16,IFERROR(L1249,MAX($D$16,POWER((ABS(K1249)^2)/($I$5*MAX(F1249,0.1)^2),1/3)))),IF(V32="Subcritical",MAX($D$16,IFERROR(W1249,MAX($D$16,POWER((ABS(K1249)^2)/($I$5*MAX(F1249,0.1)^2),1/3)))),IF(AND(IFERROR(V1249,0)=1,IFERROR(AG1249,0)=1),IF(IFERROR(T1249,-1E99)&gt;=IFERROR(AE1249,-1E99),MAX($D$16,IFERROR(L1249,MAX($D$16,POWER((ABS(K1249)^2)/($I$5*MAX(F1249,0.1)^2),1/3)))),MAX($D$16,IFERROR(W1249,MAX($D$16,POWER((ABS(K1249)^2)/($I$5*MAX(F1249,0.1)^2),1/3))))),IF(IFERROR(V1249,0)=1,MAX($D$16,IFERROR(L1249,MAX($D$16,POWER((ABS(K1249)^2)/($I$5*MAX(F1249,0.1)^2),1/3)))),IF(IFERROR(AG1249,0)=1,MAX($D$16,IFERROR(W1249,MAX($D$16,POWER((ABS(K1249)^2)/($I$5*MAX(F1249,0.1)^2),1/3)))),MAX($D$16,POWER((ABS(K1249)^2)/($I$5*MAX(F1249,0.1)^2),1/3))))))),MAX($D$16,POWER((ABS(K1249)^2)/($I$5*MAX(F1249,0.1)^2),1/3)))</f>
        <v/>
      </c>
      <c r="AI1249">
        <f>E1249+AH1249</f>
        <v/>
      </c>
      <c r="AJ1249">
        <f>AI1249+((ABS(K1249)/MAX(((F1249)+(G1249)*(AH1249))*(AH1249),1E-6))^2)/(2*$I$5)</f>
        <v/>
      </c>
      <c r="AM1249" t="n">
        <v>0</v>
      </c>
      <c r="AN1249" t="n">
        <v>0</v>
      </c>
      <c r="AO1249">
        <f>AM1249+AN1249</f>
        <v/>
      </c>
      <c r="AP1249">
        <f>AP1248+AO1249</f>
        <v/>
      </c>
      <c r="AQ1249">
        <f>ABS(ABS(K1249)/MAX(((F1249)+(G1249)*(AH1249))*(AH1249),1E-6))/SQRT($I$5*MAX((((F1249)+(G1249)*(AH1249))*(AH1249))/MAX((F1249)+2*(G1249)*(AH1249),1E-6),1E-6))</f>
        <v/>
      </c>
      <c r="AR1249">
        <f>IF(AQ1249&lt;1,"Subcritical","Supercritical")</f>
        <v/>
      </c>
      <c r="AS1249">
        <f>((ABS(K1249)*$D$6)/(MAX(((F1249)+(G1249)*(AH1249))*(AH1249),1E-6)*MAX(((((F1249)+(G1249)*(AH1249))*(AH1249))/MAX((F1249)+2*(AH1249)*SQRT(1+(G1249)^2),1E-6))^(2/3),1E-6)))^2</f>
        <v/>
      </c>
    </row>
    <row r="1250">
      <c r="A1250" t="n">
        <v>1101</v>
      </c>
      <c r="B1250" t="n">
        <v>1099.889</v>
      </c>
      <c r="C1250" t="n">
        <v>616076.9399999999</v>
      </c>
      <c r="D1250" t="n">
        <v>3096904.138</v>
      </c>
      <c r="E1250" t="n">
        <v>632.0119999999999</v>
      </c>
      <c r="F1250" t="n">
        <v>5.2</v>
      </c>
      <c r="G1250" t="n">
        <v>0</v>
      </c>
      <c r="H1250" t="inlineStr">
        <is>
          <t>Normal</t>
        </is>
      </c>
      <c r="I1250" t="n">
        <v>0</v>
      </c>
      <c r="J1250">
        <f>B1250-B1249</f>
        <v/>
      </c>
      <c r="K1250">
        <f>MAX(0,K1249-AO1249)</f>
        <v/>
      </c>
      <c r="L1250">
        <f>IF($D$20=0,IFERROR(L1249,MAX($D$16,POWER((ABS(K1250)^2)/($I$5*MAX(F1250,0.1)^2),1/3))),IF(IFERROR(V1249,0)=0,IFERROR(L1249,MAX($D$16,POWER((ABS(K1250)^2)/($I$5*MAX(F1250,0.1)^2),1/3))),IF(OR(IFERROR(L1250,0)=0,IFERROR(S1249,0)&lt;1,IFERROR(S1250,0)&lt;1),MAX($D$16,POWER((ABS(K1250)^2)/($I$5*MAX(F1250,0.1)^2),1/3)),IF(IFERROR(U1250,0)&gt;0,MAX($D$16,IFERROR(L1250,0)+((IFERROR(U1250,0))*$D$18*IF((IFERROR(S1250,0))&lt;1,1,-1))),IF(IFERROR(U1250,0)&lt;0,IF(ABS((MAX($D$16,POWER((ABS(K1250)^2)/($I$5*MAX(F1250,0.1)^2),1/3)))-IFERROR(L1250,0))&gt;$D$19,MAX($D$16,IF((MAX($D$16,POWER((ABS(K1250)^2)/($I$5*MAX(F1250,0.1)^2),1/3)))&gt;IFERROR(L1250,0),MIN((MAX($D$16,POWER((ABS(K1250)^2)/($I$5*MAX(F1250,0.1)^2),1/3))),IFERROR(L1250,0)+(MIN(ABS(IFERROR(U1250,0))*$D$18,ABS((MAX($D$16,POWER((ABS(K1250)^2)/($I$5*MAX(F1250,0.1)^2),1/3)))-IFERROR(L1250,0))))),MAX((MAX($D$16,POWER((ABS(K1250)^2)/($I$5*MAX(F1250,0.1)^2),1/3))),IFERROR(L1250,0)-(MIN(ABS(IFERROR(U1250,0))*$D$18,ABS((MAX($D$16,POWER((ABS(K1250)^2)/($I$5*MAX(F1250,0.1)^2),1/3)))-IFERROR(L1250,0))))))),MAX($D$16,POWER((ABS(K1250)^2)/($I$5*MAX(F1250,0.1)^2),1/3))),MAX($D$16,IFERROR(L1250,0)))))))</f>
        <v/>
      </c>
      <c r="M1250">
        <f>((F1250)+(G1250)*(L1250))*(L1250)</f>
        <v/>
      </c>
      <c r="N1250">
        <f>(((F1250)+(G1250)*(L1250))*(L1250))/MAX((F1250)+2*(L1250)*SQRT(1+(G1250)^2),1E-6)</f>
        <v/>
      </c>
      <c r="O1250">
        <f>ABS(K1250)/MAX(((F1250)+(G1250)*(L1250))*(L1250),1E-6)</f>
        <v/>
      </c>
      <c r="P1250">
        <f>E1250+L1250</f>
        <v/>
      </c>
      <c r="Q1250">
        <f>P1250+((ABS(K1250)/MAX(((F1250)+(G1250)*(L1250))*(L1250),1E-6))^2)/(2*$I$5)</f>
        <v/>
      </c>
      <c r="R1250">
        <f>((ABS(K1250)*$D$6)/(MAX(((F1250)+(G1250)*(L1250))*(L1250),1E-6)*MAX(((((F1250)+(G1250)*(L1250))*(L1250))/MAX((F1250)+2*(L1250)*SQRT(1+(G1250)^2),1E-6))^(2/3),1E-6)))^2</f>
        <v/>
      </c>
      <c r="S1250">
        <f>ABS(ABS(K1250)/MAX(((F1250)+(G1250)*(L1250))*(L1250),1E-6))/SQRT($I$5*MAX((((F1250)+(G1250)*(L1250))*(L1250))/MAX((F1250)+2*(G1250)*(L1250),1E-6),1E-6))</f>
        <v/>
      </c>
      <c r="T1250">
        <f>((F1250)*(L1250)^2)/2+(G1250)*(L1250)^3/3+(ABS(K1250)^2)/($I$5*MAX(((F1250)+(G1250)*(L1250))*(L1250),1E-6))</f>
        <v/>
      </c>
      <c r="U1250">
        <f>IF($D$20=0,0,IFERROR(Q1249-(((R1249+R1250)/2)*J1250)-(IF(O1249&gt;O1250,$D$8*((O1249^2-O1250^2)/(2*$I$5)),$D$9*((O1250^2-O1249^2)/(2*$I$5)))+($D$10*(ABS(I1250)/90)*(MAX(O1249^2,O1250^2)/(2*$I$5))))-Q1250,0))</f>
        <v/>
      </c>
      <c r="V1250">
        <f>IF($D$20=0,1,IFERROR(IF(ROUND(S1250,3)=1,1,IF(AND(ABS(U1250)&lt;$D$19,S1250&gt;1),1,0)),0))</f>
        <v/>
      </c>
      <c r="W1250">
        <f>IF($D$20=0,IFERROR(W1251,MAX($D$16,POWER((ABS(K1250)^2)/($I$5*MAX(F1250,0.1)^2),1/3))),IF(IFERROR(AG1251,0)=0,IFERROR(W1251,MAX($D$16,POWER((ABS(K1250)^2)/($I$5*MAX(F1250,0.1)^2),1/3))),IF(OR(IFERROR(W1250,0)=0,IFERROR(AD1251,0)&gt;1),MAX($D$16,POWER((ABS(K1250)^2)/($I$5*MAX(F1250,0.1)^2),1/3)),IF(IFERROR(AF1250,0)&gt;0,MAX($D$16,IFERROR(W1250,0)+((IFERROR(AF1250,0))*$D$18*IF((IFERROR(AD1250,0))&lt;1,1,-1))),IF(IFERROR(AF1250,0)&lt;0,IF(ABS((MAX($D$16,POWER((ABS(K1250)^2)/($I$5*MAX(F1250,0.1)^2),1/3)))-IFERROR(W1250,0))&gt;$D$19,MAX($D$16,IF((MAX($D$16,POWER((ABS(K1250)^2)/($I$5*MAX(F1250,0.1)^2),1/3)))&gt;IFERROR(W1250,0),MIN((MAX($D$16,POWER((ABS(K1250)^2)/($I$5*MAX(F1250,0.1)^2),1/3))),IFERROR(W1250,0)+(MIN(ABS(IFERROR(AF1250,0))*$D$18,ABS((MAX($D$16,POWER((ABS(K1250)^2)/($I$5*MAX(F1250,0.1)^2),1/3)))-IFERROR(W1250,0))))),MAX((MAX($D$16,POWER((ABS(K1250)^2)/($I$5*MAX(F1250,0.1)^2),1/3))),IFERROR(W1250,0)-(MIN(ABS(IFERROR(AF1250,0))*$D$18,ABS((MAX($D$16,POWER((ABS(K1250)^2)/($I$5*MAX(F1250,0.1)^2),1/3)))-IFERROR(W1250,0))))))),MAX($D$16,POWER((ABS(K1250)^2)/($I$5*MAX(F1250,0.1)^2),1/3))),MAX($D$16,IFERROR(W1250,0)))))))</f>
        <v/>
      </c>
      <c r="X1250">
        <f>((F1250)+(G1250)*(W1250))*(W1250)</f>
        <v/>
      </c>
      <c r="Y1250">
        <f>(((F1250)+(G1250)*(W1250))*(W1250))/MAX((F1250)+2*(W1250)*SQRT(1+(G1250)^2),1E-6)</f>
        <v/>
      </c>
      <c r="Z1250">
        <f>ABS(K1250)/MAX(((F1250)+(G1250)*(W1250))*(W1250),1E-6)</f>
        <v/>
      </c>
      <c r="AA1250">
        <f>E1250+W1250</f>
        <v/>
      </c>
      <c r="AB1250">
        <f>AA1250+((ABS(K1250)/MAX(((F1250)+(G1250)*(W1250))*(W1250),1E-6))^2)/(2*$I$5)</f>
        <v/>
      </c>
      <c r="AC1250">
        <f>((ABS(K1250)*$D$6)/(MAX(((F1250)+(G1250)*(W1250))*(W1250),1E-6)*MAX(((((F1250)+(G1250)*(W1250))*(W1250))/MAX((F1250)+2*(W1250)*SQRT(1+(G1250)^2),1E-6))^(2/3),1E-6)))^2</f>
        <v/>
      </c>
      <c r="AD1250">
        <f>ABS(ABS(K1250)/MAX(((F1250)+(G1250)*(W1250))*(W1250),1E-6))/SQRT($I$5*MAX((((F1250)+(G1250)*(W1250))*(W1250))/MAX((F1250)+2*(G1250)*(W1250),1E-6),1E-6))</f>
        <v/>
      </c>
      <c r="AE1250">
        <f>((F1250)*(W1250)^2)/2+(G1250)*(W1250)^3/3+(ABS(K1250)^2)/($I$5*MAX(((F1250)+(G1250)*(W1250))*(W1250),1E-6))</f>
        <v/>
      </c>
      <c r="AF1250">
        <f>IF($D$20=0,0,IFERROR(AB1251+(((AC1250+AC1251)/2)*J1251)+(IF(Z1250&gt;Z1251,$D$8*((Z1250^2-Z1251^2)/(2*$I$5)),$D$9*((Z1251^2-Z1250^2)/(2*$I$5)))+($D$10*(ABS(I1251)/90)*(MAX(Z1250^2,Z1251^2)/(2*$I$5))))-AB1250,0))</f>
        <v/>
      </c>
      <c r="AG1250">
        <f>IF($D$20=0,1,IFERROR(IF(ROUND(AD1250,3)=1,1,IF(AND(ABS(AF1250)&lt;$D$19,AD1250&lt;1),1,0)),0))</f>
        <v/>
      </c>
      <c r="AH1250">
        <f>IFERROR(IF(V32="Supercritical",MAX($D$16,IFERROR(L1250,MAX($D$16,POWER((ABS(K1250)^2)/($I$5*MAX(F1250,0.1)^2),1/3)))),IF(V32="Subcritical",MAX($D$16,IFERROR(W1250,MAX($D$16,POWER((ABS(K1250)^2)/($I$5*MAX(F1250,0.1)^2),1/3)))),IF(AND(IFERROR(V1250,0)=1,IFERROR(AG1250,0)=1),IF(IFERROR(T1250,-1E99)&gt;=IFERROR(AE1250,-1E99),MAX($D$16,IFERROR(L1250,MAX($D$16,POWER((ABS(K1250)^2)/($I$5*MAX(F1250,0.1)^2),1/3)))),MAX($D$16,IFERROR(W1250,MAX($D$16,POWER((ABS(K1250)^2)/($I$5*MAX(F1250,0.1)^2),1/3))))),IF(IFERROR(V1250,0)=1,MAX($D$16,IFERROR(L1250,MAX($D$16,POWER((ABS(K1250)^2)/($I$5*MAX(F1250,0.1)^2),1/3)))),IF(IFERROR(AG1250,0)=1,MAX($D$16,IFERROR(W1250,MAX($D$16,POWER((ABS(K1250)^2)/($I$5*MAX(F1250,0.1)^2),1/3)))),MAX($D$16,POWER((ABS(K1250)^2)/($I$5*MAX(F1250,0.1)^2),1/3))))))),MAX($D$16,POWER((ABS(K1250)^2)/($I$5*MAX(F1250,0.1)^2),1/3)))</f>
        <v/>
      </c>
      <c r="AI1250">
        <f>E1250+AH1250</f>
        <v/>
      </c>
      <c r="AJ1250">
        <f>AI1250+((ABS(K1250)/MAX(((F1250)+(G1250)*(AH1250))*(AH1250),1E-6))^2)/(2*$I$5)</f>
        <v/>
      </c>
      <c r="AM1250" t="n">
        <v>0</v>
      </c>
      <c r="AN1250" t="n">
        <v>0</v>
      </c>
      <c r="AO1250">
        <f>AM1250+AN1250</f>
        <v/>
      </c>
      <c r="AP1250">
        <f>AP1249+AO1250</f>
        <v/>
      </c>
      <c r="AQ1250">
        <f>ABS(ABS(K1250)/MAX(((F1250)+(G1250)*(AH1250))*(AH1250),1E-6))/SQRT($I$5*MAX((((F1250)+(G1250)*(AH1250))*(AH1250))/MAX((F1250)+2*(G1250)*(AH1250),1E-6),1E-6))</f>
        <v/>
      </c>
      <c r="AR1250">
        <f>IF(AQ1250&lt;1,"Subcritical","Supercritical")</f>
        <v/>
      </c>
      <c r="AS1250">
        <f>((ABS(K1250)*$D$6)/(MAX(((F1250)+(G1250)*(AH1250))*(AH1250),1E-6)*MAX(((((F1250)+(G1250)*(AH1250))*(AH1250))/MAX((F1250)+2*(AH1250)*SQRT(1+(G1250)^2),1E-6))^(2/3),1E-6)))^2</f>
        <v/>
      </c>
    </row>
    <row r="1251">
      <c r="A1251" t="n">
        <v>1102</v>
      </c>
      <c r="B1251" t="n">
        <v>1100.889</v>
      </c>
      <c r="C1251" t="n">
        <v>616076.898</v>
      </c>
      <c r="D1251" t="n">
        <v>3096903.139</v>
      </c>
      <c r="E1251" t="n">
        <v>632.0115</v>
      </c>
      <c r="F1251" t="n">
        <v>5.2</v>
      </c>
      <c r="G1251" t="n">
        <v>0</v>
      </c>
      <c r="H1251" t="inlineStr">
        <is>
          <t>Normal</t>
        </is>
      </c>
      <c r="I1251" t="n">
        <v>0</v>
      </c>
      <c r="J1251">
        <f>B1251-B1250</f>
        <v/>
      </c>
      <c r="K1251">
        <f>MAX(0,K1250-AO1250)</f>
        <v/>
      </c>
      <c r="L1251">
        <f>IF($D$20=0,IFERROR(L1250,MAX($D$16,POWER((ABS(K1251)^2)/($I$5*MAX(F1251,0.1)^2),1/3))),IF(IFERROR(V1250,0)=0,IFERROR(L1250,MAX($D$16,POWER((ABS(K1251)^2)/($I$5*MAX(F1251,0.1)^2),1/3))),IF(OR(IFERROR(L1251,0)=0,IFERROR(S1250,0)&lt;1,IFERROR(S1251,0)&lt;1),MAX($D$16,POWER((ABS(K1251)^2)/($I$5*MAX(F1251,0.1)^2),1/3)),IF(IFERROR(U1251,0)&gt;0,MAX($D$16,IFERROR(L1251,0)+((IFERROR(U1251,0))*$D$18*IF((IFERROR(S1251,0))&lt;1,1,-1))),IF(IFERROR(U1251,0)&lt;0,IF(ABS((MAX($D$16,POWER((ABS(K1251)^2)/($I$5*MAX(F1251,0.1)^2),1/3)))-IFERROR(L1251,0))&gt;$D$19,MAX($D$16,IF((MAX($D$16,POWER((ABS(K1251)^2)/($I$5*MAX(F1251,0.1)^2),1/3)))&gt;IFERROR(L1251,0),MIN((MAX($D$16,POWER((ABS(K1251)^2)/($I$5*MAX(F1251,0.1)^2),1/3))),IFERROR(L1251,0)+(MIN(ABS(IFERROR(U1251,0))*$D$18,ABS((MAX($D$16,POWER((ABS(K1251)^2)/($I$5*MAX(F1251,0.1)^2),1/3)))-IFERROR(L1251,0))))),MAX((MAX($D$16,POWER((ABS(K1251)^2)/($I$5*MAX(F1251,0.1)^2),1/3))),IFERROR(L1251,0)-(MIN(ABS(IFERROR(U1251,0))*$D$18,ABS((MAX($D$16,POWER((ABS(K1251)^2)/($I$5*MAX(F1251,0.1)^2),1/3)))-IFERROR(L1251,0))))))),MAX($D$16,POWER((ABS(K1251)^2)/($I$5*MAX(F1251,0.1)^2),1/3))),MAX($D$16,IFERROR(L1251,0)))))))</f>
        <v/>
      </c>
      <c r="M1251">
        <f>((F1251)+(G1251)*(L1251))*(L1251)</f>
        <v/>
      </c>
      <c r="N1251">
        <f>(((F1251)+(G1251)*(L1251))*(L1251))/MAX((F1251)+2*(L1251)*SQRT(1+(G1251)^2),1E-6)</f>
        <v/>
      </c>
      <c r="O1251">
        <f>ABS(K1251)/MAX(((F1251)+(G1251)*(L1251))*(L1251),1E-6)</f>
        <v/>
      </c>
      <c r="P1251">
        <f>E1251+L1251</f>
        <v/>
      </c>
      <c r="Q1251">
        <f>P1251+((ABS(K1251)/MAX(((F1251)+(G1251)*(L1251))*(L1251),1E-6))^2)/(2*$I$5)</f>
        <v/>
      </c>
      <c r="R1251">
        <f>((ABS(K1251)*$D$6)/(MAX(((F1251)+(G1251)*(L1251))*(L1251),1E-6)*MAX(((((F1251)+(G1251)*(L1251))*(L1251))/MAX((F1251)+2*(L1251)*SQRT(1+(G1251)^2),1E-6))^(2/3),1E-6)))^2</f>
        <v/>
      </c>
      <c r="S1251">
        <f>ABS(ABS(K1251)/MAX(((F1251)+(G1251)*(L1251))*(L1251),1E-6))/SQRT($I$5*MAX((((F1251)+(G1251)*(L1251))*(L1251))/MAX((F1251)+2*(G1251)*(L1251),1E-6),1E-6))</f>
        <v/>
      </c>
      <c r="T1251">
        <f>((F1251)*(L1251)^2)/2+(G1251)*(L1251)^3/3+(ABS(K1251)^2)/($I$5*MAX(((F1251)+(G1251)*(L1251))*(L1251),1E-6))</f>
        <v/>
      </c>
      <c r="U1251">
        <f>IF($D$20=0,0,IFERROR(Q1250-(((R1250+R1251)/2)*J1251)-(IF(O1250&gt;O1251,$D$8*((O1250^2-O1251^2)/(2*$I$5)),$D$9*((O1251^2-O1250^2)/(2*$I$5)))+($D$10*(ABS(I1251)/90)*(MAX(O1250^2,O1251^2)/(2*$I$5))))-Q1251,0))</f>
        <v/>
      </c>
      <c r="V1251">
        <f>IF($D$20=0,1,IFERROR(IF(ROUND(S1251,3)=1,1,IF(AND(ABS(U1251)&lt;$D$19,S1251&gt;1),1,0)),0))</f>
        <v/>
      </c>
      <c r="W1251">
        <f>IF($D$20=0,IFERROR(W1252,MAX($D$16,POWER((ABS(K1251)^2)/($I$5*MAX(F1251,0.1)^2),1/3))),IF(IFERROR(AG1252,0)=0,IFERROR(W1252,MAX($D$16,POWER((ABS(K1251)^2)/($I$5*MAX(F1251,0.1)^2),1/3))),IF(OR(IFERROR(W1251,0)=0,IFERROR(AD1252,0)&gt;1),MAX($D$16,POWER((ABS(K1251)^2)/($I$5*MAX(F1251,0.1)^2),1/3)),IF(IFERROR(AF1251,0)&gt;0,MAX($D$16,IFERROR(W1251,0)+((IFERROR(AF1251,0))*$D$18*IF((IFERROR(AD1251,0))&lt;1,1,-1))),IF(IFERROR(AF1251,0)&lt;0,IF(ABS((MAX($D$16,POWER((ABS(K1251)^2)/($I$5*MAX(F1251,0.1)^2),1/3)))-IFERROR(W1251,0))&gt;$D$19,MAX($D$16,IF((MAX($D$16,POWER((ABS(K1251)^2)/($I$5*MAX(F1251,0.1)^2),1/3)))&gt;IFERROR(W1251,0),MIN((MAX($D$16,POWER((ABS(K1251)^2)/($I$5*MAX(F1251,0.1)^2),1/3))),IFERROR(W1251,0)+(MIN(ABS(IFERROR(AF1251,0))*$D$18,ABS((MAX($D$16,POWER((ABS(K1251)^2)/($I$5*MAX(F1251,0.1)^2),1/3)))-IFERROR(W1251,0))))),MAX((MAX($D$16,POWER((ABS(K1251)^2)/($I$5*MAX(F1251,0.1)^2),1/3))),IFERROR(W1251,0)-(MIN(ABS(IFERROR(AF1251,0))*$D$18,ABS((MAX($D$16,POWER((ABS(K1251)^2)/($I$5*MAX(F1251,0.1)^2),1/3)))-IFERROR(W1251,0))))))),MAX($D$16,POWER((ABS(K1251)^2)/($I$5*MAX(F1251,0.1)^2),1/3))),MAX($D$16,IFERROR(W1251,0)))))))</f>
        <v/>
      </c>
      <c r="X1251">
        <f>((F1251)+(G1251)*(W1251))*(W1251)</f>
        <v/>
      </c>
      <c r="Y1251">
        <f>(((F1251)+(G1251)*(W1251))*(W1251))/MAX((F1251)+2*(W1251)*SQRT(1+(G1251)^2),1E-6)</f>
        <v/>
      </c>
      <c r="Z1251">
        <f>ABS(K1251)/MAX(((F1251)+(G1251)*(W1251))*(W1251),1E-6)</f>
        <v/>
      </c>
      <c r="AA1251">
        <f>E1251+W1251</f>
        <v/>
      </c>
      <c r="AB1251">
        <f>AA1251+((ABS(K1251)/MAX(((F1251)+(G1251)*(W1251))*(W1251),1E-6))^2)/(2*$I$5)</f>
        <v/>
      </c>
      <c r="AC1251">
        <f>((ABS(K1251)*$D$6)/(MAX(((F1251)+(G1251)*(W1251))*(W1251),1E-6)*MAX(((((F1251)+(G1251)*(W1251))*(W1251))/MAX((F1251)+2*(W1251)*SQRT(1+(G1251)^2),1E-6))^(2/3),1E-6)))^2</f>
        <v/>
      </c>
      <c r="AD1251">
        <f>ABS(ABS(K1251)/MAX(((F1251)+(G1251)*(W1251))*(W1251),1E-6))/SQRT($I$5*MAX((((F1251)+(G1251)*(W1251))*(W1251))/MAX((F1251)+2*(G1251)*(W1251),1E-6),1E-6))</f>
        <v/>
      </c>
      <c r="AE1251">
        <f>((F1251)*(W1251)^2)/2+(G1251)*(W1251)^3/3+(ABS(K1251)^2)/($I$5*MAX(((F1251)+(G1251)*(W1251))*(W1251),1E-6))</f>
        <v/>
      </c>
      <c r="AF1251">
        <f>IF($D$20=0,0,IFERROR(AB1252+(((AC1251+AC1252)/2)*J1252)+(IF(Z1251&gt;Z1252,$D$8*((Z1251^2-Z1252^2)/(2*$I$5)),$D$9*((Z1252^2-Z1251^2)/(2*$I$5)))+($D$10*(ABS(I1252)/90)*(MAX(Z1251^2,Z1252^2)/(2*$I$5))))-AB1251,0))</f>
        <v/>
      </c>
      <c r="AG1251">
        <f>IF($D$20=0,1,IFERROR(IF(ROUND(AD1251,3)=1,1,IF(AND(ABS(AF1251)&lt;$D$19,AD1251&lt;1),1,0)),0))</f>
        <v/>
      </c>
      <c r="AH1251">
        <f>IFERROR(IF(V32="Supercritical",MAX($D$16,IFERROR(L1251,MAX($D$16,POWER((ABS(K1251)^2)/($I$5*MAX(F1251,0.1)^2),1/3)))),IF(V32="Subcritical",MAX($D$16,IFERROR(W1251,MAX($D$16,POWER((ABS(K1251)^2)/($I$5*MAX(F1251,0.1)^2),1/3)))),IF(AND(IFERROR(V1251,0)=1,IFERROR(AG1251,0)=1),IF(IFERROR(T1251,-1E99)&gt;=IFERROR(AE1251,-1E99),MAX($D$16,IFERROR(L1251,MAX($D$16,POWER((ABS(K1251)^2)/($I$5*MAX(F1251,0.1)^2),1/3)))),MAX($D$16,IFERROR(W1251,MAX($D$16,POWER((ABS(K1251)^2)/($I$5*MAX(F1251,0.1)^2),1/3))))),IF(IFERROR(V1251,0)=1,MAX($D$16,IFERROR(L1251,MAX($D$16,POWER((ABS(K1251)^2)/($I$5*MAX(F1251,0.1)^2),1/3)))),IF(IFERROR(AG1251,0)=1,MAX($D$16,IFERROR(W1251,MAX($D$16,POWER((ABS(K1251)^2)/($I$5*MAX(F1251,0.1)^2),1/3)))),MAX($D$16,POWER((ABS(K1251)^2)/($I$5*MAX(F1251,0.1)^2),1/3))))))),MAX($D$16,POWER((ABS(K1251)^2)/($I$5*MAX(F1251,0.1)^2),1/3)))</f>
        <v/>
      </c>
      <c r="AI1251">
        <f>E1251+AH1251</f>
        <v/>
      </c>
      <c r="AJ1251">
        <f>AI1251+((ABS(K1251)/MAX(((F1251)+(G1251)*(AH1251))*(AH1251),1E-6))^2)/(2*$I$5)</f>
        <v/>
      </c>
      <c r="AM1251" t="n">
        <v>0</v>
      </c>
      <c r="AN1251" t="n">
        <v>0</v>
      </c>
      <c r="AO1251">
        <f>AM1251+AN1251</f>
        <v/>
      </c>
      <c r="AP1251">
        <f>AP1250+AO1251</f>
        <v/>
      </c>
      <c r="AQ1251">
        <f>ABS(ABS(K1251)/MAX(((F1251)+(G1251)*(AH1251))*(AH1251),1E-6))/SQRT($I$5*MAX((((F1251)+(G1251)*(AH1251))*(AH1251))/MAX((F1251)+2*(G1251)*(AH1251),1E-6),1E-6))</f>
        <v/>
      </c>
      <c r="AR1251">
        <f>IF(AQ1251&lt;1,"Subcritical","Supercritical")</f>
        <v/>
      </c>
      <c r="AS1251">
        <f>((ABS(K1251)*$D$6)/(MAX(((F1251)+(G1251)*(AH1251))*(AH1251),1E-6)*MAX(((((F1251)+(G1251)*(AH1251))*(AH1251))/MAX((F1251)+2*(AH1251)*SQRT(1+(G1251)^2),1E-6))^(2/3),1E-6)))^2</f>
        <v/>
      </c>
    </row>
    <row r="1252">
      <c r="A1252" t="n">
        <v>1103</v>
      </c>
      <c r="B1252" t="n">
        <v>1101.889</v>
      </c>
      <c r="C1252" t="n">
        <v>616076.856</v>
      </c>
      <c r="D1252" t="n">
        <v>3096902.14</v>
      </c>
      <c r="E1252" t="n">
        <v>632.011</v>
      </c>
      <c r="F1252" t="n">
        <v>5.2</v>
      </c>
      <c r="G1252" t="n">
        <v>0</v>
      </c>
      <c r="H1252" t="inlineStr">
        <is>
          <t>Normal</t>
        </is>
      </c>
      <c r="I1252" t="n">
        <v>0.057</v>
      </c>
      <c r="J1252">
        <f>B1252-B1251</f>
        <v/>
      </c>
      <c r="K1252">
        <f>MAX(0,K1251-AO1251)</f>
        <v/>
      </c>
      <c r="L1252">
        <f>IF($D$20=0,IFERROR(L1251,MAX($D$16,POWER((ABS(K1252)^2)/($I$5*MAX(F1252,0.1)^2),1/3))),IF(IFERROR(V1251,0)=0,IFERROR(L1251,MAX($D$16,POWER((ABS(K1252)^2)/($I$5*MAX(F1252,0.1)^2),1/3))),IF(OR(IFERROR(L1252,0)=0,IFERROR(S1251,0)&lt;1,IFERROR(S1252,0)&lt;1),MAX($D$16,POWER((ABS(K1252)^2)/($I$5*MAX(F1252,0.1)^2),1/3)),IF(IFERROR(U1252,0)&gt;0,MAX($D$16,IFERROR(L1252,0)+((IFERROR(U1252,0))*$D$18*IF((IFERROR(S1252,0))&lt;1,1,-1))),IF(IFERROR(U1252,0)&lt;0,IF(ABS((MAX($D$16,POWER((ABS(K1252)^2)/($I$5*MAX(F1252,0.1)^2),1/3)))-IFERROR(L1252,0))&gt;$D$19,MAX($D$16,IF((MAX($D$16,POWER((ABS(K1252)^2)/($I$5*MAX(F1252,0.1)^2),1/3)))&gt;IFERROR(L1252,0),MIN((MAX($D$16,POWER((ABS(K1252)^2)/($I$5*MAX(F1252,0.1)^2),1/3))),IFERROR(L1252,0)+(MIN(ABS(IFERROR(U1252,0))*$D$18,ABS((MAX($D$16,POWER((ABS(K1252)^2)/($I$5*MAX(F1252,0.1)^2),1/3)))-IFERROR(L1252,0))))),MAX((MAX($D$16,POWER((ABS(K1252)^2)/($I$5*MAX(F1252,0.1)^2),1/3))),IFERROR(L1252,0)-(MIN(ABS(IFERROR(U1252,0))*$D$18,ABS((MAX($D$16,POWER((ABS(K1252)^2)/($I$5*MAX(F1252,0.1)^2),1/3)))-IFERROR(L1252,0))))))),MAX($D$16,POWER((ABS(K1252)^2)/($I$5*MAX(F1252,0.1)^2),1/3))),MAX($D$16,IFERROR(L1252,0)))))))</f>
        <v/>
      </c>
      <c r="M1252">
        <f>((F1252)+(G1252)*(L1252))*(L1252)</f>
        <v/>
      </c>
      <c r="N1252">
        <f>(((F1252)+(G1252)*(L1252))*(L1252))/MAX((F1252)+2*(L1252)*SQRT(1+(G1252)^2),1E-6)</f>
        <v/>
      </c>
      <c r="O1252">
        <f>ABS(K1252)/MAX(((F1252)+(G1252)*(L1252))*(L1252),1E-6)</f>
        <v/>
      </c>
      <c r="P1252">
        <f>E1252+L1252</f>
        <v/>
      </c>
      <c r="Q1252">
        <f>P1252+((ABS(K1252)/MAX(((F1252)+(G1252)*(L1252))*(L1252),1E-6))^2)/(2*$I$5)</f>
        <v/>
      </c>
      <c r="R1252">
        <f>((ABS(K1252)*$D$6)/(MAX(((F1252)+(G1252)*(L1252))*(L1252),1E-6)*MAX(((((F1252)+(G1252)*(L1252))*(L1252))/MAX((F1252)+2*(L1252)*SQRT(1+(G1252)^2),1E-6))^(2/3),1E-6)))^2</f>
        <v/>
      </c>
      <c r="S1252">
        <f>ABS(ABS(K1252)/MAX(((F1252)+(G1252)*(L1252))*(L1252),1E-6))/SQRT($I$5*MAX((((F1252)+(G1252)*(L1252))*(L1252))/MAX((F1252)+2*(G1252)*(L1252),1E-6),1E-6))</f>
        <v/>
      </c>
      <c r="T1252">
        <f>((F1252)*(L1252)^2)/2+(G1252)*(L1252)^3/3+(ABS(K1252)^2)/($I$5*MAX(((F1252)+(G1252)*(L1252))*(L1252),1E-6))</f>
        <v/>
      </c>
      <c r="U1252">
        <f>IF($D$20=0,0,IFERROR(Q1251-(((R1251+R1252)/2)*J1252)-(IF(O1251&gt;O1252,$D$8*((O1251^2-O1252^2)/(2*$I$5)),$D$9*((O1252^2-O1251^2)/(2*$I$5)))+($D$10*(ABS(I1252)/90)*(MAX(O1251^2,O1252^2)/(2*$I$5))))-Q1252,0))</f>
        <v/>
      </c>
      <c r="V1252">
        <f>IF($D$20=0,1,IFERROR(IF(ROUND(S1252,3)=1,1,IF(AND(ABS(U1252)&lt;$D$19,S1252&gt;1),1,0)),0))</f>
        <v/>
      </c>
      <c r="W1252">
        <f>IF($D$20=0,IFERROR(W1253,MAX($D$16,POWER((ABS(K1252)^2)/($I$5*MAX(F1252,0.1)^2),1/3))),IF(IFERROR(AG1253,0)=0,IFERROR(W1253,MAX($D$16,POWER((ABS(K1252)^2)/($I$5*MAX(F1252,0.1)^2),1/3))),IF(OR(IFERROR(W1252,0)=0,IFERROR(AD1253,0)&gt;1),MAX($D$16,POWER((ABS(K1252)^2)/($I$5*MAX(F1252,0.1)^2),1/3)),IF(IFERROR(AF1252,0)&gt;0,MAX($D$16,IFERROR(W1252,0)+((IFERROR(AF1252,0))*$D$18*IF((IFERROR(AD1252,0))&lt;1,1,-1))),IF(IFERROR(AF1252,0)&lt;0,IF(ABS((MAX($D$16,POWER((ABS(K1252)^2)/($I$5*MAX(F1252,0.1)^2),1/3)))-IFERROR(W1252,0))&gt;$D$19,MAX($D$16,IF((MAX($D$16,POWER((ABS(K1252)^2)/($I$5*MAX(F1252,0.1)^2),1/3)))&gt;IFERROR(W1252,0),MIN((MAX($D$16,POWER((ABS(K1252)^2)/($I$5*MAX(F1252,0.1)^2),1/3))),IFERROR(W1252,0)+(MIN(ABS(IFERROR(AF1252,0))*$D$18,ABS((MAX($D$16,POWER((ABS(K1252)^2)/($I$5*MAX(F1252,0.1)^2),1/3)))-IFERROR(W1252,0))))),MAX((MAX($D$16,POWER((ABS(K1252)^2)/($I$5*MAX(F1252,0.1)^2),1/3))),IFERROR(W1252,0)-(MIN(ABS(IFERROR(AF1252,0))*$D$18,ABS((MAX($D$16,POWER((ABS(K1252)^2)/($I$5*MAX(F1252,0.1)^2),1/3)))-IFERROR(W1252,0))))))),MAX($D$16,POWER((ABS(K1252)^2)/($I$5*MAX(F1252,0.1)^2),1/3))),MAX($D$16,IFERROR(W1252,0)))))))</f>
        <v/>
      </c>
      <c r="X1252">
        <f>((F1252)+(G1252)*(W1252))*(W1252)</f>
        <v/>
      </c>
      <c r="Y1252">
        <f>(((F1252)+(G1252)*(W1252))*(W1252))/MAX((F1252)+2*(W1252)*SQRT(1+(G1252)^2),1E-6)</f>
        <v/>
      </c>
      <c r="Z1252">
        <f>ABS(K1252)/MAX(((F1252)+(G1252)*(W1252))*(W1252),1E-6)</f>
        <v/>
      </c>
      <c r="AA1252">
        <f>E1252+W1252</f>
        <v/>
      </c>
      <c r="AB1252">
        <f>AA1252+((ABS(K1252)/MAX(((F1252)+(G1252)*(W1252))*(W1252),1E-6))^2)/(2*$I$5)</f>
        <v/>
      </c>
      <c r="AC1252">
        <f>((ABS(K1252)*$D$6)/(MAX(((F1252)+(G1252)*(W1252))*(W1252),1E-6)*MAX(((((F1252)+(G1252)*(W1252))*(W1252))/MAX((F1252)+2*(W1252)*SQRT(1+(G1252)^2),1E-6))^(2/3),1E-6)))^2</f>
        <v/>
      </c>
      <c r="AD1252">
        <f>ABS(ABS(K1252)/MAX(((F1252)+(G1252)*(W1252))*(W1252),1E-6))/SQRT($I$5*MAX((((F1252)+(G1252)*(W1252))*(W1252))/MAX((F1252)+2*(G1252)*(W1252),1E-6),1E-6))</f>
        <v/>
      </c>
      <c r="AE1252">
        <f>((F1252)*(W1252)^2)/2+(G1252)*(W1252)^3/3+(ABS(K1252)^2)/($I$5*MAX(((F1252)+(G1252)*(W1252))*(W1252),1E-6))</f>
        <v/>
      </c>
      <c r="AF1252">
        <f>IF($D$20=0,0,IFERROR(AB1253+(((AC1252+AC1253)/2)*J1253)+(IF(Z1252&gt;Z1253,$D$8*((Z1252^2-Z1253^2)/(2*$I$5)),$D$9*((Z1253^2-Z1252^2)/(2*$I$5)))+($D$10*(ABS(I1253)/90)*(MAX(Z1252^2,Z1253^2)/(2*$I$5))))-AB1252,0))</f>
        <v/>
      </c>
      <c r="AG1252">
        <f>IF($D$20=0,1,IFERROR(IF(ROUND(AD1252,3)=1,1,IF(AND(ABS(AF1252)&lt;$D$19,AD1252&lt;1),1,0)),0))</f>
        <v/>
      </c>
      <c r="AH1252">
        <f>IFERROR(IF(V32="Supercritical",MAX($D$16,IFERROR(L1252,MAX($D$16,POWER((ABS(K1252)^2)/($I$5*MAX(F1252,0.1)^2),1/3)))),IF(V32="Subcritical",MAX($D$16,IFERROR(W1252,MAX($D$16,POWER((ABS(K1252)^2)/($I$5*MAX(F1252,0.1)^2),1/3)))),IF(AND(IFERROR(V1252,0)=1,IFERROR(AG1252,0)=1),IF(IFERROR(T1252,-1E99)&gt;=IFERROR(AE1252,-1E99),MAX($D$16,IFERROR(L1252,MAX($D$16,POWER((ABS(K1252)^2)/($I$5*MAX(F1252,0.1)^2),1/3)))),MAX($D$16,IFERROR(W1252,MAX($D$16,POWER((ABS(K1252)^2)/($I$5*MAX(F1252,0.1)^2),1/3))))),IF(IFERROR(V1252,0)=1,MAX($D$16,IFERROR(L1252,MAX($D$16,POWER((ABS(K1252)^2)/($I$5*MAX(F1252,0.1)^2),1/3)))),IF(IFERROR(AG1252,0)=1,MAX($D$16,IFERROR(W1252,MAX($D$16,POWER((ABS(K1252)^2)/($I$5*MAX(F1252,0.1)^2),1/3)))),MAX($D$16,POWER((ABS(K1252)^2)/($I$5*MAX(F1252,0.1)^2),1/3))))))),MAX($D$16,POWER((ABS(K1252)^2)/($I$5*MAX(F1252,0.1)^2),1/3)))</f>
        <v/>
      </c>
      <c r="AI1252">
        <f>E1252+AH1252</f>
        <v/>
      </c>
      <c r="AJ1252">
        <f>AI1252+((ABS(K1252)/MAX(((F1252)+(G1252)*(AH1252))*(AH1252),1E-6))^2)/(2*$I$5)</f>
        <v/>
      </c>
      <c r="AM1252" t="n">
        <v>0</v>
      </c>
      <c r="AN1252" t="n">
        <v>0</v>
      </c>
      <c r="AO1252">
        <f>AM1252+AN1252</f>
        <v/>
      </c>
      <c r="AP1252">
        <f>AP1251+AO1252</f>
        <v/>
      </c>
      <c r="AQ1252">
        <f>ABS(ABS(K1252)/MAX(((F1252)+(G1252)*(AH1252))*(AH1252),1E-6))/SQRT($I$5*MAX((((F1252)+(G1252)*(AH1252))*(AH1252))/MAX((F1252)+2*(G1252)*(AH1252),1E-6),1E-6))</f>
        <v/>
      </c>
      <c r="AR1252">
        <f>IF(AQ1252&lt;1,"Subcritical","Supercritical")</f>
        <v/>
      </c>
      <c r="AS1252">
        <f>((ABS(K1252)*$D$6)/(MAX(((F1252)+(G1252)*(AH1252))*(AH1252),1E-6)*MAX(((((F1252)+(G1252)*(AH1252))*(AH1252))/MAX((F1252)+2*(AH1252)*SQRT(1+(G1252)^2),1E-6))^(2/3),1E-6)))^2</f>
        <v/>
      </c>
    </row>
    <row r="1253">
      <c r="A1253" t="n">
        <v>1104</v>
      </c>
      <c r="B1253" t="n">
        <v>1102.889</v>
      </c>
      <c r="C1253" t="n">
        <v>616076.813</v>
      </c>
      <c r="D1253" t="n">
        <v>3096901.141</v>
      </c>
      <c r="E1253" t="n">
        <v>632.0105</v>
      </c>
      <c r="F1253" t="n">
        <v>5.2</v>
      </c>
      <c r="G1253" t="n">
        <v>0</v>
      </c>
      <c r="H1253" t="inlineStr">
        <is>
          <t>Normal</t>
        </is>
      </c>
      <c r="I1253" t="n">
        <v>0.057</v>
      </c>
      <c r="J1253">
        <f>B1253-B1252</f>
        <v/>
      </c>
      <c r="K1253">
        <f>MAX(0,K1252-AO1252)</f>
        <v/>
      </c>
      <c r="L1253">
        <f>IF($D$20=0,IFERROR(L1252,MAX($D$16,POWER((ABS(K1253)^2)/($I$5*MAX(F1253,0.1)^2),1/3))),IF(IFERROR(V1252,0)=0,IFERROR(L1252,MAX($D$16,POWER((ABS(K1253)^2)/($I$5*MAX(F1253,0.1)^2),1/3))),IF(OR(IFERROR(L1253,0)=0,IFERROR(S1252,0)&lt;1,IFERROR(S1253,0)&lt;1),MAX($D$16,POWER((ABS(K1253)^2)/($I$5*MAX(F1253,0.1)^2),1/3)),IF(IFERROR(U1253,0)&gt;0,MAX($D$16,IFERROR(L1253,0)+((IFERROR(U1253,0))*$D$18*IF((IFERROR(S1253,0))&lt;1,1,-1))),IF(IFERROR(U1253,0)&lt;0,IF(ABS((MAX($D$16,POWER((ABS(K1253)^2)/($I$5*MAX(F1253,0.1)^2),1/3)))-IFERROR(L1253,0))&gt;$D$19,MAX($D$16,IF((MAX($D$16,POWER((ABS(K1253)^2)/($I$5*MAX(F1253,0.1)^2),1/3)))&gt;IFERROR(L1253,0),MIN((MAX($D$16,POWER((ABS(K1253)^2)/($I$5*MAX(F1253,0.1)^2),1/3))),IFERROR(L1253,0)+(MIN(ABS(IFERROR(U1253,0))*$D$18,ABS((MAX($D$16,POWER((ABS(K1253)^2)/($I$5*MAX(F1253,0.1)^2),1/3)))-IFERROR(L1253,0))))),MAX((MAX($D$16,POWER((ABS(K1253)^2)/($I$5*MAX(F1253,0.1)^2),1/3))),IFERROR(L1253,0)-(MIN(ABS(IFERROR(U1253,0))*$D$18,ABS((MAX($D$16,POWER((ABS(K1253)^2)/($I$5*MAX(F1253,0.1)^2),1/3)))-IFERROR(L1253,0))))))),MAX($D$16,POWER((ABS(K1253)^2)/($I$5*MAX(F1253,0.1)^2),1/3))),MAX($D$16,IFERROR(L1253,0)))))))</f>
        <v/>
      </c>
      <c r="M1253">
        <f>((F1253)+(G1253)*(L1253))*(L1253)</f>
        <v/>
      </c>
      <c r="N1253">
        <f>(((F1253)+(G1253)*(L1253))*(L1253))/MAX((F1253)+2*(L1253)*SQRT(1+(G1253)^2),1E-6)</f>
        <v/>
      </c>
      <c r="O1253">
        <f>ABS(K1253)/MAX(((F1253)+(G1253)*(L1253))*(L1253),1E-6)</f>
        <v/>
      </c>
      <c r="P1253">
        <f>E1253+L1253</f>
        <v/>
      </c>
      <c r="Q1253">
        <f>P1253+((ABS(K1253)/MAX(((F1253)+(G1253)*(L1253))*(L1253),1E-6))^2)/(2*$I$5)</f>
        <v/>
      </c>
      <c r="R1253">
        <f>((ABS(K1253)*$D$6)/(MAX(((F1253)+(G1253)*(L1253))*(L1253),1E-6)*MAX(((((F1253)+(G1253)*(L1253))*(L1253))/MAX((F1253)+2*(L1253)*SQRT(1+(G1253)^2),1E-6))^(2/3),1E-6)))^2</f>
        <v/>
      </c>
      <c r="S1253">
        <f>ABS(ABS(K1253)/MAX(((F1253)+(G1253)*(L1253))*(L1253),1E-6))/SQRT($I$5*MAX((((F1253)+(G1253)*(L1253))*(L1253))/MAX((F1253)+2*(G1253)*(L1253),1E-6),1E-6))</f>
        <v/>
      </c>
      <c r="T1253">
        <f>((F1253)*(L1253)^2)/2+(G1253)*(L1253)^3/3+(ABS(K1253)^2)/($I$5*MAX(((F1253)+(G1253)*(L1253))*(L1253),1E-6))</f>
        <v/>
      </c>
      <c r="U1253">
        <f>IF($D$20=0,0,IFERROR(Q1252-(((R1252+R1253)/2)*J1253)-(IF(O1252&gt;O1253,$D$8*((O1252^2-O1253^2)/(2*$I$5)),$D$9*((O1253^2-O1252^2)/(2*$I$5)))+($D$10*(ABS(I1253)/90)*(MAX(O1252^2,O1253^2)/(2*$I$5))))-Q1253,0))</f>
        <v/>
      </c>
      <c r="V1253">
        <f>IF($D$20=0,1,IFERROR(IF(ROUND(S1253,3)=1,1,IF(AND(ABS(U1253)&lt;$D$19,S1253&gt;1),1,0)),0))</f>
        <v/>
      </c>
      <c r="W1253">
        <f>IF($D$20=0,IFERROR(W1254,MAX($D$16,POWER((ABS(K1253)^2)/($I$5*MAX(F1253,0.1)^2),1/3))),IF(IFERROR(AG1254,0)=0,IFERROR(W1254,MAX($D$16,POWER((ABS(K1253)^2)/($I$5*MAX(F1253,0.1)^2),1/3))),IF(OR(IFERROR(W1253,0)=0,IFERROR(AD1254,0)&gt;1),MAX($D$16,POWER((ABS(K1253)^2)/($I$5*MAX(F1253,0.1)^2),1/3)),IF(IFERROR(AF1253,0)&gt;0,MAX($D$16,IFERROR(W1253,0)+((IFERROR(AF1253,0))*$D$18*IF((IFERROR(AD1253,0))&lt;1,1,-1))),IF(IFERROR(AF1253,0)&lt;0,IF(ABS((MAX($D$16,POWER((ABS(K1253)^2)/($I$5*MAX(F1253,0.1)^2),1/3)))-IFERROR(W1253,0))&gt;$D$19,MAX($D$16,IF((MAX($D$16,POWER((ABS(K1253)^2)/($I$5*MAX(F1253,0.1)^2),1/3)))&gt;IFERROR(W1253,0),MIN((MAX($D$16,POWER((ABS(K1253)^2)/($I$5*MAX(F1253,0.1)^2),1/3))),IFERROR(W1253,0)+(MIN(ABS(IFERROR(AF1253,0))*$D$18,ABS((MAX($D$16,POWER((ABS(K1253)^2)/($I$5*MAX(F1253,0.1)^2),1/3)))-IFERROR(W1253,0))))),MAX((MAX($D$16,POWER((ABS(K1253)^2)/($I$5*MAX(F1253,0.1)^2),1/3))),IFERROR(W1253,0)-(MIN(ABS(IFERROR(AF1253,0))*$D$18,ABS((MAX($D$16,POWER((ABS(K1253)^2)/($I$5*MAX(F1253,0.1)^2),1/3)))-IFERROR(W1253,0))))))),MAX($D$16,POWER((ABS(K1253)^2)/($I$5*MAX(F1253,0.1)^2),1/3))),MAX($D$16,IFERROR(W1253,0)))))))</f>
        <v/>
      </c>
      <c r="X1253">
        <f>((F1253)+(G1253)*(W1253))*(W1253)</f>
        <v/>
      </c>
      <c r="Y1253">
        <f>(((F1253)+(G1253)*(W1253))*(W1253))/MAX((F1253)+2*(W1253)*SQRT(1+(G1253)^2),1E-6)</f>
        <v/>
      </c>
      <c r="Z1253">
        <f>ABS(K1253)/MAX(((F1253)+(G1253)*(W1253))*(W1253),1E-6)</f>
        <v/>
      </c>
      <c r="AA1253">
        <f>E1253+W1253</f>
        <v/>
      </c>
      <c r="AB1253">
        <f>AA1253+((ABS(K1253)/MAX(((F1253)+(G1253)*(W1253))*(W1253),1E-6))^2)/(2*$I$5)</f>
        <v/>
      </c>
      <c r="AC1253">
        <f>((ABS(K1253)*$D$6)/(MAX(((F1253)+(G1253)*(W1253))*(W1253),1E-6)*MAX(((((F1253)+(G1253)*(W1253))*(W1253))/MAX((F1253)+2*(W1253)*SQRT(1+(G1253)^2),1E-6))^(2/3),1E-6)))^2</f>
        <v/>
      </c>
      <c r="AD1253">
        <f>ABS(ABS(K1253)/MAX(((F1253)+(G1253)*(W1253))*(W1253),1E-6))/SQRT($I$5*MAX((((F1253)+(G1253)*(W1253))*(W1253))/MAX((F1253)+2*(G1253)*(W1253),1E-6),1E-6))</f>
        <v/>
      </c>
      <c r="AE1253">
        <f>((F1253)*(W1253)^2)/2+(G1253)*(W1253)^3/3+(ABS(K1253)^2)/($I$5*MAX(((F1253)+(G1253)*(W1253))*(W1253),1E-6))</f>
        <v/>
      </c>
      <c r="AF1253">
        <f>IF($D$20=0,0,IFERROR(AB1254+(((AC1253+AC1254)/2)*J1254)+(IF(Z1253&gt;Z1254,$D$8*((Z1253^2-Z1254^2)/(2*$I$5)),$D$9*((Z1254^2-Z1253^2)/(2*$I$5)))+($D$10*(ABS(I1254)/90)*(MAX(Z1253^2,Z1254^2)/(2*$I$5))))-AB1253,0))</f>
        <v/>
      </c>
      <c r="AG1253">
        <f>IF($D$20=0,1,IFERROR(IF(ROUND(AD1253,3)=1,1,IF(AND(ABS(AF1253)&lt;$D$19,AD1253&lt;1),1,0)),0))</f>
        <v/>
      </c>
      <c r="AH1253">
        <f>IFERROR(IF(V32="Supercritical",MAX($D$16,IFERROR(L1253,MAX($D$16,POWER((ABS(K1253)^2)/($I$5*MAX(F1253,0.1)^2),1/3)))),IF(V32="Subcritical",MAX($D$16,IFERROR(W1253,MAX($D$16,POWER((ABS(K1253)^2)/($I$5*MAX(F1253,0.1)^2),1/3)))),IF(AND(IFERROR(V1253,0)=1,IFERROR(AG1253,0)=1),IF(IFERROR(T1253,-1E99)&gt;=IFERROR(AE1253,-1E99),MAX($D$16,IFERROR(L1253,MAX($D$16,POWER((ABS(K1253)^2)/($I$5*MAX(F1253,0.1)^2),1/3)))),MAX($D$16,IFERROR(W1253,MAX($D$16,POWER((ABS(K1253)^2)/($I$5*MAX(F1253,0.1)^2),1/3))))),IF(IFERROR(V1253,0)=1,MAX($D$16,IFERROR(L1253,MAX($D$16,POWER((ABS(K1253)^2)/($I$5*MAX(F1253,0.1)^2),1/3)))),IF(IFERROR(AG1253,0)=1,MAX($D$16,IFERROR(W1253,MAX($D$16,POWER((ABS(K1253)^2)/($I$5*MAX(F1253,0.1)^2),1/3)))),MAX($D$16,POWER((ABS(K1253)^2)/($I$5*MAX(F1253,0.1)^2),1/3))))))),MAX($D$16,POWER((ABS(K1253)^2)/($I$5*MAX(F1253,0.1)^2),1/3)))</f>
        <v/>
      </c>
      <c r="AI1253">
        <f>E1253+AH1253</f>
        <v/>
      </c>
      <c r="AJ1253">
        <f>AI1253+((ABS(K1253)/MAX(((F1253)+(G1253)*(AH1253))*(AH1253),1E-6))^2)/(2*$I$5)</f>
        <v/>
      </c>
      <c r="AM1253" t="n">
        <v>0</v>
      </c>
      <c r="AN1253" t="n">
        <v>0</v>
      </c>
      <c r="AO1253">
        <f>AM1253+AN1253</f>
        <v/>
      </c>
      <c r="AP1253">
        <f>AP1252+AO1253</f>
        <v/>
      </c>
      <c r="AQ1253">
        <f>ABS(ABS(K1253)/MAX(((F1253)+(G1253)*(AH1253))*(AH1253),1E-6))/SQRT($I$5*MAX((((F1253)+(G1253)*(AH1253))*(AH1253))/MAX((F1253)+2*(G1253)*(AH1253),1E-6),1E-6))</f>
        <v/>
      </c>
      <c r="AR1253">
        <f>IF(AQ1253&lt;1,"Subcritical","Supercritical")</f>
        <v/>
      </c>
      <c r="AS1253">
        <f>((ABS(K1253)*$D$6)/(MAX(((F1253)+(G1253)*(AH1253))*(AH1253),1E-6)*MAX(((((F1253)+(G1253)*(AH1253))*(AH1253))/MAX((F1253)+2*(AH1253)*SQRT(1+(G1253)^2),1E-6))^(2/3),1E-6)))^2</f>
        <v/>
      </c>
    </row>
    <row r="1254">
      <c r="A1254" t="n">
        <v>1105</v>
      </c>
      <c r="B1254" t="n">
        <v>1103.889</v>
      </c>
      <c r="C1254" t="n">
        <v>616076.7709999999</v>
      </c>
      <c r="D1254" t="n">
        <v>3096900.142</v>
      </c>
      <c r="E1254" t="n">
        <v>632.01</v>
      </c>
      <c r="F1254" t="n">
        <v>5.2</v>
      </c>
      <c r="G1254" t="n">
        <v>0</v>
      </c>
      <c r="H1254" t="inlineStr">
        <is>
          <t>Normal</t>
        </is>
      </c>
      <c r="I1254" t="n">
        <v>0</v>
      </c>
      <c r="J1254">
        <f>B1254-B1253</f>
        <v/>
      </c>
      <c r="K1254">
        <f>MAX(0,K1253-AO1253)</f>
        <v/>
      </c>
      <c r="L1254">
        <f>IF($D$20=0,IFERROR(L1253,MAX($D$16,POWER((ABS(K1254)^2)/($I$5*MAX(F1254,0.1)^2),1/3))),IF(IFERROR(V1253,0)=0,IFERROR(L1253,MAX($D$16,POWER((ABS(K1254)^2)/($I$5*MAX(F1254,0.1)^2),1/3))),IF(OR(IFERROR(L1254,0)=0,IFERROR(S1253,0)&lt;1,IFERROR(S1254,0)&lt;1),MAX($D$16,POWER((ABS(K1254)^2)/($I$5*MAX(F1254,0.1)^2),1/3)),IF(IFERROR(U1254,0)&gt;0,MAX($D$16,IFERROR(L1254,0)+((IFERROR(U1254,0))*$D$18*IF((IFERROR(S1254,0))&lt;1,1,-1))),IF(IFERROR(U1254,0)&lt;0,IF(ABS((MAX($D$16,POWER((ABS(K1254)^2)/($I$5*MAX(F1254,0.1)^2),1/3)))-IFERROR(L1254,0))&gt;$D$19,MAX($D$16,IF((MAX($D$16,POWER((ABS(K1254)^2)/($I$5*MAX(F1254,0.1)^2),1/3)))&gt;IFERROR(L1254,0),MIN((MAX($D$16,POWER((ABS(K1254)^2)/($I$5*MAX(F1254,0.1)^2),1/3))),IFERROR(L1254,0)+(MIN(ABS(IFERROR(U1254,0))*$D$18,ABS((MAX($D$16,POWER((ABS(K1254)^2)/($I$5*MAX(F1254,0.1)^2),1/3)))-IFERROR(L1254,0))))),MAX((MAX($D$16,POWER((ABS(K1254)^2)/($I$5*MAX(F1254,0.1)^2),1/3))),IFERROR(L1254,0)-(MIN(ABS(IFERROR(U1254,0))*$D$18,ABS((MAX($D$16,POWER((ABS(K1254)^2)/($I$5*MAX(F1254,0.1)^2),1/3)))-IFERROR(L1254,0))))))),MAX($D$16,POWER((ABS(K1254)^2)/($I$5*MAX(F1254,0.1)^2),1/3))),MAX($D$16,IFERROR(L1254,0)))))))</f>
        <v/>
      </c>
      <c r="M1254">
        <f>((F1254)+(G1254)*(L1254))*(L1254)</f>
        <v/>
      </c>
      <c r="N1254">
        <f>(((F1254)+(G1254)*(L1254))*(L1254))/MAX((F1254)+2*(L1254)*SQRT(1+(G1254)^2),1E-6)</f>
        <v/>
      </c>
      <c r="O1254">
        <f>ABS(K1254)/MAX(((F1254)+(G1254)*(L1254))*(L1254),1E-6)</f>
        <v/>
      </c>
      <c r="P1254">
        <f>E1254+L1254</f>
        <v/>
      </c>
      <c r="Q1254">
        <f>P1254+((ABS(K1254)/MAX(((F1254)+(G1254)*(L1254))*(L1254),1E-6))^2)/(2*$I$5)</f>
        <v/>
      </c>
      <c r="R1254">
        <f>((ABS(K1254)*$D$6)/(MAX(((F1254)+(G1254)*(L1254))*(L1254),1E-6)*MAX(((((F1254)+(G1254)*(L1254))*(L1254))/MAX((F1254)+2*(L1254)*SQRT(1+(G1254)^2),1E-6))^(2/3),1E-6)))^2</f>
        <v/>
      </c>
      <c r="S1254">
        <f>ABS(ABS(K1254)/MAX(((F1254)+(G1254)*(L1254))*(L1254),1E-6))/SQRT($I$5*MAX((((F1254)+(G1254)*(L1254))*(L1254))/MAX((F1254)+2*(G1254)*(L1254),1E-6),1E-6))</f>
        <v/>
      </c>
      <c r="T1254">
        <f>((F1254)*(L1254)^2)/2+(G1254)*(L1254)^3/3+(ABS(K1254)^2)/($I$5*MAX(((F1254)+(G1254)*(L1254))*(L1254),1E-6))</f>
        <v/>
      </c>
      <c r="U1254">
        <f>IF($D$20=0,0,IFERROR(Q1253-(((R1253+R1254)/2)*J1254)-(IF(O1253&gt;O1254,$D$8*((O1253^2-O1254^2)/(2*$I$5)),$D$9*((O1254^2-O1253^2)/(2*$I$5)))+($D$10*(ABS(I1254)/90)*(MAX(O1253^2,O1254^2)/(2*$I$5))))-Q1254,0))</f>
        <v/>
      </c>
      <c r="V1254">
        <f>IF($D$20=0,1,IFERROR(IF(ROUND(S1254,3)=1,1,IF(AND(ABS(U1254)&lt;$D$19,S1254&gt;1),1,0)),0))</f>
        <v/>
      </c>
      <c r="W1254">
        <f>IF($D$20=0,IFERROR(W1255,MAX($D$16,POWER((ABS(K1254)^2)/($I$5*MAX(F1254,0.1)^2),1/3))),IF(IFERROR(AG1255,0)=0,IFERROR(W1255,MAX($D$16,POWER((ABS(K1254)^2)/($I$5*MAX(F1254,0.1)^2),1/3))),IF(OR(IFERROR(W1254,0)=0,IFERROR(AD1255,0)&gt;1),MAX($D$16,POWER((ABS(K1254)^2)/($I$5*MAX(F1254,0.1)^2),1/3)),IF(IFERROR(AF1254,0)&gt;0,MAX($D$16,IFERROR(W1254,0)+((IFERROR(AF1254,0))*$D$18*IF((IFERROR(AD1254,0))&lt;1,1,-1))),IF(IFERROR(AF1254,0)&lt;0,IF(ABS((MAX($D$16,POWER((ABS(K1254)^2)/($I$5*MAX(F1254,0.1)^2),1/3)))-IFERROR(W1254,0))&gt;$D$19,MAX($D$16,IF((MAX($D$16,POWER((ABS(K1254)^2)/($I$5*MAX(F1254,0.1)^2),1/3)))&gt;IFERROR(W1254,0),MIN((MAX($D$16,POWER((ABS(K1254)^2)/($I$5*MAX(F1254,0.1)^2),1/3))),IFERROR(W1254,0)+(MIN(ABS(IFERROR(AF1254,0))*$D$18,ABS((MAX($D$16,POWER((ABS(K1254)^2)/($I$5*MAX(F1254,0.1)^2),1/3)))-IFERROR(W1254,0))))),MAX((MAX($D$16,POWER((ABS(K1254)^2)/($I$5*MAX(F1254,0.1)^2),1/3))),IFERROR(W1254,0)-(MIN(ABS(IFERROR(AF1254,0))*$D$18,ABS((MAX($D$16,POWER((ABS(K1254)^2)/($I$5*MAX(F1254,0.1)^2),1/3)))-IFERROR(W1254,0))))))),MAX($D$16,POWER((ABS(K1254)^2)/($I$5*MAX(F1254,0.1)^2),1/3))),MAX($D$16,IFERROR(W1254,0)))))))</f>
        <v/>
      </c>
      <c r="X1254">
        <f>((F1254)+(G1254)*(W1254))*(W1254)</f>
        <v/>
      </c>
      <c r="Y1254">
        <f>(((F1254)+(G1254)*(W1254))*(W1254))/MAX((F1254)+2*(W1254)*SQRT(1+(G1254)^2),1E-6)</f>
        <v/>
      </c>
      <c r="Z1254">
        <f>ABS(K1254)/MAX(((F1254)+(G1254)*(W1254))*(W1254),1E-6)</f>
        <v/>
      </c>
      <c r="AA1254">
        <f>E1254+W1254</f>
        <v/>
      </c>
      <c r="AB1254">
        <f>AA1254+((ABS(K1254)/MAX(((F1254)+(G1254)*(W1254))*(W1254),1E-6))^2)/(2*$I$5)</f>
        <v/>
      </c>
      <c r="AC1254">
        <f>((ABS(K1254)*$D$6)/(MAX(((F1254)+(G1254)*(W1254))*(W1254),1E-6)*MAX(((((F1254)+(G1254)*(W1254))*(W1254))/MAX((F1254)+2*(W1254)*SQRT(1+(G1254)^2),1E-6))^(2/3),1E-6)))^2</f>
        <v/>
      </c>
      <c r="AD1254">
        <f>ABS(ABS(K1254)/MAX(((F1254)+(G1254)*(W1254))*(W1254),1E-6))/SQRT($I$5*MAX((((F1254)+(G1254)*(W1254))*(W1254))/MAX((F1254)+2*(G1254)*(W1254),1E-6),1E-6))</f>
        <v/>
      </c>
      <c r="AE1254">
        <f>((F1254)*(W1254)^2)/2+(G1254)*(W1254)^3/3+(ABS(K1254)^2)/($I$5*MAX(((F1254)+(G1254)*(W1254))*(W1254),1E-6))</f>
        <v/>
      </c>
      <c r="AF1254">
        <f>IF($D$20=0,0,IFERROR(AB1255+(((AC1254+AC1255)/2)*J1255)+(IF(Z1254&gt;Z1255,$D$8*((Z1254^2-Z1255^2)/(2*$I$5)),$D$9*((Z1255^2-Z1254^2)/(2*$I$5)))+($D$10*(ABS(I1255)/90)*(MAX(Z1254^2,Z1255^2)/(2*$I$5))))-AB1254,0))</f>
        <v/>
      </c>
      <c r="AG1254">
        <f>IF($D$20=0,1,IFERROR(IF(ROUND(AD1254,3)=1,1,IF(AND(ABS(AF1254)&lt;$D$19,AD1254&lt;1),1,0)),0))</f>
        <v/>
      </c>
      <c r="AH1254">
        <f>IFERROR(IF(V32="Supercritical",MAX($D$16,IFERROR(L1254,MAX($D$16,POWER((ABS(K1254)^2)/($I$5*MAX(F1254,0.1)^2),1/3)))),IF(V32="Subcritical",MAX($D$16,IFERROR(W1254,MAX($D$16,POWER((ABS(K1254)^2)/($I$5*MAX(F1254,0.1)^2),1/3)))),IF(AND(IFERROR(V1254,0)=1,IFERROR(AG1254,0)=1),IF(IFERROR(T1254,-1E99)&gt;=IFERROR(AE1254,-1E99),MAX($D$16,IFERROR(L1254,MAX($D$16,POWER((ABS(K1254)^2)/($I$5*MAX(F1254,0.1)^2),1/3)))),MAX($D$16,IFERROR(W1254,MAX($D$16,POWER((ABS(K1254)^2)/($I$5*MAX(F1254,0.1)^2),1/3))))),IF(IFERROR(V1254,0)=1,MAX($D$16,IFERROR(L1254,MAX($D$16,POWER((ABS(K1254)^2)/($I$5*MAX(F1254,0.1)^2),1/3)))),IF(IFERROR(AG1254,0)=1,MAX($D$16,IFERROR(W1254,MAX($D$16,POWER((ABS(K1254)^2)/($I$5*MAX(F1254,0.1)^2),1/3)))),MAX($D$16,POWER((ABS(K1254)^2)/($I$5*MAX(F1254,0.1)^2),1/3))))))),MAX($D$16,POWER((ABS(K1254)^2)/($I$5*MAX(F1254,0.1)^2),1/3)))</f>
        <v/>
      </c>
      <c r="AI1254">
        <f>E1254+AH1254</f>
        <v/>
      </c>
      <c r="AJ1254">
        <f>AI1254+((ABS(K1254)/MAX(((F1254)+(G1254)*(AH1254))*(AH1254),1E-6))^2)/(2*$I$5)</f>
        <v/>
      </c>
      <c r="AM1254" t="n">
        <v>0</v>
      </c>
      <c r="AN1254" t="n">
        <v>0</v>
      </c>
      <c r="AO1254">
        <f>AM1254+AN1254</f>
        <v/>
      </c>
      <c r="AP1254">
        <f>AP1253+AO1254</f>
        <v/>
      </c>
      <c r="AQ1254">
        <f>ABS(ABS(K1254)/MAX(((F1254)+(G1254)*(AH1254))*(AH1254),1E-6))/SQRT($I$5*MAX((((F1254)+(G1254)*(AH1254))*(AH1254))/MAX((F1254)+2*(G1254)*(AH1254),1E-6),1E-6))</f>
        <v/>
      </c>
      <c r="AR1254">
        <f>IF(AQ1254&lt;1,"Subcritical","Supercritical")</f>
        <v/>
      </c>
      <c r="AS1254">
        <f>((ABS(K1254)*$D$6)/(MAX(((F1254)+(G1254)*(AH1254))*(AH1254),1E-6)*MAX(((((F1254)+(G1254)*(AH1254))*(AH1254))/MAX((F1254)+2*(AH1254)*SQRT(1+(G1254)^2),1E-6))^(2/3),1E-6)))^2</f>
        <v/>
      </c>
    </row>
    <row r="1255">
      <c r="A1255" t="n">
        <v>1106</v>
      </c>
      <c r="B1255" t="n">
        <v>1104.889</v>
      </c>
      <c r="C1255" t="n">
        <v>616076.7290000001</v>
      </c>
      <c r="D1255" t="n">
        <v>3096899.143</v>
      </c>
      <c r="E1255" t="n">
        <v>632.0095</v>
      </c>
      <c r="F1255" t="n">
        <v>5.2</v>
      </c>
      <c r="G1255" t="n">
        <v>0</v>
      </c>
      <c r="H1255" t="inlineStr">
        <is>
          <t>Normal</t>
        </is>
      </c>
      <c r="I1255" t="n">
        <v>0.002</v>
      </c>
      <c r="J1255">
        <f>B1255-B1254</f>
        <v/>
      </c>
      <c r="K1255">
        <f>MAX(0,K1254-AO1254)</f>
        <v/>
      </c>
      <c r="L1255">
        <f>IF($D$20=0,IFERROR(L1254,MAX($D$16,POWER((ABS(K1255)^2)/($I$5*MAX(F1255,0.1)^2),1/3))),IF(IFERROR(V1254,0)=0,IFERROR(L1254,MAX($D$16,POWER((ABS(K1255)^2)/($I$5*MAX(F1255,0.1)^2),1/3))),IF(OR(IFERROR(L1255,0)=0,IFERROR(S1254,0)&lt;1,IFERROR(S1255,0)&lt;1),MAX($D$16,POWER((ABS(K1255)^2)/($I$5*MAX(F1255,0.1)^2),1/3)),IF(IFERROR(U1255,0)&gt;0,MAX($D$16,IFERROR(L1255,0)+((IFERROR(U1255,0))*$D$18*IF((IFERROR(S1255,0))&lt;1,1,-1))),IF(IFERROR(U1255,0)&lt;0,IF(ABS((MAX($D$16,POWER((ABS(K1255)^2)/($I$5*MAX(F1255,0.1)^2),1/3)))-IFERROR(L1255,0))&gt;$D$19,MAX($D$16,IF((MAX($D$16,POWER((ABS(K1255)^2)/($I$5*MAX(F1255,0.1)^2),1/3)))&gt;IFERROR(L1255,0),MIN((MAX($D$16,POWER((ABS(K1255)^2)/($I$5*MAX(F1255,0.1)^2),1/3))),IFERROR(L1255,0)+(MIN(ABS(IFERROR(U1255,0))*$D$18,ABS((MAX($D$16,POWER((ABS(K1255)^2)/($I$5*MAX(F1255,0.1)^2),1/3)))-IFERROR(L1255,0))))),MAX((MAX($D$16,POWER((ABS(K1255)^2)/($I$5*MAX(F1255,0.1)^2),1/3))),IFERROR(L1255,0)-(MIN(ABS(IFERROR(U1255,0))*$D$18,ABS((MAX($D$16,POWER((ABS(K1255)^2)/($I$5*MAX(F1255,0.1)^2),1/3)))-IFERROR(L1255,0))))))),MAX($D$16,POWER((ABS(K1255)^2)/($I$5*MAX(F1255,0.1)^2),1/3))),MAX($D$16,IFERROR(L1255,0)))))))</f>
        <v/>
      </c>
      <c r="M1255">
        <f>((F1255)+(G1255)*(L1255))*(L1255)</f>
        <v/>
      </c>
      <c r="N1255">
        <f>(((F1255)+(G1255)*(L1255))*(L1255))/MAX((F1255)+2*(L1255)*SQRT(1+(G1255)^2),1E-6)</f>
        <v/>
      </c>
      <c r="O1255">
        <f>ABS(K1255)/MAX(((F1255)+(G1255)*(L1255))*(L1255),1E-6)</f>
        <v/>
      </c>
      <c r="P1255">
        <f>E1255+L1255</f>
        <v/>
      </c>
      <c r="Q1255">
        <f>P1255+((ABS(K1255)/MAX(((F1255)+(G1255)*(L1255))*(L1255),1E-6))^2)/(2*$I$5)</f>
        <v/>
      </c>
      <c r="R1255">
        <f>((ABS(K1255)*$D$6)/(MAX(((F1255)+(G1255)*(L1255))*(L1255),1E-6)*MAX(((((F1255)+(G1255)*(L1255))*(L1255))/MAX((F1255)+2*(L1255)*SQRT(1+(G1255)^2),1E-6))^(2/3),1E-6)))^2</f>
        <v/>
      </c>
      <c r="S1255">
        <f>ABS(ABS(K1255)/MAX(((F1255)+(G1255)*(L1255))*(L1255),1E-6))/SQRT($I$5*MAX((((F1255)+(G1255)*(L1255))*(L1255))/MAX((F1255)+2*(G1255)*(L1255),1E-6),1E-6))</f>
        <v/>
      </c>
      <c r="T1255">
        <f>((F1255)*(L1255)^2)/2+(G1255)*(L1255)^3/3+(ABS(K1255)^2)/($I$5*MAX(((F1255)+(G1255)*(L1255))*(L1255),1E-6))</f>
        <v/>
      </c>
      <c r="U1255">
        <f>IF($D$20=0,0,IFERROR(Q1254-(((R1254+R1255)/2)*J1255)-(IF(O1254&gt;O1255,$D$8*((O1254^2-O1255^2)/(2*$I$5)),$D$9*((O1255^2-O1254^2)/(2*$I$5)))+($D$10*(ABS(I1255)/90)*(MAX(O1254^2,O1255^2)/(2*$I$5))))-Q1255,0))</f>
        <v/>
      </c>
      <c r="V1255">
        <f>IF($D$20=0,1,IFERROR(IF(ROUND(S1255,3)=1,1,IF(AND(ABS(U1255)&lt;$D$19,S1255&gt;1),1,0)),0))</f>
        <v/>
      </c>
      <c r="W1255">
        <f>IF($D$20=0,IFERROR(W1256,MAX($D$16,POWER((ABS(K1255)^2)/($I$5*MAX(F1255,0.1)^2),1/3))),IF(IFERROR(AG1256,0)=0,IFERROR(W1256,MAX($D$16,POWER((ABS(K1255)^2)/($I$5*MAX(F1255,0.1)^2),1/3))),IF(OR(IFERROR(W1255,0)=0,IFERROR(AD1256,0)&gt;1),MAX($D$16,POWER((ABS(K1255)^2)/($I$5*MAX(F1255,0.1)^2),1/3)),IF(IFERROR(AF1255,0)&gt;0,MAX($D$16,IFERROR(W1255,0)+((IFERROR(AF1255,0))*$D$18*IF((IFERROR(AD1255,0))&lt;1,1,-1))),IF(IFERROR(AF1255,0)&lt;0,IF(ABS((MAX($D$16,POWER((ABS(K1255)^2)/($I$5*MAX(F1255,0.1)^2),1/3)))-IFERROR(W1255,0))&gt;$D$19,MAX($D$16,IF((MAX($D$16,POWER((ABS(K1255)^2)/($I$5*MAX(F1255,0.1)^2),1/3)))&gt;IFERROR(W1255,0),MIN((MAX($D$16,POWER((ABS(K1255)^2)/($I$5*MAX(F1255,0.1)^2),1/3))),IFERROR(W1255,0)+(MIN(ABS(IFERROR(AF1255,0))*$D$18,ABS((MAX($D$16,POWER((ABS(K1255)^2)/($I$5*MAX(F1255,0.1)^2),1/3)))-IFERROR(W1255,0))))),MAX((MAX($D$16,POWER((ABS(K1255)^2)/($I$5*MAX(F1255,0.1)^2),1/3))),IFERROR(W1255,0)-(MIN(ABS(IFERROR(AF1255,0))*$D$18,ABS((MAX($D$16,POWER((ABS(K1255)^2)/($I$5*MAX(F1255,0.1)^2),1/3)))-IFERROR(W1255,0))))))),MAX($D$16,POWER((ABS(K1255)^2)/($I$5*MAX(F1255,0.1)^2),1/3))),MAX($D$16,IFERROR(W1255,0)))))))</f>
        <v/>
      </c>
      <c r="X1255">
        <f>((F1255)+(G1255)*(W1255))*(W1255)</f>
        <v/>
      </c>
      <c r="Y1255">
        <f>(((F1255)+(G1255)*(W1255))*(W1255))/MAX((F1255)+2*(W1255)*SQRT(1+(G1255)^2),1E-6)</f>
        <v/>
      </c>
      <c r="Z1255">
        <f>ABS(K1255)/MAX(((F1255)+(G1255)*(W1255))*(W1255),1E-6)</f>
        <v/>
      </c>
      <c r="AA1255">
        <f>E1255+W1255</f>
        <v/>
      </c>
      <c r="AB1255">
        <f>AA1255+((ABS(K1255)/MAX(((F1255)+(G1255)*(W1255))*(W1255),1E-6))^2)/(2*$I$5)</f>
        <v/>
      </c>
      <c r="AC1255">
        <f>((ABS(K1255)*$D$6)/(MAX(((F1255)+(G1255)*(W1255))*(W1255),1E-6)*MAX(((((F1255)+(G1255)*(W1255))*(W1255))/MAX((F1255)+2*(W1255)*SQRT(1+(G1255)^2),1E-6))^(2/3),1E-6)))^2</f>
        <v/>
      </c>
      <c r="AD1255">
        <f>ABS(ABS(K1255)/MAX(((F1255)+(G1255)*(W1255))*(W1255),1E-6))/SQRT($I$5*MAX((((F1255)+(G1255)*(W1255))*(W1255))/MAX((F1255)+2*(G1255)*(W1255),1E-6),1E-6))</f>
        <v/>
      </c>
      <c r="AE1255">
        <f>((F1255)*(W1255)^2)/2+(G1255)*(W1255)^3/3+(ABS(K1255)^2)/($I$5*MAX(((F1255)+(G1255)*(W1255))*(W1255),1E-6))</f>
        <v/>
      </c>
      <c r="AF1255">
        <f>IF($D$20=0,0,IFERROR(AB1256+(((AC1255+AC1256)/2)*J1256)+(IF(Z1255&gt;Z1256,$D$8*((Z1255^2-Z1256^2)/(2*$I$5)),$D$9*((Z1256^2-Z1255^2)/(2*$I$5)))+($D$10*(ABS(I1256)/90)*(MAX(Z1255^2,Z1256^2)/(2*$I$5))))-AB1255,0))</f>
        <v/>
      </c>
      <c r="AG1255">
        <f>IF($D$20=0,1,IFERROR(IF(ROUND(AD1255,3)=1,1,IF(AND(ABS(AF1255)&lt;$D$19,AD1255&lt;1),1,0)),0))</f>
        <v/>
      </c>
      <c r="AH1255">
        <f>IFERROR(IF(V32="Supercritical",MAX($D$16,IFERROR(L1255,MAX($D$16,POWER((ABS(K1255)^2)/($I$5*MAX(F1255,0.1)^2),1/3)))),IF(V32="Subcritical",MAX($D$16,IFERROR(W1255,MAX($D$16,POWER((ABS(K1255)^2)/($I$5*MAX(F1255,0.1)^2),1/3)))),IF(AND(IFERROR(V1255,0)=1,IFERROR(AG1255,0)=1),IF(IFERROR(T1255,-1E99)&gt;=IFERROR(AE1255,-1E99),MAX($D$16,IFERROR(L1255,MAX($D$16,POWER((ABS(K1255)^2)/($I$5*MAX(F1255,0.1)^2),1/3)))),MAX($D$16,IFERROR(W1255,MAX($D$16,POWER((ABS(K1255)^2)/($I$5*MAX(F1255,0.1)^2),1/3))))),IF(IFERROR(V1255,0)=1,MAX($D$16,IFERROR(L1255,MAX($D$16,POWER((ABS(K1255)^2)/($I$5*MAX(F1255,0.1)^2),1/3)))),IF(IFERROR(AG1255,0)=1,MAX($D$16,IFERROR(W1255,MAX($D$16,POWER((ABS(K1255)^2)/($I$5*MAX(F1255,0.1)^2),1/3)))),MAX($D$16,POWER((ABS(K1255)^2)/($I$5*MAX(F1255,0.1)^2),1/3))))))),MAX($D$16,POWER((ABS(K1255)^2)/($I$5*MAX(F1255,0.1)^2),1/3)))</f>
        <v/>
      </c>
      <c r="AI1255">
        <f>E1255+AH1255</f>
        <v/>
      </c>
      <c r="AJ1255">
        <f>AI1255+((ABS(K1255)/MAX(((F1255)+(G1255)*(AH1255))*(AH1255),1E-6))^2)/(2*$I$5)</f>
        <v/>
      </c>
      <c r="AM1255" t="n">
        <v>0</v>
      </c>
      <c r="AN1255" t="n">
        <v>0</v>
      </c>
      <c r="AO1255">
        <f>AM1255+AN1255</f>
        <v/>
      </c>
      <c r="AP1255">
        <f>AP1254+AO1255</f>
        <v/>
      </c>
      <c r="AQ1255">
        <f>ABS(ABS(K1255)/MAX(((F1255)+(G1255)*(AH1255))*(AH1255),1E-6))/SQRT($I$5*MAX((((F1255)+(G1255)*(AH1255))*(AH1255))/MAX((F1255)+2*(G1255)*(AH1255),1E-6),1E-6))</f>
        <v/>
      </c>
      <c r="AR1255">
        <f>IF(AQ1255&lt;1,"Subcritical","Supercritical")</f>
        <v/>
      </c>
      <c r="AS1255">
        <f>((ABS(K1255)*$D$6)/(MAX(((F1255)+(G1255)*(AH1255))*(AH1255),1E-6)*MAX(((((F1255)+(G1255)*(AH1255))*(AH1255))/MAX((F1255)+2*(AH1255)*SQRT(1+(G1255)^2),1E-6))^(2/3),1E-6)))^2</f>
        <v/>
      </c>
    </row>
    <row r="1256">
      <c r="A1256" t="n">
        <v>1107</v>
      </c>
      <c r="B1256" t="n">
        <v>1105.89</v>
      </c>
      <c r="C1256" t="n">
        <v>616076.687</v>
      </c>
      <c r="D1256" t="n">
        <v>3096898.143</v>
      </c>
      <c r="E1256" t="n">
        <v>632.009</v>
      </c>
      <c r="F1256" t="n">
        <v>5.2</v>
      </c>
      <c r="G1256" t="n">
        <v>0</v>
      </c>
      <c r="H1256" t="inlineStr">
        <is>
          <t>Normal</t>
        </is>
      </c>
      <c r="I1256" t="n">
        <v>0.06</v>
      </c>
      <c r="J1256">
        <f>B1256-B1255</f>
        <v/>
      </c>
      <c r="K1256">
        <f>MAX(0,K1255-AO1255)</f>
        <v/>
      </c>
      <c r="L1256">
        <f>IF($D$20=0,IFERROR(L1255,MAX($D$16,POWER((ABS(K1256)^2)/($I$5*MAX(F1256,0.1)^2),1/3))),IF(IFERROR(V1255,0)=0,IFERROR(L1255,MAX($D$16,POWER((ABS(K1256)^2)/($I$5*MAX(F1256,0.1)^2),1/3))),IF(OR(IFERROR(L1256,0)=0,IFERROR(S1255,0)&lt;1,IFERROR(S1256,0)&lt;1),MAX($D$16,POWER((ABS(K1256)^2)/($I$5*MAX(F1256,0.1)^2),1/3)),IF(IFERROR(U1256,0)&gt;0,MAX($D$16,IFERROR(L1256,0)+((IFERROR(U1256,0))*$D$18*IF((IFERROR(S1256,0))&lt;1,1,-1))),IF(IFERROR(U1256,0)&lt;0,IF(ABS((MAX($D$16,POWER((ABS(K1256)^2)/($I$5*MAX(F1256,0.1)^2),1/3)))-IFERROR(L1256,0))&gt;$D$19,MAX($D$16,IF((MAX($D$16,POWER((ABS(K1256)^2)/($I$5*MAX(F1256,0.1)^2),1/3)))&gt;IFERROR(L1256,0),MIN((MAX($D$16,POWER((ABS(K1256)^2)/($I$5*MAX(F1256,0.1)^2),1/3))),IFERROR(L1256,0)+(MIN(ABS(IFERROR(U1256,0))*$D$18,ABS((MAX($D$16,POWER((ABS(K1256)^2)/($I$5*MAX(F1256,0.1)^2),1/3)))-IFERROR(L1256,0))))),MAX((MAX($D$16,POWER((ABS(K1256)^2)/($I$5*MAX(F1256,0.1)^2),1/3))),IFERROR(L1256,0)-(MIN(ABS(IFERROR(U1256,0))*$D$18,ABS((MAX($D$16,POWER((ABS(K1256)^2)/($I$5*MAX(F1256,0.1)^2),1/3)))-IFERROR(L1256,0))))))),MAX($D$16,POWER((ABS(K1256)^2)/($I$5*MAX(F1256,0.1)^2),1/3))),MAX($D$16,IFERROR(L1256,0)))))))</f>
        <v/>
      </c>
      <c r="M1256">
        <f>((F1256)+(G1256)*(L1256))*(L1256)</f>
        <v/>
      </c>
      <c r="N1256">
        <f>(((F1256)+(G1256)*(L1256))*(L1256))/MAX((F1256)+2*(L1256)*SQRT(1+(G1256)^2),1E-6)</f>
        <v/>
      </c>
      <c r="O1256">
        <f>ABS(K1256)/MAX(((F1256)+(G1256)*(L1256))*(L1256),1E-6)</f>
        <v/>
      </c>
      <c r="P1256">
        <f>E1256+L1256</f>
        <v/>
      </c>
      <c r="Q1256">
        <f>P1256+((ABS(K1256)/MAX(((F1256)+(G1256)*(L1256))*(L1256),1E-6))^2)/(2*$I$5)</f>
        <v/>
      </c>
      <c r="R1256">
        <f>((ABS(K1256)*$D$6)/(MAX(((F1256)+(G1256)*(L1256))*(L1256),1E-6)*MAX(((((F1256)+(G1256)*(L1256))*(L1256))/MAX((F1256)+2*(L1256)*SQRT(1+(G1256)^2),1E-6))^(2/3),1E-6)))^2</f>
        <v/>
      </c>
      <c r="S1256">
        <f>ABS(ABS(K1256)/MAX(((F1256)+(G1256)*(L1256))*(L1256),1E-6))/SQRT($I$5*MAX((((F1256)+(G1256)*(L1256))*(L1256))/MAX((F1256)+2*(G1256)*(L1256),1E-6),1E-6))</f>
        <v/>
      </c>
      <c r="T1256">
        <f>((F1256)*(L1256)^2)/2+(G1256)*(L1256)^3/3+(ABS(K1256)^2)/($I$5*MAX(((F1256)+(G1256)*(L1256))*(L1256),1E-6))</f>
        <v/>
      </c>
      <c r="U1256">
        <f>IF($D$20=0,0,IFERROR(Q1255-(((R1255+R1256)/2)*J1256)-(IF(O1255&gt;O1256,$D$8*((O1255^2-O1256^2)/(2*$I$5)),$D$9*((O1256^2-O1255^2)/(2*$I$5)))+($D$10*(ABS(I1256)/90)*(MAX(O1255^2,O1256^2)/(2*$I$5))))-Q1256,0))</f>
        <v/>
      </c>
      <c r="V1256">
        <f>IF($D$20=0,1,IFERROR(IF(ROUND(S1256,3)=1,1,IF(AND(ABS(U1256)&lt;$D$19,S1256&gt;1),1,0)),0))</f>
        <v/>
      </c>
      <c r="W1256">
        <f>IF($D$20=0,IFERROR(W1257,MAX($D$16,POWER((ABS(K1256)^2)/($I$5*MAX(F1256,0.1)^2),1/3))),IF(IFERROR(AG1257,0)=0,IFERROR(W1257,MAX($D$16,POWER((ABS(K1256)^2)/($I$5*MAX(F1256,0.1)^2),1/3))),IF(OR(IFERROR(W1256,0)=0,IFERROR(AD1257,0)&gt;1),MAX($D$16,POWER((ABS(K1256)^2)/($I$5*MAX(F1256,0.1)^2),1/3)),IF(IFERROR(AF1256,0)&gt;0,MAX($D$16,IFERROR(W1256,0)+((IFERROR(AF1256,0))*$D$18*IF((IFERROR(AD1256,0))&lt;1,1,-1))),IF(IFERROR(AF1256,0)&lt;0,IF(ABS((MAX($D$16,POWER((ABS(K1256)^2)/($I$5*MAX(F1256,0.1)^2),1/3)))-IFERROR(W1256,0))&gt;$D$19,MAX($D$16,IF((MAX($D$16,POWER((ABS(K1256)^2)/($I$5*MAX(F1256,0.1)^2),1/3)))&gt;IFERROR(W1256,0),MIN((MAX($D$16,POWER((ABS(K1256)^2)/($I$5*MAX(F1256,0.1)^2),1/3))),IFERROR(W1256,0)+(MIN(ABS(IFERROR(AF1256,0))*$D$18,ABS((MAX($D$16,POWER((ABS(K1256)^2)/($I$5*MAX(F1256,0.1)^2),1/3)))-IFERROR(W1256,0))))),MAX((MAX($D$16,POWER((ABS(K1256)^2)/($I$5*MAX(F1256,0.1)^2),1/3))),IFERROR(W1256,0)-(MIN(ABS(IFERROR(AF1256,0))*$D$18,ABS((MAX($D$16,POWER((ABS(K1256)^2)/($I$5*MAX(F1256,0.1)^2),1/3)))-IFERROR(W1256,0))))))),MAX($D$16,POWER((ABS(K1256)^2)/($I$5*MAX(F1256,0.1)^2),1/3))),MAX($D$16,IFERROR(W1256,0)))))))</f>
        <v/>
      </c>
      <c r="X1256">
        <f>((F1256)+(G1256)*(W1256))*(W1256)</f>
        <v/>
      </c>
      <c r="Y1256">
        <f>(((F1256)+(G1256)*(W1256))*(W1256))/MAX((F1256)+2*(W1256)*SQRT(1+(G1256)^2),1E-6)</f>
        <v/>
      </c>
      <c r="Z1256">
        <f>ABS(K1256)/MAX(((F1256)+(G1256)*(W1256))*(W1256),1E-6)</f>
        <v/>
      </c>
      <c r="AA1256">
        <f>E1256+W1256</f>
        <v/>
      </c>
      <c r="AB1256">
        <f>AA1256+((ABS(K1256)/MAX(((F1256)+(G1256)*(W1256))*(W1256),1E-6))^2)/(2*$I$5)</f>
        <v/>
      </c>
      <c r="AC1256">
        <f>((ABS(K1256)*$D$6)/(MAX(((F1256)+(G1256)*(W1256))*(W1256),1E-6)*MAX(((((F1256)+(G1256)*(W1256))*(W1256))/MAX((F1256)+2*(W1256)*SQRT(1+(G1256)^2),1E-6))^(2/3),1E-6)))^2</f>
        <v/>
      </c>
      <c r="AD1256">
        <f>ABS(ABS(K1256)/MAX(((F1256)+(G1256)*(W1256))*(W1256),1E-6))/SQRT($I$5*MAX((((F1256)+(G1256)*(W1256))*(W1256))/MAX((F1256)+2*(G1256)*(W1256),1E-6),1E-6))</f>
        <v/>
      </c>
      <c r="AE1256">
        <f>((F1256)*(W1256)^2)/2+(G1256)*(W1256)^3/3+(ABS(K1256)^2)/($I$5*MAX(((F1256)+(G1256)*(W1256))*(W1256),1E-6))</f>
        <v/>
      </c>
      <c r="AF1256">
        <f>IF($D$20=0,0,IFERROR(AB1257+(((AC1256+AC1257)/2)*J1257)+(IF(Z1256&gt;Z1257,$D$8*((Z1256^2-Z1257^2)/(2*$I$5)),$D$9*((Z1257^2-Z1256^2)/(2*$I$5)))+($D$10*(ABS(I1257)/90)*(MAX(Z1256^2,Z1257^2)/(2*$I$5))))-AB1256,0))</f>
        <v/>
      </c>
      <c r="AG1256">
        <f>IF($D$20=0,1,IFERROR(IF(ROUND(AD1256,3)=1,1,IF(AND(ABS(AF1256)&lt;$D$19,AD1256&lt;1),1,0)),0))</f>
        <v/>
      </c>
      <c r="AH1256">
        <f>IFERROR(IF(V32="Supercritical",MAX($D$16,IFERROR(L1256,MAX($D$16,POWER((ABS(K1256)^2)/($I$5*MAX(F1256,0.1)^2),1/3)))),IF(V32="Subcritical",MAX($D$16,IFERROR(W1256,MAX($D$16,POWER((ABS(K1256)^2)/($I$5*MAX(F1256,0.1)^2),1/3)))),IF(AND(IFERROR(V1256,0)=1,IFERROR(AG1256,0)=1),IF(IFERROR(T1256,-1E99)&gt;=IFERROR(AE1256,-1E99),MAX($D$16,IFERROR(L1256,MAX($D$16,POWER((ABS(K1256)^2)/($I$5*MAX(F1256,0.1)^2),1/3)))),MAX($D$16,IFERROR(W1256,MAX($D$16,POWER((ABS(K1256)^2)/($I$5*MAX(F1256,0.1)^2),1/3))))),IF(IFERROR(V1256,0)=1,MAX($D$16,IFERROR(L1256,MAX($D$16,POWER((ABS(K1256)^2)/($I$5*MAX(F1256,0.1)^2),1/3)))),IF(IFERROR(AG1256,0)=1,MAX($D$16,IFERROR(W1256,MAX($D$16,POWER((ABS(K1256)^2)/($I$5*MAX(F1256,0.1)^2),1/3)))),MAX($D$16,POWER((ABS(K1256)^2)/($I$5*MAX(F1256,0.1)^2),1/3))))))),MAX($D$16,POWER((ABS(K1256)^2)/($I$5*MAX(F1256,0.1)^2),1/3)))</f>
        <v/>
      </c>
      <c r="AI1256">
        <f>E1256+AH1256</f>
        <v/>
      </c>
      <c r="AJ1256">
        <f>AI1256+((ABS(K1256)/MAX(((F1256)+(G1256)*(AH1256))*(AH1256),1E-6))^2)/(2*$I$5)</f>
        <v/>
      </c>
      <c r="AM1256" t="n">
        <v>0</v>
      </c>
      <c r="AN1256" t="n">
        <v>0</v>
      </c>
      <c r="AO1256">
        <f>AM1256+AN1256</f>
        <v/>
      </c>
      <c r="AP1256">
        <f>AP1255+AO1256</f>
        <v/>
      </c>
      <c r="AQ1256">
        <f>ABS(ABS(K1256)/MAX(((F1256)+(G1256)*(AH1256))*(AH1256),1E-6))/SQRT($I$5*MAX((((F1256)+(G1256)*(AH1256))*(AH1256))/MAX((F1256)+2*(G1256)*(AH1256),1E-6),1E-6))</f>
        <v/>
      </c>
      <c r="AR1256">
        <f>IF(AQ1256&lt;1,"Subcritical","Supercritical")</f>
        <v/>
      </c>
      <c r="AS1256">
        <f>((ABS(K1256)*$D$6)/(MAX(((F1256)+(G1256)*(AH1256))*(AH1256),1E-6)*MAX(((((F1256)+(G1256)*(AH1256))*(AH1256))/MAX((F1256)+2*(AH1256)*SQRT(1+(G1256)^2),1E-6))^(2/3),1E-6)))^2</f>
        <v/>
      </c>
    </row>
    <row r="1257">
      <c r="A1257" t="n">
        <v>1108</v>
      </c>
      <c r="B1257" t="n">
        <v>1106.89</v>
      </c>
      <c r="C1257" t="n">
        <v>616076.644</v>
      </c>
      <c r="D1257" t="n">
        <v>3096897.144</v>
      </c>
      <c r="E1257" t="n">
        <v>632.0085</v>
      </c>
      <c r="F1257" t="n">
        <v>5.2</v>
      </c>
      <c r="G1257" t="n">
        <v>0</v>
      </c>
      <c r="H1257" t="inlineStr">
        <is>
          <t>Normal</t>
        </is>
      </c>
      <c r="I1257" t="n">
        <v>0.057</v>
      </c>
      <c r="J1257">
        <f>B1257-B1256</f>
        <v/>
      </c>
      <c r="K1257">
        <f>MAX(0,K1256-AO1256)</f>
        <v/>
      </c>
      <c r="L1257">
        <f>IF($D$20=0,IFERROR(L1256,MAX($D$16,POWER((ABS(K1257)^2)/($I$5*MAX(F1257,0.1)^2),1/3))),IF(IFERROR(V1256,0)=0,IFERROR(L1256,MAX($D$16,POWER((ABS(K1257)^2)/($I$5*MAX(F1257,0.1)^2),1/3))),IF(OR(IFERROR(L1257,0)=0,IFERROR(S1256,0)&lt;1,IFERROR(S1257,0)&lt;1),MAX($D$16,POWER((ABS(K1257)^2)/($I$5*MAX(F1257,0.1)^2),1/3)),IF(IFERROR(U1257,0)&gt;0,MAX($D$16,IFERROR(L1257,0)+((IFERROR(U1257,0))*$D$18*IF((IFERROR(S1257,0))&lt;1,1,-1))),IF(IFERROR(U1257,0)&lt;0,IF(ABS((MAX($D$16,POWER((ABS(K1257)^2)/($I$5*MAX(F1257,0.1)^2),1/3)))-IFERROR(L1257,0))&gt;$D$19,MAX($D$16,IF((MAX($D$16,POWER((ABS(K1257)^2)/($I$5*MAX(F1257,0.1)^2),1/3)))&gt;IFERROR(L1257,0),MIN((MAX($D$16,POWER((ABS(K1257)^2)/($I$5*MAX(F1257,0.1)^2),1/3))),IFERROR(L1257,0)+(MIN(ABS(IFERROR(U1257,0))*$D$18,ABS((MAX($D$16,POWER((ABS(K1257)^2)/($I$5*MAX(F1257,0.1)^2),1/3)))-IFERROR(L1257,0))))),MAX((MAX($D$16,POWER((ABS(K1257)^2)/($I$5*MAX(F1257,0.1)^2),1/3))),IFERROR(L1257,0)-(MIN(ABS(IFERROR(U1257,0))*$D$18,ABS((MAX($D$16,POWER((ABS(K1257)^2)/($I$5*MAX(F1257,0.1)^2),1/3)))-IFERROR(L1257,0))))))),MAX($D$16,POWER((ABS(K1257)^2)/($I$5*MAX(F1257,0.1)^2),1/3))),MAX($D$16,IFERROR(L1257,0)))))))</f>
        <v/>
      </c>
      <c r="M1257">
        <f>((F1257)+(G1257)*(L1257))*(L1257)</f>
        <v/>
      </c>
      <c r="N1257">
        <f>(((F1257)+(G1257)*(L1257))*(L1257))/MAX((F1257)+2*(L1257)*SQRT(1+(G1257)^2),1E-6)</f>
        <v/>
      </c>
      <c r="O1257">
        <f>ABS(K1257)/MAX(((F1257)+(G1257)*(L1257))*(L1257),1E-6)</f>
        <v/>
      </c>
      <c r="P1257">
        <f>E1257+L1257</f>
        <v/>
      </c>
      <c r="Q1257">
        <f>P1257+((ABS(K1257)/MAX(((F1257)+(G1257)*(L1257))*(L1257),1E-6))^2)/(2*$I$5)</f>
        <v/>
      </c>
      <c r="R1257">
        <f>((ABS(K1257)*$D$6)/(MAX(((F1257)+(G1257)*(L1257))*(L1257),1E-6)*MAX(((((F1257)+(G1257)*(L1257))*(L1257))/MAX((F1257)+2*(L1257)*SQRT(1+(G1257)^2),1E-6))^(2/3),1E-6)))^2</f>
        <v/>
      </c>
      <c r="S1257">
        <f>ABS(ABS(K1257)/MAX(((F1257)+(G1257)*(L1257))*(L1257),1E-6))/SQRT($I$5*MAX((((F1257)+(G1257)*(L1257))*(L1257))/MAX((F1257)+2*(G1257)*(L1257),1E-6),1E-6))</f>
        <v/>
      </c>
      <c r="T1257">
        <f>((F1257)*(L1257)^2)/2+(G1257)*(L1257)^3/3+(ABS(K1257)^2)/($I$5*MAX(((F1257)+(G1257)*(L1257))*(L1257),1E-6))</f>
        <v/>
      </c>
      <c r="U1257">
        <f>IF($D$20=0,0,IFERROR(Q1256-(((R1256+R1257)/2)*J1257)-(IF(O1256&gt;O1257,$D$8*((O1256^2-O1257^2)/(2*$I$5)),$D$9*((O1257^2-O1256^2)/(2*$I$5)))+($D$10*(ABS(I1257)/90)*(MAX(O1256^2,O1257^2)/(2*$I$5))))-Q1257,0))</f>
        <v/>
      </c>
      <c r="V1257">
        <f>IF($D$20=0,1,IFERROR(IF(ROUND(S1257,3)=1,1,IF(AND(ABS(U1257)&lt;$D$19,S1257&gt;1),1,0)),0))</f>
        <v/>
      </c>
      <c r="W1257">
        <f>IF($D$20=0,IFERROR(W1258,MAX($D$16,POWER((ABS(K1257)^2)/($I$5*MAX(F1257,0.1)^2),1/3))),IF(IFERROR(AG1258,0)=0,IFERROR(W1258,MAX($D$16,POWER((ABS(K1257)^2)/($I$5*MAX(F1257,0.1)^2),1/3))),IF(OR(IFERROR(W1257,0)=0,IFERROR(AD1258,0)&gt;1),MAX($D$16,POWER((ABS(K1257)^2)/($I$5*MAX(F1257,0.1)^2),1/3)),IF(IFERROR(AF1257,0)&gt;0,MAX($D$16,IFERROR(W1257,0)+((IFERROR(AF1257,0))*$D$18*IF((IFERROR(AD1257,0))&lt;1,1,-1))),IF(IFERROR(AF1257,0)&lt;0,IF(ABS((MAX($D$16,POWER((ABS(K1257)^2)/($I$5*MAX(F1257,0.1)^2),1/3)))-IFERROR(W1257,0))&gt;$D$19,MAX($D$16,IF((MAX($D$16,POWER((ABS(K1257)^2)/($I$5*MAX(F1257,0.1)^2),1/3)))&gt;IFERROR(W1257,0),MIN((MAX($D$16,POWER((ABS(K1257)^2)/($I$5*MAX(F1257,0.1)^2),1/3))),IFERROR(W1257,0)+(MIN(ABS(IFERROR(AF1257,0))*$D$18,ABS((MAX($D$16,POWER((ABS(K1257)^2)/($I$5*MAX(F1257,0.1)^2),1/3)))-IFERROR(W1257,0))))),MAX((MAX($D$16,POWER((ABS(K1257)^2)/($I$5*MAX(F1257,0.1)^2),1/3))),IFERROR(W1257,0)-(MIN(ABS(IFERROR(AF1257,0))*$D$18,ABS((MAX($D$16,POWER((ABS(K1257)^2)/($I$5*MAX(F1257,0.1)^2),1/3)))-IFERROR(W1257,0))))))),MAX($D$16,POWER((ABS(K1257)^2)/($I$5*MAX(F1257,0.1)^2),1/3))),MAX($D$16,IFERROR(W1257,0)))))))</f>
        <v/>
      </c>
      <c r="X1257">
        <f>((F1257)+(G1257)*(W1257))*(W1257)</f>
        <v/>
      </c>
      <c r="Y1257">
        <f>(((F1257)+(G1257)*(W1257))*(W1257))/MAX((F1257)+2*(W1257)*SQRT(1+(G1257)^2),1E-6)</f>
        <v/>
      </c>
      <c r="Z1257">
        <f>ABS(K1257)/MAX(((F1257)+(G1257)*(W1257))*(W1257),1E-6)</f>
        <v/>
      </c>
      <c r="AA1257">
        <f>E1257+W1257</f>
        <v/>
      </c>
      <c r="AB1257">
        <f>AA1257+((ABS(K1257)/MAX(((F1257)+(G1257)*(W1257))*(W1257),1E-6))^2)/(2*$I$5)</f>
        <v/>
      </c>
      <c r="AC1257">
        <f>((ABS(K1257)*$D$6)/(MAX(((F1257)+(G1257)*(W1257))*(W1257),1E-6)*MAX(((((F1257)+(G1257)*(W1257))*(W1257))/MAX((F1257)+2*(W1257)*SQRT(1+(G1257)^2),1E-6))^(2/3),1E-6)))^2</f>
        <v/>
      </c>
      <c r="AD1257">
        <f>ABS(ABS(K1257)/MAX(((F1257)+(G1257)*(W1257))*(W1257),1E-6))/SQRT($I$5*MAX((((F1257)+(G1257)*(W1257))*(W1257))/MAX((F1257)+2*(G1257)*(W1257),1E-6),1E-6))</f>
        <v/>
      </c>
      <c r="AE1257">
        <f>((F1257)*(W1257)^2)/2+(G1257)*(W1257)^3/3+(ABS(K1257)^2)/($I$5*MAX(((F1257)+(G1257)*(W1257))*(W1257),1E-6))</f>
        <v/>
      </c>
      <c r="AF1257">
        <f>IF($D$20=0,0,IFERROR(AB1258+(((AC1257+AC1258)/2)*J1258)+(IF(Z1257&gt;Z1258,$D$8*((Z1257^2-Z1258^2)/(2*$I$5)),$D$9*((Z1258^2-Z1257^2)/(2*$I$5)))+($D$10*(ABS(I1258)/90)*(MAX(Z1257^2,Z1258^2)/(2*$I$5))))-AB1257,0))</f>
        <v/>
      </c>
      <c r="AG1257">
        <f>IF($D$20=0,1,IFERROR(IF(ROUND(AD1257,3)=1,1,IF(AND(ABS(AF1257)&lt;$D$19,AD1257&lt;1),1,0)),0))</f>
        <v/>
      </c>
      <c r="AH1257">
        <f>IFERROR(IF(V32="Supercritical",MAX($D$16,IFERROR(L1257,MAX($D$16,POWER((ABS(K1257)^2)/($I$5*MAX(F1257,0.1)^2),1/3)))),IF(V32="Subcritical",MAX($D$16,IFERROR(W1257,MAX($D$16,POWER((ABS(K1257)^2)/($I$5*MAX(F1257,0.1)^2),1/3)))),IF(AND(IFERROR(V1257,0)=1,IFERROR(AG1257,0)=1),IF(IFERROR(T1257,-1E99)&gt;=IFERROR(AE1257,-1E99),MAX($D$16,IFERROR(L1257,MAX($D$16,POWER((ABS(K1257)^2)/($I$5*MAX(F1257,0.1)^2),1/3)))),MAX($D$16,IFERROR(W1257,MAX($D$16,POWER((ABS(K1257)^2)/($I$5*MAX(F1257,0.1)^2),1/3))))),IF(IFERROR(V1257,0)=1,MAX($D$16,IFERROR(L1257,MAX($D$16,POWER((ABS(K1257)^2)/($I$5*MAX(F1257,0.1)^2),1/3)))),IF(IFERROR(AG1257,0)=1,MAX($D$16,IFERROR(W1257,MAX($D$16,POWER((ABS(K1257)^2)/($I$5*MAX(F1257,0.1)^2),1/3)))),MAX($D$16,POWER((ABS(K1257)^2)/($I$5*MAX(F1257,0.1)^2),1/3))))))),MAX($D$16,POWER((ABS(K1257)^2)/($I$5*MAX(F1257,0.1)^2),1/3)))</f>
        <v/>
      </c>
      <c r="AI1257">
        <f>E1257+AH1257</f>
        <v/>
      </c>
      <c r="AJ1257">
        <f>AI1257+((ABS(K1257)/MAX(((F1257)+(G1257)*(AH1257))*(AH1257),1E-6))^2)/(2*$I$5)</f>
        <v/>
      </c>
      <c r="AM1257" t="n">
        <v>0</v>
      </c>
      <c r="AN1257" t="n">
        <v>0</v>
      </c>
      <c r="AO1257">
        <f>AM1257+AN1257</f>
        <v/>
      </c>
      <c r="AP1257">
        <f>AP1256+AO1257</f>
        <v/>
      </c>
      <c r="AQ1257">
        <f>ABS(ABS(K1257)/MAX(((F1257)+(G1257)*(AH1257))*(AH1257),1E-6))/SQRT($I$5*MAX((((F1257)+(G1257)*(AH1257))*(AH1257))/MAX((F1257)+2*(G1257)*(AH1257),1E-6),1E-6))</f>
        <v/>
      </c>
      <c r="AR1257">
        <f>IF(AQ1257&lt;1,"Subcritical","Supercritical")</f>
        <v/>
      </c>
      <c r="AS1257">
        <f>((ABS(K1257)*$D$6)/(MAX(((F1257)+(G1257)*(AH1257))*(AH1257),1E-6)*MAX(((((F1257)+(G1257)*(AH1257))*(AH1257))/MAX((F1257)+2*(AH1257)*SQRT(1+(G1257)^2),1E-6))^(2/3),1E-6)))^2</f>
        <v/>
      </c>
    </row>
    <row r="1258">
      <c r="A1258" t="n">
        <v>1109</v>
      </c>
      <c r="B1258" t="n">
        <v>1107.89</v>
      </c>
      <c r="C1258" t="n">
        <v>616076.602</v>
      </c>
      <c r="D1258" t="n">
        <v>3096896.145</v>
      </c>
      <c r="E1258" t="n">
        <v>632.008</v>
      </c>
      <c r="F1258" t="n">
        <v>5.2</v>
      </c>
      <c r="G1258" t="n">
        <v>0</v>
      </c>
      <c r="H1258" t="inlineStr">
        <is>
          <t>Normal</t>
        </is>
      </c>
      <c r="I1258" t="n">
        <v>0</v>
      </c>
      <c r="J1258">
        <f>B1258-B1257</f>
        <v/>
      </c>
      <c r="K1258">
        <f>MAX(0,K1257-AO1257)</f>
        <v/>
      </c>
      <c r="L1258">
        <f>IF($D$20=0,IFERROR(L1257,MAX($D$16,POWER((ABS(K1258)^2)/($I$5*MAX(F1258,0.1)^2),1/3))),IF(IFERROR(V1257,0)=0,IFERROR(L1257,MAX($D$16,POWER((ABS(K1258)^2)/($I$5*MAX(F1258,0.1)^2),1/3))),IF(OR(IFERROR(L1258,0)=0,IFERROR(S1257,0)&lt;1,IFERROR(S1258,0)&lt;1),MAX($D$16,POWER((ABS(K1258)^2)/($I$5*MAX(F1258,0.1)^2),1/3)),IF(IFERROR(U1258,0)&gt;0,MAX($D$16,IFERROR(L1258,0)+((IFERROR(U1258,0))*$D$18*IF((IFERROR(S1258,0))&lt;1,1,-1))),IF(IFERROR(U1258,0)&lt;0,IF(ABS((MAX($D$16,POWER((ABS(K1258)^2)/($I$5*MAX(F1258,0.1)^2),1/3)))-IFERROR(L1258,0))&gt;$D$19,MAX($D$16,IF((MAX($D$16,POWER((ABS(K1258)^2)/($I$5*MAX(F1258,0.1)^2),1/3)))&gt;IFERROR(L1258,0),MIN((MAX($D$16,POWER((ABS(K1258)^2)/($I$5*MAX(F1258,0.1)^2),1/3))),IFERROR(L1258,0)+(MIN(ABS(IFERROR(U1258,0))*$D$18,ABS((MAX($D$16,POWER((ABS(K1258)^2)/($I$5*MAX(F1258,0.1)^2),1/3)))-IFERROR(L1258,0))))),MAX((MAX($D$16,POWER((ABS(K1258)^2)/($I$5*MAX(F1258,0.1)^2),1/3))),IFERROR(L1258,0)-(MIN(ABS(IFERROR(U1258,0))*$D$18,ABS((MAX($D$16,POWER((ABS(K1258)^2)/($I$5*MAX(F1258,0.1)^2),1/3)))-IFERROR(L1258,0))))))),MAX($D$16,POWER((ABS(K1258)^2)/($I$5*MAX(F1258,0.1)^2),1/3))),MAX($D$16,IFERROR(L1258,0)))))))</f>
        <v/>
      </c>
      <c r="M1258">
        <f>((F1258)+(G1258)*(L1258))*(L1258)</f>
        <v/>
      </c>
      <c r="N1258">
        <f>(((F1258)+(G1258)*(L1258))*(L1258))/MAX((F1258)+2*(L1258)*SQRT(1+(G1258)^2),1E-6)</f>
        <v/>
      </c>
      <c r="O1258">
        <f>ABS(K1258)/MAX(((F1258)+(G1258)*(L1258))*(L1258),1E-6)</f>
        <v/>
      </c>
      <c r="P1258">
        <f>E1258+L1258</f>
        <v/>
      </c>
      <c r="Q1258">
        <f>P1258+((ABS(K1258)/MAX(((F1258)+(G1258)*(L1258))*(L1258),1E-6))^2)/(2*$I$5)</f>
        <v/>
      </c>
      <c r="R1258">
        <f>((ABS(K1258)*$D$6)/(MAX(((F1258)+(G1258)*(L1258))*(L1258),1E-6)*MAX(((((F1258)+(G1258)*(L1258))*(L1258))/MAX((F1258)+2*(L1258)*SQRT(1+(G1258)^2),1E-6))^(2/3),1E-6)))^2</f>
        <v/>
      </c>
      <c r="S1258">
        <f>ABS(ABS(K1258)/MAX(((F1258)+(G1258)*(L1258))*(L1258),1E-6))/SQRT($I$5*MAX((((F1258)+(G1258)*(L1258))*(L1258))/MAX((F1258)+2*(G1258)*(L1258),1E-6),1E-6))</f>
        <v/>
      </c>
      <c r="T1258">
        <f>((F1258)*(L1258)^2)/2+(G1258)*(L1258)^3/3+(ABS(K1258)^2)/($I$5*MAX(((F1258)+(G1258)*(L1258))*(L1258),1E-6))</f>
        <v/>
      </c>
      <c r="U1258">
        <f>IF($D$20=0,0,IFERROR(Q1257-(((R1257+R1258)/2)*J1258)-(IF(O1257&gt;O1258,$D$8*((O1257^2-O1258^2)/(2*$I$5)),$D$9*((O1258^2-O1257^2)/(2*$I$5)))+($D$10*(ABS(I1258)/90)*(MAX(O1257^2,O1258^2)/(2*$I$5))))-Q1258,0))</f>
        <v/>
      </c>
      <c r="V1258">
        <f>IF($D$20=0,1,IFERROR(IF(ROUND(S1258,3)=1,1,IF(AND(ABS(U1258)&lt;$D$19,S1258&gt;1),1,0)),0))</f>
        <v/>
      </c>
      <c r="W1258">
        <f>IF($D$20=0,IFERROR(W1259,MAX($D$16,POWER((ABS(K1258)^2)/($I$5*MAX(F1258,0.1)^2),1/3))),IF(IFERROR(AG1259,0)=0,IFERROR(W1259,MAX($D$16,POWER((ABS(K1258)^2)/($I$5*MAX(F1258,0.1)^2),1/3))),IF(OR(IFERROR(W1258,0)=0,IFERROR(AD1259,0)&gt;1),MAX($D$16,POWER((ABS(K1258)^2)/($I$5*MAX(F1258,0.1)^2),1/3)),IF(IFERROR(AF1258,0)&gt;0,MAX($D$16,IFERROR(W1258,0)+((IFERROR(AF1258,0))*$D$18*IF((IFERROR(AD1258,0))&lt;1,1,-1))),IF(IFERROR(AF1258,0)&lt;0,IF(ABS((MAX($D$16,POWER((ABS(K1258)^2)/($I$5*MAX(F1258,0.1)^2),1/3)))-IFERROR(W1258,0))&gt;$D$19,MAX($D$16,IF((MAX($D$16,POWER((ABS(K1258)^2)/($I$5*MAX(F1258,0.1)^2),1/3)))&gt;IFERROR(W1258,0),MIN((MAX($D$16,POWER((ABS(K1258)^2)/($I$5*MAX(F1258,0.1)^2),1/3))),IFERROR(W1258,0)+(MIN(ABS(IFERROR(AF1258,0))*$D$18,ABS((MAX($D$16,POWER((ABS(K1258)^2)/($I$5*MAX(F1258,0.1)^2),1/3)))-IFERROR(W1258,0))))),MAX((MAX($D$16,POWER((ABS(K1258)^2)/($I$5*MAX(F1258,0.1)^2),1/3))),IFERROR(W1258,0)-(MIN(ABS(IFERROR(AF1258,0))*$D$18,ABS((MAX($D$16,POWER((ABS(K1258)^2)/($I$5*MAX(F1258,0.1)^2),1/3)))-IFERROR(W1258,0))))))),MAX($D$16,POWER((ABS(K1258)^2)/($I$5*MAX(F1258,0.1)^2),1/3))),MAX($D$16,IFERROR(W1258,0)))))))</f>
        <v/>
      </c>
      <c r="X1258">
        <f>((F1258)+(G1258)*(W1258))*(W1258)</f>
        <v/>
      </c>
      <c r="Y1258">
        <f>(((F1258)+(G1258)*(W1258))*(W1258))/MAX((F1258)+2*(W1258)*SQRT(1+(G1258)^2),1E-6)</f>
        <v/>
      </c>
      <c r="Z1258">
        <f>ABS(K1258)/MAX(((F1258)+(G1258)*(W1258))*(W1258),1E-6)</f>
        <v/>
      </c>
      <c r="AA1258">
        <f>E1258+W1258</f>
        <v/>
      </c>
      <c r="AB1258">
        <f>AA1258+((ABS(K1258)/MAX(((F1258)+(G1258)*(W1258))*(W1258),1E-6))^2)/(2*$I$5)</f>
        <v/>
      </c>
      <c r="AC1258">
        <f>((ABS(K1258)*$D$6)/(MAX(((F1258)+(G1258)*(W1258))*(W1258),1E-6)*MAX(((((F1258)+(G1258)*(W1258))*(W1258))/MAX((F1258)+2*(W1258)*SQRT(1+(G1258)^2),1E-6))^(2/3),1E-6)))^2</f>
        <v/>
      </c>
      <c r="AD1258">
        <f>ABS(ABS(K1258)/MAX(((F1258)+(G1258)*(W1258))*(W1258),1E-6))/SQRT($I$5*MAX((((F1258)+(G1258)*(W1258))*(W1258))/MAX((F1258)+2*(G1258)*(W1258),1E-6),1E-6))</f>
        <v/>
      </c>
      <c r="AE1258">
        <f>((F1258)*(W1258)^2)/2+(G1258)*(W1258)^3/3+(ABS(K1258)^2)/($I$5*MAX(((F1258)+(G1258)*(W1258))*(W1258),1E-6))</f>
        <v/>
      </c>
      <c r="AF1258">
        <f>IF($D$20=0,0,IFERROR(AB1259+(((AC1258+AC1259)/2)*J1259)+(IF(Z1258&gt;Z1259,$D$8*((Z1258^2-Z1259^2)/(2*$I$5)),$D$9*((Z1259^2-Z1258^2)/(2*$I$5)))+($D$10*(ABS(I1259)/90)*(MAX(Z1258^2,Z1259^2)/(2*$I$5))))-AB1258,0))</f>
        <v/>
      </c>
      <c r="AG1258">
        <f>IF($D$20=0,1,IFERROR(IF(ROUND(AD1258,3)=1,1,IF(AND(ABS(AF1258)&lt;$D$19,AD1258&lt;1),1,0)),0))</f>
        <v/>
      </c>
      <c r="AH1258">
        <f>IFERROR(IF(V32="Supercritical",MAX($D$16,IFERROR(L1258,MAX($D$16,POWER((ABS(K1258)^2)/($I$5*MAX(F1258,0.1)^2),1/3)))),IF(V32="Subcritical",MAX($D$16,IFERROR(W1258,MAX($D$16,POWER((ABS(K1258)^2)/($I$5*MAX(F1258,0.1)^2),1/3)))),IF(AND(IFERROR(V1258,0)=1,IFERROR(AG1258,0)=1),IF(IFERROR(T1258,-1E99)&gt;=IFERROR(AE1258,-1E99),MAX($D$16,IFERROR(L1258,MAX($D$16,POWER((ABS(K1258)^2)/($I$5*MAX(F1258,0.1)^2),1/3)))),MAX($D$16,IFERROR(W1258,MAX($D$16,POWER((ABS(K1258)^2)/($I$5*MAX(F1258,0.1)^2),1/3))))),IF(IFERROR(V1258,0)=1,MAX($D$16,IFERROR(L1258,MAX($D$16,POWER((ABS(K1258)^2)/($I$5*MAX(F1258,0.1)^2),1/3)))),IF(IFERROR(AG1258,0)=1,MAX($D$16,IFERROR(W1258,MAX($D$16,POWER((ABS(K1258)^2)/($I$5*MAX(F1258,0.1)^2),1/3)))),MAX($D$16,POWER((ABS(K1258)^2)/($I$5*MAX(F1258,0.1)^2),1/3))))))),MAX($D$16,POWER((ABS(K1258)^2)/($I$5*MAX(F1258,0.1)^2),1/3)))</f>
        <v/>
      </c>
      <c r="AI1258">
        <f>E1258+AH1258</f>
        <v/>
      </c>
      <c r="AJ1258">
        <f>AI1258+((ABS(K1258)/MAX(((F1258)+(G1258)*(AH1258))*(AH1258),1E-6))^2)/(2*$I$5)</f>
        <v/>
      </c>
      <c r="AM1258" t="n">
        <v>0</v>
      </c>
      <c r="AN1258" t="n">
        <v>0</v>
      </c>
      <c r="AO1258">
        <f>AM1258+AN1258</f>
        <v/>
      </c>
      <c r="AP1258">
        <f>AP1257+AO1258</f>
        <v/>
      </c>
      <c r="AQ1258">
        <f>ABS(ABS(K1258)/MAX(((F1258)+(G1258)*(AH1258))*(AH1258),1E-6))/SQRT($I$5*MAX((((F1258)+(G1258)*(AH1258))*(AH1258))/MAX((F1258)+2*(G1258)*(AH1258),1E-6),1E-6))</f>
        <v/>
      </c>
      <c r="AR1258">
        <f>IF(AQ1258&lt;1,"Subcritical","Supercritical")</f>
        <v/>
      </c>
      <c r="AS1258">
        <f>((ABS(K1258)*$D$6)/(MAX(((F1258)+(G1258)*(AH1258))*(AH1258),1E-6)*MAX(((((F1258)+(G1258)*(AH1258))*(AH1258))/MAX((F1258)+2*(AH1258)*SQRT(1+(G1258)^2),1E-6))^(2/3),1E-6)))^2</f>
        <v/>
      </c>
    </row>
    <row r="1259">
      <c r="A1259" t="n">
        <v>1110</v>
      </c>
      <c r="B1259" t="n">
        <v>1108.889</v>
      </c>
      <c r="C1259" t="n">
        <v>616076.5600000001</v>
      </c>
      <c r="D1259" t="n">
        <v>3096895.146</v>
      </c>
      <c r="E1259" t="n">
        <v>632.0075000000001</v>
      </c>
      <c r="F1259" t="n">
        <v>5.2</v>
      </c>
      <c r="G1259" t="n">
        <v>0</v>
      </c>
      <c r="H1259" t="inlineStr">
        <is>
          <t>Normal</t>
        </is>
      </c>
      <c r="I1259" t="n">
        <v>0</v>
      </c>
      <c r="J1259">
        <f>B1259-B1258</f>
        <v/>
      </c>
      <c r="K1259">
        <f>MAX(0,K1258-AO1258)</f>
        <v/>
      </c>
      <c r="L1259">
        <f>IF($D$20=0,IFERROR(L1258,MAX($D$16,POWER((ABS(K1259)^2)/($I$5*MAX(F1259,0.1)^2),1/3))),IF(IFERROR(V1258,0)=0,IFERROR(L1258,MAX($D$16,POWER((ABS(K1259)^2)/($I$5*MAX(F1259,0.1)^2),1/3))),IF(OR(IFERROR(L1259,0)=0,IFERROR(S1258,0)&lt;1,IFERROR(S1259,0)&lt;1),MAX($D$16,POWER((ABS(K1259)^2)/($I$5*MAX(F1259,0.1)^2),1/3)),IF(IFERROR(U1259,0)&gt;0,MAX($D$16,IFERROR(L1259,0)+((IFERROR(U1259,0))*$D$18*IF((IFERROR(S1259,0))&lt;1,1,-1))),IF(IFERROR(U1259,0)&lt;0,IF(ABS((MAX($D$16,POWER((ABS(K1259)^2)/($I$5*MAX(F1259,0.1)^2),1/3)))-IFERROR(L1259,0))&gt;$D$19,MAX($D$16,IF((MAX($D$16,POWER((ABS(K1259)^2)/($I$5*MAX(F1259,0.1)^2),1/3)))&gt;IFERROR(L1259,0),MIN((MAX($D$16,POWER((ABS(K1259)^2)/($I$5*MAX(F1259,0.1)^2),1/3))),IFERROR(L1259,0)+(MIN(ABS(IFERROR(U1259,0))*$D$18,ABS((MAX($D$16,POWER((ABS(K1259)^2)/($I$5*MAX(F1259,0.1)^2),1/3)))-IFERROR(L1259,0))))),MAX((MAX($D$16,POWER((ABS(K1259)^2)/($I$5*MAX(F1259,0.1)^2),1/3))),IFERROR(L1259,0)-(MIN(ABS(IFERROR(U1259,0))*$D$18,ABS((MAX($D$16,POWER((ABS(K1259)^2)/($I$5*MAX(F1259,0.1)^2),1/3)))-IFERROR(L1259,0))))))),MAX($D$16,POWER((ABS(K1259)^2)/($I$5*MAX(F1259,0.1)^2),1/3))),MAX($D$16,IFERROR(L1259,0)))))))</f>
        <v/>
      </c>
      <c r="M1259">
        <f>((F1259)+(G1259)*(L1259))*(L1259)</f>
        <v/>
      </c>
      <c r="N1259">
        <f>(((F1259)+(G1259)*(L1259))*(L1259))/MAX((F1259)+2*(L1259)*SQRT(1+(G1259)^2),1E-6)</f>
        <v/>
      </c>
      <c r="O1259">
        <f>ABS(K1259)/MAX(((F1259)+(G1259)*(L1259))*(L1259),1E-6)</f>
        <v/>
      </c>
      <c r="P1259">
        <f>E1259+L1259</f>
        <v/>
      </c>
      <c r="Q1259">
        <f>P1259+((ABS(K1259)/MAX(((F1259)+(G1259)*(L1259))*(L1259),1E-6))^2)/(2*$I$5)</f>
        <v/>
      </c>
      <c r="R1259">
        <f>((ABS(K1259)*$D$6)/(MAX(((F1259)+(G1259)*(L1259))*(L1259),1E-6)*MAX(((((F1259)+(G1259)*(L1259))*(L1259))/MAX((F1259)+2*(L1259)*SQRT(1+(G1259)^2),1E-6))^(2/3),1E-6)))^2</f>
        <v/>
      </c>
      <c r="S1259">
        <f>ABS(ABS(K1259)/MAX(((F1259)+(G1259)*(L1259))*(L1259),1E-6))/SQRT($I$5*MAX((((F1259)+(G1259)*(L1259))*(L1259))/MAX((F1259)+2*(G1259)*(L1259),1E-6),1E-6))</f>
        <v/>
      </c>
      <c r="T1259">
        <f>((F1259)*(L1259)^2)/2+(G1259)*(L1259)^3/3+(ABS(K1259)^2)/($I$5*MAX(((F1259)+(G1259)*(L1259))*(L1259),1E-6))</f>
        <v/>
      </c>
      <c r="U1259">
        <f>IF($D$20=0,0,IFERROR(Q1258-(((R1258+R1259)/2)*J1259)-(IF(O1258&gt;O1259,$D$8*((O1258^2-O1259^2)/(2*$I$5)),$D$9*((O1259^2-O1258^2)/(2*$I$5)))+($D$10*(ABS(I1259)/90)*(MAX(O1258^2,O1259^2)/(2*$I$5))))-Q1259,0))</f>
        <v/>
      </c>
      <c r="V1259">
        <f>IF($D$20=0,1,IFERROR(IF(ROUND(S1259,3)=1,1,IF(AND(ABS(U1259)&lt;$D$19,S1259&gt;1),1,0)),0))</f>
        <v/>
      </c>
      <c r="W1259">
        <f>IF($D$20=0,IFERROR(W1260,MAX($D$16,POWER((ABS(K1259)^2)/($I$5*MAX(F1259,0.1)^2),1/3))),IF(IFERROR(AG1260,0)=0,IFERROR(W1260,MAX($D$16,POWER((ABS(K1259)^2)/($I$5*MAX(F1259,0.1)^2),1/3))),IF(OR(IFERROR(W1259,0)=0,IFERROR(AD1260,0)&gt;1),MAX($D$16,POWER((ABS(K1259)^2)/($I$5*MAX(F1259,0.1)^2),1/3)),IF(IFERROR(AF1259,0)&gt;0,MAX($D$16,IFERROR(W1259,0)+((IFERROR(AF1259,0))*$D$18*IF((IFERROR(AD1259,0))&lt;1,1,-1))),IF(IFERROR(AF1259,0)&lt;0,IF(ABS((MAX($D$16,POWER((ABS(K1259)^2)/($I$5*MAX(F1259,0.1)^2),1/3)))-IFERROR(W1259,0))&gt;$D$19,MAX($D$16,IF((MAX($D$16,POWER((ABS(K1259)^2)/($I$5*MAX(F1259,0.1)^2),1/3)))&gt;IFERROR(W1259,0),MIN((MAX($D$16,POWER((ABS(K1259)^2)/($I$5*MAX(F1259,0.1)^2),1/3))),IFERROR(W1259,0)+(MIN(ABS(IFERROR(AF1259,0))*$D$18,ABS((MAX($D$16,POWER((ABS(K1259)^2)/($I$5*MAX(F1259,0.1)^2),1/3)))-IFERROR(W1259,0))))),MAX((MAX($D$16,POWER((ABS(K1259)^2)/($I$5*MAX(F1259,0.1)^2),1/3))),IFERROR(W1259,0)-(MIN(ABS(IFERROR(AF1259,0))*$D$18,ABS((MAX($D$16,POWER((ABS(K1259)^2)/($I$5*MAX(F1259,0.1)^2),1/3)))-IFERROR(W1259,0))))))),MAX($D$16,POWER((ABS(K1259)^2)/($I$5*MAX(F1259,0.1)^2),1/3))),MAX($D$16,IFERROR(W1259,0)))))))</f>
        <v/>
      </c>
      <c r="X1259">
        <f>((F1259)+(G1259)*(W1259))*(W1259)</f>
        <v/>
      </c>
      <c r="Y1259">
        <f>(((F1259)+(G1259)*(W1259))*(W1259))/MAX((F1259)+2*(W1259)*SQRT(1+(G1259)^2),1E-6)</f>
        <v/>
      </c>
      <c r="Z1259">
        <f>ABS(K1259)/MAX(((F1259)+(G1259)*(W1259))*(W1259),1E-6)</f>
        <v/>
      </c>
      <c r="AA1259">
        <f>E1259+W1259</f>
        <v/>
      </c>
      <c r="AB1259">
        <f>AA1259+((ABS(K1259)/MAX(((F1259)+(G1259)*(W1259))*(W1259),1E-6))^2)/(2*$I$5)</f>
        <v/>
      </c>
      <c r="AC1259">
        <f>((ABS(K1259)*$D$6)/(MAX(((F1259)+(G1259)*(W1259))*(W1259),1E-6)*MAX(((((F1259)+(G1259)*(W1259))*(W1259))/MAX((F1259)+2*(W1259)*SQRT(1+(G1259)^2),1E-6))^(2/3),1E-6)))^2</f>
        <v/>
      </c>
      <c r="AD1259">
        <f>ABS(ABS(K1259)/MAX(((F1259)+(G1259)*(W1259))*(W1259),1E-6))/SQRT($I$5*MAX((((F1259)+(G1259)*(W1259))*(W1259))/MAX((F1259)+2*(G1259)*(W1259),1E-6),1E-6))</f>
        <v/>
      </c>
      <c r="AE1259">
        <f>((F1259)*(W1259)^2)/2+(G1259)*(W1259)^3/3+(ABS(K1259)^2)/($I$5*MAX(((F1259)+(G1259)*(W1259))*(W1259),1E-6))</f>
        <v/>
      </c>
      <c r="AF1259">
        <f>IF($D$20=0,0,IFERROR(AB1260+(((AC1259+AC1260)/2)*J1260)+(IF(Z1259&gt;Z1260,$D$8*((Z1259^2-Z1260^2)/(2*$I$5)),$D$9*((Z1260^2-Z1259^2)/(2*$I$5)))+($D$10*(ABS(I1260)/90)*(MAX(Z1259^2,Z1260^2)/(2*$I$5))))-AB1259,0))</f>
        <v/>
      </c>
      <c r="AG1259">
        <f>IF($D$20=0,1,IFERROR(IF(ROUND(AD1259,3)=1,1,IF(AND(ABS(AF1259)&lt;$D$19,AD1259&lt;1),1,0)),0))</f>
        <v/>
      </c>
      <c r="AH1259">
        <f>IFERROR(IF(V32="Supercritical",MAX($D$16,IFERROR(L1259,MAX($D$16,POWER((ABS(K1259)^2)/($I$5*MAX(F1259,0.1)^2),1/3)))),IF(V32="Subcritical",MAX($D$16,IFERROR(W1259,MAX($D$16,POWER((ABS(K1259)^2)/($I$5*MAX(F1259,0.1)^2),1/3)))),IF(AND(IFERROR(V1259,0)=1,IFERROR(AG1259,0)=1),IF(IFERROR(T1259,-1E99)&gt;=IFERROR(AE1259,-1E99),MAX($D$16,IFERROR(L1259,MAX($D$16,POWER((ABS(K1259)^2)/($I$5*MAX(F1259,0.1)^2),1/3)))),MAX($D$16,IFERROR(W1259,MAX($D$16,POWER((ABS(K1259)^2)/($I$5*MAX(F1259,0.1)^2),1/3))))),IF(IFERROR(V1259,0)=1,MAX($D$16,IFERROR(L1259,MAX($D$16,POWER((ABS(K1259)^2)/($I$5*MAX(F1259,0.1)^2),1/3)))),IF(IFERROR(AG1259,0)=1,MAX($D$16,IFERROR(W1259,MAX($D$16,POWER((ABS(K1259)^2)/($I$5*MAX(F1259,0.1)^2),1/3)))),MAX($D$16,POWER((ABS(K1259)^2)/($I$5*MAX(F1259,0.1)^2),1/3))))))),MAX($D$16,POWER((ABS(K1259)^2)/($I$5*MAX(F1259,0.1)^2),1/3)))</f>
        <v/>
      </c>
      <c r="AI1259">
        <f>E1259+AH1259</f>
        <v/>
      </c>
      <c r="AJ1259">
        <f>AI1259+((ABS(K1259)/MAX(((F1259)+(G1259)*(AH1259))*(AH1259),1E-6))^2)/(2*$I$5)</f>
        <v/>
      </c>
      <c r="AM1259" t="n">
        <v>0</v>
      </c>
      <c r="AN1259" t="n">
        <v>0</v>
      </c>
      <c r="AO1259">
        <f>AM1259+AN1259</f>
        <v/>
      </c>
      <c r="AP1259">
        <f>AP1258+AO1259</f>
        <v/>
      </c>
      <c r="AQ1259">
        <f>ABS(ABS(K1259)/MAX(((F1259)+(G1259)*(AH1259))*(AH1259),1E-6))/SQRT($I$5*MAX((((F1259)+(G1259)*(AH1259))*(AH1259))/MAX((F1259)+2*(G1259)*(AH1259),1E-6),1E-6))</f>
        <v/>
      </c>
      <c r="AR1259">
        <f>IF(AQ1259&lt;1,"Subcritical","Supercritical")</f>
        <v/>
      </c>
      <c r="AS1259">
        <f>((ABS(K1259)*$D$6)/(MAX(((F1259)+(G1259)*(AH1259))*(AH1259),1E-6)*MAX(((((F1259)+(G1259)*(AH1259))*(AH1259))/MAX((F1259)+2*(AH1259)*SQRT(1+(G1259)^2),1E-6))^(2/3),1E-6)))^2</f>
        <v/>
      </c>
    </row>
    <row r="1260">
      <c r="A1260" t="n">
        <v>1111</v>
      </c>
      <c r="B1260" t="n">
        <v>1109.889</v>
      </c>
      <c r="C1260" t="n">
        <v>616076.518</v>
      </c>
      <c r="D1260" t="n">
        <v>3096894.147</v>
      </c>
      <c r="E1260" t="n">
        <v>632.0069999999999</v>
      </c>
      <c r="F1260" t="n">
        <v>5.2</v>
      </c>
      <c r="G1260" t="n">
        <v>0</v>
      </c>
      <c r="H1260" t="inlineStr">
        <is>
          <t>Normal</t>
        </is>
      </c>
      <c r="I1260" t="n">
        <v>0.057</v>
      </c>
      <c r="J1260">
        <f>B1260-B1259</f>
        <v/>
      </c>
      <c r="K1260">
        <f>MAX(0,K1259-AO1259)</f>
        <v/>
      </c>
      <c r="L1260">
        <f>IF($D$20=0,IFERROR(L1259,MAX($D$16,POWER((ABS(K1260)^2)/($I$5*MAX(F1260,0.1)^2),1/3))),IF(IFERROR(V1259,0)=0,IFERROR(L1259,MAX($D$16,POWER((ABS(K1260)^2)/($I$5*MAX(F1260,0.1)^2),1/3))),IF(OR(IFERROR(L1260,0)=0,IFERROR(S1259,0)&lt;1,IFERROR(S1260,0)&lt;1),MAX($D$16,POWER((ABS(K1260)^2)/($I$5*MAX(F1260,0.1)^2),1/3)),IF(IFERROR(U1260,0)&gt;0,MAX($D$16,IFERROR(L1260,0)+((IFERROR(U1260,0))*$D$18*IF((IFERROR(S1260,0))&lt;1,1,-1))),IF(IFERROR(U1260,0)&lt;0,IF(ABS((MAX($D$16,POWER((ABS(K1260)^2)/($I$5*MAX(F1260,0.1)^2),1/3)))-IFERROR(L1260,0))&gt;$D$19,MAX($D$16,IF((MAX($D$16,POWER((ABS(K1260)^2)/($I$5*MAX(F1260,0.1)^2),1/3)))&gt;IFERROR(L1260,0),MIN((MAX($D$16,POWER((ABS(K1260)^2)/($I$5*MAX(F1260,0.1)^2),1/3))),IFERROR(L1260,0)+(MIN(ABS(IFERROR(U1260,0))*$D$18,ABS((MAX($D$16,POWER((ABS(K1260)^2)/($I$5*MAX(F1260,0.1)^2),1/3)))-IFERROR(L1260,0))))),MAX((MAX($D$16,POWER((ABS(K1260)^2)/($I$5*MAX(F1260,0.1)^2),1/3))),IFERROR(L1260,0)-(MIN(ABS(IFERROR(U1260,0))*$D$18,ABS((MAX($D$16,POWER((ABS(K1260)^2)/($I$5*MAX(F1260,0.1)^2),1/3)))-IFERROR(L1260,0))))))),MAX($D$16,POWER((ABS(K1260)^2)/($I$5*MAX(F1260,0.1)^2),1/3))),MAX($D$16,IFERROR(L1260,0)))))))</f>
        <v/>
      </c>
      <c r="M1260">
        <f>((F1260)+(G1260)*(L1260))*(L1260)</f>
        <v/>
      </c>
      <c r="N1260">
        <f>(((F1260)+(G1260)*(L1260))*(L1260))/MAX((F1260)+2*(L1260)*SQRT(1+(G1260)^2),1E-6)</f>
        <v/>
      </c>
      <c r="O1260">
        <f>ABS(K1260)/MAX(((F1260)+(G1260)*(L1260))*(L1260),1E-6)</f>
        <v/>
      </c>
      <c r="P1260">
        <f>E1260+L1260</f>
        <v/>
      </c>
      <c r="Q1260">
        <f>P1260+((ABS(K1260)/MAX(((F1260)+(G1260)*(L1260))*(L1260),1E-6))^2)/(2*$I$5)</f>
        <v/>
      </c>
      <c r="R1260">
        <f>((ABS(K1260)*$D$6)/(MAX(((F1260)+(G1260)*(L1260))*(L1260),1E-6)*MAX(((((F1260)+(G1260)*(L1260))*(L1260))/MAX((F1260)+2*(L1260)*SQRT(1+(G1260)^2),1E-6))^(2/3),1E-6)))^2</f>
        <v/>
      </c>
      <c r="S1260">
        <f>ABS(ABS(K1260)/MAX(((F1260)+(G1260)*(L1260))*(L1260),1E-6))/SQRT($I$5*MAX((((F1260)+(G1260)*(L1260))*(L1260))/MAX((F1260)+2*(G1260)*(L1260),1E-6),1E-6))</f>
        <v/>
      </c>
      <c r="T1260">
        <f>((F1260)*(L1260)^2)/2+(G1260)*(L1260)^3/3+(ABS(K1260)^2)/($I$5*MAX(((F1260)+(G1260)*(L1260))*(L1260),1E-6))</f>
        <v/>
      </c>
      <c r="U1260">
        <f>IF($D$20=0,0,IFERROR(Q1259-(((R1259+R1260)/2)*J1260)-(IF(O1259&gt;O1260,$D$8*((O1259^2-O1260^2)/(2*$I$5)),$D$9*((O1260^2-O1259^2)/(2*$I$5)))+($D$10*(ABS(I1260)/90)*(MAX(O1259^2,O1260^2)/(2*$I$5))))-Q1260,0))</f>
        <v/>
      </c>
      <c r="V1260">
        <f>IF($D$20=0,1,IFERROR(IF(ROUND(S1260,3)=1,1,IF(AND(ABS(U1260)&lt;$D$19,S1260&gt;1),1,0)),0))</f>
        <v/>
      </c>
      <c r="W1260">
        <f>IF($D$20=0,IFERROR(W1261,MAX($D$16,POWER((ABS(K1260)^2)/($I$5*MAX(F1260,0.1)^2),1/3))),IF(IFERROR(AG1261,0)=0,IFERROR(W1261,MAX($D$16,POWER((ABS(K1260)^2)/($I$5*MAX(F1260,0.1)^2),1/3))),IF(OR(IFERROR(W1260,0)=0,IFERROR(AD1261,0)&gt;1),MAX($D$16,POWER((ABS(K1260)^2)/($I$5*MAX(F1260,0.1)^2),1/3)),IF(IFERROR(AF1260,0)&gt;0,MAX($D$16,IFERROR(W1260,0)+((IFERROR(AF1260,0))*$D$18*IF((IFERROR(AD1260,0))&lt;1,1,-1))),IF(IFERROR(AF1260,0)&lt;0,IF(ABS((MAX($D$16,POWER((ABS(K1260)^2)/($I$5*MAX(F1260,0.1)^2),1/3)))-IFERROR(W1260,0))&gt;$D$19,MAX($D$16,IF((MAX($D$16,POWER((ABS(K1260)^2)/($I$5*MAX(F1260,0.1)^2),1/3)))&gt;IFERROR(W1260,0),MIN((MAX($D$16,POWER((ABS(K1260)^2)/($I$5*MAX(F1260,0.1)^2),1/3))),IFERROR(W1260,0)+(MIN(ABS(IFERROR(AF1260,0))*$D$18,ABS((MAX($D$16,POWER((ABS(K1260)^2)/($I$5*MAX(F1260,0.1)^2),1/3)))-IFERROR(W1260,0))))),MAX((MAX($D$16,POWER((ABS(K1260)^2)/($I$5*MAX(F1260,0.1)^2),1/3))),IFERROR(W1260,0)-(MIN(ABS(IFERROR(AF1260,0))*$D$18,ABS((MAX($D$16,POWER((ABS(K1260)^2)/($I$5*MAX(F1260,0.1)^2),1/3)))-IFERROR(W1260,0))))))),MAX($D$16,POWER((ABS(K1260)^2)/($I$5*MAX(F1260,0.1)^2),1/3))),MAX($D$16,IFERROR(W1260,0)))))))</f>
        <v/>
      </c>
      <c r="X1260">
        <f>((F1260)+(G1260)*(W1260))*(W1260)</f>
        <v/>
      </c>
      <c r="Y1260">
        <f>(((F1260)+(G1260)*(W1260))*(W1260))/MAX((F1260)+2*(W1260)*SQRT(1+(G1260)^2),1E-6)</f>
        <v/>
      </c>
      <c r="Z1260">
        <f>ABS(K1260)/MAX(((F1260)+(G1260)*(W1260))*(W1260),1E-6)</f>
        <v/>
      </c>
      <c r="AA1260">
        <f>E1260+W1260</f>
        <v/>
      </c>
      <c r="AB1260">
        <f>AA1260+((ABS(K1260)/MAX(((F1260)+(G1260)*(W1260))*(W1260),1E-6))^2)/(2*$I$5)</f>
        <v/>
      </c>
      <c r="AC1260">
        <f>((ABS(K1260)*$D$6)/(MAX(((F1260)+(G1260)*(W1260))*(W1260),1E-6)*MAX(((((F1260)+(G1260)*(W1260))*(W1260))/MAX((F1260)+2*(W1260)*SQRT(1+(G1260)^2),1E-6))^(2/3),1E-6)))^2</f>
        <v/>
      </c>
      <c r="AD1260">
        <f>ABS(ABS(K1260)/MAX(((F1260)+(G1260)*(W1260))*(W1260),1E-6))/SQRT($I$5*MAX((((F1260)+(G1260)*(W1260))*(W1260))/MAX((F1260)+2*(G1260)*(W1260),1E-6),1E-6))</f>
        <v/>
      </c>
      <c r="AE1260">
        <f>((F1260)*(W1260)^2)/2+(G1260)*(W1260)^3/3+(ABS(K1260)^2)/($I$5*MAX(((F1260)+(G1260)*(W1260))*(W1260),1E-6))</f>
        <v/>
      </c>
      <c r="AF1260">
        <f>IF($D$20=0,0,IFERROR(AB1261+(((AC1260+AC1261)/2)*J1261)+(IF(Z1260&gt;Z1261,$D$8*((Z1260^2-Z1261^2)/(2*$I$5)),$D$9*((Z1261^2-Z1260^2)/(2*$I$5)))+($D$10*(ABS(I1261)/90)*(MAX(Z1260^2,Z1261^2)/(2*$I$5))))-AB1260,0))</f>
        <v/>
      </c>
      <c r="AG1260">
        <f>IF($D$20=0,1,IFERROR(IF(ROUND(AD1260,3)=1,1,IF(AND(ABS(AF1260)&lt;$D$19,AD1260&lt;1),1,0)),0))</f>
        <v/>
      </c>
      <c r="AH1260">
        <f>IFERROR(IF(V32="Supercritical",MAX($D$16,IFERROR(L1260,MAX($D$16,POWER((ABS(K1260)^2)/($I$5*MAX(F1260,0.1)^2),1/3)))),IF(V32="Subcritical",MAX($D$16,IFERROR(W1260,MAX($D$16,POWER((ABS(K1260)^2)/($I$5*MAX(F1260,0.1)^2),1/3)))),IF(AND(IFERROR(V1260,0)=1,IFERROR(AG1260,0)=1),IF(IFERROR(T1260,-1E99)&gt;=IFERROR(AE1260,-1E99),MAX($D$16,IFERROR(L1260,MAX($D$16,POWER((ABS(K1260)^2)/($I$5*MAX(F1260,0.1)^2),1/3)))),MAX($D$16,IFERROR(W1260,MAX($D$16,POWER((ABS(K1260)^2)/($I$5*MAX(F1260,0.1)^2),1/3))))),IF(IFERROR(V1260,0)=1,MAX($D$16,IFERROR(L1260,MAX($D$16,POWER((ABS(K1260)^2)/($I$5*MAX(F1260,0.1)^2),1/3)))),IF(IFERROR(AG1260,0)=1,MAX($D$16,IFERROR(W1260,MAX($D$16,POWER((ABS(K1260)^2)/($I$5*MAX(F1260,0.1)^2),1/3)))),MAX($D$16,POWER((ABS(K1260)^2)/($I$5*MAX(F1260,0.1)^2),1/3))))))),MAX($D$16,POWER((ABS(K1260)^2)/($I$5*MAX(F1260,0.1)^2),1/3)))</f>
        <v/>
      </c>
      <c r="AI1260">
        <f>E1260+AH1260</f>
        <v/>
      </c>
      <c r="AJ1260">
        <f>AI1260+((ABS(K1260)/MAX(((F1260)+(G1260)*(AH1260))*(AH1260),1E-6))^2)/(2*$I$5)</f>
        <v/>
      </c>
      <c r="AM1260" t="n">
        <v>0</v>
      </c>
      <c r="AN1260" t="n">
        <v>0</v>
      </c>
      <c r="AO1260">
        <f>AM1260+AN1260</f>
        <v/>
      </c>
      <c r="AP1260">
        <f>AP1259+AO1260</f>
        <v/>
      </c>
      <c r="AQ1260">
        <f>ABS(ABS(K1260)/MAX(((F1260)+(G1260)*(AH1260))*(AH1260),1E-6))/SQRT($I$5*MAX((((F1260)+(G1260)*(AH1260))*(AH1260))/MAX((F1260)+2*(G1260)*(AH1260),1E-6),1E-6))</f>
        <v/>
      </c>
      <c r="AR1260">
        <f>IF(AQ1260&lt;1,"Subcritical","Supercritical")</f>
        <v/>
      </c>
      <c r="AS1260">
        <f>((ABS(K1260)*$D$6)/(MAX(((F1260)+(G1260)*(AH1260))*(AH1260),1E-6)*MAX(((((F1260)+(G1260)*(AH1260))*(AH1260))/MAX((F1260)+2*(AH1260)*SQRT(1+(G1260)^2),1E-6))^(2/3),1E-6)))^2</f>
        <v/>
      </c>
    </row>
    <row r="1261">
      <c r="A1261" t="n">
        <v>1112</v>
      </c>
      <c r="B1261" t="n">
        <v>1110.889</v>
      </c>
      <c r="C1261" t="n">
        <v>616076.475</v>
      </c>
      <c r="D1261" t="n">
        <v>3096893.148</v>
      </c>
      <c r="E1261" t="n">
        <v>632.0065</v>
      </c>
      <c r="F1261" t="n">
        <v>5.2</v>
      </c>
      <c r="G1261" t="n">
        <v>0</v>
      </c>
      <c r="H1261" t="inlineStr">
        <is>
          <t>Normal</t>
        </is>
      </c>
      <c r="I1261" t="n">
        <v>0.057</v>
      </c>
      <c r="J1261">
        <f>B1261-B1260</f>
        <v/>
      </c>
      <c r="K1261">
        <f>MAX(0,K1260-AO1260)</f>
        <v/>
      </c>
      <c r="L1261">
        <f>IF($D$20=0,IFERROR(L1260,MAX($D$16,POWER((ABS(K1261)^2)/($I$5*MAX(F1261,0.1)^2),1/3))),IF(IFERROR(V1260,0)=0,IFERROR(L1260,MAX($D$16,POWER((ABS(K1261)^2)/($I$5*MAX(F1261,0.1)^2),1/3))),IF(OR(IFERROR(L1261,0)=0,IFERROR(S1260,0)&lt;1,IFERROR(S1261,0)&lt;1),MAX($D$16,POWER((ABS(K1261)^2)/($I$5*MAX(F1261,0.1)^2),1/3)),IF(IFERROR(U1261,0)&gt;0,MAX($D$16,IFERROR(L1261,0)+((IFERROR(U1261,0))*$D$18*IF((IFERROR(S1261,0))&lt;1,1,-1))),IF(IFERROR(U1261,0)&lt;0,IF(ABS((MAX($D$16,POWER((ABS(K1261)^2)/($I$5*MAX(F1261,0.1)^2),1/3)))-IFERROR(L1261,0))&gt;$D$19,MAX($D$16,IF((MAX($D$16,POWER((ABS(K1261)^2)/($I$5*MAX(F1261,0.1)^2),1/3)))&gt;IFERROR(L1261,0),MIN((MAX($D$16,POWER((ABS(K1261)^2)/($I$5*MAX(F1261,0.1)^2),1/3))),IFERROR(L1261,0)+(MIN(ABS(IFERROR(U1261,0))*$D$18,ABS((MAX($D$16,POWER((ABS(K1261)^2)/($I$5*MAX(F1261,0.1)^2),1/3)))-IFERROR(L1261,0))))),MAX((MAX($D$16,POWER((ABS(K1261)^2)/($I$5*MAX(F1261,0.1)^2),1/3))),IFERROR(L1261,0)-(MIN(ABS(IFERROR(U1261,0))*$D$18,ABS((MAX($D$16,POWER((ABS(K1261)^2)/($I$5*MAX(F1261,0.1)^2),1/3)))-IFERROR(L1261,0))))))),MAX($D$16,POWER((ABS(K1261)^2)/($I$5*MAX(F1261,0.1)^2),1/3))),MAX($D$16,IFERROR(L1261,0)))))))</f>
        <v/>
      </c>
      <c r="M1261">
        <f>((F1261)+(G1261)*(L1261))*(L1261)</f>
        <v/>
      </c>
      <c r="N1261">
        <f>(((F1261)+(G1261)*(L1261))*(L1261))/MAX((F1261)+2*(L1261)*SQRT(1+(G1261)^2),1E-6)</f>
        <v/>
      </c>
      <c r="O1261">
        <f>ABS(K1261)/MAX(((F1261)+(G1261)*(L1261))*(L1261),1E-6)</f>
        <v/>
      </c>
      <c r="P1261">
        <f>E1261+L1261</f>
        <v/>
      </c>
      <c r="Q1261">
        <f>P1261+((ABS(K1261)/MAX(((F1261)+(G1261)*(L1261))*(L1261),1E-6))^2)/(2*$I$5)</f>
        <v/>
      </c>
      <c r="R1261">
        <f>((ABS(K1261)*$D$6)/(MAX(((F1261)+(G1261)*(L1261))*(L1261),1E-6)*MAX(((((F1261)+(G1261)*(L1261))*(L1261))/MAX((F1261)+2*(L1261)*SQRT(1+(G1261)^2),1E-6))^(2/3),1E-6)))^2</f>
        <v/>
      </c>
      <c r="S1261">
        <f>ABS(ABS(K1261)/MAX(((F1261)+(G1261)*(L1261))*(L1261),1E-6))/SQRT($I$5*MAX((((F1261)+(G1261)*(L1261))*(L1261))/MAX((F1261)+2*(G1261)*(L1261),1E-6),1E-6))</f>
        <v/>
      </c>
      <c r="T1261">
        <f>((F1261)*(L1261)^2)/2+(G1261)*(L1261)^3/3+(ABS(K1261)^2)/($I$5*MAX(((F1261)+(G1261)*(L1261))*(L1261),1E-6))</f>
        <v/>
      </c>
      <c r="U1261">
        <f>IF($D$20=0,0,IFERROR(Q1260-(((R1260+R1261)/2)*J1261)-(IF(O1260&gt;O1261,$D$8*((O1260^2-O1261^2)/(2*$I$5)),$D$9*((O1261^2-O1260^2)/(2*$I$5)))+($D$10*(ABS(I1261)/90)*(MAX(O1260^2,O1261^2)/(2*$I$5))))-Q1261,0))</f>
        <v/>
      </c>
      <c r="V1261">
        <f>IF($D$20=0,1,IFERROR(IF(ROUND(S1261,3)=1,1,IF(AND(ABS(U1261)&lt;$D$19,S1261&gt;1),1,0)),0))</f>
        <v/>
      </c>
      <c r="W1261">
        <f>IF($D$20=0,IFERROR(W1262,MAX($D$16,POWER((ABS(K1261)^2)/($I$5*MAX(F1261,0.1)^2),1/3))),IF(IFERROR(AG1262,0)=0,IFERROR(W1262,MAX($D$16,POWER((ABS(K1261)^2)/($I$5*MAX(F1261,0.1)^2),1/3))),IF(OR(IFERROR(W1261,0)=0,IFERROR(AD1262,0)&gt;1),MAX($D$16,POWER((ABS(K1261)^2)/($I$5*MAX(F1261,0.1)^2),1/3)),IF(IFERROR(AF1261,0)&gt;0,MAX($D$16,IFERROR(W1261,0)+((IFERROR(AF1261,0))*$D$18*IF((IFERROR(AD1261,0))&lt;1,1,-1))),IF(IFERROR(AF1261,0)&lt;0,IF(ABS((MAX($D$16,POWER((ABS(K1261)^2)/($I$5*MAX(F1261,0.1)^2),1/3)))-IFERROR(W1261,0))&gt;$D$19,MAX($D$16,IF((MAX($D$16,POWER((ABS(K1261)^2)/($I$5*MAX(F1261,0.1)^2),1/3)))&gt;IFERROR(W1261,0),MIN((MAX($D$16,POWER((ABS(K1261)^2)/($I$5*MAX(F1261,0.1)^2),1/3))),IFERROR(W1261,0)+(MIN(ABS(IFERROR(AF1261,0))*$D$18,ABS((MAX($D$16,POWER((ABS(K1261)^2)/($I$5*MAX(F1261,0.1)^2),1/3)))-IFERROR(W1261,0))))),MAX((MAX($D$16,POWER((ABS(K1261)^2)/($I$5*MAX(F1261,0.1)^2),1/3))),IFERROR(W1261,0)-(MIN(ABS(IFERROR(AF1261,0))*$D$18,ABS((MAX($D$16,POWER((ABS(K1261)^2)/($I$5*MAX(F1261,0.1)^2),1/3)))-IFERROR(W1261,0))))))),MAX($D$16,POWER((ABS(K1261)^2)/($I$5*MAX(F1261,0.1)^2),1/3))),MAX($D$16,IFERROR(W1261,0)))))))</f>
        <v/>
      </c>
      <c r="X1261">
        <f>((F1261)+(G1261)*(W1261))*(W1261)</f>
        <v/>
      </c>
      <c r="Y1261">
        <f>(((F1261)+(G1261)*(W1261))*(W1261))/MAX((F1261)+2*(W1261)*SQRT(1+(G1261)^2),1E-6)</f>
        <v/>
      </c>
      <c r="Z1261">
        <f>ABS(K1261)/MAX(((F1261)+(G1261)*(W1261))*(W1261),1E-6)</f>
        <v/>
      </c>
      <c r="AA1261">
        <f>E1261+W1261</f>
        <v/>
      </c>
      <c r="AB1261">
        <f>AA1261+((ABS(K1261)/MAX(((F1261)+(G1261)*(W1261))*(W1261),1E-6))^2)/(2*$I$5)</f>
        <v/>
      </c>
      <c r="AC1261">
        <f>((ABS(K1261)*$D$6)/(MAX(((F1261)+(G1261)*(W1261))*(W1261),1E-6)*MAX(((((F1261)+(G1261)*(W1261))*(W1261))/MAX((F1261)+2*(W1261)*SQRT(1+(G1261)^2),1E-6))^(2/3),1E-6)))^2</f>
        <v/>
      </c>
      <c r="AD1261">
        <f>ABS(ABS(K1261)/MAX(((F1261)+(G1261)*(W1261))*(W1261),1E-6))/SQRT($I$5*MAX((((F1261)+(G1261)*(W1261))*(W1261))/MAX((F1261)+2*(G1261)*(W1261),1E-6),1E-6))</f>
        <v/>
      </c>
      <c r="AE1261">
        <f>((F1261)*(W1261)^2)/2+(G1261)*(W1261)^3/3+(ABS(K1261)^2)/($I$5*MAX(((F1261)+(G1261)*(W1261))*(W1261),1E-6))</f>
        <v/>
      </c>
      <c r="AF1261">
        <f>IF($D$20=0,0,IFERROR(AB1262+(((AC1261+AC1262)/2)*J1262)+(IF(Z1261&gt;Z1262,$D$8*((Z1261^2-Z1262^2)/(2*$I$5)),$D$9*((Z1262^2-Z1261^2)/(2*$I$5)))+($D$10*(ABS(I1262)/90)*(MAX(Z1261^2,Z1262^2)/(2*$I$5))))-AB1261,0))</f>
        <v/>
      </c>
      <c r="AG1261">
        <f>IF($D$20=0,1,IFERROR(IF(ROUND(AD1261,3)=1,1,IF(AND(ABS(AF1261)&lt;$D$19,AD1261&lt;1),1,0)),0))</f>
        <v/>
      </c>
      <c r="AH1261">
        <f>IFERROR(IF(V32="Supercritical",MAX($D$16,IFERROR(L1261,MAX($D$16,POWER((ABS(K1261)^2)/($I$5*MAX(F1261,0.1)^2),1/3)))),IF(V32="Subcritical",MAX($D$16,IFERROR(W1261,MAX($D$16,POWER((ABS(K1261)^2)/($I$5*MAX(F1261,0.1)^2),1/3)))),IF(AND(IFERROR(V1261,0)=1,IFERROR(AG1261,0)=1),IF(IFERROR(T1261,-1E99)&gt;=IFERROR(AE1261,-1E99),MAX($D$16,IFERROR(L1261,MAX($D$16,POWER((ABS(K1261)^2)/($I$5*MAX(F1261,0.1)^2),1/3)))),MAX($D$16,IFERROR(W1261,MAX($D$16,POWER((ABS(K1261)^2)/($I$5*MAX(F1261,0.1)^2),1/3))))),IF(IFERROR(V1261,0)=1,MAX($D$16,IFERROR(L1261,MAX($D$16,POWER((ABS(K1261)^2)/($I$5*MAX(F1261,0.1)^2),1/3)))),IF(IFERROR(AG1261,0)=1,MAX($D$16,IFERROR(W1261,MAX($D$16,POWER((ABS(K1261)^2)/($I$5*MAX(F1261,0.1)^2),1/3)))),MAX($D$16,POWER((ABS(K1261)^2)/($I$5*MAX(F1261,0.1)^2),1/3))))))),MAX($D$16,POWER((ABS(K1261)^2)/($I$5*MAX(F1261,0.1)^2),1/3)))</f>
        <v/>
      </c>
      <c r="AI1261">
        <f>E1261+AH1261</f>
        <v/>
      </c>
      <c r="AJ1261">
        <f>AI1261+((ABS(K1261)/MAX(((F1261)+(G1261)*(AH1261))*(AH1261),1E-6))^2)/(2*$I$5)</f>
        <v/>
      </c>
      <c r="AM1261" t="n">
        <v>0</v>
      </c>
      <c r="AN1261" t="n">
        <v>0</v>
      </c>
      <c r="AO1261">
        <f>AM1261+AN1261</f>
        <v/>
      </c>
      <c r="AP1261">
        <f>AP1260+AO1261</f>
        <v/>
      </c>
      <c r="AQ1261">
        <f>ABS(ABS(K1261)/MAX(((F1261)+(G1261)*(AH1261))*(AH1261),1E-6))/SQRT($I$5*MAX((((F1261)+(G1261)*(AH1261))*(AH1261))/MAX((F1261)+2*(G1261)*(AH1261),1E-6),1E-6))</f>
        <v/>
      </c>
      <c r="AR1261">
        <f>IF(AQ1261&lt;1,"Subcritical","Supercritical")</f>
        <v/>
      </c>
      <c r="AS1261">
        <f>((ABS(K1261)*$D$6)/(MAX(((F1261)+(G1261)*(AH1261))*(AH1261),1E-6)*MAX(((((F1261)+(G1261)*(AH1261))*(AH1261))/MAX((F1261)+2*(AH1261)*SQRT(1+(G1261)^2),1E-6))^(2/3),1E-6)))^2</f>
        <v/>
      </c>
    </row>
    <row r="1262">
      <c r="A1262" t="n">
        <v>1113</v>
      </c>
      <c r="B1262" t="n">
        <v>1111.889</v>
      </c>
      <c r="C1262" t="n">
        <v>616076.433</v>
      </c>
      <c r="D1262" t="n">
        <v>3096892.149</v>
      </c>
      <c r="E1262" t="n">
        <v>632.006</v>
      </c>
      <c r="F1262" t="n">
        <v>5.2</v>
      </c>
      <c r="G1262" t="n">
        <v>0</v>
      </c>
      <c r="H1262" t="inlineStr">
        <is>
          <t>Normal</t>
        </is>
      </c>
      <c r="I1262" t="n">
        <v>0</v>
      </c>
      <c r="J1262">
        <f>B1262-B1261</f>
        <v/>
      </c>
      <c r="K1262">
        <f>MAX(0,K1261-AO1261)</f>
        <v/>
      </c>
      <c r="L1262">
        <f>IF($D$20=0,IFERROR(L1261,MAX($D$16,POWER((ABS(K1262)^2)/($I$5*MAX(F1262,0.1)^2),1/3))),IF(IFERROR(V1261,0)=0,IFERROR(L1261,MAX($D$16,POWER((ABS(K1262)^2)/($I$5*MAX(F1262,0.1)^2),1/3))),IF(OR(IFERROR(L1262,0)=0,IFERROR(S1261,0)&lt;1,IFERROR(S1262,0)&lt;1),MAX($D$16,POWER((ABS(K1262)^2)/($I$5*MAX(F1262,0.1)^2),1/3)),IF(IFERROR(U1262,0)&gt;0,MAX($D$16,IFERROR(L1262,0)+((IFERROR(U1262,0))*$D$18*IF((IFERROR(S1262,0))&lt;1,1,-1))),IF(IFERROR(U1262,0)&lt;0,IF(ABS((MAX($D$16,POWER((ABS(K1262)^2)/($I$5*MAX(F1262,0.1)^2),1/3)))-IFERROR(L1262,0))&gt;$D$19,MAX($D$16,IF((MAX($D$16,POWER((ABS(K1262)^2)/($I$5*MAX(F1262,0.1)^2),1/3)))&gt;IFERROR(L1262,0),MIN((MAX($D$16,POWER((ABS(K1262)^2)/($I$5*MAX(F1262,0.1)^2),1/3))),IFERROR(L1262,0)+(MIN(ABS(IFERROR(U1262,0))*$D$18,ABS((MAX($D$16,POWER((ABS(K1262)^2)/($I$5*MAX(F1262,0.1)^2),1/3)))-IFERROR(L1262,0))))),MAX((MAX($D$16,POWER((ABS(K1262)^2)/($I$5*MAX(F1262,0.1)^2),1/3))),IFERROR(L1262,0)-(MIN(ABS(IFERROR(U1262,0))*$D$18,ABS((MAX($D$16,POWER((ABS(K1262)^2)/($I$5*MAX(F1262,0.1)^2),1/3)))-IFERROR(L1262,0))))))),MAX($D$16,POWER((ABS(K1262)^2)/($I$5*MAX(F1262,0.1)^2),1/3))),MAX($D$16,IFERROR(L1262,0)))))))</f>
        <v/>
      </c>
      <c r="M1262">
        <f>((F1262)+(G1262)*(L1262))*(L1262)</f>
        <v/>
      </c>
      <c r="N1262">
        <f>(((F1262)+(G1262)*(L1262))*(L1262))/MAX((F1262)+2*(L1262)*SQRT(1+(G1262)^2),1E-6)</f>
        <v/>
      </c>
      <c r="O1262">
        <f>ABS(K1262)/MAX(((F1262)+(G1262)*(L1262))*(L1262),1E-6)</f>
        <v/>
      </c>
      <c r="P1262">
        <f>E1262+L1262</f>
        <v/>
      </c>
      <c r="Q1262">
        <f>P1262+((ABS(K1262)/MAX(((F1262)+(G1262)*(L1262))*(L1262),1E-6))^2)/(2*$I$5)</f>
        <v/>
      </c>
      <c r="R1262">
        <f>((ABS(K1262)*$D$6)/(MAX(((F1262)+(G1262)*(L1262))*(L1262),1E-6)*MAX(((((F1262)+(G1262)*(L1262))*(L1262))/MAX((F1262)+2*(L1262)*SQRT(1+(G1262)^2),1E-6))^(2/3),1E-6)))^2</f>
        <v/>
      </c>
      <c r="S1262">
        <f>ABS(ABS(K1262)/MAX(((F1262)+(G1262)*(L1262))*(L1262),1E-6))/SQRT($I$5*MAX((((F1262)+(G1262)*(L1262))*(L1262))/MAX((F1262)+2*(G1262)*(L1262),1E-6),1E-6))</f>
        <v/>
      </c>
      <c r="T1262">
        <f>((F1262)*(L1262)^2)/2+(G1262)*(L1262)^3/3+(ABS(K1262)^2)/($I$5*MAX(((F1262)+(G1262)*(L1262))*(L1262),1E-6))</f>
        <v/>
      </c>
      <c r="U1262">
        <f>IF($D$20=0,0,IFERROR(Q1261-(((R1261+R1262)/2)*J1262)-(IF(O1261&gt;O1262,$D$8*((O1261^2-O1262^2)/(2*$I$5)),$D$9*((O1262^2-O1261^2)/(2*$I$5)))+($D$10*(ABS(I1262)/90)*(MAX(O1261^2,O1262^2)/(2*$I$5))))-Q1262,0))</f>
        <v/>
      </c>
      <c r="V1262">
        <f>IF($D$20=0,1,IFERROR(IF(ROUND(S1262,3)=1,1,IF(AND(ABS(U1262)&lt;$D$19,S1262&gt;1),1,0)),0))</f>
        <v/>
      </c>
      <c r="W1262">
        <f>IF($D$20=0,IFERROR(W1263,MAX($D$16,POWER((ABS(K1262)^2)/($I$5*MAX(F1262,0.1)^2),1/3))),IF(IFERROR(AG1263,0)=0,IFERROR(W1263,MAX($D$16,POWER((ABS(K1262)^2)/($I$5*MAX(F1262,0.1)^2),1/3))),IF(OR(IFERROR(W1262,0)=0,IFERROR(AD1263,0)&gt;1),MAX($D$16,POWER((ABS(K1262)^2)/($I$5*MAX(F1262,0.1)^2),1/3)),IF(IFERROR(AF1262,0)&gt;0,MAX($D$16,IFERROR(W1262,0)+((IFERROR(AF1262,0))*$D$18*IF((IFERROR(AD1262,0))&lt;1,1,-1))),IF(IFERROR(AF1262,0)&lt;0,IF(ABS((MAX($D$16,POWER((ABS(K1262)^2)/($I$5*MAX(F1262,0.1)^2),1/3)))-IFERROR(W1262,0))&gt;$D$19,MAX($D$16,IF((MAX($D$16,POWER((ABS(K1262)^2)/($I$5*MAX(F1262,0.1)^2),1/3)))&gt;IFERROR(W1262,0),MIN((MAX($D$16,POWER((ABS(K1262)^2)/($I$5*MAX(F1262,0.1)^2),1/3))),IFERROR(W1262,0)+(MIN(ABS(IFERROR(AF1262,0))*$D$18,ABS((MAX($D$16,POWER((ABS(K1262)^2)/($I$5*MAX(F1262,0.1)^2),1/3)))-IFERROR(W1262,0))))),MAX((MAX($D$16,POWER((ABS(K1262)^2)/($I$5*MAX(F1262,0.1)^2),1/3))),IFERROR(W1262,0)-(MIN(ABS(IFERROR(AF1262,0))*$D$18,ABS((MAX($D$16,POWER((ABS(K1262)^2)/($I$5*MAX(F1262,0.1)^2),1/3)))-IFERROR(W1262,0))))))),MAX($D$16,POWER((ABS(K1262)^2)/($I$5*MAX(F1262,0.1)^2),1/3))),MAX($D$16,IFERROR(W1262,0)))))))</f>
        <v/>
      </c>
      <c r="X1262">
        <f>((F1262)+(G1262)*(W1262))*(W1262)</f>
        <v/>
      </c>
      <c r="Y1262">
        <f>(((F1262)+(G1262)*(W1262))*(W1262))/MAX((F1262)+2*(W1262)*SQRT(1+(G1262)^2),1E-6)</f>
        <v/>
      </c>
      <c r="Z1262">
        <f>ABS(K1262)/MAX(((F1262)+(G1262)*(W1262))*(W1262),1E-6)</f>
        <v/>
      </c>
      <c r="AA1262">
        <f>E1262+W1262</f>
        <v/>
      </c>
      <c r="AB1262">
        <f>AA1262+((ABS(K1262)/MAX(((F1262)+(G1262)*(W1262))*(W1262),1E-6))^2)/(2*$I$5)</f>
        <v/>
      </c>
      <c r="AC1262">
        <f>((ABS(K1262)*$D$6)/(MAX(((F1262)+(G1262)*(W1262))*(W1262),1E-6)*MAX(((((F1262)+(G1262)*(W1262))*(W1262))/MAX((F1262)+2*(W1262)*SQRT(1+(G1262)^2),1E-6))^(2/3),1E-6)))^2</f>
        <v/>
      </c>
      <c r="AD1262">
        <f>ABS(ABS(K1262)/MAX(((F1262)+(G1262)*(W1262))*(W1262),1E-6))/SQRT($I$5*MAX((((F1262)+(G1262)*(W1262))*(W1262))/MAX((F1262)+2*(G1262)*(W1262),1E-6),1E-6))</f>
        <v/>
      </c>
      <c r="AE1262">
        <f>((F1262)*(W1262)^2)/2+(G1262)*(W1262)^3/3+(ABS(K1262)^2)/($I$5*MAX(((F1262)+(G1262)*(W1262))*(W1262),1E-6))</f>
        <v/>
      </c>
      <c r="AF1262">
        <f>IF($D$20=0,0,IFERROR(AB1263+(((AC1262+AC1263)/2)*J1263)+(IF(Z1262&gt;Z1263,$D$8*((Z1262^2-Z1263^2)/(2*$I$5)),$D$9*((Z1263^2-Z1262^2)/(2*$I$5)))+($D$10*(ABS(I1263)/90)*(MAX(Z1262^2,Z1263^2)/(2*$I$5))))-AB1262,0))</f>
        <v/>
      </c>
      <c r="AG1262">
        <f>IF($D$20=0,1,IFERROR(IF(ROUND(AD1262,3)=1,1,IF(AND(ABS(AF1262)&lt;$D$19,AD1262&lt;1),1,0)),0))</f>
        <v/>
      </c>
      <c r="AH1262">
        <f>IFERROR(IF(V32="Supercritical",MAX($D$16,IFERROR(L1262,MAX($D$16,POWER((ABS(K1262)^2)/($I$5*MAX(F1262,0.1)^2),1/3)))),IF(V32="Subcritical",MAX($D$16,IFERROR(W1262,MAX($D$16,POWER((ABS(K1262)^2)/($I$5*MAX(F1262,0.1)^2),1/3)))),IF(AND(IFERROR(V1262,0)=1,IFERROR(AG1262,0)=1),IF(IFERROR(T1262,-1E99)&gt;=IFERROR(AE1262,-1E99),MAX($D$16,IFERROR(L1262,MAX($D$16,POWER((ABS(K1262)^2)/($I$5*MAX(F1262,0.1)^2),1/3)))),MAX($D$16,IFERROR(W1262,MAX($D$16,POWER((ABS(K1262)^2)/($I$5*MAX(F1262,0.1)^2),1/3))))),IF(IFERROR(V1262,0)=1,MAX($D$16,IFERROR(L1262,MAX($D$16,POWER((ABS(K1262)^2)/($I$5*MAX(F1262,0.1)^2),1/3)))),IF(IFERROR(AG1262,0)=1,MAX($D$16,IFERROR(W1262,MAX($D$16,POWER((ABS(K1262)^2)/($I$5*MAX(F1262,0.1)^2),1/3)))),MAX($D$16,POWER((ABS(K1262)^2)/($I$5*MAX(F1262,0.1)^2),1/3))))))),MAX($D$16,POWER((ABS(K1262)^2)/($I$5*MAX(F1262,0.1)^2),1/3)))</f>
        <v/>
      </c>
      <c r="AI1262">
        <f>E1262+AH1262</f>
        <v/>
      </c>
      <c r="AJ1262">
        <f>AI1262+((ABS(K1262)/MAX(((F1262)+(G1262)*(AH1262))*(AH1262),1E-6))^2)/(2*$I$5)</f>
        <v/>
      </c>
      <c r="AM1262" t="n">
        <v>0</v>
      </c>
      <c r="AN1262" t="n">
        <v>0</v>
      </c>
      <c r="AO1262">
        <f>AM1262+AN1262</f>
        <v/>
      </c>
      <c r="AP1262">
        <f>AP1261+AO1262</f>
        <v/>
      </c>
      <c r="AQ1262">
        <f>ABS(ABS(K1262)/MAX(((F1262)+(G1262)*(AH1262))*(AH1262),1E-6))/SQRT($I$5*MAX((((F1262)+(G1262)*(AH1262))*(AH1262))/MAX((F1262)+2*(G1262)*(AH1262),1E-6),1E-6))</f>
        <v/>
      </c>
      <c r="AR1262">
        <f>IF(AQ1262&lt;1,"Subcritical","Supercritical")</f>
        <v/>
      </c>
      <c r="AS1262">
        <f>((ABS(K1262)*$D$6)/(MAX(((F1262)+(G1262)*(AH1262))*(AH1262),1E-6)*MAX(((((F1262)+(G1262)*(AH1262))*(AH1262))/MAX((F1262)+2*(AH1262)*SQRT(1+(G1262)^2),1E-6))^(2/3),1E-6)))^2</f>
        <v/>
      </c>
    </row>
    <row r="1263">
      <c r="A1263" t="n">
        <v>1114</v>
      </c>
      <c r="B1263" t="n">
        <v>1112.889</v>
      </c>
      <c r="C1263" t="n">
        <v>616076.3909999999</v>
      </c>
      <c r="D1263" t="n">
        <v>3096891.15</v>
      </c>
      <c r="E1263" t="n">
        <v>632.0055</v>
      </c>
      <c r="F1263" t="n">
        <v>5.2</v>
      </c>
      <c r="G1263" t="n">
        <v>0</v>
      </c>
      <c r="H1263" t="inlineStr">
        <is>
          <t>Normal</t>
        </is>
      </c>
      <c r="I1263" t="n">
        <v>0.057</v>
      </c>
      <c r="J1263">
        <f>B1263-B1262</f>
        <v/>
      </c>
      <c r="K1263">
        <f>MAX(0,K1262-AO1262)</f>
        <v/>
      </c>
      <c r="L1263">
        <f>IF($D$20=0,IFERROR(L1262,MAX($D$16,POWER((ABS(K1263)^2)/($I$5*MAX(F1263,0.1)^2),1/3))),IF(IFERROR(V1262,0)=0,IFERROR(L1262,MAX($D$16,POWER((ABS(K1263)^2)/($I$5*MAX(F1263,0.1)^2),1/3))),IF(OR(IFERROR(L1263,0)=0,IFERROR(S1262,0)&lt;1,IFERROR(S1263,0)&lt;1),MAX($D$16,POWER((ABS(K1263)^2)/($I$5*MAX(F1263,0.1)^2),1/3)),IF(IFERROR(U1263,0)&gt;0,MAX($D$16,IFERROR(L1263,0)+((IFERROR(U1263,0))*$D$18*IF((IFERROR(S1263,0))&lt;1,1,-1))),IF(IFERROR(U1263,0)&lt;0,IF(ABS((MAX($D$16,POWER((ABS(K1263)^2)/($I$5*MAX(F1263,0.1)^2),1/3)))-IFERROR(L1263,0))&gt;$D$19,MAX($D$16,IF((MAX($D$16,POWER((ABS(K1263)^2)/($I$5*MAX(F1263,0.1)^2),1/3)))&gt;IFERROR(L1263,0),MIN((MAX($D$16,POWER((ABS(K1263)^2)/($I$5*MAX(F1263,0.1)^2),1/3))),IFERROR(L1263,0)+(MIN(ABS(IFERROR(U1263,0))*$D$18,ABS((MAX($D$16,POWER((ABS(K1263)^2)/($I$5*MAX(F1263,0.1)^2),1/3)))-IFERROR(L1263,0))))),MAX((MAX($D$16,POWER((ABS(K1263)^2)/($I$5*MAX(F1263,0.1)^2),1/3))),IFERROR(L1263,0)-(MIN(ABS(IFERROR(U1263,0))*$D$18,ABS((MAX($D$16,POWER((ABS(K1263)^2)/($I$5*MAX(F1263,0.1)^2),1/3)))-IFERROR(L1263,0))))))),MAX($D$16,POWER((ABS(K1263)^2)/($I$5*MAX(F1263,0.1)^2),1/3))),MAX($D$16,IFERROR(L1263,0)))))))</f>
        <v/>
      </c>
      <c r="M1263">
        <f>((F1263)+(G1263)*(L1263))*(L1263)</f>
        <v/>
      </c>
      <c r="N1263">
        <f>(((F1263)+(G1263)*(L1263))*(L1263))/MAX((F1263)+2*(L1263)*SQRT(1+(G1263)^2),1E-6)</f>
        <v/>
      </c>
      <c r="O1263">
        <f>ABS(K1263)/MAX(((F1263)+(G1263)*(L1263))*(L1263),1E-6)</f>
        <v/>
      </c>
      <c r="P1263">
        <f>E1263+L1263</f>
        <v/>
      </c>
      <c r="Q1263">
        <f>P1263+((ABS(K1263)/MAX(((F1263)+(G1263)*(L1263))*(L1263),1E-6))^2)/(2*$I$5)</f>
        <v/>
      </c>
      <c r="R1263">
        <f>((ABS(K1263)*$D$6)/(MAX(((F1263)+(G1263)*(L1263))*(L1263),1E-6)*MAX(((((F1263)+(G1263)*(L1263))*(L1263))/MAX((F1263)+2*(L1263)*SQRT(1+(G1263)^2),1E-6))^(2/3),1E-6)))^2</f>
        <v/>
      </c>
      <c r="S1263">
        <f>ABS(ABS(K1263)/MAX(((F1263)+(G1263)*(L1263))*(L1263),1E-6))/SQRT($I$5*MAX((((F1263)+(G1263)*(L1263))*(L1263))/MAX((F1263)+2*(G1263)*(L1263),1E-6),1E-6))</f>
        <v/>
      </c>
      <c r="T1263">
        <f>((F1263)*(L1263)^2)/2+(G1263)*(L1263)^3/3+(ABS(K1263)^2)/($I$5*MAX(((F1263)+(G1263)*(L1263))*(L1263),1E-6))</f>
        <v/>
      </c>
      <c r="U1263">
        <f>IF($D$20=0,0,IFERROR(Q1262-(((R1262+R1263)/2)*J1263)-(IF(O1262&gt;O1263,$D$8*((O1262^2-O1263^2)/(2*$I$5)),$D$9*((O1263^2-O1262^2)/(2*$I$5)))+($D$10*(ABS(I1263)/90)*(MAX(O1262^2,O1263^2)/(2*$I$5))))-Q1263,0))</f>
        <v/>
      </c>
      <c r="V1263">
        <f>IF($D$20=0,1,IFERROR(IF(ROUND(S1263,3)=1,1,IF(AND(ABS(U1263)&lt;$D$19,S1263&gt;1),1,0)),0))</f>
        <v/>
      </c>
      <c r="W1263">
        <f>IF($D$20=0,IFERROR(W1264,MAX($D$16,POWER((ABS(K1263)^2)/($I$5*MAX(F1263,0.1)^2),1/3))),IF(IFERROR(AG1264,0)=0,IFERROR(W1264,MAX($D$16,POWER((ABS(K1263)^2)/($I$5*MAX(F1263,0.1)^2),1/3))),IF(OR(IFERROR(W1263,0)=0,IFERROR(AD1264,0)&gt;1),MAX($D$16,POWER((ABS(K1263)^2)/($I$5*MAX(F1263,0.1)^2),1/3)),IF(IFERROR(AF1263,0)&gt;0,MAX($D$16,IFERROR(W1263,0)+((IFERROR(AF1263,0))*$D$18*IF((IFERROR(AD1263,0))&lt;1,1,-1))),IF(IFERROR(AF1263,0)&lt;0,IF(ABS((MAX($D$16,POWER((ABS(K1263)^2)/($I$5*MAX(F1263,0.1)^2),1/3)))-IFERROR(W1263,0))&gt;$D$19,MAX($D$16,IF((MAX($D$16,POWER((ABS(K1263)^2)/($I$5*MAX(F1263,0.1)^2),1/3)))&gt;IFERROR(W1263,0),MIN((MAX($D$16,POWER((ABS(K1263)^2)/($I$5*MAX(F1263,0.1)^2),1/3))),IFERROR(W1263,0)+(MIN(ABS(IFERROR(AF1263,0))*$D$18,ABS((MAX($D$16,POWER((ABS(K1263)^2)/($I$5*MAX(F1263,0.1)^2),1/3)))-IFERROR(W1263,0))))),MAX((MAX($D$16,POWER((ABS(K1263)^2)/($I$5*MAX(F1263,0.1)^2),1/3))),IFERROR(W1263,0)-(MIN(ABS(IFERROR(AF1263,0))*$D$18,ABS((MAX($D$16,POWER((ABS(K1263)^2)/($I$5*MAX(F1263,0.1)^2),1/3)))-IFERROR(W1263,0))))))),MAX($D$16,POWER((ABS(K1263)^2)/($I$5*MAX(F1263,0.1)^2),1/3))),MAX($D$16,IFERROR(W1263,0)))))))</f>
        <v/>
      </c>
      <c r="X1263">
        <f>((F1263)+(G1263)*(W1263))*(W1263)</f>
        <v/>
      </c>
      <c r="Y1263">
        <f>(((F1263)+(G1263)*(W1263))*(W1263))/MAX((F1263)+2*(W1263)*SQRT(1+(G1263)^2),1E-6)</f>
        <v/>
      </c>
      <c r="Z1263">
        <f>ABS(K1263)/MAX(((F1263)+(G1263)*(W1263))*(W1263),1E-6)</f>
        <v/>
      </c>
      <c r="AA1263">
        <f>E1263+W1263</f>
        <v/>
      </c>
      <c r="AB1263">
        <f>AA1263+((ABS(K1263)/MAX(((F1263)+(G1263)*(W1263))*(W1263),1E-6))^2)/(2*$I$5)</f>
        <v/>
      </c>
      <c r="AC1263">
        <f>((ABS(K1263)*$D$6)/(MAX(((F1263)+(G1263)*(W1263))*(W1263),1E-6)*MAX(((((F1263)+(G1263)*(W1263))*(W1263))/MAX((F1263)+2*(W1263)*SQRT(1+(G1263)^2),1E-6))^(2/3),1E-6)))^2</f>
        <v/>
      </c>
      <c r="AD1263">
        <f>ABS(ABS(K1263)/MAX(((F1263)+(G1263)*(W1263))*(W1263),1E-6))/SQRT($I$5*MAX((((F1263)+(G1263)*(W1263))*(W1263))/MAX((F1263)+2*(G1263)*(W1263),1E-6),1E-6))</f>
        <v/>
      </c>
      <c r="AE1263">
        <f>((F1263)*(W1263)^2)/2+(G1263)*(W1263)^3/3+(ABS(K1263)^2)/($I$5*MAX(((F1263)+(G1263)*(W1263))*(W1263),1E-6))</f>
        <v/>
      </c>
      <c r="AF1263">
        <f>IF($D$20=0,0,IFERROR(AB1264+(((AC1263+AC1264)/2)*J1264)+(IF(Z1263&gt;Z1264,$D$8*((Z1263^2-Z1264^2)/(2*$I$5)),$D$9*((Z1264^2-Z1263^2)/(2*$I$5)))+($D$10*(ABS(I1264)/90)*(MAX(Z1263^2,Z1264^2)/(2*$I$5))))-AB1263,0))</f>
        <v/>
      </c>
      <c r="AG1263">
        <f>IF($D$20=0,1,IFERROR(IF(ROUND(AD1263,3)=1,1,IF(AND(ABS(AF1263)&lt;$D$19,AD1263&lt;1),1,0)),0))</f>
        <v/>
      </c>
      <c r="AH1263">
        <f>IFERROR(IF(V32="Supercritical",MAX($D$16,IFERROR(L1263,MAX($D$16,POWER((ABS(K1263)^2)/($I$5*MAX(F1263,0.1)^2),1/3)))),IF(V32="Subcritical",MAX($D$16,IFERROR(W1263,MAX($D$16,POWER((ABS(K1263)^2)/($I$5*MAX(F1263,0.1)^2),1/3)))),IF(AND(IFERROR(V1263,0)=1,IFERROR(AG1263,0)=1),IF(IFERROR(T1263,-1E99)&gt;=IFERROR(AE1263,-1E99),MAX($D$16,IFERROR(L1263,MAX($D$16,POWER((ABS(K1263)^2)/($I$5*MAX(F1263,0.1)^2),1/3)))),MAX($D$16,IFERROR(W1263,MAX($D$16,POWER((ABS(K1263)^2)/($I$5*MAX(F1263,0.1)^2),1/3))))),IF(IFERROR(V1263,0)=1,MAX($D$16,IFERROR(L1263,MAX($D$16,POWER((ABS(K1263)^2)/($I$5*MAX(F1263,0.1)^2),1/3)))),IF(IFERROR(AG1263,0)=1,MAX($D$16,IFERROR(W1263,MAX($D$16,POWER((ABS(K1263)^2)/($I$5*MAX(F1263,0.1)^2),1/3)))),MAX($D$16,POWER((ABS(K1263)^2)/($I$5*MAX(F1263,0.1)^2),1/3))))))),MAX($D$16,POWER((ABS(K1263)^2)/($I$5*MAX(F1263,0.1)^2),1/3)))</f>
        <v/>
      </c>
      <c r="AI1263">
        <f>E1263+AH1263</f>
        <v/>
      </c>
      <c r="AJ1263">
        <f>AI1263+((ABS(K1263)/MAX(((F1263)+(G1263)*(AH1263))*(AH1263),1E-6))^2)/(2*$I$5)</f>
        <v/>
      </c>
      <c r="AM1263" t="n">
        <v>0</v>
      </c>
      <c r="AN1263" t="n">
        <v>0</v>
      </c>
      <c r="AO1263">
        <f>AM1263+AN1263</f>
        <v/>
      </c>
      <c r="AP1263">
        <f>AP1262+AO1263</f>
        <v/>
      </c>
      <c r="AQ1263">
        <f>ABS(ABS(K1263)/MAX(((F1263)+(G1263)*(AH1263))*(AH1263),1E-6))/SQRT($I$5*MAX((((F1263)+(G1263)*(AH1263))*(AH1263))/MAX((F1263)+2*(G1263)*(AH1263),1E-6),1E-6))</f>
        <v/>
      </c>
      <c r="AR1263">
        <f>IF(AQ1263&lt;1,"Subcritical","Supercritical")</f>
        <v/>
      </c>
      <c r="AS1263">
        <f>((ABS(K1263)*$D$6)/(MAX(((F1263)+(G1263)*(AH1263))*(AH1263),1E-6)*MAX(((((F1263)+(G1263)*(AH1263))*(AH1263))/MAX((F1263)+2*(AH1263)*SQRT(1+(G1263)^2),1E-6))^(2/3),1E-6)))^2</f>
        <v/>
      </c>
    </row>
    <row r="1264">
      <c r="A1264" t="n">
        <v>1115</v>
      </c>
      <c r="B1264" t="n">
        <v>1113.889</v>
      </c>
      <c r="C1264" t="n">
        <v>616076.348</v>
      </c>
      <c r="D1264" t="n">
        <v>3096890.151</v>
      </c>
      <c r="E1264" t="n">
        <v>632.005</v>
      </c>
      <c r="F1264" t="n">
        <v>5.2</v>
      </c>
      <c r="G1264" t="n">
        <v>0</v>
      </c>
      <c r="H1264" t="inlineStr">
        <is>
          <t>Normal</t>
        </is>
      </c>
      <c r="I1264" t="n">
        <v>0.06</v>
      </c>
      <c r="J1264">
        <f>B1264-B1263</f>
        <v/>
      </c>
      <c r="K1264">
        <f>MAX(0,K1263-AO1263)</f>
        <v/>
      </c>
      <c r="L1264">
        <f>IF($D$20=0,IFERROR(L1263,MAX($D$16,POWER((ABS(K1264)^2)/($I$5*MAX(F1264,0.1)^2),1/3))),IF(IFERROR(V1263,0)=0,IFERROR(L1263,MAX($D$16,POWER((ABS(K1264)^2)/($I$5*MAX(F1264,0.1)^2),1/3))),IF(OR(IFERROR(L1264,0)=0,IFERROR(S1263,0)&lt;1,IFERROR(S1264,0)&lt;1),MAX($D$16,POWER((ABS(K1264)^2)/($I$5*MAX(F1264,0.1)^2),1/3)),IF(IFERROR(U1264,0)&gt;0,MAX($D$16,IFERROR(L1264,0)+((IFERROR(U1264,0))*$D$18*IF((IFERROR(S1264,0))&lt;1,1,-1))),IF(IFERROR(U1264,0)&lt;0,IF(ABS((MAX($D$16,POWER((ABS(K1264)^2)/($I$5*MAX(F1264,0.1)^2),1/3)))-IFERROR(L1264,0))&gt;$D$19,MAX($D$16,IF((MAX($D$16,POWER((ABS(K1264)^2)/($I$5*MAX(F1264,0.1)^2),1/3)))&gt;IFERROR(L1264,0),MIN((MAX($D$16,POWER((ABS(K1264)^2)/($I$5*MAX(F1264,0.1)^2),1/3))),IFERROR(L1264,0)+(MIN(ABS(IFERROR(U1264,0))*$D$18,ABS((MAX($D$16,POWER((ABS(K1264)^2)/($I$5*MAX(F1264,0.1)^2),1/3)))-IFERROR(L1264,0))))),MAX((MAX($D$16,POWER((ABS(K1264)^2)/($I$5*MAX(F1264,0.1)^2),1/3))),IFERROR(L1264,0)-(MIN(ABS(IFERROR(U1264,0))*$D$18,ABS((MAX($D$16,POWER((ABS(K1264)^2)/($I$5*MAX(F1264,0.1)^2),1/3)))-IFERROR(L1264,0))))))),MAX($D$16,POWER((ABS(K1264)^2)/($I$5*MAX(F1264,0.1)^2),1/3))),MAX($D$16,IFERROR(L1264,0)))))))</f>
        <v/>
      </c>
      <c r="M1264">
        <f>((F1264)+(G1264)*(L1264))*(L1264)</f>
        <v/>
      </c>
      <c r="N1264">
        <f>(((F1264)+(G1264)*(L1264))*(L1264))/MAX((F1264)+2*(L1264)*SQRT(1+(G1264)^2),1E-6)</f>
        <v/>
      </c>
      <c r="O1264">
        <f>ABS(K1264)/MAX(((F1264)+(G1264)*(L1264))*(L1264),1E-6)</f>
        <v/>
      </c>
      <c r="P1264">
        <f>E1264+L1264</f>
        <v/>
      </c>
      <c r="Q1264">
        <f>P1264+((ABS(K1264)/MAX(((F1264)+(G1264)*(L1264))*(L1264),1E-6))^2)/(2*$I$5)</f>
        <v/>
      </c>
      <c r="R1264">
        <f>((ABS(K1264)*$D$6)/(MAX(((F1264)+(G1264)*(L1264))*(L1264),1E-6)*MAX(((((F1264)+(G1264)*(L1264))*(L1264))/MAX((F1264)+2*(L1264)*SQRT(1+(G1264)^2),1E-6))^(2/3),1E-6)))^2</f>
        <v/>
      </c>
      <c r="S1264">
        <f>ABS(ABS(K1264)/MAX(((F1264)+(G1264)*(L1264))*(L1264),1E-6))/SQRT($I$5*MAX((((F1264)+(G1264)*(L1264))*(L1264))/MAX((F1264)+2*(G1264)*(L1264),1E-6),1E-6))</f>
        <v/>
      </c>
      <c r="T1264">
        <f>((F1264)*(L1264)^2)/2+(G1264)*(L1264)^3/3+(ABS(K1264)^2)/($I$5*MAX(((F1264)+(G1264)*(L1264))*(L1264),1E-6))</f>
        <v/>
      </c>
      <c r="U1264">
        <f>IF($D$20=0,0,IFERROR(Q1263-(((R1263+R1264)/2)*J1264)-(IF(O1263&gt;O1264,$D$8*((O1263^2-O1264^2)/(2*$I$5)),$D$9*((O1264^2-O1263^2)/(2*$I$5)))+($D$10*(ABS(I1264)/90)*(MAX(O1263^2,O1264^2)/(2*$I$5))))-Q1264,0))</f>
        <v/>
      </c>
      <c r="V1264">
        <f>IF($D$20=0,1,IFERROR(IF(ROUND(S1264,3)=1,1,IF(AND(ABS(U1264)&lt;$D$19,S1264&gt;1),1,0)),0))</f>
        <v/>
      </c>
      <c r="W1264">
        <f>IF($D$20=0,IFERROR(W1265,MAX($D$16,POWER((ABS(K1264)^2)/($I$5*MAX(F1264,0.1)^2),1/3))),IF(IFERROR(AG1265,0)=0,IFERROR(W1265,MAX($D$16,POWER((ABS(K1264)^2)/($I$5*MAX(F1264,0.1)^2),1/3))),IF(OR(IFERROR(W1264,0)=0,IFERROR(AD1265,0)&gt;1),MAX($D$16,POWER((ABS(K1264)^2)/($I$5*MAX(F1264,0.1)^2),1/3)),IF(IFERROR(AF1264,0)&gt;0,MAX($D$16,IFERROR(W1264,0)+((IFERROR(AF1264,0))*$D$18*IF((IFERROR(AD1264,0))&lt;1,1,-1))),IF(IFERROR(AF1264,0)&lt;0,IF(ABS((MAX($D$16,POWER((ABS(K1264)^2)/($I$5*MAX(F1264,0.1)^2),1/3)))-IFERROR(W1264,0))&gt;$D$19,MAX($D$16,IF((MAX($D$16,POWER((ABS(K1264)^2)/($I$5*MAX(F1264,0.1)^2),1/3)))&gt;IFERROR(W1264,0),MIN((MAX($D$16,POWER((ABS(K1264)^2)/($I$5*MAX(F1264,0.1)^2),1/3))),IFERROR(W1264,0)+(MIN(ABS(IFERROR(AF1264,0))*$D$18,ABS((MAX($D$16,POWER((ABS(K1264)^2)/($I$5*MAX(F1264,0.1)^2),1/3)))-IFERROR(W1264,0))))),MAX((MAX($D$16,POWER((ABS(K1264)^2)/($I$5*MAX(F1264,0.1)^2),1/3))),IFERROR(W1264,0)-(MIN(ABS(IFERROR(AF1264,0))*$D$18,ABS((MAX($D$16,POWER((ABS(K1264)^2)/($I$5*MAX(F1264,0.1)^2),1/3)))-IFERROR(W1264,0))))))),MAX($D$16,POWER((ABS(K1264)^2)/($I$5*MAX(F1264,0.1)^2),1/3))),MAX($D$16,IFERROR(W1264,0)))))))</f>
        <v/>
      </c>
      <c r="X1264">
        <f>((F1264)+(G1264)*(W1264))*(W1264)</f>
        <v/>
      </c>
      <c r="Y1264">
        <f>(((F1264)+(G1264)*(W1264))*(W1264))/MAX((F1264)+2*(W1264)*SQRT(1+(G1264)^2),1E-6)</f>
        <v/>
      </c>
      <c r="Z1264">
        <f>ABS(K1264)/MAX(((F1264)+(G1264)*(W1264))*(W1264),1E-6)</f>
        <v/>
      </c>
      <c r="AA1264">
        <f>E1264+W1264</f>
        <v/>
      </c>
      <c r="AB1264">
        <f>AA1264+((ABS(K1264)/MAX(((F1264)+(G1264)*(W1264))*(W1264),1E-6))^2)/(2*$I$5)</f>
        <v/>
      </c>
      <c r="AC1264">
        <f>((ABS(K1264)*$D$6)/(MAX(((F1264)+(G1264)*(W1264))*(W1264),1E-6)*MAX(((((F1264)+(G1264)*(W1264))*(W1264))/MAX((F1264)+2*(W1264)*SQRT(1+(G1264)^2),1E-6))^(2/3),1E-6)))^2</f>
        <v/>
      </c>
      <c r="AD1264">
        <f>ABS(ABS(K1264)/MAX(((F1264)+(G1264)*(W1264))*(W1264),1E-6))/SQRT($I$5*MAX((((F1264)+(G1264)*(W1264))*(W1264))/MAX((F1264)+2*(G1264)*(W1264),1E-6),1E-6))</f>
        <v/>
      </c>
      <c r="AE1264">
        <f>((F1264)*(W1264)^2)/2+(G1264)*(W1264)^3/3+(ABS(K1264)^2)/($I$5*MAX(((F1264)+(G1264)*(W1264))*(W1264),1E-6))</f>
        <v/>
      </c>
      <c r="AF1264">
        <f>IF($D$20=0,0,IFERROR(AB1265+(((AC1264+AC1265)/2)*J1265)+(IF(Z1264&gt;Z1265,$D$8*((Z1264^2-Z1265^2)/(2*$I$5)),$D$9*((Z1265^2-Z1264^2)/(2*$I$5)))+($D$10*(ABS(I1265)/90)*(MAX(Z1264^2,Z1265^2)/(2*$I$5))))-AB1264,0))</f>
        <v/>
      </c>
      <c r="AG1264">
        <f>IF($D$20=0,1,IFERROR(IF(ROUND(AD1264,3)=1,1,IF(AND(ABS(AF1264)&lt;$D$19,AD1264&lt;1),1,0)),0))</f>
        <v/>
      </c>
      <c r="AH1264">
        <f>IFERROR(IF(V32="Supercritical",MAX($D$16,IFERROR(L1264,MAX($D$16,POWER((ABS(K1264)^2)/($I$5*MAX(F1264,0.1)^2),1/3)))),IF(V32="Subcritical",MAX($D$16,IFERROR(W1264,MAX($D$16,POWER((ABS(K1264)^2)/($I$5*MAX(F1264,0.1)^2),1/3)))),IF(AND(IFERROR(V1264,0)=1,IFERROR(AG1264,0)=1),IF(IFERROR(T1264,-1E99)&gt;=IFERROR(AE1264,-1E99),MAX($D$16,IFERROR(L1264,MAX($D$16,POWER((ABS(K1264)^2)/($I$5*MAX(F1264,0.1)^2),1/3)))),MAX($D$16,IFERROR(W1264,MAX($D$16,POWER((ABS(K1264)^2)/($I$5*MAX(F1264,0.1)^2),1/3))))),IF(IFERROR(V1264,0)=1,MAX($D$16,IFERROR(L1264,MAX($D$16,POWER((ABS(K1264)^2)/($I$5*MAX(F1264,0.1)^2),1/3)))),IF(IFERROR(AG1264,0)=1,MAX($D$16,IFERROR(W1264,MAX($D$16,POWER((ABS(K1264)^2)/($I$5*MAX(F1264,0.1)^2),1/3)))),MAX($D$16,POWER((ABS(K1264)^2)/($I$5*MAX(F1264,0.1)^2),1/3))))))),MAX($D$16,POWER((ABS(K1264)^2)/($I$5*MAX(F1264,0.1)^2),1/3)))</f>
        <v/>
      </c>
      <c r="AI1264">
        <f>E1264+AH1264</f>
        <v/>
      </c>
      <c r="AJ1264">
        <f>AI1264+((ABS(K1264)/MAX(((F1264)+(G1264)*(AH1264))*(AH1264),1E-6))^2)/(2*$I$5)</f>
        <v/>
      </c>
      <c r="AM1264" t="n">
        <v>0</v>
      </c>
      <c r="AN1264" t="n">
        <v>0</v>
      </c>
      <c r="AO1264">
        <f>AM1264+AN1264</f>
        <v/>
      </c>
      <c r="AP1264">
        <f>AP1263+AO1264</f>
        <v/>
      </c>
      <c r="AQ1264">
        <f>ABS(ABS(K1264)/MAX(((F1264)+(G1264)*(AH1264))*(AH1264),1E-6))/SQRT($I$5*MAX((((F1264)+(G1264)*(AH1264))*(AH1264))/MAX((F1264)+2*(G1264)*(AH1264),1E-6),1E-6))</f>
        <v/>
      </c>
      <c r="AR1264">
        <f>IF(AQ1264&lt;1,"Subcritical","Supercritical")</f>
        <v/>
      </c>
      <c r="AS1264">
        <f>((ABS(K1264)*$D$6)/(MAX(((F1264)+(G1264)*(AH1264))*(AH1264),1E-6)*MAX(((((F1264)+(G1264)*(AH1264))*(AH1264))/MAX((F1264)+2*(AH1264)*SQRT(1+(G1264)^2),1E-6))^(2/3),1E-6)))^2</f>
        <v/>
      </c>
    </row>
    <row r="1265">
      <c r="A1265" t="n">
        <v>1116</v>
      </c>
      <c r="B1265" t="n">
        <v>1114.89</v>
      </c>
      <c r="C1265" t="n">
        <v>616076.306</v>
      </c>
      <c r="D1265" t="n">
        <v>3096889.151</v>
      </c>
      <c r="E1265" t="n">
        <v>632.0045</v>
      </c>
      <c r="F1265" t="n">
        <v>5.2</v>
      </c>
      <c r="G1265" t="n">
        <v>0</v>
      </c>
      <c r="H1265" t="inlineStr">
        <is>
          <t>Normal</t>
        </is>
      </c>
      <c r="I1265" t="n">
        <v>0.002</v>
      </c>
      <c r="J1265">
        <f>B1265-B1264</f>
        <v/>
      </c>
      <c r="K1265">
        <f>MAX(0,K1264-AO1264)</f>
        <v/>
      </c>
      <c r="L1265">
        <f>IF($D$20=0,IFERROR(L1264,MAX($D$16,POWER((ABS(K1265)^2)/($I$5*MAX(F1265,0.1)^2),1/3))),IF(IFERROR(V1264,0)=0,IFERROR(L1264,MAX($D$16,POWER((ABS(K1265)^2)/($I$5*MAX(F1265,0.1)^2),1/3))),IF(OR(IFERROR(L1265,0)=0,IFERROR(S1264,0)&lt;1,IFERROR(S1265,0)&lt;1),MAX($D$16,POWER((ABS(K1265)^2)/($I$5*MAX(F1265,0.1)^2),1/3)),IF(IFERROR(U1265,0)&gt;0,MAX($D$16,IFERROR(L1265,0)+((IFERROR(U1265,0))*$D$18*IF((IFERROR(S1265,0))&lt;1,1,-1))),IF(IFERROR(U1265,0)&lt;0,IF(ABS((MAX($D$16,POWER((ABS(K1265)^2)/($I$5*MAX(F1265,0.1)^2),1/3)))-IFERROR(L1265,0))&gt;$D$19,MAX($D$16,IF((MAX($D$16,POWER((ABS(K1265)^2)/($I$5*MAX(F1265,0.1)^2),1/3)))&gt;IFERROR(L1265,0),MIN((MAX($D$16,POWER((ABS(K1265)^2)/($I$5*MAX(F1265,0.1)^2),1/3))),IFERROR(L1265,0)+(MIN(ABS(IFERROR(U1265,0))*$D$18,ABS((MAX($D$16,POWER((ABS(K1265)^2)/($I$5*MAX(F1265,0.1)^2),1/3)))-IFERROR(L1265,0))))),MAX((MAX($D$16,POWER((ABS(K1265)^2)/($I$5*MAX(F1265,0.1)^2),1/3))),IFERROR(L1265,0)-(MIN(ABS(IFERROR(U1265,0))*$D$18,ABS((MAX($D$16,POWER((ABS(K1265)^2)/($I$5*MAX(F1265,0.1)^2),1/3)))-IFERROR(L1265,0))))))),MAX($D$16,POWER((ABS(K1265)^2)/($I$5*MAX(F1265,0.1)^2),1/3))),MAX($D$16,IFERROR(L1265,0)))))))</f>
        <v/>
      </c>
      <c r="M1265">
        <f>((F1265)+(G1265)*(L1265))*(L1265)</f>
        <v/>
      </c>
      <c r="N1265">
        <f>(((F1265)+(G1265)*(L1265))*(L1265))/MAX((F1265)+2*(L1265)*SQRT(1+(G1265)^2),1E-6)</f>
        <v/>
      </c>
      <c r="O1265">
        <f>ABS(K1265)/MAX(((F1265)+(G1265)*(L1265))*(L1265),1E-6)</f>
        <v/>
      </c>
      <c r="P1265">
        <f>E1265+L1265</f>
        <v/>
      </c>
      <c r="Q1265">
        <f>P1265+((ABS(K1265)/MAX(((F1265)+(G1265)*(L1265))*(L1265),1E-6))^2)/(2*$I$5)</f>
        <v/>
      </c>
      <c r="R1265">
        <f>((ABS(K1265)*$D$6)/(MAX(((F1265)+(G1265)*(L1265))*(L1265),1E-6)*MAX(((((F1265)+(G1265)*(L1265))*(L1265))/MAX((F1265)+2*(L1265)*SQRT(1+(G1265)^2),1E-6))^(2/3),1E-6)))^2</f>
        <v/>
      </c>
      <c r="S1265">
        <f>ABS(ABS(K1265)/MAX(((F1265)+(G1265)*(L1265))*(L1265),1E-6))/SQRT($I$5*MAX((((F1265)+(G1265)*(L1265))*(L1265))/MAX((F1265)+2*(G1265)*(L1265),1E-6),1E-6))</f>
        <v/>
      </c>
      <c r="T1265">
        <f>((F1265)*(L1265)^2)/2+(G1265)*(L1265)^3/3+(ABS(K1265)^2)/($I$5*MAX(((F1265)+(G1265)*(L1265))*(L1265),1E-6))</f>
        <v/>
      </c>
      <c r="U1265">
        <f>IF($D$20=0,0,IFERROR(Q1264-(((R1264+R1265)/2)*J1265)-(IF(O1264&gt;O1265,$D$8*((O1264^2-O1265^2)/(2*$I$5)),$D$9*((O1265^2-O1264^2)/(2*$I$5)))+($D$10*(ABS(I1265)/90)*(MAX(O1264^2,O1265^2)/(2*$I$5))))-Q1265,0))</f>
        <v/>
      </c>
      <c r="V1265">
        <f>IF($D$20=0,1,IFERROR(IF(ROUND(S1265,3)=1,1,IF(AND(ABS(U1265)&lt;$D$19,S1265&gt;1),1,0)),0))</f>
        <v/>
      </c>
      <c r="W1265">
        <f>IF($D$20=0,IFERROR(W1266,MAX($D$16,POWER((ABS(K1265)^2)/($I$5*MAX(F1265,0.1)^2),1/3))),IF(IFERROR(AG1266,0)=0,IFERROR(W1266,MAX($D$16,POWER((ABS(K1265)^2)/($I$5*MAX(F1265,0.1)^2),1/3))),IF(OR(IFERROR(W1265,0)=0,IFERROR(AD1266,0)&gt;1),MAX($D$16,POWER((ABS(K1265)^2)/($I$5*MAX(F1265,0.1)^2),1/3)),IF(IFERROR(AF1265,0)&gt;0,MAX($D$16,IFERROR(W1265,0)+((IFERROR(AF1265,0))*$D$18*IF((IFERROR(AD1265,0))&lt;1,1,-1))),IF(IFERROR(AF1265,0)&lt;0,IF(ABS((MAX($D$16,POWER((ABS(K1265)^2)/($I$5*MAX(F1265,0.1)^2),1/3)))-IFERROR(W1265,0))&gt;$D$19,MAX($D$16,IF((MAX($D$16,POWER((ABS(K1265)^2)/($I$5*MAX(F1265,0.1)^2),1/3)))&gt;IFERROR(W1265,0),MIN((MAX($D$16,POWER((ABS(K1265)^2)/($I$5*MAX(F1265,0.1)^2),1/3))),IFERROR(W1265,0)+(MIN(ABS(IFERROR(AF1265,0))*$D$18,ABS((MAX($D$16,POWER((ABS(K1265)^2)/($I$5*MAX(F1265,0.1)^2),1/3)))-IFERROR(W1265,0))))),MAX((MAX($D$16,POWER((ABS(K1265)^2)/($I$5*MAX(F1265,0.1)^2),1/3))),IFERROR(W1265,0)-(MIN(ABS(IFERROR(AF1265,0))*$D$18,ABS((MAX($D$16,POWER((ABS(K1265)^2)/($I$5*MAX(F1265,0.1)^2),1/3)))-IFERROR(W1265,0))))))),MAX($D$16,POWER((ABS(K1265)^2)/($I$5*MAX(F1265,0.1)^2),1/3))),MAX($D$16,IFERROR(W1265,0)))))))</f>
        <v/>
      </c>
      <c r="X1265">
        <f>((F1265)+(G1265)*(W1265))*(W1265)</f>
        <v/>
      </c>
      <c r="Y1265">
        <f>(((F1265)+(G1265)*(W1265))*(W1265))/MAX((F1265)+2*(W1265)*SQRT(1+(G1265)^2),1E-6)</f>
        <v/>
      </c>
      <c r="Z1265">
        <f>ABS(K1265)/MAX(((F1265)+(G1265)*(W1265))*(W1265),1E-6)</f>
        <v/>
      </c>
      <c r="AA1265">
        <f>E1265+W1265</f>
        <v/>
      </c>
      <c r="AB1265">
        <f>AA1265+((ABS(K1265)/MAX(((F1265)+(G1265)*(W1265))*(W1265),1E-6))^2)/(2*$I$5)</f>
        <v/>
      </c>
      <c r="AC1265">
        <f>((ABS(K1265)*$D$6)/(MAX(((F1265)+(G1265)*(W1265))*(W1265),1E-6)*MAX(((((F1265)+(G1265)*(W1265))*(W1265))/MAX((F1265)+2*(W1265)*SQRT(1+(G1265)^2),1E-6))^(2/3),1E-6)))^2</f>
        <v/>
      </c>
      <c r="AD1265">
        <f>ABS(ABS(K1265)/MAX(((F1265)+(G1265)*(W1265))*(W1265),1E-6))/SQRT($I$5*MAX((((F1265)+(G1265)*(W1265))*(W1265))/MAX((F1265)+2*(G1265)*(W1265),1E-6),1E-6))</f>
        <v/>
      </c>
      <c r="AE1265">
        <f>((F1265)*(W1265)^2)/2+(G1265)*(W1265)^3/3+(ABS(K1265)^2)/($I$5*MAX(((F1265)+(G1265)*(W1265))*(W1265),1E-6))</f>
        <v/>
      </c>
      <c r="AF1265">
        <f>IF($D$20=0,0,IFERROR(AB1266+(((AC1265+AC1266)/2)*J1266)+(IF(Z1265&gt;Z1266,$D$8*((Z1265^2-Z1266^2)/(2*$I$5)),$D$9*((Z1266^2-Z1265^2)/(2*$I$5)))+($D$10*(ABS(I1266)/90)*(MAX(Z1265^2,Z1266^2)/(2*$I$5))))-AB1265,0))</f>
        <v/>
      </c>
      <c r="AG1265">
        <f>IF($D$20=0,1,IFERROR(IF(ROUND(AD1265,3)=1,1,IF(AND(ABS(AF1265)&lt;$D$19,AD1265&lt;1),1,0)),0))</f>
        <v/>
      </c>
      <c r="AH1265">
        <f>IFERROR(IF(V32="Supercritical",MAX($D$16,IFERROR(L1265,MAX($D$16,POWER((ABS(K1265)^2)/($I$5*MAX(F1265,0.1)^2),1/3)))),IF(V32="Subcritical",MAX($D$16,IFERROR(W1265,MAX($D$16,POWER((ABS(K1265)^2)/($I$5*MAX(F1265,0.1)^2),1/3)))),IF(AND(IFERROR(V1265,0)=1,IFERROR(AG1265,0)=1),IF(IFERROR(T1265,-1E99)&gt;=IFERROR(AE1265,-1E99),MAX($D$16,IFERROR(L1265,MAX($D$16,POWER((ABS(K1265)^2)/($I$5*MAX(F1265,0.1)^2),1/3)))),MAX($D$16,IFERROR(W1265,MAX($D$16,POWER((ABS(K1265)^2)/($I$5*MAX(F1265,0.1)^2),1/3))))),IF(IFERROR(V1265,0)=1,MAX($D$16,IFERROR(L1265,MAX($D$16,POWER((ABS(K1265)^2)/($I$5*MAX(F1265,0.1)^2),1/3)))),IF(IFERROR(AG1265,0)=1,MAX($D$16,IFERROR(W1265,MAX($D$16,POWER((ABS(K1265)^2)/($I$5*MAX(F1265,0.1)^2),1/3)))),MAX($D$16,POWER((ABS(K1265)^2)/($I$5*MAX(F1265,0.1)^2),1/3))))))),MAX($D$16,POWER((ABS(K1265)^2)/($I$5*MAX(F1265,0.1)^2),1/3)))</f>
        <v/>
      </c>
      <c r="AI1265">
        <f>E1265+AH1265</f>
        <v/>
      </c>
      <c r="AJ1265">
        <f>AI1265+((ABS(K1265)/MAX(((F1265)+(G1265)*(AH1265))*(AH1265),1E-6))^2)/(2*$I$5)</f>
        <v/>
      </c>
      <c r="AM1265" t="n">
        <v>0</v>
      </c>
      <c r="AN1265" t="n">
        <v>0</v>
      </c>
      <c r="AO1265">
        <f>AM1265+AN1265</f>
        <v/>
      </c>
      <c r="AP1265">
        <f>AP1264+AO1265</f>
        <v/>
      </c>
      <c r="AQ1265">
        <f>ABS(ABS(K1265)/MAX(((F1265)+(G1265)*(AH1265))*(AH1265),1E-6))/SQRT($I$5*MAX((((F1265)+(G1265)*(AH1265))*(AH1265))/MAX((F1265)+2*(G1265)*(AH1265),1E-6),1E-6))</f>
        <v/>
      </c>
      <c r="AR1265">
        <f>IF(AQ1265&lt;1,"Subcritical","Supercritical")</f>
        <v/>
      </c>
      <c r="AS1265">
        <f>((ABS(K1265)*$D$6)/(MAX(((F1265)+(G1265)*(AH1265))*(AH1265),1E-6)*MAX(((((F1265)+(G1265)*(AH1265))*(AH1265))/MAX((F1265)+2*(AH1265)*SQRT(1+(G1265)^2),1E-6))^(2/3),1E-6)))^2</f>
        <v/>
      </c>
    </row>
    <row r="1266">
      <c r="A1266" t="n">
        <v>1117</v>
      </c>
      <c r="B1266" t="n">
        <v>1115.89</v>
      </c>
      <c r="C1266" t="n">
        <v>616076.264</v>
      </c>
      <c r="D1266" t="n">
        <v>3096888.152</v>
      </c>
      <c r="E1266" t="n">
        <v>632.004</v>
      </c>
      <c r="F1266" t="n">
        <v>5.2</v>
      </c>
      <c r="G1266" t="n">
        <v>0</v>
      </c>
      <c r="H1266" t="inlineStr">
        <is>
          <t>Normal</t>
        </is>
      </c>
      <c r="I1266" t="n">
        <v>0</v>
      </c>
      <c r="J1266">
        <f>B1266-B1265</f>
        <v/>
      </c>
      <c r="K1266">
        <f>MAX(0,K1265-AO1265)</f>
        <v/>
      </c>
      <c r="L1266">
        <f>IF($D$20=0,IFERROR(L1265,MAX($D$16,POWER((ABS(K1266)^2)/($I$5*MAX(F1266,0.1)^2),1/3))),IF(IFERROR(V1265,0)=0,IFERROR(L1265,MAX($D$16,POWER((ABS(K1266)^2)/($I$5*MAX(F1266,0.1)^2),1/3))),IF(OR(IFERROR(L1266,0)=0,IFERROR(S1265,0)&lt;1,IFERROR(S1266,0)&lt;1),MAX($D$16,POWER((ABS(K1266)^2)/($I$5*MAX(F1266,0.1)^2),1/3)),IF(IFERROR(U1266,0)&gt;0,MAX($D$16,IFERROR(L1266,0)+((IFERROR(U1266,0))*$D$18*IF((IFERROR(S1266,0))&lt;1,1,-1))),IF(IFERROR(U1266,0)&lt;0,IF(ABS((MAX($D$16,POWER((ABS(K1266)^2)/($I$5*MAX(F1266,0.1)^2),1/3)))-IFERROR(L1266,0))&gt;$D$19,MAX($D$16,IF((MAX($D$16,POWER((ABS(K1266)^2)/($I$5*MAX(F1266,0.1)^2),1/3)))&gt;IFERROR(L1266,0),MIN((MAX($D$16,POWER((ABS(K1266)^2)/($I$5*MAX(F1266,0.1)^2),1/3))),IFERROR(L1266,0)+(MIN(ABS(IFERROR(U1266,0))*$D$18,ABS((MAX($D$16,POWER((ABS(K1266)^2)/($I$5*MAX(F1266,0.1)^2),1/3)))-IFERROR(L1266,0))))),MAX((MAX($D$16,POWER((ABS(K1266)^2)/($I$5*MAX(F1266,0.1)^2),1/3))),IFERROR(L1266,0)-(MIN(ABS(IFERROR(U1266,0))*$D$18,ABS((MAX($D$16,POWER((ABS(K1266)^2)/($I$5*MAX(F1266,0.1)^2),1/3)))-IFERROR(L1266,0))))))),MAX($D$16,POWER((ABS(K1266)^2)/($I$5*MAX(F1266,0.1)^2),1/3))),MAX($D$16,IFERROR(L1266,0)))))))</f>
        <v/>
      </c>
      <c r="M1266">
        <f>((F1266)+(G1266)*(L1266))*(L1266)</f>
        <v/>
      </c>
      <c r="N1266">
        <f>(((F1266)+(G1266)*(L1266))*(L1266))/MAX((F1266)+2*(L1266)*SQRT(1+(G1266)^2),1E-6)</f>
        <v/>
      </c>
      <c r="O1266">
        <f>ABS(K1266)/MAX(((F1266)+(G1266)*(L1266))*(L1266),1E-6)</f>
        <v/>
      </c>
      <c r="P1266">
        <f>E1266+L1266</f>
        <v/>
      </c>
      <c r="Q1266">
        <f>P1266+((ABS(K1266)/MAX(((F1266)+(G1266)*(L1266))*(L1266),1E-6))^2)/(2*$I$5)</f>
        <v/>
      </c>
      <c r="R1266">
        <f>((ABS(K1266)*$D$6)/(MAX(((F1266)+(G1266)*(L1266))*(L1266),1E-6)*MAX(((((F1266)+(G1266)*(L1266))*(L1266))/MAX((F1266)+2*(L1266)*SQRT(1+(G1266)^2),1E-6))^(2/3),1E-6)))^2</f>
        <v/>
      </c>
      <c r="S1266">
        <f>ABS(ABS(K1266)/MAX(((F1266)+(G1266)*(L1266))*(L1266),1E-6))/SQRT($I$5*MAX((((F1266)+(G1266)*(L1266))*(L1266))/MAX((F1266)+2*(G1266)*(L1266),1E-6),1E-6))</f>
        <v/>
      </c>
      <c r="T1266">
        <f>((F1266)*(L1266)^2)/2+(G1266)*(L1266)^3/3+(ABS(K1266)^2)/($I$5*MAX(((F1266)+(G1266)*(L1266))*(L1266),1E-6))</f>
        <v/>
      </c>
      <c r="U1266">
        <f>IF($D$20=0,0,IFERROR(Q1265-(((R1265+R1266)/2)*J1266)-(IF(O1265&gt;O1266,$D$8*((O1265^2-O1266^2)/(2*$I$5)),$D$9*((O1266^2-O1265^2)/(2*$I$5)))+($D$10*(ABS(I1266)/90)*(MAX(O1265^2,O1266^2)/(2*$I$5))))-Q1266,0))</f>
        <v/>
      </c>
      <c r="V1266">
        <f>IF($D$20=0,1,IFERROR(IF(ROUND(S1266,3)=1,1,IF(AND(ABS(U1266)&lt;$D$19,S1266&gt;1),1,0)),0))</f>
        <v/>
      </c>
      <c r="W1266">
        <f>IF($D$20=0,IFERROR(W1267,MAX($D$16,POWER((ABS(K1266)^2)/($I$5*MAX(F1266,0.1)^2),1/3))),IF(IFERROR(AG1267,0)=0,IFERROR(W1267,MAX($D$16,POWER((ABS(K1266)^2)/($I$5*MAX(F1266,0.1)^2),1/3))),IF(OR(IFERROR(W1266,0)=0,IFERROR(AD1267,0)&gt;1),MAX($D$16,POWER((ABS(K1266)^2)/($I$5*MAX(F1266,0.1)^2),1/3)),IF(IFERROR(AF1266,0)&gt;0,MAX($D$16,IFERROR(W1266,0)+((IFERROR(AF1266,0))*$D$18*IF((IFERROR(AD1266,0))&lt;1,1,-1))),IF(IFERROR(AF1266,0)&lt;0,IF(ABS((MAX($D$16,POWER((ABS(K1266)^2)/($I$5*MAX(F1266,0.1)^2),1/3)))-IFERROR(W1266,0))&gt;$D$19,MAX($D$16,IF((MAX($D$16,POWER((ABS(K1266)^2)/($I$5*MAX(F1266,0.1)^2),1/3)))&gt;IFERROR(W1266,0),MIN((MAX($D$16,POWER((ABS(K1266)^2)/($I$5*MAX(F1266,0.1)^2),1/3))),IFERROR(W1266,0)+(MIN(ABS(IFERROR(AF1266,0))*$D$18,ABS((MAX($D$16,POWER((ABS(K1266)^2)/($I$5*MAX(F1266,0.1)^2),1/3)))-IFERROR(W1266,0))))),MAX((MAX($D$16,POWER((ABS(K1266)^2)/($I$5*MAX(F1266,0.1)^2),1/3))),IFERROR(W1266,0)-(MIN(ABS(IFERROR(AF1266,0))*$D$18,ABS((MAX($D$16,POWER((ABS(K1266)^2)/($I$5*MAX(F1266,0.1)^2),1/3)))-IFERROR(W1266,0))))))),MAX($D$16,POWER((ABS(K1266)^2)/($I$5*MAX(F1266,0.1)^2),1/3))),MAX($D$16,IFERROR(W1266,0)))))))</f>
        <v/>
      </c>
      <c r="X1266">
        <f>((F1266)+(G1266)*(W1266))*(W1266)</f>
        <v/>
      </c>
      <c r="Y1266">
        <f>(((F1266)+(G1266)*(W1266))*(W1266))/MAX((F1266)+2*(W1266)*SQRT(1+(G1266)^2),1E-6)</f>
        <v/>
      </c>
      <c r="Z1266">
        <f>ABS(K1266)/MAX(((F1266)+(G1266)*(W1266))*(W1266),1E-6)</f>
        <v/>
      </c>
      <c r="AA1266">
        <f>E1266+W1266</f>
        <v/>
      </c>
      <c r="AB1266">
        <f>AA1266+((ABS(K1266)/MAX(((F1266)+(G1266)*(W1266))*(W1266),1E-6))^2)/(2*$I$5)</f>
        <v/>
      </c>
      <c r="AC1266">
        <f>((ABS(K1266)*$D$6)/(MAX(((F1266)+(G1266)*(W1266))*(W1266),1E-6)*MAX(((((F1266)+(G1266)*(W1266))*(W1266))/MAX((F1266)+2*(W1266)*SQRT(1+(G1266)^2),1E-6))^(2/3),1E-6)))^2</f>
        <v/>
      </c>
      <c r="AD1266">
        <f>ABS(ABS(K1266)/MAX(((F1266)+(G1266)*(W1266))*(W1266),1E-6))/SQRT($I$5*MAX((((F1266)+(G1266)*(W1266))*(W1266))/MAX((F1266)+2*(G1266)*(W1266),1E-6),1E-6))</f>
        <v/>
      </c>
      <c r="AE1266">
        <f>((F1266)*(W1266)^2)/2+(G1266)*(W1266)^3/3+(ABS(K1266)^2)/($I$5*MAX(((F1266)+(G1266)*(W1266))*(W1266),1E-6))</f>
        <v/>
      </c>
      <c r="AF1266">
        <f>IF($D$20=0,0,IFERROR(AB1267+(((AC1266+AC1267)/2)*J1267)+(IF(Z1266&gt;Z1267,$D$8*((Z1266^2-Z1267^2)/(2*$I$5)),$D$9*((Z1267^2-Z1266^2)/(2*$I$5)))+($D$10*(ABS(I1267)/90)*(MAX(Z1266^2,Z1267^2)/(2*$I$5))))-AB1266,0))</f>
        <v/>
      </c>
      <c r="AG1266">
        <f>IF($D$20=0,1,IFERROR(IF(ROUND(AD1266,3)=1,1,IF(AND(ABS(AF1266)&lt;$D$19,AD1266&lt;1),1,0)),0))</f>
        <v/>
      </c>
      <c r="AH1266">
        <f>IFERROR(IF(V32="Supercritical",MAX($D$16,IFERROR(L1266,MAX($D$16,POWER((ABS(K1266)^2)/($I$5*MAX(F1266,0.1)^2),1/3)))),IF(V32="Subcritical",MAX($D$16,IFERROR(W1266,MAX($D$16,POWER((ABS(K1266)^2)/($I$5*MAX(F1266,0.1)^2),1/3)))),IF(AND(IFERROR(V1266,0)=1,IFERROR(AG1266,0)=1),IF(IFERROR(T1266,-1E99)&gt;=IFERROR(AE1266,-1E99),MAX($D$16,IFERROR(L1266,MAX($D$16,POWER((ABS(K1266)^2)/($I$5*MAX(F1266,0.1)^2),1/3)))),MAX($D$16,IFERROR(W1266,MAX($D$16,POWER((ABS(K1266)^2)/($I$5*MAX(F1266,0.1)^2),1/3))))),IF(IFERROR(V1266,0)=1,MAX($D$16,IFERROR(L1266,MAX($D$16,POWER((ABS(K1266)^2)/($I$5*MAX(F1266,0.1)^2),1/3)))),IF(IFERROR(AG1266,0)=1,MAX($D$16,IFERROR(W1266,MAX($D$16,POWER((ABS(K1266)^2)/($I$5*MAX(F1266,0.1)^2),1/3)))),MAX($D$16,POWER((ABS(K1266)^2)/($I$5*MAX(F1266,0.1)^2),1/3))))))),MAX($D$16,POWER((ABS(K1266)^2)/($I$5*MAX(F1266,0.1)^2),1/3)))</f>
        <v/>
      </c>
      <c r="AI1266">
        <f>E1266+AH1266</f>
        <v/>
      </c>
      <c r="AJ1266">
        <f>AI1266+((ABS(K1266)/MAX(((F1266)+(G1266)*(AH1266))*(AH1266),1E-6))^2)/(2*$I$5)</f>
        <v/>
      </c>
      <c r="AM1266" t="n">
        <v>0</v>
      </c>
      <c r="AN1266" t="n">
        <v>0</v>
      </c>
      <c r="AO1266">
        <f>AM1266+AN1266</f>
        <v/>
      </c>
      <c r="AP1266">
        <f>AP1265+AO1266</f>
        <v/>
      </c>
      <c r="AQ1266">
        <f>ABS(ABS(K1266)/MAX(((F1266)+(G1266)*(AH1266))*(AH1266),1E-6))/SQRT($I$5*MAX((((F1266)+(G1266)*(AH1266))*(AH1266))/MAX((F1266)+2*(G1266)*(AH1266),1E-6),1E-6))</f>
        <v/>
      </c>
      <c r="AR1266">
        <f>IF(AQ1266&lt;1,"Subcritical","Supercritical")</f>
        <v/>
      </c>
      <c r="AS1266">
        <f>((ABS(K1266)*$D$6)/(MAX(((F1266)+(G1266)*(AH1266))*(AH1266),1E-6)*MAX(((((F1266)+(G1266)*(AH1266))*(AH1266))/MAX((F1266)+2*(AH1266)*SQRT(1+(G1266)^2),1E-6))^(2/3),1E-6)))^2</f>
        <v/>
      </c>
    </row>
    <row r="1267">
      <c r="A1267" t="n">
        <v>1118</v>
      </c>
      <c r="B1267" t="n">
        <v>1116.89</v>
      </c>
      <c r="C1267" t="n">
        <v>616076.222</v>
      </c>
      <c r="D1267" t="n">
        <v>3096887.153</v>
      </c>
      <c r="E1267" t="n">
        <v>632.0035</v>
      </c>
      <c r="F1267" t="n">
        <v>5.2</v>
      </c>
      <c r="G1267" t="n">
        <v>0</v>
      </c>
      <c r="H1267" t="inlineStr">
        <is>
          <t>Normal</t>
        </is>
      </c>
      <c r="I1267" t="n">
        <v>0.057</v>
      </c>
      <c r="J1267">
        <f>B1267-B1266</f>
        <v/>
      </c>
      <c r="K1267">
        <f>MAX(0,K1266-AO1266)</f>
        <v/>
      </c>
      <c r="L1267">
        <f>IF($D$20=0,IFERROR(L1266,MAX($D$16,POWER((ABS(K1267)^2)/($I$5*MAX(F1267,0.1)^2),1/3))),IF(IFERROR(V1266,0)=0,IFERROR(L1266,MAX($D$16,POWER((ABS(K1267)^2)/($I$5*MAX(F1267,0.1)^2),1/3))),IF(OR(IFERROR(L1267,0)=0,IFERROR(S1266,0)&lt;1,IFERROR(S1267,0)&lt;1),MAX($D$16,POWER((ABS(K1267)^2)/($I$5*MAX(F1267,0.1)^2),1/3)),IF(IFERROR(U1267,0)&gt;0,MAX($D$16,IFERROR(L1267,0)+((IFERROR(U1267,0))*$D$18*IF((IFERROR(S1267,0))&lt;1,1,-1))),IF(IFERROR(U1267,0)&lt;0,IF(ABS((MAX($D$16,POWER((ABS(K1267)^2)/($I$5*MAX(F1267,0.1)^2),1/3)))-IFERROR(L1267,0))&gt;$D$19,MAX($D$16,IF((MAX($D$16,POWER((ABS(K1267)^2)/($I$5*MAX(F1267,0.1)^2),1/3)))&gt;IFERROR(L1267,0),MIN((MAX($D$16,POWER((ABS(K1267)^2)/($I$5*MAX(F1267,0.1)^2),1/3))),IFERROR(L1267,0)+(MIN(ABS(IFERROR(U1267,0))*$D$18,ABS((MAX($D$16,POWER((ABS(K1267)^2)/($I$5*MAX(F1267,0.1)^2),1/3)))-IFERROR(L1267,0))))),MAX((MAX($D$16,POWER((ABS(K1267)^2)/($I$5*MAX(F1267,0.1)^2),1/3))),IFERROR(L1267,0)-(MIN(ABS(IFERROR(U1267,0))*$D$18,ABS((MAX($D$16,POWER((ABS(K1267)^2)/($I$5*MAX(F1267,0.1)^2),1/3)))-IFERROR(L1267,0))))))),MAX($D$16,POWER((ABS(K1267)^2)/($I$5*MAX(F1267,0.1)^2),1/3))),MAX($D$16,IFERROR(L1267,0)))))))</f>
        <v/>
      </c>
      <c r="M1267">
        <f>((F1267)+(G1267)*(L1267))*(L1267)</f>
        <v/>
      </c>
      <c r="N1267">
        <f>(((F1267)+(G1267)*(L1267))*(L1267))/MAX((F1267)+2*(L1267)*SQRT(1+(G1267)^2),1E-6)</f>
        <v/>
      </c>
      <c r="O1267">
        <f>ABS(K1267)/MAX(((F1267)+(G1267)*(L1267))*(L1267),1E-6)</f>
        <v/>
      </c>
      <c r="P1267">
        <f>E1267+L1267</f>
        <v/>
      </c>
      <c r="Q1267">
        <f>P1267+((ABS(K1267)/MAX(((F1267)+(G1267)*(L1267))*(L1267),1E-6))^2)/(2*$I$5)</f>
        <v/>
      </c>
      <c r="R1267">
        <f>((ABS(K1267)*$D$6)/(MAX(((F1267)+(G1267)*(L1267))*(L1267),1E-6)*MAX(((((F1267)+(G1267)*(L1267))*(L1267))/MAX((F1267)+2*(L1267)*SQRT(1+(G1267)^2),1E-6))^(2/3),1E-6)))^2</f>
        <v/>
      </c>
      <c r="S1267">
        <f>ABS(ABS(K1267)/MAX(((F1267)+(G1267)*(L1267))*(L1267),1E-6))/SQRT($I$5*MAX((((F1267)+(G1267)*(L1267))*(L1267))/MAX((F1267)+2*(G1267)*(L1267),1E-6),1E-6))</f>
        <v/>
      </c>
      <c r="T1267">
        <f>((F1267)*(L1267)^2)/2+(G1267)*(L1267)^3/3+(ABS(K1267)^2)/($I$5*MAX(((F1267)+(G1267)*(L1267))*(L1267),1E-6))</f>
        <v/>
      </c>
      <c r="U1267">
        <f>IF($D$20=0,0,IFERROR(Q1266-(((R1266+R1267)/2)*J1267)-(IF(O1266&gt;O1267,$D$8*((O1266^2-O1267^2)/(2*$I$5)),$D$9*((O1267^2-O1266^2)/(2*$I$5)))+($D$10*(ABS(I1267)/90)*(MAX(O1266^2,O1267^2)/(2*$I$5))))-Q1267,0))</f>
        <v/>
      </c>
      <c r="V1267">
        <f>IF($D$20=0,1,IFERROR(IF(ROUND(S1267,3)=1,1,IF(AND(ABS(U1267)&lt;$D$19,S1267&gt;1),1,0)),0))</f>
        <v/>
      </c>
      <c r="W1267">
        <f>IF($D$20=0,IFERROR(W1268,MAX($D$16,POWER((ABS(K1267)^2)/($I$5*MAX(F1267,0.1)^2),1/3))),IF(IFERROR(AG1268,0)=0,IFERROR(W1268,MAX($D$16,POWER((ABS(K1267)^2)/($I$5*MAX(F1267,0.1)^2),1/3))),IF(OR(IFERROR(W1267,0)=0,IFERROR(AD1268,0)&gt;1),MAX($D$16,POWER((ABS(K1267)^2)/($I$5*MAX(F1267,0.1)^2),1/3)),IF(IFERROR(AF1267,0)&gt;0,MAX($D$16,IFERROR(W1267,0)+((IFERROR(AF1267,0))*$D$18*IF((IFERROR(AD1267,0))&lt;1,1,-1))),IF(IFERROR(AF1267,0)&lt;0,IF(ABS((MAX($D$16,POWER((ABS(K1267)^2)/($I$5*MAX(F1267,0.1)^2),1/3)))-IFERROR(W1267,0))&gt;$D$19,MAX($D$16,IF((MAX($D$16,POWER((ABS(K1267)^2)/($I$5*MAX(F1267,0.1)^2),1/3)))&gt;IFERROR(W1267,0),MIN((MAX($D$16,POWER((ABS(K1267)^2)/($I$5*MAX(F1267,0.1)^2),1/3))),IFERROR(W1267,0)+(MIN(ABS(IFERROR(AF1267,0))*$D$18,ABS((MAX($D$16,POWER((ABS(K1267)^2)/($I$5*MAX(F1267,0.1)^2),1/3)))-IFERROR(W1267,0))))),MAX((MAX($D$16,POWER((ABS(K1267)^2)/($I$5*MAX(F1267,0.1)^2),1/3))),IFERROR(W1267,0)-(MIN(ABS(IFERROR(AF1267,0))*$D$18,ABS((MAX($D$16,POWER((ABS(K1267)^2)/($I$5*MAX(F1267,0.1)^2),1/3)))-IFERROR(W1267,0))))))),MAX($D$16,POWER((ABS(K1267)^2)/($I$5*MAX(F1267,0.1)^2),1/3))),MAX($D$16,IFERROR(W1267,0)))))))</f>
        <v/>
      </c>
      <c r="X1267">
        <f>((F1267)+(G1267)*(W1267))*(W1267)</f>
        <v/>
      </c>
      <c r="Y1267">
        <f>(((F1267)+(G1267)*(W1267))*(W1267))/MAX((F1267)+2*(W1267)*SQRT(1+(G1267)^2),1E-6)</f>
        <v/>
      </c>
      <c r="Z1267">
        <f>ABS(K1267)/MAX(((F1267)+(G1267)*(W1267))*(W1267),1E-6)</f>
        <v/>
      </c>
      <c r="AA1267">
        <f>E1267+W1267</f>
        <v/>
      </c>
      <c r="AB1267">
        <f>AA1267+((ABS(K1267)/MAX(((F1267)+(G1267)*(W1267))*(W1267),1E-6))^2)/(2*$I$5)</f>
        <v/>
      </c>
      <c r="AC1267">
        <f>((ABS(K1267)*$D$6)/(MAX(((F1267)+(G1267)*(W1267))*(W1267),1E-6)*MAX(((((F1267)+(G1267)*(W1267))*(W1267))/MAX((F1267)+2*(W1267)*SQRT(1+(G1267)^2),1E-6))^(2/3),1E-6)))^2</f>
        <v/>
      </c>
      <c r="AD1267">
        <f>ABS(ABS(K1267)/MAX(((F1267)+(G1267)*(W1267))*(W1267),1E-6))/SQRT($I$5*MAX((((F1267)+(G1267)*(W1267))*(W1267))/MAX((F1267)+2*(G1267)*(W1267),1E-6),1E-6))</f>
        <v/>
      </c>
      <c r="AE1267">
        <f>((F1267)*(W1267)^2)/2+(G1267)*(W1267)^3/3+(ABS(K1267)^2)/($I$5*MAX(((F1267)+(G1267)*(W1267))*(W1267),1E-6))</f>
        <v/>
      </c>
      <c r="AF1267">
        <f>IF($D$20=0,0,IFERROR(AB1268+(((AC1267+AC1268)/2)*J1268)+(IF(Z1267&gt;Z1268,$D$8*((Z1267^2-Z1268^2)/(2*$I$5)),$D$9*((Z1268^2-Z1267^2)/(2*$I$5)))+($D$10*(ABS(I1268)/90)*(MAX(Z1267^2,Z1268^2)/(2*$I$5))))-AB1267,0))</f>
        <v/>
      </c>
      <c r="AG1267">
        <f>IF($D$20=0,1,IFERROR(IF(ROUND(AD1267,3)=1,1,IF(AND(ABS(AF1267)&lt;$D$19,AD1267&lt;1),1,0)),0))</f>
        <v/>
      </c>
      <c r="AH1267">
        <f>IFERROR(IF(V32="Supercritical",MAX($D$16,IFERROR(L1267,MAX($D$16,POWER((ABS(K1267)^2)/($I$5*MAX(F1267,0.1)^2),1/3)))),IF(V32="Subcritical",MAX($D$16,IFERROR(W1267,MAX($D$16,POWER((ABS(K1267)^2)/($I$5*MAX(F1267,0.1)^2),1/3)))),IF(AND(IFERROR(V1267,0)=1,IFERROR(AG1267,0)=1),IF(IFERROR(T1267,-1E99)&gt;=IFERROR(AE1267,-1E99),MAX($D$16,IFERROR(L1267,MAX($D$16,POWER((ABS(K1267)^2)/($I$5*MAX(F1267,0.1)^2),1/3)))),MAX($D$16,IFERROR(W1267,MAX($D$16,POWER((ABS(K1267)^2)/($I$5*MAX(F1267,0.1)^2),1/3))))),IF(IFERROR(V1267,0)=1,MAX($D$16,IFERROR(L1267,MAX($D$16,POWER((ABS(K1267)^2)/($I$5*MAX(F1267,0.1)^2),1/3)))),IF(IFERROR(AG1267,0)=1,MAX($D$16,IFERROR(W1267,MAX($D$16,POWER((ABS(K1267)^2)/($I$5*MAX(F1267,0.1)^2),1/3)))),MAX($D$16,POWER((ABS(K1267)^2)/($I$5*MAX(F1267,0.1)^2),1/3))))))),MAX($D$16,POWER((ABS(K1267)^2)/($I$5*MAX(F1267,0.1)^2),1/3)))</f>
        <v/>
      </c>
      <c r="AI1267">
        <f>E1267+AH1267</f>
        <v/>
      </c>
      <c r="AJ1267">
        <f>AI1267+((ABS(K1267)/MAX(((F1267)+(G1267)*(AH1267))*(AH1267),1E-6))^2)/(2*$I$5)</f>
        <v/>
      </c>
      <c r="AM1267" t="n">
        <v>0</v>
      </c>
      <c r="AN1267" t="n">
        <v>0</v>
      </c>
      <c r="AO1267">
        <f>AM1267+AN1267</f>
        <v/>
      </c>
      <c r="AP1267">
        <f>AP1266+AO1267</f>
        <v/>
      </c>
      <c r="AQ1267">
        <f>ABS(ABS(K1267)/MAX(((F1267)+(G1267)*(AH1267))*(AH1267),1E-6))/SQRT($I$5*MAX((((F1267)+(G1267)*(AH1267))*(AH1267))/MAX((F1267)+2*(G1267)*(AH1267),1E-6),1E-6))</f>
        <v/>
      </c>
      <c r="AR1267">
        <f>IF(AQ1267&lt;1,"Subcritical","Supercritical")</f>
        <v/>
      </c>
      <c r="AS1267">
        <f>((ABS(K1267)*$D$6)/(MAX(((F1267)+(G1267)*(AH1267))*(AH1267),1E-6)*MAX(((((F1267)+(G1267)*(AH1267))*(AH1267))/MAX((F1267)+2*(AH1267)*SQRT(1+(G1267)^2),1E-6))^(2/3),1E-6)))^2</f>
        <v/>
      </c>
    </row>
    <row r="1268">
      <c r="A1268" t="n">
        <v>1119</v>
      </c>
      <c r="B1268" t="n">
        <v>1117.889</v>
      </c>
      <c r="C1268" t="n">
        <v>616076.179</v>
      </c>
      <c r="D1268" t="n">
        <v>3096886.154</v>
      </c>
      <c r="E1268" t="n">
        <v>632.003</v>
      </c>
      <c r="F1268" t="n">
        <v>5.2</v>
      </c>
      <c r="G1268" t="n">
        <v>0</v>
      </c>
      <c r="H1268" t="inlineStr">
        <is>
          <t>Normal</t>
        </is>
      </c>
      <c r="I1268" t="n">
        <v>0.057</v>
      </c>
      <c r="J1268">
        <f>B1268-B1267</f>
        <v/>
      </c>
      <c r="K1268">
        <f>MAX(0,K1267-AO1267)</f>
        <v/>
      </c>
      <c r="L1268">
        <f>IF($D$20=0,IFERROR(L1267,MAX($D$16,POWER((ABS(K1268)^2)/($I$5*MAX(F1268,0.1)^2),1/3))),IF(IFERROR(V1267,0)=0,IFERROR(L1267,MAX($D$16,POWER((ABS(K1268)^2)/($I$5*MAX(F1268,0.1)^2),1/3))),IF(OR(IFERROR(L1268,0)=0,IFERROR(S1267,0)&lt;1,IFERROR(S1268,0)&lt;1),MAX($D$16,POWER((ABS(K1268)^2)/($I$5*MAX(F1268,0.1)^2),1/3)),IF(IFERROR(U1268,0)&gt;0,MAX($D$16,IFERROR(L1268,0)+((IFERROR(U1268,0))*$D$18*IF((IFERROR(S1268,0))&lt;1,1,-1))),IF(IFERROR(U1268,0)&lt;0,IF(ABS((MAX($D$16,POWER((ABS(K1268)^2)/($I$5*MAX(F1268,0.1)^2),1/3)))-IFERROR(L1268,0))&gt;$D$19,MAX($D$16,IF((MAX($D$16,POWER((ABS(K1268)^2)/($I$5*MAX(F1268,0.1)^2),1/3)))&gt;IFERROR(L1268,0),MIN((MAX($D$16,POWER((ABS(K1268)^2)/($I$5*MAX(F1268,0.1)^2),1/3))),IFERROR(L1268,0)+(MIN(ABS(IFERROR(U1268,0))*$D$18,ABS((MAX($D$16,POWER((ABS(K1268)^2)/($I$5*MAX(F1268,0.1)^2),1/3)))-IFERROR(L1268,0))))),MAX((MAX($D$16,POWER((ABS(K1268)^2)/($I$5*MAX(F1268,0.1)^2),1/3))),IFERROR(L1268,0)-(MIN(ABS(IFERROR(U1268,0))*$D$18,ABS((MAX($D$16,POWER((ABS(K1268)^2)/($I$5*MAX(F1268,0.1)^2),1/3)))-IFERROR(L1268,0))))))),MAX($D$16,POWER((ABS(K1268)^2)/($I$5*MAX(F1268,0.1)^2),1/3))),MAX($D$16,IFERROR(L1268,0)))))))</f>
        <v/>
      </c>
      <c r="M1268">
        <f>((F1268)+(G1268)*(L1268))*(L1268)</f>
        <v/>
      </c>
      <c r="N1268">
        <f>(((F1268)+(G1268)*(L1268))*(L1268))/MAX((F1268)+2*(L1268)*SQRT(1+(G1268)^2),1E-6)</f>
        <v/>
      </c>
      <c r="O1268">
        <f>ABS(K1268)/MAX(((F1268)+(G1268)*(L1268))*(L1268),1E-6)</f>
        <v/>
      </c>
      <c r="P1268">
        <f>E1268+L1268</f>
        <v/>
      </c>
      <c r="Q1268">
        <f>P1268+((ABS(K1268)/MAX(((F1268)+(G1268)*(L1268))*(L1268),1E-6))^2)/(2*$I$5)</f>
        <v/>
      </c>
      <c r="R1268">
        <f>((ABS(K1268)*$D$6)/(MAX(((F1268)+(G1268)*(L1268))*(L1268),1E-6)*MAX(((((F1268)+(G1268)*(L1268))*(L1268))/MAX((F1268)+2*(L1268)*SQRT(1+(G1268)^2),1E-6))^(2/3),1E-6)))^2</f>
        <v/>
      </c>
      <c r="S1268">
        <f>ABS(ABS(K1268)/MAX(((F1268)+(G1268)*(L1268))*(L1268),1E-6))/SQRT($I$5*MAX((((F1268)+(G1268)*(L1268))*(L1268))/MAX((F1268)+2*(G1268)*(L1268),1E-6),1E-6))</f>
        <v/>
      </c>
      <c r="T1268">
        <f>((F1268)*(L1268)^2)/2+(G1268)*(L1268)^3/3+(ABS(K1268)^2)/($I$5*MAX(((F1268)+(G1268)*(L1268))*(L1268),1E-6))</f>
        <v/>
      </c>
      <c r="U1268">
        <f>IF($D$20=0,0,IFERROR(Q1267-(((R1267+R1268)/2)*J1268)-(IF(O1267&gt;O1268,$D$8*((O1267^2-O1268^2)/(2*$I$5)),$D$9*((O1268^2-O1267^2)/(2*$I$5)))+($D$10*(ABS(I1268)/90)*(MAX(O1267^2,O1268^2)/(2*$I$5))))-Q1268,0))</f>
        <v/>
      </c>
      <c r="V1268">
        <f>IF($D$20=0,1,IFERROR(IF(ROUND(S1268,3)=1,1,IF(AND(ABS(U1268)&lt;$D$19,S1268&gt;1),1,0)),0))</f>
        <v/>
      </c>
      <c r="W1268">
        <f>IF($D$20=0,IFERROR(W1269,MAX($D$16,POWER((ABS(K1268)^2)/($I$5*MAX(F1268,0.1)^2),1/3))),IF(IFERROR(AG1269,0)=0,IFERROR(W1269,MAX($D$16,POWER((ABS(K1268)^2)/($I$5*MAX(F1268,0.1)^2),1/3))),IF(OR(IFERROR(W1268,0)=0,IFERROR(AD1269,0)&gt;1),MAX($D$16,POWER((ABS(K1268)^2)/($I$5*MAX(F1268,0.1)^2),1/3)),IF(IFERROR(AF1268,0)&gt;0,MAX($D$16,IFERROR(W1268,0)+((IFERROR(AF1268,0))*$D$18*IF((IFERROR(AD1268,0))&lt;1,1,-1))),IF(IFERROR(AF1268,0)&lt;0,IF(ABS((MAX($D$16,POWER((ABS(K1268)^2)/($I$5*MAX(F1268,0.1)^2),1/3)))-IFERROR(W1268,0))&gt;$D$19,MAX($D$16,IF((MAX($D$16,POWER((ABS(K1268)^2)/($I$5*MAX(F1268,0.1)^2),1/3)))&gt;IFERROR(W1268,0),MIN((MAX($D$16,POWER((ABS(K1268)^2)/($I$5*MAX(F1268,0.1)^2),1/3))),IFERROR(W1268,0)+(MIN(ABS(IFERROR(AF1268,0))*$D$18,ABS((MAX($D$16,POWER((ABS(K1268)^2)/($I$5*MAX(F1268,0.1)^2),1/3)))-IFERROR(W1268,0))))),MAX((MAX($D$16,POWER((ABS(K1268)^2)/($I$5*MAX(F1268,0.1)^2),1/3))),IFERROR(W1268,0)-(MIN(ABS(IFERROR(AF1268,0))*$D$18,ABS((MAX($D$16,POWER((ABS(K1268)^2)/($I$5*MAX(F1268,0.1)^2),1/3)))-IFERROR(W1268,0))))))),MAX($D$16,POWER((ABS(K1268)^2)/($I$5*MAX(F1268,0.1)^2),1/3))),MAX($D$16,IFERROR(W1268,0)))))))</f>
        <v/>
      </c>
      <c r="X1268">
        <f>((F1268)+(G1268)*(W1268))*(W1268)</f>
        <v/>
      </c>
      <c r="Y1268">
        <f>(((F1268)+(G1268)*(W1268))*(W1268))/MAX((F1268)+2*(W1268)*SQRT(1+(G1268)^2),1E-6)</f>
        <v/>
      </c>
      <c r="Z1268">
        <f>ABS(K1268)/MAX(((F1268)+(G1268)*(W1268))*(W1268),1E-6)</f>
        <v/>
      </c>
      <c r="AA1268">
        <f>E1268+W1268</f>
        <v/>
      </c>
      <c r="AB1268">
        <f>AA1268+((ABS(K1268)/MAX(((F1268)+(G1268)*(W1268))*(W1268),1E-6))^2)/(2*$I$5)</f>
        <v/>
      </c>
      <c r="AC1268">
        <f>((ABS(K1268)*$D$6)/(MAX(((F1268)+(G1268)*(W1268))*(W1268),1E-6)*MAX(((((F1268)+(G1268)*(W1268))*(W1268))/MAX((F1268)+2*(W1268)*SQRT(1+(G1268)^2),1E-6))^(2/3),1E-6)))^2</f>
        <v/>
      </c>
      <c r="AD1268">
        <f>ABS(ABS(K1268)/MAX(((F1268)+(G1268)*(W1268))*(W1268),1E-6))/SQRT($I$5*MAX((((F1268)+(G1268)*(W1268))*(W1268))/MAX((F1268)+2*(G1268)*(W1268),1E-6),1E-6))</f>
        <v/>
      </c>
      <c r="AE1268">
        <f>((F1268)*(W1268)^2)/2+(G1268)*(W1268)^3/3+(ABS(K1268)^2)/($I$5*MAX(((F1268)+(G1268)*(W1268))*(W1268),1E-6))</f>
        <v/>
      </c>
      <c r="AF1268">
        <f>IF($D$20=0,0,IFERROR(AB1269+(((AC1268+AC1269)/2)*J1269)+(IF(Z1268&gt;Z1269,$D$8*((Z1268^2-Z1269^2)/(2*$I$5)),$D$9*((Z1269^2-Z1268^2)/(2*$I$5)))+($D$10*(ABS(I1269)/90)*(MAX(Z1268^2,Z1269^2)/(2*$I$5))))-AB1268,0))</f>
        <v/>
      </c>
      <c r="AG1268">
        <f>IF($D$20=0,1,IFERROR(IF(ROUND(AD1268,3)=1,1,IF(AND(ABS(AF1268)&lt;$D$19,AD1268&lt;1),1,0)),0))</f>
        <v/>
      </c>
      <c r="AH1268">
        <f>IFERROR(IF(V32="Supercritical",MAX($D$16,IFERROR(L1268,MAX($D$16,POWER((ABS(K1268)^2)/($I$5*MAX(F1268,0.1)^2),1/3)))),IF(V32="Subcritical",MAX($D$16,IFERROR(W1268,MAX($D$16,POWER((ABS(K1268)^2)/($I$5*MAX(F1268,0.1)^2),1/3)))),IF(AND(IFERROR(V1268,0)=1,IFERROR(AG1268,0)=1),IF(IFERROR(T1268,-1E99)&gt;=IFERROR(AE1268,-1E99),MAX($D$16,IFERROR(L1268,MAX($D$16,POWER((ABS(K1268)^2)/($I$5*MAX(F1268,0.1)^2),1/3)))),MAX($D$16,IFERROR(W1268,MAX($D$16,POWER((ABS(K1268)^2)/($I$5*MAX(F1268,0.1)^2),1/3))))),IF(IFERROR(V1268,0)=1,MAX($D$16,IFERROR(L1268,MAX($D$16,POWER((ABS(K1268)^2)/($I$5*MAX(F1268,0.1)^2),1/3)))),IF(IFERROR(AG1268,0)=1,MAX($D$16,IFERROR(W1268,MAX($D$16,POWER((ABS(K1268)^2)/($I$5*MAX(F1268,0.1)^2),1/3)))),MAX($D$16,POWER((ABS(K1268)^2)/($I$5*MAX(F1268,0.1)^2),1/3))))))),MAX($D$16,POWER((ABS(K1268)^2)/($I$5*MAX(F1268,0.1)^2),1/3)))</f>
        <v/>
      </c>
      <c r="AI1268">
        <f>E1268+AH1268</f>
        <v/>
      </c>
      <c r="AJ1268">
        <f>AI1268+((ABS(K1268)/MAX(((F1268)+(G1268)*(AH1268))*(AH1268),1E-6))^2)/(2*$I$5)</f>
        <v/>
      </c>
      <c r="AM1268" t="n">
        <v>0</v>
      </c>
      <c r="AN1268" t="n">
        <v>0</v>
      </c>
      <c r="AO1268">
        <f>AM1268+AN1268</f>
        <v/>
      </c>
      <c r="AP1268">
        <f>AP1267+AO1268</f>
        <v/>
      </c>
      <c r="AQ1268">
        <f>ABS(ABS(K1268)/MAX(((F1268)+(G1268)*(AH1268))*(AH1268),1E-6))/SQRT($I$5*MAX((((F1268)+(G1268)*(AH1268))*(AH1268))/MAX((F1268)+2*(G1268)*(AH1268),1E-6),1E-6))</f>
        <v/>
      </c>
      <c r="AR1268">
        <f>IF(AQ1268&lt;1,"Subcritical","Supercritical")</f>
        <v/>
      </c>
      <c r="AS1268">
        <f>((ABS(K1268)*$D$6)/(MAX(((F1268)+(G1268)*(AH1268))*(AH1268),1E-6)*MAX(((((F1268)+(G1268)*(AH1268))*(AH1268))/MAX((F1268)+2*(AH1268)*SQRT(1+(G1268)^2),1E-6))^(2/3),1E-6)))^2</f>
        <v/>
      </c>
    </row>
    <row r="1269">
      <c r="A1269" t="n">
        <v>1120</v>
      </c>
      <c r="B1269" t="n">
        <v>1118.889</v>
      </c>
      <c r="C1269" t="n">
        <v>616076.137</v>
      </c>
      <c r="D1269" t="n">
        <v>3096885.155</v>
      </c>
      <c r="E1269" t="n">
        <v>632.0025000000001</v>
      </c>
      <c r="F1269" t="n">
        <v>5.2</v>
      </c>
      <c r="G1269" t="n">
        <v>0</v>
      </c>
      <c r="H1269" t="inlineStr">
        <is>
          <t>Normal</t>
        </is>
      </c>
      <c r="I1269" t="n">
        <v>0</v>
      </c>
      <c r="J1269">
        <f>B1269-B1268</f>
        <v/>
      </c>
      <c r="K1269">
        <f>MAX(0,K1268-AO1268)</f>
        <v/>
      </c>
      <c r="L1269">
        <f>IF($D$20=0,IFERROR(L1268,MAX($D$16,POWER((ABS(K1269)^2)/($I$5*MAX(F1269,0.1)^2),1/3))),IF(IFERROR(V1268,0)=0,IFERROR(L1268,MAX($D$16,POWER((ABS(K1269)^2)/($I$5*MAX(F1269,0.1)^2),1/3))),IF(OR(IFERROR(L1269,0)=0,IFERROR(S1268,0)&lt;1,IFERROR(S1269,0)&lt;1),MAX($D$16,POWER((ABS(K1269)^2)/($I$5*MAX(F1269,0.1)^2),1/3)),IF(IFERROR(U1269,0)&gt;0,MAX($D$16,IFERROR(L1269,0)+((IFERROR(U1269,0))*$D$18*IF((IFERROR(S1269,0))&lt;1,1,-1))),IF(IFERROR(U1269,0)&lt;0,IF(ABS((MAX($D$16,POWER((ABS(K1269)^2)/($I$5*MAX(F1269,0.1)^2),1/3)))-IFERROR(L1269,0))&gt;$D$19,MAX($D$16,IF((MAX($D$16,POWER((ABS(K1269)^2)/($I$5*MAX(F1269,0.1)^2),1/3)))&gt;IFERROR(L1269,0),MIN((MAX($D$16,POWER((ABS(K1269)^2)/($I$5*MAX(F1269,0.1)^2),1/3))),IFERROR(L1269,0)+(MIN(ABS(IFERROR(U1269,0))*$D$18,ABS((MAX($D$16,POWER((ABS(K1269)^2)/($I$5*MAX(F1269,0.1)^2),1/3)))-IFERROR(L1269,0))))),MAX((MAX($D$16,POWER((ABS(K1269)^2)/($I$5*MAX(F1269,0.1)^2),1/3))),IFERROR(L1269,0)-(MIN(ABS(IFERROR(U1269,0))*$D$18,ABS((MAX($D$16,POWER((ABS(K1269)^2)/($I$5*MAX(F1269,0.1)^2),1/3)))-IFERROR(L1269,0))))))),MAX($D$16,POWER((ABS(K1269)^2)/($I$5*MAX(F1269,0.1)^2),1/3))),MAX($D$16,IFERROR(L1269,0)))))))</f>
        <v/>
      </c>
      <c r="M1269">
        <f>((F1269)+(G1269)*(L1269))*(L1269)</f>
        <v/>
      </c>
      <c r="N1269">
        <f>(((F1269)+(G1269)*(L1269))*(L1269))/MAX((F1269)+2*(L1269)*SQRT(1+(G1269)^2),1E-6)</f>
        <v/>
      </c>
      <c r="O1269">
        <f>ABS(K1269)/MAX(((F1269)+(G1269)*(L1269))*(L1269),1E-6)</f>
        <v/>
      </c>
      <c r="P1269">
        <f>E1269+L1269</f>
        <v/>
      </c>
      <c r="Q1269">
        <f>P1269+((ABS(K1269)/MAX(((F1269)+(G1269)*(L1269))*(L1269),1E-6))^2)/(2*$I$5)</f>
        <v/>
      </c>
      <c r="R1269">
        <f>((ABS(K1269)*$D$6)/(MAX(((F1269)+(G1269)*(L1269))*(L1269),1E-6)*MAX(((((F1269)+(G1269)*(L1269))*(L1269))/MAX((F1269)+2*(L1269)*SQRT(1+(G1269)^2),1E-6))^(2/3),1E-6)))^2</f>
        <v/>
      </c>
      <c r="S1269">
        <f>ABS(ABS(K1269)/MAX(((F1269)+(G1269)*(L1269))*(L1269),1E-6))/SQRT($I$5*MAX((((F1269)+(G1269)*(L1269))*(L1269))/MAX((F1269)+2*(G1269)*(L1269),1E-6),1E-6))</f>
        <v/>
      </c>
      <c r="T1269">
        <f>((F1269)*(L1269)^2)/2+(G1269)*(L1269)^3/3+(ABS(K1269)^2)/($I$5*MAX(((F1269)+(G1269)*(L1269))*(L1269),1E-6))</f>
        <v/>
      </c>
      <c r="U1269">
        <f>IF($D$20=0,0,IFERROR(Q1268-(((R1268+R1269)/2)*J1269)-(IF(O1268&gt;O1269,$D$8*((O1268^2-O1269^2)/(2*$I$5)),$D$9*((O1269^2-O1268^2)/(2*$I$5)))+($D$10*(ABS(I1269)/90)*(MAX(O1268^2,O1269^2)/(2*$I$5))))-Q1269,0))</f>
        <v/>
      </c>
      <c r="V1269">
        <f>IF($D$20=0,1,IFERROR(IF(ROUND(S1269,3)=1,1,IF(AND(ABS(U1269)&lt;$D$19,S1269&gt;1),1,0)),0))</f>
        <v/>
      </c>
      <c r="W1269">
        <f>IF($D$20=0,IFERROR(W1270,MAX($D$16,POWER((ABS(K1269)^2)/($I$5*MAX(F1269,0.1)^2),1/3))),IF(IFERROR(AG1270,0)=0,IFERROR(W1270,MAX($D$16,POWER((ABS(K1269)^2)/($I$5*MAX(F1269,0.1)^2),1/3))),IF(OR(IFERROR(W1269,0)=0,IFERROR(AD1270,0)&gt;1),MAX($D$16,POWER((ABS(K1269)^2)/($I$5*MAX(F1269,0.1)^2),1/3)),IF(IFERROR(AF1269,0)&gt;0,MAX($D$16,IFERROR(W1269,0)+((IFERROR(AF1269,0))*$D$18*IF((IFERROR(AD1269,0))&lt;1,1,-1))),IF(IFERROR(AF1269,0)&lt;0,IF(ABS((MAX($D$16,POWER((ABS(K1269)^2)/($I$5*MAX(F1269,0.1)^2),1/3)))-IFERROR(W1269,0))&gt;$D$19,MAX($D$16,IF((MAX($D$16,POWER((ABS(K1269)^2)/($I$5*MAX(F1269,0.1)^2),1/3)))&gt;IFERROR(W1269,0),MIN((MAX($D$16,POWER((ABS(K1269)^2)/($I$5*MAX(F1269,0.1)^2),1/3))),IFERROR(W1269,0)+(MIN(ABS(IFERROR(AF1269,0))*$D$18,ABS((MAX($D$16,POWER((ABS(K1269)^2)/($I$5*MAX(F1269,0.1)^2),1/3)))-IFERROR(W1269,0))))),MAX((MAX($D$16,POWER((ABS(K1269)^2)/($I$5*MAX(F1269,0.1)^2),1/3))),IFERROR(W1269,0)-(MIN(ABS(IFERROR(AF1269,0))*$D$18,ABS((MAX($D$16,POWER((ABS(K1269)^2)/($I$5*MAX(F1269,0.1)^2),1/3)))-IFERROR(W1269,0))))))),MAX($D$16,POWER((ABS(K1269)^2)/($I$5*MAX(F1269,0.1)^2),1/3))),MAX($D$16,IFERROR(W1269,0)))))))</f>
        <v/>
      </c>
      <c r="X1269">
        <f>((F1269)+(G1269)*(W1269))*(W1269)</f>
        <v/>
      </c>
      <c r="Y1269">
        <f>(((F1269)+(G1269)*(W1269))*(W1269))/MAX((F1269)+2*(W1269)*SQRT(1+(G1269)^2),1E-6)</f>
        <v/>
      </c>
      <c r="Z1269">
        <f>ABS(K1269)/MAX(((F1269)+(G1269)*(W1269))*(W1269),1E-6)</f>
        <v/>
      </c>
      <c r="AA1269">
        <f>E1269+W1269</f>
        <v/>
      </c>
      <c r="AB1269">
        <f>AA1269+((ABS(K1269)/MAX(((F1269)+(G1269)*(W1269))*(W1269),1E-6))^2)/(2*$I$5)</f>
        <v/>
      </c>
      <c r="AC1269">
        <f>((ABS(K1269)*$D$6)/(MAX(((F1269)+(G1269)*(W1269))*(W1269),1E-6)*MAX(((((F1269)+(G1269)*(W1269))*(W1269))/MAX((F1269)+2*(W1269)*SQRT(1+(G1269)^2),1E-6))^(2/3),1E-6)))^2</f>
        <v/>
      </c>
      <c r="AD1269">
        <f>ABS(ABS(K1269)/MAX(((F1269)+(G1269)*(W1269))*(W1269),1E-6))/SQRT($I$5*MAX((((F1269)+(G1269)*(W1269))*(W1269))/MAX((F1269)+2*(G1269)*(W1269),1E-6),1E-6))</f>
        <v/>
      </c>
      <c r="AE1269">
        <f>((F1269)*(W1269)^2)/2+(G1269)*(W1269)^3/3+(ABS(K1269)^2)/($I$5*MAX(((F1269)+(G1269)*(W1269))*(W1269),1E-6))</f>
        <v/>
      </c>
      <c r="AF1269">
        <f>IF($D$20=0,0,IFERROR(AB1270+(((AC1269+AC1270)/2)*J1270)+(IF(Z1269&gt;Z1270,$D$8*((Z1269^2-Z1270^2)/(2*$I$5)),$D$9*((Z1270^2-Z1269^2)/(2*$I$5)))+($D$10*(ABS(I1270)/90)*(MAX(Z1269^2,Z1270^2)/(2*$I$5))))-AB1269,0))</f>
        <v/>
      </c>
      <c r="AG1269">
        <f>IF($D$20=0,1,IFERROR(IF(ROUND(AD1269,3)=1,1,IF(AND(ABS(AF1269)&lt;$D$19,AD1269&lt;1),1,0)),0))</f>
        <v/>
      </c>
      <c r="AH1269">
        <f>IFERROR(IF(V32="Supercritical",MAX($D$16,IFERROR(L1269,MAX($D$16,POWER((ABS(K1269)^2)/($I$5*MAX(F1269,0.1)^2),1/3)))),IF(V32="Subcritical",MAX($D$16,IFERROR(W1269,MAX($D$16,POWER((ABS(K1269)^2)/($I$5*MAX(F1269,0.1)^2),1/3)))),IF(AND(IFERROR(V1269,0)=1,IFERROR(AG1269,0)=1),IF(IFERROR(T1269,-1E99)&gt;=IFERROR(AE1269,-1E99),MAX($D$16,IFERROR(L1269,MAX($D$16,POWER((ABS(K1269)^2)/($I$5*MAX(F1269,0.1)^2),1/3)))),MAX($D$16,IFERROR(W1269,MAX($D$16,POWER((ABS(K1269)^2)/($I$5*MAX(F1269,0.1)^2),1/3))))),IF(IFERROR(V1269,0)=1,MAX($D$16,IFERROR(L1269,MAX($D$16,POWER((ABS(K1269)^2)/($I$5*MAX(F1269,0.1)^2),1/3)))),IF(IFERROR(AG1269,0)=1,MAX($D$16,IFERROR(W1269,MAX($D$16,POWER((ABS(K1269)^2)/($I$5*MAX(F1269,0.1)^2),1/3)))),MAX($D$16,POWER((ABS(K1269)^2)/($I$5*MAX(F1269,0.1)^2),1/3))))))),MAX($D$16,POWER((ABS(K1269)^2)/($I$5*MAX(F1269,0.1)^2),1/3)))</f>
        <v/>
      </c>
      <c r="AI1269">
        <f>E1269+AH1269</f>
        <v/>
      </c>
      <c r="AJ1269">
        <f>AI1269+((ABS(K1269)/MAX(((F1269)+(G1269)*(AH1269))*(AH1269),1E-6))^2)/(2*$I$5)</f>
        <v/>
      </c>
      <c r="AM1269" t="n">
        <v>0</v>
      </c>
      <c r="AN1269" t="n">
        <v>0</v>
      </c>
      <c r="AO1269">
        <f>AM1269+AN1269</f>
        <v/>
      </c>
      <c r="AP1269">
        <f>AP1268+AO1269</f>
        <v/>
      </c>
      <c r="AQ1269">
        <f>ABS(ABS(K1269)/MAX(((F1269)+(G1269)*(AH1269))*(AH1269),1E-6))/SQRT($I$5*MAX((((F1269)+(G1269)*(AH1269))*(AH1269))/MAX((F1269)+2*(G1269)*(AH1269),1E-6),1E-6))</f>
        <v/>
      </c>
      <c r="AR1269">
        <f>IF(AQ1269&lt;1,"Subcritical","Supercritical")</f>
        <v/>
      </c>
      <c r="AS1269">
        <f>((ABS(K1269)*$D$6)/(MAX(((F1269)+(G1269)*(AH1269))*(AH1269),1E-6)*MAX(((((F1269)+(G1269)*(AH1269))*(AH1269))/MAX((F1269)+2*(AH1269)*SQRT(1+(G1269)^2),1E-6))^(2/3),1E-6)))^2</f>
        <v/>
      </c>
    </row>
    <row r="1270">
      <c r="A1270" t="n">
        <v>1121</v>
      </c>
      <c r="B1270" t="n">
        <v>1119.889</v>
      </c>
      <c r="C1270" t="n">
        <v>616076.095</v>
      </c>
      <c r="D1270" t="n">
        <v>3096884.156</v>
      </c>
      <c r="E1270" t="n">
        <v>632.002</v>
      </c>
      <c r="F1270" t="n">
        <v>5.2</v>
      </c>
      <c r="G1270" t="n">
        <v>0</v>
      </c>
      <c r="H1270" t="inlineStr">
        <is>
          <t>Normal</t>
        </is>
      </c>
      <c r="I1270" t="n">
        <v>0</v>
      </c>
      <c r="J1270">
        <f>B1270-B1269</f>
        <v/>
      </c>
      <c r="K1270">
        <f>MAX(0,K1269-AO1269)</f>
        <v/>
      </c>
      <c r="L1270">
        <f>IF($D$20=0,IFERROR(L1269,MAX($D$16,POWER((ABS(K1270)^2)/($I$5*MAX(F1270,0.1)^2),1/3))),IF(IFERROR(V1269,0)=0,IFERROR(L1269,MAX($D$16,POWER((ABS(K1270)^2)/($I$5*MAX(F1270,0.1)^2),1/3))),IF(OR(IFERROR(L1270,0)=0,IFERROR(S1269,0)&lt;1,IFERROR(S1270,0)&lt;1),MAX($D$16,POWER((ABS(K1270)^2)/($I$5*MAX(F1270,0.1)^2),1/3)),IF(IFERROR(U1270,0)&gt;0,MAX($D$16,IFERROR(L1270,0)+((IFERROR(U1270,0))*$D$18*IF((IFERROR(S1270,0))&lt;1,1,-1))),IF(IFERROR(U1270,0)&lt;0,IF(ABS((MAX($D$16,POWER((ABS(K1270)^2)/($I$5*MAX(F1270,0.1)^2),1/3)))-IFERROR(L1270,0))&gt;$D$19,MAX($D$16,IF((MAX($D$16,POWER((ABS(K1270)^2)/($I$5*MAX(F1270,0.1)^2),1/3)))&gt;IFERROR(L1270,0),MIN((MAX($D$16,POWER((ABS(K1270)^2)/($I$5*MAX(F1270,0.1)^2),1/3))),IFERROR(L1270,0)+(MIN(ABS(IFERROR(U1270,0))*$D$18,ABS((MAX($D$16,POWER((ABS(K1270)^2)/($I$5*MAX(F1270,0.1)^2),1/3)))-IFERROR(L1270,0))))),MAX((MAX($D$16,POWER((ABS(K1270)^2)/($I$5*MAX(F1270,0.1)^2),1/3))),IFERROR(L1270,0)-(MIN(ABS(IFERROR(U1270,0))*$D$18,ABS((MAX($D$16,POWER((ABS(K1270)^2)/($I$5*MAX(F1270,0.1)^2),1/3)))-IFERROR(L1270,0))))))),MAX($D$16,POWER((ABS(K1270)^2)/($I$5*MAX(F1270,0.1)^2),1/3))),MAX($D$16,IFERROR(L1270,0)))))))</f>
        <v/>
      </c>
      <c r="M1270">
        <f>((F1270)+(G1270)*(L1270))*(L1270)</f>
        <v/>
      </c>
      <c r="N1270">
        <f>(((F1270)+(G1270)*(L1270))*(L1270))/MAX((F1270)+2*(L1270)*SQRT(1+(G1270)^2),1E-6)</f>
        <v/>
      </c>
      <c r="O1270">
        <f>ABS(K1270)/MAX(((F1270)+(G1270)*(L1270))*(L1270),1E-6)</f>
        <v/>
      </c>
      <c r="P1270">
        <f>E1270+L1270</f>
        <v/>
      </c>
      <c r="Q1270">
        <f>P1270+((ABS(K1270)/MAX(((F1270)+(G1270)*(L1270))*(L1270),1E-6))^2)/(2*$I$5)</f>
        <v/>
      </c>
      <c r="R1270">
        <f>((ABS(K1270)*$D$6)/(MAX(((F1270)+(G1270)*(L1270))*(L1270),1E-6)*MAX(((((F1270)+(G1270)*(L1270))*(L1270))/MAX((F1270)+2*(L1270)*SQRT(1+(G1270)^2),1E-6))^(2/3),1E-6)))^2</f>
        <v/>
      </c>
      <c r="S1270">
        <f>ABS(ABS(K1270)/MAX(((F1270)+(G1270)*(L1270))*(L1270),1E-6))/SQRT($I$5*MAX((((F1270)+(G1270)*(L1270))*(L1270))/MAX((F1270)+2*(G1270)*(L1270),1E-6),1E-6))</f>
        <v/>
      </c>
      <c r="T1270">
        <f>((F1270)*(L1270)^2)/2+(G1270)*(L1270)^3/3+(ABS(K1270)^2)/($I$5*MAX(((F1270)+(G1270)*(L1270))*(L1270),1E-6))</f>
        <v/>
      </c>
      <c r="U1270">
        <f>IF($D$20=0,0,IFERROR(Q1269-(((R1269+R1270)/2)*J1270)-(IF(O1269&gt;O1270,$D$8*((O1269^2-O1270^2)/(2*$I$5)),$D$9*((O1270^2-O1269^2)/(2*$I$5)))+($D$10*(ABS(I1270)/90)*(MAX(O1269^2,O1270^2)/(2*$I$5))))-Q1270,0))</f>
        <v/>
      </c>
      <c r="V1270">
        <f>IF($D$20=0,1,IFERROR(IF(ROUND(S1270,3)=1,1,IF(AND(ABS(U1270)&lt;$D$19,S1270&gt;1),1,0)),0))</f>
        <v/>
      </c>
      <c r="W1270">
        <f>IF($D$20=0,IFERROR(W1271,MAX($D$16,POWER((ABS(K1270)^2)/($I$5*MAX(F1270,0.1)^2),1/3))),IF(IFERROR(AG1271,0)=0,IFERROR(W1271,MAX($D$16,POWER((ABS(K1270)^2)/($I$5*MAX(F1270,0.1)^2),1/3))),IF(OR(IFERROR(W1270,0)=0,IFERROR(AD1271,0)&gt;1),MAX($D$16,POWER((ABS(K1270)^2)/($I$5*MAX(F1270,0.1)^2),1/3)),IF(IFERROR(AF1270,0)&gt;0,MAX($D$16,IFERROR(W1270,0)+((IFERROR(AF1270,0))*$D$18*IF((IFERROR(AD1270,0))&lt;1,1,-1))),IF(IFERROR(AF1270,0)&lt;0,IF(ABS((MAX($D$16,POWER((ABS(K1270)^2)/($I$5*MAX(F1270,0.1)^2),1/3)))-IFERROR(W1270,0))&gt;$D$19,MAX($D$16,IF((MAX($D$16,POWER((ABS(K1270)^2)/($I$5*MAX(F1270,0.1)^2),1/3)))&gt;IFERROR(W1270,0),MIN((MAX($D$16,POWER((ABS(K1270)^2)/($I$5*MAX(F1270,0.1)^2),1/3))),IFERROR(W1270,0)+(MIN(ABS(IFERROR(AF1270,0))*$D$18,ABS((MAX($D$16,POWER((ABS(K1270)^2)/($I$5*MAX(F1270,0.1)^2),1/3)))-IFERROR(W1270,0))))),MAX((MAX($D$16,POWER((ABS(K1270)^2)/($I$5*MAX(F1270,0.1)^2),1/3))),IFERROR(W1270,0)-(MIN(ABS(IFERROR(AF1270,0))*$D$18,ABS((MAX($D$16,POWER((ABS(K1270)^2)/($I$5*MAX(F1270,0.1)^2),1/3)))-IFERROR(W1270,0))))))),MAX($D$16,POWER((ABS(K1270)^2)/($I$5*MAX(F1270,0.1)^2),1/3))),MAX($D$16,IFERROR(W1270,0)))))))</f>
        <v/>
      </c>
      <c r="X1270">
        <f>((F1270)+(G1270)*(W1270))*(W1270)</f>
        <v/>
      </c>
      <c r="Y1270">
        <f>(((F1270)+(G1270)*(W1270))*(W1270))/MAX((F1270)+2*(W1270)*SQRT(1+(G1270)^2),1E-6)</f>
        <v/>
      </c>
      <c r="Z1270">
        <f>ABS(K1270)/MAX(((F1270)+(G1270)*(W1270))*(W1270),1E-6)</f>
        <v/>
      </c>
      <c r="AA1270">
        <f>E1270+W1270</f>
        <v/>
      </c>
      <c r="AB1270">
        <f>AA1270+((ABS(K1270)/MAX(((F1270)+(G1270)*(W1270))*(W1270),1E-6))^2)/(2*$I$5)</f>
        <v/>
      </c>
      <c r="AC1270">
        <f>((ABS(K1270)*$D$6)/(MAX(((F1270)+(G1270)*(W1270))*(W1270),1E-6)*MAX(((((F1270)+(G1270)*(W1270))*(W1270))/MAX((F1270)+2*(W1270)*SQRT(1+(G1270)^2),1E-6))^(2/3),1E-6)))^2</f>
        <v/>
      </c>
      <c r="AD1270">
        <f>ABS(ABS(K1270)/MAX(((F1270)+(G1270)*(W1270))*(W1270),1E-6))/SQRT($I$5*MAX((((F1270)+(G1270)*(W1270))*(W1270))/MAX((F1270)+2*(G1270)*(W1270),1E-6),1E-6))</f>
        <v/>
      </c>
      <c r="AE1270">
        <f>((F1270)*(W1270)^2)/2+(G1270)*(W1270)^3/3+(ABS(K1270)^2)/($I$5*MAX(((F1270)+(G1270)*(W1270))*(W1270),1E-6))</f>
        <v/>
      </c>
      <c r="AF1270">
        <f>IF($D$20=0,0,IFERROR(AB1271+(((AC1270+AC1271)/2)*J1271)+(IF(Z1270&gt;Z1271,$D$8*((Z1270^2-Z1271^2)/(2*$I$5)),$D$9*((Z1271^2-Z1270^2)/(2*$I$5)))+($D$10*(ABS(I1271)/90)*(MAX(Z1270^2,Z1271^2)/(2*$I$5))))-AB1270,0))</f>
        <v/>
      </c>
      <c r="AG1270">
        <f>IF($D$20=0,1,IFERROR(IF(ROUND(AD1270,3)=1,1,IF(AND(ABS(AF1270)&lt;$D$19,AD1270&lt;1),1,0)),0))</f>
        <v/>
      </c>
      <c r="AH1270">
        <f>IFERROR(IF(V32="Supercritical",MAX($D$16,IFERROR(L1270,MAX($D$16,POWER((ABS(K1270)^2)/($I$5*MAX(F1270,0.1)^2),1/3)))),IF(V32="Subcritical",MAX($D$16,IFERROR(W1270,MAX($D$16,POWER((ABS(K1270)^2)/($I$5*MAX(F1270,0.1)^2),1/3)))),IF(AND(IFERROR(V1270,0)=1,IFERROR(AG1270,0)=1),IF(IFERROR(T1270,-1E99)&gt;=IFERROR(AE1270,-1E99),MAX($D$16,IFERROR(L1270,MAX($D$16,POWER((ABS(K1270)^2)/($I$5*MAX(F1270,0.1)^2),1/3)))),MAX($D$16,IFERROR(W1270,MAX($D$16,POWER((ABS(K1270)^2)/($I$5*MAX(F1270,0.1)^2),1/3))))),IF(IFERROR(V1270,0)=1,MAX($D$16,IFERROR(L1270,MAX($D$16,POWER((ABS(K1270)^2)/($I$5*MAX(F1270,0.1)^2),1/3)))),IF(IFERROR(AG1270,0)=1,MAX($D$16,IFERROR(W1270,MAX($D$16,POWER((ABS(K1270)^2)/($I$5*MAX(F1270,0.1)^2),1/3)))),MAX($D$16,POWER((ABS(K1270)^2)/($I$5*MAX(F1270,0.1)^2),1/3))))))),MAX($D$16,POWER((ABS(K1270)^2)/($I$5*MAX(F1270,0.1)^2),1/3)))</f>
        <v/>
      </c>
      <c r="AI1270">
        <f>E1270+AH1270</f>
        <v/>
      </c>
      <c r="AJ1270">
        <f>AI1270+((ABS(K1270)/MAX(((F1270)+(G1270)*(AH1270))*(AH1270),1E-6))^2)/(2*$I$5)</f>
        <v/>
      </c>
      <c r="AM1270" t="n">
        <v>0</v>
      </c>
      <c r="AN1270" t="n">
        <v>0</v>
      </c>
      <c r="AO1270">
        <f>AM1270+AN1270</f>
        <v/>
      </c>
      <c r="AP1270">
        <f>AP1269+AO1270</f>
        <v/>
      </c>
      <c r="AQ1270">
        <f>ABS(ABS(K1270)/MAX(((F1270)+(G1270)*(AH1270))*(AH1270),1E-6))/SQRT($I$5*MAX((((F1270)+(G1270)*(AH1270))*(AH1270))/MAX((F1270)+2*(G1270)*(AH1270),1E-6),1E-6))</f>
        <v/>
      </c>
      <c r="AR1270">
        <f>IF(AQ1270&lt;1,"Subcritical","Supercritical")</f>
        <v/>
      </c>
      <c r="AS1270">
        <f>((ABS(K1270)*$D$6)/(MAX(((F1270)+(G1270)*(AH1270))*(AH1270),1E-6)*MAX(((((F1270)+(G1270)*(AH1270))*(AH1270))/MAX((F1270)+2*(AH1270)*SQRT(1+(G1270)^2),1E-6))^(2/3),1E-6)))^2</f>
        <v/>
      </c>
    </row>
    <row r="1271">
      <c r="A1271" t="n">
        <v>1122</v>
      </c>
      <c r="B1271" t="n">
        <v>1120.889</v>
      </c>
      <c r="C1271" t="n">
        <v>616076.053</v>
      </c>
      <c r="D1271" t="n">
        <v>3096883.157</v>
      </c>
      <c r="E1271" t="n">
        <v>632.0015</v>
      </c>
      <c r="F1271" t="n">
        <v>5.2</v>
      </c>
      <c r="G1271" t="n">
        <v>0</v>
      </c>
      <c r="H1271" t="inlineStr">
        <is>
          <t>Normal</t>
        </is>
      </c>
      <c r="I1271" t="n">
        <v>0.057</v>
      </c>
      <c r="J1271">
        <f>B1271-B1270</f>
        <v/>
      </c>
      <c r="K1271">
        <f>MAX(0,K1270-AO1270)</f>
        <v/>
      </c>
      <c r="L1271">
        <f>IF($D$20=0,IFERROR(L1270,MAX($D$16,POWER((ABS(K1271)^2)/($I$5*MAX(F1271,0.1)^2),1/3))),IF(IFERROR(V1270,0)=0,IFERROR(L1270,MAX($D$16,POWER((ABS(K1271)^2)/($I$5*MAX(F1271,0.1)^2),1/3))),IF(OR(IFERROR(L1271,0)=0,IFERROR(S1270,0)&lt;1,IFERROR(S1271,0)&lt;1),MAX($D$16,POWER((ABS(K1271)^2)/($I$5*MAX(F1271,0.1)^2),1/3)),IF(IFERROR(U1271,0)&gt;0,MAX($D$16,IFERROR(L1271,0)+((IFERROR(U1271,0))*$D$18*IF((IFERROR(S1271,0))&lt;1,1,-1))),IF(IFERROR(U1271,0)&lt;0,IF(ABS((MAX($D$16,POWER((ABS(K1271)^2)/($I$5*MAX(F1271,0.1)^2),1/3)))-IFERROR(L1271,0))&gt;$D$19,MAX($D$16,IF((MAX($D$16,POWER((ABS(K1271)^2)/($I$5*MAX(F1271,0.1)^2),1/3)))&gt;IFERROR(L1271,0),MIN((MAX($D$16,POWER((ABS(K1271)^2)/($I$5*MAX(F1271,0.1)^2),1/3))),IFERROR(L1271,0)+(MIN(ABS(IFERROR(U1271,0))*$D$18,ABS((MAX($D$16,POWER((ABS(K1271)^2)/($I$5*MAX(F1271,0.1)^2),1/3)))-IFERROR(L1271,0))))),MAX((MAX($D$16,POWER((ABS(K1271)^2)/($I$5*MAX(F1271,0.1)^2),1/3))),IFERROR(L1271,0)-(MIN(ABS(IFERROR(U1271,0))*$D$18,ABS((MAX($D$16,POWER((ABS(K1271)^2)/($I$5*MAX(F1271,0.1)^2),1/3)))-IFERROR(L1271,0))))))),MAX($D$16,POWER((ABS(K1271)^2)/($I$5*MAX(F1271,0.1)^2),1/3))),MAX($D$16,IFERROR(L1271,0)))))))</f>
        <v/>
      </c>
      <c r="M1271">
        <f>((F1271)+(G1271)*(L1271))*(L1271)</f>
        <v/>
      </c>
      <c r="N1271">
        <f>(((F1271)+(G1271)*(L1271))*(L1271))/MAX((F1271)+2*(L1271)*SQRT(1+(G1271)^2),1E-6)</f>
        <v/>
      </c>
      <c r="O1271">
        <f>ABS(K1271)/MAX(((F1271)+(G1271)*(L1271))*(L1271),1E-6)</f>
        <v/>
      </c>
      <c r="P1271">
        <f>E1271+L1271</f>
        <v/>
      </c>
      <c r="Q1271">
        <f>P1271+((ABS(K1271)/MAX(((F1271)+(G1271)*(L1271))*(L1271),1E-6))^2)/(2*$I$5)</f>
        <v/>
      </c>
      <c r="R1271">
        <f>((ABS(K1271)*$D$6)/(MAX(((F1271)+(G1271)*(L1271))*(L1271),1E-6)*MAX(((((F1271)+(G1271)*(L1271))*(L1271))/MAX((F1271)+2*(L1271)*SQRT(1+(G1271)^2),1E-6))^(2/3),1E-6)))^2</f>
        <v/>
      </c>
      <c r="S1271">
        <f>ABS(ABS(K1271)/MAX(((F1271)+(G1271)*(L1271))*(L1271),1E-6))/SQRT($I$5*MAX((((F1271)+(G1271)*(L1271))*(L1271))/MAX((F1271)+2*(G1271)*(L1271),1E-6),1E-6))</f>
        <v/>
      </c>
      <c r="T1271">
        <f>((F1271)*(L1271)^2)/2+(G1271)*(L1271)^3/3+(ABS(K1271)^2)/($I$5*MAX(((F1271)+(G1271)*(L1271))*(L1271),1E-6))</f>
        <v/>
      </c>
      <c r="U1271">
        <f>IF($D$20=0,0,IFERROR(Q1270-(((R1270+R1271)/2)*J1271)-(IF(O1270&gt;O1271,$D$8*((O1270^2-O1271^2)/(2*$I$5)),$D$9*((O1271^2-O1270^2)/(2*$I$5)))+($D$10*(ABS(I1271)/90)*(MAX(O1270^2,O1271^2)/(2*$I$5))))-Q1271,0))</f>
        <v/>
      </c>
      <c r="V1271">
        <f>IF($D$20=0,1,IFERROR(IF(ROUND(S1271,3)=1,1,IF(AND(ABS(U1271)&lt;$D$19,S1271&gt;1),1,0)),0))</f>
        <v/>
      </c>
      <c r="W1271">
        <f>IF($D$20=0,IFERROR(W1272,MAX($D$16,POWER((ABS(K1271)^2)/($I$5*MAX(F1271,0.1)^2),1/3))),IF(IFERROR(AG1272,0)=0,IFERROR(W1272,MAX($D$16,POWER((ABS(K1271)^2)/($I$5*MAX(F1271,0.1)^2),1/3))),IF(OR(IFERROR(W1271,0)=0,IFERROR(AD1272,0)&gt;1),MAX($D$16,POWER((ABS(K1271)^2)/($I$5*MAX(F1271,0.1)^2),1/3)),IF(IFERROR(AF1271,0)&gt;0,MAX($D$16,IFERROR(W1271,0)+((IFERROR(AF1271,0))*$D$18*IF((IFERROR(AD1271,0))&lt;1,1,-1))),IF(IFERROR(AF1271,0)&lt;0,IF(ABS((MAX($D$16,POWER((ABS(K1271)^2)/($I$5*MAX(F1271,0.1)^2),1/3)))-IFERROR(W1271,0))&gt;$D$19,MAX($D$16,IF((MAX($D$16,POWER((ABS(K1271)^2)/($I$5*MAX(F1271,0.1)^2),1/3)))&gt;IFERROR(W1271,0),MIN((MAX($D$16,POWER((ABS(K1271)^2)/($I$5*MAX(F1271,0.1)^2),1/3))),IFERROR(W1271,0)+(MIN(ABS(IFERROR(AF1271,0))*$D$18,ABS((MAX($D$16,POWER((ABS(K1271)^2)/($I$5*MAX(F1271,0.1)^2),1/3)))-IFERROR(W1271,0))))),MAX((MAX($D$16,POWER((ABS(K1271)^2)/($I$5*MAX(F1271,0.1)^2),1/3))),IFERROR(W1271,0)-(MIN(ABS(IFERROR(AF1271,0))*$D$18,ABS((MAX($D$16,POWER((ABS(K1271)^2)/($I$5*MAX(F1271,0.1)^2),1/3)))-IFERROR(W1271,0))))))),MAX($D$16,POWER((ABS(K1271)^2)/($I$5*MAX(F1271,0.1)^2),1/3))),MAX($D$16,IFERROR(W1271,0)))))))</f>
        <v/>
      </c>
      <c r="X1271">
        <f>((F1271)+(G1271)*(W1271))*(W1271)</f>
        <v/>
      </c>
      <c r="Y1271">
        <f>(((F1271)+(G1271)*(W1271))*(W1271))/MAX((F1271)+2*(W1271)*SQRT(1+(G1271)^2),1E-6)</f>
        <v/>
      </c>
      <c r="Z1271">
        <f>ABS(K1271)/MAX(((F1271)+(G1271)*(W1271))*(W1271),1E-6)</f>
        <v/>
      </c>
      <c r="AA1271">
        <f>E1271+W1271</f>
        <v/>
      </c>
      <c r="AB1271">
        <f>AA1271+((ABS(K1271)/MAX(((F1271)+(G1271)*(W1271))*(W1271),1E-6))^2)/(2*$I$5)</f>
        <v/>
      </c>
      <c r="AC1271">
        <f>((ABS(K1271)*$D$6)/(MAX(((F1271)+(G1271)*(W1271))*(W1271),1E-6)*MAX(((((F1271)+(G1271)*(W1271))*(W1271))/MAX((F1271)+2*(W1271)*SQRT(1+(G1271)^2),1E-6))^(2/3),1E-6)))^2</f>
        <v/>
      </c>
      <c r="AD1271">
        <f>ABS(ABS(K1271)/MAX(((F1271)+(G1271)*(W1271))*(W1271),1E-6))/SQRT($I$5*MAX((((F1271)+(G1271)*(W1271))*(W1271))/MAX((F1271)+2*(G1271)*(W1271),1E-6),1E-6))</f>
        <v/>
      </c>
      <c r="AE1271">
        <f>((F1271)*(W1271)^2)/2+(G1271)*(W1271)^3/3+(ABS(K1271)^2)/($I$5*MAX(((F1271)+(G1271)*(W1271))*(W1271),1E-6))</f>
        <v/>
      </c>
      <c r="AF1271">
        <f>IF($D$20=0,0,IFERROR(AB1272+(((AC1271+AC1272)/2)*J1272)+(IF(Z1271&gt;Z1272,$D$8*((Z1271^2-Z1272^2)/(2*$I$5)),$D$9*((Z1272^2-Z1271^2)/(2*$I$5)))+($D$10*(ABS(I1272)/90)*(MAX(Z1271^2,Z1272^2)/(2*$I$5))))-AB1271,0))</f>
        <v/>
      </c>
      <c r="AG1271">
        <f>IF($D$20=0,1,IFERROR(IF(ROUND(AD1271,3)=1,1,IF(AND(ABS(AF1271)&lt;$D$19,AD1271&lt;1),1,0)),0))</f>
        <v/>
      </c>
      <c r="AH1271">
        <f>IFERROR(IF(V32="Supercritical",MAX($D$16,IFERROR(L1271,MAX($D$16,POWER((ABS(K1271)^2)/($I$5*MAX(F1271,0.1)^2),1/3)))),IF(V32="Subcritical",MAX($D$16,IFERROR(W1271,MAX($D$16,POWER((ABS(K1271)^2)/($I$5*MAX(F1271,0.1)^2),1/3)))),IF(AND(IFERROR(V1271,0)=1,IFERROR(AG1271,0)=1),IF(IFERROR(T1271,-1E99)&gt;=IFERROR(AE1271,-1E99),MAX($D$16,IFERROR(L1271,MAX($D$16,POWER((ABS(K1271)^2)/($I$5*MAX(F1271,0.1)^2),1/3)))),MAX($D$16,IFERROR(W1271,MAX($D$16,POWER((ABS(K1271)^2)/($I$5*MAX(F1271,0.1)^2),1/3))))),IF(IFERROR(V1271,0)=1,MAX($D$16,IFERROR(L1271,MAX($D$16,POWER((ABS(K1271)^2)/($I$5*MAX(F1271,0.1)^2),1/3)))),IF(IFERROR(AG1271,0)=1,MAX($D$16,IFERROR(W1271,MAX($D$16,POWER((ABS(K1271)^2)/($I$5*MAX(F1271,0.1)^2),1/3)))),MAX($D$16,POWER((ABS(K1271)^2)/($I$5*MAX(F1271,0.1)^2),1/3))))))),MAX($D$16,POWER((ABS(K1271)^2)/($I$5*MAX(F1271,0.1)^2),1/3)))</f>
        <v/>
      </c>
      <c r="AI1271">
        <f>E1271+AH1271</f>
        <v/>
      </c>
      <c r="AJ1271">
        <f>AI1271+((ABS(K1271)/MAX(((F1271)+(G1271)*(AH1271))*(AH1271),1E-6))^2)/(2*$I$5)</f>
        <v/>
      </c>
      <c r="AM1271" t="n">
        <v>0</v>
      </c>
      <c r="AN1271" t="n">
        <v>0</v>
      </c>
      <c r="AO1271">
        <f>AM1271+AN1271</f>
        <v/>
      </c>
      <c r="AP1271">
        <f>AP1270+AO1271</f>
        <v/>
      </c>
      <c r="AQ1271">
        <f>ABS(ABS(K1271)/MAX(((F1271)+(G1271)*(AH1271))*(AH1271),1E-6))/SQRT($I$5*MAX((((F1271)+(G1271)*(AH1271))*(AH1271))/MAX((F1271)+2*(G1271)*(AH1271),1E-6),1E-6))</f>
        <v/>
      </c>
      <c r="AR1271">
        <f>IF(AQ1271&lt;1,"Subcritical","Supercritical")</f>
        <v/>
      </c>
      <c r="AS1271">
        <f>((ABS(K1271)*$D$6)/(MAX(((F1271)+(G1271)*(AH1271))*(AH1271),1E-6)*MAX(((((F1271)+(G1271)*(AH1271))*(AH1271))/MAX((F1271)+2*(AH1271)*SQRT(1+(G1271)^2),1E-6))^(2/3),1E-6)))^2</f>
        <v/>
      </c>
    </row>
    <row r="1272">
      <c r="A1272" t="n">
        <v>1123</v>
      </c>
      <c r="B1272" t="n">
        <v>1121.889</v>
      </c>
      <c r="C1272" t="n">
        <v>616076.01</v>
      </c>
      <c r="D1272" t="n">
        <v>3096882.158</v>
      </c>
      <c r="E1272" t="n">
        <v>632.001</v>
      </c>
      <c r="F1272" t="n">
        <v>5.2</v>
      </c>
      <c r="G1272" t="n">
        <v>0</v>
      </c>
      <c r="H1272" t="inlineStr">
        <is>
          <t>Normal</t>
        </is>
      </c>
      <c r="I1272" t="n">
        <v>0.057</v>
      </c>
      <c r="J1272">
        <f>B1272-B1271</f>
        <v/>
      </c>
      <c r="K1272">
        <f>MAX(0,K1271-AO1271)</f>
        <v/>
      </c>
      <c r="L1272">
        <f>IF($D$20=0,IFERROR(L1271,MAX($D$16,POWER((ABS(K1272)^2)/($I$5*MAX(F1272,0.1)^2),1/3))),IF(IFERROR(V1271,0)=0,IFERROR(L1271,MAX($D$16,POWER((ABS(K1272)^2)/($I$5*MAX(F1272,0.1)^2),1/3))),IF(OR(IFERROR(L1272,0)=0,IFERROR(S1271,0)&lt;1,IFERROR(S1272,0)&lt;1),MAX($D$16,POWER((ABS(K1272)^2)/($I$5*MAX(F1272,0.1)^2),1/3)),IF(IFERROR(U1272,0)&gt;0,MAX($D$16,IFERROR(L1272,0)+((IFERROR(U1272,0))*$D$18*IF((IFERROR(S1272,0))&lt;1,1,-1))),IF(IFERROR(U1272,0)&lt;0,IF(ABS((MAX($D$16,POWER((ABS(K1272)^2)/($I$5*MAX(F1272,0.1)^2),1/3)))-IFERROR(L1272,0))&gt;$D$19,MAX($D$16,IF((MAX($D$16,POWER((ABS(K1272)^2)/($I$5*MAX(F1272,0.1)^2),1/3)))&gt;IFERROR(L1272,0),MIN((MAX($D$16,POWER((ABS(K1272)^2)/($I$5*MAX(F1272,0.1)^2),1/3))),IFERROR(L1272,0)+(MIN(ABS(IFERROR(U1272,0))*$D$18,ABS((MAX($D$16,POWER((ABS(K1272)^2)/($I$5*MAX(F1272,0.1)^2),1/3)))-IFERROR(L1272,0))))),MAX((MAX($D$16,POWER((ABS(K1272)^2)/($I$5*MAX(F1272,0.1)^2),1/3))),IFERROR(L1272,0)-(MIN(ABS(IFERROR(U1272,0))*$D$18,ABS((MAX($D$16,POWER((ABS(K1272)^2)/($I$5*MAX(F1272,0.1)^2),1/3)))-IFERROR(L1272,0))))))),MAX($D$16,POWER((ABS(K1272)^2)/($I$5*MAX(F1272,0.1)^2),1/3))),MAX($D$16,IFERROR(L1272,0)))))))</f>
        <v/>
      </c>
      <c r="M1272">
        <f>((F1272)+(G1272)*(L1272))*(L1272)</f>
        <v/>
      </c>
      <c r="N1272">
        <f>(((F1272)+(G1272)*(L1272))*(L1272))/MAX((F1272)+2*(L1272)*SQRT(1+(G1272)^2),1E-6)</f>
        <v/>
      </c>
      <c r="O1272">
        <f>ABS(K1272)/MAX(((F1272)+(G1272)*(L1272))*(L1272),1E-6)</f>
        <v/>
      </c>
      <c r="P1272">
        <f>E1272+L1272</f>
        <v/>
      </c>
      <c r="Q1272">
        <f>P1272+((ABS(K1272)/MAX(((F1272)+(G1272)*(L1272))*(L1272),1E-6))^2)/(2*$I$5)</f>
        <v/>
      </c>
      <c r="R1272">
        <f>((ABS(K1272)*$D$6)/(MAX(((F1272)+(G1272)*(L1272))*(L1272),1E-6)*MAX(((((F1272)+(G1272)*(L1272))*(L1272))/MAX((F1272)+2*(L1272)*SQRT(1+(G1272)^2),1E-6))^(2/3),1E-6)))^2</f>
        <v/>
      </c>
      <c r="S1272">
        <f>ABS(ABS(K1272)/MAX(((F1272)+(G1272)*(L1272))*(L1272),1E-6))/SQRT($I$5*MAX((((F1272)+(G1272)*(L1272))*(L1272))/MAX((F1272)+2*(G1272)*(L1272),1E-6),1E-6))</f>
        <v/>
      </c>
      <c r="T1272">
        <f>((F1272)*(L1272)^2)/2+(G1272)*(L1272)^3/3+(ABS(K1272)^2)/($I$5*MAX(((F1272)+(G1272)*(L1272))*(L1272),1E-6))</f>
        <v/>
      </c>
      <c r="U1272">
        <f>IF($D$20=0,0,IFERROR(Q1271-(((R1271+R1272)/2)*J1272)-(IF(O1271&gt;O1272,$D$8*((O1271^2-O1272^2)/(2*$I$5)),$D$9*((O1272^2-O1271^2)/(2*$I$5)))+($D$10*(ABS(I1272)/90)*(MAX(O1271^2,O1272^2)/(2*$I$5))))-Q1272,0))</f>
        <v/>
      </c>
      <c r="V1272">
        <f>IF($D$20=0,1,IFERROR(IF(ROUND(S1272,3)=1,1,IF(AND(ABS(U1272)&lt;$D$19,S1272&gt;1),1,0)),0))</f>
        <v/>
      </c>
      <c r="W1272">
        <f>IF($D$20=0,IFERROR(W1273,MAX($D$16,POWER((ABS(K1272)^2)/($I$5*MAX(F1272,0.1)^2),1/3))),IF(IFERROR(AG1273,0)=0,IFERROR(W1273,MAX($D$16,POWER((ABS(K1272)^2)/($I$5*MAX(F1272,0.1)^2),1/3))),IF(OR(IFERROR(W1272,0)=0,IFERROR(AD1273,0)&gt;1),MAX($D$16,POWER((ABS(K1272)^2)/($I$5*MAX(F1272,0.1)^2),1/3)),IF(IFERROR(AF1272,0)&gt;0,MAX($D$16,IFERROR(W1272,0)+((IFERROR(AF1272,0))*$D$18*IF((IFERROR(AD1272,0))&lt;1,1,-1))),IF(IFERROR(AF1272,0)&lt;0,IF(ABS((MAX($D$16,POWER((ABS(K1272)^2)/($I$5*MAX(F1272,0.1)^2),1/3)))-IFERROR(W1272,0))&gt;$D$19,MAX($D$16,IF((MAX($D$16,POWER((ABS(K1272)^2)/($I$5*MAX(F1272,0.1)^2),1/3)))&gt;IFERROR(W1272,0),MIN((MAX($D$16,POWER((ABS(K1272)^2)/($I$5*MAX(F1272,0.1)^2),1/3))),IFERROR(W1272,0)+(MIN(ABS(IFERROR(AF1272,0))*$D$18,ABS((MAX($D$16,POWER((ABS(K1272)^2)/($I$5*MAX(F1272,0.1)^2),1/3)))-IFERROR(W1272,0))))),MAX((MAX($D$16,POWER((ABS(K1272)^2)/($I$5*MAX(F1272,0.1)^2),1/3))),IFERROR(W1272,0)-(MIN(ABS(IFERROR(AF1272,0))*$D$18,ABS((MAX($D$16,POWER((ABS(K1272)^2)/($I$5*MAX(F1272,0.1)^2),1/3)))-IFERROR(W1272,0))))))),MAX($D$16,POWER((ABS(K1272)^2)/($I$5*MAX(F1272,0.1)^2),1/3))),MAX($D$16,IFERROR(W1272,0)))))))</f>
        <v/>
      </c>
      <c r="X1272">
        <f>((F1272)+(G1272)*(W1272))*(W1272)</f>
        <v/>
      </c>
      <c r="Y1272">
        <f>(((F1272)+(G1272)*(W1272))*(W1272))/MAX((F1272)+2*(W1272)*SQRT(1+(G1272)^2),1E-6)</f>
        <v/>
      </c>
      <c r="Z1272">
        <f>ABS(K1272)/MAX(((F1272)+(G1272)*(W1272))*(W1272),1E-6)</f>
        <v/>
      </c>
      <c r="AA1272">
        <f>E1272+W1272</f>
        <v/>
      </c>
      <c r="AB1272">
        <f>AA1272+((ABS(K1272)/MAX(((F1272)+(G1272)*(W1272))*(W1272),1E-6))^2)/(2*$I$5)</f>
        <v/>
      </c>
      <c r="AC1272">
        <f>((ABS(K1272)*$D$6)/(MAX(((F1272)+(G1272)*(W1272))*(W1272),1E-6)*MAX(((((F1272)+(G1272)*(W1272))*(W1272))/MAX((F1272)+2*(W1272)*SQRT(1+(G1272)^2),1E-6))^(2/3),1E-6)))^2</f>
        <v/>
      </c>
      <c r="AD1272">
        <f>ABS(ABS(K1272)/MAX(((F1272)+(G1272)*(W1272))*(W1272),1E-6))/SQRT($I$5*MAX((((F1272)+(G1272)*(W1272))*(W1272))/MAX((F1272)+2*(G1272)*(W1272),1E-6),1E-6))</f>
        <v/>
      </c>
      <c r="AE1272">
        <f>((F1272)*(W1272)^2)/2+(G1272)*(W1272)^3/3+(ABS(K1272)^2)/($I$5*MAX(((F1272)+(G1272)*(W1272))*(W1272),1E-6))</f>
        <v/>
      </c>
      <c r="AF1272">
        <f>IF($D$20=0,0,IFERROR(AB1273+(((AC1272+AC1273)/2)*J1273)+(IF(Z1272&gt;Z1273,$D$8*((Z1272^2-Z1273^2)/(2*$I$5)),$D$9*((Z1273^2-Z1272^2)/(2*$I$5)))+($D$10*(ABS(I1273)/90)*(MAX(Z1272^2,Z1273^2)/(2*$I$5))))-AB1272,0))</f>
        <v/>
      </c>
      <c r="AG1272">
        <f>IF($D$20=0,1,IFERROR(IF(ROUND(AD1272,3)=1,1,IF(AND(ABS(AF1272)&lt;$D$19,AD1272&lt;1),1,0)),0))</f>
        <v/>
      </c>
      <c r="AH1272">
        <f>IFERROR(IF(V32="Supercritical",MAX($D$16,IFERROR(L1272,MAX($D$16,POWER((ABS(K1272)^2)/($I$5*MAX(F1272,0.1)^2),1/3)))),IF(V32="Subcritical",MAX($D$16,IFERROR(W1272,MAX($D$16,POWER((ABS(K1272)^2)/($I$5*MAX(F1272,0.1)^2),1/3)))),IF(AND(IFERROR(V1272,0)=1,IFERROR(AG1272,0)=1),IF(IFERROR(T1272,-1E99)&gt;=IFERROR(AE1272,-1E99),MAX($D$16,IFERROR(L1272,MAX($D$16,POWER((ABS(K1272)^2)/($I$5*MAX(F1272,0.1)^2),1/3)))),MAX($D$16,IFERROR(W1272,MAX($D$16,POWER((ABS(K1272)^2)/($I$5*MAX(F1272,0.1)^2),1/3))))),IF(IFERROR(V1272,0)=1,MAX($D$16,IFERROR(L1272,MAX($D$16,POWER((ABS(K1272)^2)/($I$5*MAX(F1272,0.1)^2),1/3)))),IF(IFERROR(AG1272,0)=1,MAX($D$16,IFERROR(W1272,MAX($D$16,POWER((ABS(K1272)^2)/($I$5*MAX(F1272,0.1)^2),1/3)))),MAX($D$16,POWER((ABS(K1272)^2)/($I$5*MAX(F1272,0.1)^2),1/3))))))),MAX($D$16,POWER((ABS(K1272)^2)/($I$5*MAX(F1272,0.1)^2),1/3)))</f>
        <v/>
      </c>
      <c r="AI1272">
        <f>E1272+AH1272</f>
        <v/>
      </c>
      <c r="AJ1272">
        <f>AI1272+((ABS(K1272)/MAX(((F1272)+(G1272)*(AH1272))*(AH1272),1E-6))^2)/(2*$I$5)</f>
        <v/>
      </c>
      <c r="AM1272" t="n">
        <v>0</v>
      </c>
      <c r="AN1272" t="n">
        <v>0</v>
      </c>
      <c r="AO1272">
        <f>AM1272+AN1272</f>
        <v/>
      </c>
      <c r="AP1272">
        <f>AP1271+AO1272</f>
        <v/>
      </c>
      <c r="AQ1272">
        <f>ABS(ABS(K1272)/MAX(((F1272)+(G1272)*(AH1272))*(AH1272),1E-6))/SQRT($I$5*MAX((((F1272)+(G1272)*(AH1272))*(AH1272))/MAX((F1272)+2*(G1272)*(AH1272),1E-6),1E-6))</f>
        <v/>
      </c>
      <c r="AR1272">
        <f>IF(AQ1272&lt;1,"Subcritical","Supercritical")</f>
        <v/>
      </c>
      <c r="AS1272">
        <f>((ABS(K1272)*$D$6)/(MAX(((F1272)+(G1272)*(AH1272))*(AH1272),1E-6)*MAX(((((F1272)+(G1272)*(AH1272))*(AH1272))/MAX((F1272)+2*(AH1272)*SQRT(1+(G1272)^2),1E-6))^(2/3),1E-6)))^2</f>
        <v/>
      </c>
    </row>
    <row r="1273">
      <c r="A1273" t="n">
        <v>1124</v>
      </c>
      <c r="B1273" t="n">
        <v>1122.889</v>
      </c>
      <c r="C1273" t="n">
        <v>616075.968</v>
      </c>
      <c r="D1273" t="n">
        <v>3096881.159</v>
      </c>
      <c r="E1273" t="n">
        <v>632.0005</v>
      </c>
      <c r="F1273" t="n">
        <v>5.2</v>
      </c>
      <c r="G1273" t="n">
        <v>0</v>
      </c>
      <c r="H1273" t="inlineStr">
        <is>
          <t>Normal</t>
        </is>
      </c>
      <c r="I1273" t="n">
        <v>0</v>
      </c>
      <c r="J1273">
        <f>B1273-B1272</f>
        <v/>
      </c>
      <c r="K1273">
        <f>MAX(0,K1272-AO1272)</f>
        <v/>
      </c>
      <c r="L1273">
        <f>IF($D$20=0,IFERROR(L1272,MAX($D$16,POWER((ABS(K1273)^2)/($I$5*MAX(F1273,0.1)^2),1/3))),IF(IFERROR(V1272,0)=0,IFERROR(L1272,MAX($D$16,POWER((ABS(K1273)^2)/($I$5*MAX(F1273,0.1)^2),1/3))),IF(OR(IFERROR(L1273,0)=0,IFERROR(S1272,0)&lt;1,IFERROR(S1273,0)&lt;1),MAX($D$16,POWER((ABS(K1273)^2)/($I$5*MAX(F1273,0.1)^2),1/3)),IF(IFERROR(U1273,0)&gt;0,MAX($D$16,IFERROR(L1273,0)+((IFERROR(U1273,0))*$D$18*IF((IFERROR(S1273,0))&lt;1,1,-1))),IF(IFERROR(U1273,0)&lt;0,IF(ABS((MAX($D$16,POWER((ABS(K1273)^2)/($I$5*MAX(F1273,0.1)^2),1/3)))-IFERROR(L1273,0))&gt;$D$19,MAX($D$16,IF((MAX($D$16,POWER((ABS(K1273)^2)/($I$5*MAX(F1273,0.1)^2),1/3)))&gt;IFERROR(L1273,0),MIN((MAX($D$16,POWER((ABS(K1273)^2)/($I$5*MAX(F1273,0.1)^2),1/3))),IFERROR(L1273,0)+(MIN(ABS(IFERROR(U1273,0))*$D$18,ABS((MAX($D$16,POWER((ABS(K1273)^2)/($I$5*MAX(F1273,0.1)^2),1/3)))-IFERROR(L1273,0))))),MAX((MAX($D$16,POWER((ABS(K1273)^2)/($I$5*MAX(F1273,0.1)^2),1/3))),IFERROR(L1273,0)-(MIN(ABS(IFERROR(U1273,0))*$D$18,ABS((MAX($D$16,POWER((ABS(K1273)^2)/($I$5*MAX(F1273,0.1)^2),1/3)))-IFERROR(L1273,0))))))),MAX($D$16,POWER((ABS(K1273)^2)/($I$5*MAX(F1273,0.1)^2),1/3))),MAX($D$16,IFERROR(L1273,0)))))))</f>
        <v/>
      </c>
      <c r="M1273">
        <f>((F1273)+(G1273)*(L1273))*(L1273)</f>
        <v/>
      </c>
      <c r="N1273">
        <f>(((F1273)+(G1273)*(L1273))*(L1273))/MAX((F1273)+2*(L1273)*SQRT(1+(G1273)^2),1E-6)</f>
        <v/>
      </c>
      <c r="O1273">
        <f>ABS(K1273)/MAX(((F1273)+(G1273)*(L1273))*(L1273),1E-6)</f>
        <v/>
      </c>
      <c r="P1273">
        <f>E1273+L1273</f>
        <v/>
      </c>
      <c r="Q1273">
        <f>P1273+((ABS(K1273)/MAX(((F1273)+(G1273)*(L1273))*(L1273),1E-6))^2)/(2*$I$5)</f>
        <v/>
      </c>
      <c r="R1273">
        <f>((ABS(K1273)*$D$6)/(MAX(((F1273)+(G1273)*(L1273))*(L1273),1E-6)*MAX(((((F1273)+(G1273)*(L1273))*(L1273))/MAX((F1273)+2*(L1273)*SQRT(1+(G1273)^2),1E-6))^(2/3),1E-6)))^2</f>
        <v/>
      </c>
      <c r="S1273">
        <f>ABS(ABS(K1273)/MAX(((F1273)+(G1273)*(L1273))*(L1273),1E-6))/SQRT($I$5*MAX((((F1273)+(G1273)*(L1273))*(L1273))/MAX((F1273)+2*(G1273)*(L1273),1E-6),1E-6))</f>
        <v/>
      </c>
      <c r="T1273">
        <f>((F1273)*(L1273)^2)/2+(G1273)*(L1273)^3/3+(ABS(K1273)^2)/($I$5*MAX(((F1273)+(G1273)*(L1273))*(L1273),1E-6))</f>
        <v/>
      </c>
      <c r="U1273">
        <f>IF($D$20=0,0,IFERROR(Q1272-(((R1272+R1273)/2)*J1273)-(IF(O1272&gt;O1273,$D$8*((O1272^2-O1273^2)/(2*$I$5)),$D$9*((O1273^2-O1272^2)/(2*$I$5)))+($D$10*(ABS(I1273)/90)*(MAX(O1272^2,O1273^2)/(2*$I$5))))-Q1273,0))</f>
        <v/>
      </c>
      <c r="V1273">
        <f>IF($D$20=0,1,IFERROR(IF(ROUND(S1273,3)=1,1,IF(AND(ABS(U1273)&lt;$D$19,S1273&gt;1),1,0)),0))</f>
        <v/>
      </c>
      <c r="W1273">
        <f>IF($D$20=0,IFERROR(W1274,MAX($D$16,POWER((ABS(K1273)^2)/($I$5*MAX(F1273,0.1)^2),1/3))),IF(IFERROR(AG1274,0)=0,IFERROR(W1274,MAX($D$16,POWER((ABS(K1273)^2)/($I$5*MAX(F1273,0.1)^2),1/3))),IF(OR(IFERROR(W1273,0)=0,IFERROR(AD1274,0)&gt;1),MAX($D$16,POWER((ABS(K1273)^2)/($I$5*MAX(F1273,0.1)^2),1/3)),IF(IFERROR(AF1273,0)&gt;0,MAX($D$16,IFERROR(W1273,0)+((IFERROR(AF1273,0))*$D$18*IF((IFERROR(AD1273,0))&lt;1,1,-1))),IF(IFERROR(AF1273,0)&lt;0,IF(ABS((MAX($D$16,POWER((ABS(K1273)^2)/($I$5*MAX(F1273,0.1)^2),1/3)))-IFERROR(W1273,0))&gt;$D$19,MAX($D$16,IF((MAX($D$16,POWER((ABS(K1273)^2)/($I$5*MAX(F1273,0.1)^2),1/3)))&gt;IFERROR(W1273,0),MIN((MAX($D$16,POWER((ABS(K1273)^2)/($I$5*MAX(F1273,0.1)^2),1/3))),IFERROR(W1273,0)+(MIN(ABS(IFERROR(AF1273,0))*$D$18,ABS((MAX($D$16,POWER((ABS(K1273)^2)/($I$5*MAX(F1273,0.1)^2),1/3)))-IFERROR(W1273,0))))),MAX((MAX($D$16,POWER((ABS(K1273)^2)/($I$5*MAX(F1273,0.1)^2),1/3))),IFERROR(W1273,0)-(MIN(ABS(IFERROR(AF1273,0))*$D$18,ABS((MAX($D$16,POWER((ABS(K1273)^2)/($I$5*MAX(F1273,0.1)^2),1/3)))-IFERROR(W1273,0))))))),MAX($D$16,POWER((ABS(K1273)^2)/($I$5*MAX(F1273,0.1)^2),1/3))),MAX($D$16,IFERROR(W1273,0)))))))</f>
        <v/>
      </c>
      <c r="X1273">
        <f>((F1273)+(G1273)*(W1273))*(W1273)</f>
        <v/>
      </c>
      <c r="Y1273">
        <f>(((F1273)+(G1273)*(W1273))*(W1273))/MAX((F1273)+2*(W1273)*SQRT(1+(G1273)^2),1E-6)</f>
        <v/>
      </c>
      <c r="Z1273">
        <f>ABS(K1273)/MAX(((F1273)+(G1273)*(W1273))*(W1273),1E-6)</f>
        <v/>
      </c>
      <c r="AA1273">
        <f>E1273+W1273</f>
        <v/>
      </c>
      <c r="AB1273">
        <f>AA1273+((ABS(K1273)/MAX(((F1273)+(G1273)*(W1273))*(W1273),1E-6))^2)/(2*$I$5)</f>
        <v/>
      </c>
      <c r="AC1273">
        <f>((ABS(K1273)*$D$6)/(MAX(((F1273)+(G1273)*(W1273))*(W1273),1E-6)*MAX(((((F1273)+(G1273)*(W1273))*(W1273))/MAX((F1273)+2*(W1273)*SQRT(1+(G1273)^2),1E-6))^(2/3),1E-6)))^2</f>
        <v/>
      </c>
      <c r="AD1273">
        <f>ABS(ABS(K1273)/MAX(((F1273)+(G1273)*(W1273))*(W1273),1E-6))/SQRT($I$5*MAX((((F1273)+(G1273)*(W1273))*(W1273))/MAX((F1273)+2*(G1273)*(W1273),1E-6),1E-6))</f>
        <v/>
      </c>
      <c r="AE1273">
        <f>((F1273)*(W1273)^2)/2+(G1273)*(W1273)^3/3+(ABS(K1273)^2)/($I$5*MAX(((F1273)+(G1273)*(W1273))*(W1273),1E-6))</f>
        <v/>
      </c>
      <c r="AF1273">
        <f>IF($D$20=0,0,IFERROR(AB1274+(((AC1273+AC1274)/2)*J1274)+(IF(Z1273&gt;Z1274,$D$8*((Z1273^2-Z1274^2)/(2*$I$5)),$D$9*((Z1274^2-Z1273^2)/(2*$I$5)))+($D$10*(ABS(I1274)/90)*(MAX(Z1273^2,Z1274^2)/(2*$I$5))))-AB1273,0))</f>
        <v/>
      </c>
      <c r="AG1273">
        <f>IF($D$20=0,1,IFERROR(IF(ROUND(AD1273,3)=1,1,IF(AND(ABS(AF1273)&lt;$D$19,AD1273&lt;1),1,0)),0))</f>
        <v/>
      </c>
      <c r="AH1273">
        <f>IFERROR(IF(V32="Supercritical",MAX($D$16,IFERROR(L1273,MAX($D$16,POWER((ABS(K1273)^2)/($I$5*MAX(F1273,0.1)^2),1/3)))),IF(V32="Subcritical",MAX($D$16,IFERROR(W1273,MAX($D$16,POWER((ABS(K1273)^2)/($I$5*MAX(F1273,0.1)^2),1/3)))),IF(AND(IFERROR(V1273,0)=1,IFERROR(AG1273,0)=1),IF(IFERROR(T1273,-1E99)&gt;=IFERROR(AE1273,-1E99),MAX($D$16,IFERROR(L1273,MAX($D$16,POWER((ABS(K1273)^2)/($I$5*MAX(F1273,0.1)^2),1/3)))),MAX($D$16,IFERROR(W1273,MAX($D$16,POWER((ABS(K1273)^2)/($I$5*MAX(F1273,0.1)^2),1/3))))),IF(IFERROR(V1273,0)=1,MAX($D$16,IFERROR(L1273,MAX($D$16,POWER((ABS(K1273)^2)/($I$5*MAX(F1273,0.1)^2),1/3)))),IF(IFERROR(AG1273,0)=1,MAX($D$16,IFERROR(W1273,MAX($D$16,POWER((ABS(K1273)^2)/($I$5*MAX(F1273,0.1)^2),1/3)))),MAX($D$16,POWER((ABS(K1273)^2)/($I$5*MAX(F1273,0.1)^2),1/3))))))),MAX($D$16,POWER((ABS(K1273)^2)/($I$5*MAX(F1273,0.1)^2),1/3)))</f>
        <v/>
      </c>
      <c r="AI1273">
        <f>E1273+AH1273</f>
        <v/>
      </c>
      <c r="AJ1273">
        <f>AI1273+((ABS(K1273)/MAX(((F1273)+(G1273)*(AH1273))*(AH1273),1E-6))^2)/(2*$I$5)</f>
        <v/>
      </c>
      <c r="AM1273" t="n">
        <v>0</v>
      </c>
      <c r="AN1273" t="n">
        <v>0</v>
      </c>
      <c r="AO1273">
        <f>AM1273+AN1273</f>
        <v/>
      </c>
      <c r="AP1273">
        <f>AP1272+AO1273</f>
        <v/>
      </c>
      <c r="AQ1273">
        <f>ABS(ABS(K1273)/MAX(((F1273)+(G1273)*(AH1273))*(AH1273),1E-6))/SQRT($I$5*MAX((((F1273)+(G1273)*(AH1273))*(AH1273))/MAX((F1273)+2*(G1273)*(AH1273),1E-6),1E-6))</f>
        <v/>
      </c>
      <c r="AR1273">
        <f>IF(AQ1273&lt;1,"Subcritical","Supercritical")</f>
        <v/>
      </c>
      <c r="AS1273">
        <f>((ABS(K1273)*$D$6)/(MAX(((F1273)+(G1273)*(AH1273))*(AH1273),1E-6)*MAX(((((F1273)+(G1273)*(AH1273))*(AH1273))/MAX((F1273)+2*(AH1273)*SQRT(1+(G1273)^2),1E-6))^(2/3),1E-6)))^2</f>
        <v/>
      </c>
    </row>
    <row r="1274">
      <c r="A1274" t="n">
        <v>1125</v>
      </c>
      <c r="B1274" t="n">
        <v>1123.889</v>
      </c>
      <c r="C1274" t="n">
        <v>616075.926</v>
      </c>
      <c r="D1274" t="n">
        <v>3096880.16</v>
      </c>
      <c r="E1274" t="n">
        <v>632</v>
      </c>
      <c r="F1274" t="n">
        <v>5.2</v>
      </c>
      <c r="G1274" t="n">
        <v>0</v>
      </c>
      <c r="H1274" t="inlineStr">
        <is>
          <t>Normal</t>
        </is>
      </c>
      <c r="I1274" t="n">
        <v>0.002</v>
      </c>
      <c r="J1274">
        <f>B1274-B1273</f>
        <v/>
      </c>
      <c r="K1274">
        <f>MAX(0,K1273-AO1273)</f>
        <v/>
      </c>
      <c r="L1274">
        <f>IF($D$20=0,IFERROR(L1273,MAX($D$16,POWER((ABS(K1274)^2)/($I$5*MAX(F1274,0.1)^2),1/3))),IF(IFERROR(V1273,0)=0,IFERROR(L1273,MAX($D$16,POWER((ABS(K1274)^2)/($I$5*MAX(F1274,0.1)^2),1/3))),IF(OR(IFERROR(L1274,0)=0,IFERROR(S1273,0)&lt;1,IFERROR(S1274,0)&lt;1),MAX($D$16,POWER((ABS(K1274)^2)/($I$5*MAX(F1274,0.1)^2),1/3)),IF(IFERROR(U1274,0)&gt;0,MAX($D$16,IFERROR(L1274,0)+((IFERROR(U1274,0))*$D$18*IF((IFERROR(S1274,0))&lt;1,1,-1))),IF(IFERROR(U1274,0)&lt;0,IF(ABS((MAX($D$16,POWER((ABS(K1274)^2)/($I$5*MAX(F1274,0.1)^2),1/3)))-IFERROR(L1274,0))&gt;$D$19,MAX($D$16,IF((MAX($D$16,POWER((ABS(K1274)^2)/($I$5*MAX(F1274,0.1)^2),1/3)))&gt;IFERROR(L1274,0),MIN((MAX($D$16,POWER((ABS(K1274)^2)/($I$5*MAX(F1274,0.1)^2),1/3))),IFERROR(L1274,0)+(MIN(ABS(IFERROR(U1274,0))*$D$18,ABS((MAX($D$16,POWER((ABS(K1274)^2)/($I$5*MAX(F1274,0.1)^2),1/3)))-IFERROR(L1274,0))))),MAX((MAX($D$16,POWER((ABS(K1274)^2)/($I$5*MAX(F1274,0.1)^2),1/3))),IFERROR(L1274,0)-(MIN(ABS(IFERROR(U1274,0))*$D$18,ABS((MAX($D$16,POWER((ABS(K1274)^2)/($I$5*MAX(F1274,0.1)^2),1/3)))-IFERROR(L1274,0))))))),MAX($D$16,POWER((ABS(K1274)^2)/($I$5*MAX(F1274,0.1)^2),1/3))),MAX($D$16,IFERROR(L1274,0)))))))</f>
        <v/>
      </c>
      <c r="M1274">
        <f>((F1274)+(G1274)*(L1274))*(L1274)</f>
        <v/>
      </c>
      <c r="N1274">
        <f>(((F1274)+(G1274)*(L1274))*(L1274))/MAX((F1274)+2*(L1274)*SQRT(1+(G1274)^2),1E-6)</f>
        <v/>
      </c>
      <c r="O1274">
        <f>ABS(K1274)/MAX(((F1274)+(G1274)*(L1274))*(L1274),1E-6)</f>
        <v/>
      </c>
      <c r="P1274">
        <f>E1274+L1274</f>
        <v/>
      </c>
      <c r="Q1274">
        <f>P1274+((ABS(K1274)/MAX(((F1274)+(G1274)*(L1274))*(L1274),1E-6))^2)/(2*$I$5)</f>
        <v/>
      </c>
      <c r="R1274">
        <f>((ABS(K1274)*$D$6)/(MAX(((F1274)+(G1274)*(L1274))*(L1274),1E-6)*MAX(((((F1274)+(G1274)*(L1274))*(L1274))/MAX((F1274)+2*(L1274)*SQRT(1+(G1274)^2),1E-6))^(2/3),1E-6)))^2</f>
        <v/>
      </c>
      <c r="S1274">
        <f>ABS(ABS(K1274)/MAX(((F1274)+(G1274)*(L1274))*(L1274),1E-6))/SQRT($I$5*MAX((((F1274)+(G1274)*(L1274))*(L1274))/MAX((F1274)+2*(G1274)*(L1274),1E-6),1E-6))</f>
        <v/>
      </c>
      <c r="T1274">
        <f>((F1274)*(L1274)^2)/2+(G1274)*(L1274)^3/3+(ABS(K1274)^2)/($I$5*MAX(((F1274)+(G1274)*(L1274))*(L1274),1E-6))</f>
        <v/>
      </c>
      <c r="U1274">
        <f>IF($D$20=0,0,IFERROR(Q1273-(((R1273+R1274)/2)*J1274)-(IF(O1273&gt;O1274,$D$8*((O1273^2-O1274^2)/(2*$I$5)),$D$9*((O1274^2-O1273^2)/(2*$I$5)))+($D$10*(ABS(I1274)/90)*(MAX(O1273^2,O1274^2)/(2*$I$5))))-Q1274,0))</f>
        <v/>
      </c>
      <c r="V1274">
        <f>IF($D$20=0,1,IFERROR(IF(ROUND(S1274,3)=1,1,IF(AND(ABS(U1274)&lt;$D$19,S1274&gt;1),1,0)),0))</f>
        <v/>
      </c>
      <c r="W1274">
        <f>IF($D$20=0,IFERROR(W1275,MAX($D$16,POWER((ABS(K1274)^2)/($I$5*MAX(F1274,0.1)^2),1/3))),IF(IFERROR(AG1275,0)=0,IFERROR(W1275,MAX($D$16,POWER((ABS(K1274)^2)/($I$5*MAX(F1274,0.1)^2),1/3))),IF(OR(IFERROR(W1274,0)=0,IFERROR(AD1275,0)&gt;1),MAX($D$16,POWER((ABS(K1274)^2)/($I$5*MAX(F1274,0.1)^2),1/3)),IF(IFERROR(AF1274,0)&gt;0,MAX($D$16,IFERROR(W1274,0)+((IFERROR(AF1274,0))*$D$18*IF((IFERROR(AD1274,0))&lt;1,1,-1))),IF(IFERROR(AF1274,0)&lt;0,IF(ABS((MAX($D$16,POWER((ABS(K1274)^2)/($I$5*MAX(F1274,0.1)^2),1/3)))-IFERROR(W1274,0))&gt;$D$19,MAX($D$16,IF((MAX($D$16,POWER((ABS(K1274)^2)/($I$5*MAX(F1274,0.1)^2),1/3)))&gt;IFERROR(W1274,0),MIN((MAX($D$16,POWER((ABS(K1274)^2)/($I$5*MAX(F1274,0.1)^2),1/3))),IFERROR(W1274,0)+(MIN(ABS(IFERROR(AF1274,0))*$D$18,ABS((MAX($D$16,POWER((ABS(K1274)^2)/($I$5*MAX(F1274,0.1)^2),1/3)))-IFERROR(W1274,0))))),MAX((MAX($D$16,POWER((ABS(K1274)^2)/($I$5*MAX(F1274,0.1)^2),1/3))),IFERROR(W1274,0)-(MIN(ABS(IFERROR(AF1274,0))*$D$18,ABS((MAX($D$16,POWER((ABS(K1274)^2)/($I$5*MAX(F1274,0.1)^2),1/3)))-IFERROR(W1274,0))))))),MAX($D$16,POWER((ABS(K1274)^2)/($I$5*MAX(F1274,0.1)^2),1/3))),MAX($D$16,IFERROR(W1274,0)))))))</f>
        <v/>
      </c>
      <c r="X1274">
        <f>((F1274)+(G1274)*(W1274))*(W1274)</f>
        <v/>
      </c>
      <c r="Y1274">
        <f>(((F1274)+(G1274)*(W1274))*(W1274))/MAX((F1274)+2*(W1274)*SQRT(1+(G1274)^2),1E-6)</f>
        <v/>
      </c>
      <c r="Z1274">
        <f>ABS(K1274)/MAX(((F1274)+(G1274)*(W1274))*(W1274),1E-6)</f>
        <v/>
      </c>
      <c r="AA1274">
        <f>E1274+W1274</f>
        <v/>
      </c>
      <c r="AB1274">
        <f>AA1274+((ABS(K1274)/MAX(((F1274)+(G1274)*(W1274))*(W1274),1E-6))^2)/(2*$I$5)</f>
        <v/>
      </c>
      <c r="AC1274">
        <f>((ABS(K1274)*$D$6)/(MAX(((F1274)+(G1274)*(W1274))*(W1274),1E-6)*MAX(((((F1274)+(G1274)*(W1274))*(W1274))/MAX((F1274)+2*(W1274)*SQRT(1+(G1274)^2),1E-6))^(2/3),1E-6)))^2</f>
        <v/>
      </c>
      <c r="AD1274">
        <f>ABS(ABS(K1274)/MAX(((F1274)+(G1274)*(W1274))*(W1274),1E-6))/SQRT($I$5*MAX((((F1274)+(G1274)*(W1274))*(W1274))/MAX((F1274)+2*(G1274)*(W1274),1E-6),1E-6))</f>
        <v/>
      </c>
      <c r="AE1274">
        <f>((F1274)*(W1274)^2)/2+(G1274)*(W1274)^3/3+(ABS(K1274)^2)/($I$5*MAX(((F1274)+(G1274)*(W1274))*(W1274),1E-6))</f>
        <v/>
      </c>
      <c r="AF1274">
        <f>IF($D$20=0,0,IFERROR(AB1275+(((AC1274+AC1275)/2)*J1275)+(IF(Z1274&gt;Z1275,$D$8*((Z1274^2-Z1275^2)/(2*$I$5)),$D$9*((Z1275^2-Z1274^2)/(2*$I$5)))+($D$10*(ABS(I1275)/90)*(MAX(Z1274^2,Z1275^2)/(2*$I$5))))-AB1274,0))</f>
        <v/>
      </c>
      <c r="AG1274">
        <f>IF($D$20=0,1,IFERROR(IF(ROUND(AD1274,3)=1,1,IF(AND(ABS(AF1274)&lt;$D$19,AD1274&lt;1),1,0)),0))</f>
        <v/>
      </c>
      <c r="AH1274">
        <f>IFERROR(IF(V32="Supercritical",MAX($D$16,IFERROR(L1274,MAX($D$16,POWER((ABS(K1274)^2)/($I$5*MAX(F1274,0.1)^2),1/3)))),IF(V32="Subcritical",MAX($D$16,IFERROR(W1274,MAX($D$16,POWER((ABS(K1274)^2)/($I$5*MAX(F1274,0.1)^2),1/3)))),IF(AND(IFERROR(V1274,0)=1,IFERROR(AG1274,0)=1),IF(IFERROR(T1274,-1E99)&gt;=IFERROR(AE1274,-1E99),MAX($D$16,IFERROR(L1274,MAX($D$16,POWER((ABS(K1274)^2)/($I$5*MAX(F1274,0.1)^2),1/3)))),MAX($D$16,IFERROR(W1274,MAX($D$16,POWER((ABS(K1274)^2)/($I$5*MAX(F1274,0.1)^2),1/3))))),IF(IFERROR(V1274,0)=1,MAX($D$16,IFERROR(L1274,MAX($D$16,POWER((ABS(K1274)^2)/($I$5*MAX(F1274,0.1)^2),1/3)))),IF(IFERROR(AG1274,0)=1,MAX($D$16,IFERROR(W1274,MAX($D$16,POWER((ABS(K1274)^2)/($I$5*MAX(F1274,0.1)^2),1/3)))),MAX($D$16,POWER((ABS(K1274)^2)/($I$5*MAX(F1274,0.1)^2),1/3))))))),MAX($D$16,POWER((ABS(K1274)^2)/($I$5*MAX(F1274,0.1)^2),1/3)))</f>
        <v/>
      </c>
      <c r="AI1274">
        <f>E1274+AH1274</f>
        <v/>
      </c>
      <c r="AJ1274">
        <f>AI1274+((ABS(K1274)/MAX(((F1274)+(G1274)*(AH1274))*(AH1274),1E-6))^2)/(2*$I$5)</f>
        <v/>
      </c>
      <c r="AM1274" t="n">
        <v>0</v>
      </c>
      <c r="AN1274" t="n">
        <v>0</v>
      </c>
      <c r="AO1274">
        <f>AM1274+AN1274</f>
        <v/>
      </c>
      <c r="AP1274">
        <f>AP1273+AO1274</f>
        <v/>
      </c>
      <c r="AQ1274">
        <f>ABS(ABS(K1274)/MAX(((F1274)+(G1274)*(AH1274))*(AH1274),1E-6))/SQRT($I$5*MAX((((F1274)+(G1274)*(AH1274))*(AH1274))/MAX((F1274)+2*(G1274)*(AH1274),1E-6),1E-6))</f>
        <v/>
      </c>
      <c r="AR1274">
        <f>IF(AQ1274&lt;1,"Subcritical","Supercritical")</f>
        <v/>
      </c>
      <c r="AS1274">
        <f>((ABS(K1274)*$D$6)/(MAX(((F1274)+(G1274)*(AH1274))*(AH1274),1E-6)*MAX(((((F1274)+(G1274)*(AH1274))*(AH1274))/MAX((F1274)+2*(AH1274)*SQRT(1+(G1274)^2),1E-6))^(2/3),1E-6)))^2</f>
        <v/>
      </c>
    </row>
    <row r="1275">
      <c r="A1275" t="n">
        <v>1126</v>
      </c>
      <c r="B1275" t="n">
        <v>1124.89</v>
      </c>
      <c r="C1275" t="n">
        <v>616075.884</v>
      </c>
      <c r="D1275" t="n">
        <v>3096879.16</v>
      </c>
      <c r="E1275" t="n">
        <v>631.9995</v>
      </c>
      <c r="F1275" t="n">
        <v>5.2</v>
      </c>
      <c r="G1275" t="n">
        <v>0</v>
      </c>
      <c r="H1275" t="inlineStr">
        <is>
          <t>Normal</t>
        </is>
      </c>
      <c r="I1275" t="n">
        <v>0.06</v>
      </c>
      <c r="J1275">
        <f>B1275-B1274</f>
        <v/>
      </c>
      <c r="K1275">
        <f>MAX(0,K1274-AO1274)</f>
        <v/>
      </c>
      <c r="L1275">
        <f>IF($D$20=0,IFERROR(L1274,MAX($D$16,POWER((ABS(K1275)^2)/($I$5*MAX(F1275,0.1)^2),1/3))),IF(IFERROR(V1274,0)=0,IFERROR(L1274,MAX($D$16,POWER((ABS(K1275)^2)/($I$5*MAX(F1275,0.1)^2),1/3))),IF(OR(IFERROR(L1275,0)=0,IFERROR(S1274,0)&lt;1,IFERROR(S1275,0)&lt;1),MAX($D$16,POWER((ABS(K1275)^2)/($I$5*MAX(F1275,0.1)^2),1/3)),IF(IFERROR(U1275,0)&gt;0,MAX($D$16,IFERROR(L1275,0)+((IFERROR(U1275,0))*$D$18*IF((IFERROR(S1275,0))&lt;1,1,-1))),IF(IFERROR(U1275,0)&lt;0,IF(ABS((MAX($D$16,POWER((ABS(K1275)^2)/($I$5*MAX(F1275,0.1)^2),1/3)))-IFERROR(L1275,0))&gt;$D$19,MAX($D$16,IF((MAX($D$16,POWER((ABS(K1275)^2)/($I$5*MAX(F1275,0.1)^2),1/3)))&gt;IFERROR(L1275,0),MIN((MAX($D$16,POWER((ABS(K1275)^2)/($I$5*MAX(F1275,0.1)^2),1/3))),IFERROR(L1275,0)+(MIN(ABS(IFERROR(U1275,0))*$D$18,ABS((MAX($D$16,POWER((ABS(K1275)^2)/($I$5*MAX(F1275,0.1)^2),1/3)))-IFERROR(L1275,0))))),MAX((MAX($D$16,POWER((ABS(K1275)^2)/($I$5*MAX(F1275,0.1)^2),1/3))),IFERROR(L1275,0)-(MIN(ABS(IFERROR(U1275,0))*$D$18,ABS((MAX($D$16,POWER((ABS(K1275)^2)/($I$5*MAX(F1275,0.1)^2),1/3)))-IFERROR(L1275,0))))))),MAX($D$16,POWER((ABS(K1275)^2)/($I$5*MAX(F1275,0.1)^2),1/3))),MAX($D$16,IFERROR(L1275,0)))))))</f>
        <v/>
      </c>
      <c r="M1275">
        <f>((F1275)+(G1275)*(L1275))*(L1275)</f>
        <v/>
      </c>
      <c r="N1275">
        <f>(((F1275)+(G1275)*(L1275))*(L1275))/MAX((F1275)+2*(L1275)*SQRT(1+(G1275)^2),1E-6)</f>
        <v/>
      </c>
      <c r="O1275">
        <f>ABS(K1275)/MAX(((F1275)+(G1275)*(L1275))*(L1275),1E-6)</f>
        <v/>
      </c>
      <c r="P1275">
        <f>E1275+L1275</f>
        <v/>
      </c>
      <c r="Q1275">
        <f>P1275+((ABS(K1275)/MAX(((F1275)+(G1275)*(L1275))*(L1275),1E-6))^2)/(2*$I$5)</f>
        <v/>
      </c>
      <c r="R1275">
        <f>((ABS(K1275)*$D$6)/(MAX(((F1275)+(G1275)*(L1275))*(L1275),1E-6)*MAX(((((F1275)+(G1275)*(L1275))*(L1275))/MAX((F1275)+2*(L1275)*SQRT(1+(G1275)^2),1E-6))^(2/3),1E-6)))^2</f>
        <v/>
      </c>
      <c r="S1275">
        <f>ABS(ABS(K1275)/MAX(((F1275)+(G1275)*(L1275))*(L1275),1E-6))/SQRT($I$5*MAX((((F1275)+(G1275)*(L1275))*(L1275))/MAX((F1275)+2*(G1275)*(L1275),1E-6),1E-6))</f>
        <v/>
      </c>
      <c r="T1275">
        <f>((F1275)*(L1275)^2)/2+(G1275)*(L1275)^3/3+(ABS(K1275)^2)/($I$5*MAX(((F1275)+(G1275)*(L1275))*(L1275),1E-6))</f>
        <v/>
      </c>
      <c r="U1275">
        <f>IF($D$20=0,0,IFERROR(Q1274-(((R1274+R1275)/2)*J1275)-(IF(O1274&gt;O1275,$D$8*((O1274^2-O1275^2)/(2*$I$5)),$D$9*((O1275^2-O1274^2)/(2*$I$5)))+($D$10*(ABS(I1275)/90)*(MAX(O1274^2,O1275^2)/(2*$I$5))))-Q1275,0))</f>
        <v/>
      </c>
      <c r="V1275">
        <f>IF($D$20=0,1,IFERROR(IF(ROUND(S1275,3)=1,1,IF(AND(ABS(U1275)&lt;$D$19,S1275&gt;1),1,0)),0))</f>
        <v/>
      </c>
      <c r="W1275">
        <f>IF($D$20=0,IFERROR(W1276,MAX($D$16,POWER((ABS(K1275)^2)/($I$5*MAX(F1275,0.1)^2),1/3))),IF(IFERROR(AG1276,0)=0,IFERROR(W1276,MAX($D$16,POWER((ABS(K1275)^2)/($I$5*MAX(F1275,0.1)^2),1/3))),IF(OR(IFERROR(W1275,0)=0,IFERROR(AD1276,0)&gt;1),MAX($D$16,POWER((ABS(K1275)^2)/($I$5*MAX(F1275,0.1)^2),1/3)),IF(IFERROR(AF1275,0)&gt;0,MAX($D$16,IFERROR(W1275,0)+((IFERROR(AF1275,0))*$D$18*IF((IFERROR(AD1275,0))&lt;1,1,-1))),IF(IFERROR(AF1275,0)&lt;0,IF(ABS((MAX($D$16,POWER((ABS(K1275)^2)/($I$5*MAX(F1275,0.1)^2),1/3)))-IFERROR(W1275,0))&gt;$D$19,MAX($D$16,IF((MAX($D$16,POWER((ABS(K1275)^2)/($I$5*MAX(F1275,0.1)^2),1/3)))&gt;IFERROR(W1275,0),MIN((MAX($D$16,POWER((ABS(K1275)^2)/($I$5*MAX(F1275,0.1)^2),1/3))),IFERROR(W1275,0)+(MIN(ABS(IFERROR(AF1275,0))*$D$18,ABS((MAX($D$16,POWER((ABS(K1275)^2)/($I$5*MAX(F1275,0.1)^2),1/3)))-IFERROR(W1275,0))))),MAX((MAX($D$16,POWER((ABS(K1275)^2)/($I$5*MAX(F1275,0.1)^2),1/3))),IFERROR(W1275,0)-(MIN(ABS(IFERROR(AF1275,0))*$D$18,ABS((MAX($D$16,POWER((ABS(K1275)^2)/($I$5*MAX(F1275,0.1)^2),1/3)))-IFERROR(W1275,0))))))),MAX($D$16,POWER((ABS(K1275)^2)/($I$5*MAX(F1275,0.1)^2),1/3))),MAX($D$16,IFERROR(W1275,0)))))))</f>
        <v/>
      </c>
      <c r="X1275">
        <f>((F1275)+(G1275)*(W1275))*(W1275)</f>
        <v/>
      </c>
      <c r="Y1275">
        <f>(((F1275)+(G1275)*(W1275))*(W1275))/MAX((F1275)+2*(W1275)*SQRT(1+(G1275)^2),1E-6)</f>
        <v/>
      </c>
      <c r="Z1275">
        <f>ABS(K1275)/MAX(((F1275)+(G1275)*(W1275))*(W1275),1E-6)</f>
        <v/>
      </c>
      <c r="AA1275">
        <f>E1275+W1275</f>
        <v/>
      </c>
      <c r="AB1275">
        <f>AA1275+((ABS(K1275)/MAX(((F1275)+(G1275)*(W1275))*(W1275),1E-6))^2)/(2*$I$5)</f>
        <v/>
      </c>
      <c r="AC1275">
        <f>((ABS(K1275)*$D$6)/(MAX(((F1275)+(G1275)*(W1275))*(W1275),1E-6)*MAX(((((F1275)+(G1275)*(W1275))*(W1275))/MAX((F1275)+2*(W1275)*SQRT(1+(G1275)^2),1E-6))^(2/3),1E-6)))^2</f>
        <v/>
      </c>
      <c r="AD1275">
        <f>ABS(ABS(K1275)/MAX(((F1275)+(G1275)*(W1275))*(W1275),1E-6))/SQRT($I$5*MAX((((F1275)+(G1275)*(W1275))*(W1275))/MAX((F1275)+2*(G1275)*(W1275),1E-6),1E-6))</f>
        <v/>
      </c>
      <c r="AE1275">
        <f>((F1275)*(W1275)^2)/2+(G1275)*(W1275)^3/3+(ABS(K1275)^2)/($I$5*MAX(((F1275)+(G1275)*(W1275))*(W1275),1E-6))</f>
        <v/>
      </c>
      <c r="AF1275">
        <f>IF($D$20=0,0,IFERROR(AB1276+(((AC1275+AC1276)/2)*J1276)+(IF(Z1275&gt;Z1276,$D$8*((Z1275^2-Z1276^2)/(2*$I$5)),$D$9*((Z1276^2-Z1275^2)/(2*$I$5)))+($D$10*(ABS(I1276)/90)*(MAX(Z1275^2,Z1276^2)/(2*$I$5))))-AB1275,0))</f>
        <v/>
      </c>
      <c r="AG1275">
        <f>IF($D$20=0,1,IFERROR(IF(ROUND(AD1275,3)=1,1,IF(AND(ABS(AF1275)&lt;$D$19,AD1275&lt;1),1,0)),0))</f>
        <v/>
      </c>
      <c r="AH1275">
        <f>IFERROR(IF(V32="Supercritical",MAX($D$16,IFERROR(L1275,MAX($D$16,POWER((ABS(K1275)^2)/($I$5*MAX(F1275,0.1)^2),1/3)))),IF(V32="Subcritical",MAX($D$16,IFERROR(W1275,MAX($D$16,POWER((ABS(K1275)^2)/($I$5*MAX(F1275,0.1)^2),1/3)))),IF(AND(IFERROR(V1275,0)=1,IFERROR(AG1275,0)=1),IF(IFERROR(T1275,-1E99)&gt;=IFERROR(AE1275,-1E99),MAX($D$16,IFERROR(L1275,MAX($D$16,POWER((ABS(K1275)^2)/($I$5*MAX(F1275,0.1)^2),1/3)))),MAX($D$16,IFERROR(W1275,MAX($D$16,POWER((ABS(K1275)^2)/($I$5*MAX(F1275,0.1)^2),1/3))))),IF(IFERROR(V1275,0)=1,MAX($D$16,IFERROR(L1275,MAX($D$16,POWER((ABS(K1275)^2)/($I$5*MAX(F1275,0.1)^2),1/3)))),IF(IFERROR(AG1275,0)=1,MAX($D$16,IFERROR(W1275,MAX($D$16,POWER((ABS(K1275)^2)/($I$5*MAX(F1275,0.1)^2),1/3)))),MAX($D$16,POWER((ABS(K1275)^2)/($I$5*MAX(F1275,0.1)^2),1/3))))))),MAX($D$16,POWER((ABS(K1275)^2)/($I$5*MAX(F1275,0.1)^2),1/3)))</f>
        <v/>
      </c>
      <c r="AI1275">
        <f>E1275+AH1275</f>
        <v/>
      </c>
      <c r="AJ1275">
        <f>AI1275+((ABS(K1275)/MAX(((F1275)+(G1275)*(AH1275))*(AH1275),1E-6))^2)/(2*$I$5)</f>
        <v/>
      </c>
      <c r="AM1275" t="n">
        <v>0</v>
      </c>
      <c r="AN1275" t="n">
        <v>0</v>
      </c>
      <c r="AO1275">
        <f>AM1275+AN1275</f>
        <v/>
      </c>
      <c r="AP1275">
        <f>AP1274+AO1275</f>
        <v/>
      </c>
      <c r="AQ1275">
        <f>ABS(ABS(K1275)/MAX(((F1275)+(G1275)*(AH1275))*(AH1275),1E-6))/SQRT($I$5*MAX((((F1275)+(G1275)*(AH1275))*(AH1275))/MAX((F1275)+2*(G1275)*(AH1275),1E-6),1E-6))</f>
        <v/>
      </c>
      <c r="AR1275">
        <f>IF(AQ1275&lt;1,"Subcritical","Supercritical")</f>
        <v/>
      </c>
      <c r="AS1275">
        <f>((ABS(K1275)*$D$6)/(MAX(((F1275)+(G1275)*(AH1275))*(AH1275),1E-6)*MAX(((((F1275)+(G1275)*(AH1275))*(AH1275))/MAX((F1275)+2*(AH1275)*SQRT(1+(G1275)^2),1E-6))^(2/3),1E-6)))^2</f>
        <v/>
      </c>
    </row>
    <row r="1276">
      <c r="A1276" t="n">
        <v>1127</v>
      </c>
      <c r="B1276" t="n">
        <v>1125.89</v>
      </c>
      <c r="C1276" t="n">
        <v>616075.841</v>
      </c>
      <c r="D1276" t="n">
        <v>3096878.161</v>
      </c>
      <c r="E1276" t="n">
        <v>631.999</v>
      </c>
      <c r="F1276" t="n">
        <v>5.2</v>
      </c>
      <c r="G1276" t="n">
        <v>0</v>
      </c>
      <c r="H1276" t="inlineStr">
        <is>
          <t>Normal</t>
        </is>
      </c>
      <c r="I1276" t="n">
        <v>0.057</v>
      </c>
      <c r="J1276">
        <f>B1276-B1275</f>
        <v/>
      </c>
      <c r="K1276">
        <f>MAX(0,K1275-AO1275)</f>
        <v/>
      </c>
      <c r="L1276">
        <f>IF($D$20=0,IFERROR(L1275,MAX($D$16,POWER((ABS(K1276)^2)/($I$5*MAX(F1276,0.1)^2),1/3))),IF(IFERROR(V1275,0)=0,IFERROR(L1275,MAX($D$16,POWER((ABS(K1276)^2)/($I$5*MAX(F1276,0.1)^2),1/3))),IF(OR(IFERROR(L1276,0)=0,IFERROR(S1275,0)&lt;1,IFERROR(S1276,0)&lt;1),MAX($D$16,POWER((ABS(K1276)^2)/($I$5*MAX(F1276,0.1)^2),1/3)),IF(IFERROR(U1276,0)&gt;0,MAX($D$16,IFERROR(L1276,0)+((IFERROR(U1276,0))*$D$18*IF((IFERROR(S1276,0))&lt;1,1,-1))),IF(IFERROR(U1276,0)&lt;0,IF(ABS((MAX($D$16,POWER((ABS(K1276)^2)/($I$5*MAX(F1276,0.1)^2),1/3)))-IFERROR(L1276,0))&gt;$D$19,MAX($D$16,IF((MAX($D$16,POWER((ABS(K1276)^2)/($I$5*MAX(F1276,0.1)^2),1/3)))&gt;IFERROR(L1276,0),MIN((MAX($D$16,POWER((ABS(K1276)^2)/($I$5*MAX(F1276,0.1)^2),1/3))),IFERROR(L1276,0)+(MIN(ABS(IFERROR(U1276,0))*$D$18,ABS((MAX($D$16,POWER((ABS(K1276)^2)/($I$5*MAX(F1276,0.1)^2),1/3)))-IFERROR(L1276,0))))),MAX((MAX($D$16,POWER((ABS(K1276)^2)/($I$5*MAX(F1276,0.1)^2),1/3))),IFERROR(L1276,0)-(MIN(ABS(IFERROR(U1276,0))*$D$18,ABS((MAX($D$16,POWER((ABS(K1276)^2)/($I$5*MAX(F1276,0.1)^2),1/3)))-IFERROR(L1276,0))))))),MAX($D$16,POWER((ABS(K1276)^2)/($I$5*MAX(F1276,0.1)^2),1/3))),MAX($D$16,IFERROR(L1276,0)))))))</f>
        <v/>
      </c>
      <c r="M1276">
        <f>((F1276)+(G1276)*(L1276))*(L1276)</f>
        <v/>
      </c>
      <c r="N1276">
        <f>(((F1276)+(G1276)*(L1276))*(L1276))/MAX((F1276)+2*(L1276)*SQRT(1+(G1276)^2),1E-6)</f>
        <v/>
      </c>
      <c r="O1276">
        <f>ABS(K1276)/MAX(((F1276)+(G1276)*(L1276))*(L1276),1E-6)</f>
        <v/>
      </c>
      <c r="P1276">
        <f>E1276+L1276</f>
        <v/>
      </c>
      <c r="Q1276">
        <f>P1276+((ABS(K1276)/MAX(((F1276)+(G1276)*(L1276))*(L1276),1E-6))^2)/(2*$I$5)</f>
        <v/>
      </c>
      <c r="R1276">
        <f>((ABS(K1276)*$D$6)/(MAX(((F1276)+(G1276)*(L1276))*(L1276),1E-6)*MAX(((((F1276)+(G1276)*(L1276))*(L1276))/MAX((F1276)+2*(L1276)*SQRT(1+(G1276)^2),1E-6))^(2/3),1E-6)))^2</f>
        <v/>
      </c>
      <c r="S1276">
        <f>ABS(ABS(K1276)/MAX(((F1276)+(G1276)*(L1276))*(L1276),1E-6))/SQRT($I$5*MAX((((F1276)+(G1276)*(L1276))*(L1276))/MAX((F1276)+2*(G1276)*(L1276),1E-6),1E-6))</f>
        <v/>
      </c>
      <c r="T1276">
        <f>((F1276)*(L1276)^2)/2+(G1276)*(L1276)^3/3+(ABS(K1276)^2)/($I$5*MAX(((F1276)+(G1276)*(L1276))*(L1276),1E-6))</f>
        <v/>
      </c>
      <c r="U1276">
        <f>IF($D$20=0,0,IFERROR(Q1275-(((R1275+R1276)/2)*J1276)-(IF(O1275&gt;O1276,$D$8*((O1275^2-O1276^2)/(2*$I$5)),$D$9*((O1276^2-O1275^2)/(2*$I$5)))+($D$10*(ABS(I1276)/90)*(MAX(O1275^2,O1276^2)/(2*$I$5))))-Q1276,0))</f>
        <v/>
      </c>
      <c r="V1276">
        <f>IF($D$20=0,1,IFERROR(IF(ROUND(S1276,3)=1,1,IF(AND(ABS(U1276)&lt;$D$19,S1276&gt;1),1,0)),0))</f>
        <v/>
      </c>
      <c r="W1276">
        <f>IF($D$20=0,IFERROR(W1277,MAX($D$16,POWER((ABS(K1276)^2)/($I$5*MAX(F1276,0.1)^2),1/3))),IF(IFERROR(AG1277,0)=0,IFERROR(W1277,MAX($D$16,POWER((ABS(K1276)^2)/($I$5*MAX(F1276,0.1)^2),1/3))),IF(OR(IFERROR(W1276,0)=0,IFERROR(AD1277,0)&gt;1),MAX($D$16,POWER((ABS(K1276)^2)/($I$5*MAX(F1276,0.1)^2),1/3)),IF(IFERROR(AF1276,0)&gt;0,MAX($D$16,IFERROR(W1276,0)+((IFERROR(AF1276,0))*$D$18*IF((IFERROR(AD1276,0))&lt;1,1,-1))),IF(IFERROR(AF1276,0)&lt;0,IF(ABS((MAX($D$16,POWER((ABS(K1276)^2)/($I$5*MAX(F1276,0.1)^2),1/3)))-IFERROR(W1276,0))&gt;$D$19,MAX($D$16,IF((MAX($D$16,POWER((ABS(K1276)^2)/($I$5*MAX(F1276,0.1)^2),1/3)))&gt;IFERROR(W1276,0),MIN((MAX($D$16,POWER((ABS(K1276)^2)/($I$5*MAX(F1276,0.1)^2),1/3))),IFERROR(W1276,0)+(MIN(ABS(IFERROR(AF1276,0))*$D$18,ABS((MAX($D$16,POWER((ABS(K1276)^2)/($I$5*MAX(F1276,0.1)^2),1/3)))-IFERROR(W1276,0))))),MAX((MAX($D$16,POWER((ABS(K1276)^2)/($I$5*MAX(F1276,0.1)^2),1/3))),IFERROR(W1276,0)-(MIN(ABS(IFERROR(AF1276,0))*$D$18,ABS((MAX($D$16,POWER((ABS(K1276)^2)/($I$5*MAX(F1276,0.1)^2),1/3)))-IFERROR(W1276,0))))))),MAX($D$16,POWER((ABS(K1276)^2)/($I$5*MAX(F1276,0.1)^2),1/3))),MAX($D$16,IFERROR(W1276,0)))))))</f>
        <v/>
      </c>
      <c r="X1276">
        <f>((F1276)+(G1276)*(W1276))*(W1276)</f>
        <v/>
      </c>
      <c r="Y1276">
        <f>(((F1276)+(G1276)*(W1276))*(W1276))/MAX((F1276)+2*(W1276)*SQRT(1+(G1276)^2),1E-6)</f>
        <v/>
      </c>
      <c r="Z1276">
        <f>ABS(K1276)/MAX(((F1276)+(G1276)*(W1276))*(W1276),1E-6)</f>
        <v/>
      </c>
      <c r="AA1276">
        <f>E1276+W1276</f>
        <v/>
      </c>
      <c r="AB1276">
        <f>AA1276+((ABS(K1276)/MAX(((F1276)+(G1276)*(W1276))*(W1276),1E-6))^2)/(2*$I$5)</f>
        <v/>
      </c>
      <c r="AC1276">
        <f>((ABS(K1276)*$D$6)/(MAX(((F1276)+(G1276)*(W1276))*(W1276),1E-6)*MAX(((((F1276)+(G1276)*(W1276))*(W1276))/MAX((F1276)+2*(W1276)*SQRT(1+(G1276)^2),1E-6))^(2/3),1E-6)))^2</f>
        <v/>
      </c>
      <c r="AD1276">
        <f>ABS(ABS(K1276)/MAX(((F1276)+(G1276)*(W1276))*(W1276),1E-6))/SQRT($I$5*MAX((((F1276)+(G1276)*(W1276))*(W1276))/MAX((F1276)+2*(G1276)*(W1276),1E-6),1E-6))</f>
        <v/>
      </c>
      <c r="AE1276">
        <f>((F1276)*(W1276)^2)/2+(G1276)*(W1276)^3/3+(ABS(K1276)^2)/($I$5*MAX(((F1276)+(G1276)*(W1276))*(W1276),1E-6))</f>
        <v/>
      </c>
      <c r="AF1276">
        <f>IF($D$20=0,0,IFERROR(AB1277+(((AC1276+AC1277)/2)*J1277)+(IF(Z1276&gt;Z1277,$D$8*((Z1276^2-Z1277^2)/(2*$I$5)),$D$9*((Z1277^2-Z1276^2)/(2*$I$5)))+($D$10*(ABS(I1277)/90)*(MAX(Z1276^2,Z1277^2)/(2*$I$5))))-AB1276,0))</f>
        <v/>
      </c>
      <c r="AG1276">
        <f>IF($D$20=0,1,IFERROR(IF(ROUND(AD1276,3)=1,1,IF(AND(ABS(AF1276)&lt;$D$19,AD1276&lt;1),1,0)),0))</f>
        <v/>
      </c>
      <c r="AH1276">
        <f>IFERROR(IF(V32="Supercritical",MAX($D$16,IFERROR(L1276,MAX($D$16,POWER((ABS(K1276)^2)/($I$5*MAX(F1276,0.1)^2),1/3)))),IF(V32="Subcritical",MAX($D$16,IFERROR(W1276,MAX($D$16,POWER((ABS(K1276)^2)/($I$5*MAX(F1276,0.1)^2),1/3)))),IF(AND(IFERROR(V1276,0)=1,IFERROR(AG1276,0)=1),IF(IFERROR(T1276,-1E99)&gt;=IFERROR(AE1276,-1E99),MAX($D$16,IFERROR(L1276,MAX($D$16,POWER((ABS(K1276)^2)/($I$5*MAX(F1276,0.1)^2),1/3)))),MAX($D$16,IFERROR(W1276,MAX($D$16,POWER((ABS(K1276)^2)/($I$5*MAX(F1276,0.1)^2),1/3))))),IF(IFERROR(V1276,0)=1,MAX($D$16,IFERROR(L1276,MAX($D$16,POWER((ABS(K1276)^2)/($I$5*MAX(F1276,0.1)^2),1/3)))),IF(IFERROR(AG1276,0)=1,MAX($D$16,IFERROR(W1276,MAX($D$16,POWER((ABS(K1276)^2)/($I$5*MAX(F1276,0.1)^2),1/3)))),MAX($D$16,POWER((ABS(K1276)^2)/($I$5*MAX(F1276,0.1)^2),1/3))))))),MAX($D$16,POWER((ABS(K1276)^2)/($I$5*MAX(F1276,0.1)^2),1/3)))</f>
        <v/>
      </c>
      <c r="AI1276">
        <f>E1276+AH1276</f>
        <v/>
      </c>
      <c r="AJ1276">
        <f>AI1276+((ABS(K1276)/MAX(((F1276)+(G1276)*(AH1276))*(AH1276),1E-6))^2)/(2*$I$5)</f>
        <v/>
      </c>
      <c r="AM1276" t="n">
        <v>0</v>
      </c>
      <c r="AN1276" t="n">
        <v>0</v>
      </c>
      <c r="AO1276">
        <f>AM1276+AN1276</f>
        <v/>
      </c>
      <c r="AP1276">
        <f>AP1275+AO1276</f>
        <v/>
      </c>
      <c r="AQ1276">
        <f>ABS(ABS(K1276)/MAX(((F1276)+(G1276)*(AH1276))*(AH1276),1E-6))/SQRT($I$5*MAX((((F1276)+(G1276)*(AH1276))*(AH1276))/MAX((F1276)+2*(G1276)*(AH1276),1E-6),1E-6))</f>
        <v/>
      </c>
      <c r="AR1276">
        <f>IF(AQ1276&lt;1,"Subcritical","Supercritical")</f>
        <v/>
      </c>
      <c r="AS1276">
        <f>((ABS(K1276)*$D$6)/(MAX(((F1276)+(G1276)*(AH1276))*(AH1276),1E-6)*MAX(((((F1276)+(G1276)*(AH1276))*(AH1276))/MAX((F1276)+2*(AH1276)*SQRT(1+(G1276)^2),1E-6))^(2/3),1E-6)))^2</f>
        <v/>
      </c>
    </row>
    <row r="1277">
      <c r="A1277" t="n">
        <v>1128</v>
      </c>
      <c r="B1277" t="n">
        <v>1126.889</v>
      </c>
      <c r="C1277" t="n">
        <v>616075.799</v>
      </c>
      <c r="D1277" t="n">
        <v>3096877.162</v>
      </c>
      <c r="E1277" t="n">
        <v>631.9985</v>
      </c>
      <c r="F1277" t="n">
        <v>5.2</v>
      </c>
      <c r="G1277" t="n">
        <v>0</v>
      </c>
      <c r="H1277" t="inlineStr">
        <is>
          <t>Normal</t>
        </is>
      </c>
      <c r="I1277" t="n">
        <v>0</v>
      </c>
      <c r="J1277">
        <f>B1277-B1276</f>
        <v/>
      </c>
      <c r="K1277">
        <f>MAX(0,K1276-AO1276)</f>
        <v/>
      </c>
      <c r="L1277">
        <f>IF($D$20=0,IFERROR(L1276,MAX($D$16,POWER((ABS(K1277)^2)/($I$5*MAX(F1277,0.1)^2),1/3))),IF(IFERROR(V1276,0)=0,IFERROR(L1276,MAX($D$16,POWER((ABS(K1277)^2)/($I$5*MAX(F1277,0.1)^2),1/3))),IF(OR(IFERROR(L1277,0)=0,IFERROR(S1276,0)&lt;1,IFERROR(S1277,0)&lt;1),MAX($D$16,POWER((ABS(K1277)^2)/($I$5*MAX(F1277,0.1)^2),1/3)),IF(IFERROR(U1277,0)&gt;0,MAX($D$16,IFERROR(L1277,0)+((IFERROR(U1277,0))*$D$18*IF((IFERROR(S1277,0))&lt;1,1,-1))),IF(IFERROR(U1277,0)&lt;0,IF(ABS((MAX($D$16,POWER((ABS(K1277)^2)/($I$5*MAX(F1277,0.1)^2),1/3)))-IFERROR(L1277,0))&gt;$D$19,MAX($D$16,IF((MAX($D$16,POWER((ABS(K1277)^2)/($I$5*MAX(F1277,0.1)^2),1/3)))&gt;IFERROR(L1277,0),MIN((MAX($D$16,POWER((ABS(K1277)^2)/($I$5*MAX(F1277,0.1)^2),1/3))),IFERROR(L1277,0)+(MIN(ABS(IFERROR(U1277,0))*$D$18,ABS((MAX($D$16,POWER((ABS(K1277)^2)/($I$5*MAX(F1277,0.1)^2),1/3)))-IFERROR(L1277,0))))),MAX((MAX($D$16,POWER((ABS(K1277)^2)/($I$5*MAX(F1277,0.1)^2),1/3))),IFERROR(L1277,0)-(MIN(ABS(IFERROR(U1277,0))*$D$18,ABS((MAX($D$16,POWER((ABS(K1277)^2)/($I$5*MAX(F1277,0.1)^2),1/3)))-IFERROR(L1277,0))))))),MAX($D$16,POWER((ABS(K1277)^2)/($I$5*MAX(F1277,0.1)^2),1/3))),MAX($D$16,IFERROR(L1277,0)))))))</f>
        <v/>
      </c>
      <c r="M1277">
        <f>((F1277)+(G1277)*(L1277))*(L1277)</f>
        <v/>
      </c>
      <c r="N1277">
        <f>(((F1277)+(G1277)*(L1277))*(L1277))/MAX((F1277)+2*(L1277)*SQRT(1+(G1277)^2),1E-6)</f>
        <v/>
      </c>
      <c r="O1277">
        <f>ABS(K1277)/MAX(((F1277)+(G1277)*(L1277))*(L1277),1E-6)</f>
        <v/>
      </c>
      <c r="P1277">
        <f>E1277+L1277</f>
        <v/>
      </c>
      <c r="Q1277">
        <f>P1277+((ABS(K1277)/MAX(((F1277)+(G1277)*(L1277))*(L1277),1E-6))^2)/(2*$I$5)</f>
        <v/>
      </c>
      <c r="R1277">
        <f>((ABS(K1277)*$D$6)/(MAX(((F1277)+(G1277)*(L1277))*(L1277),1E-6)*MAX(((((F1277)+(G1277)*(L1277))*(L1277))/MAX((F1277)+2*(L1277)*SQRT(1+(G1277)^2),1E-6))^(2/3),1E-6)))^2</f>
        <v/>
      </c>
      <c r="S1277">
        <f>ABS(ABS(K1277)/MAX(((F1277)+(G1277)*(L1277))*(L1277),1E-6))/SQRT($I$5*MAX((((F1277)+(G1277)*(L1277))*(L1277))/MAX((F1277)+2*(G1277)*(L1277),1E-6),1E-6))</f>
        <v/>
      </c>
      <c r="T1277">
        <f>((F1277)*(L1277)^2)/2+(G1277)*(L1277)^3/3+(ABS(K1277)^2)/($I$5*MAX(((F1277)+(G1277)*(L1277))*(L1277),1E-6))</f>
        <v/>
      </c>
      <c r="U1277">
        <f>IF($D$20=0,0,IFERROR(Q1276-(((R1276+R1277)/2)*J1277)-(IF(O1276&gt;O1277,$D$8*((O1276^2-O1277^2)/(2*$I$5)),$D$9*((O1277^2-O1276^2)/(2*$I$5)))+($D$10*(ABS(I1277)/90)*(MAX(O1276^2,O1277^2)/(2*$I$5))))-Q1277,0))</f>
        <v/>
      </c>
      <c r="V1277">
        <f>IF($D$20=0,1,IFERROR(IF(ROUND(S1277,3)=1,1,IF(AND(ABS(U1277)&lt;$D$19,S1277&gt;1),1,0)),0))</f>
        <v/>
      </c>
      <c r="W1277">
        <f>IF($D$20=0,IFERROR(W1278,MAX($D$16,POWER((ABS(K1277)^2)/($I$5*MAX(F1277,0.1)^2),1/3))),IF(IFERROR(AG1278,0)=0,IFERROR(W1278,MAX($D$16,POWER((ABS(K1277)^2)/($I$5*MAX(F1277,0.1)^2),1/3))),IF(OR(IFERROR(W1277,0)=0,IFERROR(AD1278,0)&gt;1),MAX($D$16,POWER((ABS(K1277)^2)/($I$5*MAX(F1277,0.1)^2),1/3)),IF(IFERROR(AF1277,0)&gt;0,MAX($D$16,IFERROR(W1277,0)+((IFERROR(AF1277,0))*$D$18*IF((IFERROR(AD1277,0))&lt;1,1,-1))),IF(IFERROR(AF1277,0)&lt;0,IF(ABS((MAX($D$16,POWER((ABS(K1277)^2)/($I$5*MAX(F1277,0.1)^2),1/3)))-IFERROR(W1277,0))&gt;$D$19,MAX($D$16,IF((MAX($D$16,POWER((ABS(K1277)^2)/($I$5*MAX(F1277,0.1)^2),1/3)))&gt;IFERROR(W1277,0),MIN((MAX($D$16,POWER((ABS(K1277)^2)/($I$5*MAX(F1277,0.1)^2),1/3))),IFERROR(W1277,0)+(MIN(ABS(IFERROR(AF1277,0))*$D$18,ABS((MAX($D$16,POWER((ABS(K1277)^2)/($I$5*MAX(F1277,0.1)^2),1/3)))-IFERROR(W1277,0))))),MAX((MAX($D$16,POWER((ABS(K1277)^2)/($I$5*MAX(F1277,0.1)^2),1/3))),IFERROR(W1277,0)-(MIN(ABS(IFERROR(AF1277,0))*$D$18,ABS((MAX($D$16,POWER((ABS(K1277)^2)/($I$5*MAX(F1277,0.1)^2),1/3)))-IFERROR(W1277,0))))))),MAX($D$16,POWER((ABS(K1277)^2)/($I$5*MAX(F1277,0.1)^2),1/3))),MAX($D$16,IFERROR(W1277,0)))))))</f>
        <v/>
      </c>
      <c r="X1277">
        <f>((F1277)+(G1277)*(W1277))*(W1277)</f>
        <v/>
      </c>
      <c r="Y1277">
        <f>(((F1277)+(G1277)*(W1277))*(W1277))/MAX((F1277)+2*(W1277)*SQRT(1+(G1277)^2),1E-6)</f>
        <v/>
      </c>
      <c r="Z1277">
        <f>ABS(K1277)/MAX(((F1277)+(G1277)*(W1277))*(W1277),1E-6)</f>
        <v/>
      </c>
      <c r="AA1277">
        <f>E1277+W1277</f>
        <v/>
      </c>
      <c r="AB1277">
        <f>AA1277+((ABS(K1277)/MAX(((F1277)+(G1277)*(W1277))*(W1277),1E-6))^2)/(2*$I$5)</f>
        <v/>
      </c>
      <c r="AC1277">
        <f>((ABS(K1277)*$D$6)/(MAX(((F1277)+(G1277)*(W1277))*(W1277),1E-6)*MAX(((((F1277)+(G1277)*(W1277))*(W1277))/MAX((F1277)+2*(W1277)*SQRT(1+(G1277)^2),1E-6))^(2/3),1E-6)))^2</f>
        <v/>
      </c>
      <c r="AD1277">
        <f>ABS(ABS(K1277)/MAX(((F1277)+(G1277)*(W1277))*(W1277),1E-6))/SQRT($I$5*MAX((((F1277)+(G1277)*(W1277))*(W1277))/MAX((F1277)+2*(G1277)*(W1277),1E-6),1E-6))</f>
        <v/>
      </c>
      <c r="AE1277">
        <f>((F1277)*(W1277)^2)/2+(G1277)*(W1277)^3/3+(ABS(K1277)^2)/($I$5*MAX(((F1277)+(G1277)*(W1277))*(W1277),1E-6))</f>
        <v/>
      </c>
      <c r="AF1277">
        <f>IF($D$20=0,0,IFERROR(AB1278+(((AC1277+AC1278)/2)*J1278)+(IF(Z1277&gt;Z1278,$D$8*((Z1277^2-Z1278^2)/(2*$I$5)),$D$9*((Z1278^2-Z1277^2)/(2*$I$5)))+($D$10*(ABS(I1278)/90)*(MAX(Z1277^2,Z1278^2)/(2*$I$5))))-AB1277,0))</f>
        <v/>
      </c>
      <c r="AG1277">
        <f>IF($D$20=0,1,IFERROR(IF(ROUND(AD1277,3)=1,1,IF(AND(ABS(AF1277)&lt;$D$19,AD1277&lt;1),1,0)),0))</f>
        <v/>
      </c>
      <c r="AH1277">
        <f>IFERROR(IF(V32="Supercritical",MAX($D$16,IFERROR(L1277,MAX($D$16,POWER((ABS(K1277)^2)/($I$5*MAX(F1277,0.1)^2),1/3)))),IF(V32="Subcritical",MAX($D$16,IFERROR(W1277,MAX($D$16,POWER((ABS(K1277)^2)/($I$5*MAX(F1277,0.1)^2),1/3)))),IF(AND(IFERROR(V1277,0)=1,IFERROR(AG1277,0)=1),IF(IFERROR(T1277,-1E99)&gt;=IFERROR(AE1277,-1E99),MAX($D$16,IFERROR(L1277,MAX($D$16,POWER((ABS(K1277)^2)/($I$5*MAX(F1277,0.1)^2),1/3)))),MAX($D$16,IFERROR(W1277,MAX($D$16,POWER((ABS(K1277)^2)/($I$5*MAX(F1277,0.1)^2),1/3))))),IF(IFERROR(V1277,0)=1,MAX($D$16,IFERROR(L1277,MAX($D$16,POWER((ABS(K1277)^2)/($I$5*MAX(F1277,0.1)^2),1/3)))),IF(IFERROR(AG1277,0)=1,MAX($D$16,IFERROR(W1277,MAX($D$16,POWER((ABS(K1277)^2)/($I$5*MAX(F1277,0.1)^2),1/3)))),MAX($D$16,POWER((ABS(K1277)^2)/($I$5*MAX(F1277,0.1)^2),1/3))))))),MAX($D$16,POWER((ABS(K1277)^2)/($I$5*MAX(F1277,0.1)^2),1/3)))</f>
        <v/>
      </c>
      <c r="AI1277">
        <f>E1277+AH1277</f>
        <v/>
      </c>
      <c r="AJ1277">
        <f>AI1277+((ABS(K1277)/MAX(((F1277)+(G1277)*(AH1277))*(AH1277),1E-6))^2)/(2*$I$5)</f>
        <v/>
      </c>
      <c r="AM1277" t="n">
        <v>0</v>
      </c>
      <c r="AN1277" t="n">
        <v>0</v>
      </c>
      <c r="AO1277">
        <f>AM1277+AN1277</f>
        <v/>
      </c>
      <c r="AP1277">
        <f>AP1276+AO1277</f>
        <v/>
      </c>
      <c r="AQ1277">
        <f>ABS(ABS(K1277)/MAX(((F1277)+(G1277)*(AH1277))*(AH1277),1E-6))/SQRT($I$5*MAX((((F1277)+(G1277)*(AH1277))*(AH1277))/MAX((F1277)+2*(G1277)*(AH1277),1E-6),1E-6))</f>
        <v/>
      </c>
      <c r="AR1277">
        <f>IF(AQ1277&lt;1,"Subcritical","Supercritical")</f>
        <v/>
      </c>
      <c r="AS1277">
        <f>((ABS(K1277)*$D$6)/(MAX(((F1277)+(G1277)*(AH1277))*(AH1277),1E-6)*MAX(((((F1277)+(G1277)*(AH1277))*(AH1277))/MAX((F1277)+2*(AH1277)*SQRT(1+(G1277)^2),1E-6))^(2/3),1E-6)))^2</f>
        <v/>
      </c>
    </row>
    <row r="1278">
      <c r="A1278" t="n">
        <v>1129</v>
      </c>
      <c r="B1278" t="n">
        <v>1127.889</v>
      </c>
      <c r="C1278" t="n">
        <v>616075.757</v>
      </c>
      <c r="D1278" t="n">
        <v>3096876.163</v>
      </c>
      <c r="E1278" t="n">
        <v>631.998</v>
      </c>
      <c r="F1278" t="n">
        <v>5.2</v>
      </c>
      <c r="G1278" t="n">
        <v>0</v>
      </c>
      <c r="H1278" t="inlineStr">
        <is>
          <t>Normal</t>
        </is>
      </c>
      <c r="I1278" t="n">
        <v>0</v>
      </c>
      <c r="J1278">
        <f>B1278-B1277</f>
        <v/>
      </c>
      <c r="K1278">
        <f>MAX(0,K1277-AO1277)</f>
        <v/>
      </c>
      <c r="L1278">
        <f>IF($D$20=0,IFERROR(L1277,MAX($D$16,POWER((ABS(K1278)^2)/($I$5*MAX(F1278,0.1)^2),1/3))),IF(IFERROR(V1277,0)=0,IFERROR(L1277,MAX($D$16,POWER((ABS(K1278)^2)/($I$5*MAX(F1278,0.1)^2),1/3))),IF(OR(IFERROR(L1278,0)=0,IFERROR(S1277,0)&lt;1,IFERROR(S1278,0)&lt;1),MAX($D$16,POWER((ABS(K1278)^2)/($I$5*MAX(F1278,0.1)^2),1/3)),IF(IFERROR(U1278,0)&gt;0,MAX($D$16,IFERROR(L1278,0)+((IFERROR(U1278,0))*$D$18*IF((IFERROR(S1278,0))&lt;1,1,-1))),IF(IFERROR(U1278,0)&lt;0,IF(ABS((MAX($D$16,POWER((ABS(K1278)^2)/($I$5*MAX(F1278,0.1)^2),1/3)))-IFERROR(L1278,0))&gt;$D$19,MAX($D$16,IF((MAX($D$16,POWER((ABS(K1278)^2)/($I$5*MAX(F1278,0.1)^2),1/3)))&gt;IFERROR(L1278,0),MIN((MAX($D$16,POWER((ABS(K1278)^2)/($I$5*MAX(F1278,0.1)^2),1/3))),IFERROR(L1278,0)+(MIN(ABS(IFERROR(U1278,0))*$D$18,ABS((MAX($D$16,POWER((ABS(K1278)^2)/($I$5*MAX(F1278,0.1)^2),1/3)))-IFERROR(L1278,0))))),MAX((MAX($D$16,POWER((ABS(K1278)^2)/($I$5*MAX(F1278,0.1)^2),1/3))),IFERROR(L1278,0)-(MIN(ABS(IFERROR(U1278,0))*$D$18,ABS((MAX($D$16,POWER((ABS(K1278)^2)/($I$5*MAX(F1278,0.1)^2),1/3)))-IFERROR(L1278,0))))))),MAX($D$16,POWER((ABS(K1278)^2)/($I$5*MAX(F1278,0.1)^2),1/3))),MAX($D$16,IFERROR(L1278,0)))))))</f>
        <v/>
      </c>
      <c r="M1278">
        <f>((F1278)+(G1278)*(L1278))*(L1278)</f>
        <v/>
      </c>
      <c r="N1278">
        <f>(((F1278)+(G1278)*(L1278))*(L1278))/MAX((F1278)+2*(L1278)*SQRT(1+(G1278)^2),1E-6)</f>
        <v/>
      </c>
      <c r="O1278">
        <f>ABS(K1278)/MAX(((F1278)+(G1278)*(L1278))*(L1278),1E-6)</f>
        <v/>
      </c>
      <c r="P1278">
        <f>E1278+L1278</f>
        <v/>
      </c>
      <c r="Q1278">
        <f>P1278+((ABS(K1278)/MAX(((F1278)+(G1278)*(L1278))*(L1278),1E-6))^2)/(2*$I$5)</f>
        <v/>
      </c>
      <c r="R1278">
        <f>((ABS(K1278)*$D$6)/(MAX(((F1278)+(G1278)*(L1278))*(L1278),1E-6)*MAX(((((F1278)+(G1278)*(L1278))*(L1278))/MAX((F1278)+2*(L1278)*SQRT(1+(G1278)^2),1E-6))^(2/3),1E-6)))^2</f>
        <v/>
      </c>
      <c r="S1278">
        <f>ABS(ABS(K1278)/MAX(((F1278)+(G1278)*(L1278))*(L1278),1E-6))/SQRT($I$5*MAX((((F1278)+(G1278)*(L1278))*(L1278))/MAX((F1278)+2*(G1278)*(L1278),1E-6),1E-6))</f>
        <v/>
      </c>
      <c r="T1278">
        <f>((F1278)*(L1278)^2)/2+(G1278)*(L1278)^3/3+(ABS(K1278)^2)/($I$5*MAX(((F1278)+(G1278)*(L1278))*(L1278),1E-6))</f>
        <v/>
      </c>
      <c r="U1278">
        <f>IF($D$20=0,0,IFERROR(Q1277-(((R1277+R1278)/2)*J1278)-(IF(O1277&gt;O1278,$D$8*((O1277^2-O1278^2)/(2*$I$5)),$D$9*((O1278^2-O1277^2)/(2*$I$5)))+($D$10*(ABS(I1278)/90)*(MAX(O1277^2,O1278^2)/(2*$I$5))))-Q1278,0))</f>
        <v/>
      </c>
      <c r="V1278">
        <f>IF($D$20=0,1,IFERROR(IF(ROUND(S1278,3)=1,1,IF(AND(ABS(U1278)&lt;$D$19,S1278&gt;1),1,0)),0))</f>
        <v/>
      </c>
      <c r="W1278">
        <f>IF($D$20=0,IFERROR(W1279,MAX($D$16,POWER((ABS(K1278)^2)/($I$5*MAX(F1278,0.1)^2),1/3))),IF(IFERROR(AG1279,0)=0,IFERROR(W1279,MAX($D$16,POWER((ABS(K1278)^2)/($I$5*MAX(F1278,0.1)^2),1/3))),IF(OR(IFERROR(W1278,0)=0,IFERROR(AD1279,0)&gt;1),MAX($D$16,POWER((ABS(K1278)^2)/($I$5*MAX(F1278,0.1)^2),1/3)),IF(IFERROR(AF1278,0)&gt;0,MAX($D$16,IFERROR(W1278,0)+((IFERROR(AF1278,0))*$D$18*IF((IFERROR(AD1278,0))&lt;1,1,-1))),IF(IFERROR(AF1278,0)&lt;0,IF(ABS((MAX($D$16,POWER((ABS(K1278)^2)/($I$5*MAX(F1278,0.1)^2),1/3)))-IFERROR(W1278,0))&gt;$D$19,MAX($D$16,IF((MAX($D$16,POWER((ABS(K1278)^2)/($I$5*MAX(F1278,0.1)^2),1/3)))&gt;IFERROR(W1278,0),MIN((MAX($D$16,POWER((ABS(K1278)^2)/($I$5*MAX(F1278,0.1)^2),1/3))),IFERROR(W1278,0)+(MIN(ABS(IFERROR(AF1278,0))*$D$18,ABS((MAX($D$16,POWER((ABS(K1278)^2)/($I$5*MAX(F1278,0.1)^2),1/3)))-IFERROR(W1278,0))))),MAX((MAX($D$16,POWER((ABS(K1278)^2)/($I$5*MAX(F1278,0.1)^2),1/3))),IFERROR(W1278,0)-(MIN(ABS(IFERROR(AF1278,0))*$D$18,ABS((MAX($D$16,POWER((ABS(K1278)^2)/($I$5*MAX(F1278,0.1)^2),1/3)))-IFERROR(W1278,0))))))),MAX($D$16,POWER((ABS(K1278)^2)/($I$5*MAX(F1278,0.1)^2),1/3))),MAX($D$16,IFERROR(W1278,0)))))))</f>
        <v/>
      </c>
      <c r="X1278">
        <f>((F1278)+(G1278)*(W1278))*(W1278)</f>
        <v/>
      </c>
      <c r="Y1278">
        <f>(((F1278)+(G1278)*(W1278))*(W1278))/MAX((F1278)+2*(W1278)*SQRT(1+(G1278)^2),1E-6)</f>
        <v/>
      </c>
      <c r="Z1278">
        <f>ABS(K1278)/MAX(((F1278)+(G1278)*(W1278))*(W1278),1E-6)</f>
        <v/>
      </c>
      <c r="AA1278">
        <f>E1278+W1278</f>
        <v/>
      </c>
      <c r="AB1278">
        <f>AA1278+((ABS(K1278)/MAX(((F1278)+(G1278)*(W1278))*(W1278),1E-6))^2)/(2*$I$5)</f>
        <v/>
      </c>
      <c r="AC1278">
        <f>((ABS(K1278)*$D$6)/(MAX(((F1278)+(G1278)*(W1278))*(W1278),1E-6)*MAX(((((F1278)+(G1278)*(W1278))*(W1278))/MAX((F1278)+2*(W1278)*SQRT(1+(G1278)^2),1E-6))^(2/3),1E-6)))^2</f>
        <v/>
      </c>
      <c r="AD1278">
        <f>ABS(ABS(K1278)/MAX(((F1278)+(G1278)*(W1278))*(W1278),1E-6))/SQRT($I$5*MAX((((F1278)+(G1278)*(W1278))*(W1278))/MAX((F1278)+2*(G1278)*(W1278),1E-6),1E-6))</f>
        <v/>
      </c>
      <c r="AE1278">
        <f>((F1278)*(W1278)^2)/2+(G1278)*(W1278)^3/3+(ABS(K1278)^2)/($I$5*MAX(((F1278)+(G1278)*(W1278))*(W1278),1E-6))</f>
        <v/>
      </c>
      <c r="AF1278">
        <f>IF($D$20=0,0,IFERROR(AB1279+(((AC1278+AC1279)/2)*J1279)+(IF(Z1278&gt;Z1279,$D$8*((Z1278^2-Z1279^2)/(2*$I$5)),$D$9*((Z1279^2-Z1278^2)/(2*$I$5)))+($D$10*(ABS(I1279)/90)*(MAX(Z1278^2,Z1279^2)/(2*$I$5))))-AB1278,0))</f>
        <v/>
      </c>
      <c r="AG1278">
        <f>IF($D$20=0,1,IFERROR(IF(ROUND(AD1278,3)=1,1,IF(AND(ABS(AF1278)&lt;$D$19,AD1278&lt;1),1,0)),0))</f>
        <v/>
      </c>
      <c r="AH1278">
        <f>IFERROR(IF(V32="Supercritical",MAX($D$16,IFERROR(L1278,MAX($D$16,POWER((ABS(K1278)^2)/($I$5*MAX(F1278,0.1)^2),1/3)))),IF(V32="Subcritical",MAX($D$16,IFERROR(W1278,MAX($D$16,POWER((ABS(K1278)^2)/($I$5*MAX(F1278,0.1)^2),1/3)))),IF(AND(IFERROR(V1278,0)=1,IFERROR(AG1278,0)=1),IF(IFERROR(T1278,-1E99)&gt;=IFERROR(AE1278,-1E99),MAX($D$16,IFERROR(L1278,MAX($D$16,POWER((ABS(K1278)^2)/($I$5*MAX(F1278,0.1)^2),1/3)))),MAX($D$16,IFERROR(W1278,MAX($D$16,POWER((ABS(K1278)^2)/($I$5*MAX(F1278,0.1)^2),1/3))))),IF(IFERROR(V1278,0)=1,MAX($D$16,IFERROR(L1278,MAX($D$16,POWER((ABS(K1278)^2)/($I$5*MAX(F1278,0.1)^2),1/3)))),IF(IFERROR(AG1278,0)=1,MAX($D$16,IFERROR(W1278,MAX($D$16,POWER((ABS(K1278)^2)/($I$5*MAX(F1278,0.1)^2),1/3)))),MAX($D$16,POWER((ABS(K1278)^2)/($I$5*MAX(F1278,0.1)^2),1/3))))))),MAX($D$16,POWER((ABS(K1278)^2)/($I$5*MAX(F1278,0.1)^2),1/3)))</f>
        <v/>
      </c>
      <c r="AI1278">
        <f>E1278+AH1278</f>
        <v/>
      </c>
      <c r="AJ1278">
        <f>AI1278+((ABS(K1278)/MAX(((F1278)+(G1278)*(AH1278))*(AH1278),1E-6))^2)/(2*$I$5)</f>
        <v/>
      </c>
      <c r="AM1278" t="n">
        <v>0</v>
      </c>
      <c r="AN1278" t="n">
        <v>0</v>
      </c>
      <c r="AO1278">
        <f>AM1278+AN1278</f>
        <v/>
      </c>
      <c r="AP1278">
        <f>AP1277+AO1278</f>
        <v/>
      </c>
      <c r="AQ1278">
        <f>ABS(ABS(K1278)/MAX(((F1278)+(G1278)*(AH1278))*(AH1278),1E-6))/SQRT($I$5*MAX((((F1278)+(G1278)*(AH1278))*(AH1278))/MAX((F1278)+2*(G1278)*(AH1278),1E-6),1E-6))</f>
        <v/>
      </c>
      <c r="AR1278">
        <f>IF(AQ1278&lt;1,"Subcritical","Supercritical")</f>
        <v/>
      </c>
      <c r="AS1278">
        <f>((ABS(K1278)*$D$6)/(MAX(((F1278)+(G1278)*(AH1278))*(AH1278),1E-6)*MAX(((((F1278)+(G1278)*(AH1278))*(AH1278))/MAX((F1278)+2*(AH1278)*SQRT(1+(G1278)^2),1E-6))^(2/3),1E-6)))^2</f>
        <v/>
      </c>
    </row>
    <row r="1279">
      <c r="A1279" t="n">
        <v>1130</v>
      </c>
      <c r="B1279" t="n">
        <v>1128.889</v>
      </c>
      <c r="C1279" t="n">
        <v>616075.715</v>
      </c>
      <c r="D1279" t="n">
        <v>3096875.164</v>
      </c>
      <c r="E1279" t="n">
        <v>631.9974999999999</v>
      </c>
      <c r="F1279" t="n">
        <v>5.2</v>
      </c>
      <c r="G1279" t="n">
        <v>0</v>
      </c>
      <c r="H1279" t="inlineStr">
        <is>
          <t>Normal</t>
        </is>
      </c>
      <c r="I1279" t="n">
        <v>0.057</v>
      </c>
      <c r="J1279">
        <f>B1279-B1278</f>
        <v/>
      </c>
      <c r="K1279">
        <f>MAX(0,K1278-AO1278)</f>
        <v/>
      </c>
      <c r="L1279">
        <f>IF($D$20=0,IFERROR(L1278,MAX($D$16,POWER((ABS(K1279)^2)/($I$5*MAX(F1279,0.1)^2),1/3))),IF(IFERROR(V1278,0)=0,IFERROR(L1278,MAX($D$16,POWER((ABS(K1279)^2)/($I$5*MAX(F1279,0.1)^2),1/3))),IF(OR(IFERROR(L1279,0)=0,IFERROR(S1278,0)&lt;1,IFERROR(S1279,0)&lt;1),MAX($D$16,POWER((ABS(K1279)^2)/($I$5*MAX(F1279,0.1)^2),1/3)),IF(IFERROR(U1279,0)&gt;0,MAX($D$16,IFERROR(L1279,0)+((IFERROR(U1279,0))*$D$18*IF((IFERROR(S1279,0))&lt;1,1,-1))),IF(IFERROR(U1279,0)&lt;0,IF(ABS((MAX($D$16,POWER((ABS(K1279)^2)/($I$5*MAX(F1279,0.1)^2),1/3)))-IFERROR(L1279,0))&gt;$D$19,MAX($D$16,IF((MAX($D$16,POWER((ABS(K1279)^2)/($I$5*MAX(F1279,0.1)^2),1/3)))&gt;IFERROR(L1279,0),MIN((MAX($D$16,POWER((ABS(K1279)^2)/($I$5*MAX(F1279,0.1)^2),1/3))),IFERROR(L1279,0)+(MIN(ABS(IFERROR(U1279,0))*$D$18,ABS((MAX($D$16,POWER((ABS(K1279)^2)/($I$5*MAX(F1279,0.1)^2),1/3)))-IFERROR(L1279,0))))),MAX((MAX($D$16,POWER((ABS(K1279)^2)/($I$5*MAX(F1279,0.1)^2),1/3))),IFERROR(L1279,0)-(MIN(ABS(IFERROR(U1279,0))*$D$18,ABS((MAX($D$16,POWER((ABS(K1279)^2)/($I$5*MAX(F1279,0.1)^2),1/3)))-IFERROR(L1279,0))))))),MAX($D$16,POWER((ABS(K1279)^2)/($I$5*MAX(F1279,0.1)^2),1/3))),MAX($D$16,IFERROR(L1279,0)))))))</f>
        <v/>
      </c>
      <c r="M1279">
        <f>((F1279)+(G1279)*(L1279))*(L1279)</f>
        <v/>
      </c>
      <c r="N1279">
        <f>(((F1279)+(G1279)*(L1279))*(L1279))/MAX((F1279)+2*(L1279)*SQRT(1+(G1279)^2),1E-6)</f>
        <v/>
      </c>
      <c r="O1279">
        <f>ABS(K1279)/MAX(((F1279)+(G1279)*(L1279))*(L1279),1E-6)</f>
        <v/>
      </c>
      <c r="P1279">
        <f>E1279+L1279</f>
        <v/>
      </c>
      <c r="Q1279">
        <f>P1279+((ABS(K1279)/MAX(((F1279)+(G1279)*(L1279))*(L1279),1E-6))^2)/(2*$I$5)</f>
        <v/>
      </c>
      <c r="R1279">
        <f>((ABS(K1279)*$D$6)/(MAX(((F1279)+(G1279)*(L1279))*(L1279),1E-6)*MAX(((((F1279)+(G1279)*(L1279))*(L1279))/MAX((F1279)+2*(L1279)*SQRT(1+(G1279)^2),1E-6))^(2/3),1E-6)))^2</f>
        <v/>
      </c>
      <c r="S1279">
        <f>ABS(ABS(K1279)/MAX(((F1279)+(G1279)*(L1279))*(L1279),1E-6))/SQRT($I$5*MAX((((F1279)+(G1279)*(L1279))*(L1279))/MAX((F1279)+2*(G1279)*(L1279),1E-6),1E-6))</f>
        <v/>
      </c>
      <c r="T1279">
        <f>((F1279)*(L1279)^2)/2+(G1279)*(L1279)^3/3+(ABS(K1279)^2)/($I$5*MAX(((F1279)+(G1279)*(L1279))*(L1279),1E-6))</f>
        <v/>
      </c>
      <c r="U1279">
        <f>IF($D$20=0,0,IFERROR(Q1278-(((R1278+R1279)/2)*J1279)-(IF(O1278&gt;O1279,$D$8*((O1278^2-O1279^2)/(2*$I$5)),$D$9*((O1279^2-O1278^2)/(2*$I$5)))+($D$10*(ABS(I1279)/90)*(MAX(O1278^2,O1279^2)/(2*$I$5))))-Q1279,0))</f>
        <v/>
      </c>
      <c r="V1279">
        <f>IF($D$20=0,1,IFERROR(IF(ROUND(S1279,3)=1,1,IF(AND(ABS(U1279)&lt;$D$19,S1279&gt;1),1,0)),0))</f>
        <v/>
      </c>
      <c r="W1279">
        <f>IF($D$20=0,IFERROR(W1280,MAX($D$16,POWER((ABS(K1279)^2)/($I$5*MAX(F1279,0.1)^2),1/3))),IF(IFERROR(AG1280,0)=0,IFERROR(W1280,MAX($D$16,POWER((ABS(K1279)^2)/($I$5*MAX(F1279,0.1)^2),1/3))),IF(OR(IFERROR(W1279,0)=0,IFERROR(AD1280,0)&gt;1),MAX($D$16,POWER((ABS(K1279)^2)/($I$5*MAX(F1279,0.1)^2),1/3)),IF(IFERROR(AF1279,0)&gt;0,MAX($D$16,IFERROR(W1279,0)+((IFERROR(AF1279,0))*$D$18*IF((IFERROR(AD1279,0))&lt;1,1,-1))),IF(IFERROR(AF1279,0)&lt;0,IF(ABS((MAX($D$16,POWER((ABS(K1279)^2)/($I$5*MAX(F1279,0.1)^2),1/3)))-IFERROR(W1279,0))&gt;$D$19,MAX($D$16,IF((MAX($D$16,POWER((ABS(K1279)^2)/($I$5*MAX(F1279,0.1)^2),1/3)))&gt;IFERROR(W1279,0),MIN((MAX($D$16,POWER((ABS(K1279)^2)/($I$5*MAX(F1279,0.1)^2),1/3))),IFERROR(W1279,0)+(MIN(ABS(IFERROR(AF1279,0))*$D$18,ABS((MAX($D$16,POWER((ABS(K1279)^2)/($I$5*MAX(F1279,0.1)^2),1/3)))-IFERROR(W1279,0))))),MAX((MAX($D$16,POWER((ABS(K1279)^2)/($I$5*MAX(F1279,0.1)^2),1/3))),IFERROR(W1279,0)-(MIN(ABS(IFERROR(AF1279,0))*$D$18,ABS((MAX($D$16,POWER((ABS(K1279)^2)/($I$5*MAX(F1279,0.1)^2),1/3)))-IFERROR(W1279,0))))))),MAX($D$16,POWER((ABS(K1279)^2)/($I$5*MAX(F1279,0.1)^2),1/3))),MAX($D$16,IFERROR(W1279,0)))))))</f>
        <v/>
      </c>
      <c r="X1279">
        <f>((F1279)+(G1279)*(W1279))*(W1279)</f>
        <v/>
      </c>
      <c r="Y1279">
        <f>(((F1279)+(G1279)*(W1279))*(W1279))/MAX((F1279)+2*(W1279)*SQRT(1+(G1279)^2),1E-6)</f>
        <v/>
      </c>
      <c r="Z1279">
        <f>ABS(K1279)/MAX(((F1279)+(G1279)*(W1279))*(W1279),1E-6)</f>
        <v/>
      </c>
      <c r="AA1279">
        <f>E1279+W1279</f>
        <v/>
      </c>
      <c r="AB1279">
        <f>AA1279+((ABS(K1279)/MAX(((F1279)+(G1279)*(W1279))*(W1279),1E-6))^2)/(2*$I$5)</f>
        <v/>
      </c>
      <c r="AC1279">
        <f>((ABS(K1279)*$D$6)/(MAX(((F1279)+(G1279)*(W1279))*(W1279),1E-6)*MAX(((((F1279)+(G1279)*(W1279))*(W1279))/MAX((F1279)+2*(W1279)*SQRT(1+(G1279)^2),1E-6))^(2/3),1E-6)))^2</f>
        <v/>
      </c>
      <c r="AD1279">
        <f>ABS(ABS(K1279)/MAX(((F1279)+(G1279)*(W1279))*(W1279),1E-6))/SQRT($I$5*MAX((((F1279)+(G1279)*(W1279))*(W1279))/MAX((F1279)+2*(G1279)*(W1279),1E-6),1E-6))</f>
        <v/>
      </c>
      <c r="AE1279">
        <f>((F1279)*(W1279)^2)/2+(G1279)*(W1279)^3/3+(ABS(K1279)^2)/($I$5*MAX(((F1279)+(G1279)*(W1279))*(W1279),1E-6))</f>
        <v/>
      </c>
      <c r="AF1279">
        <f>IF($D$20=0,0,IFERROR(AB1280+(((AC1279+AC1280)/2)*J1280)+(IF(Z1279&gt;Z1280,$D$8*((Z1279^2-Z1280^2)/(2*$I$5)),$D$9*((Z1280^2-Z1279^2)/(2*$I$5)))+($D$10*(ABS(I1280)/90)*(MAX(Z1279^2,Z1280^2)/(2*$I$5))))-AB1279,0))</f>
        <v/>
      </c>
      <c r="AG1279">
        <f>IF($D$20=0,1,IFERROR(IF(ROUND(AD1279,3)=1,1,IF(AND(ABS(AF1279)&lt;$D$19,AD1279&lt;1),1,0)),0))</f>
        <v/>
      </c>
      <c r="AH1279">
        <f>IFERROR(IF(V32="Supercritical",MAX($D$16,IFERROR(L1279,MAX($D$16,POWER((ABS(K1279)^2)/($I$5*MAX(F1279,0.1)^2),1/3)))),IF(V32="Subcritical",MAX($D$16,IFERROR(W1279,MAX($D$16,POWER((ABS(K1279)^2)/($I$5*MAX(F1279,0.1)^2),1/3)))),IF(AND(IFERROR(V1279,0)=1,IFERROR(AG1279,0)=1),IF(IFERROR(T1279,-1E99)&gt;=IFERROR(AE1279,-1E99),MAX($D$16,IFERROR(L1279,MAX($D$16,POWER((ABS(K1279)^2)/($I$5*MAX(F1279,0.1)^2),1/3)))),MAX($D$16,IFERROR(W1279,MAX($D$16,POWER((ABS(K1279)^2)/($I$5*MAX(F1279,0.1)^2),1/3))))),IF(IFERROR(V1279,0)=1,MAX($D$16,IFERROR(L1279,MAX($D$16,POWER((ABS(K1279)^2)/($I$5*MAX(F1279,0.1)^2),1/3)))),IF(IFERROR(AG1279,0)=1,MAX($D$16,IFERROR(W1279,MAX($D$16,POWER((ABS(K1279)^2)/($I$5*MAX(F1279,0.1)^2),1/3)))),MAX($D$16,POWER((ABS(K1279)^2)/($I$5*MAX(F1279,0.1)^2),1/3))))))),MAX($D$16,POWER((ABS(K1279)^2)/($I$5*MAX(F1279,0.1)^2),1/3)))</f>
        <v/>
      </c>
      <c r="AI1279">
        <f>E1279+AH1279</f>
        <v/>
      </c>
      <c r="AJ1279">
        <f>AI1279+((ABS(K1279)/MAX(((F1279)+(G1279)*(AH1279))*(AH1279),1E-6))^2)/(2*$I$5)</f>
        <v/>
      </c>
      <c r="AM1279" t="n">
        <v>0</v>
      </c>
      <c r="AN1279" t="n">
        <v>0</v>
      </c>
      <c r="AO1279">
        <f>AM1279+AN1279</f>
        <v/>
      </c>
      <c r="AP1279">
        <f>AP1278+AO1279</f>
        <v/>
      </c>
      <c r="AQ1279">
        <f>ABS(ABS(K1279)/MAX(((F1279)+(G1279)*(AH1279))*(AH1279),1E-6))/SQRT($I$5*MAX((((F1279)+(G1279)*(AH1279))*(AH1279))/MAX((F1279)+2*(G1279)*(AH1279),1E-6),1E-6))</f>
        <v/>
      </c>
      <c r="AR1279">
        <f>IF(AQ1279&lt;1,"Subcritical","Supercritical")</f>
        <v/>
      </c>
      <c r="AS1279">
        <f>((ABS(K1279)*$D$6)/(MAX(((F1279)+(G1279)*(AH1279))*(AH1279),1E-6)*MAX(((((F1279)+(G1279)*(AH1279))*(AH1279))/MAX((F1279)+2*(AH1279)*SQRT(1+(G1279)^2),1E-6))^(2/3),1E-6)))^2</f>
        <v/>
      </c>
    </row>
    <row r="1280">
      <c r="A1280" t="n">
        <v>1131</v>
      </c>
      <c r="B1280" t="n">
        <v>1129.889</v>
      </c>
      <c r="C1280" t="n">
        <v>616075.672</v>
      </c>
      <c r="D1280" t="n">
        <v>3096874.165</v>
      </c>
      <c r="E1280" t="n">
        <v>631.997</v>
      </c>
      <c r="F1280" t="n">
        <v>5.2</v>
      </c>
      <c r="G1280" t="n">
        <v>0</v>
      </c>
      <c r="H1280" t="inlineStr">
        <is>
          <t>Normal</t>
        </is>
      </c>
      <c r="I1280" t="n">
        <v>0.057</v>
      </c>
      <c r="J1280">
        <f>B1280-B1279</f>
        <v/>
      </c>
      <c r="K1280">
        <f>MAX(0,K1279-AO1279)</f>
        <v/>
      </c>
      <c r="L1280">
        <f>IF($D$20=0,IFERROR(L1279,MAX($D$16,POWER((ABS(K1280)^2)/($I$5*MAX(F1280,0.1)^2),1/3))),IF(IFERROR(V1279,0)=0,IFERROR(L1279,MAX($D$16,POWER((ABS(K1280)^2)/($I$5*MAX(F1280,0.1)^2),1/3))),IF(OR(IFERROR(L1280,0)=0,IFERROR(S1279,0)&lt;1,IFERROR(S1280,0)&lt;1),MAX($D$16,POWER((ABS(K1280)^2)/($I$5*MAX(F1280,0.1)^2),1/3)),IF(IFERROR(U1280,0)&gt;0,MAX($D$16,IFERROR(L1280,0)+((IFERROR(U1280,0))*$D$18*IF((IFERROR(S1280,0))&lt;1,1,-1))),IF(IFERROR(U1280,0)&lt;0,IF(ABS((MAX($D$16,POWER((ABS(K1280)^2)/($I$5*MAX(F1280,0.1)^2),1/3)))-IFERROR(L1280,0))&gt;$D$19,MAX($D$16,IF((MAX($D$16,POWER((ABS(K1280)^2)/($I$5*MAX(F1280,0.1)^2),1/3)))&gt;IFERROR(L1280,0),MIN((MAX($D$16,POWER((ABS(K1280)^2)/($I$5*MAX(F1280,0.1)^2),1/3))),IFERROR(L1280,0)+(MIN(ABS(IFERROR(U1280,0))*$D$18,ABS((MAX($D$16,POWER((ABS(K1280)^2)/($I$5*MAX(F1280,0.1)^2),1/3)))-IFERROR(L1280,0))))),MAX((MAX($D$16,POWER((ABS(K1280)^2)/($I$5*MAX(F1280,0.1)^2),1/3))),IFERROR(L1280,0)-(MIN(ABS(IFERROR(U1280,0))*$D$18,ABS((MAX($D$16,POWER((ABS(K1280)^2)/($I$5*MAX(F1280,0.1)^2),1/3)))-IFERROR(L1280,0))))))),MAX($D$16,POWER((ABS(K1280)^2)/($I$5*MAX(F1280,0.1)^2),1/3))),MAX($D$16,IFERROR(L1280,0)))))))</f>
        <v/>
      </c>
      <c r="M1280">
        <f>((F1280)+(G1280)*(L1280))*(L1280)</f>
        <v/>
      </c>
      <c r="N1280">
        <f>(((F1280)+(G1280)*(L1280))*(L1280))/MAX((F1280)+2*(L1280)*SQRT(1+(G1280)^2),1E-6)</f>
        <v/>
      </c>
      <c r="O1280">
        <f>ABS(K1280)/MAX(((F1280)+(G1280)*(L1280))*(L1280),1E-6)</f>
        <v/>
      </c>
      <c r="P1280">
        <f>E1280+L1280</f>
        <v/>
      </c>
      <c r="Q1280">
        <f>P1280+((ABS(K1280)/MAX(((F1280)+(G1280)*(L1280))*(L1280),1E-6))^2)/(2*$I$5)</f>
        <v/>
      </c>
      <c r="R1280">
        <f>((ABS(K1280)*$D$6)/(MAX(((F1280)+(G1280)*(L1280))*(L1280),1E-6)*MAX(((((F1280)+(G1280)*(L1280))*(L1280))/MAX((F1280)+2*(L1280)*SQRT(1+(G1280)^2),1E-6))^(2/3),1E-6)))^2</f>
        <v/>
      </c>
      <c r="S1280">
        <f>ABS(ABS(K1280)/MAX(((F1280)+(G1280)*(L1280))*(L1280),1E-6))/SQRT($I$5*MAX((((F1280)+(G1280)*(L1280))*(L1280))/MAX((F1280)+2*(G1280)*(L1280),1E-6),1E-6))</f>
        <v/>
      </c>
      <c r="T1280">
        <f>((F1280)*(L1280)^2)/2+(G1280)*(L1280)^3/3+(ABS(K1280)^2)/($I$5*MAX(((F1280)+(G1280)*(L1280))*(L1280),1E-6))</f>
        <v/>
      </c>
      <c r="U1280">
        <f>IF($D$20=0,0,IFERROR(Q1279-(((R1279+R1280)/2)*J1280)-(IF(O1279&gt;O1280,$D$8*((O1279^2-O1280^2)/(2*$I$5)),$D$9*((O1280^2-O1279^2)/(2*$I$5)))+($D$10*(ABS(I1280)/90)*(MAX(O1279^2,O1280^2)/(2*$I$5))))-Q1280,0))</f>
        <v/>
      </c>
      <c r="V1280">
        <f>IF($D$20=0,1,IFERROR(IF(ROUND(S1280,3)=1,1,IF(AND(ABS(U1280)&lt;$D$19,S1280&gt;1),1,0)),0))</f>
        <v/>
      </c>
      <c r="W1280">
        <f>IF($D$20=0,IFERROR(W1281,MAX($D$16,POWER((ABS(K1280)^2)/($I$5*MAX(F1280,0.1)^2),1/3))),IF(IFERROR(AG1281,0)=0,IFERROR(W1281,MAX($D$16,POWER((ABS(K1280)^2)/($I$5*MAX(F1280,0.1)^2),1/3))),IF(OR(IFERROR(W1280,0)=0,IFERROR(AD1281,0)&gt;1),MAX($D$16,POWER((ABS(K1280)^2)/($I$5*MAX(F1280,0.1)^2),1/3)),IF(IFERROR(AF1280,0)&gt;0,MAX($D$16,IFERROR(W1280,0)+((IFERROR(AF1280,0))*$D$18*IF((IFERROR(AD1280,0))&lt;1,1,-1))),IF(IFERROR(AF1280,0)&lt;0,IF(ABS((MAX($D$16,POWER((ABS(K1280)^2)/($I$5*MAX(F1280,0.1)^2),1/3)))-IFERROR(W1280,0))&gt;$D$19,MAX($D$16,IF((MAX($D$16,POWER((ABS(K1280)^2)/($I$5*MAX(F1280,0.1)^2),1/3)))&gt;IFERROR(W1280,0),MIN((MAX($D$16,POWER((ABS(K1280)^2)/($I$5*MAX(F1280,0.1)^2),1/3))),IFERROR(W1280,0)+(MIN(ABS(IFERROR(AF1280,0))*$D$18,ABS((MAX($D$16,POWER((ABS(K1280)^2)/($I$5*MAX(F1280,0.1)^2),1/3)))-IFERROR(W1280,0))))),MAX((MAX($D$16,POWER((ABS(K1280)^2)/($I$5*MAX(F1280,0.1)^2),1/3))),IFERROR(W1280,0)-(MIN(ABS(IFERROR(AF1280,0))*$D$18,ABS((MAX($D$16,POWER((ABS(K1280)^2)/($I$5*MAX(F1280,0.1)^2),1/3)))-IFERROR(W1280,0))))))),MAX($D$16,POWER((ABS(K1280)^2)/($I$5*MAX(F1280,0.1)^2),1/3))),MAX($D$16,IFERROR(W1280,0)))))))</f>
        <v/>
      </c>
      <c r="X1280">
        <f>((F1280)+(G1280)*(W1280))*(W1280)</f>
        <v/>
      </c>
      <c r="Y1280">
        <f>(((F1280)+(G1280)*(W1280))*(W1280))/MAX((F1280)+2*(W1280)*SQRT(1+(G1280)^2),1E-6)</f>
        <v/>
      </c>
      <c r="Z1280">
        <f>ABS(K1280)/MAX(((F1280)+(G1280)*(W1280))*(W1280),1E-6)</f>
        <v/>
      </c>
      <c r="AA1280">
        <f>E1280+W1280</f>
        <v/>
      </c>
      <c r="AB1280">
        <f>AA1280+((ABS(K1280)/MAX(((F1280)+(G1280)*(W1280))*(W1280),1E-6))^2)/(2*$I$5)</f>
        <v/>
      </c>
      <c r="AC1280">
        <f>((ABS(K1280)*$D$6)/(MAX(((F1280)+(G1280)*(W1280))*(W1280),1E-6)*MAX(((((F1280)+(G1280)*(W1280))*(W1280))/MAX((F1280)+2*(W1280)*SQRT(1+(G1280)^2),1E-6))^(2/3),1E-6)))^2</f>
        <v/>
      </c>
      <c r="AD1280">
        <f>ABS(ABS(K1280)/MAX(((F1280)+(G1280)*(W1280))*(W1280),1E-6))/SQRT($I$5*MAX((((F1280)+(G1280)*(W1280))*(W1280))/MAX((F1280)+2*(G1280)*(W1280),1E-6),1E-6))</f>
        <v/>
      </c>
      <c r="AE1280">
        <f>((F1280)*(W1280)^2)/2+(G1280)*(W1280)^3/3+(ABS(K1280)^2)/($I$5*MAX(((F1280)+(G1280)*(W1280))*(W1280),1E-6))</f>
        <v/>
      </c>
      <c r="AF1280">
        <f>IF($D$20=0,0,IFERROR(AB1281+(((AC1280+AC1281)/2)*J1281)+(IF(Z1280&gt;Z1281,$D$8*((Z1280^2-Z1281^2)/(2*$I$5)),$D$9*((Z1281^2-Z1280^2)/(2*$I$5)))+($D$10*(ABS(I1281)/90)*(MAX(Z1280^2,Z1281^2)/(2*$I$5))))-AB1280,0))</f>
        <v/>
      </c>
      <c r="AG1280">
        <f>IF($D$20=0,1,IFERROR(IF(ROUND(AD1280,3)=1,1,IF(AND(ABS(AF1280)&lt;$D$19,AD1280&lt;1),1,0)),0))</f>
        <v/>
      </c>
      <c r="AH1280">
        <f>IFERROR(IF(V32="Supercritical",MAX($D$16,IFERROR(L1280,MAX($D$16,POWER((ABS(K1280)^2)/($I$5*MAX(F1280,0.1)^2),1/3)))),IF(V32="Subcritical",MAX($D$16,IFERROR(W1280,MAX($D$16,POWER((ABS(K1280)^2)/($I$5*MAX(F1280,0.1)^2),1/3)))),IF(AND(IFERROR(V1280,0)=1,IFERROR(AG1280,0)=1),IF(IFERROR(T1280,-1E99)&gt;=IFERROR(AE1280,-1E99),MAX($D$16,IFERROR(L1280,MAX($D$16,POWER((ABS(K1280)^2)/($I$5*MAX(F1280,0.1)^2),1/3)))),MAX($D$16,IFERROR(W1280,MAX($D$16,POWER((ABS(K1280)^2)/($I$5*MAX(F1280,0.1)^2),1/3))))),IF(IFERROR(V1280,0)=1,MAX($D$16,IFERROR(L1280,MAX($D$16,POWER((ABS(K1280)^2)/($I$5*MAX(F1280,0.1)^2),1/3)))),IF(IFERROR(AG1280,0)=1,MAX($D$16,IFERROR(W1280,MAX($D$16,POWER((ABS(K1280)^2)/($I$5*MAX(F1280,0.1)^2),1/3)))),MAX($D$16,POWER((ABS(K1280)^2)/($I$5*MAX(F1280,0.1)^2),1/3))))))),MAX($D$16,POWER((ABS(K1280)^2)/($I$5*MAX(F1280,0.1)^2),1/3)))</f>
        <v/>
      </c>
      <c r="AI1280">
        <f>E1280+AH1280</f>
        <v/>
      </c>
      <c r="AJ1280">
        <f>AI1280+((ABS(K1280)/MAX(((F1280)+(G1280)*(AH1280))*(AH1280),1E-6))^2)/(2*$I$5)</f>
        <v/>
      </c>
      <c r="AM1280" t="n">
        <v>0</v>
      </c>
      <c r="AN1280" t="n">
        <v>0</v>
      </c>
      <c r="AO1280">
        <f>AM1280+AN1280</f>
        <v/>
      </c>
      <c r="AP1280">
        <f>AP1279+AO1280</f>
        <v/>
      </c>
      <c r="AQ1280">
        <f>ABS(ABS(K1280)/MAX(((F1280)+(G1280)*(AH1280))*(AH1280),1E-6))/SQRT($I$5*MAX((((F1280)+(G1280)*(AH1280))*(AH1280))/MAX((F1280)+2*(G1280)*(AH1280),1E-6),1E-6))</f>
        <v/>
      </c>
      <c r="AR1280">
        <f>IF(AQ1280&lt;1,"Subcritical","Supercritical")</f>
        <v/>
      </c>
      <c r="AS1280">
        <f>((ABS(K1280)*$D$6)/(MAX(((F1280)+(G1280)*(AH1280))*(AH1280),1E-6)*MAX(((((F1280)+(G1280)*(AH1280))*(AH1280))/MAX((F1280)+2*(AH1280)*SQRT(1+(G1280)^2),1E-6))^(2/3),1E-6)))^2</f>
        <v/>
      </c>
    </row>
    <row r="1281">
      <c r="A1281" t="n">
        <v>1132</v>
      </c>
      <c r="B1281" t="n">
        <v>1130.889</v>
      </c>
      <c r="C1281" t="n">
        <v>616075.63</v>
      </c>
      <c r="D1281" t="n">
        <v>3096873.166</v>
      </c>
      <c r="E1281" t="n">
        <v>631.9965</v>
      </c>
      <c r="F1281" t="n">
        <v>5.2</v>
      </c>
      <c r="G1281" t="n">
        <v>0</v>
      </c>
      <c r="H1281" t="inlineStr">
        <is>
          <t>Normal</t>
        </is>
      </c>
      <c r="I1281" t="n">
        <v>0</v>
      </c>
      <c r="J1281">
        <f>B1281-B1280</f>
        <v/>
      </c>
      <c r="K1281">
        <f>MAX(0,K1280-AO1280)</f>
        <v/>
      </c>
      <c r="L1281">
        <f>IF($D$20=0,IFERROR(L1280,MAX($D$16,POWER((ABS(K1281)^2)/($I$5*MAX(F1281,0.1)^2),1/3))),IF(IFERROR(V1280,0)=0,IFERROR(L1280,MAX($D$16,POWER((ABS(K1281)^2)/($I$5*MAX(F1281,0.1)^2),1/3))),IF(OR(IFERROR(L1281,0)=0,IFERROR(S1280,0)&lt;1,IFERROR(S1281,0)&lt;1),MAX($D$16,POWER((ABS(K1281)^2)/($I$5*MAX(F1281,0.1)^2),1/3)),IF(IFERROR(U1281,0)&gt;0,MAX($D$16,IFERROR(L1281,0)+((IFERROR(U1281,0))*$D$18*IF((IFERROR(S1281,0))&lt;1,1,-1))),IF(IFERROR(U1281,0)&lt;0,IF(ABS((MAX($D$16,POWER((ABS(K1281)^2)/($I$5*MAX(F1281,0.1)^2),1/3)))-IFERROR(L1281,0))&gt;$D$19,MAX($D$16,IF((MAX($D$16,POWER((ABS(K1281)^2)/($I$5*MAX(F1281,0.1)^2),1/3)))&gt;IFERROR(L1281,0),MIN((MAX($D$16,POWER((ABS(K1281)^2)/($I$5*MAX(F1281,0.1)^2),1/3))),IFERROR(L1281,0)+(MIN(ABS(IFERROR(U1281,0))*$D$18,ABS((MAX($D$16,POWER((ABS(K1281)^2)/($I$5*MAX(F1281,0.1)^2),1/3)))-IFERROR(L1281,0))))),MAX((MAX($D$16,POWER((ABS(K1281)^2)/($I$5*MAX(F1281,0.1)^2),1/3))),IFERROR(L1281,0)-(MIN(ABS(IFERROR(U1281,0))*$D$18,ABS((MAX($D$16,POWER((ABS(K1281)^2)/($I$5*MAX(F1281,0.1)^2),1/3)))-IFERROR(L1281,0))))))),MAX($D$16,POWER((ABS(K1281)^2)/($I$5*MAX(F1281,0.1)^2),1/3))),MAX($D$16,IFERROR(L1281,0)))))))</f>
        <v/>
      </c>
      <c r="M1281">
        <f>((F1281)+(G1281)*(L1281))*(L1281)</f>
        <v/>
      </c>
      <c r="N1281">
        <f>(((F1281)+(G1281)*(L1281))*(L1281))/MAX((F1281)+2*(L1281)*SQRT(1+(G1281)^2),1E-6)</f>
        <v/>
      </c>
      <c r="O1281">
        <f>ABS(K1281)/MAX(((F1281)+(G1281)*(L1281))*(L1281),1E-6)</f>
        <v/>
      </c>
      <c r="P1281">
        <f>E1281+L1281</f>
        <v/>
      </c>
      <c r="Q1281">
        <f>P1281+((ABS(K1281)/MAX(((F1281)+(G1281)*(L1281))*(L1281),1E-6))^2)/(2*$I$5)</f>
        <v/>
      </c>
      <c r="R1281">
        <f>((ABS(K1281)*$D$6)/(MAX(((F1281)+(G1281)*(L1281))*(L1281),1E-6)*MAX(((((F1281)+(G1281)*(L1281))*(L1281))/MAX((F1281)+2*(L1281)*SQRT(1+(G1281)^2),1E-6))^(2/3),1E-6)))^2</f>
        <v/>
      </c>
      <c r="S1281">
        <f>ABS(ABS(K1281)/MAX(((F1281)+(G1281)*(L1281))*(L1281),1E-6))/SQRT($I$5*MAX((((F1281)+(G1281)*(L1281))*(L1281))/MAX((F1281)+2*(G1281)*(L1281),1E-6),1E-6))</f>
        <v/>
      </c>
      <c r="T1281">
        <f>((F1281)*(L1281)^2)/2+(G1281)*(L1281)^3/3+(ABS(K1281)^2)/($I$5*MAX(((F1281)+(G1281)*(L1281))*(L1281),1E-6))</f>
        <v/>
      </c>
      <c r="U1281">
        <f>IF($D$20=0,0,IFERROR(Q1280-(((R1280+R1281)/2)*J1281)-(IF(O1280&gt;O1281,$D$8*((O1280^2-O1281^2)/(2*$I$5)),$D$9*((O1281^2-O1280^2)/(2*$I$5)))+($D$10*(ABS(I1281)/90)*(MAX(O1280^2,O1281^2)/(2*$I$5))))-Q1281,0))</f>
        <v/>
      </c>
      <c r="V1281">
        <f>IF($D$20=0,1,IFERROR(IF(ROUND(S1281,3)=1,1,IF(AND(ABS(U1281)&lt;$D$19,S1281&gt;1),1,0)),0))</f>
        <v/>
      </c>
      <c r="W1281">
        <f>IF($D$20=0,IFERROR(W1282,MAX($D$16,POWER((ABS(K1281)^2)/($I$5*MAX(F1281,0.1)^2),1/3))),IF(IFERROR(AG1282,0)=0,IFERROR(W1282,MAX($D$16,POWER((ABS(K1281)^2)/($I$5*MAX(F1281,0.1)^2),1/3))),IF(OR(IFERROR(W1281,0)=0,IFERROR(AD1282,0)&gt;1),MAX($D$16,POWER((ABS(K1281)^2)/($I$5*MAX(F1281,0.1)^2),1/3)),IF(IFERROR(AF1281,0)&gt;0,MAX($D$16,IFERROR(W1281,0)+((IFERROR(AF1281,0))*$D$18*IF((IFERROR(AD1281,0))&lt;1,1,-1))),IF(IFERROR(AF1281,0)&lt;0,IF(ABS((MAX($D$16,POWER((ABS(K1281)^2)/($I$5*MAX(F1281,0.1)^2),1/3)))-IFERROR(W1281,0))&gt;$D$19,MAX($D$16,IF((MAX($D$16,POWER((ABS(K1281)^2)/($I$5*MAX(F1281,0.1)^2),1/3)))&gt;IFERROR(W1281,0),MIN((MAX($D$16,POWER((ABS(K1281)^2)/($I$5*MAX(F1281,0.1)^2),1/3))),IFERROR(W1281,0)+(MIN(ABS(IFERROR(AF1281,0))*$D$18,ABS((MAX($D$16,POWER((ABS(K1281)^2)/($I$5*MAX(F1281,0.1)^2),1/3)))-IFERROR(W1281,0))))),MAX((MAX($D$16,POWER((ABS(K1281)^2)/($I$5*MAX(F1281,0.1)^2),1/3))),IFERROR(W1281,0)-(MIN(ABS(IFERROR(AF1281,0))*$D$18,ABS((MAX($D$16,POWER((ABS(K1281)^2)/($I$5*MAX(F1281,0.1)^2),1/3)))-IFERROR(W1281,0))))))),MAX($D$16,POWER((ABS(K1281)^2)/($I$5*MAX(F1281,0.1)^2),1/3))),MAX($D$16,IFERROR(W1281,0)))))))</f>
        <v/>
      </c>
      <c r="X1281">
        <f>((F1281)+(G1281)*(W1281))*(W1281)</f>
        <v/>
      </c>
      <c r="Y1281">
        <f>(((F1281)+(G1281)*(W1281))*(W1281))/MAX((F1281)+2*(W1281)*SQRT(1+(G1281)^2),1E-6)</f>
        <v/>
      </c>
      <c r="Z1281">
        <f>ABS(K1281)/MAX(((F1281)+(G1281)*(W1281))*(W1281),1E-6)</f>
        <v/>
      </c>
      <c r="AA1281">
        <f>E1281+W1281</f>
        <v/>
      </c>
      <c r="AB1281">
        <f>AA1281+((ABS(K1281)/MAX(((F1281)+(G1281)*(W1281))*(W1281),1E-6))^2)/(2*$I$5)</f>
        <v/>
      </c>
      <c r="AC1281">
        <f>((ABS(K1281)*$D$6)/(MAX(((F1281)+(G1281)*(W1281))*(W1281),1E-6)*MAX(((((F1281)+(G1281)*(W1281))*(W1281))/MAX((F1281)+2*(W1281)*SQRT(1+(G1281)^2),1E-6))^(2/3),1E-6)))^2</f>
        <v/>
      </c>
      <c r="AD1281">
        <f>ABS(ABS(K1281)/MAX(((F1281)+(G1281)*(W1281))*(W1281),1E-6))/SQRT($I$5*MAX((((F1281)+(G1281)*(W1281))*(W1281))/MAX((F1281)+2*(G1281)*(W1281),1E-6),1E-6))</f>
        <v/>
      </c>
      <c r="AE1281">
        <f>((F1281)*(W1281)^2)/2+(G1281)*(W1281)^3/3+(ABS(K1281)^2)/($I$5*MAX(((F1281)+(G1281)*(W1281))*(W1281),1E-6))</f>
        <v/>
      </c>
      <c r="AF1281">
        <f>IF($D$20=0,0,IFERROR(AB1282+(((AC1281+AC1282)/2)*J1282)+(IF(Z1281&gt;Z1282,$D$8*((Z1281^2-Z1282^2)/(2*$I$5)),$D$9*((Z1282^2-Z1281^2)/(2*$I$5)))+($D$10*(ABS(I1282)/90)*(MAX(Z1281^2,Z1282^2)/(2*$I$5))))-AB1281,0))</f>
        <v/>
      </c>
      <c r="AG1281">
        <f>IF($D$20=0,1,IFERROR(IF(ROUND(AD1281,3)=1,1,IF(AND(ABS(AF1281)&lt;$D$19,AD1281&lt;1),1,0)),0))</f>
        <v/>
      </c>
      <c r="AH1281">
        <f>IFERROR(IF(V32="Supercritical",MAX($D$16,IFERROR(L1281,MAX($D$16,POWER((ABS(K1281)^2)/($I$5*MAX(F1281,0.1)^2),1/3)))),IF(V32="Subcritical",MAX($D$16,IFERROR(W1281,MAX($D$16,POWER((ABS(K1281)^2)/($I$5*MAX(F1281,0.1)^2),1/3)))),IF(AND(IFERROR(V1281,0)=1,IFERROR(AG1281,0)=1),IF(IFERROR(T1281,-1E99)&gt;=IFERROR(AE1281,-1E99),MAX($D$16,IFERROR(L1281,MAX($D$16,POWER((ABS(K1281)^2)/($I$5*MAX(F1281,0.1)^2),1/3)))),MAX($D$16,IFERROR(W1281,MAX($D$16,POWER((ABS(K1281)^2)/($I$5*MAX(F1281,0.1)^2),1/3))))),IF(IFERROR(V1281,0)=1,MAX($D$16,IFERROR(L1281,MAX($D$16,POWER((ABS(K1281)^2)/($I$5*MAX(F1281,0.1)^2),1/3)))),IF(IFERROR(AG1281,0)=1,MAX($D$16,IFERROR(W1281,MAX($D$16,POWER((ABS(K1281)^2)/($I$5*MAX(F1281,0.1)^2),1/3)))),MAX($D$16,POWER((ABS(K1281)^2)/($I$5*MAX(F1281,0.1)^2),1/3))))))),MAX($D$16,POWER((ABS(K1281)^2)/($I$5*MAX(F1281,0.1)^2),1/3)))</f>
        <v/>
      </c>
      <c r="AI1281">
        <f>E1281+AH1281</f>
        <v/>
      </c>
      <c r="AJ1281">
        <f>AI1281+((ABS(K1281)/MAX(((F1281)+(G1281)*(AH1281))*(AH1281),1E-6))^2)/(2*$I$5)</f>
        <v/>
      </c>
      <c r="AM1281" t="n">
        <v>0</v>
      </c>
      <c r="AN1281" t="n">
        <v>0</v>
      </c>
      <c r="AO1281">
        <f>AM1281+AN1281</f>
        <v/>
      </c>
      <c r="AP1281">
        <f>AP1280+AO1281</f>
        <v/>
      </c>
      <c r="AQ1281">
        <f>ABS(ABS(K1281)/MAX(((F1281)+(G1281)*(AH1281))*(AH1281),1E-6))/SQRT($I$5*MAX((((F1281)+(G1281)*(AH1281))*(AH1281))/MAX((F1281)+2*(G1281)*(AH1281),1E-6),1E-6))</f>
        <v/>
      </c>
      <c r="AR1281">
        <f>IF(AQ1281&lt;1,"Subcritical","Supercritical")</f>
        <v/>
      </c>
      <c r="AS1281">
        <f>((ABS(K1281)*$D$6)/(MAX(((F1281)+(G1281)*(AH1281))*(AH1281),1E-6)*MAX(((((F1281)+(G1281)*(AH1281))*(AH1281))/MAX((F1281)+2*(AH1281)*SQRT(1+(G1281)^2),1E-6))^(2/3),1E-6)))^2</f>
        <v/>
      </c>
    </row>
    <row r="1282">
      <c r="A1282" t="n">
        <v>1133</v>
      </c>
      <c r="B1282" t="n">
        <v>1131.889</v>
      </c>
      <c r="C1282" t="n">
        <v>616075.588</v>
      </c>
      <c r="D1282" t="n">
        <v>3096872.167</v>
      </c>
      <c r="E1282" t="n">
        <v>631.996</v>
      </c>
      <c r="F1282" t="n">
        <v>5.2</v>
      </c>
      <c r="G1282" t="n">
        <v>0</v>
      </c>
      <c r="H1282" t="inlineStr">
        <is>
          <t>Normal</t>
        </is>
      </c>
      <c r="I1282" t="n">
        <v>0</v>
      </c>
      <c r="J1282">
        <f>B1282-B1281</f>
        <v/>
      </c>
      <c r="K1282">
        <f>MAX(0,K1281-AO1281)</f>
        <v/>
      </c>
      <c r="L1282">
        <f>IF($D$20=0,IFERROR(L1281,MAX($D$16,POWER((ABS(K1282)^2)/($I$5*MAX(F1282,0.1)^2),1/3))),IF(IFERROR(V1281,0)=0,IFERROR(L1281,MAX($D$16,POWER((ABS(K1282)^2)/($I$5*MAX(F1282,0.1)^2),1/3))),IF(OR(IFERROR(L1282,0)=0,IFERROR(S1281,0)&lt;1,IFERROR(S1282,0)&lt;1),MAX($D$16,POWER((ABS(K1282)^2)/($I$5*MAX(F1282,0.1)^2),1/3)),IF(IFERROR(U1282,0)&gt;0,MAX($D$16,IFERROR(L1282,0)+((IFERROR(U1282,0))*$D$18*IF((IFERROR(S1282,0))&lt;1,1,-1))),IF(IFERROR(U1282,0)&lt;0,IF(ABS((MAX($D$16,POWER((ABS(K1282)^2)/($I$5*MAX(F1282,0.1)^2),1/3)))-IFERROR(L1282,0))&gt;$D$19,MAX($D$16,IF((MAX($D$16,POWER((ABS(K1282)^2)/($I$5*MAX(F1282,0.1)^2),1/3)))&gt;IFERROR(L1282,0),MIN((MAX($D$16,POWER((ABS(K1282)^2)/($I$5*MAX(F1282,0.1)^2),1/3))),IFERROR(L1282,0)+(MIN(ABS(IFERROR(U1282,0))*$D$18,ABS((MAX($D$16,POWER((ABS(K1282)^2)/($I$5*MAX(F1282,0.1)^2),1/3)))-IFERROR(L1282,0))))),MAX((MAX($D$16,POWER((ABS(K1282)^2)/($I$5*MAX(F1282,0.1)^2),1/3))),IFERROR(L1282,0)-(MIN(ABS(IFERROR(U1282,0))*$D$18,ABS((MAX($D$16,POWER((ABS(K1282)^2)/($I$5*MAX(F1282,0.1)^2),1/3)))-IFERROR(L1282,0))))))),MAX($D$16,POWER((ABS(K1282)^2)/($I$5*MAX(F1282,0.1)^2),1/3))),MAX($D$16,IFERROR(L1282,0)))))))</f>
        <v/>
      </c>
      <c r="M1282">
        <f>((F1282)+(G1282)*(L1282))*(L1282)</f>
        <v/>
      </c>
      <c r="N1282">
        <f>(((F1282)+(G1282)*(L1282))*(L1282))/MAX((F1282)+2*(L1282)*SQRT(1+(G1282)^2),1E-6)</f>
        <v/>
      </c>
      <c r="O1282">
        <f>ABS(K1282)/MAX(((F1282)+(G1282)*(L1282))*(L1282),1E-6)</f>
        <v/>
      </c>
      <c r="P1282">
        <f>E1282+L1282</f>
        <v/>
      </c>
      <c r="Q1282">
        <f>P1282+((ABS(K1282)/MAX(((F1282)+(G1282)*(L1282))*(L1282),1E-6))^2)/(2*$I$5)</f>
        <v/>
      </c>
      <c r="R1282">
        <f>((ABS(K1282)*$D$6)/(MAX(((F1282)+(G1282)*(L1282))*(L1282),1E-6)*MAX(((((F1282)+(G1282)*(L1282))*(L1282))/MAX((F1282)+2*(L1282)*SQRT(1+(G1282)^2),1E-6))^(2/3),1E-6)))^2</f>
        <v/>
      </c>
      <c r="S1282">
        <f>ABS(ABS(K1282)/MAX(((F1282)+(G1282)*(L1282))*(L1282),1E-6))/SQRT($I$5*MAX((((F1282)+(G1282)*(L1282))*(L1282))/MAX((F1282)+2*(G1282)*(L1282),1E-6),1E-6))</f>
        <v/>
      </c>
      <c r="T1282">
        <f>((F1282)*(L1282)^2)/2+(G1282)*(L1282)^3/3+(ABS(K1282)^2)/($I$5*MAX(((F1282)+(G1282)*(L1282))*(L1282),1E-6))</f>
        <v/>
      </c>
      <c r="U1282">
        <f>IF($D$20=0,0,IFERROR(Q1281-(((R1281+R1282)/2)*J1282)-(IF(O1281&gt;O1282,$D$8*((O1281^2-O1282^2)/(2*$I$5)),$D$9*((O1282^2-O1281^2)/(2*$I$5)))+($D$10*(ABS(I1282)/90)*(MAX(O1281^2,O1282^2)/(2*$I$5))))-Q1282,0))</f>
        <v/>
      </c>
      <c r="V1282">
        <f>IF($D$20=0,1,IFERROR(IF(ROUND(S1282,3)=1,1,IF(AND(ABS(U1282)&lt;$D$19,S1282&gt;1),1,0)),0))</f>
        <v/>
      </c>
      <c r="W1282">
        <f>IF($D$20=0,IFERROR(W1283,MAX($D$16,POWER((ABS(K1282)^2)/($I$5*MAX(F1282,0.1)^2),1/3))),IF(IFERROR(AG1283,0)=0,IFERROR(W1283,MAX($D$16,POWER((ABS(K1282)^2)/($I$5*MAX(F1282,0.1)^2),1/3))),IF(OR(IFERROR(W1282,0)=0,IFERROR(AD1283,0)&gt;1),MAX($D$16,POWER((ABS(K1282)^2)/($I$5*MAX(F1282,0.1)^2),1/3)),IF(IFERROR(AF1282,0)&gt;0,MAX($D$16,IFERROR(W1282,0)+((IFERROR(AF1282,0))*$D$18*IF((IFERROR(AD1282,0))&lt;1,1,-1))),IF(IFERROR(AF1282,0)&lt;0,IF(ABS((MAX($D$16,POWER((ABS(K1282)^2)/($I$5*MAX(F1282,0.1)^2),1/3)))-IFERROR(W1282,0))&gt;$D$19,MAX($D$16,IF((MAX($D$16,POWER((ABS(K1282)^2)/($I$5*MAX(F1282,0.1)^2),1/3)))&gt;IFERROR(W1282,0),MIN((MAX($D$16,POWER((ABS(K1282)^2)/($I$5*MAX(F1282,0.1)^2),1/3))),IFERROR(W1282,0)+(MIN(ABS(IFERROR(AF1282,0))*$D$18,ABS((MAX($D$16,POWER((ABS(K1282)^2)/($I$5*MAX(F1282,0.1)^2),1/3)))-IFERROR(W1282,0))))),MAX((MAX($D$16,POWER((ABS(K1282)^2)/($I$5*MAX(F1282,0.1)^2),1/3))),IFERROR(W1282,0)-(MIN(ABS(IFERROR(AF1282,0))*$D$18,ABS((MAX($D$16,POWER((ABS(K1282)^2)/($I$5*MAX(F1282,0.1)^2),1/3)))-IFERROR(W1282,0))))))),MAX($D$16,POWER((ABS(K1282)^2)/($I$5*MAX(F1282,0.1)^2),1/3))),MAX($D$16,IFERROR(W1282,0)))))))</f>
        <v/>
      </c>
      <c r="X1282">
        <f>((F1282)+(G1282)*(W1282))*(W1282)</f>
        <v/>
      </c>
      <c r="Y1282">
        <f>(((F1282)+(G1282)*(W1282))*(W1282))/MAX((F1282)+2*(W1282)*SQRT(1+(G1282)^2),1E-6)</f>
        <v/>
      </c>
      <c r="Z1282">
        <f>ABS(K1282)/MAX(((F1282)+(G1282)*(W1282))*(W1282),1E-6)</f>
        <v/>
      </c>
      <c r="AA1282">
        <f>E1282+W1282</f>
        <v/>
      </c>
      <c r="AB1282">
        <f>AA1282+((ABS(K1282)/MAX(((F1282)+(G1282)*(W1282))*(W1282),1E-6))^2)/(2*$I$5)</f>
        <v/>
      </c>
      <c r="AC1282">
        <f>((ABS(K1282)*$D$6)/(MAX(((F1282)+(G1282)*(W1282))*(W1282),1E-6)*MAX(((((F1282)+(G1282)*(W1282))*(W1282))/MAX((F1282)+2*(W1282)*SQRT(1+(G1282)^2),1E-6))^(2/3),1E-6)))^2</f>
        <v/>
      </c>
      <c r="AD1282">
        <f>ABS(ABS(K1282)/MAX(((F1282)+(G1282)*(W1282))*(W1282),1E-6))/SQRT($I$5*MAX((((F1282)+(G1282)*(W1282))*(W1282))/MAX((F1282)+2*(G1282)*(W1282),1E-6),1E-6))</f>
        <v/>
      </c>
      <c r="AE1282">
        <f>((F1282)*(W1282)^2)/2+(G1282)*(W1282)^3/3+(ABS(K1282)^2)/($I$5*MAX(((F1282)+(G1282)*(W1282))*(W1282),1E-6))</f>
        <v/>
      </c>
      <c r="AF1282">
        <f>IF($D$20=0,0,IFERROR(AB1283+(((AC1282+AC1283)/2)*J1283)+(IF(Z1282&gt;Z1283,$D$8*((Z1282^2-Z1283^2)/(2*$I$5)),$D$9*((Z1283^2-Z1282^2)/(2*$I$5)))+($D$10*(ABS(I1283)/90)*(MAX(Z1282^2,Z1283^2)/(2*$I$5))))-AB1282,0))</f>
        <v/>
      </c>
      <c r="AG1282">
        <f>IF($D$20=0,1,IFERROR(IF(ROUND(AD1282,3)=1,1,IF(AND(ABS(AF1282)&lt;$D$19,AD1282&lt;1),1,0)),0))</f>
        <v/>
      </c>
      <c r="AH1282">
        <f>IFERROR(IF(V32="Supercritical",MAX($D$16,IFERROR(L1282,MAX($D$16,POWER((ABS(K1282)^2)/($I$5*MAX(F1282,0.1)^2),1/3)))),IF(V32="Subcritical",MAX($D$16,IFERROR(W1282,MAX($D$16,POWER((ABS(K1282)^2)/($I$5*MAX(F1282,0.1)^2),1/3)))),IF(AND(IFERROR(V1282,0)=1,IFERROR(AG1282,0)=1),IF(IFERROR(T1282,-1E99)&gt;=IFERROR(AE1282,-1E99),MAX($D$16,IFERROR(L1282,MAX($D$16,POWER((ABS(K1282)^2)/($I$5*MAX(F1282,0.1)^2),1/3)))),MAX($D$16,IFERROR(W1282,MAX($D$16,POWER((ABS(K1282)^2)/($I$5*MAX(F1282,0.1)^2),1/3))))),IF(IFERROR(V1282,0)=1,MAX($D$16,IFERROR(L1282,MAX($D$16,POWER((ABS(K1282)^2)/($I$5*MAX(F1282,0.1)^2),1/3)))),IF(IFERROR(AG1282,0)=1,MAX($D$16,IFERROR(W1282,MAX($D$16,POWER((ABS(K1282)^2)/($I$5*MAX(F1282,0.1)^2),1/3)))),MAX($D$16,POWER((ABS(K1282)^2)/($I$5*MAX(F1282,0.1)^2),1/3))))))),MAX($D$16,POWER((ABS(K1282)^2)/($I$5*MAX(F1282,0.1)^2),1/3)))</f>
        <v/>
      </c>
      <c r="AI1282">
        <f>E1282+AH1282</f>
        <v/>
      </c>
      <c r="AJ1282">
        <f>AI1282+((ABS(K1282)/MAX(((F1282)+(G1282)*(AH1282))*(AH1282),1E-6))^2)/(2*$I$5)</f>
        <v/>
      </c>
      <c r="AM1282" t="n">
        <v>0</v>
      </c>
      <c r="AN1282" t="n">
        <v>0</v>
      </c>
      <c r="AO1282">
        <f>AM1282+AN1282</f>
        <v/>
      </c>
      <c r="AP1282">
        <f>AP1281+AO1282</f>
        <v/>
      </c>
      <c r="AQ1282">
        <f>ABS(ABS(K1282)/MAX(((F1282)+(G1282)*(AH1282))*(AH1282),1E-6))/SQRT($I$5*MAX((((F1282)+(G1282)*(AH1282))*(AH1282))/MAX((F1282)+2*(G1282)*(AH1282),1E-6),1E-6))</f>
        <v/>
      </c>
      <c r="AR1282">
        <f>IF(AQ1282&lt;1,"Subcritical","Supercritical")</f>
        <v/>
      </c>
      <c r="AS1282">
        <f>((ABS(K1282)*$D$6)/(MAX(((F1282)+(G1282)*(AH1282))*(AH1282),1E-6)*MAX(((((F1282)+(G1282)*(AH1282))*(AH1282))/MAX((F1282)+2*(AH1282)*SQRT(1+(G1282)^2),1E-6))^(2/3),1E-6)))^2</f>
        <v/>
      </c>
    </row>
    <row r="1283">
      <c r="A1283" t="n">
        <v>1134</v>
      </c>
      <c r="B1283" t="n">
        <v>1132.889</v>
      </c>
      <c r="C1283" t="n">
        <v>616075.546</v>
      </c>
      <c r="D1283" t="n">
        <v>3096871.168</v>
      </c>
      <c r="E1283" t="n">
        <v>631.9955</v>
      </c>
      <c r="F1283" t="n">
        <v>5.2</v>
      </c>
      <c r="G1283" t="n">
        <v>0</v>
      </c>
      <c r="H1283" t="inlineStr">
        <is>
          <t>Normal</t>
        </is>
      </c>
      <c r="I1283" t="n">
        <v>0.055</v>
      </c>
      <c r="J1283">
        <f>B1283-B1282</f>
        <v/>
      </c>
      <c r="K1283">
        <f>MAX(0,K1282-AO1282)</f>
        <v/>
      </c>
      <c r="L1283">
        <f>IF($D$20=0,IFERROR(L1282,MAX($D$16,POWER((ABS(K1283)^2)/($I$5*MAX(F1283,0.1)^2),1/3))),IF(IFERROR(V1282,0)=0,IFERROR(L1282,MAX($D$16,POWER((ABS(K1283)^2)/($I$5*MAX(F1283,0.1)^2),1/3))),IF(OR(IFERROR(L1283,0)=0,IFERROR(S1282,0)&lt;1,IFERROR(S1283,0)&lt;1),MAX($D$16,POWER((ABS(K1283)^2)/($I$5*MAX(F1283,0.1)^2),1/3)),IF(IFERROR(U1283,0)&gt;0,MAX($D$16,IFERROR(L1283,0)+((IFERROR(U1283,0))*$D$18*IF((IFERROR(S1283,0))&lt;1,1,-1))),IF(IFERROR(U1283,0)&lt;0,IF(ABS((MAX($D$16,POWER((ABS(K1283)^2)/($I$5*MAX(F1283,0.1)^2),1/3)))-IFERROR(L1283,0))&gt;$D$19,MAX($D$16,IF((MAX($D$16,POWER((ABS(K1283)^2)/($I$5*MAX(F1283,0.1)^2),1/3)))&gt;IFERROR(L1283,0),MIN((MAX($D$16,POWER((ABS(K1283)^2)/($I$5*MAX(F1283,0.1)^2),1/3))),IFERROR(L1283,0)+(MIN(ABS(IFERROR(U1283,0))*$D$18,ABS((MAX($D$16,POWER((ABS(K1283)^2)/($I$5*MAX(F1283,0.1)^2),1/3)))-IFERROR(L1283,0))))),MAX((MAX($D$16,POWER((ABS(K1283)^2)/($I$5*MAX(F1283,0.1)^2),1/3))),IFERROR(L1283,0)-(MIN(ABS(IFERROR(U1283,0))*$D$18,ABS((MAX($D$16,POWER((ABS(K1283)^2)/($I$5*MAX(F1283,0.1)^2),1/3)))-IFERROR(L1283,0))))))),MAX($D$16,POWER((ABS(K1283)^2)/($I$5*MAX(F1283,0.1)^2),1/3))),MAX($D$16,IFERROR(L1283,0)))))))</f>
        <v/>
      </c>
      <c r="M1283">
        <f>((F1283)+(G1283)*(L1283))*(L1283)</f>
        <v/>
      </c>
      <c r="N1283">
        <f>(((F1283)+(G1283)*(L1283))*(L1283))/MAX((F1283)+2*(L1283)*SQRT(1+(G1283)^2),1E-6)</f>
        <v/>
      </c>
      <c r="O1283">
        <f>ABS(K1283)/MAX(((F1283)+(G1283)*(L1283))*(L1283),1E-6)</f>
        <v/>
      </c>
      <c r="P1283">
        <f>E1283+L1283</f>
        <v/>
      </c>
      <c r="Q1283">
        <f>P1283+((ABS(K1283)/MAX(((F1283)+(G1283)*(L1283))*(L1283),1E-6))^2)/(2*$I$5)</f>
        <v/>
      </c>
      <c r="R1283">
        <f>((ABS(K1283)*$D$6)/(MAX(((F1283)+(G1283)*(L1283))*(L1283),1E-6)*MAX(((((F1283)+(G1283)*(L1283))*(L1283))/MAX((F1283)+2*(L1283)*SQRT(1+(G1283)^2),1E-6))^(2/3),1E-6)))^2</f>
        <v/>
      </c>
      <c r="S1283">
        <f>ABS(ABS(K1283)/MAX(((F1283)+(G1283)*(L1283))*(L1283),1E-6))/SQRT($I$5*MAX((((F1283)+(G1283)*(L1283))*(L1283))/MAX((F1283)+2*(G1283)*(L1283),1E-6),1E-6))</f>
        <v/>
      </c>
      <c r="T1283">
        <f>((F1283)*(L1283)^2)/2+(G1283)*(L1283)^3/3+(ABS(K1283)^2)/($I$5*MAX(((F1283)+(G1283)*(L1283))*(L1283),1E-6))</f>
        <v/>
      </c>
      <c r="U1283">
        <f>IF($D$20=0,0,IFERROR(Q1282-(((R1282+R1283)/2)*J1283)-(IF(O1282&gt;O1283,$D$8*((O1282^2-O1283^2)/(2*$I$5)),$D$9*((O1283^2-O1282^2)/(2*$I$5)))+($D$10*(ABS(I1283)/90)*(MAX(O1282^2,O1283^2)/(2*$I$5))))-Q1283,0))</f>
        <v/>
      </c>
      <c r="V1283">
        <f>IF($D$20=0,1,IFERROR(IF(ROUND(S1283,3)=1,1,IF(AND(ABS(U1283)&lt;$D$19,S1283&gt;1),1,0)),0))</f>
        <v/>
      </c>
      <c r="W1283">
        <f>IF($D$20=0,IFERROR(W1284,MAX($D$16,POWER((ABS(K1283)^2)/($I$5*MAX(F1283,0.1)^2),1/3))),IF(IFERROR(AG1284,0)=0,IFERROR(W1284,MAX($D$16,POWER((ABS(K1283)^2)/($I$5*MAX(F1283,0.1)^2),1/3))),IF(OR(IFERROR(W1283,0)=0,IFERROR(AD1284,0)&gt;1),MAX($D$16,POWER((ABS(K1283)^2)/($I$5*MAX(F1283,0.1)^2),1/3)),IF(IFERROR(AF1283,0)&gt;0,MAX($D$16,IFERROR(W1283,0)+((IFERROR(AF1283,0))*$D$18*IF((IFERROR(AD1283,0))&lt;1,1,-1))),IF(IFERROR(AF1283,0)&lt;0,IF(ABS((MAX($D$16,POWER((ABS(K1283)^2)/($I$5*MAX(F1283,0.1)^2),1/3)))-IFERROR(W1283,0))&gt;$D$19,MAX($D$16,IF((MAX($D$16,POWER((ABS(K1283)^2)/($I$5*MAX(F1283,0.1)^2),1/3)))&gt;IFERROR(W1283,0),MIN((MAX($D$16,POWER((ABS(K1283)^2)/($I$5*MAX(F1283,0.1)^2),1/3))),IFERROR(W1283,0)+(MIN(ABS(IFERROR(AF1283,0))*$D$18,ABS((MAX($D$16,POWER((ABS(K1283)^2)/($I$5*MAX(F1283,0.1)^2),1/3)))-IFERROR(W1283,0))))),MAX((MAX($D$16,POWER((ABS(K1283)^2)/($I$5*MAX(F1283,0.1)^2),1/3))),IFERROR(W1283,0)-(MIN(ABS(IFERROR(AF1283,0))*$D$18,ABS((MAX($D$16,POWER((ABS(K1283)^2)/($I$5*MAX(F1283,0.1)^2),1/3)))-IFERROR(W1283,0))))))),MAX($D$16,POWER((ABS(K1283)^2)/($I$5*MAX(F1283,0.1)^2),1/3))),MAX($D$16,IFERROR(W1283,0)))))))</f>
        <v/>
      </c>
      <c r="X1283">
        <f>((F1283)+(G1283)*(W1283))*(W1283)</f>
        <v/>
      </c>
      <c r="Y1283">
        <f>(((F1283)+(G1283)*(W1283))*(W1283))/MAX((F1283)+2*(W1283)*SQRT(1+(G1283)^2),1E-6)</f>
        <v/>
      </c>
      <c r="Z1283">
        <f>ABS(K1283)/MAX(((F1283)+(G1283)*(W1283))*(W1283),1E-6)</f>
        <v/>
      </c>
      <c r="AA1283">
        <f>E1283+W1283</f>
        <v/>
      </c>
      <c r="AB1283">
        <f>AA1283+((ABS(K1283)/MAX(((F1283)+(G1283)*(W1283))*(W1283),1E-6))^2)/(2*$I$5)</f>
        <v/>
      </c>
      <c r="AC1283">
        <f>((ABS(K1283)*$D$6)/(MAX(((F1283)+(G1283)*(W1283))*(W1283),1E-6)*MAX(((((F1283)+(G1283)*(W1283))*(W1283))/MAX((F1283)+2*(W1283)*SQRT(1+(G1283)^2),1E-6))^(2/3),1E-6)))^2</f>
        <v/>
      </c>
      <c r="AD1283">
        <f>ABS(ABS(K1283)/MAX(((F1283)+(G1283)*(W1283))*(W1283),1E-6))/SQRT($I$5*MAX((((F1283)+(G1283)*(W1283))*(W1283))/MAX((F1283)+2*(G1283)*(W1283),1E-6),1E-6))</f>
        <v/>
      </c>
      <c r="AE1283">
        <f>((F1283)*(W1283)^2)/2+(G1283)*(W1283)^3/3+(ABS(K1283)^2)/($I$5*MAX(((F1283)+(G1283)*(W1283))*(W1283),1E-6))</f>
        <v/>
      </c>
      <c r="AF1283">
        <f>IF($D$20=0,0,IFERROR(AB1284+(((AC1283+AC1284)/2)*J1284)+(IF(Z1283&gt;Z1284,$D$8*((Z1283^2-Z1284^2)/(2*$I$5)),$D$9*((Z1284^2-Z1283^2)/(2*$I$5)))+($D$10*(ABS(I1284)/90)*(MAX(Z1283^2,Z1284^2)/(2*$I$5))))-AB1283,0))</f>
        <v/>
      </c>
      <c r="AG1283">
        <f>IF($D$20=0,1,IFERROR(IF(ROUND(AD1283,3)=1,1,IF(AND(ABS(AF1283)&lt;$D$19,AD1283&lt;1),1,0)),0))</f>
        <v/>
      </c>
      <c r="AH1283">
        <f>IFERROR(IF(V32="Supercritical",MAX($D$16,IFERROR(L1283,MAX($D$16,POWER((ABS(K1283)^2)/($I$5*MAX(F1283,0.1)^2),1/3)))),IF(V32="Subcritical",MAX($D$16,IFERROR(W1283,MAX($D$16,POWER((ABS(K1283)^2)/($I$5*MAX(F1283,0.1)^2),1/3)))),IF(AND(IFERROR(V1283,0)=1,IFERROR(AG1283,0)=1),IF(IFERROR(T1283,-1E99)&gt;=IFERROR(AE1283,-1E99),MAX($D$16,IFERROR(L1283,MAX($D$16,POWER((ABS(K1283)^2)/($I$5*MAX(F1283,0.1)^2),1/3)))),MAX($D$16,IFERROR(W1283,MAX($D$16,POWER((ABS(K1283)^2)/($I$5*MAX(F1283,0.1)^2),1/3))))),IF(IFERROR(V1283,0)=1,MAX($D$16,IFERROR(L1283,MAX($D$16,POWER((ABS(K1283)^2)/($I$5*MAX(F1283,0.1)^2),1/3)))),IF(IFERROR(AG1283,0)=1,MAX($D$16,IFERROR(W1283,MAX($D$16,POWER((ABS(K1283)^2)/($I$5*MAX(F1283,0.1)^2),1/3)))),MAX($D$16,POWER((ABS(K1283)^2)/($I$5*MAX(F1283,0.1)^2),1/3))))))),MAX($D$16,POWER((ABS(K1283)^2)/($I$5*MAX(F1283,0.1)^2),1/3)))</f>
        <v/>
      </c>
      <c r="AI1283">
        <f>E1283+AH1283</f>
        <v/>
      </c>
      <c r="AJ1283">
        <f>AI1283+((ABS(K1283)/MAX(((F1283)+(G1283)*(AH1283))*(AH1283),1E-6))^2)/(2*$I$5)</f>
        <v/>
      </c>
      <c r="AM1283" t="n">
        <v>0</v>
      </c>
      <c r="AN1283" t="n">
        <v>0</v>
      </c>
      <c r="AO1283">
        <f>AM1283+AN1283</f>
        <v/>
      </c>
      <c r="AP1283">
        <f>AP1282+AO1283</f>
        <v/>
      </c>
      <c r="AQ1283">
        <f>ABS(ABS(K1283)/MAX(((F1283)+(G1283)*(AH1283))*(AH1283),1E-6))/SQRT($I$5*MAX((((F1283)+(G1283)*(AH1283))*(AH1283))/MAX((F1283)+2*(G1283)*(AH1283),1E-6),1E-6))</f>
        <v/>
      </c>
      <c r="AR1283">
        <f>IF(AQ1283&lt;1,"Subcritical","Supercritical")</f>
        <v/>
      </c>
      <c r="AS1283">
        <f>((ABS(K1283)*$D$6)/(MAX(((F1283)+(G1283)*(AH1283))*(AH1283),1E-6)*MAX(((((F1283)+(G1283)*(AH1283))*(AH1283))/MAX((F1283)+2*(AH1283)*SQRT(1+(G1283)^2),1E-6))^(2/3),1E-6)))^2</f>
        <v/>
      </c>
    </row>
    <row r="1284">
      <c r="A1284" t="n">
        <v>1135</v>
      </c>
      <c r="B1284" t="n">
        <v>1133.89</v>
      </c>
      <c r="C1284" t="n">
        <v>616075.503</v>
      </c>
      <c r="D1284" t="n">
        <v>3096870.168</v>
      </c>
      <c r="E1284" t="n">
        <v>631.995</v>
      </c>
      <c r="F1284" t="n">
        <v>5.2</v>
      </c>
      <c r="G1284" t="n">
        <v>0</v>
      </c>
      <c r="H1284" t="inlineStr">
        <is>
          <t>Normal</t>
        </is>
      </c>
      <c r="I1284" t="n">
        <v>0.055</v>
      </c>
      <c r="J1284">
        <f>B1284-B1283</f>
        <v/>
      </c>
      <c r="K1284">
        <f>MAX(0,K1283-AO1283)</f>
        <v/>
      </c>
      <c r="L1284">
        <f>IF($D$20=0,IFERROR(L1283,MAX($D$16,POWER((ABS(K1284)^2)/($I$5*MAX(F1284,0.1)^2),1/3))),IF(IFERROR(V1283,0)=0,IFERROR(L1283,MAX($D$16,POWER((ABS(K1284)^2)/($I$5*MAX(F1284,0.1)^2),1/3))),IF(OR(IFERROR(L1284,0)=0,IFERROR(S1283,0)&lt;1,IFERROR(S1284,0)&lt;1),MAX($D$16,POWER((ABS(K1284)^2)/($I$5*MAX(F1284,0.1)^2),1/3)),IF(IFERROR(U1284,0)&gt;0,MAX($D$16,IFERROR(L1284,0)+((IFERROR(U1284,0))*$D$18*IF((IFERROR(S1284,0))&lt;1,1,-1))),IF(IFERROR(U1284,0)&lt;0,IF(ABS((MAX($D$16,POWER((ABS(K1284)^2)/($I$5*MAX(F1284,0.1)^2),1/3)))-IFERROR(L1284,0))&gt;$D$19,MAX($D$16,IF((MAX($D$16,POWER((ABS(K1284)^2)/($I$5*MAX(F1284,0.1)^2),1/3)))&gt;IFERROR(L1284,0),MIN((MAX($D$16,POWER((ABS(K1284)^2)/($I$5*MAX(F1284,0.1)^2),1/3))),IFERROR(L1284,0)+(MIN(ABS(IFERROR(U1284,0))*$D$18,ABS((MAX($D$16,POWER((ABS(K1284)^2)/($I$5*MAX(F1284,0.1)^2),1/3)))-IFERROR(L1284,0))))),MAX((MAX($D$16,POWER((ABS(K1284)^2)/($I$5*MAX(F1284,0.1)^2),1/3))),IFERROR(L1284,0)-(MIN(ABS(IFERROR(U1284,0))*$D$18,ABS((MAX($D$16,POWER((ABS(K1284)^2)/($I$5*MAX(F1284,0.1)^2),1/3)))-IFERROR(L1284,0))))))),MAX($D$16,POWER((ABS(K1284)^2)/($I$5*MAX(F1284,0.1)^2),1/3))),MAX($D$16,IFERROR(L1284,0)))))))</f>
        <v/>
      </c>
      <c r="M1284">
        <f>((F1284)+(G1284)*(L1284))*(L1284)</f>
        <v/>
      </c>
      <c r="N1284">
        <f>(((F1284)+(G1284)*(L1284))*(L1284))/MAX((F1284)+2*(L1284)*SQRT(1+(G1284)^2),1E-6)</f>
        <v/>
      </c>
      <c r="O1284">
        <f>ABS(K1284)/MAX(((F1284)+(G1284)*(L1284))*(L1284),1E-6)</f>
        <v/>
      </c>
      <c r="P1284">
        <f>E1284+L1284</f>
        <v/>
      </c>
      <c r="Q1284">
        <f>P1284+((ABS(K1284)/MAX(((F1284)+(G1284)*(L1284))*(L1284),1E-6))^2)/(2*$I$5)</f>
        <v/>
      </c>
      <c r="R1284">
        <f>((ABS(K1284)*$D$6)/(MAX(((F1284)+(G1284)*(L1284))*(L1284),1E-6)*MAX(((((F1284)+(G1284)*(L1284))*(L1284))/MAX((F1284)+2*(L1284)*SQRT(1+(G1284)^2),1E-6))^(2/3),1E-6)))^2</f>
        <v/>
      </c>
      <c r="S1284">
        <f>ABS(ABS(K1284)/MAX(((F1284)+(G1284)*(L1284))*(L1284),1E-6))/SQRT($I$5*MAX((((F1284)+(G1284)*(L1284))*(L1284))/MAX((F1284)+2*(G1284)*(L1284),1E-6),1E-6))</f>
        <v/>
      </c>
      <c r="T1284">
        <f>((F1284)*(L1284)^2)/2+(G1284)*(L1284)^3/3+(ABS(K1284)^2)/($I$5*MAX(((F1284)+(G1284)*(L1284))*(L1284),1E-6))</f>
        <v/>
      </c>
      <c r="U1284">
        <f>IF($D$20=0,0,IFERROR(Q1283-(((R1283+R1284)/2)*J1284)-(IF(O1283&gt;O1284,$D$8*((O1283^2-O1284^2)/(2*$I$5)),$D$9*((O1284^2-O1283^2)/(2*$I$5)))+($D$10*(ABS(I1284)/90)*(MAX(O1283^2,O1284^2)/(2*$I$5))))-Q1284,0))</f>
        <v/>
      </c>
      <c r="V1284">
        <f>IF($D$20=0,1,IFERROR(IF(ROUND(S1284,3)=1,1,IF(AND(ABS(U1284)&lt;$D$19,S1284&gt;1),1,0)),0))</f>
        <v/>
      </c>
      <c r="W1284">
        <f>IF($D$20=0,IFERROR(W1285,MAX($D$16,POWER((ABS(K1284)^2)/($I$5*MAX(F1284,0.1)^2),1/3))),IF(IFERROR(AG1285,0)=0,IFERROR(W1285,MAX($D$16,POWER((ABS(K1284)^2)/($I$5*MAX(F1284,0.1)^2),1/3))),IF(OR(IFERROR(W1284,0)=0,IFERROR(AD1285,0)&gt;1),MAX($D$16,POWER((ABS(K1284)^2)/($I$5*MAX(F1284,0.1)^2),1/3)),IF(IFERROR(AF1284,0)&gt;0,MAX($D$16,IFERROR(W1284,0)+((IFERROR(AF1284,0))*$D$18*IF((IFERROR(AD1284,0))&lt;1,1,-1))),IF(IFERROR(AF1284,0)&lt;0,IF(ABS((MAX($D$16,POWER((ABS(K1284)^2)/($I$5*MAX(F1284,0.1)^2),1/3)))-IFERROR(W1284,0))&gt;$D$19,MAX($D$16,IF((MAX($D$16,POWER((ABS(K1284)^2)/($I$5*MAX(F1284,0.1)^2),1/3)))&gt;IFERROR(W1284,0),MIN((MAX($D$16,POWER((ABS(K1284)^2)/($I$5*MAX(F1284,0.1)^2),1/3))),IFERROR(W1284,0)+(MIN(ABS(IFERROR(AF1284,0))*$D$18,ABS((MAX($D$16,POWER((ABS(K1284)^2)/($I$5*MAX(F1284,0.1)^2),1/3)))-IFERROR(W1284,0))))),MAX((MAX($D$16,POWER((ABS(K1284)^2)/($I$5*MAX(F1284,0.1)^2),1/3))),IFERROR(W1284,0)-(MIN(ABS(IFERROR(AF1284,0))*$D$18,ABS((MAX($D$16,POWER((ABS(K1284)^2)/($I$5*MAX(F1284,0.1)^2),1/3)))-IFERROR(W1284,0))))))),MAX($D$16,POWER((ABS(K1284)^2)/($I$5*MAX(F1284,0.1)^2),1/3))),MAX($D$16,IFERROR(W1284,0)))))))</f>
        <v/>
      </c>
      <c r="X1284">
        <f>((F1284)+(G1284)*(W1284))*(W1284)</f>
        <v/>
      </c>
      <c r="Y1284">
        <f>(((F1284)+(G1284)*(W1284))*(W1284))/MAX((F1284)+2*(W1284)*SQRT(1+(G1284)^2),1E-6)</f>
        <v/>
      </c>
      <c r="Z1284">
        <f>ABS(K1284)/MAX(((F1284)+(G1284)*(W1284))*(W1284),1E-6)</f>
        <v/>
      </c>
      <c r="AA1284">
        <f>E1284+W1284</f>
        <v/>
      </c>
      <c r="AB1284">
        <f>AA1284+((ABS(K1284)/MAX(((F1284)+(G1284)*(W1284))*(W1284),1E-6))^2)/(2*$I$5)</f>
        <v/>
      </c>
      <c r="AC1284">
        <f>((ABS(K1284)*$D$6)/(MAX(((F1284)+(G1284)*(W1284))*(W1284),1E-6)*MAX(((((F1284)+(G1284)*(W1284))*(W1284))/MAX((F1284)+2*(W1284)*SQRT(1+(G1284)^2),1E-6))^(2/3),1E-6)))^2</f>
        <v/>
      </c>
      <c r="AD1284">
        <f>ABS(ABS(K1284)/MAX(((F1284)+(G1284)*(W1284))*(W1284),1E-6))/SQRT($I$5*MAX((((F1284)+(G1284)*(W1284))*(W1284))/MAX((F1284)+2*(G1284)*(W1284),1E-6),1E-6))</f>
        <v/>
      </c>
      <c r="AE1284">
        <f>((F1284)*(W1284)^2)/2+(G1284)*(W1284)^3/3+(ABS(K1284)^2)/($I$5*MAX(((F1284)+(G1284)*(W1284))*(W1284),1E-6))</f>
        <v/>
      </c>
      <c r="AF1284">
        <f>IF($D$20=0,0,IFERROR(AB1285+(((AC1284+AC1285)/2)*J1285)+(IF(Z1284&gt;Z1285,$D$8*((Z1284^2-Z1285^2)/(2*$I$5)),$D$9*((Z1285^2-Z1284^2)/(2*$I$5)))+($D$10*(ABS(I1285)/90)*(MAX(Z1284^2,Z1285^2)/(2*$I$5))))-AB1284,0))</f>
        <v/>
      </c>
      <c r="AG1284">
        <f>IF($D$20=0,1,IFERROR(IF(ROUND(AD1284,3)=1,1,IF(AND(ABS(AF1284)&lt;$D$19,AD1284&lt;1),1,0)),0))</f>
        <v/>
      </c>
      <c r="AH1284">
        <f>IFERROR(IF(V32="Supercritical",MAX($D$16,IFERROR(L1284,MAX($D$16,POWER((ABS(K1284)^2)/($I$5*MAX(F1284,0.1)^2),1/3)))),IF(V32="Subcritical",MAX($D$16,IFERROR(W1284,MAX($D$16,POWER((ABS(K1284)^2)/($I$5*MAX(F1284,0.1)^2),1/3)))),IF(AND(IFERROR(V1284,0)=1,IFERROR(AG1284,0)=1),IF(IFERROR(T1284,-1E99)&gt;=IFERROR(AE1284,-1E99),MAX($D$16,IFERROR(L1284,MAX($D$16,POWER((ABS(K1284)^2)/($I$5*MAX(F1284,0.1)^2),1/3)))),MAX($D$16,IFERROR(W1284,MAX($D$16,POWER((ABS(K1284)^2)/($I$5*MAX(F1284,0.1)^2),1/3))))),IF(IFERROR(V1284,0)=1,MAX($D$16,IFERROR(L1284,MAX($D$16,POWER((ABS(K1284)^2)/($I$5*MAX(F1284,0.1)^2),1/3)))),IF(IFERROR(AG1284,0)=1,MAX($D$16,IFERROR(W1284,MAX($D$16,POWER((ABS(K1284)^2)/($I$5*MAX(F1284,0.1)^2),1/3)))),MAX($D$16,POWER((ABS(K1284)^2)/($I$5*MAX(F1284,0.1)^2),1/3))))))),MAX($D$16,POWER((ABS(K1284)^2)/($I$5*MAX(F1284,0.1)^2),1/3)))</f>
        <v/>
      </c>
      <c r="AI1284">
        <f>E1284+AH1284</f>
        <v/>
      </c>
      <c r="AJ1284">
        <f>AI1284+((ABS(K1284)/MAX(((F1284)+(G1284)*(AH1284))*(AH1284),1E-6))^2)/(2*$I$5)</f>
        <v/>
      </c>
      <c r="AM1284" t="n">
        <v>0</v>
      </c>
      <c r="AN1284" t="n">
        <v>0</v>
      </c>
      <c r="AO1284">
        <f>AM1284+AN1284</f>
        <v/>
      </c>
      <c r="AP1284">
        <f>AP1283+AO1284</f>
        <v/>
      </c>
      <c r="AQ1284">
        <f>ABS(ABS(K1284)/MAX(((F1284)+(G1284)*(AH1284))*(AH1284),1E-6))/SQRT($I$5*MAX((((F1284)+(G1284)*(AH1284))*(AH1284))/MAX((F1284)+2*(G1284)*(AH1284),1E-6),1E-6))</f>
        <v/>
      </c>
      <c r="AR1284">
        <f>IF(AQ1284&lt;1,"Subcritical","Supercritical")</f>
        <v/>
      </c>
      <c r="AS1284">
        <f>((ABS(K1284)*$D$6)/(MAX(((F1284)+(G1284)*(AH1284))*(AH1284),1E-6)*MAX(((((F1284)+(G1284)*(AH1284))*(AH1284))/MAX((F1284)+2*(AH1284)*SQRT(1+(G1284)^2),1E-6))^(2/3),1E-6)))^2</f>
        <v/>
      </c>
    </row>
    <row r="1285">
      <c r="A1285" t="n">
        <v>1136</v>
      </c>
      <c r="B1285" t="n">
        <v>1134.89</v>
      </c>
      <c r="C1285" t="n">
        <v>616075.461</v>
      </c>
      <c r="D1285" t="n">
        <v>3096869.169</v>
      </c>
      <c r="E1285" t="n">
        <v>631.9945</v>
      </c>
      <c r="F1285" t="n">
        <v>5.2</v>
      </c>
      <c r="G1285" t="n">
        <v>0</v>
      </c>
      <c r="H1285" t="inlineStr">
        <is>
          <t>Normal</t>
        </is>
      </c>
      <c r="I1285" t="n">
        <v>0</v>
      </c>
      <c r="J1285">
        <f>B1285-B1284</f>
        <v/>
      </c>
      <c r="K1285">
        <f>MAX(0,K1284-AO1284)</f>
        <v/>
      </c>
      <c r="L1285">
        <f>IF($D$20=0,IFERROR(L1284,MAX($D$16,POWER((ABS(K1285)^2)/($I$5*MAX(F1285,0.1)^2),1/3))),IF(IFERROR(V1284,0)=0,IFERROR(L1284,MAX($D$16,POWER((ABS(K1285)^2)/($I$5*MAX(F1285,0.1)^2),1/3))),IF(OR(IFERROR(L1285,0)=0,IFERROR(S1284,0)&lt;1,IFERROR(S1285,0)&lt;1),MAX($D$16,POWER((ABS(K1285)^2)/($I$5*MAX(F1285,0.1)^2),1/3)),IF(IFERROR(U1285,0)&gt;0,MAX($D$16,IFERROR(L1285,0)+((IFERROR(U1285,0))*$D$18*IF((IFERROR(S1285,0))&lt;1,1,-1))),IF(IFERROR(U1285,0)&lt;0,IF(ABS((MAX($D$16,POWER((ABS(K1285)^2)/($I$5*MAX(F1285,0.1)^2),1/3)))-IFERROR(L1285,0))&gt;$D$19,MAX($D$16,IF((MAX($D$16,POWER((ABS(K1285)^2)/($I$5*MAX(F1285,0.1)^2),1/3)))&gt;IFERROR(L1285,0),MIN((MAX($D$16,POWER((ABS(K1285)^2)/($I$5*MAX(F1285,0.1)^2),1/3))),IFERROR(L1285,0)+(MIN(ABS(IFERROR(U1285,0))*$D$18,ABS((MAX($D$16,POWER((ABS(K1285)^2)/($I$5*MAX(F1285,0.1)^2),1/3)))-IFERROR(L1285,0))))),MAX((MAX($D$16,POWER((ABS(K1285)^2)/($I$5*MAX(F1285,0.1)^2),1/3))),IFERROR(L1285,0)-(MIN(ABS(IFERROR(U1285,0))*$D$18,ABS((MAX($D$16,POWER((ABS(K1285)^2)/($I$5*MAX(F1285,0.1)^2),1/3)))-IFERROR(L1285,0))))))),MAX($D$16,POWER((ABS(K1285)^2)/($I$5*MAX(F1285,0.1)^2),1/3))),MAX($D$16,IFERROR(L1285,0)))))))</f>
        <v/>
      </c>
      <c r="M1285">
        <f>((F1285)+(G1285)*(L1285))*(L1285)</f>
        <v/>
      </c>
      <c r="N1285">
        <f>(((F1285)+(G1285)*(L1285))*(L1285))/MAX((F1285)+2*(L1285)*SQRT(1+(G1285)^2),1E-6)</f>
        <v/>
      </c>
      <c r="O1285">
        <f>ABS(K1285)/MAX(((F1285)+(G1285)*(L1285))*(L1285),1E-6)</f>
        <v/>
      </c>
      <c r="P1285">
        <f>E1285+L1285</f>
        <v/>
      </c>
      <c r="Q1285">
        <f>P1285+((ABS(K1285)/MAX(((F1285)+(G1285)*(L1285))*(L1285),1E-6))^2)/(2*$I$5)</f>
        <v/>
      </c>
      <c r="R1285">
        <f>((ABS(K1285)*$D$6)/(MAX(((F1285)+(G1285)*(L1285))*(L1285),1E-6)*MAX(((((F1285)+(G1285)*(L1285))*(L1285))/MAX((F1285)+2*(L1285)*SQRT(1+(G1285)^2),1E-6))^(2/3),1E-6)))^2</f>
        <v/>
      </c>
      <c r="S1285">
        <f>ABS(ABS(K1285)/MAX(((F1285)+(G1285)*(L1285))*(L1285),1E-6))/SQRT($I$5*MAX((((F1285)+(G1285)*(L1285))*(L1285))/MAX((F1285)+2*(G1285)*(L1285),1E-6),1E-6))</f>
        <v/>
      </c>
      <c r="T1285">
        <f>((F1285)*(L1285)^2)/2+(G1285)*(L1285)^3/3+(ABS(K1285)^2)/($I$5*MAX(((F1285)+(G1285)*(L1285))*(L1285),1E-6))</f>
        <v/>
      </c>
      <c r="U1285">
        <f>IF($D$20=0,0,IFERROR(Q1284-(((R1284+R1285)/2)*J1285)-(IF(O1284&gt;O1285,$D$8*((O1284^2-O1285^2)/(2*$I$5)),$D$9*((O1285^2-O1284^2)/(2*$I$5)))+($D$10*(ABS(I1285)/90)*(MAX(O1284^2,O1285^2)/(2*$I$5))))-Q1285,0))</f>
        <v/>
      </c>
      <c r="V1285">
        <f>IF($D$20=0,1,IFERROR(IF(ROUND(S1285,3)=1,1,IF(AND(ABS(U1285)&lt;$D$19,S1285&gt;1),1,0)),0))</f>
        <v/>
      </c>
      <c r="W1285">
        <f>IF($D$20=0,IFERROR(W1286,MAX($D$16,POWER((ABS(K1285)^2)/($I$5*MAX(F1285,0.1)^2),1/3))),IF(IFERROR(AG1286,0)=0,IFERROR(W1286,MAX($D$16,POWER((ABS(K1285)^2)/($I$5*MAX(F1285,0.1)^2),1/3))),IF(OR(IFERROR(W1285,0)=0,IFERROR(AD1286,0)&gt;1),MAX($D$16,POWER((ABS(K1285)^2)/($I$5*MAX(F1285,0.1)^2),1/3)),IF(IFERROR(AF1285,0)&gt;0,MAX($D$16,IFERROR(W1285,0)+((IFERROR(AF1285,0))*$D$18*IF((IFERROR(AD1285,0))&lt;1,1,-1))),IF(IFERROR(AF1285,0)&lt;0,IF(ABS((MAX($D$16,POWER((ABS(K1285)^2)/($I$5*MAX(F1285,0.1)^2),1/3)))-IFERROR(W1285,0))&gt;$D$19,MAX($D$16,IF((MAX($D$16,POWER((ABS(K1285)^2)/($I$5*MAX(F1285,0.1)^2),1/3)))&gt;IFERROR(W1285,0),MIN((MAX($D$16,POWER((ABS(K1285)^2)/($I$5*MAX(F1285,0.1)^2),1/3))),IFERROR(W1285,0)+(MIN(ABS(IFERROR(AF1285,0))*$D$18,ABS((MAX($D$16,POWER((ABS(K1285)^2)/($I$5*MAX(F1285,0.1)^2),1/3)))-IFERROR(W1285,0))))),MAX((MAX($D$16,POWER((ABS(K1285)^2)/($I$5*MAX(F1285,0.1)^2),1/3))),IFERROR(W1285,0)-(MIN(ABS(IFERROR(AF1285,0))*$D$18,ABS((MAX($D$16,POWER((ABS(K1285)^2)/($I$5*MAX(F1285,0.1)^2),1/3)))-IFERROR(W1285,0))))))),MAX($D$16,POWER((ABS(K1285)^2)/($I$5*MAX(F1285,0.1)^2),1/3))),MAX($D$16,IFERROR(W1285,0)))))))</f>
        <v/>
      </c>
      <c r="X1285">
        <f>((F1285)+(G1285)*(W1285))*(W1285)</f>
        <v/>
      </c>
      <c r="Y1285">
        <f>(((F1285)+(G1285)*(W1285))*(W1285))/MAX((F1285)+2*(W1285)*SQRT(1+(G1285)^2),1E-6)</f>
        <v/>
      </c>
      <c r="Z1285">
        <f>ABS(K1285)/MAX(((F1285)+(G1285)*(W1285))*(W1285),1E-6)</f>
        <v/>
      </c>
      <c r="AA1285">
        <f>E1285+W1285</f>
        <v/>
      </c>
      <c r="AB1285">
        <f>AA1285+((ABS(K1285)/MAX(((F1285)+(G1285)*(W1285))*(W1285),1E-6))^2)/(2*$I$5)</f>
        <v/>
      </c>
      <c r="AC1285">
        <f>((ABS(K1285)*$D$6)/(MAX(((F1285)+(G1285)*(W1285))*(W1285),1E-6)*MAX(((((F1285)+(G1285)*(W1285))*(W1285))/MAX((F1285)+2*(W1285)*SQRT(1+(G1285)^2),1E-6))^(2/3),1E-6)))^2</f>
        <v/>
      </c>
      <c r="AD1285">
        <f>ABS(ABS(K1285)/MAX(((F1285)+(G1285)*(W1285))*(W1285),1E-6))/SQRT($I$5*MAX((((F1285)+(G1285)*(W1285))*(W1285))/MAX((F1285)+2*(G1285)*(W1285),1E-6),1E-6))</f>
        <v/>
      </c>
      <c r="AE1285">
        <f>((F1285)*(W1285)^2)/2+(G1285)*(W1285)^3/3+(ABS(K1285)^2)/($I$5*MAX(((F1285)+(G1285)*(W1285))*(W1285),1E-6))</f>
        <v/>
      </c>
      <c r="AF1285">
        <f>IF($D$20=0,0,IFERROR(AB1286+(((AC1285+AC1286)/2)*J1286)+(IF(Z1285&gt;Z1286,$D$8*((Z1285^2-Z1286^2)/(2*$I$5)),$D$9*((Z1286^2-Z1285^2)/(2*$I$5)))+($D$10*(ABS(I1286)/90)*(MAX(Z1285^2,Z1286^2)/(2*$I$5))))-AB1285,0))</f>
        <v/>
      </c>
      <c r="AG1285">
        <f>IF($D$20=0,1,IFERROR(IF(ROUND(AD1285,3)=1,1,IF(AND(ABS(AF1285)&lt;$D$19,AD1285&lt;1),1,0)),0))</f>
        <v/>
      </c>
      <c r="AH1285">
        <f>IFERROR(IF(V32="Supercritical",MAX($D$16,IFERROR(L1285,MAX($D$16,POWER((ABS(K1285)^2)/($I$5*MAX(F1285,0.1)^2),1/3)))),IF(V32="Subcritical",MAX($D$16,IFERROR(W1285,MAX($D$16,POWER((ABS(K1285)^2)/($I$5*MAX(F1285,0.1)^2),1/3)))),IF(AND(IFERROR(V1285,0)=1,IFERROR(AG1285,0)=1),IF(IFERROR(T1285,-1E99)&gt;=IFERROR(AE1285,-1E99),MAX($D$16,IFERROR(L1285,MAX($D$16,POWER((ABS(K1285)^2)/($I$5*MAX(F1285,0.1)^2),1/3)))),MAX($D$16,IFERROR(W1285,MAX($D$16,POWER((ABS(K1285)^2)/($I$5*MAX(F1285,0.1)^2),1/3))))),IF(IFERROR(V1285,0)=1,MAX($D$16,IFERROR(L1285,MAX($D$16,POWER((ABS(K1285)^2)/($I$5*MAX(F1285,0.1)^2),1/3)))),IF(IFERROR(AG1285,0)=1,MAX($D$16,IFERROR(W1285,MAX($D$16,POWER((ABS(K1285)^2)/($I$5*MAX(F1285,0.1)^2),1/3)))),MAX($D$16,POWER((ABS(K1285)^2)/($I$5*MAX(F1285,0.1)^2),1/3))))))),MAX($D$16,POWER((ABS(K1285)^2)/($I$5*MAX(F1285,0.1)^2),1/3)))</f>
        <v/>
      </c>
      <c r="AI1285">
        <f>E1285+AH1285</f>
        <v/>
      </c>
      <c r="AJ1285">
        <f>AI1285+((ABS(K1285)/MAX(((F1285)+(G1285)*(AH1285))*(AH1285),1E-6))^2)/(2*$I$5)</f>
        <v/>
      </c>
      <c r="AM1285" t="n">
        <v>0</v>
      </c>
      <c r="AN1285" t="n">
        <v>0</v>
      </c>
      <c r="AO1285">
        <f>AM1285+AN1285</f>
        <v/>
      </c>
      <c r="AP1285">
        <f>AP1284+AO1285</f>
        <v/>
      </c>
      <c r="AQ1285">
        <f>ABS(ABS(K1285)/MAX(((F1285)+(G1285)*(AH1285))*(AH1285),1E-6))/SQRT($I$5*MAX((((F1285)+(G1285)*(AH1285))*(AH1285))/MAX((F1285)+2*(G1285)*(AH1285),1E-6),1E-6))</f>
        <v/>
      </c>
      <c r="AR1285">
        <f>IF(AQ1285&lt;1,"Subcritical","Supercritical")</f>
        <v/>
      </c>
      <c r="AS1285">
        <f>((ABS(K1285)*$D$6)/(MAX(((F1285)+(G1285)*(AH1285))*(AH1285),1E-6)*MAX(((((F1285)+(G1285)*(AH1285))*(AH1285))/MAX((F1285)+2*(AH1285)*SQRT(1+(G1285)^2),1E-6))^(2/3),1E-6)))^2</f>
        <v/>
      </c>
    </row>
    <row r="1286">
      <c r="A1286" t="n">
        <v>1137</v>
      </c>
      <c r="B1286" t="n">
        <v>1135.89</v>
      </c>
      <c r="C1286" t="n">
        <v>616075.419</v>
      </c>
      <c r="D1286" t="n">
        <v>3096868.17</v>
      </c>
      <c r="E1286" t="n">
        <v>631.994</v>
      </c>
      <c r="F1286" t="n">
        <v>5.2</v>
      </c>
      <c r="G1286" t="n">
        <v>0</v>
      </c>
      <c r="H1286" t="inlineStr">
        <is>
          <t>Normal</t>
        </is>
      </c>
      <c r="I1286" t="n">
        <v>0</v>
      </c>
      <c r="J1286">
        <f>B1286-B1285</f>
        <v/>
      </c>
      <c r="K1286">
        <f>MAX(0,K1285-AO1285)</f>
        <v/>
      </c>
      <c r="L1286">
        <f>IF($D$20=0,IFERROR(L1285,MAX($D$16,POWER((ABS(K1286)^2)/($I$5*MAX(F1286,0.1)^2),1/3))),IF(IFERROR(V1285,0)=0,IFERROR(L1285,MAX($D$16,POWER((ABS(K1286)^2)/($I$5*MAX(F1286,0.1)^2),1/3))),IF(OR(IFERROR(L1286,0)=0,IFERROR(S1285,0)&lt;1,IFERROR(S1286,0)&lt;1),MAX($D$16,POWER((ABS(K1286)^2)/($I$5*MAX(F1286,0.1)^2),1/3)),IF(IFERROR(U1286,0)&gt;0,MAX($D$16,IFERROR(L1286,0)+((IFERROR(U1286,0))*$D$18*IF((IFERROR(S1286,0))&lt;1,1,-1))),IF(IFERROR(U1286,0)&lt;0,IF(ABS((MAX($D$16,POWER((ABS(K1286)^2)/($I$5*MAX(F1286,0.1)^2),1/3)))-IFERROR(L1286,0))&gt;$D$19,MAX($D$16,IF((MAX($D$16,POWER((ABS(K1286)^2)/($I$5*MAX(F1286,0.1)^2),1/3)))&gt;IFERROR(L1286,0),MIN((MAX($D$16,POWER((ABS(K1286)^2)/($I$5*MAX(F1286,0.1)^2),1/3))),IFERROR(L1286,0)+(MIN(ABS(IFERROR(U1286,0))*$D$18,ABS((MAX($D$16,POWER((ABS(K1286)^2)/($I$5*MAX(F1286,0.1)^2),1/3)))-IFERROR(L1286,0))))),MAX((MAX($D$16,POWER((ABS(K1286)^2)/($I$5*MAX(F1286,0.1)^2),1/3))),IFERROR(L1286,0)-(MIN(ABS(IFERROR(U1286,0))*$D$18,ABS((MAX($D$16,POWER((ABS(K1286)^2)/($I$5*MAX(F1286,0.1)^2),1/3)))-IFERROR(L1286,0))))))),MAX($D$16,POWER((ABS(K1286)^2)/($I$5*MAX(F1286,0.1)^2),1/3))),MAX($D$16,IFERROR(L1286,0)))))))</f>
        <v/>
      </c>
      <c r="M1286">
        <f>((F1286)+(G1286)*(L1286))*(L1286)</f>
        <v/>
      </c>
      <c r="N1286">
        <f>(((F1286)+(G1286)*(L1286))*(L1286))/MAX((F1286)+2*(L1286)*SQRT(1+(G1286)^2),1E-6)</f>
        <v/>
      </c>
      <c r="O1286">
        <f>ABS(K1286)/MAX(((F1286)+(G1286)*(L1286))*(L1286),1E-6)</f>
        <v/>
      </c>
      <c r="P1286">
        <f>E1286+L1286</f>
        <v/>
      </c>
      <c r="Q1286">
        <f>P1286+((ABS(K1286)/MAX(((F1286)+(G1286)*(L1286))*(L1286),1E-6))^2)/(2*$I$5)</f>
        <v/>
      </c>
      <c r="R1286">
        <f>((ABS(K1286)*$D$6)/(MAX(((F1286)+(G1286)*(L1286))*(L1286),1E-6)*MAX(((((F1286)+(G1286)*(L1286))*(L1286))/MAX((F1286)+2*(L1286)*SQRT(1+(G1286)^2),1E-6))^(2/3),1E-6)))^2</f>
        <v/>
      </c>
      <c r="S1286">
        <f>ABS(ABS(K1286)/MAX(((F1286)+(G1286)*(L1286))*(L1286),1E-6))/SQRT($I$5*MAX((((F1286)+(G1286)*(L1286))*(L1286))/MAX((F1286)+2*(G1286)*(L1286),1E-6),1E-6))</f>
        <v/>
      </c>
      <c r="T1286">
        <f>((F1286)*(L1286)^2)/2+(G1286)*(L1286)^3/3+(ABS(K1286)^2)/($I$5*MAX(((F1286)+(G1286)*(L1286))*(L1286),1E-6))</f>
        <v/>
      </c>
      <c r="U1286">
        <f>IF($D$20=0,0,IFERROR(Q1285-(((R1285+R1286)/2)*J1286)-(IF(O1285&gt;O1286,$D$8*((O1285^2-O1286^2)/(2*$I$5)),$D$9*((O1286^2-O1285^2)/(2*$I$5)))+($D$10*(ABS(I1286)/90)*(MAX(O1285^2,O1286^2)/(2*$I$5))))-Q1286,0))</f>
        <v/>
      </c>
      <c r="V1286">
        <f>IF($D$20=0,1,IFERROR(IF(ROUND(S1286,3)=1,1,IF(AND(ABS(U1286)&lt;$D$19,S1286&gt;1),1,0)),0))</f>
        <v/>
      </c>
      <c r="W1286">
        <f>IF($D$20=0,IFERROR(W1287,MAX($D$16,POWER((ABS(K1286)^2)/($I$5*MAX(F1286,0.1)^2),1/3))),IF(IFERROR(AG1287,0)=0,IFERROR(W1287,MAX($D$16,POWER((ABS(K1286)^2)/($I$5*MAX(F1286,0.1)^2),1/3))),IF(OR(IFERROR(W1286,0)=0,IFERROR(AD1287,0)&gt;1),MAX($D$16,POWER((ABS(K1286)^2)/($I$5*MAX(F1286,0.1)^2),1/3)),IF(IFERROR(AF1286,0)&gt;0,MAX($D$16,IFERROR(W1286,0)+((IFERROR(AF1286,0))*$D$18*IF((IFERROR(AD1286,0))&lt;1,1,-1))),IF(IFERROR(AF1286,0)&lt;0,IF(ABS((MAX($D$16,POWER((ABS(K1286)^2)/($I$5*MAX(F1286,0.1)^2),1/3)))-IFERROR(W1286,0))&gt;$D$19,MAX($D$16,IF((MAX($D$16,POWER((ABS(K1286)^2)/($I$5*MAX(F1286,0.1)^2),1/3)))&gt;IFERROR(W1286,0),MIN((MAX($D$16,POWER((ABS(K1286)^2)/($I$5*MAX(F1286,0.1)^2),1/3))),IFERROR(W1286,0)+(MIN(ABS(IFERROR(AF1286,0))*$D$18,ABS((MAX($D$16,POWER((ABS(K1286)^2)/($I$5*MAX(F1286,0.1)^2),1/3)))-IFERROR(W1286,0))))),MAX((MAX($D$16,POWER((ABS(K1286)^2)/($I$5*MAX(F1286,0.1)^2),1/3))),IFERROR(W1286,0)-(MIN(ABS(IFERROR(AF1286,0))*$D$18,ABS((MAX($D$16,POWER((ABS(K1286)^2)/($I$5*MAX(F1286,0.1)^2),1/3)))-IFERROR(W1286,0))))))),MAX($D$16,POWER((ABS(K1286)^2)/($I$5*MAX(F1286,0.1)^2),1/3))),MAX($D$16,IFERROR(W1286,0)))))))</f>
        <v/>
      </c>
      <c r="X1286">
        <f>((F1286)+(G1286)*(W1286))*(W1286)</f>
        <v/>
      </c>
      <c r="Y1286">
        <f>(((F1286)+(G1286)*(W1286))*(W1286))/MAX((F1286)+2*(W1286)*SQRT(1+(G1286)^2),1E-6)</f>
        <v/>
      </c>
      <c r="Z1286">
        <f>ABS(K1286)/MAX(((F1286)+(G1286)*(W1286))*(W1286),1E-6)</f>
        <v/>
      </c>
      <c r="AA1286">
        <f>E1286+W1286</f>
        <v/>
      </c>
      <c r="AB1286">
        <f>AA1286+((ABS(K1286)/MAX(((F1286)+(G1286)*(W1286))*(W1286),1E-6))^2)/(2*$I$5)</f>
        <v/>
      </c>
      <c r="AC1286">
        <f>((ABS(K1286)*$D$6)/(MAX(((F1286)+(G1286)*(W1286))*(W1286),1E-6)*MAX(((((F1286)+(G1286)*(W1286))*(W1286))/MAX((F1286)+2*(W1286)*SQRT(1+(G1286)^2),1E-6))^(2/3),1E-6)))^2</f>
        <v/>
      </c>
      <c r="AD1286">
        <f>ABS(ABS(K1286)/MAX(((F1286)+(G1286)*(W1286))*(W1286),1E-6))/SQRT($I$5*MAX((((F1286)+(G1286)*(W1286))*(W1286))/MAX((F1286)+2*(G1286)*(W1286),1E-6),1E-6))</f>
        <v/>
      </c>
      <c r="AE1286">
        <f>((F1286)*(W1286)^2)/2+(G1286)*(W1286)^3/3+(ABS(K1286)^2)/($I$5*MAX(((F1286)+(G1286)*(W1286))*(W1286),1E-6))</f>
        <v/>
      </c>
      <c r="AF1286">
        <f>IF($D$20=0,0,IFERROR(AB1287+(((AC1286+AC1287)/2)*J1287)+(IF(Z1286&gt;Z1287,$D$8*((Z1286^2-Z1287^2)/(2*$I$5)),$D$9*((Z1287^2-Z1286^2)/(2*$I$5)))+($D$10*(ABS(I1287)/90)*(MAX(Z1286^2,Z1287^2)/(2*$I$5))))-AB1286,0))</f>
        <v/>
      </c>
      <c r="AG1286">
        <f>IF($D$20=0,1,IFERROR(IF(ROUND(AD1286,3)=1,1,IF(AND(ABS(AF1286)&lt;$D$19,AD1286&lt;1),1,0)),0))</f>
        <v/>
      </c>
      <c r="AH1286">
        <f>IFERROR(IF(V32="Supercritical",MAX($D$16,IFERROR(L1286,MAX($D$16,POWER((ABS(K1286)^2)/($I$5*MAX(F1286,0.1)^2),1/3)))),IF(V32="Subcritical",MAX($D$16,IFERROR(W1286,MAX($D$16,POWER((ABS(K1286)^2)/($I$5*MAX(F1286,0.1)^2),1/3)))),IF(AND(IFERROR(V1286,0)=1,IFERROR(AG1286,0)=1),IF(IFERROR(T1286,-1E99)&gt;=IFERROR(AE1286,-1E99),MAX($D$16,IFERROR(L1286,MAX($D$16,POWER((ABS(K1286)^2)/($I$5*MAX(F1286,0.1)^2),1/3)))),MAX($D$16,IFERROR(W1286,MAX($D$16,POWER((ABS(K1286)^2)/($I$5*MAX(F1286,0.1)^2),1/3))))),IF(IFERROR(V1286,0)=1,MAX($D$16,IFERROR(L1286,MAX($D$16,POWER((ABS(K1286)^2)/($I$5*MAX(F1286,0.1)^2),1/3)))),IF(IFERROR(AG1286,0)=1,MAX($D$16,IFERROR(W1286,MAX($D$16,POWER((ABS(K1286)^2)/($I$5*MAX(F1286,0.1)^2),1/3)))),MAX($D$16,POWER((ABS(K1286)^2)/($I$5*MAX(F1286,0.1)^2),1/3))))))),MAX($D$16,POWER((ABS(K1286)^2)/($I$5*MAX(F1286,0.1)^2),1/3)))</f>
        <v/>
      </c>
      <c r="AI1286">
        <f>E1286+AH1286</f>
        <v/>
      </c>
      <c r="AJ1286">
        <f>AI1286+((ABS(K1286)/MAX(((F1286)+(G1286)*(AH1286))*(AH1286),1E-6))^2)/(2*$I$5)</f>
        <v/>
      </c>
      <c r="AM1286" t="n">
        <v>0</v>
      </c>
      <c r="AN1286" t="n">
        <v>0</v>
      </c>
      <c r="AO1286">
        <f>AM1286+AN1286</f>
        <v/>
      </c>
      <c r="AP1286">
        <f>AP1285+AO1286</f>
        <v/>
      </c>
      <c r="AQ1286">
        <f>ABS(ABS(K1286)/MAX(((F1286)+(G1286)*(AH1286))*(AH1286),1E-6))/SQRT($I$5*MAX((((F1286)+(G1286)*(AH1286))*(AH1286))/MAX((F1286)+2*(G1286)*(AH1286),1E-6),1E-6))</f>
        <v/>
      </c>
      <c r="AR1286">
        <f>IF(AQ1286&lt;1,"Subcritical","Supercritical")</f>
        <v/>
      </c>
      <c r="AS1286">
        <f>((ABS(K1286)*$D$6)/(MAX(((F1286)+(G1286)*(AH1286))*(AH1286),1E-6)*MAX(((((F1286)+(G1286)*(AH1286))*(AH1286))/MAX((F1286)+2*(AH1286)*SQRT(1+(G1286)^2),1E-6))^(2/3),1E-6)))^2</f>
        <v/>
      </c>
    </row>
    <row r="1287">
      <c r="A1287" t="n">
        <v>1138</v>
      </c>
      <c r="B1287" t="n">
        <v>1136.889</v>
      </c>
      <c r="C1287" t="n">
        <v>616075.377</v>
      </c>
      <c r="D1287" t="n">
        <v>3096867.171</v>
      </c>
      <c r="E1287" t="n">
        <v>631.9935</v>
      </c>
      <c r="F1287" t="n">
        <v>5.2</v>
      </c>
      <c r="G1287" t="n">
        <v>0</v>
      </c>
      <c r="H1287" t="inlineStr">
        <is>
          <t>Normal</t>
        </is>
      </c>
      <c r="I1287" t="n">
        <v>0.057</v>
      </c>
      <c r="J1287">
        <f>B1287-B1286</f>
        <v/>
      </c>
      <c r="K1287">
        <f>MAX(0,K1286-AO1286)</f>
        <v/>
      </c>
      <c r="L1287">
        <f>IF($D$20=0,IFERROR(L1286,MAX($D$16,POWER((ABS(K1287)^2)/($I$5*MAX(F1287,0.1)^2),1/3))),IF(IFERROR(V1286,0)=0,IFERROR(L1286,MAX($D$16,POWER((ABS(K1287)^2)/($I$5*MAX(F1287,0.1)^2),1/3))),IF(OR(IFERROR(L1287,0)=0,IFERROR(S1286,0)&lt;1,IFERROR(S1287,0)&lt;1),MAX($D$16,POWER((ABS(K1287)^2)/($I$5*MAX(F1287,0.1)^2),1/3)),IF(IFERROR(U1287,0)&gt;0,MAX($D$16,IFERROR(L1287,0)+((IFERROR(U1287,0))*$D$18*IF((IFERROR(S1287,0))&lt;1,1,-1))),IF(IFERROR(U1287,0)&lt;0,IF(ABS((MAX($D$16,POWER((ABS(K1287)^2)/($I$5*MAX(F1287,0.1)^2),1/3)))-IFERROR(L1287,0))&gt;$D$19,MAX($D$16,IF((MAX($D$16,POWER((ABS(K1287)^2)/($I$5*MAX(F1287,0.1)^2),1/3)))&gt;IFERROR(L1287,0),MIN((MAX($D$16,POWER((ABS(K1287)^2)/($I$5*MAX(F1287,0.1)^2),1/3))),IFERROR(L1287,0)+(MIN(ABS(IFERROR(U1287,0))*$D$18,ABS((MAX($D$16,POWER((ABS(K1287)^2)/($I$5*MAX(F1287,0.1)^2),1/3)))-IFERROR(L1287,0))))),MAX((MAX($D$16,POWER((ABS(K1287)^2)/($I$5*MAX(F1287,0.1)^2),1/3))),IFERROR(L1287,0)-(MIN(ABS(IFERROR(U1287,0))*$D$18,ABS((MAX($D$16,POWER((ABS(K1287)^2)/($I$5*MAX(F1287,0.1)^2),1/3)))-IFERROR(L1287,0))))))),MAX($D$16,POWER((ABS(K1287)^2)/($I$5*MAX(F1287,0.1)^2),1/3))),MAX($D$16,IFERROR(L1287,0)))))))</f>
        <v/>
      </c>
      <c r="M1287">
        <f>((F1287)+(G1287)*(L1287))*(L1287)</f>
        <v/>
      </c>
      <c r="N1287">
        <f>(((F1287)+(G1287)*(L1287))*(L1287))/MAX((F1287)+2*(L1287)*SQRT(1+(G1287)^2),1E-6)</f>
        <v/>
      </c>
      <c r="O1287">
        <f>ABS(K1287)/MAX(((F1287)+(G1287)*(L1287))*(L1287),1E-6)</f>
        <v/>
      </c>
      <c r="P1287">
        <f>E1287+L1287</f>
        <v/>
      </c>
      <c r="Q1287">
        <f>P1287+((ABS(K1287)/MAX(((F1287)+(G1287)*(L1287))*(L1287),1E-6))^2)/(2*$I$5)</f>
        <v/>
      </c>
      <c r="R1287">
        <f>((ABS(K1287)*$D$6)/(MAX(((F1287)+(G1287)*(L1287))*(L1287),1E-6)*MAX(((((F1287)+(G1287)*(L1287))*(L1287))/MAX((F1287)+2*(L1287)*SQRT(1+(G1287)^2),1E-6))^(2/3),1E-6)))^2</f>
        <v/>
      </c>
      <c r="S1287">
        <f>ABS(ABS(K1287)/MAX(((F1287)+(G1287)*(L1287))*(L1287),1E-6))/SQRT($I$5*MAX((((F1287)+(G1287)*(L1287))*(L1287))/MAX((F1287)+2*(G1287)*(L1287),1E-6),1E-6))</f>
        <v/>
      </c>
      <c r="T1287">
        <f>((F1287)*(L1287)^2)/2+(G1287)*(L1287)^3/3+(ABS(K1287)^2)/($I$5*MAX(((F1287)+(G1287)*(L1287))*(L1287),1E-6))</f>
        <v/>
      </c>
      <c r="U1287">
        <f>IF($D$20=0,0,IFERROR(Q1286-(((R1286+R1287)/2)*J1287)-(IF(O1286&gt;O1287,$D$8*((O1286^2-O1287^2)/(2*$I$5)),$D$9*((O1287^2-O1286^2)/(2*$I$5)))+($D$10*(ABS(I1287)/90)*(MAX(O1286^2,O1287^2)/(2*$I$5))))-Q1287,0))</f>
        <v/>
      </c>
      <c r="V1287">
        <f>IF($D$20=0,1,IFERROR(IF(ROUND(S1287,3)=1,1,IF(AND(ABS(U1287)&lt;$D$19,S1287&gt;1),1,0)),0))</f>
        <v/>
      </c>
      <c r="W1287">
        <f>IF($D$20=0,IFERROR(W1288,MAX($D$16,POWER((ABS(K1287)^2)/($I$5*MAX(F1287,0.1)^2),1/3))),IF(IFERROR(AG1288,0)=0,IFERROR(W1288,MAX($D$16,POWER((ABS(K1287)^2)/($I$5*MAX(F1287,0.1)^2),1/3))),IF(OR(IFERROR(W1287,0)=0,IFERROR(AD1288,0)&gt;1),MAX($D$16,POWER((ABS(K1287)^2)/($I$5*MAX(F1287,0.1)^2),1/3)),IF(IFERROR(AF1287,0)&gt;0,MAX($D$16,IFERROR(W1287,0)+((IFERROR(AF1287,0))*$D$18*IF((IFERROR(AD1287,0))&lt;1,1,-1))),IF(IFERROR(AF1287,0)&lt;0,IF(ABS((MAX($D$16,POWER((ABS(K1287)^2)/($I$5*MAX(F1287,0.1)^2),1/3)))-IFERROR(W1287,0))&gt;$D$19,MAX($D$16,IF((MAX($D$16,POWER((ABS(K1287)^2)/($I$5*MAX(F1287,0.1)^2),1/3)))&gt;IFERROR(W1287,0),MIN((MAX($D$16,POWER((ABS(K1287)^2)/($I$5*MAX(F1287,0.1)^2),1/3))),IFERROR(W1287,0)+(MIN(ABS(IFERROR(AF1287,0))*$D$18,ABS((MAX($D$16,POWER((ABS(K1287)^2)/($I$5*MAX(F1287,0.1)^2),1/3)))-IFERROR(W1287,0))))),MAX((MAX($D$16,POWER((ABS(K1287)^2)/($I$5*MAX(F1287,0.1)^2),1/3))),IFERROR(W1287,0)-(MIN(ABS(IFERROR(AF1287,0))*$D$18,ABS((MAX($D$16,POWER((ABS(K1287)^2)/($I$5*MAX(F1287,0.1)^2),1/3)))-IFERROR(W1287,0))))))),MAX($D$16,POWER((ABS(K1287)^2)/($I$5*MAX(F1287,0.1)^2),1/3))),MAX($D$16,IFERROR(W1287,0)))))))</f>
        <v/>
      </c>
      <c r="X1287">
        <f>((F1287)+(G1287)*(W1287))*(W1287)</f>
        <v/>
      </c>
      <c r="Y1287">
        <f>(((F1287)+(G1287)*(W1287))*(W1287))/MAX((F1287)+2*(W1287)*SQRT(1+(G1287)^2),1E-6)</f>
        <v/>
      </c>
      <c r="Z1287">
        <f>ABS(K1287)/MAX(((F1287)+(G1287)*(W1287))*(W1287),1E-6)</f>
        <v/>
      </c>
      <c r="AA1287">
        <f>E1287+W1287</f>
        <v/>
      </c>
      <c r="AB1287">
        <f>AA1287+((ABS(K1287)/MAX(((F1287)+(G1287)*(W1287))*(W1287),1E-6))^2)/(2*$I$5)</f>
        <v/>
      </c>
      <c r="AC1287">
        <f>((ABS(K1287)*$D$6)/(MAX(((F1287)+(G1287)*(W1287))*(W1287),1E-6)*MAX(((((F1287)+(G1287)*(W1287))*(W1287))/MAX((F1287)+2*(W1287)*SQRT(1+(G1287)^2),1E-6))^(2/3),1E-6)))^2</f>
        <v/>
      </c>
      <c r="AD1287">
        <f>ABS(ABS(K1287)/MAX(((F1287)+(G1287)*(W1287))*(W1287),1E-6))/SQRT($I$5*MAX((((F1287)+(G1287)*(W1287))*(W1287))/MAX((F1287)+2*(G1287)*(W1287),1E-6),1E-6))</f>
        <v/>
      </c>
      <c r="AE1287">
        <f>((F1287)*(W1287)^2)/2+(G1287)*(W1287)^3/3+(ABS(K1287)^2)/($I$5*MAX(((F1287)+(G1287)*(W1287))*(W1287),1E-6))</f>
        <v/>
      </c>
      <c r="AF1287">
        <f>IF($D$20=0,0,IFERROR(AB1288+(((AC1287+AC1288)/2)*J1288)+(IF(Z1287&gt;Z1288,$D$8*((Z1287^2-Z1288^2)/(2*$I$5)),$D$9*((Z1288^2-Z1287^2)/(2*$I$5)))+($D$10*(ABS(I1288)/90)*(MAX(Z1287^2,Z1288^2)/(2*$I$5))))-AB1287,0))</f>
        <v/>
      </c>
      <c r="AG1287">
        <f>IF($D$20=0,1,IFERROR(IF(ROUND(AD1287,3)=1,1,IF(AND(ABS(AF1287)&lt;$D$19,AD1287&lt;1),1,0)),0))</f>
        <v/>
      </c>
      <c r="AH1287">
        <f>IFERROR(IF(V32="Supercritical",MAX($D$16,IFERROR(L1287,MAX($D$16,POWER((ABS(K1287)^2)/($I$5*MAX(F1287,0.1)^2),1/3)))),IF(V32="Subcritical",MAX($D$16,IFERROR(W1287,MAX($D$16,POWER((ABS(K1287)^2)/($I$5*MAX(F1287,0.1)^2),1/3)))),IF(AND(IFERROR(V1287,0)=1,IFERROR(AG1287,0)=1),IF(IFERROR(T1287,-1E99)&gt;=IFERROR(AE1287,-1E99),MAX($D$16,IFERROR(L1287,MAX($D$16,POWER((ABS(K1287)^2)/($I$5*MAX(F1287,0.1)^2),1/3)))),MAX($D$16,IFERROR(W1287,MAX($D$16,POWER((ABS(K1287)^2)/($I$5*MAX(F1287,0.1)^2),1/3))))),IF(IFERROR(V1287,0)=1,MAX($D$16,IFERROR(L1287,MAX($D$16,POWER((ABS(K1287)^2)/($I$5*MAX(F1287,0.1)^2),1/3)))),IF(IFERROR(AG1287,0)=1,MAX($D$16,IFERROR(W1287,MAX($D$16,POWER((ABS(K1287)^2)/($I$5*MAX(F1287,0.1)^2),1/3)))),MAX($D$16,POWER((ABS(K1287)^2)/($I$5*MAX(F1287,0.1)^2),1/3))))))),MAX($D$16,POWER((ABS(K1287)^2)/($I$5*MAX(F1287,0.1)^2),1/3)))</f>
        <v/>
      </c>
      <c r="AI1287">
        <f>E1287+AH1287</f>
        <v/>
      </c>
      <c r="AJ1287">
        <f>AI1287+((ABS(K1287)/MAX(((F1287)+(G1287)*(AH1287))*(AH1287),1E-6))^2)/(2*$I$5)</f>
        <v/>
      </c>
      <c r="AM1287" t="n">
        <v>0</v>
      </c>
      <c r="AN1287" t="n">
        <v>0</v>
      </c>
      <c r="AO1287">
        <f>AM1287+AN1287</f>
        <v/>
      </c>
      <c r="AP1287">
        <f>AP1286+AO1287</f>
        <v/>
      </c>
      <c r="AQ1287">
        <f>ABS(ABS(K1287)/MAX(((F1287)+(G1287)*(AH1287))*(AH1287),1E-6))/SQRT($I$5*MAX((((F1287)+(G1287)*(AH1287))*(AH1287))/MAX((F1287)+2*(G1287)*(AH1287),1E-6),1E-6))</f>
        <v/>
      </c>
      <c r="AR1287">
        <f>IF(AQ1287&lt;1,"Subcritical","Supercritical")</f>
        <v/>
      </c>
      <c r="AS1287">
        <f>((ABS(K1287)*$D$6)/(MAX(((F1287)+(G1287)*(AH1287))*(AH1287),1E-6)*MAX(((((F1287)+(G1287)*(AH1287))*(AH1287))/MAX((F1287)+2*(AH1287)*SQRT(1+(G1287)^2),1E-6))^(2/3),1E-6)))^2</f>
        <v/>
      </c>
    </row>
    <row r="1288">
      <c r="A1288" t="n">
        <v>1139</v>
      </c>
      <c r="B1288" t="n">
        <v>1137.889</v>
      </c>
      <c r="C1288" t="n">
        <v>616075.334</v>
      </c>
      <c r="D1288" t="n">
        <v>3096866.172</v>
      </c>
      <c r="E1288" t="n">
        <v>631.9930000000001</v>
      </c>
      <c r="F1288" t="n">
        <v>5.2</v>
      </c>
      <c r="G1288" t="n">
        <v>0</v>
      </c>
      <c r="H1288" t="inlineStr">
        <is>
          <t>Normal</t>
        </is>
      </c>
      <c r="I1288" t="n">
        <v>0.057</v>
      </c>
      <c r="J1288">
        <f>B1288-B1287</f>
        <v/>
      </c>
      <c r="K1288">
        <f>MAX(0,K1287-AO1287)</f>
        <v/>
      </c>
      <c r="L1288">
        <f>IF($D$20=0,IFERROR(L1287,MAX($D$16,POWER((ABS(K1288)^2)/($I$5*MAX(F1288,0.1)^2),1/3))),IF(IFERROR(V1287,0)=0,IFERROR(L1287,MAX($D$16,POWER((ABS(K1288)^2)/($I$5*MAX(F1288,0.1)^2),1/3))),IF(OR(IFERROR(L1288,0)=0,IFERROR(S1287,0)&lt;1,IFERROR(S1288,0)&lt;1),MAX($D$16,POWER((ABS(K1288)^2)/($I$5*MAX(F1288,0.1)^2),1/3)),IF(IFERROR(U1288,0)&gt;0,MAX($D$16,IFERROR(L1288,0)+((IFERROR(U1288,0))*$D$18*IF((IFERROR(S1288,0))&lt;1,1,-1))),IF(IFERROR(U1288,0)&lt;0,IF(ABS((MAX($D$16,POWER((ABS(K1288)^2)/($I$5*MAX(F1288,0.1)^2),1/3)))-IFERROR(L1288,0))&gt;$D$19,MAX($D$16,IF((MAX($D$16,POWER((ABS(K1288)^2)/($I$5*MAX(F1288,0.1)^2),1/3)))&gt;IFERROR(L1288,0),MIN((MAX($D$16,POWER((ABS(K1288)^2)/($I$5*MAX(F1288,0.1)^2),1/3))),IFERROR(L1288,0)+(MIN(ABS(IFERROR(U1288,0))*$D$18,ABS((MAX($D$16,POWER((ABS(K1288)^2)/($I$5*MAX(F1288,0.1)^2),1/3)))-IFERROR(L1288,0))))),MAX((MAX($D$16,POWER((ABS(K1288)^2)/($I$5*MAX(F1288,0.1)^2),1/3))),IFERROR(L1288,0)-(MIN(ABS(IFERROR(U1288,0))*$D$18,ABS((MAX($D$16,POWER((ABS(K1288)^2)/($I$5*MAX(F1288,0.1)^2),1/3)))-IFERROR(L1288,0))))))),MAX($D$16,POWER((ABS(K1288)^2)/($I$5*MAX(F1288,0.1)^2),1/3))),MAX($D$16,IFERROR(L1288,0)))))))</f>
        <v/>
      </c>
      <c r="M1288">
        <f>((F1288)+(G1288)*(L1288))*(L1288)</f>
        <v/>
      </c>
      <c r="N1288">
        <f>(((F1288)+(G1288)*(L1288))*(L1288))/MAX((F1288)+2*(L1288)*SQRT(1+(G1288)^2),1E-6)</f>
        <v/>
      </c>
      <c r="O1288">
        <f>ABS(K1288)/MAX(((F1288)+(G1288)*(L1288))*(L1288),1E-6)</f>
        <v/>
      </c>
      <c r="P1288">
        <f>E1288+L1288</f>
        <v/>
      </c>
      <c r="Q1288">
        <f>P1288+((ABS(K1288)/MAX(((F1288)+(G1288)*(L1288))*(L1288),1E-6))^2)/(2*$I$5)</f>
        <v/>
      </c>
      <c r="R1288">
        <f>((ABS(K1288)*$D$6)/(MAX(((F1288)+(G1288)*(L1288))*(L1288),1E-6)*MAX(((((F1288)+(G1288)*(L1288))*(L1288))/MAX((F1288)+2*(L1288)*SQRT(1+(G1288)^2),1E-6))^(2/3),1E-6)))^2</f>
        <v/>
      </c>
      <c r="S1288">
        <f>ABS(ABS(K1288)/MAX(((F1288)+(G1288)*(L1288))*(L1288),1E-6))/SQRT($I$5*MAX((((F1288)+(G1288)*(L1288))*(L1288))/MAX((F1288)+2*(G1288)*(L1288),1E-6),1E-6))</f>
        <v/>
      </c>
      <c r="T1288">
        <f>((F1288)*(L1288)^2)/2+(G1288)*(L1288)^3/3+(ABS(K1288)^2)/($I$5*MAX(((F1288)+(G1288)*(L1288))*(L1288),1E-6))</f>
        <v/>
      </c>
      <c r="U1288">
        <f>IF($D$20=0,0,IFERROR(Q1287-(((R1287+R1288)/2)*J1288)-(IF(O1287&gt;O1288,$D$8*((O1287^2-O1288^2)/(2*$I$5)),$D$9*((O1288^2-O1287^2)/(2*$I$5)))+($D$10*(ABS(I1288)/90)*(MAX(O1287^2,O1288^2)/(2*$I$5))))-Q1288,0))</f>
        <v/>
      </c>
      <c r="V1288">
        <f>IF($D$20=0,1,IFERROR(IF(ROUND(S1288,3)=1,1,IF(AND(ABS(U1288)&lt;$D$19,S1288&gt;1),1,0)),0))</f>
        <v/>
      </c>
      <c r="W1288">
        <f>IF($D$20=0,IFERROR(W1289,MAX($D$16,POWER((ABS(K1288)^2)/($I$5*MAX(F1288,0.1)^2),1/3))),IF(IFERROR(AG1289,0)=0,IFERROR(W1289,MAX($D$16,POWER((ABS(K1288)^2)/($I$5*MAX(F1288,0.1)^2),1/3))),IF(OR(IFERROR(W1288,0)=0,IFERROR(AD1289,0)&gt;1),MAX($D$16,POWER((ABS(K1288)^2)/($I$5*MAX(F1288,0.1)^2),1/3)),IF(IFERROR(AF1288,0)&gt;0,MAX($D$16,IFERROR(W1288,0)+((IFERROR(AF1288,0))*$D$18*IF((IFERROR(AD1288,0))&lt;1,1,-1))),IF(IFERROR(AF1288,0)&lt;0,IF(ABS((MAX($D$16,POWER((ABS(K1288)^2)/($I$5*MAX(F1288,0.1)^2),1/3)))-IFERROR(W1288,0))&gt;$D$19,MAX($D$16,IF((MAX($D$16,POWER((ABS(K1288)^2)/($I$5*MAX(F1288,0.1)^2),1/3)))&gt;IFERROR(W1288,0),MIN((MAX($D$16,POWER((ABS(K1288)^2)/($I$5*MAX(F1288,0.1)^2),1/3))),IFERROR(W1288,0)+(MIN(ABS(IFERROR(AF1288,0))*$D$18,ABS((MAX($D$16,POWER((ABS(K1288)^2)/($I$5*MAX(F1288,0.1)^2),1/3)))-IFERROR(W1288,0))))),MAX((MAX($D$16,POWER((ABS(K1288)^2)/($I$5*MAX(F1288,0.1)^2),1/3))),IFERROR(W1288,0)-(MIN(ABS(IFERROR(AF1288,0))*$D$18,ABS((MAX($D$16,POWER((ABS(K1288)^2)/($I$5*MAX(F1288,0.1)^2),1/3)))-IFERROR(W1288,0))))))),MAX($D$16,POWER((ABS(K1288)^2)/($I$5*MAX(F1288,0.1)^2),1/3))),MAX($D$16,IFERROR(W1288,0)))))))</f>
        <v/>
      </c>
      <c r="X1288">
        <f>((F1288)+(G1288)*(W1288))*(W1288)</f>
        <v/>
      </c>
      <c r="Y1288">
        <f>(((F1288)+(G1288)*(W1288))*(W1288))/MAX((F1288)+2*(W1288)*SQRT(1+(G1288)^2),1E-6)</f>
        <v/>
      </c>
      <c r="Z1288">
        <f>ABS(K1288)/MAX(((F1288)+(G1288)*(W1288))*(W1288),1E-6)</f>
        <v/>
      </c>
      <c r="AA1288">
        <f>E1288+W1288</f>
        <v/>
      </c>
      <c r="AB1288">
        <f>AA1288+((ABS(K1288)/MAX(((F1288)+(G1288)*(W1288))*(W1288),1E-6))^2)/(2*$I$5)</f>
        <v/>
      </c>
      <c r="AC1288">
        <f>((ABS(K1288)*$D$6)/(MAX(((F1288)+(G1288)*(W1288))*(W1288),1E-6)*MAX(((((F1288)+(G1288)*(W1288))*(W1288))/MAX((F1288)+2*(W1288)*SQRT(1+(G1288)^2),1E-6))^(2/3),1E-6)))^2</f>
        <v/>
      </c>
      <c r="AD1288">
        <f>ABS(ABS(K1288)/MAX(((F1288)+(G1288)*(W1288))*(W1288),1E-6))/SQRT($I$5*MAX((((F1288)+(G1288)*(W1288))*(W1288))/MAX((F1288)+2*(G1288)*(W1288),1E-6),1E-6))</f>
        <v/>
      </c>
      <c r="AE1288">
        <f>((F1288)*(W1288)^2)/2+(G1288)*(W1288)^3/3+(ABS(K1288)^2)/($I$5*MAX(((F1288)+(G1288)*(W1288))*(W1288),1E-6))</f>
        <v/>
      </c>
      <c r="AF1288">
        <f>IF($D$20=0,0,IFERROR(AB1289+(((AC1288+AC1289)/2)*J1289)+(IF(Z1288&gt;Z1289,$D$8*((Z1288^2-Z1289^2)/(2*$I$5)),$D$9*((Z1289^2-Z1288^2)/(2*$I$5)))+($D$10*(ABS(I1289)/90)*(MAX(Z1288^2,Z1289^2)/(2*$I$5))))-AB1288,0))</f>
        <v/>
      </c>
      <c r="AG1288">
        <f>IF($D$20=0,1,IFERROR(IF(ROUND(AD1288,3)=1,1,IF(AND(ABS(AF1288)&lt;$D$19,AD1288&lt;1),1,0)),0))</f>
        <v/>
      </c>
      <c r="AH1288">
        <f>IFERROR(IF(V32="Supercritical",MAX($D$16,IFERROR(L1288,MAX($D$16,POWER((ABS(K1288)^2)/($I$5*MAX(F1288,0.1)^2),1/3)))),IF(V32="Subcritical",MAX($D$16,IFERROR(W1288,MAX($D$16,POWER((ABS(K1288)^2)/($I$5*MAX(F1288,0.1)^2),1/3)))),IF(AND(IFERROR(V1288,0)=1,IFERROR(AG1288,0)=1),IF(IFERROR(T1288,-1E99)&gt;=IFERROR(AE1288,-1E99),MAX($D$16,IFERROR(L1288,MAX($D$16,POWER((ABS(K1288)^2)/($I$5*MAX(F1288,0.1)^2),1/3)))),MAX($D$16,IFERROR(W1288,MAX($D$16,POWER((ABS(K1288)^2)/($I$5*MAX(F1288,0.1)^2),1/3))))),IF(IFERROR(V1288,0)=1,MAX($D$16,IFERROR(L1288,MAX($D$16,POWER((ABS(K1288)^2)/($I$5*MAX(F1288,0.1)^2),1/3)))),IF(IFERROR(AG1288,0)=1,MAX($D$16,IFERROR(W1288,MAX($D$16,POWER((ABS(K1288)^2)/($I$5*MAX(F1288,0.1)^2),1/3)))),MAX($D$16,POWER((ABS(K1288)^2)/($I$5*MAX(F1288,0.1)^2),1/3))))))),MAX($D$16,POWER((ABS(K1288)^2)/($I$5*MAX(F1288,0.1)^2),1/3)))</f>
        <v/>
      </c>
      <c r="AI1288">
        <f>E1288+AH1288</f>
        <v/>
      </c>
      <c r="AJ1288">
        <f>AI1288+((ABS(K1288)/MAX(((F1288)+(G1288)*(AH1288))*(AH1288),1E-6))^2)/(2*$I$5)</f>
        <v/>
      </c>
      <c r="AM1288" t="n">
        <v>0</v>
      </c>
      <c r="AN1288" t="n">
        <v>0</v>
      </c>
      <c r="AO1288">
        <f>AM1288+AN1288</f>
        <v/>
      </c>
      <c r="AP1288">
        <f>AP1287+AO1288</f>
        <v/>
      </c>
      <c r="AQ1288">
        <f>ABS(ABS(K1288)/MAX(((F1288)+(G1288)*(AH1288))*(AH1288),1E-6))/SQRT($I$5*MAX((((F1288)+(G1288)*(AH1288))*(AH1288))/MAX((F1288)+2*(G1288)*(AH1288),1E-6),1E-6))</f>
        <v/>
      </c>
      <c r="AR1288">
        <f>IF(AQ1288&lt;1,"Subcritical","Supercritical")</f>
        <v/>
      </c>
      <c r="AS1288">
        <f>((ABS(K1288)*$D$6)/(MAX(((F1288)+(G1288)*(AH1288))*(AH1288),1E-6)*MAX(((((F1288)+(G1288)*(AH1288))*(AH1288))/MAX((F1288)+2*(AH1288)*SQRT(1+(G1288)^2),1E-6))^(2/3),1E-6)))^2</f>
        <v/>
      </c>
    </row>
    <row r="1289">
      <c r="A1289" t="n">
        <v>1140</v>
      </c>
      <c r="B1289" t="n">
        <v>1138.889</v>
      </c>
      <c r="C1289" t="n">
        <v>616075.292</v>
      </c>
      <c r="D1289" t="n">
        <v>3096865.173</v>
      </c>
      <c r="E1289" t="n">
        <v>631.9924999999999</v>
      </c>
      <c r="F1289" t="n">
        <v>5.2</v>
      </c>
      <c r="G1289" t="n">
        <v>0</v>
      </c>
      <c r="H1289" t="inlineStr">
        <is>
          <t>Normal</t>
        </is>
      </c>
      <c r="I1289" t="n">
        <v>0</v>
      </c>
      <c r="J1289">
        <f>B1289-B1288</f>
        <v/>
      </c>
      <c r="K1289">
        <f>MAX(0,K1288-AO1288)</f>
        <v/>
      </c>
      <c r="L1289">
        <f>IF($D$20=0,IFERROR(L1288,MAX($D$16,POWER((ABS(K1289)^2)/($I$5*MAX(F1289,0.1)^2),1/3))),IF(IFERROR(V1288,0)=0,IFERROR(L1288,MAX($D$16,POWER((ABS(K1289)^2)/($I$5*MAX(F1289,0.1)^2),1/3))),IF(OR(IFERROR(L1289,0)=0,IFERROR(S1288,0)&lt;1,IFERROR(S1289,0)&lt;1),MAX($D$16,POWER((ABS(K1289)^2)/($I$5*MAX(F1289,0.1)^2),1/3)),IF(IFERROR(U1289,0)&gt;0,MAX($D$16,IFERROR(L1289,0)+((IFERROR(U1289,0))*$D$18*IF((IFERROR(S1289,0))&lt;1,1,-1))),IF(IFERROR(U1289,0)&lt;0,IF(ABS((MAX($D$16,POWER((ABS(K1289)^2)/($I$5*MAX(F1289,0.1)^2),1/3)))-IFERROR(L1289,0))&gt;$D$19,MAX($D$16,IF((MAX($D$16,POWER((ABS(K1289)^2)/($I$5*MAX(F1289,0.1)^2),1/3)))&gt;IFERROR(L1289,0),MIN((MAX($D$16,POWER((ABS(K1289)^2)/($I$5*MAX(F1289,0.1)^2),1/3))),IFERROR(L1289,0)+(MIN(ABS(IFERROR(U1289,0))*$D$18,ABS((MAX($D$16,POWER((ABS(K1289)^2)/($I$5*MAX(F1289,0.1)^2),1/3)))-IFERROR(L1289,0))))),MAX((MAX($D$16,POWER((ABS(K1289)^2)/($I$5*MAX(F1289,0.1)^2),1/3))),IFERROR(L1289,0)-(MIN(ABS(IFERROR(U1289,0))*$D$18,ABS((MAX($D$16,POWER((ABS(K1289)^2)/($I$5*MAX(F1289,0.1)^2),1/3)))-IFERROR(L1289,0))))))),MAX($D$16,POWER((ABS(K1289)^2)/($I$5*MAX(F1289,0.1)^2),1/3))),MAX($D$16,IFERROR(L1289,0)))))))</f>
        <v/>
      </c>
      <c r="M1289">
        <f>((F1289)+(G1289)*(L1289))*(L1289)</f>
        <v/>
      </c>
      <c r="N1289">
        <f>(((F1289)+(G1289)*(L1289))*(L1289))/MAX((F1289)+2*(L1289)*SQRT(1+(G1289)^2),1E-6)</f>
        <v/>
      </c>
      <c r="O1289">
        <f>ABS(K1289)/MAX(((F1289)+(G1289)*(L1289))*(L1289),1E-6)</f>
        <v/>
      </c>
      <c r="P1289">
        <f>E1289+L1289</f>
        <v/>
      </c>
      <c r="Q1289">
        <f>P1289+((ABS(K1289)/MAX(((F1289)+(G1289)*(L1289))*(L1289),1E-6))^2)/(2*$I$5)</f>
        <v/>
      </c>
      <c r="R1289">
        <f>((ABS(K1289)*$D$6)/(MAX(((F1289)+(G1289)*(L1289))*(L1289),1E-6)*MAX(((((F1289)+(G1289)*(L1289))*(L1289))/MAX((F1289)+2*(L1289)*SQRT(1+(G1289)^2),1E-6))^(2/3),1E-6)))^2</f>
        <v/>
      </c>
      <c r="S1289">
        <f>ABS(ABS(K1289)/MAX(((F1289)+(G1289)*(L1289))*(L1289),1E-6))/SQRT($I$5*MAX((((F1289)+(G1289)*(L1289))*(L1289))/MAX((F1289)+2*(G1289)*(L1289),1E-6),1E-6))</f>
        <v/>
      </c>
      <c r="T1289">
        <f>((F1289)*(L1289)^2)/2+(G1289)*(L1289)^3/3+(ABS(K1289)^2)/($I$5*MAX(((F1289)+(G1289)*(L1289))*(L1289),1E-6))</f>
        <v/>
      </c>
      <c r="U1289">
        <f>IF($D$20=0,0,IFERROR(Q1288-(((R1288+R1289)/2)*J1289)-(IF(O1288&gt;O1289,$D$8*((O1288^2-O1289^2)/(2*$I$5)),$D$9*((O1289^2-O1288^2)/(2*$I$5)))+($D$10*(ABS(I1289)/90)*(MAX(O1288^2,O1289^2)/(2*$I$5))))-Q1289,0))</f>
        <v/>
      </c>
      <c r="V1289">
        <f>IF($D$20=0,1,IFERROR(IF(ROUND(S1289,3)=1,1,IF(AND(ABS(U1289)&lt;$D$19,S1289&gt;1),1,0)),0))</f>
        <v/>
      </c>
      <c r="W1289">
        <f>IF($D$20=0,IFERROR(W1290,MAX($D$16,POWER((ABS(K1289)^2)/($I$5*MAX(F1289,0.1)^2),1/3))),IF(IFERROR(AG1290,0)=0,IFERROR(W1290,MAX($D$16,POWER((ABS(K1289)^2)/($I$5*MAX(F1289,0.1)^2),1/3))),IF(OR(IFERROR(W1289,0)=0,IFERROR(AD1290,0)&gt;1),MAX($D$16,POWER((ABS(K1289)^2)/($I$5*MAX(F1289,0.1)^2),1/3)),IF(IFERROR(AF1289,0)&gt;0,MAX($D$16,IFERROR(W1289,0)+((IFERROR(AF1289,0))*$D$18*IF((IFERROR(AD1289,0))&lt;1,1,-1))),IF(IFERROR(AF1289,0)&lt;0,IF(ABS((MAX($D$16,POWER((ABS(K1289)^2)/($I$5*MAX(F1289,0.1)^2),1/3)))-IFERROR(W1289,0))&gt;$D$19,MAX($D$16,IF((MAX($D$16,POWER((ABS(K1289)^2)/($I$5*MAX(F1289,0.1)^2),1/3)))&gt;IFERROR(W1289,0),MIN((MAX($D$16,POWER((ABS(K1289)^2)/($I$5*MAX(F1289,0.1)^2),1/3))),IFERROR(W1289,0)+(MIN(ABS(IFERROR(AF1289,0))*$D$18,ABS((MAX($D$16,POWER((ABS(K1289)^2)/($I$5*MAX(F1289,0.1)^2),1/3)))-IFERROR(W1289,0))))),MAX((MAX($D$16,POWER((ABS(K1289)^2)/($I$5*MAX(F1289,0.1)^2),1/3))),IFERROR(W1289,0)-(MIN(ABS(IFERROR(AF1289,0))*$D$18,ABS((MAX($D$16,POWER((ABS(K1289)^2)/($I$5*MAX(F1289,0.1)^2),1/3)))-IFERROR(W1289,0))))))),MAX($D$16,POWER((ABS(K1289)^2)/($I$5*MAX(F1289,0.1)^2),1/3))),MAX($D$16,IFERROR(W1289,0)))))))</f>
        <v/>
      </c>
      <c r="X1289">
        <f>((F1289)+(G1289)*(W1289))*(W1289)</f>
        <v/>
      </c>
      <c r="Y1289">
        <f>(((F1289)+(G1289)*(W1289))*(W1289))/MAX((F1289)+2*(W1289)*SQRT(1+(G1289)^2),1E-6)</f>
        <v/>
      </c>
      <c r="Z1289">
        <f>ABS(K1289)/MAX(((F1289)+(G1289)*(W1289))*(W1289),1E-6)</f>
        <v/>
      </c>
      <c r="AA1289">
        <f>E1289+W1289</f>
        <v/>
      </c>
      <c r="AB1289">
        <f>AA1289+((ABS(K1289)/MAX(((F1289)+(G1289)*(W1289))*(W1289),1E-6))^2)/(2*$I$5)</f>
        <v/>
      </c>
      <c r="AC1289">
        <f>((ABS(K1289)*$D$6)/(MAX(((F1289)+(G1289)*(W1289))*(W1289),1E-6)*MAX(((((F1289)+(G1289)*(W1289))*(W1289))/MAX((F1289)+2*(W1289)*SQRT(1+(G1289)^2),1E-6))^(2/3),1E-6)))^2</f>
        <v/>
      </c>
      <c r="AD1289">
        <f>ABS(ABS(K1289)/MAX(((F1289)+(G1289)*(W1289))*(W1289),1E-6))/SQRT($I$5*MAX((((F1289)+(G1289)*(W1289))*(W1289))/MAX((F1289)+2*(G1289)*(W1289),1E-6),1E-6))</f>
        <v/>
      </c>
      <c r="AE1289">
        <f>((F1289)*(W1289)^2)/2+(G1289)*(W1289)^3/3+(ABS(K1289)^2)/($I$5*MAX(((F1289)+(G1289)*(W1289))*(W1289),1E-6))</f>
        <v/>
      </c>
      <c r="AF1289">
        <f>IF($D$20=0,0,IFERROR(AB1290+(((AC1289+AC1290)/2)*J1290)+(IF(Z1289&gt;Z1290,$D$8*((Z1289^2-Z1290^2)/(2*$I$5)),$D$9*((Z1290^2-Z1289^2)/(2*$I$5)))+($D$10*(ABS(I1290)/90)*(MAX(Z1289^2,Z1290^2)/(2*$I$5))))-AB1289,0))</f>
        <v/>
      </c>
      <c r="AG1289">
        <f>IF($D$20=0,1,IFERROR(IF(ROUND(AD1289,3)=1,1,IF(AND(ABS(AF1289)&lt;$D$19,AD1289&lt;1),1,0)),0))</f>
        <v/>
      </c>
      <c r="AH1289">
        <f>IFERROR(IF(V32="Supercritical",MAX($D$16,IFERROR(L1289,MAX($D$16,POWER((ABS(K1289)^2)/($I$5*MAX(F1289,0.1)^2),1/3)))),IF(V32="Subcritical",MAX($D$16,IFERROR(W1289,MAX($D$16,POWER((ABS(K1289)^2)/($I$5*MAX(F1289,0.1)^2),1/3)))),IF(AND(IFERROR(V1289,0)=1,IFERROR(AG1289,0)=1),IF(IFERROR(T1289,-1E99)&gt;=IFERROR(AE1289,-1E99),MAX($D$16,IFERROR(L1289,MAX($D$16,POWER((ABS(K1289)^2)/($I$5*MAX(F1289,0.1)^2),1/3)))),MAX($D$16,IFERROR(W1289,MAX($D$16,POWER((ABS(K1289)^2)/($I$5*MAX(F1289,0.1)^2),1/3))))),IF(IFERROR(V1289,0)=1,MAX($D$16,IFERROR(L1289,MAX($D$16,POWER((ABS(K1289)^2)/($I$5*MAX(F1289,0.1)^2),1/3)))),IF(IFERROR(AG1289,0)=1,MAX($D$16,IFERROR(W1289,MAX($D$16,POWER((ABS(K1289)^2)/($I$5*MAX(F1289,0.1)^2),1/3)))),MAX($D$16,POWER((ABS(K1289)^2)/($I$5*MAX(F1289,0.1)^2),1/3))))))),MAX($D$16,POWER((ABS(K1289)^2)/($I$5*MAX(F1289,0.1)^2),1/3)))</f>
        <v/>
      </c>
      <c r="AI1289">
        <f>E1289+AH1289</f>
        <v/>
      </c>
      <c r="AJ1289">
        <f>AI1289+((ABS(K1289)/MAX(((F1289)+(G1289)*(AH1289))*(AH1289),1E-6))^2)/(2*$I$5)</f>
        <v/>
      </c>
      <c r="AM1289" t="n">
        <v>0</v>
      </c>
      <c r="AN1289" t="n">
        <v>0</v>
      </c>
      <c r="AO1289">
        <f>AM1289+AN1289</f>
        <v/>
      </c>
      <c r="AP1289">
        <f>AP1288+AO1289</f>
        <v/>
      </c>
      <c r="AQ1289">
        <f>ABS(ABS(K1289)/MAX(((F1289)+(G1289)*(AH1289))*(AH1289),1E-6))/SQRT($I$5*MAX((((F1289)+(G1289)*(AH1289))*(AH1289))/MAX((F1289)+2*(G1289)*(AH1289),1E-6),1E-6))</f>
        <v/>
      </c>
      <c r="AR1289">
        <f>IF(AQ1289&lt;1,"Subcritical","Supercritical")</f>
        <v/>
      </c>
      <c r="AS1289">
        <f>((ABS(K1289)*$D$6)/(MAX(((F1289)+(G1289)*(AH1289))*(AH1289),1E-6)*MAX(((((F1289)+(G1289)*(AH1289))*(AH1289))/MAX((F1289)+2*(AH1289)*SQRT(1+(G1289)^2),1E-6))^(2/3),1E-6)))^2</f>
        <v/>
      </c>
    </row>
    <row r="1290">
      <c r="A1290" t="n">
        <v>1141</v>
      </c>
      <c r="B1290" t="n">
        <v>1139.889</v>
      </c>
      <c r="C1290" t="n">
        <v>616075.25</v>
      </c>
      <c r="D1290" t="n">
        <v>3096864.174</v>
      </c>
      <c r="E1290" t="n">
        <v>631.992</v>
      </c>
      <c r="F1290" t="n">
        <v>5.2</v>
      </c>
      <c r="G1290" t="n">
        <v>0</v>
      </c>
      <c r="H1290" t="inlineStr">
        <is>
          <t>Normal</t>
        </is>
      </c>
      <c r="I1290" t="n">
        <v>0.057</v>
      </c>
      <c r="J1290">
        <f>B1290-B1289</f>
        <v/>
      </c>
      <c r="K1290">
        <f>MAX(0,K1289-AO1289)</f>
        <v/>
      </c>
      <c r="L1290">
        <f>IF($D$20=0,IFERROR(L1289,MAX($D$16,POWER((ABS(K1290)^2)/($I$5*MAX(F1290,0.1)^2),1/3))),IF(IFERROR(V1289,0)=0,IFERROR(L1289,MAX($D$16,POWER((ABS(K1290)^2)/($I$5*MAX(F1290,0.1)^2),1/3))),IF(OR(IFERROR(L1290,0)=0,IFERROR(S1289,0)&lt;1,IFERROR(S1290,0)&lt;1),MAX($D$16,POWER((ABS(K1290)^2)/($I$5*MAX(F1290,0.1)^2),1/3)),IF(IFERROR(U1290,0)&gt;0,MAX($D$16,IFERROR(L1290,0)+((IFERROR(U1290,0))*$D$18*IF((IFERROR(S1290,0))&lt;1,1,-1))),IF(IFERROR(U1290,0)&lt;0,IF(ABS((MAX($D$16,POWER((ABS(K1290)^2)/($I$5*MAX(F1290,0.1)^2),1/3)))-IFERROR(L1290,0))&gt;$D$19,MAX($D$16,IF((MAX($D$16,POWER((ABS(K1290)^2)/($I$5*MAX(F1290,0.1)^2),1/3)))&gt;IFERROR(L1290,0),MIN((MAX($D$16,POWER((ABS(K1290)^2)/($I$5*MAX(F1290,0.1)^2),1/3))),IFERROR(L1290,0)+(MIN(ABS(IFERROR(U1290,0))*$D$18,ABS((MAX($D$16,POWER((ABS(K1290)^2)/($I$5*MAX(F1290,0.1)^2),1/3)))-IFERROR(L1290,0))))),MAX((MAX($D$16,POWER((ABS(K1290)^2)/($I$5*MAX(F1290,0.1)^2),1/3))),IFERROR(L1290,0)-(MIN(ABS(IFERROR(U1290,0))*$D$18,ABS((MAX($D$16,POWER((ABS(K1290)^2)/($I$5*MAX(F1290,0.1)^2),1/3)))-IFERROR(L1290,0))))))),MAX($D$16,POWER((ABS(K1290)^2)/($I$5*MAX(F1290,0.1)^2),1/3))),MAX($D$16,IFERROR(L1290,0)))))))</f>
        <v/>
      </c>
      <c r="M1290">
        <f>((F1290)+(G1290)*(L1290))*(L1290)</f>
        <v/>
      </c>
      <c r="N1290">
        <f>(((F1290)+(G1290)*(L1290))*(L1290))/MAX((F1290)+2*(L1290)*SQRT(1+(G1290)^2),1E-6)</f>
        <v/>
      </c>
      <c r="O1290">
        <f>ABS(K1290)/MAX(((F1290)+(G1290)*(L1290))*(L1290),1E-6)</f>
        <v/>
      </c>
      <c r="P1290">
        <f>E1290+L1290</f>
        <v/>
      </c>
      <c r="Q1290">
        <f>P1290+((ABS(K1290)/MAX(((F1290)+(G1290)*(L1290))*(L1290),1E-6))^2)/(2*$I$5)</f>
        <v/>
      </c>
      <c r="R1290">
        <f>((ABS(K1290)*$D$6)/(MAX(((F1290)+(G1290)*(L1290))*(L1290),1E-6)*MAX(((((F1290)+(G1290)*(L1290))*(L1290))/MAX((F1290)+2*(L1290)*SQRT(1+(G1290)^2),1E-6))^(2/3),1E-6)))^2</f>
        <v/>
      </c>
      <c r="S1290">
        <f>ABS(ABS(K1290)/MAX(((F1290)+(G1290)*(L1290))*(L1290),1E-6))/SQRT($I$5*MAX((((F1290)+(G1290)*(L1290))*(L1290))/MAX((F1290)+2*(G1290)*(L1290),1E-6),1E-6))</f>
        <v/>
      </c>
      <c r="T1290">
        <f>((F1290)*(L1290)^2)/2+(G1290)*(L1290)^3/3+(ABS(K1290)^2)/($I$5*MAX(((F1290)+(G1290)*(L1290))*(L1290),1E-6))</f>
        <v/>
      </c>
      <c r="U1290">
        <f>IF($D$20=0,0,IFERROR(Q1289-(((R1289+R1290)/2)*J1290)-(IF(O1289&gt;O1290,$D$8*((O1289^2-O1290^2)/(2*$I$5)),$D$9*((O1290^2-O1289^2)/(2*$I$5)))+($D$10*(ABS(I1290)/90)*(MAX(O1289^2,O1290^2)/(2*$I$5))))-Q1290,0))</f>
        <v/>
      </c>
      <c r="V1290">
        <f>IF($D$20=0,1,IFERROR(IF(ROUND(S1290,3)=1,1,IF(AND(ABS(U1290)&lt;$D$19,S1290&gt;1),1,0)),0))</f>
        <v/>
      </c>
      <c r="W1290">
        <f>IF($D$20=0,IFERROR(W1291,MAX($D$16,POWER((ABS(K1290)^2)/($I$5*MAX(F1290,0.1)^2),1/3))),IF(IFERROR(AG1291,0)=0,IFERROR(W1291,MAX($D$16,POWER((ABS(K1290)^2)/($I$5*MAX(F1290,0.1)^2),1/3))),IF(OR(IFERROR(W1290,0)=0,IFERROR(AD1291,0)&gt;1),MAX($D$16,POWER((ABS(K1290)^2)/($I$5*MAX(F1290,0.1)^2),1/3)),IF(IFERROR(AF1290,0)&gt;0,MAX($D$16,IFERROR(W1290,0)+((IFERROR(AF1290,0))*$D$18*IF((IFERROR(AD1290,0))&lt;1,1,-1))),IF(IFERROR(AF1290,0)&lt;0,IF(ABS((MAX($D$16,POWER((ABS(K1290)^2)/($I$5*MAX(F1290,0.1)^2),1/3)))-IFERROR(W1290,0))&gt;$D$19,MAX($D$16,IF((MAX($D$16,POWER((ABS(K1290)^2)/($I$5*MAX(F1290,0.1)^2),1/3)))&gt;IFERROR(W1290,0),MIN((MAX($D$16,POWER((ABS(K1290)^2)/($I$5*MAX(F1290,0.1)^2),1/3))),IFERROR(W1290,0)+(MIN(ABS(IFERROR(AF1290,0))*$D$18,ABS((MAX($D$16,POWER((ABS(K1290)^2)/($I$5*MAX(F1290,0.1)^2),1/3)))-IFERROR(W1290,0))))),MAX((MAX($D$16,POWER((ABS(K1290)^2)/($I$5*MAX(F1290,0.1)^2),1/3))),IFERROR(W1290,0)-(MIN(ABS(IFERROR(AF1290,0))*$D$18,ABS((MAX($D$16,POWER((ABS(K1290)^2)/($I$5*MAX(F1290,0.1)^2),1/3)))-IFERROR(W1290,0))))))),MAX($D$16,POWER((ABS(K1290)^2)/($I$5*MAX(F1290,0.1)^2),1/3))),MAX($D$16,IFERROR(W1290,0)))))))</f>
        <v/>
      </c>
      <c r="X1290">
        <f>((F1290)+(G1290)*(W1290))*(W1290)</f>
        <v/>
      </c>
      <c r="Y1290">
        <f>(((F1290)+(G1290)*(W1290))*(W1290))/MAX((F1290)+2*(W1290)*SQRT(1+(G1290)^2),1E-6)</f>
        <v/>
      </c>
      <c r="Z1290">
        <f>ABS(K1290)/MAX(((F1290)+(G1290)*(W1290))*(W1290),1E-6)</f>
        <v/>
      </c>
      <c r="AA1290">
        <f>E1290+W1290</f>
        <v/>
      </c>
      <c r="AB1290">
        <f>AA1290+((ABS(K1290)/MAX(((F1290)+(G1290)*(W1290))*(W1290),1E-6))^2)/(2*$I$5)</f>
        <v/>
      </c>
      <c r="AC1290">
        <f>((ABS(K1290)*$D$6)/(MAX(((F1290)+(G1290)*(W1290))*(W1290),1E-6)*MAX(((((F1290)+(G1290)*(W1290))*(W1290))/MAX((F1290)+2*(W1290)*SQRT(1+(G1290)^2),1E-6))^(2/3),1E-6)))^2</f>
        <v/>
      </c>
      <c r="AD1290">
        <f>ABS(ABS(K1290)/MAX(((F1290)+(G1290)*(W1290))*(W1290),1E-6))/SQRT($I$5*MAX((((F1290)+(G1290)*(W1290))*(W1290))/MAX((F1290)+2*(G1290)*(W1290),1E-6),1E-6))</f>
        <v/>
      </c>
      <c r="AE1290">
        <f>((F1290)*(W1290)^2)/2+(G1290)*(W1290)^3/3+(ABS(K1290)^2)/($I$5*MAX(((F1290)+(G1290)*(W1290))*(W1290),1E-6))</f>
        <v/>
      </c>
      <c r="AF1290">
        <f>IF($D$20=0,0,IFERROR(AB1291+(((AC1290+AC1291)/2)*J1291)+(IF(Z1290&gt;Z1291,$D$8*((Z1290^2-Z1291^2)/(2*$I$5)),$D$9*((Z1291^2-Z1290^2)/(2*$I$5)))+($D$10*(ABS(I1291)/90)*(MAX(Z1290^2,Z1291^2)/(2*$I$5))))-AB1290,0))</f>
        <v/>
      </c>
      <c r="AG1290">
        <f>IF($D$20=0,1,IFERROR(IF(ROUND(AD1290,3)=1,1,IF(AND(ABS(AF1290)&lt;$D$19,AD1290&lt;1),1,0)),0))</f>
        <v/>
      </c>
      <c r="AH1290">
        <f>IFERROR(IF(V32="Supercritical",MAX($D$16,IFERROR(L1290,MAX($D$16,POWER((ABS(K1290)^2)/($I$5*MAX(F1290,0.1)^2),1/3)))),IF(V32="Subcritical",MAX($D$16,IFERROR(W1290,MAX($D$16,POWER((ABS(K1290)^2)/($I$5*MAX(F1290,0.1)^2),1/3)))),IF(AND(IFERROR(V1290,0)=1,IFERROR(AG1290,0)=1),IF(IFERROR(T1290,-1E99)&gt;=IFERROR(AE1290,-1E99),MAX($D$16,IFERROR(L1290,MAX($D$16,POWER((ABS(K1290)^2)/($I$5*MAX(F1290,0.1)^2),1/3)))),MAX($D$16,IFERROR(W1290,MAX($D$16,POWER((ABS(K1290)^2)/($I$5*MAX(F1290,0.1)^2),1/3))))),IF(IFERROR(V1290,0)=1,MAX($D$16,IFERROR(L1290,MAX($D$16,POWER((ABS(K1290)^2)/($I$5*MAX(F1290,0.1)^2),1/3)))),IF(IFERROR(AG1290,0)=1,MAX($D$16,IFERROR(W1290,MAX($D$16,POWER((ABS(K1290)^2)/($I$5*MAX(F1290,0.1)^2),1/3)))),MAX($D$16,POWER((ABS(K1290)^2)/($I$5*MAX(F1290,0.1)^2),1/3))))))),MAX($D$16,POWER((ABS(K1290)^2)/($I$5*MAX(F1290,0.1)^2),1/3)))</f>
        <v/>
      </c>
      <c r="AI1290">
        <f>E1290+AH1290</f>
        <v/>
      </c>
      <c r="AJ1290">
        <f>AI1290+((ABS(K1290)/MAX(((F1290)+(G1290)*(AH1290))*(AH1290),1E-6))^2)/(2*$I$5)</f>
        <v/>
      </c>
      <c r="AM1290" t="n">
        <v>0</v>
      </c>
      <c r="AN1290" t="n">
        <v>0</v>
      </c>
      <c r="AO1290">
        <f>AM1290+AN1290</f>
        <v/>
      </c>
      <c r="AP1290">
        <f>AP1289+AO1290</f>
        <v/>
      </c>
      <c r="AQ1290">
        <f>ABS(ABS(K1290)/MAX(((F1290)+(G1290)*(AH1290))*(AH1290),1E-6))/SQRT($I$5*MAX((((F1290)+(G1290)*(AH1290))*(AH1290))/MAX((F1290)+2*(G1290)*(AH1290),1E-6),1E-6))</f>
        <v/>
      </c>
      <c r="AR1290">
        <f>IF(AQ1290&lt;1,"Subcritical","Supercritical")</f>
        <v/>
      </c>
      <c r="AS1290">
        <f>((ABS(K1290)*$D$6)/(MAX(((F1290)+(G1290)*(AH1290))*(AH1290),1E-6)*MAX(((((F1290)+(G1290)*(AH1290))*(AH1290))/MAX((F1290)+2*(AH1290)*SQRT(1+(G1290)^2),1E-6))^(2/3),1E-6)))^2</f>
        <v/>
      </c>
    </row>
    <row r="1291">
      <c r="A1291" t="n">
        <v>1142</v>
      </c>
      <c r="B1291" t="n">
        <v>1140.889</v>
      </c>
      <c r="C1291" t="n">
        <v>616075.2070000001</v>
      </c>
      <c r="D1291" t="n">
        <v>3096863.175</v>
      </c>
      <c r="E1291" t="n">
        <v>631.9915</v>
      </c>
      <c r="F1291" t="n">
        <v>5.2</v>
      </c>
      <c r="G1291" t="n">
        <v>0</v>
      </c>
      <c r="H1291" t="inlineStr">
        <is>
          <t>Normal</t>
        </is>
      </c>
      <c r="I1291" t="n">
        <v>0.057</v>
      </c>
      <c r="J1291">
        <f>B1291-B1290</f>
        <v/>
      </c>
      <c r="K1291">
        <f>MAX(0,K1290-AO1290)</f>
        <v/>
      </c>
      <c r="L1291">
        <f>IF($D$20=0,IFERROR(L1290,MAX($D$16,POWER((ABS(K1291)^2)/($I$5*MAX(F1291,0.1)^2),1/3))),IF(IFERROR(V1290,0)=0,IFERROR(L1290,MAX($D$16,POWER((ABS(K1291)^2)/($I$5*MAX(F1291,0.1)^2),1/3))),IF(OR(IFERROR(L1291,0)=0,IFERROR(S1290,0)&lt;1,IFERROR(S1291,0)&lt;1),MAX($D$16,POWER((ABS(K1291)^2)/($I$5*MAX(F1291,0.1)^2),1/3)),IF(IFERROR(U1291,0)&gt;0,MAX($D$16,IFERROR(L1291,0)+((IFERROR(U1291,0))*$D$18*IF((IFERROR(S1291,0))&lt;1,1,-1))),IF(IFERROR(U1291,0)&lt;0,IF(ABS((MAX($D$16,POWER((ABS(K1291)^2)/($I$5*MAX(F1291,0.1)^2),1/3)))-IFERROR(L1291,0))&gt;$D$19,MAX($D$16,IF((MAX($D$16,POWER((ABS(K1291)^2)/($I$5*MAX(F1291,0.1)^2),1/3)))&gt;IFERROR(L1291,0),MIN((MAX($D$16,POWER((ABS(K1291)^2)/($I$5*MAX(F1291,0.1)^2),1/3))),IFERROR(L1291,0)+(MIN(ABS(IFERROR(U1291,0))*$D$18,ABS((MAX($D$16,POWER((ABS(K1291)^2)/($I$5*MAX(F1291,0.1)^2),1/3)))-IFERROR(L1291,0))))),MAX((MAX($D$16,POWER((ABS(K1291)^2)/($I$5*MAX(F1291,0.1)^2),1/3))),IFERROR(L1291,0)-(MIN(ABS(IFERROR(U1291,0))*$D$18,ABS((MAX($D$16,POWER((ABS(K1291)^2)/($I$5*MAX(F1291,0.1)^2),1/3)))-IFERROR(L1291,0))))))),MAX($D$16,POWER((ABS(K1291)^2)/($I$5*MAX(F1291,0.1)^2),1/3))),MAX($D$16,IFERROR(L1291,0)))))))</f>
        <v/>
      </c>
      <c r="M1291">
        <f>((F1291)+(G1291)*(L1291))*(L1291)</f>
        <v/>
      </c>
      <c r="N1291">
        <f>(((F1291)+(G1291)*(L1291))*(L1291))/MAX((F1291)+2*(L1291)*SQRT(1+(G1291)^2),1E-6)</f>
        <v/>
      </c>
      <c r="O1291">
        <f>ABS(K1291)/MAX(((F1291)+(G1291)*(L1291))*(L1291),1E-6)</f>
        <v/>
      </c>
      <c r="P1291">
        <f>E1291+L1291</f>
        <v/>
      </c>
      <c r="Q1291">
        <f>P1291+((ABS(K1291)/MAX(((F1291)+(G1291)*(L1291))*(L1291),1E-6))^2)/(2*$I$5)</f>
        <v/>
      </c>
      <c r="R1291">
        <f>((ABS(K1291)*$D$6)/(MAX(((F1291)+(G1291)*(L1291))*(L1291),1E-6)*MAX(((((F1291)+(G1291)*(L1291))*(L1291))/MAX((F1291)+2*(L1291)*SQRT(1+(G1291)^2),1E-6))^(2/3),1E-6)))^2</f>
        <v/>
      </c>
      <c r="S1291">
        <f>ABS(ABS(K1291)/MAX(((F1291)+(G1291)*(L1291))*(L1291),1E-6))/SQRT($I$5*MAX((((F1291)+(G1291)*(L1291))*(L1291))/MAX((F1291)+2*(G1291)*(L1291),1E-6),1E-6))</f>
        <v/>
      </c>
      <c r="T1291">
        <f>((F1291)*(L1291)^2)/2+(G1291)*(L1291)^3/3+(ABS(K1291)^2)/($I$5*MAX(((F1291)+(G1291)*(L1291))*(L1291),1E-6))</f>
        <v/>
      </c>
      <c r="U1291">
        <f>IF($D$20=0,0,IFERROR(Q1290-(((R1290+R1291)/2)*J1291)-(IF(O1290&gt;O1291,$D$8*((O1290^2-O1291^2)/(2*$I$5)),$D$9*((O1291^2-O1290^2)/(2*$I$5)))+($D$10*(ABS(I1291)/90)*(MAX(O1290^2,O1291^2)/(2*$I$5))))-Q1291,0))</f>
        <v/>
      </c>
      <c r="V1291">
        <f>IF($D$20=0,1,IFERROR(IF(ROUND(S1291,3)=1,1,IF(AND(ABS(U1291)&lt;$D$19,S1291&gt;1),1,0)),0))</f>
        <v/>
      </c>
      <c r="W1291">
        <f>IF($D$20=0,IFERROR(W1292,MAX($D$16,POWER((ABS(K1291)^2)/($I$5*MAX(F1291,0.1)^2),1/3))),IF(IFERROR(AG1292,0)=0,IFERROR(W1292,MAX($D$16,POWER((ABS(K1291)^2)/($I$5*MAX(F1291,0.1)^2),1/3))),IF(OR(IFERROR(W1291,0)=0,IFERROR(AD1292,0)&gt;1),MAX($D$16,POWER((ABS(K1291)^2)/($I$5*MAX(F1291,0.1)^2),1/3)),IF(IFERROR(AF1291,0)&gt;0,MAX($D$16,IFERROR(W1291,0)+((IFERROR(AF1291,0))*$D$18*IF((IFERROR(AD1291,0))&lt;1,1,-1))),IF(IFERROR(AF1291,0)&lt;0,IF(ABS((MAX($D$16,POWER((ABS(K1291)^2)/($I$5*MAX(F1291,0.1)^2),1/3)))-IFERROR(W1291,0))&gt;$D$19,MAX($D$16,IF((MAX($D$16,POWER((ABS(K1291)^2)/($I$5*MAX(F1291,0.1)^2),1/3)))&gt;IFERROR(W1291,0),MIN((MAX($D$16,POWER((ABS(K1291)^2)/($I$5*MAX(F1291,0.1)^2),1/3))),IFERROR(W1291,0)+(MIN(ABS(IFERROR(AF1291,0))*$D$18,ABS((MAX($D$16,POWER((ABS(K1291)^2)/($I$5*MAX(F1291,0.1)^2),1/3)))-IFERROR(W1291,0))))),MAX((MAX($D$16,POWER((ABS(K1291)^2)/($I$5*MAX(F1291,0.1)^2),1/3))),IFERROR(W1291,0)-(MIN(ABS(IFERROR(AF1291,0))*$D$18,ABS((MAX($D$16,POWER((ABS(K1291)^2)/($I$5*MAX(F1291,0.1)^2),1/3)))-IFERROR(W1291,0))))))),MAX($D$16,POWER((ABS(K1291)^2)/($I$5*MAX(F1291,0.1)^2),1/3))),MAX($D$16,IFERROR(W1291,0)))))))</f>
        <v/>
      </c>
      <c r="X1291">
        <f>((F1291)+(G1291)*(W1291))*(W1291)</f>
        <v/>
      </c>
      <c r="Y1291">
        <f>(((F1291)+(G1291)*(W1291))*(W1291))/MAX((F1291)+2*(W1291)*SQRT(1+(G1291)^2),1E-6)</f>
        <v/>
      </c>
      <c r="Z1291">
        <f>ABS(K1291)/MAX(((F1291)+(G1291)*(W1291))*(W1291),1E-6)</f>
        <v/>
      </c>
      <c r="AA1291">
        <f>E1291+W1291</f>
        <v/>
      </c>
      <c r="AB1291">
        <f>AA1291+((ABS(K1291)/MAX(((F1291)+(G1291)*(W1291))*(W1291),1E-6))^2)/(2*$I$5)</f>
        <v/>
      </c>
      <c r="AC1291">
        <f>((ABS(K1291)*$D$6)/(MAX(((F1291)+(G1291)*(W1291))*(W1291),1E-6)*MAX(((((F1291)+(G1291)*(W1291))*(W1291))/MAX((F1291)+2*(W1291)*SQRT(1+(G1291)^2),1E-6))^(2/3),1E-6)))^2</f>
        <v/>
      </c>
      <c r="AD1291">
        <f>ABS(ABS(K1291)/MAX(((F1291)+(G1291)*(W1291))*(W1291),1E-6))/SQRT($I$5*MAX((((F1291)+(G1291)*(W1291))*(W1291))/MAX((F1291)+2*(G1291)*(W1291),1E-6),1E-6))</f>
        <v/>
      </c>
      <c r="AE1291">
        <f>((F1291)*(W1291)^2)/2+(G1291)*(W1291)^3/3+(ABS(K1291)^2)/($I$5*MAX(((F1291)+(G1291)*(W1291))*(W1291),1E-6))</f>
        <v/>
      </c>
      <c r="AF1291">
        <f>IF($D$20=0,0,IFERROR(AB1292+(((AC1291+AC1292)/2)*J1292)+(IF(Z1291&gt;Z1292,$D$8*((Z1291^2-Z1292^2)/(2*$I$5)),$D$9*((Z1292^2-Z1291^2)/(2*$I$5)))+($D$10*(ABS(I1292)/90)*(MAX(Z1291^2,Z1292^2)/(2*$I$5))))-AB1291,0))</f>
        <v/>
      </c>
      <c r="AG1291">
        <f>IF($D$20=0,1,IFERROR(IF(ROUND(AD1291,3)=1,1,IF(AND(ABS(AF1291)&lt;$D$19,AD1291&lt;1),1,0)),0))</f>
        <v/>
      </c>
      <c r="AH1291">
        <f>IFERROR(IF(V32="Supercritical",MAX($D$16,IFERROR(L1291,MAX($D$16,POWER((ABS(K1291)^2)/($I$5*MAX(F1291,0.1)^2),1/3)))),IF(V32="Subcritical",MAX($D$16,IFERROR(W1291,MAX($D$16,POWER((ABS(K1291)^2)/($I$5*MAX(F1291,0.1)^2),1/3)))),IF(AND(IFERROR(V1291,0)=1,IFERROR(AG1291,0)=1),IF(IFERROR(T1291,-1E99)&gt;=IFERROR(AE1291,-1E99),MAX($D$16,IFERROR(L1291,MAX($D$16,POWER((ABS(K1291)^2)/($I$5*MAX(F1291,0.1)^2),1/3)))),MAX($D$16,IFERROR(W1291,MAX($D$16,POWER((ABS(K1291)^2)/($I$5*MAX(F1291,0.1)^2),1/3))))),IF(IFERROR(V1291,0)=1,MAX($D$16,IFERROR(L1291,MAX($D$16,POWER((ABS(K1291)^2)/($I$5*MAX(F1291,0.1)^2),1/3)))),IF(IFERROR(AG1291,0)=1,MAX($D$16,IFERROR(W1291,MAX($D$16,POWER((ABS(K1291)^2)/($I$5*MAX(F1291,0.1)^2),1/3)))),MAX($D$16,POWER((ABS(K1291)^2)/($I$5*MAX(F1291,0.1)^2),1/3))))))),MAX($D$16,POWER((ABS(K1291)^2)/($I$5*MAX(F1291,0.1)^2),1/3)))</f>
        <v/>
      </c>
      <c r="AI1291">
        <f>E1291+AH1291</f>
        <v/>
      </c>
      <c r="AJ1291">
        <f>AI1291+((ABS(K1291)/MAX(((F1291)+(G1291)*(AH1291))*(AH1291),1E-6))^2)/(2*$I$5)</f>
        <v/>
      </c>
      <c r="AM1291" t="n">
        <v>0</v>
      </c>
      <c r="AN1291" t="n">
        <v>0</v>
      </c>
      <c r="AO1291">
        <f>AM1291+AN1291</f>
        <v/>
      </c>
      <c r="AP1291">
        <f>AP1290+AO1291</f>
        <v/>
      </c>
      <c r="AQ1291">
        <f>ABS(ABS(K1291)/MAX(((F1291)+(G1291)*(AH1291))*(AH1291),1E-6))/SQRT($I$5*MAX((((F1291)+(G1291)*(AH1291))*(AH1291))/MAX((F1291)+2*(G1291)*(AH1291),1E-6),1E-6))</f>
        <v/>
      </c>
      <c r="AR1291">
        <f>IF(AQ1291&lt;1,"Subcritical","Supercritical")</f>
        <v/>
      </c>
      <c r="AS1291">
        <f>((ABS(K1291)*$D$6)/(MAX(((F1291)+(G1291)*(AH1291))*(AH1291),1E-6)*MAX(((((F1291)+(G1291)*(AH1291))*(AH1291))/MAX((F1291)+2*(AH1291)*SQRT(1+(G1291)^2),1E-6))^(2/3),1E-6)))^2</f>
        <v/>
      </c>
    </row>
    <row r="1292">
      <c r="A1292" t="n">
        <v>1143</v>
      </c>
      <c r="B1292" t="n">
        <v>1141.889</v>
      </c>
      <c r="C1292" t="n">
        <v>616075.165</v>
      </c>
      <c r="D1292" t="n">
        <v>3096862.176</v>
      </c>
      <c r="E1292" t="n">
        <v>631.991</v>
      </c>
      <c r="F1292" t="n">
        <v>5.2</v>
      </c>
      <c r="G1292" t="n">
        <v>0</v>
      </c>
      <c r="H1292" t="inlineStr">
        <is>
          <t>Normal</t>
        </is>
      </c>
      <c r="I1292" t="n">
        <v>0.002</v>
      </c>
      <c r="J1292">
        <f>B1292-B1291</f>
        <v/>
      </c>
      <c r="K1292">
        <f>MAX(0,K1291-AO1291)</f>
        <v/>
      </c>
      <c r="L1292">
        <f>IF($D$20=0,IFERROR(L1291,MAX($D$16,POWER((ABS(K1292)^2)/($I$5*MAX(F1292,0.1)^2),1/3))),IF(IFERROR(V1291,0)=0,IFERROR(L1291,MAX($D$16,POWER((ABS(K1292)^2)/($I$5*MAX(F1292,0.1)^2),1/3))),IF(OR(IFERROR(L1292,0)=0,IFERROR(S1291,0)&lt;1,IFERROR(S1292,0)&lt;1),MAX($D$16,POWER((ABS(K1292)^2)/($I$5*MAX(F1292,0.1)^2),1/3)),IF(IFERROR(U1292,0)&gt;0,MAX($D$16,IFERROR(L1292,0)+((IFERROR(U1292,0))*$D$18*IF((IFERROR(S1292,0))&lt;1,1,-1))),IF(IFERROR(U1292,0)&lt;0,IF(ABS((MAX($D$16,POWER((ABS(K1292)^2)/($I$5*MAX(F1292,0.1)^2),1/3)))-IFERROR(L1292,0))&gt;$D$19,MAX($D$16,IF((MAX($D$16,POWER((ABS(K1292)^2)/($I$5*MAX(F1292,0.1)^2),1/3)))&gt;IFERROR(L1292,0),MIN((MAX($D$16,POWER((ABS(K1292)^2)/($I$5*MAX(F1292,0.1)^2),1/3))),IFERROR(L1292,0)+(MIN(ABS(IFERROR(U1292,0))*$D$18,ABS((MAX($D$16,POWER((ABS(K1292)^2)/($I$5*MAX(F1292,0.1)^2),1/3)))-IFERROR(L1292,0))))),MAX((MAX($D$16,POWER((ABS(K1292)^2)/($I$5*MAX(F1292,0.1)^2),1/3))),IFERROR(L1292,0)-(MIN(ABS(IFERROR(U1292,0))*$D$18,ABS((MAX($D$16,POWER((ABS(K1292)^2)/($I$5*MAX(F1292,0.1)^2),1/3)))-IFERROR(L1292,0))))))),MAX($D$16,POWER((ABS(K1292)^2)/($I$5*MAX(F1292,0.1)^2),1/3))),MAX($D$16,IFERROR(L1292,0)))))))</f>
        <v/>
      </c>
      <c r="M1292">
        <f>((F1292)+(G1292)*(L1292))*(L1292)</f>
        <v/>
      </c>
      <c r="N1292">
        <f>(((F1292)+(G1292)*(L1292))*(L1292))/MAX((F1292)+2*(L1292)*SQRT(1+(G1292)^2),1E-6)</f>
        <v/>
      </c>
      <c r="O1292">
        <f>ABS(K1292)/MAX(((F1292)+(G1292)*(L1292))*(L1292),1E-6)</f>
        <v/>
      </c>
      <c r="P1292">
        <f>E1292+L1292</f>
        <v/>
      </c>
      <c r="Q1292">
        <f>P1292+((ABS(K1292)/MAX(((F1292)+(G1292)*(L1292))*(L1292),1E-6))^2)/(2*$I$5)</f>
        <v/>
      </c>
      <c r="R1292">
        <f>((ABS(K1292)*$D$6)/(MAX(((F1292)+(G1292)*(L1292))*(L1292),1E-6)*MAX(((((F1292)+(G1292)*(L1292))*(L1292))/MAX((F1292)+2*(L1292)*SQRT(1+(G1292)^2),1E-6))^(2/3),1E-6)))^2</f>
        <v/>
      </c>
      <c r="S1292">
        <f>ABS(ABS(K1292)/MAX(((F1292)+(G1292)*(L1292))*(L1292),1E-6))/SQRT($I$5*MAX((((F1292)+(G1292)*(L1292))*(L1292))/MAX((F1292)+2*(G1292)*(L1292),1E-6),1E-6))</f>
        <v/>
      </c>
      <c r="T1292">
        <f>((F1292)*(L1292)^2)/2+(G1292)*(L1292)^3/3+(ABS(K1292)^2)/($I$5*MAX(((F1292)+(G1292)*(L1292))*(L1292),1E-6))</f>
        <v/>
      </c>
      <c r="U1292">
        <f>IF($D$20=0,0,IFERROR(Q1291-(((R1291+R1292)/2)*J1292)-(IF(O1291&gt;O1292,$D$8*((O1291^2-O1292^2)/(2*$I$5)),$D$9*((O1292^2-O1291^2)/(2*$I$5)))+($D$10*(ABS(I1292)/90)*(MAX(O1291^2,O1292^2)/(2*$I$5))))-Q1292,0))</f>
        <v/>
      </c>
      <c r="V1292">
        <f>IF($D$20=0,1,IFERROR(IF(ROUND(S1292,3)=1,1,IF(AND(ABS(U1292)&lt;$D$19,S1292&gt;1),1,0)),0))</f>
        <v/>
      </c>
      <c r="W1292">
        <f>IF($D$20=0,IFERROR(W1293,MAX($D$16,POWER((ABS(K1292)^2)/($I$5*MAX(F1292,0.1)^2),1/3))),IF(IFERROR(AG1293,0)=0,IFERROR(W1293,MAX($D$16,POWER((ABS(K1292)^2)/($I$5*MAX(F1292,0.1)^2),1/3))),IF(OR(IFERROR(W1292,0)=0,IFERROR(AD1293,0)&gt;1),MAX($D$16,POWER((ABS(K1292)^2)/($I$5*MAX(F1292,0.1)^2),1/3)),IF(IFERROR(AF1292,0)&gt;0,MAX($D$16,IFERROR(W1292,0)+((IFERROR(AF1292,0))*$D$18*IF((IFERROR(AD1292,0))&lt;1,1,-1))),IF(IFERROR(AF1292,0)&lt;0,IF(ABS((MAX($D$16,POWER((ABS(K1292)^2)/($I$5*MAX(F1292,0.1)^2),1/3)))-IFERROR(W1292,0))&gt;$D$19,MAX($D$16,IF((MAX($D$16,POWER((ABS(K1292)^2)/($I$5*MAX(F1292,0.1)^2),1/3)))&gt;IFERROR(W1292,0),MIN((MAX($D$16,POWER((ABS(K1292)^2)/($I$5*MAX(F1292,0.1)^2),1/3))),IFERROR(W1292,0)+(MIN(ABS(IFERROR(AF1292,0))*$D$18,ABS((MAX($D$16,POWER((ABS(K1292)^2)/($I$5*MAX(F1292,0.1)^2),1/3)))-IFERROR(W1292,0))))),MAX((MAX($D$16,POWER((ABS(K1292)^2)/($I$5*MAX(F1292,0.1)^2),1/3))),IFERROR(W1292,0)-(MIN(ABS(IFERROR(AF1292,0))*$D$18,ABS((MAX($D$16,POWER((ABS(K1292)^2)/($I$5*MAX(F1292,0.1)^2),1/3)))-IFERROR(W1292,0))))))),MAX($D$16,POWER((ABS(K1292)^2)/($I$5*MAX(F1292,0.1)^2),1/3))),MAX($D$16,IFERROR(W1292,0)))))))</f>
        <v/>
      </c>
      <c r="X1292">
        <f>((F1292)+(G1292)*(W1292))*(W1292)</f>
        <v/>
      </c>
      <c r="Y1292">
        <f>(((F1292)+(G1292)*(W1292))*(W1292))/MAX((F1292)+2*(W1292)*SQRT(1+(G1292)^2),1E-6)</f>
        <v/>
      </c>
      <c r="Z1292">
        <f>ABS(K1292)/MAX(((F1292)+(G1292)*(W1292))*(W1292),1E-6)</f>
        <v/>
      </c>
      <c r="AA1292">
        <f>E1292+W1292</f>
        <v/>
      </c>
      <c r="AB1292">
        <f>AA1292+((ABS(K1292)/MAX(((F1292)+(G1292)*(W1292))*(W1292),1E-6))^2)/(2*$I$5)</f>
        <v/>
      </c>
      <c r="AC1292">
        <f>((ABS(K1292)*$D$6)/(MAX(((F1292)+(G1292)*(W1292))*(W1292),1E-6)*MAX(((((F1292)+(G1292)*(W1292))*(W1292))/MAX((F1292)+2*(W1292)*SQRT(1+(G1292)^2),1E-6))^(2/3),1E-6)))^2</f>
        <v/>
      </c>
      <c r="AD1292">
        <f>ABS(ABS(K1292)/MAX(((F1292)+(G1292)*(W1292))*(W1292),1E-6))/SQRT($I$5*MAX((((F1292)+(G1292)*(W1292))*(W1292))/MAX((F1292)+2*(G1292)*(W1292),1E-6),1E-6))</f>
        <v/>
      </c>
      <c r="AE1292">
        <f>((F1292)*(W1292)^2)/2+(G1292)*(W1292)^3/3+(ABS(K1292)^2)/($I$5*MAX(((F1292)+(G1292)*(W1292))*(W1292),1E-6))</f>
        <v/>
      </c>
      <c r="AF1292">
        <f>IF($D$20=0,0,IFERROR(AB1293+(((AC1292+AC1293)/2)*J1293)+(IF(Z1292&gt;Z1293,$D$8*((Z1292^2-Z1293^2)/(2*$I$5)),$D$9*((Z1293^2-Z1292^2)/(2*$I$5)))+($D$10*(ABS(I1293)/90)*(MAX(Z1292^2,Z1293^2)/(2*$I$5))))-AB1292,0))</f>
        <v/>
      </c>
      <c r="AG1292">
        <f>IF($D$20=0,1,IFERROR(IF(ROUND(AD1292,3)=1,1,IF(AND(ABS(AF1292)&lt;$D$19,AD1292&lt;1),1,0)),0))</f>
        <v/>
      </c>
      <c r="AH1292">
        <f>IFERROR(IF(V32="Supercritical",MAX($D$16,IFERROR(L1292,MAX($D$16,POWER((ABS(K1292)^2)/($I$5*MAX(F1292,0.1)^2),1/3)))),IF(V32="Subcritical",MAX($D$16,IFERROR(W1292,MAX($D$16,POWER((ABS(K1292)^2)/($I$5*MAX(F1292,0.1)^2),1/3)))),IF(AND(IFERROR(V1292,0)=1,IFERROR(AG1292,0)=1),IF(IFERROR(T1292,-1E99)&gt;=IFERROR(AE1292,-1E99),MAX($D$16,IFERROR(L1292,MAX($D$16,POWER((ABS(K1292)^2)/($I$5*MAX(F1292,0.1)^2),1/3)))),MAX($D$16,IFERROR(W1292,MAX($D$16,POWER((ABS(K1292)^2)/($I$5*MAX(F1292,0.1)^2),1/3))))),IF(IFERROR(V1292,0)=1,MAX($D$16,IFERROR(L1292,MAX($D$16,POWER((ABS(K1292)^2)/($I$5*MAX(F1292,0.1)^2),1/3)))),IF(IFERROR(AG1292,0)=1,MAX($D$16,IFERROR(W1292,MAX($D$16,POWER((ABS(K1292)^2)/($I$5*MAX(F1292,0.1)^2),1/3)))),MAX($D$16,POWER((ABS(K1292)^2)/($I$5*MAX(F1292,0.1)^2),1/3))))))),MAX($D$16,POWER((ABS(K1292)^2)/($I$5*MAX(F1292,0.1)^2),1/3)))</f>
        <v/>
      </c>
      <c r="AI1292">
        <f>E1292+AH1292</f>
        <v/>
      </c>
      <c r="AJ1292">
        <f>AI1292+((ABS(K1292)/MAX(((F1292)+(G1292)*(AH1292))*(AH1292),1E-6))^2)/(2*$I$5)</f>
        <v/>
      </c>
      <c r="AM1292" t="n">
        <v>0</v>
      </c>
      <c r="AN1292" t="n">
        <v>0</v>
      </c>
      <c r="AO1292">
        <f>AM1292+AN1292</f>
        <v/>
      </c>
      <c r="AP1292">
        <f>AP1291+AO1292</f>
        <v/>
      </c>
      <c r="AQ1292">
        <f>ABS(ABS(K1292)/MAX(((F1292)+(G1292)*(AH1292))*(AH1292),1E-6))/SQRT($I$5*MAX((((F1292)+(G1292)*(AH1292))*(AH1292))/MAX((F1292)+2*(G1292)*(AH1292),1E-6),1E-6))</f>
        <v/>
      </c>
      <c r="AR1292">
        <f>IF(AQ1292&lt;1,"Subcritical","Supercritical")</f>
        <v/>
      </c>
      <c r="AS1292">
        <f>((ABS(K1292)*$D$6)/(MAX(((F1292)+(G1292)*(AH1292))*(AH1292),1E-6)*MAX(((((F1292)+(G1292)*(AH1292))*(AH1292))/MAX((F1292)+2*(AH1292)*SQRT(1+(G1292)^2),1E-6))^(2/3),1E-6)))^2</f>
        <v/>
      </c>
    </row>
    <row r="1293">
      <c r="A1293" t="n">
        <v>1144</v>
      </c>
      <c r="B1293" t="n">
        <v>1142.89</v>
      </c>
      <c r="C1293" t="n">
        <v>616075.123</v>
      </c>
      <c r="D1293" t="n">
        <v>3096861.176</v>
      </c>
      <c r="E1293" t="n">
        <v>631.9905</v>
      </c>
      <c r="F1293" t="n">
        <v>5.2</v>
      </c>
      <c r="G1293" t="n">
        <v>0</v>
      </c>
      <c r="H1293" t="inlineStr">
        <is>
          <t>Normal</t>
        </is>
      </c>
      <c r="I1293" t="n">
        <v>0.002</v>
      </c>
      <c r="J1293">
        <f>B1293-B1292</f>
        <v/>
      </c>
      <c r="K1293">
        <f>MAX(0,K1292-AO1292)</f>
        <v/>
      </c>
      <c r="L1293">
        <f>IF($D$20=0,IFERROR(L1292,MAX($D$16,POWER((ABS(K1293)^2)/($I$5*MAX(F1293,0.1)^2),1/3))),IF(IFERROR(V1292,0)=0,IFERROR(L1292,MAX($D$16,POWER((ABS(K1293)^2)/($I$5*MAX(F1293,0.1)^2),1/3))),IF(OR(IFERROR(L1293,0)=0,IFERROR(S1292,0)&lt;1,IFERROR(S1293,0)&lt;1),MAX($D$16,POWER((ABS(K1293)^2)/($I$5*MAX(F1293,0.1)^2),1/3)),IF(IFERROR(U1293,0)&gt;0,MAX($D$16,IFERROR(L1293,0)+((IFERROR(U1293,0))*$D$18*IF((IFERROR(S1293,0))&lt;1,1,-1))),IF(IFERROR(U1293,0)&lt;0,IF(ABS((MAX($D$16,POWER((ABS(K1293)^2)/($I$5*MAX(F1293,0.1)^2),1/3)))-IFERROR(L1293,0))&gt;$D$19,MAX($D$16,IF((MAX($D$16,POWER((ABS(K1293)^2)/($I$5*MAX(F1293,0.1)^2),1/3)))&gt;IFERROR(L1293,0),MIN((MAX($D$16,POWER((ABS(K1293)^2)/($I$5*MAX(F1293,0.1)^2),1/3))),IFERROR(L1293,0)+(MIN(ABS(IFERROR(U1293,0))*$D$18,ABS((MAX($D$16,POWER((ABS(K1293)^2)/($I$5*MAX(F1293,0.1)^2),1/3)))-IFERROR(L1293,0))))),MAX((MAX($D$16,POWER((ABS(K1293)^2)/($I$5*MAX(F1293,0.1)^2),1/3))),IFERROR(L1293,0)-(MIN(ABS(IFERROR(U1293,0))*$D$18,ABS((MAX($D$16,POWER((ABS(K1293)^2)/($I$5*MAX(F1293,0.1)^2),1/3)))-IFERROR(L1293,0))))))),MAX($D$16,POWER((ABS(K1293)^2)/($I$5*MAX(F1293,0.1)^2),1/3))),MAX($D$16,IFERROR(L1293,0)))))))</f>
        <v/>
      </c>
      <c r="M1293">
        <f>((F1293)+(G1293)*(L1293))*(L1293)</f>
        <v/>
      </c>
      <c r="N1293">
        <f>(((F1293)+(G1293)*(L1293))*(L1293))/MAX((F1293)+2*(L1293)*SQRT(1+(G1293)^2),1E-6)</f>
        <v/>
      </c>
      <c r="O1293">
        <f>ABS(K1293)/MAX(((F1293)+(G1293)*(L1293))*(L1293),1E-6)</f>
        <v/>
      </c>
      <c r="P1293">
        <f>E1293+L1293</f>
        <v/>
      </c>
      <c r="Q1293">
        <f>P1293+((ABS(K1293)/MAX(((F1293)+(G1293)*(L1293))*(L1293),1E-6))^2)/(2*$I$5)</f>
        <v/>
      </c>
      <c r="R1293">
        <f>((ABS(K1293)*$D$6)/(MAX(((F1293)+(G1293)*(L1293))*(L1293),1E-6)*MAX(((((F1293)+(G1293)*(L1293))*(L1293))/MAX((F1293)+2*(L1293)*SQRT(1+(G1293)^2),1E-6))^(2/3),1E-6)))^2</f>
        <v/>
      </c>
      <c r="S1293">
        <f>ABS(ABS(K1293)/MAX(((F1293)+(G1293)*(L1293))*(L1293),1E-6))/SQRT($I$5*MAX((((F1293)+(G1293)*(L1293))*(L1293))/MAX((F1293)+2*(G1293)*(L1293),1E-6),1E-6))</f>
        <v/>
      </c>
      <c r="T1293">
        <f>((F1293)*(L1293)^2)/2+(G1293)*(L1293)^3/3+(ABS(K1293)^2)/($I$5*MAX(((F1293)+(G1293)*(L1293))*(L1293),1E-6))</f>
        <v/>
      </c>
      <c r="U1293">
        <f>IF($D$20=0,0,IFERROR(Q1292-(((R1292+R1293)/2)*J1293)-(IF(O1292&gt;O1293,$D$8*((O1292^2-O1293^2)/(2*$I$5)),$D$9*((O1293^2-O1292^2)/(2*$I$5)))+($D$10*(ABS(I1293)/90)*(MAX(O1292^2,O1293^2)/(2*$I$5))))-Q1293,0))</f>
        <v/>
      </c>
      <c r="V1293">
        <f>IF($D$20=0,1,IFERROR(IF(ROUND(S1293,3)=1,1,IF(AND(ABS(U1293)&lt;$D$19,S1293&gt;1),1,0)),0))</f>
        <v/>
      </c>
      <c r="W1293">
        <f>IF($D$20=0,IFERROR(W1294,MAX($D$16,POWER((ABS(K1293)^2)/($I$5*MAX(F1293,0.1)^2),1/3))),IF(IFERROR(AG1294,0)=0,IFERROR(W1294,MAX($D$16,POWER((ABS(K1293)^2)/($I$5*MAX(F1293,0.1)^2),1/3))),IF(OR(IFERROR(W1293,0)=0,IFERROR(AD1294,0)&gt;1),MAX($D$16,POWER((ABS(K1293)^2)/($I$5*MAX(F1293,0.1)^2),1/3)),IF(IFERROR(AF1293,0)&gt;0,MAX($D$16,IFERROR(W1293,0)+((IFERROR(AF1293,0))*$D$18*IF((IFERROR(AD1293,0))&lt;1,1,-1))),IF(IFERROR(AF1293,0)&lt;0,IF(ABS((MAX($D$16,POWER((ABS(K1293)^2)/($I$5*MAX(F1293,0.1)^2),1/3)))-IFERROR(W1293,0))&gt;$D$19,MAX($D$16,IF((MAX($D$16,POWER((ABS(K1293)^2)/($I$5*MAX(F1293,0.1)^2),1/3)))&gt;IFERROR(W1293,0),MIN((MAX($D$16,POWER((ABS(K1293)^2)/($I$5*MAX(F1293,0.1)^2),1/3))),IFERROR(W1293,0)+(MIN(ABS(IFERROR(AF1293,0))*$D$18,ABS((MAX($D$16,POWER((ABS(K1293)^2)/($I$5*MAX(F1293,0.1)^2),1/3)))-IFERROR(W1293,0))))),MAX((MAX($D$16,POWER((ABS(K1293)^2)/($I$5*MAX(F1293,0.1)^2),1/3))),IFERROR(W1293,0)-(MIN(ABS(IFERROR(AF1293,0))*$D$18,ABS((MAX($D$16,POWER((ABS(K1293)^2)/($I$5*MAX(F1293,0.1)^2),1/3)))-IFERROR(W1293,0))))))),MAX($D$16,POWER((ABS(K1293)^2)/($I$5*MAX(F1293,0.1)^2),1/3))),MAX($D$16,IFERROR(W1293,0)))))))</f>
        <v/>
      </c>
      <c r="X1293">
        <f>((F1293)+(G1293)*(W1293))*(W1293)</f>
        <v/>
      </c>
      <c r="Y1293">
        <f>(((F1293)+(G1293)*(W1293))*(W1293))/MAX((F1293)+2*(W1293)*SQRT(1+(G1293)^2),1E-6)</f>
        <v/>
      </c>
      <c r="Z1293">
        <f>ABS(K1293)/MAX(((F1293)+(G1293)*(W1293))*(W1293),1E-6)</f>
        <v/>
      </c>
      <c r="AA1293">
        <f>E1293+W1293</f>
        <v/>
      </c>
      <c r="AB1293">
        <f>AA1293+((ABS(K1293)/MAX(((F1293)+(G1293)*(W1293))*(W1293),1E-6))^2)/(2*$I$5)</f>
        <v/>
      </c>
      <c r="AC1293">
        <f>((ABS(K1293)*$D$6)/(MAX(((F1293)+(G1293)*(W1293))*(W1293),1E-6)*MAX(((((F1293)+(G1293)*(W1293))*(W1293))/MAX((F1293)+2*(W1293)*SQRT(1+(G1293)^2),1E-6))^(2/3),1E-6)))^2</f>
        <v/>
      </c>
      <c r="AD1293">
        <f>ABS(ABS(K1293)/MAX(((F1293)+(G1293)*(W1293))*(W1293),1E-6))/SQRT($I$5*MAX((((F1293)+(G1293)*(W1293))*(W1293))/MAX((F1293)+2*(G1293)*(W1293),1E-6),1E-6))</f>
        <v/>
      </c>
      <c r="AE1293">
        <f>((F1293)*(W1293)^2)/2+(G1293)*(W1293)^3/3+(ABS(K1293)^2)/($I$5*MAX(((F1293)+(G1293)*(W1293))*(W1293),1E-6))</f>
        <v/>
      </c>
      <c r="AF1293">
        <f>IF($D$20=0,0,IFERROR(AB1294+(((AC1293+AC1294)/2)*J1294)+(IF(Z1293&gt;Z1294,$D$8*((Z1293^2-Z1294^2)/(2*$I$5)),$D$9*((Z1294^2-Z1293^2)/(2*$I$5)))+($D$10*(ABS(I1294)/90)*(MAX(Z1293^2,Z1294^2)/(2*$I$5))))-AB1293,0))</f>
        <v/>
      </c>
      <c r="AG1293">
        <f>IF($D$20=0,1,IFERROR(IF(ROUND(AD1293,3)=1,1,IF(AND(ABS(AF1293)&lt;$D$19,AD1293&lt;1),1,0)),0))</f>
        <v/>
      </c>
      <c r="AH1293">
        <f>IFERROR(IF(V32="Supercritical",MAX($D$16,IFERROR(L1293,MAX($D$16,POWER((ABS(K1293)^2)/($I$5*MAX(F1293,0.1)^2),1/3)))),IF(V32="Subcritical",MAX($D$16,IFERROR(W1293,MAX($D$16,POWER((ABS(K1293)^2)/($I$5*MAX(F1293,0.1)^2),1/3)))),IF(AND(IFERROR(V1293,0)=1,IFERROR(AG1293,0)=1),IF(IFERROR(T1293,-1E99)&gt;=IFERROR(AE1293,-1E99),MAX($D$16,IFERROR(L1293,MAX($D$16,POWER((ABS(K1293)^2)/($I$5*MAX(F1293,0.1)^2),1/3)))),MAX($D$16,IFERROR(W1293,MAX($D$16,POWER((ABS(K1293)^2)/($I$5*MAX(F1293,0.1)^2),1/3))))),IF(IFERROR(V1293,0)=1,MAX($D$16,IFERROR(L1293,MAX($D$16,POWER((ABS(K1293)^2)/($I$5*MAX(F1293,0.1)^2),1/3)))),IF(IFERROR(AG1293,0)=1,MAX($D$16,IFERROR(W1293,MAX($D$16,POWER((ABS(K1293)^2)/($I$5*MAX(F1293,0.1)^2),1/3)))),MAX($D$16,POWER((ABS(K1293)^2)/($I$5*MAX(F1293,0.1)^2),1/3))))))),MAX($D$16,POWER((ABS(K1293)^2)/($I$5*MAX(F1293,0.1)^2),1/3)))</f>
        <v/>
      </c>
      <c r="AI1293">
        <f>E1293+AH1293</f>
        <v/>
      </c>
      <c r="AJ1293">
        <f>AI1293+((ABS(K1293)/MAX(((F1293)+(G1293)*(AH1293))*(AH1293),1E-6))^2)/(2*$I$5)</f>
        <v/>
      </c>
      <c r="AM1293" t="n">
        <v>0</v>
      </c>
      <c r="AN1293" t="n">
        <v>0</v>
      </c>
      <c r="AO1293">
        <f>AM1293+AN1293</f>
        <v/>
      </c>
      <c r="AP1293">
        <f>AP1292+AO1293</f>
        <v/>
      </c>
      <c r="AQ1293">
        <f>ABS(ABS(K1293)/MAX(((F1293)+(G1293)*(AH1293))*(AH1293),1E-6))/SQRT($I$5*MAX((((F1293)+(G1293)*(AH1293))*(AH1293))/MAX((F1293)+2*(G1293)*(AH1293),1E-6),1E-6))</f>
        <v/>
      </c>
      <c r="AR1293">
        <f>IF(AQ1293&lt;1,"Subcritical","Supercritical")</f>
        <v/>
      </c>
      <c r="AS1293">
        <f>((ABS(K1293)*$D$6)/(MAX(((F1293)+(G1293)*(AH1293))*(AH1293),1E-6)*MAX(((((F1293)+(G1293)*(AH1293))*(AH1293))/MAX((F1293)+2*(AH1293)*SQRT(1+(G1293)^2),1E-6))^(2/3),1E-6)))^2</f>
        <v/>
      </c>
    </row>
    <row r="1294">
      <c r="A1294" t="n">
        <v>1145</v>
      </c>
      <c r="B1294" t="n">
        <v>1143.89</v>
      </c>
      <c r="C1294" t="n">
        <v>616075.081</v>
      </c>
      <c r="D1294" t="n">
        <v>3096860.177</v>
      </c>
      <c r="E1294" t="n">
        <v>631.99</v>
      </c>
      <c r="F1294" t="n">
        <v>5.2</v>
      </c>
      <c r="G1294" t="n">
        <v>0</v>
      </c>
      <c r="H1294" t="inlineStr">
        <is>
          <t>Normal</t>
        </is>
      </c>
      <c r="I1294" t="n">
        <v>0.057</v>
      </c>
      <c r="J1294">
        <f>B1294-B1293</f>
        <v/>
      </c>
      <c r="K1294">
        <f>MAX(0,K1293-AO1293)</f>
        <v/>
      </c>
      <c r="L1294">
        <f>IF($D$20=0,IFERROR(L1293,MAX($D$16,POWER((ABS(K1294)^2)/($I$5*MAX(F1294,0.1)^2),1/3))),IF(IFERROR(V1293,0)=0,IFERROR(L1293,MAX($D$16,POWER((ABS(K1294)^2)/($I$5*MAX(F1294,0.1)^2),1/3))),IF(OR(IFERROR(L1294,0)=0,IFERROR(S1293,0)&lt;1,IFERROR(S1294,0)&lt;1),MAX($D$16,POWER((ABS(K1294)^2)/($I$5*MAX(F1294,0.1)^2),1/3)),IF(IFERROR(U1294,0)&gt;0,MAX($D$16,IFERROR(L1294,0)+((IFERROR(U1294,0))*$D$18*IF((IFERROR(S1294,0))&lt;1,1,-1))),IF(IFERROR(U1294,0)&lt;0,IF(ABS((MAX($D$16,POWER((ABS(K1294)^2)/($I$5*MAX(F1294,0.1)^2),1/3)))-IFERROR(L1294,0))&gt;$D$19,MAX($D$16,IF((MAX($D$16,POWER((ABS(K1294)^2)/($I$5*MAX(F1294,0.1)^2),1/3)))&gt;IFERROR(L1294,0),MIN((MAX($D$16,POWER((ABS(K1294)^2)/($I$5*MAX(F1294,0.1)^2),1/3))),IFERROR(L1294,0)+(MIN(ABS(IFERROR(U1294,0))*$D$18,ABS((MAX($D$16,POWER((ABS(K1294)^2)/($I$5*MAX(F1294,0.1)^2),1/3)))-IFERROR(L1294,0))))),MAX((MAX($D$16,POWER((ABS(K1294)^2)/($I$5*MAX(F1294,0.1)^2),1/3))),IFERROR(L1294,0)-(MIN(ABS(IFERROR(U1294,0))*$D$18,ABS((MAX($D$16,POWER((ABS(K1294)^2)/($I$5*MAX(F1294,0.1)^2),1/3)))-IFERROR(L1294,0))))))),MAX($D$16,POWER((ABS(K1294)^2)/($I$5*MAX(F1294,0.1)^2),1/3))),MAX($D$16,IFERROR(L1294,0)))))))</f>
        <v/>
      </c>
      <c r="M1294">
        <f>((F1294)+(G1294)*(L1294))*(L1294)</f>
        <v/>
      </c>
      <c r="N1294">
        <f>(((F1294)+(G1294)*(L1294))*(L1294))/MAX((F1294)+2*(L1294)*SQRT(1+(G1294)^2),1E-6)</f>
        <v/>
      </c>
      <c r="O1294">
        <f>ABS(K1294)/MAX(((F1294)+(G1294)*(L1294))*(L1294),1E-6)</f>
        <v/>
      </c>
      <c r="P1294">
        <f>E1294+L1294</f>
        <v/>
      </c>
      <c r="Q1294">
        <f>P1294+((ABS(K1294)/MAX(((F1294)+(G1294)*(L1294))*(L1294),1E-6))^2)/(2*$I$5)</f>
        <v/>
      </c>
      <c r="R1294">
        <f>((ABS(K1294)*$D$6)/(MAX(((F1294)+(G1294)*(L1294))*(L1294),1E-6)*MAX(((((F1294)+(G1294)*(L1294))*(L1294))/MAX((F1294)+2*(L1294)*SQRT(1+(G1294)^2),1E-6))^(2/3),1E-6)))^2</f>
        <v/>
      </c>
      <c r="S1294">
        <f>ABS(ABS(K1294)/MAX(((F1294)+(G1294)*(L1294))*(L1294),1E-6))/SQRT($I$5*MAX((((F1294)+(G1294)*(L1294))*(L1294))/MAX((F1294)+2*(G1294)*(L1294),1E-6),1E-6))</f>
        <v/>
      </c>
      <c r="T1294">
        <f>((F1294)*(L1294)^2)/2+(G1294)*(L1294)^3/3+(ABS(K1294)^2)/($I$5*MAX(((F1294)+(G1294)*(L1294))*(L1294),1E-6))</f>
        <v/>
      </c>
      <c r="U1294">
        <f>IF($D$20=0,0,IFERROR(Q1293-(((R1293+R1294)/2)*J1294)-(IF(O1293&gt;O1294,$D$8*((O1293^2-O1294^2)/(2*$I$5)),$D$9*((O1294^2-O1293^2)/(2*$I$5)))+($D$10*(ABS(I1294)/90)*(MAX(O1293^2,O1294^2)/(2*$I$5))))-Q1294,0))</f>
        <v/>
      </c>
      <c r="V1294">
        <f>IF($D$20=0,1,IFERROR(IF(ROUND(S1294,3)=1,1,IF(AND(ABS(U1294)&lt;$D$19,S1294&gt;1),1,0)),0))</f>
        <v/>
      </c>
      <c r="W1294">
        <f>IF($D$20=0,IFERROR(W1295,MAX($D$16,POWER((ABS(K1294)^2)/($I$5*MAX(F1294,0.1)^2),1/3))),IF(IFERROR(AG1295,0)=0,IFERROR(W1295,MAX($D$16,POWER((ABS(K1294)^2)/($I$5*MAX(F1294,0.1)^2),1/3))),IF(OR(IFERROR(W1294,0)=0,IFERROR(AD1295,0)&gt;1),MAX($D$16,POWER((ABS(K1294)^2)/($I$5*MAX(F1294,0.1)^2),1/3)),IF(IFERROR(AF1294,0)&gt;0,MAX($D$16,IFERROR(W1294,0)+((IFERROR(AF1294,0))*$D$18*IF((IFERROR(AD1294,0))&lt;1,1,-1))),IF(IFERROR(AF1294,0)&lt;0,IF(ABS((MAX($D$16,POWER((ABS(K1294)^2)/($I$5*MAX(F1294,0.1)^2),1/3)))-IFERROR(W1294,0))&gt;$D$19,MAX($D$16,IF((MAX($D$16,POWER((ABS(K1294)^2)/($I$5*MAX(F1294,0.1)^2),1/3)))&gt;IFERROR(W1294,0),MIN((MAX($D$16,POWER((ABS(K1294)^2)/($I$5*MAX(F1294,0.1)^2),1/3))),IFERROR(W1294,0)+(MIN(ABS(IFERROR(AF1294,0))*$D$18,ABS((MAX($D$16,POWER((ABS(K1294)^2)/($I$5*MAX(F1294,0.1)^2),1/3)))-IFERROR(W1294,0))))),MAX((MAX($D$16,POWER((ABS(K1294)^2)/($I$5*MAX(F1294,0.1)^2),1/3))),IFERROR(W1294,0)-(MIN(ABS(IFERROR(AF1294,0))*$D$18,ABS((MAX($D$16,POWER((ABS(K1294)^2)/($I$5*MAX(F1294,0.1)^2),1/3)))-IFERROR(W1294,0))))))),MAX($D$16,POWER((ABS(K1294)^2)/($I$5*MAX(F1294,0.1)^2),1/3))),MAX($D$16,IFERROR(W1294,0)))))))</f>
        <v/>
      </c>
      <c r="X1294">
        <f>((F1294)+(G1294)*(W1294))*(W1294)</f>
        <v/>
      </c>
      <c r="Y1294">
        <f>(((F1294)+(G1294)*(W1294))*(W1294))/MAX((F1294)+2*(W1294)*SQRT(1+(G1294)^2),1E-6)</f>
        <v/>
      </c>
      <c r="Z1294">
        <f>ABS(K1294)/MAX(((F1294)+(G1294)*(W1294))*(W1294),1E-6)</f>
        <v/>
      </c>
      <c r="AA1294">
        <f>E1294+W1294</f>
        <v/>
      </c>
      <c r="AB1294">
        <f>AA1294+((ABS(K1294)/MAX(((F1294)+(G1294)*(W1294))*(W1294),1E-6))^2)/(2*$I$5)</f>
        <v/>
      </c>
      <c r="AC1294">
        <f>((ABS(K1294)*$D$6)/(MAX(((F1294)+(G1294)*(W1294))*(W1294),1E-6)*MAX(((((F1294)+(G1294)*(W1294))*(W1294))/MAX((F1294)+2*(W1294)*SQRT(1+(G1294)^2),1E-6))^(2/3),1E-6)))^2</f>
        <v/>
      </c>
      <c r="AD1294">
        <f>ABS(ABS(K1294)/MAX(((F1294)+(G1294)*(W1294))*(W1294),1E-6))/SQRT($I$5*MAX((((F1294)+(G1294)*(W1294))*(W1294))/MAX((F1294)+2*(G1294)*(W1294),1E-6),1E-6))</f>
        <v/>
      </c>
      <c r="AE1294">
        <f>((F1294)*(W1294)^2)/2+(G1294)*(W1294)^3/3+(ABS(K1294)^2)/($I$5*MAX(((F1294)+(G1294)*(W1294))*(W1294),1E-6))</f>
        <v/>
      </c>
      <c r="AF1294">
        <f>IF($D$20=0,0,IFERROR(AB1295+(((AC1294+AC1295)/2)*J1295)+(IF(Z1294&gt;Z1295,$D$8*((Z1294^2-Z1295^2)/(2*$I$5)),$D$9*((Z1295^2-Z1294^2)/(2*$I$5)))+($D$10*(ABS(I1295)/90)*(MAX(Z1294^2,Z1295^2)/(2*$I$5))))-AB1294,0))</f>
        <v/>
      </c>
      <c r="AG1294">
        <f>IF($D$20=0,1,IFERROR(IF(ROUND(AD1294,3)=1,1,IF(AND(ABS(AF1294)&lt;$D$19,AD1294&lt;1),1,0)),0))</f>
        <v/>
      </c>
      <c r="AH1294">
        <f>IFERROR(IF(V32="Supercritical",MAX($D$16,IFERROR(L1294,MAX($D$16,POWER((ABS(K1294)^2)/($I$5*MAX(F1294,0.1)^2),1/3)))),IF(V32="Subcritical",MAX($D$16,IFERROR(W1294,MAX($D$16,POWER((ABS(K1294)^2)/($I$5*MAX(F1294,0.1)^2),1/3)))),IF(AND(IFERROR(V1294,0)=1,IFERROR(AG1294,0)=1),IF(IFERROR(T1294,-1E99)&gt;=IFERROR(AE1294,-1E99),MAX($D$16,IFERROR(L1294,MAX($D$16,POWER((ABS(K1294)^2)/($I$5*MAX(F1294,0.1)^2),1/3)))),MAX($D$16,IFERROR(W1294,MAX($D$16,POWER((ABS(K1294)^2)/($I$5*MAX(F1294,0.1)^2),1/3))))),IF(IFERROR(V1294,0)=1,MAX($D$16,IFERROR(L1294,MAX($D$16,POWER((ABS(K1294)^2)/($I$5*MAX(F1294,0.1)^2),1/3)))),IF(IFERROR(AG1294,0)=1,MAX($D$16,IFERROR(W1294,MAX($D$16,POWER((ABS(K1294)^2)/($I$5*MAX(F1294,0.1)^2),1/3)))),MAX($D$16,POWER((ABS(K1294)^2)/($I$5*MAX(F1294,0.1)^2),1/3))))))),MAX($D$16,POWER((ABS(K1294)^2)/($I$5*MAX(F1294,0.1)^2),1/3)))</f>
        <v/>
      </c>
      <c r="AI1294">
        <f>E1294+AH1294</f>
        <v/>
      </c>
      <c r="AJ1294">
        <f>AI1294+((ABS(K1294)/MAX(((F1294)+(G1294)*(AH1294))*(AH1294),1E-6))^2)/(2*$I$5)</f>
        <v/>
      </c>
      <c r="AM1294" t="n">
        <v>0</v>
      </c>
      <c r="AN1294" t="n">
        <v>0</v>
      </c>
      <c r="AO1294">
        <f>AM1294+AN1294</f>
        <v/>
      </c>
      <c r="AP1294">
        <f>AP1293+AO1294</f>
        <v/>
      </c>
      <c r="AQ1294">
        <f>ABS(ABS(K1294)/MAX(((F1294)+(G1294)*(AH1294))*(AH1294),1E-6))/SQRT($I$5*MAX((((F1294)+(G1294)*(AH1294))*(AH1294))/MAX((F1294)+2*(G1294)*(AH1294),1E-6),1E-6))</f>
        <v/>
      </c>
      <c r="AR1294">
        <f>IF(AQ1294&lt;1,"Subcritical","Supercritical")</f>
        <v/>
      </c>
      <c r="AS1294">
        <f>((ABS(K1294)*$D$6)/(MAX(((F1294)+(G1294)*(AH1294))*(AH1294),1E-6)*MAX(((((F1294)+(G1294)*(AH1294))*(AH1294))/MAX((F1294)+2*(AH1294)*SQRT(1+(G1294)^2),1E-6))^(2/3),1E-6)))^2</f>
        <v/>
      </c>
    </row>
    <row r="1295">
      <c r="A1295" t="n">
        <v>1146</v>
      </c>
      <c r="B1295" t="n">
        <v>1144.89</v>
      </c>
      <c r="C1295" t="n">
        <v>616075.0379999999</v>
      </c>
      <c r="D1295" t="n">
        <v>3096859.178</v>
      </c>
      <c r="E1295" t="n">
        <v>631.9895</v>
      </c>
      <c r="F1295" t="n">
        <v>5.2</v>
      </c>
      <c r="G1295" t="n">
        <v>0</v>
      </c>
      <c r="H1295" t="inlineStr">
        <is>
          <t>Normal</t>
        </is>
      </c>
      <c r="I1295" t="n">
        <v>0.057</v>
      </c>
      <c r="J1295">
        <f>B1295-B1294</f>
        <v/>
      </c>
      <c r="K1295">
        <f>MAX(0,K1294-AO1294)</f>
        <v/>
      </c>
      <c r="L1295">
        <f>IF($D$20=0,IFERROR(L1294,MAX($D$16,POWER((ABS(K1295)^2)/($I$5*MAX(F1295,0.1)^2),1/3))),IF(IFERROR(V1294,0)=0,IFERROR(L1294,MAX($D$16,POWER((ABS(K1295)^2)/($I$5*MAX(F1295,0.1)^2),1/3))),IF(OR(IFERROR(L1295,0)=0,IFERROR(S1294,0)&lt;1,IFERROR(S1295,0)&lt;1),MAX($D$16,POWER((ABS(K1295)^2)/($I$5*MAX(F1295,0.1)^2),1/3)),IF(IFERROR(U1295,0)&gt;0,MAX($D$16,IFERROR(L1295,0)+((IFERROR(U1295,0))*$D$18*IF((IFERROR(S1295,0))&lt;1,1,-1))),IF(IFERROR(U1295,0)&lt;0,IF(ABS((MAX($D$16,POWER((ABS(K1295)^2)/($I$5*MAX(F1295,0.1)^2),1/3)))-IFERROR(L1295,0))&gt;$D$19,MAX($D$16,IF((MAX($D$16,POWER((ABS(K1295)^2)/($I$5*MAX(F1295,0.1)^2),1/3)))&gt;IFERROR(L1295,0),MIN((MAX($D$16,POWER((ABS(K1295)^2)/($I$5*MAX(F1295,0.1)^2),1/3))),IFERROR(L1295,0)+(MIN(ABS(IFERROR(U1295,0))*$D$18,ABS((MAX($D$16,POWER((ABS(K1295)^2)/($I$5*MAX(F1295,0.1)^2),1/3)))-IFERROR(L1295,0))))),MAX((MAX($D$16,POWER((ABS(K1295)^2)/($I$5*MAX(F1295,0.1)^2),1/3))),IFERROR(L1295,0)-(MIN(ABS(IFERROR(U1295,0))*$D$18,ABS((MAX($D$16,POWER((ABS(K1295)^2)/($I$5*MAX(F1295,0.1)^2),1/3)))-IFERROR(L1295,0))))))),MAX($D$16,POWER((ABS(K1295)^2)/($I$5*MAX(F1295,0.1)^2),1/3))),MAX($D$16,IFERROR(L1295,0)))))))</f>
        <v/>
      </c>
      <c r="M1295">
        <f>((F1295)+(G1295)*(L1295))*(L1295)</f>
        <v/>
      </c>
      <c r="N1295">
        <f>(((F1295)+(G1295)*(L1295))*(L1295))/MAX((F1295)+2*(L1295)*SQRT(1+(G1295)^2),1E-6)</f>
        <v/>
      </c>
      <c r="O1295">
        <f>ABS(K1295)/MAX(((F1295)+(G1295)*(L1295))*(L1295),1E-6)</f>
        <v/>
      </c>
      <c r="P1295">
        <f>E1295+L1295</f>
        <v/>
      </c>
      <c r="Q1295">
        <f>P1295+((ABS(K1295)/MAX(((F1295)+(G1295)*(L1295))*(L1295),1E-6))^2)/(2*$I$5)</f>
        <v/>
      </c>
      <c r="R1295">
        <f>((ABS(K1295)*$D$6)/(MAX(((F1295)+(G1295)*(L1295))*(L1295),1E-6)*MAX(((((F1295)+(G1295)*(L1295))*(L1295))/MAX((F1295)+2*(L1295)*SQRT(1+(G1295)^2),1E-6))^(2/3),1E-6)))^2</f>
        <v/>
      </c>
      <c r="S1295">
        <f>ABS(ABS(K1295)/MAX(((F1295)+(G1295)*(L1295))*(L1295),1E-6))/SQRT($I$5*MAX((((F1295)+(G1295)*(L1295))*(L1295))/MAX((F1295)+2*(G1295)*(L1295),1E-6),1E-6))</f>
        <v/>
      </c>
      <c r="T1295">
        <f>((F1295)*(L1295)^2)/2+(G1295)*(L1295)^3/3+(ABS(K1295)^2)/($I$5*MAX(((F1295)+(G1295)*(L1295))*(L1295),1E-6))</f>
        <v/>
      </c>
      <c r="U1295">
        <f>IF($D$20=0,0,IFERROR(Q1294-(((R1294+R1295)/2)*J1295)-(IF(O1294&gt;O1295,$D$8*((O1294^2-O1295^2)/(2*$I$5)),$D$9*((O1295^2-O1294^2)/(2*$I$5)))+($D$10*(ABS(I1295)/90)*(MAX(O1294^2,O1295^2)/(2*$I$5))))-Q1295,0))</f>
        <v/>
      </c>
      <c r="V1295">
        <f>IF($D$20=0,1,IFERROR(IF(ROUND(S1295,3)=1,1,IF(AND(ABS(U1295)&lt;$D$19,S1295&gt;1),1,0)),0))</f>
        <v/>
      </c>
      <c r="W1295">
        <f>IF($D$20=0,IFERROR(W1296,MAX($D$16,POWER((ABS(K1295)^2)/($I$5*MAX(F1295,0.1)^2),1/3))),IF(IFERROR(AG1296,0)=0,IFERROR(W1296,MAX($D$16,POWER((ABS(K1295)^2)/($I$5*MAX(F1295,0.1)^2),1/3))),IF(OR(IFERROR(W1295,0)=0,IFERROR(AD1296,0)&gt;1),MAX($D$16,POWER((ABS(K1295)^2)/($I$5*MAX(F1295,0.1)^2),1/3)),IF(IFERROR(AF1295,0)&gt;0,MAX($D$16,IFERROR(W1295,0)+((IFERROR(AF1295,0))*$D$18*IF((IFERROR(AD1295,0))&lt;1,1,-1))),IF(IFERROR(AF1295,0)&lt;0,IF(ABS((MAX($D$16,POWER((ABS(K1295)^2)/($I$5*MAX(F1295,0.1)^2),1/3)))-IFERROR(W1295,0))&gt;$D$19,MAX($D$16,IF((MAX($D$16,POWER((ABS(K1295)^2)/($I$5*MAX(F1295,0.1)^2),1/3)))&gt;IFERROR(W1295,0),MIN((MAX($D$16,POWER((ABS(K1295)^2)/($I$5*MAX(F1295,0.1)^2),1/3))),IFERROR(W1295,0)+(MIN(ABS(IFERROR(AF1295,0))*$D$18,ABS((MAX($D$16,POWER((ABS(K1295)^2)/($I$5*MAX(F1295,0.1)^2),1/3)))-IFERROR(W1295,0))))),MAX((MAX($D$16,POWER((ABS(K1295)^2)/($I$5*MAX(F1295,0.1)^2),1/3))),IFERROR(W1295,0)-(MIN(ABS(IFERROR(AF1295,0))*$D$18,ABS((MAX($D$16,POWER((ABS(K1295)^2)/($I$5*MAX(F1295,0.1)^2),1/3)))-IFERROR(W1295,0))))))),MAX($D$16,POWER((ABS(K1295)^2)/($I$5*MAX(F1295,0.1)^2),1/3))),MAX($D$16,IFERROR(W1295,0)))))))</f>
        <v/>
      </c>
      <c r="X1295">
        <f>((F1295)+(G1295)*(W1295))*(W1295)</f>
        <v/>
      </c>
      <c r="Y1295">
        <f>(((F1295)+(G1295)*(W1295))*(W1295))/MAX((F1295)+2*(W1295)*SQRT(1+(G1295)^2),1E-6)</f>
        <v/>
      </c>
      <c r="Z1295">
        <f>ABS(K1295)/MAX(((F1295)+(G1295)*(W1295))*(W1295),1E-6)</f>
        <v/>
      </c>
      <c r="AA1295">
        <f>E1295+W1295</f>
        <v/>
      </c>
      <c r="AB1295">
        <f>AA1295+((ABS(K1295)/MAX(((F1295)+(G1295)*(W1295))*(W1295),1E-6))^2)/(2*$I$5)</f>
        <v/>
      </c>
      <c r="AC1295">
        <f>((ABS(K1295)*$D$6)/(MAX(((F1295)+(G1295)*(W1295))*(W1295),1E-6)*MAX(((((F1295)+(G1295)*(W1295))*(W1295))/MAX((F1295)+2*(W1295)*SQRT(1+(G1295)^2),1E-6))^(2/3),1E-6)))^2</f>
        <v/>
      </c>
      <c r="AD1295">
        <f>ABS(ABS(K1295)/MAX(((F1295)+(G1295)*(W1295))*(W1295),1E-6))/SQRT($I$5*MAX((((F1295)+(G1295)*(W1295))*(W1295))/MAX((F1295)+2*(G1295)*(W1295),1E-6),1E-6))</f>
        <v/>
      </c>
      <c r="AE1295">
        <f>((F1295)*(W1295)^2)/2+(G1295)*(W1295)^3/3+(ABS(K1295)^2)/($I$5*MAX(((F1295)+(G1295)*(W1295))*(W1295),1E-6))</f>
        <v/>
      </c>
      <c r="AF1295">
        <f>IF($D$20=0,0,IFERROR(AB1296+(((AC1295+AC1296)/2)*J1296)+(IF(Z1295&gt;Z1296,$D$8*((Z1295^2-Z1296^2)/(2*$I$5)),$D$9*((Z1296^2-Z1295^2)/(2*$I$5)))+($D$10*(ABS(I1296)/90)*(MAX(Z1295^2,Z1296^2)/(2*$I$5))))-AB1295,0))</f>
        <v/>
      </c>
      <c r="AG1295">
        <f>IF($D$20=0,1,IFERROR(IF(ROUND(AD1295,3)=1,1,IF(AND(ABS(AF1295)&lt;$D$19,AD1295&lt;1),1,0)),0))</f>
        <v/>
      </c>
      <c r="AH1295">
        <f>IFERROR(IF(V32="Supercritical",MAX($D$16,IFERROR(L1295,MAX($D$16,POWER((ABS(K1295)^2)/($I$5*MAX(F1295,0.1)^2),1/3)))),IF(V32="Subcritical",MAX($D$16,IFERROR(W1295,MAX($D$16,POWER((ABS(K1295)^2)/($I$5*MAX(F1295,0.1)^2),1/3)))),IF(AND(IFERROR(V1295,0)=1,IFERROR(AG1295,0)=1),IF(IFERROR(T1295,-1E99)&gt;=IFERROR(AE1295,-1E99),MAX($D$16,IFERROR(L1295,MAX($D$16,POWER((ABS(K1295)^2)/($I$5*MAX(F1295,0.1)^2),1/3)))),MAX($D$16,IFERROR(W1295,MAX($D$16,POWER((ABS(K1295)^2)/($I$5*MAX(F1295,0.1)^2),1/3))))),IF(IFERROR(V1295,0)=1,MAX($D$16,IFERROR(L1295,MAX($D$16,POWER((ABS(K1295)^2)/($I$5*MAX(F1295,0.1)^2),1/3)))),IF(IFERROR(AG1295,0)=1,MAX($D$16,IFERROR(W1295,MAX($D$16,POWER((ABS(K1295)^2)/($I$5*MAX(F1295,0.1)^2),1/3)))),MAX($D$16,POWER((ABS(K1295)^2)/($I$5*MAX(F1295,0.1)^2),1/3))))))),MAX($D$16,POWER((ABS(K1295)^2)/($I$5*MAX(F1295,0.1)^2),1/3)))</f>
        <v/>
      </c>
      <c r="AI1295">
        <f>E1295+AH1295</f>
        <v/>
      </c>
      <c r="AJ1295">
        <f>AI1295+((ABS(K1295)/MAX(((F1295)+(G1295)*(AH1295))*(AH1295),1E-6))^2)/(2*$I$5)</f>
        <v/>
      </c>
      <c r="AM1295" t="n">
        <v>0</v>
      </c>
      <c r="AN1295" t="n">
        <v>0</v>
      </c>
      <c r="AO1295">
        <f>AM1295+AN1295</f>
        <v/>
      </c>
      <c r="AP1295">
        <f>AP1294+AO1295</f>
        <v/>
      </c>
      <c r="AQ1295">
        <f>ABS(ABS(K1295)/MAX(((F1295)+(G1295)*(AH1295))*(AH1295),1E-6))/SQRT($I$5*MAX((((F1295)+(G1295)*(AH1295))*(AH1295))/MAX((F1295)+2*(G1295)*(AH1295),1E-6),1E-6))</f>
        <v/>
      </c>
      <c r="AR1295">
        <f>IF(AQ1295&lt;1,"Subcritical","Supercritical")</f>
        <v/>
      </c>
      <c r="AS1295">
        <f>((ABS(K1295)*$D$6)/(MAX(((F1295)+(G1295)*(AH1295))*(AH1295),1E-6)*MAX(((((F1295)+(G1295)*(AH1295))*(AH1295))/MAX((F1295)+2*(AH1295)*SQRT(1+(G1295)^2),1E-6))^(2/3),1E-6)))^2</f>
        <v/>
      </c>
    </row>
    <row r="1296">
      <c r="A1296" t="n">
        <v>1147</v>
      </c>
      <c r="B1296" t="n">
        <v>1145.889</v>
      </c>
      <c r="C1296" t="n">
        <v>616074.996</v>
      </c>
      <c r="D1296" t="n">
        <v>3096858.179</v>
      </c>
      <c r="E1296" t="n">
        <v>631.989</v>
      </c>
      <c r="F1296" t="n">
        <v>5.2</v>
      </c>
      <c r="G1296" t="n">
        <v>0</v>
      </c>
      <c r="H1296" t="inlineStr">
        <is>
          <t>Normal</t>
        </is>
      </c>
      <c r="I1296" t="n">
        <v>0</v>
      </c>
      <c r="J1296">
        <f>B1296-B1295</f>
        <v/>
      </c>
      <c r="K1296">
        <f>MAX(0,K1295-AO1295)</f>
        <v/>
      </c>
      <c r="L1296">
        <f>IF($D$20=0,IFERROR(L1295,MAX($D$16,POWER((ABS(K1296)^2)/($I$5*MAX(F1296,0.1)^2),1/3))),IF(IFERROR(V1295,0)=0,IFERROR(L1295,MAX($D$16,POWER((ABS(K1296)^2)/($I$5*MAX(F1296,0.1)^2),1/3))),IF(OR(IFERROR(L1296,0)=0,IFERROR(S1295,0)&lt;1,IFERROR(S1296,0)&lt;1),MAX($D$16,POWER((ABS(K1296)^2)/($I$5*MAX(F1296,0.1)^2),1/3)),IF(IFERROR(U1296,0)&gt;0,MAX($D$16,IFERROR(L1296,0)+((IFERROR(U1296,0))*$D$18*IF((IFERROR(S1296,0))&lt;1,1,-1))),IF(IFERROR(U1296,0)&lt;0,IF(ABS((MAX($D$16,POWER((ABS(K1296)^2)/($I$5*MAX(F1296,0.1)^2),1/3)))-IFERROR(L1296,0))&gt;$D$19,MAX($D$16,IF((MAX($D$16,POWER((ABS(K1296)^2)/($I$5*MAX(F1296,0.1)^2),1/3)))&gt;IFERROR(L1296,0),MIN((MAX($D$16,POWER((ABS(K1296)^2)/($I$5*MAX(F1296,0.1)^2),1/3))),IFERROR(L1296,0)+(MIN(ABS(IFERROR(U1296,0))*$D$18,ABS((MAX($D$16,POWER((ABS(K1296)^2)/($I$5*MAX(F1296,0.1)^2),1/3)))-IFERROR(L1296,0))))),MAX((MAX($D$16,POWER((ABS(K1296)^2)/($I$5*MAX(F1296,0.1)^2),1/3))),IFERROR(L1296,0)-(MIN(ABS(IFERROR(U1296,0))*$D$18,ABS((MAX($D$16,POWER((ABS(K1296)^2)/($I$5*MAX(F1296,0.1)^2),1/3)))-IFERROR(L1296,0))))))),MAX($D$16,POWER((ABS(K1296)^2)/($I$5*MAX(F1296,0.1)^2),1/3))),MAX($D$16,IFERROR(L1296,0)))))))</f>
        <v/>
      </c>
      <c r="M1296">
        <f>((F1296)+(G1296)*(L1296))*(L1296)</f>
        <v/>
      </c>
      <c r="N1296">
        <f>(((F1296)+(G1296)*(L1296))*(L1296))/MAX((F1296)+2*(L1296)*SQRT(1+(G1296)^2),1E-6)</f>
        <v/>
      </c>
      <c r="O1296">
        <f>ABS(K1296)/MAX(((F1296)+(G1296)*(L1296))*(L1296),1E-6)</f>
        <v/>
      </c>
      <c r="P1296">
        <f>E1296+L1296</f>
        <v/>
      </c>
      <c r="Q1296">
        <f>P1296+((ABS(K1296)/MAX(((F1296)+(G1296)*(L1296))*(L1296),1E-6))^2)/(2*$I$5)</f>
        <v/>
      </c>
      <c r="R1296">
        <f>((ABS(K1296)*$D$6)/(MAX(((F1296)+(G1296)*(L1296))*(L1296),1E-6)*MAX(((((F1296)+(G1296)*(L1296))*(L1296))/MAX((F1296)+2*(L1296)*SQRT(1+(G1296)^2),1E-6))^(2/3),1E-6)))^2</f>
        <v/>
      </c>
      <c r="S1296">
        <f>ABS(ABS(K1296)/MAX(((F1296)+(G1296)*(L1296))*(L1296),1E-6))/SQRT($I$5*MAX((((F1296)+(G1296)*(L1296))*(L1296))/MAX((F1296)+2*(G1296)*(L1296),1E-6),1E-6))</f>
        <v/>
      </c>
      <c r="T1296">
        <f>((F1296)*(L1296)^2)/2+(G1296)*(L1296)^3/3+(ABS(K1296)^2)/($I$5*MAX(((F1296)+(G1296)*(L1296))*(L1296),1E-6))</f>
        <v/>
      </c>
      <c r="U1296">
        <f>IF($D$20=0,0,IFERROR(Q1295-(((R1295+R1296)/2)*J1296)-(IF(O1295&gt;O1296,$D$8*((O1295^2-O1296^2)/(2*$I$5)),$D$9*((O1296^2-O1295^2)/(2*$I$5)))+($D$10*(ABS(I1296)/90)*(MAX(O1295^2,O1296^2)/(2*$I$5))))-Q1296,0))</f>
        <v/>
      </c>
      <c r="V1296">
        <f>IF($D$20=0,1,IFERROR(IF(ROUND(S1296,3)=1,1,IF(AND(ABS(U1296)&lt;$D$19,S1296&gt;1),1,0)),0))</f>
        <v/>
      </c>
      <c r="W1296">
        <f>IF($D$20=0,IFERROR(W1297,MAX($D$16,POWER((ABS(K1296)^2)/($I$5*MAX(F1296,0.1)^2),1/3))),IF(IFERROR(AG1297,0)=0,IFERROR(W1297,MAX($D$16,POWER((ABS(K1296)^2)/($I$5*MAX(F1296,0.1)^2),1/3))),IF(OR(IFERROR(W1296,0)=0,IFERROR(AD1297,0)&gt;1),MAX($D$16,POWER((ABS(K1296)^2)/($I$5*MAX(F1296,0.1)^2),1/3)),IF(IFERROR(AF1296,0)&gt;0,MAX($D$16,IFERROR(W1296,0)+((IFERROR(AF1296,0))*$D$18*IF((IFERROR(AD1296,0))&lt;1,1,-1))),IF(IFERROR(AF1296,0)&lt;0,IF(ABS((MAX($D$16,POWER((ABS(K1296)^2)/($I$5*MAX(F1296,0.1)^2),1/3)))-IFERROR(W1296,0))&gt;$D$19,MAX($D$16,IF((MAX($D$16,POWER((ABS(K1296)^2)/($I$5*MAX(F1296,0.1)^2),1/3)))&gt;IFERROR(W1296,0),MIN((MAX($D$16,POWER((ABS(K1296)^2)/($I$5*MAX(F1296,0.1)^2),1/3))),IFERROR(W1296,0)+(MIN(ABS(IFERROR(AF1296,0))*$D$18,ABS((MAX($D$16,POWER((ABS(K1296)^2)/($I$5*MAX(F1296,0.1)^2),1/3)))-IFERROR(W1296,0))))),MAX((MAX($D$16,POWER((ABS(K1296)^2)/($I$5*MAX(F1296,0.1)^2),1/3))),IFERROR(W1296,0)-(MIN(ABS(IFERROR(AF1296,0))*$D$18,ABS((MAX($D$16,POWER((ABS(K1296)^2)/($I$5*MAX(F1296,0.1)^2),1/3)))-IFERROR(W1296,0))))))),MAX($D$16,POWER((ABS(K1296)^2)/($I$5*MAX(F1296,0.1)^2),1/3))),MAX($D$16,IFERROR(W1296,0)))))))</f>
        <v/>
      </c>
      <c r="X1296">
        <f>((F1296)+(G1296)*(W1296))*(W1296)</f>
        <v/>
      </c>
      <c r="Y1296">
        <f>(((F1296)+(G1296)*(W1296))*(W1296))/MAX((F1296)+2*(W1296)*SQRT(1+(G1296)^2),1E-6)</f>
        <v/>
      </c>
      <c r="Z1296">
        <f>ABS(K1296)/MAX(((F1296)+(G1296)*(W1296))*(W1296),1E-6)</f>
        <v/>
      </c>
      <c r="AA1296">
        <f>E1296+W1296</f>
        <v/>
      </c>
      <c r="AB1296">
        <f>AA1296+((ABS(K1296)/MAX(((F1296)+(G1296)*(W1296))*(W1296),1E-6))^2)/(2*$I$5)</f>
        <v/>
      </c>
      <c r="AC1296">
        <f>((ABS(K1296)*$D$6)/(MAX(((F1296)+(G1296)*(W1296))*(W1296),1E-6)*MAX(((((F1296)+(G1296)*(W1296))*(W1296))/MAX((F1296)+2*(W1296)*SQRT(1+(G1296)^2),1E-6))^(2/3),1E-6)))^2</f>
        <v/>
      </c>
      <c r="AD1296">
        <f>ABS(ABS(K1296)/MAX(((F1296)+(G1296)*(W1296))*(W1296),1E-6))/SQRT($I$5*MAX((((F1296)+(G1296)*(W1296))*(W1296))/MAX((F1296)+2*(G1296)*(W1296),1E-6),1E-6))</f>
        <v/>
      </c>
      <c r="AE1296">
        <f>((F1296)*(W1296)^2)/2+(G1296)*(W1296)^3/3+(ABS(K1296)^2)/($I$5*MAX(((F1296)+(G1296)*(W1296))*(W1296),1E-6))</f>
        <v/>
      </c>
      <c r="AF1296">
        <f>IF($D$20=0,0,IFERROR(AB1297+(((AC1296+AC1297)/2)*J1297)+(IF(Z1296&gt;Z1297,$D$8*((Z1296^2-Z1297^2)/(2*$I$5)),$D$9*((Z1297^2-Z1296^2)/(2*$I$5)))+($D$10*(ABS(I1297)/90)*(MAX(Z1296^2,Z1297^2)/(2*$I$5))))-AB1296,0))</f>
        <v/>
      </c>
      <c r="AG1296">
        <f>IF($D$20=0,1,IFERROR(IF(ROUND(AD1296,3)=1,1,IF(AND(ABS(AF1296)&lt;$D$19,AD1296&lt;1),1,0)),0))</f>
        <v/>
      </c>
      <c r="AH1296">
        <f>IFERROR(IF(V32="Supercritical",MAX($D$16,IFERROR(L1296,MAX($D$16,POWER((ABS(K1296)^2)/($I$5*MAX(F1296,0.1)^2),1/3)))),IF(V32="Subcritical",MAX($D$16,IFERROR(W1296,MAX($D$16,POWER((ABS(K1296)^2)/($I$5*MAX(F1296,0.1)^2),1/3)))),IF(AND(IFERROR(V1296,0)=1,IFERROR(AG1296,0)=1),IF(IFERROR(T1296,-1E99)&gt;=IFERROR(AE1296,-1E99),MAX($D$16,IFERROR(L1296,MAX($D$16,POWER((ABS(K1296)^2)/($I$5*MAX(F1296,0.1)^2),1/3)))),MAX($D$16,IFERROR(W1296,MAX($D$16,POWER((ABS(K1296)^2)/($I$5*MAX(F1296,0.1)^2),1/3))))),IF(IFERROR(V1296,0)=1,MAX($D$16,IFERROR(L1296,MAX($D$16,POWER((ABS(K1296)^2)/($I$5*MAX(F1296,0.1)^2),1/3)))),IF(IFERROR(AG1296,0)=1,MAX($D$16,IFERROR(W1296,MAX($D$16,POWER((ABS(K1296)^2)/($I$5*MAX(F1296,0.1)^2),1/3)))),MAX($D$16,POWER((ABS(K1296)^2)/($I$5*MAX(F1296,0.1)^2),1/3))))))),MAX($D$16,POWER((ABS(K1296)^2)/($I$5*MAX(F1296,0.1)^2),1/3)))</f>
        <v/>
      </c>
      <c r="AI1296">
        <f>E1296+AH1296</f>
        <v/>
      </c>
      <c r="AJ1296">
        <f>AI1296+((ABS(K1296)/MAX(((F1296)+(G1296)*(AH1296))*(AH1296),1E-6))^2)/(2*$I$5)</f>
        <v/>
      </c>
      <c r="AM1296" t="n">
        <v>0</v>
      </c>
      <c r="AN1296" t="n">
        <v>0</v>
      </c>
      <c r="AO1296">
        <f>AM1296+AN1296</f>
        <v/>
      </c>
      <c r="AP1296">
        <f>AP1295+AO1296</f>
        <v/>
      </c>
      <c r="AQ1296">
        <f>ABS(ABS(K1296)/MAX(((F1296)+(G1296)*(AH1296))*(AH1296),1E-6))/SQRT($I$5*MAX((((F1296)+(G1296)*(AH1296))*(AH1296))/MAX((F1296)+2*(G1296)*(AH1296),1E-6),1E-6))</f>
        <v/>
      </c>
      <c r="AR1296">
        <f>IF(AQ1296&lt;1,"Subcritical","Supercritical")</f>
        <v/>
      </c>
      <c r="AS1296">
        <f>((ABS(K1296)*$D$6)/(MAX(((F1296)+(G1296)*(AH1296))*(AH1296),1E-6)*MAX(((((F1296)+(G1296)*(AH1296))*(AH1296))/MAX((F1296)+2*(AH1296)*SQRT(1+(G1296)^2),1E-6))^(2/3),1E-6)))^2</f>
        <v/>
      </c>
    </row>
    <row r="1297">
      <c r="A1297" t="n">
        <v>1148</v>
      </c>
      <c r="B1297" t="n">
        <v>1146.889</v>
      </c>
      <c r="C1297" t="n">
        <v>616074.954</v>
      </c>
      <c r="D1297" t="n">
        <v>3096857.18</v>
      </c>
      <c r="E1297" t="n">
        <v>631.9885</v>
      </c>
      <c r="F1297" t="n">
        <v>5.2</v>
      </c>
      <c r="G1297" t="n">
        <v>0</v>
      </c>
      <c r="H1297" t="inlineStr">
        <is>
          <t>Normal</t>
        </is>
      </c>
      <c r="I1297" t="n">
        <v>0</v>
      </c>
      <c r="J1297">
        <f>B1297-B1296</f>
        <v/>
      </c>
      <c r="K1297">
        <f>MAX(0,K1296-AO1296)</f>
        <v/>
      </c>
      <c r="L1297">
        <f>IF($D$20=0,IFERROR(L1296,MAX($D$16,POWER((ABS(K1297)^2)/($I$5*MAX(F1297,0.1)^2),1/3))),IF(IFERROR(V1296,0)=0,IFERROR(L1296,MAX($D$16,POWER((ABS(K1297)^2)/($I$5*MAX(F1297,0.1)^2),1/3))),IF(OR(IFERROR(L1297,0)=0,IFERROR(S1296,0)&lt;1,IFERROR(S1297,0)&lt;1),MAX($D$16,POWER((ABS(K1297)^2)/($I$5*MAX(F1297,0.1)^2),1/3)),IF(IFERROR(U1297,0)&gt;0,MAX($D$16,IFERROR(L1297,0)+((IFERROR(U1297,0))*$D$18*IF((IFERROR(S1297,0))&lt;1,1,-1))),IF(IFERROR(U1297,0)&lt;0,IF(ABS((MAX($D$16,POWER((ABS(K1297)^2)/($I$5*MAX(F1297,0.1)^2),1/3)))-IFERROR(L1297,0))&gt;$D$19,MAX($D$16,IF((MAX($D$16,POWER((ABS(K1297)^2)/($I$5*MAX(F1297,0.1)^2),1/3)))&gt;IFERROR(L1297,0),MIN((MAX($D$16,POWER((ABS(K1297)^2)/($I$5*MAX(F1297,0.1)^2),1/3))),IFERROR(L1297,0)+(MIN(ABS(IFERROR(U1297,0))*$D$18,ABS((MAX($D$16,POWER((ABS(K1297)^2)/($I$5*MAX(F1297,0.1)^2),1/3)))-IFERROR(L1297,0))))),MAX((MAX($D$16,POWER((ABS(K1297)^2)/($I$5*MAX(F1297,0.1)^2),1/3))),IFERROR(L1297,0)-(MIN(ABS(IFERROR(U1297,0))*$D$18,ABS((MAX($D$16,POWER((ABS(K1297)^2)/($I$5*MAX(F1297,0.1)^2),1/3)))-IFERROR(L1297,0))))))),MAX($D$16,POWER((ABS(K1297)^2)/($I$5*MAX(F1297,0.1)^2),1/3))),MAX($D$16,IFERROR(L1297,0)))))))</f>
        <v/>
      </c>
      <c r="M1297">
        <f>((F1297)+(G1297)*(L1297))*(L1297)</f>
        <v/>
      </c>
      <c r="N1297">
        <f>(((F1297)+(G1297)*(L1297))*(L1297))/MAX((F1297)+2*(L1297)*SQRT(1+(G1297)^2),1E-6)</f>
        <v/>
      </c>
      <c r="O1297">
        <f>ABS(K1297)/MAX(((F1297)+(G1297)*(L1297))*(L1297),1E-6)</f>
        <v/>
      </c>
      <c r="P1297">
        <f>E1297+L1297</f>
        <v/>
      </c>
      <c r="Q1297">
        <f>P1297+((ABS(K1297)/MAX(((F1297)+(G1297)*(L1297))*(L1297),1E-6))^2)/(2*$I$5)</f>
        <v/>
      </c>
      <c r="R1297">
        <f>((ABS(K1297)*$D$6)/(MAX(((F1297)+(G1297)*(L1297))*(L1297),1E-6)*MAX(((((F1297)+(G1297)*(L1297))*(L1297))/MAX((F1297)+2*(L1297)*SQRT(1+(G1297)^2),1E-6))^(2/3),1E-6)))^2</f>
        <v/>
      </c>
      <c r="S1297">
        <f>ABS(ABS(K1297)/MAX(((F1297)+(G1297)*(L1297))*(L1297),1E-6))/SQRT($I$5*MAX((((F1297)+(G1297)*(L1297))*(L1297))/MAX((F1297)+2*(G1297)*(L1297),1E-6),1E-6))</f>
        <v/>
      </c>
      <c r="T1297">
        <f>((F1297)*(L1297)^2)/2+(G1297)*(L1297)^3/3+(ABS(K1297)^2)/($I$5*MAX(((F1297)+(G1297)*(L1297))*(L1297),1E-6))</f>
        <v/>
      </c>
      <c r="U1297">
        <f>IF($D$20=0,0,IFERROR(Q1296-(((R1296+R1297)/2)*J1297)-(IF(O1296&gt;O1297,$D$8*((O1296^2-O1297^2)/(2*$I$5)),$D$9*((O1297^2-O1296^2)/(2*$I$5)))+($D$10*(ABS(I1297)/90)*(MAX(O1296^2,O1297^2)/(2*$I$5))))-Q1297,0))</f>
        <v/>
      </c>
      <c r="V1297">
        <f>IF($D$20=0,1,IFERROR(IF(ROUND(S1297,3)=1,1,IF(AND(ABS(U1297)&lt;$D$19,S1297&gt;1),1,0)),0))</f>
        <v/>
      </c>
      <c r="W1297">
        <f>IF($D$20=0,IFERROR(W1298,MAX($D$16,POWER((ABS(K1297)^2)/($I$5*MAX(F1297,0.1)^2),1/3))),IF(IFERROR(AG1298,0)=0,IFERROR(W1298,MAX($D$16,POWER((ABS(K1297)^2)/($I$5*MAX(F1297,0.1)^2),1/3))),IF(OR(IFERROR(W1297,0)=0,IFERROR(AD1298,0)&gt;1),MAX($D$16,POWER((ABS(K1297)^2)/($I$5*MAX(F1297,0.1)^2),1/3)),IF(IFERROR(AF1297,0)&gt;0,MAX($D$16,IFERROR(W1297,0)+((IFERROR(AF1297,0))*$D$18*IF((IFERROR(AD1297,0))&lt;1,1,-1))),IF(IFERROR(AF1297,0)&lt;0,IF(ABS((MAX($D$16,POWER((ABS(K1297)^2)/($I$5*MAX(F1297,0.1)^2),1/3)))-IFERROR(W1297,0))&gt;$D$19,MAX($D$16,IF((MAX($D$16,POWER((ABS(K1297)^2)/($I$5*MAX(F1297,0.1)^2),1/3)))&gt;IFERROR(W1297,0),MIN((MAX($D$16,POWER((ABS(K1297)^2)/($I$5*MAX(F1297,0.1)^2),1/3))),IFERROR(W1297,0)+(MIN(ABS(IFERROR(AF1297,0))*$D$18,ABS((MAX($D$16,POWER((ABS(K1297)^2)/($I$5*MAX(F1297,0.1)^2),1/3)))-IFERROR(W1297,0))))),MAX((MAX($D$16,POWER((ABS(K1297)^2)/($I$5*MAX(F1297,0.1)^2),1/3))),IFERROR(W1297,0)-(MIN(ABS(IFERROR(AF1297,0))*$D$18,ABS((MAX($D$16,POWER((ABS(K1297)^2)/($I$5*MAX(F1297,0.1)^2),1/3)))-IFERROR(W1297,0))))))),MAX($D$16,POWER((ABS(K1297)^2)/($I$5*MAX(F1297,0.1)^2),1/3))),MAX($D$16,IFERROR(W1297,0)))))))</f>
        <v/>
      </c>
      <c r="X1297">
        <f>((F1297)+(G1297)*(W1297))*(W1297)</f>
        <v/>
      </c>
      <c r="Y1297">
        <f>(((F1297)+(G1297)*(W1297))*(W1297))/MAX((F1297)+2*(W1297)*SQRT(1+(G1297)^2),1E-6)</f>
        <v/>
      </c>
      <c r="Z1297">
        <f>ABS(K1297)/MAX(((F1297)+(G1297)*(W1297))*(W1297),1E-6)</f>
        <v/>
      </c>
      <c r="AA1297">
        <f>E1297+W1297</f>
        <v/>
      </c>
      <c r="AB1297">
        <f>AA1297+((ABS(K1297)/MAX(((F1297)+(G1297)*(W1297))*(W1297),1E-6))^2)/(2*$I$5)</f>
        <v/>
      </c>
      <c r="AC1297">
        <f>((ABS(K1297)*$D$6)/(MAX(((F1297)+(G1297)*(W1297))*(W1297),1E-6)*MAX(((((F1297)+(G1297)*(W1297))*(W1297))/MAX((F1297)+2*(W1297)*SQRT(1+(G1297)^2),1E-6))^(2/3),1E-6)))^2</f>
        <v/>
      </c>
      <c r="AD1297">
        <f>ABS(ABS(K1297)/MAX(((F1297)+(G1297)*(W1297))*(W1297),1E-6))/SQRT($I$5*MAX((((F1297)+(G1297)*(W1297))*(W1297))/MAX((F1297)+2*(G1297)*(W1297),1E-6),1E-6))</f>
        <v/>
      </c>
      <c r="AE1297">
        <f>((F1297)*(W1297)^2)/2+(G1297)*(W1297)^3/3+(ABS(K1297)^2)/($I$5*MAX(((F1297)+(G1297)*(W1297))*(W1297),1E-6))</f>
        <v/>
      </c>
      <c r="AF1297">
        <f>IF($D$20=0,0,IFERROR(AB1298+(((AC1297+AC1298)/2)*J1298)+(IF(Z1297&gt;Z1298,$D$8*((Z1297^2-Z1298^2)/(2*$I$5)),$D$9*((Z1298^2-Z1297^2)/(2*$I$5)))+($D$10*(ABS(I1298)/90)*(MAX(Z1297^2,Z1298^2)/(2*$I$5))))-AB1297,0))</f>
        <v/>
      </c>
      <c r="AG1297">
        <f>IF($D$20=0,1,IFERROR(IF(ROUND(AD1297,3)=1,1,IF(AND(ABS(AF1297)&lt;$D$19,AD1297&lt;1),1,0)),0))</f>
        <v/>
      </c>
      <c r="AH1297">
        <f>IFERROR(IF(V32="Supercritical",MAX($D$16,IFERROR(L1297,MAX($D$16,POWER((ABS(K1297)^2)/($I$5*MAX(F1297,0.1)^2),1/3)))),IF(V32="Subcritical",MAX($D$16,IFERROR(W1297,MAX($D$16,POWER((ABS(K1297)^2)/($I$5*MAX(F1297,0.1)^2),1/3)))),IF(AND(IFERROR(V1297,0)=1,IFERROR(AG1297,0)=1),IF(IFERROR(T1297,-1E99)&gt;=IFERROR(AE1297,-1E99),MAX($D$16,IFERROR(L1297,MAX($D$16,POWER((ABS(K1297)^2)/($I$5*MAX(F1297,0.1)^2),1/3)))),MAX($D$16,IFERROR(W1297,MAX($D$16,POWER((ABS(K1297)^2)/($I$5*MAX(F1297,0.1)^2),1/3))))),IF(IFERROR(V1297,0)=1,MAX($D$16,IFERROR(L1297,MAX($D$16,POWER((ABS(K1297)^2)/($I$5*MAX(F1297,0.1)^2),1/3)))),IF(IFERROR(AG1297,0)=1,MAX($D$16,IFERROR(W1297,MAX($D$16,POWER((ABS(K1297)^2)/($I$5*MAX(F1297,0.1)^2),1/3)))),MAX($D$16,POWER((ABS(K1297)^2)/($I$5*MAX(F1297,0.1)^2),1/3))))))),MAX($D$16,POWER((ABS(K1297)^2)/($I$5*MAX(F1297,0.1)^2),1/3)))</f>
        <v/>
      </c>
      <c r="AI1297">
        <f>E1297+AH1297</f>
        <v/>
      </c>
      <c r="AJ1297">
        <f>AI1297+((ABS(K1297)/MAX(((F1297)+(G1297)*(AH1297))*(AH1297),1E-6))^2)/(2*$I$5)</f>
        <v/>
      </c>
      <c r="AM1297" t="n">
        <v>0</v>
      </c>
      <c r="AN1297" t="n">
        <v>0</v>
      </c>
      <c r="AO1297">
        <f>AM1297+AN1297</f>
        <v/>
      </c>
      <c r="AP1297">
        <f>AP1296+AO1297</f>
        <v/>
      </c>
      <c r="AQ1297">
        <f>ABS(ABS(K1297)/MAX(((F1297)+(G1297)*(AH1297))*(AH1297),1E-6))/SQRT($I$5*MAX((((F1297)+(G1297)*(AH1297))*(AH1297))/MAX((F1297)+2*(G1297)*(AH1297),1E-6),1E-6))</f>
        <v/>
      </c>
      <c r="AR1297">
        <f>IF(AQ1297&lt;1,"Subcritical","Supercritical")</f>
        <v/>
      </c>
      <c r="AS1297">
        <f>((ABS(K1297)*$D$6)/(MAX(((F1297)+(G1297)*(AH1297))*(AH1297),1E-6)*MAX(((((F1297)+(G1297)*(AH1297))*(AH1297))/MAX((F1297)+2*(AH1297)*SQRT(1+(G1297)^2),1E-6))^(2/3),1E-6)))^2</f>
        <v/>
      </c>
    </row>
    <row r="1298">
      <c r="A1298" t="n">
        <v>1149</v>
      </c>
      <c r="B1298" t="n">
        <v>1147.889</v>
      </c>
      <c r="C1298" t="n">
        <v>616074.912</v>
      </c>
      <c r="D1298" t="n">
        <v>3096856.181</v>
      </c>
      <c r="E1298" t="n">
        <v>631.9880000000001</v>
      </c>
      <c r="F1298" t="n">
        <v>5.2</v>
      </c>
      <c r="G1298" t="n">
        <v>0</v>
      </c>
      <c r="H1298" t="inlineStr">
        <is>
          <t>Normal</t>
        </is>
      </c>
      <c r="I1298" t="n">
        <v>0.057</v>
      </c>
      <c r="J1298">
        <f>B1298-B1297</f>
        <v/>
      </c>
      <c r="K1298">
        <f>MAX(0,K1297-AO1297)</f>
        <v/>
      </c>
      <c r="L1298">
        <f>IF($D$20=0,IFERROR(L1297,MAX($D$16,POWER((ABS(K1298)^2)/($I$5*MAX(F1298,0.1)^2),1/3))),IF(IFERROR(V1297,0)=0,IFERROR(L1297,MAX($D$16,POWER((ABS(K1298)^2)/($I$5*MAX(F1298,0.1)^2),1/3))),IF(OR(IFERROR(L1298,0)=0,IFERROR(S1297,0)&lt;1,IFERROR(S1298,0)&lt;1),MAX($D$16,POWER((ABS(K1298)^2)/($I$5*MAX(F1298,0.1)^2),1/3)),IF(IFERROR(U1298,0)&gt;0,MAX($D$16,IFERROR(L1298,0)+((IFERROR(U1298,0))*$D$18*IF((IFERROR(S1298,0))&lt;1,1,-1))),IF(IFERROR(U1298,0)&lt;0,IF(ABS((MAX($D$16,POWER((ABS(K1298)^2)/($I$5*MAX(F1298,0.1)^2),1/3)))-IFERROR(L1298,0))&gt;$D$19,MAX($D$16,IF((MAX($D$16,POWER((ABS(K1298)^2)/($I$5*MAX(F1298,0.1)^2),1/3)))&gt;IFERROR(L1298,0),MIN((MAX($D$16,POWER((ABS(K1298)^2)/($I$5*MAX(F1298,0.1)^2),1/3))),IFERROR(L1298,0)+(MIN(ABS(IFERROR(U1298,0))*$D$18,ABS((MAX($D$16,POWER((ABS(K1298)^2)/($I$5*MAX(F1298,0.1)^2),1/3)))-IFERROR(L1298,0))))),MAX((MAX($D$16,POWER((ABS(K1298)^2)/($I$5*MAX(F1298,0.1)^2),1/3))),IFERROR(L1298,0)-(MIN(ABS(IFERROR(U1298,0))*$D$18,ABS((MAX($D$16,POWER((ABS(K1298)^2)/($I$5*MAX(F1298,0.1)^2),1/3)))-IFERROR(L1298,0))))))),MAX($D$16,POWER((ABS(K1298)^2)/($I$5*MAX(F1298,0.1)^2),1/3))),MAX($D$16,IFERROR(L1298,0)))))))</f>
        <v/>
      </c>
      <c r="M1298">
        <f>((F1298)+(G1298)*(L1298))*(L1298)</f>
        <v/>
      </c>
      <c r="N1298">
        <f>(((F1298)+(G1298)*(L1298))*(L1298))/MAX((F1298)+2*(L1298)*SQRT(1+(G1298)^2),1E-6)</f>
        <v/>
      </c>
      <c r="O1298">
        <f>ABS(K1298)/MAX(((F1298)+(G1298)*(L1298))*(L1298),1E-6)</f>
        <v/>
      </c>
      <c r="P1298">
        <f>E1298+L1298</f>
        <v/>
      </c>
      <c r="Q1298">
        <f>P1298+((ABS(K1298)/MAX(((F1298)+(G1298)*(L1298))*(L1298),1E-6))^2)/(2*$I$5)</f>
        <v/>
      </c>
      <c r="R1298">
        <f>((ABS(K1298)*$D$6)/(MAX(((F1298)+(G1298)*(L1298))*(L1298),1E-6)*MAX(((((F1298)+(G1298)*(L1298))*(L1298))/MAX((F1298)+2*(L1298)*SQRT(1+(G1298)^2),1E-6))^(2/3),1E-6)))^2</f>
        <v/>
      </c>
      <c r="S1298">
        <f>ABS(ABS(K1298)/MAX(((F1298)+(G1298)*(L1298))*(L1298),1E-6))/SQRT($I$5*MAX((((F1298)+(G1298)*(L1298))*(L1298))/MAX((F1298)+2*(G1298)*(L1298),1E-6),1E-6))</f>
        <v/>
      </c>
      <c r="T1298">
        <f>((F1298)*(L1298)^2)/2+(G1298)*(L1298)^3/3+(ABS(K1298)^2)/($I$5*MAX(((F1298)+(G1298)*(L1298))*(L1298),1E-6))</f>
        <v/>
      </c>
      <c r="U1298">
        <f>IF($D$20=0,0,IFERROR(Q1297-(((R1297+R1298)/2)*J1298)-(IF(O1297&gt;O1298,$D$8*((O1297^2-O1298^2)/(2*$I$5)),$D$9*((O1298^2-O1297^2)/(2*$I$5)))+($D$10*(ABS(I1298)/90)*(MAX(O1297^2,O1298^2)/(2*$I$5))))-Q1298,0))</f>
        <v/>
      </c>
      <c r="V1298">
        <f>IF($D$20=0,1,IFERROR(IF(ROUND(S1298,3)=1,1,IF(AND(ABS(U1298)&lt;$D$19,S1298&gt;1),1,0)),0))</f>
        <v/>
      </c>
      <c r="W1298">
        <f>IF($D$20=0,IFERROR(W1299,MAX($D$16,POWER((ABS(K1298)^2)/($I$5*MAX(F1298,0.1)^2),1/3))),IF(IFERROR(AG1299,0)=0,IFERROR(W1299,MAX($D$16,POWER((ABS(K1298)^2)/($I$5*MAX(F1298,0.1)^2),1/3))),IF(OR(IFERROR(W1298,0)=0,IFERROR(AD1299,0)&gt;1),MAX($D$16,POWER((ABS(K1298)^2)/($I$5*MAX(F1298,0.1)^2),1/3)),IF(IFERROR(AF1298,0)&gt;0,MAX($D$16,IFERROR(W1298,0)+((IFERROR(AF1298,0))*$D$18*IF((IFERROR(AD1298,0))&lt;1,1,-1))),IF(IFERROR(AF1298,0)&lt;0,IF(ABS((MAX($D$16,POWER((ABS(K1298)^2)/($I$5*MAX(F1298,0.1)^2),1/3)))-IFERROR(W1298,0))&gt;$D$19,MAX($D$16,IF((MAX($D$16,POWER((ABS(K1298)^2)/($I$5*MAX(F1298,0.1)^2),1/3)))&gt;IFERROR(W1298,0),MIN((MAX($D$16,POWER((ABS(K1298)^2)/($I$5*MAX(F1298,0.1)^2),1/3))),IFERROR(W1298,0)+(MIN(ABS(IFERROR(AF1298,0))*$D$18,ABS((MAX($D$16,POWER((ABS(K1298)^2)/($I$5*MAX(F1298,0.1)^2),1/3)))-IFERROR(W1298,0))))),MAX((MAX($D$16,POWER((ABS(K1298)^2)/($I$5*MAX(F1298,0.1)^2),1/3))),IFERROR(W1298,0)-(MIN(ABS(IFERROR(AF1298,0))*$D$18,ABS((MAX($D$16,POWER((ABS(K1298)^2)/($I$5*MAX(F1298,0.1)^2),1/3)))-IFERROR(W1298,0))))))),MAX($D$16,POWER((ABS(K1298)^2)/($I$5*MAX(F1298,0.1)^2),1/3))),MAX($D$16,IFERROR(W1298,0)))))))</f>
        <v/>
      </c>
      <c r="X1298">
        <f>((F1298)+(G1298)*(W1298))*(W1298)</f>
        <v/>
      </c>
      <c r="Y1298">
        <f>(((F1298)+(G1298)*(W1298))*(W1298))/MAX((F1298)+2*(W1298)*SQRT(1+(G1298)^2),1E-6)</f>
        <v/>
      </c>
      <c r="Z1298">
        <f>ABS(K1298)/MAX(((F1298)+(G1298)*(W1298))*(W1298),1E-6)</f>
        <v/>
      </c>
      <c r="AA1298">
        <f>E1298+W1298</f>
        <v/>
      </c>
      <c r="AB1298">
        <f>AA1298+((ABS(K1298)/MAX(((F1298)+(G1298)*(W1298))*(W1298),1E-6))^2)/(2*$I$5)</f>
        <v/>
      </c>
      <c r="AC1298">
        <f>((ABS(K1298)*$D$6)/(MAX(((F1298)+(G1298)*(W1298))*(W1298),1E-6)*MAX(((((F1298)+(G1298)*(W1298))*(W1298))/MAX((F1298)+2*(W1298)*SQRT(1+(G1298)^2),1E-6))^(2/3),1E-6)))^2</f>
        <v/>
      </c>
      <c r="AD1298">
        <f>ABS(ABS(K1298)/MAX(((F1298)+(G1298)*(W1298))*(W1298),1E-6))/SQRT($I$5*MAX((((F1298)+(G1298)*(W1298))*(W1298))/MAX((F1298)+2*(G1298)*(W1298),1E-6),1E-6))</f>
        <v/>
      </c>
      <c r="AE1298">
        <f>((F1298)*(W1298)^2)/2+(G1298)*(W1298)^3/3+(ABS(K1298)^2)/($I$5*MAX(((F1298)+(G1298)*(W1298))*(W1298),1E-6))</f>
        <v/>
      </c>
      <c r="AF1298">
        <f>IF($D$20=0,0,IFERROR(AB1299+(((AC1298+AC1299)/2)*J1299)+(IF(Z1298&gt;Z1299,$D$8*((Z1298^2-Z1299^2)/(2*$I$5)),$D$9*((Z1299^2-Z1298^2)/(2*$I$5)))+($D$10*(ABS(I1299)/90)*(MAX(Z1298^2,Z1299^2)/(2*$I$5))))-AB1298,0))</f>
        <v/>
      </c>
      <c r="AG1298">
        <f>IF($D$20=0,1,IFERROR(IF(ROUND(AD1298,3)=1,1,IF(AND(ABS(AF1298)&lt;$D$19,AD1298&lt;1),1,0)),0))</f>
        <v/>
      </c>
      <c r="AH1298">
        <f>IFERROR(IF(V32="Supercritical",MAX($D$16,IFERROR(L1298,MAX($D$16,POWER((ABS(K1298)^2)/($I$5*MAX(F1298,0.1)^2),1/3)))),IF(V32="Subcritical",MAX($D$16,IFERROR(W1298,MAX($D$16,POWER((ABS(K1298)^2)/($I$5*MAX(F1298,0.1)^2),1/3)))),IF(AND(IFERROR(V1298,0)=1,IFERROR(AG1298,0)=1),IF(IFERROR(T1298,-1E99)&gt;=IFERROR(AE1298,-1E99),MAX($D$16,IFERROR(L1298,MAX($D$16,POWER((ABS(K1298)^2)/($I$5*MAX(F1298,0.1)^2),1/3)))),MAX($D$16,IFERROR(W1298,MAX($D$16,POWER((ABS(K1298)^2)/($I$5*MAX(F1298,0.1)^2),1/3))))),IF(IFERROR(V1298,0)=1,MAX($D$16,IFERROR(L1298,MAX($D$16,POWER((ABS(K1298)^2)/($I$5*MAX(F1298,0.1)^2),1/3)))),IF(IFERROR(AG1298,0)=1,MAX($D$16,IFERROR(W1298,MAX($D$16,POWER((ABS(K1298)^2)/($I$5*MAX(F1298,0.1)^2),1/3)))),MAX($D$16,POWER((ABS(K1298)^2)/($I$5*MAX(F1298,0.1)^2),1/3))))))),MAX($D$16,POWER((ABS(K1298)^2)/($I$5*MAX(F1298,0.1)^2),1/3)))</f>
        <v/>
      </c>
      <c r="AI1298">
        <f>E1298+AH1298</f>
        <v/>
      </c>
      <c r="AJ1298">
        <f>AI1298+((ABS(K1298)/MAX(((F1298)+(G1298)*(AH1298))*(AH1298),1E-6))^2)/(2*$I$5)</f>
        <v/>
      </c>
      <c r="AM1298" t="n">
        <v>0</v>
      </c>
      <c r="AN1298" t="n">
        <v>0</v>
      </c>
      <c r="AO1298">
        <f>AM1298+AN1298</f>
        <v/>
      </c>
      <c r="AP1298">
        <f>AP1297+AO1298</f>
        <v/>
      </c>
      <c r="AQ1298">
        <f>ABS(ABS(K1298)/MAX(((F1298)+(G1298)*(AH1298))*(AH1298),1E-6))/SQRT($I$5*MAX((((F1298)+(G1298)*(AH1298))*(AH1298))/MAX((F1298)+2*(G1298)*(AH1298),1E-6),1E-6))</f>
        <v/>
      </c>
      <c r="AR1298">
        <f>IF(AQ1298&lt;1,"Subcritical","Supercritical")</f>
        <v/>
      </c>
      <c r="AS1298">
        <f>((ABS(K1298)*$D$6)/(MAX(((F1298)+(G1298)*(AH1298))*(AH1298),1E-6)*MAX(((((F1298)+(G1298)*(AH1298))*(AH1298))/MAX((F1298)+2*(AH1298)*SQRT(1+(G1298)^2),1E-6))^(2/3),1E-6)))^2</f>
        <v/>
      </c>
    </row>
    <row r="1299">
      <c r="A1299" t="n">
        <v>1150</v>
      </c>
      <c r="B1299" t="n">
        <v>1148.889</v>
      </c>
      <c r="C1299" t="n">
        <v>616074.8689999999</v>
      </c>
      <c r="D1299" t="n">
        <v>3096855.182</v>
      </c>
      <c r="E1299" t="n">
        <v>631.9875</v>
      </c>
      <c r="F1299" t="n">
        <v>5.2</v>
      </c>
      <c r="G1299" t="n">
        <v>0</v>
      </c>
      <c r="H1299" t="inlineStr">
        <is>
          <t>Normal</t>
        </is>
      </c>
      <c r="I1299" t="n">
        <v>0.057</v>
      </c>
      <c r="J1299">
        <f>B1299-B1298</f>
        <v/>
      </c>
      <c r="K1299">
        <f>MAX(0,K1298-AO1298)</f>
        <v/>
      </c>
      <c r="L1299">
        <f>IF($D$20=0,IFERROR(L1298,MAX($D$16,POWER((ABS(K1299)^2)/($I$5*MAX(F1299,0.1)^2),1/3))),IF(IFERROR(V1298,0)=0,IFERROR(L1298,MAX($D$16,POWER((ABS(K1299)^2)/($I$5*MAX(F1299,0.1)^2),1/3))),IF(OR(IFERROR(L1299,0)=0,IFERROR(S1298,0)&lt;1,IFERROR(S1299,0)&lt;1),MAX($D$16,POWER((ABS(K1299)^2)/($I$5*MAX(F1299,0.1)^2),1/3)),IF(IFERROR(U1299,0)&gt;0,MAX($D$16,IFERROR(L1299,0)+((IFERROR(U1299,0))*$D$18*IF((IFERROR(S1299,0))&lt;1,1,-1))),IF(IFERROR(U1299,0)&lt;0,IF(ABS((MAX($D$16,POWER((ABS(K1299)^2)/($I$5*MAX(F1299,0.1)^2),1/3)))-IFERROR(L1299,0))&gt;$D$19,MAX($D$16,IF((MAX($D$16,POWER((ABS(K1299)^2)/($I$5*MAX(F1299,0.1)^2),1/3)))&gt;IFERROR(L1299,0),MIN((MAX($D$16,POWER((ABS(K1299)^2)/($I$5*MAX(F1299,0.1)^2),1/3))),IFERROR(L1299,0)+(MIN(ABS(IFERROR(U1299,0))*$D$18,ABS((MAX($D$16,POWER((ABS(K1299)^2)/($I$5*MAX(F1299,0.1)^2),1/3)))-IFERROR(L1299,0))))),MAX((MAX($D$16,POWER((ABS(K1299)^2)/($I$5*MAX(F1299,0.1)^2),1/3))),IFERROR(L1299,0)-(MIN(ABS(IFERROR(U1299,0))*$D$18,ABS((MAX($D$16,POWER((ABS(K1299)^2)/($I$5*MAX(F1299,0.1)^2),1/3)))-IFERROR(L1299,0))))))),MAX($D$16,POWER((ABS(K1299)^2)/($I$5*MAX(F1299,0.1)^2),1/3))),MAX($D$16,IFERROR(L1299,0)))))))</f>
        <v/>
      </c>
      <c r="M1299">
        <f>((F1299)+(G1299)*(L1299))*(L1299)</f>
        <v/>
      </c>
      <c r="N1299">
        <f>(((F1299)+(G1299)*(L1299))*(L1299))/MAX((F1299)+2*(L1299)*SQRT(1+(G1299)^2),1E-6)</f>
        <v/>
      </c>
      <c r="O1299">
        <f>ABS(K1299)/MAX(((F1299)+(G1299)*(L1299))*(L1299),1E-6)</f>
        <v/>
      </c>
      <c r="P1299">
        <f>E1299+L1299</f>
        <v/>
      </c>
      <c r="Q1299">
        <f>P1299+((ABS(K1299)/MAX(((F1299)+(G1299)*(L1299))*(L1299),1E-6))^2)/(2*$I$5)</f>
        <v/>
      </c>
      <c r="R1299">
        <f>((ABS(K1299)*$D$6)/(MAX(((F1299)+(G1299)*(L1299))*(L1299),1E-6)*MAX(((((F1299)+(G1299)*(L1299))*(L1299))/MAX((F1299)+2*(L1299)*SQRT(1+(G1299)^2),1E-6))^(2/3),1E-6)))^2</f>
        <v/>
      </c>
      <c r="S1299">
        <f>ABS(ABS(K1299)/MAX(((F1299)+(G1299)*(L1299))*(L1299),1E-6))/SQRT($I$5*MAX((((F1299)+(G1299)*(L1299))*(L1299))/MAX((F1299)+2*(G1299)*(L1299),1E-6),1E-6))</f>
        <v/>
      </c>
      <c r="T1299">
        <f>((F1299)*(L1299)^2)/2+(G1299)*(L1299)^3/3+(ABS(K1299)^2)/($I$5*MAX(((F1299)+(G1299)*(L1299))*(L1299),1E-6))</f>
        <v/>
      </c>
      <c r="U1299">
        <f>IF($D$20=0,0,IFERROR(Q1298-(((R1298+R1299)/2)*J1299)-(IF(O1298&gt;O1299,$D$8*((O1298^2-O1299^2)/(2*$I$5)),$D$9*((O1299^2-O1298^2)/(2*$I$5)))+($D$10*(ABS(I1299)/90)*(MAX(O1298^2,O1299^2)/(2*$I$5))))-Q1299,0))</f>
        <v/>
      </c>
      <c r="V1299">
        <f>IF($D$20=0,1,IFERROR(IF(ROUND(S1299,3)=1,1,IF(AND(ABS(U1299)&lt;$D$19,S1299&gt;1),1,0)),0))</f>
        <v/>
      </c>
      <c r="W1299">
        <f>IF($D$20=0,IFERROR(W1300,MAX($D$16,POWER((ABS(K1299)^2)/($I$5*MAX(F1299,0.1)^2),1/3))),IF(IFERROR(AG1300,0)=0,IFERROR(W1300,MAX($D$16,POWER((ABS(K1299)^2)/($I$5*MAX(F1299,0.1)^2),1/3))),IF(OR(IFERROR(W1299,0)=0,IFERROR(AD1300,0)&gt;1),MAX($D$16,POWER((ABS(K1299)^2)/($I$5*MAX(F1299,0.1)^2),1/3)),IF(IFERROR(AF1299,0)&gt;0,MAX($D$16,IFERROR(W1299,0)+((IFERROR(AF1299,0))*$D$18*IF((IFERROR(AD1299,0))&lt;1,1,-1))),IF(IFERROR(AF1299,0)&lt;0,IF(ABS((MAX($D$16,POWER((ABS(K1299)^2)/($I$5*MAX(F1299,0.1)^2),1/3)))-IFERROR(W1299,0))&gt;$D$19,MAX($D$16,IF((MAX($D$16,POWER((ABS(K1299)^2)/($I$5*MAX(F1299,0.1)^2),1/3)))&gt;IFERROR(W1299,0),MIN((MAX($D$16,POWER((ABS(K1299)^2)/($I$5*MAX(F1299,0.1)^2),1/3))),IFERROR(W1299,0)+(MIN(ABS(IFERROR(AF1299,0))*$D$18,ABS((MAX($D$16,POWER((ABS(K1299)^2)/($I$5*MAX(F1299,0.1)^2),1/3)))-IFERROR(W1299,0))))),MAX((MAX($D$16,POWER((ABS(K1299)^2)/($I$5*MAX(F1299,0.1)^2),1/3))),IFERROR(W1299,0)-(MIN(ABS(IFERROR(AF1299,0))*$D$18,ABS((MAX($D$16,POWER((ABS(K1299)^2)/($I$5*MAX(F1299,0.1)^2),1/3)))-IFERROR(W1299,0))))))),MAX($D$16,POWER((ABS(K1299)^2)/($I$5*MAX(F1299,0.1)^2),1/3))),MAX($D$16,IFERROR(W1299,0)))))))</f>
        <v/>
      </c>
      <c r="X1299">
        <f>((F1299)+(G1299)*(W1299))*(W1299)</f>
        <v/>
      </c>
      <c r="Y1299">
        <f>(((F1299)+(G1299)*(W1299))*(W1299))/MAX((F1299)+2*(W1299)*SQRT(1+(G1299)^2),1E-6)</f>
        <v/>
      </c>
      <c r="Z1299">
        <f>ABS(K1299)/MAX(((F1299)+(G1299)*(W1299))*(W1299),1E-6)</f>
        <v/>
      </c>
      <c r="AA1299">
        <f>E1299+W1299</f>
        <v/>
      </c>
      <c r="AB1299">
        <f>AA1299+((ABS(K1299)/MAX(((F1299)+(G1299)*(W1299))*(W1299),1E-6))^2)/(2*$I$5)</f>
        <v/>
      </c>
      <c r="AC1299">
        <f>((ABS(K1299)*$D$6)/(MAX(((F1299)+(G1299)*(W1299))*(W1299),1E-6)*MAX(((((F1299)+(G1299)*(W1299))*(W1299))/MAX((F1299)+2*(W1299)*SQRT(1+(G1299)^2),1E-6))^(2/3),1E-6)))^2</f>
        <v/>
      </c>
      <c r="AD1299">
        <f>ABS(ABS(K1299)/MAX(((F1299)+(G1299)*(W1299))*(W1299),1E-6))/SQRT($I$5*MAX((((F1299)+(G1299)*(W1299))*(W1299))/MAX((F1299)+2*(G1299)*(W1299),1E-6),1E-6))</f>
        <v/>
      </c>
      <c r="AE1299">
        <f>((F1299)*(W1299)^2)/2+(G1299)*(W1299)^3/3+(ABS(K1299)^2)/($I$5*MAX(((F1299)+(G1299)*(W1299))*(W1299),1E-6))</f>
        <v/>
      </c>
      <c r="AF1299">
        <f>IF($D$20=0,0,IFERROR(AB1300+(((AC1299+AC1300)/2)*J1300)+(IF(Z1299&gt;Z1300,$D$8*((Z1299^2-Z1300^2)/(2*$I$5)),$D$9*((Z1300^2-Z1299^2)/(2*$I$5)))+($D$10*(ABS(I1300)/90)*(MAX(Z1299^2,Z1300^2)/(2*$I$5))))-AB1299,0))</f>
        <v/>
      </c>
      <c r="AG1299">
        <f>IF($D$20=0,1,IFERROR(IF(ROUND(AD1299,3)=1,1,IF(AND(ABS(AF1299)&lt;$D$19,AD1299&lt;1),1,0)),0))</f>
        <v/>
      </c>
      <c r="AH1299">
        <f>IFERROR(IF(V32="Supercritical",MAX($D$16,IFERROR(L1299,MAX($D$16,POWER((ABS(K1299)^2)/($I$5*MAX(F1299,0.1)^2),1/3)))),IF(V32="Subcritical",MAX($D$16,IFERROR(W1299,MAX($D$16,POWER((ABS(K1299)^2)/($I$5*MAX(F1299,0.1)^2),1/3)))),IF(AND(IFERROR(V1299,0)=1,IFERROR(AG1299,0)=1),IF(IFERROR(T1299,-1E99)&gt;=IFERROR(AE1299,-1E99),MAX($D$16,IFERROR(L1299,MAX($D$16,POWER((ABS(K1299)^2)/($I$5*MAX(F1299,0.1)^2),1/3)))),MAX($D$16,IFERROR(W1299,MAX($D$16,POWER((ABS(K1299)^2)/($I$5*MAX(F1299,0.1)^2),1/3))))),IF(IFERROR(V1299,0)=1,MAX($D$16,IFERROR(L1299,MAX($D$16,POWER((ABS(K1299)^2)/($I$5*MAX(F1299,0.1)^2),1/3)))),IF(IFERROR(AG1299,0)=1,MAX($D$16,IFERROR(W1299,MAX($D$16,POWER((ABS(K1299)^2)/($I$5*MAX(F1299,0.1)^2),1/3)))),MAX($D$16,POWER((ABS(K1299)^2)/($I$5*MAX(F1299,0.1)^2),1/3))))))),MAX($D$16,POWER((ABS(K1299)^2)/($I$5*MAX(F1299,0.1)^2),1/3)))</f>
        <v/>
      </c>
      <c r="AI1299">
        <f>E1299+AH1299</f>
        <v/>
      </c>
      <c r="AJ1299">
        <f>AI1299+((ABS(K1299)/MAX(((F1299)+(G1299)*(AH1299))*(AH1299),1E-6))^2)/(2*$I$5)</f>
        <v/>
      </c>
      <c r="AM1299" t="n">
        <v>0</v>
      </c>
      <c r="AN1299" t="n">
        <v>0</v>
      </c>
      <c r="AO1299">
        <f>AM1299+AN1299</f>
        <v/>
      </c>
      <c r="AP1299">
        <f>AP1298+AO1299</f>
        <v/>
      </c>
      <c r="AQ1299">
        <f>ABS(ABS(K1299)/MAX(((F1299)+(G1299)*(AH1299))*(AH1299),1E-6))/SQRT($I$5*MAX((((F1299)+(G1299)*(AH1299))*(AH1299))/MAX((F1299)+2*(G1299)*(AH1299),1E-6),1E-6))</f>
        <v/>
      </c>
      <c r="AR1299">
        <f>IF(AQ1299&lt;1,"Subcritical","Supercritical")</f>
        <v/>
      </c>
      <c r="AS1299">
        <f>((ABS(K1299)*$D$6)/(MAX(((F1299)+(G1299)*(AH1299))*(AH1299),1E-6)*MAX(((((F1299)+(G1299)*(AH1299))*(AH1299))/MAX((F1299)+2*(AH1299)*SQRT(1+(G1299)^2),1E-6))^(2/3),1E-6)))^2</f>
        <v/>
      </c>
    </row>
    <row r="1300">
      <c r="A1300" t="n">
        <v>1151</v>
      </c>
      <c r="B1300" t="n">
        <v>1149.889</v>
      </c>
      <c r="C1300" t="n">
        <v>616074.827</v>
      </c>
      <c r="D1300" t="n">
        <v>3096854.183</v>
      </c>
      <c r="E1300" t="n">
        <v>631.987</v>
      </c>
      <c r="F1300" t="n">
        <v>5.2</v>
      </c>
      <c r="G1300" t="n">
        <v>0</v>
      </c>
      <c r="H1300" t="inlineStr">
        <is>
          <t>Normal</t>
        </is>
      </c>
      <c r="I1300" t="n">
        <v>0</v>
      </c>
      <c r="J1300">
        <f>B1300-B1299</f>
        <v/>
      </c>
      <c r="K1300">
        <f>MAX(0,K1299-AO1299)</f>
        <v/>
      </c>
      <c r="L1300">
        <f>IF($D$20=0,IFERROR(L1299,MAX($D$16,POWER((ABS(K1300)^2)/($I$5*MAX(F1300,0.1)^2),1/3))),IF(IFERROR(V1299,0)=0,IFERROR(L1299,MAX($D$16,POWER((ABS(K1300)^2)/($I$5*MAX(F1300,0.1)^2),1/3))),IF(OR(IFERROR(L1300,0)=0,IFERROR(S1299,0)&lt;1,IFERROR(S1300,0)&lt;1),MAX($D$16,POWER((ABS(K1300)^2)/($I$5*MAX(F1300,0.1)^2),1/3)),IF(IFERROR(U1300,0)&gt;0,MAX($D$16,IFERROR(L1300,0)+((IFERROR(U1300,0))*$D$18*IF((IFERROR(S1300,0))&lt;1,1,-1))),IF(IFERROR(U1300,0)&lt;0,IF(ABS((MAX($D$16,POWER((ABS(K1300)^2)/($I$5*MAX(F1300,0.1)^2),1/3)))-IFERROR(L1300,0))&gt;$D$19,MAX($D$16,IF((MAX($D$16,POWER((ABS(K1300)^2)/($I$5*MAX(F1300,0.1)^2),1/3)))&gt;IFERROR(L1300,0),MIN((MAX($D$16,POWER((ABS(K1300)^2)/($I$5*MAX(F1300,0.1)^2),1/3))),IFERROR(L1300,0)+(MIN(ABS(IFERROR(U1300,0))*$D$18,ABS((MAX($D$16,POWER((ABS(K1300)^2)/($I$5*MAX(F1300,0.1)^2),1/3)))-IFERROR(L1300,0))))),MAX((MAX($D$16,POWER((ABS(K1300)^2)/($I$5*MAX(F1300,0.1)^2),1/3))),IFERROR(L1300,0)-(MIN(ABS(IFERROR(U1300,0))*$D$18,ABS((MAX($D$16,POWER((ABS(K1300)^2)/($I$5*MAX(F1300,0.1)^2),1/3)))-IFERROR(L1300,0))))))),MAX($D$16,POWER((ABS(K1300)^2)/($I$5*MAX(F1300,0.1)^2),1/3))),MAX($D$16,IFERROR(L1300,0)))))))</f>
        <v/>
      </c>
      <c r="M1300">
        <f>((F1300)+(G1300)*(L1300))*(L1300)</f>
        <v/>
      </c>
      <c r="N1300">
        <f>(((F1300)+(G1300)*(L1300))*(L1300))/MAX((F1300)+2*(L1300)*SQRT(1+(G1300)^2),1E-6)</f>
        <v/>
      </c>
      <c r="O1300">
        <f>ABS(K1300)/MAX(((F1300)+(G1300)*(L1300))*(L1300),1E-6)</f>
        <v/>
      </c>
      <c r="P1300">
        <f>E1300+L1300</f>
        <v/>
      </c>
      <c r="Q1300">
        <f>P1300+((ABS(K1300)/MAX(((F1300)+(G1300)*(L1300))*(L1300),1E-6))^2)/(2*$I$5)</f>
        <v/>
      </c>
      <c r="R1300">
        <f>((ABS(K1300)*$D$6)/(MAX(((F1300)+(G1300)*(L1300))*(L1300),1E-6)*MAX(((((F1300)+(G1300)*(L1300))*(L1300))/MAX((F1300)+2*(L1300)*SQRT(1+(G1300)^2),1E-6))^(2/3),1E-6)))^2</f>
        <v/>
      </c>
      <c r="S1300">
        <f>ABS(ABS(K1300)/MAX(((F1300)+(G1300)*(L1300))*(L1300),1E-6))/SQRT($I$5*MAX((((F1300)+(G1300)*(L1300))*(L1300))/MAX((F1300)+2*(G1300)*(L1300),1E-6),1E-6))</f>
        <v/>
      </c>
      <c r="T1300">
        <f>((F1300)*(L1300)^2)/2+(G1300)*(L1300)^3/3+(ABS(K1300)^2)/($I$5*MAX(((F1300)+(G1300)*(L1300))*(L1300),1E-6))</f>
        <v/>
      </c>
      <c r="U1300">
        <f>IF($D$20=0,0,IFERROR(Q1299-(((R1299+R1300)/2)*J1300)-(IF(O1299&gt;O1300,$D$8*((O1299^2-O1300^2)/(2*$I$5)),$D$9*((O1300^2-O1299^2)/(2*$I$5)))+($D$10*(ABS(I1300)/90)*(MAX(O1299^2,O1300^2)/(2*$I$5))))-Q1300,0))</f>
        <v/>
      </c>
      <c r="V1300">
        <f>IF($D$20=0,1,IFERROR(IF(ROUND(S1300,3)=1,1,IF(AND(ABS(U1300)&lt;$D$19,S1300&gt;1),1,0)),0))</f>
        <v/>
      </c>
      <c r="W1300">
        <f>IF($D$20=0,IFERROR(W1301,MAX($D$16,POWER((ABS(K1300)^2)/($I$5*MAX(F1300,0.1)^2),1/3))),IF(IFERROR(AG1301,0)=0,IFERROR(W1301,MAX($D$16,POWER((ABS(K1300)^2)/($I$5*MAX(F1300,0.1)^2),1/3))),IF(OR(IFERROR(W1300,0)=0,IFERROR(AD1301,0)&gt;1),MAX($D$16,POWER((ABS(K1300)^2)/($I$5*MAX(F1300,0.1)^2),1/3)),IF(IFERROR(AF1300,0)&gt;0,MAX($D$16,IFERROR(W1300,0)+((IFERROR(AF1300,0))*$D$18*IF((IFERROR(AD1300,0))&lt;1,1,-1))),IF(IFERROR(AF1300,0)&lt;0,IF(ABS((MAX($D$16,POWER((ABS(K1300)^2)/($I$5*MAX(F1300,0.1)^2),1/3)))-IFERROR(W1300,0))&gt;$D$19,MAX($D$16,IF((MAX($D$16,POWER((ABS(K1300)^2)/($I$5*MAX(F1300,0.1)^2),1/3)))&gt;IFERROR(W1300,0),MIN((MAX($D$16,POWER((ABS(K1300)^2)/($I$5*MAX(F1300,0.1)^2),1/3))),IFERROR(W1300,0)+(MIN(ABS(IFERROR(AF1300,0))*$D$18,ABS((MAX($D$16,POWER((ABS(K1300)^2)/($I$5*MAX(F1300,0.1)^2),1/3)))-IFERROR(W1300,0))))),MAX((MAX($D$16,POWER((ABS(K1300)^2)/($I$5*MAX(F1300,0.1)^2),1/3))),IFERROR(W1300,0)-(MIN(ABS(IFERROR(AF1300,0))*$D$18,ABS((MAX($D$16,POWER((ABS(K1300)^2)/($I$5*MAX(F1300,0.1)^2),1/3)))-IFERROR(W1300,0))))))),MAX($D$16,POWER((ABS(K1300)^2)/($I$5*MAX(F1300,0.1)^2),1/3))),MAX($D$16,IFERROR(W1300,0)))))))</f>
        <v/>
      </c>
      <c r="X1300">
        <f>((F1300)+(G1300)*(W1300))*(W1300)</f>
        <v/>
      </c>
      <c r="Y1300">
        <f>(((F1300)+(G1300)*(W1300))*(W1300))/MAX((F1300)+2*(W1300)*SQRT(1+(G1300)^2),1E-6)</f>
        <v/>
      </c>
      <c r="Z1300">
        <f>ABS(K1300)/MAX(((F1300)+(G1300)*(W1300))*(W1300),1E-6)</f>
        <v/>
      </c>
      <c r="AA1300">
        <f>E1300+W1300</f>
        <v/>
      </c>
      <c r="AB1300">
        <f>AA1300+((ABS(K1300)/MAX(((F1300)+(G1300)*(W1300))*(W1300),1E-6))^2)/(2*$I$5)</f>
        <v/>
      </c>
      <c r="AC1300">
        <f>((ABS(K1300)*$D$6)/(MAX(((F1300)+(G1300)*(W1300))*(W1300),1E-6)*MAX(((((F1300)+(G1300)*(W1300))*(W1300))/MAX((F1300)+2*(W1300)*SQRT(1+(G1300)^2),1E-6))^(2/3),1E-6)))^2</f>
        <v/>
      </c>
      <c r="AD1300">
        <f>ABS(ABS(K1300)/MAX(((F1300)+(G1300)*(W1300))*(W1300),1E-6))/SQRT($I$5*MAX((((F1300)+(G1300)*(W1300))*(W1300))/MAX((F1300)+2*(G1300)*(W1300),1E-6),1E-6))</f>
        <v/>
      </c>
      <c r="AE1300">
        <f>((F1300)*(W1300)^2)/2+(G1300)*(W1300)^3/3+(ABS(K1300)^2)/($I$5*MAX(((F1300)+(G1300)*(W1300))*(W1300),1E-6))</f>
        <v/>
      </c>
      <c r="AF1300">
        <f>IF($D$20=0,0,IFERROR(AB1301+(((AC1300+AC1301)/2)*J1301)+(IF(Z1300&gt;Z1301,$D$8*((Z1300^2-Z1301^2)/(2*$I$5)),$D$9*((Z1301^2-Z1300^2)/(2*$I$5)))+($D$10*(ABS(I1301)/90)*(MAX(Z1300^2,Z1301^2)/(2*$I$5))))-AB1300,0))</f>
        <v/>
      </c>
      <c r="AG1300">
        <f>IF($D$20=0,1,IFERROR(IF(ROUND(AD1300,3)=1,1,IF(AND(ABS(AF1300)&lt;$D$19,AD1300&lt;1),1,0)),0))</f>
        <v/>
      </c>
      <c r="AH1300">
        <f>IFERROR(IF(V32="Supercritical",MAX($D$16,IFERROR(L1300,MAX($D$16,POWER((ABS(K1300)^2)/($I$5*MAX(F1300,0.1)^2),1/3)))),IF(V32="Subcritical",MAX($D$16,IFERROR(W1300,MAX($D$16,POWER((ABS(K1300)^2)/($I$5*MAX(F1300,0.1)^2),1/3)))),IF(AND(IFERROR(V1300,0)=1,IFERROR(AG1300,0)=1),IF(IFERROR(T1300,-1E99)&gt;=IFERROR(AE1300,-1E99),MAX($D$16,IFERROR(L1300,MAX($D$16,POWER((ABS(K1300)^2)/($I$5*MAX(F1300,0.1)^2),1/3)))),MAX($D$16,IFERROR(W1300,MAX($D$16,POWER((ABS(K1300)^2)/($I$5*MAX(F1300,0.1)^2),1/3))))),IF(IFERROR(V1300,0)=1,MAX($D$16,IFERROR(L1300,MAX($D$16,POWER((ABS(K1300)^2)/($I$5*MAX(F1300,0.1)^2),1/3)))),IF(IFERROR(AG1300,0)=1,MAX($D$16,IFERROR(W1300,MAX($D$16,POWER((ABS(K1300)^2)/($I$5*MAX(F1300,0.1)^2),1/3)))),MAX($D$16,POWER((ABS(K1300)^2)/($I$5*MAX(F1300,0.1)^2),1/3))))))),MAX($D$16,POWER((ABS(K1300)^2)/($I$5*MAX(F1300,0.1)^2),1/3)))</f>
        <v/>
      </c>
      <c r="AI1300">
        <f>E1300+AH1300</f>
        <v/>
      </c>
      <c r="AJ1300">
        <f>AI1300+((ABS(K1300)/MAX(((F1300)+(G1300)*(AH1300))*(AH1300),1E-6))^2)/(2*$I$5)</f>
        <v/>
      </c>
      <c r="AM1300" t="n">
        <v>0</v>
      </c>
      <c r="AN1300" t="n">
        <v>0</v>
      </c>
      <c r="AO1300">
        <f>AM1300+AN1300</f>
        <v/>
      </c>
      <c r="AP1300">
        <f>AP1299+AO1300</f>
        <v/>
      </c>
      <c r="AQ1300">
        <f>ABS(ABS(K1300)/MAX(((F1300)+(G1300)*(AH1300))*(AH1300),1E-6))/SQRT($I$5*MAX((((F1300)+(G1300)*(AH1300))*(AH1300))/MAX((F1300)+2*(G1300)*(AH1300),1E-6),1E-6))</f>
        <v/>
      </c>
      <c r="AR1300">
        <f>IF(AQ1300&lt;1,"Subcritical","Supercritical")</f>
        <v/>
      </c>
      <c r="AS1300">
        <f>((ABS(K1300)*$D$6)/(MAX(((F1300)+(G1300)*(AH1300))*(AH1300),1E-6)*MAX(((((F1300)+(G1300)*(AH1300))*(AH1300))/MAX((F1300)+2*(AH1300)*SQRT(1+(G1300)^2),1E-6))^(2/3),1E-6)))^2</f>
        <v/>
      </c>
    </row>
    <row r="1301">
      <c r="A1301" t="n">
        <v>1152</v>
      </c>
      <c r="B1301" t="n">
        <v>1150.889</v>
      </c>
      <c r="C1301" t="n">
        <v>616074.785</v>
      </c>
      <c r="D1301" t="n">
        <v>3096853.184</v>
      </c>
      <c r="E1301" t="n">
        <v>631.9865</v>
      </c>
      <c r="F1301" t="n">
        <v>5.2</v>
      </c>
      <c r="G1301" t="n">
        <v>0</v>
      </c>
      <c r="H1301" t="inlineStr">
        <is>
          <t>Normal</t>
        </is>
      </c>
      <c r="I1301" t="n">
        <v>0</v>
      </c>
      <c r="J1301">
        <f>B1301-B1300</f>
        <v/>
      </c>
      <c r="K1301">
        <f>MAX(0,K1300-AO1300)</f>
        <v/>
      </c>
      <c r="L1301">
        <f>IF($D$20=0,IFERROR(L1300,MAX($D$16,POWER((ABS(K1301)^2)/($I$5*MAX(F1301,0.1)^2),1/3))),IF(IFERROR(V1300,0)=0,IFERROR(L1300,MAX($D$16,POWER((ABS(K1301)^2)/($I$5*MAX(F1301,0.1)^2),1/3))),IF(OR(IFERROR(L1301,0)=0,IFERROR(S1300,0)&lt;1,IFERROR(S1301,0)&lt;1),MAX($D$16,POWER((ABS(K1301)^2)/($I$5*MAX(F1301,0.1)^2),1/3)),IF(IFERROR(U1301,0)&gt;0,MAX($D$16,IFERROR(L1301,0)+((IFERROR(U1301,0))*$D$18*IF((IFERROR(S1301,0))&lt;1,1,-1))),IF(IFERROR(U1301,0)&lt;0,IF(ABS((MAX($D$16,POWER((ABS(K1301)^2)/($I$5*MAX(F1301,0.1)^2),1/3)))-IFERROR(L1301,0))&gt;$D$19,MAX($D$16,IF((MAX($D$16,POWER((ABS(K1301)^2)/($I$5*MAX(F1301,0.1)^2),1/3)))&gt;IFERROR(L1301,0),MIN((MAX($D$16,POWER((ABS(K1301)^2)/($I$5*MAX(F1301,0.1)^2),1/3))),IFERROR(L1301,0)+(MIN(ABS(IFERROR(U1301,0))*$D$18,ABS((MAX($D$16,POWER((ABS(K1301)^2)/($I$5*MAX(F1301,0.1)^2),1/3)))-IFERROR(L1301,0))))),MAX((MAX($D$16,POWER((ABS(K1301)^2)/($I$5*MAX(F1301,0.1)^2),1/3))),IFERROR(L1301,0)-(MIN(ABS(IFERROR(U1301,0))*$D$18,ABS((MAX($D$16,POWER((ABS(K1301)^2)/($I$5*MAX(F1301,0.1)^2),1/3)))-IFERROR(L1301,0))))))),MAX($D$16,POWER((ABS(K1301)^2)/($I$5*MAX(F1301,0.1)^2),1/3))),MAX($D$16,IFERROR(L1301,0)))))))</f>
        <v/>
      </c>
      <c r="M1301">
        <f>((F1301)+(G1301)*(L1301))*(L1301)</f>
        <v/>
      </c>
      <c r="N1301">
        <f>(((F1301)+(G1301)*(L1301))*(L1301))/MAX((F1301)+2*(L1301)*SQRT(1+(G1301)^2),1E-6)</f>
        <v/>
      </c>
      <c r="O1301">
        <f>ABS(K1301)/MAX(((F1301)+(G1301)*(L1301))*(L1301),1E-6)</f>
        <v/>
      </c>
      <c r="P1301">
        <f>E1301+L1301</f>
        <v/>
      </c>
      <c r="Q1301">
        <f>P1301+((ABS(K1301)/MAX(((F1301)+(G1301)*(L1301))*(L1301),1E-6))^2)/(2*$I$5)</f>
        <v/>
      </c>
      <c r="R1301">
        <f>((ABS(K1301)*$D$6)/(MAX(((F1301)+(G1301)*(L1301))*(L1301),1E-6)*MAX(((((F1301)+(G1301)*(L1301))*(L1301))/MAX((F1301)+2*(L1301)*SQRT(1+(G1301)^2),1E-6))^(2/3),1E-6)))^2</f>
        <v/>
      </c>
      <c r="S1301">
        <f>ABS(ABS(K1301)/MAX(((F1301)+(G1301)*(L1301))*(L1301),1E-6))/SQRT($I$5*MAX((((F1301)+(G1301)*(L1301))*(L1301))/MAX((F1301)+2*(G1301)*(L1301),1E-6),1E-6))</f>
        <v/>
      </c>
      <c r="T1301">
        <f>((F1301)*(L1301)^2)/2+(G1301)*(L1301)^3/3+(ABS(K1301)^2)/($I$5*MAX(((F1301)+(G1301)*(L1301))*(L1301),1E-6))</f>
        <v/>
      </c>
      <c r="U1301">
        <f>IF($D$20=0,0,IFERROR(Q1300-(((R1300+R1301)/2)*J1301)-(IF(O1300&gt;O1301,$D$8*((O1300^2-O1301^2)/(2*$I$5)),$D$9*((O1301^2-O1300^2)/(2*$I$5)))+($D$10*(ABS(I1301)/90)*(MAX(O1300^2,O1301^2)/(2*$I$5))))-Q1301,0))</f>
        <v/>
      </c>
      <c r="V1301">
        <f>IF($D$20=0,1,IFERROR(IF(ROUND(S1301,3)=1,1,IF(AND(ABS(U1301)&lt;$D$19,S1301&gt;1),1,0)),0))</f>
        <v/>
      </c>
      <c r="W1301">
        <f>IF($D$20=0,IFERROR(W1302,MAX($D$16,POWER((ABS(K1301)^2)/($I$5*MAX(F1301,0.1)^2),1/3))),IF(IFERROR(AG1302,0)=0,IFERROR(W1302,MAX($D$16,POWER((ABS(K1301)^2)/($I$5*MAX(F1301,0.1)^2),1/3))),IF(OR(IFERROR(W1301,0)=0,IFERROR(AD1302,0)&gt;1),MAX($D$16,POWER((ABS(K1301)^2)/($I$5*MAX(F1301,0.1)^2),1/3)),IF(IFERROR(AF1301,0)&gt;0,MAX($D$16,IFERROR(W1301,0)+((IFERROR(AF1301,0))*$D$18*IF((IFERROR(AD1301,0))&lt;1,1,-1))),IF(IFERROR(AF1301,0)&lt;0,IF(ABS((MAX($D$16,POWER((ABS(K1301)^2)/($I$5*MAX(F1301,0.1)^2),1/3)))-IFERROR(W1301,0))&gt;$D$19,MAX($D$16,IF((MAX($D$16,POWER((ABS(K1301)^2)/($I$5*MAX(F1301,0.1)^2),1/3)))&gt;IFERROR(W1301,0),MIN((MAX($D$16,POWER((ABS(K1301)^2)/($I$5*MAX(F1301,0.1)^2),1/3))),IFERROR(W1301,0)+(MIN(ABS(IFERROR(AF1301,0))*$D$18,ABS((MAX($D$16,POWER((ABS(K1301)^2)/($I$5*MAX(F1301,0.1)^2),1/3)))-IFERROR(W1301,0))))),MAX((MAX($D$16,POWER((ABS(K1301)^2)/($I$5*MAX(F1301,0.1)^2),1/3))),IFERROR(W1301,0)-(MIN(ABS(IFERROR(AF1301,0))*$D$18,ABS((MAX($D$16,POWER((ABS(K1301)^2)/($I$5*MAX(F1301,0.1)^2),1/3)))-IFERROR(W1301,0))))))),MAX($D$16,POWER((ABS(K1301)^2)/($I$5*MAX(F1301,0.1)^2),1/3))),MAX($D$16,IFERROR(W1301,0)))))))</f>
        <v/>
      </c>
      <c r="X1301">
        <f>((F1301)+(G1301)*(W1301))*(W1301)</f>
        <v/>
      </c>
      <c r="Y1301">
        <f>(((F1301)+(G1301)*(W1301))*(W1301))/MAX((F1301)+2*(W1301)*SQRT(1+(G1301)^2),1E-6)</f>
        <v/>
      </c>
      <c r="Z1301">
        <f>ABS(K1301)/MAX(((F1301)+(G1301)*(W1301))*(W1301),1E-6)</f>
        <v/>
      </c>
      <c r="AA1301">
        <f>E1301+W1301</f>
        <v/>
      </c>
      <c r="AB1301">
        <f>AA1301+((ABS(K1301)/MAX(((F1301)+(G1301)*(W1301))*(W1301),1E-6))^2)/(2*$I$5)</f>
        <v/>
      </c>
      <c r="AC1301">
        <f>((ABS(K1301)*$D$6)/(MAX(((F1301)+(G1301)*(W1301))*(W1301),1E-6)*MAX(((((F1301)+(G1301)*(W1301))*(W1301))/MAX((F1301)+2*(W1301)*SQRT(1+(G1301)^2),1E-6))^(2/3),1E-6)))^2</f>
        <v/>
      </c>
      <c r="AD1301">
        <f>ABS(ABS(K1301)/MAX(((F1301)+(G1301)*(W1301))*(W1301),1E-6))/SQRT($I$5*MAX((((F1301)+(G1301)*(W1301))*(W1301))/MAX((F1301)+2*(G1301)*(W1301),1E-6),1E-6))</f>
        <v/>
      </c>
      <c r="AE1301">
        <f>((F1301)*(W1301)^2)/2+(G1301)*(W1301)^3/3+(ABS(K1301)^2)/($I$5*MAX(((F1301)+(G1301)*(W1301))*(W1301),1E-6))</f>
        <v/>
      </c>
      <c r="AF1301">
        <f>IF($D$20=0,0,IFERROR(AB1302+(((AC1301+AC1302)/2)*J1302)+(IF(Z1301&gt;Z1302,$D$8*((Z1301^2-Z1302^2)/(2*$I$5)),$D$9*((Z1302^2-Z1301^2)/(2*$I$5)))+($D$10*(ABS(I1302)/90)*(MAX(Z1301^2,Z1302^2)/(2*$I$5))))-AB1301,0))</f>
        <v/>
      </c>
      <c r="AG1301">
        <f>IF($D$20=0,1,IFERROR(IF(ROUND(AD1301,3)=1,1,IF(AND(ABS(AF1301)&lt;$D$19,AD1301&lt;1),1,0)),0))</f>
        <v/>
      </c>
      <c r="AH1301">
        <f>IFERROR(IF(V32="Supercritical",MAX($D$16,IFERROR(L1301,MAX($D$16,POWER((ABS(K1301)^2)/($I$5*MAX(F1301,0.1)^2),1/3)))),IF(V32="Subcritical",MAX($D$16,IFERROR(W1301,MAX($D$16,POWER((ABS(K1301)^2)/($I$5*MAX(F1301,0.1)^2),1/3)))),IF(AND(IFERROR(V1301,0)=1,IFERROR(AG1301,0)=1),IF(IFERROR(T1301,-1E99)&gt;=IFERROR(AE1301,-1E99),MAX($D$16,IFERROR(L1301,MAX($D$16,POWER((ABS(K1301)^2)/($I$5*MAX(F1301,0.1)^2),1/3)))),MAX($D$16,IFERROR(W1301,MAX($D$16,POWER((ABS(K1301)^2)/($I$5*MAX(F1301,0.1)^2),1/3))))),IF(IFERROR(V1301,0)=1,MAX($D$16,IFERROR(L1301,MAX($D$16,POWER((ABS(K1301)^2)/($I$5*MAX(F1301,0.1)^2),1/3)))),IF(IFERROR(AG1301,0)=1,MAX($D$16,IFERROR(W1301,MAX($D$16,POWER((ABS(K1301)^2)/($I$5*MAX(F1301,0.1)^2),1/3)))),MAX($D$16,POWER((ABS(K1301)^2)/($I$5*MAX(F1301,0.1)^2),1/3))))))),MAX($D$16,POWER((ABS(K1301)^2)/($I$5*MAX(F1301,0.1)^2),1/3)))</f>
        <v/>
      </c>
      <c r="AI1301">
        <f>E1301+AH1301</f>
        <v/>
      </c>
      <c r="AJ1301">
        <f>AI1301+((ABS(K1301)/MAX(((F1301)+(G1301)*(AH1301))*(AH1301),1E-6))^2)/(2*$I$5)</f>
        <v/>
      </c>
      <c r="AM1301" t="n">
        <v>0</v>
      </c>
      <c r="AN1301" t="n">
        <v>0</v>
      </c>
      <c r="AO1301">
        <f>AM1301+AN1301</f>
        <v/>
      </c>
      <c r="AP1301">
        <f>AP1300+AO1301</f>
        <v/>
      </c>
      <c r="AQ1301">
        <f>ABS(ABS(K1301)/MAX(((F1301)+(G1301)*(AH1301))*(AH1301),1E-6))/SQRT($I$5*MAX((((F1301)+(G1301)*(AH1301))*(AH1301))/MAX((F1301)+2*(G1301)*(AH1301),1E-6),1E-6))</f>
        <v/>
      </c>
      <c r="AR1301">
        <f>IF(AQ1301&lt;1,"Subcritical","Supercritical")</f>
        <v/>
      </c>
      <c r="AS1301">
        <f>((ABS(K1301)*$D$6)/(MAX(((F1301)+(G1301)*(AH1301))*(AH1301),1E-6)*MAX(((((F1301)+(G1301)*(AH1301))*(AH1301))/MAX((F1301)+2*(AH1301)*SQRT(1+(G1301)^2),1E-6))^(2/3),1E-6)))^2</f>
        <v/>
      </c>
    </row>
    <row r="1302">
      <c r="A1302" t="n">
        <v>1153</v>
      </c>
      <c r="B1302" t="n">
        <v>1151.889</v>
      </c>
      <c r="C1302" t="n">
        <v>616074.743</v>
      </c>
      <c r="D1302" t="n">
        <v>3096852.185</v>
      </c>
      <c r="E1302" t="n">
        <v>631.986</v>
      </c>
      <c r="F1302" t="n">
        <v>5.2</v>
      </c>
      <c r="G1302" t="n">
        <v>0</v>
      </c>
      <c r="H1302" t="inlineStr">
        <is>
          <t>Normal</t>
        </is>
      </c>
      <c r="I1302" t="n">
        <v>0.055</v>
      </c>
      <c r="J1302">
        <f>B1302-B1301</f>
        <v/>
      </c>
      <c r="K1302">
        <f>MAX(0,K1301-AO1301)</f>
        <v/>
      </c>
      <c r="L1302">
        <f>IF($D$20=0,IFERROR(L1301,MAX($D$16,POWER((ABS(K1302)^2)/($I$5*MAX(F1302,0.1)^2),1/3))),IF(IFERROR(V1301,0)=0,IFERROR(L1301,MAX($D$16,POWER((ABS(K1302)^2)/($I$5*MAX(F1302,0.1)^2),1/3))),IF(OR(IFERROR(L1302,0)=0,IFERROR(S1301,0)&lt;1,IFERROR(S1302,0)&lt;1),MAX($D$16,POWER((ABS(K1302)^2)/($I$5*MAX(F1302,0.1)^2),1/3)),IF(IFERROR(U1302,0)&gt;0,MAX($D$16,IFERROR(L1302,0)+((IFERROR(U1302,0))*$D$18*IF((IFERROR(S1302,0))&lt;1,1,-1))),IF(IFERROR(U1302,0)&lt;0,IF(ABS((MAX($D$16,POWER((ABS(K1302)^2)/($I$5*MAX(F1302,0.1)^2),1/3)))-IFERROR(L1302,0))&gt;$D$19,MAX($D$16,IF((MAX($D$16,POWER((ABS(K1302)^2)/($I$5*MAX(F1302,0.1)^2),1/3)))&gt;IFERROR(L1302,0),MIN((MAX($D$16,POWER((ABS(K1302)^2)/($I$5*MAX(F1302,0.1)^2),1/3))),IFERROR(L1302,0)+(MIN(ABS(IFERROR(U1302,0))*$D$18,ABS((MAX($D$16,POWER((ABS(K1302)^2)/($I$5*MAX(F1302,0.1)^2),1/3)))-IFERROR(L1302,0))))),MAX((MAX($D$16,POWER((ABS(K1302)^2)/($I$5*MAX(F1302,0.1)^2),1/3))),IFERROR(L1302,0)-(MIN(ABS(IFERROR(U1302,0))*$D$18,ABS((MAX($D$16,POWER((ABS(K1302)^2)/($I$5*MAX(F1302,0.1)^2),1/3)))-IFERROR(L1302,0))))))),MAX($D$16,POWER((ABS(K1302)^2)/($I$5*MAX(F1302,0.1)^2),1/3))),MAX($D$16,IFERROR(L1302,0)))))))</f>
        <v/>
      </c>
      <c r="M1302">
        <f>((F1302)+(G1302)*(L1302))*(L1302)</f>
        <v/>
      </c>
      <c r="N1302">
        <f>(((F1302)+(G1302)*(L1302))*(L1302))/MAX((F1302)+2*(L1302)*SQRT(1+(G1302)^2),1E-6)</f>
        <v/>
      </c>
      <c r="O1302">
        <f>ABS(K1302)/MAX(((F1302)+(G1302)*(L1302))*(L1302),1E-6)</f>
        <v/>
      </c>
      <c r="P1302">
        <f>E1302+L1302</f>
        <v/>
      </c>
      <c r="Q1302">
        <f>P1302+((ABS(K1302)/MAX(((F1302)+(G1302)*(L1302))*(L1302),1E-6))^2)/(2*$I$5)</f>
        <v/>
      </c>
      <c r="R1302">
        <f>((ABS(K1302)*$D$6)/(MAX(((F1302)+(G1302)*(L1302))*(L1302),1E-6)*MAX(((((F1302)+(G1302)*(L1302))*(L1302))/MAX((F1302)+2*(L1302)*SQRT(1+(G1302)^2),1E-6))^(2/3),1E-6)))^2</f>
        <v/>
      </c>
      <c r="S1302">
        <f>ABS(ABS(K1302)/MAX(((F1302)+(G1302)*(L1302))*(L1302),1E-6))/SQRT($I$5*MAX((((F1302)+(G1302)*(L1302))*(L1302))/MAX((F1302)+2*(G1302)*(L1302),1E-6),1E-6))</f>
        <v/>
      </c>
      <c r="T1302">
        <f>((F1302)*(L1302)^2)/2+(G1302)*(L1302)^3/3+(ABS(K1302)^2)/($I$5*MAX(((F1302)+(G1302)*(L1302))*(L1302),1E-6))</f>
        <v/>
      </c>
      <c r="U1302">
        <f>IF($D$20=0,0,IFERROR(Q1301-(((R1301+R1302)/2)*J1302)-(IF(O1301&gt;O1302,$D$8*((O1301^2-O1302^2)/(2*$I$5)),$D$9*((O1302^2-O1301^2)/(2*$I$5)))+($D$10*(ABS(I1302)/90)*(MAX(O1301^2,O1302^2)/(2*$I$5))))-Q1302,0))</f>
        <v/>
      </c>
      <c r="V1302">
        <f>IF($D$20=0,1,IFERROR(IF(ROUND(S1302,3)=1,1,IF(AND(ABS(U1302)&lt;$D$19,S1302&gt;1),1,0)),0))</f>
        <v/>
      </c>
      <c r="W1302">
        <f>IF($D$20=0,IFERROR(W1303,MAX($D$16,POWER((ABS(K1302)^2)/($I$5*MAX(F1302,0.1)^2),1/3))),IF(IFERROR(AG1303,0)=0,IFERROR(W1303,MAX($D$16,POWER((ABS(K1302)^2)/($I$5*MAX(F1302,0.1)^2),1/3))),IF(OR(IFERROR(W1302,0)=0,IFERROR(AD1303,0)&gt;1),MAX($D$16,POWER((ABS(K1302)^2)/($I$5*MAX(F1302,0.1)^2),1/3)),IF(IFERROR(AF1302,0)&gt;0,MAX($D$16,IFERROR(W1302,0)+((IFERROR(AF1302,0))*$D$18*IF((IFERROR(AD1302,0))&lt;1,1,-1))),IF(IFERROR(AF1302,0)&lt;0,IF(ABS((MAX($D$16,POWER((ABS(K1302)^2)/($I$5*MAX(F1302,0.1)^2),1/3)))-IFERROR(W1302,0))&gt;$D$19,MAX($D$16,IF((MAX($D$16,POWER((ABS(K1302)^2)/($I$5*MAX(F1302,0.1)^2),1/3)))&gt;IFERROR(W1302,0),MIN((MAX($D$16,POWER((ABS(K1302)^2)/($I$5*MAX(F1302,0.1)^2),1/3))),IFERROR(W1302,0)+(MIN(ABS(IFERROR(AF1302,0))*$D$18,ABS((MAX($D$16,POWER((ABS(K1302)^2)/($I$5*MAX(F1302,0.1)^2),1/3)))-IFERROR(W1302,0))))),MAX((MAX($D$16,POWER((ABS(K1302)^2)/($I$5*MAX(F1302,0.1)^2),1/3))),IFERROR(W1302,0)-(MIN(ABS(IFERROR(AF1302,0))*$D$18,ABS((MAX($D$16,POWER((ABS(K1302)^2)/($I$5*MAX(F1302,0.1)^2),1/3)))-IFERROR(W1302,0))))))),MAX($D$16,POWER((ABS(K1302)^2)/($I$5*MAX(F1302,0.1)^2),1/3))),MAX($D$16,IFERROR(W1302,0)))))))</f>
        <v/>
      </c>
      <c r="X1302">
        <f>((F1302)+(G1302)*(W1302))*(W1302)</f>
        <v/>
      </c>
      <c r="Y1302">
        <f>(((F1302)+(G1302)*(W1302))*(W1302))/MAX((F1302)+2*(W1302)*SQRT(1+(G1302)^2),1E-6)</f>
        <v/>
      </c>
      <c r="Z1302">
        <f>ABS(K1302)/MAX(((F1302)+(G1302)*(W1302))*(W1302),1E-6)</f>
        <v/>
      </c>
      <c r="AA1302">
        <f>E1302+W1302</f>
        <v/>
      </c>
      <c r="AB1302">
        <f>AA1302+((ABS(K1302)/MAX(((F1302)+(G1302)*(W1302))*(W1302),1E-6))^2)/(2*$I$5)</f>
        <v/>
      </c>
      <c r="AC1302">
        <f>((ABS(K1302)*$D$6)/(MAX(((F1302)+(G1302)*(W1302))*(W1302),1E-6)*MAX(((((F1302)+(G1302)*(W1302))*(W1302))/MAX((F1302)+2*(W1302)*SQRT(1+(G1302)^2),1E-6))^(2/3),1E-6)))^2</f>
        <v/>
      </c>
      <c r="AD1302">
        <f>ABS(ABS(K1302)/MAX(((F1302)+(G1302)*(W1302))*(W1302),1E-6))/SQRT($I$5*MAX((((F1302)+(G1302)*(W1302))*(W1302))/MAX((F1302)+2*(G1302)*(W1302),1E-6),1E-6))</f>
        <v/>
      </c>
      <c r="AE1302">
        <f>((F1302)*(W1302)^2)/2+(G1302)*(W1302)^3/3+(ABS(K1302)^2)/($I$5*MAX(((F1302)+(G1302)*(W1302))*(W1302),1E-6))</f>
        <v/>
      </c>
      <c r="AF1302">
        <f>IF($D$20=0,0,IFERROR(AB1303+(((AC1302+AC1303)/2)*J1303)+(IF(Z1302&gt;Z1303,$D$8*((Z1302^2-Z1303^2)/(2*$I$5)),$D$9*((Z1303^2-Z1302^2)/(2*$I$5)))+($D$10*(ABS(I1303)/90)*(MAX(Z1302^2,Z1303^2)/(2*$I$5))))-AB1302,0))</f>
        <v/>
      </c>
      <c r="AG1302">
        <f>IF($D$20=0,1,IFERROR(IF(ROUND(AD1302,3)=1,1,IF(AND(ABS(AF1302)&lt;$D$19,AD1302&lt;1),1,0)),0))</f>
        <v/>
      </c>
      <c r="AH1302">
        <f>IFERROR(IF(V32="Supercritical",MAX($D$16,IFERROR(L1302,MAX($D$16,POWER((ABS(K1302)^2)/($I$5*MAX(F1302,0.1)^2),1/3)))),IF(V32="Subcritical",MAX($D$16,IFERROR(W1302,MAX($D$16,POWER((ABS(K1302)^2)/($I$5*MAX(F1302,0.1)^2),1/3)))),IF(AND(IFERROR(V1302,0)=1,IFERROR(AG1302,0)=1),IF(IFERROR(T1302,-1E99)&gt;=IFERROR(AE1302,-1E99),MAX($D$16,IFERROR(L1302,MAX($D$16,POWER((ABS(K1302)^2)/($I$5*MAX(F1302,0.1)^2),1/3)))),MAX($D$16,IFERROR(W1302,MAX($D$16,POWER((ABS(K1302)^2)/($I$5*MAX(F1302,0.1)^2),1/3))))),IF(IFERROR(V1302,0)=1,MAX($D$16,IFERROR(L1302,MAX($D$16,POWER((ABS(K1302)^2)/($I$5*MAX(F1302,0.1)^2),1/3)))),IF(IFERROR(AG1302,0)=1,MAX($D$16,IFERROR(W1302,MAX($D$16,POWER((ABS(K1302)^2)/($I$5*MAX(F1302,0.1)^2),1/3)))),MAX($D$16,POWER((ABS(K1302)^2)/($I$5*MAX(F1302,0.1)^2),1/3))))))),MAX($D$16,POWER((ABS(K1302)^2)/($I$5*MAX(F1302,0.1)^2),1/3)))</f>
        <v/>
      </c>
      <c r="AI1302">
        <f>E1302+AH1302</f>
        <v/>
      </c>
      <c r="AJ1302">
        <f>AI1302+((ABS(K1302)/MAX(((F1302)+(G1302)*(AH1302))*(AH1302),1E-6))^2)/(2*$I$5)</f>
        <v/>
      </c>
      <c r="AM1302" t="n">
        <v>0</v>
      </c>
      <c r="AN1302" t="n">
        <v>0</v>
      </c>
      <c r="AO1302">
        <f>AM1302+AN1302</f>
        <v/>
      </c>
      <c r="AP1302">
        <f>AP1301+AO1302</f>
        <v/>
      </c>
      <c r="AQ1302">
        <f>ABS(ABS(K1302)/MAX(((F1302)+(G1302)*(AH1302))*(AH1302),1E-6))/SQRT($I$5*MAX((((F1302)+(G1302)*(AH1302))*(AH1302))/MAX((F1302)+2*(G1302)*(AH1302),1E-6),1E-6))</f>
        <v/>
      </c>
      <c r="AR1302">
        <f>IF(AQ1302&lt;1,"Subcritical","Supercritical")</f>
        <v/>
      </c>
      <c r="AS1302">
        <f>((ABS(K1302)*$D$6)/(MAX(((F1302)+(G1302)*(AH1302))*(AH1302),1E-6)*MAX(((((F1302)+(G1302)*(AH1302))*(AH1302))/MAX((F1302)+2*(AH1302)*SQRT(1+(G1302)^2),1E-6))^(2/3),1E-6)))^2</f>
        <v/>
      </c>
    </row>
    <row r="1303">
      <c r="A1303" t="n">
        <v>1154</v>
      </c>
      <c r="B1303" t="n">
        <v>1152.89</v>
      </c>
      <c r="C1303" t="n">
        <v>616074.7</v>
      </c>
      <c r="D1303" t="n">
        <v>3096851.185</v>
      </c>
      <c r="E1303" t="n">
        <v>631.9855</v>
      </c>
      <c r="F1303" t="n">
        <v>5.2</v>
      </c>
      <c r="G1303" t="n">
        <v>0</v>
      </c>
      <c r="H1303" t="inlineStr">
        <is>
          <t>Normal</t>
        </is>
      </c>
      <c r="I1303" t="n">
        <v>0.055</v>
      </c>
      <c r="J1303">
        <f>B1303-B1302</f>
        <v/>
      </c>
      <c r="K1303">
        <f>MAX(0,K1302-AO1302)</f>
        <v/>
      </c>
      <c r="L1303">
        <f>IF($D$20=0,IFERROR(L1302,MAX($D$16,POWER((ABS(K1303)^2)/($I$5*MAX(F1303,0.1)^2),1/3))),IF(IFERROR(V1302,0)=0,IFERROR(L1302,MAX($D$16,POWER((ABS(K1303)^2)/($I$5*MAX(F1303,0.1)^2),1/3))),IF(OR(IFERROR(L1303,0)=0,IFERROR(S1302,0)&lt;1,IFERROR(S1303,0)&lt;1),MAX($D$16,POWER((ABS(K1303)^2)/($I$5*MAX(F1303,0.1)^2),1/3)),IF(IFERROR(U1303,0)&gt;0,MAX($D$16,IFERROR(L1303,0)+((IFERROR(U1303,0))*$D$18*IF((IFERROR(S1303,0))&lt;1,1,-1))),IF(IFERROR(U1303,0)&lt;0,IF(ABS((MAX($D$16,POWER((ABS(K1303)^2)/($I$5*MAX(F1303,0.1)^2),1/3)))-IFERROR(L1303,0))&gt;$D$19,MAX($D$16,IF((MAX($D$16,POWER((ABS(K1303)^2)/($I$5*MAX(F1303,0.1)^2),1/3)))&gt;IFERROR(L1303,0),MIN((MAX($D$16,POWER((ABS(K1303)^2)/($I$5*MAX(F1303,0.1)^2),1/3))),IFERROR(L1303,0)+(MIN(ABS(IFERROR(U1303,0))*$D$18,ABS((MAX($D$16,POWER((ABS(K1303)^2)/($I$5*MAX(F1303,0.1)^2),1/3)))-IFERROR(L1303,0))))),MAX((MAX($D$16,POWER((ABS(K1303)^2)/($I$5*MAX(F1303,0.1)^2),1/3))),IFERROR(L1303,0)-(MIN(ABS(IFERROR(U1303,0))*$D$18,ABS((MAX($D$16,POWER((ABS(K1303)^2)/($I$5*MAX(F1303,0.1)^2),1/3)))-IFERROR(L1303,0))))))),MAX($D$16,POWER((ABS(K1303)^2)/($I$5*MAX(F1303,0.1)^2),1/3))),MAX($D$16,IFERROR(L1303,0)))))))</f>
        <v/>
      </c>
      <c r="M1303">
        <f>((F1303)+(G1303)*(L1303))*(L1303)</f>
        <v/>
      </c>
      <c r="N1303">
        <f>(((F1303)+(G1303)*(L1303))*(L1303))/MAX((F1303)+2*(L1303)*SQRT(1+(G1303)^2),1E-6)</f>
        <v/>
      </c>
      <c r="O1303">
        <f>ABS(K1303)/MAX(((F1303)+(G1303)*(L1303))*(L1303),1E-6)</f>
        <v/>
      </c>
      <c r="P1303">
        <f>E1303+L1303</f>
        <v/>
      </c>
      <c r="Q1303">
        <f>P1303+((ABS(K1303)/MAX(((F1303)+(G1303)*(L1303))*(L1303),1E-6))^2)/(2*$I$5)</f>
        <v/>
      </c>
      <c r="R1303">
        <f>((ABS(K1303)*$D$6)/(MAX(((F1303)+(G1303)*(L1303))*(L1303),1E-6)*MAX(((((F1303)+(G1303)*(L1303))*(L1303))/MAX((F1303)+2*(L1303)*SQRT(1+(G1303)^2),1E-6))^(2/3),1E-6)))^2</f>
        <v/>
      </c>
      <c r="S1303">
        <f>ABS(ABS(K1303)/MAX(((F1303)+(G1303)*(L1303))*(L1303),1E-6))/SQRT($I$5*MAX((((F1303)+(G1303)*(L1303))*(L1303))/MAX((F1303)+2*(G1303)*(L1303),1E-6),1E-6))</f>
        <v/>
      </c>
      <c r="T1303">
        <f>((F1303)*(L1303)^2)/2+(G1303)*(L1303)^3/3+(ABS(K1303)^2)/($I$5*MAX(((F1303)+(G1303)*(L1303))*(L1303),1E-6))</f>
        <v/>
      </c>
      <c r="U1303">
        <f>IF($D$20=0,0,IFERROR(Q1302-(((R1302+R1303)/2)*J1303)-(IF(O1302&gt;O1303,$D$8*((O1302^2-O1303^2)/(2*$I$5)),$D$9*((O1303^2-O1302^2)/(2*$I$5)))+($D$10*(ABS(I1303)/90)*(MAX(O1302^2,O1303^2)/(2*$I$5))))-Q1303,0))</f>
        <v/>
      </c>
      <c r="V1303">
        <f>IF($D$20=0,1,IFERROR(IF(ROUND(S1303,3)=1,1,IF(AND(ABS(U1303)&lt;$D$19,S1303&gt;1),1,0)),0))</f>
        <v/>
      </c>
      <c r="W1303">
        <f>IF($D$20=0,IFERROR(W1304,MAX($D$16,POWER((ABS(K1303)^2)/($I$5*MAX(F1303,0.1)^2),1/3))),IF(IFERROR(AG1304,0)=0,IFERROR(W1304,MAX($D$16,POWER((ABS(K1303)^2)/($I$5*MAX(F1303,0.1)^2),1/3))),IF(OR(IFERROR(W1303,0)=0,IFERROR(AD1304,0)&gt;1),MAX($D$16,POWER((ABS(K1303)^2)/($I$5*MAX(F1303,0.1)^2),1/3)),IF(IFERROR(AF1303,0)&gt;0,MAX($D$16,IFERROR(W1303,0)+((IFERROR(AF1303,0))*$D$18*IF((IFERROR(AD1303,0))&lt;1,1,-1))),IF(IFERROR(AF1303,0)&lt;0,IF(ABS((MAX($D$16,POWER((ABS(K1303)^2)/($I$5*MAX(F1303,0.1)^2),1/3)))-IFERROR(W1303,0))&gt;$D$19,MAX($D$16,IF((MAX($D$16,POWER((ABS(K1303)^2)/($I$5*MAX(F1303,0.1)^2),1/3)))&gt;IFERROR(W1303,0),MIN((MAX($D$16,POWER((ABS(K1303)^2)/($I$5*MAX(F1303,0.1)^2),1/3))),IFERROR(W1303,0)+(MIN(ABS(IFERROR(AF1303,0))*$D$18,ABS((MAX($D$16,POWER((ABS(K1303)^2)/($I$5*MAX(F1303,0.1)^2),1/3)))-IFERROR(W1303,0))))),MAX((MAX($D$16,POWER((ABS(K1303)^2)/($I$5*MAX(F1303,0.1)^2),1/3))),IFERROR(W1303,0)-(MIN(ABS(IFERROR(AF1303,0))*$D$18,ABS((MAX($D$16,POWER((ABS(K1303)^2)/($I$5*MAX(F1303,0.1)^2),1/3)))-IFERROR(W1303,0))))))),MAX($D$16,POWER((ABS(K1303)^2)/($I$5*MAX(F1303,0.1)^2),1/3))),MAX($D$16,IFERROR(W1303,0)))))))</f>
        <v/>
      </c>
      <c r="X1303">
        <f>((F1303)+(G1303)*(W1303))*(W1303)</f>
        <v/>
      </c>
      <c r="Y1303">
        <f>(((F1303)+(G1303)*(W1303))*(W1303))/MAX((F1303)+2*(W1303)*SQRT(1+(G1303)^2),1E-6)</f>
        <v/>
      </c>
      <c r="Z1303">
        <f>ABS(K1303)/MAX(((F1303)+(G1303)*(W1303))*(W1303),1E-6)</f>
        <v/>
      </c>
      <c r="AA1303">
        <f>E1303+W1303</f>
        <v/>
      </c>
      <c r="AB1303">
        <f>AA1303+((ABS(K1303)/MAX(((F1303)+(G1303)*(W1303))*(W1303),1E-6))^2)/(2*$I$5)</f>
        <v/>
      </c>
      <c r="AC1303">
        <f>((ABS(K1303)*$D$6)/(MAX(((F1303)+(G1303)*(W1303))*(W1303),1E-6)*MAX(((((F1303)+(G1303)*(W1303))*(W1303))/MAX((F1303)+2*(W1303)*SQRT(1+(G1303)^2),1E-6))^(2/3),1E-6)))^2</f>
        <v/>
      </c>
      <c r="AD1303">
        <f>ABS(ABS(K1303)/MAX(((F1303)+(G1303)*(W1303))*(W1303),1E-6))/SQRT($I$5*MAX((((F1303)+(G1303)*(W1303))*(W1303))/MAX((F1303)+2*(G1303)*(W1303),1E-6),1E-6))</f>
        <v/>
      </c>
      <c r="AE1303">
        <f>((F1303)*(W1303)^2)/2+(G1303)*(W1303)^3/3+(ABS(K1303)^2)/($I$5*MAX(((F1303)+(G1303)*(W1303))*(W1303),1E-6))</f>
        <v/>
      </c>
      <c r="AF1303">
        <f>IF($D$20=0,0,IFERROR(AB1304+(((AC1303+AC1304)/2)*J1304)+(IF(Z1303&gt;Z1304,$D$8*((Z1303^2-Z1304^2)/(2*$I$5)),$D$9*((Z1304^2-Z1303^2)/(2*$I$5)))+($D$10*(ABS(I1304)/90)*(MAX(Z1303^2,Z1304^2)/(2*$I$5))))-AB1303,0))</f>
        <v/>
      </c>
      <c r="AG1303">
        <f>IF($D$20=0,1,IFERROR(IF(ROUND(AD1303,3)=1,1,IF(AND(ABS(AF1303)&lt;$D$19,AD1303&lt;1),1,0)),0))</f>
        <v/>
      </c>
      <c r="AH1303">
        <f>IFERROR(IF(V32="Supercritical",MAX($D$16,IFERROR(L1303,MAX($D$16,POWER((ABS(K1303)^2)/($I$5*MAX(F1303,0.1)^2),1/3)))),IF(V32="Subcritical",MAX($D$16,IFERROR(W1303,MAX($D$16,POWER((ABS(K1303)^2)/($I$5*MAX(F1303,0.1)^2),1/3)))),IF(AND(IFERROR(V1303,0)=1,IFERROR(AG1303,0)=1),IF(IFERROR(T1303,-1E99)&gt;=IFERROR(AE1303,-1E99),MAX($D$16,IFERROR(L1303,MAX($D$16,POWER((ABS(K1303)^2)/($I$5*MAX(F1303,0.1)^2),1/3)))),MAX($D$16,IFERROR(W1303,MAX($D$16,POWER((ABS(K1303)^2)/($I$5*MAX(F1303,0.1)^2),1/3))))),IF(IFERROR(V1303,0)=1,MAX($D$16,IFERROR(L1303,MAX($D$16,POWER((ABS(K1303)^2)/($I$5*MAX(F1303,0.1)^2),1/3)))),IF(IFERROR(AG1303,0)=1,MAX($D$16,IFERROR(W1303,MAX($D$16,POWER((ABS(K1303)^2)/($I$5*MAX(F1303,0.1)^2),1/3)))),MAX($D$16,POWER((ABS(K1303)^2)/($I$5*MAX(F1303,0.1)^2),1/3))))))),MAX($D$16,POWER((ABS(K1303)^2)/($I$5*MAX(F1303,0.1)^2),1/3)))</f>
        <v/>
      </c>
      <c r="AI1303">
        <f>E1303+AH1303</f>
        <v/>
      </c>
      <c r="AJ1303">
        <f>AI1303+((ABS(K1303)/MAX(((F1303)+(G1303)*(AH1303))*(AH1303),1E-6))^2)/(2*$I$5)</f>
        <v/>
      </c>
      <c r="AM1303" t="n">
        <v>0</v>
      </c>
      <c r="AN1303" t="n">
        <v>0</v>
      </c>
      <c r="AO1303">
        <f>AM1303+AN1303</f>
        <v/>
      </c>
      <c r="AP1303">
        <f>AP1302+AO1303</f>
        <v/>
      </c>
      <c r="AQ1303">
        <f>ABS(ABS(K1303)/MAX(((F1303)+(G1303)*(AH1303))*(AH1303),1E-6))/SQRT($I$5*MAX((((F1303)+(G1303)*(AH1303))*(AH1303))/MAX((F1303)+2*(G1303)*(AH1303),1E-6),1E-6))</f>
        <v/>
      </c>
      <c r="AR1303">
        <f>IF(AQ1303&lt;1,"Subcritical","Supercritical")</f>
        <v/>
      </c>
      <c r="AS1303">
        <f>((ABS(K1303)*$D$6)/(MAX(((F1303)+(G1303)*(AH1303))*(AH1303),1E-6)*MAX(((((F1303)+(G1303)*(AH1303))*(AH1303))/MAX((F1303)+2*(AH1303)*SQRT(1+(G1303)^2),1E-6))^(2/3),1E-6)))^2</f>
        <v/>
      </c>
    </row>
    <row r="1304">
      <c r="A1304" t="n">
        <v>1155</v>
      </c>
      <c r="B1304" t="n">
        <v>1153.89</v>
      </c>
      <c r="C1304" t="n">
        <v>616074.6580000001</v>
      </c>
      <c r="D1304" t="n">
        <v>3096850.186</v>
      </c>
      <c r="E1304" t="n">
        <v>631.985</v>
      </c>
      <c r="F1304" t="n">
        <v>5.2</v>
      </c>
      <c r="G1304" t="n">
        <v>0</v>
      </c>
      <c r="H1304" t="inlineStr">
        <is>
          <t>Normal</t>
        </is>
      </c>
      <c r="I1304" t="n">
        <v>0</v>
      </c>
      <c r="J1304">
        <f>B1304-B1303</f>
        <v/>
      </c>
      <c r="K1304">
        <f>MAX(0,K1303-AO1303)</f>
        <v/>
      </c>
      <c r="L1304">
        <f>IF($D$20=0,IFERROR(L1303,MAX($D$16,POWER((ABS(K1304)^2)/($I$5*MAX(F1304,0.1)^2),1/3))),IF(IFERROR(V1303,0)=0,IFERROR(L1303,MAX($D$16,POWER((ABS(K1304)^2)/($I$5*MAX(F1304,0.1)^2),1/3))),IF(OR(IFERROR(L1304,0)=0,IFERROR(S1303,0)&lt;1,IFERROR(S1304,0)&lt;1),MAX($D$16,POWER((ABS(K1304)^2)/($I$5*MAX(F1304,0.1)^2),1/3)),IF(IFERROR(U1304,0)&gt;0,MAX($D$16,IFERROR(L1304,0)+((IFERROR(U1304,0))*$D$18*IF((IFERROR(S1304,0))&lt;1,1,-1))),IF(IFERROR(U1304,0)&lt;0,IF(ABS((MAX($D$16,POWER((ABS(K1304)^2)/($I$5*MAX(F1304,0.1)^2),1/3)))-IFERROR(L1304,0))&gt;$D$19,MAX($D$16,IF((MAX($D$16,POWER((ABS(K1304)^2)/($I$5*MAX(F1304,0.1)^2),1/3)))&gt;IFERROR(L1304,0),MIN((MAX($D$16,POWER((ABS(K1304)^2)/($I$5*MAX(F1304,0.1)^2),1/3))),IFERROR(L1304,0)+(MIN(ABS(IFERROR(U1304,0))*$D$18,ABS((MAX($D$16,POWER((ABS(K1304)^2)/($I$5*MAX(F1304,0.1)^2),1/3)))-IFERROR(L1304,0))))),MAX((MAX($D$16,POWER((ABS(K1304)^2)/($I$5*MAX(F1304,0.1)^2),1/3))),IFERROR(L1304,0)-(MIN(ABS(IFERROR(U1304,0))*$D$18,ABS((MAX($D$16,POWER((ABS(K1304)^2)/($I$5*MAX(F1304,0.1)^2),1/3)))-IFERROR(L1304,0))))))),MAX($D$16,POWER((ABS(K1304)^2)/($I$5*MAX(F1304,0.1)^2),1/3))),MAX($D$16,IFERROR(L1304,0)))))))</f>
        <v/>
      </c>
      <c r="M1304">
        <f>((F1304)+(G1304)*(L1304))*(L1304)</f>
        <v/>
      </c>
      <c r="N1304">
        <f>(((F1304)+(G1304)*(L1304))*(L1304))/MAX((F1304)+2*(L1304)*SQRT(1+(G1304)^2),1E-6)</f>
        <v/>
      </c>
      <c r="O1304">
        <f>ABS(K1304)/MAX(((F1304)+(G1304)*(L1304))*(L1304),1E-6)</f>
        <v/>
      </c>
      <c r="P1304">
        <f>E1304+L1304</f>
        <v/>
      </c>
      <c r="Q1304">
        <f>P1304+((ABS(K1304)/MAX(((F1304)+(G1304)*(L1304))*(L1304),1E-6))^2)/(2*$I$5)</f>
        <v/>
      </c>
      <c r="R1304">
        <f>((ABS(K1304)*$D$6)/(MAX(((F1304)+(G1304)*(L1304))*(L1304),1E-6)*MAX(((((F1304)+(G1304)*(L1304))*(L1304))/MAX((F1304)+2*(L1304)*SQRT(1+(G1304)^2),1E-6))^(2/3),1E-6)))^2</f>
        <v/>
      </c>
      <c r="S1304">
        <f>ABS(ABS(K1304)/MAX(((F1304)+(G1304)*(L1304))*(L1304),1E-6))/SQRT($I$5*MAX((((F1304)+(G1304)*(L1304))*(L1304))/MAX((F1304)+2*(G1304)*(L1304),1E-6),1E-6))</f>
        <v/>
      </c>
      <c r="T1304">
        <f>((F1304)*(L1304)^2)/2+(G1304)*(L1304)^3/3+(ABS(K1304)^2)/($I$5*MAX(((F1304)+(G1304)*(L1304))*(L1304),1E-6))</f>
        <v/>
      </c>
      <c r="U1304">
        <f>IF($D$20=0,0,IFERROR(Q1303-(((R1303+R1304)/2)*J1304)-(IF(O1303&gt;O1304,$D$8*((O1303^2-O1304^2)/(2*$I$5)),$D$9*((O1304^2-O1303^2)/(2*$I$5)))+($D$10*(ABS(I1304)/90)*(MAX(O1303^2,O1304^2)/(2*$I$5))))-Q1304,0))</f>
        <v/>
      </c>
      <c r="V1304">
        <f>IF($D$20=0,1,IFERROR(IF(ROUND(S1304,3)=1,1,IF(AND(ABS(U1304)&lt;$D$19,S1304&gt;1),1,0)),0))</f>
        <v/>
      </c>
      <c r="W1304">
        <f>IF($D$20=0,IFERROR(W1305,MAX($D$16,POWER((ABS(K1304)^2)/($I$5*MAX(F1304,0.1)^2),1/3))),IF(IFERROR(AG1305,0)=0,IFERROR(W1305,MAX($D$16,POWER((ABS(K1304)^2)/($I$5*MAX(F1304,0.1)^2),1/3))),IF(OR(IFERROR(W1304,0)=0,IFERROR(AD1305,0)&gt;1),MAX($D$16,POWER((ABS(K1304)^2)/($I$5*MAX(F1304,0.1)^2),1/3)),IF(IFERROR(AF1304,0)&gt;0,MAX($D$16,IFERROR(W1304,0)+((IFERROR(AF1304,0))*$D$18*IF((IFERROR(AD1304,0))&lt;1,1,-1))),IF(IFERROR(AF1304,0)&lt;0,IF(ABS((MAX($D$16,POWER((ABS(K1304)^2)/($I$5*MAX(F1304,0.1)^2),1/3)))-IFERROR(W1304,0))&gt;$D$19,MAX($D$16,IF((MAX($D$16,POWER((ABS(K1304)^2)/($I$5*MAX(F1304,0.1)^2),1/3)))&gt;IFERROR(W1304,0),MIN((MAX($D$16,POWER((ABS(K1304)^2)/($I$5*MAX(F1304,0.1)^2),1/3))),IFERROR(W1304,0)+(MIN(ABS(IFERROR(AF1304,0))*$D$18,ABS((MAX($D$16,POWER((ABS(K1304)^2)/($I$5*MAX(F1304,0.1)^2),1/3)))-IFERROR(W1304,0))))),MAX((MAX($D$16,POWER((ABS(K1304)^2)/($I$5*MAX(F1304,0.1)^2),1/3))),IFERROR(W1304,0)-(MIN(ABS(IFERROR(AF1304,0))*$D$18,ABS((MAX($D$16,POWER((ABS(K1304)^2)/($I$5*MAX(F1304,0.1)^2),1/3)))-IFERROR(W1304,0))))))),MAX($D$16,POWER((ABS(K1304)^2)/($I$5*MAX(F1304,0.1)^2),1/3))),MAX($D$16,IFERROR(W1304,0)))))))</f>
        <v/>
      </c>
      <c r="X1304">
        <f>((F1304)+(G1304)*(W1304))*(W1304)</f>
        <v/>
      </c>
      <c r="Y1304">
        <f>(((F1304)+(G1304)*(W1304))*(W1304))/MAX((F1304)+2*(W1304)*SQRT(1+(G1304)^2),1E-6)</f>
        <v/>
      </c>
      <c r="Z1304">
        <f>ABS(K1304)/MAX(((F1304)+(G1304)*(W1304))*(W1304),1E-6)</f>
        <v/>
      </c>
      <c r="AA1304">
        <f>E1304+W1304</f>
        <v/>
      </c>
      <c r="AB1304">
        <f>AA1304+((ABS(K1304)/MAX(((F1304)+(G1304)*(W1304))*(W1304),1E-6))^2)/(2*$I$5)</f>
        <v/>
      </c>
      <c r="AC1304">
        <f>((ABS(K1304)*$D$6)/(MAX(((F1304)+(G1304)*(W1304))*(W1304),1E-6)*MAX(((((F1304)+(G1304)*(W1304))*(W1304))/MAX((F1304)+2*(W1304)*SQRT(1+(G1304)^2),1E-6))^(2/3),1E-6)))^2</f>
        <v/>
      </c>
      <c r="AD1304">
        <f>ABS(ABS(K1304)/MAX(((F1304)+(G1304)*(W1304))*(W1304),1E-6))/SQRT($I$5*MAX((((F1304)+(G1304)*(W1304))*(W1304))/MAX((F1304)+2*(G1304)*(W1304),1E-6),1E-6))</f>
        <v/>
      </c>
      <c r="AE1304">
        <f>((F1304)*(W1304)^2)/2+(G1304)*(W1304)^3/3+(ABS(K1304)^2)/($I$5*MAX(((F1304)+(G1304)*(W1304))*(W1304),1E-6))</f>
        <v/>
      </c>
      <c r="AF1304">
        <f>IF($D$20=0,0,IFERROR(AB1305+(((AC1304+AC1305)/2)*J1305)+(IF(Z1304&gt;Z1305,$D$8*((Z1304^2-Z1305^2)/(2*$I$5)),$D$9*((Z1305^2-Z1304^2)/(2*$I$5)))+($D$10*(ABS(I1305)/90)*(MAX(Z1304^2,Z1305^2)/(2*$I$5))))-AB1304,0))</f>
        <v/>
      </c>
      <c r="AG1304">
        <f>IF($D$20=0,1,IFERROR(IF(ROUND(AD1304,3)=1,1,IF(AND(ABS(AF1304)&lt;$D$19,AD1304&lt;1),1,0)),0))</f>
        <v/>
      </c>
      <c r="AH1304">
        <f>IFERROR(IF(V32="Supercritical",MAX($D$16,IFERROR(L1304,MAX($D$16,POWER((ABS(K1304)^2)/($I$5*MAX(F1304,0.1)^2),1/3)))),IF(V32="Subcritical",MAX($D$16,IFERROR(W1304,MAX($D$16,POWER((ABS(K1304)^2)/($I$5*MAX(F1304,0.1)^2),1/3)))),IF(AND(IFERROR(V1304,0)=1,IFERROR(AG1304,0)=1),IF(IFERROR(T1304,-1E99)&gt;=IFERROR(AE1304,-1E99),MAX($D$16,IFERROR(L1304,MAX($D$16,POWER((ABS(K1304)^2)/($I$5*MAX(F1304,0.1)^2),1/3)))),MAX($D$16,IFERROR(W1304,MAX($D$16,POWER((ABS(K1304)^2)/($I$5*MAX(F1304,0.1)^2),1/3))))),IF(IFERROR(V1304,0)=1,MAX($D$16,IFERROR(L1304,MAX($D$16,POWER((ABS(K1304)^2)/($I$5*MAX(F1304,0.1)^2),1/3)))),IF(IFERROR(AG1304,0)=1,MAX($D$16,IFERROR(W1304,MAX($D$16,POWER((ABS(K1304)^2)/($I$5*MAX(F1304,0.1)^2),1/3)))),MAX($D$16,POWER((ABS(K1304)^2)/($I$5*MAX(F1304,0.1)^2),1/3))))))),MAX($D$16,POWER((ABS(K1304)^2)/($I$5*MAX(F1304,0.1)^2),1/3)))</f>
        <v/>
      </c>
      <c r="AI1304">
        <f>E1304+AH1304</f>
        <v/>
      </c>
      <c r="AJ1304">
        <f>AI1304+((ABS(K1304)/MAX(((F1304)+(G1304)*(AH1304))*(AH1304),1E-6))^2)/(2*$I$5)</f>
        <v/>
      </c>
      <c r="AM1304" t="n">
        <v>0</v>
      </c>
      <c r="AN1304" t="n">
        <v>0</v>
      </c>
      <c r="AO1304">
        <f>AM1304+AN1304</f>
        <v/>
      </c>
      <c r="AP1304">
        <f>AP1303+AO1304</f>
        <v/>
      </c>
      <c r="AQ1304">
        <f>ABS(ABS(K1304)/MAX(((F1304)+(G1304)*(AH1304))*(AH1304),1E-6))/SQRT($I$5*MAX((((F1304)+(G1304)*(AH1304))*(AH1304))/MAX((F1304)+2*(G1304)*(AH1304),1E-6),1E-6))</f>
        <v/>
      </c>
      <c r="AR1304">
        <f>IF(AQ1304&lt;1,"Subcritical","Supercritical")</f>
        <v/>
      </c>
      <c r="AS1304">
        <f>((ABS(K1304)*$D$6)/(MAX(((F1304)+(G1304)*(AH1304))*(AH1304),1E-6)*MAX(((((F1304)+(G1304)*(AH1304))*(AH1304))/MAX((F1304)+2*(AH1304)*SQRT(1+(G1304)^2),1E-6))^(2/3),1E-6)))^2</f>
        <v/>
      </c>
    </row>
    <row r="1305">
      <c r="A1305" t="n">
        <v>1156</v>
      </c>
      <c r="B1305" t="n">
        <v>1154.889</v>
      </c>
      <c r="C1305" t="n">
        <v>616074.616</v>
      </c>
      <c r="D1305" t="n">
        <v>3096849.187</v>
      </c>
      <c r="E1305" t="n">
        <v>631.9845</v>
      </c>
      <c r="F1305" t="n">
        <v>5.2</v>
      </c>
      <c r="G1305" t="n">
        <v>0</v>
      </c>
      <c r="H1305" t="inlineStr">
        <is>
          <t>Normal</t>
        </is>
      </c>
      <c r="I1305" t="n">
        <v>0</v>
      </c>
      <c r="J1305">
        <f>B1305-B1304</f>
        <v/>
      </c>
      <c r="K1305">
        <f>MAX(0,K1304-AO1304)</f>
        <v/>
      </c>
      <c r="L1305">
        <f>IF($D$20=0,IFERROR(L1304,MAX($D$16,POWER((ABS(K1305)^2)/($I$5*MAX(F1305,0.1)^2),1/3))),IF(IFERROR(V1304,0)=0,IFERROR(L1304,MAX($D$16,POWER((ABS(K1305)^2)/($I$5*MAX(F1305,0.1)^2),1/3))),IF(OR(IFERROR(L1305,0)=0,IFERROR(S1304,0)&lt;1,IFERROR(S1305,0)&lt;1),MAX($D$16,POWER((ABS(K1305)^2)/($I$5*MAX(F1305,0.1)^2),1/3)),IF(IFERROR(U1305,0)&gt;0,MAX($D$16,IFERROR(L1305,0)+((IFERROR(U1305,0))*$D$18*IF((IFERROR(S1305,0))&lt;1,1,-1))),IF(IFERROR(U1305,0)&lt;0,IF(ABS((MAX($D$16,POWER((ABS(K1305)^2)/($I$5*MAX(F1305,0.1)^2),1/3)))-IFERROR(L1305,0))&gt;$D$19,MAX($D$16,IF((MAX($D$16,POWER((ABS(K1305)^2)/($I$5*MAX(F1305,0.1)^2),1/3)))&gt;IFERROR(L1305,0),MIN((MAX($D$16,POWER((ABS(K1305)^2)/($I$5*MAX(F1305,0.1)^2),1/3))),IFERROR(L1305,0)+(MIN(ABS(IFERROR(U1305,0))*$D$18,ABS((MAX($D$16,POWER((ABS(K1305)^2)/($I$5*MAX(F1305,0.1)^2),1/3)))-IFERROR(L1305,0))))),MAX((MAX($D$16,POWER((ABS(K1305)^2)/($I$5*MAX(F1305,0.1)^2),1/3))),IFERROR(L1305,0)-(MIN(ABS(IFERROR(U1305,0))*$D$18,ABS((MAX($D$16,POWER((ABS(K1305)^2)/($I$5*MAX(F1305,0.1)^2),1/3)))-IFERROR(L1305,0))))))),MAX($D$16,POWER((ABS(K1305)^2)/($I$5*MAX(F1305,0.1)^2),1/3))),MAX($D$16,IFERROR(L1305,0)))))))</f>
        <v/>
      </c>
      <c r="M1305">
        <f>((F1305)+(G1305)*(L1305))*(L1305)</f>
        <v/>
      </c>
      <c r="N1305">
        <f>(((F1305)+(G1305)*(L1305))*(L1305))/MAX((F1305)+2*(L1305)*SQRT(1+(G1305)^2),1E-6)</f>
        <v/>
      </c>
      <c r="O1305">
        <f>ABS(K1305)/MAX(((F1305)+(G1305)*(L1305))*(L1305),1E-6)</f>
        <v/>
      </c>
      <c r="P1305">
        <f>E1305+L1305</f>
        <v/>
      </c>
      <c r="Q1305">
        <f>P1305+((ABS(K1305)/MAX(((F1305)+(G1305)*(L1305))*(L1305),1E-6))^2)/(2*$I$5)</f>
        <v/>
      </c>
      <c r="R1305">
        <f>((ABS(K1305)*$D$6)/(MAX(((F1305)+(G1305)*(L1305))*(L1305),1E-6)*MAX(((((F1305)+(G1305)*(L1305))*(L1305))/MAX((F1305)+2*(L1305)*SQRT(1+(G1305)^2),1E-6))^(2/3),1E-6)))^2</f>
        <v/>
      </c>
      <c r="S1305">
        <f>ABS(ABS(K1305)/MAX(((F1305)+(G1305)*(L1305))*(L1305),1E-6))/SQRT($I$5*MAX((((F1305)+(G1305)*(L1305))*(L1305))/MAX((F1305)+2*(G1305)*(L1305),1E-6),1E-6))</f>
        <v/>
      </c>
      <c r="T1305">
        <f>((F1305)*(L1305)^2)/2+(G1305)*(L1305)^3/3+(ABS(K1305)^2)/($I$5*MAX(((F1305)+(G1305)*(L1305))*(L1305),1E-6))</f>
        <v/>
      </c>
      <c r="U1305">
        <f>IF($D$20=0,0,IFERROR(Q1304-(((R1304+R1305)/2)*J1305)-(IF(O1304&gt;O1305,$D$8*((O1304^2-O1305^2)/(2*$I$5)),$D$9*((O1305^2-O1304^2)/(2*$I$5)))+($D$10*(ABS(I1305)/90)*(MAX(O1304^2,O1305^2)/(2*$I$5))))-Q1305,0))</f>
        <v/>
      </c>
      <c r="V1305">
        <f>IF($D$20=0,1,IFERROR(IF(ROUND(S1305,3)=1,1,IF(AND(ABS(U1305)&lt;$D$19,S1305&gt;1),1,0)),0))</f>
        <v/>
      </c>
      <c r="W1305">
        <f>IF($D$20=0,IFERROR(W1306,MAX($D$16,POWER((ABS(K1305)^2)/($I$5*MAX(F1305,0.1)^2),1/3))),IF(IFERROR(AG1306,0)=0,IFERROR(W1306,MAX($D$16,POWER((ABS(K1305)^2)/($I$5*MAX(F1305,0.1)^2),1/3))),IF(OR(IFERROR(W1305,0)=0,IFERROR(AD1306,0)&gt;1),MAX($D$16,POWER((ABS(K1305)^2)/($I$5*MAX(F1305,0.1)^2),1/3)),IF(IFERROR(AF1305,0)&gt;0,MAX($D$16,IFERROR(W1305,0)+((IFERROR(AF1305,0))*$D$18*IF((IFERROR(AD1305,0))&lt;1,1,-1))),IF(IFERROR(AF1305,0)&lt;0,IF(ABS((MAX($D$16,POWER((ABS(K1305)^2)/($I$5*MAX(F1305,0.1)^2),1/3)))-IFERROR(W1305,0))&gt;$D$19,MAX($D$16,IF((MAX($D$16,POWER((ABS(K1305)^2)/($I$5*MAX(F1305,0.1)^2),1/3)))&gt;IFERROR(W1305,0),MIN((MAX($D$16,POWER((ABS(K1305)^2)/($I$5*MAX(F1305,0.1)^2),1/3))),IFERROR(W1305,0)+(MIN(ABS(IFERROR(AF1305,0))*$D$18,ABS((MAX($D$16,POWER((ABS(K1305)^2)/($I$5*MAX(F1305,0.1)^2),1/3)))-IFERROR(W1305,0))))),MAX((MAX($D$16,POWER((ABS(K1305)^2)/($I$5*MAX(F1305,0.1)^2),1/3))),IFERROR(W1305,0)-(MIN(ABS(IFERROR(AF1305,0))*$D$18,ABS((MAX($D$16,POWER((ABS(K1305)^2)/($I$5*MAX(F1305,0.1)^2),1/3)))-IFERROR(W1305,0))))))),MAX($D$16,POWER((ABS(K1305)^2)/($I$5*MAX(F1305,0.1)^2),1/3))),MAX($D$16,IFERROR(W1305,0)))))))</f>
        <v/>
      </c>
      <c r="X1305">
        <f>((F1305)+(G1305)*(W1305))*(W1305)</f>
        <v/>
      </c>
      <c r="Y1305">
        <f>(((F1305)+(G1305)*(W1305))*(W1305))/MAX((F1305)+2*(W1305)*SQRT(1+(G1305)^2),1E-6)</f>
        <v/>
      </c>
      <c r="Z1305">
        <f>ABS(K1305)/MAX(((F1305)+(G1305)*(W1305))*(W1305),1E-6)</f>
        <v/>
      </c>
      <c r="AA1305">
        <f>E1305+W1305</f>
        <v/>
      </c>
      <c r="AB1305">
        <f>AA1305+((ABS(K1305)/MAX(((F1305)+(G1305)*(W1305))*(W1305),1E-6))^2)/(2*$I$5)</f>
        <v/>
      </c>
      <c r="AC1305">
        <f>((ABS(K1305)*$D$6)/(MAX(((F1305)+(G1305)*(W1305))*(W1305),1E-6)*MAX(((((F1305)+(G1305)*(W1305))*(W1305))/MAX((F1305)+2*(W1305)*SQRT(1+(G1305)^2),1E-6))^(2/3),1E-6)))^2</f>
        <v/>
      </c>
      <c r="AD1305">
        <f>ABS(ABS(K1305)/MAX(((F1305)+(G1305)*(W1305))*(W1305),1E-6))/SQRT($I$5*MAX((((F1305)+(G1305)*(W1305))*(W1305))/MAX((F1305)+2*(G1305)*(W1305),1E-6),1E-6))</f>
        <v/>
      </c>
      <c r="AE1305">
        <f>((F1305)*(W1305)^2)/2+(G1305)*(W1305)^3/3+(ABS(K1305)^2)/($I$5*MAX(((F1305)+(G1305)*(W1305))*(W1305),1E-6))</f>
        <v/>
      </c>
      <c r="AF1305">
        <f>IF($D$20=0,0,IFERROR(AB1306+(((AC1305+AC1306)/2)*J1306)+(IF(Z1305&gt;Z1306,$D$8*((Z1305^2-Z1306^2)/(2*$I$5)),$D$9*((Z1306^2-Z1305^2)/(2*$I$5)))+($D$10*(ABS(I1306)/90)*(MAX(Z1305^2,Z1306^2)/(2*$I$5))))-AB1305,0))</f>
        <v/>
      </c>
      <c r="AG1305">
        <f>IF($D$20=0,1,IFERROR(IF(ROUND(AD1305,3)=1,1,IF(AND(ABS(AF1305)&lt;$D$19,AD1305&lt;1),1,0)),0))</f>
        <v/>
      </c>
      <c r="AH1305">
        <f>IFERROR(IF(V32="Supercritical",MAX($D$16,IFERROR(L1305,MAX($D$16,POWER((ABS(K1305)^2)/($I$5*MAX(F1305,0.1)^2),1/3)))),IF(V32="Subcritical",MAX($D$16,IFERROR(W1305,MAX($D$16,POWER((ABS(K1305)^2)/($I$5*MAX(F1305,0.1)^2),1/3)))),IF(AND(IFERROR(V1305,0)=1,IFERROR(AG1305,0)=1),IF(IFERROR(T1305,-1E99)&gt;=IFERROR(AE1305,-1E99),MAX($D$16,IFERROR(L1305,MAX($D$16,POWER((ABS(K1305)^2)/($I$5*MAX(F1305,0.1)^2),1/3)))),MAX($D$16,IFERROR(W1305,MAX($D$16,POWER((ABS(K1305)^2)/($I$5*MAX(F1305,0.1)^2),1/3))))),IF(IFERROR(V1305,0)=1,MAX($D$16,IFERROR(L1305,MAX($D$16,POWER((ABS(K1305)^2)/($I$5*MAX(F1305,0.1)^2),1/3)))),IF(IFERROR(AG1305,0)=1,MAX($D$16,IFERROR(W1305,MAX($D$16,POWER((ABS(K1305)^2)/($I$5*MAX(F1305,0.1)^2),1/3)))),MAX($D$16,POWER((ABS(K1305)^2)/($I$5*MAX(F1305,0.1)^2),1/3))))))),MAX($D$16,POWER((ABS(K1305)^2)/($I$5*MAX(F1305,0.1)^2),1/3)))</f>
        <v/>
      </c>
      <c r="AI1305">
        <f>E1305+AH1305</f>
        <v/>
      </c>
      <c r="AJ1305">
        <f>AI1305+((ABS(K1305)/MAX(((F1305)+(G1305)*(AH1305))*(AH1305),1E-6))^2)/(2*$I$5)</f>
        <v/>
      </c>
      <c r="AM1305" t="n">
        <v>0</v>
      </c>
      <c r="AN1305" t="n">
        <v>0</v>
      </c>
      <c r="AO1305">
        <f>AM1305+AN1305</f>
        <v/>
      </c>
      <c r="AP1305">
        <f>AP1304+AO1305</f>
        <v/>
      </c>
      <c r="AQ1305">
        <f>ABS(ABS(K1305)/MAX(((F1305)+(G1305)*(AH1305))*(AH1305),1E-6))/SQRT($I$5*MAX((((F1305)+(G1305)*(AH1305))*(AH1305))/MAX((F1305)+2*(G1305)*(AH1305),1E-6),1E-6))</f>
        <v/>
      </c>
      <c r="AR1305">
        <f>IF(AQ1305&lt;1,"Subcritical","Supercritical")</f>
        <v/>
      </c>
      <c r="AS1305">
        <f>((ABS(K1305)*$D$6)/(MAX(((F1305)+(G1305)*(AH1305))*(AH1305),1E-6)*MAX(((((F1305)+(G1305)*(AH1305))*(AH1305))/MAX((F1305)+2*(AH1305)*SQRT(1+(G1305)^2),1E-6))^(2/3),1E-6)))^2</f>
        <v/>
      </c>
    </row>
    <row r="1306">
      <c r="A1306" t="n">
        <v>1157</v>
      </c>
      <c r="B1306" t="n">
        <v>1155.889</v>
      </c>
      <c r="C1306" t="n">
        <v>616074.574</v>
      </c>
      <c r="D1306" t="n">
        <v>3096848.188</v>
      </c>
      <c r="E1306" t="n">
        <v>631.984</v>
      </c>
      <c r="F1306" t="n">
        <v>5.2</v>
      </c>
      <c r="G1306" t="n">
        <v>0</v>
      </c>
      <c r="H1306" t="inlineStr">
        <is>
          <t>Normal</t>
        </is>
      </c>
      <c r="I1306" t="n">
        <v>0.057</v>
      </c>
      <c r="J1306">
        <f>B1306-B1305</f>
        <v/>
      </c>
      <c r="K1306">
        <f>MAX(0,K1305-AO1305)</f>
        <v/>
      </c>
      <c r="L1306">
        <f>IF($D$20=0,IFERROR(L1305,MAX($D$16,POWER((ABS(K1306)^2)/($I$5*MAX(F1306,0.1)^2),1/3))),IF(IFERROR(V1305,0)=0,IFERROR(L1305,MAX($D$16,POWER((ABS(K1306)^2)/($I$5*MAX(F1306,0.1)^2),1/3))),IF(OR(IFERROR(L1306,0)=0,IFERROR(S1305,0)&lt;1,IFERROR(S1306,0)&lt;1),MAX($D$16,POWER((ABS(K1306)^2)/($I$5*MAX(F1306,0.1)^2),1/3)),IF(IFERROR(U1306,0)&gt;0,MAX($D$16,IFERROR(L1306,0)+((IFERROR(U1306,0))*$D$18*IF((IFERROR(S1306,0))&lt;1,1,-1))),IF(IFERROR(U1306,0)&lt;0,IF(ABS((MAX($D$16,POWER((ABS(K1306)^2)/($I$5*MAX(F1306,0.1)^2),1/3)))-IFERROR(L1306,0))&gt;$D$19,MAX($D$16,IF((MAX($D$16,POWER((ABS(K1306)^2)/($I$5*MAX(F1306,0.1)^2),1/3)))&gt;IFERROR(L1306,0),MIN((MAX($D$16,POWER((ABS(K1306)^2)/($I$5*MAX(F1306,0.1)^2),1/3))),IFERROR(L1306,0)+(MIN(ABS(IFERROR(U1306,0))*$D$18,ABS((MAX($D$16,POWER((ABS(K1306)^2)/($I$5*MAX(F1306,0.1)^2),1/3)))-IFERROR(L1306,0))))),MAX((MAX($D$16,POWER((ABS(K1306)^2)/($I$5*MAX(F1306,0.1)^2),1/3))),IFERROR(L1306,0)-(MIN(ABS(IFERROR(U1306,0))*$D$18,ABS((MAX($D$16,POWER((ABS(K1306)^2)/($I$5*MAX(F1306,0.1)^2),1/3)))-IFERROR(L1306,0))))))),MAX($D$16,POWER((ABS(K1306)^2)/($I$5*MAX(F1306,0.1)^2),1/3))),MAX($D$16,IFERROR(L1306,0)))))))</f>
        <v/>
      </c>
      <c r="M1306">
        <f>((F1306)+(G1306)*(L1306))*(L1306)</f>
        <v/>
      </c>
      <c r="N1306">
        <f>(((F1306)+(G1306)*(L1306))*(L1306))/MAX((F1306)+2*(L1306)*SQRT(1+(G1306)^2),1E-6)</f>
        <v/>
      </c>
      <c r="O1306">
        <f>ABS(K1306)/MAX(((F1306)+(G1306)*(L1306))*(L1306),1E-6)</f>
        <v/>
      </c>
      <c r="P1306">
        <f>E1306+L1306</f>
        <v/>
      </c>
      <c r="Q1306">
        <f>P1306+((ABS(K1306)/MAX(((F1306)+(G1306)*(L1306))*(L1306),1E-6))^2)/(2*$I$5)</f>
        <v/>
      </c>
      <c r="R1306">
        <f>((ABS(K1306)*$D$6)/(MAX(((F1306)+(G1306)*(L1306))*(L1306),1E-6)*MAX(((((F1306)+(G1306)*(L1306))*(L1306))/MAX((F1306)+2*(L1306)*SQRT(1+(G1306)^2),1E-6))^(2/3),1E-6)))^2</f>
        <v/>
      </c>
      <c r="S1306">
        <f>ABS(ABS(K1306)/MAX(((F1306)+(G1306)*(L1306))*(L1306),1E-6))/SQRT($I$5*MAX((((F1306)+(G1306)*(L1306))*(L1306))/MAX((F1306)+2*(G1306)*(L1306),1E-6),1E-6))</f>
        <v/>
      </c>
      <c r="T1306">
        <f>((F1306)*(L1306)^2)/2+(G1306)*(L1306)^3/3+(ABS(K1306)^2)/($I$5*MAX(((F1306)+(G1306)*(L1306))*(L1306),1E-6))</f>
        <v/>
      </c>
      <c r="U1306">
        <f>IF($D$20=0,0,IFERROR(Q1305-(((R1305+R1306)/2)*J1306)-(IF(O1305&gt;O1306,$D$8*((O1305^2-O1306^2)/(2*$I$5)),$D$9*((O1306^2-O1305^2)/(2*$I$5)))+($D$10*(ABS(I1306)/90)*(MAX(O1305^2,O1306^2)/(2*$I$5))))-Q1306,0))</f>
        <v/>
      </c>
      <c r="V1306">
        <f>IF($D$20=0,1,IFERROR(IF(ROUND(S1306,3)=1,1,IF(AND(ABS(U1306)&lt;$D$19,S1306&gt;1),1,0)),0))</f>
        <v/>
      </c>
      <c r="W1306">
        <f>IF($D$20=0,IFERROR(W1307,MAX($D$16,POWER((ABS(K1306)^2)/($I$5*MAX(F1306,0.1)^2),1/3))),IF(IFERROR(AG1307,0)=0,IFERROR(W1307,MAX($D$16,POWER((ABS(K1306)^2)/($I$5*MAX(F1306,0.1)^2),1/3))),IF(OR(IFERROR(W1306,0)=0,IFERROR(AD1307,0)&gt;1),MAX($D$16,POWER((ABS(K1306)^2)/($I$5*MAX(F1306,0.1)^2),1/3)),IF(IFERROR(AF1306,0)&gt;0,MAX($D$16,IFERROR(W1306,0)+((IFERROR(AF1306,0))*$D$18*IF((IFERROR(AD1306,0))&lt;1,1,-1))),IF(IFERROR(AF1306,0)&lt;0,IF(ABS((MAX($D$16,POWER((ABS(K1306)^2)/($I$5*MAX(F1306,0.1)^2),1/3)))-IFERROR(W1306,0))&gt;$D$19,MAX($D$16,IF((MAX($D$16,POWER((ABS(K1306)^2)/($I$5*MAX(F1306,0.1)^2),1/3)))&gt;IFERROR(W1306,0),MIN((MAX($D$16,POWER((ABS(K1306)^2)/($I$5*MAX(F1306,0.1)^2),1/3))),IFERROR(W1306,0)+(MIN(ABS(IFERROR(AF1306,0))*$D$18,ABS((MAX($D$16,POWER((ABS(K1306)^2)/($I$5*MAX(F1306,0.1)^2),1/3)))-IFERROR(W1306,0))))),MAX((MAX($D$16,POWER((ABS(K1306)^2)/($I$5*MAX(F1306,0.1)^2),1/3))),IFERROR(W1306,0)-(MIN(ABS(IFERROR(AF1306,0))*$D$18,ABS((MAX($D$16,POWER((ABS(K1306)^2)/($I$5*MAX(F1306,0.1)^2),1/3)))-IFERROR(W1306,0))))))),MAX($D$16,POWER((ABS(K1306)^2)/($I$5*MAX(F1306,0.1)^2),1/3))),MAX($D$16,IFERROR(W1306,0)))))))</f>
        <v/>
      </c>
      <c r="X1306">
        <f>((F1306)+(G1306)*(W1306))*(W1306)</f>
        <v/>
      </c>
      <c r="Y1306">
        <f>(((F1306)+(G1306)*(W1306))*(W1306))/MAX((F1306)+2*(W1306)*SQRT(1+(G1306)^2),1E-6)</f>
        <v/>
      </c>
      <c r="Z1306">
        <f>ABS(K1306)/MAX(((F1306)+(G1306)*(W1306))*(W1306),1E-6)</f>
        <v/>
      </c>
      <c r="AA1306">
        <f>E1306+W1306</f>
        <v/>
      </c>
      <c r="AB1306">
        <f>AA1306+((ABS(K1306)/MAX(((F1306)+(G1306)*(W1306))*(W1306),1E-6))^2)/(2*$I$5)</f>
        <v/>
      </c>
      <c r="AC1306">
        <f>((ABS(K1306)*$D$6)/(MAX(((F1306)+(G1306)*(W1306))*(W1306),1E-6)*MAX(((((F1306)+(G1306)*(W1306))*(W1306))/MAX((F1306)+2*(W1306)*SQRT(1+(G1306)^2),1E-6))^(2/3),1E-6)))^2</f>
        <v/>
      </c>
      <c r="AD1306">
        <f>ABS(ABS(K1306)/MAX(((F1306)+(G1306)*(W1306))*(W1306),1E-6))/SQRT($I$5*MAX((((F1306)+(G1306)*(W1306))*(W1306))/MAX((F1306)+2*(G1306)*(W1306),1E-6),1E-6))</f>
        <v/>
      </c>
      <c r="AE1306">
        <f>((F1306)*(W1306)^2)/2+(G1306)*(W1306)^3/3+(ABS(K1306)^2)/($I$5*MAX(((F1306)+(G1306)*(W1306))*(W1306),1E-6))</f>
        <v/>
      </c>
      <c r="AF1306">
        <f>IF($D$20=0,0,IFERROR(AB1307+(((AC1306+AC1307)/2)*J1307)+(IF(Z1306&gt;Z1307,$D$8*((Z1306^2-Z1307^2)/(2*$I$5)),$D$9*((Z1307^2-Z1306^2)/(2*$I$5)))+($D$10*(ABS(I1307)/90)*(MAX(Z1306^2,Z1307^2)/(2*$I$5))))-AB1306,0))</f>
        <v/>
      </c>
      <c r="AG1306">
        <f>IF($D$20=0,1,IFERROR(IF(ROUND(AD1306,3)=1,1,IF(AND(ABS(AF1306)&lt;$D$19,AD1306&lt;1),1,0)),0))</f>
        <v/>
      </c>
      <c r="AH1306">
        <f>IFERROR(IF(V32="Supercritical",MAX($D$16,IFERROR(L1306,MAX($D$16,POWER((ABS(K1306)^2)/($I$5*MAX(F1306,0.1)^2),1/3)))),IF(V32="Subcritical",MAX($D$16,IFERROR(W1306,MAX($D$16,POWER((ABS(K1306)^2)/($I$5*MAX(F1306,0.1)^2),1/3)))),IF(AND(IFERROR(V1306,0)=1,IFERROR(AG1306,0)=1),IF(IFERROR(T1306,-1E99)&gt;=IFERROR(AE1306,-1E99),MAX($D$16,IFERROR(L1306,MAX($D$16,POWER((ABS(K1306)^2)/($I$5*MAX(F1306,0.1)^2),1/3)))),MAX($D$16,IFERROR(W1306,MAX($D$16,POWER((ABS(K1306)^2)/($I$5*MAX(F1306,0.1)^2),1/3))))),IF(IFERROR(V1306,0)=1,MAX($D$16,IFERROR(L1306,MAX($D$16,POWER((ABS(K1306)^2)/($I$5*MAX(F1306,0.1)^2),1/3)))),IF(IFERROR(AG1306,0)=1,MAX($D$16,IFERROR(W1306,MAX($D$16,POWER((ABS(K1306)^2)/($I$5*MAX(F1306,0.1)^2),1/3)))),MAX($D$16,POWER((ABS(K1306)^2)/($I$5*MAX(F1306,0.1)^2),1/3))))))),MAX($D$16,POWER((ABS(K1306)^2)/($I$5*MAX(F1306,0.1)^2),1/3)))</f>
        <v/>
      </c>
      <c r="AI1306">
        <f>E1306+AH1306</f>
        <v/>
      </c>
      <c r="AJ1306">
        <f>AI1306+((ABS(K1306)/MAX(((F1306)+(G1306)*(AH1306))*(AH1306),1E-6))^2)/(2*$I$5)</f>
        <v/>
      </c>
      <c r="AM1306" t="n">
        <v>0</v>
      </c>
      <c r="AN1306" t="n">
        <v>0</v>
      </c>
      <c r="AO1306">
        <f>AM1306+AN1306</f>
        <v/>
      </c>
      <c r="AP1306">
        <f>AP1305+AO1306</f>
        <v/>
      </c>
      <c r="AQ1306">
        <f>ABS(ABS(K1306)/MAX(((F1306)+(G1306)*(AH1306))*(AH1306),1E-6))/SQRT($I$5*MAX((((F1306)+(G1306)*(AH1306))*(AH1306))/MAX((F1306)+2*(G1306)*(AH1306),1E-6),1E-6))</f>
        <v/>
      </c>
      <c r="AR1306">
        <f>IF(AQ1306&lt;1,"Subcritical","Supercritical")</f>
        <v/>
      </c>
      <c r="AS1306">
        <f>((ABS(K1306)*$D$6)/(MAX(((F1306)+(G1306)*(AH1306))*(AH1306),1E-6)*MAX(((((F1306)+(G1306)*(AH1306))*(AH1306))/MAX((F1306)+2*(AH1306)*SQRT(1+(G1306)^2),1E-6))^(2/3),1E-6)))^2</f>
        <v/>
      </c>
    </row>
    <row r="1307">
      <c r="A1307" t="n">
        <v>1158</v>
      </c>
      <c r="B1307" t="n">
        <v>1156.889</v>
      </c>
      <c r="C1307" t="n">
        <v>616074.531</v>
      </c>
      <c r="D1307" t="n">
        <v>3096847.189</v>
      </c>
      <c r="E1307" t="n">
        <v>631.9835</v>
      </c>
      <c r="F1307" t="n">
        <v>5.2</v>
      </c>
      <c r="G1307" t="n">
        <v>0</v>
      </c>
      <c r="H1307" t="inlineStr">
        <is>
          <t>Normal</t>
        </is>
      </c>
      <c r="I1307" t="n">
        <v>0.057</v>
      </c>
      <c r="J1307">
        <f>B1307-B1306</f>
        <v/>
      </c>
      <c r="K1307">
        <f>MAX(0,K1306-AO1306)</f>
        <v/>
      </c>
      <c r="L1307">
        <f>IF($D$20=0,IFERROR(L1306,MAX($D$16,POWER((ABS(K1307)^2)/($I$5*MAX(F1307,0.1)^2),1/3))),IF(IFERROR(V1306,0)=0,IFERROR(L1306,MAX($D$16,POWER((ABS(K1307)^2)/($I$5*MAX(F1307,0.1)^2),1/3))),IF(OR(IFERROR(L1307,0)=0,IFERROR(S1306,0)&lt;1,IFERROR(S1307,0)&lt;1),MAX($D$16,POWER((ABS(K1307)^2)/($I$5*MAX(F1307,0.1)^2),1/3)),IF(IFERROR(U1307,0)&gt;0,MAX($D$16,IFERROR(L1307,0)+((IFERROR(U1307,0))*$D$18*IF((IFERROR(S1307,0))&lt;1,1,-1))),IF(IFERROR(U1307,0)&lt;0,IF(ABS((MAX($D$16,POWER((ABS(K1307)^2)/($I$5*MAX(F1307,0.1)^2),1/3)))-IFERROR(L1307,0))&gt;$D$19,MAX($D$16,IF((MAX($D$16,POWER((ABS(K1307)^2)/($I$5*MAX(F1307,0.1)^2),1/3)))&gt;IFERROR(L1307,0),MIN((MAX($D$16,POWER((ABS(K1307)^2)/($I$5*MAX(F1307,0.1)^2),1/3))),IFERROR(L1307,0)+(MIN(ABS(IFERROR(U1307,0))*$D$18,ABS((MAX($D$16,POWER((ABS(K1307)^2)/($I$5*MAX(F1307,0.1)^2),1/3)))-IFERROR(L1307,0))))),MAX((MAX($D$16,POWER((ABS(K1307)^2)/($I$5*MAX(F1307,0.1)^2),1/3))),IFERROR(L1307,0)-(MIN(ABS(IFERROR(U1307,0))*$D$18,ABS((MAX($D$16,POWER((ABS(K1307)^2)/($I$5*MAX(F1307,0.1)^2),1/3)))-IFERROR(L1307,0))))))),MAX($D$16,POWER((ABS(K1307)^2)/($I$5*MAX(F1307,0.1)^2),1/3))),MAX($D$16,IFERROR(L1307,0)))))))</f>
        <v/>
      </c>
      <c r="M1307">
        <f>((F1307)+(G1307)*(L1307))*(L1307)</f>
        <v/>
      </c>
      <c r="N1307">
        <f>(((F1307)+(G1307)*(L1307))*(L1307))/MAX((F1307)+2*(L1307)*SQRT(1+(G1307)^2),1E-6)</f>
        <v/>
      </c>
      <c r="O1307">
        <f>ABS(K1307)/MAX(((F1307)+(G1307)*(L1307))*(L1307),1E-6)</f>
        <v/>
      </c>
      <c r="P1307">
        <f>E1307+L1307</f>
        <v/>
      </c>
      <c r="Q1307">
        <f>P1307+((ABS(K1307)/MAX(((F1307)+(G1307)*(L1307))*(L1307),1E-6))^2)/(2*$I$5)</f>
        <v/>
      </c>
      <c r="R1307">
        <f>((ABS(K1307)*$D$6)/(MAX(((F1307)+(G1307)*(L1307))*(L1307),1E-6)*MAX(((((F1307)+(G1307)*(L1307))*(L1307))/MAX((F1307)+2*(L1307)*SQRT(1+(G1307)^2),1E-6))^(2/3),1E-6)))^2</f>
        <v/>
      </c>
      <c r="S1307">
        <f>ABS(ABS(K1307)/MAX(((F1307)+(G1307)*(L1307))*(L1307),1E-6))/SQRT($I$5*MAX((((F1307)+(G1307)*(L1307))*(L1307))/MAX((F1307)+2*(G1307)*(L1307),1E-6),1E-6))</f>
        <v/>
      </c>
      <c r="T1307">
        <f>((F1307)*(L1307)^2)/2+(G1307)*(L1307)^3/3+(ABS(K1307)^2)/($I$5*MAX(((F1307)+(G1307)*(L1307))*(L1307),1E-6))</f>
        <v/>
      </c>
      <c r="U1307">
        <f>IF($D$20=0,0,IFERROR(Q1306-(((R1306+R1307)/2)*J1307)-(IF(O1306&gt;O1307,$D$8*((O1306^2-O1307^2)/(2*$I$5)),$D$9*((O1307^2-O1306^2)/(2*$I$5)))+($D$10*(ABS(I1307)/90)*(MAX(O1306^2,O1307^2)/(2*$I$5))))-Q1307,0))</f>
        <v/>
      </c>
      <c r="V1307">
        <f>IF($D$20=0,1,IFERROR(IF(ROUND(S1307,3)=1,1,IF(AND(ABS(U1307)&lt;$D$19,S1307&gt;1),1,0)),0))</f>
        <v/>
      </c>
      <c r="W1307">
        <f>IF($D$20=0,IFERROR(W1308,MAX($D$16,POWER((ABS(K1307)^2)/($I$5*MAX(F1307,0.1)^2),1/3))),IF(IFERROR(AG1308,0)=0,IFERROR(W1308,MAX($D$16,POWER((ABS(K1307)^2)/($I$5*MAX(F1307,0.1)^2),1/3))),IF(OR(IFERROR(W1307,0)=0,IFERROR(AD1308,0)&gt;1),MAX($D$16,POWER((ABS(K1307)^2)/($I$5*MAX(F1307,0.1)^2),1/3)),IF(IFERROR(AF1307,0)&gt;0,MAX($D$16,IFERROR(W1307,0)+((IFERROR(AF1307,0))*$D$18*IF((IFERROR(AD1307,0))&lt;1,1,-1))),IF(IFERROR(AF1307,0)&lt;0,IF(ABS((MAX($D$16,POWER((ABS(K1307)^2)/($I$5*MAX(F1307,0.1)^2),1/3)))-IFERROR(W1307,0))&gt;$D$19,MAX($D$16,IF((MAX($D$16,POWER((ABS(K1307)^2)/($I$5*MAX(F1307,0.1)^2),1/3)))&gt;IFERROR(W1307,0),MIN((MAX($D$16,POWER((ABS(K1307)^2)/($I$5*MAX(F1307,0.1)^2),1/3))),IFERROR(W1307,0)+(MIN(ABS(IFERROR(AF1307,0))*$D$18,ABS((MAX($D$16,POWER((ABS(K1307)^2)/($I$5*MAX(F1307,0.1)^2),1/3)))-IFERROR(W1307,0))))),MAX((MAX($D$16,POWER((ABS(K1307)^2)/($I$5*MAX(F1307,0.1)^2),1/3))),IFERROR(W1307,0)-(MIN(ABS(IFERROR(AF1307,0))*$D$18,ABS((MAX($D$16,POWER((ABS(K1307)^2)/($I$5*MAX(F1307,0.1)^2),1/3)))-IFERROR(W1307,0))))))),MAX($D$16,POWER((ABS(K1307)^2)/($I$5*MAX(F1307,0.1)^2),1/3))),MAX($D$16,IFERROR(W1307,0)))))))</f>
        <v/>
      </c>
      <c r="X1307">
        <f>((F1307)+(G1307)*(W1307))*(W1307)</f>
        <v/>
      </c>
      <c r="Y1307">
        <f>(((F1307)+(G1307)*(W1307))*(W1307))/MAX((F1307)+2*(W1307)*SQRT(1+(G1307)^2),1E-6)</f>
        <v/>
      </c>
      <c r="Z1307">
        <f>ABS(K1307)/MAX(((F1307)+(G1307)*(W1307))*(W1307),1E-6)</f>
        <v/>
      </c>
      <c r="AA1307">
        <f>E1307+W1307</f>
        <v/>
      </c>
      <c r="AB1307">
        <f>AA1307+((ABS(K1307)/MAX(((F1307)+(G1307)*(W1307))*(W1307),1E-6))^2)/(2*$I$5)</f>
        <v/>
      </c>
      <c r="AC1307">
        <f>((ABS(K1307)*$D$6)/(MAX(((F1307)+(G1307)*(W1307))*(W1307),1E-6)*MAX(((((F1307)+(G1307)*(W1307))*(W1307))/MAX((F1307)+2*(W1307)*SQRT(1+(G1307)^2),1E-6))^(2/3),1E-6)))^2</f>
        <v/>
      </c>
      <c r="AD1307">
        <f>ABS(ABS(K1307)/MAX(((F1307)+(G1307)*(W1307))*(W1307),1E-6))/SQRT($I$5*MAX((((F1307)+(G1307)*(W1307))*(W1307))/MAX((F1307)+2*(G1307)*(W1307),1E-6),1E-6))</f>
        <v/>
      </c>
      <c r="AE1307">
        <f>((F1307)*(W1307)^2)/2+(G1307)*(W1307)^3/3+(ABS(K1307)^2)/($I$5*MAX(((F1307)+(G1307)*(W1307))*(W1307),1E-6))</f>
        <v/>
      </c>
      <c r="AF1307">
        <f>IF($D$20=0,0,IFERROR(AB1308+(((AC1307+AC1308)/2)*J1308)+(IF(Z1307&gt;Z1308,$D$8*((Z1307^2-Z1308^2)/(2*$I$5)),$D$9*((Z1308^2-Z1307^2)/(2*$I$5)))+($D$10*(ABS(I1308)/90)*(MAX(Z1307^2,Z1308^2)/(2*$I$5))))-AB1307,0))</f>
        <v/>
      </c>
      <c r="AG1307">
        <f>IF($D$20=0,1,IFERROR(IF(ROUND(AD1307,3)=1,1,IF(AND(ABS(AF1307)&lt;$D$19,AD1307&lt;1),1,0)),0))</f>
        <v/>
      </c>
      <c r="AH1307">
        <f>IFERROR(IF(V32="Supercritical",MAX($D$16,IFERROR(L1307,MAX($D$16,POWER((ABS(K1307)^2)/($I$5*MAX(F1307,0.1)^2),1/3)))),IF(V32="Subcritical",MAX($D$16,IFERROR(W1307,MAX($D$16,POWER((ABS(K1307)^2)/($I$5*MAX(F1307,0.1)^2),1/3)))),IF(AND(IFERROR(V1307,0)=1,IFERROR(AG1307,0)=1),IF(IFERROR(T1307,-1E99)&gt;=IFERROR(AE1307,-1E99),MAX($D$16,IFERROR(L1307,MAX($D$16,POWER((ABS(K1307)^2)/($I$5*MAX(F1307,0.1)^2),1/3)))),MAX($D$16,IFERROR(W1307,MAX($D$16,POWER((ABS(K1307)^2)/($I$5*MAX(F1307,0.1)^2),1/3))))),IF(IFERROR(V1307,0)=1,MAX($D$16,IFERROR(L1307,MAX($D$16,POWER((ABS(K1307)^2)/($I$5*MAX(F1307,0.1)^2),1/3)))),IF(IFERROR(AG1307,0)=1,MAX($D$16,IFERROR(W1307,MAX($D$16,POWER((ABS(K1307)^2)/($I$5*MAX(F1307,0.1)^2),1/3)))),MAX($D$16,POWER((ABS(K1307)^2)/($I$5*MAX(F1307,0.1)^2),1/3))))))),MAX($D$16,POWER((ABS(K1307)^2)/($I$5*MAX(F1307,0.1)^2),1/3)))</f>
        <v/>
      </c>
      <c r="AI1307">
        <f>E1307+AH1307</f>
        <v/>
      </c>
      <c r="AJ1307">
        <f>AI1307+((ABS(K1307)/MAX(((F1307)+(G1307)*(AH1307))*(AH1307),1E-6))^2)/(2*$I$5)</f>
        <v/>
      </c>
      <c r="AM1307" t="n">
        <v>0</v>
      </c>
      <c r="AN1307" t="n">
        <v>0</v>
      </c>
      <c r="AO1307">
        <f>AM1307+AN1307</f>
        <v/>
      </c>
      <c r="AP1307">
        <f>AP1306+AO1307</f>
        <v/>
      </c>
      <c r="AQ1307">
        <f>ABS(ABS(K1307)/MAX(((F1307)+(G1307)*(AH1307))*(AH1307),1E-6))/SQRT($I$5*MAX((((F1307)+(G1307)*(AH1307))*(AH1307))/MAX((F1307)+2*(G1307)*(AH1307),1E-6),1E-6))</f>
        <v/>
      </c>
      <c r="AR1307">
        <f>IF(AQ1307&lt;1,"Subcritical","Supercritical")</f>
        <v/>
      </c>
      <c r="AS1307">
        <f>((ABS(K1307)*$D$6)/(MAX(((F1307)+(G1307)*(AH1307))*(AH1307),1E-6)*MAX(((((F1307)+(G1307)*(AH1307))*(AH1307))/MAX((F1307)+2*(AH1307)*SQRT(1+(G1307)^2),1E-6))^(2/3),1E-6)))^2</f>
        <v/>
      </c>
    </row>
    <row r="1308">
      <c r="A1308" t="n">
        <v>1159</v>
      </c>
      <c r="B1308" t="n">
        <v>1157.889</v>
      </c>
      <c r="C1308" t="n">
        <v>616074.4889999999</v>
      </c>
      <c r="D1308" t="n">
        <v>3096846.19</v>
      </c>
      <c r="E1308" t="n">
        <v>631.9829999999999</v>
      </c>
      <c r="F1308" t="n">
        <v>5.2</v>
      </c>
      <c r="G1308" t="n">
        <v>0</v>
      </c>
      <c r="H1308" t="inlineStr">
        <is>
          <t>Normal</t>
        </is>
      </c>
      <c r="I1308" t="n">
        <v>0</v>
      </c>
      <c r="J1308">
        <f>B1308-B1307</f>
        <v/>
      </c>
      <c r="K1308">
        <f>MAX(0,K1307-AO1307)</f>
        <v/>
      </c>
      <c r="L1308">
        <f>IF($D$20=0,IFERROR(L1307,MAX($D$16,POWER((ABS(K1308)^2)/($I$5*MAX(F1308,0.1)^2),1/3))),IF(IFERROR(V1307,0)=0,IFERROR(L1307,MAX($D$16,POWER((ABS(K1308)^2)/($I$5*MAX(F1308,0.1)^2),1/3))),IF(OR(IFERROR(L1308,0)=0,IFERROR(S1307,0)&lt;1,IFERROR(S1308,0)&lt;1),MAX($D$16,POWER((ABS(K1308)^2)/($I$5*MAX(F1308,0.1)^2),1/3)),IF(IFERROR(U1308,0)&gt;0,MAX($D$16,IFERROR(L1308,0)+((IFERROR(U1308,0))*$D$18*IF((IFERROR(S1308,0))&lt;1,1,-1))),IF(IFERROR(U1308,0)&lt;0,IF(ABS((MAX($D$16,POWER((ABS(K1308)^2)/($I$5*MAX(F1308,0.1)^2),1/3)))-IFERROR(L1308,0))&gt;$D$19,MAX($D$16,IF((MAX($D$16,POWER((ABS(K1308)^2)/($I$5*MAX(F1308,0.1)^2),1/3)))&gt;IFERROR(L1308,0),MIN((MAX($D$16,POWER((ABS(K1308)^2)/($I$5*MAX(F1308,0.1)^2),1/3))),IFERROR(L1308,0)+(MIN(ABS(IFERROR(U1308,0))*$D$18,ABS((MAX($D$16,POWER((ABS(K1308)^2)/($I$5*MAX(F1308,0.1)^2),1/3)))-IFERROR(L1308,0))))),MAX((MAX($D$16,POWER((ABS(K1308)^2)/($I$5*MAX(F1308,0.1)^2),1/3))),IFERROR(L1308,0)-(MIN(ABS(IFERROR(U1308,0))*$D$18,ABS((MAX($D$16,POWER((ABS(K1308)^2)/($I$5*MAX(F1308,0.1)^2),1/3)))-IFERROR(L1308,0))))))),MAX($D$16,POWER((ABS(K1308)^2)/($I$5*MAX(F1308,0.1)^2),1/3))),MAX($D$16,IFERROR(L1308,0)))))))</f>
        <v/>
      </c>
      <c r="M1308">
        <f>((F1308)+(G1308)*(L1308))*(L1308)</f>
        <v/>
      </c>
      <c r="N1308">
        <f>(((F1308)+(G1308)*(L1308))*(L1308))/MAX((F1308)+2*(L1308)*SQRT(1+(G1308)^2),1E-6)</f>
        <v/>
      </c>
      <c r="O1308">
        <f>ABS(K1308)/MAX(((F1308)+(G1308)*(L1308))*(L1308),1E-6)</f>
        <v/>
      </c>
      <c r="P1308">
        <f>E1308+L1308</f>
        <v/>
      </c>
      <c r="Q1308">
        <f>P1308+((ABS(K1308)/MAX(((F1308)+(G1308)*(L1308))*(L1308),1E-6))^2)/(2*$I$5)</f>
        <v/>
      </c>
      <c r="R1308">
        <f>((ABS(K1308)*$D$6)/(MAX(((F1308)+(G1308)*(L1308))*(L1308),1E-6)*MAX(((((F1308)+(G1308)*(L1308))*(L1308))/MAX((F1308)+2*(L1308)*SQRT(1+(G1308)^2),1E-6))^(2/3),1E-6)))^2</f>
        <v/>
      </c>
      <c r="S1308">
        <f>ABS(ABS(K1308)/MAX(((F1308)+(G1308)*(L1308))*(L1308),1E-6))/SQRT($I$5*MAX((((F1308)+(G1308)*(L1308))*(L1308))/MAX((F1308)+2*(G1308)*(L1308),1E-6),1E-6))</f>
        <v/>
      </c>
      <c r="T1308">
        <f>((F1308)*(L1308)^2)/2+(G1308)*(L1308)^3/3+(ABS(K1308)^2)/($I$5*MAX(((F1308)+(G1308)*(L1308))*(L1308),1E-6))</f>
        <v/>
      </c>
      <c r="U1308">
        <f>IF($D$20=0,0,IFERROR(Q1307-(((R1307+R1308)/2)*J1308)-(IF(O1307&gt;O1308,$D$8*((O1307^2-O1308^2)/(2*$I$5)),$D$9*((O1308^2-O1307^2)/(2*$I$5)))+($D$10*(ABS(I1308)/90)*(MAX(O1307^2,O1308^2)/(2*$I$5))))-Q1308,0))</f>
        <v/>
      </c>
      <c r="V1308">
        <f>IF($D$20=0,1,IFERROR(IF(ROUND(S1308,3)=1,1,IF(AND(ABS(U1308)&lt;$D$19,S1308&gt;1),1,0)),0))</f>
        <v/>
      </c>
      <c r="W1308">
        <f>IF($D$20=0,IFERROR(W1309,MAX($D$16,POWER((ABS(K1308)^2)/($I$5*MAX(F1308,0.1)^2),1/3))),IF(IFERROR(AG1309,0)=0,IFERROR(W1309,MAX($D$16,POWER((ABS(K1308)^2)/($I$5*MAX(F1308,0.1)^2),1/3))),IF(OR(IFERROR(W1308,0)=0,IFERROR(AD1309,0)&gt;1),MAX($D$16,POWER((ABS(K1308)^2)/($I$5*MAX(F1308,0.1)^2),1/3)),IF(IFERROR(AF1308,0)&gt;0,MAX($D$16,IFERROR(W1308,0)+((IFERROR(AF1308,0))*$D$18*IF((IFERROR(AD1308,0))&lt;1,1,-1))),IF(IFERROR(AF1308,0)&lt;0,IF(ABS((MAX($D$16,POWER((ABS(K1308)^2)/($I$5*MAX(F1308,0.1)^2),1/3)))-IFERROR(W1308,0))&gt;$D$19,MAX($D$16,IF((MAX($D$16,POWER((ABS(K1308)^2)/($I$5*MAX(F1308,0.1)^2),1/3)))&gt;IFERROR(W1308,0),MIN((MAX($D$16,POWER((ABS(K1308)^2)/($I$5*MAX(F1308,0.1)^2),1/3))),IFERROR(W1308,0)+(MIN(ABS(IFERROR(AF1308,0))*$D$18,ABS((MAX($D$16,POWER((ABS(K1308)^2)/($I$5*MAX(F1308,0.1)^2),1/3)))-IFERROR(W1308,0))))),MAX((MAX($D$16,POWER((ABS(K1308)^2)/($I$5*MAX(F1308,0.1)^2),1/3))),IFERROR(W1308,0)-(MIN(ABS(IFERROR(AF1308,0))*$D$18,ABS((MAX($D$16,POWER((ABS(K1308)^2)/($I$5*MAX(F1308,0.1)^2),1/3)))-IFERROR(W1308,0))))))),MAX($D$16,POWER((ABS(K1308)^2)/($I$5*MAX(F1308,0.1)^2),1/3))),MAX($D$16,IFERROR(W1308,0)))))))</f>
        <v/>
      </c>
      <c r="X1308">
        <f>((F1308)+(G1308)*(W1308))*(W1308)</f>
        <v/>
      </c>
      <c r="Y1308">
        <f>(((F1308)+(G1308)*(W1308))*(W1308))/MAX((F1308)+2*(W1308)*SQRT(1+(G1308)^2),1E-6)</f>
        <v/>
      </c>
      <c r="Z1308">
        <f>ABS(K1308)/MAX(((F1308)+(G1308)*(W1308))*(W1308),1E-6)</f>
        <v/>
      </c>
      <c r="AA1308">
        <f>E1308+W1308</f>
        <v/>
      </c>
      <c r="AB1308">
        <f>AA1308+((ABS(K1308)/MAX(((F1308)+(G1308)*(W1308))*(W1308),1E-6))^2)/(2*$I$5)</f>
        <v/>
      </c>
      <c r="AC1308">
        <f>((ABS(K1308)*$D$6)/(MAX(((F1308)+(G1308)*(W1308))*(W1308),1E-6)*MAX(((((F1308)+(G1308)*(W1308))*(W1308))/MAX((F1308)+2*(W1308)*SQRT(1+(G1308)^2),1E-6))^(2/3),1E-6)))^2</f>
        <v/>
      </c>
      <c r="AD1308">
        <f>ABS(ABS(K1308)/MAX(((F1308)+(G1308)*(W1308))*(W1308),1E-6))/SQRT($I$5*MAX((((F1308)+(G1308)*(W1308))*(W1308))/MAX((F1308)+2*(G1308)*(W1308),1E-6),1E-6))</f>
        <v/>
      </c>
      <c r="AE1308">
        <f>((F1308)*(W1308)^2)/2+(G1308)*(W1308)^3/3+(ABS(K1308)^2)/($I$5*MAX(((F1308)+(G1308)*(W1308))*(W1308),1E-6))</f>
        <v/>
      </c>
      <c r="AF1308">
        <f>IF($D$20=0,0,IFERROR(AB1309+(((AC1308+AC1309)/2)*J1309)+(IF(Z1308&gt;Z1309,$D$8*((Z1308^2-Z1309^2)/(2*$I$5)),$D$9*((Z1309^2-Z1308^2)/(2*$I$5)))+($D$10*(ABS(I1309)/90)*(MAX(Z1308^2,Z1309^2)/(2*$I$5))))-AB1308,0))</f>
        <v/>
      </c>
      <c r="AG1308">
        <f>IF($D$20=0,1,IFERROR(IF(ROUND(AD1308,3)=1,1,IF(AND(ABS(AF1308)&lt;$D$19,AD1308&lt;1),1,0)),0))</f>
        <v/>
      </c>
      <c r="AH1308">
        <f>IFERROR(IF(V32="Supercritical",MAX($D$16,IFERROR(L1308,MAX($D$16,POWER((ABS(K1308)^2)/($I$5*MAX(F1308,0.1)^2),1/3)))),IF(V32="Subcritical",MAX($D$16,IFERROR(W1308,MAX($D$16,POWER((ABS(K1308)^2)/($I$5*MAX(F1308,0.1)^2),1/3)))),IF(AND(IFERROR(V1308,0)=1,IFERROR(AG1308,0)=1),IF(IFERROR(T1308,-1E99)&gt;=IFERROR(AE1308,-1E99),MAX($D$16,IFERROR(L1308,MAX($D$16,POWER((ABS(K1308)^2)/($I$5*MAX(F1308,0.1)^2),1/3)))),MAX($D$16,IFERROR(W1308,MAX($D$16,POWER((ABS(K1308)^2)/($I$5*MAX(F1308,0.1)^2),1/3))))),IF(IFERROR(V1308,0)=1,MAX($D$16,IFERROR(L1308,MAX($D$16,POWER((ABS(K1308)^2)/($I$5*MAX(F1308,0.1)^2),1/3)))),IF(IFERROR(AG1308,0)=1,MAX($D$16,IFERROR(W1308,MAX($D$16,POWER((ABS(K1308)^2)/($I$5*MAX(F1308,0.1)^2),1/3)))),MAX($D$16,POWER((ABS(K1308)^2)/($I$5*MAX(F1308,0.1)^2),1/3))))))),MAX($D$16,POWER((ABS(K1308)^2)/($I$5*MAX(F1308,0.1)^2),1/3)))</f>
        <v/>
      </c>
      <c r="AI1308">
        <f>E1308+AH1308</f>
        <v/>
      </c>
      <c r="AJ1308">
        <f>AI1308+((ABS(K1308)/MAX(((F1308)+(G1308)*(AH1308))*(AH1308),1E-6))^2)/(2*$I$5)</f>
        <v/>
      </c>
      <c r="AM1308" t="n">
        <v>0</v>
      </c>
      <c r="AN1308" t="n">
        <v>0</v>
      </c>
      <c r="AO1308">
        <f>AM1308+AN1308</f>
        <v/>
      </c>
      <c r="AP1308">
        <f>AP1307+AO1308</f>
        <v/>
      </c>
      <c r="AQ1308">
        <f>ABS(ABS(K1308)/MAX(((F1308)+(G1308)*(AH1308))*(AH1308),1E-6))/SQRT($I$5*MAX((((F1308)+(G1308)*(AH1308))*(AH1308))/MAX((F1308)+2*(G1308)*(AH1308),1E-6),1E-6))</f>
        <v/>
      </c>
      <c r="AR1308">
        <f>IF(AQ1308&lt;1,"Subcritical","Supercritical")</f>
        <v/>
      </c>
      <c r="AS1308">
        <f>((ABS(K1308)*$D$6)/(MAX(((F1308)+(G1308)*(AH1308))*(AH1308),1E-6)*MAX(((((F1308)+(G1308)*(AH1308))*(AH1308))/MAX((F1308)+2*(AH1308)*SQRT(1+(G1308)^2),1E-6))^(2/3),1E-6)))^2</f>
        <v/>
      </c>
    </row>
    <row r="1309">
      <c r="A1309" t="n">
        <v>1160</v>
      </c>
      <c r="B1309" t="n">
        <v>1158.889</v>
      </c>
      <c r="C1309" t="n">
        <v>616074.447</v>
      </c>
      <c r="D1309" t="n">
        <v>3096845.191</v>
      </c>
      <c r="E1309" t="n">
        <v>631.9825</v>
      </c>
      <c r="F1309" t="n">
        <v>5.2</v>
      </c>
      <c r="G1309" t="n">
        <v>0</v>
      </c>
      <c r="H1309" t="inlineStr">
        <is>
          <t>Normal</t>
        </is>
      </c>
      <c r="I1309" t="n">
        <v>0</v>
      </c>
      <c r="J1309">
        <f>B1309-B1308</f>
        <v/>
      </c>
      <c r="K1309">
        <f>MAX(0,K1308-AO1308)</f>
        <v/>
      </c>
      <c r="L1309">
        <f>IF($D$20=0,IFERROR(L1308,MAX($D$16,POWER((ABS(K1309)^2)/($I$5*MAX(F1309,0.1)^2),1/3))),IF(IFERROR(V1308,0)=0,IFERROR(L1308,MAX($D$16,POWER((ABS(K1309)^2)/($I$5*MAX(F1309,0.1)^2),1/3))),IF(OR(IFERROR(L1309,0)=0,IFERROR(S1308,0)&lt;1,IFERROR(S1309,0)&lt;1),MAX($D$16,POWER((ABS(K1309)^2)/($I$5*MAX(F1309,0.1)^2),1/3)),IF(IFERROR(U1309,0)&gt;0,MAX($D$16,IFERROR(L1309,0)+((IFERROR(U1309,0))*$D$18*IF((IFERROR(S1309,0))&lt;1,1,-1))),IF(IFERROR(U1309,0)&lt;0,IF(ABS((MAX($D$16,POWER((ABS(K1309)^2)/($I$5*MAX(F1309,0.1)^2),1/3)))-IFERROR(L1309,0))&gt;$D$19,MAX($D$16,IF((MAX($D$16,POWER((ABS(K1309)^2)/($I$5*MAX(F1309,0.1)^2),1/3)))&gt;IFERROR(L1309,0),MIN((MAX($D$16,POWER((ABS(K1309)^2)/($I$5*MAX(F1309,0.1)^2),1/3))),IFERROR(L1309,0)+(MIN(ABS(IFERROR(U1309,0))*$D$18,ABS((MAX($D$16,POWER((ABS(K1309)^2)/($I$5*MAX(F1309,0.1)^2),1/3)))-IFERROR(L1309,0))))),MAX((MAX($D$16,POWER((ABS(K1309)^2)/($I$5*MAX(F1309,0.1)^2),1/3))),IFERROR(L1309,0)-(MIN(ABS(IFERROR(U1309,0))*$D$18,ABS((MAX($D$16,POWER((ABS(K1309)^2)/($I$5*MAX(F1309,0.1)^2),1/3)))-IFERROR(L1309,0))))))),MAX($D$16,POWER((ABS(K1309)^2)/($I$5*MAX(F1309,0.1)^2),1/3))),MAX($D$16,IFERROR(L1309,0)))))))</f>
        <v/>
      </c>
      <c r="M1309">
        <f>((F1309)+(G1309)*(L1309))*(L1309)</f>
        <v/>
      </c>
      <c r="N1309">
        <f>(((F1309)+(G1309)*(L1309))*(L1309))/MAX((F1309)+2*(L1309)*SQRT(1+(G1309)^2),1E-6)</f>
        <v/>
      </c>
      <c r="O1309">
        <f>ABS(K1309)/MAX(((F1309)+(G1309)*(L1309))*(L1309),1E-6)</f>
        <v/>
      </c>
      <c r="P1309">
        <f>E1309+L1309</f>
        <v/>
      </c>
      <c r="Q1309">
        <f>P1309+((ABS(K1309)/MAX(((F1309)+(G1309)*(L1309))*(L1309),1E-6))^2)/(2*$I$5)</f>
        <v/>
      </c>
      <c r="R1309">
        <f>((ABS(K1309)*$D$6)/(MAX(((F1309)+(G1309)*(L1309))*(L1309),1E-6)*MAX(((((F1309)+(G1309)*(L1309))*(L1309))/MAX((F1309)+2*(L1309)*SQRT(1+(G1309)^2),1E-6))^(2/3),1E-6)))^2</f>
        <v/>
      </c>
      <c r="S1309">
        <f>ABS(ABS(K1309)/MAX(((F1309)+(G1309)*(L1309))*(L1309),1E-6))/SQRT($I$5*MAX((((F1309)+(G1309)*(L1309))*(L1309))/MAX((F1309)+2*(G1309)*(L1309),1E-6),1E-6))</f>
        <v/>
      </c>
      <c r="T1309">
        <f>((F1309)*(L1309)^2)/2+(G1309)*(L1309)^3/3+(ABS(K1309)^2)/($I$5*MAX(((F1309)+(G1309)*(L1309))*(L1309),1E-6))</f>
        <v/>
      </c>
      <c r="U1309">
        <f>IF($D$20=0,0,IFERROR(Q1308-(((R1308+R1309)/2)*J1309)-(IF(O1308&gt;O1309,$D$8*((O1308^2-O1309^2)/(2*$I$5)),$D$9*((O1309^2-O1308^2)/(2*$I$5)))+($D$10*(ABS(I1309)/90)*(MAX(O1308^2,O1309^2)/(2*$I$5))))-Q1309,0))</f>
        <v/>
      </c>
      <c r="V1309">
        <f>IF($D$20=0,1,IFERROR(IF(ROUND(S1309,3)=1,1,IF(AND(ABS(U1309)&lt;$D$19,S1309&gt;1),1,0)),0))</f>
        <v/>
      </c>
      <c r="W1309">
        <f>IF($D$20=0,IFERROR(W1310,MAX($D$16,POWER((ABS(K1309)^2)/($I$5*MAX(F1309,0.1)^2),1/3))),IF(IFERROR(AG1310,0)=0,IFERROR(W1310,MAX($D$16,POWER((ABS(K1309)^2)/($I$5*MAX(F1309,0.1)^2),1/3))),IF(OR(IFERROR(W1309,0)=0,IFERROR(AD1310,0)&gt;1),MAX($D$16,POWER((ABS(K1309)^2)/($I$5*MAX(F1309,0.1)^2),1/3)),IF(IFERROR(AF1309,0)&gt;0,MAX($D$16,IFERROR(W1309,0)+((IFERROR(AF1309,0))*$D$18*IF((IFERROR(AD1309,0))&lt;1,1,-1))),IF(IFERROR(AF1309,0)&lt;0,IF(ABS((MAX($D$16,POWER((ABS(K1309)^2)/($I$5*MAX(F1309,0.1)^2),1/3)))-IFERROR(W1309,0))&gt;$D$19,MAX($D$16,IF((MAX($D$16,POWER((ABS(K1309)^2)/($I$5*MAX(F1309,0.1)^2),1/3)))&gt;IFERROR(W1309,0),MIN((MAX($D$16,POWER((ABS(K1309)^2)/($I$5*MAX(F1309,0.1)^2),1/3))),IFERROR(W1309,0)+(MIN(ABS(IFERROR(AF1309,0))*$D$18,ABS((MAX($D$16,POWER((ABS(K1309)^2)/($I$5*MAX(F1309,0.1)^2),1/3)))-IFERROR(W1309,0))))),MAX((MAX($D$16,POWER((ABS(K1309)^2)/($I$5*MAX(F1309,0.1)^2),1/3))),IFERROR(W1309,0)-(MIN(ABS(IFERROR(AF1309,0))*$D$18,ABS((MAX($D$16,POWER((ABS(K1309)^2)/($I$5*MAX(F1309,0.1)^2),1/3)))-IFERROR(W1309,0))))))),MAX($D$16,POWER((ABS(K1309)^2)/($I$5*MAX(F1309,0.1)^2),1/3))),MAX($D$16,IFERROR(W1309,0)))))))</f>
        <v/>
      </c>
      <c r="X1309">
        <f>((F1309)+(G1309)*(W1309))*(W1309)</f>
        <v/>
      </c>
      <c r="Y1309">
        <f>(((F1309)+(G1309)*(W1309))*(W1309))/MAX((F1309)+2*(W1309)*SQRT(1+(G1309)^2),1E-6)</f>
        <v/>
      </c>
      <c r="Z1309">
        <f>ABS(K1309)/MAX(((F1309)+(G1309)*(W1309))*(W1309),1E-6)</f>
        <v/>
      </c>
      <c r="AA1309">
        <f>E1309+W1309</f>
        <v/>
      </c>
      <c r="AB1309">
        <f>AA1309+((ABS(K1309)/MAX(((F1309)+(G1309)*(W1309))*(W1309),1E-6))^2)/(2*$I$5)</f>
        <v/>
      </c>
      <c r="AC1309">
        <f>((ABS(K1309)*$D$6)/(MAX(((F1309)+(G1309)*(W1309))*(W1309),1E-6)*MAX(((((F1309)+(G1309)*(W1309))*(W1309))/MAX((F1309)+2*(W1309)*SQRT(1+(G1309)^2),1E-6))^(2/3),1E-6)))^2</f>
        <v/>
      </c>
      <c r="AD1309">
        <f>ABS(ABS(K1309)/MAX(((F1309)+(G1309)*(W1309))*(W1309),1E-6))/SQRT($I$5*MAX((((F1309)+(G1309)*(W1309))*(W1309))/MAX((F1309)+2*(G1309)*(W1309),1E-6),1E-6))</f>
        <v/>
      </c>
      <c r="AE1309">
        <f>((F1309)*(W1309)^2)/2+(G1309)*(W1309)^3/3+(ABS(K1309)^2)/($I$5*MAX(((F1309)+(G1309)*(W1309))*(W1309),1E-6))</f>
        <v/>
      </c>
      <c r="AF1309">
        <f>IF($D$20=0,0,IFERROR(AB1310+(((AC1309+AC1310)/2)*J1310)+(IF(Z1309&gt;Z1310,$D$8*((Z1309^2-Z1310^2)/(2*$I$5)),$D$9*((Z1310^2-Z1309^2)/(2*$I$5)))+($D$10*(ABS(I1310)/90)*(MAX(Z1309^2,Z1310^2)/(2*$I$5))))-AB1309,0))</f>
        <v/>
      </c>
      <c r="AG1309">
        <f>IF($D$20=0,1,IFERROR(IF(ROUND(AD1309,3)=1,1,IF(AND(ABS(AF1309)&lt;$D$19,AD1309&lt;1),1,0)),0))</f>
        <v/>
      </c>
      <c r="AH1309">
        <f>IFERROR(IF(V32="Supercritical",MAX($D$16,IFERROR(L1309,MAX($D$16,POWER((ABS(K1309)^2)/($I$5*MAX(F1309,0.1)^2),1/3)))),IF(V32="Subcritical",MAX($D$16,IFERROR(W1309,MAX($D$16,POWER((ABS(K1309)^2)/($I$5*MAX(F1309,0.1)^2),1/3)))),IF(AND(IFERROR(V1309,0)=1,IFERROR(AG1309,0)=1),IF(IFERROR(T1309,-1E99)&gt;=IFERROR(AE1309,-1E99),MAX($D$16,IFERROR(L1309,MAX($D$16,POWER((ABS(K1309)^2)/($I$5*MAX(F1309,0.1)^2),1/3)))),MAX($D$16,IFERROR(W1309,MAX($D$16,POWER((ABS(K1309)^2)/($I$5*MAX(F1309,0.1)^2),1/3))))),IF(IFERROR(V1309,0)=1,MAX($D$16,IFERROR(L1309,MAX($D$16,POWER((ABS(K1309)^2)/($I$5*MAX(F1309,0.1)^2),1/3)))),IF(IFERROR(AG1309,0)=1,MAX($D$16,IFERROR(W1309,MAX($D$16,POWER((ABS(K1309)^2)/($I$5*MAX(F1309,0.1)^2),1/3)))),MAX($D$16,POWER((ABS(K1309)^2)/($I$5*MAX(F1309,0.1)^2),1/3))))))),MAX($D$16,POWER((ABS(K1309)^2)/($I$5*MAX(F1309,0.1)^2),1/3)))</f>
        <v/>
      </c>
      <c r="AI1309">
        <f>E1309+AH1309</f>
        <v/>
      </c>
      <c r="AJ1309">
        <f>AI1309+((ABS(K1309)/MAX(((F1309)+(G1309)*(AH1309))*(AH1309),1E-6))^2)/(2*$I$5)</f>
        <v/>
      </c>
      <c r="AM1309" t="n">
        <v>0</v>
      </c>
      <c r="AN1309" t="n">
        <v>0</v>
      </c>
      <c r="AO1309">
        <f>AM1309+AN1309</f>
        <v/>
      </c>
      <c r="AP1309">
        <f>AP1308+AO1309</f>
        <v/>
      </c>
      <c r="AQ1309">
        <f>ABS(ABS(K1309)/MAX(((F1309)+(G1309)*(AH1309))*(AH1309),1E-6))/SQRT($I$5*MAX((((F1309)+(G1309)*(AH1309))*(AH1309))/MAX((F1309)+2*(G1309)*(AH1309),1E-6),1E-6))</f>
        <v/>
      </c>
      <c r="AR1309">
        <f>IF(AQ1309&lt;1,"Subcritical","Supercritical")</f>
        <v/>
      </c>
      <c r="AS1309">
        <f>((ABS(K1309)*$D$6)/(MAX(((F1309)+(G1309)*(AH1309))*(AH1309),1E-6)*MAX(((((F1309)+(G1309)*(AH1309))*(AH1309))/MAX((F1309)+2*(AH1309)*SQRT(1+(G1309)^2),1E-6))^(2/3),1E-6)))^2</f>
        <v/>
      </c>
    </row>
    <row r="1310">
      <c r="A1310" t="n">
        <v>1161</v>
      </c>
      <c r="B1310" t="n">
        <v>1159.889</v>
      </c>
      <c r="C1310" t="n">
        <v>616074.405</v>
      </c>
      <c r="D1310" t="n">
        <v>3096844.192</v>
      </c>
      <c r="E1310" t="n">
        <v>631.982</v>
      </c>
      <c r="F1310" t="n">
        <v>5.2</v>
      </c>
      <c r="G1310" t="n">
        <v>0</v>
      </c>
      <c r="H1310" t="inlineStr">
        <is>
          <t>Normal</t>
        </is>
      </c>
      <c r="I1310" t="n">
        <v>0.057</v>
      </c>
      <c r="J1310">
        <f>B1310-B1309</f>
        <v/>
      </c>
      <c r="K1310">
        <f>MAX(0,K1309-AO1309)</f>
        <v/>
      </c>
      <c r="L1310">
        <f>IF($D$20=0,IFERROR(L1309,MAX($D$16,POWER((ABS(K1310)^2)/($I$5*MAX(F1310,0.1)^2),1/3))),IF(IFERROR(V1309,0)=0,IFERROR(L1309,MAX($D$16,POWER((ABS(K1310)^2)/($I$5*MAX(F1310,0.1)^2),1/3))),IF(OR(IFERROR(L1310,0)=0,IFERROR(S1309,0)&lt;1,IFERROR(S1310,0)&lt;1),MAX($D$16,POWER((ABS(K1310)^2)/($I$5*MAX(F1310,0.1)^2),1/3)),IF(IFERROR(U1310,0)&gt;0,MAX($D$16,IFERROR(L1310,0)+((IFERROR(U1310,0))*$D$18*IF((IFERROR(S1310,0))&lt;1,1,-1))),IF(IFERROR(U1310,0)&lt;0,IF(ABS((MAX($D$16,POWER((ABS(K1310)^2)/($I$5*MAX(F1310,0.1)^2),1/3)))-IFERROR(L1310,0))&gt;$D$19,MAX($D$16,IF((MAX($D$16,POWER((ABS(K1310)^2)/($I$5*MAX(F1310,0.1)^2),1/3)))&gt;IFERROR(L1310,0),MIN((MAX($D$16,POWER((ABS(K1310)^2)/($I$5*MAX(F1310,0.1)^2),1/3))),IFERROR(L1310,0)+(MIN(ABS(IFERROR(U1310,0))*$D$18,ABS((MAX($D$16,POWER((ABS(K1310)^2)/($I$5*MAX(F1310,0.1)^2),1/3)))-IFERROR(L1310,0))))),MAX((MAX($D$16,POWER((ABS(K1310)^2)/($I$5*MAX(F1310,0.1)^2),1/3))),IFERROR(L1310,0)-(MIN(ABS(IFERROR(U1310,0))*$D$18,ABS((MAX($D$16,POWER((ABS(K1310)^2)/($I$5*MAX(F1310,0.1)^2),1/3)))-IFERROR(L1310,0))))))),MAX($D$16,POWER((ABS(K1310)^2)/($I$5*MAX(F1310,0.1)^2),1/3))),MAX($D$16,IFERROR(L1310,0)))))))</f>
        <v/>
      </c>
      <c r="M1310">
        <f>((F1310)+(G1310)*(L1310))*(L1310)</f>
        <v/>
      </c>
      <c r="N1310">
        <f>(((F1310)+(G1310)*(L1310))*(L1310))/MAX((F1310)+2*(L1310)*SQRT(1+(G1310)^2),1E-6)</f>
        <v/>
      </c>
      <c r="O1310">
        <f>ABS(K1310)/MAX(((F1310)+(G1310)*(L1310))*(L1310),1E-6)</f>
        <v/>
      </c>
      <c r="P1310">
        <f>E1310+L1310</f>
        <v/>
      </c>
      <c r="Q1310">
        <f>P1310+((ABS(K1310)/MAX(((F1310)+(G1310)*(L1310))*(L1310),1E-6))^2)/(2*$I$5)</f>
        <v/>
      </c>
      <c r="R1310">
        <f>((ABS(K1310)*$D$6)/(MAX(((F1310)+(G1310)*(L1310))*(L1310),1E-6)*MAX(((((F1310)+(G1310)*(L1310))*(L1310))/MAX((F1310)+2*(L1310)*SQRT(1+(G1310)^2),1E-6))^(2/3),1E-6)))^2</f>
        <v/>
      </c>
      <c r="S1310">
        <f>ABS(ABS(K1310)/MAX(((F1310)+(G1310)*(L1310))*(L1310),1E-6))/SQRT($I$5*MAX((((F1310)+(G1310)*(L1310))*(L1310))/MAX((F1310)+2*(G1310)*(L1310),1E-6),1E-6))</f>
        <v/>
      </c>
      <c r="T1310">
        <f>((F1310)*(L1310)^2)/2+(G1310)*(L1310)^3/3+(ABS(K1310)^2)/($I$5*MAX(((F1310)+(G1310)*(L1310))*(L1310),1E-6))</f>
        <v/>
      </c>
      <c r="U1310">
        <f>IF($D$20=0,0,IFERROR(Q1309-(((R1309+R1310)/2)*J1310)-(IF(O1309&gt;O1310,$D$8*((O1309^2-O1310^2)/(2*$I$5)),$D$9*((O1310^2-O1309^2)/(2*$I$5)))+($D$10*(ABS(I1310)/90)*(MAX(O1309^2,O1310^2)/(2*$I$5))))-Q1310,0))</f>
        <v/>
      </c>
      <c r="V1310">
        <f>IF($D$20=0,1,IFERROR(IF(ROUND(S1310,3)=1,1,IF(AND(ABS(U1310)&lt;$D$19,S1310&gt;1),1,0)),0))</f>
        <v/>
      </c>
      <c r="W1310">
        <f>IF($D$20=0,IFERROR(W1311,MAX($D$16,POWER((ABS(K1310)^2)/($I$5*MAX(F1310,0.1)^2),1/3))),IF(IFERROR(AG1311,0)=0,IFERROR(W1311,MAX($D$16,POWER((ABS(K1310)^2)/($I$5*MAX(F1310,0.1)^2),1/3))),IF(OR(IFERROR(W1310,0)=0,IFERROR(AD1311,0)&gt;1),MAX($D$16,POWER((ABS(K1310)^2)/($I$5*MAX(F1310,0.1)^2),1/3)),IF(IFERROR(AF1310,0)&gt;0,MAX($D$16,IFERROR(W1310,0)+((IFERROR(AF1310,0))*$D$18*IF((IFERROR(AD1310,0))&lt;1,1,-1))),IF(IFERROR(AF1310,0)&lt;0,IF(ABS((MAX($D$16,POWER((ABS(K1310)^2)/($I$5*MAX(F1310,0.1)^2),1/3)))-IFERROR(W1310,0))&gt;$D$19,MAX($D$16,IF((MAX($D$16,POWER((ABS(K1310)^2)/($I$5*MAX(F1310,0.1)^2),1/3)))&gt;IFERROR(W1310,0),MIN((MAX($D$16,POWER((ABS(K1310)^2)/($I$5*MAX(F1310,0.1)^2),1/3))),IFERROR(W1310,0)+(MIN(ABS(IFERROR(AF1310,0))*$D$18,ABS((MAX($D$16,POWER((ABS(K1310)^2)/($I$5*MAX(F1310,0.1)^2),1/3)))-IFERROR(W1310,0))))),MAX((MAX($D$16,POWER((ABS(K1310)^2)/($I$5*MAX(F1310,0.1)^2),1/3))),IFERROR(W1310,0)-(MIN(ABS(IFERROR(AF1310,0))*$D$18,ABS((MAX($D$16,POWER((ABS(K1310)^2)/($I$5*MAX(F1310,0.1)^2),1/3)))-IFERROR(W1310,0))))))),MAX($D$16,POWER((ABS(K1310)^2)/($I$5*MAX(F1310,0.1)^2),1/3))),MAX($D$16,IFERROR(W1310,0)))))))</f>
        <v/>
      </c>
      <c r="X1310">
        <f>((F1310)+(G1310)*(W1310))*(W1310)</f>
        <v/>
      </c>
      <c r="Y1310">
        <f>(((F1310)+(G1310)*(W1310))*(W1310))/MAX((F1310)+2*(W1310)*SQRT(1+(G1310)^2),1E-6)</f>
        <v/>
      </c>
      <c r="Z1310">
        <f>ABS(K1310)/MAX(((F1310)+(G1310)*(W1310))*(W1310),1E-6)</f>
        <v/>
      </c>
      <c r="AA1310">
        <f>E1310+W1310</f>
        <v/>
      </c>
      <c r="AB1310">
        <f>AA1310+((ABS(K1310)/MAX(((F1310)+(G1310)*(W1310))*(W1310),1E-6))^2)/(2*$I$5)</f>
        <v/>
      </c>
      <c r="AC1310">
        <f>((ABS(K1310)*$D$6)/(MAX(((F1310)+(G1310)*(W1310))*(W1310),1E-6)*MAX(((((F1310)+(G1310)*(W1310))*(W1310))/MAX((F1310)+2*(W1310)*SQRT(1+(G1310)^2),1E-6))^(2/3),1E-6)))^2</f>
        <v/>
      </c>
      <c r="AD1310">
        <f>ABS(ABS(K1310)/MAX(((F1310)+(G1310)*(W1310))*(W1310),1E-6))/SQRT($I$5*MAX((((F1310)+(G1310)*(W1310))*(W1310))/MAX((F1310)+2*(G1310)*(W1310),1E-6),1E-6))</f>
        <v/>
      </c>
      <c r="AE1310">
        <f>((F1310)*(W1310)^2)/2+(G1310)*(W1310)^3/3+(ABS(K1310)^2)/($I$5*MAX(((F1310)+(G1310)*(W1310))*(W1310),1E-6))</f>
        <v/>
      </c>
      <c r="AF1310">
        <f>IF($D$20=0,0,IFERROR(AB1311+(((AC1310+AC1311)/2)*J1311)+(IF(Z1310&gt;Z1311,$D$8*((Z1310^2-Z1311^2)/(2*$I$5)),$D$9*((Z1311^2-Z1310^2)/(2*$I$5)))+($D$10*(ABS(I1311)/90)*(MAX(Z1310^2,Z1311^2)/(2*$I$5))))-AB1310,0))</f>
        <v/>
      </c>
      <c r="AG1310">
        <f>IF($D$20=0,1,IFERROR(IF(ROUND(AD1310,3)=1,1,IF(AND(ABS(AF1310)&lt;$D$19,AD1310&lt;1),1,0)),0))</f>
        <v/>
      </c>
      <c r="AH1310">
        <f>IFERROR(IF(V32="Supercritical",MAX($D$16,IFERROR(L1310,MAX($D$16,POWER((ABS(K1310)^2)/($I$5*MAX(F1310,0.1)^2),1/3)))),IF(V32="Subcritical",MAX($D$16,IFERROR(W1310,MAX($D$16,POWER((ABS(K1310)^2)/($I$5*MAX(F1310,0.1)^2),1/3)))),IF(AND(IFERROR(V1310,0)=1,IFERROR(AG1310,0)=1),IF(IFERROR(T1310,-1E99)&gt;=IFERROR(AE1310,-1E99),MAX($D$16,IFERROR(L1310,MAX($D$16,POWER((ABS(K1310)^2)/($I$5*MAX(F1310,0.1)^2),1/3)))),MAX($D$16,IFERROR(W1310,MAX($D$16,POWER((ABS(K1310)^2)/($I$5*MAX(F1310,0.1)^2),1/3))))),IF(IFERROR(V1310,0)=1,MAX($D$16,IFERROR(L1310,MAX($D$16,POWER((ABS(K1310)^2)/($I$5*MAX(F1310,0.1)^2),1/3)))),IF(IFERROR(AG1310,0)=1,MAX($D$16,IFERROR(W1310,MAX($D$16,POWER((ABS(K1310)^2)/($I$5*MAX(F1310,0.1)^2),1/3)))),MAX($D$16,POWER((ABS(K1310)^2)/($I$5*MAX(F1310,0.1)^2),1/3))))))),MAX($D$16,POWER((ABS(K1310)^2)/($I$5*MAX(F1310,0.1)^2),1/3)))</f>
        <v/>
      </c>
      <c r="AI1310">
        <f>E1310+AH1310</f>
        <v/>
      </c>
      <c r="AJ1310">
        <f>AI1310+((ABS(K1310)/MAX(((F1310)+(G1310)*(AH1310))*(AH1310),1E-6))^2)/(2*$I$5)</f>
        <v/>
      </c>
      <c r="AM1310" t="n">
        <v>0</v>
      </c>
      <c r="AN1310" t="n">
        <v>0</v>
      </c>
      <c r="AO1310">
        <f>AM1310+AN1310</f>
        <v/>
      </c>
      <c r="AP1310">
        <f>AP1309+AO1310</f>
        <v/>
      </c>
      <c r="AQ1310">
        <f>ABS(ABS(K1310)/MAX(((F1310)+(G1310)*(AH1310))*(AH1310),1E-6))/SQRT($I$5*MAX((((F1310)+(G1310)*(AH1310))*(AH1310))/MAX((F1310)+2*(G1310)*(AH1310),1E-6),1E-6))</f>
        <v/>
      </c>
      <c r="AR1310">
        <f>IF(AQ1310&lt;1,"Subcritical","Supercritical")</f>
        <v/>
      </c>
      <c r="AS1310">
        <f>((ABS(K1310)*$D$6)/(MAX(((F1310)+(G1310)*(AH1310))*(AH1310),1E-6)*MAX(((((F1310)+(G1310)*(AH1310))*(AH1310))/MAX((F1310)+2*(AH1310)*SQRT(1+(G1310)^2),1E-6))^(2/3),1E-6)))^2</f>
        <v/>
      </c>
    </row>
    <row r="1311">
      <c r="A1311" t="n">
        <v>1162</v>
      </c>
      <c r="B1311" t="n">
        <v>1160.889</v>
      </c>
      <c r="C1311" t="n">
        <v>616074.362</v>
      </c>
      <c r="D1311" t="n">
        <v>3096843.193</v>
      </c>
      <c r="E1311" t="n">
        <v>631.9815</v>
      </c>
      <c r="F1311" t="n">
        <v>5.2</v>
      </c>
      <c r="G1311" t="n">
        <v>0</v>
      </c>
      <c r="H1311" t="inlineStr">
        <is>
          <t>Normal</t>
        </is>
      </c>
      <c r="I1311" t="n">
        <v>0.06</v>
      </c>
      <c r="J1311">
        <f>B1311-B1310</f>
        <v/>
      </c>
      <c r="K1311">
        <f>MAX(0,K1310-AO1310)</f>
        <v/>
      </c>
      <c r="L1311">
        <f>IF($D$20=0,IFERROR(L1310,MAX($D$16,POWER((ABS(K1311)^2)/($I$5*MAX(F1311,0.1)^2),1/3))),IF(IFERROR(V1310,0)=0,IFERROR(L1310,MAX($D$16,POWER((ABS(K1311)^2)/($I$5*MAX(F1311,0.1)^2),1/3))),IF(OR(IFERROR(L1311,0)=0,IFERROR(S1310,0)&lt;1,IFERROR(S1311,0)&lt;1),MAX($D$16,POWER((ABS(K1311)^2)/($I$5*MAX(F1311,0.1)^2),1/3)),IF(IFERROR(U1311,0)&gt;0,MAX($D$16,IFERROR(L1311,0)+((IFERROR(U1311,0))*$D$18*IF((IFERROR(S1311,0))&lt;1,1,-1))),IF(IFERROR(U1311,0)&lt;0,IF(ABS((MAX($D$16,POWER((ABS(K1311)^2)/($I$5*MAX(F1311,0.1)^2),1/3)))-IFERROR(L1311,0))&gt;$D$19,MAX($D$16,IF((MAX($D$16,POWER((ABS(K1311)^2)/($I$5*MAX(F1311,0.1)^2),1/3)))&gt;IFERROR(L1311,0),MIN((MAX($D$16,POWER((ABS(K1311)^2)/($I$5*MAX(F1311,0.1)^2),1/3))),IFERROR(L1311,0)+(MIN(ABS(IFERROR(U1311,0))*$D$18,ABS((MAX($D$16,POWER((ABS(K1311)^2)/($I$5*MAX(F1311,0.1)^2),1/3)))-IFERROR(L1311,0))))),MAX((MAX($D$16,POWER((ABS(K1311)^2)/($I$5*MAX(F1311,0.1)^2),1/3))),IFERROR(L1311,0)-(MIN(ABS(IFERROR(U1311,0))*$D$18,ABS((MAX($D$16,POWER((ABS(K1311)^2)/($I$5*MAX(F1311,0.1)^2),1/3)))-IFERROR(L1311,0))))))),MAX($D$16,POWER((ABS(K1311)^2)/($I$5*MAX(F1311,0.1)^2),1/3))),MAX($D$16,IFERROR(L1311,0)))))))</f>
        <v/>
      </c>
      <c r="M1311">
        <f>((F1311)+(G1311)*(L1311))*(L1311)</f>
        <v/>
      </c>
      <c r="N1311">
        <f>(((F1311)+(G1311)*(L1311))*(L1311))/MAX((F1311)+2*(L1311)*SQRT(1+(G1311)^2),1E-6)</f>
        <v/>
      </c>
      <c r="O1311">
        <f>ABS(K1311)/MAX(((F1311)+(G1311)*(L1311))*(L1311),1E-6)</f>
        <v/>
      </c>
      <c r="P1311">
        <f>E1311+L1311</f>
        <v/>
      </c>
      <c r="Q1311">
        <f>P1311+((ABS(K1311)/MAX(((F1311)+(G1311)*(L1311))*(L1311),1E-6))^2)/(2*$I$5)</f>
        <v/>
      </c>
      <c r="R1311">
        <f>((ABS(K1311)*$D$6)/(MAX(((F1311)+(G1311)*(L1311))*(L1311),1E-6)*MAX(((((F1311)+(G1311)*(L1311))*(L1311))/MAX((F1311)+2*(L1311)*SQRT(1+(G1311)^2),1E-6))^(2/3),1E-6)))^2</f>
        <v/>
      </c>
      <c r="S1311">
        <f>ABS(ABS(K1311)/MAX(((F1311)+(G1311)*(L1311))*(L1311),1E-6))/SQRT($I$5*MAX((((F1311)+(G1311)*(L1311))*(L1311))/MAX((F1311)+2*(G1311)*(L1311),1E-6),1E-6))</f>
        <v/>
      </c>
      <c r="T1311">
        <f>((F1311)*(L1311)^2)/2+(G1311)*(L1311)^3/3+(ABS(K1311)^2)/($I$5*MAX(((F1311)+(G1311)*(L1311))*(L1311),1E-6))</f>
        <v/>
      </c>
      <c r="U1311">
        <f>IF($D$20=0,0,IFERROR(Q1310-(((R1310+R1311)/2)*J1311)-(IF(O1310&gt;O1311,$D$8*((O1310^2-O1311^2)/(2*$I$5)),$D$9*((O1311^2-O1310^2)/(2*$I$5)))+($D$10*(ABS(I1311)/90)*(MAX(O1310^2,O1311^2)/(2*$I$5))))-Q1311,0))</f>
        <v/>
      </c>
      <c r="V1311">
        <f>IF($D$20=0,1,IFERROR(IF(ROUND(S1311,3)=1,1,IF(AND(ABS(U1311)&lt;$D$19,S1311&gt;1),1,0)),0))</f>
        <v/>
      </c>
      <c r="W1311">
        <f>IF($D$20=0,IFERROR(W1312,MAX($D$16,POWER((ABS(K1311)^2)/($I$5*MAX(F1311,0.1)^2),1/3))),IF(IFERROR(AG1312,0)=0,IFERROR(W1312,MAX($D$16,POWER((ABS(K1311)^2)/($I$5*MAX(F1311,0.1)^2),1/3))),IF(OR(IFERROR(W1311,0)=0,IFERROR(AD1312,0)&gt;1),MAX($D$16,POWER((ABS(K1311)^2)/($I$5*MAX(F1311,0.1)^2),1/3)),IF(IFERROR(AF1311,0)&gt;0,MAX($D$16,IFERROR(W1311,0)+((IFERROR(AF1311,0))*$D$18*IF((IFERROR(AD1311,0))&lt;1,1,-1))),IF(IFERROR(AF1311,0)&lt;0,IF(ABS((MAX($D$16,POWER((ABS(K1311)^2)/($I$5*MAX(F1311,0.1)^2),1/3)))-IFERROR(W1311,0))&gt;$D$19,MAX($D$16,IF((MAX($D$16,POWER((ABS(K1311)^2)/($I$5*MAX(F1311,0.1)^2),1/3)))&gt;IFERROR(W1311,0),MIN((MAX($D$16,POWER((ABS(K1311)^2)/($I$5*MAX(F1311,0.1)^2),1/3))),IFERROR(W1311,0)+(MIN(ABS(IFERROR(AF1311,0))*$D$18,ABS((MAX($D$16,POWER((ABS(K1311)^2)/($I$5*MAX(F1311,0.1)^2),1/3)))-IFERROR(W1311,0))))),MAX((MAX($D$16,POWER((ABS(K1311)^2)/($I$5*MAX(F1311,0.1)^2),1/3))),IFERROR(W1311,0)-(MIN(ABS(IFERROR(AF1311,0))*$D$18,ABS((MAX($D$16,POWER((ABS(K1311)^2)/($I$5*MAX(F1311,0.1)^2),1/3)))-IFERROR(W1311,0))))))),MAX($D$16,POWER((ABS(K1311)^2)/($I$5*MAX(F1311,0.1)^2),1/3))),MAX($D$16,IFERROR(W1311,0)))))))</f>
        <v/>
      </c>
      <c r="X1311">
        <f>((F1311)+(G1311)*(W1311))*(W1311)</f>
        <v/>
      </c>
      <c r="Y1311">
        <f>(((F1311)+(G1311)*(W1311))*(W1311))/MAX((F1311)+2*(W1311)*SQRT(1+(G1311)^2),1E-6)</f>
        <v/>
      </c>
      <c r="Z1311">
        <f>ABS(K1311)/MAX(((F1311)+(G1311)*(W1311))*(W1311),1E-6)</f>
        <v/>
      </c>
      <c r="AA1311">
        <f>E1311+W1311</f>
        <v/>
      </c>
      <c r="AB1311">
        <f>AA1311+((ABS(K1311)/MAX(((F1311)+(G1311)*(W1311))*(W1311),1E-6))^2)/(2*$I$5)</f>
        <v/>
      </c>
      <c r="AC1311">
        <f>((ABS(K1311)*$D$6)/(MAX(((F1311)+(G1311)*(W1311))*(W1311),1E-6)*MAX(((((F1311)+(G1311)*(W1311))*(W1311))/MAX((F1311)+2*(W1311)*SQRT(1+(G1311)^2),1E-6))^(2/3),1E-6)))^2</f>
        <v/>
      </c>
      <c r="AD1311">
        <f>ABS(ABS(K1311)/MAX(((F1311)+(G1311)*(W1311))*(W1311),1E-6))/SQRT($I$5*MAX((((F1311)+(G1311)*(W1311))*(W1311))/MAX((F1311)+2*(G1311)*(W1311),1E-6),1E-6))</f>
        <v/>
      </c>
      <c r="AE1311">
        <f>((F1311)*(W1311)^2)/2+(G1311)*(W1311)^3/3+(ABS(K1311)^2)/($I$5*MAX(((F1311)+(G1311)*(W1311))*(W1311),1E-6))</f>
        <v/>
      </c>
      <c r="AF1311">
        <f>IF($D$20=0,0,IFERROR(AB1312+(((AC1311+AC1312)/2)*J1312)+(IF(Z1311&gt;Z1312,$D$8*((Z1311^2-Z1312^2)/(2*$I$5)),$D$9*((Z1312^2-Z1311^2)/(2*$I$5)))+($D$10*(ABS(I1312)/90)*(MAX(Z1311^2,Z1312^2)/(2*$I$5))))-AB1311,0))</f>
        <v/>
      </c>
      <c r="AG1311">
        <f>IF($D$20=0,1,IFERROR(IF(ROUND(AD1311,3)=1,1,IF(AND(ABS(AF1311)&lt;$D$19,AD1311&lt;1),1,0)),0))</f>
        <v/>
      </c>
      <c r="AH1311">
        <f>IFERROR(IF(V32="Supercritical",MAX($D$16,IFERROR(L1311,MAX($D$16,POWER((ABS(K1311)^2)/($I$5*MAX(F1311,0.1)^2),1/3)))),IF(V32="Subcritical",MAX($D$16,IFERROR(W1311,MAX($D$16,POWER((ABS(K1311)^2)/($I$5*MAX(F1311,0.1)^2),1/3)))),IF(AND(IFERROR(V1311,0)=1,IFERROR(AG1311,0)=1),IF(IFERROR(T1311,-1E99)&gt;=IFERROR(AE1311,-1E99),MAX($D$16,IFERROR(L1311,MAX($D$16,POWER((ABS(K1311)^2)/($I$5*MAX(F1311,0.1)^2),1/3)))),MAX($D$16,IFERROR(W1311,MAX($D$16,POWER((ABS(K1311)^2)/($I$5*MAX(F1311,0.1)^2),1/3))))),IF(IFERROR(V1311,0)=1,MAX($D$16,IFERROR(L1311,MAX($D$16,POWER((ABS(K1311)^2)/($I$5*MAX(F1311,0.1)^2),1/3)))),IF(IFERROR(AG1311,0)=1,MAX($D$16,IFERROR(W1311,MAX($D$16,POWER((ABS(K1311)^2)/($I$5*MAX(F1311,0.1)^2),1/3)))),MAX($D$16,POWER((ABS(K1311)^2)/($I$5*MAX(F1311,0.1)^2),1/3))))))),MAX($D$16,POWER((ABS(K1311)^2)/($I$5*MAX(F1311,0.1)^2),1/3)))</f>
        <v/>
      </c>
      <c r="AI1311">
        <f>E1311+AH1311</f>
        <v/>
      </c>
      <c r="AJ1311">
        <f>AI1311+((ABS(K1311)/MAX(((F1311)+(G1311)*(AH1311))*(AH1311),1E-6))^2)/(2*$I$5)</f>
        <v/>
      </c>
      <c r="AM1311" t="n">
        <v>0</v>
      </c>
      <c r="AN1311" t="n">
        <v>0</v>
      </c>
      <c r="AO1311">
        <f>AM1311+AN1311</f>
        <v/>
      </c>
      <c r="AP1311">
        <f>AP1310+AO1311</f>
        <v/>
      </c>
      <c r="AQ1311">
        <f>ABS(ABS(K1311)/MAX(((F1311)+(G1311)*(AH1311))*(AH1311),1E-6))/SQRT($I$5*MAX((((F1311)+(G1311)*(AH1311))*(AH1311))/MAX((F1311)+2*(G1311)*(AH1311),1E-6),1E-6))</f>
        <v/>
      </c>
      <c r="AR1311">
        <f>IF(AQ1311&lt;1,"Subcritical","Supercritical")</f>
        <v/>
      </c>
      <c r="AS1311">
        <f>((ABS(K1311)*$D$6)/(MAX(((F1311)+(G1311)*(AH1311))*(AH1311),1E-6)*MAX(((((F1311)+(G1311)*(AH1311))*(AH1311))/MAX((F1311)+2*(AH1311)*SQRT(1+(G1311)^2),1E-6))^(2/3),1E-6)))^2</f>
        <v/>
      </c>
    </row>
    <row r="1312">
      <c r="A1312" t="n">
        <v>1163</v>
      </c>
      <c r="B1312" t="n">
        <v>1161.89</v>
      </c>
      <c r="C1312" t="n">
        <v>616074.3199999999</v>
      </c>
      <c r="D1312" t="n">
        <v>3096842.193</v>
      </c>
      <c r="E1312" t="n">
        <v>631.981</v>
      </c>
      <c r="F1312" t="n">
        <v>5.2</v>
      </c>
      <c r="G1312" t="n">
        <v>0</v>
      </c>
      <c r="H1312" t="inlineStr">
        <is>
          <t>Normal</t>
        </is>
      </c>
      <c r="I1312" t="n">
        <v>0.002</v>
      </c>
      <c r="J1312">
        <f>B1312-B1311</f>
        <v/>
      </c>
      <c r="K1312">
        <f>MAX(0,K1311-AO1311)</f>
        <v/>
      </c>
      <c r="L1312">
        <f>IF($D$20=0,IFERROR(L1311,MAX($D$16,POWER((ABS(K1312)^2)/($I$5*MAX(F1312,0.1)^2),1/3))),IF(IFERROR(V1311,0)=0,IFERROR(L1311,MAX($D$16,POWER((ABS(K1312)^2)/($I$5*MAX(F1312,0.1)^2),1/3))),IF(OR(IFERROR(L1312,0)=0,IFERROR(S1311,0)&lt;1,IFERROR(S1312,0)&lt;1),MAX($D$16,POWER((ABS(K1312)^2)/($I$5*MAX(F1312,0.1)^2),1/3)),IF(IFERROR(U1312,0)&gt;0,MAX($D$16,IFERROR(L1312,0)+((IFERROR(U1312,0))*$D$18*IF((IFERROR(S1312,0))&lt;1,1,-1))),IF(IFERROR(U1312,0)&lt;0,IF(ABS((MAX($D$16,POWER((ABS(K1312)^2)/($I$5*MAX(F1312,0.1)^2),1/3)))-IFERROR(L1312,0))&gt;$D$19,MAX($D$16,IF((MAX($D$16,POWER((ABS(K1312)^2)/($I$5*MAX(F1312,0.1)^2),1/3)))&gt;IFERROR(L1312,0),MIN((MAX($D$16,POWER((ABS(K1312)^2)/($I$5*MAX(F1312,0.1)^2),1/3))),IFERROR(L1312,0)+(MIN(ABS(IFERROR(U1312,0))*$D$18,ABS((MAX($D$16,POWER((ABS(K1312)^2)/($I$5*MAX(F1312,0.1)^2),1/3)))-IFERROR(L1312,0))))),MAX((MAX($D$16,POWER((ABS(K1312)^2)/($I$5*MAX(F1312,0.1)^2),1/3))),IFERROR(L1312,0)-(MIN(ABS(IFERROR(U1312,0))*$D$18,ABS((MAX($D$16,POWER((ABS(K1312)^2)/($I$5*MAX(F1312,0.1)^2),1/3)))-IFERROR(L1312,0))))))),MAX($D$16,POWER((ABS(K1312)^2)/($I$5*MAX(F1312,0.1)^2),1/3))),MAX($D$16,IFERROR(L1312,0)))))))</f>
        <v/>
      </c>
      <c r="M1312">
        <f>((F1312)+(G1312)*(L1312))*(L1312)</f>
        <v/>
      </c>
      <c r="N1312">
        <f>(((F1312)+(G1312)*(L1312))*(L1312))/MAX((F1312)+2*(L1312)*SQRT(1+(G1312)^2),1E-6)</f>
        <v/>
      </c>
      <c r="O1312">
        <f>ABS(K1312)/MAX(((F1312)+(G1312)*(L1312))*(L1312),1E-6)</f>
        <v/>
      </c>
      <c r="P1312">
        <f>E1312+L1312</f>
        <v/>
      </c>
      <c r="Q1312">
        <f>P1312+((ABS(K1312)/MAX(((F1312)+(G1312)*(L1312))*(L1312),1E-6))^2)/(2*$I$5)</f>
        <v/>
      </c>
      <c r="R1312">
        <f>((ABS(K1312)*$D$6)/(MAX(((F1312)+(G1312)*(L1312))*(L1312),1E-6)*MAX(((((F1312)+(G1312)*(L1312))*(L1312))/MAX((F1312)+2*(L1312)*SQRT(1+(G1312)^2),1E-6))^(2/3),1E-6)))^2</f>
        <v/>
      </c>
      <c r="S1312">
        <f>ABS(ABS(K1312)/MAX(((F1312)+(G1312)*(L1312))*(L1312),1E-6))/SQRT($I$5*MAX((((F1312)+(G1312)*(L1312))*(L1312))/MAX((F1312)+2*(G1312)*(L1312),1E-6),1E-6))</f>
        <v/>
      </c>
      <c r="T1312">
        <f>((F1312)*(L1312)^2)/2+(G1312)*(L1312)^3/3+(ABS(K1312)^2)/($I$5*MAX(((F1312)+(G1312)*(L1312))*(L1312),1E-6))</f>
        <v/>
      </c>
      <c r="U1312">
        <f>IF($D$20=0,0,IFERROR(Q1311-(((R1311+R1312)/2)*J1312)-(IF(O1311&gt;O1312,$D$8*((O1311^2-O1312^2)/(2*$I$5)),$D$9*((O1312^2-O1311^2)/(2*$I$5)))+($D$10*(ABS(I1312)/90)*(MAX(O1311^2,O1312^2)/(2*$I$5))))-Q1312,0))</f>
        <v/>
      </c>
      <c r="V1312">
        <f>IF($D$20=0,1,IFERROR(IF(ROUND(S1312,3)=1,1,IF(AND(ABS(U1312)&lt;$D$19,S1312&gt;1),1,0)),0))</f>
        <v/>
      </c>
      <c r="W1312">
        <f>IF($D$20=0,IFERROR(W1313,MAX($D$16,POWER((ABS(K1312)^2)/($I$5*MAX(F1312,0.1)^2),1/3))),IF(IFERROR(AG1313,0)=0,IFERROR(W1313,MAX($D$16,POWER((ABS(K1312)^2)/($I$5*MAX(F1312,0.1)^2),1/3))),IF(OR(IFERROR(W1312,0)=0,IFERROR(AD1313,0)&gt;1),MAX($D$16,POWER((ABS(K1312)^2)/($I$5*MAX(F1312,0.1)^2),1/3)),IF(IFERROR(AF1312,0)&gt;0,MAX($D$16,IFERROR(W1312,0)+((IFERROR(AF1312,0))*$D$18*IF((IFERROR(AD1312,0))&lt;1,1,-1))),IF(IFERROR(AF1312,0)&lt;0,IF(ABS((MAX($D$16,POWER((ABS(K1312)^2)/($I$5*MAX(F1312,0.1)^2),1/3)))-IFERROR(W1312,0))&gt;$D$19,MAX($D$16,IF((MAX($D$16,POWER((ABS(K1312)^2)/($I$5*MAX(F1312,0.1)^2),1/3)))&gt;IFERROR(W1312,0),MIN((MAX($D$16,POWER((ABS(K1312)^2)/($I$5*MAX(F1312,0.1)^2),1/3))),IFERROR(W1312,0)+(MIN(ABS(IFERROR(AF1312,0))*$D$18,ABS((MAX($D$16,POWER((ABS(K1312)^2)/($I$5*MAX(F1312,0.1)^2),1/3)))-IFERROR(W1312,0))))),MAX((MAX($D$16,POWER((ABS(K1312)^2)/($I$5*MAX(F1312,0.1)^2),1/3))),IFERROR(W1312,0)-(MIN(ABS(IFERROR(AF1312,0))*$D$18,ABS((MAX($D$16,POWER((ABS(K1312)^2)/($I$5*MAX(F1312,0.1)^2),1/3)))-IFERROR(W1312,0))))))),MAX($D$16,POWER((ABS(K1312)^2)/($I$5*MAX(F1312,0.1)^2),1/3))),MAX($D$16,IFERROR(W1312,0)))))))</f>
        <v/>
      </c>
      <c r="X1312">
        <f>((F1312)+(G1312)*(W1312))*(W1312)</f>
        <v/>
      </c>
      <c r="Y1312">
        <f>(((F1312)+(G1312)*(W1312))*(W1312))/MAX((F1312)+2*(W1312)*SQRT(1+(G1312)^2),1E-6)</f>
        <v/>
      </c>
      <c r="Z1312">
        <f>ABS(K1312)/MAX(((F1312)+(G1312)*(W1312))*(W1312),1E-6)</f>
        <v/>
      </c>
      <c r="AA1312">
        <f>E1312+W1312</f>
        <v/>
      </c>
      <c r="AB1312">
        <f>AA1312+((ABS(K1312)/MAX(((F1312)+(G1312)*(W1312))*(W1312),1E-6))^2)/(2*$I$5)</f>
        <v/>
      </c>
      <c r="AC1312">
        <f>((ABS(K1312)*$D$6)/(MAX(((F1312)+(G1312)*(W1312))*(W1312),1E-6)*MAX(((((F1312)+(G1312)*(W1312))*(W1312))/MAX((F1312)+2*(W1312)*SQRT(1+(G1312)^2),1E-6))^(2/3),1E-6)))^2</f>
        <v/>
      </c>
      <c r="AD1312">
        <f>ABS(ABS(K1312)/MAX(((F1312)+(G1312)*(W1312))*(W1312),1E-6))/SQRT($I$5*MAX((((F1312)+(G1312)*(W1312))*(W1312))/MAX((F1312)+2*(G1312)*(W1312),1E-6),1E-6))</f>
        <v/>
      </c>
      <c r="AE1312">
        <f>((F1312)*(W1312)^2)/2+(G1312)*(W1312)^3/3+(ABS(K1312)^2)/($I$5*MAX(((F1312)+(G1312)*(W1312))*(W1312),1E-6))</f>
        <v/>
      </c>
      <c r="AF1312">
        <f>IF($D$20=0,0,IFERROR(AB1313+(((AC1312+AC1313)/2)*J1313)+(IF(Z1312&gt;Z1313,$D$8*((Z1312^2-Z1313^2)/(2*$I$5)),$D$9*((Z1313^2-Z1312^2)/(2*$I$5)))+($D$10*(ABS(I1313)/90)*(MAX(Z1312^2,Z1313^2)/(2*$I$5))))-AB1312,0))</f>
        <v/>
      </c>
      <c r="AG1312">
        <f>IF($D$20=0,1,IFERROR(IF(ROUND(AD1312,3)=1,1,IF(AND(ABS(AF1312)&lt;$D$19,AD1312&lt;1),1,0)),0))</f>
        <v/>
      </c>
      <c r="AH1312">
        <f>IFERROR(IF(V32="Supercritical",MAX($D$16,IFERROR(L1312,MAX($D$16,POWER((ABS(K1312)^2)/($I$5*MAX(F1312,0.1)^2),1/3)))),IF(V32="Subcritical",MAX($D$16,IFERROR(W1312,MAX($D$16,POWER((ABS(K1312)^2)/($I$5*MAX(F1312,0.1)^2),1/3)))),IF(AND(IFERROR(V1312,0)=1,IFERROR(AG1312,0)=1),IF(IFERROR(T1312,-1E99)&gt;=IFERROR(AE1312,-1E99),MAX($D$16,IFERROR(L1312,MAX($D$16,POWER((ABS(K1312)^2)/($I$5*MAX(F1312,0.1)^2),1/3)))),MAX($D$16,IFERROR(W1312,MAX($D$16,POWER((ABS(K1312)^2)/($I$5*MAX(F1312,0.1)^2),1/3))))),IF(IFERROR(V1312,0)=1,MAX($D$16,IFERROR(L1312,MAX($D$16,POWER((ABS(K1312)^2)/($I$5*MAX(F1312,0.1)^2),1/3)))),IF(IFERROR(AG1312,0)=1,MAX($D$16,IFERROR(W1312,MAX($D$16,POWER((ABS(K1312)^2)/($I$5*MAX(F1312,0.1)^2),1/3)))),MAX($D$16,POWER((ABS(K1312)^2)/($I$5*MAX(F1312,0.1)^2),1/3))))))),MAX($D$16,POWER((ABS(K1312)^2)/($I$5*MAX(F1312,0.1)^2),1/3)))</f>
        <v/>
      </c>
      <c r="AI1312">
        <f>E1312+AH1312</f>
        <v/>
      </c>
      <c r="AJ1312">
        <f>AI1312+((ABS(K1312)/MAX(((F1312)+(G1312)*(AH1312))*(AH1312),1E-6))^2)/(2*$I$5)</f>
        <v/>
      </c>
      <c r="AM1312" t="n">
        <v>0</v>
      </c>
      <c r="AN1312" t="n">
        <v>0</v>
      </c>
      <c r="AO1312">
        <f>AM1312+AN1312</f>
        <v/>
      </c>
      <c r="AP1312">
        <f>AP1311+AO1312</f>
        <v/>
      </c>
      <c r="AQ1312">
        <f>ABS(ABS(K1312)/MAX(((F1312)+(G1312)*(AH1312))*(AH1312),1E-6))/SQRT($I$5*MAX((((F1312)+(G1312)*(AH1312))*(AH1312))/MAX((F1312)+2*(G1312)*(AH1312),1E-6),1E-6))</f>
        <v/>
      </c>
      <c r="AR1312">
        <f>IF(AQ1312&lt;1,"Subcritical","Supercritical")</f>
        <v/>
      </c>
      <c r="AS1312">
        <f>((ABS(K1312)*$D$6)/(MAX(((F1312)+(G1312)*(AH1312))*(AH1312),1E-6)*MAX(((((F1312)+(G1312)*(AH1312))*(AH1312))/MAX((F1312)+2*(AH1312)*SQRT(1+(G1312)^2),1E-6))^(2/3),1E-6)))^2</f>
        <v/>
      </c>
    </row>
    <row r="1313">
      <c r="A1313" t="n">
        <v>1164</v>
      </c>
      <c r="B1313" t="n">
        <v>1162.89</v>
      </c>
      <c r="C1313" t="n">
        <v>616074.278</v>
      </c>
      <c r="D1313" t="n">
        <v>3096841.194</v>
      </c>
      <c r="E1313" t="n">
        <v>631.9805</v>
      </c>
      <c r="F1313" t="n">
        <v>5.2</v>
      </c>
      <c r="G1313" t="n">
        <v>0</v>
      </c>
      <c r="H1313" t="inlineStr">
        <is>
          <t>Normal</t>
        </is>
      </c>
      <c r="I1313" t="n">
        <v>0</v>
      </c>
      <c r="J1313">
        <f>B1313-B1312</f>
        <v/>
      </c>
      <c r="K1313">
        <f>MAX(0,K1312-AO1312)</f>
        <v/>
      </c>
      <c r="L1313">
        <f>IF($D$20=0,IFERROR(L1312,MAX($D$16,POWER((ABS(K1313)^2)/($I$5*MAX(F1313,0.1)^2),1/3))),IF(IFERROR(V1312,0)=0,IFERROR(L1312,MAX($D$16,POWER((ABS(K1313)^2)/($I$5*MAX(F1313,0.1)^2),1/3))),IF(OR(IFERROR(L1313,0)=0,IFERROR(S1312,0)&lt;1,IFERROR(S1313,0)&lt;1),MAX($D$16,POWER((ABS(K1313)^2)/($I$5*MAX(F1313,0.1)^2),1/3)),IF(IFERROR(U1313,0)&gt;0,MAX($D$16,IFERROR(L1313,0)+((IFERROR(U1313,0))*$D$18*IF((IFERROR(S1313,0))&lt;1,1,-1))),IF(IFERROR(U1313,0)&lt;0,IF(ABS((MAX($D$16,POWER((ABS(K1313)^2)/($I$5*MAX(F1313,0.1)^2),1/3)))-IFERROR(L1313,0))&gt;$D$19,MAX($D$16,IF((MAX($D$16,POWER((ABS(K1313)^2)/($I$5*MAX(F1313,0.1)^2),1/3)))&gt;IFERROR(L1313,0),MIN((MAX($D$16,POWER((ABS(K1313)^2)/($I$5*MAX(F1313,0.1)^2),1/3))),IFERROR(L1313,0)+(MIN(ABS(IFERROR(U1313,0))*$D$18,ABS((MAX($D$16,POWER((ABS(K1313)^2)/($I$5*MAX(F1313,0.1)^2),1/3)))-IFERROR(L1313,0))))),MAX((MAX($D$16,POWER((ABS(K1313)^2)/($I$5*MAX(F1313,0.1)^2),1/3))),IFERROR(L1313,0)-(MIN(ABS(IFERROR(U1313,0))*$D$18,ABS((MAX($D$16,POWER((ABS(K1313)^2)/($I$5*MAX(F1313,0.1)^2),1/3)))-IFERROR(L1313,0))))))),MAX($D$16,POWER((ABS(K1313)^2)/($I$5*MAX(F1313,0.1)^2),1/3))),MAX($D$16,IFERROR(L1313,0)))))))</f>
        <v/>
      </c>
      <c r="M1313">
        <f>((F1313)+(G1313)*(L1313))*(L1313)</f>
        <v/>
      </c>
      <c r="N1313">
        <f>(((F1313)+(G1313)*(L1313))*(L1313))/MAX((F1313)+2*(L1313)*SQRT(1+(G1313)^2),1E-6)</f>
        <v/>
      </c>
      <c r="O1313">
        <f>ABS(K1313)/MAX(((F1313)+(G1313)*(L1313))*(L1313),1E-6)</f>
        <v/>
      </c>
      <c r="P1313">
        <f>E1313+L1313</f>
        <v/>
      </c>
      <c r="Q1313">
        <f>P1313+((ABS(K1313)/MAX(((F1313)+(G1313)*(L1313))*(L1313),1E-6))^2)/(2*$I$5)</f>
        <v/>
      </c>
      <c r="R1313">
        <f>((ABS(K1313)*$D$6)/(MAX(((F1313)+(G1313)*(L1313))*(L1313),1E-6)*MAX(((((F1313)+(G1313)*(L1313))*(L1313))/MAX((F1313)+2*(L1313)*SQRT(1+(G1313)^2),1E-6))^(2/3),1E-6)))^2</f>
        <v/>
      </c>
      <c r="S1313">
        <f>ABS(ABS(K1313)/MAX(((F1313)+(G1313)*(L1313))*(L1313),1E-6))/SQRT($I$5*MAX((((F1313)+(G1313)*(L1313))*(L1313))/MAX((F1313)+2*(G1313)*(L1313),1E-6),1E-6))</f>
        <v/>
      </c>
      <c r="T1313">
        <f>((F1313)*(L1313)^2)/2+(G1313)*(L1313)^3/3+(ABS(K1313)^2)/($I$5*MAX(((F1313)+(G1313)*(L1313))*(L1313),1E-6))</f>
        <v/>
      </c>
      <c r="U1313">
        <f>IF($D$20=0,0,IFERROR(Q1312-(((R1312+R1313)/2)*J1313)-(IF(O1312&gt;O1313,$D$8*((O1312^2-O1313^2)/(2*$I$5)),$D$9*((O1313^2-O1312^2)/(2*$I$5)))+($D$10*(ABS(I1313)/90)*(MAX(O1312^2,O1313^2)/(2*$I$5))))-Q1313,0))</f>
        <v/>
      </c>
      <c r="V1313">
        <f>IF($D$20=0,1,IFERROR(IF(ROUND(S1313,3)=1,1,IF(AND(ABS(U1313)&lt;$D$19,S1313&gt;1),1,0)),0))</f>
        <v/>
      </c>
      <c r="W1313">
        <f>IF($D$20=0,IFERROR(W1314,MAX($D$16,POWER((ABS(K1313)^2)/($I$5*MAX(F1313,0.1)^2),1/3))),IF(IFERROR(AG1314,0)=0,IFERROR(W1314,MAX($D$16,POWER((ABS(K1313)^2)/($I$5*MAX(F1313,0.1)^2),1/3))),IF(OR(IFERROR(W1313,0)=0,IFERROR(AD1314,0)&gt;1),MAX($D$16,POWER((ABS(K1313)^2)/($I$5*MAX(F1313,0.1)^2),1/3)),IF(IFERROR(AF1313,0)&gt;0,MAX($D$16,IFERROR(W1313,0)+((IFERROR(AF1313,0))*$D$18*IF((IFERROR(AD1313,0))&lt;1,1,-1))),IF(IFERROR(AF1313,0)&lt;0,IF(ABS((MAX($D$16,POWER((ABS(K1313)^2)/($I$5*MAX(F1313,0.1)^2),1/3)))-IFERROR(W1313,0))&gt;$D$19,MAX($D$16,IF((MAX($D$16,POWER((ABS(K1313)^2)/($I$5*MAX(F1313,0.1)^2),1/3)))&gt;IFERROR(W1313,0),MIN((MAX($D$16,POWER((ABS(K1313)^2)/($I$5*MAX(F1313,0.1)^2),1/3))),IFERROR(W1313,0)+(MIN(ABS(IFERROR(AF1313,0))*$D$18,ABS((MAX($D$16,POWER((ABS(K1313)^2)/($I$5*MAX(F1313,0.1)^2),1/3)))-IFERROR(W1313,0))))),MAX((MAX($D$16,POWER((ABS(K1313)^2)/($I$5*MAX(F1313,0.1)^2),1/3))),IFERROR(W1313,0)-(MIN(ABS(IFERROR(AF1313,0))*$D$18,ABS((MAX($D$16,POWER((ABS(K1313)^2)/($I$5*MAX(F1313,0.1)^2),1/3)))-IFERROR(W1313,0))))))),MAX($D$16,POWER((ABS(K1313)^2)/($I$5*MAX(F1313,0.1)^2),1/3))),MAX($D$16,IFERROR(W1313,0)))))))</f>
        <v/>
      </c>
      <c r="X1313">
        <f>((F1313)+(G1313)*(W1313))*(W1313)</f>
        <v/>
      </c>
      <c r="Y1313">
        <f>(((F1313)+(G1313)*(W1313))*(W1313))/MAX((F1313)+2*(W1313)*SQRT(1+(G1313)^2),1E-6)</f>
        <v/>
      </c>
      <c r="Z1313">
        <f>ABS(K1313)/MAX(((F1313)+(G1313)*(W1313))*(W1313),1E-6)</f>
        <v/>
      </c>
      <c r="AA1313">
        <f>E1313+W1313</f>
        <v/>
      </c>
      <c r="AB1313">
        <f>AA1313+((ABS(K1313)/MAX(((F1313)+(G1313)*(W1313))*(W1313),1E-6))^2)/(2*$I$5)</f>
        <v/>
      </c>
      <c r="AC1313">
        <f>((ABS(K1313)*$D$6)/(MAX(((F1313)+(G1313)*(W1313))*(W1313),1E-6)*MAX(((((F1313)+(G1313)*(W1313))*(W1313))/MAX((F1313)+2*(W1313)*SQRT(1+(G1313)^2),1E-6))^(2/3),1E-6)))^2</f>
        <v/>
      </c>
      <c r="AD1313">
        <f>ABS(ABS(K1313)/MAX(((F1313)+(G1313)*(W1313))*(W1313),1E-6))/SQRT($I$5*MAX((((F1313)+(G1313)*(W1313))*(W1313))/MAX((F1313)+2*(G1313)*(W1313),1E-6),1E-6))</f>
        <v/>
      </c>
      <c r="AE1313">
        <f>((F1313)*(W1313)^2)/2+(G1313)*(W1313)^3/3+(ABS(K1313)^2)/($I$5*MAX(((F1313)+(G1313)*(W1313))*(W1313),1E-6))</f>
        <v/>
      </c>
      <c r="AF1313">
        <f>IF($D$20=0,0,IFERROR(AB1314+(((AC1313+AC1314)/2)*J1314)+(IF(Z1313&gt;Z1314,$D$8*((Z1313^2-Z1314^2)/(2*$I$5)),$D$9*((Z1314^2-Z1313^2)/(2*$I$5)))+($D$10*(ABS(I1314)/90)*(MAX(Z1313^2,Z1314^2)/(2*$I$5))))-AB1313,0))</f>
        <v/>
      </c>
      <c r="AG1313">
        <f>IF($D$20=0,1,IFERROR(IF(ROUND(AD1313,3)=1,1,IF(AND(ABS(AF1313)&lt;$D$19,AD1313&lt;1),1,0)),0))</f>
        <v/>
      </c>
      <c r="AH1313">
        <f>IFERROR(IF(V32="Supercritical",MAX($D$16,IFERROR(L1313,MAX($D$16,POWER((ABS(K1313)^2)/($I$5*MAX(F1313,0.1)^2),1/3)))),IF(V32="Subcritical",MAX($D$16,IFERROR(W1313,MAX($D$16,POWER((ABS(K1313)^2)/($I$5*MAX(F1313,0.1)^2),1/3)))),IF(AND(IFERROR(V1313,0)=1,IFERROR(AG1313,0)=1),IF(IFERROR(T1313,-1E99)&gt;=IFERROR(AE1313,-1E99),MAX($D$16,IFERROR(L1313,MAX($D$16,POWER((ABS(K1313)^2)/($I$5*MAX(F1313,0.1)^2),1/3)))),MAX($D$16,IFERROR(W1313,MAX($D$16,POWER((ABS(K1313)^2)/($I$5*MAX(F1313,0.1)^2),1/3))))),IF(IFERROR(V1313,0)=1,MAX($D$16,IFERROR(L1313,MAX($D$16,POWER((ABS(K1313)^2)/($I$5*MAX(F1313,0.1)^2),1/3)))),IF(IFERROR(AG1313,0)=1,MAX($D$16,IFERROR(W1313,MAX($D$16,POWER((ABS(K1313)^2)/($I$5*MAX(F1313,0.1)^2),1/3)))),MAX($D$16,POWER((ABS(K1313)^2)/($I$5*MAX(F1313,0.1)^2),1/3))))))),MAX($D$16,POWER((ABS(K1313)^2)/($I$5*MAX(F1313,0.1)^2),1/3)))</f>
        <v/>
      </c>
      <c r="AI1313">
        <f>E1313+AH1313</f>
        <v/>
      </c>
      <c r="AJ1313">
        <f>AI1313+((ABS(K1313)/MAX(((F1313)+(G1313)*(AH1313))*(AH1313),1E-6))^2)/(2*$I$5)</f>
        <v/>
      </c>
      <c r="AM1313" t="n">
        <v>0</v>
      </c>
      <c r="AN1313" t="n">
        <v>0</v>
      </c>
      <c r="AO1313">
        <f>AM1313+AN1313</f>
        <v/>
      </c>
      <c r="AP1313">
        <f>AP1312+AO1313</f>
        <v/>
      </c>
      <c r="AQ1313">
        <f>ABS(ABS(K1313)/MAX(((F1313)+(G1313)*(AH1313))*(AH1313),1E-6))/SQRT($I$5*MAX((((F1313)+(G1313)*(AH1313))*(AH1313))/MAX((F1313)+2*(G1313)*(AH1313),1E-6),1E-6))</f>
        <v/>
      </c>
      <c r="AR1313">
        <f>IF(AQ1313&lt;1,"Subcritical","Supercritical")</f>
        <v/>
      </c>
      <c r="AS1313">
        <f>((ABS(K1313)*$D$6)/(MAX(((F1313)+(G1313)*(AH1313))*(AH1313),1E-6)*MAX(((((F1313)+(G1313)*(AH1313))*(AH1313))/MAX((F1313)+2*(AH1313)*SQRT(1+(G1313)^2),1E-6))^(2/3),1E-6)))^2</f>
        <v/>
      </c>
    </row>
    <row r="1314">
      <c r="A1314" t="n">
        <v>1165</v>
      </c>
      <c r="B1314" t="n">
        <v>1163.89</v>
      </c>
      <c r="C1314" t="n">
        <v>616074.236</v>
      </c>
      <c r="D1314" t="n">
        <v>3096840.195</v>
      </c>
      <c r="E1314" t="n">
        <v>631.98</v>
      </c>
      <c r="F1314" t="n">
        <v>5.2</v>
      </c>
      <c r="G1314" t="n">
        <v>0</v>
      </c>
      <c r="H1314" t="inlineStr">
        <is>
          <t>Normal</t>
        </is>
      </c>
      <c r="I1314" t="n">
        <v>0.057</v>
      </c>
      <c r="J1314">
        <f>B1314-B1313</f>
        <v/>
      </c>
      <c r="K1314">
        <f>MAX(0,K1313-AO1313)</f>
        <v/>
      </c>
      <c r="L1314">
        <f>IF($D$20=0,IFERROR(L1313,MAX($D$16,POWER((ABS(K1314)^2)/($I$5*MAX(F1314,0.1)^2),1/3))),IF(IFERROR(V1313,0)=0,IFERROR(L1313,MAX($D$16,POWER((ABS(K1314)^2)/($I$5*MAX(F1314,0.1)^2),1/3))),IF(OR(IFERROR(L1314,0)=0,IFERROR(S1313,0)&lt;1,IFERROR(S1314,0)&lt;1),MAX($D$16,POWER((ABS(K1314)^2)/($I$5*MAX(F1314,0.1)^2),1/3)),IF(IFERROR(U1314,0)&gt;0,MAX($D$16,IFERROR(L1314,0)+((IFERROR(U1314,0))*$D$18*IF((IFERROR(S1314,0))&lt;1,1,-1))),IF(IFERROR(U1314,0)&lt;0,IF(ABS((MAX($D$16,POWER((ABS(K1314)^2)/($I$5*MAX(F1314,0.1)^2),1/3)))-IFERROR(L1314,0))&gt;$D$19,MAX($D$16,IF((MAX($D$16,POWER((ABS(K1314)^2)/($I$5*MAX(F1314,0.1)^2),1/3)))&gt;IFERROR(L1314,0),MIN((MAX($D$16,POWER((ABS(K1314)^2)/($I$5*MAX(F1314,0.1)^2),1/3))),IFERROR(L1314,0)+(MIN(ABS(IFERROR(U1314,0))*$D$18,ABS((MAX($D$16,POWER((ABS(K1314)^2)/($I$5*MAX(F1314,0.1)^2),1/3)))-IFERROR(L1314,0))))),MAX((MAX($D$16,POWER((ABS(K1314)^2)/($I$5*MAX(F1314,0.1)^2),1/3))),IFERROR(L1314,0)-(MIN(ABS(IFERROR(U1314,0))*$D$18,ABS((MAX($D$16,POWER((ABS(K1314)^2)/($I$5*MAX(F1314,0.1)^2),1/3)))-IFERROR(L1314,0))))))),MAX($D$16,POWER((ABS(K1314)^2)/($I$5*MAX(F1314,0.1)^2),1/3))),MAX($D$16,IFERROR(L1314,0)))))))</f>
        <v/>
      </c>
      <c r="M1314">
        <f>((F1314)+(G1314)*(L1314))*(L1314)</f>
        <v/>
      </c>
      <c r="N1314">
        <f>(((F1314)+(G1314)*(L1314))*(L1314))/MAX((F1314)+2*(L1314)*SQRT(1+(G1314)^2),1E-6)</f>
        <v/>
      </c>
      <c r="O1314">
        <f>ABS(K1314)/MAX(((F1314)+(G1314)*(L1314))*(L1314),1E-6)</f>
        <v/>
      </c>
      <c r="P1314">
        <f>E1314+L1314</f>
        <v/>
      </c>
      <c r="Q1314">
        <f>P1314+((ABS(K1314)/MAX(((F1314)+(G1314)*(L1314))*(L1314),1E-6))^2)/(2*$I$5)</f>
        <v/>
      </c>
      <c r="R1314">
        <f>((ABS(K1314)*$D$6)/(MAX(((F1314)+(G1314)*(L1314))*(L1314),1E-6)*MAX(((((F1314)+(G1314)*(L1314))*(L1314))/MAX((F1314)+2*(L1314)*SQRT(1+(G1314)^2),1E-6))^(2/3),1E-6)))^2</f>
        <v/>
      </c>
      <c r="S1314">
        <f>ABS(ABS(K1314)/MAX(((F1314)+(G1314)*(L1314))*(L1314),1E-6))/SQRT($I$5*MAX((((F1314)+(G1314)*(L1314))*(L1314))/MAX((F1314)+2*(G1314)*(L1314),1E-6),1E-6))</f>
        <v/>
      </c>
      <c r="T1314">
        <f>((F1314)*(L1314)^2)/2+(G1314)*(L1314)^3/3+(ABS(K1314)^2)/($I$5*MAX(((F1314)+(G1314)*(L1314))*(L1314),1E-6))</f>
        <v/>
      </c>
      <c r="U1314">
        <f>IF($D$20=0,0,IFERROR(Q1313-(((R1313+R1314)/2)*J1314)-(IF(O1313&gt;O1314,$D$8*((O1313^2-O1314^2)/(2*$I$5)),$D$9*((O1314^2-O1313^2)/(2*$I$5)))+($D$10*(ABS(I1314)/90)*(MAX(O1313^2,O1314^2)/(2*$I$5))))-Q1314,0))</f>
        <v/>
      </c>
      <c r="V1314">
        <f>IF($D$20=0,1,IFERROR(IF(ROUND(S1314,3)=1,1,IF(AND(ABS(U1314)&lt;$D$19,S1314&gt;1),1,0)),0))</f>
        <v/>
      </c>
      <c r="W1314">
        <f>IF($D$20=0,IFERROR(W1315,MAX($D$16,POWER((ABS(K1314)^2)/($I$5*MAX(F1314,0.1)^2),1/3))),IF(IFERROR(AG1315,0)=0,IFERROR(W1315,MAX($D$16,POWER((ABS(K1314)^2)/($I$5*MAX(F1314,0.1)^2),1/3))),IF(OR(IFERROR(W1314,0)=0,IFERROR(AD1315,0)&gt;1),MAX($D$16,POWER((ABS(K1314)^2)/($I$5*MAX(F1314,0.1)^2),1/3)),IF(IFERROR(AF1314,0)&gt;0,MAX($D$16,IFERROR(W1314,0)+((IFERROR(AF1314,0))*$D$18*IF((IFERROR(AD1314,0))&lt;1,1,-1))),IF(IFERROR(AF1314,0)&lt;0,IF(ABS((MAX($D$16,POWER((ABS(K1314)^2)/($I$5*MAX(F1314,0.1)^2),1/3)))-IFERROR(W1314,0))&gt;$D$19,MAX($D$16,IF((MAX($D$16,POWER((ABS(K1314)^2)/($I$5*MAX(F1314,0.1)^2),1/3)))&gt;IFERROR(W1314,0),MIN((MAX($D$16,POWER((ABS(K1314)^2)/($I$5*MAX(F1314,0.1)^2),1/3))),IFERROR(W1314,0)+(MIN(ABS(IFERROR(AF1314,0))*$D$18,ABS((MAX($D$16,POWER((ABS(K1314)^2)/($I$5*MAX(F1314,0.1)^2),1/3)))-IFERROR(W1314,0))))),MAX((MAX($D$16,POWER((ABS(K1314)^2)/($I$5*MAX(F1314,0.1)^2),1/3))),IFERROR(W1314,0)-(MIN(ABS(IFERROR(AF1314,0))*$D$18,ABS((MAX($D$16,POWER((ABS(K1314)^2)/($I$5*MAX(F1314,0.1)^2),1/3)))-IFERROR(W1314,0))))))),MAX($D$16,POWER((ABS(K1314)^2)/($I$5*MAX(F1314,0.1)^2),1/3))),MAX($D$16,IFERROR(W1314,0)))))))</f>
        <v/>
      </c>
      <c r="X1314">
        <f>((F1314)+(G1314)*(W1314))*(W1314)</f>
        <v/>
      </c>
      <c r="Y1314">
        <f>(((F1314)+(G1314)*(W1314))*(W1314))/MAX((F1314)+2*(W1314)*SQRT(1+(G1314)^2),1E-6)</f>
        <v/>
      </c>
      <c r="Z1314">
        <f>ABS(K1314)/MAX(((F1314)+(G1314)*(W1314))*(W1314),1E-6)</f>
        <v/>
      </c>
      <c r="AA1314">
        <f>E1314+W1314</f>
        <v/>
      </c>
      <c r="AB1314">
        <f>AA1314+((ABS(K1314)/MAX(((F1314)+(G1314)*(W1314))*(W1314),1E-6))^2)/(2*$I$5)</f>
        <v/>
      </c>
      <c r="AC1314">
        <f>((ABS(K1314)*$D$6)/(MAX(((F1314)+(G1314)*(W1314))*(W1314),1E-6)*MAX(((((F1314)+(G1314)*(W1314))*(W1314))/MAX((F1314)+2*(W1314)*SQRT(1+(G1314)^2),1E-6))^(2/3),1E-6)))^2</f>
        <v/>
      </c>
      <c r="AD1314">
        <f>ABS(ABS(K1314)/MAX(((F1314)+(G1314)*(W1314))*(W1314),1E-6))/SQRT($I$5*MAX((((F1314)+(G1314)*(W1314))*(W1314))/MAX((F1314)+2*(G1314)*(W1314),1E-6),1E-6))</f>
        <v/>
      </c>
      <c r="AE1314">
        <f>((F1314)*(W1314)^2)/2+(G1314)*(W1314)^3/3+(ABS(K1314)^2)/($I$5*MAX(((F1314)+(G1314)*(W1314))*(W1314),1E-6))</f>
        <v/>
      </c>
      <c r="AF1314">
        <f>IF($D$20=0,0,IFERROR(AB1315+(((AC1314+AC1315)/2)*J1315)+(IF(Z1314&gt;Z1315,$D$8*((Z1314^2-Z1315^2)/(2*$I$5)),$D$9*((Z1315^2-Z1314^2)/(2*$I$5)))+($D$10*(ABS(I1315)/90)*(MAX(Z1314^2,Z1315^2)/(2*$I$5))))-AB1314,0))</f>
        <v/>
      </c>
      <c r="AG1314">
        <f>IF($D$20=0,1,IFERROR(IF(ROUND(AD1314,3)=1,1,IF(AND(ABS(AF1314)&lt;$D$19,AD1314&lt;1),1,0)),0))</f>
        <v/>
      </c>
      <c r="AH1314">
        <f>IFERROR(IF(V32="Supercritical",MAX($D$16,IFERROR(L1314,MAX($D$16,POWER((ABS(K1314)^2)/($I$5*MAX(F1314,0.1)^2),1/3)))),IF(V32="Subcritical",MAX($D$16,IFERROR(W1314,MAX($D$16,POWER((ABS(K1314)^2)/($I$5*MAX(F1314,0.1)^2),1/3)))),IF(AND(IFERROR(V1314,0)=1,IFERROR(AG1314,0)=1),IF(IFERROR(T1314,-1E99)&gt;=IFERROR(AE1314,-1E99),MAX($D$16,IFERROR(L1314,MAX($D$16,POWER((ABS(K1314)^2)/($I$5*MAX(F1314,0.1)^2),1/3)))),MAX($D$16,IFERROR(W1314,MAX($D$16,POWER((ABS(K1314)^2)/($I$5*MAX(F1314,0.1)^2),1/3))))),IF(IFERROR(V1314,0)=1,MAX($D$16,IFERROR(L1314,MAX($D$16,POWER((ABS(K1314)^2)/($I$5*MAX(F1314,0.1)^2),1/3)))),IF(IFERROR(AG1314,0)=1,MAX($D$16,IFERROR(W1314,MAX($D$16,POWER((ABS(K1314)^2)/($I$5*MAX(F1314,0.1)^2),1/3)))),MAX($D$16,POWER((ABS(K1314)^2)/($I$5*MAX(F1314,0.1)^2),1/3))))))),MAX($D$16,POWER((ABS(K1314)^2)/($I$5*MAX(F1314,0.1)^2),1/3)))</f>
        <v/>
      </c>
      <c r="AI1314">
        <f>E1314+AH1314</f>
        <v/>
      </c>
      <c r="AJ1314">
        <f>AI1314+((ABS(K1314)/MAX(((F1314)+(G1314)*(AH1314))*(AH1314),1E-6))^2)/(2*$I$5)</f>
        <v/>
      </c>
      <c r="AM1314" t="n">
        <v>0</v>
      </c>
      <c r="AN1314" t="n">
        <v>0</v>
      </c>
      <c r="AO1314">
        <f>AM1314+AN1314</f>
        <v/>
      </c>
      <c r="AP1314">
        <f>AP1313+AO1314</f>
        <v/>
      </c>
      <c r="AQ1314">
        <f>ABS(ABS(K1314)/MAX(((F1314)+(G1314)*(AH1314))*(AH1314),1E-6))/SQRT($I$5*MAX((((F1314)+(G1314)*(AH1314))*(AH1314))/MAX((F1314)+2*(G1314)*(AH1314),1E-6),1E-6))</f>
        <v/>
      </c>
      <c r="AR1314">
        <f>IF(AQ1314&lt;1,"Subcritical","Supercritical")</f>
        <v/>
      </c>
      <c r="AS1314">
        <f>((ABS(K1314)*$D$6)/(MAX(((F1314)+(G1314)*(AH1314))*(AH1314),1E-6)*MAX(((((F1314)+(G1314)*(AH1314))*(AH1314))/MAX((F1314)+2*(AH1314)*SQRT(1+(G1314)^2),1E-6))^(2/3),1E-6)))^2</f>
        <v/>
      </c>
    </row>
    <row r="1315">
      <c r="A1315" t="n">
        <v>1166</v>
      </c>
      <c r="B1315" t="n">
        <v>1164.889</v>
      </c>
      <c r="C1315" t="n">
        <v>616074.193</v>
      </c>
      <c r="D1315" t="n">
        <v>3096839.196</v>
      </c>
      <c r="E1315" t="n">
        <v>631.9795</v>
      </c>
      <c r="F1315" t="n">
        <v>5.2</v>
      </c>
      <c r="G1315" t="n">
        <v>0</v>
      </c>
      <c r="H1315" t="inlineStr">
        <is>
          <t>Normal</t>
        </is>
      </c>
      <c r="I1315" t="n">
        <v>0.057</v>
      </c>
      <c r="J1315">
        <f>B1315-B1314</f>
        <v/>
      </c>
      <c r="K1315">
        <f>MAX(0,K1314-AO1314)</f>
        <v/>
      </c>
      <c r="L1315">
        <f>IF($D$20=0,IFERROR(L1314,MAX($D$16,POWER((ABS(K1315)^2)/($I$5*MAX(F1315,0.1)^2),1/3))),IF(IFERROR(V1314,0)=0,IFERROR(L1314,MAX($D$16,POWER((ABS(K1315)^2)/($I$5*MAX(F1315,0.1)^2),1/3))),IF(OR(IFERROR(L1315,0)=0,IFERROR(S1314,0)&lt;1,IFERROR(S1315,0)&lt;1),MAX($D$16,POWER((ABS(K1315)^2)/($I$5*MAX(F1315,0.1)^2),1/3)),IF(IFERROR(U1315,0)&gt;0,MAX($D$16,IFERROR(L1315,0)+((IFERROR(U1315,0))*$D$18*IF((IFERROR(S1315,0))&lt;1,1,-1))),IF(IFERROR(U1315,0)&lt;0,IF(ABS((MAX($D$16,POWER((ABS(K1315)^2)/($I$5*MAX(F1315,0.1)^2),1/3)))-IFERROR(L1315,0))&gt;$D$19,MAX($D$16,IF((MAX($D$16,POWER((ABS(K1315)^2)/($I$5*MAX(F1315,0.1)^2),1/3)))&gt;IFERROR(L1315,0),MIN((MAX($D$16,POWER((ABS(K1315)^2)/($I$5*MAX(F1315,0.1)^2),1/3))),IFERROR(L1315,0)+(MIN(ABS(IFERROR(U1315,0))*$D$18,ABS((MAX($D$16,POWER((ABS(K1315)^2)/($I$5*MAX(F1315,0.1)^2),1/3)))-IFERROR(L1315,0))))),MAX((MAX($D$16,POWER((ABS(K1315)^2)/($I$5*MAX(F1315,0.1)^2),1/3))),IFERROR(L1315,0)-(MIN(ABS(IFERROR(U1315,0))*$D$18,ABS((MAX($D$16,POWER((ABS(K1315)^2)/($I$5*MAX(F1315,0.1)^2),1/3)))-IFERROR(L1315,0))))))),MAX($D$16,POWER((ABS(K1315)^2)/($I$5*MAX(F1315,0.1)^2),1/3))),MAX($D$16,IFERROR(L1315,0)))))))</f>
        <v/>
      </c>
      <c r="M1315">
        <f>((F1315)+(G1315)*(L1315))*(L1315)</f>
        <v/>
      </c>
      <c r="N1315">
        <f>(((F1315)+(G1315)*(L1315))*(L1315))/MAX((F1315)+2*(L1315)*SQRT(1+(G1315)^2),1E-6)</f>
        <v/>
      </c>
      <c r="O1315">
        <f>ABS(K1315)/MAX(((F1315)+(G1315)*(L1315))*(L1315),1E-6)</f>
        <v/>
      </c>
      <c r="P1315">
        <f>E1315+L1315</f>
        <v/>
      </c>
      <c r="Q1315">
        <f>P1315+((ABS(K1315)/MAX(((F1315)+(G1315)*(L1315))*(L1315),1E-6))^2)/(2*$I$5)</f>
        <v/>
      </c>
      <c r="R1315">
        <f>((ABS(K1315)*$D$6)/(MAX(((F1315)+(G1315)*(L1315))*(L1315),1E-6)*MAX(((((F1315)+(G1315)*(L1315))*(L1315))/MAX((F1315)+2*(L1315)*SQRT(1+(G1315)^2),1E-6))^(2/3),1E-6)))^2</f>
        <v/>
      </c>
      <c r="S1315">
        <f>ABS(ABS(K1315)/MAX(((F1315)+(G1315)*(L1315))*(L1315),1E-6))/SQRT($I$5*MAX((((F1315)+(G1315)*(L1315))*(L1315))/MAX((F1315)+2*(G1315)*(L1315),1E-6),1E-6))</f>
        <v/>
      </c>
      <c r="T1315">
        <f>((F1315)*(L1315)^2)/2+(G1315)*(L1315)^3/3+(ABS(K1315)^2)/($I$5*MAX(((F1315)+(G1315)*(L1315))*(L1315),1E-6))</f>
        <v/>
      </c>
      <c r="U1315">
        <f>IF($D$20=0,0,IFERROR(Q1314-(((R1314+R1315)/2)*J1315)-(IF(O1314&gt;O1315,$D$8*((O1314^2-O1315^2)/(2*$I$5)),$D$9*((O1315^2-O1314^2)/(2*$I$5)))+($D$10*(ABS(I1315)/90)*(MAX(O1314^2,O1315^2)/(2*$I$5))))-Q1315,0))</f>
        <v/>
      </c>
      <c r="V1315">
        <f>IF($D$20=0,1,IFERROR(IF(ROUND(S1315,3)=1,1,IF(AND(ABS(U1315)&lt;$D$19,S1315&gt;1),1,0)),0))</f>
        <v/>
      </c>
      <c r="W1315">
        <f>IF($D$20=0,IFERROR(W1316,MAX($D$16,POWER((ABS(K1315)^2)/($I$5*MAX(F1315,0.1)^2),1/3))),IF(IFERROR(AG1316,0)=0,IFERROR(W1316,MAX($D$16,POWER((ABS(K1315)^2)/($I$5*MAX(F1315,0.1)^2),1/3))),IF(OR(IFERROR(W1315,0)=0,IFERROR(AD1316,0)&gt;1),MAX($D$16,POWER((ABS(K1315)^2)/($I$5*MAX(F1315,0.1)^2),1/3)),IF(IFERROR(AF1315,0)&gt;0,MAX($D$16,IFERROR(W1315,0)+((IFERROR(AF1315,0))*$D$18*IF((IFERROR(AD1315,0))&lt;1,1,-1))),IF(IFERROR(AF1315,0)&lt;0,IF(ABS((MAX($D$16,POWER((ABS(K1315)^2)/($I$5*MAX(F1315,0.1)^2),1/3)))-IFERROR(W1315,0))&gt;$D$19,MAX($D$16,IF((MAX($D$16,POWER((ABS(K1315)^2)/($I$5*MAX(F1315,0.1)^2),1/3)))&gt;IFERROR(W1315,0),MIN((MAX($D$16,POWER((ABS(K1315)^2)/($I$5*MAX(F1315,0.1)^2),1/3))),IFERROR(W1315,0)+(MIN(ABS(IFERROR(AF1315,0))*$D$18,ABS((MAX($D$16,POWER((ABS(K1315)^2)/($I$5*MAX(F1315,0.1)^2),1/3)))-IFERROR(W1315,0))))),MAX((MAX($D$16,POWER((ABS(K1315)^2)/($I$5*MAX(F1315,0.1)^2),1/3))),IFERROR(W1315,0)-(MIN(ABS(IFERROR(AF1315,0))*$D$18,ABS((MAX($D$16,POWER((ABS(K1315)^2)/($I$5*MAX(F1315,0.1)^2),1/3)))-IFERROR(W1315,0))))))),MAX($D$16,POWER((ABS(K1315)^2)/($I$5*MAX(F1315,0.1)^2),1/3))),MAX($D$16,IFERROR(W1315,0)))))))</f>
        <v/>
      </c>
      <c r="X1315">
        <f>((F1315)+(G1315)*(W1315))*(W1315)</f>
        <v/>
      </c>
      <c r="Y1315">
        <f>(((F1315)+(G1315)*(W1315))*(W1315))/MAX((F1315)+2*(W1315)*SQRT(1+(G1315)^2),1E-6)</f>
        <v/>
      </c>
      <c r="Z1315">
        <f>ABS(K1315)/MAX(((F1315)+(G1315)*(W1315))*(W1315),1E-6)</f>
        <v/>
      </c>
      <c r="AA1315">
        <f>E1315+W1315</f>
        <v/>
      </c>
      <c r="AB1315">
        <f>AA1315+((ABS(K1315)/MAX(((F1315)+(G1315)*(W1315))*(W1315),1E-6))^2)/(2*$I$5)</f>
        <v/>
      </c>
      <c r="AC1315">
        <f>((ABS(K1315)*$D$6)/(MAX(((F1315)+(G1315)*(W1315))*(W1315),1E-6)*MAX(((((F1315)+(G1315)*(W1315))*(W1315))/MAX((F1315)+2*(W1315)*SQRT(1+(G1315)^2),1E-6))^(2/3),1E-6)))^2</f>
        <v/>
      </c>
      <c r="AD1315">
        <f>ABS(ABS(K1315)/MAX(((F1315)+(G1315)*(W1315))*(W1315),1E-6))/SQRT($I$5*MAX((((F1315)+(G1315)*(W1315))*(W1315))/MAX((F1315)+2*(G1315)*(W1315),1E-6),1E-6))</f>
        <v/>
      </c>
      <c r="AE1315">
        <f>((F1315)*(W1315)^2)/2+(G1315)*(W1315)^3/3+(ABS(K1315)^2)/($I$5*MAX(((F1315)+(G1315)*(W1315))*(W1315),1E-6))</f>
        <v/>
      </c>
      <c r="AF1315">
        <f>IF($D$20=0,0,IFERROR(AB1316+(((AC1315+AC1316)/2)*J1316)+(IF(Z1315&gt;Z1316,$D$8*((Z1315^2-Z1316^2)/(2*$I$5)),$D$9*((Z1316^2-Z1315^2)/(2*$I$5)))+($D$10*(ABS(I1316)/90)*(MAX(Z1315^2,Z1316^2)/(2*$I$5))))-AB1315,0))</f>
        <v/>
      </c>
      <c r="AG1315">
        <f>IF($D$20=0,1,IFERROR(IF(ROUND(AD1315,3)=1,1,IF(AND(ABS(AF1315)&lt;$D$19,AD1315&lt;1),1,0)),0))</f>
        <v/>
      </c>
      <c r="AH1315">
        <f>IFERROR(IF(V32="Supercritical",MAX($D$16,IFERROR(L1315,MAX($D$16,POWER((ABS(K1315)^2)/($I$5*MAX(F1315,0.1)^2),1/3)))),IF(V32="Subcritical",MAX($D$16,IFERROR(W1315,MAX($D$16,POWER((ABS(K1315)^2)/($I$5*MAX(F1315,0.1)^2),1/3)))),IF(AND(IFERROR(V1315,0)=1,IFERROR(AG1315,0)=1),IF(IFERROR(T1315,-1E99)&gt;=IFERROR(AE1315,-1E99),MAX($D$16,IFERROR(L1315,MAX($D$16,POWER((ABS(K1315)^2)/($I$5*MAX(F1315,0.1)^2),1/3)))),MAX($D$16,IFERROR(W1315,MAX($D$16,POWER((ABS(K1315)^2)/($I$5*MAX(F1315,0.1)^2),1/3))))),IF(IFERROR(V1315,0)=1,MAX($D$16,IFERROR(L1315,MAX($D$16,POWER((ABS(K1315)^2)/($I$5*MAX(F1315,0.1)^2),1/3)))),IF(IFERROR(AG1315,0)=1,MAX($D$16,IFERROR(W1315,MAX($D$16,POWER((ABS(K1315)^2)/($I$5*MAX(F1315,0.1)^2),1/3)))),MAX($D$16,POWER((ABS(K1315)^2)/($I$5*MAX(F1315,0.1)^2),1/3))))))),MAX($D$16,POWER((ABS(K1315)^2)/($I$5*MAX(F1315,0.1)^2),1/3)))</f>
        <v/>
      </c>
      <c r="AI1315">
        <f>E1315+AH1315</f>
        <v/>
      </c>
      <c r="AJ1315">
        <f>AI1315+((ABS(K1315)/MAX(((F1315)+(G1315)*(AH1315))*(AH1315),1E-6))^2)/(2*$I$5)</f>
        <v/>
      </c>
      <c r="AM1315" t="n">
        <v>0</v>
      </c>
      <c r="AN1315" t="n">
        <v>0</v>
      </c>
      <c r="AO1315">
        <f>AM1315+AN1315</f>
        <v/>
      </c>
      <c r="AP1315">
        <f>AP1314+AO1315</f>
        <v/>
      </c>
      <c r="AQ1315">
        <f>ABS(ABS(K1315)/MAX(((F1315)+(G1315)*(AH1315))*(AH1315),1E-6))/SQRT($I$5*MAX((((F1315)+(G1315)*(AH1315))*(AH1315))/MAX((F1315)+2*(G1315)*(AH1315),1E-6),1E-6))</f>
        <v/>
      </c>
      <c r="AR1315">
        <f>IF(AQ1315&lt;1,"Subcritical","Supercritical")</f>
        <v/>
      </c>
      <c r="AS1315">
        <f>((ABS(K1315)*$D$6)/(MAX(((F1315)+(G1315)*(AH1315))*(AH1315),1E-6)*MAX(((((F1315)+(G1315)*(AH1315))*(AH1315))/MAX((F1315)+2*(AH1315)*SQRT(1+(G1315)^2),1E-6))^(2/3),1E-6)))^2</f>
        <v/>
      </c>
    </row>
    <row r="1316">
      <c r="A1316" t="n">
        <v>1167</v>
      </c>
      <c r="B1316" t="n">
        <v>1165.889</v>
      </c>
      <c r="C1316" t="n">
        <v>616074.151</v>
      </c>
      <c r="D1316" t="n">
        <v>3096838.197</v>
      </c>
      <c r="E1316" t="n">
        <v>631.979</v>
      </c>
      <c r="F1316" t="n">
        <v>5.2</v>
      </c>
      <c r="G1316" t="n">
        <v>0</v>
      </c>
      <c r="H1316" t="inlineStr">
        <is>
          <t>Normal</t>
        </is>
      </c>
      <c r="I1316" t="n">
        <v>0</v>
      </c>
      <c r="J1316">
        <f>B1316-B1315</f>
        <v/>
      </c>
      <c r="K1316">
        <f>MAX(0,K1315-AO1315)</f>
        <v/>
      </c>
      <c r="L1316">
        <f>IF($D$20=0,IFERROR(L1315,MAX($D$16,POWER((ABS(K1316)^2)/($I$5*MAX(F1316,0.1)^2),1/3))),IF(IFERROR(V1315,0)=0,IFERROR(L1315,MAX($D$16,POWER((ABS(K1316)^2)/($I$5*MAX(F1316,0.1)^2),1/3))),IF(OR(IFERROR(L1316,0)=0,IFERROR(S1315,0)&lt;1,IFERROR(S1316,0)&lt;1),MAX($D$16,POWER((ABS(K1316)^2)/($I$5*MAX(F1316,0.1)^2),1/3)),IF(IFERROR(U1316,0)&gt;0,MAX($D$16,IFERROR(L1316,0)+((IFERROR(U1316,0))*$D$18*IF((IFERROR(S1316,0))&lt;1,1,-1))),IF(IFERROR(U1316,0)&lt;0,IF(ABS((MAX($D$16,POWER((ABS(K1316)^2)/($I$5*MAX(F1316,0.1)^2),1/3)))-IFERROR(L1316,0))&gt;$D$19,MAX($D$16,IF((MAX($D$16,POWER((ABS(K1316)^2)/($I$5*MAX(F1316,0.1)^2),1/3)))&gt;IFERROR(L1316,0),MIN((MAX($D$16,POWER((ABS(K1316)^2)/($I$5*MAX(F1316,0.1)^2),1/3))),IFERROR(L1316,0)+(MIN(ABS(IFERROR(U1316,0))*$D$18,ABS((MAX($D$16,POWER((ABS(K1316)^2)/($I$5*MAX(F1316,0.1)^2),1/3)))-IFERROR(L1316,0))))),MAX((MAX($D$16,POWER((ABS(K1316)^2)/($I$5*MAX(F1316,0.1)^2),1/3))),IFERROR(L1316,0)-(MIN(ABS(IFERROR(U1316,0))*$D$18,ABS((MAX($D$16,POWER((ABS(K1316)^2)/($I$5*MAX(F1316,0.1)^2),1/3)))-IFERROR(L1316,0))))))),MAX($D$16,POWER((ABS(K1316)^2)/($I$5*MAX(F1316,0.1)^2),1/3))),MAX($D$16,IFERROR(L1316,0)))))))</f>
        <v/>
      </c>
      <c r="M1316">
        <f>((F1316)+(G1316)*(L1316))*(L1316)</f>
        <v/>
      </c>
      <c r="N1316">
        <f>(((F1316)+(G1316)*(L1316))*(L1316))/MAX((F1316)+2*(L1316)*SQRT(1+(G1316)^2),1E-6)</f>
        <v/>
      </c>
      <c r="O1316">
        <f>ABS(K1316)/MAX(((F1316)+(G1316)*(L1316))*(L1316),1E-6)</f>
        <v/>
      </c>
      <c r="P1316">
        <f>E1316+L1316</f>
        <v/>
      </c>
      <c r="Q1316">
        <f>P1316+((ABS(K1316)/MAX(((F1316)+(G1316)*(L1316))*(L1316),1E-6))^2)/(2*$I$5)</f>
        <v/>
      </c>
      <c r="R1316">
        <f>((ABS(K1316)*$D$6)/(MAX(((F1316)+(G1316)*(L1316))*(L1316),1E-6)*MAX(((((F1316)+(G1316)*(L1316))*(L1316))/MAX((F1316)+2*(L1316)*SQRT(1+(G1316)^2),1E-6))^(2/3),1E-6)))^2</f>
        <v/>
      </c>
      <c r="S1316">
        <f>ABS(ABS(K1316)/MAX(((F1316)+(G1316)*(L1316))*(L1316),1E-6))/SQRT($I$5*MAX((((F1316)+(G1316)*(L1316))*(L1316))/MAX((F1316)+2*(G1316)*(L1316),1E-6),1E-6))</f>
        <v/>
      </c>
      <c r="T1316">
        <f>((F1316)*(L1316)^2)/2+(G1316)*(L1316)^3/3+(ABS(K1316)^2)/($I$5*MAX(((F1316)+(G1316)*(L1316))*(L1316),1E-6))</f>
        <v/>
      </c>
      <c r="U1316">
        <f>IF($D$20=0,0,IFERROR(Q1315-(((R1315+R1316)/2)*J1316)-(IF(O1315&gt;O1316,$D$8*((O1315^2-O1316^2)/(2*$I$5)),$D$9*((O1316^2-O1315^2)/(2*$I$5)))+($D$10*(ABS(I1316)/90)*(MAX(O1315^2,O1316^2)/(2*$I$5))))-Q1316,0))</f>
        <v/>
      </c>
      <c r="V1316">
        <f>IF($D$20=0,1,IFERROR(IF(ROUND(S1316,3)=1,1,IF(AND(ABS(U1316)&lt;$D$19,S1316&gt;1),1,0)),0))</f>
        <v/>
      </c>
      <c r="W1316">
        <f>IF($D$20=0,IFERROR(W1317,MAX($D$16,POWER((ABS(K1316)^2)/($I$5*MAX(F1316,0.1)^2),1/3))),IF(IFERROR(AG1317,0)=0,IFERROR(W1317,MAX($D$16,POWER((ABS(K1316)^2)/($I$5*MAX(F1316,0.1)^2),1/3))),IF(OR(IFERROR(W1316,0)=0,IFERROR(AD1317,0)&gt;1),MAX($D$16,POWER((ABS(K1316)^2)/($I$5*MAX(F1316,0.1)^2),1/3)),IF(IFERROR(AF1316,0)&gt;0,MAX($D$16,IFERROR(W1316,0)+((IFERROR(AF1316,0))*$D$18*IF((IFERROR(AD1316,0))&lt;1,1,-1))),IF(IFERROR(AF1316,0)&lt;0,IF(ABS((MAX($D$16,POWER((ABS(K1316)^2)/($I$5*MAX(F1316,0.1)^2),1/3)))-IFERROR(W1316,0))&gt;$D$19,MAX($D$16,IF((MAX($D$16,POWER((ABS(K1316)^2)/($I$5*MAX(F1316,0.1)^2),1/3)))&gt;IFERROR(W1316,0),MIN((MAX($D$16,POWER((ABS(K1316)^2)/($I$5*MAX(F1316,0.1)^2),1/3))),IFERROR(W1316,0)+(MIN(ABS(IFERROR(AF1316,0))*$D$18,ABS((MAX($D$16,POWER((ABS(K1316)^2)/($I$5*MAX(F1316,0.1)^2),1/3)))-IFERROR(W1316,0))))),MAX((MAX($D$16,POWER((ABS(K1316)^2)/($I$5*MAX(F1316,0.1)^2),1/3))),IFERROR(W1316,0)-(MIN(ABS(IFERROR(AF1316,0))*$D$18,ABS((MAX($D$16,POWER((ABS(K1316)^2)/($I$5*MAX(F1316,0.1)^2),1/3)))-IFERROR(W1316,0))))))),MAX($D$16,POWER((ABS(K1316)^2)/($I$5*MAX(F1316,0.1)^2),1/3))),MAX($D$16,IFERROR(W1316,0)))))))</f>
        <v/>
      </c>
      <c r="X1316">
        <f>((F1316)+(G1316)*(W1316))*(W1316)</f>
        <v/>
      </c>
      <c r="Y1316">
        <f>(((F1316)+(G1316)*(W1316))*(W1316))/MAX((F1316)+2*(W1316)*SQRT(1+(G1316)^2),1E-6)</f>
        <v/>
      </c>
      <c r="Z1316">
        <f>ABS(K1316)/MAX(((F1316)+(G1316)*(W1316))*(W1316),1E-6)</f>
        <v/>
      </c>
      <c r="AA1316">
        <f>E1316+W1316</f>
        <v/>
      </c>
      <c r="AB1316">
        <f>AA1316+((ABS(K1316)/MAX(((F1316)+(G1316)*(W1316))*(W1316),1E-6))^2)/(2*$I$5)</f>
        <v/>
      </c>
      <c r="AC1316">
        <f>((ABS(K1316)*$D$6)/(MAX(((F1316)+(G1316)*(W1316))*(W1316),1E-6)*MAX(((((F1316)+(G1316)*(W1316))*(W1316))/MAX((F1316)+2*(W1316)*SQRT(1+(G1316)^2),1E-6))^(2/3),1E-6)))^2</f>
        <v/>
      </c>
      <c r="AD1316">
        <f>ABS(ABS(K1316)/MAX(((F1316)+(G1316)*(W1316))*(W1316),1E-6))/SQRT($I$5*MAX((((F1316)+(G1316)*(W1316))*(W1316))/MAX((F1316)+2*(G1316)*(W1316),1E-6),1E-6))</f>
        <v/>
      </c>
      <c r="AE1316">
        <f>((F1316)*(W1316)^2)/2+(G1316)*(W1316)^3/3+(ABS(K1316)^2)/($I$5*MAX(((F1316)+(G1316)*(W1316))*(W1316),1E-6))</f>
        <v/>
      </c>
      <c r="AF1316">
        <f>IF($D$20=0,0,IFERROR(AB1317+(((AC1316+AC1317)/2)*J1317)+(IF(Z1316&gt;Z1317,$D$8*((Z1316^2-Z1317^2)/(2*$I$5)),$D$9*((Z1317^2-Z1316^2)/(2*$I$5)))+($D$10*(ABS(I1317)/90)*(MAX(Z1316^2,Z1317^2)/(2*$I$5))))-AB1316,0))</f>
        <v/>
      </c>
      <c r="AG1316">
        <f>IF($D$20=0,1,IFERROR(IF(ROUND(AD1316,3)=1,1,IF(AND(ABS(AF1316)&lt;$D$19,AD1316&lt;1),1,0)),0))</f>
        <v/>
      </c>
      <c r="AH1316">
        <f>IFERROR(IF(V32="Supercritical",MAX($D$16,IFERROR(L1316,MAX($D$16,POWER((ABS(K1316)^2)/($I$5*MAX(F1316,0.1)^2),1/3)))),IF(V32="Subcritical",MAX($D$16,IFERROR(W1316,MAX($D$16,POWER((ABS(K1316)^2)/($I$5*MAX(F1316,0.1)^2),1/3)))),IF(AND(IFERROR(V1316,0)=1,IFERROR(AG1316,0)=1),IF(IFERROR(T1316,-1E99)&gt;=IFERROR(AE1316,-1E99),MAX($D$16,IFERROR(L1316,MAX($D$16,POWER((ABS(K1316)^2)/($I$5*MAX(F1316,0.1)^2),1/3)))),MAX($D$16,IFERROR(W1316,MAX($D$16,POWER((ABS(K1316)^2)/($I$5*MAX(F1316,0.1)^2),1/3))))),IF(IFERROR(V1316,0)=1,MAX($D$16,IFERROR(L1316,MAX($D$16,POWER((ABS(K1316)^2)/($I$5*MAX(F1316,0.1)^2),1/3)))),IF(IFERROR(AG1316,0)=1,MAX($D$16,IFERROR(W1316,MAX($D$16,POWER((ABS(K1316)^2)/($I$5*MAX(F1316,0.1)^2),1/3)))),MAX($D$16,POWER((ABS(K1316)^2)/($I$5*MAX(F1316,0.1)^2),1/3))))))),MAX($D$16,POWER((ABS(K1316)^2)/($I$5*MAX(F1316,0.1)^2),1/3)))</f>
        <v/>
      </c>
      <c r="AI1316">
        <f>E1316+AH1316</f>
        <v/>
      </c>
      <c r="AJ1316">
        <f>AI1316+((ABS(K1316)/MAX(((F1316)+(G1316)*(AH1316))*(AH1316),1E-6))^2)/(2*$I$5)</f>
        <v/>
      </c>
      <c r="AM1316" t="n">
        <v>0</v>
      </c>
      <c r="AN1316" t="n">
        <v>0</v>
      </c>
      <c r="AO1316">
        <f>AM1316+AN1316</f>
        <v/>
      </c>
      <c r="AP1316">
        <f>AP1315+AO1316</f>
        <v/>
      </c>
      <c r="AQ1316">
        <f>ABS(ABS(K1316)/MAX(((F1316)+(G1316)*(AH1316))*(AH1316),1E-6))/SQRT($I$5*MAX((((F1316)+(G1316)*(AH1316))*(AH1316))/MAX((F1316)+2*(G1316)*(AH1316),1E-6),1E-6))</f>
        <v/>
      </c>
      <c r="AR1316">
        <f>IF(AQ1316&lt;1,"Subcritical","Supercritical")</f>
        <v/>
      </c>
      <c r="AS1316">
        <f>((ABS(K1316)*$D$6)/(MAX(((F1316)+(G1316)*(AH1316))*(AH1316),1E-6)*MAX(((((F1316)+(G1316)*(AH1316))*(AH1316))/MAX((F1316)+2*(AH1316)*SQRT(1+(G1316)^2),1E-6))^(2/3),1E-6)))^2</f>
        <v/>
      </c>
    </row>
    <row r="1317">
      <c r="A1317" t="n">
        <v>1168</v>
      </c>
      <c r="B1317" t="n">
        <v>1166.889</v>
      </c>
      <c r="C1317" t="n">
        <v>616074.1090000001</v>
      </c>
      <c r="D1317" t="n">
        <v>3096837.198</v>
      </c>
      <c r="E1317" t="n">
        <v>631.9785000000001</v>
      </c>
      <c r="F1317" t="n">
        <v>5.2</v>
      </c>
      <c r="G1317" t="n">
        <v>0</v>
      </c>
      <c r="H1317" t="inlineStr">
        <is>
          <t>Normal</t>
        </is>
      </c>
      <c r="I1317" t="n">
        <v>0</v>
      </c>
      <c r="J1317">
        <f>B1317-B1316</f>
        <v/>
      </c>
      <c r="K1317">
        <f>MAX(0,K1316-AO1316)</f>
        <v/>
      </c>
      <c r="L1317">
        <f>IF($D$20=0,IFERROR(L1316,MAX($D$16,POWER((ABS(K1317)^2)/($I$5*MAX(F1317,0.1)^2),1/3))),IF(IFERROR(V1316,0)=0,IFERROR(L1316,MAX($D$16,POWER((ABS(K1317)^2)/($I$5*MAX(F1317,0.1)^2),1/3))),IF(OR(IFERROR(L1317,0)=0,IFERROR(S1316,0)&lt;1,IFERROR(S1317,0)&lt;1),MAX($D$16,POWER((ABS(K1317)^2)/($I$5*MAX(F1317,0.1)^2),1/3)),IF(IFERROR(U1317,0)&gt;0,MAX($D$16,IFERROR(L1317,0)+((IFERROR(U1317,0))*$D$18*IF((IFERROR(S1317,0))&lt;1,1,-1))),IF(IFERROR(U1317,0)&lt;0,IF(ABS((MAX($D$16,POWER((ABS(K1317)^2)/($I$5*MAX(F1317,0.1)^2),1/3)))-IFERROR(L1317,0))&gt;$D$19,MAX($D$16,IF((MAX($D$16,POWER((ABS(K1317)^2)/($I$5*MAX(F1317,0.1)^2),1/3)))&gt;IFERROR(L1317,0),MIN((MAX($D$16,POWER((ABS(K1317)^2)/($I$5*MAX(F1317,0.1)^2),1/3))),IFERROR(L1317,0)+(MIN(ABS(IFERROR(U1317,0))*$D$18,ABS((MAX($D$16,POWER((ABS(K1317)^2)/($I$5*MAX(F1317,0.1)^2),1/3)))-IFERROR(L1317,0))))),MAX((MAX($D$16,POWER((ABS(K1317)^2)/($I$5*MAX(F1317,0.1)^2),1/3))),IFERROR(L1317,0)-(MIN(ABS(IFERROR(U1317,0))*$D$18,ABS((MAX($D$16,POWER((ABS(K1317)^2)/($I$5*MAX(F1317,0.1)^2),1/3)))-IFERROR(L1317,0))))))),MAX($D$16,POWER((ABS(K1317)^2)/($I$5*MAX(F1317,0.1)^2),1/3))),MAX($D$16,IFERROR(L1317,0)))))))</f>
        <v/>
      </c>
      <c r="M1317">
        <f>((F1317)+(G1317)*(L1317))*(L1317)</f>
        <v/>
      </c>
      <c r="N1317">
        <f>(((F1317)+(G1317)*(L1317))*(L1317))/MAX((F1317)+2*(L1317)*SQRT(1+(G1317)^2),1E-6)</f>
        <v/>
      </c>
      <c r="O1317">
        <f>ABS(K1317)/MAX(((F1317)+(G1317)*(L1317))*(L1317),1E-6)</f>
        <v/>
      </c>
      <c r="P1317">
        <f>E1317+L1317</f>
        <v/>
      </c>
      <c r="Q1317">
        <f>P1317+((ABS(K1317)/MAX(((F1317)+(G1317)*(L1317))*(L1317),1E-6))^2)/(2*$I$5)</f>
        <v/>
      </c>
      <c r="R1317">
        <f>((ABS(K1317)*$D$6)/(MAX(((F1317)+(G1317)*(L1317))*(L1317),1E-6)*MAX(((((F1317)+(G1317)*(L1317))*(L1317))/MAX((F1317)+2*(L1317)*SQRT(1+(G1317)^2),1E-6))^(2/3),1E-6)))^2</f>
        <v/>
      </c>
      <c r="S1317">
        <f>ABS(ABS(K1317)/MAX(((F1317)+(G1317)*(L1317))*(L1317),1E-6))/SQRT($I$5*MAX((((F1317)+(G1317)*(L1317))*(L1317))/MAX((F1317)+2*(G1317)*(L1317),1E-6),1E-6))</f>
        <v/>
      </c>
      <c r="T1317">
        <f>((F1317)*(L1317)^2)/2+(G1317)*(L1317)^3/3+(ABS(K1317)^2)/($I$5*MAX(((F1317)+(G1317)*(L1317))*(L1317),1E-6))</f>
        <v/>
      </c>
      <c r="U1317">
        <f>IF($D$20=0,0,IFERROR(Q1316-(((R1316+R1317)/2)*J1317)-(IF(O1316&gt;O1317,$D$8*((O1316^2-O1317^2)/(2*$I$5)),$D$9*((O1317^2-O1316^2)/(2*$I$5)))+($D$10*(ABS(I1317)/90)*(MAX(O1316^2,O1317^2)/(2*$I$5))))-Q1317,0))</f>
        <v/>
      </c>
      <c r="V1317">
        <f>IF($D$20=0,1,IFERROR(IF(ROUND(S1317,3)=1,1,IF(AND(ABS(U1317)&lt;$D$19,S1317&gt;1),1,0)),0))</f>
        <v/>
      </c>
      <c r="W1317">
        <f>IF($D$20=0,IFERROR(W1318,MAX($D$16,POWER((ABS(K1317)^2)/($I$5*MAX(F1317,0.1)^2),1/3))),IF(IFERROR(AG1318,0)=0,IFERROR(W1318,MAX($D$16,POWER((ABS(K1317)^2)/($I$5*MAX(F1317,0.1)^2),1/3))),IF(OR(IFERROR(W1317,0)=0,IFERROR(AD1318,0)&gt;1),MAX($D$16,POWER((ABS(K1317)^2)/($I$5*MAX(F1317,0.1)^2),1/3)),IF(IFERROR(AF1317,0)&gt;0,MAX($D$16,IFERROR(W1317,0)+((IFERROR(AF1317,0))*$D$18*IF((IFERROR(AD1317,0))&lt;1,1,-1))),IF(IFERROR(AF1317,0)&lt;0,IF(ABS((MAX($D$16,POWER((ABS(K1317)^2)/($I$5*MAX(F1317,0.1)^2),1/3)))-IFERROR(W1317,0))&gt;$D$19,MAX($D$16,IF((MAX($D$16,POWER((ABS(K1317)^2)/($I$5*MAX(F1317,0.1)^2),1/3)))&gt;IFERROR(W1317,0),MIN((MAX($D$16,POWER((ABS(K1317)^2)/($I$5*MAX(F1317,0.1)^2),1/3))),IFERROR(W1317,0)+(MIN(ABS(IFERROR(AF1317,0))*$D$18,ABS((MAX($D$16,POWER((ABS(K1317)^2)/($I$5*MAX(F1317,0.1)^2),1/3)))-IFERROR(W1317,0))))),MAX((MAX($D$16,POWER((ABS(K1317)^2)/($I$5*MAX(F1317,0.1)^2),1/3))),IFERROR(W1317,0)-(MIN(ABS(IFERROR(AF1317,0))*$D$18,ABS((MAX($D$16,POWER((ABS(K1317)^2)/($I$5*MAX(F1317,0.1)^2),1/3)))-IFERROR(W1317,0))))))),MAX($D$16,POWER((ABS(K1317)^2)/($I$5*MAX(F1317,0.1)^2),1/3))),MAX($D$16,IFERROR(W1317,0)))))))</f>
        <v/>
      </c>
      <c r="X1317">
        <f>((F1317)+(G1317)*(W1317))*(W1317)</f>
        <v/>
      </c>
      <c r="Y1317">
        <f>(((F1317)+(G1317)*(W1317))*(W1317))/MAX((F1317)+2*(W1317)*SQRT(1+(G1317)^2),1E-6)</f>
        <v/>
      </c>
      <c r="Z1317">
        <f>ABS(K1317)/MAX(((F1317)+(G1317)*(W1317))*(W1317),1E-6)</f>
        <v/>
      </c>
      <c r="AA1317">
        <f>E1317+W1317</f>
        <v/>
      </c>
      <c r="AB1317">
        <f>AA1317+((ABS(K1317)/MAX(((F1317)+(G1317)*(W1317))*(W1317),1E-6))^2)/(2*$I$5)</f>
        <v/>
      </c>
      <c r="AC1317">
        <f>((ABS(K1317)*$D$6)/(MAX(((F1317)+(G1317)*(W1317))*(W1317),1E-6)*MAX(((((F1317)+(G1317)*(W1317))*(W1317))/MAX((F1317)+2*(W1317)*SQRT(1+(G1317)^2),1E-6))^(2/3),1E-6)))^2</f>
        <v/>
      </c>
      <c r="AD1317">
        <f>ABS(ABS(K1317)/MAX(((F1317)+(G1317)*(W1317))*(W1317),1E-6))/SQRT($I$5*MAX((((F1317)+(G1317)*(W1317))*(W1317))/MAX((F1317)+2*(G1317)*(W1317),1E-6),1E-6))</f>
        <v/>
      </c>
      <c r="AE1317">
        <f>((F1317)*(W1317)^2)/2+(G1317)*(W1317)^3/3+(ABS(K1317)^2)/($I$5*MAX(((F1317)+(G1317)*(W1317))*(W1317),1E-6))</f>
        <v/>
      </c>
      <c r="AF1317">
        <f>IF($D$20=0,0,IFERROR(AB1318+(((AC1317+AC1318)/2)*J1318)+(IF(Z1317&gt;Z1318,$D$8*((Z1317^2-Z1318^2)/(2*$I$5)),$D$9*((Z1318^2-Z1317^2)/(2*$I$5)))+($D$10*(ABS(I1318)/90)*(MAX(Z1317^2,Z1318^2)/(2*$I$5))))-AB1317,0))</f>
        <v/>
      </c>
      <c r="AG1317">
        <f>IF($D$20=0,1,IFERROR(IF(ROUND(AD1317,3)=1,1,IF(AND(ABS(AF1317)&lt;$D$19,AD1317&lt;1),1,0)),0))</f>
        <v/>
      </c>
      <c r="AH1317">
        <f>IFERROR(IF(V32="Supercritical",MAX($D$16,IFERROR(L1317,MAX($D$16,POWER((ABS(K1317)^2)/($I$5*MAX(F1317,0.1)^2),1/3)))),IF(V32="Subcritical",MAX($D$16,IFERROR(W1317,MAX($D$16,POWER((ABS(K1317)^2)/($I$5*MAX(F1317,0.1)^2),1/3)))),IF(AND(IFERROR(V1317,0)=1,IFERROR(AG1317,0)=1),IF(IFERROR(T1317,-1E99)&gt;=IFERROR(AE1317,-1E99),MAX($D$16,IFERROR(L1317,MAX($D$16,POWER((ABS(K1317)^2)/($I$5*MAX(F1317,0.1)^2),1/3)))),MAX($D$16,IFERROR(W1317,MAX($D$16,POWER((ABS(K1317)^2)/($I$5*MAX(F1317,0.1)^2),1/3))))),IF(IFERROR(V1317,0)=1,MAX($D$16,IFERROR(L1317,MAX($D$16,POWER((ABS(K1317)^2)/($I$5*MAX(F1317,0.1)^2),1/3)))),IF(IFERROR(AG1317,0)=1,MAX($D$16,IFERROR(W1317,MAX($D$16,POWER((ABS(K1317)^2)/($I$5*MAX(F1317,0.1)^2),1/3)))),MAX($D$16,POWER((ABS(K1317)^2)/($I$5*MAX(F1317,0.1)^2),1/3))))))),MAX($D$16,POWER((ABS(K1317)^2)/($I$5*MAX(F1317,0.1)^2),1/3)))</f>
        <v/>
      </c>
      <c r="AI1317">
        <f>E1317+AH1317</f>
        <v/>
      </c>
      <c r="AJ1317">
        <f>AI1317+((ABS(K1317)/MAX(((F1317)+(G1317)*(AH1317))*(AH1317),1E-6))^2)/(2*$I$5)</f>
        <v/>
      </c>
      <c r="AM1317" t="n">
        <v>0</v>
      </c>
      <c r="AN1317" t="n">
        <v>0</v>
      </c>
      <c r="AO1317">
        <f>AM1317+AN1317</f>
        <v/>
      </c>
      <c r="AP1317">
        <f>AP1316+AO1317</f>
        <v/>
      </c>
      <c r="AQ1317">
        <f>ABS(ABS(K1317)/MAX(((F1317)+(G1317)*(AH1317))*(AH1317),1E-6))/SQRT($I$5*MAX((((F1317)+(G1317)*(AH1317))*(AH1317))/MAX((F1317)+2*(G1317)*(AH1317),1E-6),1E-6))</f>
        <v/>
      </c>
      <c r="AR1317">
        <f>IF(AQ1317&lt;1,"Subcritical","Supercritical")</f>
        <v/>
      </c>
      <c r="AS1317">
        <f>((ABS(K1317)*$D$6)/(MAX(((F1317)+(G1317)*(AH1317))*(AH1317),1E-6)*MAX(((((F1317)+(G1317)*(AH1317))*(AH1317))/MAX((F1317)+2*(AH1317)*SQRT(1+(G1317)^2),1E-6))^(2/3),1E-6)))^2</f>
        <v/>
      </c>
    </row>
    <row r="1318">
      <c r="A1318" t="n">
        <v>1169</v>
      </c>
      <c r="B1318" t="n">
        <v>1167.889</v>
      </c>
      <c r="C1318" t="n">
        <v>616074.067</v>
      </c>
      <c r="D1318" t="n">
        <v>3096836.199</v>
      </c>
      <c r="E1318" t="n">
        <v>631.978</v>
      </c>
      <c r="F1318" t="n">
        <v>5.2</v>
      </c>
      <c r="G1318" t="n">
        <v>0</v>
      </c>
      <c r="H1318" t="inlineStr">
        <is>
          <t>Normal</t>
        </is>
      </c>
      <c r="I1318" t="n">
        <v>0.057</v>
      </c>
      <c r="J1318">
        <f>B1318-B1317</f>
        <v/>
      </c>
      <c r="K1318">
        <f>MAX(0,K1317-AO1317)</f>
        <v/>
      </c>
      <c r="L1318">
        <f>IF($D$20=0,IFERROR(L1317,MAX($D$16,POWER((ABS(K1318)^2)/($I$5*MAX(F1318,0.1)^2),1/3))),IF(IFERROR(V1317,0)=0,IFERROR(L1317,MAX($D$16,POWER((ABS(K1318)^2)/($I$5*MAX(F1318,0.1)^2),1/3))),IF(OR(IFERROR(L1318,0)=0,IFERROR(S1317,0)&lt;1,IFERROR(S1318,0)&lt;1),MAX($D$16,POWER((ABS(K1318)^2)/($I$5*MAX(F1318,0.1)^2),1/3)),IF(IFERROR(U1318,0)&gt;0,MAX($D$16,IFERROR(L1318,0)+((IFERROR(U1318,0))*$D$18*IF((IFERROR(S1318,0))&lt;1,1,-1))),IF(IFERROR(U1318,0)&lt;0,IF(ABS((MAX($D$16,POWER((ABS(K1318)^2)/($I$5*MAX(F1318,0.1)^2),1/3)))-IFERROR(L1318,0))&gt;$D$19,MAX($D$16,IF((MAX($D$16,POWER((ABS(K1318)^2)/($I$5*MAX(F1318,0.1)^2),1/3)))&gt;IFERROR(L1318,0),MIN((MAX($D$16,POWER((ABS(K1318)^2)/($I$5*MAX(F1318,0.1)^2),1/3))),IFERROR(L1318,0)+(MIN(ABS(IFERROR(U1318,0))*$D$18,ABS((MAX($D$16,POWER((ABS(K1318)^2)/($I$5*MAX(F1318,0.1)^2),1/3)))-IFERROR(L1318,0))))),MAX((MAX($D$16,POWER((ABS(K1318)^2)/($I$5*MAX(F1318,0.1)^2),1/3))),IFERROR(L1318,0)-(MIN(ABS(IFERROR(U1318,0))*$D$18,ABS((MAX($D$16,POWER((ABS(K1318)^2)/($I$5*MAX(F1318,0.1)^2),1/3)))-IFERROR(L1318,0))))))),MAX($D$16,POWER((ABS(K1318)^2)/($I$5*MAX(F1318,0.1)^2),1/3))),MAX($D$16,IFERROR(L1318,0)))))))</f>
        <v/>
      </c>
      <c r="M1318">
        <f>((F1318)+(G1318)*(L1318))*(L1318)</f>
        <v/>
      </c>
      <c r="N1318">
        <f>(((F1318)+(G1318)*(L1318))*(L1318))/MAX((F1318)+2*(L1318)*SQRT(1+(G1318)^2),1E-6)</f>
        <v/>
      </c>
      <c r="O1318">
        <f>ABS(K1318)/MAX(((F1318)+(G1318)*(L1318))*(L1318),1E-6)</f>
        <v/>
      </c>
      <c r="P1318">
        <f>E1318+L1318</f>
        <v/>
      </c>
      <c r="Q1318">
        <f>P1318+((ABS(K1318)/MAX(((F1318)+(G1318)*(L1318))*(L1318),1E-6))^2)/(2*$I$5)</f>
        <v/>
      </c>
      <c r="R1318">
        <f>((ABS(K1318)*$D$6)/(MAX(((F1318)+(G1318)*(L1318))*(L1318),1E-6)*MAX(((((F1318)+(G1318)*(L1318))*(L1318))/MAX((F1318)+2*(L1318)*SQRT(1+(G1318)^2),1E-6))^(2/3),1E-6)))^2</f>
        <v/>
      </c>
      <c r="S1318">
        <f>ABS(ABS(K1318)/MAX(((F1318)+(G1318)*(L1318))*(L1318),1E-6))/SQRT($I$5*MAX((((F1318)+(G1318)*(L1318))*(L1318))/MAX((F1318)+2*(G1318)*(L1318),1E-6),1E-6))</f>
        <v/>
      </c>
      <c r="T1318">
        <f>((F1318)*(L1318)^2)/2+(G1318)*(L1318)^3/3+(ABS(K1318)^2)/($I$5*MAX(((F1318)+(G1318)*(L1318))*(L1318),1E-6))</f>
        <v/>
      </c>
      <c r="U1318">
        <f>IF($D$20=0,0,IFERROR(Q1317-(((R1317+R1318)/2)*J1318)-(IF(O1317&gt;O1318,$D$8*((O1317^2-O1318^2)/(2*$I$5)),$D$9*((O1318^2-O1317^2)/(2*$I$5)))+($D$10*(ABS(I1318)/90)*(MAX(O1317^2,O1318^2)/(2*$I$5))))-Q1318,0))</f>
        <v/>
      </c>
      <c r="V1318">
        <f>IF($D$20=0,1,IFERROR(IF(ROUND(S1318,3)=1,1,IF(AND(ABS(U1318)&lt;$D$19,S1318&gt;1),1,0)),0))</f>
        <v/>
      </c>
      <c r="W1318">
        <f>IF($D$20=0,IFERROR(W1319,MAX($D$16,POWER((ABS(K1318)^2)/($I$5*MAX(F1318,0.1)^2),1/3))),IF(IFERROR(AG1319,0)=0,IFERROR(W1319,MAX($D$16,POWER((ABS(K1318)^2)/($I$5*MAX(F1318,0.1)^2),1/3))),IF(OR(IFERROR(W1318,0)=0,IFERROR(AD1319,0)&gt;1),MAX($D$16,POWER((ABS(K1318)^2)/($I$5*MAX(F1318,0.1)^2),1/3)),IF(IFERROR(AF1318,0)&gt;0,MAX($D$16,IFERROR(W1318,0)+((IFERROR(AF1318,0))*$D$18*IF((IFERROR(AD1318,0))&lt;1,1,-1))),IF(IFERROR(AF1318,0)&lt;0,IF(ABS((MAX($D$16,POWER((ABS(K1318)^2)/($I$5*MAX(F1318,0.1)^2),1/3)))-IFERROR(W1318,0))&gt;$D$19,MAX($D$16,IF((MAX($D$16,POWER((ABS(K1318)^2)/($I$5*MAX(F1318,0.1)^2),1/3)))&gt;IFERROR(W1318,0),MIN((MAX($D$16,POWER((ABS(K1318)^2)/($I$5*MAX(F1318,0.1)^2),1/3))),IFERROR(W1318,0)+(MIN(ABS(IFERROR(AF1318,0))*$D$18,ABS((MAX($D$16,POWER((ABS(K1318)^2)/($I$5*MAX(F1318,0.1)^2),1/3)))-IFERROR(W1318,0))))),MAX((MAX($D$16,POWER((ABS(K1318)^2)/($I$5*MAX(F1318,0.1)^2),1/3))),IFERROR(W1318,0)-(MIN(ABS(IFERROR(AF1318,0))*$D$18,ABS((MAX($D$16,POWER((ABS(K1318)^2)/($I$5*MAX(F1318,0.1)^2),1/3)))-IFERROR(W1318,0))))))),MAX($D$16,POWER((ABS(K1318)^2)/($I$5*MAX(F1318,0.1)^2),1/3))),MAX($D$16,IFERROR(W1318,0)))))))</f>
        <v/>
      </c>
      <c r="X1318">
        <f>((F1318)+(G1318)*(W1318))*(W1318)</f>
        <v/>
      </c>
      <c r="Y1318">
        <f>(((F1318)+(G1318)*(W1318))*(W1318))/MAX((F1318)+2*(W1318)*SQRT(1+(G1318)^2),1E-6)</f>
        <v/>
      </c>
      <c r="Z1318">
        <f>ABS(K1318)/MAX(((F1318)+(G1318)*(W1318))*(W1318),1E-6)</f>
        <v/>
      </c>
      <c r="AA1318">
        <f>E1318+W1318</f>
        <v/>
      </c>
      <c r="AB1318">
        <f>AA1318+((ABS(K1318)/MAX(((F1318)+(G1318)*(W1318))*(W1318),1E-6))^2)/(2*$I$5)</f>
        <v/>
      </c>
      <c r="AC1318">
        <f>((ABS(K1318)*$D$6)/(MAX(((F1318)+(G1318)*(W1318))*(W1318),1E-6)*MAX(((((F1318)+(G1318)*(W1318))*(W1318))/MAX((F1318)+2*(W1318)*SQRT(1+(G1318)^2),1E-6))^(2/3),1E-6)))^2</f>
        <v/>
      </c>
      <c r="AD1318">
        <f>ABS(ABS(K1318)/MAX(((F1318)+(G1318)*(W1318))*(W1318),1E-6))/SQRT($I$5*MAX((((F1318)+(G1318)*(W1318))*(W1318))/MAX((F1318)+2*(G1318)*(W1318),1E-6),1E-6))</f>
        <v/>
      </c>
      <c r="AE1318">
        <f>((F1318)*(W1318)^2)/2+(G1318)*(W1318)^3/3+(ABS(K1318)^2)/($I$5*MAX(((F1318)+(G1318)*(W1318))*(W1318),1E-6))</f>
        <v/>
      </c>
      <c r="AF1318">
        <f>IF($D$20=0,0,IFERROR(AB1319+(((AC1318+AC1319)/2)*J1319)+(IF(Z1318&gt;Z1319,$D$8*((Z1318^2-Z1319^2)/(2*$I$5)),$D$9*((Z1319^2-Z1318^2)/(2*$I$5)))+($D$10*(ABS(I1319)/90)*(MAX(Z1318^2,Z1319^2)/(2*$I$5))))-AB1318,0))</f>
        <v/>
      </c>
      <c r="AG1318">
        <f>IF($D$20=0,1,IFERROR(IF(ROUND(AD1318,3)=1,1,IF(AND(ABS(AF1318)&lt;$D$19,AD1318&lt;1),1,0)),0))</f>
        <v/>
      </c>
      <c r="AH1318">
        <f>IFERROR(IF(V32="Supercritical",MAX($D$16,IFERROR(L1318,MAX($D$16,POWER((ABS(K1318)^2)/($I$5*MAX(F1318,0.1)^2),1/3)))),IF(V32="Subcritical",MAX($D$16,IFERROR(W1318,MAX($D$16,POWER((ABS(K1318)^2)/($I$5*MAX(F1318,0.1)^2),1/3)))),IF(AND(IFERROR(V1318,0)=1,IFERROR(AG1318,0)=1),IF(IFERROR(T1318,-1E99)&gt;=IFERROR(AE1318,-1E99),MAX($D$16,IFERROR(L1318,MAX($D$16,POWER((ABS(K1318)^2)/($I$5*MAX(F1318,0.1)^2),1/3)))),MAX($D$16,IFERROR(W1318,MAX($D$16,POWER((ABS(K1318)^2)/($I$5*MAX(F1318,0.1)^2),1/3))))),IF(IFERROR(V1318,0)=1,MAX($D$16,IFERROR(L1318,MAX($D$16,POWER((ABS(K1318)^2)/($I$5*MAX(F1318,0.1)^2),1/3)))),IF(IFERROR(AG1318,0)=1,MAX($D$16,IFERROR(W1318,MAX($D$16,POWER((ABS(K1318)^2)/($I$5*MAX(F1318,0.1)^2),1/3)))),MAX($D$16,POWER((ABS(K1318)^2)/($I$5*MAX(F1318,0.1)^2),1/3))))))),MAX($D$16,POWER((ABS(K1318)^2)/($I$5*MAX(F1318,0.1)^2),1/3)))</f>
        <v/>
      </c>
      <c r="AI1318">
        <f>E1318+AH1318</f>
        <v/>
      </c>
      <c r="AJ1318">
        <f>AI1318+((ABS(K1318)/MAX(((F1318)+(G1318)*(AH1318))*(AH1318),1E-6))^2)/(2*$I$5)</f>
        <v/>
      </c>
      <c r="AM1318" t="n">
        <v>0</v>
      </c>
      <c r="AN1318" t="n">
        <v>0</v>
      </c>
      <c r="AO1318">
        <f>AM1318+AN1318</f>
        <v/>
      </c>
      <c r="AP1318">
        <f>AP1317+AO1318</f>
        <v/>
      </c>
      <c r="AQ1318">
        <f>ABS(ABS(K1318)/MAX(((F1318)+(G1318)*(AH1318))*(AH1318),1E-6))/SQRT($I$5*MAX((((F1318)+(G1318)*(AH1318))*(AH1318))/MAX((F1318)+2*(G1318)*(AH1318),1E-6),1E-6))</f>
        <v/>
      </c>
      <c r="AR1318">
        <f>IF(AQ1318&lt;1,"Subcritical","Supercritical")</f>
        <v/>
      </c>
      <c r="AS1318">
        <f>((ABS(K1318)*$D$6)/(MAX(((F1318)+(G1318)*(AH1318))*(AH1318),1E-6)*MAX(((((F1318)+(G1318)*(AH1318))*(AH1318))/MAX((F1318)+2*(AH1318)*SQRT(1+(G1318)^2),1E-6))^(2/3),1E-6)))^2</f>
        <v/>
      </c>
    </row>
    <row r="1319">
      <c r="A1319" t="n">
        <v>1170</v>
      </c>
      <c r="B1319" t="n">
        <v>1168.889</v>
      </c>
      <c r="C1319" t="n">
        <v>616074.024</v>
      </c>
      <c r="D1319" t="n">
        <v>3096835.2</v>
      </c>
      <c r="E1319" t="n">
        <v>631.9775</v>
      </c>
      <c r="F1319" t="n">
        <v>5.2</v>
      </c>
      <c r="G1319" t="n">
        <v>0</v>
      </c>
      <c r="H1319" t="inlineStr">
        <is>
          <t>Normal</t>
        </is>
      </c>
      <c r="I1319" t="n">
        <v>0.057</v>
      </c>
      <c r="J1319">
        <f>B1319-B1318</f>
        <v/>
      </c>
      <c r="K1319">
        <f>MAX(0,K1318-AO1318)</f>
        <v/>
      </c>
      <c r="L1319">
        <f>IF($D$20=0,IFERROR(L1318,MAX($D$16,POWER((ABS(K1319)^2)/($I$5*MAX(F1319,0.1)^2),1/3))),IF(IFERROR(V1318,0)=0,IFERROR(L1318,MAX($D$16,POWER((ABS(K1319)^2)/($I$5*MAX(F1319,0.1)^2),1/3))),IF(OR(IFERROR(L1319,0)=0,IFERROR(S1318,0)&lt;1,IFERROR(S1319,0)&lt;1),MAX($D$16,POWER((ABS(K1319)^2)/($I$5*MAX(F1319,0.1)^2),1/3)),IF(IFERROR(U1319,0)&gt;0,MAX($D$16,IFERROR(L1319,0)+((IFERROR(U1319,0))*$D$18*IF((IFERROR(S1319,0))&lt;1,1,-1))),IF(IFERROR(U1319,0)&lt;0,IF(ABS((MAX($D$16,POWER((ABS(K1319)^2)/($I$5*MAX(F1319,0.1)^2),1/3)))-IFERROR(L1319,0))&gt;$D$19,MAX($D$16,IF((MAX($D$16,POWER((ABS(K1319)^2)/($I$5*MAX(F1319,0.1)^2),1/3)))&gt;IFERROR(L1319,0),MIN((MAX($D$16,POWER((ABS(K1319)^2)/($I$5*MAX(F1319,0.1)^2),1/3))),IFERROR(L1319,0)+(MIN(ABS(IFERROR(U1319,0))*$D$18,ABS((MAX($D$16,POWER((ABS(K1319)^2)/($I$5*MAX(F1319,0.1)^2),1/3)))-IFERROR(L1319,0))))),MAX((MAX($D$16,POWER((ABS(K1319)^2)/($I$5*MAX(F1319,0.1)^2),1/3))),IFERROR(L1319,0)-(MIN(ABS(IFERROR(U1319,0))*$D$18,ABS((MAX($D$16,POWER((ABS(K1319)^2)/($I$5*MAX(F1319,0.1)^2),1/3)))-IFERROR(L1319,0))))))),MAX($D$16,POWER((ABS(K1319)^2)/($I$5*MAX(F1319,0.1)^2),1/3))),MAX($D$16,IFERROR(L1319,0)))))))</f>
        <v/>
      </c>
      <c r="M1319">
        <f>((F1319)+(G1319)*(L1319))*(L1319)</f>
        <v/>
      </c>
      <c r="N1319">
        <f>(((F1319)+(G1319)*(L1319))*(L1319))/MAX((F1319)+2*(L1319)*SQRT(1+(G1319)^2),1E-6)</f>
        <v/>
      </c>
      <c r="O1319">
        <f>ABS(K1319)/MAX(((F1319)+(G1319)*(L1319))*(L1319),1E-6)</f>
        <v/>
      </c>
      <c r="P1319">
        <f>E1319+L1319</f>
        <v/>
      </c>
      <c r="Q1319">
        <f>P1319+((ABS(K1319)/MAX(((F1319)+(G1319)*(L1319))*(L1319),1E-6))^2)/(2*$I$5)</f>
        <v/>
      </c>
      <c r="R1319">
        <f>((ABS(K1319)*$D$6)/(MAX(((F1319)+(G1319)*(L1319))*(L1319),1E-6)*MAX(((((F1319)+(G1319)*(L1319))*(L1319))/MAX((F1319)+2*(L1319)*SQRT(1+(G1319)^2),1E-6))^(2/3),1E-6)))^2</f>
        <v/>
      </c>
      <c r="S1319">
        <f>ABS(ABS(K1319)/MAX(((F1319)+(G1319)*(L1319))*(L1319),1E-6))/SQRT($I$5*MAX((((F1319)+(G1319)*(L1319))*(L1319))/MAX((F1319)+2*(G1319)*(L1319),1E-6),1E-6))</f>
        <v/>
      </c>
      <c r="T1319">
        <f>((F1319)*(L1319)^2)/2+(G1319)*(L1319)^3/3+(ABS(K1319)^2)/($I$5*MAX(((F1319)+(G1319)*(L1319))*(L1319),1E-6))</f>
        <v/>
      </c>
      <c r="U1319">
        <f>IF($D$20=0,0,IFERROR(Q1318-(((R1318+R1319)/2)*J1319)-(IF(O1318&gt;O1319,$D$8*((O1318^2-O1319^2)/(2*$I$5)),$D$9*((O1319^2-O1318^2)/(2*$I$5)))+($D$10*(ABS(I1319)/90)*(MAX(O1318^2,O1319^2)/(2*$I$5))))-Q1319,0))</f>
        <v/>
      </c>
      <c r="V1319">
        <f>IF($D$20=0,1,IFERROR(IF(ROUND(S1319,3)=1,1,IF(AND(ABS(U1319)&lt;$D$19,S1319&gt;1),1,0)),0))</f>
        <v/>
      </c>
      <c r="W1319">
        <f>IF($D$20=0,IFERROR(W1320,MAX($D$16,POWER((ABS(K1319)^2)/($I$5*MAX(F1319,0.1)^2),1/3))),IF(IFERROR(AG1320,0)=0,IFERROR(W1320,MAX($D$16,POWER((ABS(K1319)^2)/($I$5*MAX(F1319,0.1)^2),1/3))),IF(OR(IFERROR(W1319,0)=0,IFERROR(AD1320,0)&gt;1),MAX($D$16,POWER((ABS(K1319)^2)/($I$5*MAX(F1319,0.1)^2),1/3)),IF(IFERROR(AF1319,0)&gt;0,MAX($D$16,IFERROR(W1319,0)+((IFERROR(AF1319,0))*$D$18*IF((IFERROR(AD1319,0))&lt;1,1,-1))),IF(IFERROR(AF1319,0)&lt;0,IF(ABS((MAX($D$16,POWER((ABS(K1319)^2)/($I$5*MAX(F1319,0.1)^2),1/3)))-IFERROR(W1319,0))&gt;$D$19,MAX($D$16,IF((MAX($D$16,POWER((ABS(K1319)^2)/($I$5*MAX(F1319,0.1)^2),1/3)))&gt;IFERROR(W1319,0),MIN((MAX($D$16,POWER((ABS(K1319)^2)/($I$5*MAX(F1319,0.1)^2),1/3))),IFERROR(W1319,0)+(MIN(ABS(IFERROR(AF1319,0))*$D$18,ABS((MAX($D$16,POWER((ABS(K1319)^2)/($I$5*MAX(F1319,0.1)^2),1/3)))-IFERROR(W1319,0))))),MAX((MAX($D$16,POWER((ABS(K1319)^2)/($I$5*MAX(F1319,0.1)^2),1/3))),IFERROR(W1319,0)-(MIN(ABS(IFERROR(AF1319,0))*$D$18,ABS((MAX($D$16,POWER((ABS(K1319)^2)/($I$5*MAX(F1319,0.1)^2),1/3)))-IFERROR(W1319,0))))))),MAX($D$16,POWER((ABS(K1319)^2)/($I$5*MAX(F1319,0.1)^2),1/3))),MAX($D$16,IFERROR(W1319,0)))))))</f>
        <v/>
      </c>
      <c r="X1319">
        <f>((F1319)+(G1319)*(W1319))*(W1319)</f>
        <v/>
      </c>
      <c r="Y1319">
        <f>(((F1319)+(G1319)*(W1319))*(W1319))/MAX((F1319)+2*(W1319)*SQRT(1+(G1319)^2),1E-6)</f>
        <v/>
      </c>
      <c r="Z1319">
        <f>ABS(K1319)/MAX(((F1319)+(G1319)*(W1319))*(W1319),1E-6)</f>
        <v/>
      </c>
      <c r="AA1319">
        <f>E1319+W1319</f>
        <v/>
      </c>
      <c r="AB1319">
        <f>AA1319+((ABS(K1319)/MAX(((F1319)+(G1319)*(W1319))*(W1319),1E-6))^2)/(2*$I$5)</f>
        <v/>
      </c>
      <c r="AC1319">
        <f>((ABS(K1319)*$D$6)/(MAX(((F1319)+(G1319)*(W1319))*(W1319),1E-6)*MAX(((((F1319)+(G1319)*(W1319))*(W1319))/MAX((F1319)+2*(W1319)*SQRT(1+(G1319)^2),1E-6))^(2/3),1E-6)))^2</f>
        <v/>
      </c>
      <c r="AD1319">
        <f>ABS(ABS(K1319)/MAX(((F1319)+(G1319)*(W1319))*(W1319),1E-6))/SQRT($I$5*MAX((((F1319)+(G1319)*(W1319))*(W1319))/MAX((F1319)+2*(G1319)*(W1319),1E-6),1E-6))</f>
        <v/>
      </c>
      <c r="AE1319">
        <f>((F1319)*(W1319)^2)/2+(G1319)*(W1319)^3/3+(ABS(K1319)^2)/($I$5*MAX(((F1319)+(G1319)*(W1319))*(W1319),1E-6))</f>
        <v/>
      </c>
      <c r="AF1319">
        <f>IF($D$20=0,0,IFERROR(AB1320+(((AC1319+AC1320)/2)*J1320)+(IF(Z1319&gt;Z1320,$D$8*((Z1319^2-Z1320^2)/(2*$I$5)),$D$9*((Z1320^2-Z1319^2)/(2*$I$5)))+($D$10*(ABS(I1320)/90)*(MAX(Z1319^2,Z1320^2)/(2*$I$5))))-AB1319,0))</f>
        <v/>
      </c>
      <c r="AG1319">
        <f>IF($D$20=0,1,IFERROR(IF(ROUND(AD1319,3)=1,1,IF(AND(ABS(AF1319)&lt;$D$19,AD1319&lt;1),1,0)),0))</f>
        <v/>
      </c>
      <c r="AH1319">
        <f>IFERROR(IF(V32="Supercritical",MAX($D$16,IFERROR(L1319,MAX($D$16,POWER((ABS(K1319)^2)/($I$5*MAX(F1319,0.1)^2),1/3)))),IF(V32="Subcritical",MAX($D$16,IFERROR(W1319,MAX($D$16,POWER((ABS(K1319)^2)/($I$5*MAX(F1319,0.1)^2),1/3)))),IF(AND(IFERROR(V1319,0)=1,IFERROR(AG1319,0)=1),IF(IFERROR(T1319,-1E99)&gt;=IFERROR(AE1319,-1E99),MAX($D$16,IFERROR(L1319,MAX($D$16,POWER((ABS(K1319)^2)/($I$5*MAX(F1319,0.1)^2),1/3)))),MAX($D$16,IFERROR(W1319,MAX($D$16,POWER((ABS(K1319)^2)/($I$5*MAX(F1319,0.1)^2),1/3))))),IF(IFERROR(V1319,0)=1,MAX($D$16,IFERROR(L1319,MAX($D$16,POWER((ABS(K1319)^2)/($I$5*MAX(F1319,0.1)^2),1/3)))),IF(IFERROR(AG1319,0)=1,MAX($D$16,IFERROR(W1319,MAX($D$16,POWER((ABS(K1319)^2)/($I$5*MAX(F1319,0.1)^2),1/3)))),MAX($D$16,POWER((ABS(K1319)^2)/($I$5*MAX(F1319,0.1)^2),1/3))))))),MAX($D$16,POWER((ABS(K1319)^2)/($I$5*MAX(F1319,0.1)^2),1/3)))</f>
        <v/>
      </c>
      <c r="AI1319">
        <f>E1319+AH1319</f>
        <v/>
      </c>
      <c r="AJ1319">
        <f>AI1319+((ABS(K1319)/MAX(((F1319)+(G1319)*(AH1319))*(AH1319),1E-6))^2)/(2*$I$5)</f>
        <v/>
      </c>
      <c r="AM1319" t="n">
        <v>0</v>
      </c>
      <c r="AN1319" t="n">
        <v>0</v>
      </c>
      <c r="AO1319">
        <f>AM1319+AN1319</f>
        <v/>
      </c>
      <c r="AP1319">
        <f>AP1318+AO1319</f>
        <v/>
      </c>
      <c r="AQ1319">
        <f>ABS(ABS(K1319)/MAX(((F1319)+(G1319)*(AH1319))*(AH1319),1E-6))/SQRT($I$5*MAX((((F1319)+(G1319)*(AH1319))*(AH1319))/MAX((F1319)+2*(G1319)*(AH1319),1E-6),1E-6))</f>
        <v/>
      </c>
      <c r="AR1319">
        <f>IF(AQ1319&lt;1,"Subcritical","Supercritical")</f>
        <v/>
      </c>
      <c r="AS1319">
        <f>((ABS(K1319)*$D$6)/(MAX(((F1319)+(G1319)*(AH1319))*(AH1319),1E-6)*MAX(((((F1319)+(G1319)*(AH1319))*(AH1319))/MAX((F1319)+2*(AH1319)*SQRT(1+(G1319)^2),1E-6))^(2/3),1E-6)))^2</f>
        <v/>
      </c>
    </row>
    <row r="1320">
      <c r="A1320" t="n">
        <v>1171</v>
      </c>
      <c r="B1320" t="n">
        <v>1169.889</v>
      </c>
      <c r="C1320" t="n">
        <v>616073.982</v>
      </c>
      <c r="D1320" t="n">
        <v>3096834.201</v>
      </c>
      <c r="E1320" t="n">
        <v>631.977</v>
      </c>
      <c r="F1320" t="n">
        <v>5.2</v>
      </c>
      <c r="G1320" t="n">
        <v>0</v>
      </c>
      <c r="H1320" t="inlineStr">
        <is>
          <t>Normal</t>
        </is>
      </c>
      <c r="I1320" t="n">
        <v>0</v>
      </c>
      <c r="J1320">
        <f>B1320-B1319</f>
        <v/>
      </c>
      <c r="K1320">
        <f>MAX(0,K1319-AO1319)</f>
        <v/>
      </c>
      <c r="L1320">
        <f>IF($D$20=0,IFERROR(L1319,MAX($D$16,POWER((ABS(K1320)^2)/($I$5*MAX(F1320,0.1)^2),1/3))),IF(IFERROR(V1319,0)=0,IFERROR(L1319,MAX($D$16,POWER((ABS(K1320)^2)/($I$5*MAX(F1320,0.1)^2),1/3))),IF(OR(IFERROR(L1320,0)=0,IFERROR(S1319,0)&lt;1,IFERROR(S1320,0)&lt;1),MAX($D$16,POWER((ABS(K1320)^2)/($I$5*MAX(F1320,0.1)^2),1/3)),IF(IFERROR(U1320,0)&gt;0,MAX($D$16,IFERROR(L1320,0)+((IFERROR(U1320,0))*$D$18*IF((IFERROR(S1320,0))&lt;1,1,-1))),IF(IFERROR(U1320,0)&lt;0,IF(ABS((MAX($D$16,POWER((ABS(K1320)^2)/($I$5*MAX(F1320,0.1)^2),1/3)))-IFERROR(L1320,0))&gt;$D$19,MAX($D$16,IF((MAX($D$16,POWER((ABS(K1320)^2)/($I$5*MAX(F1320,0.1)^2),1/3)))&gt;IFERROR(L1320,0),MIN((MAX($D$16,POWER((ABS(K1320)^2)/($I$5*MAX(F1320,0.1)^2),1/3))),IFERROR(L1320,0)+(MIN(ABS(IFERROR(U1320,0))*$D$18,ABS((MAX($D$16,POWER((ABS(K1320)^2)/($I$5*MAX(F1320,0.1)^2),1/3)))-IFERROR(L1320,0))))),MAX((MAX($D$16,POWER((ABS(K1320)^2)/($I$5*MAX(F1320,0.1)^2),1/3))),IFERROR(L1320,0)-(MIN(ABS(IFERROR(U1320,0))*$D$18,ABS((MAX($D$16,POWER((ABS(K1320)^2)/($I$5*MAX(F1320,0.1)^2),1/3)))-IFERROR(L1320,0))))))),MAX($D$16,POWER((ABS(K1320)^2)/($I$5*MAX(F1320,0.1)^2),1/3))),MAX($D$16,IFERROR(L1320,0)))))))</f>
        <v/>
      </c>
      <c r="M1320">
        <f>((F1320)+(G1320)*(L1320))*(L1320)</f>
        <v/>
      </c>
      <c r="N1320">
        <f>(((F1320)+(G1320)*(L1320))*(L1320))/MAX((F1320)+2*(L1320)*SQRT(1+(G1320)^2),1E-6)</f>
        <v/>
      </c>
      <c r="O1320">
        <f>ABS(K1320)/MAX(((F1320)+(G1320)*(L1320))*(L1320),1E-6)</f>
        <v/>
      </c>
      <c r="P1320">
        <f>E1320+L1320</f>
        <v/>
      </c>
      <c r="Q1320">
        <f>P1320+((ABS(K1320)/MAX(((F1320)+(G1320)*(L1320))*(L1320),1E-6))^2)/(2*$I$5)</f>
        <v/>
      </c>
      <c r="R1320">
        <f>((ABS(K1320)*$D$6)/(MAX(((F1320)+(G1320)*(L1320))*(L1320),1E-6)*MAX(((((F1320)+(G1320)*(L1320))*(L1320))/MAX((F1320)+2*(L1320)*SQRT(1+(G1320)^2),1E-6))^(2/3),1E-6)))^2</f>
        <v/>
      </c>
      <c r="S1320">
        <f>ABS(ABS(K1320)/MAX(((F1320)+(G1320)*(L1320))*(L1320),1E-6))/SQRT($I$5*MAX((((F1320)+(G1320)*(L1320))*(L1320))/MAX((F1320)+2*(G1320)*(L1320),1E-6),1E-6))</f>
        <v/>
      </c>
      <c r="T1320">
        <f>((F1320)*(L1320)^2)/2+(G1320)*(L1320)^3/3+(ABS(K1320)^2)/($I$5*MAX(((F1320)+(G1320)*(L1320))*(L1320),1E-6))</f>
        <v/>
      </c>
      <c r="U1320">
        <f>IF($D$20=0,0,IFERROR(Q1319-(((R1319+R1320)/2)*J1320)-(IF(O1319&gt;O1320,$D$8*((O1319^2-O1320^2)/(2*$I$5)),$D$9*((O1320^2-O1319^2)/(2*$I$5)))+($D$10*(ABS(I1320)/90)*(MAX(O1319^2,O1320^2)/(2*$I$5))))-Q1320,0))</f>
        <v/>
      </c>
      <c r="V1320">
        <f>IF($D$20=0,1,IFERROR(IF(ROUND(S1320,3)=1,1,IF(AND(ABS(U1320)&lt;$D$19,S1320&gt;1),1,0)),0))</f>
        <v/>
      </c>
      <c r="W1320">
        <f>IF($D$20=0,IFERROR(W1321,MAX($D$16,POWER((ABS(K1320)^2)/($I$5*MAX(F1320,0.1)^2),1/3))),IF(IFERROR(AG1321,0)=0,IFERROR(W1321,MAX($D$16,POWER((ABS(K1320)^2)/($I$5*MAX(F1320,0.1)^2),1/3))),IF(OR(IFERROR(W1320,0)=0,IFERROR(AD1321,0)&gt;1),MAX($D$16,POWER((ABS(K1320)^2)/($I$5*MAX(F1320,0.1)^2),1/3)),IF(IFERROR(AF1320,0)&gt;0,MAX($D$16,IFERROR(W1320,0)+((IFERROR(AF1320,0))*$D$18*IF((IFERROR(AD1320,0))&lt;1,1,-1))),IF(IFERROR(AF1320,0)&lt;0,IF(ABS((MAX($D$16,POWER((ABS(K1320)^2)/($I$5*MAX(F1320,0.1)^2),1/3)))-IFERROR(W1320,0))&gt;$D$19,MAX($D$16,IF((MAX($D$16,POWER((ABS(K1320)^2)/($I$5*MAX(F1320,0.1)^2),1/3)))&gt;IFERROR(W1320,0),MIN((MAX($D$16,POWER((ABS(K1320)^2)/($I$5*MAX(F1320,0.1)^2),1/3))),IFERROR(W1320,0)+(MIN(ABS(IFERROR(AF1320,0))*$D$18,ABS((MAX($D$16,POWER((ABS(K1320)^2)/($I$5*MAX(F1320,0.1)^2),1/3)))-IFERROR(W1320,0))))),MAX((MAX($D$16,POWER((ABS(K1320)^2)/($I$5*MAX(F1320,0.1)^2),1/3))),IFERROR(W1320,0)-(MIN(ABS(IFERROR(AF1320,0))*$D$18,ABS((MAX($D$16,POWER((ABS(K1320)^2)/($I$5*MAX(F1320,0.1)^2),1/3)))-IFERROR(W1320,0))))))),MAX($D$16,POWER((ABS(K1320)^2)/($I$5*MAX(F1320,0.1)^2),1/3))),MAX($D$16,IFERROR(W1320,0)))))))</f>
        <v/>
      </c>
      <c r="X1320">
        <f>((F1320)+(G1320)*(W1320))*(W1320)</f>
        <v/>
      </c>
      <c r="Y1320">
        <f>(((F1320)+(G1320)*(W1320))*(W1320))/MAX((F1320)+2*(W1320)*SQRT(1+(G1320)^2),1E-6)</f>
        <v/>
      </c>
      <c r="Z1320">
        <f>ABS(K1320)/MAX(((F1320)+(G1320)*(W1320))*(W1320),1E-6)</f>
        <v/>
      </c>
      <c r="AA1320">
        <f>E1320+W1320</f>
        <v/>
      </c>
      <c r="AB1320">
        <f>AA1320+((ABS(K1320)/MAX(((F1320)+(G1320)*(W1320))*(W1320),1E-6))^2)/(2*$I$5)</f>
        <v/>
      </c>
      <c r="AC1320">
        <f>((ABS(K1320)*$D$6)/(MAX(((F1320)+(G1320)*(W1320))*(W1320),1E-6)*MAX(((((F1320)+(G1320)*(W1320))*(W1320))/MAX((F1320)+2*(W1320)*SQRT(1+(G1320)^2),1E-6))^(2/3),1E-6)))^2</f>
        <v/>
      </c>
      <c r="AD1320">
        <f>ABS(ABS(K1320)/MAX(((F1320)+(G1320)*(W1320))*(W1320),1E-6))/SQRT($I$5*MAX((((F1320)+(G1320)*(W1320))*(W1320))/MAX((F1320)+2*(G1320)*(W1320),1E-6),1E-6))</f>
        <v/>
      </c>
      <c r="AE1320">
        <f>((F1320)*(W1320)^2)/2+(G1320)*(W1320)^3/3+(ABS(K1320)^2)/($I$5*MAX(((F1320)+(G1320)*(W1320))*(W1320),1E-6))</f>
        <v/>
      </c>
      <c r="AF1320">
        <f>IF($D$20=0,0,IFERROR(AB1321+(((AC1320+AC1321)/2)*J1321)+(IF(Z1320&gt;Z1321,$D$8*((Z1320^2-Z1321^2)/(2*$I$5)),$D$9*((Z1321^2-Z1320^2)/(2*$I$5)))+($D$10*(ABS(I1321)/90)*(MAX(Z1320^2,Z1321^2)/(2*$I$5))))-AB1320,0))</f>
        <v/>
      </c>
      <c r="AG1320">
        <f>IF($D$20=0,1,IFERROR(IF(ROUND(AD1320,3)=1,1,IF(AND(ABS(AF1320)&lt;$D$19,AD1320&lt;1),1,0)),0))</f>
        <v/>
      </c>
      <c r="AH1320">
        <f>IFERROR(IF(V32="Supercritical",MAX($D$16,IFERROR(L1320,MAX($D$16,POWER((ABS(K1320)^2)/($I$5*MAX(F1320,0.1)^2),1/3)))),IF(V32="Subcritical",MAX($D$16,IFERROR(W1320,MAX($D$16,POWER((ABS(K1320)^2)/($I$5*MAX(F1320,0.1)^2),1/3)))),IF(AND(IFERROR(V1320,0)=1,IFERROR(AG1320,0)=1),IF(IFERROR(T1320,-1E99)&gt;=IFERROR(AE1320,-1E99),MAX($D$16,IFERROR(L1320,MAX($D$16,POWER((ABS(K1320)^2)/($I$5*MAX(F1320,0.1)^2),1/3)))),MAX($D$16,IFERROR(W1320,MAX($D$16,POWER((ABS(K1320)^2)/($I$5*MAX(F1320,0.1)^2),1/3))))),IF(IFERROR(V1320,0)=1,MAX($D$16,IFERROR(L1320,MAX($D$16,POWER((ABS(K1320)^2)/($I$5*MAX(F1320,0.1)^2),1/3)))),IF(IFERROR(AG1320,0)=1,MAX($D$16,IFERROR(W1320,MAX($D$16,POWER((ABS(K1320)^2)/($I$5*MAX(F1320,0.1)^2),1/3)))),MAX($D$16,POWER((ABS(K1320)^2)/($I$5*MAX(F1320,0.1)^2),1/3))))))),MAX($D$16,POWER((ABS(K1320)^2)/($I$5*MAX(F1320,0.1)^2),1/3)))</f>
        <v/>
      </c>
      <c r="AI1320">
        <f>E1320+AH1320</f>
        <v/>
      </c>
      <c r="AJ1320">
        <f>AI1320+((ABS(K1320)/MAX(((F1320)+(G1320)*(AH1320))*(AH1320),1E-6))^2)/(2*$I$5)</f>
        <v/>
      </c>
      <c r="AM1320" t="n">
        <v>0</v>
      </c>
      <c r="AN1320" t="n">
        <v>0</v>
      </c>
      <c r="AO1320">
        <f>AM1320+AN1320</f>
        <v/>
      </c>
      <c r="AP1320">
        <f>AP1319+AO1320</f>
        <v/>
      </c>
      <c r="AQ1320">
        <f>ABS(ABS(K1320)/MAX(((F1320)+(G1320)*(AH1320))*(AH1320),1E-6))/SQRT($I$5*MAX((((F1320)+(G1320)*(AH1320))*(AH1320))/MAX((F1320)+2*(G1320)*(AH1320),1E-6),1E-6))</f>
        <v/>
      </c>
      <c r="AR1320">
        <f>IF(AQ1320&lt;1,"Subcritical","Supercritical")</f>
        <v/>
      </c>
      <c r="AS1320">
        <f>((ABS(K1320)*$D$6)/(MAX(((F1320)+(G1320)*(AH1320))*(AH1320),1E-6)*MAX(((((F1320)+(G1320)*(AH1320))*(AH1320))/MAX((F1320)+2*(AH1320)*SQRT(1+(G1320)^2),1E-6))^(2/3),1E-6)))^2</f>
        <v/>
      </c>
    </row>
    <row r="1321">
      <c r="A1321" t="n">
        <v>1172</v>
      </c>
      <c r="B1321" t="n">
        <v>1170.889</v>
      </c>
      <c r="C1321" t="n">
        <v>616073.9399999999</v>
      </c>
      <c r="D1321" t="n">
        <v>3096833.202</v>
      </c>
      <c r="E1321" t="n">
        <v>631.9765</v>
      </c>
      <c r="F1321" t="n">
        <v>5.2</v>
      </c>
      <c r="G1321" t="n">
        <v>0</v>
      </c>
      <c r="H1321" t="inlineStr">
        <is>
          <t>Normal</t>
        </is>
      </c>
      <c r="I1321" t="n">
        <v>0.055</v>
      </c>
      <c r="J1321">
        <f>B1321-B1320</f>
        <v/>
      </c>
      <c r="K1321">
        <f>MAX(0,K1320-AO1320)</f>
        <v/>
      </c>
      <c r="L1321">
        <f>IF($D$20=0,IFERROR(L1320,MAX($D$16,POWER((ABS(K1321)^2)/($I$5*MAX(F1321,0.1)^2),1/3))),IF(IFERROR(V1320,0)=0,IFERROR(L1320,MAX($D$16,POWER((ABS(K1321)^2)/($I$5*MAX(F1321,0.1)^2),1/3))),IF(OR(IFERROR(L1321,0)=0,IFERROR(S1320,0)&lt;1,IFERROR(S1321,0)&lt;1),MAX($D$16,POWER((ABS(K1321)^2)/($I$5*MAX(F1321,0.1)^2),1/3)),IF(IFERROR(U1321,0)&gt;0,MAX($D$16,IFERROR(L1321,0)+((IFERROR(U1321,0))*$D$18*IF((IFERROR(S1321,0))&lt;1,1,-1))),IF(IFERROR(U1321,0)&lt;0,IF(ABS((MAX($D$16,POWER((ABS(K1321)^2)/($I$5*MAX(F1321,0.1)^2),1/3)))-IFERROR(L1321,0))&gt;$D$19,MAX($D$16,IF((MAX($D$16,POWER((ABS(K1321)^2)/($I$5*MAX(F1321,0.1)^2),1/3)))&gt;IFERROR(L1321,0),MIN((MAX($D$16,POWER((ABS(K1321)^2)/($I$5*MAX(F1321,0.1)^2),1/3))),IFERROR(L1321,0)+(MIN(ABS(IFERROR(U1321,0))*$D$18,ABS((MAX($D$16,POWER((ABS(K1321)^2)/($I$5*MAX(F1321,0.1)^2),1/3)))-IFERROR(L1321,0))))),MAX((MAX($D$16,POWER((ABS(K1321)^2)/($I$5*MAX(F1321,0.1)^2),1/3))),IFERROR(L1321,0)-(MIN(ABS(IFERROR(U1321,0))*$D$18,ABS((MAX($D$16,POWER((ABS(K1321)^2)/($I$5*MAX(F1321,0.1)^2),1/3)))-IFERROR(L1321,0))))))),MAX($D$16,POWER((ABS(K1321)^2)/($I$5*MAX(F1321,0.1)^2),1/3))),MAX($D$16,IFERROR(L1321,0)))))))</f>
        <v/>
      </c>
      <c r="M1321">
        <f>((F1321)+(G1321)*(L1321))*(L1321)</f>
        <v/>
      </c>
      <c r="N1321">
        <f>(((F1321)+(G1321)*(L1321))*(L1321))/MAX((F1321)+2*(L1321)*SQRT(1+(G1321)^2),1E-6)</f>
        <v/>
      </c>
      <c r="O1321">
        <f>ABS(K1321)/MAX(((F1321)+(G1321)*(L1321))*(L1321),1E-6)</f>
        <v/>
      </c>
      <c r="P1321">
        <f>E1321+L1321</f>
        <v/>
      </c>
      <c r="Q1321">
        <f>P1321+((ABS(K1321)/MAX(((F1321)+(G1321)*(L1321))*(L1321),1E-6))^2)/(2*$I$5)</f>
        <v/>
      </c>
      <c r="R1321">
        <f>((ABS(K1321)*$D$6)/(MAX(((F1321)+(G1321)*(L1321))*(L1321),1E-6)*MAX(((((F1321)+(G1321)*(L1321))*(L1321))/MAX((F1321)+2*(L1321)*SQRT(1+(G1321)^2),1E-6))^(2/3),1E-6)))^2</f>
        <v/>
      </c>
      <c r="S1321">
        <f>ABS(ABS(K1321)/MAX(((F1321)+(G1321)*(L1321))*(L1321),1E-6))/SQRT($I$5*MAX((((F1321)+(G1321)*(L1321))*(L1321))/MAX((F1321)+2*(G1321)*(L1321),1E-6),1E-6))</f>
        <v/>
      </c>
      <c r="T1321">
        <f>((F1321)*(L1321)^2)/2+(G1321)*(L1321)^3/3+(ABS(K1321)^2)/($I$5*MAX(((F1321)+(G1321)*(L1321))*(L1321),1E-6))</f>
        <v/>
      </c>
      <c r="U1321">
        <f>IF($D$20=0,0,IFERROR(Q1320-(((R1320+R1321)/2)*J1321)-(IF(O1320&gt;O1321,$D$8*((O1320^2-O1321^2)/(2*$I$5)),$D$9*((O1321^2-O1320^2)/(2*$I$5)))+($D$10*(ABS(I1321)/90)*(MAX(O1320^2,O1321^2)/(2*$I$5))))-Q1321,0))</f>
        <v/>
      </c>
      <c r="V1321">
        <f>IF($D$20=0,1,IFERROR(IF(ROUND(S1321,3)=1,1,IF(AND(ABS(U1321)&lt;$D$19,S1321&gt;1),1,0)),0))</f>
        <v/>
      </c>
      <c r="W1321">
        <f>IF($D$20=0,IFERROR(W1322,MAX($D$16,POWER((ABS(K1321)^2)/($I$5*MAX(F1321,0.1)^2),1/3))),IF(IFERROR(AG1322,0)=0,IFERROR(W1322,MAX($D$16,POWER((ABS(K1321)^2)/($I$5*MAX(F1321,0.1)^2),1/3))),IF(OR(IFERROR(W1321,0)=0,IFERROR(AD1322,0)&gt;1),MAX($D$16,POWER((ABS(K1321)^2)/($I$5*MAX(F1321,0.1)^2),1/3)),IF(IFERROR(AF1321,0)&gt;0,MAX($D$16,IFERROR(W1321,0)+((IFERROR(AF1321,0))*$D$18*IF((IFERROR(AD1321,0))&lt;1,1,-1))),IF(IFERROR(AF1321,0)&lt;0,IF(ABS((MAX($D$16,POWER((ABS(K1321)^2)/($I$5*MAX(F1321,0.1)^2),1/3)))-IFERROR(W1321,0))&gt;$D$19,MAX($D$16,IF((MAX($D$16,POWER((ABS(K1321)^2)/($I$5*MAX(F1321,0.1)^2),1/3)))&gt;IFERROR(W1321,0),MIN((MAX($D$16,POWER((ABS(K1321)^2)/($I$5*MAX(F1321,0.1)^2),1/3))),IFERROR(W1321,0)+(MIN(ABS(IFERROR(AF1321,0))*$D$18,ABS((MAX($D$16,POWER((ABS(K1321)^2)/($I$5*MAX(F1321,0.1)^2),1/3)))-IFERROR(W1321,0))))),MAX((MAX($D$16,POWER((ABS(K1321)^2)/($I$5*MAX(F1321,0.1)^2),1/3))),IFERROR(W1321,0)-(MIN(ABS(IFERROR(AF1321,0))*$D$18,ABS((MAX($D$16,POWER((ABS(K1321)^2)/($I$5*MAX(F1321,0.1)^2),1/3)))-IFERROR(W1321,0))))))),MAX($D$16,POWER((ABS(K1321)^2)/($I$5*MAX(F1321,0.1)^2),1/3))),MAX($D$16,IFERROR(W1321,0)))))))</f>
        <v/>
      </c>
      <c r="X1321">
        <f>((F1321)+(G1321)*(W1321))*(W1321)</f>
        <v/>
      </c>
      <c r="Y1321">
        <f>(((F1321)+(G1321)*(W1321))*(W1321))/MAX((F1321)+2*(W1321)*SQRT(1+(G1321)^2),1E-6)</f>
        <v/>
      </c>
      <c r="Z1321">
        <f>ABS(K1321)/MAX(((F1321)+(G1321)*(W1321))*(W1321),1E-6)</f>
        <v/>
      </c>
      <c r="AA1321">
        <f>E1321+W1321</f>
        <v/>
      </c>
      <c r="AB1321">
        <f>AA1321+((ABS(K1321)/MAX(((F1321)+(G1321)*(W1321))*(W1321),1E-6))^2)/(2*$I$5)</f>
        <v/>
      </c>
      <c r="AC1321">
        <f>((ABS(K1321)*$D$6)/(MAX(((F1321)+(G1321)*(W1321))*(W1321),1E-6)*MAX(((((F1321)+(G1321)*(W1321))*(W1321))/MAX((F1321)+2*(W1321)*SQRT(1+(G1321)^2),1E-6))^(2/3),1E-6)))^2</f>
        <v/>
      </c>
      <c r="AD1321">
        <f>ABS(ABS(K1321)/MAX(((F1321)+(G1321)*(W1321))*(W1321),1E-6))/SQRT($I$5*MAX((((F1321)+(G1321)*(W1321))*(W1321))/MAX((F1321)+2*(G1321)*(W1321),1E-6),1E-6))</f>
        <v/>
      </c>
      <c r="AE1321">
        <f>((F1321)*(W1321)^2)/2+(G1321)*(W1321)^3/3+(ABS(K1321)^2)/($I$5*MAX(((F1321)+(G1321)*(W1321))*(W1321),1E-6))</f>
        <v/>
      </c>
      <c r="AF1321">
        <f>IF($D$20=0,0,IFERROR(AB1322+(((AC1321+AC1322)/2)*J1322)+(IF(Z1321&gt;Z1322,$D$8*((Z1321^2-Z1322^2)/(2*$I$5)),$D$9*((Z1322^2-Z1321^2)/(2*$I$5)))+($D$10*(ABS(I1322)/90)*(MAX(Z1321^2,Z1322^2)/(2*$I$5))))-AB1321,0))</f>
        <v/>
      </c>
      <c r="AG1321">
        <f>IF($D$20=0,1,IFERROR(IF(ROUND(AD1321,3)=1,1,IF(AND(ABS(AF1321)&lt;$D$19,AD1321&lt;1),1,0)),0))</f>
        <v/>
      </c>
      <c r="AH1321">
        <f>IFERROR(IF(V32="Supercritical",MAX($D$16,IFERROR(L1321,MAX($D$16,POWER((ABS(K1321)^2)/($I$5*MAX(F1321,0.1)^2),1/3)))),IF(V32="Subcritical",MAX($D$16,IFERROR(W1321,MAX($D$16,POWER((ABS(K1321)^2)/($I$5*MAX(F1321,0.1)^2),1/3)))),IF(AND(IFERROR(V1321,0)=1,IFERROR(AG1321,0)=1),IF(IFERROR(T1321,-1E99)&gt;=IFERROR(AE1321,-1E99),MAX($D$16,IFERROR(L1321,MAX($D$16,POWER((ABS(K1321)^2)/($I$5*MAX(F1321,0.1)^2),1/3)))),MAX($D$16,IFERROR(W1321,MAX($D$16,POWER((ABS(K1321)^2)/($I$5*MAX(F1321,0.1)^2),1/3))))),IF(IFERROR(V1321,0)=1,MAX($D$16,IFERROR(L1321,MAX($D$16,POWER((ABS(K1321)^2)/($I$5*MAX(F1321,0.1)^2),1/3)))),IF(IFERROR(AG1321,0)=1,MAX($D$16,IFERROR(W1321,MAX($D$16,POWER((ABS(K1321)^2)/($I$5*MAX(F1321,0.1)^2),1/3)))),MAX($D$16,POWER((ABS(K1321)^2)/($I$5*MAX(F1321,0.1)^2),1/3))))))),MAX($D$16,POWER((ABS(K1321)^2)/($I$5*MAX(F1321,0.1)^2),1/3)))</f>
        <v/>
      </c>
      <c r="AI1321">
        <f>E1321+AH1321</f>
        <v/>
      </c>
      <c r="AJ1321">
        <f>AI1321+((ABS(K1321)/MAX(((F1321)+(G1321)*(AH1321))*(AH1321),1E-6))^2)/(2*$I$5)</f>
        <v/>
      </c>
      <c r="AM1321" t="n">
        <v>0</v>
      </c>
      <c r="AN1321" t="n">
        <v>0</v>
      </c>
      <c r="AO1321">
        <f>AM1321+AN1321</f>
        <v/>
      </c>
      <c r="AP1321">
        <f>AP1320+AO1321</f>
        <v/>
      </c>
      <c r="AQ1321">
        <f>ABS(ABS(K1321)/MAX(((F1321)+(G1321)*(AH1321))*(AH1321),1E-6))/SQRT($I$5*MAX((((F1321)+(G1321)*(AH1321))*(AH1321))/MAX((F1321)+2*(G1321)*(AH1321),1E-6),1E-6))</f>
        <v/>
      </c>
      <c r="AR1321">
        <f>IF(AQ1321&lt;1,"Subcritical","Supercritical")</f>
        <v/>
      </c>
      <c r="AS1321">
        <f>((ABS(K1321)*$D$6)/(MAX(((F1321)+(G1321)*(AH1321))*(AH1321),1E-6)*MAX(((((F1321)+(G1321)*(AH1321))*(AH1321))/MAX((F1321)+2*(AH1321)*SQRT(1+(G1321)^2),1E-6))^(2/3),1E-6)))^2</f>
        <v/>
      </c>
    </row>
    <row r="1322">
      <c r="A1322" t="n">
        <v>1173</v>
      </c>
      <c r="B1322" t="n">
        <v>1171.89</v>
      </c>
      <c r="C1322" t="n">
        <v>616073.897</v>
      </c>
      <c r="D1322" t="n">
        <v>3096832.202</v>
      </c>
      <c r="E1322" t="n">
        <v>631.976</v>
      </c>
      <c r="F1322" t="n">
        <v>5.2</v>
      </c>
      <c r="G1322" t="n">
        <v>0</v>
      </c>
      <c r="H1322" t="inlineStr">
        <is>
          <t>Normal</t>
        </is>
      </c>
      <c r="I1322" t="n">
        <v>0.055</v>
      </c>
      <c r="J1322">
        <f>B1322-B1321</f>
        <v/>
      </c>
      <c r="K1322">
        <f>MAX(0,K1321-AO1321)</f>
        <v/>
      </c>
      <c r="L1322">
        <f>IF($D$20=0,IFERROR(L1321,MAX($D$16,POWER((ABS(K1322)^2)/($I$5*MAX(F1322,0.1)^2),1/3))),IF(IFERROR(V1321,0)=0,IFERROR(L1321,MAX($D$16,POWER((ABS(K1322)^2)/($I$5*MAX(F1322,0.1)^2),1/3))),IF(OR(IFERROR(L1322,0)=0,IFERROR(S1321,0)&lt;1,IFERROR(S1322,0)&lt;1),MAX($D$16,POWER((ABS(K1322)^2)/($I$5*MAX(F1322,0.1)^2),1/3)),IF(IFERROR(U1322,0)&gt;0,MAX($D$16,IFERROR(L1322,0)+((IFERROR(U1322,0))*$D$18*IF((IFERROR(S1322,0))&lt;1,1,-1))),IF(IFERROR(U1322,0)&lt;0,IF(ABS((MAX($D$16,POWER((ABS(K1322)^2)/($I$5*MAX(F1322,0.1)^2),1/3)))-IFERROR(L1322,0))&gt;$D$19,MAX($D$16,IF((MAX($D$16,POWER((ABS(K1322)^2)/($I$5*MAX(F1322,0.1)^2),1/3)))&gt;IFERROR(L1322,0),MIN((MAX($D$16,POWER((ABS(K1322)^2)/($I$5*MAX(F1322,0.1)^2),1/3))),IFERROR(L1322,0)+(MIN(ABS(IFERROR(U1322,0))*$D$18,ABS((MAX($D$16,POWER((ABS(K1322)^2)/($I$5*MAX(F1322,0.1)^2),1/3)))-IFERROR(L1322,0))))),MAX((MAX($D$16,POWER((ABS(K1322)^2)/($I$5*MAX(F1322,0.1)^2),1/3))),IFERROR(L1322,0)-(MIN(ABS(IFERROR(U1322,0))*$D$18,ABS((MAX($D$16,POWER((ABS(K1322)^2)/($I$5*MAX(F1322,0.1)^2),1/3)))-IFERROR(L1322,0))))))),MAX($D$16,POWER((ABS(K1322)^2)/($I$5*MAX(F1322,0.1)^2),1/3))),MAX($D$16,IFERROR(L1322,0)))))))</f>
        <v/>
      </c>
      <c r="M1322">
        <f>((F1322)+(G1322)*(L1322))*(L1322)</f>
        <v/>
      </c>
      <c r="N1322">
        <f>(((F1322)+(G1322)*(L1322))*(L1322))/MAX((F1322)+2*(L1322)*SQRT(1+(G1322)^2),1E-6)</f>
        <v/>
      </c>
      <c r="O1322">
        <f>ABS(K1322)/MAX(((F1322)+(G1322)*(L1322))*(L1322),1E-6)</f>
        <v/>
      </c>
      <c r="P1322">
        <f>E1322+L1322</f>
        <v/>
      </c>
      <c r="Q1322">
        <f>P1322+((ABS(K1322)/MAX(((F1322)+(G1322)*(L1322))*(L1322),1E-6))^2)/(2*$I$5)</f>
        <v/>
      </c>
      <c r="R1322">
        <f>((ABS(K1322)*$D$6)/(MAX(((F1322)+(G1322)*(L1322))*(L1322),1E-6)*MAX(((((F1322)+(G1322)*(L1322))*(L1322))/MAX((F1322)+2*(L1322)*SQRT(1+(G1322)^2),1E-6))^(2/3),1E-6)))^2</f>
        <v/>
      </c>
      <c r="S1322">
        <f>ABS(ABS(K1322)/MAX(((F1322)+(G1322)*(L1322))*(L1322),1E-6))/SQRT($I$5*MAX((((F1322)+(G1322)*(L1322))*(L1322))/MAX((F1322)+2*(G1322)*(L1322),1E-6),1E-6))</f>
        <v/>
      </c>
      <c r="T1322">
        <f>((F1322)*(L1322)^2)/2+(G1322)*(L1322)^3/3+(ABS(K1322)^2)/($I$5*MAX(((F1322)+(G1322)*(L1322))*(L1322),1E-6))</f>
        <v/>
      </c>
      <c r="U1322">
        <f>IF($D$20=0,0,IFERROR(Q1321-(((R1321+R1322)/2)*J1322)-(IF(O1321&gt;O1322,$D$8*((O1321^2-O1322^2)/(2*$I$5)),$D$9*((O1322^2-O1321^2)/(2*$I$5)))+($D$10*(ABS(I1322)/90)*(MAX(O1321^2,O1322^2)/(2*$I$5))))-Q1322,0))</f>
        <v/>
      </c>
      <c r="V1322">
        <f>IF($D$20=0,1,IFERROR(IF(ROUND(S1322,3)=1,1,IF(AND(ABS(U1322)&lt;$D$19,S1322&gt;1),1,0)),0))</f>
        <v/>
      </c>
      <c r="W1322">
        <f>IF($D$20=0,IFERROR(W1323,MAX($D$16,POWER((ABS(K1322)^2)/($I$5*MAX(F1322,0.1)^2),1/3))),IF(IFERROR(AG1323,0)=0,IFERROR(W1323,MAX($D$16,POWER((ABS(K1322)^2)/($I$5*MAX(F1322,0.1)^2),1/3))),IF(OR(IFERROR(W1322,0)=0,IFERROR(AD1323,0)&gt;1),MAX($D$16,POWER((ABS(K1322)^2)/($I$5*MAX(F1322,0.1)^2),1/3)),IF(IFERROR(AF1322,0)&gt;0,MAX($D$16,IFERROR(W1322,0)+((IFERROR(AF1322,0))*$D$18*IF((IFERROR(AD1322,0))&lt;1,1,-1))),IF(IFERROR(AF1322,0)&lt;0,IF(ABS((MAX($D$16,POWER((ABS(K1322)^2)/($I$5*MAX(F1322,0.1)^2),1/3)))-IFERROR(W1322,0))&gt;$D$19,MAX($D$16,IF((MAX($D$16,POWER((ABS(K1322)^2)/($I$5*MAX(F1322,0.1)^2),1/3)))&gt;IFERROR(W1322,0),MIN((MAX($D$16,POWER((ABS(K1322)^2)/($I$5*MAX(F1322,0.1)^2),1/3))),IFERROR(W1322,0)+(MIN(ABS(IFERROR(AF1322,0))*$D$18,ABS((MAX($D$16,POWER((ABS(K1322)^2)/($I$5*MAX(F1322,0.1)^2),1/3)))-IFERROR(W1322,0))))),MAX((MAX($D$16,POWER((ABS(K1322)^2)/($I$5*MAX(F1322,0.1)^2),1/3))),IFERROR(W1322,0)-(MIN(ABS(IFERROR(AF1322,0))*$D$18,ABS((MAX($D$16,POWER((ABS(K1322)^2)/($I$5*MAX(F1322,0.1)^2),1/3)))-IFERROR(W1322,0))))))),MAX($D$16,POWER((ABS(K1322)^2)/($I$5*MAX(F1322,0.1)^2),1/3))),MAX($D$16,IFERROR(W1322,0)))))))</f>
        <v/>
      </c>
      <c r="X1322">
        <f>((F1322)+(G1322)*(W1322))*(W1322)</f>
        <v/>
      </c>
      <c r="Y1322">
        <f>(((F1322)+(G1322)*(W1322))*(W1322))/MAX((F1322)+2*(W1322)*SQRT(1+(G1322)^2),1E-6)</f>
        <v/>
      </c>
      <c r="Z1322">
        <f>ABS(K1322)/MAX(((F1322)+(G1322)*(W1322))*(W1322),1E-6)</f>
        <v/>
      </c>
      <c r="AA1322">
        <f>E1322+W1322</f>
        <v/>
      </c>
      <c r="AB1322">
        <f>AA1322+((ABS(K1322)/MAX(((F1322)+(G1322)*(W1322))*(W1322),1E-6))^2)/(2*$I$5)</f>
        <v/>
      </c>
      <c r="AC1322">
        <f>((ABS(K1322)*$D$6)/(MAX(((F1322)+(G1322)*(W1322))*(W1322),1E-6)*MAX(((((F1322)+(G1322)*(W1322))*(W1322))/MAX((F1322)+2*(W1322)*SQRT(1+(G1322)^2),1E-6))^(2/3),1E-6)))^2</f>
        <v/>
      </c>
      <c r="AD1322">
        <f>ABS(ABS(K1322)/MAX(((F1322)+(G1322)*(W1322))*(W1322),1E-6))/SQRT($I$5*MAX((((F1322)+(G1322)*(W1322))*(W1322))/MAX((F1322)+2*(G1322)*(W1322),1E-6),1E-6))</f>
        <v/>
      </c>
      <c r="AE1322">
        <f>((F1322)*(W1322)^2)/2+(G1322)*(W1322)^3/3+(ABS(K1322)^2)/($I$5*MAX(((F1322)+(G1322)*(W1322))*(W1322),1E-6))</f>
        <v/>
      </c>
      <c r="AF1322">
        <f>IF($D$20=0,0,IFERROR(AB1323+(((AC1322+AC1323)/2)*J1323)+(IF(Z1322&gt;Z1323,$D$8*((Z1322^2-Z1323^2)/(2*$I$5)),$D$9*((Z1323^2-Z1322^2)/(2*$I$5)))+($D$10*(ABS(I1323)/90)*(MAX(Z1322^2,Z1323^2)/(2*$I$5))))-AB1322,0))</f>
        <v/>
      </c>
      <c r="AG1322">
        <f>IF($D$20=0,1,IFERROR(IF(ROUND(AD1322,3)=1,1,IF(AND(ABS(AF1322)&lt;$D$19,AD1322&lt;1),1,0)),0))</f>
        <v/>
      </c>
      <c r="AH1322">
        <f>IFERROR(IF(V32="Supercritical",MAX($D$16,IFERROR(L1322,MAX($D$16,POWER((ABS(K1322)^2)/($I$5*MAX(F1322,0.1)^2),1/3)))),IF(V32="Subcritical",MAX($D$16,IFERROR(W1322,MAX($D$16,POWER((ABS(K1322)^2)/($I$5*MAX(F1322,0.1)^2),1/3)))),IF(AND(IFERROR(V1322,0)=1,IFERROR(AG1322,0)=1),IF(IFERROR(T1322,-1E99)&gt;=IFERROR(AE1322,-1E99),MAX($D$16,IFERROR(L1322,MAX($D$16,POWER((ABS(K1322)^2)/($I$5*MAX(F1322,0.1)^2),1/3)))),MAX($D$16,IFERROR(W1322,MAX($D$16,POWER((ABS(K1322)^2)/($I$5*MAX(F1322,0.1)^2),1/3))))),IF(IFERROR(V1322,0)=1,MAX($D$16,IFERROR(L1322,MAX($D$16,POWER((ABS(K1322)^2)/($I$5*MAX(F1322,0.1)^2),1/3)))),IF(IFERROR(AG1322,0)=1,MAX($D$16,IFERROR(W1322,MAX($D$16,POWER((ABS(K1322)^2)/($I$5*MAX(F1322,0.1)^2),1/3)))),MAX($D$16,POWER((ABS(K1322)^2)/($I$5*MAX(F1322,0.1)^2),1/3))))))),MAX($D$16,POWER((ABS(K1322)^2)/($I$5*MAX(F1322,0.1)^2),1/3)))</f>
        <v/>
      </c>
      <c r="AI1322">
        <f>E1322+AH1322</f>
        <v/>
      </c>
      <c r="AJ1322">
        <f>AI1322+((ABS(K1322)/MAX(((F1322)+(G1322)*(AH1322))*(AH1322),1E-6))^2)/(2*$I$5)</f>
        <v/>
      </c>
      <c r="AM1322" t="n">
        <v>0</v>
      </c>
      <c r="AN1322" t="n">
        <v>0</v>
      </c>
      <c r="AO1322">
        <f>AM1322+AN1322</f>
        <v/>
      </c>
      <c r="AP1322">
        <f>AP1321+AO1322</f>
        <v/>
      </c>
      <c r="AQ1322">
        <f>ABS(ABS(K1322)/MAX(((F1322)+(G1322)*(AH1322))*(AH1322),1E-6))/SQRT($I$5*MAX((((F1322)+(G1322)*(AH1322))*(AH1322))/MAX((F1322)+2*(G1322)*(AH1322),1E-6),1E-6))</f>
        <v/>
      </c>
      <c r="AR1322">
        <f>IF(AQ1322&lt;1,"Subcritical","Supercritical")</f>
        <v/>
      </c>
      <c r="AS1322">
        <f>((ABS(K1322)*$D$6)/(MAX(((F1322)+(G1322)*(AH1322))*(AH1322),1E-6)*MAX(((((F1322)+(G1322)*(AH1322))*(AH1322))/MAX((F1322)+2*(AH1322)*SQRT(1+(G1322)^2),1E-6))^(2/3),1E-6)))^2</f>
        <v/>
      </c>
    </row>
    <row r="1323">
      <c r="A1323" t="n">
        <v>1174</v>
      </c>
      <c r="B1323" t="n">
        <v>1172.89</v>
      </c>
      <c r="C1323" t="n">
        <v>616073.855</v>
      </c>
      <c r="D1323" t="n">
        <v>3096831.203</v>
      </c>
      <c r="E1323" t="n">
        <v>631.9755</v>
      </c>
      <c r="F1323" t="n">
        <v>5.2</v>
      </c>
      <c r="G1323" t="n">
        <v>0</v>
      </c>
      <c r="H1323" t="inlineStr">
        <is>
          <t>Normal</t>
        </is>
      </c>
      <c r="I1323" t="n">
        <v>0</v>
      </c>
      <c r="J1323">
        <f>B1323-B1322</f>
        <v/>
      </c>
      <c r="K1323">
        <f>MAX(0,K1322-AO1322)</f>
        <v/>
      </c>
      <c r="L1323">
        <f>IF($D$20=0,IFERROR(L1322,MAX($D$16,POWER((ABS(K1323)^2)/($I$5*MAX(F1323,0.1)^2),1/3))),IF(IFERROR(V1322,0)=0,IFERROR(L1322,MAX($D$16,POWER((ABS(K1323)^2)/($I$5*MAX(F1323,0.1)^2),1/3))),IF(OR(IFERROR(L1323,0)=0,IFERROR(S1322,0)&lt;1,IFERROR(S1323,0)&lt;1),MAX($D$16,POWER((ABS(K1323)^2)/($I$5*MAX(F1323,0.1)^2),1/3)),IF(IFERROR(U1323,0)&gt;0,MAX($D$16,IFERROR(L1323,0)+((IFERROR(U1323,0))*$D$18*IF((IFERROR(S1323,0))&lt;1,1,-1))),IF(IFERROR(U1323,0)&lt;0,IF(ABS((MAX($D$16,POWER((ABS(K1323)^2)/($I$5*MAX(F1323,0.1)^2),1/3)))-IFERROR(L1323,0))&gt;$D$19,MAX($D$16,IF((MAX($D$16,POWER((ABS(K1323)^2)/($I$5*MAX(F1323,0.1)^2),1/3)))&gt;IFERROR(L1323,0),MIN((MAX($D$16,POWER((ABS(K1323)^2)/($I$5*MAX(F1323,0.1)^2),1/3))),IFERROR(L1323,0)+(MIN(ABS(IFERROR(U1323,0))*$D$18,ABS((MAX($D$16,POWER((ABS(K1323)^2)/($I$5*MAX(F1323,0.1)^2),1/3)))-IFERROR(L1323,0))))),MAX((MAX($D$16,POWER((ABS(K1323)^2)/($I$5*MAX(F1323,0.1)^2),1/3))),IFERROR(L1323,0)-(MIN(ABS(IFERROR(U1323,0))*$D$18,ABS((MAX($D$16,POWER((ABS(K1323)^2)/($I$5*MAX(F1323,0.1)^2),1/3)))-IFERROR(L1323,0))))))),MAX($D$16,POWER((ABS(K1323)^2)/($I$5*MAX(F1323,0.1)^2),1/3))),MAX($D$16,IFERROR(L1323,0)))))))</f>
        <v/>
      </c>
      <c r="M1323">
        <f>((F1323)+(G1323)*(L1323))*(L1323)</f>
        <v/>
      </c>
      <c r="N1323">
        <f>(((F1323)+(G1323)*(L1323))*(L1323))/MAX((F1323)+2*(L1323)*SQRT(1+(G1323)^2),1E-6)</f>
        <v/>
      </c>
      <c r="O1323">
        <f>ABS(K1323)/MAX(((F1323)+(G1323)*(L1323))*(L1323),1E-6)</f>
        <v/>
      </c>
      <c r="P1323">
        <f>E1323+L1323</f>
        <v/>
      </c>
      <c r="Q1323">
        <f>P1323+((ABS(K1323)/MAX(((F1323)+(G1323)*(L1323))*(L1323),1E-6))^2)/(2*$I$5)</f>
        <v/>
      </c>
      <c r="R1323">
        <f>((ABS(K1323)*$D$6)/(MAX(((F1323)+(G1323)*(L1323))*(L1323),1E-6)*MAX(((((F1323)+(G1323)*(L1323))*(L1323))/MAX((F1323)+2*(L1323)*SQRT(1+(G1323)^2),1E-6))^(2/3),1E-6)))^2</f>
        <v/>
      </c>
      <c r="S1323">
        <f>ABS(ABS(K1323)/MAX(((F1323)+(G1323)*(L1323))*(L1323),1E-6))/SQRT($I$5*MAX((((F1323)+(G1323)*(L1323))*(L1323))/MAX((F1323)+2*(G1323)*(L1323),1E-6),1E-6))</f>
        <v/>
      </c>
      <c r="T1323">
        <f>((F1323)*(L1323)^2)/2+(G1323)*(L1323)^3/3+(ABS(K1323)^2)/($I$5*MAX(((F1323)+(G1323)*(L1323))*(L1323),1E-6))</f>
        <v/>
      </c>
      <c r="U1323">
        <f>IF($D$20=0,0,IFERROR(Q1322-(((R1322+R1323)/2)*J1323)-(IF(O1322&gt;O1323,$D$8*((O1322^2-O1323^2)/(2*$I$5)),$D$9*((O1323^2-O1322^2)/(2*$I$5)))+($D$10*(ABS(I1323)/90)*(MAX(O1322^2,O1323^2)/(2*$I$5))))-Q1323,0))</f>
        <v/>
      </c>
      <c r="V1323">
        <f>IF($D$20=0,1,IFERROR(IF(ROUND(S1323,3)=1,1,IF(AND(ABS(U1323)&lt;$D$19,S1323&gt;1),1,0)),0))</f>
        <v/>
      </c>
      <c r="W1323">
        <f>IF($D$20=0,IFERROR(W1324,MAX($D$16,POWER((ABS(K1323)^2)/($I$5*MAX(F1323,0.1)^2),1/3))),IF(IFERROR(AG1324,0)=0,IFERROR(W1324,MAX($D$16,POWER((ABS(K1323)^2)/($I$5*MAX(F1323,0.1)^2),1/3))),IF(OR(IFERROR(W1323,0)=0,IFERROR(AD1324,0)&gt;1),MAX($D$16,POWER((ABS(K1323)^2)/($I$5*MAX(F1323,0.1)^2),1/3)),IF(IFERROR(AF1323,0)&gt;0,MAX($D$16,IFERROR(W1323,0)+((IFERROR(AF1323,0))*$D$18*IF((IFERROR(AD1323,0))&lt;1,1,-1))),IF(IFERROR(AF1323,0)&lt;0,IF(ABS((MAX($D$16,POWER((ABS(K1323)^2)/($I$5*MAX(F1323,0.1)^2),1/3)))-IFERROR(W1323,0))&gt;$D$19,MAX($D$16,IF((MAX($D$16,POWER((ABS(K1323)^2)/($I$5*MAX(F1323,0.1)^2),1/3)))&gt;IFERROR(W1323,0),MIN((MAX($D$16,POWER((ABS(K1323)^2)/($I$5*MAX(F1323,0.1)^2),1/3))),IFERROR(W1323,0)+(MIN(ABS(IFERROR(AF1323,0))*$D$18,ABS((MAX($D$16,POWER((ABS(K1323)^2)/($I$5*MAX(F1323,0.1)^2),1/3)))-IFERROR(W1323,0))))),MAX((MAX($D$16,POWER((ABS(K1323)^2)/($I$5*MAX(F1323,0.1)^2),1/3))),IFERROR(W1323,0)-(MIN(ABS(IFERROR(AF1323,0))*$D$18,ABS((MAX($D$16,POWER((ABS(K1323)^2)/($I$5*MAX(F1323,0.1)^2),1/3)))-IFERROR(W1323,0))))))),MAX($D$16,POWER((ABS(K1323)^2)/($I$5*MAX(F1323,0.1)^2),1/3))),MAX($D$16,IFERROR(W1323,0)))))))</f>
        <v/>
      </c>
      <c r="X1323">
        <f>((F1323)+(G1323)*(W1323))*(W1323)</f>
        <v/>
      </c>
      <c r="Y1323">
        <f>(((F1323)+(G1323)*(W1323))*(W1323))/MAX((F1323)+2*(W1323)*SQRT(1+(G1323)^2),1E-6)</f>
        <v/>
      </c>
      <c r="Z1323">
        <f>ABS(K1323)/MAX(((F1323)+(G1323)*(W1323))*(W1323),1E-6)</f>
        <v/>
      </c>
      <c r="AA1323">
        <f>E1323+W1323</f>
        <v/>
      </c>
      <c r="AB1323">
        <f>AA1323+((ABS(K1323)/MAX(((F1323)+(G1323)*(W1323))*(W1323),1E-6))^2)/(2*$I$5)</f>
        <v/>
      </c>
      <c r="AC1323">
        <f>((ABS(K1323)*$D$6)/(MAX(((F1323)+(G1323)*(W1323))*(W1323),1E-6)*MAX(((((F1323)+(G1323)*(W1323))*(W1323))/MAX((F1323)+2*(W1323)*SQRT(1+(G1323)^2),1E-6))^(2/3),1E-6)))^2</f>
        <v/>
      </c>
      <c r="AD1323">
        <f>ABS(ABS(K1323)/MAX(((F1323)+(G1323)*(W1323))*(W1323),1E-6))/SQRT($I$5*MAX((((F1323)+(G1323)*(W1323))*(W1323))/MAX((F1323)+2*(G1323)*(W1323),1E-6),1E-6))</f>
        <v/>
      </c>
      <c r="AE1323">
        <f>((F1323)*(W1323)^2)/2+(G1323)*(W1323)^3/3+(ABS(K1323)^2)/($I$5*MAX(((F1323)+(G1323)*(W1323))*(W1323),1E-6))</f>
        <v/>
      </c>
      <c r="AF1323">
        <f>IF($D$20=0,0,IFERROR(AB1324+(((AC1323+AC1324)/2)*J1324)+(IF(Z1323&gt;Z1324,$D$8*((Z1323^2-Z1324^2)/(2*$I$5)),$D$9*((Z1324^2-Z1323^2)/(2*$I$5)))+($D$10*(ABS(I1324)/90)*(MAX(Z1323^2,Z1324^2)/(2*$I$5))))-AB1323,0))</f>
        <v/>
      </c>
      <c r="AG1323">
        <f>IF($D$20=0,1,IFERROR(IF(ROUND(AD1323,3)=1,1,IF(AND(ABS(AF1323)&lt;$D$19,AD1323&lt;1),1,0)),0))</f>
        <v/>
      </c>
      <c r="AH1323">
        <f>IFERROR(IF(V32="Supercritical",MAX($D$16,IFERROR(L1323,MAX($D$16,POWER((ABS(K1323)^2)/($I$5*MAX(F1323,0.1)^2),1/3)))),IF(V32="Subcritical",MAX($D$16,IFERROR(W1323,MAX($D$16,POWER((ABS(K1323)^2)/($I$5*MAX(F1323,0.1)^2),1/3)))),IF(AND(IFERROR(V1323,0)=1,IFERROR(AG1323,0)=1),IF(IFERROR(T1323,-1E99)&gt;=IFERROR(AE1323,-1E99),MAX($D$16,IFERROR(L1323,MAX($D$16,POWER((ABS(K1323)^2)/($I$5*MAX(F1323,0.1)^2),1/3)))),MAX($D$16,IFERROR(W1323,MAX($D$16,POWER((ABS(K1323)^2)/($I$5*MAX(F1323,0.1)^2),1/3))))),IF(IFERROR(V1323,0)=1,MAX($D$16,IFERROR(L1323,MAX($D$16,POWER((ABS(K1323)^2)/($I$5*MAX(F1323,0.1)^2),1/3)))),IF(IFERROR(AG1323,0)=1,MAX($D$16,IFERROR(W1323,MAX($D$16,POWER((ABS(K1323)^2)/($I$5*MAX(F1323,0.1)^2),1/3)))),MAX($D$16,POWER((ABS(K1323)^2)/($I$5*MAX(F1323,0.1)^2),1/3))))))),MAX($D$16,POWER((ABS(K1323)^2)/($I$5*MAX(F1323,0.1)^2),1/3)))</f>
        <v/>
      </c>
      <c r="AI1323">
        <f>E1323+AH1323</f>
        <v/>
      </c>
      <c r="AJ1323">
        <f>AI1323+((ABS(K1323)/MAX(((F1323)+(G1323)*(AH1323))*(AH1323),1E-6))^2)/(2*$I$5)</f>
        <v/>
      </c>
      <c r="AM1323" t="n">
        <v>0</v>
      </c>
      <c r="AN1323" t="n">
        <v>0</v>
      </c>
      <c r="AO1323">
        <f>AM1323+AN1323</f>
        <v/>
      </c>
      <c r="AP1323">
        <f>AP1322+AO1323</f>
        <v/>
      </c>
      <c r="AQ1323">
        <f>ABS(ABS(K1323)/MAX(((F1323)+(G1323)*(AH1323))*(AH1323),1E-6))/SQRT($I$5*MAX((((F1323)+(G1323)*(AH1323))*(AH1323))/MAX((F1323)+2*(G1323)*(AH1323),1E-6),1E-6))</f>
        <v/>
      </c>
      <c r="AR1323">
        <f>IF(AQ1323&lt;1,"Subcritical","Supercritical")</f>
        <v/>
      </c>
      <c r="AS1323">
        <f>((ABS(K1323)*$D$6)/(MAX(((F1323)+(G1323)*(AH1323))*(AH1323),1E-6)*MAX(((((F1323)+(G1323)*(AH1323))*(AH1323))/MAX((F1323)+2*(AH1323)*SQRT(1+(G1323)^2),1E-6))^(2/3),1E-6)))^2</f>
        <v/>
      </c>
    </row>
    <row r="1324">
      <c r="A1324" t="n">
        <v>1175</v>
      </c>
      <c r="B1324" t="n">
        <v>1173.889</v>
      </c>
      <c r="C1324" t="n">
        <v>616073.813</v>
      </c>
      <c r="D1324" t="n">
        <v>3096830.204</v>
      </c>
      <c r="E1324" t="n">
        <v>631.975</v>
      </c>
      <c r="F1324" t="n">
        <v>5.2</v>
      </c>
      <c r="G1324" t="n">
        <v>0</v>
      </c>
      <c r="H1324" t="inlineStr">
        <is>
          <t>Normal</t>
        </is>
      </c>
      <c r="I1324" t="n">
        <v>0</v>
      </c>
      <c r="J1324">
        <f>B1324-B1323</f>
        <v/>
      </c>
      <c r="K1324">
        <f>MAX(0,K1323-AO1323)</f>
        <v/>
      </c>
      <c r="L1324">
        <f>IF($D$20=0,IFERROR(L1323,MAX($D$16,POWER((ABS(K1324)^2)/($I$5*MAX(F1324,0.1)^2),1/3))),IF(IFERROR(V1323,0)=0,IFERROR(L1323,MAX($D$16,POWER((ABS(K1324)^2)/($I$5*MAX(F1324,0.1)^2),1/3))),IF(OR(IFERROR(L1324,0)=0,IFERROR(S1323,0)&lt;1,IFERROR(S1324,0)&lt;1),MAX($D$16,POWER((ABS(K1324)^2)/($I$5*MAX(F1324,0.1)^2),1/3)),IF(IFERROR(U1324,0)&gt;0,MAX($D$16,IFERROR(L1324,0)+((IFERROR(U1324,0))*$D$18*IF((IFERROR(S1324,0))&lt;1,1,-1))),IF(IFERROR(U1324,0)&lt;0,IF(ABS((MAX($D$16,POWER((ABS(K1324)^2)/($I$5*MAX(F1324,0.1)^2),1/3)))-IFERROR(L1324,0))&gt;$D$19,MAX($D$16,IF((MAX($D$16,POWER((ABS(K1324)^2)/($I$5*MAX(F1324,0.1)^2),1/3)))&gt;IFERROR(L1324,0),MIN((MAX($D$16,POWER((ABS(K1324)^2)/($I$5*MAX(F1324,0.1)^2),1/3))),IFERROR(L1324,0)+(MIN(ABS(IFERROR(U1324,0))*$D$18,ABS((MAX($D$16,POWER((ABS(K1324)^2)/($I$5*MAX(F1324,0.1)^2),1/3)))-IFERROR(L1324,0))))),MAX((MAX($D$16,POWER((ABS(K1324)^2)/($I$5*MAX(F1324,0.1)^2),1/3))),IFERROR(L1324,0)-(MIN(ABS(IFERROR(U1324,0))*$D$18,ABS((MAX($D$16,POWER((ABS(K1324)^2)/($I$5*MAX(F1324,0.1)^2),1/3)))-IFERROR(L1324,0))))))),MAX($D$16,POWER((ABS(K1324)^2)/($I$5*MAX(F1324,0.1)^2),1/3))),MAX($D$16,IFERROR(L1324,0)))))))</f>
        <v/>
      </c>
      <c r="M1324">
        <f>((F1324)+(G1324)*(L1324))*(L1324)</f>
        <v/>
      </c>
      <c r="N1324">
        <f>(((F1324)+(G1324)*(L1324))*(L1324))/MAX((F1324)+2*(L1324)*SQRT(1+(G1324)^2),1E-6)</f>
        <v/>
      </c>
      <c r="O1324">
        <f>ABS(K1324)/MAX(((F1324)+(G1324)*(L1324))*(L1324),1E-6)</f>
        <v/>
      </c>
      <c r="P1324">
        <f>E1324+L1324</f>
        <v/>
      </c>
      <c r="Q1324">
        <f>P1324+((ABS(K1324)/MAX(((F1324)+(G1324)*(L1324))*(L1324),1E-6))^2)/(2*$I$5)</f>
        <v/>
      </c>
      <c r="R1324">
        <f>((ABS(K1324)*$D$6)/(MAX(((F1324)+(G1324)*(L1324))*(L1324),1E-6)*MAX(((((F1324)+(G1324)*(L1324))*(L1324))/MAX((F1324)+2*(L1324)*SQRT(1+(G1324)^2),1E-6))^(2/3),1E-6)))^2</f>
        <v/>
      </c>
      <c r="S1324">
        <f>ABS(ABS(K1324)/MAX(((F1324)+(G1324)*(L1324))*(L1324),1E-6))/SQRT($I$5*MAX((((F1324)+(G1324)*(L1324))*(L1324))/MAX((F1324)+2*(G1324)*(L1324),1E-6),1E-6))</f>
        <v/>
      </c>
      <c r="T1324">
        <f>((F1324)*(L1324)^2)/2+(G1324)*(L1324)^3/3+(ABS(K1324)^2)/($I$5*MAX(((F1324)+(G1324)*(L1324))*(L1324),1E-6))</f>
        <v/>
      </c>
      <c r="U1324">
        <f>IF($D$20=0,0,IFERROR(Q1323-(((R1323+R1324)/2)*J1324)-(IF(O1323&gt;O1324,$D$8*((O1323^2-O1324^2)/(2*$I$5)),$D$9*((O1324^2-O1323^2)/(2*$I$5)))+($D$10*(ABS(I1324)/90)*(MAX(O1323^2,O1324^2)/(2*$I$5))))-Q1324,0))</f>
        <v/>
      </c>
      <c r="V1324">
        <f>IF($D$20=0,1,IFERROR(IF(ROUND(S1324,3)=1,1,IF(AND(ABS(U1324)&lt;$D$19,S1324&gt;1),1,0)),0))</f>
        <v/>
      </c>
      <c r="W1324">
        <f>IF($D$20=0,IFERROR(W1325,MAX($D$16,POWER((ABS(K1324)^2)/($I$5*MAX(F1324,0.1)^2),1/3))),IF(IFERROR(AG1325,0)=0,IFERROR(W1325,MAX($D$16,POWER((ABS(K1324)^2)/($I$5*MAX(F1324,0.1)^2),1/3))),IF(OR(IFERROR(W1324,0)=0,IFERROR(AD1325,0)&gt;1),MAX($D$16,POWER((ABS(K1324)^2)/($I$5*MAX(F1324,0.1)^2),1/3)),IF(IFERROR(AF1324,0)&gt;0,MAX($D$16,IFERROR(W1324,0)+((IFERROR(AF1324,0))*$D$18*IF((IFERROR(AD1324,0))&lt;1,1,-1))),IF(IFERROR(AF1324,0)&lt;0,IF(ABS((MAX($D$16,POWER((ABS(K1324)^2)/($I$5*MAX(F1324,0.1)^2),1/3)))-IFERROR(W1324,0))&gt;$D$19,MAX($D$16,IF((MAX($D$16,POWER((ABS(K1324)^2)/($I$5*MAX(F1324,0.1)^2),1/3)))&gt;IFERROR(W1324,0),MIN((MAX($D$16,POWER((ABS(K1324)^2)/($I$5*MAX(F1324,0.1)^2),1/3))),IFERROR(W1324,0)+(MIN(ABS(IFERROR(AF1324,0))*$D$18,ABS((MAX($D$16,POWER((ABS(K1324)^2)/($I$5*MAX(F1324,0.1)^2),1/3)))-IFERROR(W1324,0))))),MAX((MAX($D$16,POWER((ABS(K1324)^2)/($I$5*MAX(F1324,0.1)^2),1/3))),IFERROR(W1324,0)-(MIN(ABS(IFERROR(AF1324,0))*$D$18,ABS((MAX($D$16,POWER((ABS(K1324)^2)/($I$5*MAX(F1324,0.1)^2),1/3)))-IFERROR(W1324,0))))))),MAX($D$16,POWER((ABS(K1324)^2)/($I$5*MAX(F1324,0.1)^2),1/3))),MAX($D$16,IFERROR(W1324,0)))))))</f>
        <v/>
      </c>
      <c r="X1324">
        <f>((F1324)+(G1324)*(W1324))*(W1324)</f>
        <v/>
      </c>
      <c r="Y1324">
        <f>(((F1324)+(G1324)*(W1324))*(W1324))/MAX((F1324)+2*(W1324)*SQRT(1+(G1324)^2),1E-6)</f>
        <v/>
      </c>
      <c r="Z1324">
        <f>ABS(K1324)/MAX(((F1324)+(G1324)*(W1324))*(W1324),1E-6)</f>
        <v/>
      </c>
      <c r="AA1324">
        <f>E1324+W1324</f>
        <v/>
      </c>
      <c r="AB1324">
        <f>AA1324+((ABS(K1324)/MAX(((F1324)+(G1324)*(W1324))*(W1324),1E-6))^2)/(2*$I$5)</f>
        <v/>
      </c>
      <c r="AC1324">
        <f>((ABS(K1324)*$D$6)/(MAX(((F1324)+(G1324)*(W1324))*(W1324),1E-6)*MAX(((((F1324)+(G1324)*(W1324))*(W1324))/MAX((F1324)+2*(W1324)*SQRT(1+(G1324)^2),1E-6))^(2/3),1E-6)))^2</f>
        <v/>
      </c>
      <c r="AD1324">
        <f>ABS(ABS(K1324)/MAX(((F1324)+(G1324)*(W1324))*(W1324),1E-6))/SQRT($I$5*MAX((((F1324)+(G1324)*(W1324))*(W1324))/MAX((F1324)+2*(G1324)*(W1324),1E-6),1E-6))</f>
        <v/>
      </c>
      <c r="AE1324">
        <f>((F1324)*(W1324)^2)/2+(G1324)*(W1324)^3/3+(ABS(K1324)^2)/($I$5*MAX(((F1324)+(G1324)*(W1324))*(W1324),1E-6))</f>
        <v/>
      </c>
      <c r="AF1324">
        <f>IF($D$20=0,0,IFERROR(AB1325+(((AC1324+AC1325)/2)*J1325)+(IF(Z1324&gt;Z1325,$D$8*((Z1324^2-Z1325^2)/(2*$I$5)),$D$9*((Z1325^2-Z1324^2)/(2*$I$5)))+($D$10*(ABS(I1325)/90)*(MAX(Z1324^2,Z1325^2)/(2*$I$5))))-AB1324,0))</f>
        <v/>
      </c>
      <c r="AG1324">
        <f>IF($D$20=0,1,IFERROR(IF(ROUND(AD1324,3)=1,1,IF(AND(ABS(AF1324)&lt;$D$19,AD1324&lt;1),1,0)),0))</f>
        <v/>
      </c>
      <c r="AH1324">
        <f>IFERROR(IF(V32="Supercritical",MAX($D$16,IFERROR(L1324,MAX($D$16,POWER((ABS(K1324)^2)/($I$5*MAX(F1324,0.1)^2),1/3)))),IF(V32="Subcritical",MAX($D$16,IFERROR(W1324,MAX($D$16,POWER((ABS(K1324)^2)/($I$5*MAX(F1324,0.1)^2),1/3)))),IF(AND(IFERROR(V1324,0)=1,IFERROR(AG1324,0)=1),IF(IFERROR(T1324,-1E99)&gt;=IFERROR(AE1324,-1E99),MAX($D$16,IFERROR(L1324,MAX($D$16,POWER((ABS(K1324)^2)/($I$5*MAX(F1324,0.1)^2),1/3)))),MAX($D$16,IFERROR(W1324,MAX($D$16,POWER((ABS(K1324)^2)/($I$5*MAX(F1324,0.1)^2),1/3))))),IF(IFERROR(V1324,0)=1,MAX($D$16,IFERROR(L1324,MAX($D$16,POWER((ABS(K1324)^2)/($I$5*MAX(F1324,0.1)^2),1/3)))),IF(IFERROR(AG1324,0)=1,MAX($D$16,IFERROR(W1324,MAX($D$16,POWER((ABS(K1324)^2)/($I$5*MAX(F1324,0.1)^2),1/3)))),MAX($D$16,POWER((ABS(K1324)^2)/($I$5*MAX(F1324,0.1)^2),1/3))))))),MAX($D$16,POWER((ABS(K1324)^2)/($I$5*MAX(F1324,0.1)^2),1/3)))</f>
        <v/>
      </c>
      <c r="AI1324">
        <f>E1324+AH1324</f>
        <v/>
      </c>
      <c r="AJ1324">
        <f>AI1324+((ABS(K1324)/MAX(((F1324)+(G1324)*(AH1324))*(AH1324),1E-6))^2)/(2*$I$5)</f>
        <v/>
      </c>
      <c r="AM1324" t="n">
        <v>0</v>
      </c>
      <c r="AN1324" t="n">
        <v>0</v>
      </c>
      <c r="AO1324">
        <f>AM1324+AN1324</f>
        <v/>
      </c>
      <c r="AP1324">
        <f>AP1323+AO1324</f>
        <v/>
      </c>
      <c r="AQ1324">
        <f>ABS(ABS(K1324)/MAX(((F1324)+(G1324)*(AH1324))*(AH1324),1E-6))/SQRT($I$5*MAX((((F1324)+(G1324)*(AH1324))*(AH1324))/MAX((F1324)+2*(G1324)*(AH1324),1E-6),1E-6))</f>
        <v/>
      </c>
      <c r="AR1324">
        <f>IF(AQ1324&lt;1,"Subcritical","Supercritical")</f>
        <v/>
      </c>
      <c r="AS1324">
        <f>((ABS(K1324)*$D$6)/(MAX(((F1324)+(G1324)*(AH1324))*(AH1324),1E-6)*MAX(((((F1324)+(G1324)*(AH1324))*(AH1324))/MAX((F1324)+2*(AH1324)*SQRT(1+(G1324)^2),1E-6))^(2/3),1E-6)))^2</f>
        <v/>
      </c>
    </row>
    <row r="1325">
      <c r="A1325" t="n">
        <v>1176</v>
      </c>
      <c r="B1325" t="n">
        <v>1174.889</v>
      </c>
      <c r="C1325" t="n">
        <v>616073.7709999999</v>
      </c>
      <c r="D1325" t="n">
        <v>3096829.205</v>
      </c>
      <c r="E1325" t="n">
        <v>631.9745</v>
      </c>
      <c r="F1325" t="n">
        <v>5.2</v>
      </c>
      <c r="G1325" t="n">
        <v>0</v>
      </c>
      <c r="H1325" t="inlineStr">
        <is>
          <t>Normal</t>
        </is>
      </c>
      <c r="I1325" t="n">
        <v>0.057</v>
      </c>
      <c r="J1325">
        <f>B1325-B1324</f>
        <v/>
      </c>
      <c r="K1325">
        <f>MAX(0,K1324-AO1324)</f>
        <v/>
      </c>
      <c r="L1325">
        <f>IF($D$20=0,IFERROR(L1324,MAX($D$16,POWER((ABS(K1325)^2)/($I$5*MAX(F1325,0.1)^2),1/3))),IF(IFERROR(V1324,0)=0,IFERROR(L1324,MAX($D$16,POWER((ABS(K1325)^2)/($I$5*MAX(F1325,0.1)^2),1/3))),IF(OR(IFERROR(L1325,0)=0,IFERROR(S1324,0)&lt;1,IFERROR(S1325,0)&lt;1),MAX($D$16,POWER((ABS(K1325)^2)/($I$5*MAX(F1325,0.1)^2),1/3)),IF(IFERROR(U1325,0)&gt;0,MAX($D$16,IFERROR(L1325,0)+((IFERROR(U1325,0))*$D$18*IF((IFERROR(S1325,0))&lt;1,1,-1))),IF(IFERROR(U1325,0)&lt;0,IF(ABS((MAX($D$16,POWER((ABS(K1325)^2)/($I$5*MAX(F1325,0.1)^2),1/3)))-IFERROR(L1325,0))&gt;$D$19,MAX($D$16,IF((MAX($D$16,POWER((ABS(K1325)^2)/($I$5*MAX(F1325,0.1)^2),1/3)))&gt;IFERROR(L1325,0),MIN((MAX($D$16,POWER((ABS(K1325)^2)/($I$5*MAX(F1325,0.1)^2),1/3))),IFERROR(L1325,0)+(MIN(ABS(IFERROR(U1325,0))*$D$18,ABS((MAX($D$16,POWER((ABS(K1325)^2)/($I$5*MAX(F1325,0.1)^2),1/3)))-IFERROR(L1325,0))))),MAX((MAX($D$16,POWER((ABS(K1325)^2)/($I$5*MAX(F1325,0.1)^2),1/3))),IFERROR(L1325,0)-(MIN(ABS(IFERROR(U1325,0))*$D$18,ABS((MAX($D$16,POWER((ABS(K1325)^2)/($I$5*MAX(F1325,0.1)^2),1/3)))-IFERROR(L1325,0))))))),MAX($D$16,POWER((ABS(K1325)^2)/($I$5*MAX(F1325,0.1)^2),1/3))),MAX($D$16,IFERROR(L1325,0)))))))</f>
        <v/>
      </c>
      <c r="M1325">
        <f>((F1325)+(G1325)*(L1325))*(L1325)</f>
        <v/>
      </c>
      <c r="N1325">
        <f>(((F1325)+(G1325)*(L1325))*(L1325))/MAX((F1325)+2*(L1325)*SQRT(1+(G1325)^2),1E-6)</f>
        <v/>
      </c>
      <c r="O1325">
        <f>ABS(K1325)/MAX(((F1325)+(G1325)*(L1325))*(L1325),1E-6)</f>
        <v/>
      </c>
      <c r="P1325">
        <f>E1325+L1325</f>
        <v/>
      </c>
      <c r="Q1325">
        <f>P1325+((ABS(K1325)/MAX(((F1325)+(G1325)*(L1325))*(L1325),1E-6))^2)/(2*$I$5)</f>
        <v/>
      </c>
      <c r="R1325">
        <f>((ABS(K1325)*$D$6)/(MAX(((F1325)+(G1325)*(L1325))*(L1325),1E-6)*MAX(((((F1325)+(G1325)*(L1325))*(L1325))/MAX((F1325)+2*(L1325)*SQRT(1+(G1325)^2),1E-6))^(2/3),1E-6)))^2</f>
        <v/>
      </c>
      <c r="S1325">
        <f>ABS(ABS(K1325)/MAX(((F1325)+(G1325)*(L1325))*(L1325),1E-6))/SQRT($I$5*MAX((((F1325)+(G1325)*(L1325))*(L1325))/MAX((F1325)+2*(G1325)*(L1325),1E-6),1E-6))</f>
        <v/>
      </c>
      <c r="T1325">
        <f>((F1325)*(L1325)^2)/2+(G1325)*(L1325)^3/3+(ABS(K1325)^2)/($I$5*MAX(((F1325)+(G1325)*(L1325))*(L1325),1E-6))</f>
        <v/>
      </c>
      <c r="U1325">
        <f>IF($D$20=0,0,IFERROR(Q1324-(((R1324+R1325)/2)*J1325)-(IF(O1324&gt;O1325,$D$8*((O1324^2-O1325^2)/(2*$I$5)),$D$9*((O1325^2-O1324^2)/(2*$I$5)))+($D$10*(ABS(I1325)/90)*(MAX(O1324^2,O1325^2)/(2*$I$5))))-Q1325,0))</f>
        <v/>
      </c>
      <c r="V1325">
        <f>IF($D$20=0,1,IFERROR(IF(ROUND(S1325,3)=1,1,IF(AND(ABS(U1325)&lt;$D$19,S1325&gt;1),1,0)),0))</f>
        <v/>
      </c>
      <c r="W1325">
        <f>IF($D$20=0,IFERROR(W1326,MAX($D$16,POWER((ABS(K1325)^2)/($I$5*MAX(F1325,0.1)^2),1/3))),IF(IFERROR(AG1326,0)=0,IFERROR(W1326,MAX($D$16,POWER((ABS(K1325)^2)/($I$5*MAX(F1325,0.1)^2),1/3))),IF(OR(IFERROR(W1325,0)=0,IFERROR(AD1326,0)&gt;1),MAX($D$16,POWER((ABS(K1325)^2)/($I$5*MAX(F1325,0.1)^2),1/3)),IF(IFERROR(AF1325,0)&gt;0,MAX($D$16,IFERROR(W1325,0)+((IFERROR(AF1325,0))*$D$18*IF((IFERROR(AD1325,0))&lt;1,1,-1))),IF(IFERROR(AF1325,0)&lt;0,IF(ABS((MAX($D$16,POWER((ABS(K1325)^2)/($I$5*MAX(F1325,0.1)^2),1/3)))-IFERROR(W1325,0))&gt;$D$19,MAX($D$16,IF((MAX($D$16,POWER((ABS(K1325)^2)/($I$5*MAX(F1325,0.1)^2),1/3)))&gt;IFERROR(W1325,0),MIN((MAX($D$16,POWER((ABS(K1325)^2)/($I$5*MAX(F1325,0.1)^2),1/3))),IFERROR(W1325,0)+(MIN(ABS(IFERROR(AF1325,0))*$D$18,ABS((MAX($D$16,POWER((ABS(K1325)^2)/($I$5*MAX(F1325,0.1)^2),1/3)))-IFERROR(W1325,0))))),MAX((MAX($D$16,POWER((ABS(K1325)^2)/($I$5*MAX(F1325,0.1)^2),1/3))),IFERROR(W1325,0)-(MIN(ABS(IFERROR(AF1325,0))*$D$18,ABS((MAX($D$16,POWER((ABS(K1325)^2)/($I$5*MAX(F1325,0.1)^2),1/3)))-IFERROR(W1325,0))))))),MAX($D$16,POWER((ABS(K1325)^2)/($I$5*MAX(F1325,0.1)^2),1/3))),MAX($D$16,IFERROR(W1325,0)))))))</f>
        <v/>
      </c>
      <c r="X1325">
        <f>((F1325)+(G1325)*(W1325))*(W1325)</f>
        <v/>
      </c>
      <c r="Y1325">
        <f>(((F1325)+(G1325)*(W1325))*(W1325))/MAX((F1325)+2*(W1325)*SQRT(1+(G1325)^2),1E-6)</f>
        <v/>
      </c>
      <c r="Z1325">
        <f>ABS(K1325)/MAX(((F1325)+(G1325)*(W1325))*(W1325),1E-6)</f>
        <v/>
      </c>
      <c r="AA1325">
        <f>E1325+W1325</f>
        <v/>
      </c>
      <c r="AB1325">
        <f>AA1325+((ABS(K1325)/MAX(((F1325)+(G1325)*(W1325))*(W1325),1E-6))^2)/(2*$I$5)</f>
        <v/>
      </c>
      <c r="AC1325">
        <f>((ABS(K1325)*$D$6)/(MAX(((F1325)+(G1325)*(W1325))*(W1325),1E-6)*MAX(((((F1325)+(G1325)*(W1325))*(W1325))/MAX((F1325)+2*(W1325)*SQRT(1+(G1325)^2),1E-6))^(2/3),1E-6)))^2</f>
        <v/>
      </c>
      <c r="AD1325">
        <f>ABS(ABS(K1325)/MAX(((F1325)+(G1325)*(W1325))*(W1325),1E-6))/SQRT($I$5*MAX((((F1325)+(G1325)*(W1325))*(W1325))/MAX((F1325)+2*(G1325)*(W1325),1E-6),1E-6))</f>
        <v/>
      </c>
      <c r="AE1325">
        <f>((F1325)*(W1325)^2)/2+(G1325)*(W1325)^3/3+(ABS(K1325)^2)/($I$5*MAX(((F1325)+(G1325)*(W1325))*(W1325),1E-6))</f>
        <v/>
      </c>
      <c r="AF1325">
        <f>IF($D$20=0,0,IFERROR(AB1326+(((AC1325+AC1326)/2)*J1326)+(IF(Z1325&gt;Z1326,$D$8*((Z1325^2-Z1326^2)/(2*$I$5)),$D$9*((Z1326^2-Z1325^2)/(2*$I$5)))+($D$10*(ABS(I1326)/90)*(MAX(Z1325^2,Z1326^2)/(2*$I$5))))-AB1325,0))</f>
        <v/>
      </c>
      <c r="AG1325">
        <f>IF($D$20=0,1,IFERROR(IF(ROUND(AD1325,3)=1,1,IF(AND(ABS(AF1325)&lt;$D$19,AD1325&lt;1),1,0)),0))</f>
        <v/>
      </c>
      <c r="AH1325">
        <f>IFERROR(IF(V32="Supercritical",MAX($D$16,IFERROR(L1325,MAX($D$16,POWER((ABS(K1325)^2)/($I$5*MAX(F1325,0.1)^2),1/3)))),IF(V32="Subcritical",MAX($D$16,IFERROR(W1325,MAX($D$16,POWER((ABS(K1325)^2)/($I$5*MAX(F1325,0.1)^2),1/3)))),IF(AND(IFERROR(V1325,0)=1,IFERROR(AG1325,0)=1),IF(IFERROR(T1325,-1E99)&gt;=IFERROR(AE1325,-1E99),MAX($D$16,IFERROR(L1325,MAX($D$16,POWER((ABS(K1325)^2)/($I$5*MAX(F1325,0.1)^2),1/3)))),MAX($D$16,IFERROR(W1325,MAX($D$16,POWER((ABS(K1325)^2)/($I$5*MAX(F1325,0.1)^2),1/3))))),IF(IFERROR(V1325,0)=1,MAX($D$16,IFERROR(L1325,MAX($D$16,POWER((ABS(K1325)^2)/($I$5*MAX(F1325,0.1)^2),1/3)))),IF(IFERROR(AG1325,0)=1,MAX($D$16,IFERROR(W1325,MAX($D$16,POWER((ABS(K1325)^2)/($I$5*MAX(F1325,0.1)^2),1/3)))),MAX($D$16,POWER((ABS(K1325)^2)/($I$5*MAX(F1325,0.1)^2),1/3))))))),MAX($D$16,POWER((ABS(K1325)^2)/($I$5*MAX(F1325,0.1)^2),1/3)))</f>
        <v/>
      </c>
      <c r="AI1325">
        <f>E1325+AH1325</f>
        <v/>
      </c>
      <c r="AJ1325">
        <f>AI1325+((ABS(K1325)/MAX(((F1325)+(G1325)*(AH1325))*(AH1325),1E-6))^2)/(2*$I$5)</f>
        <v/>
      </c>
      <c r="AM1325" t="n">
        <v>0</v>
      </c>
      <c r="AN1325" t="n">
        <v>0</v>
      </c>
      <c r="AO1325">
        <f>AM1325+AN1325</f>
        <v/>
      </c>
      <c r="AP1325">
        <f>AP1324+AO1325</f>
        <v/>
      </c>
      <c r="AQ1325">
        <f>ABS(ABS(K1325)/MAX(((F1325)+(G1325)*(AH1325))*(AH1325),1E-6))/SQRT($I$5*MAX((((F1325)+(G1325)*(AH1325))*(AH1325))/MAX((F1325)+2*(G1325)*(AH1325),1E-6),1E-6))</f>
        <v/>
      </c>
      <c r="AR1325">
        <f>IF(AQ1325&lt;1,"Subcritical","Supercritical")</f>
        <v/>
      </c>
      <c r="AS1325">
        <f>((ABS(K1325)*$D$6)/(MAX(((F1325)+(G1325)*(AH1325))*(AH1325),1E-6)*MAX(((((F1325)+(G1325)*(AH1325))*(AH1325))/MAX((F1325)+2*(AH1325)*SQRT(1+(G1325)^2),1E-6))^(2/3),1E-6)))^2</f>
        <v/>
      </c>
    </row>
    <row r="1326">
      <c r="A1326" t="n">
        <v>1177</v>
      </c>
      <c r="B1326" t="n">
        <v>1175.889</v>
      </c>
      <c r="C1326" t="n">
        <v>616073.728</v>
      </c>
      <c r="D1326" t="n">
        <v>3096828.206</v>
      </c>
      <c r="E1326" t="n">
        <v>631.974</v>
      </c>
      <c r="F1326" t="n">
        <v>5.2</v>
      </c>
      <c r="G1326" t="n">
        <v>0</v>
      </c>
      <c r="H1326" t="inlineStr">
        <is>
          <t>Normal</t>
        </is>
      </c>
      <c r="I1326" t="n">
        <v>0.057</v>
      </c>
      <c r="J1326">
        <f>B1326-B1325</f>
        <v/>
      </c>
      <c r="K1326">
        <f>MAX(0,K1325-AO1325)</f>
        <v/>
      </c>
      <c r="L1326">
        <f>IF($D$20=0,IFERROR(L1325,MAX($D$16,POWER((ABS(K1326)^2)/($I$5*MAX(F1326,0.1)^2),1/3))),IF(IFERROR(V1325,0)=0,IFERROR(L1325,MAX($D$16,POWER((ABS(K1326)^2)/($I$5*MAX(F1326,0.1)^2),1/3))),IF(OR(IFERROR(L1326,0)=0,IFERROR(S1325,0)&lt;1,IFERROR(S1326,0)&lt;1),MAX($D$16,POWER((ABS(K1326)^2)/($I$5*MAX(F1326,0.1)^2),1/3)),IF(IFERROR(U1326,0)&gt;0,MAX($D$16,IFERROR(L1326,0)+((IFERROR(U1326,0))*$D$18*IF((IFERROR(S1326,0))&lt;1,1,-1))),IF(IFERROR(U1326,0)&lt;0,IF(ABS((MAX($D$16,POWER((ABS(K1326)^2)/($I$5*MAX(F1326,0.1)^2),1/3)))-IFERROR(L1326,0))&gt;$D$19,MAX($D$16,IF((MAX($D$16,POWER((ABS(K1326)^2)/($I$5*MAX(F1326,0.1)^2),1/3)))&gt;IFERROR(L1326,0),MIN((MAX($D$16,POWER((ABS(K1326)^2)/($I$5*MAX(F1326,0.1)^2),1/3))),IFERROR(L1326,0)+(MIN(ABS(IFERROR(U1326,0))*$D$18,ABS((MAX($D$16,POWER((ABS(K1326)^2)/($I$5*MAX(F1326,0.1)^2),1/3)))-IFERROR(L1326,0))))),MAX((MAX($D$16,POWER((ABS(K1326)^2)/($I$5*MAX(F1326,0.1)^2),1/3))),IFERROR(L1326,0)-(MIN(ABS(IFERROR(U1326,0))*$D$18,ABS((MAX($D$16,POWER((ABS(K1326)^2)/($I$5*MAX(F1326,0.1)^2),1/3)))-IFERROR(L1326,0))))))),MAX($D$16,POWER((ABS(K1326)^2)/($I$5*MAX(F1326,0.1)^2),1/3))),MAX($D$16,IFERROR(L1326,0)))))))</f>
        <v/>
      </c>
      <c r="M1326">
        <f>((F1326)+(G1326)*(L1326))*(L1326)</f>
        <v/>
      </c>
      <c r="N1326">
        <f>(((F1326)+(G1326)*(L1326))*(L1326))/MAX((F1326)+2*(L1326)*SQRT(1+(G1326)^2),1E-6)</f>
        <v/>
      </c>
      <c r="O1326">
        <f>ABS(K1326)/MAX(((F1326)+(G1326)*(L1326))*(L1326),1E-6)</f>
        <v/>
      </c>
      <c r="P1326">
        <f>E1326+L1326</f>
        <v/>
      </c>
      <c r="Q1326">
        <f>P1326+((ABS(K1326)/MAX(((F1326)+(G1326)*(L1326))*(L1326),1E-6))^2)/(2*$I$5)</f>
        <v/>
      </c>
      <c r="R1326">
        <f>((ABS(K1326)*$D$6)/(MAX(((F1326)+(G1326)*(L1326))*(L1326),1E-6)*MAX(((((F1326)+(G1326)*(L1326))*(L1326))/MAX((F1326)+2*(L1326)*SQRT(1+(G1326)^2),1E-6))^(2/3),1E-6)))^2</f>
        <v/>
      </c>
      <c r="S1326">
        <f>ABS(ABS(K1326)/MAX(((F1326)+(G1326)*(L1326))*(L1326),1E-6))/SQRT($I$5*MAX((((F1326)+(G1326)*(L1326))*(L1326))/MAX((F1326)+2*(G1326)*(L1326),1E-6),1E-6))</f>
        <v/>
      </c>
      <c r="T1326">
        <f>((F1326)*(L1326)^2)/2+(G1326)*(L1326)^3/3+(ABS(K1326)^2)/($I$5*MAX(((F1326)+(G1326)*(L1326))*(L1326),1E-6))</f>
        <v/>
      </c>
      <c r="U1326">
        <f>IF($D$20=0,0,IFERROR(Q1325-(((R1325+R1326)/2)*J1326)-(IF(O1325&gt;O1326,$D$8*((O1325^2-O1326^2)/(2*$I$5)),$D$9*((O1326^2-O1325^2)/(2*$I$5)))+($D$10*(ABS(I1326)/90)*(MAX(O1325^2,O1326^2)/(2*$I$5))))-Q1326,0))</f>
        <v/>
      </c>
      <c r="V1326">
        <f>IF($D$20=0,1,IFERROR(IF(ROUND(S1326,3)=1,1,IF(AND(ABS(U1326)&lt;$D$19,S1326&gt;1),1,0)),0))</f>
        <v/>
      </c>
      <c r="W1326">
        <f>IF($D$20=0,IFERROR(W1327,MAX($D$16,POWER((ABS(K1326)^2)/($I$5*MAX(F1326,0.1)^2),1/3))),IF(IFERROR(AG1327,0)=0,IFERROR(W1327,MAX($D$16,POWER((ABS(K1326)^2)/($I$5*MAX(F1326,0.1)^2),1/3))),IF(OR(IFERROR(W1326,0)=0,IFERROR(AD1327,0)&gt;1),MAX($D$16,POWER((ABS(K1326)^2)/($I$5*MAX(F1326,0.1)^2),1/3)),IF(IFERROR(AF1326,0)&gt;0,MAX($D$16,IFERROR(W1326,0)+((IFERROR(AF1326,0))*$D$18*IF((IFERROR(AD1326,0))&lt;1,1,-1))),IF(IFERROR(AF1326,0)&lt;0,IF(ABS((MAX($D$16,POWER((ABS(K1326)^2)/($I$5*MAX(F1326,0.1)^2),1/3)))-IFERROR(W1326,0))&gt;$D$19,MAX($D$16,IF((MAX($D$16,POWER((ABS(K1326)^2)/($I$5*MAX(F1326,0.1)^2),1/3)))&gt;IFERROR(W1326,0),MIN((MAX($D$16,POWER((ABS(K1326)^2)/($I$5*MAX(F1326,0.1)^2),1/3))),IFERROR(W1326,0)+(MIN(ABS(IFERROR(AF1326,0))*$D$18,ABS((MAX($D$16,POWER((ABS(K1326)^2)/($I$5*MAX(F1326,0.1)^2),1/3)))-IFERROR(W1326,0))))),MAX((MAX($D$16,POWER((ABS(K1326)^2)/($I$5*MAX(F1326,0.1)^2),1/3))),IFERROR(W1326,0)-(MIN(ABS(IFERROR(AF1326,0))*$D$18,ABS((MAX($D$16,POWER((ABS(K1326)^2)/($I$5*MAX(F1326,0.1)^2),1/3)))-IFERROR(W1326,0))))))),MAX($D$16,POWER((ABS(K1326)^2)/($I$5*MAX(F1326,0.1)^2),1/3))),MAX($D$16,IFERROR(W1326,0)))))))</f>
        <v/>
      </c>
      <c r="X1326">
        <f>((F1326)+(G1326)*(W1326))*(W1326)</f>
        <v/>
      </c>
      <c r="Y1326">
        <f>(((F1326)+(G1326)*(W1326))*(W1326))/MAX((F1326)+2*(W1326)*SQRT(1+(G1326)^2),1E-6)</f>
        <v/>
      </c>
      <c r="Z1326">
        <f>ABS(K1326)/MAX(((F1326)+(G1326)*(W1326))*(W1326),1E-6)</f>
        <v/>
      </c>
      <c r="AA1326">
        <f>E1326+W1326</f>
        <v/>
      </c>
      <c r="AB1326">
        <f>AA1326+((ABS(K1326)/MAX(((F1326)+(G1326)*(W1326))*(W1326),1E-6))^2)/(2*$I$5)</f>
        <v/>
      </c>
      <c r="AC1326">
        <f>((ABS(K1326)*$D$6)/(MAX(((F1326)+(G1326)*(W1326))*(W1326),1E-6)*MAX(((((F1326)+(G1326)*(W1326))*(W1326))/MAX((F1326)+2*(W1326)*SQRT(1+(G1326)^2),1E-6))^(2/3),1E-6)))^2</f>
        <v/>
      </c>
      <c r="AD1326">
        <f>ABS(ABS(K1326)/MAX(((F1326)+(G1326)*(W1326))*(W1326),1E-6))/SQRT($I$5*MAX((((F1326)+(G1326)*(W1326))*(W1326))/MAX((F1326)+2*(G1326)*(W1326),1E-6),1E-6))</f>
        <v/>
      </c>
      <c r="AE1326">
        <f>((F1326)*(W1326)^2)/2+(G1326)*(W1326)^3/3+(ABS(K1326)^2)/($I$5*MAX(((F1326)+(G1326)*(W1326))*(W1326),1E-6))</f>
        <v/>
      </c>
      <c r="AF1326">
        <f>IF($D$20=0,0,IFERROR(AB1327+(((AC1326+AC1327)/2)*J1327)+(IF(Z1326&gt;Z1327,$D$8*((Z1326^2-Z1327^2)/(2*$I$5)),$D$9*((Z1327^2-Z1326^2)/(2*$I$5)))+($D$10*(ABS(I1327)/90)*(MAX(Z1326^2,Z1327^2)/(2*$I$5))))-AB1326,0))</f>
        <v/>
      </c>
      <c r="AG1326">
        <f>IF($D$20=0,1,IFERROR(IF(ROUND(AD1326,3)=1,1,IF(AND(ABS(AF1326)&lt;$D$19,AD1326&lt;1),1,0)),0))</f>
        <v/>
      </c>
      <c r="AH1326">
        <f>IFERROR(IF(V32="Supercritical",MAX($D$16,IFERROR(L1326,MAX($D$16,POWER((ABS(K1326)^2)/($I$5*MAX(F1326,0.1)^2),1/3)))),IF(V32="Subcritical",MAX($D$16,IFERROR(W1326,MAX($D$16,POWER((ABS(K1326)^2)/($I$5*MAX(F1326,0.1)^2),1/3)))),IF(AND(IFERROR(V1326,0)=1,IFERROR(AG1326,0)=1),IF(IFERROR(T1326,-1E99)&gt;=IFERROR(AE1326,-1E99),MAX($D$16,IFERROR(L1326,MAX($D$16,POWER((ABS(K1326)^2)/($I$5*MAX(F1326,0.1)^2),1/3)))),MAX($D$16,IFERROR(W1326,MAX($D$16,POWER((ABS(K1326)^2)/($I$5*MAX(F1326,0.1)^2),1/3))))),IF(IFERROR(V1326,0)=1,MAX($D$16,IFERROR(L1326,MAX($D$16,POWER((ABS(K1326)^2)/($I$5*MAX(F1326,0.1)^2),1/3)))),IF(IFERROR(AG1326,0)=1,MAX($D$16,IFERROR(W1326,MAX($D$16,POWER((ABS(K1326)^2)/($I$5*MAX(F1326,0.1)^2),1/3)))),MAX($D$16,POWER((ABS(K1326)^2)/($I$5*MAX(F1326,0.1)^2),1/3))))))),MAX($D$16,POWER((ABS(K1326)^2)/($I$5*MAX(F1326,0.1)^2),1/3)))</f>
        <v/>
      </c>
      <c r="AI1326">
        <f>E1326+AH1326</f>
        <v/>
      </c>
      <c r="AJ1326">
        <f>AI1326+((ABS(K1326)/MAX(((F1326)+(G1326)*(AH1326))*(AH1326),1E-6))^2)/(2*$I$5)</f>
        <v/>
      </c>
      <c r="AM1326" t="n">
        <v>0</v>
      </c>
      <c r="AN1326" t="n">
        <v>0</v>
      </c>
      <c r="AO1326">
        <f>AM1326+AN1326</f>
        <v/>
      </c>
      <c r="AP1326">
        <f>AP1325+AO1326</f>
        <v/>
      </c>
      <c r="AQ1326">
        <f>ABS(ABS(K1326)/MAX(((F1326)+(G1326)*(AH1326))*(AH1326),1E-6))/SQRT($I$5*MAX((((F1326)+(G1326)*(AH1326))*(AH1326))/MAX((F1326)+2*(G1326)*(AH1326),1E-6),1E-6))</f>
        <v/>
      </c>
      <c r="AR1326">
        <f>IF(AQ1326&lt;1,"Subcritical","Supercritical")</f>
        <v/>
      </c>
      <c r="AS1326">
        <f>((ABS(K1326)*$D$6)/(MAX(((F1326)+(G1326)*(AH1326))*(AH1326),1E-6)*MAX(((((F1326)+(G1326)*(AH1326))*(AH1326))/MAX((F1326)+2*(AH1326)*SQRT(1+(G1326)^2),1E-6))^(2/3),1E-6)))^2</f>
        <v/>
      </c>
    </row>
    <row r="1327">
      <c r="A1327" t="n">
        <v>1178</v>
      </c>
      <c r="B1327" t="n">
        <v>1176.889</v>
      </c>
      <c r="C1327" t="n">
        <v>616073.686</v>
      </c>
      <c r="D1327" t="n">
        <v>3096827.207</v>
      </c>
      <c r="E1327" t="n">
        <v>631.9734999999999</v>
      </c>
      <c r="F1327" t="n">
        <v>5.2</v>
      </c>
      <c r="G1327" t="n">
        <v>0</v>
      </c>
      <c r="H1327" t="inlineStr">
        <is>
          <t>Normal</t>
        </is>
      </c>
      <c r="I1327" t="n">
        <v>0</v>
      </c>
      <c r="J1327">
        <f>B1327-B1326</f>
        <v/>
      </c>
      <c r="K1327">
        <f>MAX(0,K1326-AO1326)</f>
        <v/>
      </c>
      <c r="L1327">
        <f>IF($D$20=0,IFERROR(L1326,MAX($D$16,POWER((ABS(K1327)^2)/($I$5*MAX(F1327,0.1)^2),1/3))),IF(IFERROR(V1326,0)=0,IFERROR(L1326,MAX($D$16,POWER((ABS(K1327)^2)/($I$5*MAX(F1327,0.1)^2),1/3))),IF(OR(IFERROR(L1327,0)=0,IFERROR(S1326,0)&lt;1,IFERROR(S1327,0)&lt;1),MAX($D$16,POWER((ABS(K1327)^2)/($I$5*MAX(F1327,0.1)^2),1/3)),IF(IFERROR(U1327,0)&gt;0,MAX($D$16,IFERROR(L1327,0)+((IFERROR(U1327,0))*$D$18*IF((IFERROR(S1327,0))&lt;1,1,-1))),IF(IFERROR(U1327,0)&lt;0,IF(ABS((MAX($D$16,POWER((ABS(K1327)^2)/($I$5*MAX(F1327,0.1)^2),1/3)))-IFERROR(L1327,0))&gt;$D$19,MAX($D$16,IF((MAX($D$16,POWER((ABS(K1327)^2)/($I$5*MAX(F1327,0.1)^2),1/3)))&gt;IFERROR(L1327,0),MIN((MAX($D$16,POWER((ABS(K1327)^2)/($I$5*MAX(F1327,0.1)^2),1/3))),IFERROR(L1327,0)+(MIN(ABS(IFERROR(U1327,0))*$D$18,ABS((MAX($D$16,POWER((ABS(K1327)^2)/($I$5*MAX(F1327,0.1)^2),1/3)))-IFERROR(L1327,0))))),MAX((MAX($D$16,POWER((ABS(K1327)^2)/($I$5*MAX(F1327,0.1)^2),1/3))),IFERROR(L1327,0)-(MIN(ABS(IFERROR(U1327,0))*$D$18,ABS((MAX($D$16,POWER((ABS(K1327)^2)/($I$5*MAX(F1327,0.1)^2),1/3)))-IFERROR(L1327,0))))))),MAX($D$16,POWER((ABS(K1327)^2)/($I$5*MAX(F1327,0.1)^2),1/3))),MAX($D$16,IFERROR(L1327,0)))))))</f>
        <v/>
      </c>
      <c r="M1327">
        <f>((F1327)+(G1327)*(L1327))*(L1327)</f>
        <v/>
      </c>
      <c r="N1327">
        <f>(((F1327)+(G1327)*(L1327))*(L1327))/MAX((F1327)+2*(L1327)*SQRT(1+(G1327)^2),1E-6)</f>
        <v/>
      </c>
      <c r="O1327">
        <f>ABS(K1327)/MAX(((F1327)+(G1327)*(L1327))*(L1327),1E-6)</f>
        <v/>
      </c>
      <c r="P1327">
        <f>E1327+L1327</f>
        <v/>
      </c>
      <c r="Q1327">
        <f>P1327+((ABS(K1327)/MAX(((F1327)+(G1327)*(L1327))*(L1327),1E-6))^2)/(2*$I$5)</f>
        <v/>
      </c>
      <c r="R1327">
        <f>((ABS(K1327)*$D$6)/(MAX(((F1327)+(G1327)*(L1327))*(L1327),1E-6)*MAX(((((F1327)+(G1327)*(L1327))*(L1327))/MAX((F1327)+2*(L1327)*SQRT(1+(G1327)^2),1E-6))^(2/3),1E-6)))^2</f>
        <v/>
      </c>
      <c r="S1327">
        <f>ABS(ABS(K1327)/MAX(((F1327)+(G1327)*(L1327))*(L1327),1E-6))/SQRT($I$5*MAX((((F1327)+(G1327)*(L1327))*(L1327))/MAX((F1327)+2*(G1327)*(L1327),1E-6),1E-6))</f>
        <v/>
      </c>
      <c r="T1327">
        <f>((F1327)*(L1327)^2)/2+(G1327)*(L1327)^3/3+(ABS(K1327)^2)/($I$5*MAX(((F1327)+(G1327)*(L1327))*(L1327),1E-6))</f>
        <v/>
      </c>
      <c r="U1327">
        <f>IF($D$20=0,0,IFERROR(Q1326-(((R1326+R1327)/2)*J1327)-(IF(O1326&gt;O1327,$D$8*((O1326^2-O1327^2)/(2*$I$5)),$D$9*((O1327^2-O1326^2)/(2*$I$5)))+($D$10*(ABS(I1327)/90)*(MAX(O1326^2,O1327^2)/(2*$I$5))))-Q1327,0))</f>
        <v/>
      </c>
      <c r="V1327">
        <f>IF($D$20=0,1,IFERROR(IF(ROUND(S1327,3)=1,1,IF(AND(ABS(U1327)&lt;$D$19,S1327&gt;1),1,0)),0))</f>
        <v/>
      </c>
      <c r="W1327">
        <f>IF($D$20=0,IFERROR(W1328,MAX($D$16,POWER((ABS(K1327)^2)/($I$5*MAX(F1327,0.1)^2),1/3))),IF(IFERROR(AG1328,0)=0,IFERROR(W1328,MAX($D$16,POWER((ABS(K1327)^2)/($I$5*MAX(F1327,0.1)^2),1/3))),IF(OR(IFERROR(W1327,0)=0,IFERROR(AD1328,0)&gt;1),MAX($D$16,POWER((ABS(K1327)^2)/($I$5*MAX(F1327,0.1)^2),1/3)),IF(IFERROR(AF1327,0)&gt;0,MAX($D$16,IFERROR(W1327,0)+((IFERROR(AF1327,0))*$D$18*IF((IFERROR(AD1327,0))&lt;1,1,-1))),IF(IFERROR(AF1327,0)&lt;0,IF(ABS((MAX($D$16,POWER((ABS(K1327)^2)/($I$5*MAX(F1327,0.1)^2),1/3)))-IFERROR(W1327,0))&gt;$D$19,MAX($D$16,IF((MAX($D$16,POWER((ABS(K1327)^2)/($I$5*MAX(F1327,0.1)^2),1/3)))&gt;IFERROR(W1327,0),MIN((MAX($D$16,POWER((ABS(K1327)^2)/($I$5*MAX(F1327,0.1)^2),1/3))),IFERROR(W1327,0)+(MIN(ABS(IFERROR(AF1327,0))*$D$18,ABS((MAX($D$16,POWER((ABS(K1327)^2)/($I$5*MAX(F1327,0.1)^2),1/3)))-IFERROR(W1327,0))))),MAX((MAX($D$16,POWER((ABS(K1327)^2)/($I$5*MAX(F1327,0.1)^2),1/3))),IFERROR(W1327,0)-(MIN(ABS(IFERROR(AF1327,0))*$D$18,ABS((MAX($D$16,POWER((ABS(K1327)^2)/($I$5*MAX(F1327,0.1)^2),1/3)))-IFERROR(W1327,0))))))),MAX($D$16,POWER((ABS(K1327)^2)/($I$5*MAX(F1327,0.1)^2),1/3))),MAX($D$16,IFERROR(W1327,0)))))))</f>
        <v/>
      </c>
      <c r="X1327">
        <f>((F1327)+(G1327)*(W1327))*(W1327)</f>
        <v/>
      </c>
      <c r="Y1327">
        <f>(((F1327)+(G1327)*(W1327))*(W1327))/MAX((F1327)+2*(W1327)*SQRT(1+(G1327)^2),1E-6)</f>
        <v/>
      </c>
      <c r="Z1327">
        <f>ABS(K1327)/MAX(((F1327)+(G1327)*(W1327))*(W1327),1E-6)</f>
        <v/>
      </c>
      <c r="AA1327">
        <f>E1327+W1327</f>
        <v/>
      </c>
      <c r="AB1327">
        <f>AA1327+((ABS(K1327)/MAX(((F1327)+(G1327)*(W1327))*(W1327),1E-6))^2)/(2*$I$5)</f>
        <v/>
      </c>
      <c r="AC1327">
        <f>((ABS(K1327)*$D$6)/(MAX(((F1327)+(G1327)*(W1327))*(W1327),1E-6)*MAX(((((F1327)+(G1327)*(W1327))*(W1327))/MAX((F1327)+2*(W1327)*SQRT(1+(G1327)^2),1E-6))^(2/3),1E-6)))^2</f>
        <v/>
      </c>
      <c r="AD1327">
        <f>ABS(ABS(K1327)/MAX(((F1327)+(G1327)*(W1327))*(W1327),1E-6))/SQRT($I$5*MAX((((F1327)+(G1327)*(W1327))*(W1327))/MAX((F1327)+2*(G1327)*(W1327),1E-6),1E-6))</f>
        <v/>
      </c>
      <c r="AE1327">
        <f>((F1327)*(W1327)^2)/2+(G1327)*(W1327)^3/3+(ABS(K1327)^2)/($I$5*MAX(((F1327)+(G1327)*(W1327))*(W1327),1E-6))</f>
        <v/>
      </c>
      <c r="AF1327">
        <f>IF($D$20=0,0,IFERROR(AB1328+(((AC1327+AC1328)/2)*J1328)+(IF(Z1327&gt;Z1328,$D$8*((Z1327^2-Z1328^2)/(2*$I$5)),$D$9*((Z1328^2-Z1327^2)/(2*$I$5)))+($D$10*(ABS(I1328)/90)*(MAX(Z1327^2,Z1328^2)/(2*$I$5))))-AB1327,0))</f>
        <v/>
      </c>
      <c r="AG1327">
        <f>IF($D$20=0,1,IFERROR(IF(ROUND(AD1327,3)=1,1,IF(AND(ABS(AF1327)&lt;$D$19,AD1327&lt;1),1,0)),0))</f>
        <v/>
      </c>
      <c r="AH1327">
        <f>IFERROR(IF(V32="Supercritical",MAX($D$16,IFERROR(L1327,MAX($D$16,POWER((ABS(K1327)^2)/($I$5*MAX(F1327,0.1)^2),1/3)))),IF(V32="Subcritical",MAX($D$16,IFERROR(W1327,MAX($D$16,POWER((ABS(K1327)^2)/($I$5*MAX(F1327,0.1)^2),1/3)))),IF(AND(IFERROR(V1327,0)=1,IFERROR(AG1327,0)=1),IF(IFERROR(T1327,-1E99)&gt;=IFERROR(AE1327,-1E99),MAX($D$16,IFERROR(L1327,MAX($D$16,POWER((ABS(K1327)^2)/($I$5*MAX(F1327,0.1)^2),1/3)))),MAX($D$16,IFERROR(W1327,MAX($D$16,POWER((ABS(K1327)^2)/($I$5*MAX(F1327,0.1)^2),1/3))))),IF(IFERROR(V1327,0)=1,MAX($D$16,IFERROR(L1327,MAX($D$16,POWER((ABS(K1327)^2)/($I$5*MAX(F1327,0.1)^2),1/3)))),IF(IFERROR(AG1327,0)=1,MAX($D$16,IFERROR(W1327,MAX($D$16,POWER((ABS(K1327)^2)/($I$5*MAX(F1327,0.1)^2),1/3)))),MAX($D$16,POWER((ABS(K1327)^2)/($I$5*MAX(F1327,0.1)^2),1/3))))))),MAX($D$16,POWER((ABS(K1327)^2)/($I$5*MAX(F1327,0.1)^2),1/3)))</f>
        <v/>
      </c>
      <c r="AI1327">
        <f>E1327+AH1327</f>
        <v/>
      </c>
      <c r="AJ1327">
        <f>AI1327+((ABS(K1327)/MAX(((F1327)+(G1327)*(AH1327))*(AH1327),1E-6))^2)/(2*$I$5)</f>
        <v/>
      </c>
      <c r="AM1327" t="n">
        <v>0</v>
      </c>
      <c r="AN1327" t="n">
        <v>0</v>
      </c>
      <c r="AO1327">
        <f>AM1327+AN1327</f>
        <v/>
      </c>
      <c r="AP1327">
        <f>AP1326+AO1327</f>
        <v/>
      </c>
      <c r="AQ1327">
        <f>ABS(ABS(K1327)/MAX(((F1327)+(G1327)*(AH1327))*(AH1327),1E-6))/SQRT($I$5*MAX((((F1327)+(G1327)*(AH1327))*(AH1327))/MAX((F1327)+2*(G1327)*(AH1327),1E-6),1E-6))</f>
        <v/>
      </c>
      <c r="AR1327">
        <f>IF(AQ1327&lt;1,"Subcritical","Supercritical")</f>
        <v/>
      </c>
      <c r="AS1327">
        <f>((ABS(K1327)*$D$6)/(MAX(((F1327)+(G1327)*(AH1327))*(AH1327),1E-6)*MAX(((((F1327)+(G1327)*(AH1327))*(AH1327))/MAX((F1327)+2*(AH1327)*SQRT(1+(G1327)^2),1E-6))^(2/3),1E-6)))^2</f>
        <v/>
      </c>
    </row>
    <row r="1328">
      <c r="A1328" t="n">
        <v>1179</v>
      </c>
      <c r="B1328" t="n">
        <v>1177.889</v>
      </c>
      <c r="C1328" t="n">
        <v>616073.644</v>
      </c>
      <c r="D1328" t="n">
        <v>3096826.208</v>
      </c>
      <c r="E1328" t="n">
        <v>631.973</v>
      </c>
      <c r="F1328" t="n">
        <v>5.2</v>
      </c>
      <c r="G1328" t="n">
        <v>0</v>
      </c>
      <c r="H1328" t="inlineStr">
        <is>
          <t>Normal</t>
        </is>
      </c>
      <c r="I1328" t="n">
        <v>0</v>
      </c>
      <c r="J1328">
        <f>B1328-B1327</f>
        <v/>
      </c>
      <c r="K1328">
        <f>MAX(0,K1327-AO1327)</f>
        <v/>
      </c>
      <c r="L1328">
        <f>IF($D$20=0,IFERROR(L1327,MAX($D$16,POWER((ABS(K1328)^2)/($I$5*MAX(F1328,0.1)^2),1/3))),IF(IFERROR(V1327,0)=0,IFERROR(L1327,MAX($D$16,POWER((ABS(K1328)^2)/($I$5*MAX(F1328,0.1)^2),1/3))),IF(OR(IFERROR(L1328,0)=0,IFERROR(S1327,0)&lt;1,IFERROR(S1328,0)&lt;1),MAX($D$16,POWER((ABS(K1328)^2)/($I$5*MAX(F1328,0.1)^2),1/3)),IF(IFERROR(U1328,0)&gt;0,MAX($D$16,IFERROR(L1328,0)+((IFERROR(U1328,0))*$D$18*IF((IFERROR(S1328,0))&lt;1,1,-1))),IF(IFERROR(U1328,0)&lt;0,IF(ABS((MAX($D$16,POWER((ABS(K1328)^2)/($I$5*MAX(F1328,0.1)^2),1/3)))-IFERROR(L1328,0))&gt;$D$19,MAX($D$16,IF((MAX($D$16,POWER((ABS(K1328)^2)/($I$5*MAX(F1328,0.1)^2),1/3)))&gt;IFERROR(L1328,0),MIN((MAX($D$16,POWER((ABS(K1328)^2)/($I$5*MAX(F1328,0.1)^2),1/3))),IFERROR(L1328,0)+(MIN(ABS(IFERROR(U1328,0))*$D$18,ABS((MAX($D$16,POWER((ABS(K1328)^2)/($I$5*MAX(F1328,0.1)^2),1/3)))-IFERROR(L1328,0))))),MAX((MAX($D$16,POWER((ABS(K1328)^2)/($I$5*MAX(F1328,0.1)^2),1/3))),IFERROR(L1328,0)-(MIN(ABS(IFERROR(U1328,0))*$D$18,ABS((MAX($D$16,POWER((ABS(K1328)^2)/($I$5*MAX(F1328,0.1)^2),1/3)))-IFERROR(L1328,0))))))),MAX($D$16,POWER((ABS(K1328)^2)/($I$5*MAX(F1328,0.1)^2),1/3))),MAX($D$16,IFERROR(L1328,0)))))))</f>
        <v/>
      </c>
      <c r="M1328">
        <f>((F1328)+(G1328)*(L1328))*(L1328)</f>
        <v/>
      </c>
      <c r="N1328">
        <f>(((F1328)+(G1328)*(L1328))*(L1328))/MAX((F1328)+2*(L1328)*SQRT(1+(G1328)^2),1E-6)</f>
        <v/>
      </c>
      <c r="O1328">
        <f>ABS(K1328)/MAX(((F1328)+(G1328)*(L1328))*(L1328),1E-6)</f>
        <v/>
      </c>
      <c r="P1328">
        <f>E1328+L1328</f>
        <v/>
      </c>
      <c r="Q1328">
        <f>P1328+((ABS(K1328)/MAX(((F1328)+(G1328)*(L1328))*(L1328),1E-6))^2)/(2*$I$5)</f>
        <v/>
      </c>
      <c r="R1328">
        <f>((ABS(K1328)*$D$6)/(MAX(((F1328)+(G1328)*(L1328))*(L1328),1E-6)*MAX(((((F1328)+(G1328)*(L1328))*(L1328))/MAX((F1328)+2*(L1328)*SQRT(1+(G1328)^2),1E-6))^(2/3),1E-6)))^2</f>
        <v/>
      </c>
      <c r="S1328">
        <f>ABS(ABS(K1328)/MAX(((F1328)+(G1328)*(L1328))*(L1328),1E-6))/SQRT($I$5*MAX((((F1328)+(G1328)*(L1328))*(L1328))/MAX((F1328)+2*(G1328)*(L1328),1E-6),1E-6))</f>
        <v/>
      </c>
      <c r="T1328">
        <f>((F1328)*(L1328)^2)/2+(G1328)*(L1328)^3/3+(ABS(K1328)^2)/($I$5*MAX(((F1328)+(G1328)*(L1328))*(L1328),1E-6))</f>
        <v/>
      </c>
      <c r="U1328">
        <f>IF($D$20=0,0,IFERROR(Q1327-(((R1327+R1328)/2)*J1328)-(IF(O1327&gt;O1328,$D$8*((O1327^2-O1328^2)/(2*$I$5)),$D$9*((O1328^2-O1327^2)/(2*$I$5)))+($D$10*(ABS(I1328)/90)*(MAX(O1327^2,O1328^2)/(2*$I$5))))-Q1328,0))</f>
        <v/>
      </c>
      <c r="V1328">
        <f>IF($D$20=0,1,IFERROR(IF(ROUND(S1328,3)=1,1,IF(AND(ABS(U1328)&lt;$D$19,S1328&gt;1),1,0)),0))</f>
        <v/>
      </c>
      <c r="W1328">
        <f>IF($D$20=0,IFERROR(W1329,MAX($D$16,POWER((ABS(K1328)^2)/($I$5*MAX(F1328,0.1)^2),1/3))),IF(IFERROR(AG1329,0)=0,IFERROR(W1329,MAX($D$16,POWER((ABS(K1328)^2)/($I$5*MAX(F1328,0.1)^2),1/3))),IF(OR(IFERROR(W1328,0)=0,IFERROR(AD1329,0)&gt;1),MAX($D$16,POWER((ABS(K1328)^2)/($I$5*MAX(F1328,0.1)^2),1/3)),IF(IFERROR(AF1328,0)&gt;0,MAX($D$16,IFERROR(W1328,0)+((IFERROR(AF1328,0))*$D$18*IF((IFERROR(AD1328,0))&lt;1,1,-1))),IF(IFERROR(AF1328,0)&lt;0,IF(ABS((MAX($D$16,POWER((ABS(K1328)^2)/($I$5*MAX(F1328,0.1)^2),1/3)))-IFERROR(W1328,0))&gt;$D$19,MAX($D$16,IF((MAX($D$16,POWER((ABS(K1328)^2)/($I$5*MAX(F1328,0.1)^2),1/3)))&gt;IFERROR(W1328,0),MIN((MAX($D$16,POWER((ABS(K1328)^2)/($I$5*MAX(F1328,0.1)^2),1/3))),IFERROR(W1328,0)+(MIN(ABS(IFERROR(AF1328,0))*$D$18,ABS((MAX($D$16,POWER((ABS(K1328)^2)/($I$5*MAX(F1328,0.1)^2),1/3)))-IFERROR(W1328,0))))),MAX((MAX($D$16,POWER((ABS(K1328)^2)/($I$5*MAX(F1328,0.1)^2),1/3))),IFERROR(W1328,0)-(MIN(ABS(IFERROR(AF1328,0))*$D$18,ABS((MAX($D$16,POWER((ABS(K1328)^2)/($I$5*MAX(F1328,0.1)^2),1/3)))-IFERROR(W1328,0))))))),MAX($D$16,POWER((ABS(K1328)^2)/($I$5*MAX(F1328,0.1)^2),1/3))),MAX($D$16,IFERROR(W1328,0)))))))</f>
        <v/>
      </c>
      <c r="X1328">
        <f>((F1328)+(G1328)*(W1328))*(W1328)</f>
        <v/>
      </c>
      <c r="Y1328">
        <f>(((F1328)+(G1328)*(W1328))*(W1328))/MAX((F1328)+2*(W1328)*SQRT(1+(G1328)^2),1E-6)</f>
        <v/>
      </c>
      <c r="Z1328">
        <f>ABS(K1328)/MAX(((F1328)+(G1328)*(W1328))*(W1328),1E-6)</f>
        <v/>
      </c>
      <c r="AA1328">
        <f>E1328+W1328</f>
        <v/>
      </c>
      <c r="AB1328">
        <f>AA1328+((ABS(K1328)/MAX(((F1328)+(G1328)*(W1328))*(W1328),1E-6))^2)/(2*$I$5)</f>
        <v/>
      </c>
      <c r="AC1328">
        <f>((ABS(K1328)*$D$6)/(MAX(((F1328)+(G1328)*(W1328))*(W1328),1E-6)*MAX(((((F1328)+(G1328)*(W1328))*(W1328))/MAX((F1328)+2*(W1328)*SQRT(1+(G1328)^2),1E-6))^(2/3),1E-6)))^2</f>
        <v/>
      </c>
      <c r="AD1328">
        <f>ABS(ABS(K1328)/MAX(((F1328)+(G1328)*(W1328))*(W1328),1E-6))/SQRT($I$5*MAX((((F1328)+(G1328)*(W1328))*(W1328))/MAX((F1328)+2*(G1328)*(W1328),1E-6),1E-6))</f>
        <v/>
      </c>
      <c r="AE1328">
        <f>((F1328)*(W1328)^2)/2+(G1328)*(W1328)^3/3+(ABS(K1328)^2)/($I$5*MAX(((F1328)+(G1328)*(W1328))*(W1328),1E-6))</f>
        <v/>
      </c>
      <c r="AF1328">
        <f>IF($D$20=0,0,IFERROR(AB1329+(((AC1328+AC1329)/2)*J1329)+(IF(Z1328&gt;Z1329,$D$8*((Z1328^2-Z1329^2)/(2*$I$5)),$D$9*((Z1329^2-Z1328^2)/(2*$I$5)))+($D$10*(ABS(I1329)/90)*(MAX(Z1328^2,Z1329^2)/(2*$I$5))))-AB1328,0))</f>
        <v/>
      </c>
      <c r="AG1328">
        <f>IF($D$20=0,1,IFERROR(IF(ROUND(AD1328,3)=1,1,IF(AND(ABS(AF1328)&lt;$D$19,AD1328&lt;1),1,0)),0))</f>
        <v/>
      </c>
      <c r="AH1328">
        <f>IFERROR(IF(V32="Supercritical",MAX($D$16,IFERROR(L1328,MAX($D$16,POWER((ABS(K1328)^2)/($I$5*MAX(F1328,0.1)^2),1/3)))),IF(V32="Subcritical",MAX($D$16,IFERROR(W1328,MAX($D$16,POWER((ABS(K1328)^2)/($I$5*MAX(F1328,0.1)^2),1/3)))),IF(AND(IFERROR(V1328,0)=1,IFERROR(AG1328,0)=1),IF(IFERROR(T1328,-1E99)&gt;=IFERROR(AE1328,-1E99),MAX($D$16,IFERROR(L1328,MAX($D$16,POWER((ABS(K1328)^2)/($I$5*MAX(F1328,0.1)^2),1/3)))),MAX($D$16,IFERROR(W1328,MAX($D$16,POWER((ABS(K1328)^2)/($I$5*MAX(F1328,0.1)^2),1/3))))),IF(IFERROR(V1328,0)=1,MAX($D$16,IFERROR(L1328,MAX($D$16,POWER((ABS(K1328)^2)/($I$5*MAX(F1328,0.1)^2),1/3)))),IF(IFERROR(AG1328,0)=1,MAX($D$16,IFERROR(W1328,MAX($D$16,POWER((ABS(K1328)^2)/($I$5*MAX(F1328,0.1)^2),1/3)))),MAX($D$16,POWER((ABS(K1328)^2)/($I$5*MAX(F1328,0.1)^2),1/3))))))),MAX($D$16,POWER((ABS(K1328)^2)/($I$5*MAX(F1328,0.1)^2),1/3)))</f>
        <v/>
      </c>
      <c r="AI1328">
        <f>E1328+AH1328</f>
        <v/>
      </c>
      <c r="AJ1328">
        <f>AI1328+((ABS(K1328)/MAX(((F1328)+(G1328)*(AH1328))*(AH1328),1E-6))^2)/(2*$I$5)</f>
        <v/>
      </c>
      <c r="AM1328" t="n">
        <v>0</v>
      </c>
      <c r="AN1328" t="n">
        <v>0</v>
      </c>
      <c r="AO1328">
        <f>AM1328+AN1328</f>
        <v/>
      </c>
      <c r="AP1328">
        <f>AP1327+AO1328</f>
        <v/>
      </c>
      <c r="AQ1328">
        <f>ABS(ABS(K1328)/MAX(((F1328)+(G1328)*(AH1328))*(AH1328),1E-6))/SQRT($I$5*MAX((((F1328)+(G1328)*(AH1328))*(AH1328))/MAX((F1328)+2*(G1328)*(AH1328),1E-6),1E-6))</f>
        <v/>
      </c>
      <c r="AR1328">
        <f>IF(AQ1328&lt;1,"Subcritical","Supercritical")</f>
        <v/>
      </c>
      <c r="AS1328">
        <f>((ABS(K1328)*$D$6)/(MAX(((F1328)+(G1328)*(AH1328))*(AH1328),1E-6)*MAX(((((F1328)+(G1328)*(AH1328))*(AH1328))/MAX((F1328)+2*(AH1328)*SQRT(1+(G1328)^2),1E-6))^(2/3),1E-6)))^2</f>
        <v/>
      </c>
    </row>
    <row r="1329">
      <c r="A1329" t="n">
        <v>1180</v>
      </c>
      <c r="B1329" t="n">
        <v>1178.889</v>
      </c>
      <c r="C1329" t="n">
        <v>616073.602</v>
      </c>
      <c r="D1329" t="n">
        <v>3096825.209</v>
      </c>
      <c r="E1329" t="n">
        <v>631.9725</v>
      </c>
      <c r="F1329" t="n">
        <v>5.2</v>
      </c>
      <c r="G1329" t="n">
        <v>0</v>
      </c>
      <c r="H1329" t="inlineStr">
        <is>
          <t>Normal</t>
        </is>
      </c>
      <c r="I1329" t="n">
        <v>0.057</v>
      </c>
      <c r="J1329">
        <f>B1329-B1328</f>
        <v/>
      </c>
      <c r="K1329">
        <f>MAX(0,K1328-AO1328)</f>
        <v/>
      </c>
      <c r="L1329">
        <f>IF($D$20=0,IFERROR(L1328,MAX($D$16,POWER((ABS(K1329)^2)/($I$5*MAX(F1329,0.1)^2),1/3))),IF(IFERROR(V1328,0)=0,IFERROR(L1328,MAX($D$16,POWER((ABS(K1329)^2)/($I$5*MAX(F1329,0.1)^2),1/3))),IF(OR(IFERROR(L1329,0)=0,IFERROR(S1328,0)&lt;1,IFERROR(S1329,0)&lt;1),MAX($D$16,POWER((ABS(K1329)^2)/($I$5*MAX(F1329,0.1)^2),1/3)),IF(IFERROR(U1329,0)&gt;0,MAX($D$16,IFERROR(L1329,0)+((IFERROR(U1329,0))*$D$18*IF((IFERROR(S1329,0))&lt;1,1,-1))),IF(IFERROR(U1329,0)&lt;0,IF(ABS((MAX($D$16,POWER((ABS(K1329)^2)/($I$5*MAX(F1329,0.1)^2),1/3)))-IFERROR(L1329,0))&gt;$D$19,MAX($D$16,IF((MAX($D$16,POWER((ABS(K1329)^2)/($I$5*MAX(F1329,0.1)^2),1/3)))&gt;IFERROR(L1329,0),MIN((MAX($D$16,POWER((ABS(K1329)^2)/($I$5*MAX(F1329,0.1)^2),1/3))),IFERROR(L1329,0)+(MIN(ABS(IFERROR(U1329,0))*$D$18,ABS((MAX($D$16,POWER((ABS(K1329)^2)/($I$5*MAX(F1329,0.1)^2),1/3)))-IFERROR(L1329,0))))),MAX((MAX($D$16,POWER((ABS(K1329)^2)/($I$5*MAX(F1329,0.1)^2),1/3))),IFERROR(L1329,0)-(MIN(ABS(IFERROR(U1329,0))*$D$18,ABS((MAX($D$16,POWER((ABS(K1329)^2)/($I$5*MAX(F1329,0.1)^2),1/3)))-IFERROR(L1329,0))))))),MAX($D$16,POWER((ABS(K1329)^2)/($I$5*MAX(F1329,0.1)^2),1/3))),MAX($D$16,IFERROR(L1329,0)))))))</f>
        <v/>
      </c>
      <c r="M1329">
        <f>((F1329)+(G1329)*(L1329))*(L1329)</f>
        <v/>
      </c>
      <c r="N1329">
        <f>(((F1329)+(G1329)*(L1329))*(L1329))/MAX((F1329)+2*(L1329)*SQRT(1+(G1329)^2),1E-6)</f>
        <v/>
      </c>
      <c r="O1329">
        <f>ABS(K1329)/MAX(((F1329)+(G1329)*(L1329))*(L1329),1E-6)</f>
        <v/>
      </c>
      <c r="P1329">
        <f>E1329+L1329</f>
        <v/>
      </c>
      <c r="Q1329">
        <f>P1329+((ABS(K1329)/MAX(((F1329)+(G1329)*(L1329))*(L1329),1E-6))^2)/(2*$I$5)</f>
        <v/>
      </c>
      <c r="R1329">
        <f>((ABS(K1329)*$D$6)/(MAX(((F1329)+(G1329)*(L1329))*(L1329),1E-6)*MAX(((((F1329)+(G1329)*(L1329))*(L1329))/MAX((F1329)+2*(L1329)*SQRT(1+(G1329)^2),1E-6))^(2/3),1E-6)))^2</f>
        <v/>
      </c>
      <c r="S1329">
        <f>ABS(ABS(K1329)/MAX(((F1329)+(G1329)*(L1329))*(L1329),1E-6))/SQRT($I$5*MAX((((F1329)+(G1329)*(L1329))*(L1329))/MAX((F1329)+2*(G1329)*(L1329),1E-6),1E-6))</f>
        <v/>
      </c>
      <c r="T1329">
        <f>((F1329)*(L1329)^2)/2+(G1329)*(L1329)^3/3+(ABS(K1329)^2)/($I$5*MAX(((F1329)+(G1329)*(L1329))*(L1329),1E-6))</f>
        <v/>
      </c>
      <c r="U1329">
        <f>IF($D$20=0,0,IFERROR(Q1328-(((R1328+R1329)/2)*J1329)-(IF(O1328&gt;O1329,$D$8*((O1328^2-O1329^2)/(2*$I$5)),$D$9*((O1329^2-O1328^2)/(2*$I$5)))+($D$10*(ABS(I1329)/90)*(MAX(O1328^2,O1329^2)/(2*$I$5))))-Q1329,0))</f>
        <v/>
      </c>
      <c r="V1329">
        <f>IF($D$20=0,1,IFERROR(IF(ROUND(S1329,3)=1,1,IF(AND(ABS(U1329)&lt;$D$19,S1329&gt;1),1,0)),0))</f>
        <v/>
      </c>
      <c r="W1329">
        <f>IF($D$20=0,IFERROR(W1330,MAX($D$16,POWER((ABS(K1329)^2)/($I$5*MAX(F1329,0.1)^2),1/3))),IF(IFERROR(AG1330,0)=0,IFERROR(W1330,MAX($D$16,POWER((ABS(K1329)^2)/($I$5*MAX(F1329,0.1)^2),1/3))),IF(OR(IFERROR(W1329,0)=0,IFERROR(AD1330,0)&gt;1),MAX($D$16,POWER((ABS(K1329)^2)/($I$5*MAX(F1329,0.1)^2),1/3)),IF(IFERROR(AF1329,0)&gt;0,MAX($D$16,IFERROR(W1329,0)+((IFERROR(AF1329,0))*$D$18*IF((IFERROR(AD1329,0))&lt;1,1,-1))),IF(IFERROR(AF1329,0)&lt;0,IF(ABS((MAX($D$16,POWER((ABS(K1329)^2)/($I$5*MAX(F1329,0.1)^2),1/3)))-IFERROR(W1329,0))&gt;$D$19,MAX($D$16,IF((MAX($D$16,POWER((ABS(K1329)^2)/($I$5*MAX(F1329,0.1)^2),1/3)))&gt;IFERROR(W1329,0),MIN((MAX($D$16,POWER((ABS(K1329)^2)/($I$5*MAX(F1329,0.1)^2),1/3))),IFERROR(W1329,0)+(MIN(ABS(IFERROR(AF1329,0))*$D$18,ABS((MAX($D$16,POWER((ABS(K1329)^2)/($I$5*MAX(F1329,0.1)^2),1/3)))-IFERROR(W1329,0))))),MAX((MAX($D$16,POWER((ABS(K1329)^2)/($I$5*MAX(F1329,0.1)^2),1/3))),IFERROR(W1329,0)-(MIN(ABS(IFERROR(AF1329,0))*$D$18,ABS((MAX($D$16,POWER((ABS(K1329)^2)/($I$5*MAX(F1329,0.1)^2),1/3)))-IFERROR(W1329,0))))))),MAX($D$16,POWER((ABS(K1329)^2)/($I$5*MAX(F1329,0.1)^2),1/3))),MAX($D$16,IFERROR(W1329,0)))))))</f>
        <v/>
      </c>
      <c r="X1329">
        <f>((F1329)+(G1329)*(W1329))*(W1329)</f>
        <v/>
      </c>
      <c r="Y1329">
        <f>(((F1329)+(G1329)*(W1329))*(W1329))/MAX((F1329)+2*(W1329)*SQRT(1+(G1329)^2),1E-6)</f>
        <v/>
      </c>
      <c r="Z1329">
        <f>ABS(K1329)/MAX(((F1329)+(G1329)*(W1329))*(W1329),1E-6)</f>
        <v/>
      </c>
      <c r="AA1329">
        <f>E1329+W1329</f>
        <v/>
      </c>
      <c r="AB1329">
        <f>AA1329+((ABS(K1329)/MAX(((F1329)+(G1329)*(W1329))*(W1329),1E-6))^2)/(2*$I$5)</f>
        <v/>
      </c>
      <c r="AC1329">
        <f>((ABS(K1329)*$D$6)/(MAX(((F1329)+(G1329)*(W1329))*(W1329),1E-6)*MAX(((((F1329)+(G1329)*(W1329))*(W1329))/MAX((F1329)+2*(W1329)*SQRT(1+(G1329)^2),1E-6))^(2/3),1E-6)))^2</f>
        <v/>
      </c>
      <c r="AD1329">
        <f>ABS(ABS(K1329)/MAX(((F1329)+(G1329)*(W1329))*(W1329),1E-6))/SQRT($I$5*MAX((((F1329)+(G1329)*(W1329))*(W1329))/MAX((F1329)+2*(G1329)*(W1329),1E-6),1E-6))</f>
        <v/>
      </c>
      <c r="AE1329">
        <f>((F1329)*(W1329)^2)/2+(G1329)*(W1329)^3/3+(ABS(K1329)^2)/($I$5*MAX(((F1329)+(G1329)*(W1329))*(W1329),1E-6))</f>
        <v/>
      </c>
      <c r="AF1329">
        <f>IF($D$20=0,0,IFERROR(AB1330+(((AC1329+AC1330)/2)*J1330)+(IF(Z1329&gt;Z1330,$D$8*((Z1329^2-Z1330^2)/(2*$I$5)),$D$9*((Z1330^2-Z1329^2)/(2*$I$5)))+($D$10*(ABS(I1330)/90)*(MAX(Z1329^2,Z1330^2)/(2*$I$5))))-AB1329,0))</f>
        <v/>
      </c>
      <c r="AG1329">
        <f>IF($D$20=0,1,IFERROR(IF(ROUND(AD1329,3)=1,1,IF(AND(ABS(AF1329)&lt;$D$19,AD1329&lt;1),1,0)),0))</f>
        <v/>
      </c>
      <c r="AH1329">
        <f>IFERROR(IF(V32="Supercritical",MAX($D$16,IFERROR(L1329,MAX($D$16,POWER((ABS(K1329)^2)/($I$5*MAX(F1329,0.1)^2),1/3)))),IF(V32="Subcritical",MAX($D$16,IFERROR(W1329,MAX($D$16,POWER((ABS(K1329)^2)/($I$5*MAX(F1329,0.1)^2),1/3)))),IF(AND(IFERROR(V1329,0)=1,IFERROR(AG1329,0)=1),IF(IFERROR(T1329,-1E99)&gt;=IFERROR(AE1329,-1E99),MAX($D$16,IFERROR(L1329,MAX($D$16,POWER((ABS(K1329)^2)/($I$5*MAX(F1329,0.1)^2),1/3)))),MAX($D$16,IFERROR(W1329,MAX($D$16,POWER((ABS(K1329)^2)/($I$5*MAX(F1329,0.1)^2),1/3))))),IF(IFERROR(V1329,0)=1,MAX($D$16,IFERROR(L1329,MAX($D$16,POWER((ABS(K1329)^2)/($I$5*MAX(F1329,0.1)^2),1/3)))),IF(IFERROR(AG1329,0)=1,MAX($D$16,IFERROR(W1329,MAX($D$16,POWER((ABS(K1329)^2)/($I$5*MAX(F1329,0.1)^2),1/3)))),MAX($D$16,POWER((ABS(K1329)^2)/($I$5*MAX(F1329,0.1)^2),1/3))))))),MAX($D$16,POWER((ABS(K1329)^2)/($I$5*MAX(F1329,0.1)^2),1/3)))</f>
        <v/>
      </c>
      <c r="AI1329">
        <f>E1329+AH1329</f>
        <v/>
      </c>
      <c r="AJ1329">
        <f>AI1329+((ABS(K1329)/MAX(((F1329)+(G1329)*(AH1329))*(AH1329),1E-6))^2)/(2*$I$5)</f>
        <v/>
      </c>
      <c r="AM1329" t="n">
        <v>0</v>
      </c>
      <c r="AN1329" t="n">
        <v>0</v>
      </c>
      <c r="AO1329">
        <f>AM1329+AN1329</f>
        <v/>
      </c>
      <c r="AP1329">
        <f>AP1328+AO1329</f>
        <v/>
      </c>
      <c r="AQ1329">
        <f>ABS(ABS(K1329)/MAX(((F1329)+(G1329)*(AH1329))*(AH1329),1E-6))/SQRT($I$5*MAX((((F1329)+(G1329)*(AH1329))*(AH1329))/MAX((F1329)+2*(G1329)*(AH1329),1E-6),1E-6))</f>
        <v/>
      </c>
      <c r="AR1329">
        <f>IF(AQ1329&lt;1,"Subcritical","Supercritical")</f>
        <v/>
      </c>
      <c r="AS1329">
        <f>((ABS(K1329)*$D$6)/(MAX(((F1329)+(G1329)*(AH1329))*(AH1329),1E-6)*MAX(((((F1329)+(G1329)*(AH1329))*(AH1329))/MAX((F1329)+2*(AH1329)*SQRT(1+(G1329)^2),1E-6))^(2/3),1E-6)))^2</f>
        <v/>
      </c>
    </row>
    <row r="1330">
      <c r="A1330" t="n">
        <v>1181</v>
      </c>
      <c r="B1330" t="n">
        <v>1179.889</v>
      </c>
      <c r="C1330" t="n">
        <v>616073.559</v>
      </c>
      <c r="D1330" t="n">
        <v>3096824.21</v>
      </c>
      <c r="E1330" t="n">
        <v>631.972</v>
      </c>
      <c r="F1330" t="n">
        <v>5.2</v>
      </c>
      <c r="G1330" t="n">
        <v>0</v>
      </c>
      <c r="H1330" t="inlineStr">
        <is>
          <t>Normal</t>
        </is>
      </c>
      <c r="I1330" t="n">
        <v>0.06</v>
      </c>
      <c r="J1330">
        <f>B1330-B1329</f>
        <v/>
      </c>
      <c r="K1330">
        <f>MAX(0,K1329-AO1329)</f>
        <v/>
      </c>
      <c r="L1330">
        <f>IF($D$20=0,IFERROR(L1329,MAX($D$16,POWER((ABS(K1330)^2)/($I$5*MAX(F1330,0.1)^2),1/3))),IF(IFERROR(V1329,0)=0,IFERROR(L1329,MAX($D$16,POWER((ABS(K1330)^2)/($I$5*MAX(F1330,0.1)^2),1/3))),IF(OR(IFERROR(L1330,0)=0,IFERROR(S1329,0)&lt;1,IFERROR(S1330,0)&lt;1),MAX($D$16,POWER((ABS(K1330)^2)/($I$5*MAX(F1330,0.1)^2),1/3)),IF(IFERROR(U1330,0)&gt;0,MAX($D$16,IFERROR(L1330,0)+((IFERROR(U1330,0))*$D$18*IF((IFERROR(S1330,0))&lt;1,1,-1))),IF(IFERROR(U1330,0)&lt;0,IF(ABS((MAX($D$16,POWER((ABS(K1330)^2)/($I$5*MAX(F1330,0.1)^2),1/3)))-IFERROR(L1330,0))&gt;$D$19,MAX($D$16,IF((MAX($D$16,POWER((ABS(K1330)^2)/($I$5*MAX(F1330,0.1)^2),1/3)))&gt;IFERROR(L1330,0),MIN((MAX($D$16,POWER((ABS(K1330)^2)/($I$5*MAX(F1330,0.1)^2),1/3))),IFERROR(L1330,0)+(MIN(ABS(IFERROR(U1330,0))*$D$18,ABS((MAX($D$16,POWER((ABS(K1330)^2)/($I$5*MAX(F1330,0.1)^2),1/3)))-IFERROR(L1330,0))))),MAX((MAX($D$16,POWER((ABS(K1330)^2)/($I$5*MAX(F1330,0.1)^2),1/3))),IFERROR(L1330,0)-(MIN(ABS(IFERROR(U1330,0))*$D$18,ABS((MAX($D$16,POWER((ABS(K1330)^2)/($I$5*MAX(F1330,0.1)^2),1/3)))-IFERROR(L1330,0))))))),MAX($D$16,POWER((ABS(K1330)^2)/($I$5*MAX(F1330,0.1)^2),1/3))),MAX($D$16,IFERROR(L1330,0)))))))</f>
        <v/>
      </c>
      <c r="M1330">
        <f>((F1330)+(G1330)*(L1330))*(L1330)</f>
        <v/>
      </c>
      <c r="N1330">
        <f>(((F1330)+(G1330)*(L1330))*(L1330))/MAX((F1330)+2*(L1330)*SQRT(1+(G1330)^2),1E-6)</f>
        <v/>
      </c>
      <c r="O1330">
        <f>ABS(K1330)/MAX(((F1330)+(G1330)*(L1330))*(L1330),1E-6)</f>
        <v/>
      </c>
      <c r="P1330">
        <f>E1330+L1330</f>
        <v/>
      </c>
      <c r="Q1330">
        <f>P1330+((ABS(K1330)/MAX(((F1330)+(G1330)*(L1330))*(L1330),1E-6))^2)/(2*$I$5)</f>
        <v/>
      </c>
      <c r="R1330">
        <f>((ABS(K1330)*$D$6)/(MAX(((F1330)+(G1330)*(L1330))*(L1330),1E-6)*MAX(((((F1330)+(G1330)*(L1330))*(L1330))/MAX((F1330)+2*(L1330)*SQRT(1+(G1330)^2),1E-6))^(2/3),1E-6)))^2</f>
        <v/>
      </c>
      <c r="S1330">
        <f>ABS(ABS(K1330)/MAX(((F1330)+(G1330)*(L1330))*(L1330),1E-6))/SQRT($I$5*MAX((((F1330)+(G1330)*(L1330))*(L1330))/MAX((F1330)+2*(G1330)*(L1330),1E-6),1E-6))</f>
        <v/>
      </c>
      <c r="T1330">
        <f>((F1330)*(L1330)^2)/2+(G1330)*(L1330)^3/3+(ABS(K1330)^2)/($I$5*MAX(((F1330)+(G1330)*(L1330))*(L1330),1E-6))</f>
        <v/>
      </c>
      <c r="U1330">
        <f>IF($D$20=0,0,IFERROR(Q1329-(((R1329+R1330)/2)*J1330)-(IF(O1329&gt;O1330,$D$8*((O1329^2-O1330^2)/(2*$I$5)),$D$9*((O1330^2-O1329^2)/(2*$I$5)))+($D$10*(ABS(I1330)/90)*(MAX(O1329^2,O1330^2)/(2*$I$5))))-Q1330,0))</f>
        <v/>
      </c>
      <c r="V1330">
        <f>IF($D$20=0,1,IFERROR(IF(ROUND(S1330,3)=1,1,IF(AND(ABS(U1330)&lt;$D$19,S1330&gt;1),1,0)),0))</f>
        <v/>
      </c>
      <c r="W1330">
        <f>IF($D$20=0,IFERROR(W1331,MAX($D$16,POWER((ABS(K1330)^2)/($I$5*MAX(F1330,0.1)^2),1/3))),IF(IFERROR(AG1331,0)=0,IFERROR(W1331,MAX($D$16,POWER((ABS(K1330)^2)/($I$5*MAX(F1330,0.1)^2),1/3))),IF(OR(IFERROR(W1330,0)=0,IFERROR(AD1331,0)&gt;1),MAX($D$16,POWER((ABS(K1330)^2)/($I$5*MAX(F1330,0.1)^2),1/3)),IF(IFERROR(AF1330,0)&gt;0,MAX($D$16,IFERROR(W1330,0)+((IFERROR(AF1330,0))*$D$18*IF((IFERROR(AD1330,0))&lt;1,1,-1))),IF(IFERROR(AF1330,0)&lt;0,IF(ABS((MAX($D$16,POWER((ABS(K1330)^2)/($I$5*MAX(F1330,0.1)^2),1/3)))-IFERROR(W1330,0))&gt;$D$19,MAX($D$16,IF((MAX($D$16,POWER((ABS(K1330)^2)/($I$5*MAX(F1330,0.1)^2),1/3)))&gt;IFERROR(W1330,0),MIN((MAX($D$16,POWER((ABS(K1330)^2)/($I$5*MAX(F1330,0.1)^2),1/3))),IFERROR(W1330,0)+(MIN(ABS(IFERROR(AF1330,0))*$D$18,ABS((MAX($D$16,POWER((ABS(K1330)^2)/($I$5*MAX(F1330,0.1)^2),1/3)))-IFERROR(W1330,0))))),MAX((MAX($D$16,POWER((ABS(K1330)^2)/($I$5*MAX(F1330,0.1)^2),1/3))),IFERROR(W1330,0)-(MIN(ABS(IFERROR(AF1330,0))*$D$18,ABS((MAX($D$16,POWER((ABS(K1330)^2)/($I$5*MAX(F1330,0.1)^2),1/3)))-IFERROR(W1330,0))))))),MAX($D$16,POWER((ABS(K1330)^2)/($I$5*MAX(F1330,0.1)^2),1/3))),MAX($D$16,IFERROR(W1330,0)))))))</f>
        <v/>
      </c>
      <c r="X1330">
        <f>((F1330)+(G1330)*(W1330))*(W1330)</f>
        <v/>
      </c>
      <c r="Y1330">
        <f>(((F1330)+(G1330)*(W1330))*(W1330))/MAX((F1330)+2*(W1330)*SQRT(1+(G1330)^2),1E-6)</f>
        <v/>
      </c>
      <c r="Z1330">
        <f>ABS(K1330)/MAX(((F1330)+(G1330)*(W1330))*(W1330),1E-6)</f>
        <v/>
      </c>
      <c r="AA1330">
        <f>E1330+W1330</f>
        <v/>
      </c>
      <c r="AB1330">
        <f>AA1330+((ABS(K1330)/MAX(((F1330)+(G1330)*(W1330))*(W1330),1E-6))^2)/(2*$I$5)</f>
        <v/>
      </c>
      <c r="AC1330">
        <f>((ABS(K1330)*$D$6)/(MAX(((F1330)+(G1330)*(W1330))*(W1330),1E-6)*MAX(((((F1330)+(G1330)*(W1330))*(W1330))/MAX((F1330)+2*(W1330)*SQRT(1+(G1330)^2),1E-6))^(2/3),1E-6)))^2</f>
        <v/>
      </c>
      <c r="AD1330">
        <f>ABS(ABS(K1330)/MAX(((F1330)+(G1330)*(W1330))*(W1330),1E-6))/SQRT($I$5*MAX((((F1330)+(G1330)*(W1330))*(W1330))/MAX((F1330)+2*(G1330)*(W1330),1E-6),1E-6))</f>
        <v/>
      </c>
      <c r="AE1330">
        <f>((F1330)*(W1330)^2)/2+(G1330)*(W1330)^3/3+(ABS(K1330)^2)/($I$5*MAX(((F1330)+(G1330)*(W1330))*(W1330),1E-6))</f>
        <v/>
      </c>
      <c r="AF1330">
        <f>IF($D$20=0,0,IFERROR(AB1331+(((AC1330+AC1331)/2)*J1331)+(IF(Z1330&gt;Z1331,$D$8*((Z1330^2-Z1331^2)/(2*$I$5)),$D$9*((Z1331^2-Z1330^2)/(2*$I$5)))+($D$10*(ABS(I1331)/90)*(MAX(Z1330^2,Z1331^2)/(2*$I$5))))-AB1330,0))</f>
        <v/>
      </c>
      <c r="AG1330">
        <f>IF($D$20=0,1,IFERROR(IF(ROUND(AD1330,3)=1,1,IF(AND(ABS(AF1330)&lt;$D$19,AD1330&lt;1),1,0)),0))</f>
        <v/>
      </c>
      <c r="AH1330">
        <f>IFERROR(IF(V32="Supercritical",MAX($D$16,IFERROR(L1330,MAX($D$16,POWER((ABS(K1330)^2)/($I$5*MAX(F1330,0.1)^2),1/3)))),IF(V32="Subcritical",MAX($D$16,IFERROR(W1330,MAX($D$16,POWER((ABS(K1330)^2)/($I$5*MAX(F1330,0.1)^2),1/3)))),IF(AND(IFERROR(V1330,0)=1,IFERROR(AG1330,0)=1),IF(IFERROR(T1330,-1E99)&gt;=IFERROR(AE1330,-1E99),MAX($D$16,IFERROR(L1330,MAX($D$16,POWER((ABS(K1330)^2)/($I$5*MAX(F1330,0.1)^2),1/3)))),MAX($D$16,IFERROR(W1330,MAX($D$16,POWER((ABS(K1330)^2)/($I$5*MAX(F1330,0.1)^2),1/3))))),IF(IFERROR(V1330,0)=1,MAX($D$16,IFERROR(L1330,MAX($D$16,POWER((ABS(K1330)^2)/($I$5*MAX(F1330,0.1)^2),1/3)))),IF(IFERROR(AG1330,0)=1,MAX($D$16,IFERROR(W1330,MAX($D$16,POWER((ABS(K1330)^2)/($I$5*MAX(F1330,0.1)^2),1/3)))),MAX($D$16,POWER((ABS(K1330)^2)/($I$5*MAX(F1330,0.1)^2),1/3))))))),MAX($D$16,POWER((ABS(K1330)^2)/($I$5*MAX(F1330,0.1)^2),1/3)))</f>
        <v/>
      </c>
      <c r="AI1330">
        <f>E1330+AH1330</f>
        <v/>
      </c>
      <c r="AJ1330">
        <f>AI1330+((ABS(K1330)/MAX(((F1330)+(G1330)*(AH1330))*(AH1330),1E-6))^2)/(2*$I$5)</f>
        <v/>
      </c>
      <c r="AM1330" t="n">
        <v>0</v>
      </c>
      <c r="AN1330" t="n">
        <v>0</v>
      </c>
      <c r="AO1330">
        <f>AM1330+AN1330</f>
        <v/>
      </c>
      <c r="AP1330">
        <f>AP1329+AO1330</f>
        <v/>
      </c>
      <c r="AQ1330">
        <f>ABS(ABS(K1330)/MAX(((F1330)+(G1330)*(AH1330))*(AH1330),1E-6))/SQRT($I$5*MAX((((F1330)+(G1330)*(AH1330))*(AH1330))/MAX((F1330)+2*(G1330)*(AH1330),1E-6),1E-6))</f>
        <v/>
      </c>
      <c r="AR1330">
        <f>IF(AQ1330&lt;1,"Subcritical","Supercritical")</f>
        <v/>
      </c>
      <c r="AS1330">
        <f>((ABS(K1330)*$D$6)/(MAX(((F1330)+(G1330)*(AH1330))*(AH1330),1E-6)*MAX(((((F1330)+(G1330)*(AH1330))*(AH1330))/MAX((F1330)+2*(AH1330)*SQRT(1+(G1330)^2),1E-6))^(2/3),1E-6)))^2</f>
        <v/>
      </c>
    </row>
    <row r="1331">
      <c r="A1331" t="n">
        <v>1182</v>
      </c>
      <c r="B1331" t="n">
        <v>1180.89</v>
      </c>
      <c r="C1331" t="n">
        <v>616073.517</v>
      </c>
      <c r="D1331" t="n">
        <v>3096823.21</v>
      </c>
      <c r="E1331" t="n">
        <v>631.9715</v>
      </c>
      <c r="F1331" t="n">
        <v>5.2</v>
      </c>
      <c r="G1331" t="n">
        <v>0</v>
      </c>
      <c r="H1331" t="inlineStr">
        <is>
          <t>Normal</t>
        </is>
      </c>
      <c r="I1331" t="n">
        <v>0.002</v>
      </c>
      <c r="J1331">
        <f>B1331-B1330</f>
        <v/>
      </c>
      <c r="K1331">
        <f>MAX(0,K1330-AO1330)</f>
        <v/>
      </c>
      <c r="L1331">
        <f>IF($D$20=0,IFERROR(L1330,MAX($D$16,POWER((ABS(K1331)^2)/($I$5*MAX(F1331,0.1)^2),1/3))),IF(IFERROR(V1330,0)=0,IFERROR(L1330,MAX($D$16,POWER((ABS(K1331)^2)/($I$5*MAX(F1331,0.1)^2),1/3))),IF(OR(IFERROR(L1331,0)=0,IFERROR(S1330,0)&lt;1,IFERROR(S1331,0)&lt;1),MAX($D$16,POWER((ABS(K1331)^2)/($I$5*MAX(F1331,0.1)^2),1/3)),IF(IFERROR(U1331,0)&gt;0,MAX($D$16,IFERROR(L1331,0)+((IFERROR(U1331,0))*$D$18*IF((IFERROR(S1331,0))&lt;1,1,-1))),IF(IFERROR(U1331,0)&lt;0,IF(ABS((MAX($D$16,POWER((ABS(K1331)^2)/($I$5*MAX(F1331,0.1)^2),1/3)))-IFERROR(L1331,0))&gt;$D$19,MAX($D$16,IF((MAX($D$16,POWER((ABS(K1331)^2)/($I$5*MAX(F1331,0.1)^2),1/3)))&gt;IFERROR(L1331,0),MIN((MAX($D$16,POWER((ABS(K1331)^2)/($I$5*MAX(F1331,0.1)^2),1/3))),IFERROR(L1331,0)+(MIN(ABS(IFERROR(U1331,0))*$D$18,ABS((MAX($D$16,POWER((ABS(K1331)^2)/($I$5*MAX(F1331,0.1)^2),1/3)))-IFERROR(L1331,0))))),MAX((MAX($D$16,POWER((ABS(K1331)^2)/($I$5*MAX(F1331,0.1)^2),1/3))),IFERROR(L1331,0)-(MIN(ABS(IFERROR(U1331,0))*$D$18,ABS((MAX($D$16,POWER((ABS(K1331)^2)/($I$5*MAX(F1331,0.1)^2),1/3)))-IFERROR(L1331,0))))))),MAX($D$16,POWER((ABS(K1331)^2)/($I$5*MAX(F1331,0.1)^2),1/3))),MAX($D$16,IFERROR(L1331,0)))))))</f>
        <v/>
      </c>
      <c r="M1331">
        <f>((F1331)+(G1331)*(L1331))*(L1331)</f>
        <v/>
      </c>
      <c r="N1331">
        <f>(((F1331)+(G1331)*(L1331))*(L1331))/MAX((F1331)+2*(L1331)*SQRT(1+(G1331)^2),1E-6)</f>
        <v/>
      </c>
      <c r="O1331">
        <f>ABS(K1331)/MAX(((F1331)+(G1331)*(L1331))*(L1331),1E-6)</f>
        <v/>
      </c>
      <c r="P1331">
        <f>E1331+L1331</f>
        <v/>
      </c>
      <c r="Q1331">
        <f>P1331+((ABS(K1331)/MAX(((F1331)+(G1331)*(L1331))*(L1331),1E-6))^2)/(2*$I$5)</f>
        <v/>
      </c>
      <c r="R1331">
        <f>((ABS(K1331)*$D$6)/(MAX(((F1331)+(G1331)*(L1331))*(L1331),1E-6)*MAX(((((F1331)+(G1331)*(L1331))*(L1331))/MAX((F1331)+2*(L1331)*SQRT(1+(G1331)^2),1E-6))^(2/3),1E-6)))^2</f>
        <v/>
      </c>
      <c r="S1331">
        <f>ABS(ABS(K1331)/MAX(((F1331)+(G1331)*(L1331))*(L1331),1E-6))/SQRT($I$5*MAX((((F1331)+(G1331)*(L1331))*(L1331))/MAX((F1331)+2*(G1331)*(L1331),1E-6),1E-6))</f>
        <v/>
      </c>
      <c r="T1331">
        <f>((F1331)*(L1331)^2)/2+(G1331)*(L1331)^3/3+(ABS(K1331)^2)/($I$5*MAX(((F1331)+(G1331)*(L1331))*(L1331),1E-6))</f>
        <v/>
      </c>
      <c r="U1331">
        <f>IF($D$20=0,0,IFERROR(Q1330-(((R1330+R1331)/2)*J1331)-(IF(O1330&gt;O1331,$D$8*((O1330^2-O1331^2)/(2*$I$5)),$D$9*((O1331^2-O1330^2)/(2*$I$5)))+($D$10*(ABS(I1331)/90)*(MAX(O1330^2,O1331^2)/(2*$I$5))))-Q1331,0))</f>
        <v/>
      </c>
      <c r="V1331">
        <f>IF($D$20=0,1,IFERROR(IF(ROUND(S1331,3)=1,1,IF(AND(ABS(U1331)&lt;$D$19,S1331&gt;1),1,0)),0))</f>
        <v/>
      </c>
      <c r="W1331">
        <f>IF($D$20=0,IFERROR(W1332,MAX($D$16,POWER((ABS(K1331)^2)/($I$5*MAX(F1331,0.1)^2),1/3))),IF(IFERROR(AG1332,0)=0,IFERROR(W1332,MAX($D$16,POWER((ABS(K1331)^2)/($I$5*MAX(F1331,0.1)^2),1/3))),IF(OR(IFERROR(W1331,0)=0,IFERROR(AD1332,0)&gt;1),MAX($D$16,POWER((ABS(K1331)^2)/($I$5*MAX(F1331,0.1)^2),1/3)),IF(IFERROR(AF1331,0)&gt;0,MAX($D$16,IFERROR(W1331,0)+((IFERROR(AF1331,0))*$D$18*IF((IFERROR(AD1331,0))&lt;1,1,-1))),IF(IFERROR(AF1331,0)&lt;0,IF(ABS((MAX($D$16,POWER((ABS(K1331)^2)/($I$5*MAX(F1331,0.1)^2),1/3)))-IFERROR(W1331,0))&gt;$D$19,MAX($D$16,IF((MAX($D$16,POWER((ABS(K1331)^2)/($I$5*MAX(F1331,0.1)^2),1/3)))&gt;IFERROR(W1331,0),MIN((MAX($D$16,POWER((ABS(K1331)^2)/($I$5*MAX(F1331,0.1)^2),1/3))),IFERROR(W1331,0)+(MIN(ABS(IFERROR(AF1331,0))*$D$18,ABS((MAX($D$16,POWER((ABS(K1331)^2)/($I$5*MAX(F1331,0.1)^2),1/3)))-IFERROR(W1331,0))))),MAX((MAX($D$16,POWER((ABS(K1331)^2)/($I$5*MAX(F1331,0.1)^2),1/3))),IFERROR(W1331,0)-(MIN(ABS(IFERROR(AF1331,0))*$D$18,ABS((MAX($D$16,POWER((ABS(K1331)^2)/($I$5*MAX(F1331,0.1)^2),1/3)))-IFERROR(W1331,0))))))),MAX($D$16,POWER((ABS(K1331)^2)/($I$5*MAX(F1331,0.1)^2),1/3))),MAX($D$16,IFERROR(W1331,0)))))))</f>
        <v/>
      </c>
      <c r="X1331">
        <f>((F1331)+(G1331)*(W1331))*(W1331)</f>
        <v/>
      </c>
      <c r="Y1331">
        <f>(((F1331)+(G1331)*(W1331))*(W1331))/MAX((F1331)+2*(W1331)*SQRT(1+(G1331)^2),1E-6)</f>
        <v/>
      </c>
      <c r="Z1331">
        <f>ABS(K1331)/MAX(((F1331)+(G1331)*(W1331))*(W1331),1E-6)</f>
        <v/>
      </c>
      <c r="AA1331">
        <f>E1331+W1331</f>
        <v/>
      </c>
      <c r="AB1331">
        <f>AA1331+((ABS(K1331)/MAX(((F1331)+(G1331)*(W1331))*(W1331),1E-6))^2)/(2*$I$5)</f>
        <v/>
      </c>
      <c r="AC1331">
        <f>((ABS(K1331)*$D$6)/(MAX(((F1331)+(G1331)*(W1331))*(W1331),1E-6)*MAX(((((F1331)+(G1331)*(W1331))*(W1331))/MAX((F1331)+2*(W1331)*SQRT(1+(G1331)^2),1E-6))^(2/3),1E-6)))^2</f>
        <v/>
      </c>
      <c r="AD1331">
        <f>ABS(ABS(K1331)/MAX(((F1331)+(G1331)*(W1331))*(W1331),1E-6))/SQRT($I$5*MAX((((F1331)+(G1331)*(W1331))*(W1331))/MAX((F1331)+2*(G1331)*(W1331),1E-6),1E-6))</f>
        <v/>
      </c>
      <c r="AE1331">
        <f>((F1331)*(W1331)^2)/2+(G1331)*(W1331)^3/3+(ABS(K1331)^2)/($I$5*MAX(((F1331)+(G1331)*(W1331))*(W1331),1E-6))</f>
        <v/>
      </c>
      <c r="AF1331">
        <f>IF($D$20=0,0,IFERROR(AB1332+(((AC1331+AC1332)/2)*J1332)+(IF(Z1331&gt;Z1332,$D$8*((Z1331^2-Z1332^2)/(2*$I$5)),$D$9*((Z1332^2-Z1331^2)/(2*$I$5)))+($D$10*(ABS(I1332)/90)*(MAX(Z1331^2,Z1332^2)/(2*$I$5))))-AB1331,0))</f>
        <v/>
      </c>
      <c r="AG1331">
        <f>IF($D$20=0,1,IFERROR(IF(ROUND(AD1331,3)=1,1,IF(AND(ABS(AF1331)&lt;$D$19,AD1331&lt;1),1,0)),0))</f>
        <v/>
      </c>
      <c r="AH1331">
        <f>IFERROR(IF(V32="Supercritical",MAX($D$16,IFERROR(L1331,MAX($D$16,POWER((ABS(K1331)^2)/($I$5*MAX(F1331,0.1)^2),1/3)))),IF(V32="Subcritical",MAX($D$16,IFERROR(W1331,MAX($D$16,POWER((ABS(K1331)^2)/($I$5*MAX(F1331,0.1)^2),1/3)))),IF(AND(IFERROR(V1331,0)=1,IFERROR(AG1331,0)=1),IF(IFERROR(T1331,-1E99)&gt;=IFERROR(AE1331,-1E99),MAX($D$16,IFERROR(L1331,MAX($D$16,POWER((ABS(K1331)^2)/($I$5*MAX(F1331,0.1)^2),1/3)))),MAX($D$16,IFERROR(W1331,MAX($D$16,POWER((ABS(K1331)^2)/($I$5*MAX(F1331,0.1)^2),1/3))))),IF(IFERROR(V1331,0)=1,MAX($D$16,IFERROR(L1331,MAX($D$16,POWER((ABS(K1331)^2)/($I$5*MAX(F1331,0.1)^2),1/3)))),IF(IFERROR(AG1331,0)=1,MAX($D$16,IFERROR(W1331,MAX($D$16,POWER((ABS(K1331)^2)/($I$5*MAX(F1331,0.1)^2),1/3)))),MAX($D$16,POWER((ABS(K1331)^2)/($I$5*MAX(F1331,0.1)^2),1/3))))))),MAX($D$16,POWER((ABS(K1331)^2)/($I$5*MAX(F1331,0.1)^2),1/3)))</f>
        <v/>
      </c>
      <c r="AI1331">
        <f>E1331+AH1331</f>
        <v/>
      </c>
      <c r="AJ1331">
        <f>AI1331+((ABS(K1331)/MAX(((F1331)+(G1331)*(AH1331))*(AH1331),1E-6))^2)/(2*$I$5)</f>
        <v/>
      </c>
      <c r="AM1331" t="n">
        <v>0</v>
      </c>
      <c r="AN1331" t="n">
        <v>0</v>
      </c>
      <c r="AO1331">
        <f>AM1331+AN1331</f>
        <v/>
      </c>
      <c r="AP1331">
        <f>AP1330+AO1331</f>
        <v/>
      </c>
      <c r="AQ1331">
        <f>ABS(ABS(K1331)/MAX(((F1331)+(G1331)*(AH1331))*(AH1331),1E-6))/SQRT($I$5*MAX((((F1331)+(G1331)*(AH1331))*(AH1331))/MAX((F1331)+2*(G1331)*(AH1331),1E-6),1E-6))</f>
        <v/>
      </c>
      <c r="AR1331">
        <f>IF(AQ1331&lt;1,"Subcritical","Supercritical")</f>
        <v/>
      </c>
      <c r="AS1331">
        <f>((ABS(K1331)*$D$6)/(MAX(((F1331)+(G1331)*(AH1331))*(AH1331),1E-6)*MAX(((((F1331)+(G1331)*(AH1331))*(AH1331))/MAX((F1331)+2*(AH1331)*SQRT(1+(G1331)^2),1E-6))^(2/3),1E-6)))^2</f>
        <v/>
      </c>
    </row>
    <row r="1332">
      <c r="A1332" t="n">
        <v>1183</v>
      </c>
      <c r="B1332" t="n">
        <v>1181.89</v>
      </c>
      <c r="C1332" t="n">
        <v>616073.475</v>
      </c>
      <c r="D1332" t="n">
        <v>3096822.211</v>
      </c>
      <c r="E1332" t="n">
        <v>631.971</v>
      </c>
      <c r="F1332" t="n">
        <v>5.2</v>
      </c>
      <c r="G1332" t="n">
        <v>0</v>
      </c>
      <c r="H1332" t="inlineStr">
        <is>
          <t>Normal</t>
        </is>
      </c>
      <c r="I1332" t="n">
        <v>0</v>
      </c>
      <c r="J1332">
        <f>B1332-B1331</f>
        <v/>
      </c>
      <c r="K1332">
        <f>MAX(0,K1331-AO1331)</f>
        <v/>
      </c>
      <c r="L1332">
        <f>IF($D$20=0,IFERROR(L1331,MAX($D$16,POWER((ABS(K1332)^2)/($I$5*MAX(F1332,0.1)^2),1/3))),IF(IFERROR(V1331,0)=0,IFERROR(L1331,MAX($D$16,POWER((ABS(K1332)^2)/($I$5*MAX(F1332,0.1)^2),1/3))),IF(OR(IFERROR(L1332,0)=0,IFERROR(S1331,0)&lt;1,IFERROR(S1332,0)&lt;1),MAX($D$16,POWER((ABS(K1332)^2)/($I$5*MAX(F1332,0.1)^2),1/3)),IF(IFERROR(U1332,0)&gt;0,MAX($D$16,IFERROR(L1332,0)+((IFERROR(U1332,0))*$D$18*IF((IFERROR(S1332,0))&lt;1,1,-1))),IF(IFERROR(U1332,0)&lt;0,IF(ABS((MAX($D$16,POWER((ABS(K1332)^2)/($I$5*MAX(F1332,0.1)^2),1/3)))-IFERROR(L1332,0))&gt;$D$19,MAX($D$16,IF((MAX($D$16,POWER((ABS(K1332)^2)/($I$5*MAX(F1332,0.1)^2),1/3)))&gt;IFERROR(L1332,0),MIN((MAX($D$16,POWER((ABS(K1332)^2)/($I$5*MAX(F1332,0.1)^2),1/3))),IFERROR(L1332,0)+(MIN(ABS(IFERROR(U1332,0))*$D$18,ABS((MAX($D$16,POWER((ABS(K1332)^2)/($I$5*MAX(F1332,0.1)^2),1/3)))-IFERROR(L1332,0))))),MAX((MAX($D$16,POWER((ABS(K1332)^2)/($I$5*MAX(F1332,0.1)^2),1/3))),IFERROR(L1332,0)-(MIN(ABS(IFERROR(U1332,0))*$D$18,ABS((MAX($D$16,POWER((ABS(K1332)^2)/($I$5*MAX(F1332,0.1)^2),1/3)))-IFERROR(L1332,0))))))),MAX($D$16,POWER((ABS(K1332)^2)/($I$5*MAX(F1332,0.1)^2),1/3))),MAX($D$16,IFERROR(L1332,0)))))))</f>
        <v/>
      </c>
      <c r="M1332">
        <f>((F1332)+(G1332)*(L1332))*(L1332)</f>
        <v/>
      </c>
      <c r="N1332">
        <f>(((F1332)+(G1332)*(L1332))*(L1332))/MAX((F1332)+2*(L1332)*SQRT(1+(G1332)^2),1E-6)</f>
        <v/>
      </c>
      <c r="O1332">
        <f>ABS(K1332)/MAX(((F1332)+(G1332)*(L1332))*(L1332),1E-6)</f>
        <v/>
      </c>
      <c r="P1332">
        <f>E1332+L1332</f>
        <v/>
      </c>
      <c r="Q1332">
        <f>P1332+((ABS(K1332)/MAX(((F1332)+(G1332)*(L1332))*(L1332),1E-6))^2)/(2*$I$5)</f>
        <v/>
      </c>
      <c r="R1332">
        <f>((ABS(K1332)*$D$6)/(MAX(((F1332)+(G1332)*(L1332))*(L1332),1E-6)*MAX(((((F1332)+(G1332)*(L1332))*(L1332))/MAX((F1332)+2*(L1332)*SQRT(1+(G1332)^2),1E-6))^(2/3),1E-6)))^2</f>
        <v/>
      </c>
      <c r="S1332">
        <f>ABS(ABS(K1332)/MAX(((F1332)+(G1332)*(L1332))*(L1332),1E-6))/SQRT($I$5*MAX((((F1332)+(G1332)*(L1332))*(L1332))/MAX((F1332)+2*(G1332)*(L1332),1E-6),1E-6))</f>
        <v/>
      </c>
      <c r="T1332">
        <f>((F1332)*(L1332)^2)/2+(G1332)*(L1332)^3/3+(ABS(K1332)^2)/($I$5*MAX(((F1332)+(G1332)*(L1332))*(L1332),1E-6))</f>
        <v/>
      </c>
      <c r="U1332">
        <f>IF($D$20=0,0,IFERROR(Q1331-(((R1331+R1332)/2)*J1332)-(IF(O1331&gt;O1332,$D$8*((O1331^2-O1332^2)/(2*$I$5)),$D$9*((O1332^2-O1331^2)/(2*$I$5)))+($D$10*(ABS(I1332)/90)*(MAX(O1331^2,O1332^2)/(2*$I$5))))-Q1332,0))</f>
        <v/>
      </c>
      <c r="V1332">
        <f>IF($D$20=0,1,IFERROR(IF(ROUND(S1332,3)=1,1,IF(AND(ABS(U1332)&lt;$D$19,S1332&gt;1),1,0)),0))</f>
        <v/>
      </c>
      <c r="W1332">
        <f>IF($D$20=0,IFERROR(W1333,MAX($D$16,POWER((ABS(K1332)^2)/($I$5*MAX(F1332,0.1)^2),1/3))),IF(IFERROR(AG1333,0)=0,IFERROR(W1333,MAX($D$16,POWER((ABS(K1332)^2)/($I$5*MAX(F1332,0.1)^2),1/3))),IF(OR(IFERROR(W1332,0)=0,IFERROR(AD1333,0)&gt;1),MAX($D$16,POWER((ABS(K1332)^2)/($I$5*MAX(F1332,0.1)^2),1/3)),IF(IFERROR(AF1332,0)&gt;0,MAX($D$16,IFERROR(W1332,0)+((IFERROR(AF1332,0))*$D$18*IF((IFERROR(AD1332,0))&lt;1,1,-1))),IF(IFERROR(AF1332,0)&lt;0,IF(ABS((MAX($D$16,POWER((ABS(K1332)^2)/($I$5*MAX(F1332,0.1)^2),1/3)))-IFERROR(W1332,0))&gt;$D$19,MAX($D$16,IF((MAX($D$16,POWER((ABS(K1332)^2)/($I$5*MAX(F1332,0.1)^2),1/3)))&gt;IFERROR(W1332,0),MIN((MAX($D$16,POWER((ABS(K1332)^2)/($I$5*MAX(F1332,0.1)^2),1/3))),IFERROR(W1332,0)+(MIN(ABS(IFERROR(AF1332,0))*$D$18,ABS((MAX($D$16,POWER((ABS(K1332)^2)/($I$5*MAX(F1332,0.1)^2),1/3)))-IFERROR(W1332,0))))),MAX((MAX($D$16,POWER((ABS(K1332)^2)/($I$5*MAX(F1332,0.1)^2),1/3))),IFERROR(W1332,0)-(MIN(ABS(IFERROR(AF1332,0))*$D$18,ABS((MAX($D$16,POWER((ABS(K1332)^2)/($I$5*MAX(F1332,0.1)^2),1/3)))-IFERROR(W1332,0))))))),MAX($D$16,POWER((ABS(K1332)^2)/($I$5*MAX(F1332,0.1)^2),1/3))),MAX($D$16,IFERROR(W1332,0)))))))</f>
        <v/>
      </c>
      <c r="X1332">
        <f>((F1332)+(G1332)*(W1332))*(W1332)</f>
        <v/>
      </c>
      <c r="Y1332">
        <f>(((F1332)+(G1332)*(W1332))*(W1332))/MAX((F1332)+2*(W1332)*SQRT(1+(G1332)^2),1E-6)</f>
        <v/>
      </c>
      <c r="Z1332">
        <f>ABS(K1332)/MAX(((F1332)+(G1332)*(W1332))*(W1332),1E-6)</f>
        <v/>
      </c>
      <c r="AA1332">
        <f>E1332+W1332</f>
        <v/>
      </c>
      <c r="AB1332">
        <f>AA1332+((ABS(K1332)/MAX(((F1332)+(G1332)*(W1332))*(W1332),1E-6))^2)/(2*$I$5)</f>
        <v/>
      </c>
      <c r="AC1332">
        <f>((ABS(K1332)*$D$6)/(MAX(((F1332)+(G1332)*(W1332))*(W1332),1E-6)*MAX(((((F1332)+(G1332)*(W1332))*(W1332))/MAX((F1332)+2*(W1332)*SQRT(1+(G1332)^2),1E-6))^(2/3),1E-6)))^2</f>
        <v/>
      </c>
      <c r="AD1332">
        <f>ABS(ABS(K1332)/MAX(((F1332)+(G1332)*(W1332))*(W1332),1E-6))/SQRT($I$5*MAX((((F1332)+(G1332)*(W1332))*(W1332))/MAX((F1332)+2*(G1332)*(W1332),1E-6),1E-6))</f>
        <v/>
      </c>
      <c r="AE1332">
        <f>((F1332)*(W1332)^2)/2+(G1332)*(W1332)^3/3+(ABS(K1332)^2)/($I$5*MAX(((F1332)+(G1332)*(W1332))*(W1332),1E-6))</f>
        <v/>
      </c>
      <c r="AF1332">
        <f>IF($D$20=0,0,IFERROR(AB1333+(((AC1332+AC1333)/2)*J1333)+(IF(Z1332&gt;Z1333,$D$8*((Z1332^2-Z1333^2)/(2*$I$5)),$D$9*((Z1333^2-Z1332^2)/(2*$I$5)))+($D$10*(ABS(I1333)/90)*(MAX(Z1332^2,Z1333^2)/(2*$I$5))))-AB1332,0))</f>
        <v/>
      </c>
      <c r="AG1332">
        <f>IF($D$20=0,1,IFERROR(IF(ROUND(AD1332,3)=1,1,IF(AND(ABS(AF1332)&lt;$D$19,AD1332&lt;1),1,0)),0))</f>
        <v/>
      </c>
      <c r="AH1332">
        <f>IFERROR(IF(V32="Supercritical",MAX($D$16,IFERROR(L1332,MAX($D$16,POWER((ABS(K1332)^2)/($I$5*MAX(F1332,0.1)^2),1/3)))),IF(V32="Subcritical",MAX($D$16,IFERROR(W1332,MAX($D$16,POWER((ABS(K1332)^2)/($I$5*MAX(F1332,0.1)^2),1/3)))),IF(AND(IFERROR(V1332,0)=1,IFERROR(AG1332,0)=1),IF(IFERROR(T1332,-1E99)&gt;=IFERROR(AE1332,-1E99),MAX($D$16,IFERROR(L1332,MAX($D$16,POWER((ABS(K1332)^2)/($I$5*MAX(F1332,0.1)^2),1/3)))),MAX($D$16,IFERROR(W1332,MAX($D$16,POWER((ABS(K1332)^2)/($I$5*MAX(F1332,0.1)^2),1/3))))),IF(IFERROR(V1332,0)=1,MAX($D$16,IFERROR(L1332,MAX($D$16,POWER((ABS(K1332)^2)/($I$5*MAX(F1332,0.1)^2),1/3)))),IF(IFERROR(AG1332,0)=1,MAX($D$16,IFERROR(W1332,MAX($D$16,POWER((ABS(K1332)^2)/($I$5*MAX(F1332,0.1)^2),1/3)))),MAX($D$16,POWER((ABS(K1332)^2)/($I$5*MAX(F1332,0.1)^2),1/3))))))),MAX($D$16,POWER((ABS(K1332)^2)/($I$5*MAX(F1332,0.1)^2),1/3)))</f>
        <v/>
      </c>
      <c r="AI1332">
        <f>E1332+AH1332</f>
        <v/>
      </c>
      <c r="AJ1332">
        <f>AI1332+((ABS(K1332)/MAX(((F1332)+(G1332)*(AH1332))*(AH1332),1E-6))^2)/(2*$I$5)</f>
        <v/>
      </c>
      <c r="AM1332" t="n">
        <v>0</v>
      </c>
      <c r="AN1332" t="n">
        <v>0</v>
      </c>
      <c r="AO1332">
        <f>AM1332+AN1332</f>
        <v/>
      </c>
      <c r="AP1332">
        <f>AP1331+AO1332</f>
        <v/>
      </c>
      <c r="AQ1332">
        <f>ABS(ABS(K1332)/MAX(((F1332)+(G1332)*(AH1332))*(AH1332),1E-6))/SQRT($I$5*MAX((((F1332)+(G1332)*(AH1332))*(AH1332))/MAX((F1332)+2*(G1332)*(AH1332),1E-6),1E-6))</f>
        <v/>
      </c>
      <c r="AR1332">
        <f>IF(AQ1332&lt;1,"Subcritical","Supercritical")</f>
        <v/>
      </c>
      <c r="AS1332">
        <f>((ABS(K1332)*$D$6)/(MAX(((F1332)+(G1332)*(AH1332))*(AH1332),1E-6)*MAX(((((F1332)+(G1332)*(AH1332))*(AH1332))/MAX((F1332)+2*(AH1332)*SQRT(1+(G1332)^2),1E-6))^(2/3),1E-6)))^2</f>
        <v/>
      </c>
    </row>
    <row r="1333">
      <c r="A1333" t="n">
        <v>1184</v>
      </c>
      <c r="B1333" t="n">
        <v>1182.889</v>
      </c>
      <c r="C1333" t="n">
        <v>616073.433</v>
      </c>
      <c r="D1333" t="n">
        <v>3096821.212</v>
      </c>
      <c r="E1333" t="n">
        <v>631.9705</v>
      </c>
      <c r="F1333" t="n">
        <v>5.2</v>
      </c>
      <c r="G1333" t="n">
        <v>0</v>
      </c>
      <c r="H1333" t="inlineStr">
        <is>
          <t>Normal</t>
        </is>
      </c>
      <c r="I1333" t="n">
        <v>0.057</v>
      </c>
      <c r="J1333">
        <f>B1333-B1332</f>
        <v/>
      </c>
      <c r="K1333">
        <f>MAX(0,K1332-AO1332)</f>
        <v/>
      </c>
      <c r="L1333">
        <f>IF($D$20=0,IFERROR(L1332,MAX($D$16,POWER((ABS(K1333)^2)/($I$5*MAX(F1333,0.1)^2),1/3))),IF(IFERROR(V1332,0)=0,IFERROR(L1332,MAX($D$16,POWER((ABS(K1333)^2)/($I$5*MAX(F1333,0.1)^2),1/3))),IF(OR(IFERROR(L1333,0)=0,IFERROR(S1332,0)&lt;1,IFERROR(S1333,0)&lt;1),MAX($D$16,POWER((ABS(K1333)^2)/($I$5*MAX(F1333,0.1)^2),1/3)),IF(IFERROR(U1333,0)&gt;0,MAX($D$16,IFERROR(L1333,0)+((IFERROR(U1333,0))*$D$18*IF((IFERROR(S1333,0))&lt;1,1,-1))),IF(IFERROR(U1333,0)&lt;0,IF(ABS((MAX($D$16,POWER((ABS(K1333)^2)/($I$5*MAX(F1333,0.1)^2),1/3)))-IFERROR(L1333,0))&gt;$D$19,MAX($D$16,IF((MAX($D$16,POWER((ABS(K1333)^2)/($I$5*MAX(F1333,0.1)^2),1/3)))&gt;IFERROR(L1333,0),MIN((MAX($D$16,POWER((ABS(K1333)^2)/($I$5*MAX(F1333,0.1)^2),1/3))),IFERROR(L1333,0)+(MIN(ABS(IFERROR(U1333,0))*$D$18,ABS((MAX($D$16,POWER((ABS(K1333)^2)/($I$5*MAX(F1333,0.1)^2),1/3)))-IFERROR(L1333,0))))),MAX((MAX($D$16,POWER((ABS(K1333)^2)/($I$5*MAX(F1333,0.1)^2),1/3))),IFERROR(L1333,0)-(MIN(ABS(IFERROR(U1333,0))*$D$18,ABS((MAX($D$16,POWER((ABS(K1333)^2)/($I$5*MAX(F1333,0.1)^2),1/3)))-IFERROR(L1333,0))))))),MAX($D$16,POWER((ABS(K1333)^2)/($I$5*MAX(F1333,0.1)^2),1/3))),MAX($D$16,IFERROR(L1333,0)))))))</f>
        <v/>
      </c>
      <c r="M1333">
        <f>((F1333)+(G1333)*(L1333))*(L1333)</f>
        <v/>
      </c>
      <c r="N1333">
        <f>(((F1333)+(G1333)*(L1333))*(L1333))/MAX((F1333)+2*(L1333)*SQRT(1+(G1333)^2),1E-6)</f>
        <v/>
      </c>
      <c r="O1333">
        <f>ABS(K1333)/MAX(((F1333)+(G1333)*(L1333))*(L1333),1E-6)</f>
        <v/>
      </c>
      <c r="P1333">
        <f>E1333+L1333</f>
        <v/>
      </c>
      <c r="Q1333">
        <f>P1333+((ABS(K1333)/MAX(((F1333)+(G1333)*(L1333))*(L1333),1E-6))^2)/(2*$I$5)</f>
        <v/>
      </c>
      <c r="R1333">
        <f>((ABS(K1333)*$D$6)/(MAX(((F1333)+(G1333)*(L1333))*(L1333),1E-6)*MAX(((((F1333)+(G1333)*(L1333))*(L1333))/MAX((F1333)+2*(L1333)*SQRT(1+(G1333)^2),1E-6))^(2/3),1E-6)))^2</f>
        <v/>
      </c>
      <c r="S1333">
        <f>ABS(ABS(K1333)/MAX(((F1333)+(G1333)*(L1333))*(L1333),1E-6))/SQRT($I$5*MAX((((F1333)+(G1333)*(L1333))*(L1333))/MAX((F1333)+2*(G1333)*(L1333),1E-6),1E-6))</f>
        <v/>
      </c>
      <c r="T1333">
        <f>((F1333)*(L1333)^2)/2+(G1333)*(L1333)^3/3+(ABS(K1333)^2)/($I$5*MAX(((F1333)+(G1333)*(L1333))*(L1333),1E-6))</f>
        <v/>
      </c>
      <c r="U1333">
        <f>IF($D$20=0,0,IFERROR(Q1332-(((R1332+R1333)/2)*J1333)-(IF(O1332&gt;O1333,$D$8*((O1332^2-O1333^2)/(2*$I$5)),$D$9*((O1333^2-O1332^2)/(2*$I$5)))+($D$10*(ABS(I1333)/90)*(MAX(O1332^2,O1333^2)/(2*$I$5))))-Q1333,0))</f>
        <v/>
      </c>
      <c r="V1333">
        <f>IF($D$20=0,1,IFERROR(IF(ROUND(S1333,3)=1,1,IF(AND(ABS(U1333)&lt;$D$19,S1333&gt;1),1,0)),0))</f>
        <v/>
      </c>
      <c r="W1333">
        <f>IF($D$20=0,IFERROR(W1334,MAX($D$16,POWER((ABS(K1333)^2)/($I$5*MAX(F1333,0.1)^2),1/3))),IF(IFERROR(AG1334,0)=0,IFERROR(W1334,MAX($D$16,POWER((ABS(K1333)^2)/($I$5*MAX(F1333,0.1)^2),1/3))),IF(OR(IFERROR(W1333,0)=0,IFERROR(AD1334,0)&gt;1),MAX($D$16,POWER((ABS(K1333)^2)/($I$5*MAX(F1333,0.1)^2),1/3)),IF(IFERROR(AF1333,0)&gt;0,MAX($D$16,IFERROR(W1333,0)+((IFERROR(AF1333,0))*$D$18*IF((IFERROR(AD1333,0))&lt;1,1,-1))),IF(IFERROR(AF1333,0)&lt;0,IF(ABS((MAX($D$16,POWER((ABS(K1333)^2)/($I$5*MAX(F1333,0.1)^2),1/3)))-IFERROR(W1333,0))&gt;$D$19,MAX($D$16,IF((MAX($D$16,POWER((ABS(K1333)^2)/($I$5*MAX(F1333,0.1)^2),1/3)))&gt;IFERROR(W1333,0),MIN((MAX($D$16,POWER((ABS(K1333)^2)/($I$5*MAX(F1333,0.1)^2),1/3))),IFERROR(W1333,0)+(MIN(ABS(IFERROR(AF1333,0))*$D$18,ABS((MAX($D$16,POWER((ABS(K1333)^2)/($I$5*MAX(F1333,0.1)^2),1/3)))-IFERROR(W1333,0))))),MAX((MAX($D$16,POWER((ABS(K1333)^2)/($I$5*MAX(F1333,0.1)^2),1/3))),IFERROR(W1333,0)-(MIN(ABS(IFERROR(AF1333,0))*$D$18,ABS((MAX($D$16,POWER((ABS(K1333)^2)/($I$5*MAX(F1333,0.1)^2),1/3)))-IFERROR(W1333,0))))))),MAX($D$16,POWER((ABS(K1333)^2)/($I$5*MAX(F1333,0.1)^2),1/3))),MAX($D$16,IFERROR(W1333,0)))))))</f>
        <v/>
      </c>
      <c r="X1333">
        <f>((F1333)+(G1333)*(W1333))*(W1333)</f>
        <v/>
      </c>
      <c r="Y1333">
        <f>(((F1333)+(G1333)*(W1333))*(W1333))/MAX((F1333)+2*(W1333)*SQRT(1+(G1333)^2),1E-6)</f>
        <v/>
      </c>
      <c r="Z1333">
        <f>ABS(K1333)/MAX(((F1333)+(G1333)*(W1333))*(W1333),1E-6)</f>
        <v/>
      </c>
      <c r="AA1333">
        <f>E1333+W1333</f>
        <v/>
      </c>
      <c r="AB1333">
        <f>AA1333+((ABS(K1333)/MAX(((F1333)+(G1333)*(W1333))*(W1333),1E-6))^2)/(2*$I$5)</f>
        <v/>
      </c>
      <c r="AC1333">
        <f>((ABS(K1333)*$D$6)/(MAX(((F1333)+(G1333)*(W1333))*(W1333),1E-6)*MAX(((((F1333)+(G1333)*(W1333))*(W1333))/MAX((F1333)+2*(W1333)*SQRT(1+(G1333)^2),1E-6))^(2/3),1E-6)))^2</f>
        <v/>
      </c>
      <c r="AD1333">
        <f>ABS(ABS(K1333)/MAX(((F1333)+(G1333)*(W1333))*(W1333),1E-6))/SQRT($I$5*MAX((((F1333)+(G1333)*(W1333))*(W1333))/MAX((F1333)+2*(G1333)*(W1333),1E-6),1E-6))</f>
        <v/>
      </c>
      <c r="AE1333">
        <f>((F1333)*(W1333)^2)/2+(G1333)*(W1333)^3/3+(ABS(K1333)^2)/($I$5*MAX(((F1333)+(G1333)*(W1333))*(W1333),1E-6))</f>
        <v/>
      </c>
      <c r="AF1333">
        <f>IF($D$20=0,0,IFERROR(AB1334+(((AC1333+AC1334)/2)*J1334)+(IF(Z1333&gt;Z1334,$D$8*((Z1333^2-Z1334^2)/(2*$I$5)),$D$9*((Z1334^2-Z1333^2)/(2*$I$5)))+($D$10*(ABS(I1334)/90)*(MAX(Z1333^2,Z1334^2)/(2*$I$5))))-AB1333,0))</f>
        <v/>
      </c>
      <c r="AG1333">
        <f>IF($D$20=0,1,IFERROR(IF(ROUND(AD1333,3)=1,1,IF(AND(ABS(AF1333)&lt;$D$19,AD1333&lt;1),1,0)),0))</f>
        <v/>
      </c>
      <c r="AH1333">
        <f>IFERROR(IF(V32="Supercritical",MAX($D$16,IFERROR(L1333,MAX($D$16,POWER((ABS(K1333)^2)/($I$5*MAX(F1333,0.1)^2),1/3)))),IF(V32="Subcritical",MAX($D$16,IFERROR(W1333,MAX($D$16,POWER((ABS(K1333)^2)/($I$5*MAX(F1333,0.1)^2),1/3)))),IF(AND(IFERROR(V1333,0)=1,IFERROR(AG1333,0)=1),IF(IFERROR(T1333,-1E99)&gt;=IFERROR(AE1333,-1E99),MAX($D$16,IFERROR(L1333,MAX($D$16,POWER((ABS(K1333)^2)/($I$5*MAX(F1333,0.1)^2),1/3)))),MAX($D$16,IFERROR(W1333,MAX($D$16,POWER((ABS(K1333)^2)/($I$5*MAX(F1333,0.1)^2),1/3))))),IF(IFERROR(V1333,0)=1,MAX($D$16,IFERROR(L1333,MAX($D$16,POWER((ABS(K1333)^2)/($I$5*MAX(F1333,0.1)^2),1/3)))),IF(IFERROR(AG1333,0)=1,MAX($D$16,IFERROR(W1333,MAX($D$16,POWER((ABS(K1333)^2)/($I$5*MAX(F1333,0.1)^2),1/3)))),MAX($D$16,POWER((ABS(K1333)^2)/($I$5*MAX(F1333,0.1)^2),1/3))))))),MAX($D$16,POWER((ABS(K1333)^2)/($I$5*MAX(F1333,0.1)^2),1/3)))</f>
        <v/>
      </c>
      <c r="AI1333">
        <f>E1333+AH1333</f>
        <v/>
      </c>
      <c r="AJ1333">
        <f>AI1333+((ABS(K1333)/MAX(((F1333)+(G1333)*(AH1333))*(AH1333),1E-6))^2)/(2*$I$5)</f>
        <v/>
      </c>
      <c r="AM1333" t="n">
        <v>0</v>
      </c>
      <c r="AN1333" t="n">
        <v>0</v>
      </c>
      <c r="AO1333">
        <f>AM1333+AN1333</f>
        <v/>
      </c>
      <c r="AP1333">
        <f>AP1332+AO1333</f>
        <v/>
      </c>
      <c r="AQ1333">
        <f>ABS(ABS(K1333)/MAX(((F1333)+(G1333)*(AH1333))*(AH1333),1E-6))/SQRT($I$5*MAX((((F1333)+(G1333)*(AH1333))*(AH1333))/MAX((F1333)+2*(G1333)*(AH1333),1E-6),1E-6))</f>
        <v/>
      </c>
      <c r="AR1333">
        <f>IF(AQ1333&lt;1,"Subcritical","Supercritical")</f>
        <v/>
      </c>
      <c r="AS1333">
        <f>((ABS(K1333)*$D$6)/(MAX(((F1333)+(G1333)*(AH1333))*(AH1333),1E-6)*MAX(((((F1333)+(G1333)*(AH1333))*(AH1333))/MAX((F1333)+2*(AH1333)*SQRT(1+(G1333)^2),1E-6))^(2/3),1E-6)))^2</f>
        <v/>
      </c>
    </row>
    <row r="1334">
      <c r="A1334" t="n">
        <v>1185</v>
      </c>
      <c r="B1334" t="n">
        <v>1183.889</v>
      </c>
      <c r="C1334" t="n">
        <v>616073.39</v>
      </c>
      <c r="D1334" t="n">
        <v>3096820.213</v>
      </c>
      <c r="E1334" t="n">
        <v>631.97</v>
      </c>
      <c r="F1334" t="n">
        <v>5.2</v>
      </c>
      <c r="G1334" t="n">
        <v>0</v>
      </c>
      <c r="H1334" t="inlineStr">
        <is>
          <t>Normal</t>
        </is>
      </c>
      <c r="I1334" t="n">
        <v>0.057</v>
      </c>
      <c r="J1334">
        <f>B1334-B1333</f>
        <v/>
      </c>
      <c r="K1334">
        <f>MAX(0,K1333-AO1333)</f>
        <v/>
      </c>
      <c r="L1334">
        <f>IF($D$20=0,IFERROR(L1333,MAX($D$16,POWER((ABS(K1334)^2)/($I$5*MAX(F1334,0.1)^2),1/3))),IF(IFERROR(V1333,0)=0,IFERROR(L1333,MAX($D$16,POWER((ABS(K1334)^2)/($I$5*MAX(F1334,0.1)^2),1/3))),IF(OR(IFERROR(L1334,0)=0,IFERROR(S1333,0)&lt;1,IFERROR(S1334,0)&lt;1),MAX($D$16,POWER((ABS(K1334)^2)/($I$5*MAX(F1334,0.1)^2),1/3)),IF(IFERROR(U1334,0)&gt;0,MAX($D$16,IFERROR(L1334,0)+((IFERROR(U1334,0))*$D$18*IF((IFERROR(S1334,0))&lt;1,1,-1))),IF(IFERROR(U1334,0)&lt;0,IF(ABS((MAX($D$16,POWER((ABS(K1334)^2)/($I$5*MAX(F1334,0.1)^2),1/3)))-IFERROR(L1334,0))&gt;$D$19,MAX($D$16,IF((MAX($D$16,POWER((ABS(K1334)^2)/($I$5*MAX(F1334,0.1)^2),1/3)))&gt;IFERROR(L1334,0),MIN((MAX($D$16,POWER((ABS(K1334)^2)/($I$5*MAX(F1334,0.1)^2),1/3))),IFERROR(L1334,0)+(MIN(ABS(IFERROR(U1334,0))*$D$18,ABS((MAX($D$16,POWER((ABS(K1334)^2)/($I$5*MAX(F1334,0.1)^2),1/3)))-IFERROR(L1334,0))))),MAX((MAX($D$16,POWER((ABS(K1334)^2)/($I$5*MAX(F1334,0.1)^2),1/3))),IFERROR(L1334,0)-(MIN(ABS(IFERROR(U1334,0))*$D$18,ABS((MAX($D$16,POWER((ABS(K1334)^2)/($I$5*MAX(F1334,0.1)^2),1/3)))-IFERROR(L1334,0))))))),MAX($D$16,POWER((ABS(K1334)^2)/($I$5*MAX(F1334,0.1)^2),1/3))),MAX($D$16,IFERROR(L1334,0)))))))</f>
        <v/>
      </c>
      <c r="M1334">
        <f>((F1334)+(G1334)*(L1334))*(L1334)</f>
        <v/>
      </c>
      <c r="N1334">
        <f>(((F1334)+(G1334)*(L1334))*(L1334))/MAX((F1334)+2*(L1334)*SQRT(1+(G1334)^2),1E-6)</f>
        <v/>
      </c>
      <c r="O1334">
        <f>ABS(K1334)/MAX(((F1334)+(G1334)*(L1334))*(L1334),1E-6)</f>
        <v/>
      </c>
      <c r="P1334">
        <f>E1334+L1334</f>
        <v/>
      </c>
      <c r="Q1334">
        <f>P1334+((ABS(K1334)/MAX(((F1334)+(G1334)*(L1334))*(L1334),1E-6))^2)/(2*$I$5)</f>
        <v/>
      </c>
      <c r="R1334">
        <f>((ABS(K1334)*$D$6)/(MAX(((F1334)+(G1334)*(L1334))*(L1334),1E-6)*MAX(((((F1334)+(G1334)*(L1334))*(L1334))/MAX((F1334)+2*(L1334)*SQRT(1+(G1334)^2),1E-6))^(2/3),1E-6)))^2</f>
        <v/>
      </c>
      <c r="S1334">
        <f>ABS(ABS(K1334)/MAX(((F1334)+(G1334)*(L1334))*(L1334),1E-6))/SQRT($I$5*MAX((((F1334)+(G1334)*(L1334))*(L1334))/MAX((F1334)+2*(G1334)*(L1334),1E-6),1E-6))</f>
        <v/>
      </c>
      <c r="T1334">
        <f>((F1334)*(L1334)^2)/2+(G1334)*(L1334)^3/3+(ABS(K1334)^2)/($I$5*MAX(((F1334)+(G1334)*(L1334))*(L1334),1E-6))</f>
        <v/>
      </c>
      <c r="U1334">
        <f>IF($D$20=0,0,IFERROR(Q1333-(((R1333+R1334)/2)*J1334)-(IF(O1333&gt;O1334,$D$8*((O1333^2-O1334^2)/(2*$I$5)),$D$9*((O1334^2-O1333^2)/(2*$I$5)))+($D$10*(ABS(I1334)/90)*(MAX(O1333^2,O1334^2)/(2*$I$5))))-Q1334,0))</f>
        <v/>
      </c>
      <c r="V1334">
        <f>IF($D$20=0,1,IFERROR(IF(ROUND(S1334,3)=1,1,IF(AND(ABS(U1334)&lt;$D$19,S1334&gt;1),1,0)),0))</f>
        <v/>
      </c>
      <c r="W1334">
        <f>IF($D$20=0,IFERROR(W1335,MAX($D$16,POWER((ABS(K1334)^2)/($I$5*MAX(F1334,0.1)^2),1/3))),IF(IFERROR(AG1335,0)=0,IFERROR(W1335,MAX($D$16,POWER((ABS(K1334)^2)/($I$5*MAX(F1334,0.1)^2),1/3))),IF(OR(IFERROR(W1334,0)=0,IFERROR(AD1335,0)&gt;1),MAX($D$16,POWER((ABS(K1334)^2)/($I$5*MAX(F1334,0.1)^2),1/3)),IF(IFERROR(AF1334,0)&gt;0,MAX($D$16,IFERROR(W1334,0)+((IFERROR(AF1334,0))*$D$18*IF((IFERROR(AD1334,0))&lt;1,1,-1))),IF(IFERROR(AF1334,0)&lt;0,IF(ABS((MAX($D$16,POWER((ABS(K1334)^2)/($I$5*MAX(F1334,0.1)^2),1/3)))-IFERROR(W1334,0))&gt;$D$19,MAX($D$16,IF((MAX($D$16,POWER((ABS(K1334)^2)/($I$5*MAX(F1334,0.1)^2),1/3)))&gt;IFERROR(W1334,0),MIN((MAX($D$16,POWER((ABS(K1334)^2)/($I$5*MAX(F1334,0.1)^2),1/3))),IFERROR(W1334,0)+(MIN(ABS(IFERROR(AF1334,0))*$D$18,ABS((MAX($D$16,POWER((ABS(K1334)^2)/($I$5*MAX(F1334,0.1)^2),1/3)))-IFERROR(W1334,0))))),MAX((MAX($D$16,POWER((ABS(K1334)^2)/($I$5*MAX(F1334,0.1)^2),1/3))),IFERROR(W1334,0)-(MIN(ABS(IFERROR(AF1334,0))*$D$18,ABS((MAX($D$16,POWER((ABS(K1334)^2)/($I$5*MAX(F1334,0.1)^2),1/3)))-IFERROR(W1334,0))))))),MAX($D$16,POWER((ABS(K1334)^2)/($I$5*MAX(F1334,0.1)^2),1/3))),MAX($D$16,IFERROR(W1334,0)))))))</f>
        <v/>
      </c>
      <c r="X1334">
        <f>((F1334)+(G1334)*(W1334))*(W1334)</f>
        <v/>
      </c>
      <c r="Y1334">
        <f>(((F1334)+(G1334)*(W1334))*(W1334))/MAX((F1334)+2*(W1334)*SQRT(1+(G1334)^2),1E-6)</f>
        <v/>
      </c>
      <c r="Z1334">
        <f>ABS(K1334)/MAX(((F1334)+(G1334)*(W1334))*(W1334),1E-6)</f>
        <v/>
      </c>
      <c r="AA1334">
        <f>E1334+W1334</f>
        <v/>
      </c>
      <c r="AB1334">
        <f>AA1334+((ABS(K1334)/MAX(((F1334)+(G1334)*(W1334))*(W1334),1E-6))^2)/(2*$I$5)</f>
        <v/>
      </c>
      <c r="AC1334">
        <f>((ABS(K1334)*$D$6)/(MAX(((F1334)+(G1334)*(W1334))*(W1334),1E-6)*MAX(((((F1334)+(G1334)*(W1334))*(W1334))/MAX((F1334)+2*(W1334)*SQRT(1+(G1334)^2),1E-6))^(2/3),1E-6)))^2</f>
        <v/>
      </c>
      <c r="AD1334">
        <f>ABS(ABS(K1334)/MAX(((F1334)+(G1334)*(W1334))*(W1334),1E-6))/SQRT($I$5*MAX((((F1334)+(G1334)*(W1334))*(W1334))/MAX((F1334)+2*(G1334)*(W1334),1E-6),1E-6))</f>
        <v/>
      </c>
      <c r="AE1334">
        <f>((F1334)*(W1334)^2)/2+(G1334)*(W1334)^3/3+(ABS(K1334)^2)/($I$5*MAX(((F1334)+(G1334)*(W1334))*(W1334),1E-6))</f>
        <v/>
      </c>
      <c r="AF1334">
        <f>IF($D$20=0,0,IFERROR(AB1335+(((AC1334+AC1335)/2)*J1335)+(IF(Z1334&gt;Z1335,$D$8*((Z1334^2-Z1335^2)/(2*$I$5)),$D$9*((Z1335^2-Z1334^2)/(2*$I$5)))+($D$10*(ABS(I1335)/90)*(MAX(Z1334^2,Z1335^2)/(2*$I$5))))-AB1334,0))</f>
        <v/>
      </c>
      <c r="AG1334">
        <f>IF($D$20=0,1,IFERROR(IF(ROUND(AD1334,3)=1,1,IF(AND(ABS(AF1334)&lt;$D$19,AD1334&lt;1),1,0)),0))</f>
        <v/>
      </c>
      <c r="AH1334">
        <f>IFERROR(IF(V32="Supercritical",MAX($D$16,IFERROR(L1334,MAX($D$16,POWER((ABS(K1334)^2)/($I$5*MAX(F1334,0.1)^2),1/3)))),IF(V32="Subcritical",MAX($D$16,IFERROR(W1334,MAX($D$16,POWER((ABS(K1334)^2)/($I$5*MAX(F1334,0.1)^2),1/3)))),IF(AND(IFERROR(V1334,0)=1,IFERROR(AG1334,0)=1),IF(IFERROR(T1334,-1E99)&gt;=IFERROR(AE1334,-1E99),MAX($D$16,IFERROR(L1334,MAX($D$16,POWER((ABS(K1334)^2)/($I$5*MAX(F1334,0.1)^2),1/3)))),MAX($D$16,IFERROR(W1334,MAX($D$16,POWER((ABS(K1334)^2)/($I$5*MAX(F1334,0.1)^2),1/3))))),IF(IFERROR(V1334,0)=1,MAX($D$16,IFERROR(L1334,MAX($D$16,POWER((ABS(K1334)^2)/($I$5*MAX(F1334,0.1)^2),1/3)))),IF(IFERROR(AG1334,0)=1,MAX($D$16,IFERROR(W1334,MAX($D$16,POWER((ABS(K1334)^2)/($I$5*MAX(F1334,0.1)^2),1/3)))),MAX($D$16,POWER((ABS(K1334)^2)/($I$5*MAX(F1334,0.1)^2),1/3))))))),MAX($D$16,POWER((ABS(K1334)^2)/($I$5*MAX(F1334,0.1)^2),1/3)))</f>
        <v/>
      </c>
      <c r="AI1334">
        <f>E1334+AH1334</f>
        <v/>
      </c>
      <c r="AJ1334">
        <f>AI1334+((ABS(K1334)/MAX(((F1334)+(G1334)*(AH1334))*(AH1334),1E-6))^2)/(2*$I$5)</f>
        <v/>
      </c>
      <c r="AM1334" t="n">
        <v>0</v>
      </c>
      <c r="AN1334" t="n">
        <v>0</v>
      </c>
      <c r="AO1334">
        <f>AM1334+AN1334</f>
        <v/>
      </c>
      <c r="AP1334">
        <f>AP1333+AO1334</f>
        <v/>
      </c>
      <c r="AQ1334">
        <f>ABS(ABS(K1334)/MAX(((F1334)+(G1334)*(AH1334))*(AH1334),1E-6))/SQRT($I$5*MAX((((F1334)+(G1334)*(AH1334))*(AH1334))/MAX((F1334)+2*(G1334)*(AH1334),1E-6),1E-6))</f>
        <v/>
      </c>
      <c r="AR1334">
        <f>IF(AQ1334&lt;1,"Subcritical","Supercritical")</f>
        <v/>
      </c>
      <c r="AS1334">
        <f>((ABS(K1334)*$D$6)/(MAX(((F1334)+(G1334)*(AH1334))*(AH1334),1E-6)*MAX(((((F1334)+(G1334)*(AH1334))*(AH1334))/MAX((F1334)+2*(AH1334)*SQRT(1+(G1334)^2),1E-6))^(2/3),1E-6)))^2</f>
        <v/>
      </c>
    </row>
    <row r="1335">
      <c r="A1335" t="n">
        <v>1186</v>
      </c>
      <c r="B1335" t="n">
        <v>1184.889</v>
      </c>
      <c r="C1335" t="n">
        <v>616073.348</v>
      </c>
      <c r="D1335" t="n">
        <v>3096819.214</v>
      </c>
      <c r="E1335" t="n">
        <v>631.9695</v>
      </c>
      <c r="F1335" t="n">
        <v>5.2</v>
      </c>
      <c r="G1335" t="n">
        <v>0</v>
      </c>
      <c r="H1335" t="inlineStr">
        <is>
          <t>Normal</t>
        </is>
      </c>
      <c r="I1335" t="n">
        <v>0</v>
      </c>
      <c r="J1335">
        <f>B1335-B1334</f>
        <v/>
      </c>
      <c r="K1335">
        <f>MAX(0,K1334-AO1334)</f>
        <v/>
      </c>
      <c r="L1335">
        <f>IF($D$20=0,IFERROR(L1334,MAX($D$16,POWER((ABS(K1335)^2)/($I$5*MAX(F1335,0.1)^2),1/3))),IF(IFERROR(V1334,0)=0,IFERROR(L1334,MAX($D$16,POWER((ABS(K1335)^2)/($I$5*MAX(F1335,0.1)^2),1/3))),IF(OR(IFERROR(L1335,0)=0,IFERROR(S1334,0)&lt;1,IFERROR(S1335,0)&lt;1),MAX($D$16,POWER((ABS(K1335)^2)/($I$5*MAX(F1335,0.1)^2),1/3)),IF(IFERROR(U1335,0)&gt;0,MAX($D$16,IFERROR(L1335,0)+((IFERROR(U1335,0))*$D$18*IF((IFERROR(S1335,0))&lt;1,1,-1))),IF(IFERROR(U1335,0)&lt;0,IF(ABS((MAX($D$16,POWER((ABS(K1335)^2)/($I$5*MAX(F1335,0.1)^2),1/3)))-IFERROR(L1335,0))&gt;$D$19,MAX($D$16,IF((MAX($D$16,POWER((ABS(K1335)^2)/($I$5*MAX(F1335,0.1)^2),1/3)))&gt;IFERROR(L1335,0),MIN((MAX($D$16,POWER((ABS(K1335)^2)/($I$5*MAX(F1335,0.1)^2),1/3))),IFERROR(L1335,0)+(MIN(ABS(IFERROR(U1335,0))*$D$18,ABS((MAX($D$16,POWER((ABS(K1335)^2)/($I$5*MAX(F1335,0.1)^2),1/3)))-IFERROR(L1335,0))))),MAX((MAX($D$16,POWER((ABS(K1335)^2)/($I$5*MAX(F1335,0.1)^2),1/3))),IFERROR(L1335,0)-(MIN(ABS(IFERROR(U1335,0))*$D$18,ABS((MAX($D$16,POWER((ABS(K1335)^2)/($I$5*MAX(F1335,0.1)^2),1/3)))-IFERROR(L1335,0))))))),MAX($D$16,POWER((ABS(K1335)^2)/($I$5*MAX(F1335,0.1)^2),1/3))),MAX($D$16,IFERROR(L1335,0)))))))</f>
        <v/>
      </c>
      <c r="M1335">
        <f>((F1335)+(G1335)*(L1335))*(L1335)</f>
        <v/>
      </c>
      <c r="N1335">
        <f>(((F1335)+(G1335)*(L1335))*(L1335))/MAX((F1335)+2*(L1335)*SQRT(1+(G1335)^2),1E-6)</f>
        <v/>
      </c>
      <c r="O1335">
        <f>ABS(K1335)/MAX(((F1335)+(G1335)*(L1335))*(L1335),1E-6)</f>
        <v/>
      </c>
      <c r="P1335">
        <f>E1335+L1335</f>
        <v/>
      </c>
      <c r="Q1335">
        <f>P1335+((ABS(K1335)/MAX(((F1335)+(G1335)*(L1335))*(L1335),1E-6))^2)/(2*$I$5)</f>
        <v/>
      </c>
      <c r="R1335">
        <f>((ABS(K1335)*$D$6)/(MAX(((F1335)+(G1335)*(L1335))*(L1335),1E-6)*MAX(((((F1335)+(G1335)*(L1335))*(L1335))/MAX((F1335)+2*(L1335)*SQRT(1+(G1335)^2),1E-6))^(2/3),1E-6)))^2</f>
        <v/>
      </c>
      <c r="S1335">
        <f>ABS(ABS(K1335)/MAX(((F1335)+(G1335)*(L1335))*(L1335),1E-6))/SQRT($I$5*MAX((((F1335)+(G1335)*(L1335))*(L1335))/MAX((F1335)+2*(G1335)*(L1335),1E-6),1E-6))</f>
        <v/>
      </c>
      <c r="T1335">
        <f>((F1335)*(L1335)^2)/2+(G1335)*(L1335)^3/3+(ABS(K1335)^2)/($I$5*MAX(((F1335)+(G1335)*(L1335))*(L1335),1E-6))</f>
        <v/>
      </c>
      <c r="U1335">
        <f>IF($D$20=0,0,IFERROR(Q1334-(((R1334+R1335)/2)*J1335)-(IF(O1334&gt;O1335,$D$8*((O1334^2-O1335^2)/(2*$I$5)),$D$9*((O1335^2-O1334^2)/(2*$I$5)))+($D$10*(ABS(I1335)/90)*(MAX(O1334^2,O1335^2)/(2*$I$5))))-Q1335,0))</f>
        <v/>
      </c>
      <c r="V1335">
        <f>IF($D$20=0,1,IFERROR(IF(ROUND(S1335,3)=1,1,IF(AND(ABS(U1335)&lt;$D$19,S1335&gt;1),1,0)),0))</f>
        <v/>
      </c>
      <c r="W1335">
        <f>IF($D$20=0,IFERROR(W1336,MAX($D$16,POWER((ABS(K1335)^2)/($I$5*MAX(F1335,0.1)^2),1/3))),IF(IFERROR(AG1336,0)=0,IFERROR(W1336,MAX($D$16,POWER((ABS(K1335)^2)/($I$5*MAX(F1335,0.1)^2),1/3))),IF(OR(IFERROR(W1335,0)=0,IFERROR(AD1336,0)&gt;1),MAX($D$16,POWER((ABS(K1335)^2)/($I$5*MAX(F1335,0.1)^2),1/3)),IF(IFERROR(AF1335,0)&gt;0,MAX($D$16,IFERROR(W1335,0)+((IFERROR(AF1335,0))*$D$18*IF((IFERROR(AD1335,0))&lt;1,1,-1))),IF(IFERROR(AF1335,0)&lt;0,IF(ABS((MAX($D$16,POWER((ABS(K1335)^2)/($I$5*MAX(F1335,0.1)^2),1/3)))-IFERROR(W1335,0))&gt;$D$19,MAX($D$16,IF((MAX($D$16,POWER((ABS(K1335)^2)/($I$5*MAX(F1335,0.1)^2),1/3)))&gt;IFERROR(W1335,0),MIN((MAX($D$16,POWER((ABS(K1335)^2)/($I$5*MAX(F1335,0.1)^2),1/3))),IFERROR(W1335,0)+(MIN(ABS(IFERROR(AF1335,0))*$D$18,ABS((MAX($D$16,POWER((ABS(K1335)^2)/($I$5*MAX(F1335,0.1)^2),1/3)))-IFERROR(W1335,0))))),MAX((MAX($D$16,POWER((ABS(K1335)^2)/($I$5*MAX(F1335,0.1)^2),1/3))),IFERROR(W1335,0)-(MIN(ABS(IFERROR(AF1335,0))*$D$18,ABS((MAX($D$16,POWER((ABS(K1335)^2)/($I$5*MAX(F1335,0.1)^2),1/3)))-IFERROR(W1335,0))))))),MAX($D$16,POWER((ABS(K1335)^2)/($I$5*MAX(F1335,0.1)^2),1/3))),MAX($D$16,IFERROR(W1335,0)))))))</f>
        <v/>
      </c>
      <c r="X1335">
        <f>((F1335)+(G1335)*(W1335))*(W1335)</f>
        <v/>
      </c>
      <c r="Y1335">
        <f>(((F1335)+(G1335)*(W1335))*(W1335))/MAX((F1335)+2*(W1335)*SQRT(1+(G1335)^2),1E-6)</f>
        <v/>
      </c>
      <c r="Z1335">
        <f>ABS(K1335)/MAX(((F1335)+(G1335)*(W1335))*(W1335),1E-6)</f>
        <v/>
      </c>
      <c r="AA1335">
        <f>E1335+W1335</f>
        <v/>
      </c>
      <c r="AB1335">
        <f>AA1335+((ABS(K1335)/MAX(((F1335)+(G1335)*(W1335))*(W1335),1E-6))^2)/(2*$I$5)</f>
        <v/>
      </c>
      <c r="AC1335">
        <f>((ABS(K1335)*$D$6)/(MAX(((F1335)+(G1335)*(W1335))*(W1335),1E-6)*MAX(((((F1335)+(G1335)*(W1335))*(W1335))/MAX((F1335)+2*(W1335)*SQRT(1+(G1335)^2),1E-6))^(2/3),1E-6)))^2</f>
        <v/>
      </c>
      <c r="AD1335">
        <f>ABS(ABS(K1335)/MAX(((F1335)+(G1335)*(W1335))*(W1335),1E-6))/SQRT($I$5*MAX((((F1335)+(G1335)*(W1335))*(W1335))/MAX((F1335)+2*(G1335)*(W1335),1E-6),1E-6))</f>
        <v/>
      </c>
      <c r="AE1335">
        <f>((F1335)*(W1335)^2)/2+(G1335)*(W1335)^3/3+(ABS(K1335)^2)/($I$5*MAX(((F1335)+(G1335)*(W1335))*(W1335),1E-6))</f>
        <v/>
      </c>
      <c r="AF1335">
        <f>IF($D$20=0,0,IFERROR(AB1336+(((AC1335+AC1336)/2)*J1336)+(IF(Z1335&gt;Z1336,$D$8*((Z1335^2-Z1336^2)/(2*$I$5)),$D$9*((Z1336^2-Z1335^2)/(2*$I$5)))+($D$10*(ABS(I1336)/90)*(MAX(Z1335^2,Z1336^2)/(2*$I$5))))-AB1335,0))</f>
        <v/>
      </c>
      <c r="AG1335">
        <f>IF($D$20=0,1,IFERROR(IF(ROUND(AD1335,3)=1,1,IF(AND(ABS(AF1335)&lt;$D$19,AD1335&lt;1),1,0)),0))</f>
        <v/>
      </c>
      <c r="AH1335">
        <f>IFERROR(IF(V32="Supercritical",MAX($D$16,IFERROR(L1335,MAX($D$16,POWER((ABS(K1335)^2)/($I$5*MAX(F1335,0.1)^2),1/3)))),IF(V32="Subcritical",MAX($D$16,IFERROR(W1335,MAX($D$16,POWER((ABS(K1335)^2)/($I$5*MAX(F1335,0.1)^2),1/3)))),IF(AND(IFERROR(V1335,0)=1,IFERROR(AG1335,0)=1),IF(IFERROR(T1335,-1E99)&gt;=IFERROR(AE1335,-1E99),MAX($D$16,IFERROR(L1335,MAX($D$16,POWER((ABS(K1335)^2)/($I$5*MAX(F1335,0.1)^2),1/3)))),MAX($D$16,IFERROR(W1335,MAX($D$16,POWER((ABS(K1335)^2)/($I$5*MAX(F1335,0.1)^2),1/3))))),IF(IFERROR(V1335,0)=1,MAX($D$16,IFERROR(L1335,MAX($D$16,POWER((ABS(K1335)^2)/($I$5*MAX(F1335,0.1)^2),1/3)))),IF(IFERROR(AG1335,0)=1,MAX($D$16,IFERROR(W1335,MAX($D$16,POWER((ABS(K1335)^2)/($I$5*MAX(F1335,0.1)^2),1/3)))),MAX($D$16,POWER((ABS(K1335)^2)/($I$5*MAX(F1335,0.1)^2),1/3))))))),MAX($D$16,POWER((ABS(K1335)^2)/($I$5*MAX(F1335,0.1)^2),1/3)))</f>
        <v/>
      </c>
      <c r="AI1335">
        <f>E1335+AH1335</f>
        <v/>
      </c>
      <c r="AJ1335">
        <f>AI1335+((ABS(K1335)/MAX(((F1335)+(G1335)*(AH1335))*(AH1335),1E-6))^2)/(2*$I$5)</f>
        <v/>
      </c>
      <c r="AM1335" t="n">
        <v>0</v>
      </c>
      <c r="AN1335" t="n">
        <v>0</v>
      </c>
      <c r="AO1335">
        <f>AM1335+AN1335</f>
        <v/>
      </c>
      <c r="AP1335">
        <f>AP1334+AO1335</f>
        <v/>
      </c>
      <c r="AQ1335">
        <f>ABS(ABS(K1335)/MAX(((F1335)+(G1335)*(AH1335))*(AH1335),1E-6))/SQRT($I$5*MAX((((F1335)+(G1335)*(AH1335))*(AH1335))/MAX((F1335)+2*(G1335)*(AH1335),1E-6),1E-6))</f>
        <v/>
      </c>
      <c r="AR1335">
        <f>IF(AQ1335&lt;1,"Subcritical","Supercritical")</f>
        <v/>
      </c>
      <c r="AS1335">
        <f>((ABS(K1335)*$D$6)/(MAX(((F1335)+(G1335)*(AH1335))*(AH1335),1E-6)*MAX(((((F1335)+(G1335)*(AH1335))*(AH1335))/MAX((F1335)+2*(AH1335)*SQRT(1+(G1335)^2),1E-6))^(2/3),1E-6)))^2</f>
        <v/>
      </c>
    </row>
    <row r="1336">
      <c r="A1336" t="n">
        <v>1187</v>
      </c>
      <c r="B1336" t="n">
        <v>1185.889</v>
      </c>
      <c r="C1336" t="n">
        <v>616073.306</v>
      </c>
      <c r="D1336" t="n">
        <v>3096818.215</v>
      </c>
      <c r="E1336" t="n">
        <v>631.9690000000001</v>
      </c>
      <c r="F1336" t="n">
        <v>5.2</v>
      </c>
      <c r="G1336" t="n">
        <v>0</v>
      </c>
      <c r="H1336" t="inlineStr">
        <is>
          <t>Normal</t>
        </is>
      </c>
      <c r="I1336" t="n">
        <v>0</v>
      </c>
      <c r="J1336">
        <f>B1336-B1335</f>
        <v/>
      </c>
      <c r="K1336">
        <f>MAX(0,K1335-AO1335)</f>
        <v/>
      </c>
      <c r="L1336">
        <f>IF($D$20=0,IFERROR(L1335,MAX($D$16,POWER((ABS(K1336)^2)/($I$5*MAX(F1336,0.1)^2),1/3))),IF(IFERROR(V1335,0)=0,IFERROR(L1335,MAX($D$16,POWER((ABS(K1336)^2)/($I$5*MAX(F1336,0.1)^2),1/3))),IF(OR(IFERROR(L1336,0)=0,IFERROR(S1335,0)&lt;1,IFERROR(S1336,0)&lt;1),MAX($D$16,POWER((ABS(K1336)^2)/($I$5*MAX(F1336,0.1)^2),1/3)),IF(IFERROR(U1336,0)&gt;0,MAX($D$16,IFERROR(L1336,0)+((IFERROR(U1336,0))*$D$18*IF((IFERROR(S1336,0))&lt;1,1,-1))),IF(IFERROR(U1336,0)&lt;0,IF(ABS((MAX($D$16,POWER((ABS(K1336)^2)/($I$5*MAX(F1336,0.1)^2),1/3)))-IFERROR(L1336,0))&gt;$D$19,MAX($D$16,IF((MAX($D$16,POWER((ABS(K1336)^2)/($I$5*MAX(F1336,0.1)^2),1/3)))&gt;IFERROR(L1336,0),MIN((MAX($D$16,POWER((ABS(K1336)^2)/($I$5*MAX(F1336,0.1)^2),1/3))),IFERROR(L1336,0)+(MIN(ABS(IFERROR(U1336,0))*$D$18,ABS((MAX($D$16,POWER((ABS(K1336)^2)/($I$5*MAX(F1336,0.1)^2),1/3)))-IFERROR(L1336,0))))),MAX((MAX($D$16,POWER((ABS(K1336)^2)/($I$5*MAX(F1336,0.1)^2),1/3))),IFERROR(L1336,0)-(MIN(ABS(IFERROR(U1336,0))*$D$18,ABS((MAX($D$16,POWER((ABS(K1336)^2)/($I$5*MAX(F1336,0.1)^2),1/3)))-IFERROR(L1336,0))))))),MAX($D$16,POWER((ABS(K1336)^2)/($I$5*MAX(F1336,0.1)^2),1/3))),MAX($D$16,IFERROR(L1336,0)))))))</f>
        <v/>
      </c>
      <c r="M1336">
        <f>((F1336)+(G1336)*(L1336))*(L1336)</f>
        <v/>
      </c>
      <c r="N1336">
        <f>(((F1336)+(G1336)*(L1336))*(L1336))/MAX((F1336)+2*(L1336)*SQRT(1+(G1336)^2),1E-6)</f>
        <v/>
      </c>
      <c r="O1336">
        <f>ABS(K1336)/MAX(((F1336)+(G1336)*(L1336))*(L1336),1E-6)</f>
        <v/>
      </c>
      <c r="P1336">
        <f>E1336+L1336</f>
        <v/>
      </c>
      <c r="Q1336">
        <f>P1336+((ABS(K1336)/MAX(((F1336)+(G1336)*(L1336))*(L1336),1E-6))^2)/(2*$I$5)</f>
        <v/>
      </c>
      <c r="R1336">
        <f>((ABS(K1336)*$D$6)/(MAX(((F1336)+(G1336)*(L1336))*(L1336),1E-6)*MAX(((((F1336)+(G1336)*(L1336))*(L1336))/MAX((F1336)+2*(L1336)*SQRT(1+(G1336)^2),1E-6))^(2/3),1E-6)))^2</f>
        <v/>
      </c>
      <c r="S1336">
        <f>ABS(ABS(K1336)/MAX(((F1336)+(G1336)*(L1336))*(L1336),1E-6))/SQRT($I$5*MAX((((F1336)+(G1336)*(L1336))*(L1336))/MAX((F1336)+2*(G1336)*(L1336),1E-6),1E-6))</f>
        <v/>
      </c>
      <c r="T1336">
        <f>((F1336)*(L1336)^2)/2+(G1336)*(L1336)^3/3+(ABS(K1336)^2)/($I$5*MAX(((F1336)+(G1336)*(L1336))*(L1336),1E-6))</f>
        <v/>
      </c>
      <c r="U1336">
        <f>IF($D$20=0,0,IFERROR(Q1335-(((R1335+R1336)/2)*J1336)-(IF(O1335&gt;O1336,$D$8*((O1335^2-O1336^2)/(2*$I$5)),$D$9*((O1336^2-O1335^2)/(2*$I$5)))+($D$10*(ABS(I1336)/90)*(MAX(O1335^2,O1336^2)/(2*$I$5))))-Q1336,0))</f>
        <v/>
      </c>
      <c r="V1336">
        <f>IF($D$20=0,1,IFERROR(IF(ROUND(S1336,3)=1,1,IF(AND(ABS(U1336)&lt;$D$19,S1336&gt;1),1,0)),0))</f>
        <v/>
      </c>
      <c r="W1336">
        <f>IF($D$20=0,IFERROR(W1337,MAX($D$16,POWER((ABS(K1336)^2)/($I$5*MAX(F1336,0.1)^2),1/3))),IF(IFERROR(AG1337,0)=0,IFERROR(W1337,MAX($D$16,POWER((ABS(K1336)^2)/($I$5*MAX(F1336,0.1)^2),1/3))),IF(OR(IFERROR(W1336,0)=0,IFERROR(AD1337,0)&gt;1),MAX($D$16,POWER((ABS(K1336)^2)/($I$5*MAX(F1336,0.1)^2),1/3)),IF(IFERROR(AF1336,0)&gt;0,MAX($D$16,IFERROR(W1336,0)+((IFERROR(AF1336,0))*$D$18*IF((IFERROR(AD1336,0))&lt;1,1,-1))),IF(IFERROR(AF1336,0)&lt;0,IF(ABS((MAX($D$16,POWER((ABS(K1336)^2)/($I$5*MAX(F1336,0.1)^2),1/3)))-IFERROR(W1336,0))&gt;$D$19,MAX($D$16,IF((MAX($D$16,POWER((ABS(K1336)^2)/($I$5*MAX(F1336,0.1)^2),1/3)))&gt;IFERROR(W1336,0),MIN((MAX($D$16,POWER((ABS(K1336)^2)/($I$5*MAX(F1336,0.1)^2),1/3))),IFERROR(W1336,0)+(MIN(ABS(IFERROR(AF1336,0))*$D$18,ABS((MAX($D$16,POWER((ABS(K1336)^2)/($I$5*MAX(F1336,0.1)^2),1/3)))-IFERROR(W1336,0))))),MAX((MAX($D$16,POWER((ABS(K1336)^2)/($I$5*MAX(F1336,0.1)^2),1/3))),IFERROR(W1336,0)-(MIN(ABS(IFERROR(AF1336,0))*$D$18,ABS((MAX($D$16,POWER((ABS(K1336)^2)/($I$5*MAX(F1336,0.1)^2),1/3)))-IFERROR(W1336,0))))))),MAX($D$16,POWER((ABS(K1336)^2)/($I$5*MAX(F1336,0.1)^2),1/3))),MAX($D$16,IFERROR(W1336,0)))))))</f>
        <v/>
      </c>
      <c r="X1336">
        <f>((F1336)+(G1336)*(W1336))*(W1336)</f>
        <v/>
      </c>
      <c r="Y1336">
        <f>(((F1336)+(G1336)*(W1336))*(W1336))/MAX((F1336)+2*(W1336)*SQRT(1+(G1336)^2),1E-6)</f>
        <v/>
      </c>
      <c r="Z1336">
        <f>ABS(K1336)/MAX(((F1336)+(G1336)*(W1336))*(W1336),1E-6)</f>
        <v/>
      </c>
      <c r="AA1336">
        <f>E1336+W1336</f>
        <v/>
      </c>
      <c r="AB1336">
        <f>AA1336+((ABS(K1336)/MAX(((F1336)+(G1336)*(W1336))*(W1336),1E-6))^2)/(2*$I$5)</f>
        <v/>
      </c>
      <c r="AC1336">
        <f>((ABS(K1336)*$D$6)/(MAX(((F1336)+(G1336)*(W1336))*(W1336),1E-6)*MAX(((((F1336)+(G1336)*(W1336))*(W1336))/MAX((F1336)+2*(W1336)*SQRT(1+(G1336)^2),1E-6))^(2/3),1E-6)))^2</f>
        <v/>
      </c>
      <c r="AD1336">
        <f>ABS(ABS(K1336)/MAX(((F1336)+(G1336)*(W1336))*(W1336),1E-6))/SQRT($I$5*MAX((((F1336)+(G1336)*(W1336))*(W1336))/MAX((F1336)+2*(G1336)*(W1336),1E-6),1E-6))</f>
        <v/>
      </c>
      <c r="AE1336">
        <f>((F1336)*(W1336)^2)/2+(G1336)*(W1336)^3/3+(ABS(K1336)^2)/($I$5*MAX(((F1336)+(G1336)*(W1336))*(W1336),1E-6))</f>
        <v/>
      </c>
      <c r="AF1336">
        <f>IF($D$20=0,0,IFERROR(AB1337+(((AC1336+AC1337)/2)*J1337)+(IF(Z1336&gt;Z1337,$D$8*((Z1336^2-Z1337^2)/(2*$I$5)),$D$9*((Z1337^2-Z1336^2)/(2*$I$5)))+($D$10*(ABS(I1337)/90)*(MAX(Z1336^2,Z1337^2)/(2*$I$5))))-AB1336,0))</f>
        <v/>
      </c>
      <c r="AG1336">
        <f>IF($D$20=0,1,IFERROR(IF(ROUND(AD1336,3)=1,1,IF(AND(ABS(AF1336)&lt;$D$19,AD1336&lt;1),1,0)),0))</f>
        <v/>
      </c>
      <c r="AH1336">
        <f>IFERROR(IF(V32="Supercritical",MAX($D$16,IFERROR(L1336,MAX($D$16,POWER((ABS(K1336)^2)/($I$5*MAX(F1336,0.1)^2),1/3)))),IF(V32="Subcritical",MAX($D$16,IFERROR(W1336,MAX($D$16,POWER((ABS(K1336)^2)/($I$5*MAX(F1336,0.1)^2),1/3)))),IF(AND(IFERROR(V1336,0)=1,IFERROR(AG1336,0)=1),IF(IFERROR(T1336,-1E99)&gt;=IFERROR(AE1336,-1E99),MAX($D$16,IFERROR(L1336,MAX($D$16,POWER((ABS(K1336)^2)/($I$5*MAX(F1336,0.1)^2),1/3)))),MAX($D$16,IFERROR(W1336,MAX($D$16,POWER((ABS(K1336)^2)/($I$5*MAX(F1336,0.1)^2),1/3))))),IF(IFERROR(V1336,0)=1,MAX($D$16,IFERROR(L1336,MAX($D$16,POWER((ABS(K1336)^2)/($I$5*MAX(F1336,0.1)^2),1/3)))),IF(IFERROR(AG1336,0)=1,MAX($D$16,IFERROR(W1336,MAX($D$16,POWER((ABS(K1336)^2)/($I$5*MAX(F1336,0.1)^2),1/3)))),MAX($D$16,POWER((ABS(K1336)^2)/($I$5*MAX(F1336,0.1)^2),1/3))))))),MAX($D$16,POWER((ABS(K1336)^2)/($I$5*MAX(F1336,0.1)^2),1/3)))</f>
        <v/>
      </c>
      <c r="AI1336">
        <f>E1336+AH1336</f>
        <v/>
      </c>
      <c r="AJ1336">
        <f>AI1336+((ABS(K1336)/MAX(((F1336)+(G1336)*(AH1336))*(AH1336),1E-6))^2)/(2*$I$5)</f>
        <v/>
      </c>
      <c r="AM1336" t="n">
        <v>0</v>
      </c>
      <c r="AN1336" t="n">
        <v>0</v>
      </c>
      <c r="AO1336">
        <f>AM1336+AN1336</f>
        <v/>
      </c>
      <c r="AP1336">
        <f>AP1335+AO1336</f>
        <v/>
      </c>
      <c r="AQ1336">
        <f>ABS(ABS(K1336)/MAX(((F1336)+(G1336)*(AH1336))*(AH1336),1E-6))/SQRT($I$5*MAX((((F1336)+(G1336)*(AH1336))*(AH1336))/MAX((F1336)+2*(G1336)*(AH1336),1E-6),1E-6))</f>
        <v/>
      </c>
      <c r="AR1336">
        <f>IF(AQ1336&lt;1,"Subcritical","Supercritical")</f>
        <v/>
      </c>
      <c r="AS1336">
        <f>((ABS(K1336)*$D$6)/(MAX(((F1336)+(G1336)*(AH1336))*(AH1336),1E-6)*MAX(((((F1336)+(G1336)*(AH1336))*(AH1336))/MAX((F1336)+2*(AH1336)*SQRT(1+(G1336)^2),1E-6))^(2/3),1E-6)))^2</f>
        <v/>
      </c>
    </row>
    <row r="1337">
      <c r="A1337" t="n">
        <v>1188</v>
      </c>
      <c r="B1337" t="n">
        <v>1186.889</v>
      </c>
      <c r="C1337" t="n">
        <v>616073.264</v>
      </c>
      <c r="D1337" t="n">
        <v>3096817.216</v>
      </c>
      <c r="E1337" t="n">
        <v>631.9684999999999</v>
      </c>
      <c r="F1337" t="n">
        <v>5.2</v>
      </c>
      <c r="G1337" t="n">
        <v>0</v>
      </c>
      <c r="H1337" t="inlineStr">
        <is>
          <t>Normal</t>
        </is>
      </c>
      <c r="I1337" t="n">
        <v>0.057</v>
      </c>
      <c r="J1337">
        <f>B1337-B1336</f>
        <v/>
      </c>
      <c r="K1337">
        <f>MAX(0,K1336-AO1336)</f>
        <v/>
      </c>
      <c r="L1337">
        <f>IF($D$20=0,IFERROR(L1336,MAX($D$16,POWER((ABS(K1337)^2)/($I$5*MAX(F1337,0.1)^2),1/3))),IF(IFERROR(V1336,0)=0,IFERROR(L1336,MAX($D$16,POWER((ABS(K1337)^2)/($I$5*MAX(F1337,0.1)^2),1/3))),IF(OR(IFERROR(L1337,0)=0,IFERROR(S1336,0)&lt;1,IFERROR(S1337,0)&lt;1),MAX($D$16,POWER((ABS(K1337)^2)/($I$5*MAX(F1337,0.1)^2),1/3)),IF(IFERROR(U1337,0)&gt;0,MAX($D$16,IFERROR(L1337,0)+((IFERROR(U1337,0))*$D$18*IF((IFERROR(S1337,0))&lt;1,1,-1))),IF(IFERROR(U1337,0)&lt;0,IF(ABS((MAX($D$16,POWER((ABS(K1337)^2)/($I$5*MAX(F1337,0.1)^2),1/3)))-IFERROR(L1337,0))&gt;$D$19,MAX($D$16,IF((MAX($D$16,POWER((ABS(K1337)^2)/($I$5*MAX(F1337,0.1)^2),1/3)))&gt;IFERROR(L1337,0),MIN((MAX($D$16,POWER((ABS(K1337)^2)/($I$5*MAX(F1337,0.1)^2),1/3))),IFERROR(L1337,0)+(MIN(ABS(IFERROR(U1337,0))*$D$18,ABS((MAX($D$16,POWER((ABS(K1337)^2)/($I$5*MAX(F1337,0.1)^2),1/3)))-IFERROR(L1337,0))))),MAX((MAX($D$16,POWER((ABS(K1337)^2)/($I$5*MAX(F1337,0.1)^2),1/3))),IFERROR(L1337,0)-(MIN(ABS(IFERROR(U1337,0))*$D$18,ABS((MAX($D$16,POWER((ABS(K1337)^2)/($I$5*MAX(F1337,0.1)^2),1/3)))-IFERROR(L1337,0))))))),MAX($D$16,POWER((ABS(K1337)^2)/($I$5*MAX(F1337,0.1)^2),1/3))),MAX($D$16,IFERROR(L1337,0)))))))</f>
        <v/>
      </c>
      <c r="M1337">
        <f>((F1337)+(G1337)*(L1337))*(L1337)</f>
        <v/>
      </c>
      <c r="N1337">
        <f>(((F1337)+(G1337)*(L1337))*(L1337))/MAX((F1337)+2*(L1337)*SQRT(1+(G1337)^2),1E-6)</f>
        <v/>
      </c>
      <c r="O1337">
        <f>ABS(K1337)/MAX(((F1337)+(G1337)*(L1337))*(L1337),1E-6)</f>
        <v/>
      </c>
      <c r="P1337">
        <f>E1337+L1337</f>
        <v/>
      </c>
      <c r="Q1337">
        <f>P1337+((ABS(K1337)/MAX(((F1337)+(G1337)*(L1337))*(L1337),1E-6))^2)/(2*$I$5)</f>
        <v/>
      </c>
      <c r="R1337">
        <f>((ABS(K1337)*$D$6)/(MAX(((F1337)+(G1337)*(L1337))*(L1337),1E-6)*MAX(((((F1337)+(G1337)*(L1337))*(L1337))/MAX((F1337)+2*(L1337)*SQRT(1+(G1337)^2),1E-6))^(2/3),1E-6)))^2</f>
        <v/>
      </c>
      <c r="S1337">
        <f>ABS(ABS(K1337)/MAX(((F1337)+(G1337)*(L1337))*(L1337),1E-6))/SQRT($I$5*MAX((((F1337)+(G1337)*(L1337))*(L1337))/MAX((F1337)+2*(G1337)*(L1337),1E-6),1E-6))</f>
        <v/>
      </c>
      <c r="T1337">
        <f>((F1337)*(L1337)^2)/2+(G1337)*(L1337)^3/3+(ABS(K1337)^2)/($I$5*MAX(((F1337)+(G1337)*(L1337))*(L1337),1E-6))</f>
        <v/>
      </c>
      <c r="U1337">
        <f>IF($D$20=0,0,IFERROR(Q1336-(((R1336+R1337)/2)*J1337)-(IF(O1336&gt;O1337,$D$8*((O1336^2-O1337^2)/(2*$I$5)),$D$9*((O1337^2-O1336^2)/(2*$I$5)))+($D$10*(ABS(I1337)/90)*(MAX(O1336^2,O1337^2)/(2*$I$5))))-Q1337,0))</f>
        <v/>
      </c>
      <c r="V1337">
        <f>IF($D$20=0,1,IFERROR(IF(ROUND(S1337,3)=1,1,IF(AND(ABS(U1337)&lt;$D$19,S1337&gt;1),1,0)),0))</f>
        <v/>
      </c>
      <c r="W1337">
        <f>IF($D$20=0,IFERROR(W1338,MAX($D$16,POWER((ABS(K1337)^2)/($I$5*MAX(F1337,0.1)^2),1/3))),IF(IFERROR(AG1338,0)=0,IFERROR(W1338,MAX($D$16,POWER((ABS(K1337)^2)/($I$5*MAX(F1337,0.1)^2),1/3))),IF(OR(IFERROR(W1337,0)=0,IFERROR(AD1338,0)&gt;1),MAX($D$16,POWER((ABS(K1337)^2)/($I$5*MAX(F1337,0.1)^2),1/3)),IF(IFERROR(AF1337,0)&gt;0,MAX($D$16,IFERROR(W1337,0)+((IFERROR(AF1337,0))*$D$18*IF((IFERROR(AD1337,0))&lt;1,1,-1))),IF(IFERROR(AF1337,0)&lt;0,IF(ABS((MAX($D$16,POWER((ABS(K1337)^2)/($I$5*MAX(F1337,0.1)^2),1/3)))-IFERROR(W1337,0))&gt;$D$19,MAX($D$16,IF((MAX($D$16,POWER((ABS(K1337)^2)/($I$5*MAX(F1337,0.1)^2),1/3)))&gt;IFERROR(W1337,0),MIN((MAX($D$16,POWER((ABS(K1337)^2)/($I$5*MAX(F1337,0.1)^2),1/3))),IFERROR(W1337,0)+(MIN(ABS(IFERROR(AF1337,0))*$D$18,ABS((MAX($D$16,POWER((ABS(K1337)^2)/($I$5*MAX(F1337,0.1)^2),1/3)))-IFERROR(W1337,0))))),MAX((MAX($D$16,POWER((ABS(K1337)^2)/($I$5*MAX(F1337,0.1)^2),1/3))),IFERROR(W1337,0)-(MIN(ABS(IFERROR(AF1337,0))*$D$18,ABS((MAX($D$16,POWER((ABS(K1337)^2)/($I$5*MAX(F1337,0.1)^2),1/3)))-IFERROR(W1337,0))))))),MAX($D$16,POWER((ABS(K1337)^2)/($I$5*MAX(F1337,0.1)^2),1/3))),MAX($D$16,IFERROR(W1337,0)))))))</f>
        <v/>
      </c>
      <c r="X1337">
        <f>((F1337)+(G1337)*(W1337))*(W1337)</f>
        <v/>
      </c>
      <c r="Y1337">
        <f>(((F1337)+(G1337)*(W1337))*(W1337))/MAX((F1337)+2*(W1337)*SQRT(1+(G1337)^2),1E-6)</f>
        <v/>
      </c>
      <c r="Z1337">
        <f>ABS(K1337)/MAX(((F1337)+(G1337)*(W1337))*(W1337),1E-6)</f>
        <v/>
      </c>
      <c r="AA1337">
        <f>E1337+W1337</f>
        <v/>
      </c>
      <c r="AB1337">
        <f>AA1337+((ABS(K1337)/MAX(((F1337)+(G1337)*(W1337))*(W1337),1E-6))^2)/(2*$I$5)</f>
        <v/>
      </c>
      <c r="AC1337">
        <f>((ABS(K1337)*$D$6)/(MAX(((F1337)+(G1337)*(W1337))*(W1337),1E-6)*MAX(((((F1337)+(G1337)*(W1337))*(W1337))/MAX((F1337)+2*(W1337)*SQRT(1+(G1337)^2),1E-6))^(2/3),1E-6)))^2</f>
        <v/>
      </c>
      <c r="AD1337">
        <f>ABS(ABS(K1337)/MAX(((F1337)+(G1337)*(W1337))*(W1337),1E-6))/SQRT($I$5*MAX((((F1337)+(G1337)*(W1337))*(W1337))/MAX((F1337)+2*(G1337)*(W1337),1E-6),1E-6))</f>
        <v/>
      </c>
      <c r="AE1337">
        <f>((F1337)*(W1337)^2)/2+(G1337)*(W1337)^3/3+(ABS(K1337)^2)/($I$5*MAX(((F1337)+(G1337)*(W1337))*(W1337),1E-6))</f>
        <v/>
      </c>
      <c r="AF1337">
        <f>IF($D$20=0,0,IFERROR(AB1338+(((AC1337+AC1338)/2)*J1338)+(IF(Z1337&gt;Z1338,$D$8*((Z1337^2-Z1338^2)/(2*$I$5)),$D$9*((Z1338^2-Z1337^2)/(2*$I$5)))+($D$10*(ABS(I1338)/90)*(MAX(Z1337^2,Z1338^2)/(2*$I$5))))-AB1337,0))</f>
        <v/>
      </c>
      <c r="AG1337">
        <f>IF($D$20=0,1,IFERROR(IF(ROUND(AD1337,3)=1,1,IF(AND(ABS(AF1337)&lt;$D$19,AD1337&lt;1),1,0)),0))</f>
        <v/>
      </c>
      <c r="AH1337">
        <f>IFERROR(IF(V32="Supercritical",MAX($D$16,IFERROR(L1337,MAX($D$16,POWER((ABS(K1337)^2)/($I$5*MAX(F1337,0.1)^2),1/3)))),IF(V32="Subcritical",MAX($D$16,IFERROR(W1337,MAX($D$16,POWER((ABS(K1337)^2)/($I$5*MAX(F1337,0.1)^2),1/3)))),IF(AND(IFERROR(V1337,0)=1,IFERROR(AG1337,0)=1),IF(IFERROR(T1337,-1E99)&gt;=IFERROR(AE1337,-1E99),MAX($D$16,IFERROR(L1337,MAX($D$16,POWER((ABS(K1337)^2)/($I$5*MAX(F1337,0.1)^2),1/3)))),MAX($D$16,IFERROR(W1337,MAX($D$16,POWER((ABS(K1337)^2)/($I$5*MAX(F1337,0.1)^2),1/3))))),IF(IFERROR(V1337,0)=1,MAX($D$16,IFERROR(L1337,MAX($D$16,POWER((ABS(K1337)^2)/($I$5*MAX(F1337,0.1)^2),1/3)))),IF(IFERROR(AG1337,0)=1,MAX($D$16,IFERROR(W1337,MAX($D$16,POWER((ABS(K1337)^2)/($I$5*MAX(F1337,0.1)^2),1/3)))),MAX($D$16,POWER((ABS(K1337)^2)/($I$5*MAX(F1337,0.1)^2),1/3))))))),MAX($D$16,POWER((ABS(K1337)^2)/($I$5*MAX(F1337,0.1)^2),1/3)))</f>
        <v/>
      </c>
      <c r="AI1337">
        <f>E1337+AH1337</f>
        <v/>
      </c>
      <c r="AJ1337">
        <f>AI1337+((ABS(K1337)/MAX(((F1337)+(G1337)*(AH1337))*(AH1337),1E-6))^2)/(2*$I$5)</f>
        <v/>
      </c>
      <c r="AM1337" t="n">
        <v>0</v>
      </c>
      <c r="AN1337" t="n">
        <v>0</v>
      </c>
      <c r="AO1337">
        <f>AM1337+AN1337</f>
        <v/>
      </c>
      <c r="AP1337">
        <f>AP1336+AO1337</f>
        <v/>
      </c>
      <c r="AQ1337">
        <f>ABS(ABS(K1337)/MAX(((F1337)+(G1337)*(AH1337))*(AH1337),1E-6))/SQRT($I$5*MAX((((F1337)+(G1337)*(AH1337))*(AH1337))/MAX((F1337)+2*(G1337)*(AH1337),1E-6),1E-6))</f>
        <v/>
      </c>
      <c r="AR1337">
        <f>IF(AQ1337&lt;1,"Subcritical","Supercritical")</f>
        <v/>
      </c>
      <c r="AS1337">
        <f>((ABS(K1337)*$D$6)/(MAX(((F1337)+(G1337)*(AH1337))*(AH1337),1E-6)*MAX(((((F1337)+(G1337)*(AH1337))*(AH1337))/MAX((F1337)+2*(AH1337)*SQRT(1+(G1337)^2),1E-6))^(2/3),1E-6)))^2</f>
        <v/>
      </c>
    </row>
    <row r="1338">
      <c r="A1338" t="n">
        <v>1189</v>
      </c>
      <c r="B1338" t="n">
        <v>1187.889</v>
      </c>
      <c r="C1338" t="n">
        <v>616073.221</v>
      </c>
      <c r="D1338" t="n">
        <v>3096816.217</v>
      </c>
      <c r="E1338" t="n">
        <v>631.968</v>
      </c>
      <c r="F1338" t="n">
        <v>5.2</v>
      </c>
      <c r="G1338" t="n">
        <v>0</v>
      </c>
      <c r="H1338" t="inlineStr">
        <is>
          <t>Normal</t>
        </is>
      </c>
      <c r="I1338" t="n">
        <v>0.057</v>
      </c>
      <c r="J1338">
        <f>B1338-B1337</f>
        <v/>
      </c>
      <c r="K1338">
        <f>MAX(0,K1337-AO1337)</f>
        <v/>
      </c>
      <c r="L1338">
        <f>IF($D$20=0,IFERROR(L1337,MAX($D$16,POWER((ABS(K1338)^2)/($I$5*MAX(F1338,0.1)^2),1/3))),IF(IFERROR(V1337,0)=0,IFERROR(L1337,MAX($D$16,POWER((ABS(K1338)^2)/($I$5*MAX(F1338,0.1)^2),1/3))),IF(OR(IFERROR(L1338,0)=0,IFERROR(S1337,0)&lt;1,IFERROR(S1338,0)&lt;1),MAX($D$16,POWER((ABS(K1338)^2)/($I$5*MAX(F1338,0.1)^2),1/3)),IF(IFERROR(U1338,0)&gt;0,MAX($D$16,IFERROR(L1338,0)+((IFERROR(U1338,0))*$D$18*IF((IFERROR(S1338,0))&lt;1,1,-1))),IF(IFERROR(U1338,0)&lt;0,IF(ABS((MAX($D$16,POWER((ABS(K1338)^2)/($I$5*MAX(F1338,0.1)^2),1/3)))-IFERROR(L1338,0))&gt;$D$19,MAX($D$16,IF((MAX($D$16,POWER((ABS(K1338)^2)/($I$5*MAX(F1338,0.1)^2),1/3)))&gt;IFERROR(L1338,0),MIN((MAX($D$16,POWER((ABS(K1338)^2)/($I$5*MAX(F1338,0.1)^2),1/3))),IFERROR(L1338,0)+(MIN(ABS(IFERROR(U1338,0))*$D$18,ABS((MAX($D$16,POWER((ABS(K1338)^2)/($I$5*MAX(F1338,0.1)^2),1/3)))-IFERROR(L1338,0))))),MAX((MAX($D$16,POWER((ABS(K1338)^2)/($I$5*MAX(F1338,0.1)^2),1/3))),IFERROR(L1338,0)-(MIN(ABS(IFERROR(U1338,0))*$D$18,ABS((MAX($D$16,POWER((ABS(K1338)^2)/($I$5*MAX(F1338,0.1)^2),1/3)))-IFERROR(L1338,0))))))),MAX($D$16,POWER((ABS(K1338)^2)/($I$5*MAX(F1338,0.1)^2),1/3))),MAX($D$16,IFERROR(L1338,0)))))))</f>
        <v/>
      </c>
      <c r="M1338">
        <f>((F1338)+(G1338)*(L1338))*(L1338)</f>
        <v/>
      </c>
      <c r="N1338">
        <f>(((F1338)+(G1338)*(L1338))*(L1338))/MAX((F1338)+2*(L1338)*SQRT(1+(G1338)^2),1E-6)</f>
        <v/>
      </c>
      <c r="O1338">
        <f>ABS(K1338)/MAX(((F1338)+(G1338)*(L1338))*(L1338),1E-6)</f>
        <v/>
      </c>
      <c r="P1338">
        <f>E1338+L1338</f>
        <v/>
      </c>
      <c r="Q1338">
        <f>P1338+((ABS(K1338)/MAX(((F1338)+(G1338)*(L1338))*(L1338),1E-6))^2)/(2*$I$5)</f>
        <v/>
      </c>
      <c r="R1338">
        <f>((ABS(K1338)*$D$6)/(MAX(((F1338)+(G1338)*(L1338))*(L1338),1E-6)*MAX(((((F1338)+(G1338)*(L1338))*(L1338))/MAX((F1338)+2*(L1338)*SQRT(1+(G1338)^2),1E-6))^(2/3),1E-6)))^2</f>
        <v/>
      </c>
      <c r="S1338">
        <f>ABS(ABS(K1338)/MAX(((F1338)+(G1338)*(L1338))*(L1338),1E-6))/SQRT($I$5*MAX((((F1338)+(G1338)*(L1338))*(L1338))/MAX((F1338)+2*(G1338)*(L1338),1E-6),1E-6))</f>
        <v/>
      </c>
      <c r="T1338">
        <f>((F1338)*(L1338)^2)/2+(G1338)*(L1338)^3/3+(ABS(K1338)^2)/($I$5*MAX(((F1338)+(G1338)*(L1338))*(L1338),1E-6))</f>
        <v/>
      </c>
      <c r="U1338">
        <f>IF($D$20=0,0,IFERROR(Q1337-(((R1337+R1338)/2)*J1338)-(IF(O1337&gt;O1338,$D$8*((O1337^2-O1338^2)/(2*$I$5)),$D$9*((O1338^2-O1337^2)/(2*$I$5)))+($D$10*(ABS(I1338)/90)*(MAX(O1337^2,O1338^2)/(2*$I$5))))-Q1338,0))</f>
        <v/>
      </c>
      <c r="V1338">
        <f>IF($D$20=0,1,IFERROR(IF(ROUND(S1338,3)=1,1,IF(AND(ABS(U1338)&lt;$D$19,S1338&gt;1),1,0)),0))</f>
        <v/>
      </c>
      <c r="W1338">
        <f>IF($D$20=0,IFERROR(W1339,MAX($D$16,POWER((ABS(K1338)^2)/($I$5*MAX(F1338,0.1)^2),1/3))),IF(IFERROR(AG1339,0)=0,IFERROR(W1339,MAX($D$16,POWER((ABS(K1338)^2)/($I$5*MAX(F1338,0.1)^2),1/3))),IF(OR(IFERROR(W1338,0)=0,IFERROR(AD1339,0)&gt;1),MAX($D$16,POWER((ABS(K1338)^2)/($I$5*MAX(F1338,0.1)^2),1/3)),IF(IFERROR(AF1338,0)&gt;0,MAX($D$16,IFERROR(W1338,0)+((IFERROR(AF1338,0))*$D$18*IF((IFERROR(AD1338,0))&lt;1,1,-1))),IF(IFERROR(AF1338,0)&lt;0,IF(ABS((MAX($D$16,POWER((ABS(K1338)^2)/($I$5*MAX(F1338,0.1)^2),1/3)))-IFERROR(W1338,0))&gt;$D$19,MAX($D$16,IF((MAX($D$16,POWER((ABS(K1338)^2)/($I$5*MAX(F1338,0.1)^2),1/3)))&gt;IFERROR(W1338,0),MIN((MAX($D$16,POWER((ABS(K1338)^2)/($I$5*MAX(F1338,0.1)^2),1/3))),IFERROR(W1338,0)+(MIN(ABS(IFERROR(AF1338,0))*$D$18,ABS((MAX($D$16,POWER((ABS(K1338)^2)/($I$5*MAX(F1338,0.1)^2),1/3)))-IFERROR(W1338,0))))),MAX((MAX($D$16,POWER((ABS(K1338)^2)/($I$5*MAX(F1338,0.1)^2),1/3))),IFERROR(W1338,0)-(MIN(ABS(IFERROR(AF1338,0))*$D$18,ABS((MAX($D$16,POWER((ABS(K1338)^2)/($I$5*MAX(F1338,0.1)^2),1/3)))-IFERROR(W1338,0))))))),MAX($D$16,POWER((ABS(K1338)^2)/($I$5*MAX(F1338,0.1)^2),1/3))),MAX($D$16,IFERROR(W1338,0)))))))</f>
        <v/>
      </c>
      <c r="X1338">
        <f>((F1338)+(G1338)*(W1338))*(W1338)</f>
        <v/>
      </c>
      <c r="Y1338">
        <f>(((F1338)+(G1338)*(W1338))*(W1338))/MAX((F1338)+2*(W1338)*SQRT(1+(G1338)^2),1E-6)</f>
        <v/>
      </c>
      <c r="Z1338">
        <f>ABS(K1338)/MAX(((F1338)+(G1338)*(W1338))*(W1338),1E-6)</f>
        <v/>
      </c>
      <c r="AA1338">
        <f>E1338+W1338</f>
        <v/>
      </c>
      <c r="AB1338">
        <f>AA1338+((ABS(K1338)/MAX(((F1338)+(G1338)*(W1338))*(W1338),1E-6))^2)/(2*$I$5)</f>
        <v/>
      </c>
      <c r="AC1338">
        <f>((ABS(K1338)*$D$6)/(MAX(((F1338)+(G1338)*(W1338))*(W1338),1E-6)*MAX(((((F1338)+(G1338)*(W1338))*(W1338))/MAX((F1338)+2*(W1338)*SQRT(1+(G1338)^2),1E-6))^(2/3),1E-6)))^2</f>
        <v/>
      </c>
      <c r="AD1338">
        <f>ABS(ABS(K1338)/MAX(((F1338)+(G1338)*(W1338))*(W1338),1E-6))/SQRT($I$5*MAX((((F1338)+(G1338)*(W1338))*(W1338))/MAX((F1338)+2*(G1338)*(W1338),1E-6),1E-6))</f>
        <v/>
      </c>
      <c r="AE1338">
        <f>((F1338)*(W1338)^2)/2+(G1338)*(W1338)^3/3+(ABS(K1338)^2)/($I$5*MAX(((F1338)+(G1338)*(W1338))*(W1338),1E-6))</f>
        <v/>
      </c>
      <c r="AF1338">
        <f>IF($D$20=0,0,IFERROR(AB1339+(((AC1338+AC1339)/2)*J1339)+(IF(Z1338&gt;Z1339,$D$8*((Z1338^2-Z1339^2)/(2*$I$5)),$D$9*((Z1339^2-Z1338^2)/(2*$I$5)))+($D$10*(ABS(I1339)/90)*(MAX(Z1338^2,Z1339^2)/(2*$I$5))))-AB1338,0))</f>
        <v/>
      </c>
      <c r="AG1338">
        <f>IF($D$20=0,1,IFERROR(IF(ROUND(AD1338,3)=1,1,IF(AND(ABS(AF1338)&lt;$D$19,AD1338&lt;1),1,0)),0))</f>
        <v/>
      </c>
      <c r="AH1338">
        <f>IFERROR(IF(V32="Supercritical",MAX($D$16,IFERROR(L1338,MAX($D$16,POWER((ABS(K1338)^2)/($I$5*MAX(F1338,0.1)^2),1/3)))),IF(V32="Subcritical",MAX($D$16,IFERROR(W1338,MAX($D$16,POWER((ABS(K1338)^2)/($I$5*MAX(F1338,0.1)^2),1/3)))),IF(AND(IFERROR(V1338,0)=1,IFERROR(AG1338,0)=1),IF(IFERROR(T1338,-1E99)&gt;=IFERROR(AE1338,-1E99),MAX($D$16,IFERROR(L1338,MAX($D$16,POWER((ABS(K1338)^2)/($I$5*MAX(F1338,0.1)^2),1/3)))),MAX($D$16,IFERROR(W1338,MAX($D$16,POWER((ABS(K1338)^2)/($I$5*MAX(F1338,0.1)^2),1/3))))),IF(IFERROR(V1338,0)=1,MAX($D$16,IFERROR(L1338,MAX($D$16,POWER((ABS(K1338)^2)/($I$5*MAX(F1338,0.1)^2),1/3)))),IF(IFERROR(AG1338,0)=1,MAX($D$16,IFERROR(W1338,MAX($D$16,POWER((ABS(K1338)^2)/($I$5*MAX(F1338,0.1)^2),1/3)))),MAX($D$16,POWER((ABS(K1338)^2)/($I$5*MAX(F1338,0.1)^2),1/3))))))),MAX($D$16,POWER((ABS(K1338)^2)/($I$5*MAX(F1338,0.1)^2),1/3)))</f>
        <v/>
      </c>
      <c r="AI1338">
        <f>E1338+AH1338</f>
        <v/>
      </c>
      <c r="AJ1338">
        <f>AI1338+((ABS(K1338)/MAX(((F1338)+(G1338)*(AH1338))*(AH1338),1E-6))^2)/(2*$I$5)</f>
        <v/>
      </c>
      <c r="AM1338" t="n">
        <v>0</v>
      </c>
      <c r="AN1338" t="n">
        <v>0</v>
      </c>
      <c r="AO1338">
        <f>AM1338+AN1338</f>
        <v/>
      </c>
      <c r="AP1338">
        <f>AP1337+AO1338</f>
        <v/>
      </c>
      <c r="AQ1338">
        <f>ABS(ABS(K1338)/MAX(((F1338)+(G1338)*(AH1338))*(AH1338),1E-6))/SQRT($I$5*MAX((((F1338)+(G1338)*(AH1338))*(AH1338))/MAX((F1338)+2*(G1338)*(AH1338),1E-6),1E-6))</f>
        <v/>
      </c>
      <c r="AR1338">
        <f>IF(AQ1338&lt;1,"Subcritical","Supercritical")</f>
        <v/>
      </c>
      <c r="AS1338">
        <f>((ABS(K1338)*$D$6)/(MAX(((F1338)+(G1338)*(AH1338))*(AH1338),1E-6)*MAX(((((F1338)+(G1338)*(AH1338))*(AH1338))/MAX((F1338)+2*(AH1338)*SQRT(1+(G1338)^2),1E-6))^(2/3),1E-6)))^2</f>
        <v/>
      </c>
    </row>
    <row r="1339">
      <c r="A1339" t="n">
        <v>1190</v>
      </c>
      <c r="B1339" t="n">
        <v>1188.889</v>
      </c>
      <c r="C1339" t="n">
        <v>616073.179</v>
      </c>
      <c r="D1339" t="n">
        <v>3096815.218</v>
      </c>
      <c r="E1339" t="n">
        <v>631.9675</v>
      </c>
      <c r="F1339" t="n">
        <v>5.2</v>
      </c>
      <c r="G1339" t="n">
        <v>0</v>
      </c>
      <c r="H1339" t="inlineStr">
        <is>
          <t>Normal</t>
        </is>
      </c>
      <c r="I1339" t="n">
        <v>0.002</v>
      </c>
      <c r="J1339">
        <f>B1339-B1338</f>
        <v/>
      </c>
      <c r="K1339">
        <f>MAX(0,K1338-AO1338)</f>
        <v/>
      </c>
      <c r="L1339">
        <f>IF($D$20=0,IFERROR(L1338,MAX($D$16,POWER((ABS(K1339)^2)/($I$5*MAX(F1339,0.1)^2),1/3))),IF(IFERROR(V1338,0)=0,IFERROR(L1338,MAX($D$16,POWER((ABS(K1339)^2)/($I$5*MAX(F1339,0.1)^2),1/3))),IF(OR(IFERROR(L1339,0)=0,IFERROR(S1338,0)&lt;1,IFERROR(S1339,0)&lt;1),MAX($D$16,POWER((ABS(K1339)^2)/($I$5*MAX(F1339,0.1)^2),1/3)),IF(IFERROR(U1339,0)&gt;0,MAX($D$16,IFERROR(L1339,0)+((IFERROR(U1339,0))*$D$18*IF((IFERROR(S1339,0))&lt;1,1,-1))),IF(IFERROR(U1339,0)&lt;0,IF(ABS((MAX($D$16,POWER((ABS(K1339)^2)/($I$5*MAX(F1339,0.1)^2),1/3)))-IFERROR(L1339,0))&gt;$D$19,MAX($D$16,IF((MAX($D$16,POWER((ABS(K1339)^2)/($I$5*MAX(F1339,0.1)^2),1/3)))&gt;IFERROR(L1339,0),MIN((MAX($D$16,POWER((ABS(K1339)^2)/($I$5*MAX(F1339,0.1)^2),1/3))),IFERROR(L1339,0)+(MIN(ABS(IFERROR(U1339,0))*$D$18,ABS((MAX($D$16,POWER((ABS(K1339)^2)/($I$5*MAX(F1339,0.1)^2),1/3)))-IFERROR(L1339,0))))),MAX((MAX($D$16,POWER((ABS(K1339)^2)/($I$5*MAX(F1339,0.1)^2),1/3))),IFERROR(L1339,0)-(MIN(ABS(IFERROR(U1339,0))*$D$18,ABS((MAX($D$16,POWER((ABS(K1339)^2)/($I$5*MAX(F1339,0.1)^2),1/3)))-IFERROR(L1339,0))))))),MAX($D$16,POWER((ABS(K1339)^2)/($I$5*MAX(F1339,0.1)^2),1/3))),MAX($D$16,IFERROR(L1339,0)))))))</f>
        <v/>
      </c>
      <c r="M1339">
        <f>((F1339)+(G1339)*(L1339))*(L1339)</f>
        <v/>
      </c>
      <c r="N1339">
        <f>(((F1339)+(G1339)*(L1339))*(L1339))/MAX((F1339)+2*(L1339)*SQRT(1+(G1339)^2),1E-6)</f>
        <v/>
      </c>
      <c r="O1339">
        <f>ABS(K1339)/MAX(((F1339)+(G1339)*(L1339))*(L1339),1E-6)</f>
        <v/>
      </c>
      <c r="P1339">
        <f>E1339+L1339</f>
        <v/>
      </c>
      <c r="Q1339">
        <f>P1339+((ABS(K1339)/MAX(((F1339)+(G1339)*(L1339))*(L1339),1E-6))^2)/(2*$I$5)</f>
        <v/>
      </c>
      <c r="R1339">
        <f>((ABS(K1339)*$D$6)/(MAX(((F1339)+(G1339)*(L1339))*(L1339),1E-6)*MAX(((((F1339)+(G1339)*(L1339))*(L1339))/MAX((F1339)+2*(L1339)*SQRT(1+(G1339)^2),1E-6))^(2/3),1E-6)))^2</f>
        <v/>
      </c>
      <c r="S1339">
        <f>ABS(ABS(K1339)/MAX(((F1339)+(G1339)*(L1339))*(L1339),1E-6))/SQRT($I$5*MAX((((F1339)+(G1339)*(L1339))*(L1339))/MAX((F1339)+2*(G1339)*(L1339),1E-6),1E-6))</f>
        <v/>
      </c>
      <c r="T1339">
        <f>((F1339)*(L1339)^2)/2+(G1339)*(L1339)^3/3+(ABS(K1339)^2)/($I$5*MAX(((F1339)+(G1339)*(L1339))*(L1339),1E-6))</f>
        <v/>
      </c>
      <c r="U1339">
        <f>IF($D$20=0,0,IFERROR(Q1338-(((R1338+R1339)/2)*J1339)-(IF(O1338&gt;O1339,$D$8*((O1338^2-O1339^2)/(2*$I$5)),$D$9*((O1339^2-O1338^2)/(2*$I$5)))+($D$10*(ABS(I1339)/90)*(MAX(O1338^2,O1339^2)/(2*$I$5))))-Q1339,0))</f>
        <v/>
      </c>
      <c r="V1339">
        <f>IF($D$20=0,1,IFERROR(IF(ROUND(S1339,3)=1,1,IF(AND(ABS(U1339)&lt;$D$19,S1339&gt;1),1,0)),0))</f>
        <v/>
      </c>
      <c r="W1339">
        <f>IF($D$20=0,IFERROR(W1340,MAX($D$16,POWER((ABS(K1339)^2)/($I$5*MAX(F1339,0.1)^2),1/3))),IF(IFERROR(AG1340,0)=0,IFERROR(W1340,MAX($D$16,POWER((ABS(K1339)^2)/($I$5*MAX(F1339,0.1)^2),1/3))),IF(OR(IFERROR(W1339,0)=0,IFERROR(AD1340,0)&gt;1),MAX($D$16,POWER((ABS(K1339)^2)/($I$5*MAX(F1339,0.1)^2),1/3)),IF(IFERROR(AF1339,0)&gt;0,MAX($D$16,IFERROR(W1339,0)+((IFERROR(AF1339,0))*$D$18*IF((IFERROR(AD1339,0))&lt;1,1,-1))),IF(IFERROR(AF1339,0)&lt;0,IF(ABS((MAX($D$16,POWER((ABS(K1339)^2)/($I$5*MAX(F1339,0.1)^2),1/3)))-IFERROR(W1339,0))&gt;$D$19,MAX($D$16,IF((MAX($D$16,POWER((ABS(K1339)^2)/($I$5*MAX(F1339,0.1)^2),1/3)))&gt;IFERROR(W1339,0),MIN((MAX($D$16,POWER((ABS(K1339)^2)/($I$5*MAX(F1339,0.1)^2),1/3))),IFERROR(W1339,0)+(MIN(ABS(IFERROR(AF1339,0))*$D$18,ABS((MAX($D$16,POWER((ABS(K1339)^2)/($I$5*MAX(F1339,0.1)^2),1/3)))-IFERROR(W1339,0))))),MAX((MAX($D$16,POWER((ABS(K1339)^2)/($I$5*MAX(F1339,0.1)^2),1/3))),IFERROR(W1339,0)-(MIN(ABS(IFERROR(AF1339,0))*$D$18,ABS((MAX($D$16,POWER((ABS(K1339)^2)/($I$5*MAX(F1339,0.1)^2),1/3)))-IFERROR(W1339,0))))))),MAX($D$16,POWER((ABS(K1339)^2)/($I$5*MAX(F1339,0.1)^2),1/3))),MAX($D$16,IFERROR(W1339,0)))))))</f>
        <v/>
      </c>
      <c r="X1339">
        <f>((F1339)+(G1339)*(W1339))*(W1339)</f>
        <v/>
      </c>
      <c r="Y1339">
        <f>(((F1339)+(G1339)*(W1339))*(W1339))/MAX((F1339)+2*(W1339)*SQRT(1+(G1339)^2),1E-6)</f>
        <v/>
      </c>
      <c r="Z1339">
        <f>ABS(K1339)/MAX(((F1339)+(G1339)*(W1339))*(W1339),1E-6)</f>
        <v/>
      </c>
      <c r="AA1339">
        <f>E1339+W1339</f>
        <v/>
      </c>
      <c r="AB1339">
        <f>AA1339+((ABS(K1339)/MAX(((F1339)+(G1339)*(W1339))*(W1339),1E-6))^2)/(2*$I$5)</f>
        <v/>
      </c>
      <c r="AC1339">
        <f>((ABS(K1339)*$D$6)/(MAX(((F1339)+(G1339)*(W1339))*(W1339),1E-6)*MAX(((((F1339)+(G1339)*(W1339))*(W1339))/MAX((F1339)+2*(W1339)*SQRT(1+(G1339)^2),1E-6))^(2/3),1E-6)))^2</f>
        <v/>
      </c>
      <c r="AD1339">
        <f>ABS(ABS(K1339)/MAX(((F1339)+(G1339)*(W1339))*(W1339),1E-6))/SQRT($I$5*MAX((((F1339)+(G1339)*(W1339))*(W1339))/MAX((F1339)+2*(G1339)*(W1339),1E-6),1E-6))</f>
        <v/>
      </c>
      <c r="AE1339">
        <f>((F1339)*(W1339)^2)/2+(G1339)*(W1339)^3/3+(ABS(K1339)^2)/($I$5*MAX(((F1339)+(G1339)*(W1339))*(W1339),1E-6))</f>
        <v/>
      </c>
      <c r="AF1339">
        <f>IF($D$20=0,0,IFERROR(AB1340+(((AC1339+AC1340)/2)*J1340)+(IF(Z1339&gt;Z1340,$D$8*((Z1339^2-Z1340^2)/(2*$I$5)),$D$9*((Z1340^2-Z1339^2)/(2*$I$5)))+($D$10*(ABS(I1340)/90)*(MAX(Z1339^2,Z1340^2)/(2*$I$5))))-AB1339,0))</f>
        <v/>
      </c>
      <c r="AG1339">
        <f>IF($D$20=0,1,IFERROR(IF(ROUND(AD1339,3)=1,1,IF(AND(ABS(AF1339)&lt;$D$19,AD1339&lt;1),1,0)),0))</f>
        <v/>
      </c>
      <c r="AH1339">
        <f>IFERROR(IF(V32="Supercritical",MAX($D$16,IFERROR(L1339,MAX($D$16,POWER((ABS(K1339)^2)/($I$5*MAX(F1339,0.1)^2),1/3)))),IF(V32="Subcritical",MAX($D$16,IFERROR(W1339,MAX($D$16,POWER((ABS(K1339)^2)/($I$5*MAX(F1339,0.1)^2),1/3)))),IF(AND(IFERROR(V1339,0)=1,IFERROR(AG1339,0)=1),IF(IFERROR(T1339,-1E99)&gt;=IFERROR(AE1339,-1E99),MAX($D$16,IFERROR(L1339,MAX($D$16,POWER((ABS(K1339)^2)/($I$5*MAX(F1339,0.1)^2),1/3)))),MAX($D$16,IFERROR(W1339,MAX($D$16,POWER((ABS(K1339)^2)/($I$5*MAX(F1339,0.1)^2),1/3))))),IF(IFERROR(V1339,0)=1,MAX($D$16,IFERROR(L1339,MAX($D$16,POWER((ABS(K1339)^2)/($I$5*MAX(F1339,0.1)^2),1/3)))),IF(IFERROR(AG1339,0)=1,MAX($D$16,IFERROR(W1339,MAX($D$16,POWER((ABS(K1339)^2)/($I$5*MAX(F1339,0.1)^2),1/3)))),MAX($D$16,POWER((ABS(K1339)^2)/($I$5*MAX(F1339,0.1)^2),1/3))))))),MAX($D$16,POWER((ABS(K1339)^2)/($I$5*MAX(F1339,0.1)^2),1/3)))</f>
        <v/>
      </c>
      <c r="AI1339">
        <f>E1339+AH1339</f>
        <v/>
      </c>
      <c r="AJ1339">
        <f>AI1339+((ABS(K1339)/MAX(((F1339)+(G1339)*(AH1339))*(AH1339),1E-6))^2)/(2*$I$5)</f>
        <v/>
      </c>
      <c r="AM1339" t="n">
        <v>0</v>
      </c>
      <c r="AN1339" t="n">
        <v>0</v>
      </c>
      <c r="AO1339">
        <f>AM1339+AN1339</f>
        <v/>
      </c>
      <c r="AP1339">
        <f>AP1338+AO1339</f>
        <v/>
      </c>
      <c r="AQ1339">
        <f>ABS(ABS(K1339)/MAX(((F1339)+(G1339)*(AH1339))*(AH1339),1E-6))/SQRT($I$5*MAX((((F1339)+(G1339)*(AH1339))*(AH1339))/MAX((F1339)+2*(G1339)*(AH1339),1E-6),1E-6))</f>
        <v/>
      </c>
      <c r="AR1339">
        <f>IF(AQ1339&lt;1,"Subcritical","Supercritical")</f>
        <v/>
      </c>
      <c r="AS1339">
        <f>((ABS(K1339)*$D$6)/(MAX(((F1339)+(G1339)*(AH1339))*(AH1339),1E-6)*MAX(((((F1339)+(G1339)*(AH1339))*(AH1339))/MAX((F1339)+2*(AH1339)*SQRT(1+(G1339)^2),1E-6))^(2/3),1E-6)))^2</f>
        <v/>
      </c>
    </row>
    <row r="1340">
      <c r="A1340" t="n">
        <v>1191</v>
      </c>
      <c r="B1340" t="n">
        <v>1189.89</v>
      </c>
      <c r="C1340" t="n">
        <v>616073.137</v>
      </c>
      <c r="D1340" t="n">
        <v>3096814.218</v>
      </c>
      <c r="E1340" t="n">
        <v>631.967</v>
      </c>
      <c r="F1340" t="n">
        <v>5.2</v>
      </c>
      <c r="G1340" t="n">
        <v>0</v>
      </c>
      <c r="H1340" t="inlineStr">
        <is>
          <t>Normal</t>
        </is>
      </c>
      <c r="I1340" t="n">
        <v>0.002</v>
      </c>
      <c r="J1340">
        <f>B1340-B1339</f>
        <v/>
      </c>
      <c r="K1340">
        <f>MAX(0,K1339-AO1339)</f>
        <v/>
      </c>
      <c r="L1340">
        <f>IF($D$20=0,IFERROR(L1339,MAX($D$16,POWER((ABS(K1340)^2)/($I$5*MAX(F1340,0.1)^2),1/3))),IF(IFERROR(V1339,0)=0,IFERROR(L1339,MAX($D$16,POWER((ABS(K1340)^2)/($I$5*MAX(F1340,0.1)^2),1/3))),IF(OR(IFERROR(L1340,0)=0,IFERROR(S1339,0)&lt;1,IFERROR(S1340,0)&lt;1),MAX($D$16,POWER((ABS(K1340)^2)/($I$5*MAX(F1340,0.1)^2),1/3)),IF(IFERROR(U1340,0)&gt;0,MAX($D$16,IFERROR(L1340,0)+((IFERROR(U1340,0))*$D$18*IF((IFERROR(S1340,0))&lt;1,1,-1))),IF(IFERROR(U1340,0)&lt;0,IF(ABS((MAX($D$16,POWER((ABS(K1340)^2)/($I$5*MAX(F1340,0.1)^2),1/3)))-IFERROR(L1340,0))&gt;$D$19,MAX($D$16,IF((MAX($D$16,POWER((ABS(K1340)^2)/($I$5*MAX(F1340,0.1)^2),1/3)))&gt;IFERROR(L1340,0),MIN((MAX($D$16,POWER((ABS(K1340)^2)/($I$5*MAX(F1340,0.1)^2),1/3))),IFERROR(L1340,0)+(MIN(ABS(IFERROR(U1340,0))*$D$18,ABS((MAX($D$16,POWER((ABS(K1340)^2)/($I$5*MAX(F1340,0.1)^2),1/3)))-IFERROR(L1340,0))))),MAX((MAX($D$16,POWER((ABS(K1340)^2)/($I$5*MAX(F1340,0.1)^2),1/3))),IFERROR(L1340,0)-(MIN(ABS(IFERROR(U1340,0))*$D$18,ABS((MAX($D$16,POWER((ABS(K1340)^2)/($I$5*MAX(F1340,0.1)^2),1/3)))-IFERROR(L1340,0))))))),MAX($D$16,POWER((ABS(K1340)^2)/($I$5*MAX(F1340,0.1)^2),1/3))),MAX($D$16,IFERROR(L1340,0)))))))</f>
        <v/>
      </c>
      <c r="M1340">
        <f>((F1340)+(G1340)*(L1340))*(L1340)</f>
        <v/>
      </c>
      <c r="N1340">
        <f>(((F1340)+(G1340)*(L1340))*(L1340))/MAX((F1340)+2*(L1340)*SQRT(1+(G1340)^2),1E-6)</f>
        <v/>
      </c>
      <c r="O1340">
        <f>ABS(K1340)/MAX(((F1340)+(G1340)*(L1340))*(L1340),1E-6)</f>
        <v/>
      </c>
      <c r="P1340">
        <f>E1340+L1340</f>
        <v/>
      </c>
      <c r="Q1340">
        <f>P1340+((ABS(K1340)/MAX(((F1340)+(G1340)*(L1340))*(L1340),1E-6))^2)/(2*$I$5)</f>
        <v/>
      </c>
      <c r="R1340">
        <f>((ABS(K1340)*$D$6)/(MAX(((F1340)+(G1340)*(L1340))*(L1340),1E-6)*MAX(((((F1340)+(G1340)*(L1340))*(L1340))/MAX((F1340)+2*(L1340)*SQRT(1+(G1340)^2),1E-6))^(2/3),1E-6)))^2</f>
        <v/>
      </c>
      <c r="S1340">
        <f>ABS(ABS(K1340)/MAX(((F1340)+(G1340)*(L1340))*(L1340),1E-6))/SQRT($I$5*MAX((((F1340)+(G1340)*(L1340))*(L1340))/MAX((F1340)+2*(G1340)*(L1340),1E-6),1E-6))</f>
        <v/>
      </c>
      <c r="T1340">
        <f>((F1340)*(L1340)^2)/2+(G1340)*(L1340)^3/3+(ABS(K1340)^2)/($I$5*MAX(((F1340)+(G1340)*(L1340))*(L1340),1E-6))</f>
        <v/>
      </c>
      <c r="U1340">
        <f>IF($D$20=0,0,IFERROR(Q1339-(((R1339+R1340)/2)*J1340)-(IF(O1339&gt;O1340,$D$8*((O1339^2-O1340^2)/(2*$I$5)),$D$9*((O1340^2-O1339^2)/(2*$I$5)))+($D$10*(ABS(I1340)/90)*(MAX(O1339^2,O1340^2)/(2*$I$5))))-Q1340,0))</f>
        <v/>
      </c>
      <c r="V1340">
        <f>IF($D$20=0,1,IFERROR(IF(ROUND(S1340,3)=1,1,IF(AND(ABS(U1340)&lt;$D$19,S1340&gt;1),1,0)),0))</f>
        <v/>
      </c>
      <c r="W1340">
        <f>IF($D$20=0,IFERROR(W1341,MAX($D$16,POWER((ABS(K1340)^2)/($I$5*MAX(F1340,0.1)^2),1/3))),IF(IFERROR(AG1341,0)=0,IFERROR(W1341,MAX($D$16,POWER((ABS(K1340)^2)/($I$5*MAX(F1340,0.1)^2),1/3))),IF(OR(IFERROR(W1340,0)=0,IFERROR(AD1341,0)&gt;1),MAX($D$16,POWER((ABS(K1340)^2)/($I$5*MAX(F1340,0.1)^2),1/3)),IF(IFERROR(AF1340,0)&gt;0,MAX($D$16,IFERROR(W1340,0)+((IFERROR(AF1340,0))*$D$18*IF((IFERROR(AD1340,0))&lt;1,1,-1))),IF(IFERROR(AF1340,0)&lt;0,IF(ABS((MAX($D$16,POWER((ABS(K1340)^2)/($I$5*MAX(F1340,0.1)^2),1/3)))-IFERROR(W1340,0))&gt;$D$19,MAX($D$16,IF((MAX($D$16,POWER((ABS(K1340)^2)/($I$5*MAX(F1340,0.1)^2),1/3)))&gt;IFERROR(W1340,0),MIN((MAX($D$16,POWER((ABS(K1340)^2)/($I$5*MAX(F1340,0.1)^2),1/3))),IFERROR(W1340,0)+(MIN(ABS(IFERROR(AF1340,0))*$D$18,ABS((MAX($D$16,POWER((ABS(K1340)^2)/($I$5*MAX(F1340,0.1)^2),1/3)))-IFERROR(W1340,0))))),MAX((MAX($D$16,POWER((ABS(K1340)^2)/($I$5*MAX(F1340,0.1)^2),1/3))),IFERROR(W1340,0)-(MIN(ABS(IFERROR(AF1340,0))*$D$18,ABS((MAX($D$16,POWER((ABS(K1340)^2)/($I$5*MAX(F1340,0.1)^2),1/3)))-IFERROR(W1340,0))))))),MAX($D$16,POWER((ABS(K1340)^2)/($I$5*MAX(F1340,0.1)^2),1/3))),MAX($D$16,IFERROR(W1340,0)))))))</f>
        <v/>
      </c>
      <c r="X1340">
        <f>((F1340)+(G1340)*(W1340))*(W1340)</f>
        <v/>
      </c>
      <c r="Y1340">
        <f>(((F1340)+(G1340)*(W1340))*(W1340))/MAX((F1340)+2*(W1340)*SQRT(1+(G1340)^2),1E-6)</f>
        <v/>
      </c>
      <c r="Z1340">
        <f>ABS(K1340)/MAX(((F1340)+(G1340)*(W1340))*(W1340),1E-6)</f>
        <v/>
      </c>
      <c r="AA1340">
        <f>E1340+W1340</f>
        <v/>
      </c>
      <c r="AB1340">
        <f>AA1340+((ABS(K1340)/MAX(((F1340)+(G1340)*(W1340))*(W1340),1E-6))^2)/(2*$I$5)</f>
        <v/>
      </c>
      <c r="AC1340">
        <f>((ABS(K1340)*$D$6)/(MAX(((F1340)+(G1340)*(W1340))*(W1340),1E-6)*MAX(((((F1340)+(G1340)*(W1340))*(W1340))/MAX((F1340)+2*(W1340)*SQRT(1+(G1340)^2),1E-6))^(2/3),1E-6)))^2</f>
        <v/>
      </c>
      <c r="AD1340">
        <f>ABS(ABS(K1340)/MAX(((F1340)+(G1340)*(W1340))*(W1340),1E-6))/SQRT($I$5*MAX((((F1340)+(G1340)*(W1340))*(W1340))/MAX((F1340)+2*(G1340)*(W1340),1E-6),1E-6))</f>
        <v/>
      </c>
      <c r="AE1340">
        <f>((F1340)*(W1340)^2)/2+(G1340)*(W1340)^3/3+(ABS(K1340)^2)/($I$5*MAX(((F1340)+(G1340)*(W1340))*(W1340),1E-6))</f>
        <v/>
      </c>
      <c r="AF1340">
        <f>IF($D$20=0,0,IFERROR(AB1341+(((AC1340+AC1341)/2)*J1341)+(IF(Z1340&gt;Z1341,$D$8*((Z1340^2-Z1341^2)/(2*$I$5)),$D$9*((Z1341^2-Z1340^2)/(2*$I$5)))+($D$10*(ABS(I1341)/90)*(MAX(Z1340^2,Z1341^2)/(2*$I$5))))-AB1340,0))</f>
        <v/>
      </c>
      <c r="AG1340">
        <f>IF($D$20=0,1,IFERROR(IF(ROUND(AD1340,3)=1,1,IF(AND(ABS(AF1340)&lt;$D$19,AD1340&lt;1),1,0)),0))</f>
        <v/>
      </c>
      <c r="AH1340">
        <f>IFERROR(IF(V32="Supercritical",MAX($D$16,IFERROR(L1340,MAX($D$16,POWER((ABS(K1340)^2)/($I$5*MAX(F1340,0.1)^2),1/3)))),IF(V32="Subcritical",MAX($D$16,IFERROR(W1340,MAX($D$16,POWER((ABS(K1340)^2)/($I$5*MAX(F1340,0.1)^2),1/3)))),IF(AND(IFERROR(V1340,0)=1,IFERROR(AG1340,0)=1),IF(IFERROR(T1340,-1E99)&gt;=IFERROR(AE1340,-1E99),MAX($D$16,IFERROR(L1340,MAX($D$16,POWER((ABS(K1340)^2)/($I$5*MAX(F1340,0.1)^2),1/3)))),MAX($D$16,IFERROR(W1340,MAX($D$16,POWER((ABS(K1340)^2)/($I$5*MAX(F1340,0.1)^2),1/3))))),IF(IFERROR(V1340,0)=1,MAX($D$16,IFERROR(L1340,MAX($D$16,POWER((ABS(K1340)^2)/($I$5*MAX(F1340,0.1)^2),1/3)))),IF(IFERROR(AG1340,0)=1,MAX($D$16,IFERROR(W1340,MAX($D$16,POWER((ABS(K1340)^2)/($I$5*MAX(F1340,0.1)^2),1/3)))),MAX($D$16,POWER((ABS(K1340)^2)/($I$5*MAX(F1340,0.1)^2),1/3))))))),MAX($D$16,POWER((ABS(K1340)^2)/($I$5*MAX(F1340,0.1)^2),1/3)))</f>
        <v/>
      </c>
      <c r="AI1340">
        <f>E1340+AH1340</f>
        <v/>
      </c>
      <c r="AJ1340">
        <f>AI1340+((ABS(K1340)/MAX(((F1340)+(G1340)*(AH1340))*(AH1340),1E-6))^2)/(2*$I$5)</f>
        <v/>
      </c>
      <c r="AM1340" t="n">
        <v>0</v>
      </c>
      <c r="AN1340" t="n">
        <v>0</v>
      </c>
      <c r="AO1340">
        <f>AM1340+AN1340</f>
        <v/>
      </c>
      <c r="AP1340">
        <f>AP1339+AO1340</f>
        <v/>
      </c>
      <c r="AQ1340">
        <f>ABS(ABS(K1340)/MAX(((F1340)+(G1340)*(AH1340))*(AH1340),1E-6))/SQRT($I$5*MAX((((F1340)+(G1340)*(AH1340))*(AH1340))/MAX((F1340)+2*(G1340)*(AH1340),1E-6),1E-6))</f>
        <v/>
      </c>
      <c r="AR1340">
        <f>IF(AQ1340&lt;1,"Subcritical","Supercritical")</f>
        <v/>
      </c>
      <c r="AS1340">
        <f>((ABS(K1340)*$D$6)/(MAX(((F1340)+(G1340)*(AH1340))*(AH1340),1E-6)*MAX(((((F1340)+(G1340)*(AH1340))*(AH1340))/MAX((F1340)+2*(AH1340)*SQRT(1+(G1340)^2),1E-6))^(2/3),1E-6)))^2</f>
        <v/>
      </c>
    </row>
    <row r="1341">
      <c r="A1341" t="n">
        <v>1192</v>
      </c>
      <c r="B1341" t="n">
        <v>1190.89</v>
      </c>
      <c r="C1341" t="n">
        <v>616073.095</v>
      </c>
      <c r="D1341" t="n">
        <v>3096813.219</v>
      </c>
      <c r="E1341" t="n">
        <v>631.9665</v>
      </c>
      <c r="F1341" t="n">
        <v>5.2</v>
      </c>
      <c r="G1341" t="n">
        <v>0</v>
      </c>
      <c r="H1341" t="inlineStr">
        <is>
          <t>Normal</t>
        </is>
      </c>
      <c r="I1341" t="n">
        <v>0.057</v>
      </c>
      <c r="J1341">
        <f>B1341-B1340</f>
        <v/>
      </c>
      <c r="K1341">
        <f>MAX(0,K1340-AO1340)</f>
        <v/>
      </c>
      <c r="L1341">
        <f>IF($D$20=0,IFERROR(L1340,MAX($D$16,POWER((ABS(K1341)^2)/($I$5*MAX(F1341,0.1)^2),1/3))),IF(IFERROR(V1340,0)=0,IFERROR(L1340,MAX($D$16,POWER((ABS(K1341)^2)/($I$5*MAX(F1341,0.1)^2),1/3))),IF(OR(IFERROR(L1341,0)=0,IFERROR(S1340,0)&lt;1,IFERROR(S1341,0)&lt;1),MAX($D$16,POWER((ABS(K1341)^2)/($I$5*MAX(F1341,0.1)^2),1/3)),IF(IFERROR(U1341,0)&gt;0,MAX($D$16,IFERROR(L1341,0)+((IFERROR(U1341,0))*$D$18*IF((IFERROR(S1341,0))&lt;1,1,-1))),IF(IFERROR(U1341,0)&lt;0,IF(ABS((MAX($D$16,POWER((ABS(K1341)^2)/($I$5*MAX(F1341,0.1)^2),1/3)))-IFERROR(L1341,0))&gt;$D$19,MAX($D$16,IF((MAX($D$16,POWER((ABS(K1341)^2)/($I$5*MAX(F1341,0.1)^2),1/3)))&gt;IFERROR(L1341,0),MIN((MAX($D$16,POWER((ABS(K1341)^2)/($I$5*MAX(F1341,0.1)^2),1/3))),IFERROR(L1341,0)+(MIN(ABS(IFERROR(U1341,0))*$D$18,ABS((MAX($D$16,POWER((ABS(K1341)^2)/($I$5*MAX(F1341,0.1)^2),1/3)))-IFERROR(L1341,0))))),MAX((MAX($D$16,POWER((ABS(K1341)^2)/($I$5*MAX(F1341,0.1)^2),1/3))),IFERROR(L1341,0)-(MIN(ABS(IFERROR(U1341,0))*$D$18,ABS((MAX($D$16,POWER((ABS(K1341)^2)/($I$5*MAX(F1341,0.1)^2),1/3)))-IFERROR(L1341,0))))))),MAX($D$16,POWER((ABS(K1341)^2)/($I$5*MAX(F1341,0.1)^2),1/3))),MAX($D$16,IFERROR(L1341,0)))))))</f>
        <v/>
      </c>
      <c r="M1341">
        <f>((F1341)+(G1341)*(L1341))*(L1341)</f>
        <v/>
      </c>
      <c r="N1341">
        <f>(((F1341)+(G1341)*(L1341))*(L1341))/MAX((F1341)+2*(L1341)*SQRT(1+(G1341)^2),1E-6)</f>
        <v/>
      </c>
      <c r="O1341">
        <f>ABS(K1341)/MAX(((F1341)+(G1341)*(L1341))*(L1341),1E-6)</f>
        <v/>
      </c>
      <c r="P1341">
        <f>E1341+L1341</f>
        <v/>
      </c>
      <c r="Q1341">
        <f>P1341+((ABS(K1341)/MAX(((F1341)+(G1341)*(L1341))*(L1341),1E-6))^2)/(2*$I$5)</f>
        <v/>
      </c>
      <c r="R1341">
        <f>((ABS(K1341)*$D$6)/(MAX(((F1341)+(G1341)*(L1341))*(L1341),1E-6)*MAX(((((F1341)+(G1341)*(L1341))*(L1341))/MAX((F1341)+2*(L1341)*SQRT(1+(G1341)^2),1E-6))^(2/3),1E-6)))^2</f>
        <v/>
      </c>
      <c r="S1341">
        <f>ABS(ABS(K1341)/MAX(((F1341)+(G1341)*(L1341))*(L1341),1E-6))/SQRT($I$5*MAX((((F1341)+(G1341)*(L1341))*(L1341))/MAX((F1341)+2*(G1341)*(L1341),1E-6),1E-6))</f>
        <v/>
      </c>
      <c r="T1341">
        <f>((F1341)*(L1341)^2)/2+(G1341)*(L1341)^3/3+(ABS(K1341)^2)/($I$5*MAX(((F1341)+(G1341)*(L1341))*(L1341),1E-6))</f>
        <v/>
      </c>
      <c r="U1341">
        <f>IF($D$20=0,0,IFERROR(Q1340-(((R1340+R1341)/2)*J1341)-(IF(O1340&gt;O1341,$D$8*((O1340^2-O1341^2)/(2*$I$5)),$D$9*((O1341^2-O1340^2)/(2*$I$5)))+($D$10*(ABS(I1341)/90)*(MAX(O1340^2,O1341^2)/(2*$I$5))))-Q1341,0))</f>
        <v/>
      </c>
      <c r="V1341">
        <f>IF($D$20=0,1,IFERROR(IF(ROUND(S1341,3)=1,1,IF(AND(ABS(U1341)&lt;$D$19,S1341&gt;1),1,0)),0))</f>
        <v/>
      </c>
      <c r="W1341">
        <f>IF($D$20=0,IFERROR(W1342,MAX($D$16,POWER((ABS(K1341)^2)/($I$5*MAX(F1341,0.1)^2),1/3))),IF(IFERROR(AG1342,0)=0,IFERROR(W1342,MAX($D$16,POWER((ABS(K1341)^2)/($I$5*MAX(F1341,0.1)^2),1/3))),IF(OR(IFERROR(W1341,0)=0,IFERROR(AD1342,0)&gt;1),MAX($D$16,POWER((ABS(K1341)^2)/($I$5*MAX(F1341,0.1)^2),1/3)),IF(IFERROR(AF1341,0)&gt;0,MAX($D$16,IFERROR(W1341,0)+((IFERROR(AF1341,0))*$D$18*IF((IFERROR(AD1341,0))&lt;1,1,-1))),IF(IFERROR(AF1341,0)&lt;0,IF(ABS((MAX($D$16,POWER((ABS(K1341)^2)/($I$5*MAX(F1341,0.1)^2),1/3)))-IFERROR(W1341,0))&gt;$D$19,MAX($D$16,IF((MAX($D$16,POWER((ABS(K1341)^2)/($I$5*MAX(F1341,0.1)^2),1/3)))&gt;IFERROR(W1341,0),MIN((MAX($D$16,POWER((ABS(K1341)^2)/($I$5*MAX(F1341,0.1)^2),1/3))),IFERROR(W1341,0)+(MIN(ABS(IFERROR(AF1341,0))*$D$18,ABS((MAX($D$16,POWER((ABS(K1341)^2)/($I$5*MAX(F1341,0.1)^2),1/3)))-IFERROR(W1341,0))))),MAX((MAX($D$16,POWER((ABS(K1341)^2)/($I$5*MAX(F1341,0.1)^2),1/3))),IFERROR(W1341,0)-(MIN(ABS(IFERROR(AF1341,0))*$D$18,ABS((MAX($D$16,POWER((ABS(K1341)^2)/($I$5*MAX(F1341,0.1)^2),1/3)))-IFERROR(W1341,0))))))),MAX($D$16,POWER((ABS(K1341)^2)/($I$5*MAX(F1341,0.1)^2),1/3))),MAX($D$16,IFERROR(W1341,0)))))))</f>
        <v/>
      </c>
      <c r="X1341">
        <f>((F1341)+(G1341)*(W1341))*(W1341)</f>
        <v/>
      </c>
      <c r="Y1341">
        <f>(((F1341)+(G1341)*(W1341))*(W1341))/MAX((F1341)+2*(W1341)*SQRT(1+(G1341)^2),1E-6)</f>
        <v/>
      </c>
      <c r="Z1341">
        <f>ABS(K1341)/MAX(((F1341)+(G1341)*(W1341))*(W1341),1E-6)</f>
        <v/>
      </c>
      <c r="AA1341">
        <f>E1341+W1341</f>
        <v/>
      </c>
      <c r="AB1341">
        <f>AA1341+((ABS(K1341)/MAX(((F1341)+(G1341)*(W1341))*(W1341),1E-6))^2)/(2*$I$5)</f>
        <v/>
      </c>
      <c r="AC1341">
        <f>((ABS(K1341)*$D$6)/(MAX(((F1341)+(G1341)*(W1341))*(W1341),1E-6)*MAX(((((F1341)+(G1341)*(W1341))*(W1341))/MAX((F1341)+2*(W1341)*SQRT(1+(G1341)^2),1E-6))^(2/3),1E-6)))^2</f>
        <v/>
      </c>
      <c r="AD1341">
        <f>ABS(ABS(K1341)/MAX(((F1341)+(G1341)*(W1341))*(W1341),1E-6))/SQRT($I$5*MAX((((F1341)+(G1341)*(W1341))*(W1341))/MAX((F1341)+2*(G1341)*(W1341),1E-6),1E-6))</f>
        <v/>
      </c>
      <c r="AE1341">
        <f>((F1341)*(W1341)^2)/2+(G1341)*(W1341)^3/3+(ABS(K1341)^2)/($I$5*MAX(((F1341)+(G1341)*(W1341))*(W1341),1E-6))</f>
        <v/>
      </c>
      <c r="AF1341">
        <f>IF($D$20=0,0,IFERROR(AB1342+(((AC1341+AC1342)/2)*J1342)+(IF(Z1341&gt;Z1342,$D$8*((Z1341^2-Z1342^2)/(2*$I$5)),$D$9*((Z1342^2-Z1341^2)/(2*$I$5)))+($D$10*(ABS(I1342)/90)*(MAX(Z1341^2,Z1342^2)/(2*$I$5))))-AB1341,0))</f>
        <v/>
      </c>
      <c r="AG1341">
        <f>IF($D$20=0,1,IFERROR(IF(ROUND(AD1341,3)=1,1,IF(AND(ABS(AF1341)&lt;$D$19,AD1341&lt;1),1,0)),0))</f>
        <v/>
      </c>
      <c r="AH1341">
        <f>IFERROR(IF(V32="Supercritical",MAX($D$16,IFERROR(L1341,MAX($D$16,POWER((ABS(K1341)^2)/($I$5*MAX(F1341,0.1)^2),1/3)))),IF(V32="Subcritical",MAX($D$16,IFERROR(W1341,MAX($D$16,POWER((ABS(K1341)^2)/($I$5*MAX(F1341,0.1)^2),1/3)))),IF(AND(IFERROR(V1341,0)=1,IFERROR(AG1341,0)=1),IF(IFERROR(T1341,-1E99)&gt;=IFERROR(AE1341,-1E99),MAX($D$16,IFERROR(L1341,MAX($D$16,POWER((ABS(K1341)^2)/($I$5*MAX(F1341,0.1)^2),1/3)))),MAX($D$16,IFERROR(W1341,MAX($D$16,POWER((ABS(K1341)^2)/($I$5*MAX(F1341,0.1)^2),1/3))))),IF(IFERROR(V1341,0)=1,MAX($D$16,IFERROR(L1341,MAX($D$16,POWER((ABS(K1341)^2)/($I$5*MAX(F1341,0.1)^2),1/3)))),IF(IFERROR(AG1341,0)=1,MAX($D$16,IFERROR(W1341,MAX($D$16,POWER((ABS(K1341)^2)/($I$5*MAX(F1341,0.1)^2),1/3)))),MAX($D$16,POWER((ABS(K1341)^2)/($I$5*MAX(F1341,0.1)^2),1/3))))))),MAX($D$16,POWER((ABS(K1341)^2)/($I$5*MAX(F1341,0.1)^2),1/3)))</f>
        <v/>
      </c>
      <c r="AI1341">
        <f>E1341+AH1341</f>
        <v/>
      </c>
      <c r="AJ1341">
        <f>AI1341+((ABS(K1341)/MAX(((F1341)+(G1341)*(AH1341))*(AH1341),1E-6))^2)/(2*$I$5)</f>
        <v/>
      </c>
      <c r="AM1341" t="n">
        <v>0</v>
      </c>
      <c r="AN1341" t="n">
        <v>0</v>
      </c>
      <c r="AO1341">
        <f>AM1341+AN1341</f>
        <v/>
      </c>
      <c r="AP1341">
        <f>AP1340+AO1341</f>
        <v/>
      </c>
      <c r="AQ1341">
        <f>ABS(ABS(K1341)/MAX(((F1341)+(G1341)*(AH1341))*(AH1341),1E-6))/SQRT($I$5*MAX((((F1341)+(G1341)*(AH1341))*(AH1341))/MAX((F1341)+2*(G1341)*(AH1341),1E-6),1E-6))</f>
        <v/>
      </c>
      <c r="AR1341">
        <f>IF(AQ1341&lt;1,"Subcritical","Supercritical")</f>
        <v/>
      </c>
      <c r="AS1341">
        <f>((ABS(K1341)*$D$6)/(MAX(((F1341)+(G1341)*(AH1341))*(AH1341),1E-6)*MAX(((((F1341)+(G1341)*(AH1341))*(AH1341))/MAX((F1341)+2*(AH1341)*SQRT(1+(G1341)^2),1E-6))^(2/3),1E-6)))^2</f>
        <v/>
      </c>
    </row>
    <row r="1342">
      <c r="A1342" t="n">
        <v>1193</v>
      </c>
      <c r="B1342" t="n">
        <v>1191.89</v>
      </c>
      <c r="C1342" t="n">
        <v>616073.052</v>
      </c>
      <c r="D1342" t="n">
        <v>3096812.22</v>
      </c>
      <c r="E1342" t="n">
        <v>631.966</v>
      </c>
      <c r="F1342" t="n">
        <v>5.2</v>
      </c>
      <c r="G1342" t="n">
        <v>0</v>
      </c>
      <c r="H1342" t="inlineStr">
        <is>
          <t>Normal</t>
        </is>
      </c>
      <c r="I1342" t="n">
        <v>0.057</v>
      </c>
      <c r="J1342">
        <f>B1342-B1341</f>
        <v/>
      </c>
      <c r="K1342">
        <f>MAX(0,K1341-AO1341)</f>
        <v/>
      </c>
      <c r="L1342">
        <f>IF($D$20=0,IFERROR(L1341,MAX($D$16,POWER((ABS(K1342)^2)/($I$5*MAX(F1342,0.1)^2),1/3))),IF(IFERROR(V1341,0)=0,IFERROR(L1341,MAX($D$16,POWER((ABS(K1342)^2)/($I$5*MAX(F1342,0.1)^2),1/3))),IF(OR(IFERROR(L1342,0)=0,IFERROR(S1341,0)&lt;1,IFERROR(S1342,0)&lt;1),MAX($D$16,POWER((ABS(K1342)^2)/($I$5*MAX(F1342,0.1)^2),1/3)),IF(IFERROR(U1342,0)&gt;0,MAX($D$16,IFERROR(L1342,0)+((IFERROR(U1342,0))*$D$18*IF((IFERROR(S1342,0))&lt;1,1,-1))),IF(IFERROR(U1342,0)&lt;0,IF(ABS((MAX($D$16,POWER((ABS(K1342)^2)/($I$5*MAX(F1342,0.1)^2),1/3)))-IFERROR(L1342,0))&gt;$D$19,MAX($D$16,IF((MAX($D$16,POWER((ABS(K1342)^2)/($I$5*MAX(F1342,0.1)^2),1/3)))&gt;IFERROR(L1342,0),MIN((MAX($D$16,POWER((ABS(K1342)^2)/($I$5*MAX(F1342,0.1)^2),1/3))),IFERROR(L1342,0)+(MIN(ABS(IFERROR(U1342,0))*$D$18,ABS((MAX($D$16,POWER((ABS(K1342)^2)/($I$5*MAX(F1342,0.1)^2),1/3)))-IFERROR(L1342,0))))),MAX((MAX($D$16,POWER((ABS(K1342)^2)/($I$5*MAX(F1342,0.1)^2),1/3))),IFERROR(L1342,0)-(MIN(ABS(IFERROR(U1342,0))*$D$18,ABS((MAX($D$16,POWER((ABS(K1342)^2)/($I$5*MAX(F1342,0.1)^2),1/3)))-IFERROR(L1342,0))))))),MAX($D$16,POWER((ABS(K1342)^2)/($I$5*MAX(F1342,0.1)^2),1/3))),MAX($D$16,IFERROR(L1342,0)))))))</f>
        <v/>
      </c>
      <c r="M1342">
        <f>((F1342)+(G1342)*(L1342))*(L1342)</f>
        <v/>
      </c>
      <c r="N1342">
        <f>(((F1342)+(G1342)*(L1342))*(L1342))/MAX((F1342)+2*(L1342)*SQRT(1+(G1342)^2),1E-6)</f>
        <v/>
      </c>
      <c r="O1342">
        <f>ABS(K1342)/MAX(((F1342)+(G1342)*(L1342))*(L1342),1E-6)</f>
        <v/>
      </c>
      <c r="P1342">
        <f>E1342+L1342</f>
        <v/>
      </c>
      <c r="Q1342">
        <f>P1342+((ABS(K1342)/MAX(((F1342)+(G1342)*(L1342))*(L1342),1E-6))^2)/(2*$I$5)</f>
        <v/>
      </c>
      <c r="R1342">
        <f>((ABS(K1342)*$D$6)/(MAX(((F1342)+(G1342)*(L1342))*(L1342),1E-6)*MAX(((((F1342)+(G1342)*(L1342))*(L1342))/MAX((F1342)+2*(L1342)*SQRT(1+(G1342)^2),1E-6))^(2/3),1E-6)))^2</f>
        <v/>
      </c>
      <c r="S1342">
        <f>ABS(ABS(K1342)/MAX(((F1342)+(G1342)*(L1342))*(L1342),1E-6))/SQRT($I$5*MAX((((F1342)+(G1342)*(L1342))*(L1342))/MAX((F1342)+2*(G1342)*(L1342),1E-6),1E-6))</f>
        <v/>
      </c>
      <c r="T1342">
        <f>((F1342)*(L1342)^2)/2+(G1342)*(L1342)^3/3+(ABS(K1342)^2)/($I$5*MAX(((F1342)+(G1342)*(L1342))*(L1342),1E-6))</f>
        <v/>
      </c>
      <c r="U1342">
        <f>IF($D$20=0,0,IFERROR(Q1341-(((R1341+R1342)/2)*J1342)-(IF(O1341&gt;O1342,$D$8*((O1341^2-O1342^2)/(2*$I$5)),$D$9*((O1342^2-O1341^2)/(2*$I$5)))+($D$10*(ABS(I1342)/90)*(MAX(O1341^2,O1342^2)/(2*$I$5))))-Q1342,0))</f>
        <v/>
      </c>
      <c r="V1342">
        <f>IF($D$20=0,1,IFERROR(IF(ROUND(S1342,3)=1,1,IF(AND(ABS(U1342)&lt;$D$19,S1342&gt;1),1,0)),0))</f>
        <v/>
      </c>
      <c r="W1342">
        <f>IF($D$20=0,IFERROR(W1343,MAX($D$16,POWER((ABS(K1342)^2)/($I$5*MAX(F1342,0.1)^2),1/3))),IF(IFERROR(AG1343,0)=0,IFERROR(W1343,MAX($D$16,POWER((ABS(K1342)^2)/($I$5*MAX(F1342,0.1)^2),1/3))),IF(OR(IFERROR(W1342,0)=0,IFERROR(AD1343,0)&gt;1),MAX($D$16,POWER((ABS(K1342)^2)/($I$5*MAX(F1342,0.1)^2),1/3)),IF(IFERROR(AF1342,0)&gt;0,MAX($D$16,IFERROR(W1342,0)+((IFERROR(AF1342,0))*$D$18*IF((IFERROR(AD1342,0))&lt;1,1,-1))),IF(IFERROR(AF1342,0)&lt;0,IF(ABS((MAX($D$16,POWER((ABS(K1342)^2)/($I$5*MAX(F1342,0.1)^2),1/3)))-IFERROR(W1342,0))&gt;$D$19,MAX($D$16,IF((MAX($D$16,POWER((ABS(K1342)^2)/($I$5*MAX(F1342,0.1)^2),1/3)))&gt;IFERROR(W1342,0),MIN((MAX($D$16,POWER((ABS(K1342)^2)/($I$5*MAX(F1342,0.1)^2),1/3))),IFERROR(W1342,0)+(MIN(ABS(IFERROR(AF1342,0))*$D$18,ABS((MAX($D$16,POWER((ABS(K1342)^2)/($I$5*MAX(F1342,0.1)^2),1/3)))-IFERROR(W1342,0))))),MAX((MAX($D$16,POWER((ABS(K1342)^2)/($I$5*MAX(F1342,0.1)^2),1/3))),IFERROR(W1342,0)-(MIN(ABS(IFERROR(AF1342,0))*$D$18,ABS((MAX($D$16,POWER((ABS(K1342)^2)/($I$5*MAX(F1342,0.1)^2),1/3)))-IFERROR(W1342,0))))))),MAX($D$16,POWER((ABS(K1342)^2)/($I$5*MAX(F1342,0.1)^2),1/3))),MAX($D$16,IFERROR(W1342,0)))))))</f>
        <v/>
      </c>
      <c r="X1342">
        <f>((F1342)+(G1342)*(W1342))*(W1342)</f>
        <v/>
      </c>
      <c r="Y1342">
        <f>(((F1342)+(G1342)*(W1342))*(W1342))/MAX((F1342)+2*(W1342)*SQRT(1+(G1342)^2),1E-6)</f>
        <v/>
      </c>
      <c r="Z1342">
        <f>ABS(K1342)/MAX(((F1342)+(G1342)*(W1342))*(W1342),1E-6)</f>
        <v/>
      </c>
      <c r="AA1342">
        <f>E1342+W1342</f>
        <v/>
      </c>
      <c r="AB1342">
        <f>AA1342+((ABS(K1342)/MAX(((F1342)+(G1342)*(W1342))*(W1342),1E-6))^2)/(2*$I$5)</f>
        <v/>
      </c>
      <c r="AC1342">
        <f>((ABS(K1342)*$D$6)/(MAX(((F1342)+(G1342)*(W1342))*(W1342),1E-6)*MAX(((((F1342)+(G1342)*(W1342))*(W1342))/MAX((F1342)+2*(W1342)*SQRT(1+(G1342)^2),1E-6))^(2/3),1E-6)))^2</f>
        <v/>
      </c>
      <c r="AD1342">
        <f>ABS(ABS(K1342)/MAX(((F1342)+(G1342)*(W1342))*(W1342),1E-6))/SQRT($I$5*MAX((((F1342)+(G1342)*(W1342))*(W1342))/MAX((F1342)+2*(G1342)*(W1342),1E-6),1E-6))</f>
        <v/>
      </c>
      <c r="AE1342">
        <f>((F1342)*(W1342)^2)/2+(G1342)*(W1342)^3/3+(ABS(K1342)^2)/($I$5*MAX(((F1342)+(G1342)*(W1342))*(W1342),1E-6))</f>
        <v/>
      </c>
      <c r="AF1342">
        <f>IF($D$20=0,0,IFERROR(AB1343+(((AC1342+AC1343)/2)*J1343)+(IF(Z1342&gt;Z1343,$D$8*((Z1342^2-Z1343^2)/(2*$I$5)),$D$9*((Z1343^2-Z1342^2)/(2*$I$5)))+($D$10*(ABS(I1343)/90)*(MAX(Z1342^2,Z1343^2)/(2*$I$5))))-AB1342,0))</f>
        <v/>
      </c>
      <c r="AG1342">
        <f>IF($D$20=0,1,IFERROR(IF(ROUND(AD1342,3)=1,1,IF(AND(ABS(AF1342)&lt;$D$19,AD1342&lt;1),1,0)),0))</f>
        <v/>
      </c>
      <c r="AH1342">
        <f>IFERROR(IF(V32="Supercritical",MAX($D$16,IFERROR(L1342,MAX($D$16,POWER((ABS(K1342)^2)/($I$5*MAX(F1342,0.1)^2),1/3)))),IF(V32="Subcritical",MAX($D$16,IFERROR(W1342,MAX($D$16,POWER((ABS(K1342)^2)/($I$5*MAX(F1342,0.1)^2),1/3)))),IF(AND(IFERROR(V1342,0)=1,IFERROR(AG1342,0)=1),IF(IFERROR(T1342,-1E99)&gt;=IFERROR(AE1342,-1E99),MAX($D$16,IFERROR(L1342,MAX($D$16,POWER((ABS(K1342)^2)/($I$5*MAX(F1342,0.1)^2),1/3)))),MAX($D$16,IFERROR(W1342,MAX($D$16,POWER((ABS(K1342)^2)/($I$5*MAX(F1342,0.1)^2),1/3))))),IF(IFERROR(V1342,0)=1,MAX($D$16,IFERROR(L1342,MAX($D$16,POWER((ABS(K1342)^2)/($I$5*MAX(F1342,0.1)^2),1/3)))),IF(IFERROR(AG1342,0)=1,MAX($D$16,IFERROR(W1342,MAX($D$16,POWER((ABS(K1342)^2)/($I$5*MAX(F1342,0.1)^2),1/3)))),MAX($D$16,POWER((ABS(K1342)^2)/($I$5*MAX(F1342,0.1)^2),1/3))))))),MAX($D$16,POWER((ABS(K1342)^2)/($I$5*MAX(F1342,0.1)^2),1/3)))</f>
        <v/>
      </c>
      <c r="AI1342">
        <f>E1342+AH1342</f>
        <v/>
      </c>
      <c r="AJ1342">
        <f>AI1342+((ABS(K1342)/MAX(((F1342)+(G1342)*(AH1342))*(AH1342),1E-6))^2)/(2*$I$5)</f>
        <v/>
      </c>
      <c r="AM1342" t="n">
        <v>0</v>
      </c>
      <c r="AN1342" t="n">
        <v>0</v>
      </c>
      <c r="AO1342">
        <f>AM1342+AN1342</f>
        <v/>
      </c>
      <c r="AP1342">
        <f>AP1341+AO1342</f>
        <v/>
      </c>
      <c r="AQ1342">
        <f>ABS(ABS(K1342)/MAX(((F1342)+(G1342)*(AH1342))*(AH1342),1E-6))/SQRT($I$5*MAX((((F1342)+(G1342)*(AH1342))*(AH1342))/MAX((F1342)+2*(G1342)*(AH1342),1E-6),1E-6))</f>
        <v/>
      </c>
      <c r="AR1342">
        <f>IF(AQ1342&lt;1,"Subcritical","Supercritical")</f>
        <v/>
      </c>
      <c r="AS1342">
        <f>((ABS(K1342)*$D$6)/(MAX(((F1342)+(G1342)*(AH1342))*(AH1342),1E-6)*MAX(((((F1342)+(G1342)*(AH1342))*(AH1342))/MAX((F1342)+2*(AH1342)*SQRT(1+(G1342)^2),1E-6))^(2/3),1E-6)))^2</f>
        <v/>
      </c>
    </row>
    <row r="1343">
      <c r="A1343" t="n">
        <v>1194</v>
      </c>
      <c r="B1343" t="n">
        <v>1192.889</v>
      </c>
      <c r="C1343" t="n">
        <v>616073.01</v>
      </c>
      <c r="D1343" t="n">
        <v>3096811.221</v>
      </c>
      <c r="E1343" t="n">
        <v>631.9655</v>
      </c>
      <c r="F1343" t="n">
        <v>5.2</v>
      </c>
      <c r="G1343" t="n">
        <v>0</v>
      </c>
      <c r="H1343" t="inlineStr">
        <is>
          <t>Normal</t>
        </is>
      </c>
      <c r="I1343" t="n">
        <v>0</v>
      </c>
      <c r="J1343">
        <f>B1343-B1342</f>
        <v/>
      </c>
      <c r="K1343">
        <f>MAX(0,K1342-AO1342)</f>
        <v/>
      </c>
      <c r="L1343">
        <f>IF($D$20=0,IFERROR(L1342,MAX($D$16,POWER((ABS(K1343)^2)/($I$5*MAX(F1343,0.1)^2),1/3))),IF(IFERROR(V1342,0)=0,IFERROR(L1342,MAX($D$16,POWER((ABS(K1343)^2)/($I$5*MAX(F1343,0.1)^2),1/3))),IF(OR(IFERROR(L1343,0)=0,IFERROR(S1342,0)&lt;1,IFERROR(S1343,0)&lt;1),MAX($D$16,POWER((ABS(K1343)^2)/($I$5*MAX(F1343,0.1)^2),1/3)),IF(IFERROR(U1343,0)&gt;0,MAX($D$16,IFERROR(L1343,0)+((IFERROR(U1343,0))*$D$18*IF((IFERROR(S1343,0))&lt;1,1,-1))),IF(IFERROR(U1343,0)&lt;0,IF(ABS((MAX($D$16,POWER((ABS(K1343)^2)/($I$5*MAX(F1343,0.1)^2),1/3)))-IFERROR(L1343,0))&gt;$D$19,MAX($D$16,IF((MAX($D$16,POWER((ABS(K1343)^2)/($I$5*MAX(F1343,0.1)^2),1/3)))&gt;IFERROR(L1343,0),MIN((MAX($D$16,POWER((ABS(K1343)^2)/($I$5*MAX(F1343,0.1)^2),1/3))),IFERROR(L1343,0)+(MIN(ABS(IFERROR(U1343,0))*$D$18,ABS((MAX($D$16,POWER((ABS(K1343)^2)/($I$5*MAX(F1343,0.1)^2),1/3)))-IFERROR(L1343,0))))),MAX((MAX($D$16,POWER((ABS(K1343)^2)/($I$5*MAX(F1343,0.1)^2),1/3))),IFERROR(L1343,0)-(MIN(ABS(IFERROR(U1343,0))*$D$18,ABS((MAX($D$16,POWER((ABS(K1343)^2)/($I$5*MAX(F1343,0.1)^2),1/3)))-IFERROR(L1343,0))))))),MAX($D$16,POWER((ABS(K1343)^2)/($I$5*MAX(F1343,0.1)^2),1/3))),MAX($D$16,IFERROR(L1343,0)))))))</f>
        <v/>
      </c>
      <c r="M1343">
        <f>((F1343)+(G1343)*(L1343))*(L1343)</f>
        <v/>
      </c>
      <c r="N1343">
        <f>(((F1343)+(G1343)*(L1343))*(L1343))/MAX((F1343)+2*(L1343)*SQRT(1+(G1343)^2),1E-6)</f>
        <v/>
      </c>
      <c r="O1343">
        <f>ABS(K1343)/MAX(((F1343)+(G1343)*(L1343))*(L1343),1E-6)</f>
        <v/>
      </c>
      <c r="P1343">
        <f>E1343+L1343</f>
        <v/>
      </c>
      <c r="Q1343">
        <f>P1343+((ABS(K1343)/MAX(((F1343)+(G1343)*(L1343))*(L1343),1E-6))^2)/(2*$I$5)</f>
        <v/>
      </c>
      <c r="R1343">
        <f>((ABS(K1343)*$D$6)/(MAX(((F1343)+(G1343)*(L1343))*(L1343),1E-6)*MAX(((((F1343)+(G1343)*(L1343))*(L1343))/MAX((F1343)+2*(L1343)*SQRT(1+(G1343)^2),1E-6))^(2/3),1E-6)))^2</f>
        <v/>
      </c>
      <c r="S1343">
        <f>ABS(ABS(K1343)/MAX(((F1343)+(G1343)*(L1343))*(L1343),1E-6))/SQRT($I$5*MAX((((F1343)+(G1343)*(L1343))*(L1343))/MAX((F1343)+2*(G1343)*(L1343),1E-6),1E-6))</f>
        <v/>
      </c>
      <c r="T1343">
        <f>((F1343)*(L1343)^2)/2+(G1343)*(L1343)^3/3+(ABS(K1343)^2)/($I$5*MAX(((F1343)+(G1343)*(L1343))*(L1343),1E-6))</f>
        <v/>
      </c>
      <c r="U1343">
        <f>IF($D$20=0,0,IFERROR(Q1342-(((R1342+R1343)/2)*J1343)-(IF(O1342&gt;O1343,$D$8*((O1342^2-O1343^2)/(2*$I$5)),$D$9*((O1343^2-O1342^2)/(2*$I$5)))+($D$10*(ABS(I1343)/90)*(MAX(O1342^2,O1343^2)/(2*$I$5))))-Q1343,0))</f>
        <v/>
      </c>
      <c r="V1343">
        <f>IF($D$20=0,1,IFERROR(IF(ROUND(S1343,3)=1,1,IF(AND(ABS(U1343)&lt;$D$19,S1343&gt;1),1,0)),0))</f>
        <v/>
      </c>
      <c r="W1343">
        <f>IF($D$20=0,IFERROR(W1344,MAX($D$16,POWER((ABS(K1343)^2)/($I$5*MAX(F1343,0.1)^2),1/3))),IF(IFERROR(AG1344,0)=0,IFERROR(W1344,MAX($D$16,POWER((ABS(K1343)^2)/($I$5*MAX(F1343,0.1)^2),1/3))),IF(OR(IFERROR(W1343,0)=0,IFERROR(AD1344,0)&gt;1),MAX($D$16,POWER((ABS(K1343)^2)/($I$5*MAX(F1343,0.1)^2),1/3)),IF(IFERROR(AF1343,0)&gt;0,MAX($D$16,IFERROR(W1343,0)+((IFERROR(AF1343,0))*$D$18*IF((IFERROR(AD1343,0))&lt;1,1,-1))),IF(IFERROR(AF1343,0)&lt;0,IF(ABS((MAX($D$16,POWER((ABS(K1343)^2)/($I$5*MAX(F1343,0.1)^2),1/3)))-IFERROR(W1343,0))&gt;$D$19,MAX($D$16,IF((MAX($D$16,POWER((ABS(K1343)^2)/($I$5*MAX(F1343,0.1)^2),1/3)))&gt;IFERROR(W1343,0),MIN((MAX($D$16,POWER((ABS(K1343)^2)/($I$5*MAX(F1343,0.1)^2),1/3))),IFERROR(W1343,0)+(MIN(ABS(IFERROR(AF1343,0))*$D$18,ABS((MAX($D$16,POWER((ABS(K1343)^2)/($I$5*MAX(F1343,0.1)^2),1/3)))-IFERROR(W1343,0))))),MAX((MAX($D$16,POWER((ABS(K1343)^2)/($I$5*MAX(F1343,0.1)^2),1/3))),IFERROR(W1343,0)-(MIN(ABS(IFERROR(AF1343,0))*$D$18,ABS((MAX($D$16,POWER((ABS(K1343)^2)/($I$5*MAX(F1343,0.1)^2),1/3)))-IFERROR(W1343,0))))))),MAX($D$16,POWER((ABS(K1343)^2)/($I$5*MAX(F1343,0.1)^2),1/3))),MAX($D$16,IFERROR(W1343,0)))))))</f>
        <v/>
      </c>
      <c r="X1343">
        <f>((F1343)+(G1343)*(W1343))*(W1343)</f>
        <v/>
      </c>
      <c r="Y1343">
        <f>(((F1343)+(G1343)*(W1343))*(W1343))/MAX((F1343)+2*(W1343)*SQRT(1+(G1343)^2),1E-6)</f>
        <v/>
      </c>
      <c r="Z1343">
        <f>ABS(K1343)/MAX(((F1343)+(G1343)*(W1343))*(W1343),1E-6)</f>
        <v/>
      </c>
      <c r="AA1343">
        <f>E1343+W1343</f>
        <v/>
      </c>
      <c r="AB1343">
        <f>AA1343+((ABS(K1343)/MAX(((F1343)+(G1343)*(W1343))*(W1343),1E-6))^2)/(2*$I$5)</f>
        <v/>
      </c>
      <c r="AC1343">
        <f>((ABS(K1343)*$D$6)/(MAX(((F1343)+(G1343)*(W1343))*(W1343),1E-6)*MAX(((((F1343)+(G1343)*(W1343))*(W1343))/MAX((F1343)+2*(W1343)*SQRT(1+(G1343)^2),1E-6))^(2/3),1E-6)))^2</f>
        <v/>
      </c>
      <c r="AD1343">
        <f>ABS(ABS(K1343)/MAX(((F1343)+(G1343)*(W1343))*(W1343),1E-6))/SQRT($I$5*MAX((((F1343)+(G1343)*(W1343))*(W1343))/MAX((F1343)+2*(G1343)*(W1343),1E-6),1E-6))</f>
        <v/>
      </c>
      <c r="AE1343">
        <f>((F1343)*(W1343)^2)/2+(G1343)*(W1343)^3/3+(ABS(K1343)^2)/($I$5*MAX(((F1343)+(G1343)*(W1343))*(W1343),1E-6))</f>
        <v/>
      </c>
      <c r="AF1343">
        <f>IF($D$20=0,0,IFERROR(AB1344+(((AC1343+AC1344)/2)*J1344)+(IF(Z1343&gt;Z1344,$D$8*((Z1343^2-Z1344^2)/(2*$I$5)),$D$9*((Z1344^2-Z1343^2)/(2*$I$5)))+($D$10*(ABS(I1344)/90)*(MAX(Z1343^2,Z1344^2)/(2*$I$5))))-AB1343,0))</f>
        <v/>
      </c>
      <c r="AG1343">
        <f>IF($D$20=0,1,IFERROR(IF(ROUND(AD1343,3)=1,1,IF(AND(ABS(AF1343)&lt;$D$19,AD1343&lt;1),1,0)),0))</f>
        <v/>
      </c>
      <c r="AH1343">
        <f>IFERROR(IF(V32="Supercritical",MAX($D$16,IFERROR(L1343,MAX($D$16,POWER((ABS(K1343)^2)/($I$5*MAX(F1343,0.1)^2),1/3)))),IF(V32="Subcritical",MAX($D$16,IFERROR(W1343,MAX($D$16,POWER((ABS(K1343)^2)/($I$5*MAX(F1343,0.1)^2),1/3)))),IF(AND(IFERROR(V1343,0)=1,IFERROR(AG1343,0)=1),IF(IFERROR(T1343,-1E99)&gt;=IFERROR(AE1343,-1E99),MAX($D$16,IFERROR(L1343,MAX($D$16,POWER((ABS(K1343)^2)/($I$5*MAX(F1343,0.1)^2),1/3)))),MAX($D$16,IFERROR(W1343,MAX($D$16,POWER((ABS(K1343)^2)/($I$5*MAX(F1343,0.1)^2),1/3))))),IF(IFERROR(V1343,0)=1,MAX($D$16,IFERROR(L1343,MAX($D$16,POWER((ABS(K1343)^2)/($I$5*MAX(F1343,0.1)^2),1/3)))),IF(IFERROR(AG1343,0)=1,MAX($D$16,IFERROR(W1343,MAX($D$16,POWER((ABS(K1343)^2)/($I$5*MAX(F1343,0.1)^2),1/3)))),MAX($D$16,POWER((ABS(K1343)^2)/($I$5*MAX(F1343,0.1)^2),1/3))))))),MAX($D$16,POWER((ABS(K1343)^2)/($I$5*MAX(F1343,0.1)^2),1/3)))</f>
        <v/>
      </c>
      <c r="AI1343">
        <f>E1343+AH1343</f>
        <v/>
      </c>
      <c r="AJ1343">
        <f>AI1343+((ABS(K1343)/MAX(((F1343)+(G1343)*(AH1343))*(AH1343),1E-6))^2)/(2*$I$5)</f>
        <v/>
      </c>
      <c r="AM1343" t="n">
        <v>0</v>
      </c>
      <c r="AN1343" t="n">
        <v>0</v>
      </c>
      <c r="AO1343">
        <f>AM1343+AN1343</f>
        <v/>
      </c>
      <c r="AP1343">
        <f>AP1342+AO1343</f>
        <v/>
      </c>
      <c r="AQ1343">
        <f>ABS(ABS(K1343)/MAX(((F1343)+(G1343)*(AH1343))*(AH1343),1E-6))/SQRT($I$5*MAX((((F1343)+(G1343)*(AH1343))*(AH1343))/MAX((F1343)+2*(G1343)*(AH1343),1E-6),1E-6))</f>
        <v/>
      </c>
      <c r="AR1343">
        <f>IF(AQ1343&lt;1,"Subcritical","Supercritical")</f>
        <v/>
      </c>
      <c r="AS1343">
        <f>((ABS(K1343)*$D$6)/(MAX(((F1343)+(G1343)*(AH1343))*(AH1343),1E-6)*MAX(((((F1343)+(G1343)*(AH1343))*(AH1343))/MAX((F1343)+2*(AH1343)*SQRT(1+(G1343)^2),1E-6))^(2/3),1E-6)))^2</f>
        <v/>
      </c>
    </row>
    <row r="1344">
      <c r="A1344" t="n">
        <v>1195</v>
      </c>
      <c r="B1344" t="n">
        <v>1193.889</v>
      </c>
      <c r="C1344" t="n">
        <v>616072.968</v>
      </c>
      <c r="D1344" t="n">
        <v>3096810.222</v>
      </c>
      <c r="E1344" t="n">
        <v>631.965</v>
      </c>
      <c r="F1344" t="n">
        <v>5.2</v>
      </c>
      <c r="G1344" t="n">
        <v>0</v>
      </c>
      <c r="H1344" t="inlineStr">
        <is>
          <t>Normal</t>
        </is>
      </c>
      <c r="I1344" t="n">
        <v>0</v>
      </c>
      <c r="J1344">
        <f>B1344-B1343</f>
        <v/>
      </c>
      <c r="K1344">
        <f>MAX(0,K1343-AO1343)</f>
        <v/>
      </c>
      <c r="L1344">
        <f>IF($D$20=0,IFERROR(L1343,MAX($D$16,POWER((ABS(K1344)^2)/($I$5*MAX(F1344,0.1)^2),1/3))),IF(IFERROR(V1343,0)=0,IFERROR(L1343,MAX($D$16,POWER((ABS(K1344)^2)/($I$5*MAX(F1344,0.1)^2),1/3))),IF(OR(IFERROR(L1344,0)=0,IFERROR(S1343,0)&lt;1,IFERROR(S1344,0)&lt;1),MAX($D$16,POWER((ABS(K1344)^2)/($I$5*MAX(F1344,0.1)^2),1/3)),IF(IFERROR(U1344,0)&gt;0,MAX($D$16,IFERROR(L1344,0)+((IFERROR(U1344,0))*$D$18*IF((IFERROR(S1344,0))&lt;1,1,-1))),IF(IFERROR(U1344,0)&lt;0,IF(ABS((MAX($D$16,POWER((ABS(K1344)^2)/($I$5*MAX(F1344,0.1)^2),1/3)))-IFERROR(L1344,0))&gt;$D$19,MAX($D$16,IF((MAX($D$16,POWER((ABS(K1344)^2)/($I$5*MAX(F1344,0.1)^2),1/3)))&gt;IFERROR(L1344,0),MIN((MAX($D$16,POWER((ABS(K1344)^2)/($I$5*MAX(F1344,0.1)^2),1/3))),IFERROR(L1344,0)+(MIN(ABS(IFERROR(U1344,0))*$D$18,ABS((MAX($D$16,POWER((ABS(K1344)^2)/($I$5*MAX(F1344,0.1)^2),1/3)))-IFERROR(L1344,0))))),MAX((MAX($D$16,POWER((ABS(K1344)^2)/($I$5*MAX(F1344,0.1)^2),1/3))),IFERROR(L1344,0)-(MIN(ABS(IFERROR(U1344,0))*$D$18,ABS((MAX($D$16,POWER((ABS(K1344)^2)/($I$5*MAX(F1344,0.1)^2),1/3)))-IFERROR(L1344,0))))))),MAX($D$16,POWER((ABS(K1344)^2)/($I$5*MAX(F1344,0.1)^2),1/3))),MAX($D$16,IFERROR(L1344,0)))))))</f>
        <v/>
      </c>
      <c r="M1344">
        <f>((F1344)+(G1344)*(L1344))*(L1344)</f>
        <v/>
      </c>
      <c r="N1344">
        <f>(((F1344)+(G1344)*(L1344))*(L1344))/MAX((F1344)+2*(L1344)*SQRT(1+(G1344)^2),1E-6)</f>
        <v/>
      </c>
      <c r="O1344">
        <f>ABS(K1344)/MAX(((F1344)+(G1344)*(L1344))*(L1344),1E-6)</f>
        <v/>
      </c>
      <c r="P1344">
        <f>E1344+L1344</f>
        <v/>
      </c>
      <c r="Q1344">
        <f>P1344+((ABS(K1344)/MAX(((F1344)+(G1344)*(L1344))*(L1344),1E-6))^2)/(2*$I$5)</f>
        <v/>
      </c>
      <c r="R1344">
        <f>((ABS(K1344)*$D$6)/(MAX(((F1344)+(G1344)*(L1344))*(L1344),1E-6)*MAX(((((F1344)+(G1344)*(L1344))*(L1344))/MAX((F1344)+2*(L1344)*SQRT(1+(G1344)^2),1E-6))^(2/3),1E-6)))^2</f>
        <v/>
      </c>
      <c r="S1344">
        <f>ABS(ABS(K1344)/MAX(((F1344)+(G1344)*(L1344))*(L1344),1E-6))/SQRT($I$5*MAX((((F1344)+(G1344)*(L1344))*(L1344))/MAX((F1344)+2*(G1344)*(L1344),1E-6),1E-6))</f>
        <v/>
      </c>
      <c r="T1344">
        <f>((F1344)*(L1344)^2)/2+(G1344)*(L1344)^3/3+(ABS(K1344)^2)/($I$5*MAX(((F1344)+(G1344)*(L1344))*(L1344),1E-6))</f>
        <v/>
      </c>
      <c r="U1344">
        <f>IF($D$20=0,0,IFERROR(Q1343-(((R1343+R1344)/2)*J1344)-(IF(O1343&gt;O1344,$D$8*((O1343^2-O1344^2)/(2*$I$5)),$D$9*((O1344^2-O1343^2)/(2*$I$5)))+($D$10*(ABS(I1344)/90)*(MAX(O1343^2,O1344^2)/(2*$I$5))))-Q1344,0))</f>
        <v/>
      </c>
      <c r="V1344">
        <f>IF($D$20=0,1,IFERROR(IF(ROUND(S1344,3)=1,1,IF(AND(ABS(U1344)&lt;$D$19,S1344&gt;1),1,0)),0))</f>
        <v/>
      </c>
      <c r="W1344">
        <f>IF($D$20=0,IFERROR(W1345,MAX($D$16,POWER((ABS(K1344)^2)/($I$5*MAX(F1344,0.1)^2),1/3))),IF(IFERROR(AG1345,0)=0,IFERROR(W1345,MAX($D$16,POWER((ABS(K1344)^2)/($I$5*MAX(F1344,0.1)^2),1/3))),IF(OR(IFERROR(W1344,0)=0,IFERROR(AD1345,0)&gt;1),MAX($D$16,POWER((ABS(K1344)^2)/($I$5*MAX(F1344,0.1)^2),1/3)),IF(IFERROR(AF1344,0)&gt;0,MAX($D$16,IFERROR(W1344,0)+((IFERROR(AF1344,0))*$D$18*IF((IFERROR(AD1344,0))&lt;1,1,-1))),IF(IFERROR(AF1344,0)&lt;0,IF(ABS((MAX($D$16,POWER((ABS(K1344)^2)/($I$5*MAX(F1344,0.1)^2),1/3)))-IFERROR(W1344,0))&gt;$D$19,MAX($D$16,IF((MAX($D$16,POWER((ABS(K1344)^2)/($I$5*MAX(F1344,0.1)^2),1/3)))&gt;IFERROR(W1344,0),MIN((MAX($D$16,POWER((ABS(K1344)^2)/($I$5*MAX(F1344,0.1)^2),1/3))),IFERROR(W1344,0)+(MIN(ABS(IFERROR(AF1344,0))*$D$18,ABS((MAX($D$16,POWER((ABS(K1344)^2)/($I$5*MAX(F1344,0.1)^2),1/3)))-IFERROR(W1344,0))))),MAX((MAX($D$16,POWER((ABS(K1344)^2)/($I$5*MAX(F1344,0.1)^2),1/3))),IFERROR(W1344,0)-(MIN(ABS(IFERROR(AF1344,0))*$D$18,ABS((MAX($D$16,POWER((ABS(K1344)^2)/($I$5*MAX(F1344,0.1)^2),1/3)))-IFERROR(W1344,0))))))),MAX($D$16,POWER((ABS(K1344)^2)/($I$5*MAX(F1344,0.1)^2),1/3))),MAX($D$16,IFERROR(W1344,0)))))))</f>
        <v/>
      </c>
      <c r="X1344">
        <f>((F1344)+(G1344)*(W1344))*(W1344)</f>
        <v/>
      </c>
      <c r="Y1344">
        <f>(((F1344)+(G1344)*(W1344))*(W1344))/MAX((F1344)+2*(W1344)*SQRT(1+(G1344)^2),1E-6)</f>
        <v/>
      </c>
      <c r="Z1344">
        <f>ABS(K1344)/MAX(((F1344)+(G1344)*(W1344))*(W1344),1E-6)</f>
        <v/>
      </c>
      <c r="AA1344">
        <f>E1344+W1344</f>
        <v/>
      </c>
      <c r="AB1344">
        <f>AA1344+((ABS(K1344)/MAX(((F1344)+(G1344)*(W1344))*(W1344),1E-6))^2)/(2*$I$5)</f>
        <v/>
      </c>
      <c r="AC1344">
        <f>((ABS(K1344)*$D$6)/(MAX(((F1344)+(G1344)*(W1344))*(W1344),1E-6)*MAX(((((F1344)+(G1344)*(W1344))*(W1344))/MAX((F1344)+2*(W1344)*SQRT(1+(G1344)^2),1E-6))^(2/3),1E-6)))^2</f>
        <v/>
      </c>
      <c r="AD1344">
        <f>ABS(ABS(K1344)/MAX(((F1344)+(G1344)*(W1344))*(W1344),1E-6))/SQRT($I$5*MAX((((F1344)+(G1344)*(W1344))*(W1344))/MAX((F1344)+2*(G1344)*(W1344),1E-6),1E-6))</f>
        <v/>
      </c>
      <c r="AE1344">
        <f>((F1344)*(W1344)^2)/2+(G1344)*(W1344)^3/3+(ABS(K1344)^2)/($I$5*MAX(((F1344)+(G1344)*(W1344))*(W1344),1E-6))</f>
        <v/>
      </c>
      <c r="AF1344">
        <f>IF($D$20=0,0,IFERROR(AB1345+(((AC1344+AC1345)/2)*J1345)+(IF(Z1344&gt;Z1345,$D$8*((Z1344^2-Z1345^2)/(2*$I$5)),$D$9*((Z1345^2-Z1344^2)/(2*$I$5)))+($D$10*(ABS(I1345)/90)*(MAX(Z1344^2,Z1345^2)/(2*$I$5))))-AB1344,0))</f>
        <v/>
      </c>
      <c r="AG1344">
        <f>IF($D$20=0,1,IFERROR(IF(ROUND(AD1344,3)=1,1,IF(AND(ABS(AF1344)&lt;$D$19,AD1344&lt;1),1,0)),0))</f>
        <v/>
      </c>
      <c r="AH1344">
        <f>IFERROR(IF(V32="Supercritical",MAX($D$16,IFERROR(L1344,MAX($D$16,POWER((ABS(K1344)^2)/($I$5*MAX(F1344,0.1)^2),1/3)))),IF(V32="Subcritical",MAX($D$16,IFERROR(W1344,MAX($D$16,POWER((ABS(K1344)^2)/($I$5*MAX(F1344,0.1)^2),1/3)))),IF(AND(IFERROR(V1344,0)=1,IFERROR(AG1344,0)=1),IF(IFERROR(T1344,-1E99)&gt;=IFERROR(AE1344,-1E99),MAX($D$16,IFERROR(L1344,MAX($D$16,POWER((ABS(K1344)^2)/($I$5*MAX(F1344,0.1)^2),1/3)))),MAX($D$16,IFERROR(W1344,MAX($D$16,POWER((ABS(K1344)^2)/($I$5*MAX(F1344,0.1)^2),1/3))))),IF(IFERROR(V1344,0)=1,MAX($D$16,IFERROR(L1344,MAX($D$16,POWER((ABS(K1344)^2)/($I$5*MAX(F1344,0.1)^2),1/3)))),IF(IFERROR(AG1344,0)=1,MAX($D$16,IFERROR(W1344,MAX($D$16,POWER((ABS(K1344)^2)/($I$5*MAX(F1344,0.1)^2),1/3)))),MAX($D$16,POWER((ABS(K1344)^2)/($I$5*MAX(F1344,0.1)^2),1/3))))))),MAX($D$16,POWER((ABS(K1344)^2)/($I$5*MAX(F1344,0.1)^2),1/3)))</f>
        <v/>
      </c>
      <c r="AI1344">
        <f>E1344+AH1344</f>
        <v/>
      </c>
      <c r="AJ1344">
        <f>AI1344+((ABS(K1344)/MAX(((F1344)+(G1344)*(AH1344))*(AH1344),1E-6))^2)/(2*$I$5)</f>
        <v/>
      </c>
      <c r="AM1344" t="n">
        <v>0</v>
      </c>
      <c r="AN1344" t="n">
        <v>0</v>
      </c>
      <c r="AO1344">
        <f>AM1344+AN1344</f>
        <v/>
      </c>
      <c r="AP1344">
        <f>AP1343+AO1344</f>
        <v/>
      </c>
      <c r="AQ1344">
        <f>ABS(ABS(K1344)/MAX(((F1344)+(G1344)*(AH1344))*(AH1344),1E-6))/SQRT($I$5*MAX((((F1344)+(G1344)*(AH1344))*(AH1344))/MAX((F1344)+2*(G1344)*(AH1344),1E-6),1E-6))</f>
        <v/>
      </c>
      <c r="AR1344">
        <f>IF(AQ1344&lt;1,"Subcritical","Supercritical")</f>
        <v/>
      </c>
      <c r="AS1344">
        <f>((ABS(K1344)*$D$6)/(MAX(((F1344)+(G1344)*(AH1344))*(AH1344),1E-6)*MAX(((((F1344)+(G1344)*(AH1344))*(AH1344))/MAX((F1344)+2*(AH1344)*SQRT(1+(G1344)^2),1E-6))^(2/3),1E-6)))^2</f>
        <v/>
      </c>
    </row>
    <row r="1345">
      <c r="A1345" t="n">
        <v>1196</v>
      </c>
      <c r="B1345" t="n">
        <v>1194.889</v>
      </c>
      <c r="C1345" t="n">
        <v>616072.926</v>
      </c>
      <c r="D1345" t="n">
        <v>3096809.223</v>
      </c>
      <c r="E1345" t="n">
        <v>631.9645</v>
      </c>
      <c r="F1345" t="n">
        <v>5.2</v>
      </c>
      <c r="G1345" t="n">
        <v>0</v>
      </c>
      <c r="H1345" t="inlineStr">
        <is>
          <t>Normal</t>
        </is>
      </c>
      <c r="I1345" t="n">
        <v>0.057</v>
      </c>
      <c r="J1345">
        <f>B1345-B1344</f>
        <v/>
      </c>
      <c r="K1345">
        <f>MAX(0,K1344-AO1344)</f>
        <v/>
      </c>
      <c r="L1345">
        <f>IF($D$20=0,IFERROR(L1344,MAX($D$16,POWER((ABS(K1345)^2)/($I$5*MAX(F1345,0.1)^2),1/3))),IF(IFERROR(V1344,0)=0,IFERROR(L1344,MAX($D$16,POWER((ABS(K1345)^2)/($I$5*MAX(F1345,0.1)^2),1/3))),IF(OR(IFERROR(L1345,0)=0,IFERROR(S1344,0)&lt;1,IFERROR(S1345,0)&lt;1),MAX($D$16,POWER((ABS(K1345)^2)/($I$5*MAX(F1345,0.1)^2),1/3)),IF(IFERROR(U1345,0)&gt;0,MAX($D$16,IFERROR(L1345,0)+((IFERROR(U1345,0))*$D$18*IF((IFERROR(S1345,0))&lt;1,1,-1))),IF(IFERROR(U1345,0)&lt;0,IF(ABS((MAX($D$16,POWER((ABS(K1345)^2)/($I$5*MAX(F1345,0.1)^2),1/3)))-IFERROR(L1345,0))&gt;$D$19,MAX($D$16,IF((MAX($D$16,POWER((ABS(K1345)^2)/($I$5*MAX(F1345,0.1)^2),1/3)))&gt;IFERROR(L1345,0),MIN((MAX($D$16,POWER((ABS(K1345)^2)/($I$5*MAX(F1345,0.1)^2),1/3))),IFERROR(L1345,0)+(MIN(ABS(IFERROR(U1345,0))*$D$18,ABS((MAX($D$16,POWER((ABS(K1345)^2)/($I$5*MAX(F1345,0.1)^2),1/3)))-IFERROR(L1345,0))))),MAX((MAX($D$16,POWER((ABS(K1345)^2)/($I$5*MAX(F1345,0.1)^2),1/3))),IFERROR(L1345,0)-(MIN(ABS(IFERROR(U1345,0))*$D$18,ABS((MAX($D$16,POWER((ABS(K1345)^2)/($I$5*MAX(F1345,0.1)^2),1/3)))-IFERROR(L1345,0))))))),MAX($D$16,POWER((ABS(K1345)^2)/($I$5*MAX(F1345,0.1)^2),1/3))),MAX($D$16,IFERROR(L1345,0)))))))</f>
        <v/>
      </c>
      <c r="M1345">
        <f>((F1345)+(G1345)*(L1345))*(L1345)</f>
        <v/>
      </c>
      <c r="N1345">
        <f>(((F1345)+(G1345)*(L1345))*(L1345))/MAX((F1345)+2*(L1345)*SQRT(1+(G1345)^2),1E-6)</f>
        <v/>
      </c>
      <c r="O1345">
        <f>ABS(K1345)/MAX(((F1345)+(G1345)*(L1345))*(L1345),1E-6)</f>
        <v/>
      </c>
      <c r="P1345">
        <f>E1345+L1345</f>
        <v/>
      </c>
      <c r="Q1345">
        <f>P1345+((ABS(K1345)/MAX(((F1345)+(G1345)*(L1345))*(L1345),1E-6))^2)/(2*$I$5)</f>
        <v/>
      </c>
      <c r="R1345">
        <f>((ABS(K1345)*$D$6)/(MAX(((F1345)+(G1345)*(L1345))*(L1345),1E-6)*MAX(((((F1345)+(G1345)*(L1345))*(L1345))/MAX((F1345)+2*(L1345)*SQRT(1+(G1345)^2),1E-6))^(2/3),1E-6)))^2</f>
        <v/>
      </c>
      <c r="S1345">
        <f>ABS(ABS(K1345)/MAX(((F1345)+(G1345)*(L1345))*(L1345),1E-6))/SQRT($I$5*MAX((((F1345)+(G1345)*(L1345))*(L1345))/MAX((F1345)+2*(G1345)*(L1345),1E-6),1E-6))</f>
        <v/>
      </c>
      <c r="T1345">
        <f>((F1345)*(L1345)^2)/2+(G1345)*(L1345)^3/3+(ABS(K1345)^2)/($I$5*MAX(((F1345)+(G1345)*(L1345))*(L1345),1E-6))</f>
        <v/>
      </c>
      <c r="U1345">
        <f>IF($D$20=0,0,IFERROR(Q1344-(((R1344+R1345)/2)*J1345)-(IF(O1344&gt;O1345,$D$8*((O1344^2-O1345^2)/(2*$I$5)),$D$9*((O1345^2-O1344^2)/(2*$I$5)))+($D$10*(ABS(I1345)/90)*(MAX(O1344^2,O1345^2)/(2*$I$5))))-Q1345,0))</f>
        <v/>
      </c>
      <c r="V1345">
        <f>IF($D$20=0,1,IFERROR(IF(ROUND(S1345,3)=1,1,IF(AND(ABS(U1345)&lt;$D$19,S1345&gt;1),1,0)),0))</f>
        <v/>
      </c>
      <c r="W1345">
        <f>IF($D$20=0,IFERROR(W1346,MAX($D$16,POWER((ABS(K1345)^2)/($I$5*MAX(F1345,0.1)^2),1/3))),IF(IFERROR(AG1346,0)=0,IFERROR(W1346,MAX($D$16,POWER((ABS(K1345)^2)/($I$5*MAX(F1345,0.1)^2),1/3))),IF(OR(IFERROR(W1345,0)=0,IFERROR(AD1346,0)&gt;1),MAX($D$16,POWER((ABS(K1345)^2)/($I$5*MAX(F1345,0.1)^2),1/3)),IF(IFERROR(AF1345,0)&gt;0,MAX($D$16,IFERROR(W1345,0)+((IFERROR(AF1345,0))*$D$18*IF((IFERROR(AD1345,0))&lt;1,1,-1))),IF(IFERROR(AF1345,0)&lt;0,IF(ABS((MAX($D$16,POWER((ABS(K1345)^2)/($I$5*MAX(F1345,0.1)^2),1/3)))-IFERROR(W1345,0))&gt;$D$19,MAX($D$16,IF((MAX($D$16,POWER((ABS(K1345)^2)/($I$5*MAX(F1345,0.1)^2),1/3)))&gt;IFERROR(W1345,0),MIN((MAX($D$16,POWER((ABS(K1345)^2)/($I$5*MAX(F1345,0.1)^2),1/3))),IFERROR(W1345,0)+(MIN(ABS(IFERROR(AF1345,0))*$D$18,ABS((MAX($D$16,POWER((ABS(K1345)^2)/($I$5*MAX(F1345,0.1)^2),1/3)))-IFERROR(W1345,0))))),MAX((MAX($D$16,POWER((ABS(K1345)^2)/($I$5*MAX(F1345,0.1)^2),1/3))),IFERROR(W1345,0)-(MIN(ABS(IFERROR(AF1345,0))*$D$18,ABS((MAX($D$16,POWER((ABS(K1345)^2)/($I$5*MAX(F1345,0.1)^2),1/3)))-IFERROR(W1345,0))))))),MAX($D$16,POWER((ABS(K1345)^2)/($I$5*MAX(F1345,0.1)^2),1/3))),MAX($D$16,IFERROR(W1345,0)))))))</f>
        <v/>
      </c>
      <c r="X1345">
        <f>((F1345)+(G1345)*(W1345))*(W1345)</f>
        <v/>
      </c>
      <c r="Y1345">
        <f>(((F1345)+(G1345)*(W1345))*(W1345))/MAX((F1345)+2*(W1345)*SQRT(1+(G1345)^2),1E-6)</f>
        <v/>
      </c>
      <c r="Z1345">
        <f>ABS(K1345)/MAX(((F1345)+(G1345)*(W1345))*(W1345),1E-6)</f>
        <v/>
      </c>
      <c r="AA1345">
        <f>E1345+W1345</f>
        <v/>
      </c>
      <c r="AB1345">
        <f>AA1345+((ABS(K1345)/MAX(((F1345)+(G1345)*(W1345))*(W1345),1E-6))^2)/(2*$I$5)</f>
        <v/>
      </c>
      <c r="AC1345">
        <f>((ABS(K1345)*$D$6)/(MAX(((F1345)+(G1345)*(W1345))*(W1345),1E-6)*MAX(((((F1345)+(G1345)*(W1345))*(W1345))/MAX((F1345)+2*(W1345)*SQRT(1+(G1345)^2),1E-6))^(2/3),1E-6)))^2</f>
        <v/>
      </c>
      <c r="AD1345">
        <f>ABS(ABS(K1345)/MAX(((F1345)+(G1345)*(W1345))*(W1345),1E-6))/SQRT($I$5*MAX((((F1345)+(G1345)*(W1345))*(W1345))/MAX((F1345)+2*(G1345)*(W1345),1E-6),1E-6))</f>
        <v/>
      </c>
      <c r="AE1345">
        <f>((F1345)*(W1345)^2)/2+(G1345)*(W1345)^3/3+(ABS(K1345)^2)/($I$5*MAX(((F1345)+(G1345)*(W1345))*(W1345),1E-6))</f>
        <v/>
      </c>
      <c r="AF1345">
        <f>IF($D$20=0,0,IFERROR(AB1346+(((AC1345+AC1346)/2)*J1346)+(IF(Z1345&gt;Z1346,$D$8*((Z1345^2-Z1346^2)/(2*$I$5)),$D$9*((Z1346^2-Z1345^2)/(2*$I$5)))+($D$10*(ABS(I1346)/90)*(MAX(Z1345^2,Z1346^2)/(2*$I$5))))-AB1345,0))</f>
        <v/>
      </c>
      <c r="AG1345">
        <f>IF($D$20=0,1,IFERROR(IF(ROUND(AD1345,3)=1,1,IF(AND(ABS(AF1345)&lt;$D$19,AD1345&lt;1),1,0)),0))</f>
        <v/>
      </c>
      <c r="AH1345">
        <f>IFERROR(IF(V32="Supercritical",MAX($D$16,IFERROR(L1345,MAX($D$16,POWER((ABS(K1345)^2)/($I$5*MAX(F1345,0.1)^2),1/3)))),IF(V32="Subcritical",MAX($D$16,IFERROR(W1345,MAX($D$16,POWER((ABS(K1345)^2)/($I$5*MAX(F1345,0.1)^2),1/3)))),IF(AND(IFERROR(V1345,0)=1,IFERROR(AG1345,0)=1),IF(IFERROR(T1345,-1E99)&gt;=IFERROR(AE1345,-1E99),MAX($D$16,IFERROR(L1345,MAX($D$16,POWER((ABS(K1345)^2)/($I$5*MAX(F1345,0.1)^2),1/3)))),MAX($D$16,IFERROR(W1345,MAX($D$16,POWER((ABS(K1345)^2)/($I$5*MAX(F1345,0.1)^2),1/3))))),IF(IFERROR(V1345,0)=1,MAX($D$16,IFERROR(L1345,MAX($D$16,POWER((ABS(K1345)^2)/($I$5*MAX(F1345,0.1)^2),1/3)))),IF(IFERROR(AG1345,0)=1,MAX($D$16,IFERROR(W1345,MAX($D$16,POWER((ABS(K1345)^2)/($I$5*MAX(F1345,0.1)^2),1/3)))),MAX($D$16,POWER((ABS(K1345)^2)/($I$5*MAX(F1345,0.1)^2),1/3))))))),MAX($D$16,POWER((ABS(K1345)^2)/($I$5*MAX(F1345,0.1)^2),1/3)))</f>
        <v/>
      </c>
      <c r="AI1345">
        <f>E1345+AH1345</f>
        <v/>
      </c>
      <c r="AJ1345">
        <f>AI1345+((ABS(K1345)/MAX(((F1345)+(G1345)*(AH1345))*(AH1345),1E-6))^2)/(2*$I$5)</f>
        <v/>
      </c>
      <c r="AM1345" t="n">
        <v>0</v>
      </c>
      <c r="AN1345" t="n">
        <v>0</v>
      </c>
      <c r="AO1345">
        <f>AM1345+AN1345</f>
        <v/>
      </c>
      <c r="AP1345">
        <f>AP1344+AO1345</f>
        <v/>
      </c>
      <c r="AQ1345">
        <f>ABS(ABS(K1345)/MAX(((F1345)+(G1345)*(AH1345))*(AH1345),1E-6))/SQRT($I$5*MAX((((F1345)+(G1345)*(AH1345))*(AH1345))/MAX((F1345)+2*(G1345)*(AH1345),1E-6),1E-6))</f>
        <v/>
      </c>
      <c r="AR1345">
        <f>IF(AQ1345&lt;1,"Subcritical","Supercritical")</f>
        <v/>
      </c>
      <c r="AS1345">
        <f>((ABS(K1345)*$D$6)/(MAX(((F1345)+(G1345)*(AH1345))*(AH1345),1E-6)*MAX(((((F1345)+(G1345)*(AH1345))*(AH1345))/MAX((F1345)+2*(AH1345)*SQRT(1+(G1345)^2),1E-6))^(2/3),1E-6)))^2</f>
        <v/>
      </c>
    </row>
    <row r="1346">
      <c r="A1346" t="n">
        <v>1197</v>
      </c>
      <c r="B1346" t="n">
        <v>1195.889</v>
      </c>
      <c r="C1346" t="n">
        <v>616072.883</v>
      </c>
      <c r="D1346" t="n">
        <v>3096808.224</v>
      </c>
      <c r="E1346" t="n">
        <v>631.9640000000001</v>
      </c>
      <c r="F1346" t="n">
        <v>5.2</v>
      </c>
      <c r="G1346" t="n">
        <v>0</v>
      </c>
      <c r="H1346" t="inlineStr">
        <is>
          <t>Normal</t>
        </is>
      </c>
      <c r="I1346" t="n">
        <v>0.057</v>
      </c>
      <c r="J1346">
        <f>B1346-B1345</f>
        <v/>
      </c>
      <c r="K1346">
        <f>MAX(0,K1345-AO1345)</f>
        <v/>
      </c>
      <c r="L1346">
        <f>IF($D$20=0,IFERROR(L1345,MAX($D$16,POWER((ABS(K1346)^2)/($I$5*MAX(F1346,0.1)^2),1/3))),IF(IFERROR(V1345,0)=0,IFERROR(L1345,MAX($D$16,POWER((ABS(K1346)^2)/($I$5*MAX(F1346,0.1)^2),1/3))),IF(OR(IFERROR(L1346,0)=0,IFERROR(S1345,0)&lt;1,IFERROR(S1346,0)&lt;1),MAX($D$16,POWER((ABS(K1346)^2)/($I$5*MAX(F1346,0.1)^2),1/3)),IF(IFERROR(U1346,0)&gt;0,MAX($D$16,IFERROR(L1346,0)+((IFERROR(U1346,0))*$D$18*IF((IFERROR(S1346,0))&lt;1,1,-1))),IF(IFERROR(U1346,0)&lt;0,IF(ABS((MAX($D$16,POWER((ABS(K1346)^2)/($I$5*MAX(F1346,0.1)^2),1/3)))-IFERROR(L1346,0))&gt;$D$19,MAX($D$16,IF((MAX($D$16,POWER((ABS(K1346)^2)/($I$5*MAX(F1346,0.1)^2),1/3)))&gt;IFERROR(L1346,0),MIN((MAX($D$16,POWER((ABS(K1346)^2)/($I$5*MAX(F1346,0.1)^2),1/3))),IFERROR(L1346,0)+(MIN(ABS(IFERROR(U1346,0))*$D$18,ABS((MAX($D$16,POWER((ABS(K1346)^2)/($I$5*MAX(F1346,0.1)^2),1/3)))-IFERROR(L1346,0))))),MAX((MAX($D$16,POWER((ABS(K1346)^2)/($I$5*MAX(F1346,0.1)^2),1/3))),IFERROR(L1346,0)-(MIN(ABS(IFERROR(U1346,0))*$D$18,ABS((MAX($D$16,POWER((ABS(K1346)^2)/($I$5*MAX(F1346,0.1)^2),1/3)))-IFERROR(L1346,0))))))),MAX($D$16,POWER((ABS(K1346)^2)/($I$5*MAX(F1346,0.1)^2),1/3))),MAX($D$16,IFERROR(L1346,0)))))))</f>
        <v/>
      </c>
      <c r="M1346">
        <f>((F1346)+(G1346)*(L1346))*(L1346)</f>
        <v/>
      </c>
      <c r="N1346">
        <f>(((F1346)+(G1346)*(L1346))*(L1346))/MAX((F1346)+2*(L1346)*SQRT(1+(G1346)^2),1E-6)</f>
        <v/>
      </c>
      <c r="O1346">
        <f>ABS(K1346)/MAX(((F1346)+(G1346)*(L1346))*(L1346),1E-6)</f>
        <v/>
      </c>
      <c r="P1346">
        <f>E1346+L1346</f>
        <v/>
      </c>
      <c r="Q1346">
        <f>P1346+((ABS(K1346)/MAX(((F1346)+(G1346)*(L1346))*(L1346),1E-6))^2)/(2*$I$5)</f>
        <v/>
      </c>
      <c r="R1346">
        <f>((ABS(K1346)*$D$6)/(MAX(((F1346)+(G1346)*(L1346))*(L1346),1E-6)*MAX(((((F1346)+(G1346)*(L1346))*(L1346))/MAX((F1346)+2*(L1346)*SQRT(1+(G1346)^2),1E-6))^(2/3),1E-6)))^2</f>
        <v/>
      </c>
      <c r="S1346">
        <f>ABS(ABS(K1346)/MAX(((F1346)+(G1346)*(L1346))*(L1346),1E-6))/SQRT($I$5*MAX((((F1346)+(G1346)*(L1346))*(L1346))/MAX((F1346)+2*(G1346)*(L1346),1E-6),1E-6))</f>
        <v/>
      </c>
      <c r="T1346">
        <f>((F1346)*(L1346)^2)/2+(G1346)*(L1346)^3/3+(ABS(K1346)^2)/($I$5*MAX(((F1346)+(G1346)*(L1346))*(L1346),1E-6))</f>
        <v/>
      </c>
      <c r="U1346">
        <f>IF($D$20=0,0,IFERROR(Q1345-(((R1345+R1346)/2)*J1346)-(IF(O1345&gt;O1346,$D$8*((O1345^2-O1346^2)/(2*$I$5)),$D$9*((O1346^2-O1345^2)/(2*$I$5)))+($D$10*(ABS(I1346)/90)*(MAX(O1345^2,O1346^2)/(2*$I$5))))-Q1346,0))</f>
        <v/>
      </c>
      <c r="V1346">
        <f>IF($D$20=0,1,IFERROR(IF(ROUND(S1346,3)=1,1,IF(AND(ABS(U1346)&lt;$D$19,S1346&gt;1),1,0)),0))</f>
        <v/>
      </c>
      <c r="W1346">
        <f>IF($D$20=0,IFERROR(W1347,MAX($D$16,POWER((ABS(K1346)^2)/($I$5*MAX(F1346,0.1)^2),1/3))),IF(IFERROR(AG1347,0)=0,IFERROR(W1347,MAX($D$16,POWER((ABS(K1346)^2)/($I$5*MAX(F1346,0.1)^2),1/3))),IF(OR(IFERROR(W1346,0)=0,IFERROR(AD1347,0)&gt;1),MAX($D$16,POWER((ABS(K1346)^2)/($I$5*MAX(F1346,0.1)^2),1/3)),IF(IFERROR(AF1346,0)&gt;0,MAX($D$16,IFERROR(W1346,0)+((IFERROR(AF1346,0))*$D$18*IF((IFERROR(AD1346,0))&lt;1,1,-1))),IF(IFERROR(AF1346,0)&lt;0,IF(ABS((MAX($D$16,POWER((ABS(K1346)^2)/($I$5*MAX(F1346,0.1)^2),1/3)))-IFERROR(W1346,0))&gt;$D$19,MAX($D$16,IF((MAX($D$16,POWER((ABS(K1346)^2)/($I$5*MAX(F1346,0.1)^2),1/3)))&gt;IFERROR(W1346,0),MIN((MAX($D$16,POWER((ABS(K1346)^2)/($I$5*MAX(F1346,0.1)^2),1/3))),IFERROR(W1346,0)+(MIN(ABS(IFERROR(AF1346,0))*$D$18,ABS((MAX($D$16,POWER((ABS(K1346)^2)/($I$5*MAX(F1346,0.1)^2),1/3)))-IFERROR(W1346,0))))),MAX((MAX($D$16,POWER((ABS(K1346)^2)/($I$5*MAX(F1346,0.1)^2),1/3))),IFERROR(W1346,0)-(MIN(ABS(IFERROR(AF1346,0))*$D$18,ABS((MAX($D$16,POWER((ABS(K1346)^2)/($I$5*MAX(F1346,0.1)^2),1/3)))-IFERROR(W1346,0))))))),MAX($D$16,POWER((ABS(K1346)^2)/($I$5*MAX(F1346,0.1)^2),1/3))),MAX($D$16,IFERROR(W1346,0)))))))</f>
        <v/>
      </c>
      <c r="X1346">
        <f>((F1346)+(G1346)*(W1346))*(W1346)</f>
        <v/>
      </c>
      <c r="Y1346">
        <f>(((F1346)+(G1346)*(W1346))*(W1346))/MAX((F1346)+2*(W1346)*SQRT(1+(G1346)^2),1E-6)</f>
        <v/>
      </c>
      <c r="Z1346">
        <f>ABS(K1346)/MAX(((F1346)+(G1346)*(W1346))*(W1346),1E-6)</f>
        <v/>
      </c>
      <c r="AA1346">
        <f>E1346+W1346</f>
        <v/>
      </c>
      <c r="AB1346">
        <f>AA1346+((ABS(K1346)/MAX(((F1346)+(G1346)*(W1346))*(W1346),1E-6))^2)/(2*$I$5)</f>
        <v/>
      </c>
      <c r="AC1346">
        <f>((ABS(K1346)*$D$6)/(MAX(((F1346)+(G1346)*(W1346))*(W1346),1E-6)*MAX(((((F1346)+(G1346)*(W1346))*(W1346))/MAX((F1346)+2*(W1346)*SQRT(1+(G1346)^2),1E-6))^(2/3),1E-6)))^2</f>
        <v/>
      </c>
      <c r="AD1346">
        <f>ABS(ABS(K1346)/MAX(((F1346)+(G1346)*(W1346))*(W1346),1E-6))/SQRT($I$5*MAX((((F1346)+(G1346)*(W1346))*(W1346))/MAX((F1346)+2*(G1346)*(W1346),1E-6),1E-6))</f>
        <v/>
      </c>
      <c r="AE1346">
        <f>((F1346)*(W1346)^2)/2+(G1346)*(W1346)^3/3+(ABS(K1346)^2)/($I$5*MAX(((F1346)+(G1346)*(W1346))*(W1346),1E-6))</f>
        <v/>
      </c>
      <c r="AF1346">
        <f>IF($D$20=0,0,IFERROR(AB1347+(((AC1346+AC1347)/2)*J1347)+(IF(Z1346&gt;Z1347,$D$8*((Z1346^2-Z1347^2)/(2*$I$5)),$D$9*((Z1347^2-Z1346^2)/(2*$I$5)))+($D$10*(ABS(I1347)/90)*(MAX(Z1346^2,Z1347^2)/(2*$I$5))))-AB1346,0))</f>
        <v/>
      </c>
      <c r="AG1346">
        <f>IF($D$20=0,1,IFERROR(IF(ROUND(AD1346,3)=1,1,IF(AND(ABS(AF1346)&lt;$D$19,AD1346&lt;1),1,0)),0))</f>
        <v/>
      </c>
      <c r="AH1346">
        <f>IFERROR(IF(V32="Supercritical",MAX($D$16,IFERROR(L1346,MAX($D$16,POWER((ABS(K1346)^2)/($I$5*MAX(F1346,0.1)^2),1/3)))),IF(V32="Subcritical",MAX($D$16,IFERROR(W1346,MAX($D$16,POWER((ABS(K1346)^2)/($I$5*MAX(F1346,0.1)^2),1/3)))),IF(AND(IFERROR(V1346,0)=1,IFERROR(AG1346,0)=1),IF(IFERROR(T1346,-1E99)&gt;=IFERROR(AE1346,-1E99),MAX($D$16,IFERROR(L1346,MAX($D$16,POWER((ABS(K1346)^2)/($I$5*MAX(F1346,0.1)^2),1/3)))),MAX($D$16,IFERROR(W1346,MAX($D$16,POWER((ABS(K1346)^2)/($I$5*MAX(F1346,0.1)^2),1/3))))),IF(IFERROR(V1346,0)=1,MAX($D$16,IFERROR(L1346,MAX($D$16,POWER((ABS(K1346)^2)/($I$5*MAX(F1346,0.1)^2),1/3)))),IF(IFERROR(AG1346,0)=1,MAX($D$16,IFERROR(W1346,MAX($D$16,POWER((ABS(K1346)^2)/($I$5*MAX(F1346,0.1)^2),1/3)))),MAX($D$16,POWER((ABS(K1346)^2)/($I$5*MAX(F1346,0.1)^2),1/3))))))),MAX($D$16,POWER((ABS(K1346)^2)/($I$5*MAX(F1346,0.1)^2),1/3)))</f>
        <v/>
      </c>
      <c r="AI1346">
        <f>E1346+AH1346</f>
        <v/>
      </c>
      <c r="AJ1346">
        <f>AI1346+((ABS(K1346)/MAX(((F1346)+(G1346)*(AH1346))*(AH1346),1E-6))^2)/(2*$I$5)</f>
        <v/>
      </c>
      <c r="AM1346" t="n">
        <v>0</v>
      </c>
      <c r="AN1346" t="n">
        <v>0</v>
      </c>
      <c r="AO1346">
        <f>AM1346+AN1346</f>
        <v/>
      </c>
      <c r="AP1346">
        <f>AP1345+AO1346</f>
        <v/>
      </c>
      <c r="AQ1346">
        <f>ABS(ABS(K1346)/MAX(((F1346)+(G1346)*(AH1346))*(AH1346),1E-6))/SQRT($I$5*MAX((((F1346)+(G1346)*(AH1346))*(AH1346))/MAX((F1346)+2*(G1346)*(AH1346),1E-6),1E-6))</f>
        <v/>
      </c>
      <c r="AR1346">
        <f>IF(AQ1346&lt;1,"Subcritical","Supercritical")</f>
        <v/>
      </c>
      <c r="AS1346">
        <f>((ABS(K1346)*$D$6)/(MAX(((F1346)+(G1346)*(AH1346))*(AH1346),1E-6)*MAX(((((F1346)+(G1346)*(AH1346))*(AH1346))/MAX((F1346)+2*(AH1346)*SQRT(1+(G1346)^2),1E-6))^(2/3),1E-6)))^2</f>
        <v/>
      </c>
    </row>
    <row r="1347">
      <c r="A1347" t="n">
        <v>1198</v>
      </c>
      <c r="B1347" t="n">
        <v>1196.889</v>
      </c>
      <c r="C1347" t="n">
        <v>616072.841</v>
      </c>
      <c r="D1347" t="n">
        <v>3096807.225</v>
      </c>
      <c r="E1347" t="n">
        <v>631.9635</v>
      </c>
      <c r="F1347" t="n">
        <v>5.2</v>
      </c>
      <c r="G1347" t="n">
        <v>0</v>
      </c>
      <c r="H1347" t="inlineStr">
        <is>
          <t>Normal</t>
        </is>
      </c>
      <c r="I1347" t="n">
        <v>0</v>
      </c>
      <c r="J1347">
        <f>B1347-B1346</f>
        <v/>
      </c>
      <c r="K1347">
        <f>MAX(0,K1346-AO1346)</f>
        <v/>
      </c>
      <c r="L1347">
        <f>IF($D$20=0,IFERROR(L1346,MAX($D$16,POWER((ABS(K1347)^2)/($I$5*MAX(F1347,0.1)^2),1/3))),IF(IFERROR(V1346,0)=0,IFERROR(L1346,MAX($D$16,POWER((ABS(K1347)^2)/($I$5*MAX(F1347,0.1)^2),1/3))),IF(OR(IFERROR(L1347,0)=0,IFERROR(S1346,0)&lt;1,IFERROR(S1347,0)&lt;1),MAX($D$16,POWER((ABS(K1347)^2)/($I$5*MAX(F1347,0.1)^2),1/3)),IF(IFERROR(U1347,0)&gt;0,MAX($D$16,IFERROR(L1347,0)+((IFERROR(U1347,0))*$D$18*IF((IFERROR(S1347,0))&lt;1,1,-1))),IF(IFERROR(U1347,0)&lt;0,IF(ABS((MAX($D$16,POWER((ABS(K1347)^2)/($I$5*MAX(F1347,0.1)^2),1/3)))-IFERROR(L1347,0))&gt;$D$19,MAX($D$16,IF((MAX($D$16,POWER((ABS(K1347)^2)/($I$5*MAX(F1347,0.1)^2),1/3)))&gt;IFERROR(L1347,0),MIN((MAX($D$16,POWER((ABS(K1347)^2)/($I$5*MAX(F1347,0.1)^2),1/3))),IFERROR(L1347,0)+(MIN(ABS(IFERROR(U1347,0))*$D$18,ABS((MAX($D$16,POWER((ABS(K1347)^2)/($I$5*MAX(F1347,0.1)^2),1/3)))-IFERROR(L1347,0))))),MAX((MAX($D$16,POWER((ABS(K1347)^2)/($I$5*MAX(F1347,0.1)^2),1/3))),IFERROR(L1347,0)-(MIN(ABS(IFERROR(U1347,0))*$D$18,ABS((MAX($D$16,POWER((ABS(K1347)^2)/($I$5*MAX(F1347,0.1)^2),1/3)))-IFERROR(L1347,0))))))),MAX($D$16,POWER((ABS(K1347)^2)/($I$5*MAX(F1347,0.1)^2),1/3))),MAX($D$16,IFERROR(L1347,0)))))))</f>
        <v/>
      </c>
      <c r="M1347">
        <f>((F1347)+(G1347)*(L1347))*(L1347)</f>
        <v/>
      </c>
      <c r="N1347">
        <f>(((F1347)+(G1347)*(L1347))*(L1347))/MAX((F1347)+2*(L1347)*SQRT(1+(G1347)^2),1E-6)</f>
        <v/>
      </c>
      <c r="O1347">
        <f>ABS(K1347)/MAX(((F1347)+(G1347)*(L1347))*(L1347),1E-6)</f>
        <v/>
      </c>
      <c r="P1347">
        <f>E1347+L1347</f>
        <v/>
      </c>
      <c r="Q1347">
        <f>P1347+((ABS(K1347)/MAX(((F1347)+(G1347)*(L1347))*(L1347),1E-6))^2)/(2*$I$5)</f>
        <v/>
      </c>
      <c r="R1347">
        <f>((ABS(K1347)*$D$6)/(MAX(((F1347)+(G1347)*(L1347))*(L1347),1E-6)*MAX(((((F1347)+(G1347)*(L1347))*(L1347))/MAX((F1347)+2*(L1347)*SQRT(1+(G1347)^2),1E-6))^(2/3),1E-6)))^2</f>
        <v/>
      </c>
      <c r="S1347">
        <f>ABS(ABS(K1347)/MAX(((F1347)+(G1347)*(L1347))*(L1347),1E-6))/SQRT($I$5*MAX((((F1347)+(G1347)*(L1347))*(L1347))/MAX((F1347)+2*(G1347)*(L1347),1E-6),1E-6))</f>
        <v/>
      </c>
      <c r="T1347">
        <f>((F1347)*(L1347)^2)/2+(G1347)*(L1347)^3/3+(ABS(K1347)^2)/($I$5*MAX(((F1347)+(G1347)*(L1347))*(L1347),1E-6))</f>
        <v/>
      </c>
      <c r="U1347">
        <f>IF($D$20=0,0,IFERROR(Q1346-(((R1346+R1347)/2)*J1347)-(IF(O1346&gt;O1347,$D$8*((O1346^2-O1347^2)/(2*$I$5)),$D$9*((O1347^2-O1346^2)/(2*$I$5)))+($D$10*(ABS(I1347)/90)*(MAX(O1346^2,O1347^2)/(2*$I$5))))-Q1347,0))</f>
        <v/>
      </c>
      <c r="V1347">
        <f>IF($D$20=0,1,IFERROR(IF(ROUND(S1347,3)=1,1,IF(AND(ABS(U1347)&lt;$D$19,S1347&gt;1),1,0)),0))</f>
        <v/>
      </c>
      <c r="W1347">
        <f>IF($D$20=0,IFERROR(W1348,MAX($D$16,POWER((ABS(K1347)^2)/($I$5*MAX(F1347,0.1)^2),1/3))),IF(IFERROR(AG1348,0)=0,IFERROR(W1348,MAX($D$16,POWER((ABS(K1347)^2)/($I$5*MAX(F1347,0.1)^2),1/3))),IF(OR(IFERROR(W1347,0)=0,IFERROR(AD1348,0)&gt;1),MAX($D$16,POWER((ABS(K1347)^2)/($I$5*MAX(F1347,0.1)^2),1/3)),IF(IFERROR(AF1347,0)&gt;0,MAX($D$16,IFERROR(W1347,0)+((IFERROR(AF1347,0))*$D$18*IF((IFERROR(AD1347,0))&lt;1,1,-1))),IF(IFERROR(AF1347,0)&lt;0,IF(ABS((MAX($D$16,POWER((ABS(K1347)^2)/($I$5*MAX(F1347,0.1)^2),1/3)))-IFERROR(W1347,0))&gt;$D$19,MAX($D$16,IF((MAX($D$16,POWER((ABS(K1347)^2)/($I$5*MAX(F1347,0.1)^2),1/3)))&gt;IFERROR(W1347,0),MIN((MAX($D$16,POWER((ABS(K1347)^2)/($I$5*MAX(F1347,0.1)^2),1/3))),IFERROR(W1347,0)+(MIN(ABS(IFERROR(AF1347,0))*$D$18,ABS((MAX($D$16,POWER((ABS(K1347)^2)/($I$5*MAX(F1347,0.1)^2),1/3)))-IFERROR(W1347,0))))),MAX((MAX($D$16,POWER((ABS(K1347)^2)/($I$5*MAX(F1347,0.1)^2),1/3))),IFERROR(W1347,0)-(MIN(ABS(IFERROR(AF1347,0))*$D$18,ABS((MAX($D$16,POWER((ABS(K1347)^2)/($I$5*MAX(F1347,0.1)^2),1/3)))-IFERROR(W1347,0))))))),MAX($D$16,POWER((ABS(K1347)^2)/($I$5*MAX(F1347,0.1)^2),1/3))),MAX($D$16,IFERROR(W1347,0)))))))</f>
        <v/>
      </c>
      <c r="X1347">
        <f>((F1347)+(G1347)*(W1347))*(W1347)</f>
        <v/>
      </c>
      <c r="Y1347">
        <f>(((F1347)+(G1347)*(W1347))*(W1347))/MAX((F1347)+2*(W1347)*SQRT(1+(G1347)^2),1E-6)</f>
        <v/>
      </c>
      <c r="Z1347">
        <f>ABS(K1347)/MAX(((F1347)+(G1347)*(W1347))*(W1347),1E-6)</f>
        <v/>
      </c>
      <c r="AA1347">
        <f>E1347+W1347</f>
        <v/>
      </c>
      <c r="AB1347">
        <f>AA1347+((ABS(K1347)/MAX(((F1347)+(G1347)*(W1347))*(W1347),1E-6))^2)/(2*$I$5)</f>
        <v/>
      </c>
      <c r="AC1347">
        <f>((ABS(K1347)*$D$6)/(MAX(((F1347)+(G1347)*(W1347))*(W1347),1E-6)*MAX(((((F1347)+(G1347)*(W1347))*(W1347))/MAX((F1347)+2*(W1347)*SQRT(1+(G1347)^2),1E-6))^(2/3),1E-6)))^2</f>
        <v/>
      </c>
      <c r="AD1347">
        <f>ABS(ABS(K1347)/MAX(((F1347)+(G1347)*(W1347))*(W1347),1E-6))/SQRT($I$5*MAX((((F1347)+(G1347)*(W1347))*(W1347))/MAX((F1347)+2*(G1347)*(W1347),1E-6),1E-6))</f>
        <v/>
      </c>
      <c r="AE1347">
        <f>((F1347)*(W1347)^2)/2+(G1347)*(W1347)^3/3+(ABS(K1347)^2)/($I$5*MAX(((F1347)+(G1347)*(W1347))*(W1347),1E-6))</f>
        <v/>
      </c>
      <c r="AF1347">
        <f>IF($D$20=0,0,IFERROR(AB1348+(((AC1347+AC1348)/2)*J1348)+(IF(Z1347&gt;Z1348,$D$8*((Z1347^2-Z1348^2)/(2*$I$5)),$D$9*((Z1348^2-Z1347^2)/(2*$I$5)))+($D$10*(ABS(I1348)/90)*(MAX(Z1347^2,Z1348^2)/(2*$I$5))))-AB1347,0))</f>
        <v/>
      </c>
      <c r="AG1347">
        <f>IF($D$20=0,1,IFERROR(IF(ROUND(AD1347,3)=1,1,IF(AND(ABS(AF1347)&lt;$D$19,AD1347&lt;1),1,0)),0))</f>
        <v/>
      </c>
      <c r="AH1347">
        <f>IFERROR(IF(V32="Supercritical",MAX($D$16,IFERROR(L1347,MAX($D$16,POWER((ABS(K1347)^2)/($I$5*MAX(F1347,0.1)^2),1/3)))),IF(V32="Subcritical",MAX($D$16,IFERROR(W1347,MAX($D$16,POWER((ABS(K1347)^2)/($I$5*MAX(F1347,0.1)^2),1/3)))),IF(AND(IFERROR(V1347,0)=1,IFERROR(AG1347,0)=1),IF(IFERROR(T1347,-1E99)&gt;=IFERROR(AE1347,-1E99),MAX($D$16,IFERROR(L1347,MAX($D$16,POWER((ABS(K1347)^2)/($I$5*MAX(F1347,0.1)^2),1/3)))),MAX($D$16,IFERROR(W1347,MAX($D$16,POWER((ABS(K1347)^2)/($I$5*MAX(F1347,0.1)^2),1/3))))),IF(IFERROR(V1347,0)=1,MAX($D$16,IFERROR(L1347,MAX($D$16,POWER((ABS(K1347)^2)/($I$5*MAX(F1347,0.1)^2),1/3)))),IF(IFERROR(AG1347,0)=1,MAX($D$16,IFERROR(W1347,MAX($D$16,POWER((ABS(K1347)^2)/($I$5*MAX(F1347,0.1)^2),1/3)))),MAX($D$16,POWER((ABS(K1347)^2)/($I$5*MAX(F1347,0.1)^2),1/3))))))),MAX($D$16,POWER((ABS(K1347)^2)/($I$5*MAX(F1347,0.1)^2),1/3)))</f>
        <v/>
      </c>
      <c r="AI1347">
        <f>E1347+AH1347</f>
        <v/>
      </c>
      <c r="AJ1347">
        <f>AI1347+((ABS(K1347)/MAX(((F1347)+(G1347)*(AH1347))*(AH1347),1E-6))^2)/(2*$I$5)</f>
        <v/>
      </c>
      <c r="AM1347" t="n">
        <v>0</v>
      </c>
      <c r="AN1347" t="n">
        <v>0</v>
      </c>
      <c r="AO1347">
        <f>AM1347+AN1347</f>
        <v/>
      </c>
      <c r="AP1347">
        <f>AP1346+AO1347</f>
        <v/>
      </c>
      <c r="AQ1347">
        <f>ABS(ABS(K1347)/MAX(((F1347)+(G1347)*(AH1347))*(AH1347),1E-6))/SQRT($I$5*MAX((((F1347)+(G1347)*(AH1347))*(AH1347))/MAX((F1347)+2*(G1347)*(AH1347),1E-6),1E-6))</f>
        <v/>
      </c>
      <c r="AR1347">
        <f>IF(AQ1347&lt;1,"Subcritical","Supercritical")</f>
        <v/>
      </c>
      <c r="AS1347">
        <f>((ABS(K1347)*$D$6)/(MAX(((F1347)+(G1347)*(AH1347))*(AH1347),1E-6)*MAX(((((F1347)+(G1347)*(AH1347))*(AH1347))/MAX((F1347)+2*(AH1347)*SQRT(1+(G1347)^2),1E-6))^(2/3),1E-6)))^2</f>
        <v/>
      </c>
    </row>
    <row r="1348">
      <c r="A1348" t="n">
        <v>1199</v>
      </c>
      <c r="B1348" t="n">
        <v>1197.889</v>
      </c>
      <c r="C1348" t="n">
        <v>616072.799</v>
      </c>
      <c r="D1348" t="n">
        <v>3096806.226</v>
      </c>
      <c r="E1348" t="n">
        <v>631.963</v>
      </c>
      <c r="F1348" t="n">
        <v>5.2</v>
      </c>
      <c r="G1348" t="n">
        <v>0</v>
      </c>
      <c r="H1348" t="inlineStr">
        <is>
          <t>Normal</t>
        </is>
      </c>
      <c r="I1348" t="n">
        <v>0.057</v>
      </c>
      <c r="J1348">
        <f>B1348-B1347</f>
        <v/>
      </c>
      <c r="K1348">
        <f>MAX(0,K1347-AO1347)</f>
        <v/>
      </c>
      <c r="L1348">
        <f>IF($D$20=0,IFERROR(L1347,MAX($D$16,POWER((ABS(K1348)^2)/($I$5*MAX(F1348,0.1)^2),1/3))),IF(IFERROR(V1347,0)=0,IFERROR(L1347,MAX($D$16,POWER((ABS(K1348)^2)/($I$5*MAX(F1348,0.1)^2),1/3))),IF(OR(IFERROR(L1348,0)=0,IFERROR(S1347,0)&lt;1,IFERROR(S1348,0)&lt;1),MAX($D$16,POWER((ABS(K1348)^2)/($I$5*MAX(F1348,0.1)^2),1/3)),IF(IFERROR(U1348,0)&gt;0,MAX($D$16,IFERROR(L1348,0)+((IFERROR(U1348,0))*$D$18*IF((IFERROR(S1348,0))&lt;1,1,-1))),IF(IFERROR(U1348,0)&lt;0,IF(ABS((MAX($D$16,POWER((ABS(K1348)^2)/($I$5*MAX(F1348,0.1)^2),1/3)))-IFERROR(L1348,0))&gt;$D$19,MAX($D$16,IF((MAX($D$16,POWER((ABS(K1348)^2)/($I$5*MAX(F1348,0.1)^2),1/3)))&gt;IFERROR(L1348,0),MIN((MAX($D$16,POWER((ABS(K1348)^2)/($I$5*MAX(F1348,0.1)^2),1/3))),IFERROR(L1348,0)+(MIN(ABS(IFERROR(U1348,0))*$D$18,ABS((MAX($D$16,POWER((ABS(K1348)^2)/($I$5*MAX(F1348,0.1)^2),1/3)))-IFERROR(L1348,0))))),MAX((MAX($D$16,POWER((ABS(K1348)^2)/($I$5*MAX(F1348,0.1)^2),1/3))),IFERROR(L1348,0)-(MIN(ABS(IFERROR(U1348,0))*$D$18,ABS((MAX($D$16,POWER((ABS(K1348)^2)/($I$5*MAX(F1348,0.1)^2),1/3)))-IFERROR(L1348,0))))))),MAX($D$16,POWER((ABS(K1348)^2)/($I$5*MAX(F1348,0.1)^2),1/3))),MAX($D$16,IFERROR(L1348,0)))))))</f>
        <v/>
      </c>
      <c r="M1348">
        <f>((F1348)+(G1348)*(L1348))*(L1348)</f>
        <v/>
      </c>
      <c r="N1348">
        <f>(((F1348)+(G1348)*(L1348))*(L1348))/MAX((F1348)+2*(L1348)*SQRT(1+(G1348)^2),1E-6)</f>
        <v/>
      </c>
      <c r="O1348">
        <f>ABS(K1348)/MAX(((F1348)+(G1348)*(L1348))*(L1348),1E-6)</f>
        <v/>
      </c>
      <c r="P1348">
        <f>E1348+L1348</f>
        <v/>
      </c>
      <c r="Q1348">
        <f>P1348+((ABS(K1348)/MAX(((F1348)+(G1348)*(L1348))*(L1348),1E-6))^2)/(2*$I$5)</f>
        <v/>
      </c>
      <c r="R1348">
        <f>((ABS(K1348)*$D$6)/(MAX(((F1348)+(G1348)*(L1348))*(L1348),1E-6)*MAX(((((F1348)+(G1348)*(L1348))*(L1348))/MAX((F1348)+2*(L1348)*SQRT(1+(G1348)^2),1E-6))^(2/3),1E-6)))^2</f>
        <v/>
      </c>
      <c r="S1348">
        <f>ABS(ABS(K1348)/MAX(((F1348)+(G1348)*(L1348))*(L1348),1E-6))/SQRT($I$5*MAX((((F1348)+(G1348)*(L1348))*(L1348))/MAX((F1348)+2*(G1348)*(L1348),1E-6),1E-6))</f>
        <v/>
      </c>
      <c r="T1348">
        <f>((F1348)*(L1348)^2)/2+(G1348)*(L1348)^3/3+(ABS(K1348)^2)/($I$5*MAX(((F1348)+(G1348)*(L1348))*(L1348),1E-6))</f>
        <v/>
      </c>
      <c r="U1348">
        <f>IF($D$20=0,0,IFERROR(Q1347-(((R1347+R1348)/2)*J1348)-(IF(O1347&gt;O1348,$D$8*((O1347^2-O1348^2)/(2*$I$5)),$D$9*((O1348^2-O1347^2)/(2*$I$5)))+($D$10*(ABS(I1348)/90)*(MAX(O1347^2,O1348^2)/(2*$I$5))))-Q1348,0))</f>
        <v/>
      </c>
      <c r="V1348">
        <f>IF($D$20=0,1,IFERROR(IF(ROUND(S1348,3)=1,1,IF(AND(ABS(U1348)&lt;$D$19,S1348&gt;1),1,0)),0))</f>
        <v/>
      </c>
      <c r="W1348">
        <f>IF($D$20=0,IFERROR(W1349,MAX($D$16,POWER((ABS(K1348)^2)/($I$5*MAX(F1348,0.1)^2),1/3))),IF(IFERROR(AG1349,0)=0,IFERROR(W1349,MAX($D$16,POWER((ABS(K1348)^2)/($I$5*MAX(F1348,0.1)^2),1/3))),IF(OR(IFERROR(W1348,0)=0,IFERROR(AD1349,0)&gt;1),MAX($D$16,POWER((ABS(K1348)^2)/($I$5*MAX(F1348,0.1)^2),1/3)),IF(IFERROR(AF1348,0)&gt;0,MAX($D$16,IFERROR(W1348,0)+((IFERROR(AF1348,0))*$D$18*IF((IFERROR(AD1348,0))&lt;1,1,-1))),IF(IFERROR(AF1348,0)&lt;0,IF(ABS((MAX($D$16,POWER((ABS(K1348)^2)/($I$5*MAX(F1348,0.1)^2),1/3)))-IFERROR(W1348,0))&gt;$D$19,MAX($D$16,IF((MAX($D$16,POWER((ABS(K1348)^2)/($I$5*MAX(F1348,0.1)^2),1/3)))&gt;IFERROR(W1348,0),MIN((MAX($D$16,POWER((ABS(K1348)^2)/($I$5*MAX(F1348,0.1)^2),1/3))),IFERROR(W1348,0)+(MIN(ABS(IFERROR(AF1348,0))*$D$18,ABS((MAX($D$16,POWER((ABS(K1348)^2)/($I$5*MAX(F1348,0.1)^2),1/3)))-IFERROR(W1348,0))))),MAX((MAX($D$16,POWER((ABS(K1348)^2)/($I$5*MAX(F1348,0.1)^2),1/3))),IFERROR(W1348,0)-(MIN(ABS(IFERROR(AF1348,0))*$D$18,ABS((MAX($D$16,POWER((ABS(K1348)^2)/($I$5*MAX(F1348,0.1)^2),1/3)))-IFERROR(W1348,0))))))),MAX($D$16,POWER((ABS(K1348)^2)/($I$5*MAX(F1348,0.1)^2),1/3))),MAX($D$16,IFERROR(W1348,0)))))))</f>
        <v/>
      </c>
      <c r="X1348">
        <f>((F1348)+(G1348)*(W1348))*(W1348)</f>
        <v/>
      </c>
      <c r="Y1348">
        <f>(((F1348)+(G1348)*(W1348))*(W1348))/MAX((F1348)+2*(W1348)*SQRT(1+(G1348)^2),1E-6)</f>
        <v/>
      </c>
      <c r="Z1348">
        <f>ABS(K1348)/MAX(((F1348)+(G1348)*(W1348))*(W1348),1E-6)</f>
        <v/>
      </c>
      <c r="AA1348">
        <f>E1348+W1348</f>
        <v/>
      </c>
      <c r="AB1348">
        <f>AA1348+((ABS(K1348)/MAX(((F1348)+(G1348)*(W1348))*(W1348),1E-6))^2)/(2*$I$5)</f>
        <v/>
      </c>
      <c r="AC1348">
        <f>((ABS(K1348)*$D$6)/(MAX(((F1348)+(G1348)*(W1348))*(W1348),1E-6)*MAX(((((F1348)+(G1348)*(W1348))*(W1348))/MAX((F1348)+2*(W1348)*SQRT(1+(G1348)^2),1E-6))^(2/3),1E-6)))^2</f>
        <v/>
      </c>
      <c r="AD1348">
        <f>ABS(ABS(K1348)/MAX(((F1348)+(G1348)*(W1348))*(W1348),1E-6))/SQRT($I$5*MAX((((F1348)+(G1348)*(W1348))*(W1348))/MAX((F1348)+2*(G1348)*(W1348),1E-6),1E-6))</f>
        <v/>
      </c>
      <c r="AE1348">
        <f>((F1348)*(W1348)^2)/2+(G1348)*(W1348)^3/3+(ABS(K1348)^2)/($I$5*MAX(((F1348)+(G1348)*(W1348))*(W1348),1E-6))</f>
        <v/>
      </c>
      <c r="AF1348">
        <f>IF($D$20=0,0,IFERROR(AB1349+(((AC1348+AC1349)/2)*J1349)+(IF(Z1348&gt;Z1349,$D$8*((Z1348^2-Z1349^2)/(2*$I$5)),$D$9*((Z1349^2-Z1348^2)/(2*$I$5)))+($D$10*(ABS(I1349)/90)*(MAX(Z1348^2,Z1349^2)/(2*$I$5))))-AB1348,0))</f>
        <v/>
      </c>
      <c r="AG1348">
        <f>IF($D$20=0,1,IFERROR(IF(ROUND(AD1348,3)=1,1,IF(AND(ABS(AF1348)&lt;$D$19,AD1348&lt;1),1,0)),0))</f>
        <v/>
      </c>
      <c r="AH1348">
        <f>IFERROR(IF(V32="Supercritical",MAX($D$16,IFERROR(L1348,MAX($D$16,POWER((ABS(K1348)^2)/($I$5*MAX(F1348,0.1)^2),1/3)))),IF(V32="Subcritical",MAX($D$16,IFERROR(W1348,MAX($D$16,POWER((ABS(K1348)^2)/($I$5*MAX(F1348,0.1)^2),1/3)))),IF(AND(IFERROR(V1348,0)=1,IFERROR(AG1348,0)=1),IF(IFERROR(T1348,-1E99)&gt;=IFERROR(AE1348,-1E99),MAX($D$16,IFERROR(L1348,MAX($D$16,POWER((ABS(K1348)^2)/($I$5*MAX(F1348,0.1)^2),1/3)))),MAX($D$16,IFERROR(W1348,MAX($D$16,POWER((ABS(K1348)^2)/($I$5*MAX(F1348,0.1)^2),1/3))))),IF(IFERROR(V1348,0)=1,MAX($D$16,IFERROR(L1348,MAX($D$16,POWER((ABS(K1348)^2)/($I$5*MAX(F1348,0.1)^2),1/3)))),IF(IFERROR(AG1348,0)=1,MAX($D$16,IFERROR(W1348,MAX($D$16,POWER((ABS(K1348)^2)/($I$5*MAX(F1348,0.1)^2),1/3)))),MAX($D$16,POWER((ABS(K1348)^2)/($I$5*MAX(F1348,0.1)^2),1/3))))))),MAX($D$16,POWER((ABS(K1348)^2)/($I$5*MAX(F1348,0.1)^2),1/3)))</f>
        <v/>
      </c>
      <c r="AI1348">
        <f>E1348+AH1348</f>
        <v/>
      </c>
      <c r="AJ1348">
        <f>AI1348+((ABS(K1348)/MAX(((F1348)+(G1348)*(AH1348))*(AH1348),1E-6))^2)/(2*$I$5)</f>
        <v/>
      </c>
      <c r="AM1348" t="n">
        <v>0</v>
      </c>
      <c r="AN1348" t="n">
        <v>0</v>
      </c>
      <c r="AO1348">
        <f>AM1348+AN1348</f>
        <v/>
      </c>
      <c r="AP1348">
        <f>AP1347+AO1348</f>
        <v/>
      </c>
      <c r="AQ1348">
        <f>ABS(ABS(K1348)/MAX(((F1348)+(G1348)*(AH1348))*(AH1348),1E-6))/SQRT($I$5*MAX((((F1348)+(G1348)*(AH1348))*(AH1348))/MAX((F1348)+2*(G1348)*(AH1348),1E-6),1E-6))</f>
        <v/>
      </c>
      <c r="AR1348">
        <f>IF(AQ1348&lt;1,"Subcritical","Supercritical")</f>
        <v/>
      </c>
      <c r="AS1348">
        <f>((ABS(K1348)*$D$6)/(MAX(((F1348)+(G1348)*(AH1348))*(AH1348),1E-6)*MAX(((((F1348)+(G1348)*(AH1348))*(AH1348))/MAX((F1348)+2*(AH1348)*SQRT(1+(G1348)^2),1E-6))^(2/3),1E-6)))^2</f>
        <v/>
      </c>
    </row>
    <row r="1349">
      <c r="A1349" t="n">
        <v>1200</v>
      </c>
      <c r="B1349" t="n">
        <v>1198.889</v>
      </c>
      <c r="C1349" t="n">
        <v>616072.7560000001</v>
      </c>
      <c r="D1349" t="n">
        <v>3096805.227</v>
      </c>
      <c r="E1349" t="n">
        <v>631.9625</v>
      </c>
      <c r="F1349" t="n">
        <v>5.2</v>
      </c>
      <c r="G1349" t="n">
        <v>0</v>
      </c>
      <c r="H1349" t="inlineStr">
        <is>
          <t>Normal</t>
        </is>
      </c>
      <c r="I1349" t="n">
        <v>0.06</v>
      </c>
      <c r="J1349">
        <f>B1349-B1348</f>
        <v/>
      </c>
      <c r="K1349">
        <f>MAX(0,K1348-AO1348)</f>
        <v/>
      </c>
      <c r="L1349">
        <f>IF($D$20=0,IFERROR(L1348,MAX($D$16,POWER((ABS(K1349)^2)/($I$5*MAX(F1349,0.1)^2),1/3))),IF(IFERROR(V1348,0)=0,IFERROR(L1348,MAX($D$16,POWER((ABS(K1349)^2)/($I$5*MAX(F1349,0.1)^2),1/3))),IF(OR(IFERROR(L1349,0)=0,IFERROR(S1348,0)&lt;1,IFERROR(S1349,0)&lt;1),MAX($D$16,POWER((ABS(K1349)^2)/($I$5*MAX(F1349,0.1)^2),1/3)),IF(IFERROR(U1349,0)&gt;0,MAX($D$16,IFERROR(L1349,0)+((IFERROR(U1349,0))*$D$18*IF((IFERROR(S1349,0))&lt;1,1,-1))),IF(IFERROR(U1349,0)&lt;0,IF(ABS((MAX($D$16,POWER((ABS(K1349)^2)/($I$5*MAX(F1349,0.1)^2),1/3)))-IFERROR(L1349,0))&gt;$D$19,MAX($D$16,IF((MAX($D$16,POWER((ABS(K1349)^2)/($I$5*MAX(F1349,0.1)^2),1/3)))&gt;IFERROR(L1349,0),MIN((MAX($D$16,POWER((ABS(K1349)^2)/($I$5*MAX(F1349,0.1)^2),1/3))),IFERROR(L1349,0)+(MIN(ABS(IFERROR(U1349,0))*$D$18,ABS((MAX($D$16,POWER((ABS(K1349)^2)/($I$5*MAX(F1349,0.1)^2),1/3)))-IFERROR(L1349,0))))),MAX((MAX($D$16,POWER((ABS(K1349)^2)/($I$5*MAX(F1349,0.1)^2),1/3))),IFERROR(L1349,0)-(MIN(ABS(IFERROR(U1349,0))*$D$18,ABS((MAX($D$16,POWER((ABS(K1349)^2)/($I$5*MAX(F1349,0.1)^2),1/3)))-IFERROR(L1349,0))))))),MAX($D$16,POWER((ABS(K1349)^2)/($I$5*MAX(F1349,0.1)^2),1/3))),MAX($D$16,IFERROR(L1349,0)))))))</f>
        <v/>
      </c>
      <c r="M1349">
        <f>((F1349)+(G1349)*(L1349))*(L1349)</f>
        <v/>
      </c>
      <c r="N1349">
        <f>(((F1349)+(G1349)*(L1349))*(L1349))/MAX((F1349)+2*(L1349)*SQRT(1+(G1349)^2),1E-6)</f>
        <v/>
      </c>
      <c r="O1349">
        <f>ABS(K1349)/MAX(((F1349)+(G1349)*(L1349))*(L1349),1E-6)</f>
        <v/>
      </c>
      <c r="P1349">
        <f>E1349+L1349</f>
        <v/>
      </c>
      <c r="Q1349">
        <f>P1349+((ABS(K1349)/MAX(((F1349)+(G1349)*(L1349))*(L1349),1E-6))^2)/(2*$I$5)</f>
        <v/>
      </c>
      <c r="R1349">
        <f>((ABS(K1349)*$D$6)/(MAX(((F1349)+(G1349)*(L1349))*(L1349),1E-6)*MAX(((((F1349)+(G1349)*(L1349))*(L1349))/MAX((F1349)+2*(L1349)*SQRT(1+(G1349)^2),1E-6))^(2/3),1E-6)))^2</f>
        <v/>
      </c>
      <c r="S1349">
        <f>ABS(ABS(K1349)/MAX(((F1349)+(G1349)*(L1349))*(L1349),1E-6))/SQRT($I$5*MAX((((F1349)+(G1349)*(L1349))*(L1349))/MAX((F1349)+2*(G1349)*(L1349),1E-6),1E-6))</f>
        <v/>
      </c>
      <c r="T1349">
        <f>((F1349)*(L1349)^2)/2+(G1349)*(L1349)^3/3+(ABS(K1349)^2)/($I$5*MAX(((F1349)+(G1349)*(L1349))*(L1349),1E-6))</f>
        <v/>
      </c>
      <c r="U1349">
        <f>IF($D$20=0,0,IFERROR(Q1348-(((R1348+R1349)/2)*J1349)-(IF(O1348&gt;O1349,$D$8*((O1348^2-O1349^2)/(2*$I$5)),$D$9*((O1349^2-O1348^2)/(2*$I$5)))+($D$10*(ABS(I1349)/90)*(MAX(O1348^2,O1349^2)/(2*$I$5))))-Q1349,0))</f>
        <v/>
      </c>
      <c r="V1349">
        <f>IF($D$20=0,1,IFERROR(IF(ROUND(S1349,3)=1,1,IF(AND(ABS(U1349)&lt;$D$19,S1349&gt;1),1,0)),0))</f>
        <v/>
      </c>
      <c r="W1349">
        <f>IF($D$20=0,IFERROR(W1350,MAX($D$16,POWER((ABS(K1349)^2)/($I$5*MAX(F1349,0.1)^2),1/3))),IF(IFERROR(AG1350,0)=0,IFERROR(W1350,MAX($D$16,POWER((ABS(K1349)^2)/($I$5*MAX(F1349,0.1)^2),1/3))),IF(OR(IFERROR(W1349,0)=0,IFERROR(AD1350,0)&gt;1),MAX($D$16,POWER((ABS(K1349)^2)/($I$5*MAX(F1349,0.1)^2),1/3)),IF(IFERROR(AF1349,0)&gt;0,MAX($D$16,IFERROR(W1349,0)+((IFERROR(AF1349,0))*$D$18*IF((IFERROR(AD1349,0))&lt;1,1,-1))),IF(IFERROR(AF1349,0)&lt;0,IF(ABS((MAX($D$16,POWER((ABS(K1349)^2)/($I$5*MAX(F1349,0.1)^2),1/3)))-IFERROR(W1349,0))&gt;$D$19,MAX($D$16,IF((MAX($D$16,POWER((ABS(K1349)^2)/($I$5*MAX(F1349,0.1)^2),1/3)))&gt;IFERROR(W1349,0),MIN((MAX($D$16,POWER((ABS(K1349)^2)/($I$5*MAX(F1349,0.1)^2),1/3))),IFERROR(W1349,0)+(MIN(ABS(IFERROR(AF1349,0))*$D$18,ABS((MAX($D$16,POWER((ABS(K1349)^2)/($I$5*MAX(F1349,0.1)^2),1/3)))-IFERROR(W1349,0))))),MAX((MAX($D$16,POWER((ABS(K1349)^2)/($I$5*MAX(F1349,0.1)^2),1/3))),IFERROR(W1349,0)-(MIN(ABS(IFERROR(AF1349,0))*$D$18,ABS((MAX($D$16,POWER((ABS(K1349)^2)/($I$5*MAX(F1349,0.1)^2),1/3)))-IFERROR(W1349,0))))))),MAX($D$16,POWER((ABS(K1349)^2)/($I$5*MAX(F1349,0.1)^2),1/3))),MAX($D$16,IFERROR(W1349,0)))))))</f>
        <v/>
      </c>
      <c r="X1349">
        <f>((F1349)+(G1349)*(W1349))*(W1349)</f>
        <v/>
      </c>
      <c r="Y1349">
        <f>(((F1349)+(G1349)*(W1349))*(W1349))/MAX((F1349)+2*(W1349)*SQRT(1+(G1349)^2),1E-6)</f>
        <v/>
      </c>
      <c r="Z1349">
        <f>ABS(K1349)/MAX(((F1349)+(G1349)*(W1349))*(W1349),1E-6)</f>
        <v/>
      </c>
      <c r="AA1349">
        <f>E1349+W1349</f>
        <v/>
      </c>
      <c r="AB1349">
        <f>AA1349+((ABS(K1349)/MAX(((F1349)+(G1349)*(W1349))*(W1349),1E-6))^2)/(2*$I$5)</f>
        <v/>
      </c>
      <c r="AC1349">
        <f>((ABS(K1349)*$D$6)/(MAX(((F1349)+(G1349)*(W1349))*(W1349),1E-6)*MAX(((((F1349)+(G1349)*(W1349))*(W1349))/MAX((F1349)+2*(W1349)*SQRT(1+(G1349)^2),1E-6))^(2/3),1E-6)))^2</f>
        <v/>
      </c>
      <c r="AD1349">
        <f>ABS(ABS(K1349)/MAX(((F1349)+(G1349)*(W1349))*(W1349),1E-6))/SQRT($I$5*MAX((((F1349)+(G1349)*(W1349))*(W1349))/MAX((F1349)+2*(G1349)*(W1349),1E-6),1E-6))</f>
        <v/>
      </c>
      <c r="AE1349">
        <f>((F1349)*(W1349)^2)/2+(G1349)*(W1349)^3/3+(ABS(K1349)^2)/($I$5*MAX(((F1349)+(G1349)*(W1349))*(W1349),1E-6))</f>
        <v/>
      </c>
      <c r="AF1349">
        <f>IF($D$20=0,0,IFERROR(AB1350+(((AC1349+AC1350)/2)*J1350)+(IF(Z1349&gt;Z1350,$D$8*((Z1349^2-Z1350^2)/(2*$I$5)),$D$9*((Z1350^2-Z1349^2)/(2*$I$5)))+($D$10*(ABS(I1350)/90)*(MAX(Z1349^2,Z1350^2)/(2*$I$5))))-AB1349,0))</f>
        <v/>
      </c>
      <c r="AG1349">
        <f>IF($D$20=0,1,IFERROR(IF(ROUND(AD1349,3)=1,1,IF(AND(ABS(AF1349)&lt;$D$19,AD1349&lt;1),1,0)),0))</f>
        <v/>
      </c>
      <c r="AH1349">
        <f>IFERROR(IF(V32="Supercritical",MAX($D$16,IFERROR(L1349,MAX($D$16,POWER((ABS(K1349)^2)/($I$5*MAX(F1349,0.1)^2),1/3)))),IF(V32="Subcritical",MAX($D$16,IFERROR(W1349,MAX($D$16,POWER((ABS(K1349)^2)/($I$5*MAX(F1349,0.1)^2),1/3)))),IF(AND(IFERROR(V1349,0)=1,IFERROR(AG1349,0)=1),IF(IFERROR(T1349,-1E99)&gt;=IFERROR(AE1349,-1E99),MAX($D$16,IFERROR(L1349,MAX($D$16,POWER((ABS(K1349)^2)/($I$5*MAX(F1349,0.1)^2),1/3)))),MAX($D$16,IFERROR(W1349,MAX($D$16,POWER((ABS(K1349)^2)/($I$5*MAX(F1349,0.1)^2),1/3))))),IF(IFERROR(V1349,0)=1,MAX($D$16,IFERROR(L1349,MAX($D$16,POWER((ABS(K1349)^2)/($I$5*MAX(F1349,0.1)^2),1/3)))),IF(IFERROR(AG1349,0)=1,MAX($D$16,IFERROR(W1349,MAX($D$16,POWER((ABS(K1349)^2)/($I$5*MAX(F1349,0.1)^2),1/3)))),MAX($D$16,POWER((ABS(K1349)^2)/($I$5*MAX(F1349,0.1)^2),1/3))))))),MAX($D$16,POWER((ABS(K1349)^2)/($I$5*MAX(F1349,0.1)^2),1/3)))</f>
        <v/>
      </c>
      <c r="AI1349">
        <f>E1349+AH1349</f>
        <v/>
      </c>
      <c r="AJ1349">
        <f>AI1349+((ABS(K1349)/MAX(((F1349)+(G1349)*(AH1349))*(AH1349),1E-6))^2)/(2*$I$5)</f>
        <v/>
      </c>
      <c r="AM1349" t="n">
        <v>0</v>
      </c>
      <c r="AN1349" t="n">
        <v>0</v>
      </c>
      <c r="AO1349">
        <f>AM1349+AN1349</f>
        <v/>
      </c>
      <c r="AP1349">
        <f>AP1348+AO1349</f>
        <v/>
      </c>
      <c r="AQ1349">
        <f>ABS(ABS(K1349)/MAX(((F1349)+(G1349)*(AH1349))*(AH1349),1E-6))/SQRT($I$5*MAX((((F1349)+(G1349)*(AH1349))*(AH1349))/MAX((F1349)+2*(G1349)*(AH1349),1E-6),1E-6))</f>
        <v/>
      </c>
      <c r="AR1349">
        <f>IF(AQ1349&lt;1,"Subcritical","Supercritical")</f>
        <v/>
      </c>
      <c r="AS1349">
        <f>((ABS(K1349)*$D$6)/(MAX(((F1349)+(G1349)*(AH1349))*(AH1349),1E-6)*MAX(((((F1349)+(G1349)*(AH1349))*(AH1349))/MAX((F1349)+2*(AH1349)*SQRT(1+(G1349)^2),1E-6))^(2/3),1E-6)))^2</f>
        <v/>
      </c>
    </row>
    <row r="1350">
      <c r="A1350" t="n">
        <v>1201</v>
      </c>
      <c r="B1350" t="n">
        <v>1199.89</v>
      </c>
      <c r="C1350" t="n">
        <v>616072.714</v>
      </c>
      <c r="D1350" t="n">
        <v>3096804.227</v>
      </c>
      <c r="E1350" t="n">
        <v>631.962</v>
      </c>
      <c r="F1350" t="n">
        <v>5.2</v>
      </c>
      <c r="G1350" t="n">
        <v>0</v>
      </c>
      <c r="H1350" t="inlineStr">
        <is>
          <t>Normal</t>
        </is>
      </c>
      <c r="I1350" t="n">
        <v>0.002</v>
      </c>
      <c r="J1350">
        <f>B1350-B1349</f>
        <v/>
      </c>
      <c r="K1350">
        <f>MAX(0,K1349-AO1349)</f>
        <v/>
      </c>
      <c r="L1350">
        <f>IF($D$20=0,IFERROR(L1349,MAX($D$16,POWER((ABS(K1350)^2)/($I$5*MAX(F1350,0.1)^2),1/3))),IF(IFERROR(V1349,0)=0,IFERROR(L1349,MAX($D$16,POWER((ABS(K1350)^2)/($I$5*MAX(F1350,0.1)^2),1/3))),IF(OR(IFERROR(L1350,0)=0,IFERROR(S1349,0)&lt;1,IFERROR(S1350,0)&lt;1),MAX($D$16,POWER((ABS(K1350)^2)/($I$5*MAX(F1350,0.1)^2),1/3)),IF(IFERROR(U1350,0)&gt;0,MAX($D$16,IFERROR(L1350,0)+((IFERROR(U1350,0))*$D$18*IF((IFERROR(S1350,0))&lt;1,1,-1))),IF(IFERROR(U1350,0)&lt;0,IF(ABS((MAX($D$16,POWER((ABS(K1350)^2)/($I$5*MAX(F1350,0.1)^2),1/3)))-IFERROR(L1350,0))&gt;$D$19,MAX($D$16,IF((MAX($D$16,POWER((ABS(K1350)^2)/($I$5*MAX(F1350,0.1)^2),1/3)))&gt;IFERROR(L1350,0),MIN((MAX($D$16,POWER((ABS(K1350)^2)/($I$5*MAX(F1350,0.1)^2),1/3))),IFERROR(L1350,0)+(MIN(ABS(IFERROR(U1350,0))*$D$18,ABS((MAX($D$16,POWER((ABS(K1350)^2)/($I$5*MAX(F1350,0.1)^2),1/3)))-IFERROR(L1350,0))))),MAX((MAX($D$16,POWER((ABS(K1350)^2)/($I$5*MAX(F1350,0.1)^2),1/3))),IFERROR(L1350,0)-(MIN(ABS(IFERROR(U1350,0))*$D$18,ABS((MAX($D$16,POWER((ABS(K1350)^2)/($I$5*MAX(F1350,0.1)^2),1/3)))-IFERROR(L1350,0))))))),MAX($D$16,POWER((ABS(K1350)^2)/($I$5*MAX(F1350,0.1)^2),1/3))),MAX($D$16,IFERROR(L1350,0)))))))</f>
        <v/>
      </c>
      <c r="M1350">
        <f>((F1350)+(G1350)*(L1350))*(L1350)</f>
        <v/>
      </c>
      <c r="N1350">
        <f>(((F1350)+(G1350)*(L1350))*(L1350))/MAX((F1350)+2*(L1350)*SQRT(1+(G1350)^2),1E-6)</f>
        <v/>
      </c>
      <c r="O1350">
        <f>ABS(K1350)/MAX(((F1350)+(G1350)*(L1350))*(L1350),1E-6)</f>
        <v/>
      </c>
      <c r="P1350">
        <f>E1350+L1350</f>
        <v/>
      </c>
      <c r="Q1350">
        <f>P1350+((ABS(K1350)/MAX(((F1350)+(G1350)*(L1350))*(L1350),1E-6))^2)/(2*$I$5)</f>
        <v/>
      </c>
      <c r="R1350">
        <f>((ABS(K1350)*$D$6)/(MAX(((F1350)+(G1350)*(L1350))*(L1350),1E-6)*MAX(((((F1350)+(G1350)*(L1350))*(L1350))/MAX((F1350)+2*(L1350)*SQRT(1+(G1350)^2),1E-6))^(2/3),1E-6)))^2</f>
        <v/>
      </c>
      <c r="S1350">
        <f>ABS(ABS(K1350)/MAX(((F1350)+(G1350)*(L1350))*(L1350),1E-6))/SQRT($I$5*MAX((((F1350)+(G1350)*(L1350))*(L1350))/MAX((F1350)+2*(G1350)*(L1350),1E-6),1E-6))</f>
        <v/>
      </c>
      <c r="T1350">
        <f>((F1350)*(L1350)^2)/2+(G1350)*(L1350)^3/3+(ABS(K1350)^2)/($I$5*MAX(((F1350)+(G1350)*(L1350))*(L1350),1E-6))</f>
        <v/>
      </c>
      <c r="U1350">
        <f>IF($D$20=0,0,IFERROR(Q1349-(((R1349+R1350)/2)*J1350)-(IF(O1349&gt;O1350,$D$8*((O1349^2-O1350^2)/(2*$I$5)),$D$9*((O1350^2-O1349^2)/(2*$I$5)))+($D$10*(ABS(I1350)/90)*(MAX(O1349^2,O1350^2)/(2*$I$5))))-Q1350,0))</f>
        <v/>
      </c>
      <c r="V1350">
        <f>IF($D$20=0,1,IFERROR(IF(ROUND(S1350,3)=1,1,IF(AND(ABS(U1350)&lt;$D$19,S1350&gt;1),1,0)),0))</f>
        <v/>
      </c>
      <c r="W1350">
        <f>IF($D$20=0,IFERROR(W1351,MAX($D$16,POWER((ABS(K1350)^2)/($I$5*MAX(F1350,0.1)^2),1/3))),IF(IFERROR(AG1351,0)=0,IFERROR(W1351,MAX($D$16,POWER((ABS(K1350)^2)/($I$5*MAX(F1350,0.1)^2),1/3))),IF(OR(IFERROR(W1350,0)=0,IFERROR(AD1351,0)&gt;1),MAX($D$16,POWER((ABS(K1350)^2)/($I$5*MAX(F1350,0.1)^2),1/3)),IF(IFERROR(AF1350,0)&gt;0,MAX($D$16,IFERROR(W1350,0)+((IFERROR(AF1350,0))*$D$18*IF((IFERROR(AD1350,0))&lt;1,1,-1))),IF(IFERROR(AF1350,0)&lt;0,IF(ABS((MAX($D$16,POWER((ABS(K1350)^2)/($I$5*MAX(F1350,0.1)^2),1/3)))-IFERROR(W1350,0))&gt;$D$19,MAX($D$16,IF((MAX($D$16,POWER((ABS(K1350)^2)/($I$5*MAX(F1350,0.1)^2),1/3)))&gt;IFERROR(W1350,0),MIN((MAX($D$16,POWER((ABS(K1350)^2)/($I$5*MAX(F1350,0.1)^2),1/3))),IFERROR(W1350,0)+(MIN(ABS(IFERROR(AF1350,0))*$D$18,ABS((MAX($D$16,POWER((ABS(K1350)^2)/($I$5*MAX(F1350,0.1)^2),1/3)))-IFERROR(W1350,0))))),MAX((MAX($D$16,POWER((ABS(K1350)^2)/($I$5*MAX(F1350,0.1)^2),1/3))),IFERROR(W1350,0)-(MIN(ABS(IFERROR(AF1350,0))*$D$18,ABS((MAX($D$16,POWER((ABS(K1350)^2)/($I$5*MAX(F1350,0.1)^2),1/3)))-IFERROR(W1350,0))))))),MAX($D$16,POWER((ABS(K1350)^2)/($I$5*MAX(F1350,0.1)^2),1/3))),MAX($D$16,IFERROR(W1350,0)))))))</f>
        <v/>
      </c>
      <c r="X1350">
        <f>((F1350)+(G1350)*(W1350))*(W1350)</f>
        <v/>
      </c>
      <c r="Y1350">
        <f>(((F1350)+(G1350)*(W1350))*(W1350))/MAX((F1350)+2*(W1350)*SQRT(1+(G1350)^2),1E-6)</f>
        <v/>
      </c>
      <c r="Z1350">
        <f>ABS(K1350)/MAX(((F1350)+(G1350)*(W1350))*(W1350),1E-6)</f>
        <v/>
      </c>
      <c r="AA1350">
        <f>E1350+W1350</f>
        <v/>
      </c>
      <c r="AB1350">
        <f>AA1350+((ABS(K1350)/MAX(((F1350)+(G1350)*(W1350))*(W1350),1E-6))^2)/(2*$I$5)</f>
        <v/>
      </c>
      <c r="AC1350">
        <f>((ABS(K1350)*$D$6)/(MAX(((F1350)+(G1350)*(W1350))*(W1350),1E-6)*MAX(((((F1350)+(G1350)*(W1350))*(W1350))/MAX((F1350)+2*(W1350)*SQRT(1+(G1350)^2),1E-6))^(2/3),1E-6)))^2</f>
        <v/>
      </c>
      <c r="AD1350">
        <f>ABS(ABS(K1350)/MAX(((F1350)+(G1350)*(W1350))*(W1350),1E-6))/SQRT($I$5*MAX((((F1350)+(G1350)*(W1350))*(W1350))/MAX((F1350)+2*(G1350)*(W1350),1E-6),1E-6))</f>
        <v/>
      </c>
      <c r="AE1350">
        <f>((F1350)*(W1350)^2)/2+(G1350)*(W1350)^3/3+(ABS(K1350)^2)/($I$5*MAX(((F1350)+(G1350)*(W1350))*(W1350),1E-6))</f>
        <v/>
      </c>
      <c r="AF1350">
        <f>IF($D$20=0,0,IFERROR(AB1351+(((AC1350+AC1351)/2)*J1351)+(IF(Z1350&gt;Z1351,$D$8*((Z1350^2-Z1351^2)/(2*$I$5)),$D$9*((Z1351^2-Z1350^2)/(2*$I$5)))+($D$10*(ABS(I1351)/90)*(MAX(Z1350^2,Z1351^2)/(2*$I$5))))-AB1350,0))</f>
        <v/>
      </c>
      <c r="AG1350">
        <f>IF($D$20=0,1,IFERROR(IF(ROUND(AD1350,3)=1,1,IF(AND(ABS(AF1350)&lt;$D$19,AD1350&lt;1),1,0)),0))</f>
        <v/>
      </c>
      <c r="AH1350">
        <f>IFERROR(IF(V32="Supercritical",MAX($D$16,IFERROR(L1350,MAX($D$16,POWER((ABS(K1350)^2)/($I$5*MAX(F1350,0.1)^2),1/3)))),IF(V32="Subcritical",MAX($D$16,IFERROR(W1350,MAX($D$16,POWER((ABS(K1350)^2)/($I$5*MAX(F1350,0.1)^2),1/3)))),IF(AND(IFERROR(V1350,0)=1,IFERROR(AG1350,0)=1),IF(IFERROR(T1350,-1E99)&gt;=IFERROR(AE1350,-1E99),MAX($D$16,IFERROR(L1350,MAX($D$16,POWER((ABS(K1350)^2)/($I$5*MAX(F1350,0.1)^2),1/3)))),MAX($D$16,IFERROR(W1350,MAX($D$16,POWER((ABS(K1350)^2)/($I$5*MAX(F1350,0.1)^2),1/3))))),IF(IFERROR(V1350,0)=1,MAX($D$16,IFERROR(L1350,MAX($D$16,POWER((ABS(K1350)^2)/($I$5*MAX(F1350,0.1)^2),1/3)))),IF(IFERROR(AG1350,0)=1,MAX($D$16,IFERROR(W1350,MAX($D$16,POWER((ABS(K1350)^2)/($I$5*MAX(F1350,0.1)^2),1/3)))),MAX($D$16,POWER((ABS(K1350)^2)/($I$5*MAX(F1350,0.1)^2),1/3))))))),MAX($D$16,POWER((ABS(K1350)^2)/($I$5*MAX(F1350,0.1)^2),1/3)))</f>
        <v/>
      </c>
      <c r="AI1350">
        <f>E1350+AH1350</f>
        <v/>
      </c>
      <c r="AJ1350">
        <f>AI1350+((ABS(K1350)/MAX(((F1350)+(G1350)*(AH1350))*(AH1350),1E-6))^2)/(2*$I$5)</f>
        <v/>
      </c>
      <c r="AM1350" t="n">
        <v>0</v>
      </c>
      <c r="AN1350" t="n">
        <v>0</v>
      </c>
      <c r="AO1350">
        <f>AM1350+AN1350</f>
        <v/>
      </c>
      <c r="AP1350">
        <f>AP1349+AO1350</f>
        <v/>
      </c>
      <c r="AQ1350">
        <f>ABS(ABS(K1350)/MAX(((F1350)+(G1350)*(AH1350))*(AH1350),1E-6))/SQRT($I$5*MAX((((F1350)+(G1350)*(AH1350))*(AH1350))/MAX((F1350)+2*(G1350)*(AH1350),1E-6),1E-6))</f>
        <v/>
      </c>
      <c r="AR1350">
        <f>IF(AQ1350&lt;1,"Subcritical","Supercritical")</f>
        <v/>
      </c>
      <c r="AS1350">
        <f>((ABS(K1350)*$D$6)/(MAX(((F1350)+(G1350)*(AH1350))*(AH1350),1E-6)*MAX(((((F1350)+(G1350)*(AH1350))*(AH1350))/MAX((F1350)+2*(AH1350)*SQRT(1+(G1350)^2),1E-6))^(2/3),1E-6)))^2</f>
        <v/>
      </c>
    </row>
    <row r="1351">
      <c r="A1351" t="n">
        <v>1202</v>
      </c>
      <c r="B1351" t="n">
        <v>1200.89</v>
      </c>
      <c r="C1351" t="n">
        <v>616072.672</v>
      </c>
      <c r="D1351" t="n">
        <v>3096803.228</v>
      </c>
      <c r="E1351" t="n">
        <v>631.9615</v>
      </c>
      <c r="F1351" t="n">
        <v>5.2</v>
      </c>
      <c r="G1351" t="n">
        <v>0</v>
      </c>
      <c r="H1351" t="inlineStr">
        <is>
          <t>Normal</t>
        </is>
      </c>
      <c r="I1351" t="n">
        <v>0</v>
      </c>
      <c r="J1351">
        <f>B1351-B1350</f>
        <v/>
      </c>
      <c r="K1351">
        <f>MAX(0,K1350-AO1350)</f>
        <v/>
      </c>
      <c r="L1351">
        <f>IF($D$20=0,IFERROR(L1350,MAX($D$16,POWER((ABS(K1351)^2)/($I$5*MAX(F1351,0.1)^2),1/3))),IF(IFERROR(V1350,0)=0,IFERROR(L1350,MAX($D$16,POWER((ABS(K1351)^2)/($I$5*MAX(F1351,0.1)^2),1/3))),IF(OR(IFERROR(L1351,0)=0,IFERROR(S1350,0)&lt;1,IFERROR(S1351,0)&lt;1),MAX($D$16,POWER((ABS(K1351)^2)/($I$5*MAX(F1351,0.1)^2),1/3)),IF(IFERROR(U1351,0)&gt;0,MAX($D$16,IFERROR(L1351,0)+((IFERROR(U1351,0))*$D$18*IF((IFERROR(S1351,0))&lt;1,1,-1))),IF(IFERROR(U1351,0)&lt;0,IF(ABS((MAX($D$16,POWER((ABS(K1351)^2)/($I$5*MAX(F1351,0.1)^2),1/3)))-IFERROR(L1351,0))&gt;$D$19,MAX($D$16,IF((MAX($D$16,POWER((ABS(K1351)^2)/($I$5*MAX(F1351,0.1)^2),1/3)))&gt;IFERROR(L1351,0),MIN((MAX($D$16,POWER((ABS(K1351)^2)/($I$5*MAX(F1351,0.1)^2),1/3))),IFERROR(L1351,0)+(MIN(ABS(IFERROR(U1351,0))*$D$18,ABS((MAX($D$16,POWER((ABS(K1351)^2)/($I$5*MAX(F1351,0.1)^2),1/3)))-IFERROR(L1351,0))))),MAX((MAX($D$16,POWER((ABS(K1351)^2)/($I$5*MAX(F1351,0.1)^2),1/3))),IFERROR(L1351,0)-(MIN(ABS(IFERROR(U1351,0))*$D$18,ABS((MAX($D$16,POWER((ABS(K1351)^2)/($I$5*MAX(F1351,0.1)^2),1/3)))-IFERROR(L1351,0))))))),MAX($D$16,POWER((ABS(K1351)^2)/($I$5*MAX(F1351,0.1)^2),1/3))),MAX($D$16,IFERROR(L1351,0)))))))</f>
        <v/>
      </c>
      <c r="M1351">
        <f>((F1351)+(G1351)*(L1351))*(L1351)</f>
        <v/>
      </c>
      <c r="N1351">
        <f>(((F1351)+(G1351)*(L1351))*(L1351))/MAX((F1351)+2*(L1351)*SQRT(1+(G1351)^2),1E-6)</f>
        <v/>
      </c>
      <c r="O1351">
        <f>ABS(K1351)/MAX(((F1351)+(G1351)*(L1351))*(L1351),1E-6)</f>
        <v/>
      </c>
      <c r="P1351">
        <f>E1351+L1351</f>
        <v/>
      </c>
      <c r="Q1351">
        <f>P1351+((ABS(K1351)/MAX(((F1351)+(G1351)*(L1351))*(L1351),1E-6))^2)/(2*$I$5)</f>
        <v/>
      </c>
      <c r="R1351">
        <f>((ABS(K1351)*$D$6)/(MAX(((F1351)+(G1351)*(L1351))*(L1351),1E-6)*MAX(((((F1351)+(G1351)*(L1351))*(L1351))/MAX((F1351)+2*(L1351)*SQRT(1+(G1351)^2),1E-6))^(2/3),1E-6)))^2</f>
        <v/>
      </c>
      <c r="S1351">
        <f>ABS(ABS(K1351)/MAX(((F1351)+(G1351)*(L1351))*(L1351),1E-6))/SQRT($I$5*MAX((((F1351)+(G1351)*(L1351))*(L1351))/MAX((F1351)+2*(G1351)*(L1351),1E-6),1E-6))</f>
        <v/>
      </c>
      <c r="T1351">
        <f>((F1351)*(L1351)^2)/2+(G1351)*(L1351)^3/3+(ABS(K1351)^2)/($I$5*MAX(((F1351)+(G1351)*(L1351))*(L1351),1E-6))</f>
        <v/>
      </c>
      <c r="U1351">
        <f>IF($D$20=0,0,IFERROR(Q1350-(((R1350+R1351)/2)*J1351)-(IF(O1350&gt;O1351,$D$8*((O1350^2-O1351^2)/(2*$I$5)),$D$9*((O1351^2-O1350^2)/(2*$I$5)))+($D$10*(ABS(I1351)/90)*(MAX(O1350^2,O1351^2)/(2*$I$5))))-Q1351,0))</f>
        <v/>
      </c>
      <c r="V1351">
        <f>IF($D$20=0,1,IFERROR(IF(ROUND(S1351,3)=1,1,IF(AND(ABS(U1351)&lt;$D$19,S1351&gt;1),1,0)),0))</f>
        <v/>
      </c>
      <c r="W1351">
        <f>IF($D$20=0,IFERROR(W1352,MAX($D$16,POWER((ABS(K1351)^2)/($I$5*MAX(F1351,0.1)^2),1/3))),IF(IFERROR(AG1352,0)=0,IFERROR(W1352,MAX($D$16,POWER((ABS(K1351)^2)/($I$5*MAX(F1351,0.1)^2),1/3))),IF(OR(IFERROR(W1351,0)=0,IFERROR(AD1352,0)&gt;1),MAX($D$16,POWER((ABS(K1351)^2)/($I$5*MAX(F1351,0.1)^2),1/3)),IF(IFERROR(AF1351,0)&gt;0,MAX($D$16,IFERROR(W1351,0)+((IFERROR(AF1351,0))*$D$18*IF((IFERROR(AD1351,0))&lt;1,1,-1))),IF(IFERROR(AF1351,0)&lt;0,IF(ABS((MAX($D$16,POWER((ABS(K1351)^2)/($I$5*MAX(F1351,0.1)^2),1/3)))-IFERROR(W1351,0))&gt;$D$19,MAX($D$16,IF((MAX($D$16,POWER((ABS(K1351)^2)/($I$5*MAX(F1351,0.1)^2),1/3)))&gt;IFERROR(W1351,0),MIN((MAX($D$16,POWER((ABS(K1351)^2)/($I$5*MAX(F1351,0.1)^2),1/3))),IFERROR(W1351,0)+(MIN(ABS(IFERROR(AF1351,0))*$D$18,ABS((MAX($D$16,POWER((ABS(K1351)^2)/($I$5*MAX(F1351,0.1)^2),1/3)))-IFERROR(W1351,0))))),MAX((MAX($D$16,POWER((ABS(K1351)^2)/($I$5*MAX(F1351,0.1)^2),1/3))),IFERROR(W1351,0)-(MIN(ABS(IFERROR(AF1351,0))*$D$18,ABS((MAX($D$16,POWER((ABS(K1351)^2)/($I$5*MAX(F1351,0.1)^2),1/3)))-IFERROR(W1351,0))))))),MAX($D$16,POWER((ABS(K1351)^2)/($I$5*MAX(F1351,0.1)^2),1/3))),MAX($D$16,IFERROR(W1351,0)))))))</f>
        <v/>
      </c>
      <c r="X1351">
        <f>((F1351)+(G1351)*(W1351))*(W1351)</f>
        <v/>
      </c>
      <c r="Y1351">
        <f>(((F1351)+(G1351)*(W1351))*(W1351))/MAX((F1351)+2*(W1351)*SQRT(1+(G1351)^2),1E-6)</f>
        <v/>
      </c>
      <c r="Z1351">
        <f>ABS(K1351)/MAX(((F1351)+(G1351)*(W1351))*(W1351),1E-6)</f>
        <v/>
      </c>
      <c r="AA1351">
        <f>E1351+W1351</f>
        <v/>
      </c>
      <c r="AB1351">
        <f>AA1351+((ABS(K1351)/MAX(((F1351)+(G1351)*(W1351))*(W1351),1E-6))^2)/(2*$I$5)</f>
        <v/>
      </c>
      <c r="AC1351">
        <f>((ABS(K1351)*$D$6)/(MAX(((F1351)+(G1351)*(W1351))*(W1351),1E-6)*MAX(((((F1351)+(G1351)*(W1351))*(W1351))/MAX((F1351)+2*(W1351)*SQRT(1+(G1351)^2),1E-6))^(2/3),1E-6)))^2</f>
        <v/>
      </c>
      <c r="AD1351">
        <f>ABS(ABS(K1351)/MAX(((F1351)+(G1351)*(W1351))*(W1351),1E-6))/SQRT($I$5*MAX((((F1351)+(G1351)*(W1351))*(W1351))/MAX((F1351)+2*(G1351)*(W1351),1E-6),1E-6))</f>
        <v/>
      </c>
      <c r="AE1351">
        <f>((F1351)*(W1351)^2)/2+(G1351)*(W1351)^3/3+(ABS(K1351)^2)/($I$5*MAX(((F1351)+(G1351)*(W1351))*(W1351),1E-6))</f>
        <v/>
      </c>
      <c r="AF1351">
        <f>IF($D$20=0,0,IFERROR(AB1352+(((AC1351+AC1352)/2)*J1352)+(IF(Z1351&gt;Z1352,$D$8*((Z1351^2-Z1352^2)/(2*$I$5)),$D$9*((Z1352^2-Z1351^2)/(2*$I$5)))+($D$10*(ABS(I1352)/90)*(MAX(Z1351^2,Z1352^2)/(2*$I$5))))-AB1351,0))</f>
        <v/>
      </c>
      <c r="AG1351">
        <f>IF($D$20=0,1,IFERROR(IF(ROUND(AD1351,3)=1,1,IF(AND(ABS(AF1351)&lt;$D$19,AD1351&lt;1),1,0)),0))</f>
        <v/>
      </c>
      <c r="AH1351">
        <f>IFERROR(IF(V32="Supercritical",MAX($D$16,IFERROR(L1351,MAX($D$16,POWER((ABS(K1351)^2)/($I$5*MAX(F1351,0.1)^2),1/3)))),IF(V32="Subcritical",MAX($D$16,IFERROR(W1351,MAX($D$16,POWER((ABS(K1351)^2)/($I$5*MAX(F1351,0.1)^2),1/3)))),IF(AND(IFERROR(V1351,0)=1,IFERROR(AG1351,0)=1),IF(IFERROR(T1351,-1E99)&gt;=IFERROR(AE1351,-1E99),MAX($D$16,IFERROR(L1351,MAX($D$16,POWER((ABS(K1351)^2)/($I$5*MAX(F1351,0.1)^2),1/3)))),MAX($D$16,IFERROR(W1351,MAX($D$16,POWER((ABS(K1351)^2)/($I$5*MAX(F1351,0.1)^2),1/3))))),IF(IFERROR(V1351,0)=1,MAX($D$16,IFERROR(L1351,MAX($D$16,POWER((ABS(K1351)^2)/($I$5*MAX(F1351,0.1)^2),1/3)))),IF(IFERROR(AG1351,0)=1,MAX($D$16,IFERROR(W1351,MAX($D$16,POWER((ABS(K1351)^2)/($I$5*MAX(F1351,0.1)^2),1/3)))),MAX($D$16,POWER((ABS(K1351)^2)/($I$5*MAX(F1351,0.1)^2),1/3))))))),MAX($D$16,POWER((ABS(K1351)^2)/($I$5*MAX(F1351,0.1)^2),1/3)))</f>
        <v/>
      </c>
      <c r="AI1351">
        <f>E1351+AH1351</f>
        <v/>
      </c>
      <c r="AJ1351">
        <f>AI1351+((ABS(K1351)/MAX(((F1351)+(G1351)*(AH1351))*(AH1351),1E-6))^2)/(2*$I$5)</f>
        <v/>
      </c>
      <c r="AM1351" t="n">
        <v>0</v>
      </c>
      <c r="AN1351" t="n">
        <v>0</v>
      </c>
      <c r="AO1351">
        <f>AM1351+AN1351</f>
        <v/>
      </c>
      <c r="AP1351">
        <f>AP1350+AO1351</f>
        <v/>
      </c>
      <c r="AQ1351">
        <f>ABS(ABS(K1351)/MAX(((F1351)+(G1351)*(AH1351))*(AH1351),1E-6))/SQRT($I$5*MAX((((F1351)+(G1351)*(AH1351))*(AH1351))/MAX((F1351)+2*(G1351)*(AH1351),1E-6),1E-6))</f>
        <v/>
      </c>
      <c r="AR1351">
        <f>IF(AQ1351&lt;1,"Subcritical","Supercritical")</f>
        <v/>
      </c>
      <c r="AS1351">
        <f>((ABS(K1351)*$D$6)/(MAX(((F1351)+(G1351)*(AH1351))*(AH1351),1E-6)*MAX(((((F1351)+(G1351)*(AH1351))*(AH1351))/MAX((F1351)+2*(AH1351)*SQRT(1+(G1351)^2),1E-6))^(2/3),1E-6)))^2</f>
        <v/>
      </c>
    </row>
    <row r="1352">
      <c r="A1352" t="n">
        <v>1203</v>
      </c>
      <c r="B1352" t="n">
        <v>1201.889</v>
      </c>
      <c r="C1352" t="n">
        <v>616072.63</v>
      </c>
      <c r="D1352" t="n">
        <v>3096802.229</v>
      </c>
      <c r="E1352" t="n">
        <v>631.961</v>
      </c>
      <c r="F1352" t="n">
        <v>5.2</v>
      </c>
      <c r="G1352" t="n">
        <v>0</v>
      </c>
      <c r="H1352" t="inlineStr">
        <is>
          <t>Normal</t>
        </is>
      </c>
      <c r="I1352" t="n">
        <v>0.057</v>
      </c>
      <c r="J1352">
        <f>B1352-B1351</f>
        <v/>
      </c>
      <c r="K1352">
        <f>MAX(0,K1351-AO1351)</f>
        <v/>
      </c>
      <c r="L1352">
        <f>IF($D$20=0,IFERROR(L1351,MAX($D$16,POWER((ABS(K1352)^2)/($I$5*MAX(F1352,0.1)^2),1/3))),IF(IFERROR(V1351,0)=0,IFERROR(L1351,MAX($D$16,POWER((ABS(K1352)^2)/($I$5*MAX(F1352,0.1)^2),1/3))),IF(OR(IFERROR(L1352,0)=0,IFERROR(S1351,0)&lt;1,IFERROR(S1352,0)&lt;1),MAX($D$16,POWER((ABS(K1352)^2)/($I$5*MAX(F1352,0.1)^2),1/3)),IF(IFERROR(U1352,0)&gt;0,MAX($D$16,IFERROR(L1352,0)+((IFERROR(U1352,0))*$D$18*IF((IFERROR(S1352,0))&lt;1,1,-1))),IF(IFERROR(U1352,0)&lt;0,IF(ABS((MAX($D$16,POWER((ABS(K1352)^2)/($I$5*MAX(F1352,0.1)^2),1/3)))-IFERROR(L1352,0))&gt;$D$19,MAX($D$16,IF((MAX($D$16,POWER((ABS(K1352)^2)/($I$5*MAX(F1352,0.1)^2),1/3)))&gt;IFERROR(L1352,0),MIN((MAX($D$16,POWER((ABS(K1352)^2)/($I$5*MAX(F1352,0.1)^2),1/3))),IFERROR(L1352,0)+(MIN(ABS(IFERROR(U1352,0))*$D$18,ABS((MAX($D$16,POWER((ABS(K1352)^2)/($I$5*MAX(F1352,0.1)^2),1/3)))-IFERROR(L1352,0))))),MAX((MAX($D$16,POWER((ABS(K1352)^2)/($I$5*MAX(F1352,0.1)^2),1/3))),IFERROR(L1352,0)-(MIN(ABS(IFERROR(U1352,0))*$D$18,ABS((MAX($D$16,POWER((ABS(K1352)^2)/($I$5*MAX(F1352,0.1)^2),1/3)))-IFERROR(L1352,0))))))),MAX($D$16,POWER((ABS(K1352)^2)/($I$5*MAX(F1352,0.1)^2),1/3))),MAX($D$16,IFERROR(L1352,0)))))))</f>
        <v/>
      </c>
      <c r="M1352">
        <f>((F1352)+(G1352)*(L1352))*(L1352)</f>
        <v/>
      </c>
      <c r="N1352">
        <f>(((F1352)+(G1352)*(L1352))*(L1352))/MAX((F1352)+2*(L1352)*SQRT(1+(G1352)^2),1E-6)</f>
        <v/>
      </c>
      <c r="O1352">
        <f>ABS(K1352)/MAX(((F1352)+(G1352)*(L1352))*(L1352),1E-6)</f>
        <v/>
      </c>
      <c r="P1352">
        <f>E1352+L1352</f>
        <v/>
      </c>
      <c r="Q1352">
        <f>P1352+((ABS(K1352)/MAX(((F1352)+(G1352)*(L1352))*(L1352),1E-6))^2)/(2*$I$5)</f>
        <v/>
      </c>
      <c r="R1352">
        <f>((ABS(K1352)*$D$6)/(MAX(((F1352)+(G1352)*(L1352))*(L1352),1E-6)*MAX(((((F1352)+(G1352)*(L1352))*(L1352))/MAX((F1352)+2*(L1352)*SQRT(1+(G1352)^2),1E-6))^(2/3),1E-6)))^2</f>
        <v/>
      </c>
      <c r="S1352">
        <f>ABS(ABS(K1352)/MAX(((F1352)+(G1352)*(L1352))*(L1352),1E-6))/SQRT($I$5*MAX((((F1352)+(G1352)*(L1352))*(L1352))/MAX((F1352)+2*(G1352)*(L1352),1E-6),1E-6))</f>
        <v/>
      </c>
      <c r="T1352">
        <f>((F1352)*(L1352)^2)/2+(G1352)*(L1352)^3/3+(ABS(K1352)^2)/($I$5*MAX(((F1352)+(G1352)*(L1352))*(L1352),1E-6))</f>
        <v/>
      </c>
      <c r="U1352">
        <f>IF($D$20=0,0,IFERROR(Q1351-(((R1351+R1352)/2)*J1352)-(IF(O1351&gt;O1352,$D$8*((O1351^2-O1352^2)/(2*$I$5)),$D$9*((O1352^2-O1351^2)/(2*$I$5)))+($D$10*(ABS(I1352)/90)*(MAX(O1351^2,O1352^2)/(2*$I$5))))-Q1352,0))</f>
        <v/>
      </c>
      <c r="V1352">
        <f>IF($D$20=0,1,IFERROR(IF(ROUND(S1352,3)=1,1,IF(AND(ABS(U1352)&lt;$D$19,S1352&gt;1),1,0)),0))</f>
        <v/>
      </c>
      <c r="W1352">
        <f>IF($D$20=0,IFERROR(W1353,MAX($D$16,POWER((ABS(K1352)^2)/($I$5*MAX(F1352,0.1)^2),1/3))),IF(IFERROR(AG1353,0)=0,IFERROR(W1353,MAX($D$16,POWER((ABS(K1352)^2)/($I$5*MAX(F1352,0.1)^2),1/3))),IF(OR(IFERROR(W1352,0)=0,IFERROR(AD1353,0)&gt;1),MAX($D$16,POWER((ABS(K1352)^2)/($I$5*MAX(F1352,0.1)^2),1/3)),IF(IFERROR(AF1352,0)&gt;0,MAX($D$16,IFERROR(W1352,0)+((IFERROR(AF1352,0))*$D$18*IF((IFERROR(AD1352,0))&lt;1,1,-1))),IF(IFERROR(AF1352,0)&lt;0,IF(ABS((MAX($D$16,POWER((ABS(K1352)^2)/($I$5*MAX(F1352,0.1)^2),1/3)))-IFERROR(W1352,0))&gt;$D$19,MAX($D$16,IF((MAX($D$16,POWER((ABS(K1352)^2)/($I$5*MAX(F1352,0.1)^2),1/3)))&gt;IFERROR(W1352,0),MIN((MAX($D$16,POWER((ABS(K1352)^2)/($I$5*MAX(F1352,0.1)^2),1/3))),IFERROR(W1352,0)+(MIN(ABS(IFERROR(AF1352,0))*$D$18,ABS((MAX($D$16,POWER((ABS(K1352)^2)/($I$5*MAX(F1352,0.1)^2),1/3)))-IFERROR(W1352,0))))),MAX((MAX($D$16,POWER((ABS(K1352)^2)/($I$5*MAX(F1352,0.1)^2),1/3))),IFERROR(W1352,0)-(MIN(ABS(IFERROR(AF1352,0))*$D$18,ABS((MAX($D$16,POWER((ABS(K1352)^2)/($I$5*MAX(F1352,0.1)^2),1/3)))-IFERROR(W1352,0))))))),MAX($D$16,POWER((ABS(K1352)^2)/($I$5*MAX(F1352,0.1)^2),1/3))),MAX($D$16,IFERROR(W1352,0)))))))</f>
        <v/>
      </c>
      <c r="X1352">
        <f>((F1352)+(G1352)*(W1352))*(W1352)</f>
        <v/>
      </c>
      <c r="Y1352">
        <f>(((F1352)+(G1352)*(W1352))*(W1352))/MAX((F1352)+2*(W1352)*SQRT(1+(G1352)^2),1E-6)</f>
        <v/>
      </c>
      <c r="Z1352">
        <f>ABS(K1352)/MAX(((F1352)+(G1352)*(W1352))*(W1352),1E-6)</f>
        <v/>
      </c>
      <c r="AA1352">
        <f>E1352+W1352</f>
        <v/>
      </c>
      <c r="AB1352">
        <f>AA1352+((ABS(K1352)/MAX(((F1352)+(G1352)*(W1352))*(W1352),1E-6))^2)/(2*$I$5)</f>
        <v/>
      </c>
      <c r="AC1352">
        <f>((ABS(K1352)*$D$6)/(MAX(((F1352)+(G1352)*(W1352))*(W1352),1E-6)*MAX(((((F1352)+(G1352)*(W1352))*(W1352))/MAX((F1352)+2*(W1352)*SQRT(1+(G1352)^2),1E-6))^(2/3),1E-6)))^2</f>
        <v/>
      </c>
      <c r="AD1352">
        <f>ABS(ABS(K1352)/MAX(((F1352)+(G1352)*(W1352))*(W1352),1E-6))/SQRT($I$5*MAX((((F1352)+(G1352)*(W1352))*(W1352))/MAX((F1352)+2*(G1352)*(W1352),1E-6),1E-6))</f>
        <v/>
      </c>
      <c r="AE1352">
        <f>((F1352)*(W1352)^2)/2+(G1352)*(W1352)^3/3+(ABS(K1352)^2)/($I$5*MAX(((F1352)+(G1352)*(W1352))*(W1352),1E-6))</f>
        <v/>
      </c>
      <c r="AF1352">
        <f>IF($D$20=0,0,IFERROR(AB1353+(((AC1352+AC1353)/2)*J1353)+(IF(Z1352&gt;Z1353,$D$8*((Z1352^2-Z1353^2)/(2*$I$5)),$D$9*((Z1353^2-Z1352^2)/(2*$I$5)))+($D$10*(ABS(I1353)/90)*(MAX(Z1352^2,Z1353^2)/(2*$I$5))))-AB1352,0))</f>
        <v/>
      </c>
      <c r="AG1352">
        <f>IF($D$20=0,1,IFERROR(IF(ROUND(AD1352,3)=1,1,IF(AND(ABS(AF1352)&lt;$D$19,AD1352&lt;1),1,0)),0))</f>
        <v/>
      </c>
      <c r="AH1352">
        <f>IFERROR(IF(V32="Supercritical",MAX($D$16,IFERROR(L1352,MAX($D$16,POWER((ABS(K1352)^2)/($I$5*MAX(F1352,0.1)^2),1/3)))),IF(V32="Subcritical",MAX($D$16,IFERROR(W1352,MAX($D$16,POWER((ABS(K1352)^2)/($I$5*MAX(F1352,0.1)^2),1/3)))),IF(AND(IFERROR(V1352,0)=1,IFERROR(AG1352,0)=1),IF(IFERROR(T1352,-1E99)&gt;=IFERROR(AE1352,-1E99),MAX($D$16,IFERROR(L1352,MAX($D$16,POWER((ABS(K1352)^2)/($I$5*MAX(F1352,0.1)^2),1/3)))),MAX($D$16,IFERROR(W1352,MAX($D$16,POWER((ABS(K1352)^2)/($I$5*MAX(F1352,0.1)^2),1/3))))),IF(IFERROR(V1352,0)=1,MAX($D$16,IFERROR(L1352,MAX($D$16,POWER((ABS(K1352)^2)/($I$5*MAX(F1352,0.1)^2),1/3)))),IF(IFERROR(AG1352,0)=1,MAX($D$16,IFERROR(W1352,MAX($D$16,POWER((ABS(K1352)^2)/($I$5*MAX(F1352,0.1)^2),1/3)))),MAX($D$16,POWER((ABS(K1352)^2)/($I$5*MAX(F1352,0.1)^2),1/3))))))),MAX($D$16,POWER((ABS(K1352)^2)/($I$5*MAX(F1352,0.1)^2),1/3)))</f>
        <v/>
      </c>
      <c r="AI1352">
        <f>E1352+AH1352</f>
        <v/>
      </c>
      <c r="AJ1352">
        <f>AI1352+((ABS(K1352)/MAX(((F1352)+(G1352)*(AH1352))*(AH1352),1E-6))^2)/(2*$I$5)</f>
        <v/>
      </c>
      <c r="AM1352" t="n">
        <v>0</v>
      </c>
      <c r="AN1352" t="n">
        <v>0</v>
      </c>
      <c r="AO1352">
        <f>AM1352+AN1352</f>
        <v/>
      </c>
      <c r="AP1352">
        <f>AP1351+AO1352</f>
        <v/>
      </c>
      <c r="AQ1352">
        <f>ABS(ABS(K1352)/MAX(((F1352)+(G1352)*(AH1352))*(AH1352),1E-6))/SQRT($I$5*MAX((((F1352)+(G1352)*(AH1352))*(AH1352))/MAX((F1352)+2*(G1352)*(AH1352),1E-6),1E-6))</f>
        <v/>
      </c>
      <c r="AR1352">
        <f>IF(AQ1352&lt;1,"Subcritical","Supercritical")</f>
        <v/>
      </c>
      <c r="AS1352">
        <f>((ABS(K1352)*$D$6)/(MAX(((F1352)+(G1352)*(AH1352))*(AH1352),1E-6)*MAX(((((F1352)+(G1352)*(AH1352))*(AH1352))/MAX((F1352)+2*(AH1352)*SQRT(1+(G1352)^2),1E-6))^(2/3),1E-6)))^2</f>
        <v/>
      </c>
    </row>
    <row r="1353">
      <c r="A1353" t="n">
        <v>1204</v>
      </c>
      <c r="B1353" t="n">
        <v>1202.889</v>
      </c>
      <c r="C1353" t="n">
        <v>616072.5870000001</v>
      </c>
      <c r="D1353" t="n">
        <v>3096801.23</v>
      </c>
      <c r="E1353" t="n">
        <v>631.9605</v>
      </c>
      <c r="F1353" t="n">
        <v>5.2</v>
      </c>
      <c r="G1353" t="n">
        <v>0</v>
      </c>
      <c r="H1353" t="inlineStr">
        <is>
          <t>Normal</t>
        </is>
      </c>
      <c r="I1353" t="n">
        <v>0.057</v>
      </c>
      <c r="J1353">
        <f>B1353-B1352</f>
        <v/>
      </c>
      <c r="K1353">
        <f>MAX(0,K1352-AO1352)</f>
        <v/>
      </c>
      <c r="L1353">
        <f>IF($D$20=0,IFERROR(L1352,MAX($D$16,POWER((ABS(K1353)^2)/($I$5*MAX(F1353,0.1)^2),1/3))),IF(IFERROR(V1352,0)=0,IFERROR(L1352,MAX($D$16,POWER((ABS(K1353)^2)/($I$5*MAX(F1353,0.1)^2),1/3))),IF(OR(IFERROR(L1353,0)=0,IFERROR(S1352,0)&lt;1,IFERROR(S1353,0)&lt;1),MAX($D$16,POWER((ABS(K1353)^2)/($I$5*MAX(F1353,0.1)^2),1/3)),IF(IFERROR(U1353,0)&gt;0,MAX($D$16,IFERROR(L1353,0)+((IFERROR(U1353,0))*$D$18*IF((IFERROR(S1353,0))&lt;1,1,-1))),IF(IFERROR(U1353,0)&lt;0,IF(ABS((MAX($D$16,POWER((ABS(K1353)^2)/($I$5*MAX(F1353,0.1)^2),1/3)))-IFERROR(L1353,0))&gt;$D$19,MAX($D$16,IF((MAX($D$16,POWER((ABS(K1353)^2)/($I$5*MAX(F1353,0.1)^2),1/3)))&gt;IFERROR(L1353,0),MIN((MAX($D$16,POWER((ABS(K1353)^2)/($I$5*MAX(F1353,0.1)^2),1/3))),IFERROR(L1353,0)+(MIN(ABS(IFERROR(U1353,0))*$D$18,ABS((MAX($D$16,POWER((ABS(K1353)^2)/($I$5*MAX(F1353,0.1)^2),1/3)))-IFERROR(L1353,0))))),MAX((MAX($D$16,POWER((ABS(K1353)^2)/($I$5*MAX(F1353,0.1)^2),1/3))),IFERROR(L1353,0)-(MIN(ABS(IFERROR(U1353,0))*$D$18,ABS((MAX($D$16,POWER((ABS(K1353)^2)/($I$5*MAX(F1353,0.1)^2),1/3)))-IFERROR(L1353,0))))))),MAX($D$16,POWER((ABS(K1353)^2)/($I$5*MAX(F1353,0.1)^2),1/3))),MAX($D$16,IFERROR(L1353,0)))))))</f>
        <v/>
      </c>
      <c r="M1353">
        <f>((F1353)+(G1353)*(L1353))*(L1353)</f>
        <v/>
      </c>
      <c r="N1353">
        <f>(((F1353)+(G1353)*(L1353))*(L1353))/MAX((F1353)+2*(L1353)*SQRT(1+(G1353)^2),1E-6)</f>
        <v/>
      </c>
      <c r="O1353">
        <f>ABS(K1353)/MAX(((F1353)+(G1353)*(L1353))*(L1353),1E-6)</f>
        <v/>
      </c>
      <c r="P1353">
        <f>E1353+L1353</f>
        <v/>
      </c>
      <c r="Q1353">
        <f>P1353+((ABS(K1353)/MAX(((F1353)+(G1353)*(L1353))*(L1353),1E-6))^2)/(2*$I$5)</f>
        <v/>
      </c>
      <c r="R1353">
        <f>((ABS(K1353)*$D$6)/(MAX(((F1353)+(G1353)*(L1353))*(L1353),1E-6)*MAX(((((F1353)+(G1353)*(L1353))*(L1353))/MAX((F1353)+2*(L1353)*SQRT(1+(G1353)^2),1E-6))^(2/3),1E-6)))^2</f>
        <v/>
      </c>
      <c r="S1353">
        <f>ABS(ABS(K1353)/MAX(((F1353)+(G1353)*(L1353))*(L1353),1E-6))/SQRT($I$5*MAX((((F1353)+(G1353)*(L1353))*(L1353))/MAX((F1353)+2*(G1353)*(L1353),1E-6),1E-6))</f>
        <v/>
      </c>
      <c r="T1353">
        <f>((F1353)*(L1353)^2)/2+(G1353)*(L1353)^3/3+(ABS(K1353)^2)/($I$5*MAX(((F1353)+(G1353)*(L1353))*(L1353),1E-6))</f>
        <v/>
      </c>
      <c r="U1353">
        <f>IF($D$20=0,0,IFERROR(Q1352-(((R1352+R1353)/2)*J1353)-(IF(O1352&gt;O1353,$D$8*((O1352^2-O1353^2)/(2*$I$5)),$D$9*((O1353^2-O1352^2)/(2*$I$5)))+($D$10*(ABS(I1353)/90)*(MAX(O1352^2,O1353^2)/(2*$I$5))))-Q1353,0))</f>
        <v/>
      </c>
      <c r="V1353">
        <f>IF($D$20=0,1,IFERROR(IF(ROUND(S1353,3)=1,1,IF(AND(ABS(U1353)&lt;$D$19,S1353&gt;1),1,0)),0))</f>
        <v/>
      </c>
      <c r="W1353">
        <f>IF($D$20=0,IFERROR(W1354,MAX($D$16,POWER((ABS(K1353)^2)/($I$5*MAX(F1353,0.1)^2),1/3))),IF(IFERROR(AG1354,0)=0,IFERROR(W1354,MAX($D$16,POWER((ABS(K1353)^2)/($I$5*MAX(F1353,0.1)^2),1/3))),IF(OR(IFERROR(W1353,0)=0,IFERROR(AD1354,0)&gt;1),MAX($D$16,POWER((ABS(K1353)^2)/($I$5*MAX(F1353,0.1)^2),1/3)),IF(IFERROR(AF1353,0)&gt;0,MAX($D$16,IFERROR(W1353,0)+((IFERROR(AF1353,0))*$D$18*IF((IFERROR(AD1353,0))&lt;1,1,-1))),IF(IFERROR(AF1353,0)&lt;0,IF(ABS((MAX($D$16,POWER((ABS(K1353)^2)/($I$5*MAX(F1353,0.1)^2),1/3)))-IFERROR(W1353,0))&gt;$D$19,MAX($D$16,IF((MAX($D$16,POWER((ABS(K1353)^2)/($I$5*MAX(F1353,0.1)^2),1/3)))&gt;IFERROR(W1353,0),MIN((MAX($D$16,POWER((ABS(K1353)^2)/($I$5*MAX(F1353,0.1)^2),1/3))),IFERROR(W1353,0)+(MIN(ABS(IFERROR(AF1353,0))*$D$18,ABS((MAX($D$16,POWER((ABS(K1353)^2)/($I$5*MAX(F1353,0.1)^2),1/3)))-IFERROR(W1353,0))))),MAX((MAX($D$16,POWER((ABS(K1353)^2)/($I$5*MAX(F1353,0.1)^2),1/3))),IFERROR(W1353,0)-(MIN(ABS(IFERROR(AF1353,0))*$D$18,ABS((MAX($D$16,POWER((ABS(K1353)^2)/($I$5*MAX(F1353,0.1)^2),1/3)))-IFERROR(W1353,0))))))),MAX($D$16,POWER((ABS(K1353)^2)/($I$5*MAX(F1353,0.1)^2),1/3))),MAX($D$16,IFERROR(W1353,0)))))))</f>
        <v/>
      </c>
      <c r="X1353">
        <f>((F1353)+(G1353)*(W1353))*(W1353)</f>
        <v/>
      </c>
      <c r="Y1353">
        <f>(((F1353)+(G1353)*(W1353))*(W1353))/MAX((F1353)+2*(W1353)*SQRT(1+(G1353)^2),1E-6)</f>
        <v/>
      </c>
      <c r="Z1353">
        <f>ABS(K1353)/MAX(((F1353)+(G1353)*(W1353))*(W1353),1E-6)</f>
        <v/>
      </c>
      <c r="AA1353">
        <f>E1353+W1353</f>
        <v/>
      </c>
      <c r="AB1353">
        <f>AA1353+((ABS(K1353)/MAX(((F1353)+(G1353)*(W1353))*(W1353),1E-6))^2)/(2*$I$5)</f>
        <v/>
      </c>
      <c r="AC1353">
        <f>((ABS(K1353)*$D$6)/(MAX(((F1353)+(G1353)*(W1353))*(W1353),1E-6)*MAX(((((F1353)+(G1353)*(W1353))*(W1353))/MAX((F1353)+2*(W1353)*SQRT(1+(G1353)^2),1E-6))^(2/3),1E-6)))^2</f>
        <v/>
      </c>
      <c r="AD1353">
        <f>ABS(ABS(K1353)/MAX(((F1353)+(G1353)*(W1353))*(W1353),1E-6))/SQRT($I$5*MAX((((F1353)+(G1353)*(W1353))*(W1353))/MAX((F1353)+2*(G1353)*(W1353),1E-6),1E-6))</f>
        <v/>
      </c>
      <c r="AE1353">
        <f>((F1353)*(W1353)^2)/2+(G1353)*(W1353)^3/3+(ABS(K1353)^2)/($I$5*MAX(((F1353)+(G1353)*(W1353))*(W1353),1E-6))</f>
        <v/>
      </c>
      <c r="AF1353">
        <f>IF($D$20=0,0,IFERROR(AB1354+(((AC1353+AC1354)/2)*J1354)+(IF(Z1353&gt;Z1354,$D$8*((Z1353^2-Z1354^2)/(2*$I$5)),$D$9*((Z1354^2-Z1353^2)/(2*$I$5)))+($D$10*(ABS(I1354)/90)*(MAX(Z1353^2,Z1354^2)/(2*$I$5))))-AB1353,0))</f>
        <v/>
      </c>
      <c r="AG1353">
        <f>IF($D$20=0,1,IFERROR(IF(ROUND(AD1353,3)=1,1,IF(AND(ABS(AF1353)&lt;$D$19,AD1353&lt;1),1,0)),0))</f>
        <v/>
      </c>
      <c r="AH1353">
        <f>IFERROR(IF(V32="Supercritical",MAX($D$16,IFERROR(L1353,MAX($D$16,POWER((ABS(K1353)^2)/($I$5*MAX(F1353,0.1)^2),1/3)))),IF(V32="Subcritical",MAX($D$16,IFERROR(W1353,MAX($D$16,POWER((ABS(K1353)^2)/($I$5*MAX(F1353,0.1)^2),1/3)))),IF(AND(IFERROR(V1353,0)=1,IFERROR(AG1353,0)=1),IF(IFERROR(T1353,-1E99)&gt;=IFERROR(AE1353,-1E99),MAX($D$16,IFERROR(L1353,MAX($D$16,POWER((ABS(K1353)^2)/($I$5*MAX(F1353,0.1)^2),1/3)))),MAX($D$16,IFERROR(W1353,MAX($D$16,POWER((ABS(K1353)^2)/($I$5*MAX(F1353,0.1)^2),1/3))))),IF(IFERROR(V1353,0)=1,MAX($D$16,IFERROR(L1353,MAX($D$16,POWER((ABS(K1353)^2)/($I$5*MAX(F1353,0.1)^2),1/3)))),IF(IFERROR(AG1353,0)=1,MAX($D$16,IFERROR(W1353,MAX($D$16,POWER((ABS(K1353)^2)/($I$5*MAX(F1353,0.1)^2),1/3)))),MAX($D$16,POWER((ABS(K1353)^2)/($I$5*MAX(F1353,0.1)^2),1/3))))))),MAX($D$16,POWER((ABS(K1353)^2)/($I$5*MAX(F1353,0.1)^2),1/3)))</f>
        <v/>
      </c>
      <c r="AI1353">
        <f>E1353+AH1353</f>
        <v/>
      </c>
      <c r="AJ1353">
        <f>AI1353+((ABS(K1353)/MAX(((F1353)+(G1353)*(AH1353))*(AH1353),1E-6))^2)/(2*$I$5)</f>
        <v/>
      </c>
      <c r="AM1353" t="n">
        <v>0</v>
      </c>
      <c r="AN1353" t="n">
        <v>0</v>
      </c>
      <c r="AO1353">
        <f>AM1353+AN1353</f>
        <v/>
      </c>
      <c r="AP1353">
        <f>AP1352+AO1353</f>
        <v/>
      </c>
      <c r="AQ1353">
        <f>ABS(ABS(K1353)/MAX(((F1353)+(G1353)*(AH1353))*(AH1353),1E-6))/SQRT($I$5*MAX((((F1353)+(G1353)*(AH1353))*(AH1353))/MAX((F1353)+2*(G1353)*(AH1353),1E-6),1E-6))</f>
        <v/>
      </c>
      <c r="AR1353">
        <f>IF(AQ1353&lt;1,"Subcritical","Supercritical")</f>
        <v/>
      </c>
      <c r="AS1353">
        <f>((ABS(K1353)*$D$6)/(MAX(((F1353)+(G1353)*(AH1353))*(AH1353),1E-6)*MAX(((((F1353)+(G1353)*(AH1353))*(AH1353))/MAX((F1353)+2*(AH1353)*SQRT(1+(G1353)^2),1E-6))^(2/3),1E-6)))^2</f>
        <v/>
      </c>
    </row>
    <row r="1354">
      <c r="A1354" t="n">
        <v>1205</v>
      </c>
      <c r="B1354" t="n">
        <v>1203.889</v>
      </c>
      <c r="C1354" t="n">
        <v>616072.545</v>
      </c>
      <c r="D1354" t="n">
        <v>3096800.231</v>
      </c>
      <c r="E1354" t="n">
        <v>631.96</v>
      </c>
      <c r="F1354" t="n">
        <v>5.2</v>
      </c>
      <c r="G1354" t="n">
        <v>0</v>
      </c>
      <c r="H1354" t="inlineStr">
        <is>
          <t>Normal</t>
        </is>
      </c>
      <c r="I1354" t="n">
        <v>0</v>
      </c>
      <c r="J1354">
        <f>B1354-B1353</f>
        <v/>
      </c>
      <c r="K1354">
        <f>MAX(0,K1353-AO1353)</f>
        <v/>
      </c>
      <c r="L1354">
        <f>IF($D$20=0,IFERROR(L1353,MAX($D$16,POWER((ABS(K1354)^2)/($I$5*MAX(F1354,0.1)^2),1/3))),IF(IFERROR(V1353,0)=0,IFERROR(L1353,MAX($D$16,POWER((ABS(K1354)^2)/($I$5*MAX(F1354,0.1)^2),1/3))),IF(OR(IFERROR(L1354,0)=0,IFERROR(S1353,0)&lt;1,IFERROR(S1354,0)&lt;1),MAX($D$16,POWER((ABS(K1354)^2)/($I$5*MAX(F1354,0.1)^2),1/3)),IF(IFERROR(U1354,0)&gt;0,MAX($D$16,IFERROR(L1354,0)+((IFERROR(U1354,0))*$D$18*IF((IFERROR(S1354,0))&lt;1,1,-1))),IF(IFERROR(U1354,0)&lt;0,IF(ABS((MAX($D$16,POWER((ABS(K1354)^2)/($I$5*MAX(F1354,0.1)^2),1/3)))-IFERROR(L1354,0))&gt;$D$19,MAX($D$16,IF((MAX($D$16,POWER((ABS(K1354)^2)/($I$5*MAX(F1354,0.1)^2),1/3)))&gt;IFERROR(L1354,0),MIN((MAX($D$16,POWER((ABS(K1354)^2)/($I$5*MAX(F1354,0.1)^2),1/3))),IFERROR(L1354,0)+(MIN(ABS(IFERROR(U1354,0))*$D$18,ABS((MAX($D$16,POWER((ABS(K1354)^2)/($I$5*MAX(F1354,0.1)^2),1/3)))-IFERROR(L1354,0))))),MAX((MAX($D$16,POWER((ABS(K1354)^2)/($I$5*MAX(F1354,0.1)^2),1/3))),IFERROR(L1354,0)-(MIN(ABS(IFERROR(U1354,0))*$D$18,ABS((MAX($D$16,POWER((ABS(K1354)^2)/($I$5*MAX(F1354,0.1)^2),1/3)))-IFERROR(L1354,0))))))),MAX($D$16,POWER((ABS(K1354)^2)/($I$5*MAX(F1354,0.1)^2),1/3))),MAX($D$16,IFERROR(L1354,0)))))))</f>
        <v/>
      </c>
      <c r="M1354">
        <f>((F1354)+(G1354)*(L1354))*(L1354)</f>
        <v/>
      </c>
      <c r="N1354">
        <f>(((F1354)+(G1354)*(L1354))*(L1354))/MAX((F1354)+2*(L1354)*SQRT(1+(G1354)^2),1E-6)</f>
        <v/>
      </c>
      <c r="O1354">
        <f>ABS(K1354)/MAX(((F1354)+(G1354)*(L1354))*(L1354),1E-6)</f>
        <v/>
      </c>
      <c r="P1354">
        <f>E1354+L1354</f>
        <v/>
      </c>
      <c r="Q1354">
        <f>P1354+((ABS(K1354)/MAX(((F1354)+(G1354)*(L1354))*(L1354),1E-6))^2)/(2*$I$5)</f>
        <v/>
      </c>
      <c r="R1354">
        <f>((ABS(K1354)*$D$6)/(MAX(((F1354)+(G1354)*(L1354))*(L1354),1E-6)*MAX(((((F1354)+(G1354)*(L1354))*(L1354))/MAX((F1354)+2*(L1354)*SQRT(1+(G1354)^2),1E-6))^(2/3),1E-6)))^2</f>
        <v/>
      </c>
      <c r="S1354">
        <f>ABS(ABS(K1354)/MAX(((F1354)+(G1354)*(L1354))*(L1354),1E-6))/SQRT($I$5*MAX((((F1354)+(G1354)*(L1354))*(L1354))/MAX((F1354)+2*(G1354)*(L1354),1E-6),1E-6))</f>
        <v/>
      </c>
      <c r="T1354">
        <f>((F1354)*(L1354)^2)/2+(G1354)*(L1354)^3/3+(ABS(K1354)^2)/($I$5*MAX(((F1354)+(G1354)*(L1354))*(L1354),1E-6))</f>
        <v/>
      </c>
      <c r="U1354">
        <f>IF($D$20=0,0,IFERROR(Q1353-(((R1353+R1354)/2)*J1354)-(IF(O1353&gt;O1354,$D$8*((O1353^2-O1354^2)/(2*$I$5)),$D$9*((O1354^2-O1353^2)/(2*$I$5)))+($D$10*(ABS(I1354)/90)*(MAX(O1353^2,O1354^2)/(2*$I$5))))-Q1354,0))</f>
        <v/>
      </c>
      <c r="V1354">
        <f>IF($D$20=0,1,IFERROR(IF(ROUND(S1354,3)=1,1,IF(AND(ABS(U1354)&lt;$D$19,S1354&gt;1),1,0)),0))</f>
        <v/>
      </c>
      <c r="W1354">
        <f>IF($D$20=0,IFERROR(W1355,MAX($D$16,POWER((ABS(K1354)^2)/($I$5*MAX(F1354,0.1)^2),1/3))),IF(IFERROR(AG1355,0)=0,IFERROR(W1355,MAX($D$16,POWER((ABS(K1354)^2)/($I$5*MAX(F1354,0.1)^2),1/3))),IF(OR(IFERROR(W1354,0)=0,IFERROR(AD1355,0)&gt;1),MAX($D$16,POWER((ABS(K1354)^2)/($I$5*MAX(F1354,0.1)^2),1/3)),IF(IFERROR(AF1354,0)&gt;0,MAX($D$16,IFERROR(W1354,0)+((IFERROR(AF1354,0))*$D$18*IF((IFERROR(AD1354,0))&lt;1,1,-1))),IF(IFERROR(AF1354,0)&lt;0,IF(ABS((MAX($D$16,POWER((ABS(K1354)^2)/($I$5*MAX(F1354,0.1)^2),1/3)))-IFERROR(W1354,0))&gt;$D$19,MAX($D$16,IF((MAX($D$16,POWER((ABS(K1354)^2)/($I$5*MAX(F1354,0.1)^2),1/3)))&gt;IFERROR(W1354,0),MIN((MAX($D$16,POWER((ABS(K1354)^2)/($I$5*MAX(F1354,0.1)^2),1/3))),IFERROR(W1354,0)+(MIN(ABS(IFERROR(AF1354,0))*$D$18,ABS((MAX($D$16,POWER((ABS(K1354)^2)/($I$5*MAX(F1354,0.1)^2),1/3)))-IFERROR(W1354,0))))),MAX((MAX($D$16,POWER((ABS(K1354)^2)/($I$5*MAX(F1354,0.1)^2),1/3))),IFERROR(W1354,0)-(MIN(ABS(IFERROR(AF1354,0))*$D$18,ABS((MAX($D$16,POWER((ABS(K1354)^2)/($I$5*MAX(F1354,0.1)^2),1/3)))-IFERROR(W1354,0))))))),MAX($D$16,POWER((ABS(K1354)^2)/($I$5*MAX(F1354,0.1)^2),1/3))),MAX($D$16,IFERROR(W1354,0)))))))</f>
        <v/>
      </c>
      <c r="X1354">
        <f>((F1354)+(G1354)*(W1354))*(W1354)</f>
        <v/>
      </c>
      <c r="Y1354">
        <f>(((F1354)+(G1354)*(W1354))*(W1354))/MAX((F1354)+2*(W1354)*SQRT(1+(G1354)^2),1E-6)</f>
        <v/>
      </c>
      <c r="Z1354">
        <f>ABS(K1354)/MAX(((F1354)+(G1354)*(W1354))*(W1354),1E-6)</f>
        <v/>
      </c>
      <c r="AA1354">
        <f>E1354+W1354</f>
        <v/>
      </c>
      <c r="AB1354">
        <f>AA1354+((ABS(K1354)/MAX(((F1354)+(G1354)*(W1354))*(W1354),1E-6))^2)/(2*$I$5)</f>
        <v/>
      </c>
      <c r="AC1354">
        <f>((ABS(K1354)*$D$6)/(MAX(((F1354)+(G1354)*(W1354))*(W1354),1E-6)*MAX(((((F1354)+(G1354)*(W1354))*(W1354))/MAX((F1354)+2*(W1354)*SQRT(1+(G1354)^2),1E-6))^(2/3),1E-6)))^2</f>
        <v/>
      </c>
      <c r="AD1354">
        <f>ABS(ABS(K1354)/MAX(((F1354)+(G1354)*(W1354))*(W1354),1E-6))/SQRT($I$5*MAX((((F1354)+(G1354)*(W1354))*(W1354))/MAX((F1354)+2*(G1354)*(W1354),1E-6),1E-6))</f>
        <v/>
      </c>
      <c r="AE1354">
        <f>((F1354)*(W1354)^2)/2+(G1354)*(W1354)^3/3+(ABS(K1354)^2)/($I$5*MAX(((F1354)+(G1354)*(W1354))*(W1354),1E-6))</f>
        <v/>
      </c>
      <c r="AF1354">
        <f>IF($D$20=0,0,IFERROR(AB1355+(((AC1354+AC1355)/2)*J1355)+(IF(Z1354&gt;Z1355,$D$8*((Z1354^2-Z1355^2)/(2*$I$5)),$D$9*((Z1355^2-Z1354^2)/(2*$I$5)))+($D$10*(ABS(I1355)/90)*(MAX(Z1354^2,Z1355^2)/(2*$I$5))))-AB1354,0))</f>
        <v/>
      </c>
      <c r="AG1354">
        <f>IF($D$20=0,1,IFERROR(IF(ROUND(AD1354,3)=1,1,IF(AND(ABS(AF1354)&lt;$D$19,AD1354&lt;1),1,0)),0))</f>
        <v/>
      </c>
      <c r="AH1354">
        <f>IFERROR(IF(V32="Supercritical",MAX($D$16,IFERROR(L1354,MAX($D$16,POWER((ABS(K1354)^2)/($I$5*MAX(F1354,0.1)^2),1/3)))),IF(V32="Subcritical",MAX($D$16,IFERROR(W1354,MAX($D$16,POWER((ABS(K1354)^2)/($I$5*MAX(F1354,0.1)^2),1/3)))),IF(AND(IFERROR(V1354,0)=1,IFERROR(AG1354,0)=1),IF(IFERROR(T1354,-1E99)&gt;=IFERROR(AE1354,-1E99),MAX($D$16,IFERROR(L1354,MAX($D$16,POWER((ABS(K1354)^2)/($I$5*MAX(F1354,0.1)^2),1/3)))),MAX($D$16,IFERROR(W1354,MAX($D$16,POWER((ABS(K1354)^2)/($I$5*MAX(F1354,0.1)^2),1/3))))),IF(IFERROR(V1354,0)=1,MAX($D$16,IFERROR(L1354,MAX($D$16,POWER((ABS(K1354)^2)/($I$5*MAX(F1354,0.1)^2),1/3)))),IF(IFERROR(AG1354,0)=1,MAX($D$16,IFERROR(W1354,MAX($D$16,POWER((ABS(K1354)^2)/($I$5*MAX(F1354,0.1)^2),1/3)))),MAX($D$16,POWER((ABS(K1354)^2)/($I$5*MAX(F1354,0.1)^2),1/3))))))),MAX($D$16,POWER((ABS(K1354)^2)/($I$5*MAX(F1354,0.1)^2),1/3)))</f>
        <v/>
      </c>
      <c r="AI1354">
        <f>E1354+AH1354</f>
        <v/>
      </c>
      <c r="AJ1354">
        <f>AI1354+((ABS(K1354)/MAX(((F1354)+(G1354)*(AH1354))*(AH1354),1E-6))^2)/(2*$I$5)</f>
        <v/>
      </c>
      <c r="AM1354" t="n">
        <v>0</v>
      </c>
      <c r="AN1354" t="n">
        <v>0</v>
      </c>
      <c r="AO1354">
        <f>AM1354+AN1354</f>
        <v/>
      </c>
      <c r="AP1354">
        <f>AP1353+AO1354</f>
        <v/>
      </c>
      <c r="AQ1354">
        <f>ABS(ABS(K1354)/MAX(((F1354)+(G1354)*(AH1354))*(AH1354),1E-6))/SQRT($I$5*MAX((((F1354)+(G1354)*(AH1354))*(AH1354))/MAX((F1354)+2*(G1354)*(AH1354),1E-6),1E-6))</f>
        <v/>
      </c>
      <c r="AR1354">
        <f>IF(AQ1354&lt;1,"Subcritical","Supercritical")</f>
        <v/>
      </c>
      <c r="AS1354">
        <f>((ABS(K1354)*$D$6)/(MAX(((F1354)+(G1354)*(AH1354))*(AH1354),1E-6)*MAX(((((F1354)+(G1354)*(AH1354))*(AH1354))/MAX((F1354)+2*(AH1354)*SQRT(1+(G1354)^2),1E-6))^(2/3),1E-6)))^2</f>
        <v/>
      </c>
    </row>
    <row r="1355">
      <c r="A1355" t="n">
        <v>1206</v>
      </c>
      <c r="B1355" t="n">
        <v>1204.889</v>
      </c>
      <c r="C1355" t="n">
        <v>616072.503</v>
      </c>
      <c r="D1355" t="n">
        <v>3096799.232</v>
      </c>
      <c r="E1355" t="n">
        <v>631.9595</v>
      </c>
      <c r="F1355" t="n">
        <v>5.2</v>
      </c>
      <c r="G1355" t="n">
        <v>0</v>
      </c>
      <c r="H1355" t="inlineStr">
        <is>
          <t>Normal</t>
        </is>
      </c>
      <c r="I1355" t="n">
        <v>0</v>
      </c>
      <c r="J1355">
        <f>B1355-B1354</f>
        <v/>
      </c>
      <c r="K1355">
        <f>MAX(0,K1354-AO1354)</f>
        <v/>
      </c>
      <c r="L1355">
        <f>IF($D$20=0,IFERROR(L1354,MAX($D$16,POWER((ABS(K1355)^2)/($I$5*MAX(F1355,0.1)^2),1/3))),IF(IFERROR(V1354,0)=0,IFERROR(L1354,MAX($D$16,POWER((ABS(K1355)^2)/($I$5*MAX(F1355,0.1)^2),1/3))),IF(OR(IFERROR(L1355,0)=0,IFERROR(S1354,0)&lt;1,IFERROR(S1355,0)&lt;1),MAX($D$16,POWER((ABS(K1355)^2)/($I$5*MAX(F1355,0.1)^2),1/3)),IF(IFERROR(U1355,0)&gt;0,MAX($D$16,IFERROR(L1355,0)+((IFERROR(U1355,0))*$D$18*IF((IFERROR(S1355,0))&lt;1,1,-1))),IF(IFERROR(U1355,0)&lt;0,IF(ABS((MAX($D$16,POWER((ABS(K1355)^2)/($I$5*MAX(F1355,0.1)^2),1/3)))-IFERROR(L1355,0))&gt;$D$19,MAX($D$16,IF((MAX($D$16,POWER((ABS(K1355)^2)/($I$5*MAX(F1355,0.1)^2),1/3)))&gt;IFERROR(L1355,0),MIN((MAX($D$16,POWER((ABS(K1355)^2)/($I$5*MAX(F1355,0.1)^2),1/3))),IFERROR(L1355,0)+(MIN(ABS(IFERROR(U1355,0))*$D$18,ABS((MAX($D$16,POWER((ABS(K1355)^2)/($I$5*MAX(F1355,0.1)^2),1/3)))-IFERROR(L1355,0))))),MAX((MAX($D$16,POWER((ABS(K1355)^2)/($I$5*MAX(F1355,0.1)^2),1/3))),IFERROR(L1355,0)-(MIN(ABS(IFERROR(U1355,0))*$D$18,ABS((MAX($D$16,POWER((ABS(K1355)^2)/($I$5*MAX(F1355,0.1)^2),1/3)))-IFERROR(L1355,0))))))),MAX($D$16,POWER((ABS(K1355)^2)/($I$5*MAX(F1355,0.1)^2),1/3))),MAX($D$16,IFERROR(L1355,0)))))))</f>
        <v/>
      </c>
      <c r="M1355">
        <f>((F1355)+(G1355)*(L1355))*(L1355)</f>
        <v/>
      </c>
      <c r="N1355">
        <f>(((F1355)+(G1355)*(L1355))*(L1355))/MAX((F1355)+2*(L1355)*SQRT(1+(G1355)^2),1E-6)</f>
        <v/>
      </c>
      <c r="O1355">
        <f>ABS(K1355)/MAX(((F1355)+(G1355)*(L1355))*(L1355),1E-6)</f>
        <v/>
      </c>
      <c r="P1355">
        <f>E1355+L1355</f>
        <v/>
      </c>
      <c r="Q1355">
        <f>P1355+((ABS(K1355)/MAX(((F1355)+(G1355)*(L1355))*(L1355),1E-6))^2)/(2*$I$5)</f>
        <v/>
      </c>
      <c r="R1355">
        <f>((ABS(K1355)*$D$6)/(MAX(((F1355)+(G1355)*(L1355))*(L1355),1E-6)*MAX(((((F1355)+(G1355)*(L1355))*(L1355))/MAX((F1355)+2*(L1355)*SQRT(1+(G1355)^2),1E-6))^(2/3),1E-6)))^2</f>
        <v/>
      </c>
      <c r="S1355">
        <f>ABS(ABS(K1355)/MAX(((F1355)+(G1355)*(L1355))*(L1355),1E-6))/SQRT($I$5*MAX((((F1355)+(G1355)*(L1355))*(L1355))/MAX((F1355)+2*(G1355)*(L1355),1E-6),1E-6))</f>
        <v/>
      </c>
      <c r="T1355">
        <f>((F1355)*(L1355)^2)/2+(G1355)*(L1355)^3/3+(ABS(K1355)^2)/($I$5*MAX(((F1355)+(G1355)*(L1355))*(L1355),1E-6))</f>
        <v/>
      </c>
      <c r="U1355">
        <f>IF($D$20=0,0,IFERROR(Q1354-(((R1354+R1355)/2)*J1355)-(IF(O1354&gt;O1355,$D$8*((O1354^2-O1355^2)/(2*$I$5)),$D$9*((O1355^2-O1354^2)/(2*$I$5)))+($D$10*(ABS(I1355)/90)*(MAX(O1354^2,O1355^2)/(2*$I$5))))-Q1355,0))</f>
        <v/>
      </c>
      <c r="V1355">
        <f>IF($D$20=0,1,IFERROR(IF(ROUND(S1355,3)=1,1,IF(AND(ABS(U1355)&lt;$D$19,S1355&gt;1),1,0)),0))</f>
        <v/>
      </c>
      <c r="W1355">
        <f>IF($D$20=0,IFERROR(W1356,MAX($D$16,POWER((ABS(K1355)^2)/($I$5*MAX(F1355,0.1)^2),1/3))),IF(IFERROR(AG1356,0)=0,IFERROR(W1356,MAX($D$16,POWER((ABS(K1355)^2)/($I$5*MAX(F1355,0.1)^2),1/3))),IF(OR(IFERROR(W1355,0)=0,IFERROR(AD1356,0)&gt;1),MAX($D$16,POWER((ABS(K1355)^2)/($I$5*MAX(F1355,0.1)^2),1/3)),IF(IFERROR(AF1355,0)&gt;0,MAX($D$16,IFERROR(W1355,0)+((IFERROR(AF1355,0))*$D$18*IF((IFERROR(AD1355,0))&lt;1,1,-1))),IF(IFERROR(AF1355,0)&lt;0,IF(ABS((MAX($D$16,POWER((ABS(K1355)^2)/($I$5*MAX(F1355,0.1)^2),1/3)))-IFERROR(W1355,0))&gt;$D$19,MAX($D$16,IF((MAX($D$16,POWER((ABS(K1355)^2)/($I$5*MAX(F1355,0.1)^2),1/3)))&gt;IFERROR(W1355,0),MIN((MAX($D$16,POWER((ABS(K1355)^2)/($I$5*MAX(F1355,0.1)^2),1/3))),IFERROR(W1355,0)+(MIN(ABS(IFERROR(AF1355,0))*$D$18,ABS((MAX($D$16,POWER((ABS(K1355)^2)/($I$5*MAX(F1355,0.1)^2),1/3)))-IFERROR(W1355,0))))),MAX((MAX($D$16,POWER((ABS(K1355)^2)/($I$5*MAX(F1355,0.1)^2),1/3))),IFERROR(W1355,0)-(MIN(ABS(IFERROR(AF1355,0))*$D$18,ABS((MAX($D$16,POWER((ABS(K1355)^2)/($I$5*MAX(F1355,0.1)^2),1/3)))-IFERROR(W1355,0))))))),MAX($D$16,POWER((ABS(K1355)^2)/($I$5*MAX(F1355,0.1)^2),1/3))),MAX($D$16,IFERROR(W1355,0)))))))</f>
        <v/>
      </c>
      <c r="X1355">
        <f>((F1355)+(G1355)*(W1355))*(W1355)</f>
        <v/>
      </c>
      <c r="Y1355">
        <f>(((F1355)+(G1355)*(W1355))*(W1355))/MAX((F1355)+2*(W1355)*SQRT(1+(G1355)^2),1E-6)</f>
        <v/>
      </c>
      <c r="Z1355">
        <f>ABS(K1355)/MAX(((F1355)+(G1355)*(W1355))*(W1355),1E-6)</f>
        <v/>
      </c>
      <c r="AA1355">
        <f>E1355+W1355</f>
        <v/>
      </c>
      <c r="AB1355">
        <f>AA1355+((ABS(K1355)/MAX(((F1355)+(G1355)*(W1355))*(W1355),1E-6))^2)/(2*$I$5)</f>
        <v/>
      </c>
      <c r="AC1355">
        <f>((ABS(K1355)*$D$6)/(MAX(((F1355)+(G1355)*(W1355))*(W1355),1E-6)*MAX(((((F1355)+(G1355)*(W1355))*(W1355))/MAX((F1355)+2*(W1355)*SQRT(1+(G1355)^2),1E-6))^(2/3),1E-6)))^2</f>
        <v/>
      </c>
      <c r="AD1355">
        <f>ABS(ABS(K1355)/MAX(((F1355)+(G1355)*(W1355))*(W1355),1E-6))/SQRT($I$5*MAX((((F1355)+(G1355)*(W1355))*(W1355))/MAX((F1355)+2*(G1355)*(W1355),1E-6),1E-6))</f>
        <v/>
      </c>
      <c r="AE1355">
        <f>((F1355)*(W1355)^2)/2+(G1355)*(W1355)^3/3+(ABS(K1355)^2)/($I$5*MAX(((F1355)+(G1355)*(W1355))*(W1355),1E-6))</f>
        <v/>
      </c>
      <c r="AF1355">
        <f>IF($D$20=0,0,IFERROR(AB1356+(((AC1355+AC1356)/2)*J1356)+(IF(Z1355&gt;Z1356,$D$8*((Z1355^2-Z1356^2)/(2*$I$5)),$D$9*((Z1356^2-Z1355^2)/(2*$I$5)))+($D$10*(ABS(I1356)/90)*(MAX(Z1355^2,Z1356^2)/(2*$I$5))))-AB1355,0))</f>
        <v/>
      </c>
      <c r="AG1355">
        <f>IF($D$20=0,1,IFERROR(IF(ROUND(AD1355,3)=1,1,IF(AND(ABS(AF1355)&lt;$D$19,AD1355&lt;1),1,0)),0))</f>
        <v/>
      </c>
      <c r="AH1355">
        <f>IFERROR(IF(V32="Supercritical",MAX($D$16,IFERROR(L1355,MAX($D$16,POWER((ABS(K1355)^2)/($I$5*MAX(F1355,0.1)^2),1/3)))),IF(V32="Subcritical",MAX($D$16,IFERROR(W1355,MAX($D$16,POWER((ABS(K1355)^2)/($I$5*MAX(F1355,0.1)^2),1/3)))),IF(AND(IFERROR(V1355,0)=1,IFERROR(AG1355,0)=1),IF(IFERROR(T1355,-1E99)&gt;=IFERROR(AE1355,-1E99),MAX($D$16,IFERROR(L1355,MAX($D$16,POWER((ABS(K1355)^2)/($I$5*MAX(F1355,0.1)^2),1/3)))),MAX($D$16,IFERROR(W1355,MAX($D$16,POWER((ABS(K1355)^2)/($I$5*MAX(F1355,0.1)^2),1/3))))),IF(IFERROR(V1355,0)=1,MAX($D$16,IFERROR(L1355,MAX($D$16,POWER((ABS(K1355)^2)/($I$5*MAX(F1355,0.1)^2),1/3)))),IF(IFERROR(AG1355,0)=1,MAX($D$16,IFERROR(W1355,MAX($D$16,POWER((ABS(K1355)^2)/($I$5*MAX(F1355,0.1)^2),1/3)))),MAX($D$16,POWER((ABS(K1355)^2)/($I$5*MAX(F1355,0.1)^2),1/3))))))),MAX($D$16,POWER((ABS(K1355)^2)/($I$5*MAX(F1355,0.1)^2),1/3)))</f>
        <v/>
      </c>
      <c r="AI1355">
        <f>E1355+AH1355</f>
        <v/>
      </c>
      <c r="AJ1355">
        <f>AI1355+((ABS(K1355)/MAX(((F1355)+(G1355)*(AH1355))*(AH1355),1E-6))^2)/(2*$I$5)</f>
        <v/>
      </c>
      <c r="AM1355" t="n">
        <v>0</v>
      </c>
      <c r="AN1355" t="n">
        <v>0</v>
      </c>
      <c r="AO1355">
        <f>AM1355+AN1355</f>
        <v/>
      </c>
      <c r="AP1355">
        <f>AP1354+AO1355</f>
        <v/>
      </c>
      <c r="AQ1355">
        <f>ABS(ABS(K1355)/MAX(((F1355)+(G1355)*(AH1355))*(AH1355),1E-6))/SQRT($I$5*MAX((((F1355)+(G1355)*(AH1355))*(AH1355))/MAX((F1355)+2*(G1355)*(AH1355),1E-6),1E-6))</f>
        <v/>
      </c>
      <c r="AR1355">
        <f>IF(AQ1355&lt;1,"Subcritical","Supercritical")</f>
        <v/>
      </c>
      <c r="AS1355">
        <f>((ABS(K1355)*$D$6)/(MAX(((F1355)+(G1355)*(AH1355))*(AH1355),1E-6)*MAX(((((F1355)+(G1355)*(AH1355))*(AH1355))/MAX((F1355)+2*(AH1355)*SQRT(1+(G1355)^2),1E-6))^(2/3),1E-6)))^2</f>
        <v/>
      </c>
    </row>
    <row r="1356">
      <c r="A1356" t="n">
        <v>1207</v>
      </c>
      <c r="B1356" t="n">
        <v>1205.889</v>
      </c>
      <c r="C1356" t="n">
        <v>616072.461</v>
      </c>
      <c r="D1356" t="n">
        <v>3096798.233</v>
      </c>
      <c r="E1356" t="n">
        <v>631.9589999999999</v>
      </c>
      <c r="F1356" t="n">
        <v>5.2</v>
      </c>
      <c r="G1356" t="n">
        <v>0</v>
      </c>
      <c r="H1356" t="inlineStr">
        <is>
          <t>Normal</t>
        </is>
      </c>
      <c r="I1356" t="n">
        <v>0.057</v>
      </c>
      <c r="J1356">
        <f>B1356-B1355</f>
        <v/>
      </c>
      <c r="K1356">
        <f>MAX(0,K1355-AO1355)</f>
        <v/>
      </c>
      <c r="L1356">
        <f>IF($D$20=0,IFERROR(L1355,MAX($D$16,POWER((ABS(K1356)^2)/($I$5*MAX(F1356,0.1)^2),1/3))),IF(IFERROR(V1355,0)=0,IFERROR(L1355,MAX($D$16,POWER((ABS(K1356)^2)/($I$5*MAX(F1356,0.1)^2),1/3))),IF(OR(IFERROR(L1356,0)=0,IFERROR(S1355,0)&lt;1,IFERROR(S1356,0)&lt;1),MAX($D$16,POWER((ABS(K1356)^2)/($I$5*MAX(F1356,0.1)^2),1/3)),IF(IFERROR(U1356,0)&gt;0,MAX($D$16,IFERROR(L1356,0)+((IFERROR(U1356,0))*$D$18*IF((IFERROR(S1356,0))&lt;1,1,-1))),IF(IFERROR(U1356,0)&lt;0,IF(ABS((MAX($D$16,POWER((ABS(K1356)^2)/($I$5*MAX(F1356,0.1)^2),1/3)))-IFERROR(L1356,0))&gt;$D$19,MAX($D$16,IF((MAX($D$16,POWER((ABS(K1356)^2)/($I$5*MAX(F1356,0.1)^2),1/3)))&gt;IFERROR(L1356,0),MIN((MAX($D$16,POWER((ABS(K1356)^2)/($I$5*MAX(F1356,0.1)^2),1/3))),IFERROR(L1356,0)+(MIN(ABS(IFERROR(U1356,0))*$D$18,ABS((MAX($D$16,POWER((ABS(K1356)^2)/($I$5*MAX(F1356,0.1)^2),1/3)))-IFERROR(L1356,0))))),MAX((MAX($D$16,POWER((ABS(K1356)^2)/($I$5*MAX(F1356,0.1)^2),1/3))),IFERROR(L1356,0)-(MIN(ABS(IFERROR(U1356,0))*$D$18,ABS((MAX($D$16,POWER((ABS(K1356)^2)/($I$5*MAX(F1356,0.1)^2),1/3)))-IFERROR(L1356,0))))))),MAX($D$16,POWER((ABS(K1356)^2)/($I$5*MAX(F1356,0.1)^2),1/3))),MAX($D$16,IFERROR(L1356,0)))))))</f>
        <v/>
      </c>
      <c r="M1356">
        <f>((F1356)+(G1356)*(L1356))*(L1356)</f>
        <v/>
      </c>
      <c r="N1356">
        <f>(((F1356)+(G1356)*(L1356))*(L1356))/MAX((F1356)+2*(L1356)*SQRT(1+(G1356)^2),1E-6)</f>
        <v/>
      </c>
      <c r="O1356">
        <f>ABS(K1356)/MAX(((F1356)+(G1356)*(L1356))*(L1356),1E-6)</f>
        <v/>
      </c>
      <c r="P1356">
        <f>E1356+L1356</f>
        <v/>
      </c>
      <c r="Q1356">
        <f>P1356+((ABS(K1356)/MAX(((F1356)+(G1356)*(L1356))*(L1356),1E-6))^2)/(2*$I$5)</f>
        <v/>
      </c>
      <c r="R1356">
        <f>((ABS(K1356)*$D$6)/(MAX(((F1356)+(G1356)*(L1356))*(L1356),1E-6)*MAX(((((F1356)+(G1356)*(L1356))*(L1356))/MAX((F1356)+2*(L1356)*SQRT(1+(G1356)^2),1E-6))^(2/3),1E-6)))^2</f>
        <v/>
      </c>
      <c r="S1356">
        <f>ABS(ABS(K1356)/MAX(((F1356)+(G1356)*(L1356))*(L1356),1E-6))/SQRT($I$5*MAX((((F1356)+(G1356)*(L1356))*(L1356))/MAX((F1356)+2*(G1356)*(L1356),1E-6),1E-6))</f>
        <v/>
      </c>
      <c r="T1356">
        <f>((F1356)*(L1356)^2)/2+(G1356)*(L1356)^3/3+(ABS(K1356)^2)/($I$5*MAX(((F1356)+(G1356)*(L1356))*(L1356),1E-6))</f>
        <v/>
      </c>
      <c r="U1356">
        <f>IF($D$20=0,0,IFERROR(Q1355-(((R1355+R1356)/2)*J1356)-(IF(O1355&gt;O1356,$D$8*((O1355^2-O1356^2)/(2*$I$5)),$D$9*((O1356^2-O1355^2)/(2*$I$5)))+($D$10*(ABS(I1356)/90)*(MAX(O1355^2,O1356^2)/(2*$I$5))))-Q1356,0))</f>
        <v/>
      </c>
      <c r="V1356">
        <f>IF($D$20=0,1,IFERROR(IF(ROUND(S1356,3)=1,1,IF(AND(ABS(U1356)&lt;$D$19,S1356&gt;1),1,0)),0))</f>
        <v/>
      </c>
      <c r="W1356">
        <f>IF($D$20=0,IFERROR(W1357,MAX($D$16,POWER((ABS(K1356)^2)/($I$5*MAX(F1356,0.1)^2),1/3))),IF(IFERROR(AG1357,0)=0,IFERROR(W1357,MAX($D$16,POWER((ABS(K1356)^2)/($I$5*MAX(F1356,0.1)^2),1/3))),IF(OR(IFERROR(W1356,0)=0,IFERROR(AD1357,0)&gt;1),MAX($D$16,POWER((ABS(K1356)^2)/($I$5*MAX(F1356,0.1)^2),1/3)),IF(IFERROR(AF1356,0)&gt;0,MAX($D$16,IFERROR(W1356,0)+((IFERROR(AF1356,0))*$D$18*IF((IFERROR(AD1356,0))&lt;1,1,-1))),IF(IFERROR(AF1356,0)&lt;0,IF(ABS((MAX($D$16,POWER((ABS(K1356)^2)/($I$5*MAX(F1356,0.1)^2),1/3)))-IFERROR(W1356,0))&gt;$D$19,MAX($D$16,IF((MAX($D$16,POWER((ABS(K1356)^2)/($I$5*MAX(F1356,0.1)^2),1/3)))&gt;IFERROR(W1356,0),MIN((MAX($D$16,POWER((ABS(K1356)^2)/($I$5*MAX(F1356,0.1)^2),1/3))),IFERROR(W1356,0)+(MIN(ABS(IFERROR(AF1356,0))*$D$18,ABS((MAX($D$16,POWER((ABS(K1356)^2)/($I$5*MAX(F1356,0.1)^2),1/3)))-IFERROR(W1356,0))))),MAX((MAX($D$16,POWER((ABS(K1356)^2)/($I$5*MAX(F1356,0.1)^2),1/3))),IFERROR(W1356,0)-(MIN(ABS(IFERROR(AF1356,0))*$D$18,ABS((MAX($D$16,POWER((ABS(K1356)^2)/($I$5*MAX(F1356,0.1)^2),1/3)))-IFERROR(W1356,0))))))),MAX($D$16,POWER((ABS(K1356)^2)/($I$5*MAX(F1356,0.1)^2),1/3))),MAX($D$16,IFERROR(W1356,0)))))))</f>
        <v/>
      </c>
      <c r="X1356">
        <f>((F1356)+(G1356)*(W1356))*(W1356)</f>
        <v/>
      </c>
      <c r="Y1356">
        <f>(((F1356)+(G1356)*(W1356))*(W1356))/MAX((F1356)+2*(W1356)*SQRT(1+(G1356)^2),1E-6)</f>
        <v/>
      </c>
      <c r="Z1356">
        <f>ABS(K1356)/MAX(((F1356)+(G1356)*(W1356))*(W1356),1E-6)</f>
        <v/>
      </c>
      <c r="AA1356">
        <f>E1356+W1356</f>
        <v/>
      </c>
      <c r="AB1356">
        <f>AA1356+((ABS(K1356)/MAX(((F1356)+(G1356)*(W1356))*(W1356),1E-6))^2)/(2*$I$5)</f>
        <v/>
      </c>
      <c r="AC1356">
        <f>((ABS(K1356)*$D$6)/(MAX(((F1356)+(G1356)*(W1356))*(W1356),1E-6)*MAX(((((F1356)+(G1356)*(W1356))*(W1356))/MAX((F1356)+2*(W1356)*SQRT(1+(G1356)^2),1E-6))^(2/3),1E-6)))^2</f>
        <v/>
      </c>
      <c r="AD1356">
        <f>ABS(ABS(K1356)/MAX(((F1356)+(G1356)*(W1356))*(W1356),1E-6))/SQRT($I$5*MAX((((F1356)+(G1356)*(W1356))*(W1356))/MAX((F1356)+2*(G1356)*(W1356),1E-6),1E-6))</f>
        <v/>
      </c>
      <c r="AE1356">
        <f>((F1356)*(W1356)^2)/2+(G1356)*(W1356)^3/3+(ABS(K1356)^2)/($I$5*MAX(((F1356)+(G1356)*(W1356))*(W1356),1E-6))</f>
        <v/>
      </c>
      <c r="AF1356">
        <f>IF($D$20=0,0,IFERROR(AB1357+(((AC1356+AC1357)/2)*J1357)+(IF(Z1356&gt;Z1357,$D$8*((Z1356^2-Z1357^2)/(2*$I$5)),$D$9*((Z1357^2-Z1356^2)/(2*$I$5)))+($D$10*(ABS(I1357)/90)*(MAX(Z1356^2,Z1357^2)/(2*$I$5))))-AB1356,0))</f>
        <v/>
      </c>
      <c r="AG1356">
        <f>IF($D$20=0,1,IFERROR(IF(ROUND(AD1356,3)=1,1,IF(AND(ABS(AF1356)&lt;$D$19,AD1356&lt;1),1,0)),0))</f>
        <v/>
      </c>
      <c r="AH1356">
        <f>IFERROR(IF(V32="Supercritical",MAX($D$16,IFERROR(L1356,MAX($D$16,POWER((ABS(K1356)^2)/($I$5*MAX(F1356,0.1)^2),1/3)))),IF(V32="Subcritical",MAX($D$16,IFERROR(W1356,MAX($D$16,POWER((ABS(K1356)^2)/($I$5*MAX(F1356,0.1)^2),1/3)))),IF(AND(IFERROR(V1356,0)=1,IFERROR(AG1356,0)=1),IF(IFERROR(T1356,-1E99)&gt;=IFERROR(AE1356,-1E99),MAX($D$16,IFERROR(L1356,MAX($D$16,POWER((ABS(K1356)^2)/($I$5*MAX(F1356,0.1)^2),1/3)))),MAX($D$16,IFERROR(W1356,MAX($D$16,POWER((ABS(K1356)^2)/($I$5*MAX(F1356,0.1)^2),1/3))))),IF(IFERROR(V1356,0)=1,MAX($D$16,IFERROR(L1356,MAX($D$16,POWER((ABS(K1356)^2)/($I$5*MAX(F1356,0.1)^2),1/3)))),IF(IFERROR(AG1356,0)=1,MAX($D$16,IFERROR(W1356,MAX($D$16,POWER((ABS(K1356)^2)/($I$5*MAX(F1356,0.1)^2),1/3)))),MAX($D$16,POWER((ABS(K1356)^2)/($I$5*MAX(F1356,0.1)^2),1/3))))))),MAX($D$16,POWER((ABS(K1356)^2)/($I$5*MAX(F1356,0.1)^2),1/3)))</f>
        <v/>
      </c>
      <c r="AI1356">
        <f>E1356+AH1356</f>
        <v/>
      </c>
      <c r="AJ1356">
        <f>AI1356+((ABS(K1356)/MAX(((F1356)+(G1356)*(AH1356))*(AH1356),1E-6))^2)/(2*$I$5)</f>
        <v/>
      </c>
      <c r="AM1356" t="n">
        <v>0</v>
      </c>
      <c r="AN1356" t="n">
        <v>0</v>
      </c>
      <c r="AO1356">
        <f>AM1356+AN1356</f>
        <v/>
      </c>
      <c r="AP1356">
        <f>AP1355+AO1356</f>
        <v/>
      </c>
      <c r="AQ1356">
        <f>ABS(ABS(K1356)/MAX(((F1356)+(G1356)*(AH1356))*(AH1356),1E-6))/SQRT($I$5*MAX((((F1356)+(G1356)*(AH1356))*(AH1356))/MAX((F1356)+2*(G1356)*(AH1356),1E-6),1E-6))</f>
        <v/>
      </c>
      <c r="AR1356">
        <f>IF(AQ1356&lt;1,"Subcritical","Supercritical")</f>
        <v/>
      </c>
      <c r="AS1356">
        <f>((ABS(K1356)*$D$6)/(MAX(((F1356)+(G1356)*(AH1356))*(AH1356),1E-6)*MAX(((((F1356)+(G1356)*(AH1356))*(AH1356))/MAX((F1356)+2*(AH1356)*SQRT(1+(G1356)^2),1E-6))^(2/3),1E-6)))^2</f>
        <v/>
      </c>
    </row>
    <row r="1357">
      <c r="A1357" t="n">
        <v>1208</v>
      </c>
      <c r="B1357" t="n">
        <v>1206.889</v>
      </c>
      <c r="C1357" t="n">
        <v>616072.4179999999</v>
      </c>
      <c r="D1357" t="n">
        <v>3096797.234</v>
      </c>
      <c r="E1357" t="n">
        <v>631.9585</v>
      </c>
      <c r="F1357" t="n">
        <v>5.2</v>
      </c>
      <c r="G1357" t="n">
        <v>0</v>
      </c>
      <c r="H1357" t="inlineStr">
        <is>
          <t>Normal</t>
        </is>
      </c>
      <c r="I1357" t="n">
        <v>0.057</v>
      </c>
      <c r="J1357">
        <f>B1357-B1356</f>
        <v/>
      </c>
      <c r="K1357">
        <f>MAX(0,K1356-AO1356)</f>
        <v/>
      </c>
      <c r="L1357">
        <f>IF($D$20=0,IFERROR(L1356,MAX($D$16,POWER((ABS(K1357)^2)/($I$5*MAX(F1357,0.1)^2),1/3))),IF(IFERROR(V1356,0)=0,IFERROR(L1356,MAX($D$16,POWER((ABS(K1357)^2)/($I$5*MAX(F1357,0.1)^2),1/3))),IF(OR(IFERROR(L1357,0)=0,IFERROR(S1356,0)&lt;1,IFERROR(S1357,0)&lt;1),MAX($D$16,POWER((ABS(K1357)^2)/($I$5*MAX(F1357,0.1)^2),1/3)),IF(IFERROR(U1357,0)&gt;0,MAX($D$16,IFERROR(L1357,0)+((IFERROR(U1357,0))*$D$18*IF((IFERROR(S1357,0))&lt;1,1,-1))),IF(IFERROR(U1357,0)&lt;0,IF(ABS((MAX($D$16,POWER((ABS(K1357)^2)/($I$5*MAX(F1357,0.1)^2),1/3)))-IFERROR(L1357,0))&gt;$D$19,MAX($D$16,IF((MAX($D$16,POWER((ABS(K1357)^2)/($I$5*MAX(F1357,0.1)^2),1/3)))&gt;IFERROR(L1357,0),MIN((MAX($D$16,POWER((ABS(K1357)^2)/($I$5*MAX(F1357,0.1)^2),1/3))),IFERROR(L1357,0)+(MIN(ABS(IFERROR(U1357,0))*$D$18,ABS((MAX($D$16,POWER((ABS(K1357)^2)/($I$5*MAX(F1357,0.1)^2),1/3)))-IFERROR(L1357,0))))),MAX((MAX($D$16,POWER((ABS(K1357)^2)/($I$5*MAX(F1357,0.1)^2),1/3))),IFERROR(L1357,0)-(MIN(ABS(IFERROR(U1357,0))*$D$18,ABS((MAX($D$16,POWER((ABS(K1357)^2)/($I$5*MAX(F1357,0.1)^2),1/3)))-IFERROR(L1357,0))))))),MAX($D$16,POWER((ABS(K1357)^2)/($I$5*MAX(F1357,0.1)^2),1/3))),MAX($D$16,IFERROR(L1357,0)))))))</f>
        <v/>
      </c>
      <c r="M1357">
        <f>((F1357)+(G1357)*(L1357))*(L1357)</f>
        <v/>
      </c>
      <c r="N1357">
        <f>(((F1357)+(G1357)*(L1357))*(L1357))/MAX((F1357)+2*(L1357)*SQRT(1+(G1357)^2),1E-6)</f>
        <v/>
      </c>
      <c r="O1357">
        <f>ABS(K1357)/MAX(((F1357)+(G1357)*(L1357))*(L1357),1E-6)</f>
        <v/>
      </c>
      <c r="P1357">
        <f>E1357+L1357</f>
        <v/>
      </c>
      <c r="Q1357">
        <f>P1357+((ABS(K1357)/MAX(((F1357)+(G1357)*(L1357))*(L1357),1E-6))^2)/(2*$I$5)</f>
        <v/>
      </c>
      <c r="R1357">
        <f>((ABS(K1357)*$D$6)/(MAX(((F1357)+(G1357)*(L1357))*(L1357),1E-6)*MAX(((((F1357)+(G1357)*(L1357))*(L1357))/MAX((F1357)+2*(L1357)*SQRT(1+(G1357)^2),1E-6))^(2/3),1E-6)))^2</f>
        <v/>
      </c>
      <c r="S1357">
        <f>ABS(ABS(K1357)/MAX(((F1357)+(G1357)*(L1357))*(L1357),1E-6))/SQRT($I$5*MAX((((F1357)+(G1357)*(L1357))*(L1357))/MAX((F1357)+2*(G1357)*(L1357),1E-6),1E-6))</f>
        <v/>
      </c>
      <c r="T1357">
        <f>((F1357)*(L1357)^2)/2+(G1357)*(L1357)^3/3+(ABS(K1357)^2)/($I$5*MAX(((F1357)+(G1357)*(L1357))*(L1357),1E-6))</f>
        <v/>
      </c>
      <c r="U1357">
        <f>IF($D$20=0,0,IFERROR(Q1356-(((R1356+R1357)/2)*J1357)-(IF(O1356&gt;O1357,$D$8*((O1356^2-O1357^2)/(2*$I$5)),$D$9*((O1357^2-O1356^2)/(2*$I$5)))+($D$10*(ABS(I1357)/90)*(MAX(O1356^2,O1357^2)/(2*$I$5))))-Q1357,0))</f>
        <v/>
      </c>
      <c r="V1357">
        <f>IF($D$20=0,1,IFERROR(IF(ROUND(S1357,3)=1,1,IF(AND(ABS(U1357)&lt;$D$19,S1357&gt;1),1,0)),0))</f>
        <v/>
      </c>
      <c r="W1357">
        <f>IF($D$20=0,IFERROR(W1358,MAX($D$16,POWER((ABS(K1357)^2)/($I$5*MAX(F1357,0.1)^2),1/3))),IF(IFERROR(AG1358,0)=0,IFERROR(W1358,MAX($D$16,POWER((ABS(K1357)^2)/($I$5*MAX(F1357,0.1)^2),1/3))),IF(OR(IFERROR(W1357,0)=0,IFERROR(AD1358,0)&gt;1),MAX($D$16,POWER((ABS(K1357)^2)/($I$5*MAX(F1357,0.1)^2),1/3)),IF(IFERROR(AF1357,0)&gt;0,MAX($D$16,IFERROR(W1357,0)+((IFERROR(AF1357,0))*$D$18*IF((IFERROR(AD1357,0))&lt;1,1,-1))),IF(IFERROR(AF1357,0)&lt;0,IF(ABS((MAX($D$16,POWER((ABS(K1357)^2)/($I$5*MAX(F1357,0.1)^2),1/3)))-IFERROR(W1357,0))&gt;$D$19,MAX($D$16,IF((MAX($D$16,POWER((ABS(K1357)^2)/($I$5*MAX(F1357,0.1)^2),1/3)))&gt;IFERROR(W1357,0),MIN((MAX($D$16,POWER((ABS(K1357)^2)/($I$5*MAX(F1357,0.1)^2),1/3))),IFERROR(W1357,0)+(MIN(ABS(IFERROR(AF1357,0))*$D$18,ABS((MAX($D$16,POWER((ABS(K1357)^2)/($I$5*MAX(F1357,0.1)^2),1/3)))-IFERROR(W1357,0))))),MAX((MAX($D$16,POWER((ABS(K1357)^2)/($I$5*MAX(F1357,0.1)^2),1/3))),IFERROR(W1357,0)-(MIN(ABS(IFERROR(AF1357,0))*$D$18,ABS((MAX($D$16,POWER((ABS(K1357)^2)/($I$5*MAX(F1357,0.1)^2),1/3)))-IFERROR(W1357,0))))))),MAX($D$16,POWER((ABS(K1357)^2)/($I$5*MAX(F1357,0.1)^2),1/3))),MAX($D$16,IFERROR(W1357,0)))))))</f>
        <v/>
      </c>
      <c r="X1357">
        <f>((F1357)+(G1357)*(W1357))*(W1357)</f>
        <v/>
      </c>
      <c r="Y1357">
        <f>(((F1357)+(G1357)*(W1357))*(W1357))/MAX((F1357)+2*(W1357)*SQRT(1+(G1357)^2),1E-6)</f>
        <v/>
      </c>
      <c r="Z1357">
        <f>ABS(K1357)/MAX(((F1357)+(G1357)*(W1357))*(W1357),1E-6)</f>
        <v/>
      </c>
      <c r="AA1357">
        <f>E1357+W1357</f>
        <v/>
      </c>
      <c r="AB1357">
        <f>AA1357+((ABS(K1357)/MAX(((F1357)+(G1357)*(W1357))*(W1357),1E-6))^2)/(2*$I$5)</f>
        <v/>
      </c>
      <c r="AC1357">
        <f>((ABS(K1357)*$D$6)/(MAX(((F1357)+(G1357)*(W1357))*(W1357),1E-6)*MAX(((((F1357)+(G1357)*(W1357))*(W1357))/MAX((F1357)+2*(W1357)*SQRT(1+(G1357)^2),1E-6))^(2/3),1E-6)))^2</f>
        <v/>
      </c>
      <c r="AD1357">
        <f>ABS(ABS(K1357)/MAX(((F1357)+(G1357)*(W1357))*(W1357),1E-6))/SQRT($I$5*MAX((((F1357)+(G1357)*(W1357))*(W1357))/MAX((F1357)+2*(G1357)*(W1357),1E-6),1E-6))</f>
        <v/>
      </c>
      <c r="AE1357">
        <f>((F1357)*(W1357)^2)/2+(G1357)*(W1357)^3/3+(ABS(K1357)^2)/($I$5*MAX(((F1357)+(G1357)*(W1357))*(W1357),1E-6))</f>
        <v/>
      </c>
      <c r="AF1357">
        <f>IF($D$20=0,0,IFERROR(AB1358+(((AC1357+AC1358)/2)*J1358)+(IF(Z1357&gt;Z1358,$D$8*((Z1357^2-Z1358^2)/(2*$I$5)),$D$9*((Z1358^2-Z1357^2)/(2*$I$5)))+($D$10*(ABS(I1358)/90)*(MAX(Z1357^2,Z1358^2)/(2*$I$5))))-AB1357,0))</f>
        <v/>
      </c>
      <c r="AG1357">
        <f>IF($D$20=0,1,IFERROR(IF(ROUND(AD1357,3)=1,1,IF(AND(ABS(AF1357)&lt;$D$19,AD1357&lt;1),1,0)),0))</f>
        <v/>
      </c>
      <c r="AH1357">
        <f>IFERROR(IF(V32="Supercritical",MAX($D$16,IFERROR(L1357,MAX($D$16,POWER((ABS(K1357)^2)/($I$5*MAX(F1357,0.1)^2),1/3)))),IF(V32="Subcritical",MAX($D$16,IFERROR(W1357,MAX($D$16,POWER((ABS(K1357)^2)/($I$5*MAX(F1357,0.1)^2),1/3)))),IF(AND(IFERROR(V1357,0)=1,IFERROR(AG1357,0)=1),IF(IFERROR(T1357,-1E99)&gt;=IFERROR(AE1357,-1E99),MAX($D$16,IFERROR(L1357,MAX($D$16,POWER((ABS(K1357)^2)/($I$5*MAX(F1357,0.1)^2),1/3)))),MAX($D$16,IFERROR(W1357,MAX($D$16,POWER((ABS(K1357)^2)/($I$5*MAX(F1357,0.1)^2),1/3))))),IF(IFERROR(V1357,0)=1,MAX($D$16,IFERROR(L1357,MAX($D$16,POWER((ABS(K1357)^2)/($I$5*MAX(F1357,0.1)^2),1/3)))),IF(IFERROR(AG1357,0)=1,MAX($D$16,IFERROR(W1357,MAX($D$16,POWER((ABS(K1357)^2)/($I$5*MAX(F1357,0.1)^2),1/3)))),MAX($D$16,POWER((ABS(K1357)^2)/($I$5*MAX(F1357,0.1)^2),1/3))))))),MAX($D$16,POWER((ABS(K1357)^2)/($I$5*MAX(F1357,0.1)^2),1/3)))</f>
        <v/>
      </c>
      <c r="AI1357">
        <f>E1357+AH1357</f>
        <v/>
      </c>
      <c r="AJ1357">
        <f>AI1357+((ABS(K1357)/MAX(((F1357)+(G1357)*(AH1357))*(AH1357),1E-6))^2)/(2*$I$5)</f>
        <v/>
      </c>
      <c r="AM1357" t="n">
        <v>0</v>
      </c>
      <c r="AN1357" t="n">
        <v>0</v>
      </c>
      <c r="AO1357">
        <f>AM1357+AN1357</f>
        <v/>
      </c>
      <c r="AP1357">
        <f>AP1356+AO1357</f>
        <v/>
      </c>
      <c r="AQ1357">
        <f>ABS(ABS(K1357)/MAX(((F1357)+(G1357)*(AH1357))*(AH1357),1E-6))/SQRT($I$5*MAX((((F1357)+(G1357)*(AH1357))*(AH1357))/MAX((F1357)+2*(G1357)*(AH1357),1E-6),1E-6))</f>
        <v/>
      </c>
      <c r="AR1357">
        <f>IF(AQ1357&lt;1,"Subcritical","Supercritical")</f>
        <v/>
      </c>
      <c r="AS1357">
        <f>((ABS(K1357)*$D$6)/(MAX(((F1357)+(G1357)*(AH1357))*(AH1357),1E-6)*MAX(((((F1357)+(G1357)*(AH1357))*(AH1357))/MAX((F1357)+2*(AH1357)*SQRT(1+(G1357)^2),1E-6))^(2/3),1E-6)))^2</f>
        <v/>
      </c>
    </row>
    <row r="1358">
      <c r="A1358" t="n">
        <v>1209</v>
      </c>
      <c r="B1358" t="n">
        <v>1207.889</v>
      </c>
      <c r="C1358" t="n">
        <v>616072.376</v>
      </c>
      <c r="D1358" t="n">
        <v>3096796.235</v>
      </c>
      <c r="E1358" t="n">
        <v>631.958</v>
      </c>
      <c r="F1358" t="n">
        <v>5.2</v>
      </c>
      <c r="G1358" t="n">
        <v>0</v>
      </c>
      <c r="H1358" t="inlineStr">
        <is>
          <t>Normal</t>
        </is>
      </c>
      <c r="I1358" t="n">
        <v>0.002</v>
      </c>
      <c r="J1358">
        <f>B1358-B1357</f>
        <v/>
      </c>
      <c r="K1358">
        <f>MAX(0,K1357-AO1357)</f>
        <v/>
      </c>
      <c r="L1358">
        <f>IF($D$20=0,IFERROR(L1357,MAX($D$16,POWER((ABS(K1358)^2)/($I$5*MAX(F1358,0.1)^2),1/3))),IF(IFERROR(V1357,0)=0,IFERROR(L1357,MAX($D$16,POWER((ABS(K1358)^2)/($I$5*MAX(F1358,0.1)^2),1/3))),IF(OR(IFERROR(L1358,0)=0,IFERROR(S1357,0)&lt;1,IFERROR(S1358,0)&lt;1),MAX($D$16,POWER((ABS(K1358)^2)/($I$5*MAX(F1358,0.1)^2),1/3)),IF(IFERROR(U1358,0)&gt;0,MAX($D$16,IFERROR(L1358,0)+((IFERROR(U1358,0))*$D$18*IF((IFERROR(S1358,0))&lt;1,1,-1))),IF(IFERROR(U1358,0)&lt;0,IF(ABS((MAX($D$16,POWER((ABS(K1358)^2)/($I$5*MAX(F1358,0.1)^2),1/3)))-IFERROR(L1358,0))&gt;$D$19,MAX($D$16,IF((MAX($D$16,POWER((ABS(K1358)^2)/($I$5*MAX(F1358,0.1)^2),1/3)))&gt;IFERROR(L1358,0),MIN((MAX($D$16,POWER((ABS(K1358)^2)/($I$5*MAX(F1358,0.1)^2),1/3))),IFERROR(L1358,0)+(MIN(ABS(IFERROR(U1358,0))*$D$18,ABS((MAX($D$16,POWER((ABS(K1358)^2)/($I$5*MAX(F1358,0.1)^2),1/3)))-IFERROR(L1358,0))))),MAX((MAX($D$16,POWER((ABS(K1358)^2)/($I$5*MAX(F1358,0.1)^2),1/3))),IFERROR(L1358,0)-(MIN(ABS(IFERROR(U1358,0))*$D$18,ABS((MAX($D$16,POWER((ABS(K1358)^2)/($I$5*MAX(F1358,0.1)^2),1/3)))-IFERROR(L1358,0))))))),MAX($D$16,POWER((ABS(K1358)^2)/($I$5*MAX(F1358,0.1)^2),1/3))),MAX($D$16,IFERROR(L1358,0)))))))</f>
        <v/>
      </c>
      <c r="M1358">
        <f>((F1358)+(G1358)*(L1358))*(L1358)</f>
        <v/>
      </c>
      <c r="N1358">
        <f>(((F1358)+(G1358)*(L1358))*(L1358))/MAX((F1358)+2*(L1358)*SQRT(1+(G1358)^2),1E-6)</f>
        <v/>
      </c>
      <c r="O1358">
        <f>ABS(K1358)/MAX(((F1358)+(G1358)*(L1358))*(L1358),1E-6)</f>
        <v/>
      </c>
      <c r="P1358">
        <f>E1358+L1358</f>
        <v/>
      </c>
      <c r="Q1358">
        <f>P1358+((ABS(K1358)/MAX(((F1358)+(G1358)*(L1358))*(L1358),1E-6))^2)/(2*$I$5)</f>
        <v/>
      </c>
      <c r="R1358">
        <f>((ABS(K1358)*$D$6)/(MAX(((F1358)+(G1358)*(L1358))*(L1358),1E-6)*MAX(((((F1358)+(G1358)*(L1358))*(L1358))/MAX((F1358)+2*(L1358)*SQRT(1+(G1358)^2),1E-6))^(2/3),1E-6)))^2</f>
        <v/>
      </c>
      <c r="S1358">
        <f>ABS(ABS(K1358)/MAX(((F1358)+(G1358)*(L1358))*(L1358),1E-6))/SQRT($I$5*MAX((((F1358)+(G1358)*(L1358))*(L1358))/MAX((F1358)+2*(G1358)*(L1358),1E-6),1E-6))</f>
        <v/>
      </c>
      <c r="T1358">
        <f>((F1358)*(L1358)^2)/2+(G1358)*(L1358)^3/3+(ABS(K1358)^2)/($I$5*MAX(((F1358)+(G1358)*(L1358))*(L1358),1E-6))</f>
        <v/>
      </c>
      <c r="U1358">
        <f>IF($D$20=0,0,IFERROR(Q1357-(((R1357+R1358)/2)*J1358)-(IF(O1357&gt;O1358,$D$8*((O1357^2-O1358^2)/(2*$I$5)),$D$9*((O1358^2-O1357^2)/(2*$I$5)))+($D$10*(ABS(I1358)/90)*(MAX(O1357^2,O1358^2)/(2*$I$5))))-Q1358,0))</f>
        <v/>
      </c>
      <c r="V1358">
        <f>IF($D$20=0,1,IFERROR(IF(ROUND(S1358,3)=1,1,IF(AND(ABS(U1358)&lt;$D$19,S1358&gt;1),1,0)),0))</f>
        <v/>
      </c>
      <c r="W1358">
        <f>IF($D$20=0,IFERROR(W1359,MAX($D$16,POWER((ABS(K1358)^2)/($I$5*MAX(F1358,0.1)^2),1/3))),IF(IFERROR(AG1359,0)=0,IFERROR(W1359,MAX($D$16,POWER((ABS(K1358)^2)/($I$5*MAX(F1358,0.1)^2),1/3))),IF(OR(IFERROR(W1358,0)=0,IFERROR(AD1359,0)&gt;1),MAX($D$16,POWER((ABS(K1358)^2)/($I$5*MAX(F1358,0.1)^2),1/3)),IF(IFERROR(AF1358,0)&gt;0,MAX($D$16,IFERROR(W1358,0)+((IFERROR(AF1358,0))*$D$18*IF((IFERROR(AD1358,0))&lt;1,1,-1))),IF(IFERROR(AF1358,0)&lt;0,IF(ABS((MAX($D$16,POWER((ABS(K1358)^2)/($I$5*MAX(F1358,0.1)^2),1/3)))-IFERROR(W1358,0))&gt;$D$19,MAX($D$16,IF((MAX($D$16,POWER((ABS(K1358)^2)/($I$5*MAX(F1358,0.1)^2),1/3)))&gt;IFERROR(W1358,0),MIN((MAX($D$16,POWER((ABS(K1358)^2)/($I$5*MAX(F1358,0.1)^2),1/3))),IFERROR(W1358,0)+(MIN(ABS(IFERROR(AF1358,0))*$D$18,ABS((MAX($D$16,POWER((ABS(K1358)^2)/($I$5*MAX(F1358,0.1)^2),1/3)))-IFERROR(W1358,0))))),MAX((MAX($D$16,POWER((ABS(K1358)^2)/($I$5*MAX(F1358,0.1)^2),1/3))),IFERROR(W1358,0)-(MIN(ABS(IFERROR(AF1358,0))*$D$18,ABS((MAX($D$16,POWER((ABS(K1358)^2)/($I$5*MAX(F1358,0.1)^2),1/3)))-IFERROR(W1358,0))))))),MAX($D$16,POWER((ABS(K1358)^2)/($I$5*MAX(F1358,0.1)^2),1/3))),MAX($D$16,IFERROR(W1358,0)))))))</f>
        <v/>
      </c>
      <c r="X1358">
        <f>((F1358)+(G1358)*(W1358))*(W1358)</f>
        <v/>
      </c>
      <c r="Y1358">
        <f>(((F1358)+(G1358)*(W1358))*(W1358))/MAX((F1358)+2*(W1358)*SQRT(1+(G1358)^2),1E-6)</f>
        <v/>
      </c>
      <c r="Z1358">
        <f>ABS(K1358)/MAX(((F1358)+(G1358)*(W1358))*(W1358),1E-6)</f>
        <v/>
      </c>
      <c r="AA1358">
        <f>E1358+W1358</f>
        <v/>
      </c>
      <c r="AB1358">
        <f>AA1358+((ABS(K1358)/MAX(((F1358)+(G1358)*(W1358))*(W1358),1E-6))^2)/(2*$I$5)</f>
        <v/>
      </c>
      <c r="AC1358">
        <f>((ABS(K1358)*$D$6)/(MAX(((F1358)+(G1358)*(W1358))*(W1358),1E-6)*MAX(((((F1358)+(G1358)*(W1358))*(W1358))/MAX((F1358)+2*(W1358)*SQRT(1+(G1358)^2),1E-6))^(2/3),1E-6)))^2</f>
        <v/>
      </c>
      <c r="AD1358">
        <f>ABS(ABS(K1358)/MAX(((F1358)+(G1358)*(W1358))*(W1358),1E-6))/SQRT($I$5*MAX((((F1358)+(G1358)*(W1358))*(W1358))/MAX((F1358)+2*(G1358)*(W1358),1E-6),1E-6))</f>
        <v/>
      </c>
      <c r="AE1358">
        <f>((F1358)*(W1358)^2)/2+(G1358)*(W1358)^3/3+(ABS(K1358)^2)/($I$5*MAX(((F1358)+(G1358)*(W1358))*(W1358),1E-6))</f>
        <v/>
      </c>
      <c r="AF1358">
        <f>IF($D$20=0,0,IFERROR(AB1359+(((AC1358+AC1359)/2)*J1359)+(IF(Z1358&gt;Z1359,$D$8*((Z1358^2-Z1359^2)/(2*$I$5)),$D$9*((Z1359^2-Z1358^2)/(2*$I$5)))+($D$10*(ABS(I1359)/90)*(MAX(Z1358^2,Z1359^2)/(2*$I$5))))-AB1358,0))</f>
        <v/>
      </c>
      <c r="AG1358">
        <f>IF($D$20=0,1,IFERROR(IF(ROUND(AD1358,3)=1,1,IF(AND(ABS(AF1358)&lt;$D$19,AD1358&lt;1),1,0)),0))</f>
        <v/>
      </c>
      <c r="AH1358">
        <f>IFERROR(IF(V32="Supercritical",MAX($D$16,IFERROR(L1358,MAX($D$16,POWER((ABS(K1358)^2)/($I$5*MAX(F1358,0.1)^2),1/3)))),IF(V32="Subcritical",MAX($D$16,IFERROR(W1358,MAX($D$16,POWER((ABS(K1358)^2)/($I$5*MAX(F1358,0.1)^2),1/3)))),IF(AND(IFERROR(V1358,0)=1,IFERROR(AG1358,0)=1),IF(IFERROR(T1358,-1E99)&gt;=IFERROR(AE1358,-1E99),MAX($D$16,IFERROR(L1358,MAX($D$16,POWER((ABS(K1358)^2)/($I$5*MAX(F1358,0.1)^2),1/3)))),MAX($D$16,IFERROR(W1358,MAX($D$16,POWER((ABS(K1358)^2)/($I$5*MAX(F1358,0.1)^2),1/3))))),IF(IFERROR(V1358,0)=1,MAX($D$16,IFERROR(L1358,MAX($D$16,POWER((ABS(K1358)^2)/($I$5*MAX(F1358,0.1)^2),1/3)))),IF(IFERROR(AG1358,0)=1,MAX($D$16,IFERROR(W1358,MAX($D$16,POWER((ABS(K1358)^2)/($I$5*MAX(F1358,0.1)^2),1/3)))),MAX($D$16,POWER((ABS(K1358)^2)/($I$5*MAX(F1358,0.1)^2),1/3))))))),MAX($D$16,POWER((ABS(K1358)^2)/($I$5*MAX(F1358,0.1)^2),1/3)))</f>
        <v/>
      </c>
      <c r="AI1358">
        <f>E1358+AH1358</f>
        <v/>
      </c>
      <c r="AJ1358">
        <f>AI1358+((ABS(K1358)/MAX(((F1358)+(G1358)*(AH1358))*(AH1358),1E-6))^2)/(2*$I$5)</f>
        <v/>
      </c>
      <c r="AM1358" t="n">
        <v>0</v>
      </c>
      <c r="AN1358" t="n">
        <v>0</v>
      </c>
      <c r="AO1358">
        <f>AM1358+AN1358</f>
        <v/>
      </c>
      <c r="AP1358">
        <f>AP1357+AO1358</f>
        <v/>
      </c>
      <c r="AQ1358">
        <f>ABS(ABS(K1358)/MAX(((F1358)+(G1358)*(AH1358))*(AH1358),1E-6))/SQRT($I$5*MAX((((F1358)+(G1358)*(AH1358))*(AH1358))/MAX((F1358)+2*(G1358)*(AH1358),1E-6),1E-6))</f>
        <v/>
      </c>
      <c r="AR1358">
        <f>IF(AQ1358&lt;1,"Subcritical","Supercritical")</f>
        <v/>
      </c>
      <c r="AS1358">
        <f>((ABS(K1358)*$D$6)/(MAX(((F1358)+(G1358)*(AH1358))*(AH1358),1E-6)*MAX(((((F1358)+(G1358)*(AH1358))*(AH1358))/MAX((F1358)+2*(AH1358)*SQRT(1+(G1358)^2),1E-6))^(2/3),1E-6)))^2</f>
        <v/>
      </c>
    </row>
    <row r="1359">
      <c r="A1359" t="n">
        <v>1210</v>
      </c>
      <c r="B1359" t="n">
        <v>1208.89</v>
      </c>
      <c r="C1359" t="n">
        <v>616072.334</v>
      </c>
      <c r="D1359" t="n">
        <v>3096795.235</v>
      </c>
      <c r="E1359" t="n">
        <v>631.9575</v>
      </c>
      <c r="F1359" t="n">
        <v>5.2</v>
      </c>
      <c r="G1359" t="n">
        <v>0</v>
      </c>
      <c r="H1359" t="inlineStr">
        <is>
          <t>Normal</t>
        </is>
      </c>
      <c r="I1359" t="n">
        <v>0.002</v>
      </c>
      <c r="J1359">
        <f>B1359-B1358</f>
        <v/>
      </c>
      <c r="K1359">
        <f>MAX(0,K1358-AO1358)</f>
        <v/>
      </c>
      <c r="L1359">
        <f>IF($D$20=0,IFERROR(L1358,MAX($D$16,POWER((ABS(K1359)^2)/($I$5*MAX(F1359,0.1)^2),1/3))),IF(IFERROR(V1358,0)=0,IFERROR(L1358,MAX($D$16,POWER((ABS(K1359)^2)/($I$5*MAX(F1359,0.1)^2),1/3))),IF(OR(IFERROR(L1359,0)=0,IFERROR(S1358,0)&lt;1,IFERROR(S1359,0)&lt;1),MAX($D$16,POWER((ABS(K1359)^2)/($I$5*MAX(F1359,0.1)^2),1/3)),IF(IFERROR(U1359,0)&gt;0,MAX($D$16,IFERROR(L1359,0)+((IFERROR(U1359,0))*$D$18*IF((IFERROR(S1359,0))&lt;1,1,-1))),IF(IFERROR(U1359,0)&lt;0,IF(ABS((MAX($D$16,POWER((ABS(K1359)^2)/($I$5*MAX(F1359,0.1)^2),1/3)))-IFERROR(L1359,0))&gt;$D$19,MAX($D$16,IF((MAX($D$16,POWER((ABS(K1359)^2)/($I$5*MAX(F1359,0.1)^2),1/3)))&gt;IFERROR(L1359,0),MIN((MAX($D$16,POWER((ABS(K1359)^2)/($I$5*MAX(F1359,0.1)^2),1/3))),IFERROR(L1359,0)+(MIN(ABS(IFERROR(U1359,0))*$D$18,ABS((MAX($D$16,POWER((ABS(K1359)^2)/($I$5*MAX(F1359,0.1)^2),1/3)))-IFERROR(L1359,0))))),MAX((MAX($D$16,POWER((ABS(K1359)^2)/($I$5*MAX(F1359,0.1)^2),1/3))),IFERROR(L1359,0)-(MIN(ABS(IFERROR(U1359,0))*$D$18,ABS((MAX($D$16,POWER((ABS(K1359)^2)/($I$5*MAX(F1359,0.1)^2),1/3)))-IFERROR(L1359,0))))))),MAX($D$16,POWER((ABS(K1359)^2)/($I$5*MAX(F1359,0.1)^2),1/3))),MAX($D$16,IFERROR(L1359,0)))))))</f>
        <v/>
      </c>
      <c r="M1359">
        <f>((F1359)+(G1359)*(L1359))*(L1359)</f>
        <v/>
      </c>
      <c r="N1359">
        <f>(((F1359)+(G1359)*(L1359))*(L1359))/MAX((F1359)+2*(L1359)*SQRT(1+(G1359)^2),1E-6)</f>
        <v/>
      </c>
      <c r="O1359">
        <f>ABS(K1359)/MAX(((F1359)+(G1359)*(L1359))*(L1359),1E-6)</f>
        <v/>
      </c>
      <c r="P1359">
        <f>E1359+L1359</f>
        <v/>
      </c>
      <c r="Q1359">
        <f>P1359+((ABS(K1359)/MAX(((F1359)+(G1359)*(L1359))*(L1359),1E-6))^2)/(2*$I$5)</f>
        <v/>
      </c>
      <c r="R1359">
        <f>((ABS(K1359)*$D$6)/(MAX(((F1359)+(G1359)*(L1359))*(L1359),1E-6)*MAX(((((F1359)+(G1359)*(L1359))*(L1359))/MAX((F1359)+2*(L1359)*SQRT(1+(G1359)^2),1E-6))^(2/3),1E-6)))^2</f>
        <v/>
      </c>
      <c r="S1359">
        <f>ABS(ABS(K1359)/MAX(((F1359)+(G1359)*(L1359))*(L1359),1E-6))/SQRT($I$5*MAX((((F1359)+(G1359)*(L1359))*(L1359))/MAX((F1359)+2*(G1359)*(L1359),1E-6),1E-6))</f>
        <v/>
      </c>
      <c r="T1359">
        <f>((F1359)*(L1359)^2)/2+(G1359)*(L1359)^3/3+(ABS(K1359)^2)/($I$5*MAX(((F1359)+(G1359)*(L1359))*(L1359),1E-6))</f>
        <v/>
      </c>
      <c r="U1359">
        <f>IF($D$20=0,0,IFERROR(Q1358-(((R1358+R1359)/2)*J1359)-(IF(O1358&gt;O1359,$D$8*((O1358^2-O1359^2)/(2*$I$5)),$D$9*((O1359^2-O1358^2)/(2*$I$5)))+($D$10*(ABS(I1359)/90)*(MAX(O1358^2,O1359^2)/(2*$I$5))))-Q1359,0))</f>
        <v/>
      </c>
      <c r="V1359">
        <f>IF($D$20=0,1,IFERROR(IF(ROUND(S1359,3)=1,1,IF(AND(ABS(U1359)&lt;$D$19,S1359&gt;1),1,0)),0))</f>
        <v/>
      </c>
      <c r="W1359">
        <f>IF($D$20=0,IFERROR(W1360,MAX($D$16,POWER((ABS(K1359)^2)/($I$5*MAX(F1359,0.1)^2),1/3))),IF(IFERROR(AG1360,0)=0,IFERROR(W1360,MAX($D$16,POWER((ABS(K1359)^2)/($I$5*MAX(F1359,0.1)^2),1/3))),IF(OR(IFERROR(W1359,0)=0,IFERROR(AD1360,0)&gt;1),MAX($D$16,POWER((ABS(K1359)^2)/($I$5*MAX(F1359,0.1)^2),1/3)),IF(IFERROR(AF1359,0)&gt;0,MAX($D$16,IFERROR(W1359,0)+((IFERROR(AF1359,0))*$D$18*IF((IFERROR(AD1359,0))&lt;1,1,-1))),IF(IFERROR(AF1359,0)&lt;0,IF(ABS((MAX($D$16,POWER((ABS(K1359)^2)/($I$5*MAX(F1359,0.1)^2),1/3)))-IFERROR(W1359,0))&gt;$D$19,MAX($D$16,IF((MAX($D$16,POWER((ABS(K1359)^2)/($I$5*MAX(F1359,0.1)^2),1/3)))&gt;IFERROR(W1359,0),MIN((MAX($D$16,POWER((ABS(K1359)^2)/($I$5*MAX(F1359,0.1)^2),1/3))),IFERROR(W1359,0)+(MIN(ABS(IFERROR(AF1359,0))*$D$18,ABS((MAX($D$16,POWER((ABS(K1359)^2)/($I$5*MAX(F1359,0.1)^2),1/3)))-IFERROR(W1359,0))))),MAX((MAX($D$16,POWER((ABS(K1359)^2)/($I$5*MAX(F1359,0.1)^2),1/3))),IFERROR(W1359,0)-(MIN(ABS(IFERROR(AF1359,0))*$D$18,ABS((MAX($D$16,POWER((ABS(K1359)^2)/($I$5*MAX(F1359,0.1)^2),1/3)))-IFERROR(W1359,0))))))),MAX($D$16,POWER((ABS(K1359)^2)/($I$5*MAX(F1359,0.1)^2),1/3))),MAX($D$16,IFERROR(W1359,0)))))))</f>
        <v/>
      </c>
      <c r="X1359">
        <f>((F1359)+(G1359)*(W1359))*(W1359)</f>
        <v/>
      </c>
      <c r="Y1359">
        <f>(((F1359)+(G1359)*(W1359))*(W1359))/MAX((F1359)+2*(W1359)*SQRT(1+(G1359)^2),1E-6)</f>
        <v/>
      </c>
      <c r="Z1359">
        <f>ABS(K1359)/MAX(((F1359)+(G1359)*(W1359))*(W1359),1E-6)</f>
        <v/>
      </c>
      <c r="AA1359">
        <f>E1359+W1359</f>
        <v/>
      </c>
      <c r="AB1359">
        <f>AA1359+((ABS(K1359)/MAX(((F1359)+(G1359)*(W1359))*(W1359),1E-6))^2)/(2*$I$5)</f>
        <v/>
      </c>
      <c r="AC1359">
        <f>((ABS(K1359)*$D$6)/(MAX(((F1359)+(G1359)*(W1359))*(W1359),1E-6)*MAX(((((F1359)+(G1359)*(W1359))*(W1359))/MAX((F1359)+2*(W1359)*SQRT(1+(G1359)^2),1E-6))^(2/3),1E-6)))^2</f>
        <v/>
      </c>
      <c r="AD1359">
        <f>ABS(ABS(K1359)/MAX(((F1359)+(G1359)*(W1359))*(W1359),1E-6))/SQRT($I$5*MAX((((F1359)+(G1359)*(W1359))*(W1359))/MAX((F1359)+2*(G1359)*(W1359),1E-6),1E-6))</f>
        <v/>
      </c>
      <c r="AE1359">
        <f>((F1359)*(W1359)^2)/2+(G1359)*(W1359)^3/3+(ABS(K1359)^2)/($I$5*MAX(((F1359)+(G1359)*(W1359))*(W1359),1E-6))</f>
        <v/>
      </c>
      <c r="AF1359">
        <f>IF($D$20=0,0,IFERROR(AB1360+(((AC1359+AC1360)/2)*J1360)+(IF(Z1359&gt;Z1360,$D$8*((Z1359^2-Z1360^2)/(2*$I$5)),$D$9*((Z1360^2-Z1359^2)/(2*$I$5)))+($D$10*(ABS(I1360)/90)*(MAX(Z1359^2,Z1360^2)/(2*$I$5))))-AB1359,0))</f>
        <v/>
      </c>
      <c r="AG1359">
        <f>IF($D$20=0,1,IFERROR(IF(ROUND(AD1359,3)=1,1,IF(AND(ABS(AF1359)&lt;$D$19,AD1359&lt;1),1,0)),0))</f>
        <v/>
      </c>
      <c r="AH1359">
        <f>IFERROR(IF(V32="Supercritical",MAX($D$16,IFERROR(L1359,MAX($D$16,POWER((ABS(K1359)^2)/($I$5*MAX(F1359,0.1)^2),1/3)))),IF(V32="Subcritical",MAX($D$16,IFERROR(W1359,MAX($D$16,POWER((ABS(K1359)^2)/($I$5*MAX(F1359,0.1)^2),1/3)))),IF(AND(IFERROR(V1359,0)=1,IFERROR(AG1359,0)=1),IF(IFERROR(T1359,-1E99)&gt;=IFERROR(AE1359,-1E99),MAX($D$16,IFERROR(L1359,MAX($D$16,POWER((ABS(K1359)^2)/($I$5*MAX(F1359,0.1)^2),1/3)))),MAX($D$16,IFERROR(W1359,MAX($D$16,POWER((ABS(K1359)^2)/($I$5*MAX(F1359,0.1)^2),1/3))))),IF(IFERROR(V1359,0)=1,MAX($D$16,IFERROR(L1359,MAX($D$16,POWER((ABS(K1359)^2)/($I$5*MAX(F1359,0.1)^2),1/3)))),IF(IFERROR(AG1359,0)=1,MAX($D$16,IFERROR(W1359,MAX($D$16,POWER((ABS(K1359)^2)/($I$5*MAX(F1359,0.1)^2),1/3)))),MAX($D$16,POWER((ABS(K1359)^2)/($I$5*MAX(F1359,0.1)^2),1/3))))))),MAX($D$16,POWER((ABS(K1359)^2)/($I$5*MAX(F1359,0.1)^2),1/3)))</f>
        <v/>
      </c>
      <c r="AI1359">
        <f>E1359+AH1359</f>
        <v/>
      </c>
      <c r="AJ1359">
        <f>AI1359+((ABS(K1359)/MAX(((F1359)+(G1359)*(AH1359))*(AH1359),1E-6))^2)/(2*$I$5)</f>
        <v/>
      </c>
      <c r="AM1359" t="n">
        <v>0</v>
      </c>
      <c r="AN1359" t="n">
        <v>0</v>
      </c>
      <c r="AO1359">
        <f>AM1359+AN1359</f>
        <v/>
      </c>
      <c r="AP1359">
        <f>AP1358+AO1359</f>
        <v/>
      </c>
      <c r="AQ1359">
        <f>ABS(ABS(K1359)/MAX(((F1359)+(G1359)*(AH1359))*(AH1359),1E-6))/SQRT($I$5*MAX((((F1359)+(G1359)*(AH1359))*(AH1359))/MAX((F1359)+2*(G1359)*(AH1359),1E-6),1E-6))</f>
        <v/>
      </c>
      <c r="AR1359">
        <f>IF(AQ1359&lt;1,"Subcritical","Supercritical")</f>
        <v/>
      </c>
      <c r="AS1359">
        <f>((ABS(K1359)*$D$6)/(MAX(((F1359)+(G1359)*(AH1359))*(AH1359),1E-6)*MAX(((((F1359)+(G1359)*(AH1359))*(AH1359))/MAX((F1359)+2*(AH1359)*SQRT(1+(G1359)^2),1E-6))^(2/3),1E-6)))^2</f>
        <v/>
      </c>
    </row>
    <row r="1360">
      <c r="A1360" t="n">
        <v>1211</v>
      </c>
      <c r="B1360" t="n">
        <v>1209.89</v>
      </c>
      <c r="C1360" t="n">
        <v>616072.292</v>
      </c>
      <c r="D1360" t="n">
        <v>3096794.236</v>
      </c>
      <c r="E1360" t="n">
        <v>631.957</v>
      </c>
      <c r="F1360" t="n">
        <v>5.2</v>
      </c>
      <c r="G1360" t="n">
        <v>0</v>
      </c>
      <c r="H1360" t="inlineStr">
        <is>
          <t>Normal</t>
        </is>
      </c>
      <c r="I1360" t="n">
        <v>0.057</v>
      </c>
      <c r="J1360">
        <f>B1360-B1359</f>
        <v/>
      </c>
      <c r="K1360">
        <f>MAX(0,K1359-AO1359)</f>
        <v/>
      </c>
      <c r="L1360">
        <f>IF($D$20=0,IFERROR(L1359,MAX($D$16,POWER((ABS(K1360)^2)/($I$5*MAX(F1360,0.1)^2),1/3))),IF(IFERROR(V1359,0)=0,IFERROR(L1359,MAX($D$16,POWER((ABS(K1360)^2)/($I$5*MAX(F1360,0.1)^2),1/3))),IF(OR(IFERROR(L1360,0)=0,IFERROR(S1359,0)&lt;1,IFERROR(S1360,0)&lt;1),MAX($D$16,POWER((ABS(K1360)^2)/($I$5*MAX(F1360,0.1)^2),1/3)),IF(IFERROR(U1360,0)&gt;0,MAX($D$16,IFERROR(L1360,0)+((IFERROR(U1360,0))*$D$18*IF((IFERROR(S1360,0))&lt;1,1,-1))),IF(IFERROR(U1360,0)&lt;0,IF(ABS((MAX($D$16,POWER((ABS(K1360)^2)/($I$5*MAX(F1360,0.1)^2),1/3)))-IFERROR(L1360,0))&gt;$D$19,MAX($D$16,IF((MAX($D$16,POWER((ABS(K1360)^2)/($I$5*MAX(F1360,0.1)^2),1/3)))&gt;IFERROR(L1360,0),MIN((MAX($D$16,POWER((ABS(K1360)^2)/($I$5*MAX(F1360,0.1)^2),1/3))),IFERROR(L1360,0)+(MIN(ABS(IFERROR(U1360,0))*$D$18,ABS((MAX($D$16,POWER((ABS(K1360)^2)/($I$5*MAX(F1360,0.1)^2),1/3)))-IFERROR(L1360,0))))),MAX((MAX($D$16,POWER((ABS(K1360)^2)/($I$5*MAX(F1360,0.1)^2),1/3))),IFERROR(L1360,0)-(MIN(ABS(IFERROR(U1360,0))*$D$18,ABS((MAX($D$16,POWER((ABS(K1360)^2)/($I$5*MAX(F1360,0.1)^2),1/3)))-IFERROR(L1360,0))))))),MAX($D$16,POWER((ABS(K1360)^2)/($I$5*MAX(F1360,0.1)^2),1/3))),MAX($D$16,IFERROR(L1360,0)))))))</f>
        <v/>
      </c>
      <c r="M1360">
        <f>((F1360)+(G1360)*(L1360))*(L1360)</f>
        <v/>
      </c>
      <c r="N1360">
        <f>(((F1360)+(G1360)*(L1360))*(L1360))/MAX((F1360)+2*(L1360)*SQRT(1+(G1360)^2),1E-6)</f>
        <v/>
      </c>
      <c r="O1360">
        <f>ABS(K1360)/MAX(((F1360)+(G1360)*(L1360))*(L1360),1E-6)</f>
        <v/>
      </c>
      <c r="P1360">
        <f>E1360+L1360</f>
        <v/>
      </c>
      <c r="Q1360">
        <f>P1360+((ABS(K1360)/MAX(((F1360)+(G1360)*(L1360))*(L1360),1E-6))^2)/(2*$I$5)</f>
        <v/>
      </c>
      <c r="R1360">
        <f>((ABS(K1360)*$D$6)/(MAX(((F1360)+(G1360)*(L1360))*(L1360),1E-6)*MAX(((((F1360)+(G1360)*(L1360))*(L1360))/MAX((F1360)+2*(L1360)*SQRT(1+(G1360)^2),1E-6))^(2/3),1E-6)))^2</f>
        <v/>
      </c>
      <c r="S1360">
        <f>ABS(ABS(K1360)/MAX(((F1360)+(G1360)*(L1360))*(L1360),1E-6))/SQRT($I$5*MAX((((F1360)+(G1360)*(L1360))*(L1360))/MAX((F1360)+2*(G1360)*(L1360),1E-6),1E-6))</f>
        <v/>
      </c>
      <c r="T1360">
        <f>((F1360)*(L1360)^2)/2+(G1360)*(L1360)^3/3+(ABS(K1360)^2)/($I$5*MAX(((F1360)+(G1360)*(L1360))*(L1360),1E-6))</f>
        <v/>
      </c>
      <c r="U1360">
        <f>IF($D$20=0,0,IFERROR(Q1359-(((R1359+R1360)/2)*J1360)-(IF(O1359&gt;O1360,$D$8*((O1359^2-O1360^2)/(2*$I$5)),$D$9*((O1360^2-O1359^2)/(2*$I$5)))+($D$10*(ABS(I1360)/90)*(MAX(O1359^2,O1360^2)/(2*$I$5))))-Q1360,0))</f>
        <v/>
      </c>
      <c r="V1360">
        <f>IF($D$20=0,1,IFERROR(IF(ROUND(S1360,3)=1,1,IF(AND(ABS(U1360)&lt;$D$19,S1360&gt;1),1,0)),0))</f>
        <v/>
      </c>
      <c r="W1360">
        <f>IF($D$20=0,IFERROR(W1361,MAX($D$16,POWER((ABS(K1360)^2)/($I$5*MAX(F1360,0.1)^2),1/3))),IF(IFERROR(AG1361,0)=0,IFERROR(W1361,MAX($D$16,POWER((ABS(K1360)^2)/($I$5*MAX(F1360,0.1)^2),1/3))),IF(OR(IFERROR(W1360,0)=0,IFERROR(AD1361,0)&gt;1),MAX($D$16,POWER((ABS(K1360)^2)/($I$5*MAX(F1360,0.1)^2),1/3)),IF(IFERROR(AF1360,0)&gt;0,MAX($D$16,IFERROR(W1360,0)+((IFERROR(AF1360,0))*$D$18*IF((IFERROR(AD1360,0))&lt;1,1,-1))),IF(IFERROR(AF1360,0)&lt;0,IF(ABS((MAX($D$16,POWER((ABS(K1360)^2)/($I$5*MAX(F1360,0.1)^2),1/3)))-IFERROR(W1360,0))&gt;$D$19,MAX($D$16,IF((MAX($D$16,POWER((ABS(K1360)^2)/($I$5*MAX(F1360,0.1)^2),1/3)))&gt;IFERROR(W1360,0),MIN((MAX($D$16,POWER((ABS(K1360)^2)/($I$5*MAX(F1360,0.1)^2),1/3))),IFERROR(W1360,0)+(MIN(ABS(IFERROR(AF1360,0))*$D$18,ABS((MAX($D$16,POWER((ABS(K1360)^2)/($I$5*MAX(F1360,0.1)^2),1/3)))-IFERROR(W1360,0))))),MAX((MAX($D$16,POWER((ABS(K1360)^2)/($I$5*MAX(F1360,0.1)^2),1/3))),IFERROR(W1360,0)-(MIN(ABS(IFERROR(AF1360,0))*$D$18,ABS((MAX($D$16,POWER((ABS(K1360)^2)/($I$5*MAX(F1360,0.1)^2),1/3)))-IFERROR(W1360,0))))))),MAX($D$16,POWER((ABS(K1360)^2)/($I$5*MAX(F1360,0.1)^2),1/3))),MAX($D$16,IFERROR(W1360,0)))))))</f>
        <v/>
      </c>
      <c r="X1360">
        <f>((F1360)+(G1360)*(W1360))*(W1360)</f>
        <v/>
      </c>
      <c r="Y1360">
        <f>(((F1360)+(G1360)*(W1360))*(W1360))/MAX((F1360)+2*(W1360)*SQRT(1+(G1360)^2),1E-6)</f>
        <v/>
      </c>
      <c r="Z1360">
        <f>ABS(K1360)/MAX(((F1360)+(G1360)*(W1360))*(W1360),1E-6)</f>
        <v/>
      </c>
      <c r="AA1360">
        <f>E1360+W1360</f>
        <v/>
      </c>
      <c r="AB1360">
        <f>AA1360+((ABS(K1360)/MAX(((F1360)+(G1360)*(W1360))*(W1360),1E-6))^2)/(2*$I$5)</f>
        <v/>
      </c>
      <c r="AC1360">
        <f>((ABS(K1360)*$D$6)/(MAX(((F1360)+(G1360)*(W1360))*(W1360),1E-6)*MAX(((((F1360)+(G1360)*(W1360))*(W1360))/MAX((F1360)+2*(W1360)*SQRT(1+(G1360)^2),1E-6))^(2/3),1E-6)))^2</f>
        <v/>
      </c>
      <c r="AD1360">
        <f>ABS(ABS(K1360)/MAX(((F1360)+(G1360)*(W1360))*(W1360),1E-6))/SQRT($I$5*MAX((((F1360)+(G1360)*(W1360))*(W1360))/MAX((F1360)+2*(G1360)*(W1360),1E-6),1E-6))</f>
        <v/>
      </c>
      <c r="AE1360">
        <f>((F1360)*(W1360)^2)/2+(G1360)*(W1360)^3/3+(ABS(K1360)^2)/($I$5*MAX(((F1360)+(G1360)*(W1360))*(W1360),1E-6))</f>
        <v/>
      </c>
      <c r="AF1360">
        <f>IF($D$20=0,0,IFERROR(AB1361+(((AC1360+AC1361)/2)*J1361)+(IF(Z1360&gt;Z1361,$D$8*((Z1360^2-Z1361^2)/(2*$I$5)),$D$9*((Z1361^2-Z1360^2)/(2*$I$5)))+($D$10*(ABS(I1361)/90)*(MAX(Z1360^2,Z1361^2)/(2*$I$5))))-AB1360,0))</f>
        <v/>
      </c>
      <c r="AG1360">
        <f>IF($D$20=0,1,IFERROR(IF(ROUND(AD1360,3)=1,1,IF(AND(ABS(AF1360)&lt;$D$19,AD1360&lt;1),1,0)),0))</f>
        <v/>
      </c>
      <c r="AH1360">
        <f>IFERROR(IF(V32="Supercritical",MAX($D$16,IFERROR(L1360,MAX($D$16,POWER((ABS(K1360)^2)/($I$5*MAX(F1360,0.1)^2),1/3)))),IF(V32="Subcritical",MAX($D$16,IFERROR(W1360,MAX($D$16,POWER((ABS(K1360)^2)/($I$5*MAX(F1360,0.1)^2),1/3)))),IF(AND(IFERROR(V1360,0)=1,IFERROR(AG1360,0)=1),IF(IFERROR(T1360,-1E99)&gt;=IFERROR(AE1360,-1E99),MAX($D$16,IFERROR(L1360,MAX($D$16,POWER((ABS(K1360)^2)/($I$5*MAX(F1360,0.1)^2),1/3)))),MAX($D$16,IFERROR(W1360,MAX($D$16,POWER((ABS(K1360)^2)/($I$5*MAX(F1360,0.1)^2),1/3))))),IF(IFERROR(V1360,0)=1,MAX($D$16,IFERROR(L1360,MAX($D$16,POWER((ABS(K1360)^2)/($I$5*MAX(F1360,0.1)^2),1/3)))),IF(IFERROR(AG1360,0)=1,MAX($D$16,IFERROR(W1360,MAX($D$16,POWER((ABS(K1360)^2)/($I$5*MAX(F1360,0.1)^2),1/3)))),MAX($D$16,POWER((ABS(K1360)^2)/($I$5*MAX(F1360,0.1)^2),1/3))))))),MAX($D$16,POWER((ABS(K1360)^2)/($I$5*MAX(F1360,0.1)^2),1/3)))</f>
        <v/>
      </c>
      <c r="AI1360">
        <f>E1360+AH1360</f>
        <v/>
      </c>
      <c r="AJ1360">
        <f>AI1360+((ABS(K1360)/MAX(((F1360)+(G1360)*(AH1360))*(AH1360),1E-6))^2)/(2*$I$5)</f>
        <v/>
      </c>
      <c r="AM1360" t="n">
        <v>0</v>
      </c>
      <c r="AN1360" t="n">
        <v>0</v>
      </c>
      <c r="AO1360">
        <f>AM1360+AN1360</f>
        <v/>
      </c>
      <c r="AP1360">
        <f>AP1359+AO1360</f>
        <v/>
      </c>
      <c r="AQ1360">
        <f>ABS(ABS(K1360)/MAX(((F1360)+(G1360)*(AH1360))*(AH1360),1E-6))/SQRT($I$5*MAX((((F1360)+(G1360)*(AH1360))*(AH1360))/MAX((F1360)+2*(G1360)*(AH1360),1E-6),1E-6))</f>
        <v/>
      </c>
      <c r="AR1360">
        <f>IF(AQ1360&lt;1,"Subcritical","Supercritical")</f>
        <v/>
      </c>
      <c r="AS1360">
        <f>((ABS(K1360)*$D$6)/(MAX(((F1360)+(G1360)*(AH1360))*(AH1360),1E-6)*MAX(((((F1360)+(G1360)*(AH1360))*(AH1360))/MAX((F1360)+2*(AH1360)*SQRT(1+(G1360)^2),1E-6))^(2/3),1E-6)))^2</f>
        <v/>
      </c>
    </row>
    <row r="1361">
      <c r="A1361" t="n">
        <v>1212</v>
      </c>
      <c r="B1361" t="n">
        <v>1210.89</v>
      </c>
      <c r="C1361" t="n">
        <v>616072.249</v>
      </c>
      <c r="D1361" t="n">
        <v>3096793.237</v>
      </c>
      <c r="E1361" t="n">
        <v>631.9565</v>
      </c>
      <c r="F1361" t="n">
        <v>5.2</v>
      </c>
      <c r="G1361" t="n">
        <v>0</v>
      </c>
      <c r="H1361" t="inlineStr">
        <is>
          <t>Normal</t>
        </is>
      </c>
      <c r="I1361" t="n">
        <v>0.057</v>
      </c>
      <c r="J1361">
        <f>B1361-B1360</f>
        <v/>
      </c>
      <c r="K1361">
        <f>MAX(0,K1360-AO1360)</f>
        <v/>
      </c>
      <c r="L1361">
        <f>IF($D$20=0,IFERROR(L1360,MAX($D$16,POWER((ABS(K1361)^2)/($I$5*MAX(F1361,0.1)^2),1/3))),IF(IFERROR(V1360,0)=0,IFERROR(L1360,MAX($D$16,POWER((ABS(K1361)^2)/($I$5*MAX(F1361,0.1)^2),1/3))),IF(OR(IFERROR(L1361,0)=0,IFERROR(S1360,0)&lt;1,IFERROR(S1361,0)&lt;1),MAX($D$16,POWER((ABS(K1361)^2)/($I$5*MAX(F1361,0.1)^2),1/3)),IF(IFERROR(U1361,0)&gt;0,MAX($D$16,IFERROR(L1361,0)+((IFERROR(U1361,0))*$D$18*IF((IFERROR(S1361,0))&lt;1,1,-1))),IF(IFERROR(U1361,0)&lt;0,IF(ABS((MAX($D$16,POWER((ABS(K1361)^2)/($I$5*MAX(F1361,0.1)^2),1/3)))-IFERROR(L1361,0))&gt;$D$19,MAX($D$16,IF((MAX($D$16,POWER((ABS(K1361)^2)/($I$5*MAX(F1361,0.1)^2),1/3)))&gt;IFERROR(L1361,0),MIN((MAX($D$16,POWER((ABS(K1361)^2)/($I$5*MAX(F1361,0.1)^2),1/3))),IFERROR(L1361,0)+(MIN(ABS(IFERROR(U1361,0))*$D$18,ABS((MAX($D$16,POWER((ABS(K1361)^2)/($I$5*MAX(F1361,0.1)^2),1/3)))-IFERROR(L1361,0))))),MAX((MAX($D$16,POWER((ABS(K1361)^2)/($I$5*MAX(F1361,0.1)^2),1/3))),IFERROR(L1361,0)-(MIN(ABS(IFERROR(U1361,0))*$D$18,ABS((MAX($D$16,POWER((ABS(K1361)^2)/($I$5*MAX(F1361,0.1)^2),1/3)))-IFERROR(L1361,0))))))),MAX($D$16,POWER((ABS(K1361)^2)/($I$5*MAX(F1361,0.1)^2),1/3))),MAX($D$16,IFERROR(L1361,0)))))))</f>
        <v/>
      </c>
      <c r="M1361">
        <f>((F1361)+(G1361)*(L1361))*(L1361)</f>
        <v/>
      </c>
      <c r="N1361">
        <f>(((F1361)+(G1361)*(L1361))*(L1361))/MAX((F1361)+2*(L1361)*SQRT(1+(G1361)^2),1E-6)</f>
        <v/>
      </c>
      <c r="O1361">
        <f>ABS(K1361)/MAX(((F1361)+(G1361)*(L1361))*(L1361),1E-6)</f>
        <v/>
      </c>
      <c r="P1361">
        <f>E1361+L1361</f>
        <v/>
      </c>
      <c r="Q1361">
        <f>P1361+((ABS(K1361)/MAX(((F1361)+(G1361)*(L1361))*(L1361),1E-6))^2)/(2*$I$5)</f>
        <v/>
      </c>
      <c r="R1361">
        <f>((ABS(K1361)*$D$6)/(MAX(((F1361)+(G1361)*(L1361))*(L1361),1E-6)*MAX(((((F1361)+(G1361)*(L1361))*(L1361))/MAX((F1361)+2*(L1361)*SQRT(1+(G1361)^2),1E-6))^(2/3),1E-6)))^2</f>
        <v/>
      </c>
      <c r="S1361">
        <f>ABS(ABS(K1361)/MAX(((F1361)+(G1361)*(L1361))*(L1361),1E-6))/SQRT($I$5*MAX((((F1361)+(G1361)*(L1361))*(L1361))/MAX((F1361)+2*(G1361)*(L1361),1E-6),1E-6))</f>
        <v/>
      </c>
      <c r="T1361">
        <f>((F1361)*(L1361)^2)/2+(G1361)*(L1361)^3/3+(ABS(K1361)^2)/($I$5*MAX(((F1361)+(G1361)*(L1361))*(L1361),1E-6))</f>
        <v/>
      </c>
      <c r="U1361">
        <f>IF($D$20=0,0,IFERROR(Q1360-(((R1360+R1361)/2)*J1361)-(IF(O1360&gt;O1361,$D$8*((O1360^2-O1361^2)/(2*$I$5)),$D$9*((O1361^2-O1360^2)/(2*$I$5)))+($D$10*(ABS(I1361)/90)*(MAX(O1360^2,O1361^2)/(2*$I$5))))-Q1361,0))</f>
        <v/>
      </c>
      <c r="V1361">
        <f>IF($D$20=0,1,IFERROR(IF(ROUND(S1361,3)=1,1,IF(AND(ABS(U1361)&lt;$D$19,S1361&gt;1),1,0)),0))</f>
        <v/>
      </c>
      <c r="W1361">
        <f>IF($D$20=0,IFERROR(W1362,MAX($D$16,POWER((ABS(K1361)^2)/($I$5*MAX(F1361,0.1)^2),1/3))),IF(IFERROR(AG1362,0)=0,IFERROR(W1362,MAX($D$16,POWER((ABS(K1361)^2)/($I$5*MAX(F1361,0.1)^2),1/3))),IF(OR(IFERROR(W1361,0)=0,IFERROR(AD1362,0)&gt;1),MAX($D$16,POWER((ABS(K1361)^2)/($I$5*MAX(F1361,0.1)^2),1/3)),IF(IFERROR(AF1361,0)&gt;0,MAX($D$16,IFERROR(W1361,0)+((IFERROR(AF1361,0))*$D$18*IF((IFERROR(AD1361,0))&lt;1,1,-1))),IF(IFERROR(AF1361,0)&lt;0,IF(ABS((MAX($D$16,POWER((ABS(K1361)^2)/($I$5*MAX(F1361,0.1)^2),1/3)))-IFERROR(W1361,0))&gt;$D$19,MAX($D$16,IF((MAX($D$16,POWER((ABS(K1361)^2)/($I$5*MAX(F1361,0.1)^2),1/3)))&gt;IFERROR(W1361,0),MIN((MAX($D$16,POWER((ABS(K1361)^2)/($I$5*MAX(F1361,0.1)^2),1/3))),IFERROR(W1361,0)+(MIN(ABS(IFERROR(AF1361,0))*$D$18,ABS((MAX($D$16,POWER((ABS(K1361)^2)/($I$5*MAX(F1361,0.1)^2),1/3)))-IFERROR(W1361,0))))),MAX((MAX($D$16,POWER((ABS(K1361)^2)/($I$5*MAX(F1361,0.1)^2),1/3))),IFERROR(W1361,0)-(MIN(ABS(IFERROR(AF1361,0))*$D$18,ABS((MAX($D$16,POWER((ABS(K1361)^2)/($I$5*MAX(F1361,0.1)^2),1/3)))-IFERROR(W1361,0))))))),MAX($D$16,POWER((ABS(K1361)^2)/($I$5*MAX(F1361,0.1)^2),1/3))),MAX($D$16,IFERROR(W1361,0)))))))</f>
        <v/>
      </c>
      <c r="X1361">
        <f>((F1361)+(G1361)*(W1361))*(W1361)</f>
        <v/>
      </c>
      <c r="Y1361">
        <f>(((F1361)+(G1361)*(W1361))*(W1361))/MAX((F1361)+2*(W1361)*SQRT(1+(G1361)^2),1E-6)</f>
        <v/>
      </c>
      <c r="Z1361">
        <f>ABS(K1361)/MAX(((F1361)+(G1361)*(W1361))*(W1361),1E-6)</f>
        <v/>
      </c>
      <c r="AA1361">
        <f>E1361+W1361</f>
        <v/>
      </c>
      <c r="AB1361">
        <f>AA1361+((ABS(K1361)/MAX(((F1361)+(G1361)*(W1361))*(W1361),1E-6))^2)/(2*$I$5)</f>
        <v/>
      </c>
      <c r="AC1361">
        <f>((ABS(K1361)*$D$6)/(MAX(((F1361)+(G1361)*(W1361))*(W1361),1E-6)*MAX(((((F1361)+(G1361)*(W1361))*(W1361))/MAX((F1361)+2*(W1361)*SQRT(1+(G1361)^2),1E-6))^(2/3),1E-6)))^2</f>
        <v/>
      </c>
      <c r="AD1361">
        <f>ABS(ABS(K1361)/MAX(((F1361)+(G1361)*(W1361))*(W1361),1E-6))/SQRT($I$5*MAX((((F1361)+(G1361)*(W1361))*(W1361))/MAX((F1361)+2*(G1361)*(W1361),1E-6),1E-6))</f>
        <v/>
      </c>
      <c r="AE1361">
        <f>((F1361)*(W1361)^2)/2+(G1361)*(W1361)^3/3+(ABS(K1361)^2)/($I$5*MAX(((F1361)+(G1361)*(W1361))*(W1361),1E-6))</f>
        <v/>
      </c>
      <c r="AF1361">
        <f>IF($D$20=0,0,IFERROR(AB1362+(((AC1361+AC1362)/2)*J1362)+(IF(Z1361&gt;Z1362,$D$8*((Z1361^2-Z1362^2)/(2*$I$5)),$D$9*((Z1362^2-Z1361^2)/(2*$I$5)))+($D$10*(ABS(I1362)/90)*(MAX(Z1361^2,Z1362^2)/(2*$I$5))))-AB1361,0))</f>
        <v/>
      </c>
      <c r="AG1361">
        <f>IF($D$20=0,1,IFERROR(IF(ROUND(AD1361,3)=1,1,IF(AND(ABS(AF1361)&lt;$D$19,AD1361&lt;1),1,0)),0))</f>
        <v/>
      </c>
      <c r="AH1361">
        <f>IFERROR(IF(V32="Supercritical",MAX($D$16,IFERROR(L1361,MAX($D$16,POWER((ABS(K1361)^2)/($I$5*MAX(F1361,0.1)^2),1/3)))),IF(V32="Subcritical",MAX($D$16,IFERROR(W1361,MAX($D$16,POWER((ABS(K1361)^2)/($I$5*MAX(F1361,0.1)^2),1/3)))),IF(AND(IFERROR(V1361,0)=1,IFERROR(AG1361,0)=1),IF(IFERROR(T1361,-1E99)&gt;=IFERROR(AE1361,-1E99),MAX($D$16,IFERROR(L1361,MAX($D$16,POWER((ABS(K1361)^2)/($I$5*MAX(F1361,0.1)^2),1/3)))),MAX($D$16,IFERROR(W1361,MAX($D$16,POWER((ABS(K1361)^2)/($I$5*MAX(F1361,0.1)^2),1/3))))),IF(IFERROR(V1361,0)=1,MAX($D$16,IFERROR(L1361,MAX($D$16,POWER((ABS(K1361)^2)/($I$5*MAX(F1361,0.1)^2),1/3)))),IF(IFERROR(AG1361,0)=1,MAX($D$16,IFERROR(W1361,MAX($D$16,POWER((ABS(K1361)^2)/($I$5*MAX(F1361,0.1)^2),1/3)))),MAX($D$16,POWER((ABS(K1361)^2)/($I$5*MAX(F1361,0.1)^2),1/3))))))),MAX($D$16,POWER((ABS(K1361)^2)/($I$5*MAX(F1361,0.1)^2),1/3)))</f>
        <v/>
      </c>
      <c r="AI1361">
        <f>E1361+AH1361</f>
        <v/>
      </c>
      <c r="AJ1361">
        <f>AI1361+((ABS(K1361)/MAX(((F1361)+(G1361)*(AH1361))*(AH1361),1E-6))^2)/(2*$I$5)</f>
        <v/>
      </c>
      <c r="AM1361" t="n">
        <v>0</v>
      </c>
      <c r="AN1361" t="n">
        <v>0</v>
      </c>
      <c r="AO1361">
        <f>AM1361+AN1361</f>
        <v/>
      </c>
      <c r="AP1361">
        <f>AP1360+AO1361</f>
        <v/>
      </c>
      <c r="AQ1361">
        <f>ABS(ABS(K1361)/MAX(((F1361)+(G1361)*(AH1361))*(AH1361),1E-6))/SQRT($I$5*MAX((((F1361)+(G1361)*(AH1361))*(AH1361))/MAX((F1361)+2*(G1361)*(AH1361),1E-6),1E-6))</f>
        <v/>
      </c>
      <c r="AR1361">
        <f>IF(AQ1361&lt;1,"Subcritical","Supercritical")</f>
        <v/>
      </c>
      <c r="AS1361">
        <f>((ABS(K1361)*$D$6)/(MAX(((F1361)+(G1361)*(AH1361))*(AH1361),1E-6)*MAX(((((F1361)+(G1361)*(AH1361))*(AH1361))/MAX((F1361)+2*(AH1361)*SQRT(1+(G1361)^2),1E-6))^(2/3),1E-6)))^2</f>
        <v/>
      </c>
    </row>
    <row r="1362">
      <c r="A1362" t="n">
        <v>1213</v>
      </c>
      <c r="B1362" t="n">
        <v>1211.889</v>
      </c>
      <c r="C1362" t="n">
        <v>616072.2070000001</v>
      </c>
      <c r="D1362" t="n">
        <v>3096792.238</v>
      </c>
      <c r="E1362" t="n">
        <v>631.956</v>
      </c>
      <c r="F1362" t="n">
        <v>5.2</v>
      </c>
      <c r="G1362" t="n">
        <v>0</v>
      </c>
      <c r="H1362" t="inlineStr">
        <is>
          <t>Normal</t>
        </is>
      </c>
      <c r="I1362" t="n">
        <v>0</v>
      </c>
      <c r="J1362">
        <f>B1362-B1361</f>
        <v/>
      </c>
      <c r="K1362">
        <f>MAX(0,K1361-AO1361)</f>
        <v/>
      </c>
      <c r="L1362">
        <f>IF($D$20=0,IFERROR(L1361,MAX($D$16,POWER((ABS(K1362)^2)/($I$5*MAX(F1362,0.1)^2),1/3))),IF(IFERROR(V1361,0)=0,IFERROR(L1361,MAX($D$16,POWER((ABS(K1362)^2)/($I$5*MAX(F1362,0.1)^2),1/3))),IF(OR(IFERROR(L1362,0)=0,IFERROR(S1361,0)&lt;1,IFERROR(S1362,0)&lt;1),MAX($D$16,POWER((ABS(K1362)^2)/($I$5*MAX(F1362,0.1)^2),1/3)),IF(IFERROR(U1362,0)&gt;0,MAX($D$16,IFERROR(L1362,0)+((IFERROR(U1362,0))*$D$18*IF((IFERROR(S1362,0))&lt;1,1,-1))),IF(IFERROR(U1362,0)&lt;0,IF(ABS((MAX($D$16,POWER((ABS(K1362)^2)/($I$5*MAX(F1362,0.1)^2),1/3)))-IFERROR(L1362,0))&gt;$D$19,MAX($D$16,IF((MAX($D$16,POWER((ABS(K1362)^2)/($I$5*MAX(F1362,0.1)^2),1/3)))&gt;IFERROR(L1362,0),MIN((MAX($D$16,POWER((ABS(K1362)^2)/($I$5*MAX(F1362,0.1)^2),1/3))),IFERROR(L1362,0)+(MIN(ABS(IFERROR(U1362,0))*$D$18,ABS((MAX($D$16,POWER((ABS(K1362)^2)/($I$5*MAX(F1362,0.1)^2),1/3)))-IFERROR(L1362,0))))),MAX((MAX($D$16,POWER((ABS(K1362)^2)/($I$5*MAX(F1362,0.1)^2),1/3))),IFERROR(L1362,0)-(MIN(ABS(IFERROR(U1362,0))*$D$18,ABS((MAX($D$16,POWER((ABS(K1362)^2)/($I$5*MAX(F1362,0.1)^2),1/3)))-IFERROR(L1362,0))))))),MAX($D$16,POWER((ABS(K1362)^2)/($I$5*MAX(F1362,0.1)^2),1/3))),MAX($D$16,IFERROR(L1362,0)))))))</f>
        <v/>
      </c>
      <c r="M1362">
        <f>((F1362)+(G1362)*(L1362))*(L1362)</f>
        <v/>
      </c>
      <c r="N1362">
        <f>(((F1362)+(G1362)*(L1362))*(L1362))/MAX((F1362)+2*(L1362)*SQRT(1+(G1362)^2),1E-6)</f>
        <v/>
      </c>
      <c r="O1362">
        <f>ABS(K1362)/MAX(((F1362)+(G1362)*(L1362))*(L1362),1E-6)</f>
        <v/>
      </c>
      <c r="P1362">
        <f>E1362+L1362</f>
        <v/>
      </c>
      <c r="Q1362">
        <f>P1362+((ABS(K1362)/MAX(((F1362)+(G1362)*(L1362))*(L1362),1E-6))^2)/(2*$I$5)</f>
        <v/>
      </c>
      <c r="R1362">
        <f>((ABS(K1362)*$D$6)/(MAX(((F1362)+(G1362)*(L1362))*(L1362),1E-6)*MAX(((((F1362)+(G1362)*(L1362))*(L1362))/MAX((F1362)+2*(L1362)*SQRT(1+(G1362)^2),1E-6))^(2/3),1E-6)))^2</f>
        <v/>
      </c>
      <c r="S1362">
        <f>ABS(ABS(K1362)/MAX(((F1362)+(G1362)*(L1362))*(L1362),1E-6))/SQRT($I$5*MAX((((F1362)+(G1362)*(L1362))*(L1362))/MAX((F1362)+2*(G1362)*(L1362),1E-6),1E-6))</f>
        <v/>
      </c>
      <c r="T1362">
        <f>((F1362)*(L1362)^2)/2+(G1362)*(L1362)^3/3+(ABS(K1362)^2)/($I$5*MAX(((F1362)+(G1362)*(L1362))*(L1362),1E-6))</f>
        <v/>
      </c>
      <c r="U1362">
        <f>IF($D$20=0,0,IFERROR(Q1361-(((R1361+R1362)/2)*J1362)-(IF(O1361&gt;O1362,$D$8*((O1361^2-O1362^2)/(2*$I$5)),$D$9*((O1362^2-O1361^2)/(2*$I$5)))+($D$10*(ABS(I1362)/90)*(MAX(O1361^2,O1362^2)/(2*$I$5))))-Q1362,0))</f>
        <v/>
      </c>
      <c r="V1362">
        <f>IF($D$20=0,1,IFERROR(IF(ROUND(S1362,3)=1,1,IF(AND(ABS(U1362)&lt;$D$19,S1362&gt;1),1,0)),0))</f>
        <v/>
      </c>
      <c r="W1362">
        <f>IF($D$20=0,IFERROR(W1363,MAX($D$16,POWER((ABS(K1362)^2)/($I$5*MAX(F1362,0.1)^2),1/3))),IF(IFERROR(AG1363,0)=0,IFERROR(W1363,MAX($D$16,POWER((ABS(K1362)^2)/($I$5*MAX(F1362,0.1)^2),1/3))),IF(OR(IFERROR(W1362,0)=0,IFERROR(AD1363,0)&gt;1),MAX($D$16,POWER((ABS(K1362)^2)/($I$5*MAX(F1362,0.1)^2),1/3)),IF(IFERROR(AF1362,0)&gt;0,MAX($D$16,IFERROR(W1362,0)+((IFERROR(AF1362,0))*$D$18*IF((IFERROR(AD1362,0))&lt;1,1,-1))),IF(IFERROR(AF1362,0)&lt;0,IF(ABS((MAX($D$16,POWER((ABS(K1362)^2)/($I$5*MAX(F1362,0.1)^2),1/3)))-IFERROR(W1362,0))&gt;$D$19,MAX($D$16,IF((MAX($D$16,POWER((ABS(K1362)^2)/($I$5*MAX(F1362,0.1)^2),1/3)))&gt;IFERROR(W1362,0),MIN((MAX($D$16,POWER((ABS(K1362)^2)/($I$5*MAX(F1362,0.1)^2),1/3))),IFERROR(W1362,0)+(MIN(ABS(IFERROR(AF1362,0))*$D$18,ABS((MAX($D$16,POWER((ABS(K1362)^2)/($I$5*MAX(F1362,0.1)^2),1/3)))-IFERROR(W1362,0))))),MAX((MAX($D$16,POWER((ABS(K1362)^2)/($I$5*MAX(F1362,0.1)^2),1/3))),IFERROR(W1362,0)-(MIN(ABS(IFERROR(AF1362,0))*$D$18,ABS((MAX($D$16,POWER((ABS(K1362)^2)/($I$5*MAX(F1362,0.1)^2),1/3)))-IFERROR(W1362,0))))))),MAX($D$16,POWER((ABS(K1362)^2)/($I$5*MAX(F1362,0.1)^2),1/3))),MAX($D$16,IFERROR(W1362,0)))))))</f>
        <v/>
      </c>
      <c r="X1362">
        <f>((F1362)+(G1362)*(W1362))*(W1362)</f>
        <v/>
      </c>
      <c r="Y1362">
        <f>(((F1362)+(G1362)*(W1362))*(W1362))/MAX((F1362)+2*(W1362)*SQRT(1+(G1362)^2),1E-6)</f>
        <v/>
      </c>
      <c r="Z1362">
        <f>ABS(K1362)/MAX(((F1362)+(G1362)*(W1362))*(W1362),1E-6)</f>
        <v/>
      </c>
      <c r="AA1362">
        <f>E1362+W1362</f>
        <v/>
      </c>
      <c r="AB1362">
        <f>AA1362+((ABS(K1362)/MAX(((F1362)+(G1362)*(W1362))*(W1362),1E-6))^2)/(2*$I$5)</f>
        <v/>
      </c>
      <c r="AC1362">
        <f>((ABS(K1362)*$D$6)/(MAX(((F1362)+(G1362)*(W1362))*(W1362),1E-6)*MAX(((((F1362)+(G1362)*(W1362))*(W1362))/MAX((F1362)+2*(W1362)*SQRT(1+(G1362)^2),1E-6))^(2/3),1E-6)))^2</f>
        <v/>
      </c>
      <c r="AD1362">
        <f>ABS(ABS(K1362)/MAX(((F1362)+(G1362)*(W1362))*(W1362),1E-6))/SQRT($I$5*MAX((((F1362)+(G1362)*(W1362))*(W1362))/MAX((F1362)+2*(G1362)*(W1362),1E-6),1E-6))</f>
        <v/>
      </c>
      <c r="AE1362">
        <f>((F1362)*(W1362)^2)/2+(G1362)*(W1362)^3/3+(ABS(K1362)^2)/($I$5*MAX(((F1362)+(G1362)*(W1362))*(W1362),1E-6))</f>
        <v/>
      </c>
      <c r="AF1362">
        <f>IF($D$20=0,0,IFERROR(AB1363+(((AC1362+AC1363)/2)*J1363)+(IF(Z1362&gt;Z1363,$D$8*((Z1362^2-Z1363^2)/(2*$I$5)),$D$9*((Z1363^2-Z1362^2)/(2*$I$5)))+($D$10*(ABS(I1363)/90)*(MAX(Z1362^2,Z1363^2)/(2*$I$5))))-AB1362,0))</f>
        <v/>
      </c>
      <c r="AG1362">
        <f>IF($D$20=0,1,IFERROR(IF(ROUND(AD1362,3)=1,1,IF(AND(ABS(AF1362)&lt;$D$19,AD1362&lt;1),1,0)),0))</f>
        <v/>
      </c>
      <c r="AH1362">
        <f>IFERROR(IF(V32="Supercritical",MAX($D$16,IFERROR(L1362,MAX($D$16,POWER((ABS(K1362)^2)/($I$5*MAX(F1362,0.1)^2),1/3)))),IF(V32="Subcritical",MAX($D$16,IFERROR(W1362,MAX($D$16,POWER((ABS(K1362)^2)/($I$5*MAX(F1362,0.1)^2),1/3)))),IF(AND(IFERROR(V1362,0)=1,IFERROR(AG1362,0)=1),IF(IFERROR(T1362,-1E99)&gt;=IFERROR(AE1362,-1E99),MAX($D$16,IFERROR(L1362,MAX($D$16,POWER((ABS(K1362)^2)/($I$5*MAX(F1362,0.1)^2),1/3)))),MAX($D$16,IFERROR(W1362,MAX($D$16,POWER((ABS(K1362)^2)/($I$5*MAX(F1362,0.1)^2),1/3))))),IF(IFERROR(V1362,0)=1,MAX($D$16,IFERROR(L1362,MAX($D$16,POWER((ABS(K1362)^2)/($I$5*MAX(F1362,0.1)^2),1/3)))),IF(IFERROR(AG1362,0)=1,MAX($D$16,IFERROR(W1362,MAX($D$16,POWER((ABS(K1362)^2)/($I$5*MAX(F1362,0.1)^2),1/3)))),MAX($D$16,POWER((ABS(K1362)^2)/($I$5*MAX(F1362,0.1)^2),1/3))))))),MAX($D$16,POWER((ABS(K1362)^2)/($I$5*MAX(F1362,0.1)^2),1/3)))</f>
        <v/>
      </c>
      <c r="AI1362">
        <f>E1362+AH1362</f>
        <v/>
      </c>
      <c r="AJ1362">
        <f>AI1362+((ABS(K1362)/MAX(((F1362)+(G1362)*(AH1362))*(AH1362),1E-6))^2)/(2*$I$5)</f>
        <v/>
      </c>
      <c r="AM1362" t="n">
        <v>0</v>
      </c>
      <c r="AN1362" t="n">
        <v>0</v>
      </c>
      <c r="AO1362">
        <f>AM1362+AN1362</f>
        <v/>
      </c>
      <c r="AP1362">
        <f>AP1361+AO1362</f>
        <v/>
      </c>
      <c r="AQ1362">
        <f>ABS(ABS(K1362)/MAX(((F1362)+(G1362)*(AH1362))*(AH1362),1E-6))/SQRT($I$5*MAX((((F1362)+(G1362)*(AH1362))*(AH1362))/MAX((F1362)+2*(G1362)*(AH1362),1E-6),1E-6))</f>
        <v/>
      </c>
      <c r="AR1362">
        <f>IF(AQ1362&lt;1,"Subcritical","Supercritical")</f>
        <v/>
      </c>
      <c r="AS1362">
        <f>((ABS(K1362)*$D$6)/(MAX(((F1362)+(G1362)*(AH1362))*(AH1362),1E-6)*MAX(((((F1362)+(G1362)*(AH1362))*(AH1362))/MAX((F1362)+2*(AH1362)*SQRT(1+(G1362)^2),1E-6))^(2/3),1E-6)))^2</f>
        <v/>
      </c>
    </row>
    <row r="1363">
      <c r="A1363" t="n">
        <v>1214</v>
      </c>
      <c r="B1363" t="n">
        <v>1212.889</v>
      </c>
      <c r="C1363" t="n">
        <v>616072.165</v>
      </c>
      <c r="D1363" t="n">
        <v>3096791.239</v>
      </c>
      <c r="E1363" t="n">
        <v>631.9555</v>
      </c>
      <c r="F1363" t="n">
        <v>5.2</v>
      </c>
      <c r="G1363" t="n">
        <v>0</v>
      </c>
      <c r="H1363" t="inlineStr">
        <is>
          <t>Normal</t>
        </is>
      </c>
      <c r="I1363" t="n">
        <v>0</v>
      </c>
      <c r="J1363">
        <f>B1363-B1362</f>
        <v/>
      </c>
      <c r="K1363">
        <f>MAX(0,K1362-AO1362)</f>
        <v/>
      </c>
      <c r="L1363">
        <f>IF($D$20=0,IFERROR(L1362,MAX($D$16,POWER((ABS(K1363)^2)/($I$5*MAX(F1363,0.1)^2),1/3))),IF(IFERROR(V1362,0)=0,IFERROR(L1362,MAX($D$16,POWER((ABS(K1363)^2)/($I$5*MAX(F1363,0.1)^2),1/3))),IF(OR(IFERROR(L1363,0)=0,IFERROR(S1362,0)&lt;1,IFERROR(S1363,0)&lt;1),MAX($D$16,POWER((ABS(K1363)^2)/($I$5*MAX(F1363,0.1)^2),1/3)),IF(IFERROR(U1363,0)&gt;0,MAX($D$16,IFERROR(L1363,0)+((IFERROR(U1363,0))*$D$18*IF((IFERROR(S1363,0))&lt;1,1,-1))),IF(IFERROR(U1363,0)&lt;0,IF(ABS((MAX($D$16,POWER((ABS(K1363)^2)/($I$5*MAX(F1363,0.1)^2),1/3)))-IFERROR(L1363,0))&gt;$D$19,MAX($D$16,IF((MAX($D$16,POWER((ABS(K1363)^2)/($I$5*MAX(F1363,0.1)^2),1/3)))&gt;IFERROR(L1363,0),MIN((MAX($D$16,POWER((ABS(K1363)^2)/($I$5*MAX(F1363,0.1)^2),1/3))),IFERROR(L1363,0)+(MIN(ABS(IFERROR(U1363,0))*$D$18,ABS((MAX($D$16,POWER((ABS(K1363)^2)/($I$5*MAX(F1363,0.1)^2),1/3)))-IFERROR(L1363,0))))),MAX((MAX($D$16,POWER((ABS(K1363)^2)/($I$5*MAX(F1363,0.1)^2),1/3))),IFERROR(L1363,0)-(MIN(ABS(IFERROR(U1363,0))*$D$18,ABS((MAX($D$16,POWER((ABS(K1363)^2)/($I$5*MAX(F1363,0.1)^2),1/3)))-IFERROR(L1363,0))))))),MAX($D$16,POWER((ABS(K1363)^2)/($I$5*MAX(F1363,0.1)^2),1/3))),MAX($D$16,IFERROR(L1363,0)))))))</f>
        <v/>
      </c>
      <c r="M1363">
        <f>((F1363)+(G1363)*(L1363))*(L1363)</f>
        <v/>
      </c>
      <c r="N1363">
        <f>(((F1363)+(G1363)*(L1363))*(L1363))/MAX((F1363)+2*(L1363)*SQRT(1+(G1363)^2),1E-6)</f>
        <v/>
      </c>
      <c r="O1363">
        <f>ABS(K1363)/MAX(((F1363)+(G1363)*(L1363))*(L1363),1E-6)</f>
        <v/>
      </c>
      <c r="P1363">
        <f>E1363+L1363</f>
        <v/>
      </c>
      <c r="Q1363">
        <f>P1363+((ABS(K1363)/MAX(((F1363)+(G1363)*(L1363))*(L1363),1E-6))^2)/(2*$I$5)</f>
        <v/>
      </c>
      <c r="R1363">
        <f>((ABS(K1363)*$D$6)/(MAX(((F1363)+(G1363)*(L1363))*(L1363),1E-6)*MAX(((((F1363)+(G1363)*(L1363))*(L1363))/MAX((F1363)+2*(L1363)*SQRT(1+(G1363)^2),1E-6))^(2/3),1E-6)))^2</f>
        <v/>
      </c>
      <c r="S1363">
        <f>ABS(ABS(K1363)/MAX(((F1363)+(G1363)*(L1363))*(L1363),1E-6))/SQRT($I$5*MAX((((F1363)+(G1363)*(L1363))*(L1363))/MAX((F1363)+2*(G1363)*(L1363),1E-6),1E-6))</f>
        <v/>
      </c>
      <c r="T1363">
        <f>((F1363)*(L1363)^2)/2+(G1363)*(L1363)^3/3+(ABS(K1363)^2)/($I$5*MAX(((F1363)+(G1363)*(L1363))*(L1363),1E-6))</f>
        <v/>
      </c>
      <c r="U1363">
        <f>IF($D$20=0,0,IFERROR(Q1362-(((R1362+R1363)/2)*J1363)-(IF(O1362&gt;O1363,$D$8*((O1362^2-O1363^2)/(2*$I$5)),$D$9*((O1363^2-O1362^2)/(2*$I$5)))+($D$10*(ABS(I1363)/90)*(MAX(O1362^2,O1363^2)/(2*$I$5))))-Q1363,0))</f>
        <v/>
      </c>
      <c r="V1363">
        <f>IF($D$20=0,1,IFERROR(IF(ROUND(S1363,3)=1,1,IF(AND(ABS(U1363)&lt;$D$19,S1363&gt;1),1,0)),0))</f>
        <v/>
      </c>
      <c r="W1363">
        <f>IF($D$20=0,IFERROR(W1364,MAX($D$16,POWER((ABS(K1363)^2)/($I$5*MAX(F1363,0.1)^2),1/3))),IF(IFERROR(AG1364,0)=0,IFERROR(W1364,MAX($D$16,POWER((ABS(K1363)^2)/($I$5*MAX(F1363,0.1)^2),1/3))),IF(OR(IFERROR(W1363,0)=0,IFERROR(AD1364,0)&gt;1),MAX($D$16,POWER((ABS(K1363)^2)/($I$5*MAX(F1363,0.1)^2),1/3)),IF(IFERROR(AF1363,0)&gt;0,MAX($D$16,IFERROR(W1363,0)+((IFERROR(AF1363,0))*$D$18*IF((IFERROR(AD1363,0))&lt;1,1,-1))),IF(IFERROR(AF1363,0)&lt;0,IF(ABS((MAX($D$16,POWER((ABS(K1363)^2)/($I$5*MAX(F1363,0.1)^2),1/3)))-IFERROR(W1363,0))&gt;$D$19,MAX($D$16,IF((MAX($D$16,POWER((ABS(K1363)^2)/($I$5*MAX(F1363,0.1)^2),1/3)))&gt;IFERROR(W1363,0),MIN((MAX($D$16,POWER((ABS(K1363)^2)/($I$5*MAX(F1363,0.1)^2),1/3))),IFERROR(W1363,0)+(MIN(ABS(IFERROR(AF1363,0))*$D$18,ABS((MAX($D$16,POWER((ABS(K1363)^2)/($I$5*MAX(F1363,0.1)^2),1/3)))-IFERROR(W1363,0))))),MAX((MAX($D$16,POWER((ABS(K1363)^2)/($I$5*MAX(F1363,0.1)^2),1/3))),IFERROR(W1363,0)-(MIN(ABS(IFERROR(AF1363,0))*$D$18,ABS((MAX($D$16,POWER((ABS(K1363)^2)/($I$5*MAX(F1363,0.1)^2),1/3)))-IFERROR(W1363,0))))))),MAX($D$16,POWER((ABS(K1363)^2)/($I$5*MAX(F1363,0.1)^2),1/3))),MAX($D$16,IFERROR(W1363,0)))))))</f>
        <v/>
      </c>
      <c r="X1363">
        <f>((F1363)+(G1363)*(W1363))*(W1363)</f>
        <v/>
      </c>
      <c r="Y1363">
        <f>(((F1363)+(G1363)*(W1363))*(W1363))/MAX((F1363)+2*(W1363)*SQRT(1+(G1363)^2),1E-6)</f>
        <v/>
      </c>
      <c r="Z1363">
        <f>ABS(K1363)/MAX(((F1363)+(G1363)*(W1363))*(W1363),1E-6)</f>
        <v/>
      </c>
      <c r="AA1363">
        <f>E1363+W1363</f>
        <v/>
      </c>
      <c r="AB1363">
        <f>AA1363+((ABS(K1363)/MAX(((F1363)+(G1363)*(W1363))*(W1363),1E-6))^2)/(2*$I$5)</f>
        <v/>
      </c>
      <c r="AC1363">
        <f>((ABS(K1363)*$D$6)/(MAX(((F1363)+(G1363)*(W1363))*(W1363),1E-6)*MAX(((((F1363)+(G1363)*(W1363))*(W1363))/MAX((F1363)+2*(W1363)*SQRT(1+(G1363)^2),1E-6))^(2/3),1E-6)))^2</f>
        <v/>
      </c>
      <c r="AD1363">
        <f>ABS(ABS(K1363)/MAX(((F1363)+(G1363)*(W1363))*(W1363),1E-6))/SQRT($I$5*MAX((((F1363)+(G1363)*(W1363))*(W1363))/MAX((F1363)+2*(G1363)*(W1363),1E-6),1E-6))</f>
        <v/>
      </c>
      <c r="AE1363">
        <f>((F1363)*(W1363)^2)/2+(G1363)*(W1363)^3/3+(ABS(K1363)^2)/($I$5*MAX(((F1363)+(G1363)*(W1363))*(W1363),1E-6))</f>
        <v/>
      </c>
      <c r="AF1363">
        <f>IF($D$20=0,0,IFERROR(AB1364+(((AC1363+AC1364)/2)*J1364)+(IF(Z1363&gt;Z1364,$D$8*((Z1363^2-Z1364^2)/(2*$I$5)),$D$9*((Z1364^2-Z1363^2)/(2*$I$5)))+($D$10*(ABS(I1364)/90)*(MAX(Z1363^2,Z1364^2)/(2*$I$5))))-AB1363,0))</f>
        <v/>
      </c>
      <c r="AG1363">
        <f>IF($D$20=0,1,IFERROR(IF(ROUND(AD1363,3)=1,1,IF(AND(ABS(AF1363)&lt;$D$19,AD1363&lt;1),1,0)),0))</f>
        <v/>
      </c>
      <c r="AH1363">
        <f>IFERROR(IF(V32="Supercritical",MAX($D$16,IFERROR(L1363,MAX($D$16,POWER((ABS(K1363)^2)/($I$5*MAX(F1363,0.1)^2),1/3)))),IF(V32="Subcritical",MAX($D$16,IFERROR(W1363,MAX($D$16,POWER((ABS(K1363)^2)/($I$5*MAX(F1363,0.1)^2),1/3)))),IF(AND(IFERROR(V1363,0)=1,IFERROR(AG1363,0)=1),IF(IFERROR(T1363,-1E99)&gt;=IFERROR(AE1363,-1E99),MAX($D$16,IFERROR(L1363,MAX($D$16,POWER((ABS(K1363)^2)/($I$5*MAX(F1363,0.1)^2),1/3)))),MAX($D$16,IFERROR(W1363,MAX($D$16,POWER((ABS(K1363)^2)/($I$5*MAX(F1363,0.1)^2),1/3))))),IF(IFERROR(V1363,0)=1,MAX($D$16,IFERROR(L1363,MAX($D$16,POWER((ABS(K1363)^2)/($I$5*MAX(F1363,0.1)^2),1/3)))),IF(IFERROR(AG1363,0)=1,MAX($D$16,IFERROR(W1363,MAX($D$16,POWER((ABS(K1363)^2)/($I$5*MAX(F1363,0.1)^2),1/3)))),MAX($D$16,POWER((ABS(K1363)^2)/($I$5*MAX(F1363,0.1)^2),1/3))))))),MAX($D$16,POWER((ABS(K1363)^2)/($I$5*MAX(F1363,0.1)^2),1/3)))</f>
        <v/>
      </c>
      <c r="AI1363">
        <f>E1363+AH1363</f>
        <v/>
      </c>
      <c r="AJ1363">
        <f>AI1363+((ABS(K1363)/MAX(((F1363)+(G1363)*(AH1363))*(AH1363),1E-6))^2)/(2*$I$5)</f>
        <v/>
      </c>
      <c r="AM1363" t="n">
        <v>0</v>
      </c>
      <c r="AN1363" t="n">
        <v>0</v>
      </c>
      <c r="AO1363">
        <f>AM1363+AN1363</f>
        <v/>
      </c>
      <c r="AP1363">
        <f>AP1362+AO1363</f>
        <v/>
      </c>
      <c r="AQ1363">
        <f>ABS(ABS(K1363)/MAX(((F1363)+(G1363)*(AH1363))*(AH1363),1E-6))/SQRT($I$5*MAX((((F1363)+(G1363)*(AH1363))*(AH1363))/MAX((F1363)+2*(G1363)*(AH1363),1E-6),1E-6))</f>
        <v/>
      </c>
      <c r="AR1363">
        <f>IF(AQ1363&lt;1,"Subcritical","Supercritical")</f>
        <v/>
      </c>
      <c r="AS1363">
        <f>((ABS(K1363)*$D$6)/(MAX(((F1363)+(G1363)*(AH1363))*(AH1363),1E-6)*MAX(((((F1363)+(G1363)*(AH1363))*(AH1363))/MAX((F1363)+2*(AH1363)*SQRT(1+(G1363)^2),1E-6))^(2/3),1E-6)))^2</f>
        <v/>
      </c>
    </row>
    <row r="1364">
      <c r="A1364" t="n">
        <v>1215</v>
      </c>
      <c r="B1364" t="n">
        <v>1213.889</v>
      </c>
      <c r="C1364" t="n">
        <v>616072.123</v>
      </c>
      <c r="D1364" t="n">
        <v>3096790.24</v>
      </c>
      <c r="E1364" t="n">
        <v>631.955</v>
      </c>
      <c r="F1364" t="n">
        <v>5.2</v>
      </c>
      <c r="G1364" t="n">
        <v>0</v>
      </c>
      <c r="H1364" t="inlineStr">
        <is>
          <t>Normal</t>
        </is>
      </c>
      <c r="I1364" t="n">
        <v>0.057</v>
      </c>
      <c r="J1364">
        <f>B1364-B1363</f>
        <v/>
      </c>
      <c r="K1364">
        <f>MAX(0,K1363-AO1363)</f>
        <v/>
      </c>
      <c r="L1364">
        <f>IF($D$20=0,IFERROR(L1363,MAX($D$16,POWER((ABS(K1364)^2)/($I$5*MAX(F1364,0.1)^2),1/3))),IF(IFERROR(V1363,0)=0,IFERROR(L1363,MAX($D$16,POWER((ABS(K1364)^2)/($I$5*MAX(F1364,0.1)^2),1/3))),IF(OR(IFERROR(L1364,0)=0,IFERROR(S1363,0)&lt;1,IFERROR(S1364,0)&lt;1),MAX($D$16,POWER((ABS(K1364)^2)/($I$5*MAX(F1364,0.1)^2),1/3)),IF(IFERROR(U1364,0)&gt;0,MAX($D$16,IFERROR(L1364,0)+((IFERROR(U1364,0))*$D$18*IF((IFERROR(S1364,0))&lt;1,1,-1))),IF(IFERROR(U1364,0)&lt;0,IF(ABS((MAX($D$16,POWER((ABS(K1364)^2)/($I$5*MAX(F1364,0.1)^2),1/3)))-IFERROR(L1364,0))&gt;$D$19,MAX($D$16,IF((MAX($D$16,POWER((ABS(K1364)^2)/($I$5*MAX(F1364,0.1)^2),1/3)))&gt;IFERROR(L1364,0),MIN((MAX($D$16,POWER((ABS(K1364)^2)/($I$5*MAX(F1364,0.1)^2),1/3))),IFERROR(L1364,0)+(MIN(ABS(IFERROR(U1364,0))*$D$18,ABS((MAX($D$16,POWER((ABS(K1364)^2)/($I$5*MAX(F1364,0.1)^2),1/3)))-IFERROR(L1364,0))))),MAX((MAX($D$16,POWER((ABS(K1364)^2)/($I$5*MAX(F1364,0.1)^2),1/3))),IFERROR(L1364,0)-(MIN(ABS(IFERROR(U1364,0))*$D$18,ABS((MAX($D$16,POWER((ABS(K1364)^2)/($I$5*MAX(F1364,0.1)^2),1/3)))-IFERROR(L1364,0))))))),MAX($D$16,POWER((ABS(K1364)^2)/($I$5*MAX(F1364,0.1)^2),1/3))),MAX($D$16,IFERROR(L1364,0)))))))</f>
        <v/>
      </c>
      <c r="M1364">
        <f>((F1364)+(G1364)*(L1364))*(L1364)</f>
        <v/>
      </c>
      <c r="N1364">
        <f>(((F1364)+(G1364)*(L1364))*(L1364))/MAX((F1364)+2*(L1364)*SQRT(1+(G1364)^2),1E-6)</f>
        <v/>
      </c>
      <c r="O1364">
        <f>ABS(K1364)/MAX(((F1364)+(G1364)*(L1364))*(L1364),1E-6)</f>
        <v/>
      </c>
      <c r="P1364">
        <f>E1364+L1364</f>
        <v/>
      </c>
      <c r="Q1364">
        <f>P1364+((ABS(K1364)/MAX(((F1364)+(G1364)*(L1364))*(L1364),1E-6))^2)/(2*$I$5)</f>
        <v/>
      </c>
      <c r="R1364">
        <f>((ABS(K1364)*$D$6)/(MAX(((F1364)+(G1364)*(L1364))*(L1364),1E-6)*MAX(((((F1364)+(G1364)*(L1364))*(L1364))/MAX((F1364)+2*(L1364)*SQRT(1+(G1364)^2),1E-6))^(2/3),1E-6)))^2</f>
        <v/>
      </c>
      <c r="S1364">
        <f>ABS(ABS(K1364)/MAX(((F1364)+(G1364)*(L1364))*(L1364),1E-6))/SQRT($I$5*MAX((((F1364)+(G1364)*(L1364))*(L1364))/MAX((F1364)+2*(G1364)*(L1364),1E-6),1E-6))</f>
        <v/>
      </c>
      <c r="T1364">
        <f>((F1364)*(L1364)^2)/2+(G1364)*(L1364)^3/3+(ABS(K1364)^2)/($I$5*MAX(((F1364)+(G1364)*(L1364))*(L1364),1E-6))</f>
        <v/>
      </c>
      <c r="U1364">
        <f>IF($D$20=0,0,IFERROR(Q1363-(((R1363+R1364)/2)*J1364)-(IF(O1363&gt;O1364,$D$8*((O1363^2-O1364^2)/(2*$I$5)),$D$9*((O1364^2-O1363^2)/(2*$I$5)))+($D$10*(ABS(I1364)/90)*(MAX(O1363^2,O1364^2)/(2*$I$5))))-Q1364,0))</f>
        <v/>
      </c>
      <c r="V1364">
        <f>IF($D$20=0,1,IFERROR(IF(ROUND(S1364,3)=1,1,IF(AND(ABS(U1364)&lt;$D$19,S1364&gt;1),1,0)),0))</f>
        <v/>
      </c>
      <c r="W1364">
        <f>IF($D$20=0,IFERROR(W1365,MAX($D$16,POWER((ABS(K1364)^2)/($I$5*MAX(F1364,0.1)^2),1/3))),IF(IFERROR(AG1365,0)=0,IFERROR(W1365,MAX($D$16,POWER((ABS(K1364)^2)/($I$5*MAX(F1364,0.1)^2),1/3))),IF(OR(IFERROR(W1364,0)=0,IFERROR(AD1365,0)&gt;1),MAX($D$16,POWER((ABS(K1364)^2)/($I$5*MAX(F1364,0.1)^2),1/3)),IF(IFERROR(AF1364,0)&gt;0,MAX($D$16,IFERROR(W1364,0)+((IFERROR(AF1364,0))*$D$18*IF((IFERROR(AD1364,0))&lt;1,1,-1))),IF(IFERROR(AF1364,0)&lt;0,IF(ABS((MAX($D$16,POWER((ABS(K1364)^2)/($I$5*MAX(F1364,0.1)^2),1/3)))-IFERROR(W1364,0))&gt;$D$19,MAX($D$16,IF((MAX($D$16,POWER((ABS(K1364)^2)/($I$5*MAX(F1364,0.1)^2),1/3)))&gt;IFERROR(W1364,0),MIN((MAX($D$16,POWER((ABS(K1364)^2)/($I$5*MAX(F1364,0.1)^2),1/3))),IFERROR(W1364,0)+(MIN(ABS(IFERROR(AF1364,0))*$D$18,ABS((MAX($D$16,POWER((ABS(K1364)^2)/($I$5*MAX(F1364,0.1)^2),1/3)))-IFERROR(W1364,0))))),MAX((MAX($D$16,POWER((ABS(K1364)^2)/($I$5*MAX(F1364,0.1)^2),1/3))),IFERROR(W1364,0)-(MIN(ABS(IFERROR(AF1364,0))*$D$18,ABS((MAX($D$16,POWER((ABS(K1364)^2)/($I$5*MAX(F1364,0.1)^2),1/3)))-IFERROR(W1364,0))))))),MAX($D$16,POWER((ABS(K1364)^2)/($I$5*MAX(F1364,0.1)^2),1/3))),MAX($D$16,IFERROR(W1364,0)))))))</f>
        <v/>
      </c>
      <c r="X1364">
        <f>((F1364)+(G1364)*(W1364))*(W1364)</f>
        <v/>
      </c>
      <c r="Y1364">
        <f>(((F1364)+(G1364)*(W1364))*(W1364))/MAX((F1364)+2*(W1364)*SQRT(1+(G1364)^2),1E-6)</f>
        <v/>
      </c>
      <c r="Z1364">
        <f>ABS(K1364)/MAX(((F1364)+(G1364)*(W1364))*(W1364),1E-6)</f>
        <v/>
      </c>
      <c r="AA1364">
        <f>E1364+W1364</f>
        <v/>
      </c>
      <c r="AB1364">
        <f>AA1364+((ABS(K1364)/MAX(((F1364)+(G1364)*(W1364))*(W1364),1E-6))^2)/(2*$I$5)</f>
        <v/>
      </c>
      <c r="AC1364">
        <f>((ABS(K1364)*$D$6)/(MAX(((F1364)+(G1364)*(W1364))*(W1364),1E-6)*MAX(((((F1364)+(G1364)*(W1364))*(W1364))/MAX((F1364)+2*(W1364)*SQRT(1+(G1364)^2),1E-6))^(2/3),1E-6)))^2</f>
        <v/>
      </c>
      <c r="AD1364">
        <f>ABS(ABS(K1364)/MAX(((F1364)+(G1364)*(W1364))*(W1364),1E-6))/SQRT($I$5*MAX((((F1364)+(G1364)*(W1364))*(W1364))/MAX((F1364)+2*(G1364)*(W1364),1E-6),1E-6))</f>
        <v/>
      </c>
      <c r="AE1364">
        <f>((F1364)*(W1364)^2)/2+(G1364)*(W1364)^3/3+(ABS(K1364)^2)/($I$5*MAX(((F1364)+(G1364)*(W1364))*(W1364),1E-6))</f>
        <v/>
      </c>
      <c r="AF1364">
        <f>IF($D$20=0,0,IFERROR(AB1365+(((AC1364+AC1365)/2)*J1365)+(IF(Z1364&gt;Z1365,$D$8*((Z1364^2-Z1365^2)/(2*$I$5)),$D$9*((Z1365^2-Z1364^2)/(2*$I$5)))+($D$10*(ABS(I1365)/90)*(MAX(Z1364^2,Z1365^2)/(2*$I$5))))-AB1364,0))</f>
        <v/>
      </c>
      <c r="AG1364">
        <f>IF($D$20=0,1,IFERROR(IF(ROUND(AD1364,3)=1,1,IF(AND(ABS(AF1364)&lt;$D$19,AD1364&lt;1),1,0)),0))</f>
        <v/>
      </c>
      <c r="AH1364">
        <f>IFERROR(IF(V32="Supercritical",MAX($D$16,IFERROR(L1364,MAX($D$16,POWER((ABS(K1364)^2)/($I$5*MAX(F1364,0.1)^2),1/3)))),IF(V32="Subcritical",MAX($D$16,IFERROR(W1364,MAX($D$16,POWER((ABS(K1364)^2)/($I$5*MAX(F1364,0.1)^2),1/3)))),IF(AND(IFERROR(V1364,0)=1,IFERROR(AG1364,0)=1),IF(IFERROR(T1364,-1E99)&gt;=IFERROR(AE1364,-1E99),MAX($D$16,IFERROR(L1364,MAX($D$16,POWER((ABS(K1364)^2)/($I$5*MAX(F1364,0.1)^2),1/3)))),MAX($D$16,IFERROR(W1364,MAX($D$16,POWER((ABS(K1364)^2)/($I$5*MAX(F1364,0.1)^2),1/3))))),IF(IFERROR(V1364,0)=1,MAX($D$16,IFERROR(L1364,MAX($D$16,POWER((ABS(K1364)^2)/($I$5*MAX(F1364,0.1)^2),1/3)))),IF(IFERROR(AG1364,0)=1,MAX($D$16,IFERROR(W1364,MAX($D$16,POWER((ABS(K1364)^2)/($I$5*MAX(F1364,0.1)^2),1/3)))),MAX($D$16,POWER((ABS(K1364)^2)/($I$5*MAX(F1364,0.1)^2),1/3))))))),MAX($D$16,POWER((ABS(K1364)^2)/($I$5*MAX(F1364,0.1)^2),1/3)))</f>
        <v/>
      </c>
      <c r="AI1364">
        <f>E1364+AH1364</f>
        <v/>
      </c>
      <c r="AJ1364">
        <f>AI1364+((ABS(K1364)/MAX(((F1364)+(G1364)*(AH1364))*(AH1364),1E-6))^2)/(2*$I$5)</f>
        <v/>
      </c>
      <c r="AM1364" t="n">
        <v>0</v>
      </c>
      <c r="AN1364" t="n">
        <v>0</v>
      </c>
      <c r="AO1364">
        <f>AM1364+AN1364</f>
        <v/>
      </c>
      <c r="AP1364">
        <f>AP1363+AO1364</f>
        <v/>
      </c>
      <c r="AQ1364">
        <f>ABS(ABS(K1364)/MAX(((F1364)+(G1364)*(AH1364))*(AH1364),1E-6))/SQRT($I$5*MAX((((F1364)+(G1364)*(AH1364))*(AH1364))/MAX((F1364)+2*(G1364)*(AH1364),1E-6),1E-6))</f>
        <v/>
      </c>
      <c r="AR1364">
        <f>IF(AQ1364&lt;1,"Subcritical","Supercritical")</f>
        <v/>
      </c>
      <c r="AS1364">
        <f>((ABS(K1364)*$D$6)/(MAX(((F1364)+(G1364)*(AH1364))*(AH1364),1E-6)*MAX(((((F1364)+(G1364)*(AH1364))*(AH1364))/MAX((F1364)+2*(AH1364)*SQRT(1+(G1364)^2),1E-6))^(2/3),1E-6)))^2</f>
        <v/>
      </c>
    </row>
    <row r="1365">
      <c r="A1365" t="n">
        <v>1216</v>
      </c>
      <c r="B1365" t="n">
        <v>1214.889</v>
      </c>
      <c r="C1365" t="n">
        <v>616072.08</v>
      </c>
      <c r="D1365" t="n">
        <v>3096789.241</v>
      </c>
      <c r="E1365" t="n">
        <v>631.9545000000001</v>
      </c>
      <c r="F1365" t="n">
        <v>5.2</v>
      </c>
      <c r="G1365" t="n">
        <v>0</v>
      </c>
      <c r="H1365" t="inlineStr">
        <is>
          <t>Normal</t>
        </is>
      </c>
      <c r="I1365" t="n">
        <v>0.057</v>
      </c>
      <c r="J1365">
        <f>B1365-B1364</f>
        <v/>
      </c>
      <c r="K1365">
        <f>MAX(0,K1364-AO1364)</f>
        <v/>
      </c>
      <c r="L1365">
        <f>IF($D$20=0,IFERROR(L1364,MAX($D$16,POWER((ABS(K1365)^2)/($I$5*MAX(F1365,0.1)^2),1/3))),IF(IFERROR(V1364,0)=0,IFERROR(L1364,MAX($D$16,POWER((ABS(K1365)^2)/($I$5*MAX(F1365,0.1)^2),1/3))),IF(OR(IFERROR(L1365,0)=0,IFERROR(S1364,0)&lt;1,IFERROR(S1365,0)&lt;1),MAX($D$16,POWER((ABS(K1365)^2)/($I$5*MAX(F1365,0.1)^2),1/3)),IF(IFERROR(U1365,0)&gt;0,MAX($D$16,IFERROR(L1365,0)+((IFERROR(U1365,0))*$D$18*IF((IFERROR(S1365,0))&lt;1,1,-1))),IF(IFERROR(U1365,0)&lt;0,IF(ABS((MAX($D$16,POWER((ABS(K1365)^2)/($I$5*MAX(F1365,0.1)^2),1/3)))-IFERROR(L1365,0))&gt;$D$19,MAX($D$16,IF((MAX($D$16,POWER((ABS(K1365)^2)/($I$5*MAX(F1365,0.1)^2),1/3)))&gt;IFERROR(L1365,0),MIN((MAX($D$16,POWER((ABS(K1365)^2)/($I$5*MAX(F1365,0.1)^2),1/3))),IFERROR(L1365,0)+(MIN(ABS(IFERROR(U1365,0))*$D$18,ABS((MAX($D$16,POWER((ABS(K1365)^2)/($I$5*MAX(F1365,0.1)^2),1/3)))-IFERROR(L1365,0))))),MAX((MAX($D$16,POWER((ABS(K1365)^2)/($I$5*MAX(F1365,0.1)^2),1/3))),IFERROR(L1365,0)-(MIN(ABS(IFERROR(U1365,0))*$D$18,ABS((MAX($D$16,POWER((ABS(K1365)^2)/($I$5*MAX(F1365,0.1)^2),1/3)))-IFERROR(L1365,0))))))),MAX($D$16,POWER((ABS(K1365)^2)/($I$5*MAX(F1365,0.1)^2),1/3))),MAX($D$16,IFERROR(L1365,0)))))))</f>
        <v/>
      </c>
      <c r="M1365">
        <f>((F1365)+(G1365)*(L1365))*(L1365)</f>
        <v/>
      </c>
      <c r="N1365">
        <f>(((F1365)+(G1365)*(L1365))*(L1365))/MAX((F1365)+2*(L1365)*SQRT(1+(G1365)^2),1E-6)</f>
        <v/>
      </c>
      <c r="O1365">
        <f>ABS(K1365)/MAX(((F1365)+(G1365)*(L1365))*(L1365),1E-6)</f>
        <v/>
      </c>
      <c r="P1365">
        <f>E1365+L1365</f>
        <v/>
      </c>
      <c r="Q1365">
        <f>P1365+((ABS(K1365)/MAX(((F1365)+(G1365)*(L1365))*(L1365),1E-6))^2)/(2*$I$5)</f>
        <v/>
      </c>
      <c r="R1365">
        <f>((ABS(K1365)*$D$6)/(MAX(((F1365)+(G1365)*(L1365))*(L1365),1E-6)*MAX(((((F1365)+(G1365)*(L1365))*(L1365))/MAX((F1365)+2*(L1365)*SQRT(1+(G1365)^2),1E-6))^(2/3),1E-6)))^2</f>
        <v/>
      </c>
      <c r="S1365">
        <f>ABS(ABS(K1365)/MAX(((F1365)+(G1365)*(L1365))*(L1365),1E-6))/SQRT($I$5*MAX((((F1365)+(G1365)*(L1365))*(L1365))/MAX((F1365)+2*(G1365)*(L1365),1E-6),1E-6))</f>
        <v/>
      </c>
      <c r="T1365">
        <f>((F1365)*(L1365)^2)/2+(G1365)*(L1365)^3/3+(ABS(K1365)^2)/($I$5*MAX(((F1365)+(G1365)*(L1365))*(L1365),1E-6))</f>
        <v/>
      </c>
      <c r="U1365">
        <f>IF($D$20=0,0,IFERROR(Q1364-(((R1364+R1365)/2)*J1365)-(IF(O1364&gt;O1365,$D$8*((O1364^2-O1365^2)/(2*$I$5)),$D$9*((O1365^2-O1364^2)/(2*$I$5)))+($D$10*(ABS(I1365)/90)*(MAX(O1364^2,O1365^2)/(2*$I$5))))-Q1365,0))</f>
        <v/>
      </c>
      <c r="V1365">
        <f>IF($D$20=0,1,IFERROR(IF(ROUND(S1365,3)=1,1,IF(AND(ABS(U1365)&lt;$D$19,S1365&gt;1),1,0)),0))</f>
        <v/>
      </c>
      <c r="W1365">
        <f>IF($D$20=0,IFERROR(W1366,MAX($D$16,POWER((ABS(K1365)^2)/($I$5*MAX(F1365,0.1)^2),1/3))),IF(IFERROR(AG1366,0)=0,IFERROR(W1366,MAX($D$16,POWER((ABS(K1365)^2)/($I$5*MAX(F1365,0.1)^2),1/3))),IF(OR(IFERROR(W1365,0)=0,IFERROR(AD1366,0)&gt;1),MAX($D$16,POWER((ABS(K1365)^2)/($I$5*MAX(F1365,0.1)^2),1/3)),IF(IFERROR(AF1365,0)&gt;0,MAX($D$16,IFERROR(W1365,0)+((IFERROR(AF1365,0))*$D$18*IF((IFERROR(AD1365,0))&lt;1,1,-1))),IF(IFERROR(AF1365,0)&lt;0,IF(ABS((MAX($D$16,POWER((ABS(K1365)^2)/($I$5*MAX(F1365,0.1)^2),1/3)))-IFERROR(W1365,0))&gt;$D$19,MAX($D$16,IF((MAX($D$16,POWER((ABS(K1365)^2)/($I$5*MAX(F1365,0.1)^2),1/3)))&gt;IFERROR(W1365,0),MIN((MAX($D$16,POWER((ABS(K1365)^2)/($I$5*MAX(F1365,0.1)^2),1/3))),IFERROR(W1365,0)+(MIN(ABS(IFERROR(AF1365,0))*$D$18,ABS((MAX($D$16,POWER((ABS(K1365)^2)/($I$5*MAX(F1365,0.1)^2),1/3)))-IFERROR(W1365,0))))),MAX((MAX($D$16,POWER((ABS(K1365)^2)/($I$5*MAX(F1365,0.1)^2),1/3))),IFERROR(W1365,0)-(MIN(ABS(IFERROR(AF1365,0))*$D$18,ABS((MAX($D$16,POWER((ABS(K1365)^2)/($I$5*MAX(F1365,0.1)^2),1/3)))-IFERROR(W1365,0))))))),MAX($D$16,POWER((ABS(K1365)^2)/($I$5*MAX(F1365,0.1)^2),1/3))),MAX($D$16,IFERROR(W1365,0)))))))</f>
        <v/>
      </c>
      <c r="X1365">
        <f>((F1365)+(G1365)*(W1365))*(W1365)</f>
        <v/>
      </c>
      <c r="Y1365">
        <f>(((F1365)+(G1365)*(W1365))*(W1365))/MAX((F1365)+2*(W1365)*SQRT(1+(G1365)^2),1E-6)</f>
        <v/>
      </c>
      <c r="Z1365">
        <f>ABS(K1365)/MAX(((F1365)+(G1365)*(W1365))*(W1365),1E-6)</f>
        <v/>
      </c>
      <c r="AA1365">
        <f>E1365+W1365</f>
        <v/>
      </c>
      <c r="AB1365">
        <f>AA1365+((ABS(K1365)/MAX(((F1365)+(G1365)*(W1365))*(W1365),1E-6))^2)/(2*$I$5)</f>
        <v/>
      </c>
      <c r="AC1365">
        <f>((ABS(K1365)*$D$6)/(MAX(((F1365)+(G1365)*(W1365))*(W1365),1E-6)*MAX(((((F1365)+(G1365)*(W1365))*(W1365))/MAX((F1365)+2*(W1365)*SQRT(1+(G1365)^2),1E-6))^(2/3),1E-6)))^2</f>
        <v/>
      </c>
      <c r="AD1365">
        <f>ABS(ABS(K1365)/MAX(((F1365)+(G1365)*(W1365))*(W1365),1E-6))/SQRT($I$5*MAX((((F1365)+(G1365)*(W1365))*(W1365))/MAX((F1365)+2*(G1365)*(W1365),1E-6),1E-6))</f>
        <v/>
      </c>
      <c r="AE1365">
        <f>((F1365)*(W1365)^2)/2+(G1365)*(W1365)^3/3+(ABS(K1365)^2)/($I$5*MAX(((F1365)+(G1365)*(W1365))*(W1365),1E-6))</f>
        <v/>
      </c>
      <c r="AF1365">
        <f>IF($D$20=0,0,IFERROR(AB1366+(((AC1365+AC1366)/2)*J1366)+(IF(Z1365&gt;Z1366,$D$8*((Z1365^2-Z1366^2)/(2*$I$5)),$D$9*((Z1366^2-Z1365^2)/(2*$I$5)))+($D$10*(ABS(I1366)/90)*(MAX(Z1365^2,Z1366^2)/(2*$I$5))))-AB1365,0))</f>
        <v/>
      </c>
      <c r="AG1365">
        <f>IF($D$20=0,1,IFERROR(IF(ROUND(AD1365,3)=1,1,IF(AND(ABS(AF1365)&lt;$D$19,AD1365&lt;1),1,0)),0))</f>
        <v/>
      </c>
      <c r="AH1365">
        <f>IFERROR(IF(V32="Supercritical",MAX($D$16,IFERROR(L1365,MAX($D$16,POWER((ABS(K1365)^2)/($I$5*MAX(F1365,0.1)^2),1/3)))),IF(V32="Subcritical",MAX($D$16,IFERROR(W1365,MAX($D$16,POWER((ABS(K1365)^2)/($I$5*MAX(F1365,0.1)^2),1/3)))),IF(AND(IFERROR(V1365,0)=1,IFERROR(AG1365,0)=1),IF(IFERROR(T1365,-1E99)&gt;=IFERROR(AE1365,-1E99),MAX($D$16,IFERROR(L1365,MAX($D$16,POWER((ABS(K1365)^2)/($I$5*MAX(F1365,0.1)^2),1/3)))),MAX($D$16,IFERROR(W1365,MAX($D$16,POWER((ABS(K1365)^2)/($I$5*MAX(F1365,0.1)^2),1/3))))),IF(IFERROR(V1365,0)=1,MAX($D$16,IFERROR(L1365,MAX($D$16,POWER((ABS(K1365)^2)/($I$5*MAX(F1365,0.1)^2),1/3)))),IF(IFERROR(AG1365,0)=1,MAX($D$16,IFERROR(W1365,MAX($D$16,POWER((ABS(K1365)^2)/($I$5*MAX(F1365,0.1)^2),1/3)))),MAX($D$16,POWER((ABS(K1365)^2)/($I$5*MAX(F1365,0.1)^2),1/3))))))),MAX($D$16,POWER((ABS(K1365)^2)/($I$5*MAX(F1365,0.1)^2),1/3)))</f>
        <v/>
      </c>
      <c r="AI1365">
        <f>E1365+AH1365</f>
        <v/>
      </c>
      <c r="AJ1365">
        <f>AI1365+((ABS(K1365)/MAX(((F1365)+(G1365)*(AH1365))*(AH1365),1E-6))^2)/(2*$I$5)</f>
        <v/>
      </c>
      <c r="AM1365" t="n">
        <v>0</v>
      </c>
      <c r="AN1365" t="n">
        <v>0</v>
      </c>
      <c r="AO1365">
        <f>AM1365+AN1365</f>
        <v/>
      </c>
      <c r="AP1365">
        <f>AP1364+AO1365</f>
        <v/>
      </c>
      <c r="AQ1365">
        <f>ABS(ABS(K1365)/MAX(((F1365)+(G1365)*(AH1365))*(AH1365),1E-6))/SQRT($I$5*MAX((((F1365)+(G1365)*(AH1365))*(AH1365))/MAX((F1365)+2*(G1365)*(AH1365),1E-6),1E-6))</f>
        <v/>
      </c>
      <c r="AR1365">
        <f>IF(AQ1365&lt;1,"Subcritical","Supercritical")</f>
        <v/>
      </c>
      <c r="AS1365">
        <f>((ABS(K1365)*$D$6)/(MAX(((F1365)+(G1365)*(AH1365))*(AH1365),1E-6)*MAX(((((F1365)+(G1365)*(AH1365))*(AH1365))/MAX((F1365)+2*(AH1365)*SQRT(1+(G1365)^2),1E-6))^(2/3),1E-6)))^2</f>
        <v/>
      </c>
    </row>
    <row r="1366">
      <c r="A1366" t="n">
        <v>1217</v>
      </c>
      <c r="B1366" t="n">
        <v>1215.889</v>
      </c>
      <c r="C1366" t="n">
        <v>616072.0379999999</v>
      </c>
      <c r="D1366" t="n">
        <v>3096788.242</v>
      </c>
      <c r="E1366" t="n">
        <v>631.954</v>
      </c>
      <c r="F1366" t="n">
        <v>5.2</v>
      </c>
      <c r="G1366" t="n">
        <v>0</v>
      </c>
      <c r="H1366" t="inlineStr">
        <is>
          <t>Normal</t>
        </is>
      </c>
      <c r="I1366" t="n">
        <v>0</v>
      </c>
      <c r="J1366">
        <f>B1366-B1365</f>
        <v/>
      </c>
      <c r="K1366">
        <f>MAX(0,K1365-AO1365)</f>
        <v/>
      </c>
      <c r="L1366">
        <f>IF($D$20=0,IFERROR(L1365,MAX($D$16,POWER((ABS(K1366)^2)/($I$5*MAX(F1366,0.1)^2),1/3))),IF(IFERROR(V1365,0)=0,IFERROR(L1365,MAX($D$16,POWER((ABS(K1366)^2)/($I$5*MAX(F1366,0.1)^2),1/3))),IF(OR(IFERROR(L1366,0)=0,IFERROR(S1365,0)&lt;1,IFERROR(S1366,0)&lt;1),MAX($D$16,POWER((ABS(K1366)^2)/($I$5*MAX(F1366,0.1)^2),1/3)),IF(IFERROR(U1366,0)&gt;0,MAX($D$16,IFERROR(L1366,0)+((IFERROR(U1366,0))*$D$18*IF((IFERROR(S1366,0))&lt;1,1,-1))),IF(IFERROR(U1366,0)&lt;0,IF(ABS((MAX($D$16,POWER((ABS(K1366)^2)/($I$5*MAX(F1366,0.1)^2),1/3)))-IFERROR(L1366,0))&gt;$D$19,MAX($D$16,IF((MAX($D$16,POWER((ABS(K1366)^2)/($I$5*MAX(F1366,0.1)^2),1/3)))&gt;IFERROR(L1366,0),MIN((MAX($D$16,POWER((ABS(K1366)^2)/($I$5*MAX(F1366,0.1)^2),1/3))),IFERROR(L1366,0)+(MIN(ABS(IFERROR(U1366,0))*$D$18,ABS((MAX($D$16,POWER((ABS(K1366)^2)/($I$5*MAX(F1366,0.1)^2),1/3)))-IFERROR(L1366,0))))),MAX((MAX($D$16,POWER((ABS(K1366)^2)/($I$5*MAX(F1366,0.1)^2),1/3))),IFERROR(L1366,0)-(MIN(ABS(IFERROR(U1366,0))*$D$18,ABS((MAX($D$16,POWER((ABS(K1366)^2)/($I$5*MAX(F1366,0.1)^2),1/3)))-IFERROR(L1366,0))))))),MAX($D$16,POWER((ABS(K1366)^2)/($I$5*MAX(F1366,0.1)^2),1/3))),MAX($D$16,IFERROR(L1366,0)))))))</f>
        <v/>
      </c>
      <c r="M1366">
        <f>((F1366)+(G1366)*(L1366))*(L1366)</f>
        <v/>
      </c>
      <c r="N1366">
        <f>(((F1366)+(G1366)*(L1366))*(L1366))/MAX((F1366)+2*(L1366)*SQRT(1+(G1366)^2),1E-6)</f>
        <v/>
      </c>
      <c r="O1366">
        <f>ABS(K1366)/MAX(((F1366)+(G1366)*(L1366))*(L1366),1E-6)</f>
        <v/>
      </c>
      <c r="P1366">
        <f>E1366+L1366</f>
        <v/>
      </c>
      <c r="Q1366">
        <f>P1366+((ABS(K1366)/MAX(((F1366)+(G1366)*(L1366))*(L1366),1E-6))^2)/(2*$I$5)</f>
        <v/>
      </c>
      <c r="R1366">
        <f>((ABS(K1366)*$D$6)/(MAX(((F1366)+(G1366)*(L1366))*(L1366),1E-6)*MAX(((((F1366)+(G1366)*(L1366))*(L1366))/MAX((F1366)+2*(L1366)*SQRT(1+(G1366)^2),1E-6))^(2/3),1E-6)))^2</f>
        <v/>
      </c>
      <c r="S1366">
        <f>ABS(ABS(K1366)/MAX(((F1366)+(G1366)*(L1366))*(L1366),1E-6))/SQRT($I$5*MAX((((F1366)+(G1366)*(L1366))*(L1366))/MAX((F1366)+2*(G1366)*(L1366),1E-6),1E-6))</f>
        <v/>
      </c>
      <c r="T1366">
        <f>((F1366)*(L1366)^2)/2+(G1366)*(L1366)^3/3+(ABS(K1366)^2)/($I$5*MAX(((F1366)+(G1366)*(L1366))*(L1366),1E-6))</f>
        <v/>
      </c>
      <c r="U1366">
        <f>IF($D$20=0,0,IFERROR(Q1365-(((R1365+R1366)/2)*J1366)-(IF(O1365&gt;O1366,$D$8*((O1365^2-O1366^2)/(2*$I$5)),$D$9*((O1366^2-O1365^2)/(2*$I$5)))+($D$10*(ABS(I1366)/90)*(MAX(O1365^2,O1366^2)/(2*$I$5))))-Q1366,0))</f>
        <v/>
      </c>
      <c r="V1366">
        <f>IF($D$20=0,1,IFERROR(IF(ROUND(S1366,3)=1,1,IF(AND(ABS(U1366)&lt;$D$19,S1366&gt;1),1,0)),0))</f>
        <v/>
      </c>
      <c r="W1366">
        <f>IF($D$20=0,IFERROR(W1367,MAX($D$16,POWER((ABS(K1366)^2)/($I$5*MAX(F1366,0.1)^2),1/3))),IF(IFERROR(AG1367,0)=0,IFERROR(W1367,MAX($D$16,POWER((ABS(K1366)^2)/($I$5*MAX(F1366,0.1)^2),1/3))),IF(OR(IFERROR(W1366,0)=0,IFERROR(AD1367,0)&gt;1),MAX($D$16,POWER((ABS(K1366)^2)/($I$5*MAX(F1366,0.1)^2),1/3)),IF(IFERROR(AF1366,0)&gt;0,MAX($D$16,IFERROR(W1366,0)+((IFERROR(AF1366,0))*$D$18*IF((IFERROR(AD1366,0))&lt;1,1,-1))),IF(IFERROR(AF1366,0)&lt;0,IF(ABS((MAX($D$16,POWER((ABS(K1366)^2)/($I$5*MAX(F1366,0.1)^2),1/3)))-IFERROR(W1366,0))&gt;$D$19,MAX($D$16,IF((MAX($D$16,POWER((ABS(K1366)^2)/($I$5*MAX(F1366,0.1)^2),1/3)))&gt;IFERROR(W1366,0),MIN((MAX($D$16,POWER((ABS(K1366)^2)/($I$5*MAX(F1366,0.1)^2),1/3))),IFERROR(W1366,0)+(MIN(ABS(IFERROR(AF1366,0))*$D$18,ABS((MAX($D$16,POWER((ABS(K1366)^2)/($I$5*MAX(F1366,0.1)^2),1/3)))-IFERROR(W1366,0))))),MAX((MAX($D$16,POWER((ABS(K1366)^2)/($I$5*MAX(F1366,0.1)^2),1/3))),IFERROR(W1366,0)-(MIN(ABS(IFERROR(AF1366,0))*$D$18,ABS((MAX($D$16,POWER((ABS(K1366)^2)/($I$5*MAX(F1366,0.1)^2),1/3)))-IFERROR(W1366,0))))))),MAX($D$16,POWER((ABS(K1366)^2)/($I$5*MAX(F1366,0.1)^2),1/3))),MAX($D$16,IFERROR(W1366,0)))))))</f>
        <v/>
      </c>
      <c r="X1366">
        <f>((F1366)+(G1366)*(W1366))*(W1366)</f>
        <v/>
      </c>
      <c r="Y1366">
        <f>(((F1366)+(G1366)*(W1366))*(W1366))/MAX((F1366)+2*(W1366)*SQRT(1+(G1366)^2),1E-6)</f>
        <v/>
      </c>
      <c r="Z1366">
        <f>ABS(K1366)/MAX(((F1366)+(G1366)*(W1366))*(W1366),1E-6)</f>
        <v/>
      </c>
      <c r="AA1366">
        <f>E1366+W1366</f>
        <v/>
      </c>
      <c r="AB1366">
        <f>AA1366+((ABS(K1366)/MAX(((F1366)+(G1366)*(W1366))*(W1366),1E-6))^2)/(2*$I$5)</f>
        <v/>
      </c>
      <c r="AC1366">
        <f>((ABS(K1366)*$D$6)/(MAX(((F1366)+(G1366)*(W1366))*(W1366),1E-6)*MAX(((((F1366)+(G1366)*(W1366))*(W1366))/MAX((F1366)+2*(W1366)*SQRT(1+(G1366)^2),1E-6))^(2/3),1E-6)))^2</f>
        <v/>
      </c>
      <c r="AD1366">
        <f>ABS(ABS(K1366)/MAX(((F1366)+(G1366)*(W1366))*(W1366),1E-6))/SQRT($I$5*MAX((((F1366)+(G1366)*(W1366))*(W1366))/MAX((F1366)+2*(G1366)*(W1366),1E-6),1E-6))</f>
        <v/>
      </c>
      <c r="AE1366">
        <f>((F1366)*(W1366)^2)/2+(G1366)*(W1366)^3/3+(ABS(K1366)^2)/($I$5*MAX(((F1366)+(G1366)*(W1366))*(W1366),1E-6))</f>
        <v/>
      </c>
      <c r="AF1366">
        <f>IF($D$20=0,0,IFERROR(AB1367+(((AC1366+AC1367)/2)*J1367)+(IF(Z1366&gt;Z1367,$D$8*((Z1366^2-Z1367^2)/(2*$I$5)),$D$9*((Z1367^2-Z1366^2)/(2*$I$5)))+($D$10*(ABS(I1367)/90)*(MAX(Z1366^2,Z1367^2)/(2*$I$5))))-AB1366,0))</f>
        <v/>
      </c>
      <c r="AG1366">
        <f>IF($D$20=0,1,IFERROR(IF(ROUND(AD1366,3)=1,1,IF(AND(ABS(AF1366)&lt;$D$19,AD1366&lt;1),1,0)),0))</f>
        <v/>
      </c>
      <c r="AH1366">
        <f>IFERROR(IF(V32="Supercritical",MAX($D$16,IFERROR(L1366,MAX($D$16,POWER((ABS(K1366)^2)/($I$5*MAX(F1366,0.1)^2),1/3)))),IF(V32="Subcritical",MAX($D$16,IFERROR(W1366,MAX($D$16,POWER((ABS(K1366)^2)/($I$5*MAX(F1366,0.1)^2),1/3)))),IF(AND(IFERROR(V1366,0)=1,IFERROR(AG1366,0)=1),IF(IFERROR(T1366,-1E99)&gt;=IFERROR(AE1366,-1E99),MAX($D$16,IFERROR(L1366,MAX($D$16,POWER((ABS(K1366)^2)/($I$5*MAX(F1366,0.1)^2),1/3)))),MAX($D$16,IFERROR(W1366,MAX($D$16,POWER((ABS(K1366)^2)/($I$5*MAX(F1366,0.1)^2),1/3))))),IF(IFERROR(V1366,0)=1,MAX($D$16,IFERROR(L1366,MAX($D$16,POWER((ABS(K1366)^2)/($I$5*MAX(F1366,0.1)^2),1/3)))),IF(IFERROR(AG1366,0)=1,MAX($D$16,IFERROR(W1366,MAX($D$16,POWER((ABS(K1366)^2)/($I$5*MAX(F1366,0.1)^2),1/3)))),MAX($D$16,POWER((ABS(K1366)^2)/($I$5*MAX(F1366,0.1)^2),1/3))))))),MAX($D$16,POWER((ABS(K1366)^2)/($I$5*MAX(F1366,0.1)^2),1/3)))</f>
        <v/>
      </c>
      <c r="AI1366">
        <f>E1366+AH1366</f>
        <v/>
      </c>
      <c r="AJ1366">
        <f>AI1366+((ABS(K1366)/MAX(((F1366)+(G1366)*(AH1366))*(AH1366),1E-6))^2)/(2*$I$5)</f>
        <v/>
      </c>
      <c r="AM1366" t="n">
        <v>0</v>
      </c>
      <c r="AN1366" t="n">
        <v>0</v>
      </c>
      <c r="AO1366">
        <f>AM1366+AN1366</f>
        <v/>
      </c>
      <c r="AP1366">
        <f>AP1365+AO1366</f>
        <v/>
      </c>
      <c r="AQ1366">
        <f>ABS(ABS(K1366)/MAX(((F1366)+(G1366)*(AH1366))*(AH1366),1E-6))/SQRT($I$5*MAX((((F1366)+(G1366)*(AH1366))*(AH1366))/MAX((F1366)+2*(G1366)*(AH1366),1E-6),1E-6))</f>
        <v/>
      </c>
      <c r="AR1366">
        <f>IF(AQ1366&lt;1,"Subcritical","Supercritical")</f>
        <v/>
      </c>
      <c r="AS1366">
        <f>((ABS(K1366)*$D$6)/(MAX(((F1366)+(G1366)*(AH1366))*(AH1366),1E-6)*MAX(((((F1366)+(G1366)*(AH1366))*(AH1366))/MAX((F1366)+2*(AH1366)*SQRT(1+(G1366)^2),1E-6))^(2/3),1E-6)))^2</f>
        <v/>
      </c>
    </row>
    <row r="1367">
      <c r="A1367" t="n">
        <v>1218</v>
      </c>
      <c r="B1367" t="n">
        <v>1216.889</v>
      </c>
      <c r="C1367" t="n">
        <v>616071.996</v>
      </c>
      <c r="D1367" t="n">
        <v>3096787.243</v>
      </c>
      <c r="E1367" t="n">
        <v>631.9535</v>
      </c>
      <c r="F1367" t="n">
        <v>5.2</v>
      </c>
      <c r="G1367" t="n">
        <v>0</v>
      </c>
      <c r="H1367" t="inlineStr">
        <is>
          <t>Normal</t>
        </is>
      </c>
      <c r="I1367" t="n">
        <v>0.002</v>
      </c>
      <c r="J1367">
        <f>B1367-B1366</f>
        <v/>
      </c>
      <c r="K1367">
        <f>MAX(0,K1366-AO1366)</f>
        <v/>
      </c>
      <c r="L1367">
        <f>IF($D$20=0,IFERROR(L1366,MAX($D$16,POWER((ABS(K1367)^2)/($I$5*MAX(F1367,0.1)^2),1/3))),IF(IFERROR(V1366,0)=0,IFERROR(L1366,MAX($D$16,POWER((ABS(K1367)^2)/($I$5*MAX(F1367,0.1)^2),1/3))),IF(OR(IFERROR(L1367,0)=0,IFERROR(S1366,0)&lt;1,IFERROR(S1367,0)&lt;1),MAX($D$16,POWER((ABS(K1367)^2)/($I$5*MAX(F1367,0.1)^2),1/3)),IF(IFERROR(U1367,0)&gt;0,MAX($D$16,IFERROR(L1367,0)+((IFERROR(U1367,0))*$D$18*IF((IFERROR(S1367,0))&lt;1,1,-1))),IF(IFERROR(U1367,0)&lt;0,IF(ABS((MAX($D$16,POWER((ABS(K1367)^2)/($I$5*MAX(F1367,0.1)^2),1/3)))-IFERROR(L1367,0))&gt;$D$19,MAX($D$16,IF((MAX($D$16,POWER((ABS(K1367)^2)/($I$5*MAX(F1367,0.1)^2),1/3)))&gt;IFERROR(L1367,0),MIN((MAX($D$16,POWER((ABS(K1367)^2)/($I$5*MAX(F1367,0.1)^2),1/3))),IFERROR(L1367,0)+(MIN(ABS(IFERROR(U1367,0))*$D$18,ABS((MAX($D$16,POWER((ABS(K1367)^2)/($I$5*MAX(F1367,0.1)^2),1/3)))-IFERROR(L1367,0))))),MAX((MAX($D$16,POWER((ABS(K1367)^2)/($I$5*MAX(F1367,0.1)^2),1/3))),IFERROR(L1367,0)-(MIN(ABS(IFERROR(U1367,0))*$D$18,ABS((MAX($D$16,POWER((ABS(K1367)^2)/($I$5*MAX(F1367,0.1)^2),1/3)))-IFERROR(L1367,0))))))),MAX($D$16,POWER((ABS(K1367)^2)/($I$5*MAX(F1367,0.1)^2),1/3))),MAX($D$16,IFERROR(L1367,0)))))))</f>
        <v/>
      </c>
      <c r="M1367">
        <f>((F1367)+(G1367)*(L1367))*(L1367)</f>
        <v/>
      </c>
      <c r="N1367">
        <f>(((F1367)+(G1367)*(L1367))*(L1367))/MAX((F1367)+2*(L1367)*SQRT(1+(G1367)^2),1E-6)</f>
        <v/>
      </c>
      <c r="O1367">
        <f>ABS(K1367)/MAX(((F1367)+(G1367)*(L1367))*(L1367),1E-6)</f>
        <v/>
      </c>
      <c r="P1367">
        <f>E1367+L1367</f>
        <v/>
      </c>
      <c r="Q1367">
        <f>P1367+((ABS(K1367)/MAX(((F1367)+(G1367)*(L1367))*(L1367),1E-6))^2)/(2*$I$5)</f>
        <v/>
      </c>
      <c r="R1367">
        <f>((ABS(K1367)*$D$6)/(MAX(((F1367)+(G1367)*(L1367))*(L1367),1E-6)*MAX(((((F1367)+(G1367)*(L1367))*(L1367))/MAX((F1367)+2*(L1367)*SQRT(1+(G1367)^2),1E-6))^(2/3),1E-6)))^2</f>
        <v/>
      </c>
      <c r="S1367">
        <f>ABS(ABS(K1367)/MAX(((F1367)+(G1367)*(L1367))*(L1367),1E-6))/SQRT($I$5*MAX((((F1367)+(G1367)*(L1367))*(L1367))/MAX((F1367)+2*(G1367)*(L1367),1E-6),1E-6))</f>
        <v/>
      </c>
      <c r="T1367">
        <f>((F1367)*(L1367)^2)/2+(G1367)*(L1367)^3/3+(ABS(K1367)^2)/($I$5*MAX(((F1367)+(G1367)*(L1367))*(L1367),1E-6))</f>
        <v/>
      </c>
      <c r="U1367">
        <f>IF($D$20=0,0,IFERROR(Q1366-(((R1366+R1367)/2)*J1367)-(IF(O1366&gt;O1367,$D$8*((O1366^2-O1367^2)/(2*$I$5)),$D$9*((O1367^2-O1366^2)/(2*$I$5)))+($D$10*(ABS(I1367)/90)*(MAX(O1366^2,O1367^2)/(2*$I$5))))-Q1367,0))</f>
        <v/>
      </c>
      <c r="V1367">
        <f>IF($D$20=0,1,IFERROR(IF(ROUND(S1367,3)=1,1,IF(AND(ABS(U1367)&lt;$D$19,S1367&gt;1),1,0)),0))</f>
        <v/>
      </c>
      <c r="W1367">
        <f>IF($D$20=0,IFERROR(W1368,MAX($D$16,POWER((ABS(K1367)^2)/($I$5*MAX(F1367,0.1)^2),1/3))),IF(IFERROR(AG1368,0)=0,IFERROR(W1368,MAX($D$16,POWER((ABS(K1367)^2)/($I$5*MAX(F1367,0.1)^2),1/3))),IF(OR(IFERROR(W1367,0)=0,IFERROR(AD1368,0)&gt;1),MAX($D$16,POWER((ABS(K1367)^2)/($I$5*MAX(F1367,0.1)^2),1/3)),IF(IFERROR(AF1367,0)&gt;0,MAX($D$16,IFERROR(W1367,0)+((IFERROR(AF1367,0))*$D$18*IF((IFERROR(AD1367,0))&lt;1,1,-1))),IF(IFERROR(AF1367,0)&lt;0,IF(ABS((MAX($D$16,POWER((ABS(K1367)^2)/($I$5*MAX(F1367,0.1)^2),1/3)))-IFERROR(W1367,0))&gt;$D$19,MAX($D$16,IF((MAX($D$16,POWER((ABS(K1367)^2)/($I$5*MAX(F1367,0.1)^2),1/3)))&gt;IFERROR(W1367,0),MIN((MAX($D$16,POWER((ABS(K1367)^2)/($I$5*MAX(F1367,0.1)^2),1/3))),IFERROR(W1367,0)+(MIN(ABS(IFERROR(AF1367,0))*$D$18,ABS((MAX($D$16,POWER((ABS(K1367)^2)/($I$5*MAX(F1367,0.1)^2),1/3)))-IFERROR(W1367,0))))),MAX((MAX($D$16,POWER((ABS(K1367)^2)/($I$5*MAX(F1367,0.1)^2),1/3))),IFERROR(W1367,0)-(MIN(ABS(IFERROR(AF1367,0))*$D$18,ABS((MAX($D$16,POWER((ABS(K1367)^2)/($I$5*MAX(F1367,0.1)^2),1/3)))-IFERROR(W1367,0))))))),MAX($D$16,POWER((ABS(K1367)^2)/($I$5*MAX(F1367,0.1)^2),1/3))),MAX($D$16,IFERROR(W1367,0)))))))</f>
        <v/>
      </c>
      <c r="X1367">
        <f>((F1367)+(G1367)*(W1367))*(W1367)</f>
        <v/>
      </c>
      <c r="Y1367">
        <f>(((F1367)+(G1367)*(W1367))*(W1367))/MAX((F1367)+2*(W1367)*SQRT(1+(G1367)^2),1E-6)</f>
        <v/>
      </c>
      <c r="Z1367">
        <f>ABS(K1367)/MAX(((F1367)+(G1367)*(W1367))*(W1367),1E-6)</f>
        <v/>
      </c>
      <c r="AA1367">
        <f>E1367+W1367</f>
        <v/>
      </c>
      <c r="AB1367">
        <f>AA1367+((ABS(K1367)/MAX(((F1367)+(G1367)*(W1367))*(W1367),1E-6))^2)/(2*$I$5)</f>
        <v/>
      </c>
      <c r="AC1367">
        <f>((ABS(K1367)*$D$6)/(MAX(((F1367)+(G1367)*(W1367))*(W1367),1E-6)*MAX(((((F1367)+(G1367)*(W1367))*(W1367))/MAX((F1367)+2*(W1367)*SQRT(1+(G1367)^2),1E-6))^(2/3),1E-6)))^2</f>
        <v/>
      </c>
      <c r="AD1367">
        <f>ABS(ABS(K1367)/MAX(((F1367)+(G1367)*(W1367))*(W1367),1E-6))/SQRT($I$5*MAX((((F1367)+(G1367)*(W1367))*(W1367))/MAX((F1367)+2*(G1367)*(W1367),1E-6),1E-6))</f>
        <v/>
      </c>
      <c r="AE1367">
        <f>((F1367)*(W1367)^2)/2+(G1367)*(W1367)^3/3+(ABS(K1367)^2)/($I$5*MAX(((F1367)+(G1367)*(W1367))*(W1367),1E-6))</f>
        <v/>
      </c>
      <c r="AF1367">
        <f>IF($D$20=0,0,IFERROR(AB1368+(((AC1367+AC1368)/2)*J1368)+(IF(Z1367&gt;Z1368,$D$8*((Z1367^2-Z1368^2)/(2*$I$5)),$D$9*((Z1368^2-Z1367^2)/(2*$I$5)))+($D$10*(ABS(I1368)/90)*(MAX(Z1367^2,Z1368^2)/(2*$I$5))))-AB1367,0))</f>
        <v/>
      </c>
      <c r="AG1367">
        <f>IF($D$20=0,1,IFERROR(IF(ROUND(AD1367,3)=1,1,IF(AND(ABS(AF1367)&lt;$D$19,AD1367&lt;1),1,0)),0))</f>
        <v/>
      </c>
      <c r="AH1367">
        <f>IFERROR(IF(V32="Supercritical",MAX($D$16,IFERROR(L1367,MAX($D$16,POWER((ABS(K1367)^2)/($I$5*MAX(F1367,0.1)^2),1/3)))),IF(V32="Subcritical",MAX($D$16,IFERROR(W1367,MAX($D$16,POWER((ABS(K1367)^2)/($I$5*MAX(F1367,0.1)^2),1/3)))),IF(AND(IFERROR(V1367,0)=1,IFERROR(AG1367,0)=1),IF(IFERROR(T1367,-1E99)&gt;=IFERROR(AE1367,-1E99),MAX($D$16,IFERROR(L1367,MAX($D$16,POWER((ABS(K1367)^2)/($I$5*MAX(F1367,0.1)^2),1/3)))),MAX($D$16,IFERROR(W1367,MAX($D$16,POWER((ABS(K1367)^2)/($I$5*MAX(F1367,0.1)^2),1/3))))),IF(IFERROR(V1367,0)=1,MAX($D$16,IFERROR(L1367,MAX($D$16,POWER((ABS(K1367)^2)/($I$5*MAX(F1367,0.1)^2),1/3)))),IF(IFERROR(AG1367,0)=1,MAX($D$16,IFERROR(W1367,MAX($D$16,POWER((ABS(K1367)^2)/($I$5*MAX(F1367,0.1)^2),1/3)))),MAX($D$16,POWER((ABS(K1367)^2)/($I$5*MAX(F1367,0.1)^2),1/3))))))),MAX($D$16,POWER((ABS(K1367)^2)/($I$5*MAX(F1367,0.1)^2),1/3)))</f>
        <v/>
      </c>
      <c r="AI1367">
        <f>E1367+AH1367</f>
        <v/>
      </c>
      <c r="AJ1367">
        <f>AI1367+((ABS(K1367)/MAX(((F1367)+(G1367)*(AH1367))*(AH1367),1E-6))^2)/(2*$I$5)</f>
        <v/>
      </c>
      <c r="AM1367" t="n">
        <v>0</v>
      </c>
      <c r="AN1367" t="n">
        <v>0</v>
      </c>
      <c r="AO1367">
        <f>AM1367+AN1367</f>
        <v/>
      </c>
      <c r="AP1367">
        <f>AP1366+AO1367</f>
        <v/>
      </c>
      <c r="AQ1367">
        <f>ABS(ABS(K1367)/MAX(((F1367)+(G1367)*(AH1367))*(AH1367),1E-6))/SQRT($I$5*MAX((((F1367)+(G1367)*(AH1367))*(AH1367))/MAX((F1367)+2*(G1367)*(AH1367),1E-6),1E-6))</f>
        <v/>
      </c>
      <c r="AR1367">
        <f>IF(AQ1367&lt;1,"Subcritical","Supercritical")</f>
        <v/>
      </c>
      <c r="AS1367">
        <f>((ABS(K1367)*$D$6)/(MAX(((F1367)+(G1367)*(AH1367))*(AH1367),1E-6)*MAX(((((F1367)+(G1367)*(AH1367))*(AH1367))/MAX((F1367)+2*(AH1367)*SQRT(1+(G1367)^2),1E-6))^(2/3),1E-6)))^2</f>
        <v/>
      </c>
    </row>
    <row r="1368">
      <c r="A1368" t="n">
        <v>1219</v>
      </c>
      <c r="B1368" t="n">
        <v>1217.89</v>
      </c>
      <c r="C1368" t="n">
        <v>616071.954</v>
      </c>
      <c r="D1368" t="n">
        <v>3096786.243</v>
      </c>
      <c r="E1368" t="n">
        <v>631.953</v>
      </c>
      <c r="F1368" t="n">
        <v>5.2</v>
      </c>
      <c r="G1368" t="n">
        <v>0</v>
      </c>
      <c r="H1368" t="inlineStr">
        <is>
          <t>Normal</t>
        </is>
      </c>
      <c r="I1368" t="n">
        <v>0.06</v>
      </c>
      <c r="J1368">
        <f>B1368-B1367</f>
        <v/>
      </c>
      <c r="K1368">
        <f>MAX(0,K1367-AO1367)</f>
        <v/>
      </c>
      <c r="L1368">
        <f>IF($D$20=0,IFERROR(L1367,MAX($D$16,POWER((ABS(K1368)^2)/($I$5*MAX(F1368,0.1)^2),1/3))),IF(IFERROR(V1367,0)=0,IFERROR(L1367,MAX($D$16,POWER((ABS(K1368)^2)/($I$5*MAX(F1368,0.1)^2),1/3))),IF(OR(IFERROR(L1368,0)=0,IFERROR(S1367,0)&lt;1,IFERROR(S1368,0)&lt;1),MAX($D$16,POWER((ABS(K1368)^2)/($I$5*MAX(F1368,0.1)^2),1/3)),IF(IFERROR(U1368,0)&gt;0,MAX($D$16,IFERROR(L1368,0)+((IFERROR(U1368,0))*$D$18*IF((IFERROR(S1368,0))&lt;1,1,-1))),IF(IFERROR(U1368,0)&lt;0,IF(ABS((MAX($D$16,POWER((ABS(K1368)^2)/($I$5*MAX(F1368,0.1)^2),1/3)))-IFERROR(L1368,0))&gt;$D$19,MAX($D$16,IF((MAX($D$16,POWER((ABS(K1368)^2)/($I$5*MAX(F1368,0.1)^2),1/3)))&gt;IFERROR(L1368,0),MIN((MAX($D$16,POWER((ABS(K1368)^2)/($I$5*MAX(F1368,0.1)^2),1/3))),IFERROR(L1368,0)+(MIN(ABS(IFERROR(U1368,0))*$D$18,ABS((MAX($D$16,POWER((ABS(K1368)^2)/($I$5*MAX(F1368,0.1)^2),1/3)))-IFERROR(L1368,0))))),MAX((MAX($D$16,POWER((ABS(K1368)^2)/($I$5*MAX(F1368,0.1)^2),1/3))),IFERROR(L1368,0)-(MIN(ABS(IFERROR(U1368,0))*$D$18,ABS((MAX($D$16,POWER((ABS(K1368)^2)/($I$5*MAX(F1368,0.1)^2),1/3)))-IFERROR(L1368,0))))))),MAX($D$16,POWER((ABS(K1368)^2)/($I$5*MAX(F1368,0.1)^2),1/3))),MAX($D$16,IFERROR(L1368,0)))))))</f>
        <v/>
      </c>
      <c r="M1368">
        <f>((F1368)+(G1368)*(L1368))*(L1368)</f>
        <v/>
      </c>
      <c r="N1368">
        <f>(((F1368)+(G1368)*(L1368))*(L1368))/MAX((F1368)+2*(L1368)*SQRT(1+(G1368)^2),1E-6)</f>
        <v/>
      </c>
      <c r="O1368">
        <f>ABS(K1368)/MAX(((F1368)+(G1368)*(L1368))*(L1368),1E-6)</f>
        <v/>
      </c>
      <c r="P1368">
        <f>E1368+L1368</f>
        <v/>
      </c>
      <c r="Q1368">
        <f>P1368+((ABS(K1368)/MAX(((F1368)+(G1368)*(L1368))*(L1368),1E-6))^2)/(2*$I$5)</f>
        <v/>
      </c>
      <c r="R1368">
        <f>((ABS(K1368)*$D$6)/(MAX(((F1368)+(G1368)*(L1368))*(L1368),1E-6)*MAX(((((F1368)+(G1368)*(L1368))*(L1368))/MAX((F1368)+2*(L1368)*SQRT(1+(G1368)^2),1E-6))^(2/3),1E-6)))^2</f>
        <v/>
      </c>
      <c r="S1368">
        <f>ABS(ABS(K1368)/MAX(((F1368)+(G1368)*(L1368))*(L1368),1E-6))/SQRT($I$5*MAX((((F1368)+(G1368)*(L1368))*(L1368))/MAX((F1368)+2*(G1368)*(L1368),1E-6),1E-6))</f>
        <v/>
      </c>
      <c r="T1368">
        <f>((F1368)*(L1368)^2)/2+(G1368)*(L1368)^3/3+(ABS(K1368)^2)/($I$5*MAX(((F1368)+(G1368)*(L1368))*(L1368),1E-6))</f>
        <v/>
      </c>
      <c r="U1368">
        <f>IF($D$20=0,0,IFERROR(Q1367-(((R1367+R1368)/2)*J1368)-(IF(O1367&gt;O1368,$D$8*((O1367^2-O1368^2)/(2*$I$5)),$D$9*((O1368^2-O1367^2)/(2*$I$5)))+($D$10*(ABS(I1368)/90)*(MAX(O1367^2,O1368^2)/(2*$I$5))))-Q1368,0))</f>
        <v/>
      </c>
      <c r="V1368">
        <f>IF($D$20=0,1,IFERROR(IF(ROUND(S1368,3)=1,1,IF(AND(ABS(U1368)&lt;$D$19,S1368&gt;1),1,0)),0))</f>
        <v/>
      </c>
      <c r="W1368">
        <f>IF($D$20=0,IFERROR(W1369,MAX($D$16,POWER((ABS(K1368)^2)/($I$5*MAX(F1368,0.1)^2),1/3))),IF(IFERROR(AG1369,0)=0,IFERROR(W1369,MAX($D$16,POWER((ABS(K1368)^2)/($I$5*MAX(F1368,0.1)^2),1/3))),IF(OR(IFERROR(W1368,0)=0,IFERROR(AD1369,0)&gt;1),MAX($D$16,POWER((ABS(K1368)^2)/($I$5*MAX(F1368,0.1)^2),1/3)),IF(IFERROR(AF1368,0)&gt;0,MAX($D$16,IFERROR(W1368,0)+((IFERROR(AF1368,0))*$D$18*IF((IFERROR(AD1368,0))&lt;1,1,-1))),IF(IFERROR(AF1368,0)&lt;0,IF(ABS((MAX($D$16,POWER((ABS(K1368)^2)/($I$5*MAX(F1368,0.1)^2),1/3)))-IFERROR(W1368,0))&gt;$D$19,MAX($D$16,IF((MAX($D$16,POWER((ABS(K1368)^2)/($I$5*MAX(F1368,0.1)^2),1/3)))&gt;IFERROR(W1368,0),MIN((MAX($D$16,POWER((ABS(K1368)^2)/($I$5*MAX(F1368,0.1)^2),1/3))),IFERROR(W1368,0)+(MIN(ABS(IFERROR(AF1368,0))*$D$18,ABS((MAX($D$16,POWER((ABS(K1368)^2)/($I$5*MAX(F1368,0.1)^2),1/3)))-IFERROR(W1368,0))))),MAX((MAX($D$16,POWER((ABS(K1368)^2)/($I$5*MAX(F1368,0.1)^2),1/3))),IFERROR(W1368,0)-(MIN(ABS(IFERROR(AF1368,0))*$D$18,ABS((MAX($D$16,POWER((ABS(K1368)^2)/($I$5*MAX(F1368,0.1)^2),1/3)))-IFERROR(W1368,0))))))),MAX($D$16,POWER((ABS(K1368)^2)/($I$5*MAX(F1368,0.1)^2),1/3))),MAX($D$16,IFERROR(W1368,0)))))))</f>
        <v/>
      </c>
      <c r="X1368">
        <f>((F1368)+(G1368)*(W1368))*(W1368)</f>
        <v/>
      </c>
      <c r="Y1368">
        <f>(((F1368)+(G1368)*(W1368))*(W1368))/MAX((F1368)+2*(W1368)*SQRT(1+(G1368)^2),1E-6)</f>
        <v/>
      </c>
      <c r="Z1368">
        <f>ABS(K1368)/MAX(((F1368)+(G1368)*(W1368))*(W1368),1E-6)</f>
        <v/>
      </c>
      <c r="AA1368">
        <f>E1368+W1368</f>
        <v/>
      </c>
      <c r="AB1368">
        <f>AA1368+((ABS(K1368)/MAX(((F1368)+(G1368)*(W1368))*(W1368),1E-6))^2)/(2*$I$5)</f>
        <v/>
      </c>
      <c r="AC1368">
        <f>((ABS(K1368)*$D$6)/(MAX(((F1368)+(G1368)*(W1368))*(W1368),1E-6)*MAX(((((F1368)+(G1368)*(W1368))*(W1368))/MAX((F1368)+2*(W1368)*SQRT(1+(G1368)^2),1E-6))^(2/3),1E-6)))^2</f>
        <v/>
      </c>
      <c r="AD1368">
        <f>ABS(ABS(K1368)/MAX(((F1368)+(G1368)*(W1368))*(W1368),1E-6))/SQRT($I$5*MAX((((F1368)+(G1368)*(W1368))*(W1368))/MAX((F1368)+2*(G1368)*(W1368),1E-6),1E-6))</f>
        <v/>
      </c>
      <c r="AE1368">
        <f>((F1368)*(W1368)^2)/2+(G1368)*(W1368)^3/3+(ABS(K1368)^2)/($I$5*MAX(((F1368)+(G1368)*(W1368))*(W1368),1E-6))</f>
        <v/>
      </c>
      <c r="AF1368">
        <f>IF($D$20=0,0,IFERROR(AB1369+(((AC1368+AC1369)/2)*J1369)+(IF(Z1368&gt;Z1369,$D$8*((Z1368^2-Z1369^2)/(2*$I$5)),$D$9*((Z1369^2-Z1368^2)/(2*$I$5)))+($D$10*(ABS(I1369)/90)*(MAX(Z1368^2,Z1369^2)/(2*$I$5))))-AB1368,0))</f>
        <v/>
      </c>
      <c r="AG1368">
        <f>IF($D$20=0,1,IFERROR(IF(ROUND(AD1368,3)=1,1,IF(AND(ABS(AF1368)&lt;$D$19,AD1368&lt;1),1,0)),0))</f>
        <v/>
      </c>
      <c r="AH1368">
        <f>IFERROR(IF(V32="Supercritical",MAX($D$16,IFERROR(L1368,MAX($D$16,POWER((ABS(K1368)^2)/($I$5*MAX(F1368,0.1)^2),1/3)))),IF(V32="Subcritical",MAX($D$16,IFERROR(W1368,MAX($D$16,POWER((ABS(K1368)^2)/($I$5*MAX(F1368,0.1)^2),1/3)))),IF(AND(IFERROR(V1368,0)=1,IFERROR(AG1368,0)=1),IF(IFERROR(T1368,-1E99)&gt;=IFERROR(AE1368,-1E99),MAX($D$16,IFERROR(L1368,MAX($D$16,POWER((ABS(K1368)^2)/($I$5*MAX(F1368,0.1)^2),1/3)))),MAX($D$16,IFERROR(W1368,MAX($D$16,POWER((ABS(K1368)^2)/($I$5*MAX(F1368,0.1)^2),1/3))))),IF(IFERROR(V1368,0)=1,MAX($D$16,IFERROR(L1368,MAX($D$16,POWER((ABS(K1368)^2)/($I$5*MAX(F1368,0.1)^2),1/3)))),IF(IFERROR(AG1368,0)=1,MAX($D$16,IFERROR(W1368,MAX($D$16,POWER((ABS(K1368)^2)/($I$5*MAX(F1368,0.1)^2),1/3)))),MAX($D$16,POWER((ABS(K1368)^2)/($I$5*MAX(F1368,0.1)^2),1/3))))))),MAX($D$16,POWER((ABS(K1368)^2)/($I$5*MAX(F1368,0.1)^2),1/3)))</f>
        <v/>
      </c>
      <c r="AI1368">
        <f>E1368+AH1368</f>
        <v/>
      </c>
      <c r="AJ1368">
        <f>AI1368+((ABS(K1368)/MAX(((F1368)+(G1368)*(AH1368))*(AH1368),1E-6))^2)/(2*$I$5)</f>
        <v/>
      </c>
      <c r="AM1368" t="n">
        <v>0</v>
      </c>
      <c r="AN1368" t="n">
        <v>0</v>
      </c>
      <c r="AO1368">
        <f>AM1368+AN1368</f>
        <v/>
      </c>
      <c r="AP1368">
        <f>AP1367+AO1368</f>
        <v/>
      </c>
      <c r="AQ1368">
        <f>ABS(ABS(K1368)/MAX(((F1368)+(G1368)*(AH1368))*(AH1368),1E-6))/SQRT($I$5*MAX((((F1368)+(G1368)*(AH1368))*(AH1368))/MAX((F1368)+2*(G1368)*(AH1368),1E-6),1E-6))</f>
        <v/>
      </c>
      <c r="AR1368">
        <f>IF(AQ1368&lt;1,"Subcritical","Supercritical")</f>
        <v/>
      </c>
      <c r="AS1368">
        <f>((ABS(K1368)*$D$6)/(MAX(((F1368)+(G1368)*(AH1368))*(AH1368),1E-6)*MAX(((((F1368)+(G1368)*(AH1368))*(AH1368))/MAX((F1368)+2*(AH1368)*SQRT(1+(G1368)^2),1E-6))^(2/3),1E-6)))^2</f>
        <v/>
      </c>
    </row>
    <row r="1369">
      <c r="A1369" t="n">
        <v>1220</v>
      </c>
      <c r="B1369" t="n">
        <v>1218.89</v>
      </c>
      <c r="C1369" t="n">
        <v>616071.911</v>
      </c>
      <c r="D1369" t="n">
        <v>3096785.244</v>
      </c>
      <c r="E1369" t="n">
        <v>631.9525</v>
      </c>
      <c r="F1369" t="n">
        <v>5.2</v>
      </c>
      <c r="G1369" t="n">
        <v>0</v>
      </c>
      <c r="H1369" t="inlineStr">
        <is>
          <t>Normal</t>
        </is>
      </c>
      <c r="I1369" t="n">
        <v>0.057</v>
      </c>
      <c r="J1369">
        <f>B1369-B1368</f>
        <v/>
      </c>
      <c r="K1369">
        <f>MAX(0,K1368-AO1368)</f>
        <v/>
      </c>
      <c r="L1369">
        <f>IF($D$20=0,IFERROR(L1368,MAX($D$16,POWER((ABS(K1369)^2)/($I$5*MAX(F1369,0.1)^2),1/3))),IF(IFERROR(V1368,0)=0,IFERROR(L1368,MAX($D$16,POWER((ABS(K1369)^2)/($I$5*MAX(F1369,0.1)^2),1/3))),IF(OR(IFERROR(L1369,0)=0,IFERROR(S1368,0)&lt;1,IFERROR(S1369,0)&lt;1),MAX($D$16,POWER((ABS(K1369)^2)/($I$5*MAX(F1369,0.1)^2),1/3)),IF(IFERROR(U1369,0)&gt;0,MAX($D$16,IFERROR(L1369,0)+((IFERROR(U1369,0))*$D$18*IF((IFERROR(S1369,0))&lt;1,1,-1))),IF(IFERROR(U1369,0)&lt;0,IF(ABS((MAX($D$16,POWER((ABS(K1369)^2)/($I$5*MAX(F1369,0.1)^2),1/3)))-IFERROR(L1369,0))&gt;$D$19,MAX($D$16,IF((MAX($D$16,POWER((ABS(K1369)^2)/($I$5*MAX(F1369,0.1)^2),1/3)))&gt;IFERROR(L1369,0),MIN((MAX($D$16,POWER((ABS(K1369)^2)/($I$5*MAX(F1369,0.1)^2),1/3))),IFERROR(L1369,0)+(MIN(ABS(IFERROR(U1369,0))*$D$18,ABS((MAX($D$16,POWER((ABS(K1369)^2)/($I$5*MAX(F1369,0.1)^2),1/3)))-IFERROR(L1369,0))))),MAX((MAX($D$16,POWER((ABS(K1369)^2)/($I$5*MAX(F1369,0.1)^2),1/3))),IFERROR(L1369,0)-(MIN(ABS(IFERROR(U1369,0))*$D$18,ABS((MAX($D$16,POWER((ABS(K1369)^2)/($I$5*MAX(F1369,0.1)^2),1/3)))-IFERROR(L1369,0))))))),MAX($D$16,POWER((ABS(K1369)^2)/($I$5*MAX(F1369,0.1)^2),1/3))),MAX($D$16,IFERROR(L1369,0)))))))</f>
        <v/>
      </c>
      <c r="M1369">
        <f>((F1369)+(G1369)*(L1369))*(L1369)</f>
        <v/>
      </c>
      <c r="N1369">
        <f>(((F1369)+(G1369)*(L1369))*(L1369))/MAX((F1369)+2*(L1369)*SQRT(1+(G1369)^2),1E-6)</f>
        <v/>
      </c>
      <c r="O1369">
        <f>ABS(K1369)/MAX(((F1369)+(G1369)*(L1369))*(L1369),1E-6)</f>
        <v/>
      </c>
      <c r="P1369">
        <f>E1369+L1369</f>
        <v/>
      </c>
      <c r="Q1369">
        <f>P1369+((ABS(K1369)/MAX(((F1369)+(G1369)*(L1369))*(L1369),1E-6))^2)/(2*$I$5)</f>
        <v/>
      </c>
      <c r="R1369">
        <f>((ABS(K1369)*$D$6)/(MAX(((F1369)+(G1369)*(L1369))*(L1369),1E-6)*MAX(((((F1369)+(G1369)*(L1369))*(L1369))/MAX((F1369)+2*(L1369)*SQRT(1+(G1369)^2),1E-6))^(2/3),1E-6)))^2</f>
        <v/>
      </c>
      <c r="S1369">
        <f>ABS(ABS(K1369)/MAX(((F1369)+(G1369)*(L1369))*(L1369),1E-6))/SQRT($I$5*MAX((((F1369)+(G1369)*(L1369))*(L1369))/MAX((F1369)+2*(G1369)*(L1369),1E-6),1E-6))</f>
        <v/>
      </c>
      <c r="T1369">
        <f>((F1369)*(L1369)^2)/2+(G1369)*(L1369)^3/3+(ABS(K1369)^2)/($I$5*MAX(((F1369)+(G1369)*(L1369))*(L1369),1E-6))</f>
        <v/>
      </c>
      <c r="U1369">
        <f>IF($D$20=0,0,IFERROR(Q1368-(((R1368+R1369)/2)*J1369)-(IF(O1368&gt;O1369,$D$8*((O1368^2-O1369^2)/(2*$I$5)),$D$9*((O1369^2-O1368^2)/(2*$I$5)))+($D$10*(ABS(I1369)/90)*(MAX(O1368^2,O1369^2)/(2*$I$5))))-Q1369,0))</f>
        <v/>
      </c>
      <c r="V1369">
        <f>IF($D$20=0,1,IFERROR(IF(ROUND(S1369,3)=1,1,IF(AND(ABS(U1369)&lt;$D$19,S1369&gt;1),1,0)),0))</f>
        <v/>
      </c>
      <c r="W1369">
        <f>IF($D$20=0,IFERROR(W1370,MAX($D$16,POWER((ABS(K1369)^2)/($I$5*MAX(F1369,0.1)^2),1/3))),IF(IFERROR(AG1370,0)=0,IFERROR(W1370,MAX($D$16,POWER((ABS(K1369)^2)/($I$5*MAX(F1369,0.1)^2),1/3))),IF(OR(IFERROR(W1369,0)=0,IFERROR(AD1370,0)&gt;1),MAX($D$16,POWER((ABS(K1369)^2)/($I$5*MAX(F1369,0.1)^2),1/3)),IF(IFERROR(AF1369,0)&gt;0,MAX($D$16,IFERROR(W1369,0)+((IFERROR(AF1369,0))*$D$18*IF((IFERROR(AD1369,0))&lt;1,1,-1))),IF(IFERROR(AF1369,0)&lt;0,IF(ABS((MAX($D$16,POWER((ABS(K1369)^2)/($I$5*MAX(F1369,0.1)^2),1/3)))-IFERROR(W1369,0))&gt;$D$19,MAX($D$16,IF((MAX($D$16,POWER((ABS(K1369)^2)/($I$5*MAX(F1369,0.1)^2),1/3)))&gt;IFERROR(W1369,0),MIN((MAX($D$16,POWER((ABS(K1369)^2)/($I$5*MAX(F1369,0.1)^2),1/3))),IFERROR(W1369,0)+(MIN(ABS(IFERROR(AF1369,0))*$D$18,ABS((MAX($D$16,POWER((ABS(K1369)^2)/($I$5*MAX(F1369,0.1)^2),1/3)))-IFERROR(W1369,0))))),MAX((MAX($D$16,POWER((ABS(K1369)^2)/($I$5*MAX(F1369,0.1)^2),1/3))),IFERROR(W1369,0)-(MIN(ABS(IFERROR(AF1369,0))*$D$18,ABS((MAX($D$16,POWER((ABS(K1369)^2)/($I$5*MAX(F1369,0.1)^2),1/3)))-IFERROR(W1369,0))))))),MAX($D$16,POWER((ABS(K1369)^2)/($I$5*MAX(F1369,0.1)^2),1/3))),MAX($D$16,IFERROR(W1369,0)))))))</f>
        <v/>
      </c>
      <c r="X1369">
        <f>((F1369)+(G1369)*(W1369))*(W1369)</f>
        <v/>
      </c>
      <c r="Y1369">
        <f>(((F1369)+(G1369)*(W1369))*(W1369))/MAX((F1369)+2*(W1369)*SQRT(1+(G1369)^2),1E-6)</f>
        <v/>
      </c>
      <c r="Z1369">
        <f>ABS(K1369)/MAX(((F1369)+(G1369)*(W1369))*(W1369),1E-6)</f>
        <v/>
      </c>
      <c r="AA1369">
        <f>E1369+W1369</f>
        <v/>
      </c>
      <c r="AB1369">
        <f>AA1369+((ABS(K1369)/MAX(((F1369)+(G1369)*(W1369))*(W1369),1E-6))^2)/(2*$I$5)</f>
        <v/>
      </c>
      <c r="AC1369">
        <f>((ABS(K1369)*$D$6)/(MAX(((F1369)+(G1369)*(W1369))*(W1369),1E-6)*MAX(((((F1369)+(G1369)*(W1369))*(W1369))/MAX((F1369)+2*(W1369)*SQRT(1+(G1369)^2),1E-6))^(2/3),1E-6)))^2</f>
        <v/>
      </c>
      <c r="AD1369">
        <f>ABS(ABS(K1369)/MAX(((F1369)+(G1369)*(W1369))*(W1369),1E-6))/SQRT($I$5*MAX((((F1369)+(G1369)*(W1369))*(W1369))/MAX((F1369)+2*(G1369)*(W1369),1E-6),1E-6))</f>
        <v/>
      </c>
      <c r="AE1369">
        <f>((F1369)*(W1369)^2)/2+(G1369)*(W1369)^3/3+(ABS(K1369)^2)/($I$5*MAX(((F1369)+(G1369)*(W1369))*(W1369),1E-6))</f>
        <v/>
      </c>
      <c r="AF1369">
        <f>IF($D$20=0,0,IFERROR(AB1370+(((AC1369+AC1370)/2)*J1370)+(IF(Z1369&gt;Z1370,$D$8*((Z1369^2-Z1370^2)/(2*$I$5)),$D$9*((Z1370^2-Z1369^2)/(2*$I$5)))+($D$10*(ABS(I1370)/90)*(MAX(Z1369^2,Z1370^2)/(2*$I$5))))-AB1369,0))</f>
        <v/>
      </c>
      <c r="AG1369">
        <f>IF($D$20=0,1,IFERROR(IF(ROUND(AD1369,3)=1,1,IF(AND(ABS(AF1369)&lt;$D$19,AD1369&lt;1),1,0)),0))</f>
        <v/>
      </c>
      <c r="AH1369">
        <f>IFERROR(IF(V32="Supercritical",MAX($D$16,IFERROR(L1369,MAX($D$16,POWER((ABS(K1369)^2)/($I$5*MAX(F1369,0.1)^2),1/3)))),IF(V32="Subcritical",MAX($D$16,IFERROR(W1369,MAX($D$16,POWER((ABS(K1369)^2)/($I$5*MAX(F1369,0.1)^2),1/3)))),IF(AND(IFERROR(V1369,0)=1,IFERROR(AG1369,0)=1),IF(IFERROR(T1369,-1E99)&gt;=IFERROR(AE1369,-1E99),MAX($D$16,IFERROR(L1369,MAX($D$16,POWER((ABS(K1369)^2)/($I$5*MAX(F1369,0.1)^2),1/3)))),MAX($D$16,IFERROR(W1369,MAX($D$16,POWER((ABS(K1369)^2)/($I$5*MAX(F1369,0.1)^2),1/3))))),IF(IFERROR(V1369,0)=1,MAX($D$16,IFERROR(L1369,MAX($D$16,POWER((ABS(K1369)^2)/($I$5*MAX(F1369,0.1)^2),1/3)))),IF(IFERROR(AG1369,0)=1,MAX($D$16,IFERROR(W1369,MAX($D$16,POWER((ABS(K1369)^2)/($I$5*MAX(F1369,0.1)^2),1/3)))),MAX($D$16,POWER((ABS(K1369)^2)/($I$5*MAX(F1369,0.1)^2),1/3))))))),MAX($D$16,POWER((ABS(K1369)^2)/($I$5*MAX(F1369,0.1)^2),1/3)))</f>
        <v/>
      </c>
      <c r="AI1369">
        <f>E1369+AH1369</f>
        <v/>
      </c>
      <c r="AJ1369">
        <f>AI1369+((ABS(K1369)/MAX(((F1369)+(G1369)*(AH1369))*(AH1369),1E-6))^2)/(2*$I$5)</f>
        <v/>
      </c>
      <c r="AM1369" t="n">
        <v>0</v>
      </c>
      <c r="AN1369" t="n">
        <v>0</v>
      </c>
      <c r="AO1369">
        <f>AM1369+AN1369</f>
        <v/>
      </c>
      <c r="AP1369">
        <f>AP1368+AO1369</f>
        <v/>
      </c>
      <c r="AQ1369">
        <f>ABS(ABS(K1369)/MAX(((F1369)+(G1369)*(AH1369))*(AH1369),1E-6))/SQRT($I$5*MAX((((F1369)+(G1369)*(AH1369))*(AH1369))/MAX((F1369)+2*(G1369)*(AH1369),1E-6),1E-6))</f>
        <v/>
      </c>
      <c r="AR1369">
        <f>IF(AQ1369&lt;1,"Subcritical","Supercritical")</f>
        <v/>
      </c>
      <c r="AS1369">
        <f>((ABS(K1369)*$D$6)/(MAX(((F1369)+(G1369)*(AH1369))*(AH1369),1E-6)*MAX(((((F1369)+(G1369)*(AH1369))*(AH1369))/MAX((F1369)+2*(AH1369)*SQRT(1+(G1369)^2),1E-6))^(2/3),1E-6)))^2</f>
        <v/>
      </c>
    </row>
    <row r="1370">
      <c r="A1370" t="n">
        <v>1221</v>
      </c>
      <c r="B1370" t="n">
        <v>1219.89</v>
      </c>
      <c r="C1370" t="n">
        <v>616071.8689999999</v>
      </c>
      <c r="D1370" t="n">
        <v>3096784.245</v>
      </c>
      <c r="E1370" t="n">
        <v>631.952</v>
      </c>
      <c r="F1370" t="n">
        <v>5.2</v>
      </c>
      <c r="G1370" t="n">
        <v>0</v>
      </c>
      <c r="H1370" t="inlineStr">
        <is>
          <t>Normal</t>
        </is>
      </c>
      <c r="I1370" t="n">
        <v>0</v>
      </c>
      <c r="J1370">
        <f>B1370-B1369</f>
        <v/>
      </c>
      <c r="K1370">
        <f>MAX(0,K1369-AO1369)</f>
        <v/>
      </c>
      <c r="L1370">
        <f>IF($D$20=0,IFERROR(L1369,MAX($D$16,POWER((ABS(K1370)^2)/($I$5*MAX(F1370,0.1)^2),1/3))),IF(IFERROR(V1369,0)=0,IFERROR(L1369,MAX($D$16,POWER((ABS(K1370)^2)/($I$5*MAX(F1370,0.1)^2),1/3))),IF(OR(IFERROR(L1370,0)=0,IFERROR(S1369,0)&lt;1,IFERROR(S1370,0)&lt;1),MAX($D$16,POWER((ABS(K1370)^2)/($I$5*MAX(F1370,0.1)^2),1/3)),IF(IFERROR(U1370,0)&gt;0,MAX($D$16,IFERROR(L1370,0)+((IFERROR(U1370,0))*$D$18*IF((IFERROR(S1370,0))&lt;1,1,-1))),IF(IFERROR(U1370,0)&lt;0,IF(ABS((MAX($D$16,POWER((ABS(K1370)^2)/($I$5*MAX(F1370,0.1)^2),1/3)))-IFERROR(L1370,0))&gt;$D$19,MAX($D$16,IF((MAX($D$16,POWER((ABS(K1370)^2)/($I$5*MAX(F1370,0.1)^2),1/3)))&gt;IFERROR(L1370,0),MIN((MAX($D$16,POWER((ABS(K1370)^2)/($I$5*MAX(F1370,0.1)^2),1/3))),IFERROR(L1370,0)+(MIN(ABS(IFERROR(U1370,0))*$D$18,ABS((MAX($D$16,POWER((ABS(K1370)^2)/($I$5*MAX(F1370,0.1)^2),1/3)))-IFERROR(L1370,0))))),MAX((MAX($D$16,POWER((ABS(K1370)^2)/($I$5*MAX(F1370,0.1)^2),1/3))),IFERROR(L1370,0)-(MIN(ABS(IFERROR(U1370,0))*$D$18,ABS((MAX($D$16,POWER((ABS(K1370)^2)/($I$5*MAX(F1370,0.1)^2),1/3)))-IFERROR(L1370,0))))))),MAX($D$16,POWER((ABS(K1370)^2)/($I$5*MAX(F1370,0.1)^2),1/3))),MAX($D$16,IFERROR(L1370,0)))))))</f>
        <v/>
      </c>
      <c r="M1370">
        <f>((F1370)+(G1370)*(L1370))*(L1370)</f>
        <v/>
      </c>
      <c r="N1370">
        <f>(((F1370)+(G1370)*(L1370))*(L1370))/MAX((F1370)+2*(L1370)*SQRT(1+(G1370)^2),1E-6)</f>
        <v/>
      </c>
      <c r="O1370">
        <f>ABS(K1370)/MAX(((F1370)+(G1370)*(L1370))*(L1370),1E-6)</f>
        <v/>
      </c>
      <c r="P1370">
        <f>E1370+L1370</f>
        <v/>
      </c>
      <c r="Q1370">
        <f>P1370+((ABS(K1370)/MAX(((F1370)+(G1370)*(L1370))*(L1370),1E-6))^2)/(2*$I$5)</f>
        <v/>
      </c>
      <c r="R1370">
        <f>((ABS(K1370)*$D$6)/(MAX(((F1370)+(G1370)*(L1370))*(L1370),1E-6)*MAX(((((F1370)+(G1370)*(L1370))*(L1370))/MAX((F1370)+2*(L1370)*SQRT(1+(G1370)^2),1E-6))^(2/3),1E-6)))^2</f>
        <v/>
      </c>
      <c r="S1370">
        <f>ABS(ABS(K1370)/MAX(((F1370)+(G1370)*(L1370))*(L1370),1E-6))/SQRT($I$5*MAX((((F1370)+(G1370)*(L1370))*(L1370))/MAX((F1370)+2*(G1370)*(L1370),1E-6),1E-6))</f>
        <v/>
      </c>
      <c r="T1370">
        <f>((F1370)*(L1370)^2)/2+(G1370)*(L1370)^3/3+(ABS(K1370)^2)/($I$5*MAX(((F1370)+(G1370)*(L1370))*(L1370),1E-6))</f>
        <v/>
      </c>
      <c r="U1370">
        <f>IF($D$20=0,0,IFERROR(Q1369-(((R1369+R1370)/2)*J1370)-(IF(O1369&gt;O1370,$D$8*((O1369^2-O1370^2)/(2*$I$5)),$D$9*((O1370^2-O1369^2)/(2*$I$5)))+($D$10*(ABS(I1370)/90)*(MAX(O1369^2,O1370^2)/(2*$I$5))))-Q1370,0))</f>
        <v/>
      </c>
      <c r="V1370">
        <f>IF($D$20=0,1,IFERROR(IF(ROUND(S1370,3)=1,1,IF(AND(ABS(U1370)&lt;$D$19,S1370&gt;1),1,0)),0))</f>
        <v/>
      </c>
      <c r="W1370">
        <f>IF($D$20=0,IFERROR(W1371,MAX($D$16,POWER((ABS(K1370)^2)/($I$5*MAX(F1370,0.1)^2),1/3))),IF(IFERROR(AG1371,0)=0,IFERROR(W1371,MAX($D$16,POWER((ABS(K1370)^2)/($I$5*MAX(F1370,0.1)^2),1/3))),IF(OR(IFERROR(W1370,0)=0,IFERROR(AD1371,0)&gt;1),MAX($D$16,POWER((ABS(K1370)^2)/($I$5*MAX(F1370,0.1)^2),1/3)),IF(IFERROR(AF1370,0)&gt;0,MAX($D$16,IFERROR(W1370,0)+((IFERROR(AF1370,0))*$D$18*IF((IFERROR(AD1370,0))&lt;1,1,-1))),IF(IFERROR(AF1370,0)&lt;0,IF(ABS((MAX($D$16,POWER((ABS(K1370)^2)/($I$5*MAX(F1370,0.1)^2),1/3)))-IFERROR(W1370,0))&gt;$D$19,MAX($D$16,IF((MAX($D$16,POWER((ABS(K1370)^2)/($I$5*MAX(F1370,0.1)^2),1/3)))&gt;IFERROR(W1370,0),MIN((MAX($D$16,POWER((ABS(K1370)^2)/($I$5*MAX(F1370,0.1)^2),1/3))),IFERROR(W1370,0)+(MIN(ABS(IFERROR(AF1370,0))*$D$18,ABS((MAX($D$16,POWER((ABS(K1370)^2)/($I$5*MAX(F1370,0.1)^2),1/3)))-IFERROR(W1370,0))))),MAX((MAX($D$16,POWER((ABS(K1370)^2)/($I$5*MAX(F1370,0.1)^2),1/3))),IFERROR(W1370,0)-(MIN(ABS(IFERROR(AF1370,0))*$D$18,ABS((MAX($D$16,POWER((ABS(K1370)^2)/($I$5*MAX(F1370,0.1)^2),1/3)))-IFERROR(W1370,0))))))),MAX($D$16,POWER((ABS(K1370)^2)/($I$5*MAX(F1370,0.1)^2),1/3))),MAX($D$16,IFERROR(W1370,0)))))))</f>
        <v/>
      </c>
      <c r="X1370">
        <f>((F1370)+(G1370)*(W1370))*(W1370)</f>
        <v/>
      </c>
      <c r="Y1370">
        <f>(((F1370)+(G1370)*(W1370))*(W1370))/MAX((F1370)+2*(W1370)*SQRT(1+(G1370)^2),1E-6)</f>
        <v/>
      </c>
      <c r="Z1370">
        <f>ABS(K1370)/MAX(((F1370)+(G1370)*(W1370))*(W1370),1E-6)</f>
        <v/>
      </c>
      <c r="AA1370">
        <f>E1370+W1370</f>
        <v/>
      </c>
      <c r="AB1370">
        <f>AA1370+((ABS(K1370)/MAX(((F1370)+(G1370)*(W1370))*(W1370),1E-6))^2)/(2*$I$5)</f>
        <v/>
      </c>
      <c r="AC1370">
        <f>((ABS(K1370)*$D$6)/(MAX(((F1370)+(G1370)*(W1370))*(W1370),1E-6)*MAX(((((F1370)+(G1370)*(W1370))*(W1370))/MAX((F1370)+2*(W1370)*SQRT(1+(G1370)^2),1E-6))^(2/3),1E-6)))^2</f>
        <v/>
      </c>
      <c r="AD1370">
        <f>ABS(ABS(K1370)/MAX(((F1370)+(G1370)*(W1370))*(W1370),1E-6))/SQRT($I$5*MAX((((F1370)+(G1370)*(W1370))*(W1370))/MAX((F1370)+2*(G1370)*(W1370),1E-6),1E-6))</f>
        <v/>
      </c>
      <c r="AE1370">
        <f>((F1370)*(W1370)^2)/2+(G1370)*(W1370)^3/3+(ABS(K1370)^2)/($I$5*MAX(((F1370)+(G1370)*(W1370))*(W1370),1E-6))</f>
        <v/>
      </c>
      <c r="AF1370">
        <f>IF($D$20=0,0,IFERROR(AB1371+(((AC1370+AC1371)/2)*J1371)+(IF(Z1370&gt;Z1371,$D$8*((Z1370^2-Z1371^2)/(2*$I$5)),$D$9*((Z1371^2-Z1370^2)/(2*$I$5)))+($D$10*(ABS(I1371)/90)*(MAX(Z1370^2,Z1371^2)/(2*$I$5))))-AB1370,0))</f>
        <v/>
      </c>
      <c r="AG1370">
        <f>IF($D$20=0,1,IFERROR(IF(ROUND(AD1370,3)=1,1,IF(AND(ABS(AF1370)&lt;$D$19,AD1370&lt;1),1,0)),0))</f>
        <v/>
      </c>
      <c r="AH1370">
        <f>IFERROR(IF(V32="Supercritical",MAX($D$16,IFERROR(L1370,MAX($D$16,POWER((ABS(K1370)^2)/($I$5*MAX(F1370,0.1)^2),1/3)))),IF(V32="Subcritical",MAX($D$16,IFERROR(W1370,MAX($D$16,POWER((ABS(K1370)^2)/($I$5*MAX(F1370,0.1)^2),1/3)))),IF(AND(IFERROR(V1370,0)=1,IFERROR(AG1370,0)=1),IF(IFERROR(T1370,-1E99)&gt;=IFERROR(AE1370,-1E99),MAX($D$16,IFERROR(L1370,MAX($D$16,POWER((ABS(K1370)^2)/($I$5*MAX(F1370,0.1)^2),1/3)))),MAX($D$16,IFERROR(W1370,MAX($D$16,POWER((ABS(K1370)^2)/($I$5*MAX(F1370,0.1)^2),1/3))))),IF(IFERROR(V1370,0)=1,MAX($D$16,IFERROR(L1370,MAX($D$16,POWER((ABS(K1370)^2)/($I$5*MAX(F1370,0.1)^2),1/3)))),IF(IFERROR(AG1370,0)=1,MAX($D$16,IFERROR(W1370,MAX($D$16,POWER((ABS(K1370)^2)/($I$5*MAX(F1370,0.1)^2),1/3)))),MAX($D$16,POWER((ABS(K1370)^2)/($I$5*MAX(F1370,0.1)^2),1/3))))))),MAX($D$16,POWER((ABS(K1370)^2)/($I$5*MAX(F1370,0.1)^2),1/3)))</f>
        <v/>
      </c>
      <c r="AI1370">
        <f>E1370+AH1370</f>
        <v/>
      </c>
      <c r="AJ1370">
        <f>AI1370+((ABS(K1370)/MAX(((F1370)+(G1370)*(AH1370))*(AH1370),1E-6))^2)/(2*$I$5)</f>
        <v/>
      </c>
      <c r="AM1370" t="n">
        <v>0</v>
      </c>
      <c r="AN1370" t="n">
        <v>0</v>
      </c>
      <c r="AO1370">
        <f>AM1370+AN1370</f>
        <v/>
      </c>
      <c r="AP1370">
        <f>AP1369+AO1370</f>
        <v/>
      </c>
      <c r="AQ1370">
        <f>ABS(ABS(K1370)/MAX(((F1370)+(G1370)*(AH1370))*(AH1370),1E-6))/SQRT($I$5*MAX((((F1370)+(G1370)*(AH1370))*(AH1370))/MAX((F1370)+2*(G1370)*(AH1370),1E-6),1E-6))</f>
        <v/>
      </c>
      <c r="AR1370">
        <f>IF(AQ1370&lt;1,"Subcritical","Supercritical")</f>
        <v/>
      </c>
      <c r="AS1370">
        <f>((ABS(K1370)*$D$6)/(MAX(((F1370)+(G1370)*(AH1370))*(AH1370),1E-6)*MAX(((((F1370)+(G1370)*(AH1370))*(AH1370))/MAX((F1370)+2*(AH1370)*SQRT(1+(G1370)^2),1E-6))^(2/3),1E-6)))^2</f>
        <v/>
      </c>
    </row>
    <row r="1371">
      <c r="A1371" t="n">
        <v>1222</v>
      </c>
      <c r="B1371" t="n">
        <v>1220.889</v>
      </c>
      <c r="C1371" t="n">
        <v>616071.827</v>
      </c>
      <c r="D1371" t="n">
        <v>3096783.246</v>
      </c>
      <c r="E1371" t="n">
        <v>631.9515</v>
      </c>
      <c r="F1371" t="n">
        <v>5.2</v>
      </c>
      <c r="G1371" t="n">
        <v>0</v>
      </c>
      <c r="H1371" t="inlineStr">
        <is>
          <t>Normal</t>
        </is>
      </c>
      <c r="I1371" t="n">
        <v>0</v>
      </c>
      <c r="J1371">
        <f>B1371-B1370</f>
        <v/>
      </c>
      <c r="K1371">
        <f>MAX(0,K1370-AO1370)</f>
        <v/>
      </c>
      <c r="L1371">
        <f>IF($D$20=0,IFERROR(L1370,MAX($D$16,POWER((ABS(K1371)^2)/($I$5*MAX(F1371,0.1)^2),1/3))),IF(IFERROR(V1370,0)=0,IFERROR(L1370,MAX($D$16,POWER((ABS(K1371)^2)/($I$5*MAX(F1371,0.1)^2),1/3))),IF(OR(IFERROR(L1371,0)=0,IFERROR(S1370,0)&lt;1,IFERROR(S1371,0)&lt;1),MAX($D$16,POWER((ABS(K1371)^2)/($I$5*MAX(F1371,0.1)^2),1/3)),IF(IFERROR(U1371,0)&gt;0,MAX($D$16,IFERROR(L1371,0)+((IFERROR(U1371,0))*$D$18*IF((IFERROR(S1371,0))&lt;1,1,-1))),IF(IFERROR(U1371,0)&lt;0,IF(ABS((MAX($D$16,POWER((ABS(K1371)^2)/($I$5*MAX(F1371,0.1)^2),1/3)))-IFERROR(L1371,0))&gt;$D$19,MAX($D$16,IF((MAX($D$16,POWER((ABS(K1371)^2)/($I$5*MAX(F1371,0.1)^2),1/3)))&gt;IFERROR(L1371,0),MIN((MAX($D$16,POWER((ABS(K1371)^2)/($I$5*MAX(F1371,0.1)^2),1/3))),IFERROR(L1371,0)+(MIN(ABS(IFERROR(U1371,0))*$D$18,ABS((MAX($D$16,POWER((ABS(K1371)^2)/($I$5*MAX(F1371,0.1)^2),1/3)))-IFERROR(L1371,0))))),MAX((MAX($D$16,POWER((ABS(K1371)^2)/($I$5*MAX(F1371,0.1)^2),1/3))),IFERROR(L1371,0)-(MIN(ABS(IFERROR(U1371,0))*$D$18,ABS((MAX($D$16,POWER((ABS(K1371)^2)/($I$5*MAX(F1371,0.1)^2),1/3)))-IFERROR(L1371,0))))))),MAX($D$16,POWER((ABS(K1371)^2)/($I$5*MAX(F1371,0.1)^2),1/3))),MAX($D$16,IFERROR(L1371,0)))))))</f>
        <v/>
      </c>
      <c r="M1371">
        <f>((F1371)+(G1371)*(L1371))*(L1371)</f>
        <v/>
      </c>
      <c r="N1371">
        <f>(((F1371)+(G1371)*(L1371))*(L1371))/MAX((F1371)+2*(L1371)*SQRT(1+(G1371)^2),1E-6)</f>
        <v/>
      </c>
      <c r="O1371">
        <f>ABS(K1371)/MAX(((F1371)+(G1371)*(L1371))*(L1371),1E-6)</f>
        <v/>
      </c>
      <c r="P1371">
        <f>E1371+L1371</f>
        <v/>
      </c>
      <c r="Q1371">
        <f>P1371+((ABS(K1371)/MAX(((F1371)+(G1371)*(L1371))*(L1371),1E-6))^2)/(2*$I$5)</f>
        <v/>
      </c>
      <c r="R1371">
        <f>((ABS(K1371)*$D$6)/(MAX(((F1371)+(G1371)*(L1371))*(L1371),1E-6)*MAX(((((F1371)+(G1371)*(L1371))*(L1371))/MAX((F1371)+2*(L1371)*SQRT(1+(G1371)^2),1E-6))^(2/3),1E-6)))^2</f>
        <v/>
      </c>
      <c r="S1371">
        <f>ABS(ABS(K1371)/MAX(((F1371)+(G1371)*(L1371))*(L1371),1E-6))/SQRT($I$5*MAX((((F1371)+(G1371)*(L1371))*(L1371))/MAX((F1371)+2*(G1371)*(L1371),1E-6),1E-6))</f>
        <v/>
      </c>
      <c r="T1371">
        <f>((F1371)*(L1371)^2)/2+(G1371)*(L1371)^3/3+(ABS(K1371)^2)/($I$5*MAX(((F1371)+(G1371)*(L1371))*(L1371),1E-6))</f>
        <v/>
      </c>
      <c r="U1371">
        <f>IF($D$20=0,0,IFERROR(Q1370-(((R1370+R1371)/2)*J1371)-(IF(O1370&gt;O1371,$D$8*((O1370^2-O1371^2)/(2*$I$5)),$D$9*((O1371^2-O1370^2)/(2*$I$5)))+($D$10*(ABS(I1371)/90)*(MAX(O1370^2,O1371^2)/(2*$I$5))))-Q1371,0))</f>
        <v/>
      </c>
      <c r="V1371">
        <f>IF($D$20=0,1,IFERROR(IF(ROUND(S1371,3)=1,1,IF(AND(ABS(U1371)&lt;$D$19,S1371&gt;1),1,0)),0))</f>
        <v/>
      </c>
      <c r="W1371">
        <f>IF($D$20=0,IFERROR(W1372,MAX($D$16,POWER((ABS(K1371)^2)/($I$5*MAX(F1371,0.1)^2),1/3))),IF(IFERROR(AG1372,0)=0,IFERROR(W1372,MAX($D$16,POWER((ABS(K1371)^2)/($I$5*MAX(F1371,0.1)^2),1/3))),IF(OR(IFERROR(W1371,0)=0,IFERROR(AD1372,0)&gt;1),MAX($D$16,POWER((ABS(K1371)^2)/($I$5*MAX(F1371,0.1)^2),1/3)),IF(IFERROR(AF1371,0)&gt;0,MAX($D$16,IFERROR(W1371,0)+((IFERROR(AF1371,0))*$D$18*IF((IFERROR(AD1371,0))&lt;1,1,-1))),IF(IFERROR(AF1371,0)&lt;0,IF(ABS((MAX($D$16,POWER((ABS(K1371)^2)/($I$5*MAX(F1371,0.1)^2),1/3)))-IFERROR(W1371,0))&gt;$D$19,MAX($D$16,IF((MAX($D$16,POWER((ABS(K1371)^2)/($I$5*MAX(F1371,0.1)^2),1/3)))&gt;IFERROR(W1371,0),MIN((MAX($D$16,POWER((ABS(K1371)^2)/($I$5*MAX(F1371,0.1)^2),1/3))),IFERROR(W1371,0)+(MIN(ABS(IFERROR(AF1371,0))*$D$18,ABS((MAX($D$16,POWER((ABS(K1371)^2)/($I$5*MAX(F1371,0.1)^2),1/3)))-IFERROR(W1371,0))))),MAX((MAX($D$16,POWER((ABS(K1371)^2)/($I$5*MAX(F1371,0.1)^2),1/3))),IFERROR(W1371,0)-(MIN(ABS(IFERROR(AF1371,0))*$D$18,ABS((MAX($D$16,POWER((ABS(K1371)^2)/($I$5*MAX(F1371,0.1)^2),1/3)))-IFERROR(W1371,0))))))),MAX($D$16,POWER((ABS(K1371)^2)/($I$5*MAX(F1371,0.1)^2),1/3))),MAX($D$16,IFERROR(W1371,0)))))))</f>
        <v/>
      </c>
      <c r="X1371">
        <f>((F1371)+(G1371)*(W1371))*(W1371)</f>
        <v/>
      </c>
      <c r="Y1371">
        <f>(((F1371)+(G1371)*(W1371))*(W1371))/MAX((F1371)+2*(W1371)*SQRT(1+(G1371)^2),1E-6)</f>
        <v/>
      </c>
      <c r="Z1371">
        <f>ABS(K1371)/MAX(((F1371)+(G1371)*(W1371))*(W1371),1E-6)</f>
        <v/>
      </c>
      <c r="AA1371">
        <f>E1371+W1371</f>
        <v/>
      </c>
      <c r="AB1371">
        <f>AA1371+((ABS(K1371)/MAX(((F1371)+(G1371)*(W1371))*(W1371),1E-6))^2)/(2*$I$5)</f>
        <v/>
      </c>
      <c r="AC1371">
        <f>((ABS(K1371)*$D$6)/(MAX(((F1371)+(G1371)*(W1371))*(W1371),1E-6)*MAX(((((F1371)+(G1371)*(W1371))*(W1371))/MAX((F1371)+2*(W1371)*SQRT(1+(G1371)^2),1E-6))^(2/3),1E-6)))^2</f>
        <v/>
      </c>
      <c r="AD1371">
        <f>ABS(ABS(K1371)/MAX(((F1371)+(G1371)*(W1371))*(W1371),1E-6))/SQRT($I$5*MAX((((F1371)+(G1371)*(W1371))*(W1371))/MAX((F1371)+2*(G1371)*(W1371),1E-6),1E-6))</f>
        <v/>
      </c>
      <c r="AE1371">
        <f>((F1371)*(W1371)^2)/2+(G1371)*(W1371)^3/3+(ABS(K1371)^2)/($I$5*MAX(((F1371)+(G1371)*(W1371))*(W1371),1E-6))</f>
        <v/>
      </c>
      <c r="AF1371">
        <f>IF($D$20=0,0,IFERROR(AB1372+(((AC1371+AC1372)/2)*J1372)+(IF(Z1371&gt;Z1372,$D$8*((Z1371^2-Z1372^2)/(2*$I$5)),$D$9*((Z1372^2-Z1371^2)/(2*$I$5)))+($D$10*(ABS(I1372)/90)*(MAX(Z1371^2,Z1372^2)/(2*$I$5))))-AB1371,0))</f>
        <v/>
      </c>
      <c r="AG1371">
        <f>IF($D$20=0,1,IFERROR(IF(ROUND(AD1371,3)=1,1,IF(AND(ABS(AF1371)&lt;$D$19,AD1371&lt;1),1,0)),0))</f>
        <v/>
      </c>
      <c r="AH1371">
        <f>IFERROR(IF(V32="Supercritical",MAX($D$16,IFERROR(L1371,MAX($D$16,POWER((ABS(K1371)^2)/($I$5*MAX(F1371,0.1)^2),1/3)))),IF(V32="Subcritical",MAX($D$16,IFERROR(W1371,MAX($D$16,POWER((ABS(K1371)^2)/($I$5*MAX(F1371,0.1)^2),1/3)))),IF(AND(IFERROR(V1371,0)=1,IFERROR(AG1371,0)=1),IF(IFERROR(T1371,-1E99)&gt;=IFERROR(AE1371,-1E99),MAX($D$16,IFERROR(L1371,MAX($D$16,POWER((ABS(K1371)^2)/($I$5*MAX(F1371,0.1)^2),1/3)))),MAX($D$16,IFERROR(W1371,MAX($D$16,POWER((ABS(K1371)^2)/($I$5*MAX(F1371,0.1)^2),1/3))))),IF(IFERROR(V1371,0)=1,MAX($D$16,IFERROR(L1371,MAX($D$16,POWER((ABS(K1371)^2)/($I$5*MAX(F1371,0.1)^2),1/3)))),IF(IFERROR(AG1371,0)=1,MAX($D$16,IFERROR(W1371,MAX($D$16,POWER((ABS(K1371)^2)/($I$5*MAX(F1371,0.1)^2),1/3)))),MAX($D$16,POWER((ABS(K1371)^2)/($I$5*MAX(F1371,0.1)^2),1/3))))))),MAX($D$16,POWER((ABS(K1371)^2)/($I$5*MAX(F1371,0.1)^2),1/3)))</f>
        <v/>
      </c>
      <c r="AI1371">
        <f>E1371+AH1371</f>
        <v/>
      </c>
      <c r="AJ1371">
        <f>AI1371+((ABS(K1371)/MAX(((F1371)+(G1371)*(AH1371))*(AH1371),1E-6))^2)/(2*$I$5)</f>
        <v/>
      </c>
      <c r="AM1371" t="n">
        <v>0</v>
      </c>
      <c r="AN1371" t="n">
        <v>0</v>
      </c>
      <c r="AO1371">
        <f>AM1371+AN1371</f>
        <v/>
      </c>
      <c r="AP1371">
        <f>AP1370+AO1371</f>
        <v/>
      </c>
      <c r="AQ1371">
        <f>ABS(ABS(K1371)/MAX(((F1371)+(G1371)*(AH1371))*(AH1371),1E-6))/SQRT($I$5*MAX((((F1371)+(G1371)*(AH1371))*(AH1371))/MAX((F1371)+2*(G1371)*(AH1371),1E-6),1E-6))</f>
        <v/>
      </c>
      <c r="AR1371">
        <f>IF(AQ1371&lt;1,"Subcritical","Supercritical")</f>
        <v/>
      </c>
      <c r="AS1371">
        <f>((ABS(K1371)*$D$6)/(MAX(((F1371)+(G1371)*(AH1371))*(AH1371),1E-6)*MAX(((((F1371)+(G1371)*(AH1371))*(AH1371))/MAX((F1371)+2*(AH1371)*SQRT(1+(G1371)^2),1E-6))^(2/3),1E-6)))^2</f>
        <v/>
      </c>
    </row>
    <row r="1372">
      <c r="A1372" t="n">
        <v>1223</v>
      </c>
      <c r="B1372" t="n">
        <v>1221.889</v>
      </c>
      <c r="C1372" t="n">
        <v>616071.785</v>
      </c>
      <c r="D1372" t="n">
        <v>3096782.247</v>
      </c>
      <c r="E1372" t="n">
        <v>631.951</v>
      </c>
      <c r="F1372" t="n">
        <v>5.2</v>
      </c>
      <c r="G1372" t="n">
        <v>0</v>
      </c>
      <c r="H1372" t="inlineStr">
        <is>
          <t>Normal</t>
        </is>
      </c>
      <c r="I1372" t="n">
        <v>0.057</v>
      </c>
      <c r="J1372">
        <f>B1372-B1371</f>
        <v/>
      </c>
      <c r="K1372">
        <f>MAX(0,K1371-AO1371)</f>
        <v/>
      </c>
      <c r="L1372">
        <f>IF($D$20=0,IFERROR(L1371,MAX($D$16,POWER((ABS(K1372)^2)/($I$5*MAX(F1372,0.1)^2),1/3))),IF(IFERROR(V1371,0)=0,IFERROR(L1371,MAX($D$16,POWER((ABS(K1372)^2)/($I$5*MAX(F1372,0.1)^2),1/3))),IF(OR(IFERROR(L1372,0)=0,IFERROR(S1371,0)&lt;1,IFERROR(S1372,0)&lt;1),MAX($D$16,POWER((ABS(K1372)^2)/($I$5*MAX(F1372,0.1)^2),1/3)),IF(IFERROR(U1372,0)&gt;0,MAX($D$16,IFERROR(L1372,0)+((IFERROR(U1372,0))*$D$18*IF((IFERROR(S1372,0))&lt;1,1,-1))),IF(IFERROR(U1372,0)&lt;0,IF(ABS((MAX($D$16,POWER((ABS(K1372)^2)/($I$5*MAX(F1372,0.1)^2),1/3)))-IFERROR(L1372,0))&gt;$D$19,MAX($D$16,IF((MAX($D$16,POWER((ABS(K1372)^2)/($I$5*MAX(F1372,0.1)^2),1/3)))&gt;IFERROR(L1372,0),MIN((MAX($D$16,POWER((ABS(K1372)^2)/($I$5*MAX(F1372,0.1)^2),1/3))),IFERROR(L1372,0)+(MIN(ABS(IFERROR(U1372,0))*$D$18,ABS((MAX($D$16,POWER((ABS(K1372)^2)/($I$5*MAX(F1372,0.1)^2),1/3)))-IFERROR(L1372,0))))),MAX((MAX($D$16,POWER((ABS(K1372)^2)/($I$5*MAX(F1372,0.1)^2),1/3))),IFERROR(L1372,0)-(MIN(ABS(IFERROR(U1372,0))*$D$18,ABS((MAX($D$16,POWER((ABS(K1372)^2)/($I$5*MAX(F1372,0.1)^2),1/3)))-IFERROR(L1372,0))))))),MAX($D$16,POWER((ABS(K1372)^2)/($I$5*MAX(F1372,0.1)^2),1/3))),MAX($D$16,IFERROR(L1372,0)))))))</f>
        <v/>
      </c>
      <c r="M1372">
        <f>((F1372)+(G1372)*(L1372))*(L1372)</f>
        <v/>
      </c>
      <c r="N1372">
        <f>(((F1372)+(G1372)*(L1372))*(L1372))/MAX((F1372)+2*(L1372)*SQRT(1+(G1372)^2),1E-6)</f>
        <v/>
      </c>
      <c r="O1372">
        <f>ABS(K1372)/MAX(((F1372)+(G1372)*(L1372))*(L1372),1E-6)</f>
        <v/>
      </c>
      <c r="P1372">
        <f>E1372+L1372</f>
        <v/>
      </c>
      <c r="Q1372">
        <f>P1372+((ABS(K1372)/MAX(((F1372)+(G1372)*(L1372))*(L1372),1E-6))^2)/(2*$I$5)</f>
        <v/>
      </c>
      <c r="R1372">
        <f>((ABS(K1372)*$D$6)/(MAX(((F1372)+(G1372)*(L1372))*(L1372),1E-6)*MAX(((((F1372)+(G1372)*(L1372))*(L1372))/MAX((F1372)+2*(L1372)*SQRT(1+(G1372)^2),1E-6))^(2/3),1E-6)))^2</f>
        <v/>
      </c>
      <c r="S1372">
        <f>ABS(ABS(K1372)/MAX(((F1372)+(G1372)*(L1372))*(L1372),1E-6))/SQRT($I$5*MAX((((F1372)+(G1372)*(L1372))*(L1372))/MAX((F1372)+2*(G1372)*(L1372),1E-6),1E-6))</f>
        <v/>
      </c>
      <c r="T1372">
        <f>((F1372)*(L1372)^2)/2+(G1372)*(L1372)^3/3+(ABS(K1372)^2)/($I$5*MAX(((F1372)+(G1372)*(L1372))*(L1372),1E-6))</f>
        <v/>
      </c>
      <c r="U1372">
        <f>IF($D$20=0,0,IFERROR(Q1371-(((R1371+R1372)/2)*J1372)-(IF(O1371&gt;O1372,$D$8*((O1371^2-O1372^2)/(2*$I$5)),$D$9*((O1372^2-O1371^2)/(2*$I$5)))+($D$10*(ABS(I1372)/90)*(MAX(O1371^2,O1372^2)/(2*$I$5))))-Q1372,0))</f>
        <v/>
      </c>
      <c r="V1372">
        <f>IF($D$20=0,1,IFERROR(IF(ROUND(S1372,3)=1,1,IF(AND(ABS(U1372)&lt;$D$19,S1372&gt;1),1,0)),0))</f>
        <v/>
      </c>
      <c r="W1372">
        <f>IF($D$20=0,IFERROR(W1373,MAX($D$16,POWER((ABS(K1372)^2)/($I$5*MAX(F1372,0.1)^2),1/3))),IF(IFERROR(AG1373,0)=0,IFERROR(W1373,MAX($D$16,POWER((ABS(K1372)^2)/($I$5*MAX(F1372,0.1)^2),1/3))),IF(OR(IFERROR(W1372,0)=0,IFERROR(AD1373,0)&gt;1),MAX($D$16,POWER((ABS(K1372)^2)/($I$5*MAX(F1372,0.1)^2),1/3)),IF(IFERROR(AF1372,0)&gt;0,MAX($D$16,IFERROR(W1372,0)+((IFERROR(AF1372,0))*$D$18*IF((IFERROR(AD1372,0))&lt;1,1,-1))),IF(IFERROR(AF1372,0)&lt;0,IF(ABS((MAX($D$16,POWER((ABS(K1372)^2)/($I$5*MAX(F1372,0.1)^2),1/3)))-IFERROR(W1372,0))&gt;$D$19,MAX($D$16,IF((MAX($D$16,POWER((ABS(K1372)^2)/($I$5*MAX(F1372,0.1)^2),1/3)))&gt;IFERROR(W1372,0),MIN((MAX($D$16,POWER((ABS(K1372)^2)/($I$5*MAX(F1372,0.1)^2),1/3))),IFERROR(W1372,0)+(MIN(ABS(IFERROR(AF1372,0))*$D$18,ABS((MAX($D$16,POWER((ABS(K1372)^2)/($I$5*MAX(F1372,0.1)^2),1/3)))-IFERROR(W1372,0))))),MAX((MAX($D$16,POWER((ABS(K1372)^2)/($I$5*MAX(F1372,0.1)^2),1/3))),IFERROR(W1372,0)-(MIN(ABS(IFERROR(AF1372,0))*$D$18,ABS((MAX($D$16,POWER((ABS(K1372)^2)/($I$5*MAX(F1372,0.1)^2),1/3)))-IFERROR(W1372,0))))))),MAX($D$16,POWER((ABS(K1372)^2)/($I$5*MAX(F1372,0.1)^2),1/3))),MAX($D$16,IFERROR(W1372,0)))))))</f>
        <v/>
      </c>
      <c r="X1372">
        <f>((F1372)+(G1372)*(W1372))*(W1372)</f>
        <v/>
      </c>
      <c r="Y1372">
        <f>(((F1372)+(G1372)*(W1372))*(W1372))/MAX((F1372)+2*(W1372)*SQRT(1+(G1372)^2),1E-6)</f>
        <v/>
      </c>
      <c r="Z1372">
        <f>ABS(K1372)/MAX(((F1372)+(G1372)*(W1372))*(W1372),1E-6)</f>
        <v/>
      </c>
      <c r="AA1372">
        <f>E1372+W1372</f>
        <v/>
      </c>
      <c r="AB1372">
        <f>AA1372+((ABS(K1372)/MAX(((F1372)+(G1372)*(W1372))*(W1372),1E-6))^2)/(2*$I$5)</f>
        <v/>
      </c>
      <c r="AC1372">
        <f>((ABS(K1372)*$D$6)/(MAX(((F1372)+(G1372)*(W1372))*(W1372),1E-6)*MAX(((((F1372)+(G1372)*(W1372))*(W1372))/MAX((F1372)+2*(W1372)*SQRT(1+(G1372)^2),1E-6))^(2/3),1E-6)))^2</f>
        <v/>
      </c>
      <c r="AD1372">
        <f>ABS(ABS(K1372)/MAX(((F1372)+(G1372)*(W1372))*(W1372),1E-6))/SQRT($I$5*MAX((((F1372)+(G1372)*(W1372))*(W1372))/MAX((F1372)+2*(G1372)*(W1372),1E-6),1E-6))</f>
        <v/>
      </c>
      <c r="AE1372">
        <f>((F1372)*(W1372)^2)/2+(G1372)*(W1372)^3/3+(ABS(K1372)^2)/($I$5*MAX(((F1372)+(G1372)*(W1372))*(W1372),1E-6))</f>
        <v/>
      </c>
      <c r="AF1372">
        <f>IF($D$20=0,0,IFERROR(AB1373+(((AC1372+AC1373)/2)*J1373)+(IF(Z1372&gt;Z1373,$D$8*((Z1372^2-Z1373^2)/(2*$I$5)),$D$9*((Z1373^2-Z1372^2)/(2*$I$5)))+($D$10*(ABS(I1373)/90)*(MAX(Z1372^2,Z1373^2)/(2*$I$5))))-AB1372,0))</f>
        <v/>
      </c>
      <c r="AG1372">
        <f>IF($D$20=0,1,IFERROR(IF(ROUND(AD1372,3)=1,1,IF(AND(ABS(AF1372)&lt;$D$19,AD1372&lt;1),1,0)),0))</f>
        <v/>
      </c>
      <c r="AH1372">
        <f>IFERROR(IF(V32="Supercritical",MAX($D$16,IFERROR(L1372,MAX($D$16,POWER((ABS(K1372)^2)/($I$5*MAX(F1372,0.1)^2),1/3)))),IF(V32="Subcritical",MAX($D$16,IFERROR(W1372,MAX($D$16,POWER((ABS(K1372)^2)/($I$5*MAX(F1372,0.1)^2),1/3)))),IF(AND(IFERROR(V1372,0)=1,IFERROR(AG1372,0)=1),IF(IFERROR(T1372,-1E99)&gt;=IFERROR(AE1372,-1E99),MAX($D$16,IFERROR(L1372,MAX($D$16,POWER((ABS(K1372)^2)/($I$5*MAX(F1372,0.1)^2),1/3)))),MAX($D$16,IFERROR(W1372,MAX($D$16,POWER((ABS(K1372)^2)/($I$5*MAX(F1372,0.1)^2),1/3))))),IF(IFERROR(V1372,0)=1,MAX($D$16,IFERROR(L1372,MAX($D$16,POWER((ABS(K1372)^2)/($I$5*MAX(F1372,0.1)^2),1/3)))),IF(IFERROR(AG1372,0)=1,MAX($D$16,IFERROR(W1372,MAX($D$16,POWER((ABS(K1372)^2)/($I$5*MAX(F1372,0.1)^2),1/3)))),MAX($D$16,POWER((ABS(K1372)^2)/($I$5*MAX(F1372,0.1)^2),1/3))))))),MAX($D$16,POWER((ABS(K1372)^2)/($I$5*MAX(F1372,0.1)^2),1/3)))</f>
        <v/>
      </c>
      <c r="AI1372">
        <f>E1372+AH1372</f>
        <v/>
      </c>
      <c r="AJ1372">
        <f>AI1372+((ABS(K1372)/MAX(((F1372)+(G1372)*(AH1372))*(AH1372),1E-6))^2)/(2*$I$5)</f>
        <v/>
      </c>
      <c r="AM1372" t="n">
        <v>0</v>
      </c>
      <c r="AN1372" t="n">
        <v>0</v>
      </c>
      <c r="AO1372">
        <f>AM1372+AN1372</f>
        <v/>
      </c>
      <c r="AP1372">
        <f>AP1371+AO1372</f>
        <v/>
      </c>
      <c r="AQ1372">
        <f>ABS(ABS(K1372)/MAX(((F1372)+(G1372)*(AH1372))*(AH1372),1E-6))/SQRT($I$5*MAX((((F1372)+(G1372)*(AH1372))*(AH1372))/MAX((F1372)+2*(G1372)*(AH1372),1E-6),1E-6))</f>
        <v/>
      </c>
      <c r="AR1372">
        <f>IF(AQ1372&lt;1,"Subcritical","Supercritical")</f>
        <v/>
      </c>
      <c r="AS1372">
        <f>((ABS(K1372)*$D$6)/(MAX(((F1372)+(G1372)*(AH1372))*(AH1372),1E-6)*MAX(((((F1372)+(G1372)*(AH1372))*(AH1372))/MAX((F1372)+2*(AH1372)*SQRT(1+(G1372)^2),1E-6))^(2/3),1E-6)))^2</f>
        <v/>
      </c>
    </row>
    <row r="1373">
      <c r="A1373" t="n">
        <v>1224</v>
      </c>
      <c r="B1373" t="n">
        <v>1222.889</v>
      </c>
      <c r="C1373" t="n">
        <v>616071.742</v>
      </c>
      <c r="D1373" t="n">
        <v>3096781.248</v>
      </c>
      <c r="E1373" t="n">
        <v>631.9505</v>
      </c>
      <c r="F1373" t="n">
        <v>5.2</v>
      </c>
      <c r="G1373" t="n">
        <v>0</v>
      </c>
      <c r="H1373" t="inlineStr">
        <is>
          <t>Normal</t>
        </is>
      </c>
      <c r="I1373" t="n">
        <v>0.057</v>
      </c>
      <c r="J1373">
        <f>B1373-B1372</f>
        <v/>
      </c>
      <c r="K1373">
        <f>MAX(0,K1372-AO1372)</f>
        <v/>
      </c>
      <c r="L1373">
        <f>IF($D$20=0,IFERROR(L1372,MAX($D$16,POWER((ABS(K1373)^2)/($I$5*MAX(F1373,0.1)^2),1/3))),IF(IFERROR(V1372,0)=0,IFERROR(L1372,MAX($D$16,POWER((ABS(K1373)^2)/($I$5*MAX(F1373,0.1)^2),1/3))),IF(OR(IFERROR(L1373,0)=0,IFERROR(S1372,0)&lt;1,IFERROR(S1373,0)&lt;1),MAX($D$16,POWER((ABS(K1373)^2)/($I$5*MAX(F1373,0.1)^2),1/3)),IF(IFERROR(U1373,0)&gt;0,MAX($D$16,IFERROR(L1373,0)+((IFERROR(U1373,0))*$D$18*IF((IFERROR(S1373,0))&lt;1,1,-1))),IF(IFERROR(U1373,0)&lt;0,IF(ABS((MAX($D$16,POWER((ABS(K1373)^2)/($I$5*MAX(F1373,0.1)^2),1/3)))-IFERROR(L1373,0))&gt;$D$19,MAX($D$16,IF((MAX($D$16,POWER((ABS(K1373)^2)/($I$5*MAX(F1373,0.1)^2),1/3)))&gt;IFERROR(L1373,0),MIN((MAX($D$16,POWER((ABS(K1373)^2)/($I$5*MAX(F1373,0.1)^2),1/3))),IFERROR(L1373,0)+(MIN(ABS(IFERROR(U1373,0))*$D$18,ABS((MAX($D$16,POWER((ABS(K1373)^2)/($I$5*MAX(F1373,0.1)^2),1/3)))-IFERROR(L1373,0))))),MAX((MAX($D$16,POWER((ABS(K1373)^2)/($I$5*MAX(F1373,0.1)^2),1/3))),IFERROR(L1373,0)-(MIN(ABS(IFERROR(U1373,0))*$D$18,ABS((MAX($D$16,POWER((ABS(K1373)^2)/($I$5*MAX(F1373,0.1)^2),1/3)))-IFERROR(L1373,0))))))),MAX($D$16,POWER((ABS(K1373)^2)/($I$5*MAX(F1373,0.1)^2),1/3))),MAX($D$16,IFERROR(L1373,0)))))))</f>
        <v/>
      </c>
      <c r="M1373">
        <f>((F1373)+(G1373)*(L1373))*(L1373)</f>
        <v/>
      </c>
      <c r="N1373">
        <f>(((F1373)+(G1373)*(L1373))*(L1373))/MAX((F1373)+2*(L1373)*SQRT(1+(G1373)^2),1E-6)</f>
        <v/>
      </c>
      <c r="O1373">
        <f>ABS(K1373)/MAX(((F1373)+(G1373)*(L1373))*(L1373),1E-6)</f>
        <v/>
      </c>
      <c r="P1373">
        <f>E1373+L1373</f>
        <v/>
      </c>
      <c r="Q1373">
        <f>P1373+((ABS(K1373)/MAX(((F1373)+(G1373)*(L1373))*(L1373),1E-6))^2)/(2*$I$5)</f>
        <v/>
      </c>
      <c r="R1373">
        <f>((ABS(K1373)*$D$6)/(MAX(((F1373)+(G1373)*(L1373))*(L1373),1E-6)*MAX(((((F1373)+(G1373)*(L1373))*(L1373))/MAX((F1373)+2*(L1373)*SQRT(1+(G1373)^2),1E-6))^(2/3),1E-6)))^2</f>
        <v/>
      </c>
      <c r="S1373">
        <f>ABS(ABS(K1373)/MAX(((F1373)+(G1373)*(L1373))*(L1373),1E-6))/SQRT($I$5*MAX((((F1373)+(G1373)*(L1373))*(L1373))/MAX((F1373)+2*(G1373)*(L1373),1E-6),1E-6))</f>
        <v/>
      </c>
      <c r="T1373">
        <f>((F1373)*(L1373)^2)/2+(G1373)*(L1373)^3/3+(ABS(K1373)^2)/($I$5*MAX(((F1373)+(G1373)*(L1373))*(L1373),1E-6))</f>
        <v/>
      </c>
      <c r="U1373">
        <f>IF($D$20=0,0,IFERROR(Q1372-(((R1372+R1373)/2)*J1373)-(IF(O1372&gt;O1373,$D$8*((O1372^2-O1373^2)/(2*$I$5)),$D$9*((O1373^2-O1372^2)/(2*$I$5)))+($D$10*(ABS(I1373)/90)*(MAX(O1372^2,O1373^2)/(2*$I$5))))-Q1373,0))</f>
        <v/>
      </c>
      <c r="V1373">
        <f>IF($D$20=0,1,IFERROR(IF(ROUND(S1373,3)=1,1,IF(AND(ABS(U1373)&lt;$D$19,S1373&gt;1),1,0)),0))</f>
        <v/>
      </c>
      <c r="W1373">
        <f>IF($D$20=0,IFERROR(W1374,MAX($D$16,POWER((ABS(K1373)^2)/($I$5*MAX(F1373,0.1)^2),1/3))),IF(IFERROR(AG1374,0)=0,IFERROR(W1374,MAX($D$16,POWER((ABS(K1373)^2)/($I$5*MAX(F1373,0.1)^2),1/3))),IF(OR(IFERROR(W1373,0)=0,IFERROR(AD1374,0)&gt;1),MAX($D$16,POWER((ABS(K1373)^2)/($I$5*MAX(F1373,0.1)^2),1/3)),IF(IFERROR(AF1373,0)&gt;0,MAX($D$16,IFERROR(W1373,0)+((IFERROR(AF1373,0))*$D$18*IF((IFERROR(AD1373,0))&lt;1,1,-1))),IF(IFERROR(AF1373,0)&lt;0,IF(ABS((MAX($D$16,POWER((ABS(K1373)^2)/($I$5*MAX(F1373,0.1)^2),1/3)))-IFERROR(W1373,0))&gt;$D$19,MAX($D$16,IF((MAX($D$16,POWER((ABS(K1373)^2)/($I$5*MAX(F1373,0.1)^2),1/3)))&gt;IFERROR(W1373,0),MIN((MAX($D$16,POWER((ABS(K1373)^2)/($I$5*MAX(F1373,0.1)^2),1/3))),IFERROR(W1373,0)+(MIN(ABS(IFERROR(AF1373,0))*$D$18,ABS((MAX($D$16,POWER((ABS(K1373)^2)/($I$5*MAX(F1373,0.1)^2),1/3)))-IFERROR(W1373,0))))),MAX((MAX($D$16,POWER((ABS(K1373)^2)/($I$5*MAX(F1373,0.1)^2),1/3))),IFERROR(W1373,0)-(MIN(ABS(IFERROR(AF1373,0))*$D$18,ABS((MAX($D$16,POWER((ABS(K1373)^2)/($I$5*MAX(F1373,0.1)^2),1/3)))-IFERROR(W1373,0))))))),MAX($D$16,POWER((ABS(K1373)^2)/($I$5*MAX(F1373,0.1)^2),1/3))),MAX($D$16,IFERROR(W1373,0)))))))</f>
        <v/>
      </c>
      <c r="X1373">
        <f>((F1373)+(G1373)*(W1373))*(W1373)</f>
        <v/>
      </c>
      <c r="Y1373">
        <f>(((F1373)+(G1373)*(W1373))*(W1373))/MAX((F1373)+2*(W1373)*SQRT(1+(G1373)^2),1E-6)</f>
        <v/>
      </c>
      <c r="Z1373">
        <f>ABS(K1373)/MAX(((F1373)+(G1373)*(W1373))*(W1373),1E-6)</f>
        <v/>
      </c>
      <c r="AA1373">
        <f>E1373+W1373</f>
        <v/>
      </c>
      <c r="AB1373">
        <f>AA1373+((ABS(K1373)/MAX(((F1373)+(G1373)*(W1373))*(W1373),1E-6))^2)/(2*$I$5)</f>
        <v/>
      </c>
      <c r="AC1373">
        <f>((ABS(K1373)*$D$6)/(MAX(((F1373)+(G1373)*(W1373))*(W1373),1E-6)*MAX(((((F1373)+(G1373)*(W1373))*(W1373))/MAX((F1373)+2*(W1373)*SQRT(1+(G1373)^2),1E-6))^(2/3),1E-6)))^2</f>
        <v/>
      </c>
      <c r="AD1373">
        <f>ABS(ABS(K1373)/MAX(((F1373)+(G1373)*(W1373))*(W1373),1E-6))/SQRT($I$5*MAX((((F1373)+(G1373)*(W1373))*(W1373))/MAX((F1373)+2*(G1373)*(W1373),1E-6),1E-6))</f>
        <v/>
      </c>
      <c r="AE1373">
        <f>((F1373)*(W1373)^2)/2+(G1373)*(W1373)^3/3+(ABS(K1373)^2)/($I$5*MAX(((F1373)+(G1373)*(W1373))*(W1373),1E-6))</f>
        <v/>
      </c>
      <c r="AF1373">
        <f>IF($D$20=0,0,IFERROR(AB1374+(((AC1373+AC1374)/2)*J1374)+(IF(Z1373&gt;Z1374,$D$8*((Z1373^2-Z1374^2)/(2*$I$5)),$D$9*((Z1374^2-Z1373^2)/(2*$I$5)))+($D$10*(ABS(I1374)/90)*(MAX(Z1373^2,Z1374^2)/(2*$I$5))))-AB1373,0))</f>
        <v/>
      </c>
      <c r="AG1373">
        <f>IF($D$20=0,1,IFERROR(IF(ROUND(AD1373,3)=1,1,IF(AND(ABS(AF1373)&lt;$D$19,AD1373&lt;1),1,0)),0))</f>
        <v/>
      </c>
      <c r="AH1373">
        <f>IFERROR(IF(V32="Supercritical",MAX($D$16,IFERROR(L1373,MAX($D$16,POWER((ABS(K1373)^2)/($I$5*MAX(F1373,0.1)^2),1/3)))),IF(V32="Subcritical",MAX($D$16,IFERROR(W1373,MAX($D$16,POWER((ABS(K1373)^2)/($I$5*MAX(F1373,0.1)^2),1/3)))),IF(AND(IFERROR(V1373,0)=1,IFERROR(AG1373,0)=1),IF(IFERROR(T1373,-1E99)&gt;=IFERROR(AE1373,-1E99),MAX($D$16,IFERROR(L1373,MAX($D$16,POWER((ABS(K1373)^2)/($I$5*MAX(F1373,0.1)^2),1/3)))),MAX($D$16,IFERROR(W1373,MAX($D$16,POWER((ABS(K1373)^2)/($I$5*MAX(F1373,0.1)^2),1/3))))),IF(IFERROR(V1373,0)=1,MAX($D$16,IFERROR(L1373,MAX($D$16,POWER((ABS(K1373)^2)/($I$5*MAX(F1373,0.1)^2),1/3)))),IF(IFERROR(AG1373,0)=1,MAX($D$16,IFERROR(W1373,MAX($D$16,POWER((ABS(K1373)^2)/($I$5*MAX(F1373,0.1)^2),1/3)))),MAX($D$16,POWER((ABS(K1373)^2)/($I$5*MAX(F1373,0.1)^2),1/3))))))),MAX($D$16,POWER((ABS(K1373)^2)/($I$5*MAX(F1373,0.1)^2),1/3)))</f>
        <v/>
      </c>
      <c r="AI1373">
        <f>E1373+AH1373</f>
        <v/>
      </c>
      <c r="AJ1373">
        <f>AI1373+((ABS(K1373)/MAX(((F1373)+(G1373)*(AH1373))*(AH1373),1E-6))^2)/(2*$I$5)</f>
        <v/>
      </c>
      <c r="AM1373" t="n">
        <v>0</v>
      </c>
      <c r="AN1373" t="n">
        <v>0</v>
      </c>
      <c r="AO1373">
        <f>AM1373+AN1373</f>
        <v/>
      </c>
      <c r="AP1373">
        <f>AP1372+AO1373</f>
        <v/>
      </c>
      <c r="AQ1373">
        <f>ABS(ABS(K1373)/MAX(((F1373)+(G1373)*(AH1373))*(AH1373),1E-6))/SQRT($I$5*MAX((((F1373)+(G1373)*(AH1373))*(AH1373))/MAX((F1373)+2*(G1373)*(AH1373),1E-6),1E-6))</f>
        <v/>
      </c>
      <c r="AR1373">
        <f>IF(AQ1373&lt;1,"Subcritical","Supercritical")</f>
        <v/>
      </c>
      <c r="AS1373">
        <f>((ABS(K1373)*$D$6)/(MAX(((F1373)+(G1373)*(AH1373))*(AH1373),1E-6)*MAX(((((F1373)+(G1373)*(AH1373))*(AH1373))/MAX((F1373)+2*(AH1373)*SQRT(1+(G1373)^2),1E-6))^(2/3),1E-6)))^2</f>
        <v/>
      </c>
    </row>
    <row r="1374">
      <c r="A1374" t="n">
        <v>1225</v>
      </c>
      <c r="B1374" t="n">
        <v>1223.889</v>
      </c>
      <c r="C1374" t="n">
        <v>616071.7</v>
      </c>
      <c r="D1374" t="n">
        <v>3096780.249</v>
      </c>
      <c r="E1374" t="n">
        <v>631.95</v>
      </c>
      <c r="F1374" t="n">
        <v>5.2</v>
      </c>
      <c r="G1374" t="n">
        <v>0</v>
      </c>
      <c r="H1374" t="inlineStr">
        <is>
          <t>Normal</t>
        </is>
      </c>
      <c r="I1374" t="n">
        <v>0</v>
      </c>
      <c r="J1374">
        <f>B1374-B1373</f>
        <v/>
      </c>
      <c r="K1374">
        <f>MAX(0,K1373-AO1373)</f>
        <v/>
      </c>
      <c r="L1374">
        <f>IF($D$20=0,IFERROR(L1373,MAX($D$16,POWER((ABS(K1374)^2)/($I$5*MAX(F1374,0.1)^2),1/3))),IF(IFERROR(V1373,0)=0,IFERROR(L1373,MAX($D$16,POWER((ABS(K1374)^2)/($I$5*MAX(F1374,0.1)^2),1/3))),IF(OR(IFERROR(L1374,0)=0,IFERROR(S1373,0)&lt;1,IFERROR(S1374,0)&lt;1),MAX($D$16,POWER((ABS(K1374)^2)/($I$5*MAX(F1374,0.1)^2),1/3)),IF(IFERROR(U1374,0)&gt;0,MAX($D$16,IFERROR(L1374,0)+((IFERROR(U1374,0))*$D$18*IF((IFERROR(S1374,0))&lt;1,1,-1))),IF(IFERROR(U1374,0)&lt;0,IF(ABS((MAX($D$16,POWER((ABS(K1374)^2)/($I$5*MAX(F1374,0.1)^2),1/3)))-IFERROR(L1374,0))&gt;$D$19,MAX($D$16,IF((MAX($D$16,POWER((ABS(K1374)^2)/($I$5*MAX(F1374,0.1)^2),1/3)))&gt;IFERROR(L1374,0),MIN((MAX($D$16,POWER((ABS(K1374)^2)/($I$5*MAX(F1374,0.1)^2),1/3))),IFERROR(L1374,0)+(MIN(ABS(IFERROR(U1374,0))*$D$18,ABS((MAX($D$16,POWER((ABS(K1374)^2)/($I$5*MAX(F1374,0.1)^2),1/3)))-IFERROR(L1374,0))))),MAX((MAX($D$16,POWER((ABS(K1374)^2)/($I$5*MAX(F1374,0.1)^2),1/3))),IFERROR(L1374,0)-(MIN(ABS(IFERROR(U1374,0))*$D$18,ABS((MAX($D$16,POWER((ABS(K1374)^2)/($I$5*MAX(F1374,0.1)^2),1/3)))-IFERROR(L1374,0))))))),MAX($D$16,POWER((ABS(K1374)^2)/($I$5*MAX(F1374,0.1)^2),1/3))),MAX($D$16,IFERROR(L1374,0)))))))</f>
        <v/>
      </c>
      <c r="M1374">
        <f>((F1374)+(G1374)*(L1374))*(L1374)</f>
        <v/>
      </c>
      <c r="N1374">
        <f>(((F1374)+(G1374)*(L1374))*(L1374))/MAX((F1374)+2*(L1374)*SQRT(1+(G1374)^2),1E-6)</f>
        <v/>
      </c>
      <c r="O1374">
        <f>ABS(K1374)/MAX(((F1374)+(G1374)*(L1374))*(L1374),1E-6)</f>
        <v/>
      </c>
      <c r="P1374">
        <f>E1374+L1374</f>
        <v/>
      </c>
      <c r="Q1374">
        <f>P1374+((ABS(K1374)/MAX(((F1374)+(G1374)*(L1374))*(L1374),1E-6))^2)/(2*$I$5)</f>
        <v/>
      </c>
      <c r="R1374">
        <f>((ABS(K1374)*$D$6)/(MAX(((F1374)+(G1374)*(L1374))*(L1374),1E-6)*MAX(((((F1374)+(G1374)*(L1374))*(L1374))/MAX((F1374)+2*(L1374)*SQRT(1+(G1374)^2),1E-6))^(2/3),1E-6)))^2</f>
        <v/>
      </c>
      <c r="S1374">
        <f>ABS(ABS(K1374)/MAX(((F1374)+(G1374)*(L1374))*(L1374),1E-6))/SQRT($I$5*MAX((((F1374)+(G1374)*(L1374))*(L1374))/MAX((F1374)+2*(G1374)*(L1374),1E-6),1E-6))</f>
        <v/>
      </c>
      <c r="T1374">
        <f>((F1374)*(L1374)^2)/2+(G1374)*(L1374)^3/3+(ABS(K1374)^2)/($I$5*MAX(((F1374)+(G1374)*(L1374))*(L1374),1E-6))</f>
        <v/>
      </c>
      <c r="U1374">
        <f>IF($D$20=0,0,IFERROR(Q1373-(((R1373+R1374)/2)*J1374)-(IF(O1373&gt;O1374,$D$8*((O1373^2-O1374^2)/(2*$I$5)),$D$9*((O1374^2-O1373^2)/(2*$I$5)))+($D$10*(ABS(I1374)/90)*(MAX(O1373^2,O1374^2)/(2*$I$5))))-Q1374,0))</f>
        <v/>
      </c>
      <c r="V1374">
        <f>IF($D$20=0,1,IFERROR(IF(ROUND(S1374,3)=1,1,IF(AND(ABS(U1374)&lt;$D$19,S1374&gt;1),1,0)),0))</f>
        <v/>
      </c>
      <c r="W1374">
        <f>IF($D$20=0,IFERROR(W1375,MAX($D$16,POWER((ABS(K1374)^2)/($I$5*MAX(F1374,0.1)^2),1/3))),IF(IFERROR(AG1375,0)=0,IFERROR(W1375,MAX($D$16,POWER((ABS(K1374)^2)/($I$5*MAX(F1374,0.1)^2),1/3))),IF(OR(IFERROR(W1374,0)=0,IFERROR(AD1375,0)&gt;1),MAX($D$16,POWER((ABS(K1374)^2)/($I$5*MAX(F1374,0.1)^2),1/3)),IF(IFERROR(AF1374,0)&gt;0,MAX($D$16,IFERROR(W1374,0)+((IFERROR(AF1374,0))*$D$18*IF((IFERROR(AD1374,0))&lt;1,1,-1))),IF(IFERROR(AF1374,0)&lt;0,IF(ABS((MAX($D$16,POWER((ABS(K1374)^2)/($I$5*MAX(F1374,0.1)^2),1/3)))-IFERROR(W1374,0))&gt;$D$19,MAX($D$16,IF((MAX($D$16,POWER((ABS(K1374)^2)/($I$5*MAX(F1374,0.1)^2),1/3)))&gt;IFERROR(W1374,0),MIN((MAX($D$16,POWER((ABS(K1374)^2)/($I$5*MAX(F1374,0.1)^2),1/3))),IFERROR(W1374,0)+(MIN(ABS(IFERROR(AF1374,0))*$D$18,ABS((MAX($D$16,POWER((ABS(K1374)^2)/($I$5*MAX(F1374,0.1)^2),1/3)))-IFERROR(W1374,0))))),MAX((MAX($D$16,POWER((ABS(K1374)^2)/($I$5*MAX(F1374,0.1)^2),1/3))),IFERROR(W1374,0)-(MIN(ABS(IFERROR(AF1374,0))*$D$18,ABS((MAX($D$16,POWER((ABS(K1374)^2)/($I$5*MAX(F1374,0.1)^2),1/3)))-IFERROR(W1374,0))))))),MAX($D$16,POWER((ABS(K1374)^2)/($I$5*MAX(F1374,0.1)^2),1/3))),MAX($D$16,IFERROR(W1374,0)))))))</f>
        <v/>
      </c>
      <c r="X1374">
        <f>((F1374)+(G1374)*(W1374))*(W1374)</f>
        <v/>
      </c>
      <c r="Y1374">
        <f>(((F1374)+(G1374)*(W1374))*(W1374))/MAX((F1374)+2*(W1374)*SQRT(1+(G1374)^2),1E-6)</f>
        <v/>
      </c>
      <c r="Z1374">
        <f>ABS(K1374)/MAX(((F1374)+(G1374)*(W1374))*(W1374),1E-6)</f>
        <v/>
      </c>
      <c r="AA1374">
        <f>E1374+W1374</f>
        <v/>
      </c>
      <c r="AB1374">
        <f>AA1374+((ABS(K1374)/MAX(((F1374)+(G1374)*(W1374))*(W1374),1E-6))^2)/(2*$I$5)</f>
        <v/>
      </c>
      <c r="AC1374">
        <f>((ABS(K1374)*$D$6)/(MAX(((F1374)+(G1374)*(W1374))*(W1374),1E-6)*MAX(((((F1374)+(G1374)*(W1374))*(W1374))/MAX((F1374)+2*(W1374)*SQRT(1+(G1374)^2),1E-6))^(2/3),1E-6)))^2</f>
        <v/>
      </c>
      <c r="AD1374">
        <f>ABS(ABS(K1374)/MAX(((F1374)+(G1374)*(W1374))*(W1374),1E-6))/SQRT($I$5*MAX((((F1374)+(G1374)*(W1374))*(W1374))/MAX((F1374)+2*(G1374)*(W1374),1E-6),1E-6))</f>
        <v/>
      </c>
      <c r="AE1374">
        <f>((F1374)*(W1374)^2)/2+(G1374)*(W1374)^3/3+(ABS(K1374)^2)/($I$5*MAX(((F1374)+(G1374)*(W1374))*(W1374),1E-6))</f>
        <v/>
      </c>
      <c r="AF1374">
        <f>IF($D$20=0,0,IFERROR(AB1375+(((AC1374+AC1375)/2)*J1375)+(IF(Z1374&gt;Z1375,$D$8*((Z1374^2-Z1375^2)/(2*$I$5)),$D$9*((Z1375^2-Z1374^2)/(2*$I$5)))+($D$10*(ABS(I1375)/90)*(MAX(Z1374^2,Z1375^2)/(2*$I$5))))-AB1374,0))</f>
        <v/>
      </c>
      <c r="AG1374">
        <f>IF($D$20=0,1,IFERROR(IF(ROUND(AD1374,3)=1,1,IF(AND(ABS(AF1374)&lt;$D$19,AD1374&lt;1),1,0)),0))</f>
        <v/>
      </c>
      <c r="AH1374">
        <f>IFERROR(IF(V32="Supercritical",MAX($D$16,IFERROR(L1374,MAX($D$16,POWER((ABS(K1374)^2)/($I$5*MAX(F1374,0.1)^2),1/3)))),IF(V32="Subcritical",MAX($D$16,IFERROR(W1374,MAX($D$16,POWER((ABS(K1374)^2)/($I$5*MAX(F1374,0.1)^2),1/3)))),IF(AND(IFERROR(V1374,0)=1,IFERROR(AG1374,0)=1),IF(IFERROR(T1374,-1E99)&gt;=IFERROR(AE1374,-1E99),MAX($D$16,IFERROR(L1374,MAX($D$16,POWER((ABS(K1374)^2)/($I$5*MAX(F1374,0.1)^2),1/3)))),MAX($D$16,IFERROR(W1374,MAX($D$16,POWER((ABS(K1374)^2)/($I$5*MAX(F1374,0.1)^2),1/3))))),IF(IFERROR(V1374,0)=1,MAX($D$16,IFERROR(L1374,MAX($D$16,POWER((ABS(K1374)^2)/($I$5*MAX(F1374,0.1)^2),1/3)))),IF(IFERROR(AG1374,0)=1,MAX($D$16,IFERROR(W1374,MAX($D$16,POWER((ABS(K1374)^2)/($I$5*MAX(F1374,0.1)^2),1/3)))),MAX($D$16,POWER((ABS(K1374)^2)/($I$5*MAX(F1374,0.1)^2),1/3))))))),MAX($D$16,POWER((ABS(K1374)^2)/($I$5*MAX(F1374,0.1)^2),1/3)))</f>
        <v/>
      </c>
      <c r="AI1374">
        <f>E1374+AH1374</f>
        <v/>
      </c>
      <c r="AJ1374">
        <f>AI1374+((ABS(K1374)/MAX(((F1374)+(G1374)*(AH1374))*(AH1374),1E-6))^2)/(2*$I$5)</f>
        <v/>
      </c>
      <c r="AM1374" t="n">
        <v>0</v>
      </c>
      <c r="AN1374" t="n">
        <v>0</v>
      </c>
      <c r="AO1374">
        <f>AM1374+AN1374</f>
        <v/>
      </c>
      <c r="AP1374">
        <f>AP1373+AO1374</f>
        <v/>
      </c>
      <c r="AQ1374">
        <f>ABS(ABS(K1374)/MAX(((F1374)+(G1374)*(AH1374))*(AH1374),1E-6))/SQRT($I$5*MAX((((F1374)+(G1374)*(AH1374))*(AH1374))/MAX((F1374)+2*(G1374)*(AH1374),1E-6),1E-6))</f>
        <v/>
      </c>
      <c r="AR1374">
        <f>IF(AQ1374&lt;1,"Subcritical","Supercritical")</f>
        <v/>
      </c>
      <c r="AS1374">
        <f>((ABS(K1374)*$D$6)/(MAX(((F1374)+(G1374)*(AH1374))*(AH1374),1E-6)*MAX(((((F1374)+(G1374)*(AH1374))*(AH1374))/MAX((F1374)+2*(AH1374)*SQRT(1+(G1374)^2),1E-6))^(2/3),1E-6)))^2</f>
        <v/>
      </c>
    </row>
    <row r="1375">
      <c r="A1375" t="n">
        <v>1226</v>
      </c>
      <c r="B1375" t="n">
        <v>1224.889</v>
      </c>
      <c r="C1375" t="n">
        <v>616071.6580000001</v>
      </c>
      <c r="D1375" t="n">
        <v>3096779.25</v>
      </c>
      <c r="E1375" t="n">
        <v>631.9494999999999</v>
      </c>
      <c r="F1375" t="n">
        <v>5.2</v>
      </c>
      <c r="G1375" t="n">
        <v>0</v>
      </c>
      <c r="H1375" t="inlineStr">
        <is>
          <t>Normal</t>
        </is>
      </c>
      <c r="I1375" t="n">
        <v>0.057</v>
      </c>
      <c r="J1375">
        <f>B1375-B1374</f>
        <v/>
      </c>
      <c r="K1375">
        <f>MAX(0,K1374-AO1374)</f>
        <v/>
      </c>
      <c r="L1375">
        <f>IF($D$20=0,IFERROR(L1374,MAX($D$16,POWER((ABS(K1375)^2)/($I$5*MAX(F1375,0.1)^2),1/3))),IF(IFERROR(V1374,0)=0,IFERROR(L1374,MAX($D$16,POWER((ABS(K1375)^2)/($I$5*MAX(F1375,0.1)^2),1/3))),IF(OR(IFERROR(L1375,0)=0,IFERROR(S1374,0)&lt;1,IFERROR(S1375,0)&lt;1),MAX($D$16,POWER((ABS(K1375)^2)/($I$5*MAX(F1375,0.1)^2),1/3)),IF(IFERROR(U1375,0)&gt;0,MAX($D$16,IFERROR(L1375,0)+((IFERROR(U1375,0))*$D$18*IF((IFERROR(S1375,0))&lt;1,1,-1))),IF(IFERROR(U1375,0)&lt;0,IF(ABS((MAX($D$16,POWER((ABS(K1375)^2)/($I$5*MAX(F1375,0.1)^2),1/3)))-IFERROR(L1375,0))&gt;$D$19,MAX($D$16,IF((MAX($D$16,POWER((ABS(K1375)^2)/($I$5*MAX(F1375,0.1)^2),1/3)))&gt;IFERROR(L1375,0),MIN((MAX($D$16,POWER((ABS(K1375)^2)/($I$5*MAX(F1375,0.1)^2),1/3))),IFERROR(L1375,0)+(MIN(ABS(IFERROR(U1375,0))*$D$18,ABS((MAX($D$16,POWER((ABS(K1375)^2)/($I$5*MAX(F1375,0.1)^2),1/3)))-IFERROR(L1375,0))))),MAX((MAX($D$16,POWER((ABS(K1375)^2)/($I$5*MAX(F1375,0.1)^2),1/3))),IFERROR(L1375,0)-(MIN(ABS(IFERROR(U1375,0))*$D$18,ABS((MAX($D$16,POWER((ABS(K1375)^2)/($I$5*MAX(F1375,0.1)^2),1/3)))-IFERROR(L1375,0))))))),MAX($D$16,POWER((ABS(K1375)^2)/($I$5*MAX(F1375,0.1)^2),1/3))),MAX($D$16,IFERROR(L1375,0)))))))</f>
        <v/>
      </c>
      <c r="M1375">
        <f>((F1375)+(G1375)*(L1375))*(L1375)</f>
        <v/>
      </c>
      <c r="N1375">
        <f>(((F1375)+(G1375)*(L1375))*(L1375))/MAX((F1375)+2*(L1375)*SQRT(1+(G1375)^2),1E-6)</f>
        <v/>
      </c>
      <c r="O1375">
        <f>ABS(K1375)/MAX(((F1375)+(G1375)*(L1375))*(L1375),1E-6)</f>
        <v/>
      </c>
      <c r="P1375">
        <f>E1375+L1375</f>
        <v/>
      </c>
      <c r="Q1375">
        <f>P1375+((ABS(K1375)/MAX(((F1375)+(G1375)*(L1375))*(L1375),1E-6))^2)/(2*$I$5)</f>
        <v/>
      </c>
      <c r="R1375">
        <f>((ABS(K1375)*$D$6)/(MAX(((F1375)+(G1375)*(L1375))*(L1375),1E-6)*MAX(((((F1375)+(G1375)*(L1375))*(L1375))/MAX((F1375)+2*(L1375)*SQRT(1+(G1375)^2),1E-6))^(2/3),1E-6)))^2</f>
        <v/>
      </c>
      <c r="S1375">
        <f>ABS(ABS(K1375)/MAX(((F1375)+(G1375)*(L1375))*(L1375),1E-6))/SQRT($I$5*MAX((((F1375)+(G1375)*(L1375))*(L1375))/MAX((F1375)+2*(G1375)*(L1375),1E-6),1E-6))</f>
        <v/>
      </c>
      <c r="T1375">
        <f>((F1375)*(L1375)^2)/2+(G1375)*(L1375)^3/3+(ABS(K1375)^2)/($I$5*MAX(((F1375)+(G1375)*(L1375))*(L1375),1E-6))</f>
        <v/>
      </c>
      <c r="U1375">
        <f>IF($D$20=0,0,IFERROR(Q1374-(((R1374+R1375)/2)*J1375)-(IF(O1374&gt;O1375,$D$8*((O1374^2-O1375^2)/(2*$I$5)),$D$9*((O1375^2-O1374^2)/(2*$I$5)))+($D$10*(ABS(I1375)/90)*(MAX(O1374^2,O1375^2)/(2*$I$5))))-Q1375,0))</f>
        <v/>
      </c>
      <c r="V1375">
        <f>IF($D$20=0,1,IFERROR(IF(ROUND(S1375,3)=1,1,IF(AND(ABS(U1375)&lt;$D$19,S1375&gt;1),1,0)),0))</f>
        <v/>
      </c>
      <c r="W1375">
        <f>IF($D$20=0,IFERROR(W1376,MAX($D$16,POWER((ABS(K1375)^2)/($I$5*MAX(F1375,0.1)^2),1/3))),IF(IFERROR(AG1376,0)=0,IFERROR(W1376,MAX($D$16,POWER((ABS(K1375)^2)/($I$5*MAX(F1375,0.1)^2),1/3))),IF(OR(IFERROR(W1375,0)=0,IFERROR(AD1376,0)&gt;1),MAX($D$16,POWER((ABS(K1375)^2)/($I$5*MAX(F1375,0.1)^2),1/3)),IF(IFERROR(AF1375,0)&gt;0,MAX($D$16,IFERROR(W1375,0)+((IFERROR(AF1375,0))*$D$18*IF((IFERROR(AD1375,0))&lt;1,1,-1))),IF(IFERROR(AF1375,0)&lt;0,IF(ABS((MAX($D$16,POWER((ABS(K1375)^2)/($I$5*MAX(F1375,0.1)^2),1/3)))-IFERROR(W1375,0))&gt;$D$19,MAX($D$16,IF((MAX($D$16,POWER((ABS(K1375)^2)/($I$5*MAX(F1375,0.1)^2),1/3)))&gt;IFERROR(W1375,0),MIN((MAX($D$16,POWER((ABS(K1375)^2)/($I$5*MAX(F1375,0.1)^2),1/3))),IFERROR(W1375,0)+(MIN(ABS(IFERROR(AF1375,0))*$D$18,ABS((MAX($D$16,POWER((ABS(K1375)^2)/($I$5*MAX(F1375,0.1)^2),1/3)))-IFERROR(W1375,0))))),MAX((MAX($D$16,POWER((ABS(K1375)^2)/($I$5*MAX(F1375,0.1)^2),1/3))),IFERROR(W1375,0)-(MIN(ABS(IFERROR(AF1375,0))*$D$18,ABS((MAX($D$16,POWER((ABS(K1375)^2)/($I$5*MAX(F1375,0.1)^2),1/3)))-IFERROR(W1375,0))))))),MAX($D$16,POWER((ABS(K1375)^2)/($I$5*MAX(F1375,0.1)^2),1/3))),MAX($D$16,IFERROR(W1375,0)))))))</f>
        <v/>
      </c>
      <c r="X1375">
        <f>((F1375)+(G1375)*(W1375))*(W1375)</f>
        <v/>
      </c>
      <c r="Y1375">
        <f>(((F1375)+(G1375)*(W1375))*(W1375))/MAX((F1375)+2*(W1375)*SQRT(1+(G1375)^2),1E-6)</f>
        <v/>
      </c>
      <c r="Z1375">
        <f>ABS(K1375)/MAX(((F1375)+(G1375)*(W1375))*(W1375),1E-6)</f>
        <v/>
      </c>
      <c r="AA1375">
        <f>E1375+W1375</f>
        <v/>
      </c>
      <c r="AB1375">
        <f>AA1375+((ABS(K1375)/MAX(((F1375)+(G1375)*(W1375))*(W1375),1E-6))^2)/(2*$I$5)</f>
        <v/>
      </c>
      <c r="AC1375">
        <f>((ABS(K1375)*$D$6)/(MAX(((F1375)+(G1375)*(W1375))*(W1375),1E-6)*MAX(((((F1375)+(G1375)*(W1375))*(W1375))/MAX((F1375)+2*(W1375)*SQRT(1+(G1375)^2),1E-6))^(2/3),1E-6)))^2</f>
        <v/>
      </c>
      <c r="AD1375">
        <f>ABS(ABS(K1375)/MAX(((F1375)+(G1375)*(W1375))*(W1375),1E-6))/SQRT($I$5*MAX((((F1375)+(G1375)*(W1375))*(W1375))/MAX((F1375)+2*(G1375)*(W1375),1E-6),1E-6))</f>
        <v/>
      </c>
      <c r="AE1375">
        <f>((F1375)*(W1375)^2)/2+(G1375)*(W1375)^3/3+(ABS(K1375)^2)/($I$5*MAX(((F1375)+(G1375)*(W1375))*(W1375),1E-6))</f>
        <v/>
      </c>
      <c r="AF1375">
        <f>IF($D$20=0,0,IFERROR(AB1376+(((AC1375+AC1376)/2)*J1376)+(IF(Z1375&gt;Z1376,$D$8*((Z1375^2-Z1376^2)/(2*$I$5)),$D$9*((Z1376^2-Z1375^2)/(2*$I$5)))+($D$10*(ABS(I1376)/90)*(MAX(Z1375^2,Z1376^2)/(2*$I$5))))-AB1375,0))</f>
        <v/>
      </c>
      <c r="AG1375">
        <f>IF($D$20=0,1,IFERROR(IF(ROUND(AD1375,3)=1,1,IF(AND(ABS(AF1375)&lt;$D$19,AD1375&lt;1),1,0)),0))</f>
        <v/>
      </c>
      <c r="AH1375">
        <f>IFERROR(IF(V32="Supercritical",MAX($D$16,IFERROR(L1375,MAX($D$16,POWER((ABS(K1375)^2)/($I$5*MAX(F1375,0.1)^2),1/3)))),IF(V32="Subcritical",MAX($D$16,IFERROR(W1375,MAX($D$16,POWER((ABS(K1375)^2)/($I$5*MAX(F1375,0.1)^2),1/3)))),IF(AND(IFERROR(V1375,0)=1,IFERROR(AG1375,0)=1),IF(IFERROR(T1375,-1E99)&gt;=IFERROR(AE1375,-1E99),MAX($D$16,IFERROR(L1375,MAX($D$16,POWER((ABS(K1375)^2)/($I$5*MAX(F1375,0.1)^2),1/3)))),MAX($D$16,IFERROR(W1375,MAX($D$16,POWER((ABS(K1375)^2)/($I$5*MAX(F1375,0.1)^2),1/3))))),IF(IFERROR(V1375,0)=1,MAX($D$16,IFERROR(L1375,MAX($D$16,POWER((ABS(K1375)^2)/($I$5*MAX(F1375,0.1)^2),1/3)))),IF(IFERROR(AG1375,0)=1,MAX($D$16,IFERROR(W1375,MAX($D$16,POWER((ABS(K1375)^2)/($I$5*MAX(F1375,0.1)^2),1/3)))),MAX($D$16,POWER((ABS(K1375)^2)/($I$5*MAX(F1375,0.1)^2),1/3))))))),MAX($D$16,POWER((ABS(K1375)^2)/($I$5*MAX(F1375,0.1)^2),1/3)))</f>
        <v/>
      </c>
      <c r="AI1375">
        <f>E1375+AH1375</f>
        <v/>
      </c>
      <c r="AJ1375">
        <f>AI1375+((ABS(K1375)/MAX(((F1375)+(G1375)*(AH1375))*(AH1375),1E-6))^2)/(2*$I$5)</f>
        <v/>
      </c>
      <c r="AM1375" t="n">
        <v>0</v>
      </c>
      <c r="AN1375" t="n">
        <v>0</v>
      </c>
      <c r="AO1375">
        <f>AM1375+AN1375</f>
        <v/>
      </c>
      <c r="AP1375">
        <f>AP1374+AO1375</f>
        <v/>
      </c>
      <c r="AQ1375">
        <f>ABS(ABS(K1375)/MAX(((F1375)+(G1375)*(AH1375))*(AH1375),1E-6))/SQRT($I$5*MAX((((F1375)+(G1375)*(AH1375))*(AH1375))/MAX((F1375)+2*(G1375)*(AH1375),1E-6),1E-6))</f>
        <v/>
      </c>
      <c r="AR1375">
        <f>IF(AQ1375&lt;1,"Subcritical","Supercritical")</f>
        <v/>
      </c>
      <c r="AS1375">
        <f>((ABS(K1375)*$D$6)/(MAX(((F1375)+(G1375)*(AH1375))*(AH1375),1E-6)*MAX(((((F1375)+(G1375)*(AH1375))*(AH1375))/MAX((F1375)+2*(AH1375)*SQRT(1+(G1375)^2),1E-6))^(2/3),1E-6)))^2</f>
        <v/>
      </c>
    </row>
    <row r="1376">
      <c r="A1376" t="n">
        <v>1227</v>
      </c>
      <c r="B1376" t="n">
        <v>1225.889</v>
      </c>
      <c r="C1376" t="n">
        <v>616071.615</v>
      </c>
      <c r="D1376" t="n">
        <v>3096778.251</v>
      </c>
      <c r="E1376" t="n">
        <v>631.949</v>
      </c>
      <c r="F1376" t="n">
        <v>5.2</v>
      </c>
      <c r="G1376" t="n">
        <v>0</v>
      </c>
      <c r="H1376" t="inlineStr">
        <is>
          <t>Normal</t>
        </is>
      </c>
      <c r="I1376" t="n">
        <v>0.057</v>
      </c>
      <c r="J1376">
        <f>B1376-B1375</f>
        <v/>
      </c>
      <c r="K1376">
        <f>MAX(0,K1375-AO1375)</f>
        <v/>
      </c>
      <c r="L1376">
        <f>IF($D$20=0,IFERROR(L1375,MAX($D$16,POWER((ABS(K1376)^2)/($I$5*MAX(F1376,0.1)^2),1/3))),IF(IFERROR(V1375,0)=0,IFERROR(L1375,MAX($D$16,POWER((ABS(K1376)^2)/($I$5*MAX(F1376,0.1)^2),1/3))),IF(OR(IFERROR(L1376,0)=0,IFERROR(S1375,0)&lt;1,IFERROR(S1376,0)&lt;1),MAX($D$16,POWER((ABS(K1376)^2)/($I$5*MAX(F1376,0.1)^2),1/3)),IF(IFERROR(U1376,0)&gt;0,MAX($D$16,IFERROR(L1376,0)+((IFERROR(U1376,0))*$D$18*IF((IFERROR(S1376,0))&lt;1,1,-1))),IF(IFERROR(U1376,0)&lt;0,IF(ABS((MAX($D$16,POWER((ABS(K1376)^2)/($I$5*MAX(F1376,0.1)^2),1/3)))-IFERROR(L1376,0))&gt;$D$19,MAX($D$16,IF((MAX($D$16,POWER((ABS(K1376)^2)/($I$5*MAX(F1376,0.1)^2),1/3)))&gt;IFERROR(L1376,0),MIN((MAX($D$16,POWER((ABS(K1376)^2)/($I$5*MAX(F1376,0.1)^2),1/3))),IFERROR(L1376,0)+(MIN(ABS(IFERROR(U1376,0))*$D$18,ABS((MAX($D$16,POWER((ABS(K1376)^2)/($I$5*MAX(F1376,0.1)^2),1/3)))-IFERROR(L1376,0))))),MAX((MAX($D$16,POWER((ABS(K1376)^2)/($I$5*MAX(F1376,0.1)^2),1/3))),IFERROR(L1376,0)-(MIN(ABS(IFERROR(U1376,0))*$D$18,ABS((MAX($D$16,POWER((ABS(K1376)^2)/($I$5*MAX(F1376,0.1)^2),1/3)))-IFERROR(L1376,0))))))),MAX($D$16,POWER((ABS(K1376)^2)/($I$5*MAX(F1376,0.1)^2),1/3))),MAX($D$16,IFERROR(L1376,0)))))))</f>
        <v/>
      </c>
      <c r="M1376">
        <f>((F1376)+(G1376)*(L1376))*(L1376)</f>
        <v/>
      </c>
      <c r="N1376">
        <f>(((F1376)+(G1376)*(L1376))*(L1376))/MAX((F1376)+2*(L1376)*SQRT(1+(G1376)^2),1E-6)</f>
        <v/>
      </c>
      <c r="O1376">
        <f>ABS(K1376)/MAX(((F1376)+(G1376)*(L1376))*(L1376),1E-6)</f>
        <v/>
      </c>
      <c r="P1376">
        <f>E1376+L1376</f>
        <v/>
      </c>
      <c r="Q1376">
        <f>P1376+((ABS(K1376)/MAX(((F1376)+(G1376)*(L1376))*(L1376),1E-6))^2)/(2*$I$5)</f>
        <v/>
      </c>
      <c r="R1376">
        <f>((ABS(K1376)*$D$6)/(MAX(((F1376)+(G1376)*(L1376))*(L1376),1E-6)*MAX(((((F1376)+(G1376)*(L1376))*(L1376))/MAX((F1376)+2*(L1376)*SQRT(1+(G1376)^2),1E-6))^(2/3),1E-6)))^2</f>
        <v/>
      </c>
      <c r="S1376">
        <f>ABS(ABS(K1376)/MAX(((F1376)+(G1376)*(L1376))*(L1376),1E-6))/SQRT($I$5*MAX((((F1376)+(G1376)*(L1376))*(L1376))/MAX((F1376)+2*(G1376)*(L1376),1E-6),1E-6))</f>
        <v/>
      </c>
      <c r="T1376">
        <f>((F1376)*(L1376)^2)/2+(G1376)*(L1376)^3/3+(ABS(K1376)^2)/($I$5*MAX(((F1376)+(G1376)*(L1376))*(L1376),1E-6))</f>
        <v/>
      </c>
      <c r="U1376">
        <f>IF($D$20=0,0,IFERROR(Q1375-(((R1375+R1376)/2)*J1376)-(IF(O1375&gt;O1376,$D$8*((O1375^2-O1376^2)/(2*$I$5)),$D$9*((O1376^2-O1375^2)/(2*$I$5)))+($D$10*(ABS(I1376)/90)*(MAX(O1375^2,O1376^2)/(2*$I$5))))-Q1376,0))</f>
        <v/>
      </c>
      <c r="V1376">
        <f>IF($D$20=0,1,IFERROR(IF(ROUND(S1376,3)=1,1,IF(AND(ABS(U1376)&lt;$D$19,S1376&gt;1),1,0)),0))</f>
        <v/>
      </c>
      <c r="W1376">
        <f>IF($D$20=0,IFERROR(W1377,MAX($D$16,POWER((ABS(K1376)^2)/($I$5*MAX(F1376,0.1)^2),1/3))),IF(IFERROR(AG1377,0)=0,IFERROR(W1377,MAX($D$16,POWER((ABS(K1376)^2)/($I$5*MAX(F1376,0.1)^2),1/3))),IF(OR(IFERROR(W1376,0)=0,IFERROR(AD1377,0)&gt;1),MAX($D$16,POWER((ABS(K1376)^2)/($I$5*MAX(F1376,0.1)^2),1/3)),IF(IFERROR(AF1376,0)&gt;0,MAX($D$16,IFERROR(W1376,0)+((IFERROR(AF1376,0))*$D$18*IF((IFERROR(AD1376,0))&lt;1,1,-1))),IF(IFERROR(AF1376,0)&lt;0,IF(ABS((MAX($D$16,POWER((ABS(K1376)^2)/($I$5*MAX(F1376,0.1)^2),1/3)))-IFERROR(W1376,0))&gt;$D$19,MAX($D$16,IF((MAX($D$16,POWER((ABS(K1376)^2)/($I$5*MAX(F1376,0.1)^2),1/3)))&gt;IFERROR(W1376,0),MIN((MAX($D$16,POWER((ABS(K1376)^2)/($I$5*MAX(F1376,0.1)^2),1/3))),IFERROR(W1376,0)+(MIN(ABS(IFERROR(AF1376,0))*$D$18,ABS((MAX($D$16,POWER((ABS(K1376)^2)/($I$5*MAX(F1376,0.1)^2),1/3)))-IFERROR(W1376,0))))),MAX((MAX($D$16,POWER((ABS(K1376)^2)/($I$5*MAX(F1376,0.1)^2),1/3))),IFERROR(W1376,0)-(MIN(ABS(IFERROR(AF1376,0))*$D$18,ABS((MAX($D$16,POWER((ABS(K1376)^2)/($I$5*MAX(F1376,0.1)^2),1/3)))-IFERROR(W1376,0))))))),MAX($D$16,POWER((ABS(K1376)^2)/($I$5*MAX(F1376,0.1)^2),1/3))),MAX($D$16,IFERROR(W1376,0)))))))</f>
        <v/>
      </c>
      <c r="X1376">
        <f>((F1376)+(G1376)*(W1376))*(W1376)</f>
        <v/>
      </c>
      <c r="Y1376">
        <f>(((F1376)+(G1376)*(W1376))*(W1376))/MAX((F1376)+2*(W1376)*SQRT(1+(G1376)^2),1E-6)</f>
        <v/>
      </c>
      <c r="Z1376">
        <f>ABS(K1376)/MAX(((F1376)+(G1376)*(W1376))*(W1376),1E-6)</f>
        <v/>
      </c>
      <c r="AA1376">
        <f>E1376+W1376</f>
        <v/>
      </c>
      <c r="AB1376">
        <f>AA1376+((ABS(K1376)/MAX(((F1376)+(G1376)*(W1376))*(W1376),1E-6))^2)/(2*$I$5)</f>
        <v/>
      </c>
      <c r="AC1376">
        <f>((ABS(K1376)*$D$6)/(MAX(((F1376)+(G1376)*(W1376))*(W1376),1E-6)*MAX(((((F1376)+(G1376)*(W1376))*(W1376))/MAX((F1376)+2*(W1376)*SQRT(1+(G1376)^2),1E-6))^(2/3),1E-6)))^2</f>
        <v/>
      </c>
      <c r="AD1376">
        <f>ABS(ABS(K1376)/MAX(((F1376)+(G1376)*(W1376))*(W1376),1E-6))/SQRT($I$5*MAX((((F1376)+(G1376)*(W1376))*(W1376))/MAX((F1376)+2*(G1376)*(W1376),1E-6),1E-6))</f>
        <v/>
      </c>
      <c r="AE1376">
        <f>((F1376)*(W1376)^2)/2+(G1376)*(W1376)^3/3+(ABS(K1376)^2)/($I$5*MAX(((F1376)+(G1376)*(W1376))*(W1376),1E-6))</f>
        <v/>
      </c>
      <c r="AF1376">
        <f>IF($D$20=0,0,IFERROR(AB1377+(((AC1376+AC1377)/2)*J1377)+(IF(Z1376&gt;Z1377,$D$8*((Z1376^2-Z1377^2)/(2*$I$5)),$D$9*((Z1377^2-Z1376^2)/(2*$I$5)))+($D$10*(ABS(I1377)/90)*(MAX(Z1376^2,Z1377^2)/(2*$I$5))))-AB1376,0))</f>
        <v/>
      </c>
      <c r="AG1376">
        <f>IF($D$20=0,1,IFERROR(IF(ROUND(AD1376,3)=1,1,IF(AND(ABS(AF1376)&lt;$D$19,AD1376&lt;1),1,0)),0))</f>
        <v/>
      </c>
      <c r="AH1376">
        <f>IFERROR(IF(V32="Supercritical",MAX($D$16,IFERROR(L1376,MAX($D$16,POWER((ABS(K1376)^2)/($I$5*MAX(F1376,0.1)^2),1/3)))),IF(V32="Subcritical",MAX($D$16,IFERROR(W1376,MAX($D$16,POWER((ABS(K1376)^2)/($I$5*MAX(F1376,0.1)^2),1/3)))),IF(AND(IFERROR(V1376,0)=1,IFERROR(AG1376,0)=1),IF(IFERROR(T1376,-1E99)&gt;=IFERROR(AE1376,-1E99),MAX($D$16,IFERROR(L1376,MAX($D$16,POWER((ABS(K1376)^2)/($I$5*MAX(F1376,0.1)^2),1/3)))),MAX($D$16,IFERROR(W1376,MAX($D$16,POWER((ABS(K1376)^2)/($I$5*MAX(F1376,0.1)^2),1/3))))),IF(IFERROR(V1376,0)=1,MAX($D$16,IFERROR(L1376,MAX($D$16,POWER((ABS(K1376)^2)/($I$5*MAX(F1376,0.1)^2),1/3)))),IF(IFERROR(AG1376,0)=1,MAX($D$16,IFERROR(W1376,MAX($D$16,POWER((ABS(K1376)^2)/($I$5*MAX(F1376,0.1)^2),1/3)))),MAX($D$16,POWER((ABS(K1376)^2)/($I$5*MAX(F1376,0.1)^2),1/3))))))),MAX($D$16,POWER((ABS(K1376)^2)/($I$5*MAX(F1376,0.1)^2),1/3)))</f>
        <v/>
      </c>
      <c r="AI1376">
        <f>E1376+AH1376</f>
        <v/>
      </c>
      <c r="AJ1376">
        <f>AI1376+((ABS(K1376)/MAX(((F1376)+(G1376)*(AH1376))*(AH1376),1E-6))^2)/(2*$I$5)</f>
        <v/>
      </c>
      <c r="AM1376" t="n">
        <v>0</v>
      </c>
      <c r="AN1376" t="n">
        <v>0</v>
      </c>
      <c r="AO1376">
        <f>AM1376+AN1376</f>
        <v/>
      </c>
      <c r="AP1376">
        <f>AP1375+AO1376</f>
        <v/>
      </c>
      <c r="AQ1376">
        <f>ABS(ABS(K1376)/MAX(((F1376)+(G1376)*(AH1376))*(AH1376),1E-6))/SQRT($I$5*MAX((((F1376)+(G1376)*(AH1376))*(AH1376))/MAX((F1376)+2*(G1376)*(AH1376),1E-6),1E-6))</f>
        <v/>
      </c>
      <c r="AR1376">
        <f>IF(AQ1376&lt;1,"Subcritical","Supercritical")</f>
        <v/>
      </c>
      <c r="AS1376">
        <f>((ABS(K1376)*$D$6)/(MAX(((F1376)+(G1376)*(AH1376))*(AH1376),1E-6)*MAX(((((F1376)+(G1376)*(AH1376))*(AH1376))/MAX((F1376)+2*(AH1376)*SQRT(1+(G1376)^2),1E-6))^(2/3),1E-6)))^2</f>
        <v/>
      </c>
    </row>
    <row r="1377">
      <c r="A1377" t="n">
        <v>1228</v>
      </c>
      <c r="B1377" t="n">
        <v>1226.889</v>
      </c>
      <c r="C1377" t="n">
        <v>616071.573</v>
      </c>
      <c r="D1377" t="n">
        <v>3096777.252</v>
      </c>
      <c r="E1377" t="n">
        <v>631.9485</v>
      </c>
      <c r="F1377" t="n">
        <v>5.2</v>
      </c>
      <c r="G1377" t="n">
        <v>0</v>
      </c>
      <c r="H1377" t="inlineStr">
        <is>
          <t>Normal</t>
        </is>
      </c>
      <c r="I1377" t="n">
        <v>0.002</v>
      </c>
      <c r="J1377">
        <f>B1377-B1376</f>
        <v/>
      </c>
      <c r="K1377">
        <f>MAX(0,K1376-AO1376)</f>
        <v/>
      </c>
      <c r="L1377">
        <f>IF($D$20=0,IFERROR(L1376,MAX($D$16,POWER((ABS(K1377)^2)/($I$5*MAX(F1377,0.1)^2),1/3))),IF(IFERROR(V1376,0)=0,IFERROR(L1376,MAX($D$16,POWER((ABS(K1377)^2)/($I$5*MAX(F1377,0.1)^2),1/3))),IF(OR(IFERROR(L1377,0)=0,IFERROR(S1376,0)&lt;1,IFERROR(S1377,0)&lt;1),MAX($D$16,POWER((ABS(K1377)^2)/($I$5*MAX(F1377,0.1)^2),1/3)),IF(IFERROR(U1377,0)&gt;0,MAX($D$16,IFERROR(L1377,0)+((IFERROR(U1377,0))*$D$18*IF((IFERROR(S1377,0))&lt;1,1,-1))),IF(IFERROR(U1377,0)&lt;0,IF(ABS((MAX($D$16,POWER((ABS(K1377)^2)/($I$5*MAX(F1377,0.1)^2),1/3)))-IFERROR(L1377,0))&gt;$D$19,MAX($D$16,IF((MAX($D$16,POWER((ABS(K1377)^2)/($I$5*MAX(F1377,0.1)^2),1/3)))&gt;IFERROR(L1377,0),MIN((MAX($D$16,POWER((ABS(K1377)^2)/($I$5*MAX(F1377,0.1)^2),1/3))),IFERROR(L1377,0)+(MIN(ABS(IFERROR(U1377,0))*$D$18,ABS((MAX($D$16,POWER((ABS(K1377)^2)/($I$5*MAX(F1377,0.1)^2),1/3)))-IFERROR(L1377,0))))),MAX((MAX($D$16,POWER((ABS(K1377)^2)/($I$5*MAX(F1377,0.1)^2),1/3))),IFERROR(L1377,0)-(MIN(ABS(IFERROR(U1377,0))*$D$18,ABS((MAX($D$16,POWER((ABS(K1377)^2)/($I$5*MAX(F1377,0.1)^2),1/3)))-IFERROR(L1377,0))))))),MAX($D$16,POWER((ABS(K1377)^2)/($I$5*MAX(F1377,0.1)^2),1/3))),MAX($D$16,IFERROR(L1377,0)))))))</f>
        <v/>
      </c>
      <c r="M1377">
        <f>((F1377)+(G1377)*(L1377))*(L1377)</f>
        <v/>
      </c>
      <c r="N1377">
        <f>(((F1377)+(G1377)*(L1377))*(L1377))/MAX((F1377)+2*(L1377)*SQRT(1+(G1377)^2),1E-6)</f>
        <v/>
      </c>
      <c r="O1377">
        <f>ABS(K1377)/MAX(((F1377)+(G1377)*(L1377))*(L1377),1E-6)</f>
        <v/>
      </c>
      <c r="P1377">
        <f>E1377+L1377</f>
        <v/>
      </c>
      <c r="Q1377">
        <f>P1377+((ABS(K1377)/MAX(((F1377)+(G1377)*(L1377))*(L1377),1E-6))^2)/(2*$I$5)</f>
        <v/>
      </c>
      <c r="R1377">
        <f>((ABS(K1377)*$D$6)/(MAX(((F1377)+(G1377)*(L1377))*(L1377),1E-6)*MAX(((((F1377)+(G1377)*(L1377))*(L1377))/MAX((F1377)+2*(L1377)*SQRT(1+(G1377)^2),1E-6))^(2/3),1E-6)))^2</f>
        <v/>
      </c>
      <c r="S1377">
        <f>ABS(ABS(K1377)/MAX(((F1377)+(G1377)*(L1377))*(L1377),1E-6))/SQRT($I$5*MAX((((F1377)+(G1377)*(L1377))*(L1377))/MAX((F1377)+2*(G1377)*(L1377),1E-6),1E-6))</f>
        <v/>
      </c>
      <c r="T1377">
        <f>((F1377)*(L1377)^2)/2+(G1377)*(L1377)^3/3+(ABS(K1377)^2)/($I$5*MAX(((F1377)+(G1377)*(L1377))*(L1377),1E-6))</f>
        <v/>
      </c>
      <c r="U1377">
        <f>IF($D$20=0,0,IFERROR(Q1376-(((R1376+R1377)/2)*J1377)-(IF(O1376&gt;O1377,$D$8*((O1376^2-O1377^2)/(2*$I$5)),$D$9*((O1377^2-O1376^2)/(2*$I$5)))+($D$10*(ABS(I1377)/90)*(MAX(O1376^2,O1377^2)/(2*$I$5))))-Q1377,0))</f>
        <v/>
      </c>
      <c r="V1377">
        <f>IF($D$20=0,1,IFERROR(IF(ROUND(S1377,3)=1,1,IF(AND(ABS(U1377)&lt;$D$19,S1377&gt;1),1,0)),0))</f>
        <v/>
      </c>
      <c r="W1377">
        <f>IF($D$20=0,IFERROR(W1378,MAX($D$16,POWER((ABS(K1377)^2)/($I$5*MAX(F1377,0.1)^2),1/3))),IF(IFERROR(AG1378,0)=0,IFERROR(W1378,MAX($D$16,POWER((ABS(K1377)^2)/($I$5*MAX(F1377,0.1)^2),1/3))),IF(OR(IFERROR(W1377,0)=0,IFERROR(AD1378,0)&gt;1),MAX($D$16,POWER((ABS(K1377)^2)/($I$5*MAX(F1377,0.1)^2),1/3)),IF(IFERROR(AF1377,0)&gt;0,MAX($D$16,IFERROR(W1377,0)+((IFERROR(AF1377,0))*$D$18*IF((IFERROR(AD1377,0))&lt;1,1,-1))),IF(IFERROR(AF1377,0)&lt;0,IF(ABS((MAX($D$16,POWER((ABS(K1377)^2)/($I$5*MAX(F1377,0.1)^2),1/3)))-IFERROR(W1377,0))&gt;$D$19,MAX($D$16,IF((MAX($D$16,POWER((ABS(K1377)^2)/($I$5*MAX(F1377,0.1)^2),1/3)))&gt;IFERROR(W1377,0),MIN((MAX($D$16,POWER((ABS(K1377)^2)/($I$5*MAX(F1377,0.1)^2),1/3))),IFERROR(W1377,0)+(MIN(ABS(IFERROR(AF1377,0))*$D$18,ABS((MAX($D$16,POWER((ABS(K1377)^2)/($I$5*MAX(F1377,0.1)^2),1/3)))-IFERROR(W1377,0))))),MAX((MAX($D$16,POWER((ABS(K1377)^2)/($I$5*MAX(F1377,0.1)^2),1/3))),IFERROR(W1377,0)-(MIN(ABS(IFERROR(AF1377,0))*$D$18,ABS((MAX($D$16,POWER((ABS(K1377)^2)/($I$5*MAX(F1377,0.1)^2),1/3)))-IFERROR(W1377,0))))))),MAX($D$16,POWER((ABS(K1377)^2)/($I$5*MAX(F1377,0.1)^2),1/3))),MAX($D$16,IFERROR(W1377,0)))))))</f>
        <v/>
      </c>
      <c r="X1377">
        <f>((F1377)+(G1377)*(W1377))*(W1377)</f>
        <v/>
      </c>
      <c r="Y1377">
        <f>(((F1377)+(G1377)*(W1377))*(W1377))/MAX((F1377)+2*(W1377)*SQRT(1+(G1377)^2),1E-6)</f>
        <v/>
      </c>
      <c r="Z1377">
        <f>ABS(K1377)/MAX(((F1377)+(G1377)*(W1377))*(W1377),1E-6)</f>
        <v/>
      </c>
      <c r="AA1377">
        <f>E1377+W1377</f>
        <v/>
      </c>
      <c r="AB1377">
        <f>AA1377+((ABS(K1377)/MAX(((F1377)+(G1377)*(W1377))*(W1377),1E-6))^2)/(2*$I$5)</f>
        <v/>
      </c>
      <c r="AC1377">
        <f>((ABS(K1377)*$D$6)/(MAX(((F1377)+(G1377)*(W1377))*(W1377),1E-6)*MAX(((((F1377)+(G1377)*(W1377))*(W1377))/MAX((F1377)+2*(W1377)*SQRT(1+(G1377)^2),1E-6))^(2/3),1E-6)))^2</f>
        <v/>
      </c>
      <c r="AD1377">
        <f>ABS(ABS(K1377)/MAX(((F1377)+(G1377)*(W1377))*(W1377),1E-6))/SQRT($I$5*MAX((((F1377)+(G1377)*(W1377))*(W1377))/MAX((F1377)+2*(G1377)*(W1377),1E-6),1E-6))</f>
        <v/>
      </c>
      <c r="AE1377">
        <f>((F1377)*(W1377)^2)/2+(G1377)*(W1377)^3/3+(ABS(K1377)^2)/($I$5*MAX(((F1377)+(G1377)*(W1377))*(W1377),1E-6))</f>
        <v/>
      </c>
      <c r="AF1377">
        <f>IF($D$20=0,0,IFERROR(AB1378+(((AC1377+AC1378)/2)*J1378)+(IF(Z1377&gt;Z1378,$D$8*((Z1377^2-Z1378^2)/(2*$I$5)),$D$9*((Z1378^2-Z1377^2)/(2*$I$5)))+($D$10*(ABS(I1378)/90)*(MAX(Z1377^2,Z1378^2)/(2*$I$5))))-AB1377,0))</f>
        <v/>
      </c>
      <c r="AG1377">
        <f>IF($D$20=0,1,IFERROR(IF(ROUND(AD1377,3)=1,1,IF(AND(ABS(AF1377)&lt;$D$19,AD1377&lt;1),1,0)),0))</f>
        <v/>
      </c>
      <c r="AH1377">
        <f>IFERROR(IF(V32="Supercritical",MAX($D$16,IFERROR(L1377,MAX($D$16,POWER((ABS(K1377)^2)/($I$5*MAX(F1377,0.1)^2),1/3)))),IF(V32="Subcritical",MAX($D$16,IFERROR(W1377,MAX($D$16,POWER((ABS(K1377)^2)/($I$5*MAX(F1377,0.1)^2),1/3)))),IF(AND(IFERROR(V1377,0)=1,IFERROR(AG1377,0)=1),IF(IFERROR(T1377,-1E99)&gt;=IFERROR(AE1377,-1E99),MAX($D$16,IFERROR(L1377,MAX($D$16,POWER((ABS(K1377)^2)/($I$5*MAX(F1377,0.1)^2),1/3)))),MAX($D$16,IFERROR(W1377,MAX($D$16,POWER((ABS(K1377)^2)/($I$5*MAX(F1377,0.1)^2),1/3))))),IF(IFERROR(V1377,0)=1,MAX($D$16,IFERROR(L1377,MAX($D$16,POWER((ABS(K1377)^2)/($I$5*MAX(F1377,0.1)^2),1/3)))),IF(IFERROR(AG1377,0)=1,MAX($D$16,IFERROR(W1377,MAX($D$16,POWER((ABS(K1377)^2)/($I$5*MAX(F1377,0.1)^2),1/3)))),MAX($D$16,POWER((ABS(K1377)^2)/($I$5*MAX(F1377,0.1)^2),1/3))))))),MAX($D$16,POWER((ABS(K1377)^2)/($I$5*MAX(F1377,0.1)^2),1/3)))</f>
        <v/>
      </c>
      <c r="AI1377">
        <f>E1377+AH1377</f>
        <v/>
      </c>
      <c r="AJ1377">
        <f>AI1377+((ABS(K1377)/MAX(((F1377)+(G1377)*(AH1377))*(AH1377),1E-6))^2)/(2*$I$5)</f>
        <v/>
      </c>
      <c r="AM1377" t="n">
        <v>0</v>
      </c>
      <c r="AN1377" t="n">
        <v>0</v>
      </c>
      <c r="AO1377">
        <f>AM1377+AN1377</f>
        <v/>
      </c>
      <c r="AP1377">
        <f>AP1376+AO1377</f>
        <v/>
      </c>
      <c r="AQ1377">
        <f>ABS(ABS(K1377)/MAX(((F1377)+(G1377)*(AH1377))*(AH1377),1E-6))/SQRT($I$5*MAX((((F1377)+(G1377)*(AH1377))*(AH1377))/MAX((F1377)+2*(G1377)*(AH1377),1E-6),1E-6))</f>
        <v/>
      </c>
      <c r="AR1377">
        <f>IF(AQ1377&lt;1,"Subcritical","Supercritical")</f>
        <v/>
      </c>
      <c r="AS1377">
        <f>((ABS(K1377)*$D$6)/(MAX(((F1377)+(G1377)*(AH1377))*(AH1377),1E-6)*MAX(((((F1377)+(G1377)*(AH1377))*(AH1377))/MAX((F1377)+2*(AH1377)*SQRT(1+(G1377)^2),1E-6))^(2/3),1E-6)))^2</f>
        <v/>
      </c>
    </row>
    <row r="1378">
      <c r="A1378" t="n">
        <v>1229</v>
      </c>
      <c r="B1378" t="n">
        <v>1227.89</v>
      </c>
      <c r="C1378" t="n">
        <v>616071.531</v>
      </c>
      <c r="D1378" t="n">
        <v>3096776.252</v>
      </c>
      <c r="E1378" t="n">
        <v>631.948</v>
      </c>
      <c r="F1378" t="n">
        <v>5.2</v>
      </c>
      <c r="G1378" t="n">
        <v>0</v>
      </c>
      <c r="H1378" t="inlineStr">
        <is>
          <t>Normal</t>
        </is>
      </c>
      <c r="I1378" t="n">
        <v>0.002</v>
      </c>
      <c r="J1378">
        <f>B1378-B1377</f>
        <v/>
      </c>
      <c r="K1378">
        <f>MAX(0,K1377-AO1377)</f>
        <v/>
      </c>
      <c r="L1378">
        <f>IF($D$20=0,IFERROR(L1377,MAX($D$16,POWER((ABS(K1378)^2)/($I$5*MAX(F1378,0.1)^2),1/3))),IF(IFERROR(V1377,0)=0,IFERROR(L1377,MAX($D$16,POWER((ABS(K1378)^2)/($I$5*MAX(F1378,0.1)^2),1/3))),IF(OR(IFERROR(L1378,0)=0,IFERROR(S1377,0)&lt;1,IFERROR(S1378,0)&lt;1),MAX($D$16,POWER((ABS(K1378)^2)/($I$5*MAX(F1378,0.1)^2),1/3)),IF(IFERROR(U1378,0)&gt;0,MAX($D$16,IFERROR(L1378,0)+((IFERROR(U1378,0))*$D$18*IF((IFERROR(S1378,0))&lt;1,1,-1))),IF(IFERROR(U1378,0)&lt;0,IF(ABS((MAX($D$16,POWER((ABS(K1378)^2)/($I$5*MAX(F1378,0.1)^2),1/3)))-IFERROR(L1378,0))&gt;$D$19,MAX($D$16,IF((MAX($D$16,POWER((ABS(K1378)^2)/($I$5*MAX(F1378,0.1)^2),1/3)))&gt;IFERROR(L1378,0),MIN((MAX($D$16,POWER((ABS(K1378)^2)/($I$5*MAX(F1378,0.1)^2),1/3))),IFERROR(L1378,0)+(MIN(ABS(IFERROR(U1378,0))*$D$18,ABS((MAX($D$16,POWER((ABS(K1378)^2)/($I$5*MAX(F1378,0.1)^2),1/3)))-IFERROR(L1378,0))))),MAX((MAX($D$16,POWER((ABS(K1378)^2)/($I$5*MAX(F1378,0.1)^2),1/3))),IFERROR(L1378,0)-(MIN(ABS(IFERROR(U1378,0))*$D$18,ABS((MAX($D$16,POWER((ABS(K1378)^2)/($I$5*MAX(F1378,0.1)^2),1/3)))-IFERROR(L1378,0))))))),MAX($D$16,POWER((ABS(K1378)^2)/($I$5*MAX(F1378,0.1)^2),1/3))),MAX($D$16,IFERROR(L1378,0)))))))</f>
        <v/>
      </c>
      <c r="M1378">
        <f>((F1378)+(G1378)*(L1378))*(L1378)</f>
        <v/>
      </c>
      <c r="N1378">
        <f>(((F1378)+(G1378)*(L1378))*(L1378))/MAX((F1378)+2*(L1378)*SQRT(1+(G1378)^2),1E-6)</f>
        <v/>
      </c>
      <c r="O1378">
        <f>ABS(K1378)/MAX(((F1378)+(G1378)*(L1378))*(L1378),1E-6)</f>
        <v/>
      </c>
      <c r="P1378">
        <f>E1378+L1378</f>
        <v/>
      </c>
      <c r="Q1378">
        <f>P1378+((ABS(K1378)/MAX(((F1378)+(G1378)*(L1378))*(L1378),1E-6))^2)/(2*$I$5)</f>
        <v/>
      </c>
      <c r="R1378">
        <f>((ABS(K1378)*$D$6)/(MAX(((F1378)+(G1378)*(L1378))*(L1378),1E-6)*MAX(((((F1378)+(G1378)*(L1378))*(L1378))/MAX((F1378)+2*(L1378)*SQRT(1+(G1378)^2),1E-6))^(2/3),1E-6)))^2</f>
        <v/>
      </c>
      <c r="S1378">
        <f>ABS(ABS(K1378)/MAX(((F1378)+(G1378)*(L1378))*(L1378),1E-6))/SQRT($I$5*MAX((((F1378)+(G1378)*(L1378))*(L1378))/MAX((F1378)+2*(G1378)*(L1378),1E-6),1E-6))</f>
        <v/>
      </c>
      <c r="T1378">
        <f>((F1378)*(L1378)^2)/2+(G1378)*(L1378)^3/3+(ABS(K1378)^2)/($I$5*MAX(((F1378)+(G1378)*(L1378))*(L1378),1E-6))</f>
        <v/>
      </c>
      <c r="U1378">
        <f>IF($D$20=0,0,IFERROR(Q1377-(((R1377+R1378)/2)*J1378)-(IF(O1377&gt;O1378,$D$8*((O1377^2-O1378^2)/(2*$I$5)),$D$9*((O1378^2-O1377^2)/(2*$I$5)))+($D$10*(ABS(I1378)/90)*(MAX(O1377^2,O1378^2)/(2*$I$5))))-Q1378,0))</f>
        <v/>
      </c>
      <c r="V1378">
        <f>IF($D$20=0,1,IFERROR(IF(ROUND(S1378,3)=1,1,IF(AND(ABS(U1378)&lt;$D$19,S1378&gt;1),1,0)),0))</f>
        <v/>
      </c>
      <c r="W1378">
        <f>IF($D$20=0,IFERROR(W1379,MAX($D$16,POWER((ABS(K1378)^2)/($I$5*MAX(F1378,0.1)^2),1/3))),IF(IFERROR(AG1379,0)=0,IFERROR(W1379,MAX($D$16,POWER((ABS(K1378)^2)/($I$5*MAX(F1378,0.1)^2),1/3))),IF(OR(IFERROR(W1378,0)=0,IFERROR(AD1379,0)&gt;1),MAX($D$16,POWER((ABS(K1378)^2)/($I$5*MAX(F1378,0.1)^2),1/3)),IF(IFERROR(AF1378,0)&gt;0,MAX($D$16,IFERROR(W1378,0)+((IFERROR(AF1378,0))*$D$18*IF((IFERROR(AD1378,0))&lt;1,1,-1))),IF(IFERROR(AF1378,0)&lt;0,IF(ABS((MAX($D$16,POWER((ABS(K1378)^2)/($I$5*MAX(F1378,0.1)^2),1/3)))-IFERROR(W1378,0))&gt;$D$19,MAX($D$16,IF((MAX($D$16,POWER((ABS(K1378)^2)/($I$5*MAX(F1378,0.1)^2),1/3)))&gt;IFERROR(W1378,0),MIN((MAX($D$16,POWER((ABS(K1378)^2)/($I$5*MAX(F1378,0.1)^2),1/3))),IFERROR(W1378,0)+(MIN(ABS(IFERROR(AF1378,0))*$D$18,ABS((MAX($D$16,POWER((ABS(K1378)^2)/($I$5*MAX(F1378,0.1)^2),1/3)))-IFERROR(W1378,0))))),MAX((MAX($D$16,POWER((ABS(K1378)^2)/($I$5*MAX(F1378,0.1)^2),1/3))),IFERROR(W1378,0)-(MIN(ABS(IFERROR(AF1378,0))*$D$18,ABS((MAX($D$16,POWER((ABS(K1378)^2)/($I$5*MAX(F1378,0.1)^2),1/3)))-IFERROR(W1378,0))))))),MAX($D$16,POWER((ABS(K1378)^2)/($I$5*MAX(F1378,0.1)^2),1/3))),MAX($D$16,IFERROR(W1378,0)))))))</f>
        <v/>
      </c>
      <c r="X1378">
        <f>((F1378)+(G1378)*(W1378))*(W1378)</f>
        <v/>
      </c>
      <c r="Y1378">
        <f>(((F1378)+(G1378)*(W1378))*(W1378))/MAX((F1378)+2*(W1378)*SQRT(1+(G1378)^2),1E-6)</f>
        <v/>
      </c>
      <c r="Z1378">
        <f>ABS(K1378)/MAX(((F1378)+(G1378)*(W1378))*(W1378),1E-6)</f>
        <v/>
      </c>
      <c r="AA1378">
        <f>E1378+W1378</f>
        <v/>
      </c>
      <c r="AB1378">
        <f>AA1378+((ABS(K1378)/MAX(((F1378)+(G1378)*(W1378))*(W1378),1E-6))^2)/(2*$I$5)</f>
        <v/>
      </c>
      <c r="AC1378">
        <f>((ABS(K1378)*$D$6)/(MAX(((F1378)+(G1378)*(W1378))*(W1378),1E-6)*MAX(((((F1378)+(G1378)*(W1378))*(W1378))/MAX((F1378)+2*(W1378)*SQRT(1+(G1378)^2),1E-6))^(2/3),1E-6)))^2</f>
        <v/>
      </c>
      <c r="AD1378">
        <f>ABS(ABS(K1378)/MAX(((F1378)+(G1378)*(W1378))*(W1378),1E-6))/SQRT($I$5*MAX((((F1378)+(G1378)*(W1378))*(W1378))/MAX((F1378)+2*(G1378)*(W1378),1E-6),1E-6))</f>
        <v/>
      </c>
      <c r="AE1378">
        <f>((F1378)*(W1378)^2)/2+(G1378)*(W1378)^3/3+(ABS(K1378)^2)/($I$5*MAX(((F1378)+(G1378)*(W1378))*(W1378),1E-6))</f>
        <v/>
      </c>
      <c r="AF1378">
        <f>IF($D$20=0,0,IFERROR(AB1379+(((AC1378+AC1379)/2)*J1379)+(IF(Z1378&gt;Z1379,$D$8*((Z1378^2-Z1379^2)/(2*$I$5)),$D$9*((Z1379^2-Z1378^2)/(2*$I$5)))+($D$10*(ABS(I1379)/90)*(MAX(Z1378^2,Z1379^2)/(2*$I$5))))-AB1378,0))</f>
        <v/>
      </c>
      <c r="AG1378">
        <f>IF($D$20=0,1,IFERROR(IF(ROUND(AD1378,3)=1,1,IF(AND(ABS(AF1378)&lt;$D$19,AD1378&lt;1),1,0)),0))</f>
        <v/>
      </c>
      <c r="AH1378">
        <f>IFERROR(IF(V32="Supercritical",MAX($D$16,IFERROR(L1378,MAX($D$16,POWER((ABS(K1378)^2)/($I$5*MAX(F1378,0.1)^2),1/3)))),IF(V32="Subcritical",MAX($D$16,IFERROR(W1378,MAX($D$16,POWER((ABS(K1378)^2)/($I$5*MAX(F1378,0.1)^2),1/3)))),IF(AND(IFERROR(V1378,0)=1,IFERROR(AG1378,0)=1),IF(IFERROR(T1378,-1E99)&gt;=IFERROR(AE1378,-1E99),MAX($D$16,IFERROR(L1378,MAX($D$16,POWER((ABS(K1378)^2)/($I$5*MAX(F1378,0.1)^2),1/3)))),MAX($D$16,IFERROR(W1378,MAX($D$16,POWER((ABS(K1378)^2)/($I$5*MAX(F1378,0.1)^2),1/3))))),IF(IFERROR(V1378,0)=1,MAX($D$16,IFERROR(L1378,MAX($D$16,POWER((ABS(K1378)^2)/($I$5*MAX(F1378,0.1)^2),1/3)))),IF(IFERROR(AG1378,0)=1,MAX($D$16,IFERROR(W1378,MAX($D$16,POWER((ABS(K1378)^2)/($I$5*MAX(F1378,0.1)^2),1/3)))),MAX($D$16,POWER((ABS(K1378)^2)/($I$5*MAX(F1378,0.1)^2),1/3))))))),MAX($D$16,POWER((ABS(K1378)^2)/($I$5*MAX(F1378,0.1)^2),1/3)))</f>
        <v/>
      </c>
      <c r="AI1378">
        <f>E1378+AH1378</f>
        <v/>
      </c>
      <c r="AJ1378">
        <f>AI1378+((ABS(K1378)/MAX(((F1378)+(G1378)*(AH1378))*(AH1378),1E-6))^2)/(2*$I$5)</f>
        <v/>
      </c>
      <c r="AM1378" t="n">
        <v>0</v>
      </c>
      <c r="AN1378" t="n">
        <v>0</v>
      </c>
      <c r="AO1378">
        <f>AM1378+AN1378</f>
        <v/>
      </c>
      <c r="AP1378">
        <f>AP1377+AO1378</f>
        <v/>
      </c>
      <c r="AQ1378">
        <f>ABS(ABS(K1378)/MAX(((F1378)+(G1378)*(AH1378))*(AH1378),1E-6))/SQRT($I$5*MAX((((F1378)+(G1378)*(AH1378))*(AH1378))/MAX((F1378)+2*(G1378)*(AH1378),1E-6),1E-6))</f>
        <v/>
      </c>
      <c r="AR1378">
        <f>IF(AQ1378&lt;1,"Subcritical","Supercritical")</f>
        <v/>
      </c>
      <c r="AS1378">
        <f>((ABS(K1378)*$D$6)/(MAX(((F1378)+(G1378)*(AH1378))*(AH1378),1E-6)*MAX(((((F1378)+(G1378)*(AH1378))*(AH1378))/MAX((F1378)+2*(AH1378)*SQRT(1+(G1378)^2),1E-6))^(2/3),1E-6)))^2</f>
        <v/>
      </c>
    </row>
    <row r="1379">
      <c r="A1379" t="n">
        <v>1230</v>
      </c>
      <c r="B1379" t="n">
        <v>1228.89</v>
      </c>
      <c r="C1379" t="n">
        <v>616071.4889999999</v>
      </c>
      <c r="D1379" t="n">
        <v>3096775.253</v>
      </c>
      <c r="E1379" t="n">
        <v>631.9475</v>
      </c>
      <c r="F1379" t="n">
        <v>5.2</v>
      </c>
      <c r="G1379" t="n">
        <v>0</v>
      </c>
      <c r="H1379" t="inlineStr">
        <is>
          <t>Normal</t>
        </is>
      </c>
      <c r="I1379" t="n">
        <v>0.057</v>
      </c>
      <c r="J1379">
        <f>B1379-B1378</f>
        <v/>
      </c>
      <c r="K1379">
        <f>MAX(0,K1378-AO1378)</f>
        <v/>
      </c>
      <c r="L1379">
        <f>IF($D$20=0,IFERROR(L1378,MAX($D$16,POWER((ABS(K1379)^2)/($I$5*MAX(F1379,0.1)^2),1/3))),IF(IFERROR(V1378,0)=0,IFERROR(L1378,MAX($D$16,POWER((ABS(K1379)^2)/($I$5*MAX(F1379,0.1)^2),1/3))),IF(OR(IFERROR(L1379,0)=0,IFERROR(S1378,0)&lt;1,IFERROR(S1379,0)&lt;1),MAX($D$16,POWER((ABS(K1379)^2)/($I$5*MAX(F1379,0.1)^2),1/3)),IF(IFERROR(U1379,0)&gt;0,MAX($D$16,IFERROR(L1379,0)+((IFERROR(U1379,0))*$D$18*IF((IFERROR(S1379,0))&lt;1,1,-1))),IF(IFERROR(U1379,0)&lt;0,IF(ABS((MAX($D$16,POWER((ABS(K1379)^2)/($I$5*MAX(F1379,0.1)^2),1/3)))-IFERROR(L1379,0))&gt;$D$19,MAX($D$16,IF((MAX($D$16,POWER((ABS(K1379)^2)/($I$5*MAX(F1379,0.1)^2),1/3)))&gt;IFERROR(L1379,0),MIN((MAX($D$16,POWER((ABS(K1379)^2)/($I$5*MAX(F1379,0.1)^2),1/3))),IFERROR(L1379,0)+(MIN(ABS(IFERROR(U1379,0))*$D$18,ABS((MAX($D$16,POWER((ABS(K1379)^2)/($I$5*MAX(F1379,0.1)^2),1/3)))-IFERROR(L1379,0))))),MAX((MAX($D$16,POWER((ABS(K1379)^2)/($I$5*MAX(F1379,0.1)^2),1/3))),IFERROR(L1379,0)-(MIN(ABS(IFERROR(U1379,0))*$D$18,ABS((MAX($D$16,POWER((ABS(K1379)^2)/($I$5*MAX(F1379,0.1)^2),1/3)))-IFERROR(L1379,0))))))),MAX($D$16,POWER((ABS(K1379)^2)/($I$5*MAX(F1379,0.1)^2),1/3))),MAX($D$16,IFERROR(L1379,0)))))))</f>
        <v/>
      </c>
      <c r="M1379">
        <f>((F1379)+(G1379)*(L1379))*(L1379)</f>
        <v/>
      </c>
      <c r="N1379">
        <f>(((F1379)+(G1379)*(L1379))*(L1379))/MAX((F1379)+2*(L1379)*SQRT(1+(G1379)^2),1E-6)</f>
        <v/>
      </c>
      <c r="O1379">
        <f>ABS(K1379)/MAX(((F1379)+(G1379)*(L1379))*(L1379),1E-6)</f>
        <v/>
      </c>
      <c r="P1379">
        <f>E1379+L1379</f>
        <v/>
      </c>
      <c r="Q1379">
        <f>P1379+((ABS(K1379)/MAX(((F1379)+(G1379)*(L1379))*(L1379),1E-6))^2)/(2*$I$5)</f>
        <v/>
      </c>
      <c r="R1379">
        <f>((ABS(K1379)*$D$6)/(MAX(((F1379)+(G1379)*(L1379))*(L1379),1E-6)*MAX(((((F1379)+(G1379)*(L1379))*(L1379))/MAX((F1379)+2*(L1379)*SQRT(1+(G1379)^2),1E-6))^(2/3),1E-6)))^2</f>
        <v/>
      </c>
      <c r="S1379">
        <f>ABS(ABS(K1379)/MAX(((F1379)+(G1379)*(L1379))*(L1379),1E-6))/SQRT($I$5*MAX((((F1379)+(G1379)*(L1379))*(L1379))/MAX((F1379)+2*(G1379)*(L1379),1E-6),1E-6))</f>
        <v/>
      </c>
      <c r="T1379">
        <f>((F1379)*(L1379)^2)/2+(G1379)*(L1379)^3/3+(ABS(K1379)^2)/($I$5*MAX(((F1379)+(G1379)*(L1379))*(L1379),1E-6))</f>
        <v/>
      </c>
      <c r="U1379">
        <f>IF($D$20=0,0,IFERROR(Q1378-(((R1378+R1379)/2)*J1379)-(IF(O1378&gt;O1379,$D$8*((O1378^2-O1379^2)/(2*$I$5)),$D$9*((O1379^2-O1378^2)/(2*$I$5)))+($D$10*(ABS(I1379)/90)*(MAX(O1378^2,O1379^2)/(2*$I$5))))-Q1379,0))</f>
        <v/>
      </c>
      <c r="V1379">
        <f>IF($D$20=0,1,IFERROR(IF(ROUND(S1379,3)=1,1,IF(AND(ABS(U1379)&lt;$D$19,S1379&gt;1),1,0)),0))</f>
        <v/>
      </c>
      <c r="W1379">
        <f>IF($D$20=0,IFERROR(W1380,MAX($D$16,POWER((ABS(K1379)^2)/($I$5*MAX(F1379,0.1)^2),1/3))),IF(IFERROR(AG1380,0)=0,IFERROR(W1380,MAX($D$16,POWER((ABS(K1379)^2)/($I$5*MAX(F1379,0.1)^2),1/3))),IF(OR(IFERROR(W1379,0)=0,IFERROR(AD1380,0)&gt;1),MAX($D$16,POWER((ABS(K1379)^2)/($I$5*MAX(F1379,0.1)^2),1/3)),IF(IFERROR(AF1379,0)&gt;0,MAX($D$16,IFERROR(W1379,0)+((IFERROR(AF1379,0))*$D$18*IF((IFERROR(AD1379,0))&lt;1,1,-1))),IF(IFERROR(AF1379,0)&lt;0,IF(ABS((MAX($D$16,POWER((ABS(K1379)^2)/($I$5*MAX(F1379,0.1)^2),1/3)))-IFERROR(W1379,0))&gt;$D$19,MAX($D$16,IF((MAX($D$16,POWER((ABS(K1379)^2)/($I$5*MAX(F1379,0.1)^2),1/3)))&gt;IFERROR(W1379,0),MIN((MAX($D$16,POWER((ABS(K1379)^2)/($I$5*MAX(F1379,0.1)^2),1/3))),IFERROR(W1379,0)+(MIN(ABS(IFERROR(AF1379,0))*$D$18,ABS((MAX($D$16,POWER((ABS(K1379)^2)/($I$5*MAX(F1379,0.1)^2),1/3)))-IFERROR(W1379,0))))),MAX((MAX($D$16,POWER((ABS(K1379)^2)/($I$5*MAX(F1379,0.1)^2),1/3))),IFERROR(W1379,0)-(MIN(ABS(IFERROR(AF1379,0))*$D$18,ABS((MAX($D$16,POWER((ABS(K1379)^2)/($I$5*MAX(F1379,0.1)^2),1/3)))-IFERROR(W1379,0))))))),MAX($D$16,POWER((ABS(K1379)^2)/($I$5*MAX(F1379,0.1)^2),1/3))),MAX($D$16,IFERROR(W1379,0)))))))</f>
        <v/>
      </c>
      <c r="X1379">
        <f>((F1379)+(G1379)*(W1379))*(W1379)</f>
        <v/>
      </c>
      <c r="Y1379">
        <f>(((F1379)+(G1379)*(W1379))*(W1379))/MAX((F1379)+2*(W1379)*SQRT(1+(G1379)^2),1E-6)</f>
        <v/>
      </c>
      <c r="Z1379">
        <f>ABS(K1379)/MAX(((F1379)+(G1379)*(W1379))*(W1379),1E-6)</f>
        <v/>
      </c>
      <c r="AA1379">
        <f>E1379+W1379</f>
        <v/>
      </c>
      <c r="AB1379">
        <f>AA1379+((ABS(K1379)/MAX(((F1379)+(G1379)*(W1379))*(W1379),1E-6))^2)/(2*$I$5)</f>
        <v/>
      </c>
      <c r="AC1379">
        <f>((ABS(K1379)*$D$6)/(MAX(((F1379)+(G1379)*(W1379))*(W1379),1E-6)*MAX(((((F1379)+(G1379)*(W1379))*(W1379))/MAX((F1379)+2*(W1379)*SQRT(1+(G1379)^2),1E-6))^(2/3),1E-6)))^2</f>
        <v/>
      </c>
      <c r="AD1379">
        <f>ABS(ABS(K1379)/MAX(((F1379)+(G1379)*(W1379))*(W1379),1E-6))/SQRT($I$5*MAX((((F1379)+(G1379)*(W1379))*(W1379))/MAX((F1379)+2*(G1379)*(W1379),1E-6),1E-6))</f>
        <v/>
      </c>
      <c r="AE1379">
        <f>((F1379)*(W1379)^2)/2+(G1379)*(W1379)^3/3+(ABS(K1379)^2)/($I$5*MAX(((F1379)+(G1379)*(W1379))*(W1379),1E-6))</f>
        <v/>
      </c>
      <c r="AF1379">
        <f>IF($D$20=0,0,IFERROR(AB1380+(((AC1379+AC1380)/2)*J1380)+(IF(Z1379&gt;Z1380,$D$8*((Z1379^2-Z1380^2)/(2*$I$5)),$D$9*((Z1380^2-Z1379^2)/(2*$I$5)))+($D$10*(ABS(I1380)/90)*(MAX(Z1379^2,Z1380^2)/(2*$I$5))))-AB1379,0))</f>
        <v/>
      </c>
      <c r="AG1379">
        <f>IF($D$20=0,1,IFERROR(IF(ROUND(AD1379,3)=1,1,IF(AND(ABS(AF1379)&lt;$D$19,AD1379&lt;1),1,0)),0))</f>
        <v/>
      </c>
      <c r="AH1379">
        <f>IFERROR(IF(V32="Supercritical",MAX($D$16,IFERROR(L1379,MAX($D$16,POWER((ABS(K1379)^2)/($I$5*MAX(F1379,0.1)^2),1/3)))),IF(V32="Subcritical",MAX($D$16,IFERROR(W1379,MAX($D$16,POWER((ABS(K1379)^2)/($I$5*MAX(F1379,0.1)^2),1/3)))),IF(AND(IFERROR(V1379,0)=1,IFERROR(AG1379,0)=1),IF(IFERROR(T1379,-1E99)&gt;=IFERROR(AE1379,-1E99),MAX($D$16,IFERROR(L1379,MAX($D$16,POWER((ABS(K1379)^2)/($I$5*MAX(F1379,0.1)^2),1/3)))),MAX($D$16,IFERROR(W1379,MAX($D$16,POWER((ABS(K1379)^2)/($I$5*MAX(F1379,0.1)^2),1/3))))),IF(IFERROR(V1379,0)=1,MAX($D$16,IFERROR(L1379,MAX($D$16,POWER((ABS(K1379)^2)/($I$5*MAX(F1379,0.1)^2),1/3)))),IF(IFERROR(AG1379,0)=1,MAX($D$16,IFERROR(W1379,MAX($D$16,POWER((ABS(K1379)^2)/($I$5*MAX(F1379,0.1)^2),1/3)))),MAX($D$16,POWER((ABS(K1379)^2)/($I$5*MAX(F1379,0.1)^2),1/3))))))),MAX($D$16,POWER((ABS(K1379)^2)/($I$5*MAX(F1379,0.1)^2),1/3)))</f>
        <v/>
      </c>
      <c r="AI1379">
        <f>E1379+AH1379</f>
        <v/>
      </c>
      <c r="AJ1379">
        <f>AI1379+((ABS(K1379)/MAX(((F1379)+(G1379)*(AH1379))*(AH1379),1E-6))^2)/(2*$I$5)</f>
        <v/>
      </c>
      <c r="AM1379" t="n">
        <v>0</v>
      </c>
      <c r="AN1379" t="n">
        <v>0</v>
      </c>
      <c r="AO1379">
        <f>AM1379+AN1379</f>
        <v/>
      </c>
      <c r="AP1379">
        <f>AP1378+AO1379</f>
        <v/>
      </c>
      <c r="AQ1379">
        <f>ABS(ABS(K1379)/MAX(((F1379)+(G1379)*(AH1379))*(AH1379),1E-6))/SQRT($I$5*MAX((((F1379)+(G1379)*(AH1379))*(AH1379))/MAX((F1379)+2*(G1379)*(AH1379),1E-6),1E-6))</f>
        <v/>
      </c>
      <c r="AR1379">
        <f>IF(AQ1379&lt;1,"Subcritical","Supercritical")</f>
        <v/>
      </c>
      <c r="AS1379">
        <f>((ABS(K1379)*$D$6)/(MAX(((F1379)+(G1379)*(AH1379))*(AH1379),1E-6)*MAX(((((F1379)+(G1379)*(AH1379))*(AH1379))/MAX((F1379)+2*(AH1379)*SQRT(1+(G1379)^2),1E-6))^(2/3),1E-6)))^2</f>
        <v/>
      </c>
    </row>
    <row r="1380">
      <c r="A1380" t="n">
        <v>1231</v>
      </c>
      <c r="B1380" t="n">
        <v>1229.89</v>
      </c>
      <c r="C1380" t="n">
        <v>616071.446</v>
      </c>
      <c r="D1380" t="n">
        <v>3096774.254</v>
      </c>
      <c r="E1380" t="n">
        <v>631.947</v>
      </c>
      <c r="F1380" t="n">
        <v>5.2</v>
      </c>
      <c r="G1380" t="n">
        <v>0</v>
      </c>
      <c r="H1380" t="inlineStr">
        <is>
          <t>Normal</t>
        </is>
      </c>
      <c r="I1380" t="n">
        <v>0.057</v>
      </c>
      <c r="J1380">
        <f>B1380-B1379</f>
        <v/>
      </c>
      <c r="K1380">
        <f>MAX(0,K1379-AO1379)</f>
        <v/>
      </c>
      <c r="L1380">
        <f>IF($D$20=0,IFERROR(L1379,MAX($D$16,POWER((ABS(K1380)^2)/($I$5*MAX(F1380,0.1)^2),1/3))),IF(IFERROR(V1379,0)=0,IFERROR(L1379,MAX($D$16,POWER((ABS(K1380)^2)/($I$5*MAX(F1380,0.1)^2),1/3))),IF(OR(IFERROR(L1380,0)=0,IFERROR(S1379,0)&lt;1,IFERROR(S1380,0)&lt;1),MAX($D$16,POWER((ABS(K1380)^2)/($I$5*MAX(F1380,0.1)^2),1/3)),IF(IFERROR(U1380,0)&gt;0,MAX($D$16,IFERROR(L1380,0)+((IFERROR(U1380,0))*$D$18*IF((IFERROR(S1380,0))&lt;1,1,-1))),IF(IFERROR(U1380,0)&lt;0,IF(ABS((MAX($D$16,POWER((ABS(K1380)^2)/($I$5*MAX(F1380,0.1)^2),1/3)))-IFERROR(L1380,0))&gt;$D$19,MAX($D$16,IF((MAX($D$16,POWER((ABS(K1380)^2)/($I$5*MAX(F1380,0.1)^2),1/3)))&gt;IFERROR(L1380,0),MIN((MAX($D$16,POWER((ABS(K1380)^2)/($I$5*MAX(F1380,0.1)^2),1/3))),IFERROR(L1380,0)+(MIN(ABS(IFERROR(U1380,0))*$D$18,ABS((MAX($D$16,POWER((ABS(K1380)^2)/($I$5*MAX(F1380,0.1)^2),1/3)))-IFERROR(L1380,0))))),MAX((MAX($D$16,POWER((ABS(K1380)^2)/($I$5*MAX(F1380,0.1)^2),1/3))),IFERROR(L1380,0)-(MIN(ABS(IFERROR(U1380,0))*$D$18,ABS((MAX($D$16,POWER((ABS(K1380)^2)/($I$5*MAX(F1380,0.1)^2),1/3)))-IFERROR(L1380,0))))))),MAX($D$16,POWER((ABS(K1380)^2)/($I$5*MAX(F1380,0.1)^2),1/3))),MAX($D$16,IFERROR(L1380,0)))))))</f>
        <v/>
      </c>
      <c r="M1380">
        <f>((F1380)+(G1380)*(L1380))*(L1380)</f>
        <v/>
      </c>
      <c r="N1380">
        <f>(((F1380)+(G1380)*(L1380))*(L1380))/MAX((F1380)+2*(L1380)*SQRT(1+(G1380)^2),1E-6)</f>
        <v/>
      </c>
      <c r="O1380">
        <f>ABS(K1380)/MAX(((F1380)+(G1380)*(L1380))*(L1380),1E-6)</f>
        <v/>
      </c>
      <c r="P1380">
        <f>E1380+L1380</f>
        <v/>
      </c>
      <c r="Q1380">
        <f>P1380+((ABS(K1380)/MAX(((F1380)+(G1380)*(L1380))*(L1380),1E-6))^2)/(2*$I$5)</f>
        <v/>
      </c>
      <c r="R1380">
        <f>((ABS(K1380)*$D$6)/(MAX(((F1380)+(G1380)*(L1380))*(L1380),1E-6)*MAX(((((F1380)+(G1380)*(L1380))*(L1380))/MAX((F1380)+2*(L1380)*SQRT(1+(G1380)^2),1E-6))^(2/3),1E-6)))^2</f>
        <v/>
      </c>
      <c r="S1380">
        <f>ABS(ABS(K1380)/MAX(((F1380)+(G1380)*(L1380))*(L1380),1E-6))/SQRT($I$5*MAX((((F1380)+(G1380)*(L1380))*(L1380))/MAX((F1380)+2*(G1380)*(L1380),1E-6),1E-6))</f>
        <v/>
      </c>
      <c r="T1380">
        <f>((F1380)*(L1380)^2)/2+(G1380)*(L1380)^3/3+(ABS(K1380)^2)/($I$5*MAX(((F1380)+(G1380)*(L1380))*(L1380),1E-6))</f>
        <v/>
      </c>
      <c r="U1380">
        <f>IF($D$20=0,0,IFERROR(Q1379-(((R1379+R1380)/2)*J1380)-(IF(O1379&gt;O1380,$D$8*((O1379^2-O1380^2)/(2*$I$5)),$D$9*((O1380^2-O1379^2)/(2*$I$5)))+($D$10*(ABS(I1380)/90)*(MAX(O1379^2,O1380^2)/(2*$I$5))))-Q1380,0))</f>
        <v/>
      </c>
      <c r="V1380">
        <f>IF($D$20=0,1,IFERROR(IF(ROUND(S1380,3)=1,1,IF(AND(ABS(U1380)&lt;$D$19,S1380&gt;1),1,0)),0))</f>
        <v/>
      </c>
      <c r="W1380">
        <f>IF($D$20=0,IFERROR(W1381,MAX($D$16,POWER((ABS(K1380)^2)/($I$5*MAX(F1380,0.1)^2),1/3))),IF(IFERROR(AG1381,0)=0,IFERROR(W1381,MAX($D$16,POWER((ABS(K1380)^2)/($I$5*MAX(F1380,0.1)^2),1/3))),IF(OR(IFERROR(W1380,0)=0,IFERROR(AD1381,0)&gt;1),MAX($D$16,POWER((ABS(K1380)^2)/($I$5*MAX(F1380,0.1)^2),1/3)),IF(IFERROR(AF1380,0)&gt;0,MAX($D$16,IFERROR(W1380,0)+((IFERROR(AF1380,0))*$D$18*IF((IFERROR(AD1380,0))&lt;1,1,-1))),IF(IFERROR(AF1380,0)&lt;0,IF(ABS((MAX($D$16,POWER((ABS(K1380)^2)/($I$5*MAX(F1380,0.1)^2),1/3)))-IFERROR(W1380,0))&gt;$D$19,MAX($D$16,IF((MAX($D$16,POWER((ABS(K1380)^2)/($I$5*MAX(F1380,0.1)^2),1/3)))&gt;IFERROR(W1380,0),MIN((MAX($D$16,POWER((ABS(K1380)^2)/($I$5*MAX(F1380,0.1)^2),1/3))),IFERROR(W1380,0)+(MIN(ABS(IFERROR(AF1380,0))*$D$18,ABS((MAX($D$16,POWER((ABS(K1380)^2)/($I$5*MAX(F1380,0.1)^2),1/3)))-IFERROR(W1380,0))))),MAX((MAX($D$16,POWER((ABS(K1380)^2)/($I$5*MAX(F1380,0.1)^2),1/3))),IFERROR(W1380,0)-(MIN(ABS(IFERROR(AF1380,0))*$D$18,ABS((MAX($D$16,POWER((ABS(K1380)^2)/($I$5*MAX(F1380,0.1)^2),1/3)))-IFERROR(W1380,0))))))),MAX($D$16,POWER((ABS(K1380)^2)/($I$5*MAX(F1380,0.1)^2),1/3))),MAX($D$16,IFERROR(W1380,0)))))))</f>
        <v/>
      </c>
      <c r="X1380">
        <f>((F1380)+(G1380)*(W1380))*(W1380)</f>
        <v/>
      </c>
      <c r="Y1380">
        <f>(((F1380)+(G1380)*(W1380))*(W1380))/MAX((F1380)+2*(W1380)*SQRT(1+(G1380)^2),1E-6)</f>
        <v/>
      </c>
      <c r="Z1380">
        <f>ABS(K1380)/MAX(((F1380)+(G1380)*(W1380))*(W1380),1E-6)</f>
        <v/>
      </c>
      <c r="AA1380">
        <f>E1380+W1380</f>
        <v/>
      </c>
      <c r="AB1380">
        <f>AA1380+((ABS(K1380)/MAX(((F1380)+(G1380)*(W1380))*(W1380),1E-6))^2)/(2*$I$5)</f>
        <v/>
      </c>
      <c r="AC1380">
        <f>((ABS(K1380)*$D$6)/(MAX(((F1380)+(G1380)*(W1380))*(W1380),1E-6)*MAX(((((F1380)+(G1380)*(W1380))*(W1380))/MAX((F1380)+2*(W1380)*SQRT(1+(G1380)^2),1E-6))^(2/3),1E-6)))^2</f>
        <v/>
      </c>
      <c r="AD1380">
        <f>ABS(ABS(K1380)/MAX(((F1380)+(G1380)*(W1380))*(W1380),1E-6))/SQRT($I$5*MAX((((F1380)+(G1380)*(W1380))*(W1380))/MAX((F1380)+2*(G1380)*(W1380),1E-6),1E-6))</f>
        <v/>
      </c>
      <c r="AE1380">
        <f>((F1380)*(W1380)^2)/2+(G1380)*(W1380)^3/3+(ABS(K1380)^2)/($I$5*MAX(((F1380)+(G1380)*(W1380))*(W1380),1E-6))</f>
        <v/>
      </c>
      <c r="AF1380">
        <f>IF($D$20=0,0,IFERROR(AB1381+(((AC1380+AC1381)/2)*J1381)+(IF(Z1380&gt;Z1381,$D$8*((Z1380^2-Z1381^2)/(2*$I$5)),$D$9*((Z1381^2-Z1380^2)/(2*$I$5)))+($D$10*(ABS(I1381)/90)*(MAX(Z1380^2,Z1381^2)/(2*$I$5))))-AB1380,0))</f>
        <v/>
      </c>
      <c r="AG1380">
        <f>IF($D$20=0,1,IFERROR(IF(ROUND(AD1380,3)=1,1,IF(AND(ABS(AF1380)&lt;$D$19,AD1380&lt;1),1,0)),0))</f>
        <v/>
      </c>
      <c r="AH1380">
        <f>IFERROR(IF(V32="Supercritical",MAX($D$16,IFERROR(L1380,MAX($D$16,POWER((ABS(K1380)^2)/($I$5*MAX(F1380,0.1)^2),1/3)))),IF(V32="Subcritical",MAX($D$16,IFERROR(W1380,MAX($D$16,POWER((ABS(K1380)^2)/($I$5*MAX(F1380,0.1)^2),1/3)))),IF(AND(IFERROR(V1380,0)=1,IFERROR(AG1380,0)=1),IF(IFERROR(T1380,-1E99)&gt;=IFERROR(AE1380,-1E99),MAX($D$16,IFERROR(L1380,MAX($D$16,POWER((ABS(K1380)^2)/($I$5*MAX(F1380,0.1)^2),1/3)))),MAX($D$16,IFERROR(W1380,MAX($D$16,POWER((ABS(K1380)^2)/($I$5*MAX(F1380,0.1)^2),1/3))))),IF(IFERROR(V1380,0)=1,MAX($D$16,IFERROR(L1380,MAX($D$16,POWER((ABS(K1380)^2)/($I$5*MAX(F1380,0.1)^2),1/3)))),IF(IFERROR(AG1380,0)=1,MAX($D$16,IFERROR(W1380,MAX($D$16,POWER((ABS(K1380)^2)/($I$5*MAX(F1380,0.1)^2),1/3)))),MAX($D$16,POWER((ABS(K1380)^2)/($I$5*MAX(F1380,0.1)^2),1/3))))))),MAX($D$16,POWER((ABS(K1380)^2)/($I$5*MAX(F1380,0.1)^2),1/3)))</f>
        <v/>
      </c>
      <c r="AI1380">
        <f>E1380+AH1380</f>
        <v/>
      </c>
      <c r="AJ1380">
        <f>AI1380+((ABS(K1380)/MAX(((F1380)+(G1380)*(AH1380))*(AH1380),1E-6))^2)/(2*$I$5)</f>
        <v/>
      </c>
      <c r="AM1380" t="n">
        <v>0</v>
      </c>
      <c r="AN1380" t="n">
        <v>0</v>
      </c>
      <c r="AO1380">
        <f>AM1380+AN1380</f>
        <v/>
      </c>
      <c r="AP1380">
        <f>AP1379+AO1380</f>
        <v/>
      </c>
      <c r="AQ1380">
        <f>ABS(ABS(K1380)/MAX(((F1380)+(G1380)*(AH1380))*(AH1380),1E-6))/SQRT($I$5*MAX((((F1380)+(G1380)*(AH1380))*(AH1380))/MAX((F1380)+2*(G1380)*(AH1380),1E-6),1E-6))</f>
        <v/>
      </c>
      <c r="AR1380">
        <f>IF(AQ1380&lt;1,"Subcritical","Supercritical")</f>
        <v/>
      </c>
      <c r="AS1380">
        <f>((ABS(K1380)*$D$6)/(MAX(((F1380)+(G1380)*(AH1380))*(AH1380),1E-6)*MAX(((((F1380)+(G1380)*(AH1380))*(AH1380))/MAX((F1380)+2*(AH1380)*SQRT(1+(G1380)^2),1E-6))^(2/3),1E-6)))^2</f>
        <v/>
      </c>
    </row>
    <row r="1381">
      <c r="A1381" t="n">
        <v>1232</v>
      </c>
      <c r="B1381" t="n">
        <v>1230.889</v>
      </c>
      <c r="C1381" t="n">
        <v>616071.404</v>
      </c>
      <c r="D1381" t="n">
        <v>3096773.255</v>
      </c>
      <c r="E1381" t="n">
        <v>631.9465</v>
      </c>
      <c r="F1381" t="n">
        <v>5.2</v>
      </c>
      <c r="G1381" t="n">
        <v>0</v>
      </c>
      <c r="H1381" t="inlineStr">
        <is>
          <t>Normal</t>
        </is>
      </c>
      <c r="I1381" t="n">
        <v>0</v>
      </c>
      <c r="J1381">
        <f>B1381-B1380</f>
        <v/>
      </c>
      <c r="K1381">
        <f>MAX(0,K1380-AO1380)</f>
        <v/>
      </c>
      <c r="L1381">
        <f>IF($D$20=0,IFERROR(L1380,MAX($D$16,POWER((ABS(K1381)^2)/($I$5*MAX(F1381,0.1)^2),1/3))),IF(IFERROR(V1380,0)=0,IFERROR(L1380,MAX($D$16,POWER((ABS(K1381)^2)/($I$5*MAX(F1381,0.1)^2),1/3))),IF(OR(IFERROR(L1381,0)=0,IFERROR(S1380,0)&lt;1,IFERROR(S1381,0)&lt;1),MAX($D$16,POWER((ABS(K1381)^2)/($I$5*MAX(F1381,0.1)^2),1/3)),IF(IFERROR(U1381,0)&gt;0,MAX($D$16,IFERROR(L1381,0)+((IFERROR(U1381,0))*$D$18*IF((IFERROR(S1381,0))&lt;1,1,-1))),IF(IFERROR(U1381,0)&lt;0,IF(ABS((MAX($D$16,POWER((ABS(K1381)^2)/($I$5*MAX(F1381,0.1)^2),1/3)))-IFERROR(L1381,0))&gt;$D$19,MAX($D$16,IF((MAX($D$16,POWER((ABS(K1381)^2)/($I$5*MAX(F1381,0.1)^2),1/3)))&gt;IFERROR(L1381,0),MIN((MAX($D$16,POWER((ABS(K1381)^2)/($I$5*MAX(F1381,0.1)^2),1/3))),IFERROR(L1381,0)+(MIN(ABS(IFERROR(U1381,0))*$D$18,ABS((MAX($D$16,POWER((ABS(K1381)^2)/($I$5*MAX(F1381,0.1)^2),1/3)))-IFERROR(L1381,0))))),MAX((MAX($D$16,POWER((ABS(K1381)^2)/($I$5*MAX(F1381,0.1)^2),1/3))),IFERROR(L1381,0)-(MIN(ABS(IFERROR(U1381,0))*$D$18,ABS((MAX($D$16,POWER((ABS(K1381)^2)/($I$5*MAX(F1381,0.1)^2),1/3)))-IFERROR(L1381,0))))))),MAX($D$16,POWER((ABS(K1381)^2)/($I$5*MAX(F1381,0.1)^2),1/3))),MAX($D$16,IFERROR(L1381,0)))))))</f>
        <v/>
      </c>
      <c r="M1381">
        <f>((F1381)+(G1381)*(L1381))*(L1381)</f>
        <v/>
      </c>
      <c r="N1381">
        <f>(((F1381)+(G1381)*(L1381))*(L1381))/MAX((F1381)+2*(L1381)*SQRT(1+(G1381)^2),1E-6)</f>
        <v/>
      </c>
      <c r="O1381">
        <f>ABS(K1381)/MAX(((F1381)+(G1381)*(L1381))*(L1381),1E-6)</f>
        <v/>
      </c>
      <c r="P1381">
        <f>E1381+L1381</f>
        <v/>
      </c>
      <c r="Q1381">
        <f>P1381+((ABS(K1381)/MAX(((F1381)+(G1381)*(L1381))*(L1381),1E-6))^2)/(2*$I$5)</f>
        <v/>
      </c>
      <c r="R1381">
        <f>((ABS(K1381)*$D$6)/(MAX(((F1381)+(G1381)*(L1381))*(L1381),1E-6)*MAX(((((F1381)+(G1381)*(L1381))*(L1381))/MAX((F1381)+2*(L1381)*SQRT(1+(G1381)^2),1E-6))^(2/3),1E-6)))^2</f>
        <v/>
      </c>
      <c r="S1381">
        <f>ABS(ABS(K1381)/MAX(((F1381)+(G1381)*(L1381))*(L1381),1E-6))/SQRT($I$5*MAX((((F1381)+(G1381)*(L1381))*(L1381))/MAX((F1381)+2*(G1381)*(L1381),1E-6),1E-6))</f>
        <v/>
      </c>
      <c r="T1381">
        <f>((F1381)*(L1381)^2)/2+(G1381)*(L1381)^3/3+(ABS(K1381)^2)/($I$5*MAX(((F1381)+(G1381)*(L1381))*(L1381),1E-6))</f>
        <v/>
      </c>
      <c r="U1381">
        <f>IF($D$20=0,0,IFERROR(Q1380-(((R1380+R1381)/2)*J1381)-(IF(O1380&gt;O1381,$D$8*((O1380^2-O1381^2)/(2*$I$5)),$D$9*((O1381^2-O1380^2)/(2*$I$5)))+($D$10*(ABS(I1381)/90)*(MAX(O1380^2,O1381^2)/(2*$I$5))))-Q1381,0))</f>
        <v/>
      </c>
      <c r="V1381">
        <f>IF($D$20=0,1,IFERROR(IF(ROUND(S1381,3)=1,1,IF(AND(ABS(U1381)&lt;$D$19,S1381&gt;1),1,0)),0))</f>
        <v/>
      </c>
      <c r="W1381">
        <f>IF($D$20=0,IFERROR(W1382,MAX($D$16,POWER((ABS(K1381)^2)/($I$5*MAX(F1381,0.1)^2),1/3))),IF(IFERROR(AG1382,0)=0,IFERROR(W1382,MAX($D$16,POWER((ABS(K1381)^2)/($I$5*MAX(F1381,0.1)^2),1/3))),IF(OR(IFERROR(W1381,0)=0,IFERROR(AD1382,0)&gt;1),MAX($D$16,POWER((ABS(K1381)^2)/($I$5*MAX(F1381,0.1)^2),1/3)),IF(IFERROR(AF1381,0)&gt;0,MAX($D$16,IFERROR(W1381,0)+((IFERROR(AF1381,0))*$D$18*IF((IFERROR(AD1381,0))&lt;1,1,-1))),IF(IFERROR(AF1381,0)&lt;0,IF(ABS((MAX($D$16,POWER((ABS(K1381)^2)/($I$5*MAX(F1381,0.1)^2),1/3)))-IFERROR(W1381,0))&gt;$D$19,MAX($D$16,IF((MAX($D$16,POWER((ABS(K1381)^2)/($I$5*MAX(F1381,0.1)^2),1/3)))&gt;IFERROR(W1381,0),MIN((MAX($D$16,POWER((ABS(K1381)^2)/($I$5*MAX(F1381,0.1)^2),1/3))),IFERROR(W1381,0)+(MIN(ABS(IFERROR(AF1381,0))*$D$18,ABS((MAX($D$16,POWER((ABS(K1381)^2)/($I$5*MAX(F1381,0.1)^2),1/3)))-IFERROR(W1381,0))))),MAX((MAX($D$16,POWER((ABS(K1381)^2)/($I$5*MAX(F1381,0.1)^2),1/3))),IFERROR(W1381,0)-(MIN(ABS(IFERROR(AF1381,0))*$D$18,ABS((MAX($D$16,POWER((ABS(K1381)^2)/($I$5*MAX(F1381,0.1)^2),1/3)))-IFERROR(W1381,0))))))),MAX($D$16,POWER((ABS(K1381)^2)/($I$5*MAX(F1381,0.1)^2),1/3))),MAX($D$16,IFERROR(W1381,0)))))))</f>
        <v/>
      </c>
      <c r="X1381">
        <f>((F1381)+(G1381)*(W1381))*(W1381)</f>
        <v/>
      </c>
      <c r="Y1381">
        <f>(((F1381)+(G1381)*(W1381))*(W1381))/MAX((F1381)+2*(W1381)*SQRT(1+(G1381)^2),1E-6)</f>
        <v/>
      </c>
      <c r="Z1381">
        <f>ABS(K1381)/MAX(((F1381)+(G1381)*(W1381))*(W1381),1E-6)</f>
        <v/>
      </c>
      <c r="AA1381">
        <f>E1381+W1381</f>
        <v/>
      </c>
      <c r="AB1381">
        <f>AA1381+((ABS(K1381)/MAX(((F1381)+(G1381)*(W1381))*(W1381),1E-6))^2)/(2*$I$5)</f>
        <v/>
      </c>
      <c r="AC1381">
        <f>((ABS(K1381)*$D$6)/(MAX(((F1381)+(G1381)*(W1381))*(W1381),1E-6)*MAX(((((F1381)+(G1381)*(W1381))*(W1381))/MAX((F1381)+2*(W1381)*SQRT(1+(G1381)^2),1E-6))^(2/3),1E-6)))^2</f>
        <v/>
      </c>
      <c r="AD1381">
        <f>ABS(ABS(K1381)/MAX(((F1381)+(G1381)*(W1381))*(W1381),1E-6))/SQRT($I$5*MAX((((F1381)+(G1381)*(W1381))*(W1381))/MAX((F1381)+2*(G1381)*(W1381),1E-6),1E-6))</f>
        <v/>
      </c>
      <c r="AE1381">
        <f>((F1381)*(W1381)^2)/2+(G1381)*(W1381)^3/3+(ABS(K1381)^2)/($I$5*MAX(((F1381)+(G1381)*(W1381))*(W1381),1E-6))</f>
        <v/>
      </c>
      <c r="AF1381">
        <f>IF($D$20=0,0,IFERROR(AB1382+(((AC1381+AC1382)/2)*J1382)+(IF(Z1381&gt;Z1382,$D$8*((Z1381^2-Z1382^2)/(2*$I$5)),$D$9*((Z1382^2-Z1381^2)/(2*$I$5)))+($D$10*(ABS(I1382)/90)*(MAX(Z1381^2,Z1382^2)/(2*$I$5))))-AB1381,0))</f>
        <v/>
      </c>
      <c r="AG1381">
        <f>IF($D$20=0,1,IFERROR(IF(ROUND(AD1381,3)=1,1,IF(AND(ABS(AF1381)&lt;$D$19,AD1381&lt;1),1,0)),0))</f>
        <v/>
      </c>
      <c r="AH1381">
        <f>IFERROR(IF(V32="Supercritical",MAX($D$16,IFERROR(L1381,MAX($D$16,POWER((ABS(K1381)^2)/($I$5*MAX(F1381,0.1)^2),1/3)))),IF(V32="Subcritical",MAX($D$16,IFERROR(W1381,MAX($D$16,POWER((ABS(K1381)^2)/($I$5*MAX(F1381,0.1)^2),1/3)))),IF(AND(IFERROR(V1381,0)=1,IFERROR(AG1381,0)=1),IF(IFERROR(T1381,-1E99)&gt;=IFERROR(AE1381,-1E99),MAX($D$16,IFERROR(L1381,MAX($D$16,POWER((ABS(K1381)^2)/($I$5*MAX(F1381,0.1)^2),1/3)))),MAX($D$16,IFERROR(W1381,MAX($D$16,POWER((ABS(K1381)^2)/($I$5*MAX(F1381,0.1)^2),1/3))))),IF(IFERROR(V1381,0)=1,MAX($D$16,IFERROR(L1381,MAX($D$16,POWER((ABS(K1381)^2)/($I$5*MAX(F1381,0.1)^2),1/3)))),IF(IFERROR(AG1381,0)=1,MAX($D$16,IFERROR(W1381,MAX($D$16,POWER((ABS(K1381)^2)/($I$5*MAX(F1381,0.1)^2),1/3)))),MAX($D$16,POWER((ABS(K1381)^2)/($I$5*MAX(F1381,0.1)^2),1/3))))))),MAX($D$16,POWER((ABS(K1381)^2)/($I$5*MAX(F1381,0.1)^2),1/3)))</f>
        <v/>
      </c>
      <c r="AI1381">
        <f>E1381+AH1381</f>
        <v/>
      </c>
      <c r="AJ1381">
        <f>AI1381+((ABS(K1381)/MAX(((F1381)+(G1381)*(AH1381))*(AH1381),1E-6))^2)/(2*$I$5)</f>
        <v/>
      </c>
      <c r="AM1381" t="n">
        <v>0</v>
      </c>
      <c r="AN1381" t="n">
        <v>0</v>
      </c>
      <c r="AO1381">
        <f>AM1381+AN1381</f>
        <v/>
      </c>
      <c r="AP1381">
        <f>AP1380+AO1381</f>
        <v/>
      </c>
      <c r="AQ1381">
        <f>ABS(ABS(K1381)/MAX(((F1381)+(G1381)*(AH1381))*(AH1381),1E-6))/SQRT($I$5*MAX((((F1381)+(G1381)*(AH1381))*(AH1381))/MAX((F1381)+2*(G1381)*(AH1381),1E-6),1E-6))</f>
        <v/>
      </c>
      <c r="AR1381">
        <f>IF(AQ1381&lt;1,"Subcritical","Supercritical")</f>
        <v/>
      </c>
      <c r="AS1381">
        <f>((ABS(K1381)*$D$6)/(MAX(((F1381)+(G1381)*(AH1381))*(AH1381),1E-6)*MAX(((((F1381)+(G1381)*(AH1381))*(AH1381))/MAX((F1381)+2*(AH1381)*SQRT(1+(G1381)^2),1E-6))^(2/3),1E-6)))^2</f>
        <v/>
      </c>
    </row>
    <row r="1382">
      <c r="A1382" t="n">
        <v>1233</v>
      </c>
      <c r="B1382" t="n">
        <v>1231.889</v>
      </c>
      <c r="C1382" t="n">
        <v>616071.362</v>
      </c>
      <c r="D1382" t="n">
        <v>3096772.256</v>
      </c>
      <c r="E1382" t="n">
        <v>631.946</v>
      </c>
      <c r="F1382" t="n">
        <v>5.2</v>
      </c>
      <c r="G1382" t="n">
        <v>0</v>
      </c>
      <c r="H1382" t="inlineStr">
        <is>
          <t>Normal</t>
        </is>
      </c>
      <c r="I1382" t="n">
        <v>0</v>
      </c>
      <c r="J1382">
        <f>B1382-B1381</f>
        <v/>
      </c>
      <c r="K1382">
        <f>MAX(0,K1381-AO1381)</f>
        <v/>
      </c>
      <c r="L1382">
        <f>IF($D$20=0,IFERROR(L1381,MAX($D$16,POWER((ABS(K1382)^2)/($I$5*MAX(F1382,0.1)^2),1/3))),IF(IFERROR(V1381,0)=0,IFERROR(L1381,MAX($D$16,POWER((ABS(K1382)^2)/($I$5*MAX(F1382,0.1)^2),1/3))),IF(OR(IFERROR(L1382,0)=0,IFERROR(S1381,0)&lt;1,IFERROR(S1382,0)&lt;1),MAX($D$16,POWER((ABS(K1382)^2)/($I$5*MAX(F1382,0.1)^2),1/3)),IF(IFERROR(U1382,0)&gt;0,MAX($D$16,IFERROR(L1382,0)+((IFERROR(U1382,0))*$D$18*IF((IFERROR(S1382,0))&lt;1,1,-1))),IF(IFERROR(U1382,0)&lt;0,IF(ABS((MAX($D$16,POWER((ABS(K1382)^2)/($I$5*MAX(F1382,0.1)^2),1/3)))-IFERROR(L1382,0))&gt;$D$19,MAX($D$16,IF((MAX($D$16,POWER((ABS(K1382)^2)/($I$5*MAX(F1382,0.1)^2),1/3)))&gt;IFERROR(L1382,0),MIN((MAX($D$16,POWER((ABS(K1382)^2)/($I$5*MAX(F1382,0.1)^2),1/3))),IFERROR(L1382,0)+(MIN(ABS(IFERROR(U1382,0))*$D$18,ABS((MAX($D$16,POWER((ABS(K1382)^2)/($I$5*MAX(F1382,0.1)^2),1/3)))-IFERROR(L1382,0))))),MAX((MAX($D$16,POWER((ABS(K1382)^2)/($I$5*MAX(F1382,0.1)^2),1/3))),IFERROR(L1382,0)-(MIN(ABS(IFERROR(U1382,0))*$D$18,ABS((MAX($D$16,POWER((ABS(K1382)^2)/($I$5*MAX(F1382,0.1)^2),1/3)))-IFERROR(L1382,0))))))),MAX($D$16,POWER((ABS(K1382)^2)/($I$5*MAX(F1382,0.1)^2),1/3))),MAX($D$16,IFERROR(L1382,0)))))))</f>
        <v/>
      </c>
      <c r="M1382">
        <f>((F1382)+(G1382)*(L1382))*(L1382)</f>
        <v/>
      </c>
      <c r="N1382">
        <f>(((F1382)+(G1382)*(L1382))*(L1382))/MAX((F1382)+2*(L1382)*SQRT(1+(G1382)^2),1E-6)</f>
        <v/>
      </c>
      <c r="O1382">
        <f>ABS(K1382)/MAX(((F1382)+(G1382)*(L1382))*(L1382),1E-6)</f>
        <v/>
      </c>
      <c r="P1382">
        <f>E1382+L1382</f>
        <v/>
      </c>
      <c r="Q1382">
        <f>P1382+((ABS(K1382)/MAX(((F1382)+(G1382)*(L1382))*(L1382),1E-6))^2)/(2*$I$5)</f>
        <v/>
      </c>
      <c r="R1382">
        <f>((ABS(K1382)*$D$6)/(MAX(((F1382)+(G1382)*(L1382))*(L1382),1E-6)*MAX(((((F1382)+(G1382)*(L1382))*(L1382))/MAX((F1382)+2*(L1382)*SQRT(1+(G1382)^2),1E-6))^(2/3),1E-6)))^2</f>
        <v/>
      </c>
      <c r="S1382">
        <f>ABS(ABS(K1382)/MAX(((F1382)+(G1382)*(L1382))*(L1382),1E-6))/SQRT($I$5*MAX((((F1382)+(G1382)*(L1382))*(L1382))/MAX((F1382)+2*(G1382)*(L1382),1E-6),1E-6))</f>
        <v/>
      </c>
      <c r="T1382">
        <f>((F1382)*(L1382)^2)/2+(G1382)*(L1382)^3/3+(ABS(K1382)^2)/($I$5*MAX(((F1382)+(G1382)*(L1382))*(L1382),1E-6))</f>
        <v/>
      </c>
      <c r="U1382">
        <f>IF($D$20=0,0,IFERROR(Q1381-(((R1381+R1382)/2)*J1382)-(IF(O1381&gt;O1382,$D$8*((O1381^2-O1382^2)/(2*$I$5)),$D$9*((O1382^2-O1381^2)/(2*$I$5)))+($D$10*(ABS(I1382)/90)*(MAX(O1381^2,O1382^2)/(2*$I$5))))-Q1382,0))</f>
        <v/>
      </c>
      <c r="V1382">
        <f>IF($D$20=0,1,IFERROR(IF(ROUND(S1382,3)=1,1,IF(AND(ABS(U1382)&lt;$D$19,S1382&gt;1),1,0)),0))</f>
        <v/>
      </c>
      <c r="W1382">
        <f>IF($D$20=0,IFERROR(W1383,MAX($D$16,POWER((ABS(K1382)^2)/($I$5*MAX(F1382,0.1)^2),1/3))),IF(IFERROR(AG1383,0)=0,IFERROR(W1383,MAX($D$16,POWER((ABS(K1382)^2)/($I$5*MAX(F1382,0.1)^2),1/3))),IF(OR(IFERROR(W1382,0)=0,IFERROR(AD1383,0)&gt;1),MAX($D$16,POWER((ABS(K1382)^2)/($I$5*MAX(F1382,0.1)^2),1/3)),IF(IFERROR(AF1382,0)&gt;0,MAX($D$16,IFERROR(W1382,0)+((IFERROR(AF1382,0))*$D$18*IF((IFERROR(AD1382,0))&lt;1,1,-1))),IF(IFERROR(AF1382,0)&lt;0,IF(ABS((MAX($D$16,POWER((ABS(K1382)^2)/($I$5*MAX(F1382,0.1)^2),1/3)))-IFERROR(W1382,0))&gt;$D$19,MAX($D$16,IF((MAX($D$16,POWER((ABS(K1382)^2)/($I$5*MAX(F1382,0.1)^2),1/3)))&gt;IFERROR(W1382,0),MIN((MAX($D$16,POWER((ABS(K1382)^2)/($I$5*MAX(F1382,0.1)^2),1/3))),IFERROR(W1382,0)+(MIN(ABS(IFERROR(AF1382,0))*$D$18,ABS((MAX($D$16,POWER((ABS(K1382)^2)/($I$5*MAX(F1382,0.1)^2),1/3)))-IFERROR(W1382,0))))),MAX((MAX($D$16,POWER((ABS(K1382)^2)/($I$5*MAX(F1382,0.1)^2),1/3))),IFERROR(W1382,0)-(MIN(ABS(IFERROR(AF1382,0))*$D$18,ABS((MAX($D$16,POWER((ABS(K1382)^2)/($I$5*MAX(F1382,0.1)^2),1/3)))-IFERROR(W1382,0))))))),MAX($D$16,POWER((ABS(K1382)^2)/($I$5*MAX(F1382,0.1)^2),1/3))),MAX($D$16,IFERROR(W1382,0)))))))</f>
        <v/>
      </c>
      <c r="X1382">
        <f>((F1382)+(G1382)*(W1382))*(W1382)</f>
        <v/>
      </c>
      <c r="Y1382">
        <f>(((F1382)+(G1382)*(W1382))*(W1382))/MAX((F1382)+2*(W1382)*SQRT(1+(G1382)^2),1E-6)</f>
        <v/>
      </c>
      <c r="Z1382">
        <f>ABS(K1382)/MAX(((F1382)+(G1382)*(W1382))*(W1382),1E-6)</f>
        <v/>
      </c>
      <c r="AA1382">
        <f>E1382+W1382</f>
        <v/>
      </c>
      <c r="AB1382">
        <f>AA1382+((ABS(K1382)/MAX(((F1382)+(G1382)*(W1382))*(W1382),1E-6))^2)/(2*$I$5)</f>
        <v/>
      </c>
      <c r="AC1382">
        <f>((ABS(K1382)*$D$6)/(MAX(((F1382)+(G1382)*(W1382))*(W1382),1E-6)*MAX(((((F1382)+(G1382)*(W1382))*(W1382))/MAX((F1382)+2*(W1382)*SQRT(1+(G1382)^2),1E-6))^(2/3),1E-6)))^2</f>
        <v/>
      </c>
      <c r="AD1382">
        <f>ABS(ABS(K1382)/MAX(((F1382)+(G1382)*(W1382))*(W1382),1E-6))/SQRT($I$5*MAX((((F1382)+(G1382)*(W1382))*(W1382))/MAX((F1382)+2*(G1382)*(W1382),1E-6),1E-6))</f>
        <v/>
      </c>
      <c r="AE1382">
        <f>((F1382)*(W1382)^2)/2+(G1382)*(W1382)^3/3+(ABS(K1382)^2)/($I$5*MAX(((F1382)+(G1382)*(W1382))*(W1382),1E-6))</f>
        <v/>
      </c>
      <c r="AF1382">
        <f>IF($D$20=0,0,IFERROR(AB1383+(((AC1382+AC1383)/2)*J1383)+(IF(Z1382&gt;Z1383,$D$8*((Z1382^2-Z1383^2)/(2*$I$5)),$D$9*((Z1383^2-Z1382^2)/(2*$I$5)))+($D$10*(ABS(I1383)/90)*(MAX(Z1382^2,Z1383^2)/(2*$I$5))))-AB1382,0))</f>
        <v/>
      </c>
      <c r="AG1382">
        <f>IF($D$20=0,1,IFERROR(IF(ROUND(AD1382,3)=1,1,IF(AND(ABS(AF1382)&lt;$D$19,AD1382&lt;1),1,0)),0))</f>
        <v/>
      </c>
      <c r="AH1382">
        <f>IFERROR(IF(V32="Supercritical",MAX($D$16,IFERROR(L1382,MAX($D$16,POWER((ABS(K1382)^2)/($I$5*MAX(F1382,0.1)^2),1/3)))),IF(V32="Subcritical",MAX($D$16,IFERROR(W1382,MAX($D$16,POWER((ABS(K1382)^2)/($I$5*MAX(F1382,0.1)^2),1/3)))),IF(AND(IFERROR(V1382,0)=1,IFERROR(AG1382,0)=1),IF(IFERROR(T1382,-1E99)&gt;=IFERROR(AE1382,-1E99),MAX($D$16,IFERROR(L1382,MAX($D$16,POWER((ABS(K1382)^2)/($I$5*MAX(F1382,0.1)^2),1/3)))),MAX($D$16,IFERROR(W1382,MAX($D$16,POWER((ABS(K1382)^2)/($I$5*MAX(F1382,0.1)^2),1/3))))),IF(IFERROR(V1382,0)=1,MAX($D$16,IFERROR(L1382,MAX($D$16,POWER((ABS(K1382)^2)/($I$5*MAX(F1382,0.1)^2),1/3)))),IF(IFERROR(AG1382,0)=1,MAX($D$16,IFERROR(W1382,MAX($D$16,POWER((ABS(K1382)^2)/($I$5*MAX(F1382,0.1)^2),1/3)))),MAX($D$16,POWER((ABS(K1382)^2)/($I$5*MAX(F1382,0.1)^2),1/3))))))),MAX($D$16,POWER((ABS(K1382)^2)/($I$5*MAX(F1382,0.1)^2),1/3)))</f>
        <v/>
      </c>
      <c r="AI1382">
        <f>E1382+AH1382</f>
        <v/>
      </c>
      <c r="AJ1382">
        <f>AI1382+((ABS(K1382)/MAX(((F1382)+(G1382)*(AH1382))*(AH1382),1E-6))^2)/(2*$I$5)</f>
        <v/>
      </c>
      <c r="AM1382" t="n">
        <v>0</v>
      </c>
      <c r="AN1382" t="n">
        <v>0</v>
      </c>
      <c r="AO1382">
        <f>AM1382+AN1382</f>
        <v/>
      </c>
      <c r="AP1382">
        <f>AP1381+AO1382</f>
        <v/>
      </c>
      <c r="AQ1382">
        <f>ABS(ABS(K1382)/MAX(((F1382)+(G1382)*(AH1382))*(AH1382),1E-6))/SQRT($I$5*MAX((((F1382)+(G1382)*(AH1382))*(AH1382))/MAX((F1382)+2*(G1382)*(AH1382),1E-6),1E-6))</f>
        <v/>
      </c>
      <c r="AR1382">
        <f>IF(AQ1382&lt;1,"Subcritical","Supercritical")</f>
        <v/>
      </c>
      <c r="AS1382">
        <f>((ABS(K1382)*$D$6)/(MAX(((F1382)+(G1382)*(AH1382))*(AH1382),1E-6)*MAX(((((F1382)+(G1382)*(AH1382))*(AH1382))/MAX((F1382)+2*(AH1382)*SQRT(1+(G1382)^2),1E-6))^(2/3),1E-6)))^2</f>
        <v/>
      </c>
    </row>
    <row r="1383">
      <c r="A1383" t="n">
        <v>1234</v>
      </c>
      <c r="B1383" t="n">
        <v>1232.889</v>
      </c>
      <c r="C1383" t="n">
        <v>616071.3199999999</v>
      </c>
      <c r="D1383" t="n">
        <v>3096771.257</v>
      </c>
      <c r="E1383" t="n">
        <v>631.9455</v>
      </c>
      <c r="F1383" t="n">
        <v>5.2</v>
      </c>
      <c r="G1383" t="n">
        <v>0</v>
      </c>
      <c r="H1383" t="inlineStr">
        <is>
          <t>Normal</t>
        </is>
      </c>
      <c r="I1383" t="n">
        <v>0.057</v>
      </c>
      <c r="J1383">
        <f>B1383-B1382</f>
        <v/>
      </c>
      <c r="K1383">
        <f>MAX(0,K1382-AO1382)</f>
        <v/>
      </c>
      <c r="L1383">
        <f>IF($D$20=0,IFERROR(L1382,MAX($D$16,POWER((ABS(K1383)^2)/($I$5*MAX(F1383,0.1)^2),1/3))),IF(IFERROR(V1382,0)=0,IFERROR(L1382,MAX($D$16,POWER((ABS(K1383)^2)/($I$5*MAX(F1383,0.1)^2),1/3))),IF(OR(IFERROR(L1383,0)=0,IFERROR(S1382,0)&lt;1,IFERROR(S1383,0)&lt;1),MAX($D$16,POWER((ABS(K1383)^2)/($I$5*MAX(F1383,0.1)^2),1/3)),IF(IFERROR(U1383,0)&gt;0,MAX($D$16,IFERROR(L1383,0)+((IFERROR(U1383,0))*$D$18*IF((IFERROR(S1383,0))&lt;1,1,-1))),IF(IFERROR(U1383,0)&lt;0,IF(ABS((MAX($D$16,POWER((ABS(K1383)^2)/($I$5*MAX(F1383,0.1)^2),1/3)))-IFERROR(L1383,0))&gt;$D$19,MAX($D$16,IF((MAX($D$16,POWER((ABS(K1383)^2)/($I$5*MAX(F1383,0.1)^2),1/3)))&gt;IFERROR(L1383,0),MIN((MAX($D$16,POWER((ABS(K1383)^2)/($I$5*MAX(F1383,0.1)^2),1/3))),IFERROR(L1383,0)+(MIN(ABS(IFERROR(U1383,0))*$D$18,ABS((MAX($D$16,POWER((ABS(K1383)^2)/($I$5*MAX(F1383,0.1)^2),1/3)))-IFERROR(L1383,0))))),MAX((MAX($D$16,POWER((ABS(K1383)^2)/($I$5*MAX(F1383,0.1)^2),1/3))),IFERROR(L1383,0)-(MIN(ABS(IFERROR(U1383,0))*$D$18,ABS((MAX($D$16,POWER((ABS(K1383)^2)/($I$5*MAX(F1383,0.1)^2),1/3)))-IFERROR(L1383,0))))))),MAX($D$16,POWER((ABS(K1383)^2)/($I$5*MAX(F1383,0.1)^2),1/3))),MAX($D$16,IFERROR(L1383,0)))))))</f>
        <v/>
      </c>
      <c r="M1383">
        <f>((F1383)+(G1383)*(L1383))*(L1383)</f>
        <v/>
      </c>
      <c r="N1383">
        <f>(((F1383)+(G1383)*(L1383))*(L1383))/MAX((F1383)+2*(L1383)*SQRT(1+(G1383)^2),1E-6)</f>
        <v/>
      </c>
      <c r="O1383">
        <f>ABS(K1383)/MAX(((F1383)+(G1383)*(L1383))*(L1383),1E-6)</f>
        <v/>
      </c>
      <c r="P1383">
        <f>E1383+L1383</f>
        <v/>
      </c>
      <c r="Q1383">
        <f>P1383+((ABS(K1383)/MAX(((F1383)+(G1383)*(L1383))*(L1383),1E-6))^2)/(2*$I$5)</f>
        <v/>
      </c>
      <c r="R1383">
        <f>((ABS(K1383)*$D$6)/(MAX(((F1383)+(G1383)*(L1383))*(L1383),1E-6)*MAX(((((F1383)+(G1383)*(L1383))*(L1383))/MAX((F1383)+2*(L1383)*SQRT(1+(G1383)^2),1E-6))^(2/3),1E-6)))^2</f>
        <v/>
      </c>
      <c r="S1383">
        <f>ABS(ABS(K1383)/MAX(((F1383)+(G1383)*(L1383))*(L1383),1E-6))/SQRT($I$5*MAX((((F1383)+(G1383)*(L1383))*(L1383))/MAX((F1383)+2*(G1383)*(L1383),1E-6),1E-6))</f>
        <v/>
      </c>
      <c r="T1383">
        <f>((F1383)*(L1383)^2)/2+(G1383)*(L1383)^3/3+(ABS(K1383)^2)/($I$5*MAX(((F1383)+(G1383)*(L1383))*(L1383),1E-6))</f>
        <v/>
      </c>
      <c r="U1383">
        <f>IF($D$20=0,0,IFERROR(Q1382-(((R1382+R1383)/2)*J1383)-(IF(O1382&gt;O1383,$D$8*((O1382^2-O1383^2)/(2*$I$5)),$D$9*((O1383^2-O1382^2)/(2*$I$5)))+($D$10*(ABS(I1383)/90)*(MAX(O1382^2,O1383^2)/(2*$I$5))))-Q1383,0))</f>
        <v/>
      </c>
      <c r="V1383">
        <f>IF($D$20=0,1,IFERROR(IF(ROUND(S1383,3)=1,1,IF(AND(ABS(U1383)&lt;$D$19,S1383&gt;1),1,0)),0))</f>
        <v/>
      </c>
      <c r="W1383">
        <f>IF($D$20=0,IFERROR(W1384,MAX($D$16,POWER((ABS(K1383)^2)/($I$5*MAX(F1383,0.1)^2),1/3))),IF(IFERROR(AG1384,0)=0,IFERROR(W1384,MAX($D$16,POWER((ABS(K1383)^2)/($I$5*MAX(F1383,0.1)^2),1/3))),IF(OR(IFERROR(W1383,0)=0,IFERROR(AD1384,0)&gt;1),MAX($D$16,POWER((ABS(K1383)^2)/($I$5*MAX(F1383,0.1)^2),1/3)),IF(IFERROR(AF1383,0)&gt;0,MAX($D$16,IFERROR(W1383,0)+((IFERROR(AF1383,0))*$D$18*IF((IFERROR(AD1383,0))&lt;1,1,-1))),IF(IFERROR(AF1383,0)&lt;0,IF(ABS((MAX($D$16,POWER((ABS(K1383)^2)/($I$5*MAX(F1383,0.1)^2),1/3)))-IFERROR(W1383,0))&gt;$D$19,MAX($D$16,IF((MAX($D$16,POWER((ABS(K1383)^2)/($I$5*MAX(F1383,0.1)^2),1/3)))&gt;IFERROR(W1383,0),MIN((MAX($D$16,POWER((ABS(K1383)^2)/($I$5*MAX(F1383,0.1)^2),1/3))),IFERROR(W1383,0)+(MIN(ABS(IFERROR(AF1383,0))*$D$18,ABS((MAX($D$16,POWER((ABS(K1383)^2)/($I$5*MAX(F1383,0.1)^2),1/3)))-IFERROR(W1383,0))))),MAX((MAX($D$16,POWER((ABS(K1383)^2)/($I$5*MAX(F1383,0.1)^2),1/3))),IFERROR(W1383,0)-(MIN(ABS(IFERROR(AF1383,0))*$D$18,ABS((MAX($D$16,POWER((ABS(K1383)^2)/($I$5*MAX(F1383,0.1)^2),1/3)))-IFERROR(W1383,0))))))),MAX($D$16,POWER((ABS(K1383)^2)/($I$5*MAX(F1383,0.1)^2),1/3))),MAX($D$16,IFERROR(W1383,0)))))))</f>
        <v/>
      </c>
      <c r="X1383">
        <f>((F1383)+(G1383)*(W1383))*(W1383)</f>
        <v/>
      </c>
      <c r="Y1383">
        <f>(((F1383)+(G1383)*(W1383))*(W1383))/MAX((F1383)+2*(W1383)*SQRT(1+(G1383)^2),1E-6)</f>
        <v/>
      </c>
      <c r="Z1383">
        <f>ABS(K1383)/MAX(((F1383)+(G1383)*(W1383))*(W1383),1E-6)</f>
        <v/>
      </c>
      <c r="AA1383">
        <f>E1383+W1383</f>
        <v/>
      </c>
      <c r="AB1383">
        <f>AA1383+((ABS(K1383)/MAX(((F1383)+(G1383)*(W1383))*(W1383),1E-6))^2)/(2*$I$5)</f>
        <v/>
      </c>
      <c r="AC1383">
        <f>((ABS(K1383)*$D$6)/(MAX(((F1383)+(G1383)*(W1383))*(W1383),1E-6)*MAX(((((F1383)+(G1383)*(W1383))*(W1383))/MAX((F1383)+2*(W1383)*SQRT(1+(G1383)^2),1E-6))^(2/3),1E-6)))^2</f>
        <v/>
      </c>
      <c r="AD1383">
        <f>ABS(ABS(K1383)/MAX(((F1383)+(G1383)*(W1383))*(W1383),1E-6))/SQRT($I$5*MAX((((F1383)+(G1383)*(W1383))*(W1383))/MAX((F1383)+2*(G1383)*(W1383),1E-6),1E-6))</f>
        <v/>
      </c>
      <c r="AE1383">
        <f>((F1383)*(W1383)^2)/2+(G1383)*(W1383)^3/3+(ABS(K1383)^2)/($I$5*MAX(((F1383)+(G1383)*(W1383))*(W1383),1E-6))</f>
        <v/>
      </c>
      <c r="AF1383">
        <f>IF($D$20=0,0,IFERROR(AB1384+(((AC1383+AC1384)/2)*J1384)+(IF(Z1383&gt;Z1384,$D$8*((Z1383^2-Z1384^2)/(2*$I$5)),$D$9*((Z1384^2-Z1383^2)/(2*$I$5)))+($D$10*(ABS(I1384)/90)*(MAX(Z1383^2,Z1384^2)/(2*$I$5))))-AB1383,0))</f>
        <v/>
      </c>
      <c r="AG1383">
        <f>IF($D$20=0,1,IFERROR(IF(ROUND(AD1383,3)=1,1,IF(AND(ABS(AF1383)&lt;$D$19,AD1383&lt;1),1,0)),0))</f>
        <v/>
      </c>
      <c r="AH1383">
        <f>IFERROR(IF(V32="Supercritical",MAX($D$16,IFERROR(L1383,MAX($D$16,POWER((ABS(K1383)^2)/($I$5*MAX(F1383,0.1)^2),1/3)))),IF(V32="Subcritical",MAX($D$16,IFERROR(W1383,MAX($D$16,POWER((ABS(K1383)^2)/($I$5*MAX(F1383,0.1)^2),1/3)))),IF(AND(IFERROR(V1383,0)=1,IFERROR(AG1383,0)=1),IF(IFERROR(T1383,-1E99)&gt;=IFERROR(AE1383,-1E99),MAX($D$16,IFERROR(L1383,MAX($D$16,POWER((ABS(K1383)^2)/($I$5*MAX(F1383,0.1)^2),1/3)))),MAX($D$16,IFERROR(W1383,MAX($D$16,POWER((ABS(K1383)^2)/($I$5*MAX(F1383,0.1)^2),1/3))))),IF(IFERROR(V1383,0)=1,MAX($D$16,IFERROR(L1383,MAX($D$16,POWER((ABS(K1383)^2)/($I$5*MAX(F1383,0.1)^2),1/3)))),IF(IFERROR(AG1383,0)=1,MAX($D$16,IFERROR(W1383,MAX($D$16,POWER((ABS(K1383)^2)/($I$5*MAX(F1383,0.1)^2),1/3)))),MAX($D$16,POWER((ABS(K1383)^2)/($I$5*MAX(F1383,0.1)^2),1/3))))))),MAX($D$16,POWER((ABS(K1383)^2)/($I$5*MAX(F1383,0.1)^2),1/3)))</f>
        <v/>
      </c>
      <c r="AI1383">
        <f>E1383+AH1383</f>
        <v/>
      </c>
      <c r="AJ1383">
        <f>AI1383+((ABS(K1383)/MAX(((F1383)+(G1383)*(AH1383))*(AH1383),1E-6))^2)/(2*$I$5)</f>
        <v/>
      </c>
      <c r="AM1383" t="n">
        <v>0</v>
      </c>
      <c r="AN1383" t="n">
        <v>0</v>
      </c>
      <c r="AO1383">
        <f>AM1383+AN1383</f>
        <v/>
      </c>
      <c r="AP1383">
        <f>AP1382+AO1383</f>
        <v/>
      </c>
      <c r="AQ1383">
        <f>ABS(ABS(K1383)/MAX(((F1383)+(G1383)*(AH1383))*(AH1383),1E-6))/SQRT($I$5*MAX((((F1383)+(G1383)*(AH1383))*(AH1383))/MAX((F1383)+2*(G1383)*(AH1383),1E-6),1E-6))</f>
        <v/>
      </c>
      <c r="AR1383">
        <f>IF(AQ1383&lt;1,"Subcritical","Supercritical")</f>
        <v/>
      </c>
      <c r="AS1383">
        <f>((ABS(K1383)*$D$6)/(MAX(((F1383)+(G1383)*(AH1383))*(AH1383),1E-6)*MAX(((((F1383)+(G1383)*(AH1383))*(AH1383))/MAX((F1383)+2*(AH1383)*SQRT(1+(G1383)^2),1E-6))^(2/3),1E-6)))^2</f>
        <v/>
      </c>
    </row>
    <row r="1384">
      <c r="A1384" t="n">
        <v>1235</v>
      </c>
      <c r="B1384" t="n">
        <v>1233.889</v>
      </c>
      <c r="C1384" t="n">
        <v>616071.277</v>
      </c>
      <c r="D1384" t="n">
        <v>3096770.258</v>
      </c>
      <c r="E1384" t="n">
        <v>631.9450000000001</v>
      </c>
      <c r="F1384" t="n">
        <v>5.2</v>
      </c>
      <c r="G1384" t="n">
        <v>0</v>
      </c>
      <c r="H1384" t="inlineStr">
        <is>
          <t>Normal</t>
        </is>
      </c>
      <c r="I1384" t="n">
        <v>0.057</v>
      </c>
      <c r="J1384">
        <f>B1384-B1383</f>
        <v/>
      </c>
      <c r="K1384">
        <f>MAX(0,K1383-AO1383)</f>
        <v/>
      </c>
      <c r="L1384">
        <f>IF($D$20=0,IFERROR(L1383,MAX($D$16,POWER((ABS(K1384)^2)/($I$5*MAX(F1384,0.1)^2),1/3))),IF(IFERROR(V1383,0)=0,IFERROR(L1383,MAX($D$16,POWER((ABS(K1384)^2)/($I$5*MAX(F1384,0.1)^2),1/3))),IF(OR(IFERROR(L1384,0)=0,IFERROR(S1383,0)&lt;1,IFERROR(S1384,0)&lt;1),MAX($D$16,POWER((ABS(K1384)^2)/($I$5*MAX(F1384,0.1)^2),1/3)),IF(IFERROR(U1384,0)&gt;0,MAX($D$16,IFERROR(L1384,0)+((IFERROR(U1384,0))*$D$18*IF((IFERROR(S1384,0))&lt;1,1,-1))),IF(IFERROR(U1384,0)&lt;0,IF(ABS((MAX($D$16,POWER((ABS(K1384)^2)/($I$5*MAX(F1384,0.1)^2),1/3)))-IFERROR(L1384,0))&gt;$D$19,MAX($D$16,IF((MAX($D$16,POWER((ABS(K1384)^2)/($I$5*MAX(F1384,0.1)^2),1/3)))&gt;IFERROR(L1384,0),MIN((MAX($D$16,POWER((ABS(K1384)^2)/($I$5*MAX(F1384,0.1)^2),1/3))),IFERROR(L1384,0)+(MIN(ABS(IFERROR(U1384,0))*$D$18,ABS((MAX($D$16,POWER((ABS(K1384)^2)/($I$5*MAX(F1384,0.1)^2),1/3)))-IFERROR(L1384,0))))),MAX((MAX($D$16,POWER((ABS(K1384)^2)/($I$5*MAX(F1384,0.1)^2),1/3))),IFERROR(L1384,0)-(MIN(ABS(IFERROR(U1384,0))*$D$18,ABS((MAX($D$16,POWER((ABS(K1384)^2)/($I$5*MAX(F1384,0.1)^2),1/3)))-IFERROR(L1384,0))))))),MAX($D$16,POWER((ABS(K1384)^2)/($I$5*MAX(F1384,0.1)^2),1/3))),MAX($D$16,IFERROR(L1384,0)))))))</f>
        <v/>
      </c>
      <c r="M1384">
        <f>((F1384)+(G1384)*(L1384))*(L1384)</f>
        <v/>
      </c>
      <c r="N1384">
        <f>(((F1384)+(G1384)*(L1384))*(L1384))/MAX((F1384)+2*(L1384)*SQRT(1+(G1384)^2),1E-6)</f>
        <v/>
      </c>
      <c r="O1384">
        <f>ABS(K1384)/MAX(((F1384)+(G1384)*(L1384))*(L1384),1E-6)</f>
        <v/>
      </c>
      <c r="P1384">
        <f>E1384+L1384</f>
        <v/>
      </c>
      <c r="Q1384">
        <f>P1384+((ABS(K1384)/MAX(((F1384)+(G1384)*(L1384))*(L1384),1E-6))^2)/(2*$I$5)</f>
        <v/>
      </c>
      <c r="R1384">
        <f>((ABS(K1384)*$D$6)/(MAX(((F1384)+(G1384)*(L1384))*(L1384),1E-6)*MAX(((((F1384)+(G1384)*(L1384))*(L1384))/MAX((F1384)+2*(L1384)*SQRT(1+(G1384)^2),1E-6))^(2/3),1E-6)))^2</f>
        <v/>
      </c>
      <c r="S1384">
        <f>ABS(ABS(K1384)/MAX(((F1384)+(G1384)*(L1384))*(L1384),1E-6))/SQRT($I$5*MAX((((F1384)+(G1384)*(L1384))*(L1384))/MAX((F1384)+2*(G1384)*(L1384),1E-6),1E-6))</f>
        <v/>
      </c>
      <c r="T1384">
        <f>((F1384)*(L1384)^2)/2+(G1384)*(L1384)^3/3+(ABS(K1384)^2)/($I$5*MAX(((F1384)+(G1384)*(L1384))*(L1384),1E-6))</f>
        <v/>
      </c>
      <c r="U1384">
        <f>IF($D$20=0,0,IFERROR(Q1383-(((R1383+R1384)/2)*J1384)-(IF(O1383&gt;O1384,$D$8*((O1383^2-O1384^2)/(2*$I$5)),$D$9*((O1384^2-O1383^2)/(2*$I$5)))+($D$10*(ABS(I1384)/90)*(MAX(O1383^2,O1384^2)/(2*$I$5))))-Q1384,0))</f>
        <v/>
      </c>
      <c r="V1384">
        <f>IF($D$20=0,1,IFERROR(IF(ROUND(S1384,3)=1,1,IF(AND(ABS(U1384)&lt;$D$19,S1384&gt;1),1,0)),0))</f>
        <v/>
      </c>
      <c r="W1384">
        <f>IF($D$20=0,IFERROR(W1385,MAX($D$16,POWER((ABS(K1384)^2)/($I$5*MAX(F1384,0.1)^2),1/3))),IF(IFERROR(AG1385,0)=0,IFERROR(W1385,MAX($D$16,POWER((ABS(K1384)^2)/($I$5*MAX(F1384,0.1)^2),1/3))),IF(OR(IFERROR(W1384,0)=0,IFERROR(AD1385,0)&gt;1),MAX($D$16,POWER((ABS(K1384)^2)/($I$5*MAX(F1384,0.1)^2),1/3)),IF(IFERROR(AF1384,0)&gt;0,MAX($D$16,IFERROR(W1384,0)+((IFERROR(AF1384,0))*$D$18*IF((IFERROR(AD1384,0))&lt;1,1,-1))),IF(IFERROR(AF1384,0)&lt;0,IF(ABS((MAX($D$16,POWER((ABS(K1384)^2)/($I$5*MAX(F1384,0.1)^2),1/3)))-IFERROR(W1384,0))&gt;$D$19,MAX($D$16,IF((MAX($D$16,POWER((ABS(K1384)^2)/($I$5*MAX(F1384,0.1)^2),1/3)))&gt;IFERROR(W1384,0),MIN((MAX($D$16,POWER((ABS(K1384)^2)/($I$5*MAX(F1384,0.1)^2),1/3))),IFERROR(W1384,0)+(MIN(ABS(IFERROR(AF1384,0))*$D$18,ABS((MAX($D$16,POWER((ABS(K1384)^2)/($I$5*MAX(F1384,0.1)^2),1/3)))-IFERROR(W1384,0))))),MAX((MAX($D$16,POWER((ABS(K1384)^2)/($I$5*MAX(F1384,0.1)^2),1/3))),IFERROR(W1384,0)-(MIN(ABS(IFERROR(AF1384,0))*$D$18,ABS((MAX($D$16,POWER((ABS(K1384)^2)/($I$5*MAX(F1384,0.1)^2),1/3)))-IFERROR(W1384,0))))))),MAX($D$16,POWER((ABS(K1384)^2)/($I$5*MAX(F1384,0.1)^2),1/3))),MAX($D$16,IFERROR(W1384,0)))))))</f>
        <v/>
      </c>
      <c r="X1384">
        <f>((F1384)+(G1384)*(W1384))*(W1384)</f>
        <v/>
      </c>
      <c r="Y1384">
        <f>(((F1384)+(G1384)*(W1384))*(W1384))/MAX((F1384)+2*(W1384)*SQRT(1+(G1384)^2),1E-6)</f>
        <v/>
      </c>
      <c r="Z1384">
        <f>ABS(K1384)/MAX(((F1384)+(G1384)*(W1384))*(W1384),1E-6)</f>
        <v/>
      </c>
      <c r="AA1384">
        <f>E1384+W1384</f>
        <v/>
      </c>
      <c r="AB1384">
        <f>AA1384+((ABS(K1384)/MAX(((F1384)+(G1384)*(W1384))*(W1384),1E-6))^2)/(2*$I$5)</f>
        <v/>
      </c>
      <c r="AC1384">
        <f>((ABS(K1384)*$D$6)/(MAX(((F1384)+(G1384)*(W1384))*(W1384),1E-6)*MAX(((((F1384)+(G1384)*(W1384))*(W1384))/MAX((F1384)+2*(W1384)*SQRT(1+(G1384)^2),1E-6))^(2/3),1E-6)))^2</f>
        <v/>
      </c>
      <c r="AD1384">
        <f>ABS(ABS(K1384)/MAX(((F1384)+(G1384)*(W1384))*(W1384),1E-6))/SQRT($I$5*MAX((((F1384)+(G1384)*(W1384))*(W1384))/MAX((F1384)+2*(G1384)*(W1384),1E-6),1E-6))</f>
        <v/>
      </c>
      <c r="AE1384">
        <f>((F1384)*(W1384)^2)/2+(G1384)*(W1384)^3/3+(ABS(K1384)^2)/($I$5*MAX(((F1384)+(G1384)*(W1384))*(W1384),1E-6))</f>
        <v/>
      </c>
      <c r="AF1384">
        <f>IF($D$20=0,0,IFERROR(AB1385+(((AC1384+AC1385)/2)*J1385)+(IF(Z1384&gt;Z1385,$D$8*((Z1384^2-Z1385^2)/(2*$I$5)),$D$9*((Z1385^2-Z1384^2)/(2*$I$5)))+($D$10*(ABS(I1385)/90)*(MAX(Z1384^2,Z1385^2)/(2*$I$5))))-AB1384,0))</f>
        <v/>
      </c>
      <c r="AG1384">
        <f>IF($D$20=0,1,IFERROR(IF(ROUND(AD1384,3)=1,1,IF(AND(ABS(AF1384)&lt;$D$19,AD1384&lt;1),1,0)),0))</f>
        <v/>
      </c>
      <c r="AH1384">
        <f>IFERROR(IF(V32="Supercritical",MAX($D$16,IFERROR(L1384,MAX($D$16,POWER((ABS(K1384)^2)/($I$5*MAX(F1384,0.1)^2),1/3)))),IF(V32="Subcritical",MAX($D$16,IFERROR(W1384,MAX($D$16,POWER((ABS(K1384)^2)/($I$5*MAX(F1384,0.1)^2),1/3)))),IF(AND(IFERROR(V1384,0)=1,IFERROR(AG1384,0)=1),IF(IFERROR(T1384,-1E99)&gt;=IFERROR(AE1384,-1E99),MAX($D$16,IFERROR(L1384,MAX($D$16,POWER((ABS(K1384)^2)/($I$5*MAX(F1384,0.1)^2),1/3)))),MAX($D$16,IFERROR(W1384,MAX($D$16,POWER((ABS(K1384)^2)/($I$5*MAX(F1384,0.1)^2),1/3))))),IF(IFERROR(V1384,0)=1,MAX($D$16,IFERROR(L1384,MAX($D$16,POWER((ABS(K1384)^2)/($I$5*MAX(F1384,0.1)^2),1/3)))),IF(IFERROR(AG1384,0)=1,MAX($D$16,IFERROR(W1384,MAX($D$16,POWER((ABS(K1384)^2)/($I$5*MAX(F1384,0.1)^2),1/3)))),MAX($D$16,POWER((ABS(K1384)^2)/($I$5*MAX(F1384,0.1)^2),1/3))))))),MAX($D$16,POWER((ABS(K1384)^2)/($I$5*MAX(F1384,0.1)^2),1/3)))</f>
        <v/>
      </c>
      <c r="AI1384">
        <f>E1384+AH1384</f>
        <v/>
      </c>
      <c r="AJ1384">
        <f>AI1384+((ABS(K1384)/MAX(((F1384)+(G1384)*(AH1384))*(AH1384),1E-6))^2)/(2*$I$5)</f>
        <v/>
      </c>
      <c r="AM1384" t="n">
        <v>0</v>
      </c>
      <c r="AN1384" t="n">
        <v>0</v>
      </c>
      <c r="AO1384">
        <f>AM1384+AN1384</f>
        <v/>
      </c>
      <c r="AP1384">
        <f>AP1383+AO1384</f>
        <v/>
      </c>
      <c r="AQ1384">
        <f>ABS(ABS(K1384)/MAX(((F1384)+(G1384)*(AH1384))*(AH1384),1E-6))/SQRT($I$5*MAX((((F1384)+(G1384)*(AH1384))*(AH1384))/MAX((F1384)+2*(G1384)*(AH1384),1E-6),1E-6))</f>
        <v/>
      </c>
      <c r="AR1384">
        <f>IF(AQ1384&lt;1,"Subcritical","Supercritical")</f>
        <v/>
      </c>
      <c r="AS1384">
        <f>((ABS(K1384)*$D$6)/(MAX(((F1384)+(G1384)*(AH1384))*(AH1384),1E-6)*MAX(((((F1384)+(G1384)*(AH1384))*(AH1384))/MAX((F1384)+2*(AH1384)*SQRT(1+(G1384)^2),1E-6))^(2/3),1E-6)))^2</f>
        <v/>
      </c>
    </row>
    <row r="1385">
      <c r="A1385" t="n">
        <v>1236</v>
      </c>
      <c r="B1385" t="n">
        <v>1234.889</v>
      </c>
      <c r="C1385" t="n">
        <v>616071.235</v>
      </c>
      <c r="D1385" t="n">
        <v>3096769.259</v>
      </c>
      <c r="E1385" t="n">
        <v>631.9444999999999</v>
      </c>
      <c r="F1385" t="n">
        <v>5.2</v>
      </c>
      <c r="G1385" t="n">
        <v>0</v>
      </c>
      <c r="H1385" t="inlineStr">
        <is>
          <t>Normal</t>
        </is>
      </c>
      <c r="I1385" t="n">
        <v>0</v>
      </c>
      <c r="J1385">
        <f>B1385-B1384</f>
        <v/>
      </c>
      <c r="K1385">
        <f>MAX(0,K1384-AO1384)</f>
        <v/>
      </c>
      <c r="L1385">
        <f>IF($D$20=0,IFERROR(L1384,MAX($D$16,POWER((ABS(K1385)^2)/($I$5*MAX(F1385,0.1)^2),1/3))),IF(IFERROR(V1384,0)=0,IFERROR(L1384,MAX($D$16,POWER((ABS(K1385)^2)/($I$5*MAX(F1385,0.1)^2),1/3))),IF(OR(IFERROR(L1385,0)=0,IFERROR(S1384,0)&lt;1,IFERROR(S1385,0)&lt;1),MAX($D$16,POWER((ABS(K1385)^2)/($I$5*MAX(F1385,0.1)^2),1/3)),IF(IFERROR(U1385,0)&gt;0,MAX($D$16,IFERROR(L1385,0)+((IFERROR(U1385,0))*$D$18*IF((IFERROR(S1385,0))&lt;1,1,-1))),IF(IFERROR(U1385,0)&lt;0,IF(ABS((MAX($D$16,POWER((ABS(K1385)^2)/($I$5*MAX(F1385,0.1)^2),1/3)))-IFERROR(L1385,0))&gt;$D$19,MAX($D$16,IF((MAX($D$16,POWER((ABS(K1385)^2)/($I$5*MAX(F1385,0.1)^2),1/3)))&gt;IFERROR(L1385,0),MIN((MAX($D$16,POWER((ABS(K1385)^2)/($I$5*MAX(F1385,0.1)^2),1/3))),IFERROR(L1385,0)+(MIN(ABS(IFERROR(U1385,0))*$D$18,ABS((MAX($D$16,POWER((ABS(K1385)^2)/($I$5*MAX(F1385,0.1)^2),1/3)))-IFERROR(L1385,0))))),MAX((MAX($D$16,POWER((ABS(K1385)^2)/($I$5*MAX(F1385,0.1)^2),1/3))),IFERROR(L1385,0)-(MIN(ABS(IFERROR(U1385,0))*$D$18,ABS((MAX($D$16,POWER((ABS(K1385)^2)/($I$5*MAX(F1385,0.1)^2),1/3)))-IFERROR(L1385,0))))))),MAX($D$16,POWER((ABS(K1385)^2)/($I$5*MAX(F1385,0.1)^2),1/3))),MAX($D$16,IFERROR(L1385,0)))))))</f>
        <v/>
      </c>
      <c r="M1385">
        <f>((F1385)+(G1385)*(L1385))*(L1385)</f>
        <v/>
      </c>
      <c r="N1385">
        <f>(((F1385)+(G1385)*(L1385))*(L1385))/MAX((F1385)+2*(L1385)*SQRT(1+(G1385)^2),1E-6)</f>
        <v/>
      </c>
      <c r="O1385">
        <f>ABS(K1385)/MAX(((F1385)+(G1385)*(L1385))*(L1385),1E-6)</f>
        <v/>
      </c>
      <c r="P1385">
        <f>E1385+L1385</f>
        <v/>
      </c>
      <c r="Q1385">
        <f>P1385+((ABS(K1385)/MAX(((F1385)+(G1385)*(L1385))*(L1385),1E-6))^2)/(2*$I$5)</f>
        <v/>
      </c>
      <c r="R1385">
        <f>((ABS(K1385)*$D$6)/(MAX(((F1385)+(G1385)*(L1385))*(L1385),1E-6)*MAX(((((F1385)+(G1385)*(L1385))*(L1385))/MAX((F1385)+2*(L1385)*SQRT(1+(G1385)^2),1E-6))^(2/3),1E-6)))^2</f>
        <v/>
      </c>
      <c r="S1385">
        <f>ABS(ABS(K1385)/MAX(((F1385)+(G1385)*(L1385))*(L1385),1E-6))/SQRT($I$5*MAX((((F1385)+(G1385)*(L1385))*(L1385))/MAX((F1385)+2*(G1385)*(L1385),1E-6),1E-6))</f>
        <v/>
      </c>
      <c r="T1385">
        <f>((F1385)*(L1385)^2)/2+(G1385)*(L1385)^3/3+(ABS(K1385)^2)/($I$5*MAX(((F1385)+(G1385)*(L1385))*(L1385),1E-6))</f>
        <v/>
      </c>
      <c r="U1385">
        <f>IF($D$20=0,0,IFERROR(Q1384-(((R1384+R1385)/2)*J1385)-(IF(O1384&gt;O1385,$D$8*((O1384^2-O1385^2)/(2*$I$5)),$D$9*((O1385^2-O1384^2)/(2*$I$5)))+($D$10*(ABS(I1385)/90)*(MAX(O1384^2,O1385^2)/(2*$I$5))))-Q1385,0))</f>
        <v/>
      </c>
      <c r="V1385">
        <f>IF($D$20=0,1,IFERROR(IF(ROUND(S1385,3)=1,1,IF(AND(ABS(U1385)&lt;$D$19,S1385&gt;1),1,0)),0))</f>
        <v/>
      </c>
      <c r="W1385">
        <f>IF($D$20=0,IFERROR(W1386,MAX($D$16,POWER((ABS(K1385)^2)/($I$5*MAX(F1385,0.1)^2),1/3))),IF(IFERROR(AG1386,0)=0,IFERROR(W1386,MAX($D$16,POWER((ABS(K1385)^2)/($I$5*MAX(F1385,0.1)^2),1/3))),IF(OR(IFERROR(W1385,0)=0,IFERROR(AD1386,0)&gt;1),MAX($D$16,POWER((ABS(K1385)^2)/($I$5*MAX(F1385,0.1)^2),1/3)),IF(IFERROR(AF1385,0)&gt;0,MAX($D$16,IFERROR(W1385,0)+((IFERROR(AF1385,0))*$D$18*IF((IFERROR(AD1385,0))&lt;1,1,-1))),IF(IFERROR(AF1385,0)&lt;0,IF(ABS((MAX($D$16,POWER((ABS(K1385)^2)/($I$5*MAX(F1385,0.1)^2),1/3)))-IFERROR(W1385,0))&gt;$D$19,MAX($D$16,IF((MAX($D$16,POWER((ABS(K1385)^2)/($I$5*MAX(F1385,0.1)^2),1/3)))&gt;IFERROR(W1385,0),MIN((MAX($D$16,POWER((ABS(K1385)^2)/($I$5*MAX(F1385,0.1)^2),1/3))),IFERROR(W1385,0)+(MIN(ABS(IFERROR(AF1385,0))*$D$18,ABS((MAX($D$16,POWER((ABS(K1385)^2)/($I$5*MAX(F1385,0.1)^2),1/3)))-IFERROR(W1385,0))))),MAX((MAX($D$16,POWER((ABS(K1385)^2)/($I$5*MAX(F1385,0.1)^2),1/3))),IFERROR(W1385,0)-(MIN(ABS(IFERROR(AF1385,0))*$D$18,ABS((MAX($D$16,POWER((ABS(K1385)^2)/($I$5*MAX(F1385,0.1)^2),1/3)))-IFERROR(W1385,0))))))),MAX($D$16,POWER((ABS(K1385)^2)/($I$5*MAX(F1385,0.1)^2),1/3))),MAX($D$16,IFERROR(W1385,0)))))))</f>
        <v/>
      </c>
      <c r="X1385">
        <f>((F1385)+(G1385)*(W1385))*(W1385)</f>
        <v/>
      </c>
      <c r="Y1385">
        <f>(((F1385)+(G1385)*(W1385))*(W1385))/MAX((F1385)+2*(W1385)*SQRT(1+(G1385)^2),1E-6)</f>
        <v/>
      </c>
      <c r="Z1385">
        <f>ABS(K1385)/MAX(((F1385)+(G1385)*(W1385))*(W1385),1E-6)</f>
        <v/>
      </c>
      <c r="AA1385">
        <f>E1385+W1385</f>
        <v/>
      </c>
      <c r="AB1385">
        <f>AA1385+((ABS(K1385)/MAX(((F1385)+(G1385)*(W1385))*(W1385),1E-6))^2)/(2*$I$5)</f>
        <v/>
      </c>
      <c r="AC1385">
        <f>((ABS(K1385)*$D$6)/(MAX(((F1385)+(G1385)*(W1385))*(W1385),1E-6)*MAX(((((F1385)+(G1385)*(W1385))*(W1385))/MAX((F1385)+2*(W1385)*SQRT(1+(G1385)^2),1E-6))^(2/3),1E-6)))^2</f>
        <v/>
      </c>
      <c r="AD1385">
        <f>ABS(ABS(K1385)/MAX(((F1385)+(G1385)*(W1385))*(W1385),1E-6))/SQRT($I$5*MAX((((F1385)+(G1385)*(W1385))*(W1385))/MAX((F1385)+2*(G1385)*(W1385),1E-6),1E-6))</f>
        <v/>
      </c>
      <c r="AE1385">
        <f>((F1385)*(W1385)^2)/2+(G1385)*(W1385)^3/3+(ABS(K1385)^2)/($I$5*MAX(((F1385)+(G1385)*(W1385))*(W1385),1E-6))</f>
        <v/>
      </c>
      <c r="AF1385">
        <f>IF($D$20=0,0,IFERROR(AB1386+(((AC1385+AC1386)/2)*J1386)+(IF(Z1385&gt;Z1386,$D$8*((Z1385^2-Z1386^2)/(2*$I$5)),$D$9*((Z1386^2-Z1385^2)/(2*$I$5)))+($D$10*(ABS(I1386)/90)*(MAX(Z1385^2,Z1386^2)/(2*$I$5))))-AB1385,0))</f>
        <v/>
      </c>
      <c r="AG1385">
        <f>IF($D$20=0,1,IFERROR(IF(ROUND(AD1385,3)=1,1,IF(AND(ABS(AF1385)&lt;$D$19,AD1385&lt;1),1,0)),0))</f>
        <v/>
      </c>
      <c r="AH1385">
        <f>IFERROR(IF(V32="Supercritical",MAX($D$16,IFERROR(L1385,MAX($D$16,POWER((ABS(K1385)^2)/($I$5*MAX(F1385,0.1)^2),1/3)))),IF(V32="Subcritical",MAX($D$16,IFERROR(W1385,MAX($D$16,POWER((ABS(K1385)^2)/($I$5*MAX(F1385,0.1)^2),1/3)))),IF(AND(IFERROR(V1385,0)=1,IFERROR(AG1385,0)=1),IF(IFERROR(T1385,-1E99)&gt;=IFERROR(AE1385,-1E99),MAX($D$16,IFERROR(L1385,MAX($D$16,POWER((ABS(K1385)^2)/($I$5*MAX(F1385,0.1)^2),1/3)))),MAX($D$16,IFERROR(W1385,MAX($D$16,POWER((ABS(K1385)^2)/($I$5*MAX(F1385,0.1)^2),1/3))))),IF(IFERROR(V1385,0)=1,MAX($D$16,IFERROR(L1385,MAX($D$16,POWER((ABS(K1385)^2)/($I$5*MAX(F1385,0.1)^2),1/3)))),IF(IFERROR(AG1385,0)=1,MAX($D$16,IFERROR(W1385,MAX($D$16,POWER((ABS(K1385)^2)/($I$5*MAX(F1385,0.1)^2),1/3)))),MAX($D$16,POWER((ABS(K1385)^2)/($I$5*MAX(F1385,0.1)^2),1/3))))))),MAX($D$16,POWER((ABS(K1385)^2)/($I$5*MAX(F1385,0.1)^2),1/3)))</f>
        <v/>
      </c>
      <c r="AI1385">
        <f>E1385+AH1385</f>
        <v/>
      </c>
      <c r="AJ1385">
        <f>AI1385+((ABS(K1385)/MAX(((F1385)+(G1385)*(AH1385))*(AH1385),1E-6))^2)/(2*$I$5)</f>
        <v/>
      </c>
      <c r="AM1385" t="n">
        <v>0</v>
      </c>
      <c r="AN1385" t="n">
        <v>0</v>
      </c>
      <c r="AO1385">
        <f>AM1385+AN1385</f>
        <v/>
      </c>
      <c r="AP1385">
        <f>AP1384+AO1385</f>
        <v/>
      </c>
      <c r="AQ1385">
        <f>ABS(ABS(K1385)/MAX(((F1385)+(G1385)*(AH1385))*(AH1385),1E-6))/SQRT($I$5*MAX((((F1385)+(G1385)*(AH1385))*(AH1385))/MAX((F1385)+2*(G1385)*(AH1385),1E-6),1E-6))</f>
        <v/>
      </c>
      <c r="AR1385">
        <f>IF(AQ1385&lt;1,"Subcritical","Supercritical")</f>
        <v/>
      </c>
      <c r="AS1385">
        <f>((ABS(K1385)*$D$6)/(MAX(((F1385)+(G1385)*(AH1385))*(AH1385),1E-6)*MAX(((((F1385)+(G1385)*(AH1385))*(AH1385))/MAX((F1385)+2*(AH1385)*SQRT(1+(G1385)^2),1E-6))^(2/3),1E-6)))^2</f>
        <v/>
      </c>
    </row>
    <row r="1386">
      <c r="A1386" t="n">
        <v>1237</v>
      </c>
      <c r="B1386" t="n">
        <v>1235.889</v>
      </c>
      <c r="C1386" t="n">
        <v>616071.193</v>
      </c>
      <c r="D1386" t="n">
        <v>3096768.26</v>
      </c>
      <c r="E1386" t="n">
        <v>631.944</v>
      </c>
      <c r="F1386" t="n">
        <v>5.2</v>
      </c>
      <c r="G1386" t="n">
        <v>0</v>
      </c>
      <c r="H1386" t="inlineStr">
        <is>
          <t>Normal</t>
        </is>
      </c>
      <c r="I1386" t="n">
        <v>0.002</v>
      </c>
      <c r="J1386">
        <f>B1386-B1385</f>
        <v/>
      </c>
      <c r="K1386">
        <f>MAX(0,K1385-AO1385)</f>
        <v/>
      </c>
      <c r="L1386">
        <f>IF($D$20=0,IFERROR(L1385,MAX($D$16,POWER((ABS(K1386)^2)/($I$5*MAX(F1386,0.1)^2),1/3))),IF(IFERROR(V1385,0)=0,IFERROR(L1385,MAX($D$16,POWER((ABS(K1386)^2)/($I$5*MAX(F1386,0.1)^2),1/3))),IF(OR(IFERROR(L1386,0)=0,IFERROR(S1385,0)&lt;1,IFERROR(S1386,0)&lt;1),MAX($D$16,POWER((ABS(K1386)^2)/($I$5*MAX(F1386,0.1)^2),1/3)),IF(IFERROR(U1386,0)&gt;0,MAX($D$16,IFERROR(L1386,0)+((IFERROR(U1386,0))*$D$18*IF((IFERROR(S1386,0))&lt;1,1,-1))),IF(IFERROR(U1386,0)&lt;0,IF(ABS((MAX($D$16,POWER((ABS(K1386)^2)/($I$5*MAX(F1386,0.1)^2),1/3)))-IFERROR(L1386,0))&gt;$D$19,MAX($D$16,IF((MAX($D$16,POWER((ABS(K1386)^2)/($I$5*MAX(F1386,0.1)^2),1/3)))&gt;IFERROR(L1386,0),MIN((MAX($D$16,POWER((ABS(K1386)^2)/($I$5*MAX(F1386,0.1)^2),1/3))),IFERROR(L1386,0)+(MIN(ABS(IFERROR(U1386,0))*$D$18,ABS((MAX($D$16,POWER((ABS(K1386)^2)/($I$5*MAX(F1386,0.1)^2),1/3)))-IFERROR(L1386,0))))),MAX((MAX($D$16,POWER((ABS(K1386)^2)/($I$5*MAX(F1386,0.1)^2),1/3))),IFERROR(L1386,0)-(MIN(ABS(IFERROR(U1386,0))*$D$18,ABS((MAX($D$16,POWER((ABS(K1386)^2)/($I$5*MAX(F1386,0.1)^2),1/3)))-IFERROR(L1386,0))))))),MAX($D$16,POWER((ABS(K1386)^2)/($I$5*MAX(F1386,0.1)^2),1/3))),MAX($D$16,IFERROR(L1386,0)))))))</f>
        <v/>
      </c>
      <c r="M1386">
        <f>((F1386)+(G1386)*(L1386))*(L1386)</f>
        <v/>
      </c>
      <c r="N1386">
        <f>(((F1386)+(G1386)*(L1386))*(L1386))/MAX((F1386)+2*(L1386)*SQRT(1+(G1386)^2),1E-6)</f>
        <v/>
      </c>
      <c r="O1386">
        <f>ABS(K1386)/MAX(((F1386)+(G1386)*(L1386))*(L1386),1E-6)</f>
        <v/>
      </c>
      <c r="P1386">
        <f>E1386+L1386</f>
        <v/>
      </c>
      <c r="Q1386">
        <f>P1386+((ABS(K1386)/MAX(((F1386)+(G1386)*(L1386))*(L1386),1E-6))^2)/(2*$I$5)</f>
        <v/>
      </c>
      <c r="R1386">
        <f>((ABS(K1386)*$D$6)/(MAX(((F1386)+(G1386)*(L1386))*(L1386),1E-6)*MAX(((((F1386)+(G1386)*(L1386))*(L1386))/MAX((F1386)+2*(L1386)*SQRT(1+(G1386)^2),1E-6))^(2/3),1E-6)))^2</f>
        <v/>
      </c>
      <c r="S1386">
        <f>ABS(ABS(K1386)/MAX(((F1386)+(G1386)*(L1386))*(L1386),1E-6))/SQRT($I$5*MAX((((F1386)+(G1386)*(L1386))*(L1386))/MAX((F1386)+2*(G1386)*(L1386),1E-6),1E-6))</f>
        <v/>
      </c>
      <c r="T1386">
        <f>((F1386)*(L1386)^2)/2+(G1386)*(L1386)^3/3+(ABS(K1386)^2)/($I$5*MAX(((F1386)+(G1386)*(L1386))*(L1386),1E-6))</f>
        <v/>
      </c>
      <c r="U1386">
        <f>IF($D$20=0,0,IFERROR(Q1385-(((R1385+R1386)/2)*J1386)-(IF(O1385&gt;O1386,$D$8*((O1385^2-O1386^2)/(2*$I$5)),$D$9*((O1386^2-O1385^2)/(2*$I$5)))+($D$10*(ABS(I1386)/90)*(MAX(O1385^2,O1386^2)/(2*$I$5))))-Q1386,0))</f>
        <v/>
      </c>
      <c r="V1386">
        <f>IF($D$20=0,1,IFERROR(IF(ROUND(S1386,3)=1,1,IF(AND(ABS(U1386)&lt;$D$19,S1386&gt;1),1,0)),0))</f>
        <v/>
      </c>
      <c r="W1386">
        <f>IF($D$20=0,IFERROR(W1387,MAX($D$16,POWER((ABS(K1386)^2)/($I$5*MAX(F1386,0.1)^2),1/3))),IF(IFERROR(AG1387,0)=0,IFERROR(W1387,MAX($D$16,POWER((ABS(K1386)^2)/($I$5*MAX(F1386,0.1)^2),1/3))),IF(OR(IFERROR(W1386,0)=0,IFERROR(AD1387,0)&gt;1),MAX($D$16,POWER((ABS(K1386)^2)/($I$5*MAX(F1386,0.1)^2),1/3)),IF(IFERROR(AF1386,0)&gt;0,MAX($D$16,IFERROR(W1386,0)+((IFERROR(AF1386,0))*$D$18*IF((IFERROR(AD1386,0))&lt;1,1,-1))),IF(IFERROR(AF1386,0)&lt;0,IF(ABS((MAX($D$16,POWER((ABS(K1386)^2)/($I$5*MAX(F1386,0.1)^2),1/3)))-IFERROR(W1386,0))&gt;$D$19,MAX($D$16,IF((MAX($D$16,POWER((ABS(K1386)^2)/($I$5*MAX(F1386,0.1)^2),1/3)))&gt;IFERROR(W1386,0),MIN((MAX($D$16,POWER((ABS(K1386)^2)/($I$5*MAX(F1386,0.1)^2),1/3))),IFERROR(W1386,0)+(MIN(ABS(IFERROR(AF1386,0))*$D$18,ABS((MAX($D$16,POWER((ABS(K1386)^2)/($I$5*MAX(F1386,0.1)^2),1/3)))-IFERROR(W1386,0))))),MAX((MAX($D$16,POWER((ABS(K1386)^2)/($I$5*MAX(F1386,0.1)^2),1/3))),IFERROR(W1386,0)-(MIN(ABS(IFERROR(AF1386,0))*$D$18,ABS((MAX($D$16,POWER((ABS(K1386)^2)/($I$5*MAX(F1386,0.1)^2),1/3)))-IFERROR(W1386,0))))))),MAX($D$16,POWER((ABS(K1386)^2)/($I$5*MAX(F1386,0.1)^2),1/3))),MAX($D$16,IFERROR(W1386,0)))))))</f>
        <v/>
      </c>
      <c r="X1386">
        <f>((F1386)+(G1386)*(W1386))*(W1386)</f>
        <v/>
      </c>
      <c r="Y1386">
        <f>(((F1386)+(G1386)*(W1386))*(W1386))/MAX((F1386)+2*(W1386)*SQRT(1+(G1386)^2),1E-6)</f>
        <v/>
      </c>
      <c r="Z1386">
        <f>ABS(K1386)/MAX(((F1386)+(G1386)*(W1386))*(W1386),1E-6)</f>
        <v/>
      </c>
      <c r="AA1386">
        <f>E1386+W1386</f>
        <v/>
      </c>
      <c r="AB1386">
        <f>AA1386+((ABS(K1386)/MAX(((F1386)+(G1386)*(W1386))*(W1386),1E-6))^2)/(2*$I$5)</f>
        <v/>
      </c>
      <c r="AC1386">
        <f>((ABS(K1386)*$D$6)/(MAX(((F1386)+(G1386)*(W1386))*(W1386),1E-6)*MAX(((((F1386)+(G1386)*(W1386))*(W1386))/MAX((F1386)+2*(W1386)*SQRT(1+(G1386)^2),1E-6))^(2/3),1E-6)))^2</f>
        <v/>
      </c>
      <c r="AD1386">
        <f>ABS(ABS(K1386)/MAX(((F1386)+(G1386)*(W1386))*(W1386),1E-6))/SQRT($I$5*MAX((((F1386)+(G1386)*(W1386))*(W1386))/MAX((F1386)+2*(G1386)*(W1386),1E-6),1E-6))</f>
        <v/>
      </c>
      <c r="AE1386">
        <f>((F1386)*(W1386)^2)/2+(G1386)*(W1386)^3/3+(ABS(K1386)^2)/($I$5*MAX(((F1386)+(G1386)*(W1386))*(W1386),1E-6))</f>
        <v/>
      </c>
      <c r="AF1386">
        <f>IF($D$20=0,0,IFERROR(AB1387+(((AC1386+AC1387)/2)*J1387)+(IF(Z1386&gt;Z1387,$D$8*((Z1386^2-Z1387^2)/(2*$I$5)),$D$9*((Z1387^2-Z1386^2)/(2*$I$5)))+($D$10*(ABS(I1387)/90)*(MAX(Z1386^2,Z1387^2)/(2*$I$5))))-AB1386,0))</f>
        <v/>
      </c>
      <c r="AG1386">
        <f>IF($D$20=0,1,IFERROR(IF(ROUND(AD1386,3)=1,1,IF(AND(ABS(AF1386)&lt;$D$19,AD1386&lt;1),1,0)),0))</f>
        <v/>
      </c>
      <c r="AH1386">
        <f>IFERROR(IF(V32="Supercritical",MAX($D$16,IFERROR(L1386,MAX($D$16,POWER((ABS(K1386)^2)/($I$5*MAX(F1386,0.1)^2),1/3)))),IF(V32="Subcritical",MAX($D$16,IFERROR(W1386,MAX($D$16,POWER((ABS(K1386)^2)/($I$5*MAX(F1386,0.1)^2),1/3)))),IF(AND(IFERROR(V1386,0)=1,IFERROR(AG1386,0)=1),IF(IFERROR(T1386,-1E99)&gt;=IFERROR(AE1386,-1E99),MAX($D$16,IFERROR(L1386,MAX($D$16,POWER((ABS(K1386)^2)/($I$5*MAX(F1386,0.1)^2),1/3)))),MAX($D$16,IFERROR(W1386,MAX($D$16,POWER((ABS(K1386)^2)/($I$5*MAX(F1386,0.1)^2),1/3))))),IF(IFERROR(V1386,0)=1,MAX($D$16,IFERROR(L1386,MAX($D$16,POWER((ABS(K1386)^2)/($I$5*MAX(F1386,0.1)^2),1/3)))),IF(IFERROR(AG1386,0)=1,MAX($D$16,IFERROR(W1386,MAX($D$16,POWER((ABS(K1386)^2)/($I$5*MAX(F1386,0.1)^2),1/3)))),MAX($D$16,POWER((ABS(K1386)^2)/($I$5*MAX(F1386,0.1)^2),1/3))))))),MAX($D$16,POWER((ABS(K1386)^2)/($I$5*MAX(F1386,0.1)^2),1/3)))</f>
        <v/>
      </c>
      <c r="AI1386">
        <f>E1386+AH1386</f>
        <v/>
      </c>
      <c r="AJ1386">
        <f>AI1386+((ABS(K1386)/MAX(((F1386)+(G1386)*(AH1386))*(AH1386),1E-6))^2)/(2*$I$5)</f>
        <v/>
      </c>
      <c r="AM1386" t="n">
        <v>0</v>
      </c>
      <c r="AN1386" t="n">
        <v>0</v>
      </c>
      <c r="AO1386">
        <f>AM1386+AN1386</f>
        <v/>
      </c>
      <c r="AP1386">
        <f>AP1385+AO1386</f>
        <v/>
      </c>
      <c r="AQ1386">
        <f>ABS(ABS(K1386)/MAX(((F1386)+(G1386)*(AH1386))*(AH1386),1E-6))/SQRT($I$5*MAX((((F1386)+(G1386)*(AH1386))*(AH1386))/MAX((F1386)+2*(G1386)*(AH1386),1E-6),1E-6))</f>
        <v/>
      </c>
      <c r="AR1386">
        <f>IF(AQ1386&lt;1,"Subcritical","Supercritical")</f>
        <v/>
      </c>
      <c r="AS1386">
        <f>((ABS(K1386)*$D$6)/(MAX(((F1386)+(G1386)*(AH1386))*(AH1386),1E-6)*MAX(((((F1386)+(G1386)*(AH1386))*(AH1386))/MAX((F1386)+2*(AH1386)*SQRT(1+(G1386)^2),1E-6))^(2/3),1E-6)))^2</f>
        <v/>
      </c>
    </row>
    <row r="1387">
      <c r="A1387" t="n">
        <v>1238</v>
      </c>
      <c r="B1387" t="n">
        <v>1236.89</v>
      </c>
      <c r="C1387" t="n">
        <v>616071.151</v>
      </c>
      <c r="D1387" t="n">
        <v>3096767.26</v>
      </c>
      <c r="E1387" t="n">
        <v>631.9435</v>
      </c>
      <c r="F1387" t="n">
        <v>5.2</v>
      </c>
      <c r="G1387" t="n">
        <v>0</v>
      </c>
      <c r="H1387" t="inlineStr">
        <is>
          <t>Normal</t>
        </is>
      </c>
      <c r="I1387" t="n">
        <v>0.06</v>
      </c>
      <c r="J1387">
        <f>B1387-B1386</f>
        <v/>
      </c>
      <c r="K1387">
        <f>MAX(0,K1386-AO1386)</f>
        <v/>
      </c>
      <c r="L1387">
        <f>IF($D$20=0,IFERROR(L1386,MAX($D$16,POWER((ABS(K1387)^2)/($I$5*MAX(F1387,0.1)^2),1/3))),IF(IFERROR(V1386,0)=0,IFERROR(L1386,MAX($D$16,POWER((ABS(K1387)^2)/($I$5*MAX(F1387,0.1)^2),1/3))),IF(OR(IFERROR(L1387,0)=0,IFERROR(S1386,0)&lt;1,IFERROR(S1387,0)&lt;1),MAX($D$16,POWER((ABS(K1387)^2)/($I$5*MAX(F1387,0.1)^2),1/3)),IF(IFERROR(U1387,0)&gt;0,MAX($D$16,IFERROR(L1387,0)+((IFERROR(U1387,0))*$D$18*IF((IFERROR(S1387,0))&lt;1,1,-1))),IF(IFERROR(U1387,0)&lt;0,IF(ABS((MAX($D$16,POWER((ABS(K1387)^2)/($I$5*MAX(F1387,0.1)^2),1/3)))-IFERROR(L1387,0))&gt;$D$19,MAX($D$16,IF((MAX($D$16,POWER((ABS(K1387)^2)/($I$5*MAX(F1387,0.1)^2),1/3)))&gt;IFERROR(L1387,0),MIN((MAX($D$16,POWER((ABS(K1387)^2)/($I$5*MAX(F1387,0.1)^2),1/3))),IFERROR(L1387,0)+(MIN(ABS(IFERROR(U1387,0))*$D$18,ABS((MAX($D$16,POWER((ABS(K1387)^2)/($I$5*MAX(F1387,0.1)^2),1/3)))-IFERROR(L1387,0))))),MAX((MAX($D$16,POWER((ABS(K1387)^2)/($I$5*MAX(F1387,0.1)^2),1/3))),IFERROR(L1387,0)-(MIN(ABS(IFERROR(U1387,0))*$D$18,ABS((MAX($D$16,POWER((ABS(K1387)^2)/($I$5*MAX(F1387,0.1)^2),1/3)))-IFERROR(L1387,0))))))),MAX($D$16,POWER((ABS(K1387)^2)/($I$5*MAX(F1387,0.1)^2),1/3))),MAX($D$16,IFERROR(L1387,0)))))))</f>
        <v/>
      </c>
      <c r="M1387">
        <f>((F1387)+(G1387)*(L1387))*(L1387)</f>
        <v/>
      </c>
      <c r="N1387">
        <f>(((F1387)+(G1387)*(L1387))*(L1387))/MAX((F1387)+2*(L1387)*SQRT(1+(G1387)^2),1E-6)</f>
        <v/>
      </c>
      <c r="O1387">
        <f>ABS(K1387)/MAX(((F1387)+(G1387)*(L1387))*(L1387),1E-6)</f>
        <v/>
      </c>
      <c r="P1387">
        <f>E1387+L1387</f>
        <v/>
      </c>
      <c r="Q1387">
        <f>P1387+((ABS(K1387)/MAX(((F1387)+(G1387)*(L1387))*(L1387),1E-6))^2)/(2*$I$5)</f>
        <v/>
      </c>
      <c r="R1387">
        <f>((ABS(K1387)*$D$6)/(MAX(((F1387)+(G1387)*(L1387))*(L1387),1E-6)*MAX(((((F1387)+(G1387)*(L1387))*(L1387))/MAX((F1387)+2*(L1387)*SQRT(1+(G1387)^2),1E-6))^(2/3),1E-6)))^2</f>
        <v/>
      </c>
      <c r="S1387">
        <f>ABS(ABS(K1387)/MAX(((F1387)+(G1387)*(L1387))*(L1387),1E-6))/SQRT($I$5*MAX((((F1387)+(G1387)*(L1387))*(L1387))/MAX((F1387)+2*(G1387)*(L1387),1E-6),1E-6))</f>
        <v/>
      </c>
      <c r="T1387">
        <f>((F1387)*(L1387)^2)/2+(G1387)*(L1387)^3/3+(ABS(K1387)^2)/($I$5*MAX(((F1387)+(G1387)*(L1387))*(L1387),1E-6))</f>
        <v/>
      </c>
      <c r="U1387">
        <f>IF($D$20=0,0,IFERROR(Q1386-(((R1386+R1387)/2)*J1387)-(IF(O1386&gt;O1387,$D$8*((O1386^2-O1387^2)/(2*$I$5)),$D$9*((O1387^2-O1386^2)/(2*$I$5)))+($D$10*(ABS(I1387)/90)*(MAX(O1386^2,O1387^2)/(2*$I$5))))-Q1387,0))</f>
        <v/>
      </c>
      <c r="V1387">
        <f>IF($D$20=0,1,IFERROR(IF(ROUND(S1387,3)=1,1,IF(AND(ABS(U1387)&lt;$D$19,S1387&gt;1),1,0)),0))</f>
        <v/>
      </c>
      <c r="W1387">
        <f>IF($D$20=0,IFERROR(W1388,MAX($D$16,POWER((ABS(K1387)^2)/($I$5*MAX(F1387,0.1)^2),1/3))),IF(IFERROR(AG1388,0)=0,IFERROR(W1388,MAX($D$16,POWER((ABS(K1387)^2)/($I$5*MAX(F1387,0.1)^2),1/3))),IF(OR(IFERROR(W1387,0)=0,IFERROR(AD1388,0)&gt;1),MAX($D$16,POWER((ABS(K1387)^2)/($I$5*MAX(F1387,0.1)^2),1/3)),IF(IFERROR(AF1387,0)&gt;0,MAX($D$16,IFERROR(W1387,0)+((IFERROR(AF1387,0))*$D$18*IF((IFERROR(AD1387,0))&lt;1,1,-1))),IF(IFERROR(AF1387,0)&lt;0,IF(ABS((MAX($D$16,POWER((ABS(K1387)^2)/($I$5*MAX(F1387,0.1)^2),1/3)))-IFERROR(W1387,0))&gt;$D$19,MAX($D$16,IF((MAX($D$16,POWER((ABS(K1387)^2)/($I$5*MAX(F1387,0.1)^2),1/3)))&gt;IFERROR(W1387,0),MIN((MAX($D$16,POWER((ABS(K1387)^2)/($I$5*MAX(F1387,0.1)^2),1/3))),IFERROR(W1387,0)+(MIN(ABS(IFERROR(AF1387,0))*$D$18,ABS((MAX($D$16,POWER((ABS(K1387)^2)/($I$5*MAX(F1387,0.1)^2),1/3)))-IFERROR(W1387,0))))),MAX((MAX($D$16,POWER((ABS(K1387)^2)/($I$5*MAX(F1387,0.1)^2),1/3))),IFERROR(W1387,0)-(MIN(ABS(IFERROR(AF1387,0))*$D$18,ABS((MAX($D$16,POWER((ABS(K1387)^2)/($I$5*MAX(F1387,0.1)^2),1/3)))-IFERROR(W1387,0))))))),MAX($D$16,POWER((ABS(K1387)^2)/($I$5*MAX(F1387,0.1)^2),1/3))),MAX($D$16,IFERROR(W1387,0)))))))</f>
        <v/>
      </c>
      <c r="X1387">
        <f>((F1387)+(G1387)*(W1387))*(W1387)</f>
        <v/>
      </c>
      <c r="Y1387">
        <f>(((F1387)+(G1387)*(W1387))*(W1387))/MAX((F1387)+2*(W1387)*SQRT(1+(G1387)^2),1E-6)</f>
        <v/>
      </c>
      <c r="Z1387">
        <f>ABS(K1387)/MAX(((F1387)+(G1387)*(W1387))*(W1387),1E-6)</f>
        <v/>
      </c>
      <c r="AA1387">
        <f>E1387+W1387</f>
        <v/>
      </c>
      <c r="AB1387">
        <f>AA1387+((ABS(K1387)/MAX(((F1387)+(G1387)*(W1387))*(W1387),1E-6))^2)/(2*$I$5)</f>
        <v/>
      </c>
      <c r="AC1387">
        <f>((ABS(K1387)*$D$6)/(MAX(((F1387)+(G1387)*(W1387))*(W1387),1E-6)*MAX(((((F1387)+(G1387)*(W1387))*(W1387))/MAX((F1387)+2*(W1387)*SQRT(1+(G1387)^2),1E-6))^(2/3),1E-6)))^2</f>
        <v/>
      </c>
      <c r="AD1387">
        <f>ABS(ABS(K1387)/MAX(((F1387)+(G1387)*(W1387))*(W1387),1E-6))/SQRT($I$5*MAX((((F1387)+(G1387)*(W1387))*(W1387))/MAX((F1387)+2*(G1387)*(W1387),1E-6),1E-6))</f>
        <v/>
      </c>
      <c r="AE1387">
        <f>((F1387)*(W1387)^2)/2+(G1387)*(W1387)^3/3+(ABS(K1387)^2)/($I$5*MAX(((F1387)+(G1387)*(W1387))*(W1387),1E-6))</f>
        <v/>
      </c>
      <c r="AF1387">
        <f>IF($D$20=0,0,IFERROR(AB1388+(((AC1387+AC1388)/2)*J1388)+(IF(Z1387&gt;Z1388,$D$8*((Z1387^2-Z1388^2)/(2*$I$5)),$D$9*((Z1388^2-Z1387^2)/(2*$I$5)))+($D$10*(ABS(I1388)/90)*(MAX(Z1387^2,Z1388^2)/(2*$I$5))))-AB1387,0))</f>
        <v/>
      </c>
      <c r="AG1387">
        <f>IF($D$20=0,1,IFERROR(IF(ROUND(AD1387,3)=1,1,IF(AND(ABS(AF1387)&lt;$D$19,AD1387&lt;1),1,0)),0))</f>
        <v/>
      </c>
      <c r="AH1387">
        <f>IFERROR(IF(V32="Supercritical",MAX($D$16,IFERROR(L1387,MAX($D$16,POWER((ABS(K1387)^2)/($I$5*MAX(F1387,0.1)^2),1/3)))),IF(V32="Subcritical",MAX($D$16,IFERROR(W1387,MAX($D$16,POWER((ABS(K1387)^2)/($I$5*MAX(F1387,0.1)^2),1/3)))),IF(AND(IFERROR(V1387,0)=1,IFERROR(AG1387,0)=1),IF(IFERROR(T1387,-1E99)&gt;=IFERROR(AE1387,-1E99),MAX($D$16,IFERROR(L1387,MAX($D$16,POWER((ABS(K1387)^2)/($I$5*MAX(F1387,0.1)^2),1/3)))),MAX($D$16,IFERROR(W1387,MAX($D$16,POWER((ABS(K1387)^2)/($I$5*MAX(F1387,0.1)^2),1/3))))),IF(IFERROR(V1387,0)=1,MAX($D$16,IFERROR(L1387,MAX($D$16,POWER((ABS(K1387)^2)/($I$5*MAX(F1387,0.1)^2),1/3)))),IF(IFERROR(AG1387,0)=1,MAX($D$16,IFERROR(W1387,MAX($D$16,POWER((ABS(K1387)^2)/($I$5*MAX(F1387,0.1)^2),1/3)))),MAX($D$16,POWER((ABS(K1387)^2)/($I$5*MAX(F1387,0.1)^2),1/3))))))),MAX($D$16,POWER((ABS(K1387)^2)/($I$5*MAX(F1387,0.1)^2),1/3)))</f>
        <v/>
      </c>
      <c r="AI1387">
        <f>E1387+AH1387</f>
        <v/>
      </c>
      <c r="AJ1387">
        <f>AI1387+((ABS(K1387)/MAX(((F1387)+(G1387)*(AH1387))*(AH1387),1E-6))^2)/(2*$I$5)</f>
        <v/>
      </c>
      <c r="AM1387" t="n">
        <v>0</v>
      </c>
      <c r="AN1387" t="n">
        <v>0</v>
      </c>
      <c r="AO1387">
        <f>AM1387+AN1387</f>
        <v/>
      </c>
      <c r="AP1387">
        <f>AP1386+AO1387</f>
        <v/>
      </c>
      <c r="AQ1387">
        <f>ABS(ABS(K1387)/MAX(((F1387)+(G1387)*(AH1387))*(AH1387),1E-6))/SQRT($I$5*MAX((((F1387)+(G1387)*(AH1387))*(AH1387))/MAX((F1387)+2*(G1387)*(AH1387),1E-6),1E-6))</f>
        <v/>
      </c>
      <c r="AR1387">
        <f>IF(AQ1387&lt;1,"Subcritical","Supercritical")</f>
        <v/>
      </c>
      <c r="AS1387">
        <f>((ABS(K1387)*$D$6)/(MAX(((F1387)+(G1387)*(AH1387))*(AH1387),1E-6)*MAX(((((F1387)+(G1387)*(AH1387))*(AH1387))/MAX((F1387)+2*(AH1387)*SQRT(1+(G1387)^2),1E-6))^(2/3),1E-6)))^2</f>
        <v/>
      </c>
    </row>
    <row r="1388">
      <c r="A1388" t="n">
        <v>1239</v>
      </c>
      <c r="B1388" t="n">
        <v>1237.89</v>
      </c>
      <c r="C1388" t="n">
        <v>616071.108</v>
      </c>
      <c r="D1388" t="n">
        <v>3096766.261</v>
      </c>
      <c r="E1388" t="n">
        <v>631.943</v>
      </c>
      <c r="F1388" t="n">
        <v>5.2</v>
      </c>
      <c r="G1388" t="n">
        <v>0</v>
      </c>
      <c r="H1388" t="inlineStr">
        <is>
          <t>Normal</t>
        </is>
      </c>
      <c r="I1388" t="n">
        <v>0.057</v>
      </c>
      <c r="J1388">
        <f>B1388-B1387</f>
        <v/>
      </c>
      <c r="K1388">
        <f>MAX(0,K1387-AO1387)</f>
        <v/>
      </c>
      <c r="L1388">
        <f>IF($D$20=0,IFERROR(L1387,MAX($D$16,POWER((ABS(K1388)^2)/($I$5*MAX(F1388,0.1)^2),1/3))),IF(IFERROR(V1387,0)=0,IFERROR(L1387,MAX($D$16,POWER((ABS(K1388)^2)/($I$5*MAX(F1388,0.1)^2),1/3))),IF(OR(IFERROR(L1388,0)=0,IFERROR(S1387,0)&lt;1,IFERROR(S1388,0)&lt;1),MAX($D$16,POWER((ABS(K1388)^2)/($I$5*MAX(F1388,0.1)^2),1/3)),IF(IFERROR(U1388,0)&gt;0,MAX($D$16,IFERROR(L1388,0)+((IFERROR(U1388,0))*$D$18*IF((IFERROR(S1388,0))&lt;1,1,-1))),IF(IFERROR(U1388,0)&lt;0,IF(ABS((MAX($D$16,POWER((ABS(K1388)^2)/($I$5*MAX(F1388,0.1)^2),1/3)))-IFERROR(L1388,0))&gt;$D$19,MAX($D$16,IF((MAX($D$16,POWER((ABS(K1388)^2)/($I$5*MAX(F1388,0.1)^2),1/3)))&gt;IFERROR(L1388,0),MIN((MAX($D$16,POWER((ABS(K1388)^2)/($I$5*MAX(F1388,0.1)^2),1/3))),IFERROR(L1388,0)+(MIN(ABS(IFERROR(U1388,0))*$D$18,ABS((MAX($D$16,POWER((ABS(K1388)^2)/($I$5*MAX(F1388,0.1)^2),1/3)))-IFERROR(L1388,0))))),MAX((MAX($D$16,POWER((ABS(K1388)^2)/($I$5*MAX(F1388,0.1)^2),1/3))),IFERROR(L1388,0)-(MIN(ABS(IFERROR(U1388,0))*$D$18,ABS((MAX($D$16,POWER((ABS(K1388)^2)/($I$5*MAX(F1388,0.1)^2),1/3)))-IFERROR(L1388,0))))))),MAX($D$16,POWER((ABS(K1388)^2)/($I$5*MAX(F1388,0.1)^2),1/3))),MAX($D$16,IFERROR(L1388,0)))))))</f>
        <v/>
      </c>
      <c r="M1388">
        <f>((F1388)+(G1388)*(L1388))*(L1388)</f>
        <v/>
      </c>
      <c r="N1388">
        <f>(((F1388)+(G1388)*(L1388))*(L1388))/MAX((F1388)+2*(L1388)*SQRT(1+(G1388)^2),1E-6)</f>
        <v/>
      </c>
      <c r="O1388">
        <f>ABS(K1388)/MAX(((F1388)+(G1388)*(L1388))*(L1388),1E-6)</f>
        <v/>
      </c>
      <c r="P1388">
        <f>E1388+L1388</f>
        <v/>
      </c>
      <c r="Q1388">
        <f>P1388+((ABS(K1388)/MAX(((F1388)+(G1388)*(L1388))*(L1388),1E-6))^2)/(2*$I$5)</f>
        <v/>
      </c>
      <c r="R1388">
        <f>((ABS(K1388)*$D$6)/(MAX(((F1388)+(G1388)*(L1388))*(L1388),1E-6)*MAX(((((F1388)+(G1388)*(L1388))*(L1388))/MAX((F1388)+2*(L1388)*SQRT(1+(G1388)^2),1E-6))^(2/3),1E-6)))^2</f>
        <v/>
      </c>
      <c r="S1388">
        <f>ABS(ABS(K1388)/MAX(((F1388)+(G1388)*(L1388))*(L1388),1E-6))/SQRT($I$5*MAX((((F1388)+(G1388)*(L1388))*(L1388))/MAX((F1388)+2*(G1388)*(L1388),1E-6),1E-6))</f>
        <v/>
      </c>
      <c r="T1388">
        <f>((F1388)*(L1388)^2)/2+(G1388)*(L1388)^3/3+(ABS(K1388)^2)/($I$5*MAX(((F1388)+(G1388)*(L1388))*(L1388),1E-6))</f>
        <v/>
      </c>
      <c r="U1388">
        <f>IF($D$20=0,0,IFERROR(Q1387-(((R1387+R1388)/2)*J1388)-(IF(O1387&gt;O1388,$D$8*((O1387^2-O1388^2)/(2*$I$5)),$D$9*((O1388^2-O1387^2)/(2*$I$5)))+($D$10*(ABS(I1388)/90)*(MAX(O1387^2,O1388^2)/(2*$I$5))))-Q1388,0))</f>
        <v/>
      </c>
      <c r="V1388">
        <f>IF($D$20=0,1,IFERROR(IF(ROUND(S1388,3)=1,1,IF(AND(ABS(U1388)&lt;$D$19,S1388&gt;1),1,0)),0))</f>
        <v/>
      </c>
      <c r="W1388">
        <f>IF($D$20=0,IFERROR(W1389,MAX($D$16,POWER((ABS(K1388)^2)/($I$5*MAX(F1388,0.1)^2),1/3))),IF(IFERROR(AG1389,0)=0,IFERROR(W1389,MAX($D$16,POWER((ABS(K1388)^2)/($I$5*MAX(F1388,0.1)^2),1/3))),IF(OR(IFERROR(W1388,0)=0,IFERROR(AD1389,0)&gt;1),MAX($D$16,POWER((ABS(K1388)^2)/($I$5*MAX(F1388,0.1)^2),1/3)),IF(IFERROR(AF1388,0)&gt;0,MAX($D$16,IFERROR(W1388,0)+((IFERROR(AF1388,0))*$D$18*IF((IFERROR(AD1388,0))&lt;1,1,-1))),IF(IFERROR(AF1388,0)&lt;0,IF(ABS((MAX($D$16,POWER((ABS(K1388)^2)/($I$5*MAX(F1388,0.1)^2),1/3)))-IFERROR(W1388,0))&gt;$D$19,MAX($D$16,IF((MAX($D$16,POWER((ABS(K1388)^2)/($I$5*MAX(F1388,0.1)^2),1/3)))&gt;IFERROR(W1388,0),MIN((MAX($D$16,POWER((ABS(K1388)^2)/($I$5*MAX(F1388,0.1)^2),1/3))),IFERROR(W1388,0)+(MIN(ABS(IFERROR(AF1388,0))*$D$18,ABS((MAX($D$16,POWER((ABS(K1388)^2)/($I$5*MAX(F1388,0.1)^2),1/3)))-IFERROR(W1388,0))))),MAX((MAX($D$16,POWER((ABS(K1388)^2)/($I$5*MAX(F1388,0.1)^2),1/3))),IFERROR(W1388,0)-(MIN(ABS(IFERROR(AF1388,0))*$D$18,ABS((MAX($D$16,POWER((ABS(K1388)^2)/($I$5*MAX(F1388,0.1)^2),1/3)))-IFERROR(W1388,0))))))),MAX($D$16,POWER((ABS(K1388)^2)/($I$5*MAX(F1388,0.1)^2),1/3))),MAX($D$16,IFERROR(W1388,0)))))))</f>
        <v/>
      </c>
      <c r="X1388">
        <f>((F1388)+(G1388)*(W1388))*(W1388)</f>
        <v/>
      </c>
      <c r="Y1388">
        <f>(((F1388)+(G1388)*(W1388))*(W1388))/MAX((F1388)+2*(W1388)*SQRT(1+(G1388)^2),1E-6)</f>
        <v/>
      </c>
      <c r="Z1388">
        <f>ABS(K1388)/MAX(((F1388)+(G1388)*(W1388))*(W1388),1E-6)</f>
        <v/>
      </c>
      <c r="AA1388">
        <f>E1388+W1388</f>
        <v/>
      </c>
      <c r="AB1388">
        <f>AA1388+((ABS(K1388)/MAX(((F1388)+(G1388)*(W1388))*(W1388),1E-6))^2)/(2*$I$5)</f>
        <v/>
      </c>
      <c r="AC1388">
        <f>((ABS(K1388)*$D$6)/(MAX(((F1388)+(G1388)*(W1388))*(W1388),1E-6)*MAX(((((F1388)+(G1388)*(W1388))*(W1388))/MAX((F1388)+2*(W1388)*SQRT(1+(G1388)^2),1E-6))^(2/3),1E-6)))^2</f>
        <v/>
      </c>
      <c r="AD1388">
        <f>ABS(ABS(K1388)/MAX(((F1388)+(G1388)*(W1388))*(W1388),1E-6))/SQRT($I$5*MAX((((F1388)+(G1388)*(W1388))*(W1388))/MAX((F1388)+2*(G1388)*(W1388),1E-6),1E-6))</f>
        <v/>
      </c>
      <c r="AE1388">
        <f>((F1388)*(W1388)^2)/2+(G1388)*(W1388)^3/3+(ABS(K1388)^2)/($I$5*MAX(((F1388)+(G1388)*(W1388))*(W1388),1E-6))</f>
        <v/>
      </c>
      <c r="AF1388">
        <f>IF($D$20=0,0,IFERROR(AB1389+(((AC1388+AC1389)/2)*J1389)+(IF(Z1388&gt;Z1389,$D$8*((Z1388^2-Z1389^2)/(2*$I$5)),$D$9*((Z1389^2-Z1388^2)/(2*$I$5)))+($D$10*(ABS(I1389)/90)*(MAX(Z1388^2,Z1389^2)/(2*$I$5))))-AB1388,0))</f>
        <v/>
      </c>
      <c r="AG1388">
        <f>IF($D$20=0,1,IFERROR(IF(ROUND(AD1388,3)=1,1,IF(AND(ABS(AF1388)&lt;$D$19,AD1388&lt;1),1,0)),0))</f>
        <v/>
      </c>
      <c r="AH1388">
        <f>IFERROR(IF(V32="Supercritical",MAX($D$16,IFERROR(L1388,MAX($D$16,POWER((ABS(K1388)^2)/($I$5*MAX(F1388,0.1)^2),1/3)))),IF(V32="Subcritical",MAX($D$16,IFERROR(W1388,MAX($D$16,POWER((ABS(K1388)^2)/($I$5*MAX(F1388,0.1)^2),1/3)))),IF(AND(IFERROR(V1388,0)=1,IFERROR(AG1388,0)=1),IF(IFERROR(T1388,-1E99)&gt;=IFERROR(AE1388,-1E99),MAX($D$16,IFERROR(L1388,MAX($D$16,POWER((ABS(K1388)^2)/($I$5*MAX(F1388,0.1)^2),1/3)))),MAX($D$16,IFERROR(W1388,MAX($D$16,POWER((ABS(K1388)^2)/($I$5*MAX(F1388,0.1)^2),1/3))))),IF(IFERROR(V1388,0)=1,MAX($D$16,IFERROR(L1388,MAX($D$16,POWER((ABS(K1388)^2)/($I$5*MAX(F1388,0.1)^2),1/3)))),IF(IFERROR(AG1388,0)=1,MAX($D$16,IFERROR(W1388,MAX($D$16,POWER((ABS(K1388)^2)/($I$5*MAX(F1388,0.1)^2),1/3)))),MAX($D$16,POWER((ABS(K1388)^2)/($I$5*MAX(F1388,0.1)^2),1/3))))))),MAX($D$16,POWER((ABS(K1388)^2)/($I$5*MAX(F1388,0.1)^2),1/3)))</f>
        <v/>
      </c>
      <c r="AI1388">
        <f>E1388+AH1388</f>
        <v/>
      </c>
      <c r="AJ1388">
        <f>AI1388+((ABS(K1388)/MAX(((F1388)+(G1388)*(AH1388))*(AH1388),1E-6))^2)/(2*$I$5)</f>
        <v/>
      </c>
      <c r="AM1388" t="n">
        <v>0</v>
      </c>
      <c r="AN1388" t="n">
        <v>0</v>
      </c>
      <c r="AO1388">
        <f>AM1388+AN1388</f>
        <v/>
      </c>
      <c r="AP1388">
        <f>AP1387+AO1388</f>
        <v/>
      </c>
      <c r="AQ1388">
        <f>ABS(ABS(K1388)/MAX(((F1388)+(G1388)*(AH1388))*(AH1388),1E-6))/SQRT($I$5*MAX((((F1388)+(G1388)*(AH1388))*(AH1388))/MAX((F1388)+2*(G1388)*(AH1388),1E-6),1E-6))</f>
        <v/>
      </c>
      <c r="AR1388">
        <f>IF(AQ1388&lt;1,"Subcritical","Supercritical")</f>
        <v/>
      </c>
      <c r="AS1388">
        <f>((ABS(K1388)*$D$6)/(MAX(((F1388)+(G1388)*(AH1388))*(AH1388),1E-6)*MAX(((((F1388)+(G1388)*(AH1388))*(AH1388))/MAX((F1388)+2*(AH1388)*SQRT(1+(G1388)^2),1E-6))^(2/3),1E-6)))^2</f>
        <v/>
      </c>
    </row>
    <row r="1389">
      <c r="A1389" t="n">
        <v>1240</v>
      </c>
      <c r="B1389" t="n">
        <v>1238.89</v>
      </c>
      <c r="C1389" t="n">
        <v>616071.066</v>
      </c>
      <c r="D1389" t="n">
        <v>3096765.262</v>
      </c>
      <c r="E1389" t="n">
        <v>631.9425</v>
      </c>
      <c r="F1389" t="n">
        <v>5.2</v>
      </c>
      <c r="G1389" t="n">
        <v>0</v>
      </c>
      <c r="H1389" t="inlineStr">
        <is>
          <t>Normal</t>
        </is>
      </c>
      <c r="I1389" t="n">
        <v>0</v>
      </c>
      <c r="J1389">
        <f>B1389-B1388</f>
        <v/>
      </c>
      <c r="K1389">
        <f>MAX(0,K1388-AO1388)</f>
        <v/>
      </c>
      <c r="L1389">
        <f>IF($D$20=0,IFERROR(L1388,MAX($D$16,POWER((ABS(K1389)^2)/($I$5*MAX(F1389,0.1)^2),1/3))),IF(IFERROR(V1388,0)=0,IFERROR(L1388,MAX($D$16,POWER((ABS(K1389)^2)/($I$5*MAX(F1389,0.1)^2),1/3))),IF(OR(IFERROR(L1389,0)=0,IFERROR(S1388,0)&lt;1,IFERROR(S1389,0)&lt;1),MAX($D$16,POWER((ABS(K1389)^2)/($I$5*MAX(F1389,0.1)^2),1/3)),IF(IFERROR(U1389,0)&gt;0,MAX($D$16,IFERROR(L1389,0)+((IFERROR(U1389,0))*$D$18*IF((IFERROR(S1389,0))&lt;1,1,-1))),IF(IFERROR(U1389,0)&lt;0,IF(ABS((MAX($D$16,POWER((ABS(K1389)^2)/($I$5*MAX(F1389,0.1)^2),1/3)))-IFERROR(L1389,0))&gt;$D$19,MAX($D$16,IF((MAX($D$16,POWER((ABS(K1389)^2)/($I$5*MAX(F1389,0.1)^2),1/3)))&gt;IFERROR(L1389,0),MIN((MAX($D$16,POWER((ABS(K1389)^2)/($I$5*MAX(F1389,0.1)^2),1/3))),IFERROR(L1389,0)+(MIN(ABS(IFERROR(U1389,0))*$D$18,ABS((MAX($D$16,POWER((ABS(K1389)^2)/($I$5*MAX(F1389,0.1)^2),1/3)))-IFERROR(L1389,0))))),MAX((MAX($D$16,POWER((ABS(K1389)^2)/($I$5*MAX(F1389,0.1)^2),1/3))),IFERROR(L1389,0)-(MIN(ABS(IFERROR(U1389,0))*$D$18,ABS((MAX($D$16,POWER((ABS(K1389)^2)/($I$5*MAX(F1389,0.1)^2),1/3)))-IFERROR(L1389,0))))))),MAX($D$16,POWER((ABS(K1389)^2)/($I$5*MAX(F1389,0.1)^2),1/3))),MAX($D$16,IFERROR(L1389,0)))))))</f>
        <v/>
      </c>
      <c r="M1389">
        <f>((F1389)+(G1389)*(L1389))*(L1389)</f>
        <v/>
      </c>
      <c r="N1389">
        <f>(((F1389)+(G1389)*(L1389))*(L1389))/MAX((F1389)+2*(L1389)*SQRT(1+(G1389)^2),1E-6)</f>
        <v/>
      </c>
      <c r="O1389">
        <f>ABS(K1389)/MAX(((F1389)+(G1389)*(L1389))*(L1389),1E-6)</f>
        <v/>
      </c>
      <c r="P1389">
        <f>E1389+L1389</f>
        <v/>
      </c>
      <c r="Q1389">
        <f>P1389+((ABS(K1389)/MAX(((F1389)+(G1389)*(L1389))*(L1389),1E-6))^2)/(2*$I$5)</f>
        <v/>
      </c>
      <c r="R1389">
        <f>((ABS(K1389)*$D$6)/(MAX(((F1389)+(G1389)*(L1389))*(L1389),1E-6)*MAX(((((F1389)+(G1389)*(L1389))*(L1389))/MAX((F1389)+2*(L1389)*SQRT(1+(G1389)^2),1E-6))^(2/3),1E-6)))^2</f>
        <v/>
      </c>
      <c r="S1389">
        <f>ABS(ABS(K1389)/MAX(((F1389)+(G1389)*(L1389))*(L1389),1E-6))/SQRT($I$5*MAX((((F1389)+(G1389)*(L1389))*(L1389))/MAX((F1389)+2*(G1389)*(L1389),1E-6),1E-6))</f>
        <v/>
      </c>
      <c r="T1389">
        <f>((F1389)*(L1389)^2)/2+(G1389)*(L1389)^3/3+(ABS(K1389)^2)/($I$5*MAX(((F1389)+(G1389)*(L1389))*(L1389),1E-6))</f>
        <v/>
      </c>
      <c r="U1389">
        <f>IF($D$20=0,0,IFERROR(Q1388-(((R1388+R1389)/2)*J1389)-(IF(O1388&gt;O1389,$D$8*((O1388^2-O1389^2)/(2*$I$5)),$D$9*((O1389^2-O1388^2)/(2*$I$5)))+($D$10*(ABS(I1389)/90)*(MAX(O1388^2,O1389^2)/(2*$I$5))))-Q1389,0))</f>
        <v/>
      </c>
      <c r="V1389">
        <f>IF($D$20=0,1,IFERROR(IF(ROUND(S1389,3)=1,1,IF(AND(ABS(U1389)&lt;$D$19,S1389&gt;1),1,0)),0))</f>
        <v/>
      </c>
      <c r="W1389">
        <f>IF($D$20=0,IFERROR(W1390,MAX($D$16,POWER((ABS(K1389)^2)/($I$5*MAX(F1389,0.1)^2),1/3))),IF(IFERROR(AG1390,0)=0,IFERROR(W1390,MAX($D$16,POWER((ABS(K1389)^2)/($I$5*MAX(F1389,0.1)^2),1/3))),IF(OR(IFERROR(W1389,0)=0,IFERROR(AD1390,0)&gt;1),MAX($D$16,POWER((ABS(K1389)^2)/($I$5*MAX(F1389,0.1)^2),1/3)),IF(IFERROR(AF1389,0)&gt;0,MAX($D$16,IFERROR(W1389,0)+((IFERROR(AF1389,0))*$D$18*IF((IFERROR(AD1389,0))&lt;1,1,-1))),IF(IFERROR(AF1389,0)&lt;0,IF(ABS((MAX($D$16,POWER((ABS(K1389)^2)/($I$5*MAX(F1389,0.1)^2),1/3)))-IFERROR(W1389,0))&gt;$D$19,MAX($D$16,IF((MAX($D$16,POWER((ABS(K1389)^2)/($I$5*MAX(F1389,0.1)^2),1/3)))&gt;IFERROR(W1389,0),MIN((MAX($D$16,POWER((ABS(K1389)^2)/($I$5*MAX(F1389,0.1)^2),1/3))),IFERROR(W1389,0)+(MIN(ABS(IFERROR(AF1389,0))*$D$18,ABS((MAX($D$16,POWER((ABS(K1389)^2)/($I$5*MAX(F1389,0.1)^2),1/3)))-IFERROR(W1389,0))))),MAX((MAX($D$16,POWER((ABS(K1389)^2)/($I$5*MAX(F1389,0.1)^2),1/3))),IFERROR(W1389,0)-(MIN(ABS(IFERROR(AF1389,0))*$D$18,ABS((MAX($D$16,POWER((ABS(K1389)^2)/($I$5*MAX(F1389,0.1)^2),1/3)))-IFERROR(W1389,0))))))),MAX($D$16,POWER((ABS(K1389)^2)/($I$5*MAX(F1389,0.1)^2),1/3))),MAX($D$16,IFERROR(W1389,0)))))))</f>
        <v/>
      </c>
      <c r="X1389">
        <f>((F1389)+(G1389)*(W1389))*(W1389)</f>
        <v/>
      </c>
      <c r="Y1389">
        <f>(((F1389)+(G1389)*(W1389))*(W1389))/MAX((F1389)+2*(W1389)*SQRT(1+(G1389)^2),1E-6)</f>
        <v/>
      </c>
      <c r="Z1389">
        <f>ABS(K1389)/MAX(((F1389)+(G1389)*(W1389))*(W1389),1E-6)</f>
        <v/>
      </c>
      <c r="AA1389">
        <f>E1389+W1389</f>
        <v/>
      </c>
      <c r="AB1389">
        <f>AA1389+((ABS(K1389)/MAX(((F1389)+(G1389)*(W1389))*(W1389),1E-6))^2)/(2*$I$5)</f>
        <v/>
      </c>
      <c r="AC1389">
        <f>((ABS(K1389)*$D$6)/(MAX(((F1389)+(G1389)*(W1389))*(W1389),1E-6)*MAX(((((F1389)+(G1389)*(W1389))*(W1389))/MAX((F1389)+2*(W1389)*SQRT(1+(G1389)^2),1E-6))^(2/3),1E-6)))^2</f>
        <v/>
      </c>
      <c r="AD1389">
        <f>ABS(ABS(K1389)/MAX(((F1389)+(G1389)*(W1389))*(W1389),1E-6))/SQRT($I$5*MAX((((F1389)+(G1389)*(W1389))*(W1389))/MAX((F1389)+2*(G1389)*(W1389),1E-6),1E-6))</f>
        <v/>
      </c>
      <c r="AE1389">
        <f>((F1389)*(W1389)^2)/2+(G1389)*(W1389)^3/3+(ABS(K1389)^2)/($I$5*MAX(((F1389)+(G1389)*(W1389))*(W1389),1E-6))</f>
        <v/>
      </c>
      <c r="AF1389">
        <f>IF($D$20=0,0,IFERROR(AB1390+(((AC1389+AC1390)/2)*J1390)+(IF(Z1389&gt;Z1390,$D$8*((Z1389^2-Z1390^2)/(2*$I$5)),$D$9*((Z1390^2-Z1389^2)/(2*$I$5)))+($D$10*(ABS(I1390)/90)*(MAX(Z1389^2,Z1390^2)/(2*$I$5))))-AB1389,0))</f>
        <v/>
      </c>
      <c r="AG1389">
        <f>IF($D$20=0,1,IFERROR(IF(ROUND(AD1389,3)=1,1,IF(AND(ABS(AF1389)&lt;$D$19,AD1389&lt;1),1,0)),0))</f>
        <v/>
      </c>
      <c r="AH1389">
        <f>IFERROR(IF(V32="Supercritical",MAX($D$16,IFERROR(L1389,MAX($D$16,POWER((ABS(K1389)^2)/($I$5*MAX(F1389,0.1)^2),1/3)))),IF(V32="Subcritical",MAX($D$16,IFERROR(W1389,MAX($D$16,POWER((ABS(K1389)^2)/($I$5*MAX(F1389,0.1)^2),1/3)))),IF(AND(IFERROR(V1389,0)=1,IFERROR(AG1389,0)=1),IF(IFERROR(T1389,-1E99)&gt;=IFERROR(AE1389,-1E99),MAX($D$16,IFERROR(L1389,MAX($D$16,POWER((ABS(K1389)^2)/($I$5*MAX(F1389,0.1)^2),1/3)))),MAX($D$16,IFERROR(W1389,MAX($D$16,POWER((ABS(K1389)^2)/($I$5*MAX(F1389,0.1)^2),1/3))))),IF(IFERROR(V1389,0)=1,MAX($D$16,IFERROR(L1389,MAX($D$16,POWER((ABS(K1389)^2)/($I$5*MAX(F1389,0.1)^2),1/3)))),IF(IFERROR(AG1389,0)=1,MAX($D$16,IFERROR(W1389,MAX($D$16,POWER((ABS(K1389)^2)/($I$5*MAX(F1389,0.1)^2),1/3)))),MAX($D$16,POWER((ABS(K1389)^2)/($I$5*MAX(F1389,0.1)^2),1/3))))))),MAX($D$16,POWER((ABS(K1389)^2)/($I$5*MAX(F1389,0.1)^2),1/3)))</f>
        <v/>
      </c>
      <c r="AI1389">
        <f>E1389+AH1389</f>
        <v/>
      </c>
      <c r="AJ1389">
        <f>AI1389+((ABS(K1389)/MAX(((F1389)+(G1389)*(AH1389))*(AH1389),1E-6))^2)/(2*$I$5)</f>
        <v/>
      </c>
      <c r="AM1389" t="n">
        <v>0</v>
      </c>
      <c r="AN1389" t="n">
        <v>0</v>
      </c>
      <c r="AO1389">
        <f>AM1389+AN1389</f>
        <v/>
      </c>
      <c r="AP1389">
        <f>AP1388+AO1389</f>
        <v/>
      </c>
      <c r="AQ1389">
        <f>ABS(ABS(K1389)/MAX(((F1389)+(G1389)*(AH1389))*(AH1389),1E-6))/SQRT($I$5*MAX((((F1389)+(G1389)*(AH1389))*(AH1389))/MAX((F1389)+2*(G1389)*(AH1389),1E-6),1E-6))</f>
        <v/>
      </c>
      <c r="AR1389">
        <f>IF(AQ1389&lt;1,"Subcritical","Supercritical")</f>
        <v/>
      </c>
      <c r="AS1389">
        <f>((ABS(K1389)*$D$6)/(MAX(((F1389)+(G1389)*(AH1389))*(AH1389),1E-6)*MAX(((((F1389)+(G1389)*(AH1389))*(AH1389))/MAX((F1389)+2*(AH1389)*SQRT(1+(G1389)^2),1E-6))^(2/3),1E-6)))^2</f>
        <v/>
      </c>
    </row>
    <row r="1390">
      <c r="A1390" t="n">
        <v>1241</v>
      </c>
      <c r="B1390" t="n">
        <v>1239.889</v>
      </c>
      <c r="C1390" t="n">
        <v>616071.024</v>
      </c>
      <c r="D1390" t="n">
        <v>3096764.263</v>
      </c>
      <c r="E1390" t="n">
        <v>631.942</v>
      </c>
      <c r="F1390" t="n">
        <v>5.2</v>
      </c>
      <c r="G1390" t="n">
        <v>0</v>
      </c>
      <c r="H1390" t="inlineStr">
        <is>
          <t>Normal</t>
        </is>
      </c>
      <c r="I1390" t="n">
        <v>0</v>
      </c>
      <c r="J1390">
        <f>B1390-B1389</f>
        <v/>
      </c>
      <c r="K1390">
        <f>MAX(0,K1389-AO1389)</f>
        <v/>
      </c>
      <c r="L1390">
        <f>IF($D$20=0,IFERROR(L1389,MAX($D$16,POWER((ABS(K1390)^2)/($I$5*MAX(F1390,0.1)^2),1/3))),IF(IFERROR(V1389,0)=0,IFERROR(L1389,MAX($D$16,POWER((ABS(K1390)^2)/($I$5*MAX(F1390,0.1)^2),1/3))),IF(OR(IFERROR(L1390,0)=0,IFERROR(S1389,0)&lt;1,IFERROR(S1390,0)&lt;1),MAX($D$16,POWER((ABS(K1390)^2)/($I$5*MAX(F1390,0.1)^2),1/3)),IF(IFERROR(U1390,0)&gt;0,MAX($D$16,IFERROR(L1390,0)+((IFERROR(U1390,0))*$D$18*IF((IFERROR(S1390,0))&lt;1,1,-1))),IF(IFERROR(U1390,0)&lt;0,IF(ABS((MAX($D$16,POWER((ABS(K1390)^2)/($I$5*MAX(F1390,0.1)^2),1/3)))-IFERROR(L1390,0))&gt;$D$19,MAX($D$16,IF((MAX($D$16,POWER((ABS(K1390)^2)/($I$5*MAX(F1390,0.1)^2),1/3)))&gt;IFERROR(L1390,0),MIN((MAX($D$16,POWER((ABS(K1390)^2)/($I$5*MAX(F1390,0.1)^2),1/3))),IFERROR(L1390,0)+(MIN(ABS(IFERROR(U1390,0))*$D$18,ABS((MAX($D$16,POWER((ABS(K1390)^2)/($I$5*MAX(F1390,0.1)^2),1/3)))-IFERROR(L1390,0))))),MAX((MAX($D$16,POWER((ABS(K1390)^2)/($I$5*MAX(F1390,0.1)^2),1/3))),IFERROR(L1390,0)-(MIN(ABS(IFERROR(U1390,0))*$D$18,ABS((MAX($D$16,POWER((ABS(K1390)^2)/($I$5*MAX(F1390,0.1)^2),1/3)))-IFERROR(L1390,0))))))),MAX($D$16,POWER((ABS(K1390)^2)/($I$5*MAX(F1390,0.1)^2),1/3))),MAX($D$16,IFERROR(L1390,0)))))))</f>
        <v/>
      </c>
      <c r="M1390">
        <f>((F1390)+(G1390)*(L1390))*(L1390)</f>
        <v/>
      </c>
      <c r="N1390">
        <f>(((F1390)+(G1390)*(L1390))*(L1390))/MAX((F1390)+2*(L1390)*SQRT(1+(G1390)^2),1E-6)</f>
        <v/>
      </c>
      <c r="O1390">
        <f>ABS(K1390)/MAX(((F1390)+(G1390)*(L1390))*(L1390),1E-6)</f>
        <v/>
      </c>
      <c r="P1390">
        <f>E1390+L1390</f>
        <v/>
      </c>
      <c r="Q1390">
        <f>P1390+((ABS(K1390)/MAX(((F1390)+(G1390)*(L1390))*(L1390),1E-6))^2)/(2*$I$5)</f>
        <v/>
      </c>
      <c r="R1390">
        <f>((ABS(K1390)*$D$6)/(MAX(((F1390)+(G1390)*(L1390))*(L1390),1E-6)*MAX(((((F1390)+(G1390)*(L1390))*(L1390))/MAX((F1390)+2*(L1390)*SQRT(1+(G1390)^2),1E-6))^(2/3),1E-6)))^2</f>
        <v/>
      </c>
      <c r="S1390">
        <f>ABS(ABS(K1390)/MAX(((F1390)+(G1390)*(L1390))*(L1390),1E-6))/SQRT($I$5*MAX((((F1390)+(G1390)*(L1390))*(L1390))/MAX((F1390)+2*(G1390)*(L1390),1E-6),1E-6))</f>
        <v/>
      </c>
      <c r="T1390">
        <f>((F1390)*(L1390)^2)/2+(G1390)*(L1390)^3/3+(ABS(K1390)^2)/($I$5*MAX(((F1390)+(G1390)*(L1390))*(L1390),1E-6))</f>
        <v/>
      </c>
      <c r="U1390">
        <f>IF($D$20=0,0,IFERROR(Q1389-(((R1389+R1390)/2)*J1390)-(IF(O1389&gt;O1390,$D$8*((O1389^2-O1390^2)/(2*$I$5)),$D$9*((O1390^2-O1389^2)/(2*$I$5)))+($D$10*(ABS(I1390)/90)*(MAX(O1389^2,O1390^2)/(2*$I$5))))-Q1390,0))</f>
        <v/>
      </c>
      <c r="V1390">
        <f>IF($D$20=0,1,IFERROR(IF(ROUND(S1390,3)=1,1,IF(AND(ABS(U1390)&lt;$D$19,S1390&gt;1),1,0)),0))</f>
        <v/>
      </c>
      <c r="W1390">
        <f>IF($D$20=0,IFERROR(W1391,MAX($D$16,POWER((ABS(K1390)^2)/($I$5*MAX(F1390,0.1)^2),1/3))),IF(IFERROR(AG1391,0)=0,IFERROR(W1391,MAX($D$16,POWER((ABS(K1390)^2)/($I$5*MAX(F1390,0.1)^2),1/3))),IF(OR(IFERROR(W1390,0)=0,IFERROR(AD1391,0)&gt;1),MAX($D$16,POWER((ABS(K1390)^2)/($I$5*MAX(F1390,0.1)^2),1/3)),IF(IFERROR(AF1390,0)&gt;0,MAX($D$16,IFERROR(W1390,0)+((IFERROR(AF1390,0))*$D$18*IF((IFERROR(AD1390,0))&lt;1,1,-1))),IF(IFERROR(AF1390,0)&lt;0,IF(ABS((MAX($D$16,POWER((ABS(K1390)^2)/($I$5*MAX(F1390,0.1)^2),1/3)))-IFERROR(W1390,0))&gt;$D$19,MAX($D$16,IF((MAX($D$16,POWER((ABS(K1390)^2)/($I$5*MAX(F1390,0.1)^2),1/3)))&gt;IFERROR(W1390,0),MIN((MAX($D$16,POWER((ABS(K1390)^2)/($I$5*MAX(F1390,0.1)^2),1/3))),IFERROR(W1390,0)+(MIN(ABS(IFERROR(AF1390,0))*$D$18,ABS((MAX($D$16,POWER((ABS(K1390)^2)/($I$5*MAX(F1390,0.1)^2),1/3)))-IFERROR(W1390,0))))),MAX((MAX($D$16,POWER((ABS(K1390)^2)/($I$5*MAX(F1390,0.1)^2),1/3))),IFERROR(W1390,0)-(MIN(ABS(IFERROR(AF1390,0))*$D$18,ABS((MAX($D$16,POWER((ABS(K1390)^2)/($I$5*MAX(F1390,0.1)^2),1/3)))-IFERROR(W1390,0))))))),MAX($D$16,POWER((ABS(K1390)^2)/($I$5*MAX(F1390,0.1)^2),1/3))),MAX($D$16,IFERROR(W1390,0)))))))</f>
        <v/>
      </c>
      <c r="X1390">
        <f>((F1390)+(G1390)*(W1390))*(W1390)</f>
        <v/>
      </c>
      <c r="Y1390">
        <f>(((F1390)+(G1390)*(W1390))*(W1390))/MAX((F1390)+2*(W1390)*SQRT(1+(G1390)^2),1E-6)</f>
        <v/>
      </c>
      <c r="Z1390">
        <f>ABS(K1390)/MAX(((F1390)+(G1390)*(W1390))*(W1390),1E-6)</f>
        <v/>
      </c>
      <c r="AA1390">
        <f>E1390+W1390</f>
        <v/>
      </c>
      <c r="AB1390">
        <f>AA1390+((ABS(K1390)/MAX(((F1390)+(G1390)*(W1390))*(W1390),1E-6))^2)/(2*$I$5)</f>
        <v/>
      </c>
      <c r="AC1390">
        <f>((ABS(K1390)*$D$6)/(MAX(((F1390)+(G1390)*(W1390))*(W1390),1E-6)*MAX(((((F1390)+(G1390)*(W1390))*(W1390))/MAX((F1390)+2*(W1390)*SQRT(1+(G1390)^2),1E-6))^(2/3),1E-6)))^2</f>
        <v/>
      </c>
      <c r="AD1390">
        <f>ABS(ABS(K1390)/MAX(((F1390)+(G1390)*(W1390))*(W1390),1E-6))/SQRT($I$5*MAX((((F1390)+(G1390)*(W1390))*(W1390))/MAX((F1390)+2*(G1390)*(W1390),1E-6),1E-6))</f>
        <v/>
      </c>
      <c r="AE1390">
        <f>((F1390)*(W1390)^2)/2+(G1390)*(W1390)^3/3+(ABS(K1390)^2)/($I$5*MAX(((F1390)+(G1390)*(W1390))*(W1390),1E-6))</f>
        <v/>
      </c>
      <c r="AF1390">
        <f>IF($D$20=0,0,IFERROR(AB1391+(((AC1390+AC1391)/2)*J1391)+(IF(Z1390&gt;Z1391,$D$8*((Z1390^2-Z1391^2)/(2*$I$5)),$D$9*((Z1391^2-Z1390^2)/(2*$I$5)))+($D$10*(ABS(I1391)/90)*(MAX(Z1390^2,Z1391^2)/(2*$I$5))))-AB1390,0))</f>
        <v/>
      </c>
      <c r="AG1390">
        <f>IF($D$20=0,1,IFERROR(IF(ROUND(AD1390,3)=1,1,IF(AND(ABS(AF1390)&lt;$D$19,AD1390&lt;1),1,0)),0))</f>
        <v/>
      </c>
      <c r="AH1390">
        <f>IFERROR(IF(V32="Supercritical",MAX($D$16,IFERROR(L1390,MAX($D$16,POWER((ABS(K1390)^2)/($I$5*MAX(F1390,0.1)^2),1/3)))),IF(V32="Subcritical",MAX($D$16,IFERROR(W1390,MAX($D$16,POWER((ABS(K1390)^2)/($I$5*MAX(F1390,0.1)^2),1/3)))),IF(AND(IFERROR(V1390,0)=1,IFERROR(AG1390,0)=1),IF(IFERROR(T1390,-1E99)&gt;=IFERROR(AE1390,-1E99),MAX($D$16,IFERROR(L1390,MAX($D$16,POWER((ABS(K1390)^2)/($I$5*MAX(F1390,0.1)^2),1/3)))),MAX($D$16,IFERROR(W1390,MAX($D$16,POWER((ABS(K1390)^2)/($I$5*MAX(F1390,0.1)^2),1/3))))),IF(IFERROR(V1390,0)=1,MAX($D$16,IFERROR(L1390,MAX($D$16,POWER((ABS(K1390)^2)/($I$5*MAX(F1390,0.1)^2),1/3)))),IF(IFERROR(AG1390,0)=1,MAX($D$16,IFERROR(W1390,MAX($D$16,POWER((ABS(K1390)^2)/($I$5*MAX(F1390,0.1)^2),1/3)))),MAX($D$16,POWER((ABS(K1390)^2)/($I$5*MAX(F1390,0.1)^2),1/3))))))),MAX($D$16,POWER((ABS(K1390)^2)/($I$5*MAX(F1390,0.1)^2),1/3)))</f>
        <v/>
      </c>
      <c r="AI1390">
        <f>E1390+AH1390</f>
        <v/>
      </c>
      <c r="AJ1390">
        <f>AI1390+((ABS(K1390)/MAX(((F1390)+(G1390)*(AH1390))*(AH1390),1E-6))^2)/(2*$I$5)</f>
        <v/>
      </c>
      <c r="AM1390" t="n">
        <v>0</v>
      </c>
      <c r="AN1390" t="n">
        <v>0</v>
      </c>
      <c r="AO1390">
        <f>AM1390+AN1390</f>
        <v/>
      </c>
      <c r="AP1390">
        <f>AP1389+AO1390</f>
        <v/>
      </c>
      <c r="AQ1390">
        <f>ABS(ABS(K1390)/MAX(((F1390)+(G1390)*(AH1390))*(AH1390),1E-6))/SQRT($I$5*MAX((((F1390)+(G1390)*(AH1390))*(AH1390))/MAX((F1390)+2*(G1390)*(AH1390),1E-6),1E-6))</f>
        <v/>
      </c>
      <c r="AR1390">
        <f>IF(AQ1390&lt;1,"Subcritical","Supercritical")</f>
        <v/>
      </c>
      <c r="AS1390">
        <f>((ABS(K1390)*$D$6)/(MAX(((F1390)+(G1390)*(AH1390))*(AH1390),1E-6)*MAX(((((F1390)+(G1390)*(AH1390))*(AH1390))/MAX((F1390)+2*(AH1390)*SQRT(1+(G1390)^2),1E-6))^(2/3),1E-6)))^2</f>
        <v/>
      </c>
    </row>
    <row r="1391">
      <c r="A1391" t="n">
        <v>1242</v>
      </c>
      <c r="B1391" t="n">
        <v>1240.889</v>
      </c>
      <c r="C1391" t="n">
        <v>616070.982</v>
      </c>
      <c r="D1391" t="n">
        <v>3096763.264</v>
      </c>
      <c r="E1391" t="n">
        <v>631.9415</v>
      </c>
      <c r="F1391" t="n">
        <v>5.2</v>
      </c>
      <c r="G1391" t="n">
        <v>0</v>
      </c>
      <c r="H1391" t="inlineStr">
        <is>
          <t>Normal</t>
        </is>
      </c>
      <c r="I1391" t="n">
        <v>0.057</v>
      </c>
      <c r="J1391">
        <f>B1391-B1390</f>
        <v/>
      </c>
      <c r="K1391">
        <f>MAX(0,K1390-AO1390)</f>
        <v/>
      </c>
      <c r="L1391">
        <f>IF($D$20=0,IFERROR(L1390,MAX($D$16,POWER((ABS(K1391)^2)/($I$5*MAX(F1391,0.1)^2),1/3))),IF(IFERROR(V1390,0)=0,IFERROR(L1390,MAX($D$16,POWER((ABS(K1391)^2)/($I$5*MAX(F1391,0.1)^2),1/3))),IF(OR(IFERROR(L1391,0)=0,IFERROR(S1390,0)&lt;1,IFERROR(S1391,0)&lt;1),MAX($D$16,POWER((ABS(K1391)^2)/($I$5*MAX(F1391,0.1)^2),1/3)),IF(IFERROR(U1391,0)&gt;0,MAX($D$16,IFERROR(L1391,0)+((IFERROR(U1391,0))*$D$18*IF((IFERROR(S1391,0))&lt;1,1,-1))),IF(IFERROR(U1391,0)&lt;0,IF(ABS((MAX($D$16,POWER((ABS(K1391)^2)/($I$5*MAX(F1391,0.1)^2),1/3)))-IFERROR(L1391,0))&gt;$D$19,MAX($D$16,IF((MAX($D$16,POWER((ABS(K1391)^2)/($I$5*MAX(F1391,0.1)^2),1/3)))&gt;IFERROR(L1391,0),MIN((MAX($D$16,POWER((ABS(K1391)^2)/($I$5*MAX(F1391,0.1)^2),1/3))),IFERROR(L1391,0)+(MIN(ABS(IFERROR(U1391,0))*$D$18,ABS((MAX($D$16,POWER((ABS(K1391)^2)/($I$5*MAX(F1391,0.1)^2),1/3)))-IFERROR(L1391,0))))),MAX((MAX($D$16,POWER((ABS(K1391)^2)/($I$5*MAX(F1391,0.1)^2),1/3))),IFERROR(L1391,0)-(MIN(ABS(IFERROR(U1391,0))*$D$18,ABS((MAX($D$16,POWER((ABS(K1391)^2)/($I$5*MAX(F1391,0.1)^2),1/3)))-IFERROR(L1391,0))))))),MAX($D$16,POWER((ABS(K1391)^2)/($I$5*MAX(F1391,0.1)^2),1/3))),MAX($D$16,IFERROR(L1391,0)))))))</f>
        <v/>
      </c>
      <c r="M1391">
        <f>((F1391)+(G1391)*(L1391))*(L1391)</f>
        <v/>
      </c>
      <c r="N1391">
        <f>(((F1391)+(G1391)*(L1391))*(L1391))/MAX((F1391)+2*(L1391)*SQRT(1+(G1391)^2),1E-6)</f>
        <v/>
      </c>
      <c r="O1391">
        <f>ABS(K1391)/MAX(((F1391)+(G1391)*(L1391))*(L1391),1E-6)</f>
        <v/>
      </c>
      <c r="P1391">
        <f>E1391+L1391</f>
        <v/>
      </c>
      <c r="Q1391">
        <f>P1391+((ABS(K1391)/MAX(((F1391)+(G1391)*(L1391))*(L1391),1E-6))^2)/(2*$I$5)</f>
        <v/>
      </c>
      <c r="R1391">
        <f>((ABS(K1391)*$D$6)/(MAX(((F1391)+(G1391)*(L1391))*(L1391),1E-6)*MAX(((((F1391)+(G1391)*(L1391))*(L1391))/MAX((F1391)+2*(L1391)*SQRT(1+(G1391)^2),1E-6))^(2/3),1E-6)))^2</f>
        <v/>
      </c>
      <c r="S1391">
        <f>ABS(ABS(K1391)/MAX(((F1391)+(G1391)*(L1391))*(L1391),1E-6))/SQRT($I$5*MAX((((F1391)+(G1391)*(L1391))*(L1391))/MAX((F1391)+2*(G1391)*(L1391),1E-6),1E-6))</f>
        <v/>
      </c>
      <c r="T1391">
        <f>((F1391)*(L1391)^2)/2+(G1391)*(L1391)^3/3+(ABS(K1391)^2)/($I$5*MAX(((F1391)+(G1391)*(L1391))*(L1391),1E-6))</f>
        <v/>
      </c>
      <c r="U1391">
        <f>IF($D$20=0,0,IFERROR(Q1390-(((R1390+R1391)/2)*J1391)-(IF(O1390&gt;O1391,$D$8*((O1390^2-O1391^2)/(2*$I$5)),$D$9*((O1391^2-O1390^2)/(2*$I$5)))+($D$10*(ABS(I1391)/90)*(MAX(O1390^2,O1391^2)/(2*$I$5))))-Q1391,0))</f>
        <v/>
      </c>
      <c r="V1391">
        <f>IF($D$20=0,1,IFERROR(IF(ROUND(S1391,3)=1,1,IF(AND(ABS(U1391)&lt;$D$19,S1391&gt;1),1,0)),0))</f>
        <v/>
      </c>
      <c r="W1391">
        <f>IF($D$20=0,IFERROR(W1392,MAX($D$16,POWER((ABS(K1391)^2)/($I$5*MAX(F1391,0.1)^2),1/3))),IF(IFERROR(AG1392,0)=0,IFERROR(W1392,MAX($D$16,POWER((ABS(K1391)^2)/($I$5*MAX(F1391,0.1)^2),1/3))),IF(OR(IFERROR(W1391,0)=0,IFERROR(AD1392,0)&gt;1),MAX($D$16,POWER((ABS(K1391)^2)/($I$5*MAX(F1391,0.1)^2),1/3)),IF(IFERROR(AF1391,0)&gt;0,MAX($D$16,IFERROR(W1391,0)+((IFERROR(AF1391,0))*$D$18*IF((IFERROR(AD1391,0))&lt;1,1,-1))),IF(IFERROR(AF1391,0)&lt;0,IF(ABS((MAX($D$16,POWER((ABS(K1391)^2)/($I$5*MAX(F1391,0.1)^2),1/3)))-IFERROR(W1391,0))&gt;$D$19,MAX($D$16,IF((MAX($D$16,POWER((ABS(K1391)^2)/($I$5*MAX(F1391,0.1)^2),1/3)))&gt;IFERROR(W1391,0),MIN((MAX($D$16,POWER((ABS(K1391)^2)/($I$5*MAX(F1391,0.1)^2),1/3))),IFERROR(W1391,0)+(MIN(ABS(IFERROR(AF1391,0))*$D$18,ABS((MAX($D$16,POWER((ABS(K1391)^2)/($I$5*MAX(F1391,0.1)^2),1/3)))-IFERROR(W1391,0))))),MAX((MAX($D$16,POWER((ABS(K1391)^2)/($I$5*MAX(F1391,0.1)^2),1/3))),IFERROR(W1391,0)-(MIN(ABS(IFERROR(AF1391,0))*$D$18,ABS((MAX($D$16,POWER((ABS(K1391)^2)/($I$5*MAX(F1391,0.1)^2),1/3)))-IFERROR(W1391,0))))))),MAX($D$16,POWER((ABS(K1391)^2)/($I$5*MAX(F1391,0.1)^2),1/3))),MAX($D$16,IFERROR(W1391,0)))))))</f>
        <v/>
      </c>
      <c r="X1391">
        <f>((F1391)+(G1391)*(W1391))*(W1391)</f>
        <v/>
      </c>
      <c r="Y1391">
        <f>(((F1391)+(G1391)*(W1391))*(W1391))/MAX((F1391)+2*(W1391)*SQRT(1+(G1391)^2),1E-6)</f>
        <v/>
      </c>
      <c r="Z1391">
        <f>ABS(K1391)/MAX(((F1391)+(G1391)*(W1391))*(W1391),1E-6)</f>
        <v/>
      </c>
      <c r="AA1391">
        <f>E1391+W1391</f>
        <v/>
      </c>
      <c r="AB1391">
        <f>AA1391+((ABS(K1391)/MAX(((F1391)+(G1391)*(W1391))*(W1391),1E-6))^2)/(2*$I$5)</f>
        <v/>
      </c>
      <c r="AC1391">
        <f>((ABS(K1391)*$D$6)/(MAX(((F1391)+(G1391)*(W1391))*(W1391),1E-6)*MAX(((((F1391)+(G1391)*(W1391))*(W1391))/MAX((F1391)+2*(W1391)*SQRT(1+(G1391)^2),1E-6))^(2/3),1E-6)))^2</f>
        <v/>
      </c>
      <c r="AD1391">
        <f>ABS(ABS(K1391)/MAX(((F1391)+(G1391)*(W1391))*(W1391),1E-6))/SQRT($I$5*MAX((((F1391)+(G1391)*(W1391))*(W1391))/MAX((F1391)+2*(G1391)*(W1391),1E-6),1E-6))</f>
        <v/>
      </c>
      <c r="AE1391">
        <f>((F1391)*(W1391)^2)/2+(G1391)*(W1391)^3/3+(ABS(K1391)^2)/($I$5*MAX(((F1391)+(G1391)*(W1391))*(W1391),1E-6))</f>
        <v/>
      </c>
      <c r="AF1391">
        <f>IF($D$20=0,0,IFERROR(AB1392+(((AC1391+AC1392)/2)*J1392)+(IF(Z1391&gt;Z1392,$D$8*((Z1391^2-Z1392^2)/(2*$I$5)),$D$9*((Z1392^2-Z1391^2)/(2*$I$5)))+($D$10*(ABS(I1392)/90)*(MAX(Z1391^2,Z1392^2)/(2*$I$5))))-AB1391,0))</f>
        <v/>
      </c>
      <c r="AG1391">
        <f>IF($D$20=0,1,IFERROR(IF(ROUND(AD1391,3)=1,1,IF(AND(ABS(AF1391)&lt;$D$19,AD1391&lt;1),1,0)),0))</f>
        <v/>
      </c>
      <c r="AH1391">
        <f>IFERROR(IF(V32="Supercritical",MAX($D$16,IFERROR(L1391,MAX($D$16,POWER((ABS(K1391)^2)/($I$5*MAX(F1391,0.1)^2),1/3)))),IF(V32="Subcritical",MAX($D$16,IFERROR(W1391,MAX($D$16,POWER((ABS(K1391)^2)/($I$5*MAX(F1391,0.1)^2),1/3)))),IF(AND(IFERROR(V1391,0)=1,IFERROR(AG1391,0)=1),IF(IFERROR(T1391,-1E99)&gt;=IFERROR(AE1391,-1E99),MAX($D$16,IFERROR(L1391,MAX($D$16,POWER((ABS(K1391)^2)/($I$5*MAX(F1391,0.1)^2),1/3)))),MAX($D$16,IFERROR(W1391,MAX($D$16,POWER((ABS(K1391)^2)/($I$5*MAX(F1391,0.1)^2),1/3))))),IF(IFERROR(V1391,0)=1,MAX($D$16,IFERROR(L1391,MAX($D$16,POWER((ABS(K1391)^2)/($I$5*MAX(F1391,0.1)^2),1/3)))),IF(IFERROR(AG1391,0)=1,MAX($D$16,IFERROR(W1391,MAX($D$16,POWER((ABS(K1391)^2)/($I$5*MAX(F1391,0.1)^2),1/3)))),MAX($D$16,POWER((ABS(K1391)^2)/($I$5*MAX(F1391,0.1)^2),1/3))))))),MAX($D$16,POWER((ABS(K1391)^2)/($I$5*MAX(F1391,0.1)^2),1/3)))</f>
        <v/>
      </c>
      <c r="AI1391">
        <f>E1391+AH1391</f>
        <v/>
      </c>
      <c r="AJ1391">
        <f>AI1391+((ABS(K1391)/MAX(((F1391)+(G1391)*(AH1391))*(AH1391),1E-6))^2)/(2*$I$5)</f>
        <v/>
      </c>
      <c r="AM1391" t="n">
        <v>0</v>
      </c>
      <c r="AN1391" t="n">
        <v>0</v>
      </c>
      <c r="AO1391">
        <f>AM1391+AN1391</f>
        <v/>
      </c>
      <c r="AP1391">
        <f>AP1390+AO1391</f>
        <v/>
      </c>
      <c r="AQ1391">
        <f>ABS(ABS(K1391)/MAX(((F1391)+(G1391)*(AH1391))*(AH1391),1E-6))/SQRT($I$5*MAX((((F1391)+(G1391)*(AH1391))*(AH1391))/MAX((F1391)+2*(G1391)*(AH1391),1E-6),1E-6))</f>
        <v/>
      </c>
      <c r="AR1391">
        <f>IF(AQ1391&lt;1,"Subcritical","Supercritical")</f>
        <v/>
      </c>
      <c r="AS1391">
        <f>((ABS(K1391)*$D$6)/(MAX(((F1391)+(G1391)*(AH1391))*(AH1391),1E-6)*MAX(((((F1391)+(G1391)*(AH1391))*(AH1391))/MAX((F1391)+2*(AH1391)*SQRT(1+(G1391)^2),1E-6))^(2/3),1E-6)))^2</f>
        <v/>
      </c>
    </row>
    <row r="1392">
      <c r="A1392" t="n">
        <v>1243</v>
      </c>
      <c r="B1392" t="n">
        <v>1241.889</v>
      </c>
      <c r="C1392" t="n">
        <v>616070.939</v>
      </c>
      <c r="D1392" t="n">
        <v>3096762.265</v>
      </c>
      <c r="E1392" t="n">
        <v>631.941</v>
      </c>
      <c r="F1392" t="n">
        <v>5.2</v>
      </c>
      <c r="G1392" t="n">
        <v>0</v>
      </c>
      <c r="H1392" t="inlineStr">
        <is>
          <t>Normal</t>
        </is>
      </c>
      <c r="I1392" t="n">
        <v>0.057</v>
      </c>
      <c r="J1392">
        <f>B1392-B1391</f>
        <v/>
      </c>
      <c r="K1392">
        <f>MAX(0,K1391-AO1391)</f>
        <v/>
      </c>
      <c r="L1392">
        <f>IF($D$20=0,IFERROR(L1391,MAX($D$16,POWER((ABS(K1392)^2)/($I$5*MAX(F1392,0.1)^2),1/3))),IF(IFERROR(V1391,0)=0,IFERROR(L1391,MAX($D$16,POWER((ABS(K1392)^2)/($I$5*MAX(F1392,0.1)^2),1/3))),IF(OR(IFERROR(L1392,0)=0,IFERROR(S1391,0)&lt;1,IFERROR(S1392,0)&lt;1),MAX($D$16,POWER((ABS(K1392)^2)/($I$5*MAX(F1392,0.1)^2),1/3)),IF(IFERROR(U1392,0)&gt;0,MAX($D$16,IFERROR(L1392,0)+((IFERROR(U1392,0))*$D$18*IF((IFERROR(S1392,0))&lt;1,1,-1))),IF(IFERROR(U1392,0)&lt;0,IF(ABS((MAX($D$16,POWER((ABS(K1392)^2)/($I$5*MAX(F1392,0.1)^2),1/3)))-IFERROR(L1392,0))&gt;$D$19,MAX($D$16,IF((MAX($D$16,POWER((ABS(K1392)^2)/($I$5*MAX(F1392,0.1)^2),1/3)))&gt;IFERROR(L1392,0),MIN((MAX($D$16,POWER((ABS(K1392)^2)/($I$5*MAX(F1392,0.1)^2),1/3))),IFERROR(L1392,0)+(MIN(ABS(IFERROR(U1392,0))*$D$18,ABS((MAX($D$16,POWER((ABS(K1392)^2)/($I$5*MAX(F1392,0.1)^2),1/3)))-IFERROR(L1392,0))))),MAX((MAX($D$16,POWER((ABS(K1392)^2)/($I$5*MAX(F1392,0.1)^2),1/3))),IFERROR(L1392,0)-(MIN(ABS(IFERROR(U1392,0))*$D$18,ABS((MAX($D$16,POWER((ABS(K1392)^2)/($I$5*MAX(F1392,0.1)^2),1/3)))-IFERROR(L1392,0))))))),MAX($D$16,POWER((ABS(K1392)^2)/($I$5*MAX(F1392,0.1)^2),1/3))),MAX($D$16,IFERROR(L1392,0)))))))</f>
        <v/>
      </c>
      <c r="M1392">
        <f>((F1392)+(G1392)*(L1392))*(L1392)</f>
        <v/>
      </c>
      <c r="N1392">
        <f>(((F1392)+(G1392)*(L1392))*(L1392))/MAX((F1392)+2*(L1392)*SQRT(1+(G1392)^2),1E-6)</f>
        <v/>
      </c>
      <c r="O1392">
        <f>ABS(K1392)/MAX(((F1392)+(G1392)*(L1392))*(L1392),1E-6)</f>
        <v/>
      </c>
      <c r="P1392">
        <f>E1392+L1392</f>
        <v/>
      </c>
      <c r="Q1392">
        <f>P1392+((ABS(K1392)/MAX(((F1392)+(G1392)*(L1392))*(L1392),1E-6))^2)/(2*$I$5)</f>
        <v/>
      </c>
      <c r="R1392">
        <f>((ABS(K1392)*$D$6)/(MAX(((F1392)+(G1392)*(L1392))*(L1392),1E-6)*MAX(((((F1392)+(G1392)*(L1392))*(L1392))/MAX((F1392)+2*(L1392)*SQRT(1+(G1392)^2),1E-6))^(2/3),1E-6)))^2</f>
        <v/>
      </c>
      <c r="S1392">
        <f>ABS(ABS(K1392)/MAX(((F1392)+(G1392)*(L1392))*(L1392),1E-6))/SQRT($I$5*MAX((((F1392)+(G1392)*(L1392))*(L1392))/MAX((F1392)+2*(G1392)*(L1392),1E-6),1E-6))</f>
        <v/>
      </c>
      <c r="T1392">
        <f>((F1392)*(L1392)^2)/2+(G1392)*(L1392)^3/3+(ABS(K1392)^2)/($I$5*MAX(((F1392)+(G1392)*(L1392))*(L1392),1E-6))</f>
        <v/>
      </c>
      <c r="U1392">
        <f>IF($D$20=0,0,IFERROR(Q1391-(((R1391+R1392)/2)*J1392)-(IF(O1391&gt;O1392,$D$8*((O1391^2-O1392^2)/(2*$I$5)),$D$9*((O1392^2-O1391^2)/(2*$I$5)))+($D$10*(ABS(I1392)/90)*(MAX(O1391^2,O1392^2)/(2*$I$5))))-Q1392,0))</f>
        <v/>
      </c>
      <c r="V1392">
        <f>IF($D$20=0,1,IFERROR(IF(ROUND(S1392,3)=1,1,IF(AND(ABS(U1392)&lt;$D$19,S1392&gt;1),1,0)),0))</f>
        <v/>
      </c>
      <c r="W1392">
        <f>IF($D$20=0,IFERROR(W1393,MAX($D$16,POWER((ABS(K1392)^2)/($I$5*MAX(F1392,0.1)^2),1/3))),IF(IFERROR(AG1393,0)=0,IFERROR(W1393,MAX($D$16,POWER((ABS(K1392)^2)/($I$5*MAX(F1392,0.1)^2),1/3))),IF(OR(IFERROR(W1392,0)=0,IFERROR(AD1393,0)&gt;1),MAX($D$16,POWER((ABS(K1392)^2)/($I$5*MAX(F1392,0.1)^2),1/3)),IF(IFERROR(AF1392,0)&gt;0,MAX($D$16,IFERROR(W1392,0)+((IFERROR(AF1392,0))*$D$18*IF((IFERROR(AD1392,0))&lt;1,1,-1))),IF(IFERROR(AF1392,0)&lt;0,IF(ABS((MAX($D$16,POWER((ABS(K1392)^2)/($I$5*MAX(F1392,0.1)^2),1/3)))-IFERROR(W1392,0))&gt;$D$19,MAX($D$16,IF((MAX($D$16,POWER((ABS(K1392)^2)/($I$5*MAX(F1392,0.1)^2),1/3)))&gt;IFERROR(W1392,0),MIN((MAX($D$16,POWER((ABS(K1392)^2)/($I$5*MAX(F1392,0.1)^2),1/3))),IFERROR(W1392,0)+(MIN(ABS(IFERROR(AF1392,0))*$D$18,ABS((MAX($D$16,POWER((ABS(K1392)^2)/($I$5*MAX(F1392,0.1)^2),1/3)))-IFERROR(W1392,0))))),MAX((MAX($D$16,POWER((ABS(K1392)^2)/($I$5*MAX(F1392,0.1)^2),1/3))),IFERROR(W1392,0)-(MIN(ABS(IFERROR(AF1392,0))*$D$18,ABS((MAX($D$16,POWER((ABS(K1392)^2)/($I$5*MAX(F1392,0.1)^2),1/3)))-IFERROR(W1392,0))))))),MAX($D$16,POWER((ABS(K1392)^2)/($I$5*MAX(F1392,0.1)^2),1/3))),MAX($D$16,IFERROR(W1392,0)))))))</f>
        <v/>
      </c>
      <c r="X1392">
        <f>((F1392)+(G1392)*(W1392))*(W1392)</f>
        <v/>
      </c>
      <c r="Y1392">
        <f>(((F1392)+(G1392)*(W1392))*(W1392))/MAX((F1392)+2*(W1392)*SQRT(1+(G1392)^2),1E-6)</f>
        <v/>
      </c>
      <c r="Z1392">
        <f>ABS(K1392)/MAX(((F1392)+(G1392)*(W1392))*(W1392),1E-6)</f>
        <v/>
      </c>
      <c r="AA1392">
        <f>E1392+W1392</f>
        <v/>
      </c>
      <c r="AB1392">
        <f>AA1392+((ABS(K1392)/MAX(((F1392)+(G1392)*(W1392))*(W1392),1E-6))^2)/(2*$I$5)</f>
        <v/>
      </c>
      <c r="AC1392">
        <f>((ABS(K1392)*$D$6)/(MAX(((F1392)+(G1392)*(W1392))*(W1392),1E-6)*MAX(((((F1392)+(G1392)*(W1392))*(W1392))/MAX((F1392)+2*(W1392)*SQRT(1+(G1392)^2),1E-6))^(2/3),1E-6)))^2</f>
        <v/>
      </c>
      <c r="AD1392">
        <f>ABS(ABS(K1392)/MAX(((F1392)+(G1392)*(W1392))*(W1392),1E-6))/SQRT($I$5*MAX((((F1392)+(G1392)*(W1392))*(W1392))/MAX((F1392)+2*(G1392)*(W1392),1E-6),1E-6))</f>
        <v/>
      </c>
      <c r="AE1392">
        <f>((F1392)*(W1392)^2)/2+(G1392)*(W1392)^3/3+(ABS(K1392)^2)/($I$5*MAX(((F1392)+(G1392)*(W1392))*(W1392),1E-6))</f>
        <v/>
      </c>
      <c r="AF1392">
        <f>IF($D$20=0,0,IFERROR(AB1393+(((AC1392+AC1393)/2)*J1393)+(IF(Z1392&gt;Z1393,$D$8*((Z1392^2-Z1393^2)/(2*$I$5)),$D$9*((Z1393^2-Z1392^2)/(2*$I$5)))+($D$10*(ABS(I1393)/90)*(MAX(Z1392^2,Z1393^2)/(2*$I$5))))-AB1392,0))</f>
        <v/>
      </c>
      <c r="AG1392">
        <f>IF($D$20=0,1,IFERROR(IF(ROUND(AD1392,3)=1,1,IF(AND(ABS(AF1392)&lt;$D$19,AD1392&lt;1),1,0)),0))</f>
        <v/>
      </c>
      <c r="AH1392">
        <f>IFERROR(IF(V32="Supercritical",MAX($D$16,IFERROR(L1392,MAX($D$16,POWER((ABS(K1392)^2)/($I$5*MAX(F1392,0.1)^2),1/3)))),IF(V32="Subcritical",MAX($D$16,IFERROR(W1392,MAX($D$16,POWER((ABS(K1392)^2)/($I$5*MAX(F1392,0.1)^2),1/3)))),IF(AND(IFERROR(V1392,0)=1,IFERROR(AG1392,0)=1),IF(IFERROR(T1392,-1E99)&gt;=IFERROR(AE1392,-1E99),MAX($D$16,IFERROR(L1392,MAX($D$16,POWER((ABS(K1392)^2)/($I$5*MAX(F1392,0.1)^2),1/3)))),MAX($D$16,IFERROR(W1392,MAX($D$16,POWER((ABS(K1392)^2)/($I$5*MAX(F1392,0.1)^2),1/3))))),IF(IFERROR(V1392,0)=1,MAX($D$16,IFERROR(L1392,MAX($D$16,POWER((ABS(K1392)^2)/($I$5*MAX(F1392,0.1)^2),1/3)))),IF(IFERROR(AG1392,0)=1,MAX($D$16,IFERROR(W1392,MAX($D$16,POWER((ABS(K1392)^2)/($I$5*MAX(F1392,0.1)^2),1/3)))),MAX($D$16,POWER((ABS(K1392)^2)/($I$5*MAX(F1392,0.1)^2),1/3))))))),MAX($D$16,POWER((ABS(K1392)^2)/($I$5*MAX(F1392,0.1)^2),1/3)))</f>
        <v/>
      </c>
      <c r="AI1392">
        <f>E1392+AH1392</f>
        <v/>
      </c>
      <c r="AJ1392">
        <f>AI1392+((ABS(K1392)/MAX(((F1392)+(G1392)*(AH1392))*(AH1392),1E-6))^2)/(2*$I$5)</f>
        <v/>
      </c>
      <c r="AM1392" t="n">
        <v>0</v>
      </c>
      <c r="AN1392" t="n">
        <v>0</v>
      </c>
      <c r="AO1392">
        <f>AM1392+AN1392</f>
        <v/>
      </c>
      <c r="AP1392">
        <f>AP1391+AO1392</f>
        <v/>
      </c>
      <c r="AQ1392">
        <f>ABS(ABS(K1392)/MAX(((F1392)+(G1392)*(AH1392))*(AH1392),1E-6))/SQRT($I$5*MAX((((F1392)+(G1392)*(AH1392))*(AH1392))/MAX((F1392)+2*(G1392)*(AH1392),1E-6),1E-6))</f>
        <v/>
      </c>
      <c r="AR1392">
        <f>IF(AQ1392&lt;1,"Subcritical","Supercritical")</f>
        <v/>
      </c>
      <c r="AS1392">
        <f>((ABS(K1392)*$D$6)/(MAX(((F1392)+(G1392)*(AH1392))*(AH1392),1E-6)*MAX(((((F1392)+(G1392)*(AH1392))*(AH1392))/MAX((F1392)+2*(AH1392)*SQRT(1+(G1392)^2),1E-6))^(2/3),1E-6)))^2</f>
        <v/>
      </c>
    </row>
    <row r="1393">
      <c r="A1393" t="n">
        <v>1244</v>
      </c>
      <c r="B1393" t="n">
        <v>1242.889</v>
      </c>
      <c r="C1393" t="n">
        <v>616070.897</v>
      </c>
      <c r="D1393" t="n">
        <v>3096761.266</v>
      </c>
      <c r="E1393" t="n">
        <v>631.9405</v>
      </c>
      <c r="F1393" t="n">
        <v>5.2</v>
      </c>
      <c r="G1393" t="n">
        <v>0</v>
      </c>
      <c r="H1393" t="inlineStr">
        <is>
          <t>Normal</t>
        </is>
      </c>
      <c r="I1393" t="n">
        <v>0</v>
      </c>
      <c r="J1393">
        <f>B1393-B1392</f>
        <v/>
      </c>
      <c r="K1393">
        <f>MAX(0,K1392-AO1392)</f>
        <v/>
      </c>
      <c r="L1393">
        <f>IF($D$20=0,IFERROR(L1392,MAX($D$16,POWER((ABS(K1393)^2)/($I$5*MAX(F1393,0.1)^2),1/3))),IF(IFERROR(V1392,0)=0,IFERROR(L1392,MAX($D$16,POWER((ABS(K1393)^2)/($I$5*MAX(F1393,0.1)^2),1/3))),IF(OR(IFERROR(L1393,0)=0,IFERROR(S1392,0)&lt;1,IFERROR(S1393,0)&lt;1),MAX($D$16,POWER((ABS(K1393)^2)/($I$5*MAX(F1393,0.1)^2),1/3)),IF(IFERROR(U1393,0)&gt;0,MAX($D$16,IFERROR(L1393,0)+((IFERROR(U1393,0))*$D$18*IF((IFERROR(S1393,0))&lt;1,1,-1))),IF(IFERROR(U1393,0)&lt;0,IF(ABS((MAX($D$16,POWER((ABS(K1393)^2)/($I$5*MAX(F1393,0.1)^2),1/3)))-IFERROR(L1393,0))&gt;$D$19,MAX($D$16,IF((MAX($D$16,POWER((ABS(K1393)^2)/($I$5*MAX(F1393,0.1)^2),1/3)))&gt;IFERROR(L1393,0),MIN((MAX($D$16,POWER((ABS(K1393)^2)/($I$5*MAX(F1393,0.1)^2),1/3))),IFERROR(L1393,0)+(MIN(ABS(IFERROR(U1393,0))*$D$18,ABS((MAX($D$16,POWER((ABS(K1393)^2)/($I$5*MAX(F1393,0.1)^2),1/3)))-IFERROR(L1393,0))))),MAX((MAX($D$16,POWER((ABS(K1393)^2)/($I$5*MAX(F1393,0.1)^2),1/3))),IFERROR(L1393,0)-(MIN(ABS(IFERROR(U1393,0))*$D$18,ABS((MAX($D$16,POWER((ABS(K1393)^2)/($I$5*MAX(F1393,0.1)^2),1/3)))-IFERROR(L1393,0))))))),MAX($D$16,POWER((ABS(K1393)^2)/($I$5*MAX(F1393,0.1)^2),1/3))),MAX($D$16,IFERROR(L1393,0)))))))</f>
        <v/>
      </c>
      <c r="M1393">
        <f>((F1393)+(G1393)*(L1393))*(L1393)</f>
        <v/>
      </c>
      <c r="N1393">
        <f>(((F1393)+(G1393)*(L1393))*(L1393))/MAX((F1393)+2*(L1393)*SQRT(1+(G1393)^2),1E-6)</f>
        <v/>
      </c>
      <c r="O1393">
        <f>ABS(K1393)/MAX(((F1393)+(G1393)*(L1393))*(L1393),1E-6)</f>
        <v/>
      </c>
      <c r="P1393">
        <f>E1393+L1393</f>
        <v/>
      </c>
      <c r="Q1393">
        <f>P1393+((ABS(K1393)/MAX(((F1393)+(G1393)*(L1393))*(L1393),1E-6))^2)/(2*$I$5)</f>
        <v/>
      </c>
      <c r="R1393">
        <f>((ABS(K1393)*$D$6)/(MAX(((F1393)+(G1393)*(L1393))*(L1393),1E-6)*MAX(((((F1393)+(G1393)*(L1393))*(L1393))/MAX((F1393)+2*(L1393)*SQRT(1+(G1393)^2),1E-6))^(2/3),1E-6)))^2</f>
        <v/>
      </c>
      <c r="S1393">
        <f>ABS(ABS(K1393)/MAX(((F1393)+(G1393)*(L1393))*(L1393),1E-6))/SQRT($I$5*MAX((((F1393)+(G1393)*(L1393))*(L1393))/MAX((F1393)+2*(G1393)*(L1393),1E-6),1E-6))</f>
        <v/>
      </c>
      <c r="T1393">
        <f>((F1393)*(L1393)^2)/2+(G1393)*(L1393)^3/3+(ABS(K1393)^2)/($I$5*MAX(((F1393)+(G1393)*(L1393))*(L1393),1E-6))</f>
        <v/>
      </c>
      <c r="U1393">
        <f>IF($D$20=0,0,IFERROR(Q1392-(((R1392+R1393)/2)*J1393)-(IF(O1392&gt;O1393,$D$8*((O1392^2-O1393^2)/(2*$I$5)),$D$9*((O1393^2-O1392^2)/(2*$I$5)))+($D$10*(ABS(I1393)/90)*(MAX(O1392^2,O1393^2)/(2*$I$5))))-Q1393,0))</f>
        <v/>
      </c>
      <c r="V1393">
        <f>IF($D$20=0,1,IFERROR(IF(ROUND(S1393,3)=1,1,IF(AND(ABS(U1393)&lt;$D$19,S1393&gt;1),1,0)),0))</f>
        <v/>
      </c>
      <c r="W1393">
        <f>IF($D$20=0,IFERROR(W1394,MAX($D$16,POWER((ABS(K1393)^2)/($I$5*MAX(F1393,0.1)^2),1/3))),IF(IFERROR(AG1394,0)=0,IFERROR(W1394,MAX($D$16,POWER((ABS(K1393)^2)/($I$5*MAX(F1393,0.1)^2),1/3))),IF(OR(IFERROR(W1393,0)=0,IFERROR(AD1394,0)&gt;1),MAX($D$16,POWER((ABS(K1393)^2)/($I$5*MAX(F1393,0.1)^2),1/3)),IF(IFERROR(AF1393,0)&gt;0,MAX($D$16,IFERROR(W1393,0)+((IFERROR(AF1393,0))*$D$18*IF((IFERROR(AD1393,0))&lt;1,1,-1))),IF(IFERROR(AF1393,0)&lt;0,IF(ABS((MAX($D$16,POWER((ABS(K1393)^2)/($I$5*MAX(F1393,0.1)^2),1/3)))-IFERROR(W1393,0))&gt;$D$19,MAX($D$16,IF((MAX($D$16,POWER((ABS(K1393)^2)/($I$5*MAX(F1393,0.1)^2),1/3)))&gt;IFERROR(W1393,0),MIN((MAX($D$16,POWER((ABS(K1393)^2)/($I$5*MAX(F1393,0.1)^2),1/3))),IFERROR(W1393,0)+(MIN(ABS(IFERROR(AF1393,0))*$D$18,ABS((MAX($D$16,POWER((ABS(K1393)^2)/($I$5*MAX(F1393,0.1)^2),1/3)))-IFERROR(W1393,0))))),MAX((MAX($D$16,POWER((ABS(K1393)^2)/($I$5*MAX(F1393,0.1)^2),1/3))),IFERROR(W1393,0)-(MIN(ABS(IFERROR(AF1393,0))*$D$18,ABS((MAX($D$16,POWER((ABS(K1393)^2)/($I$5*MAX(F1393,0.1)^2),1/3)))-IFERROR(W1393,0))))))),MAX($D$16,POWER((ABS(K1393)^2)/($I$5*MAX(F1393,0.1)^2),1/3))),MAX($D$16,IFERROR(W1393,0)))))))</f>
        <v/>
      </c>
      <c r="X1393">
        <f>((F1393)+(G1393)*(W1393))*(W1393)</f>
        <v/>
      </c>
      <c r="Y1393">
        <f>(((F1393)+(G1393)*(W1393))*(W1393))/MAX((F1393)+2*(W1393)*SQRT(1+(G1393)^2),1E-6)</f>
        <v/>
      </c>
      <c r="Z1393">
        <f>ABS(K1393)/MAX(((F1393)+(G1393)*(W1393))*(W1393),1E-6)</f>
        <v/>
      </c>
      <c r="AA1393">
        <f>E1393+W1393</f>
        <v/>
      </c>
      <c r="AB1393">
        <f>AA1393+((ABS(K1393)/MAX(((F1393)+(G1393)*(W1393))*(W1393),1E-6))^2)/(2*$I$5)</f>
        <v/>
      </c>
      <c r="AC1393">
        <f>((ABS(K1393)*$D$6)/(MAX(((F1393)+(G1393)*(W1393))*(W1393),1E-6)*MAX(((((F1393)+(G1393)*(W1393))*(W1393))/MAX((F1393)+2*(W1393)*SQRT(1+(G1393)^2),1E-6))^(2/3),1E-6)))^2</f>
        <v/>
      </c>
      <c r="AD1393">
        <f>ABS(ABS(K1393)/MAX(((F1393)+(G1393)*(W1393))*(W1393),1E-6))/SQRT($I$5*MAX((((F1393)+(G1393)*(W1393))*(W1393))/MAX((F1393)+2*(G1393)*(W1393),1E-6),1E-6))</f>
        <v/>
      </c>
      <c r="AE1393">
        <f>((F1393)*(W1393)^2)/2+(G1393)*(W1393)^3/3+(ABS(K1393)^2)/($I$5*MAX(((F1393)+(G1393)*(W1393))*(W1393),1E-6))</f>
        <v/>
      </c>
      <c r="AF1393">
        <f>IF($D$20=0,0,IFERROR(AB1394+(((AC1393+AC1394)/2)*J1394)+(IF(Z1393&gt;Z1394,$D$8*((Z1393^2-Z1394^2)/(2*$I$5)),$D$9*((Z1394^2-Z1393^2)/(2*$I$5)))+($D$10*(ABS(I1394)/90)*(MAX(Z1393^2,Z1394^2)/(2*$I$5))))-AB1393,0))</f>
        <v/>
      </c>
      <c r="AG1393">
        <f>IF($D$20=0,1,IFERROR(IF(ROUND(AD1393,3)=1,1,IF(AND(ABS(AF1393)&lt;$D$19,AD1393&lt;1),1,0)),0))</f>
        <v/>
      </c>
      <c r="AH1393">
        <f>IFERROR(IF(V32="Supercritical",MAX($D$16,IFERROR(L1393,MAX($D$16,POWER((ABS(K1393)^2)/($I$5*MAX(F1393,0.1)^2),1/3)))),IF(V32="Subcritical",MAX($D$16,IFERROR(W1393,MAX($D$16,POWER((ABS(K1393)^2)/($I$5*MAX(F1393,0.1)^2),1/3)))),IF(AND(IFERROR(V1393,0)=1,IFERROR(AG1393,0)=1),IF(IFERROR(T1393,-1E99)&gt;=IFERROR(AE1393,-1E99),MAX($D$16,IFERROR(L1393,MAX($D$16,POWER((ABS(K1393)^2)/($I$5*MAX(F1393,0.1)^2),1/3)))),MAX($D$16,IFERROR(W1393,MAX($D$16,POWER((ABS(K1393)^2)/($I$5*MAX(F1393,0.1)^2),1/3))))),IF(IFERROR(V1393,0)=1,MAX($D$16,IFERROR(L1393,MAX($D$16,POWER((ABS(K1393)^2)/($I$5*MAX(F1393,0.1)^2),1/3)))),IF(IFERROR(AG1393,0)=1,MAX($D$16,IFERROR(W1393,MAX($D$16,POWER((ABS(K1393)^2)/($I$5*MAX(F1393,0.1)^2),1/3)))),MAX($D$16,POWER((ABS(K1393)^2)/($I$5*MAX(F1393,0.1)^2),1/3))))))),MAX($D$16,POWER((ABS(K1393)^2)/($I$5*MAX(F1393,0.1)^2),1/3)))</f>
        <v/>
      </c>
      <c r="AI1393">
        <f>E1393+AH1393</f>
        <v/>
      </c>
      <c r="AJ1393">
        <f>AI1393+((ABS(K1393)/MAX(((F1393)+(G1393)*(AH1393))*(AH1393),1E-6))^2)/(2*$I$5)</f>
        <v/>
      </c>
      <c r="AM1393" t="n">
        <v>0</v>
      </c>
      <c r="AN1393" t="n">
        <v>0</v>
      </c>
      <c r="AO1393">
        <f>AM1393+AN1393</f>
        <v/>
      </c>
      <c r="AP1393">
        <f>AP1392+AO1393</f>
        <v/>
      </c>
      <c r="AQ1393">
        <f>ABS(ABS(K1393)/MAX(((F1393)+(G1393)*(AH1393))*(AH1393),1E-6))/SQRT($I$5*MAX((((F1393)+(G1393)*(AH1393))*(AH1393))/MAX((F1393)+2*(G1393)*(AH1393),1E-6),1E-6))</f>
        <v/>
      </c>
      <c r="AR1393">
        <f>IF(AQ1393&lt;1,"Subcritical","Supercritical")</f>
        <v/>
      </c>
      <c r="AS1393">
        <f>((ABS(K1393)*$D$6)/(MAX(((F1393)+(G1393)*(AH1393))*(AH1393),1E-6)*MAX(((((F1393)+(G1393)*(AH1393))*(AH1393))/MAX((F1393)+2*(AH1393)*SQRT(1+(G1393)^2),1E-6))^(2/3),1E-6)))^2</f>
        <v/>
      </c>
    </row>
    <row r="1394">
      <c r="A1394" t="n">
        <v>1245</v>
      </c>
      <c r="B1394" t="n">
        <v>1243.889</v>
      </c>
      <c r="C1394" t="n">
        <v>616070.855</v>
      </c>
      <c r="D1394" t="n">
        <v>3096760.267</v>
      </c>
      <c r="E1394" t="n">
        <v>631.9400000000001</v>
      </c>
      <c r="F1394" t="n">
        <v>5.2</v>
      </c>
      <c r="G1394" t="n">
        <v>0</v>
      </c>
      <c r="H1394" t="inlineStr">
        <is>
          <t>Normal</t>
        </is>
      </c>
      <c r="I1394" t="n">
        <v>0</v>
      </c>
      <c r="J1394">
        <f>B1394-B1393</f>
        <v/>
      </c>
      <c r="K1394">
        <f>MAX(0,K1393-AO1393)</f>
        <v/>
      </c>
      <c r="L1394">
        <f>IF($D$20=0,IFERROR(L1393,MAX($D$16,POWER((ABS(K1394)^2)/($I$5*MAX(F1394,0.1)^2),1/3))),IF(IFERROR(V1393,0)=0,IFERROR(L1393,MAX($D$16,POWER((ABS(K1394)^2)/($I$5*MAX(F1394,0.1)^2),1/3))),IF(OR(IFERROR(L1394,0)=0,IFERROR(S1393,0)&lt;1,IFERROR(S1394,0)&lt;1),MAX($D$16,POWER((ABS(K1394)^2)/($I$5*MAX(F1394,0.1)^2),1/3)),IF(IFERROR(U1394,0)&gt;0,MAX($D$16,IFERROR(L1394,0)+((IFERROR(U1394,0))*$D$18*IF((IFERROR(S1394,0))&lt;1,1,-1))),IF(IFERROR(U1394,0)&lt;0,IF(ABS((MAX($D$16,POWER((ABS(K1394)^2)/($I$5*MAX(F1394,0.1)^2),1/3)))-IFERROR(L1394,0))&gt;$D$19,MAX($D$16,IF((MAX($D$16,POWER((ABS(K1394)^2)/($I$5*MAX(F1394,0.1)^2),1/3)))&gt;IFERROR(L1394,0),MIN((MAX($D$16,POWER((ABS(K1394)^2)/($I$5*MAX(F1394,0.1)^2),1/3))),IFERROR(L1394,0)+(MIN(ABS(IFERROR(U1394,0))*$D$18,ABS((MAX($D$16,POWER((ABS(K1394)^2)/($I$5*MAX(F1394,0.1)^2),1/3)))-IFERROR(L1394,0))))),MAX((MAX($D$16,POWER((ABS(K1394)^2)/($I$5*MAX(F1394,0.1)^2),1/3))),IFERROR(L1394,0)-(MIN(ABS(IFERROR(U1394,0))*$D$18,ABS((MAX($D$16,POWER((ABS(K1394)^2)/($I$5*MAX(F1394,0.1)^2),1/3)))-IFERROR(L1394,0))))))),MAX($D$16,POWER((ABS(K1394)^2)/($I$5*MAX(F1394,0.1)^2),1/3))),MAX($D$16,IFERROR(L1394,0)))))))</f>
        <v/>
      </c>
      <c r="M1394">
        <f>((F1394)+(G1394)*(L1394))*(L1394)</f>
        <v/>
      </c>
      <c r="N1394">
        <f>(((F1394)+(G1394)*(L1394))*(L1394))/MAX((F1394)+2*(L1394)*SQRT(1+(G1394)^2),1E-6)</f>
        <v/>
      </c>
      <c r="O1394">
        <f>ABS(K1394)/MAX(((F1394)+(G1394)*(L1394))*(L1394),1E-6)</f>
        <v/>
      </c>
      <c r="P1394">
        <f>E1394+L1394</f>
        <v/>
      </c>
      <c r="Q1394">
        <f>P1394+((ABS(K1394)/MAX(((F1394)+(G1394)*(L1394))*(L1394),1E-6))^2)/(2*$I$5)</f>
        <v/>
      </c>
      <c r="R1394">
        <f>((ABS(K1394)*$D$6)/(MAX(((F1394)+(G1394)*(L1394))*(L1394),1E-6)*MAX(((((F1394)+(G1394)*(L1394))*(L1394))/MAX((F1394)+2*(L1394)*SQRT(1+(G1394)^2),1E-6))^(2/3),1E-6)))^2</f>
        <v/>
      </c>
      <c r="S1394">
        <f>ABS(ABS(K1394)/MAX(((F1394)+(G1394)*(L1394))*(L1394),1E-6))/SQRT($I$5*MAX((((F1394)+(G1394)*(L1394))*(L1394))/MAX((F1394)+2*(G1394)*(L1394),1E-6),1E-6))</f>
        <v/>
      </c>
      <c r="T1394">
        <f>((F1394)*(L1394)^2)/2+(G1394)*(L1394)^3/3+(ABS(K1394)^2)/($I$5*MAX(((F1394)+(G1394)*(L1394))*(L1394),1E-6))</f>
        <v/>
      </c>
      <c r="U1394">
        <f>IF($D$20=0,0,IFERROR(Q1393-(((R1393+R1394)/2)*J1394)-(IF(O1393&gt;O1394,$D$8*((O1393^2-O1394^2)/(2*$I$5)),$D$9*((O1394^2-O1393^2)/(2*$I$5)))+($D$10*(ABS(I1394)/90)*(MAX(O1393^2,O1394^2)/(2*$I$5))))-Q1394,0))</f>
        <v/>
      </c>
      <c r="V1394">
        <f>IF($D$20=0,1,IFERROR(IF(ROUND(S1394,3)=1,1,IF(AND(ABS(U1394)&lt;$D$19,S1394&gt;1),1,0)),0))</f>
        <v/>
      </c>
      <c r="W1394">
        <f>IF($D$20=0,IFERROR(W1395,MAX($D$16,POWER((ABS(K1394)^2)/($I$5*MAX(F1394,0.1)^2),1/3))),IF(IFERROR(AG1395,0)=0,IFERROR(W1395,MAX($D$16,POWER((ABS(K1394)^2)/($I$5*MAX(F1394,0.1)^2),1/3))),IF(OR(IFERROR(W1394,0)=0,IFERROR(AD1395,0)&gt;1),MAX($D$16,POWER((ABS(K1394)^2)/($I$5*MAX(F1394,0.1)^2),1/3)),IF(IFERROR(AF1394,0)&gt;0,MAX($D$16,IFERROR(W1394,0)+((IFERROR(AF1394,0))*$D$18*IF((IFERROR(AD1394,0))&lt;1,1,-1))),IF(IFERROR(AF1394,0)&lt;0,IF(ABS((MAX($D$16,POWER((ABS(K1394)^2)/($I$5*MAX(F1394,0.1)^2),1/3)))-IFERROR(W1394,0))&gt;$D$19,MAX($D$16,IF((MAX($D$16,POWER((ABS(K1394)^2)/($I$5*MAX(F1394,0.1)^2),1/3)))&gt;IFERROR(W1394,0),MIN((MAX($D$16,POWER((ABS(K1394)^2)/($I$5*MAX(F1394,0.1)^2),1/3))),IFERROR(W1394,0)+(MIN(ABS(IFERROR(AF1394,0))*$D$18,ABS((MAX($D$16,POWER((ABS(K1394)^2)/($I$5*MAX(F1394,0.1)^2),1/3)))-IFERROR(W1394,0))))),MAX((MAX($D$16,POWER((ABS(K1394)^2)/($I$5*MAX(F1394,0.1)^2),1/3))),IFERROR(W1394,0)-(MIN(ABS(IFERROR(AF1394,0))*$D$18,ABS((MAX($D$16,POWER((ABS(K1394)^2)/($I$5*MAX(F1394,0.1)^2),1/3)))-IFERROR(W1394,0))))))),MAX($D$16,POWER((ABS(K1394)^2)/($I$5*MAX(F1394,0.1)^2),1/3))),MAX($D$16,IFERROR(W1394,0)))))))</f>
        <v/>
      </c>
      <c r="X1394">
        <f>((F1394)+(G1394)*(W1394))*(W1394)</f>
        <v/>
      </c>
      <c r="Y1394">
        <f>(((F1394)+(G1394)*(W1394))*(W1394))/MAX((F1394)+2*(W1394)*SQRT(1+(G1394)^2),1E-6)</f>
        <v/>
      </c>
      <c r="Z1394">
        <f>ABS(K1394)/MAX(((F1394)+(G1394)*(W1394))*(W1394),1E-6)</f>
        <v/>
      </c>
      <c r="AA1394">
        <f>E1394+W1394</f>
        <v/>
      </c>
      <c r="AB1394">
        <f>AA1394+((ABS(K1394)/MAX(((F1394)+(G1394)*(W1394))*(W1394),1E-6))^2)/(2*$I$5)</f>
        <v/>
      </c>
      <c r="AC1394">
        <f>((ABS(K1394)*$D$6)/(MAX(((F1394)+(G1394)*(W1394))*(W1394),1E-6)*MAX(((((F1394)+(G1394)*(W1394))*(W1394))/MAX((F1394)+2*(W1394)*SQRT(1+(G1394)^2),1E-6))^(2/3),1E-6)))^2</f>
        <v/>
      </c>
      <c r="AD1394">
        <f>ABS(ABS(K1394)/MAX(((F1394)+(G1394)*(W1394))*(W1394),1E-6))/SQRT($I$5*MAX((((F1394)+(G1394)*(W1394))*(W1394))/MAX((F1394)+2*(G1394)*(W1394),1E-6),1E-6))</f>
        <v/>
      </c>
      <c r="AE1394">
        <f>((F1394)*(W1394)^2)/2+(G1394)*(W1394)^3/3+(ABS(K1394)^2)/($I$5*MAX(((F1394)+(G1394)*(W1394))*(W1394),1E-6))</f>
        <v/>
      </c>
      <c r="AF1394">
        <f>IF($D$20=0,0,IFERROR(AB1395+(((AC1394+AC1395)/2)*J1395)+(IF(Z1394&gt;Z1395,$D$8*((Z1394^2-Z1395^2)/(2*$I$5)),$D$9*((Z1395^2-Z1394^2)/(2*$I$5)))+($D$10*(ABS(I1395)/90)*(MAX(Z1394^2,Z1395^2)/(2*$I$5))))-AB1394,0))</f>
        <v/>
      </c>
      <c r="AG1394">
        <f>IF($D$20=0,1,IFERROR(IF(ROUND(AD1394,3)=1,1,IF(AND(ABS(AF1394)&lt;$D$19,AD1394&lt;1),1,0)),0))</f>
        <v/>
      </c>
      <c r="AH1394">
        <f>IFERROR(IF(V32="Supercritical",MAX($D$16,IFERROR(L1394,MAX($D$16,POWER((ABS(K1394)^2)/($I$5*MAX(F1394,0.1)^2),1/3)))),IF(V32="Subcritical",MAX($D$16,IFERROR(W1394,MAX($D$16,POWER((ABS(K1394)^2)/($I$5*MAX(F1394,0.1)^2),1/3)))),IF(AND(IFERROR(V1394,0)=1,IFERROR(AG1394,0)=1),IF(IFERROR(T1394,-1E99)&gt;=IFERROR(AE1394,-1E99),MAX($D$16,IFERROR(L1394,MAX($D$16,POWER((ABS(K1394)^2)/($I$5*MAX(F1394,0.1)^2),1/3)))),MAX($D$16,IFERROR(W1394,MAX($D$16,POWER((ABS(K1394)^2)/($I$5*MAX(F1394,0.1)^2),1/3))))),IF(IFERROR(V1394,0)=1,MAX($D$16,IFERROR(L1394,MAX($D$16,POWER((ABS(K1394)^2)/($I$5*MAX(F1394,0.1)^2),1/3)))),IF(IFERROR(AG1394,0)=1,MAX($D$16,IFERROR(W1394,MAX($D$16,POWER((ABS(K1394)^2)/($I$5*MAX(F1394,0.1)^2),1/3)))),MAX($D$16,POWER((ABS(K1394)^2)/($I$5*MAX(F1394,0.1)^2),1/3))))))),MAX($D$16,POWER((ABS(K1394)^2)/($I$5*MAX(F1394,0.1)^2),1/3)))</f>
        <v/>
      </c>
      <c r="AI1394">
        <f>E1394+AH1394</f>
        <v/>
      </c>
      <c r="AJ1394">
        <f>AI1394+((ABS(K1394)/MAX(((F1394)+(G1394)*(AH1394))*(AH1394),1E-6))^2)/(2*$I$5)</f>
        <v/>
      </c>
      <c r="AM1394" t="n">
        <v>0</v>
      </c>
      <c r="AN1394" t="n">
        <v>0</v>
      </c>
      <c r="AO1394">
        <f>AM1394+AN1394</f>
        <v/>
      </c>
      <c r="AP1394">
        <f>AP1393+AO1394</f>
        <v/>
      </c>
      <c r="AQ1394">
        <f>ABS(ABS(K1394)/MAX(((F1394)+(G1394)*(AH1394))*(AH1394),1E-6))/SQRT($I$5*MAX((((F1394)+(G1394)*(AH1394))*(AH1394))/MAX((F1394)+2*(G1394)*(AH1394),1E-6),1E-6))</f>
        <v/>
      </c>
      <c r="AR1394">
        <f>IF(AQ1394&lt;1,"Subcritical","Supercritical")</f>
        <v/>
      </c>
      <c r="AS1394">
        <f>((ABS(K1394)*$D$6)/(MAX(((F1394)+(G1394)*(AH1394))*(AH1394),1E-6)*MAX(((((F1394)+(G1394)*(AH1394))*(AH1394))/MAX((F1394)+2*(AH1394)*SQRT(1+(G1394)^2),1E-6))^(2/3),1E-6)))^2</f>
        <v/>
      </c>
    </row>
    <row r="1395">
      <c r="A1395" t="n">
        <v>1246</v>
      </c>
      <c r="B1395" t="n">
        <v>1244.889</v>
      </c>
      <c r="C1395" t="n">
        <v>616070.813</v>
      </c>
      <c r="D1395" t="n">
        <v>3096759.268</v>
      </c>
      <c r="E1395" t="n">
        <v>631.9395</v>
      </c>
      <c r="F1395" t="n">
        <v>5.2</v>
      </c>
      <c r="G1395" t="n">
        <v>0</v>
      </c>
      <c r="H1395" t="inlineStr">
        <is>
          <t>Normal</t>
        </is>
      </c>
      <c r="I1395" t="n">
        <v>0.057</v>
      </c>
      <c r="J1395">
        <f>B1395-B1394</f>
        <v/>
      </c>
      <c r="K1395">
        <f>MAX(0,K1394-AO1394)</f>
        <v/>
      </c>
      <c r="L1395">
        <f>IF($D$20=0,IFERROR(L1394,MAX($D$16,POWER((ABS(K1395)^2)/($I$5*MAX(F1395,0.1)^2),1/3))),IF(IFERROR(V1394,0)=0,IFERROR(L1394,MAX($D$16,POWER((ABS(K1395)^2)/($I$5*MAX(F1395,0.1)^2),1/3))),IF(OR(IFERROR(L1395,0)=0,IFERROR(S1394,0)&lt;1,IFERROR(S1395,0)&lt;1),MAX($D$16,POWER((ABS(K1395)^2)/($I$5*MAX(F1395,0.1)^2),1/3)),IF(IFERROR(U1395,0)&gt;0,MAX($D$16,IFERROR(L1395,0)+((IFERROR(U1395,0))*$D$18*IF((IFERROR(S1395,0))&lt;1,1,-1))),IF(IFERROR(U1395,0)&lt;0,IF(ABS((MAX($D$16,POWER((ABS(K1395)^2)/($I$5*MAX(F1395,0.1)^2),1/3)))-IFERROR(L1395,0))&gt;$D$19,MAX($D$16,IF((MAX($D$16,POWER((ABS(K1395)^2)/($I$5*MAX(F1395,0.1)^2),1/3)))&gt;IFERROR(L1395,0),MIN((MAX($D$16,POWER((ABS(K1395)^2)/($I$5*MAX(F1395,0.1)^2),1/3))),IFERROR(L1395,0)+(MIN(ABS(IFERROR(U1395,0))*$D$18,ABS((MAX($D$16,POWER((ABS(K1395)^2)/($I$5*MAX(F1395,0.1)^2),1/3)))-IFERROR(L1395,0))))),MAX((MAX($D$16,POWER((ABS(K1395)^2)/($I$5*MAX(F1395,0.1)^2),1/3))),IFERROR(L1395,0)-(MIN(ABS(IFERROR(U1395,0))*$D$18,ABS((MAX($D$16,POWER((ABS(K1395)^2)/($I$5*MAX(F1395,0.1)^2),1/3)))-IFERROR(L1395,0))))))),MAX($D$16,POWER((ABS(K1395)^2)/($I$5*MAX(F1395,0.1)^2),1/3))),MAX($D$16,IFERROR(L1395,0)))))))</f>
        <v/>
      </c>
      <c r="M1395">
        <f>((F1395)+(G1395)*(L1395))*(L1395)</f>
        <v/>
      </c>
      <c r="N1395">
        <f>(((F1395)+(G1395)*(L1395))*(L1395))/MAX((F1395)+2*(L1395)*SQRT(1+(G1395)^2),1E-6)</f>
        <v/>
      </c>
      <c r="O1395">
        <f>ABS(K1395)/MAX(((F1395)+(G1395)*(L1395))*(L1395),1E-6)</f>
        <v/>
      </c>
      <c r="P1395">
        <f>E1395+L1395</f>
        <v/>
      </c>
      <c r="Q1395">
        <f>P1395+((ABS(K1395)/MAX(((F1395)+(G1395)*(L1395))*(L1395),1E-6))^2)/(2*$I$5)</f>
        <v/>
      </c>
      <c r="R1395">
        <f>((ABS(K1395)*$D$6)/(MAX(((F1395)+(G1395)*(L1395))*(L1395),1E-6)*MAX(((((F1395)+(G1395)*(L1395))*(L1395))/MAX((F1395)+2*(L1395)*SQRT(1+(G1395)^2),1E-6))^(2/3),1E-6)))^2</f>
        <v/>
      </c>
      <c r="S1395">
        <f>ABS(ABS(K1395)/MAX(((F1395)+(G1395)*(L1395))*(L1395),1E-6))/SQRT($I$5*MAX((((F1395)+(G1395)*(L1395))*(L1395))/MAX((F1395)+2*(G1395)*(L1395),1E-6),1E-6))</f>
        <v/>
      </c>
      <c r="T1395">
        <f>((F1395)*(L1395)^2)/2+(G1395)*(L1395)^3/3+(ABS(K1395)^2)/($I$5*MAX(((F1395)+(G1395)*(L1395))*(L1395),1E-6))</f>
        <v/>
      </c>
      <c r="U1395">
        <f>IF($D$20=0,0,IFERROR(Q1394-(((R1394+R1395)/2)*J1395)-(IF(O1394&gt;O1395,$D$8*((O1394^2-O1395^2)/(2*$I$5)),$D$9*((O1395^2-O1394^2)/(2*$I$5)))+($D$10*(ABS(I1395)/90)*(MAX(O1394^2,O1395^2)/(2*$I$5))))-Q1395,0))</f>
        <v/>
      </c>
      <c r="V1395">
        <f>IF($D$20=0,1,IFERROR(IF(ROUND(S1395,3)=1,1,IF(AND(ABS(U1395)&lt;$D$19,S1395&gt;1),1,0)),0))</f>
        <v/>
      </c>
      <c r="W1395">
        <f>IF($D$20=0,IFERROR(W1396,MAX($D$16,POWER((ABS(K1395)^2)/($I$5*MAX(F1395,0.1)^2),1/3))),IF(IFERROR(AG1396,0)=0,IFERROR(W1396,MAX($D$16,POWER((ABS(K1395)^2)/($I$5*MAX(F1395,0.1)^2),1/3))),IF(OR(IFERROR(W1395,0)=0,IFERROR(AD1396,0)&gt;1),MAX($D$16,POWER((ABS(K1395)^2)/($I$5*MAX(F1395,0.1)^2),1/3)),IF(IFERROR(AF1395,0)&gt;0,MAX($D$16,IFERROR(W1395,0)+((IFERROR(AF1395,0))*$D$18*IF((IFERROR(AD1395,0))&lt;1,1,-1))),IF(IFERROR(AF1395,0)&lt;0,IF(ABS((MAX($D$16,POWER((ABS(K1395)^2)/($I$5*MAX(F1395,0.1)^2),1/3)))-IFERROR(W1395,0))&gt;$D$19,MAX($D$16,IF((MAX($D$16,POWER((ABS(K1395)^2)/($I$5*MAX(F1395,0.1)^2),1/3)))&gt;IFERROR(W1395,0),MIN((MAX($D$16,POWER((ABS(K1395)^2)/($I$5*MAX(F1395,0.1)^2),1/3))),IFERROR(W1395,0)+(MIN(ABS(IFERROR(AF1395,0))*$D$18,ABS((MAX($D$16,POWER((ABS(K1395)^2)/($I$5*MAX(F1395,0.1)^2),1/3)))-IFERROR(W1395,0))))),MAX((MAX($D$16,POWER((ABS(K1395)^2)/($I$5*MAX(F1395,0.1)^2),1/3))),IFERROR(W1395,0)-(MIN(ABS(IFERROR(AF1395,0))*$D$18,ABS((MAX($D$16,POWER((ABS(K1395)^2)/($I$5*MAX(F1395,0.1)^2),1/3)))-IFERROR(W1395,0))))))),MAX($D$16,POWER((ABS(K1395)^2)/($I$5*MAX(F1395,0.1)^2),1/3))),MAX($D$16,IFERROR(W1395,0)))))))</f>
        <v/>
      </c>
      <c r="X1395">
        <f>((F1395)+(G1395)*(W1395))*(W1395)</f>
        <v/>
      </c>
      <c r="Y1395">
        <f>(((F1395)+(G1395)*(W1395))*(W1395))/MAX((F1395)+2*(W1395)*SQRT(1+(G1395)^2),1E-6)</f>
        <v/>
      </c>
      <c r="Z1395">
        <f>ABS(K1395)/MAX(((F1395)+(G1395)*(W1395))*(W1395),1E-6)</f>
        <v/>
      </c>
      <c r="AA1395">
        <f>E1395+W1395</f>
        <v/>
      </c>
      <c r="AB1395">
        <f>AA1395+((ABS(K1395)/MAX(((F1395)+(G1395)*(W1395))*(W1395),1E-6))^2)/(2*$I$5)</f>
        <v/>
      </c>
      <c r="AC1395">
        <f>((ABS(K1395)*$D$6)/(MAX(((F1395)+(G1395)*(W1395))*(W1395),1E-6)*MAX(((((F1395)+(G1395)*(W1395))*(W1395))/MAX((F1395)+2*(W1395)*SQRT(1+(G1395)^2),1E-6))^(2/3),1E-6)))^2</f>
        <v/>
      </c>
      <c r="AD1395">
        <f>ABS(ABS(K1395)/MAX(((F1395)+(G1395)*(W1395))*(W1395),1E-6))/SQRT($I$5*MAX((((F1395)+(G1395)*(W1395))*(W1395))/MAX((F1395)+2*(G1395)*(W1395),1E-6),1E-6))</f>
        <v/>
      </c>
      <c r="AE1395">
        <f>((F1395)*(W1395)^2)/2+(G1395)*(W1395)^3/3+(ABS(K1395)^2)/($I$5*MAX(((F1395)+(G1395)*(W1395))*(W1395),1E-6))</f>
        <v/>
      </c>
      <c r="AF1395">
        <f>IF($D$20=0,0,IFERROR(AB1396+(((AC1395+AC1396)/2)*J1396)+(IF(Z1395&gt;Z1396,$D$8*((Z1395^2-Z1396^2)/(2*$I$5)),$D$9*((Z1396^2-Z1395^2)/(2*$I$5)))+($D$10*(ABS(I1396)/90)*(MAX(Z1395^2,Z1396^2)/(2*$I$5))))-AB1395,0))</f>
        <v/>
      </c>
      <c r="AG1395">
        <f>IF($D$20=0,1,IFERROR(IF(ROUND(AD1395,3)=1,1,IF(AND(ABS(AF1395)&lt;$D$19,AD1395&lt;1),1,0)),0))</f>
        <v/>
      </c>
      <c r="AH1395">
        <f>IFERROR(IF(V32="Supercritical",MAX($D$16,IFERROR(L1395,MAX($D$16,POWER((ABS(K1395)^2)/($I$5*MAX(F1395,0.1)^2),1/3)))),IF(V32="Subcritical",MAX($D$16,IFERROR(W1395,MAX($D$16,POWER((ABS(K1395)^2)/($I$5*MAX(F1395,0.1)^2),1/3)))),IF(AND(IFERROR(V1395,0)=1,IFERROR(AG1395,0)=1),IF(IFERROR(T1395,-1E99)&gt;=IFERROR(AE1395,-1E99),MAX($D$16,IFERROR(L1395,MAX($D$16,POWER((ABS(K1395)^2)/($I$5*MAX(F1395,0.1)^2),1/3)))),MAX($D$16,IFERROR(W1395,MAX($D$16,POWER((ABS(K1395)^2)/($I$5*MAX(F1395,0.1)^2),1/3))))),IF(IFERROR(V1395,0)=1,MAX($D$16,IFERROR(L1395,MAX($D$16,POWER((ABS(K1395)^2)/($I$5*MAX(F1395,0.1)^2),1/3)))),IF(IFERROR(AG1395,0)=1,MAX($D$16,IFERROR(W1395,MAX($D$16,POWER((ABS(K1395)^2)/($I$5*MAX(F1395,0.1)^2),1/3)))),MAX($D$16,POWER((ABS(K1395)^2)/($I$5*MAX(F1395,0.1)^2),1/3))))))),MAX($D$16,POWER((ABS(K1395)^2)/($I$5*MAX(F1395,0.1)^2),1/3)))</f>
        <v/>
      </c>
      <c r="AI1395">
        <f>E1395+AH1395</f>
        <v/>
      </c>
      <c r="AJ1395">
        <f>AI1395+((ABS(K1395)/MAX(((F1395)+(G1395)*(AH1395))*(AH1395),1E-6))^2)/(2*$I$5)</f>
        <v/>
      </c>
      <c r="AM1395" t="n">
        <v>0</v>
      </c>
      <c r="AN1395" t="n">
        <v>0</v>
      </c>
      <c r="AO1395">
        <f>AM1395+AN1395</f>
        <v/>
      </c>
      <c r="AP1395">
        <f>AP1394+AO1395</f>
        <v/>
      </c>
      <c r="AQ1395">
        <f>ABS(ABS(K1395)/MAX(((F1395)+(G1395)*(AH1395))*(AH1395),1E-6))/SQRT($I$5*MAX((((F1395)+(G1395)*(AH1395))*(AH1395))/MAX((F1395)+2*(G1395)*(AH1395),1E-6),1E-6))</f>
        <v/>
      </c>
      <c r="AR1395">
        <f>IF(AQ1395&lt;1,"Subcritical","Supercritical")</f>
        <v/>
      </c>
      <c r="AS1395">
        <f>((ABS(K1395)*$D$6)/(MAX(((F1395)+(G1395)*(AH1395))*(AH1395),1E-6)*MAX(((((F1395)+(G1395)*(AH1395))*(AH1395))/MAX((F1395)+2*(AH1395)*SQRT(1+(G1395)^2),1E-6))^(2/3),1E-6)))^2</f>
        <v/>
      </c>
    </row>
    <row r="1396">
      <c r="A1396" t="n">
        <v>1247</v>
      </c>
      <c r="B1396" t="n">
        <v>1245.889</v>
      </c>
      <c r="C1396" t="n">
        <v>616070.77</v>
      </c>
      <c r="D1396" t="n">
        <v>3096758.269</v>
      </c>
      <c r="E1396" t="n">
        <v>631.939</v>
      </c>
      <c r="F1396" t="n">
        <v>5.2</v>
      </c>
      <c r="G1396" t="n">
        <v>0</v>
      </c>
      <c r="H1396" t="inlineStr">
        <is>
          <t>Normal</t>
        </is>
      </c>
      <c r="I1396" t="n">
        <v>0.06</v>
      </c>
      <c r="J1396">
        <f>B1396-B1395</f>
        <v/>
      </c>
      <c r="K1396">
        <f>MAX(0,K1395-AO1395)</f>
        <v/>
      </c>
      <c r="L1396">
        <f>IF($D$20=0,IFERROR(L1395,MAX($D$16,POWER((ABS(K1396)^2)/($I$5*MAX(F1396,0.1)^2),1/3))),IF(IFERROR(V1395,0)=0,IFERROR(L1395,MAX($D$16,POWER((ABS(K1396)^2)/($I$5*MAX(F1396,0.1)^2),1/3))),IF(OR(IFERROR(L1396,0)=0,IFERROR(S1395,0)&lt;1,IFERROR(S1396,0)&lt;1),MAX($D$16,POWER((ABS(K1396)^2)/($I$5*MAX(F1396,0.1)^2),1/3)),IF(IFERROR(U1396,0)&gt;0,MAX($D$16,IFERROR(L1396,0)+((IFERROR(U1396,0))*$D$18*IF((IFERROR(S1396,0))&lt;1,1,-1))),IF(IFERROR(U1396,0)&lt;0,IF(ABS((MAX($D$16,POWER((ABS(K1396)^2)/($I$5*MAX(F1396,0.1)^2),1/3)))-IFERROR(L1396,0))&gt;$D$19,MAX($D$16,IF((MAX($D$16,POWER((ABS(K1396)^2)/($I$5*MAX(F1396,0.1)^2),1/3)))&gt;IFERROR(L1396,0),MIN((MAX($D$16,POWER((ABS(K1396)^2)/($I$5*MAX(F1396,0.1)^2),1/3))),IFERROR(L1396,0)+(MIN(ABS(IFERROR(U1396,0))*$D$18,ABS((MAX($D$16,POWER((ABS(K1396)^2)/($I$5*MAX(F1396,0.1)^2),1/3)))-IFERROR(L1396,0))))),MAX((MAX($D$16,POWER((ABS(K1396)^2)/($I$5*MAX(F1396,0.1)^2),1/3))),IFERROR(L1396,0)-(MIN(ABS(IFERROR(U1396,0))*$D$18,ABS((MAX($D$16,POWER((ABS(K1396)^2)/($I$5*MAX(F1396,0.1)^2),1/3)))-IFERROR(L1396,0))))))),MAX($D$16,POWER((ABS(K1396)^2)/($I$5*MAX(F1396,0.1)^2),1/3))),MAX($D$16,IFERROR(L1396,0)))))))</f>
        <v/>
      </c>
      <c r="M1396">
        <f>((F1396)+(G1396)*(L1396))*(L1396)</f>
        <v/>
      </c>
      <c r="N1396">
        <f>(((F1396)+(G1396)*(L1396))*(L1396))/MAX((F1396)+2*(L1396)*SQRT(1+(G1396)^2),1E-6)</f>
        <v/>
      </c>
      <c r="O1396">
        <f>ABS(K1396)/MAX(((F1396)+(G1396)*(L1396))*(L1396),1E-6)</f>
        <v/>
      </c>
      <c r="P1396">
        <f>E1396+L1396</f>
        <v/>
      </c>
      <c r="Q1396">
        <f>P1396+((ABS(K1396)/MAX(((F1396)+(G1396)*(L1396))*(L1396),1E-6))^2)/(2*$I$5)</f>
        <v/>
      </c>
      <c r="R1396">
        <f>((ABS(K1396)*$D$6)/(MAX(((F1396)+(G1396)*(L1396))*(L1396),1E-6)*MAX(((((F1396)+(G1396)*(L1396))*(L1396))/MAX((F1396)+2*(L1396)*SQRT(1+(G1396)^2),1E-6))^(2/3),1E-6)))^2</f>
        <v/>
      </c>
      <c r="S1396">
        <f>ABS(ABS(K1396)/MAX(((F1396)+(G1396)*(L1396))*(L1396),1E-6))/SQRT($I$5*MAX((((F1396)+(G1396)*(L1396))*(L1396))/MAX((F1396)+2*(G1396)*(L1396),1E-6),1E-6))</f>
        <v/>
      </c>
      <c r="T1396">
        <f>((F1396)*(L1396)^2)/2+(G1396)*(L1396)^3/3+(ABS(K1396)^2)/($I$5*MAX(((F1396)+(G1396)*(L1396))*(L1396),1E-6))</f>
        <v/>
      </c>
      <c r="U1396">
        <f>IF($D$20=0,0,IFERROR(Q1395-(((R1395+R1396)/2)*J1396)-(IF(O1395&gt;O1396,$D$8*((O1395^2-O1396^2)/(2*$I$5)),$D$9*((O1396^2-O1395^2)/(2*$I$5)))+($D$10*(ABS(I1396)/90)*(MAX(O1395^2,O1396^2)/(2*$I$5))))-Q1396,0))</f>
        <v/>
      </c>
      <c r="V1396">
        <f>IF($D$20=0,1,IFERROR(IF(ROUND(S1396,3)=1,1,IF(AND(ABS(U1396)&lt;$D$19,S1396&gt;1),1,0)),0))</f>
        <v/>
      </c>
      <c r="W1396">
        <f>IF($D$20=0,IFERROR(W1397,MAX($D$16,POWER((ABS(K1396)^2)/($I$5*MAX(F1396,0.1)^2),1/3))),IF(IFERROR(AG1397,0)=0,IFERROR(W1397,MAX($D$16,POWER((ABS(K1396)^2)/($I$5*MAX(F1396,0.1)^2),1/3))),IF(OR(IFERROR(W1396,0)=0,IFERROR(AD1397,0)&gt;1),MAX($D$16,POWER((ABS(K1396)^2)/($I$5*MAX(F1396,0.1)^2),1/3)),IF(IFERROR(AF1396,0)&gt;0,MAX($D$16,IFERROR(W1396,0)+((IFERROR(AF1396,0))*$D$18*IF((IFERROR(AD1396,0))&lt;1,1,-1))),IF(IFERROR(AF1396,0)&lt;0,IF(ABS((MAX($D$16,POWER((ABS(K1396)^2)/($I$5*MAX(F1396,0.1)^2),1/3)))-IFERROR(W1396,0))&gt;$D$19,MAX($D$16,IF((MAX($D$16,POWER((ABS(K1396)^2)/($I$5*MAX(F1396,0.1)^2),1/3)))&gt;IFERROR(W1396,0),MIN((MAX($D$16,POWER((ABS(K1396)^2)/($I$5*MAX(F1396,0.1)^2),1/3))),IFERROR(W1396,0)+(MIN(ABS(IFERROR(AF1396,0))*$D$18,ABS((MAX($D$16,POWER((ABS(K1396)^2)/($I$5*MAX(F1396,0.1)^2),1/3)))-IFERROR(W1396,0))))),MAX((MAX($D$16,POWER((ABS(K1396)^2)/($I$5*MAX(F1396,0.1)^2),1/3))),IFERROR(W1396,0)-(MIN(ABS(IFERROR(AF1396,0))*$D$18,ABS((MAX($D$16,POWER((ABS(K1396)^2)/($I$5*MAX(F1396,0.1)^2),1/3)))-IFERROR(W1396,0))))))),MAX($D$16,POWER((ABS(K1396)^2)/($I$5*MAX(F1396,0.1)^2),1/3))),MAX($D$16,IFERROR(W1396,0)))))))</f>
        <v/>
      </c>
      <c r="X1396">
        <f>((F1396)+(G1396)*(W1396))*(W1396)</f>
        <v/>
      </c>
      <c r="Y1396">
        <f>(((F1396)+(G1396)*(W1396))*(W1396))/MAX((F1396)+2*(W1396)*SQRT(1+(G1396)^2),1E-6)</f>
        <v/>
      </c>
      <c r="Z1396">
        <f>ABS(K1396)/MAX(((F1396)+(G1396)*(W1396))*(W1396),1E-6)</f>
        <v/>
      </c>
      <c r="AA1396">
        <f>E1396+W1396</f>
        <v/>
      </c>
      <c r="AB1396">
        <f>AA1396+((ABS(K1396)/MAX(((F1396)+(G1396)*(W1396))*(W1396),1E-6))^2)/(2*$I$5)</f>
        <v/>
      </c>
      <c r="AC1396">
        <f>((ABS(K1396)*$D$6)/(MAX(((F1396)+(G1396)*(W1396))*(W1396),1E-6)*MAX(((((F1396)+(G1396)*(W1396))*(W1396))/MAX((F1396)+2*(W1396)*SQRT(1+(G1396)^2),1E-6))^(2/3),1E-6)))^2</f>
        <v/>
      </c>
      <c r="AD1396">
        <f>ABS(ABS(K1396)/MAX(((F1396)+(G1396)*(W1396))*(W1396),1E-6))/SQRT($I$5*MAX((((F1396)+(G1396)*(W1396))*(W1396))/MAX((F1396)+2*(G1396)*(W1396),1E-6),1E-6))</f>
        <v/>
      </c>
      <c r="AE1396">
        <f>((F1396)*(W1396)^2)/2+(G1396)*(W1396)^3/3+(ABS(K1396)^2)/($I$5*MAX(((F1396)+(G1396)*(W1396))*(W1396),1E-6))</f>
        <v/>
      </c>
      <c r="AF1396">
        <f>IF($D$20=0,0,IFERROR(AB1397+(((AC1396+AC1397)/2)*J1397)+(IF(Z1396&gt;Z1397,$D$8*((Z1396^2-Z1397^2)/(2*$I$5)),$D$9*((Z1397^2-Z1396^2)/(2*$I$5)))+($D$10*(ABS(I1397)/90)*(MAX(Z1396^2,Z1397^2)/(2*$I$5))))-AB1396,0))</f>
        <v/>
      </c>
      <c r="AG1396">
        <f>IF($D$20=0,1,IFERROR(IF(ROUND(AD1396,3)=1,1,IF(AND(ABS(AF1396)&lt;$D$19,AD1396&lt;1),1,0)),0))</f>
        <v/>
      </c>
      <c r="AH1396">
        <f>IFERROR(IF(V32="Supercritical",MAX($D$16,IFERROR(L1396,MAX($D$16,POWER((ABS(K1396)^2)/($I$5*MAX(F1396,0.1)^2),1/3)))),IF(V32="Subcritical",MAX($D$16,IFERROR(W1396,MAX($D$16,POWER((ABS(K1396)^2)/($I$5*MAX(F1396,0.1)^2),1/3)))),IF(AND(IFERROR(V1396,0)=1,IFERROR(AG1396,0)=1),IF(IFERROR(T1396,-1E99)&gt;=IFERROR(AE1396,-1E99),MAX($D$16,IFERROR(L1396,MAX($D$16,POWER((ABS(K1396)^2)/($I$5*MAX(F1396,0.1)^2),1/3)))),MAX($D$16,IFERROR(W1396,MAX($D$16,POWER((ABS(K1396)^2)/($I$5*MAX(F1396,0.1)^2),1/3))))),IF(IFERROR(V1396,0)=1,MAX($D$16,IFERROR(L1396,MAX($D$16,POWER((ABS(K1396)^2)/($I$5*MAX(F1396,0.1)^2),1/3)))),IF(IFERROR(AG1396,0)=1,MAX($D$16,IFERROR(W1396,MAX($D$16,POWER((ABS(K1396)^2)/($I$5*MAX(F1396,0.1)^2),1/3)))),MAX($D$16,POWER((ABS(K1396)^2)/($I$5*MAX(F1396,0.1)^2),1/3))))))),MAX($D$16,POWER((ABS(K1396)^2)/($I$5*MAX(F1396,0.1)^2),1/3)))</f>
        <v/>
      </c>
      <c r="AI1396">
        <f>E1396+AH1396</f>
        <v/>
      </c>
      <c r="AJ1396">
        <f>AI1396+((ABS(K1396)/MAX(((F1396)+(G1396)*(AH1396))*(AH1396),1E-6))^2)/(2*$I$5)</f>
        <v/>
      </c>
      <c r="AM1396" t="n">
        <v>0</v>
      </c>
      <c r="AN1396" t="n">
        <v>0</v>
      </c>
      <c r="AO1396">
        <f>AM1396+AN1396</f>
        <v/>
      </c>
      <c r="AP1396">
        <f>AP1395+AO1396</f>
        <v/>
      </c>
      <c r="AQ1396">
        <f>ABS(ABS(K1396)/MAX(((F1396)+(G1396)*(AH1396))*(AH1396),1E-6))/SQRT($I$5*MAX((((F1396)+(G1396)*(AH1396))*(AH1396))/MAX((F1396)+2*(G1396)*(AH1396),1E-6),1E-6))</f>
        <v/>
      </c>
      <c r="AR1396">
        <f>IF(AQ1396&lt;1,"Subcritical","Supercritical")</f>
        <v/>
      </c>
      <c r="AS1396">
        <f>((ABS(K1396)*$D$6)/(MAX(((F1396)+(G1396)*(AH1396))*(AH1396),1E-6)*MAX(((((F1396)+(G1396)*(AH1396))*(AH1396))/MAX((F1396)+2*(AH1396)*SQRT(1+(G1396)^2),1E-6))^(2/3),1E-6)))^2</f>
        <v/>
      </c>
    </row>
    <row r="1397">
      <c r="A1397" t="n">
        <v>1248</v>
      </c>
      <c r="B1397" t="n">
        <v>1246.89</v>
      </c>
      <c r="C1397" t="n">
        <v>616070.728</v>
      </c>
      <c r="D1397" t="n">
        <v>3096757.269</v>
      </c>
      <c r="E1397" t="n">
        <v>631.9385</v>
      </c>
      <c r="F1397" t="n">
        <v>5.2</v>
      </c>
      <c r="G1397" t="n">
        <v>0</v>
      </c>
      <c r="H1397" t="inlineStr">
        <is>
          <t>Normal</t>
        </is>
      </c>
      <c r="I1397" t="n">
        <v>0.002</v>
      </c>
      <c r="J1397">
        <f>B1397-B1396</f>
        <v/>
      </c>
      <c r="K1397">
        <f>MAX(0,K1396-AO1396)</f>
        <v/>
      </c>
      <c r="L1397">
        <f>IF($D$20=0,IFERROR(L1396,MAX($D$16,POWER((ABS(K1397)^2)/($I$5*MAX(F1397,0.1)^2),1/3))),IF(IFERROR(V1396,0)=0,IFERROR(L1396,MAX($D$16,POWER((ABS(K1397)^2)/($I$5*MAX(F1397,0.1)^2),1/3))),IF(OR(IFERROR(L1397,0)=0,IFERROR(S1396,0)&lt;1,IFERROR(S1397,0)&lt;1),MAX($D$16,POWER((ABS(K1397)^2)/($I$5*MAX(F1397,0.1)^2),1/3)),IF(IFERROR(U1397,0)&gt;0,MAX($D$16,IFERROR(L1397,0)+((IFERROR(U1397,0))*$D$18*IF((IFERROR(S1397,0))&lt;1,1,-1))),IF(IFERROR(U1397,0)&lt;0,IF(ABS((MAX($D$16,POWER((ABS(K1397)^2)/($I$5*MAX(F1397,0.1)^2),1/3)))-IFERROR(L1397,0))&gt;$D$19,MAX($D$16,IF((MAX($D$16,POWER((ABS(K1397)^2)/($I$5*MAX(F1397,0.1)^2),1/3)))&gt;IFERROR(L1397,0),MIN((MAX($D$16,POWER((ABS(K1397)^2)/($I$5*MAX(F1397,0.1)^2),1/3))),IFERROR(L1397,0)+(MIN(ABS(IFERROR(U1397,0))*$D$18,ABS((MAX($D$16,POWER((ABS(K1397)^2)/($I$5*MAX(F1397,0.1)^2),1/3)))-IFERROR(L1397,0))))),MAX((MAX($D$16,POWER((ABS(K1397)^2)/($I$5*MAX(F1397,0.1)^2),1/3))),IFERROR(L1397,0)-(MIN(ABS(IFERROR(U1397,0))*$D$18,ABS((MAX($D$16,POWER((ABS(K1397)^2)/($I$5*MAX(F1397,0.1)^2),1/3)))-IFERROR(L1397,0))))))),MAX($D$16,POWER((ABS(K1397)^2)/($I$5*MAX(F1397,0.1)^2),1/3))),MAX($D$16,IFERROR(L1397,0)))))))</f>
        <v/>
      </c>
      <c r="M1397">
        <f>((F1397)+(G1397)*(L1397))*(L1397)</f>
        <v/>
      </c>
      <c r="N1397">
        <f>(((F1397)+(G1397)*(L1397))*(L1397))/MAX((F1397)+2*(L1397)*SQRT(1+(G1397)^2),1E-6)</f>
        <v/>
      </c>
      <c r="O1397">
        <f>ABS(K1397)/MAX(((F1397)+(G1397)*(L1397))*(L1397),1E-6)</f>
        <v/>
      </c>
      <c r="P1397">
        <f>E1397+L1397</f>
        <v/>
      </c>
      <c r="Q1397">
        <f>P1397+((ABS(K1397)/MAX(((F1397)+(G1397)*(L1397))*(L1397),1E-6))^2)/(2*$I$5)</f>
        <v/>
      </c>
      <c r="R1397">
        <f>((ABS(K1397)*$D$6)/(MAX(((F1397)+(G1397)*(L1397))*(L1397),1E-6)*MAX(((((F1397)+(G1397)*(L1397))*(L1397))/MAX((F1397)+2*(L1397)*SQRT(1+(G1397)^2),1E-6))^(2/3),1E-6)))^2</f>
        <v/>
      </c>
      <c r="S1397">
        <f>ABS(ABS(K1397)/MAX(((F1397)+(G1397)*(L1397))*(L1397),1E-6))/SQRT($I$5*MAX((((F1397)+(G1397)*(L1397))*(L1397))/MAX((F1397)+2*(G1397)*(L1397),1E-6),1E-6))</f>
        <v/>
      </c>
      <c r="T1397">
        <f>((F1397)*(L1397)^2)/2+(G1397)*(L1397)^3/3+(ABS(K1397)^2)/($I$5*MAX(((F1397)+(G1397)*(L1397))*(L1397),1E-6))</f>
        <v/>
      </c>
      <c r="U1397">
        <f>IF($D$20=0,0,IFERROR(Q1396-(((R1396+R1397)/2)*J1397)-(IF(O1396&gt;O1397,$D$8*((O1396^2-O1397^2)/(2*$I$5)),$D$9*((O1397^2-O1396^2)/(2*$I$5)))+($D$10*(ABS(I1397)/90)*(MAX(O1396^2,O1397^2)/(2*$I$5))))-Q1397,0))</f>
        <v/>
      </c>
      <c r="V1397">
        <f>IF($D$20=0,1,IFERROR(IF(ROUND(S1397,3)=1,1,IF(AND(ABS(U1397)&lt;$D$19,S1397&gt;1),1,0)),0))</f>
        <v/>
      </c>
      <c r="W1397">
        <f>IF($D$20=0,IFERROR(W1398,MAX($D$16,POWER((ABS(K1397)^2)/($I$5*MAX(F1397,0.1)^2),1/3))),IF(IFERROR(AG1398,0)=0,IFERROR(W1398,MAX($D$16,POWER((ABS(K1397)^2)/($I$5*MAX(F1397,0.1)^2),1/3))),IF(OR(IFERROR(W1397,0)=0,IFERROR(AD1398,0)&gt;1),MAX($D$16,POWER((ABS(K1397)^2)/($I$5*MAX(F1397,0.1)^2),1/3)),IF(IFERROR(AF1397,0)&gt;0,MAX($D$16,IFERROR(W1397,0)+((IFERROR(AF1397,0))*$D$18*IF((IFERROR(AD1397,0))&lt;1,1,-1))),IF(IFERROR(AF1397,0)&lt;0,IF(ABS((MAX($D$16,POWER((ABS(K1397)^2)/($I$5*MAX(F1397,0.1)^2),1/3)))-IFERROR(W1397,0))&gt;$D$19,MAX($D$16,IF((MAX($D$16,POWER((ABS(K1397)^2)/($I$5*MAX(F1397,0.1)^2),1/3)))&gt;IFERROR(W1397,0),MIN((MAX($D$16,POWER((ABS(K1397)^2)/($I$5*MAX(F1397,0.1)^2),1/3))),IFERROR(W1397,0)+(MIN(ABS(IFERROR(AF1397,0))*$D$18,ABS((MAX($D$16,POWER((ABS(K1397)^2)/($I$5*MAX(F1397,0.1)^2),1/3)))-IFERROR(W1397,0))))),MAX((MAX($D$16,POWER((ABS(K1397)^2)/($I$5*MAX(F1397,0.1)^2),1/3))),IFERROR(W1397,0)-(MIN(ABS(IFERROR(AF1397,0))*$D$18,ABS((MAX($D$16,POWER((ABS(K1397)^2)/($I$5*MAX(F1397,0.1)^2),1/3)))-IFERROR(W1397,0))))))),MAX($D$16,POWER((ABS(K1397)^2)/($I$5*MAX(F1397,0.1)^2),1/3))),MAX($D$16,IFERROR(W1397,0)))))))</f>
        <v/>
      </c>
      <c r="X1397">
        <f>((F1397)+(G1397)*(W1397))*(W1397)</f>
        <v/>
      </c>
      <c r="Y1397">
        <f>(((F1397)+(G1397)*(W1397))*(W1397))/MAX((F1397)+2*(W1397)*SQRT(1+(G1397)^2),1E-6)</f>
        <v/>
      </c>
      <c r="Z1397">
        <f>ABS(K1397)/MAX(((F1397)+(G1397)*(W1397))*(W1397),1E-6)</f>
        <v/>
      </c>
      <c r="AA1397">
        <f>E1397+W1397</f>
        <v/>
      </c>
      <c r="AB1397">
        <f>AA1397+((ABS(K1397)/MAX(((F1397)+(G1397)*(W1397))*(W1397),1E-6))^2)/(2*$I$5)</f>
        <v/>
      </c>
      <c r="AC1397">
        <f>((ABS(K1397)*$D$6)/(MAX(((F1397)+(G1397)*(W1397))*(W1397),1E-6)*MAX(((((F1397)+(G1397)*(W1397))*(W1397))/MAX((F1397)+2*(W1397)*SQRT(1+(G1397)^2),1E-6))^(2/3),1E-6)))^2</f>
        <v/>
      </c>
      <c r="AD1397">
        <f>ABS(ABS(K1397)/MAX(((F1397)+(G1397)*(W1397))*(W1397),1E-6))/SQRT($I$5*MAX((((F1397)+(G1397)*(W1397))*(W1397))/MAX((F1397)+2*(G1397)*(W1397),1E-6),1E-6))</f>
        <v/>
      </c>
      <c r="AE1397">
        <f>((F1397)*(W1397)^2)/2+(G1397)*(W1397)^3/3+(ABS(K1397)^2)/($I$5*MAX(((F1397)+(G1397)*(W1397))*(W1397),1E-6))</f>
        <v/>
      </c>
      <c r="AF1397">
        <f>IF($D$20=0,0,IFERROR(AB1398+(((AC1397+AC1398)/2)*J1398)+(IF(Z1397&gt;Z1398,$D$8*((Z1397^2-Z1398^2)/(2*$I$5)),$D$9*((Z1398^2-Z1397^2)/(2*$I$5)))+($D$10*(ABS(I1398)/90)*(MAX(Z1397^2,Z1398^2)/(2*$I$5))))-AB1397,0))</f>
        <v/>
      </c>
      <c r="AG1397">
        <f>IF($D$20=0,1,IFERROR(IF(ROUND(AD1397,3)=1,1,IF(AND(ABS(AF1397)&lt;$D$19,AD1397&lt;1),1,0)),0))</f>
        <v/>
      </c>
      <c r="AH1397">
        <f>IFERROR(IF(V32="Supercritical",MAX($D$16,IFERROR(L1397,MAX($D$16,POWER((ABS(K1397)^2)/($I$5*MAX(F1397,0.1)^2),1/3)))),IF(V32="Subcritical",MAX($D$16,IFERROR(W1397,MAX($D$16,POWER((ABS(K1397)^2)/($I$5*MAX(F1397,0.1)^2),1/3)))),IF(AND(IFERROR(V1397,0)=1,IFERROR(AG1397,0)=1),IF(IFERROR(T1397,-1E99)&gt;=IFERROR(AE1397,-1E99),MAX($D$16,IFERROR(L1397,MAX($D$16,POWER((ABS(K1397)^2)/($I$5*MAX(F1397,0.1)^2),1/3)))),MAX($D$16,IFERROR(W1397,MAX($D$16,POWER((ABS(K1397)^2)/($I$5*MAX(F1397,0.1)^2),1/3))))),IF(IFERROR(V1397,0)=1,MAX($D$16,IFERROR(L1397,MAX($D$16,POWER((ABS(K1397)^2)/($I$5*MAX(F1397,0.1)^2),1/3)))),IF(IFERROR(AG1397,0)=1,MAX($D$16,IFERROR(W1397,MAX($D$16,POWER((ABS(K1397)^2)/($I$5*MAX(F1397,0.1)^2),1/3)))),MAX($D$16,POWER((ABS(K1397)^2)/($I$5*MAX(F1397,0.1)^2),1/3))))))),MAX($D$16,POWER((ABS(K1397)^2)/($I$5*MAX(F1397,0.1)^2),1/3)))</f>
        <v/>
      </c>
      <c r="AI1397">
        <f>E1397+AH1397</f>
        <v/>
      </c>
      <c r="AJ1397">
        <f>AI1397+((ABS(K1397)/MAX(((F1397)+(G1397)*(AH1397))*(AH1397),1E-6))^2)/(2*$I$5)</f>
        <v/>
      </c>
      <c r="AM1397" t="n">
        <v>0</v>
      </c>
      <c r="AN1397" t="n">
        <v>0</v>
      </c>
      <c r="AO1397">
        <f>AM1397+AN1397</f>
        <v/>
      </c>
      <c r="AP1397">
        <f>AP1396+AO1397</f>
        <v/>
      </c>
      <c r="AQ1397">
        <f>ABS(ABS(K1397)/MAX(((F1397)+(G1397)*(AH1397))*(AH1397),1E-6))/SQRT($I$5*MAX((((F1397)+(G1397)*(AH1397))*(AH1397))/MAX((F1397)+2*(G1397)*(AH1397),1E-6),1E-6))</f>
        <v/>
      </c>
      <c r="AR1397">
        <f>IF(AQ1397&lt;1,"Subcritical","Supercritical")</f>
        <v/>
      </c>
      <c r="AS1397">
        <f>((ABS(K1397)*$D$6)/(MAX(((F1397)+(G1397)*(AH1397))*(AH1397),1E-6)*MAX(((((F1397)+(G1397)*(AH1397))*(AH1397))/MAX((F1397)+2*(AH1397)*SQRT(1+(G1397)^2),1E-6))^(2/3),1E-6)))^2</f>
        <v/>
      </c>
    </row>
    <row r="1398">
      <c r="A1398" t="n">
        <v>1249</v>
      </c>
      <c r="B1398" t="n">
        <v>1247.89</v>
      </c>
      <c r="C1398" t="n">
        <v>616070.686</v>
      </c>
      <c r="D1398" t="n">
        <v>3096756.27</v>
      </c>
      <c r="E1398" t="n">
        <v>631.938</v>
      </c>
      <c r="F1398" t="n">
        <v>5.2</v>
      </c>
      <c r="G1398" t="n">
        <v>0</v>
      </c>
      <c r="H1398" t="inlineStr">
        <is>
          <t>Normal</t>
        </is>
      </c>
      <c r="I1398" t="n">
        <v>0</v>
      </c>
      <c r="J1398">
        <f>B1398-B1397</f>
        <v/>
      </c>
      <c r="K1398">
        <f>MAX(0,K1397-AO1397)</f>
        <v/>
      </c>
      <c r="L1398">
        <f>IF($D$20=0,IFERROR(L1397,MAX($D$16,POWER((ABS(K1398)^2)/($I$5*MAX(F1398,0.1)^2),1/3))),IF(IFERROR(V1397,0)=0,IFERROR(L1397,MAX($D$16,POWER((ABS(K1398)^2)/($I$5*MAX(F1398,0.1)^2),1/3))),IF(OR(IFERROR(L1398,0)=0,IFERROR(S1397,0)&lt;1,IFERROR(S1398,0)&lt;1),MAX($D$16,POWER((ABS(K1398)^2)/($I$5*MAX(F1398,0.1)^2),1/3)),IF(IFERROR(U1398,0)&gt;0,MAX($D$16,IFERROR(L1398,0)+((IFERROR(U1398,0))*$D$18*IF((IFERROR(S1398,0))&lt;1,1,-1))),IF(IFERROR(U1398,0)&lt;0,IF(ABS((MAX($D$16,POWER((ABS(K1398)^2)/($I$5*MAX(F1398,0.1)^2),1/3)))-IFERROR(L1398,0))&gt;$D$19,MAX($D$16,IF((MAX($D$16,POWER((ABS(K1398)^2)/($I$5*MAX(F1398,0.1)^2),1/3)))&gt;IFERROR(L1398,0),MIN((MAX($D$16,POWER((ABS(K1398)^2)/($I$5*MAX(F1398,0.1)^2),1/3))),IFERROR(L1398,0)+(MIN(ABS(IFERROR(U1398,0))*$D$18,ABS((MAX($D$16,POWER((ABS(K1398)^2)/($I$5*MAX(F1398,0.1)^2),1/3)))-IFERROR(L1398,0))))),MAX((MAX($D$16,POWER((ABS(K1398)^2)/($I$5*MAX(F1398,0.1)^2),1/3))),IFERROR(L1398,0)-(MIN(ABS(IFERROR(U1398,0))*$D$18,ABS((MAX($D$16,POWER((ABS(K1398)^2)/($I$5*MAX(F1398,0.1)^2),1/3)))-IFERROR(L1398,0))))))),MAX($D$16,POWER((ABS(K1398)^2)/($I$5*MAX(F1398,0.1)^2),1/3))),MAX($D$16,IFERROR(L1398,0)))))))</f>
        <v/>
      </c>
      <c r="M1398">
        <f>((F1398)+(G1398)*(L1398))*(L1398)</f>
        <v/>
      </c>
      <c r="N1398">
        <f>(((F1398)+(G1398)*(L1398))*(L1398))/MAX((F1398)+2*(L1398)*SQRT(1+(G1398)^2),1E-6)</f>
        <v/>
      </c>
      <c r="O1398">
        <f>ABS(K1398)/MAX(((F1398)+(G1398)*(L1398))*(L1398),1E-6)</f>
        <v/>
      </c>
      <c r="P1398">
        <f>E1398+L1398</f>
        <v/>
      </c>
      <c r="Q1398">
        <f>P1398+((ABS(K1398)/MAX(((F1398)+(G1398)*(L1398))*(L1398),1E-6))^2)/(2*$I$5)</f>
        <v/>
      </c>
      <c r="R1398">
        <f>((ABS(K1398)*$D$6)/(MAX(((F1398)+(G1398)*(L1398))*(L1398),1E-6)*MAX(((((F1398)+(G1398)*(L1398))*(L1398))/MAX((F1398)+2*(L1398)*SQRT(1+(G1398)^2),1E-6))^(2/3),1E-6)))^2</f>
        <v/>
      </c>
      <c r="S1398">
        <f>ABS(ABS(K1398)/MAX(((F1398)+(G1398)*(L1398))*(L1398),1E-6))/SQRT($I$5*MAX((((F1398)+(G1398)*(L1398))*(L1398))/MAX((F1398)+2*(G1398)*(L1398),1E-6),1E-6))</f>
        <v/>
      </c>
      <c r="T1398">
        <f>((F1398)*(L1398)^2)/2+(G1398)*(L1398)^3/3+(ABS(K1398)^2)/($I$5*MAX(((F1398)+(G1398)*(L1398))*(L1398),1E-6))</f>
        <v/>
      </c>
      <c r="U1398">
        <f>IF($D$20=0,0,IFERROR(Q1397-(((R1397+R1398)/2)*J1398)-(IF(O1397&gt;O1398,$D$8*((O1397^2-O1398^2)/(2*$I$5)),$D$9*((O1398^2-O1397^2)/(2*$I$5)))+($D$10*(ABS(I1398)/90)*(MAX(O1397^2,O1398^2)/(2*$I$5))))-Q1398,0))</f>
        <v/>
      </c>
      <c r="V1398">
        <f>IF($D$20=0,1,IFERROR(IF(ROUND(S1398,3)=1,1,IF(AND(ABS(U1398)&lt;$D$19,S1398&gt;1),1,0)),0))</f>
        <v/>
      </c>
      <c r="W1398">
        <f>IF($D$20=0,IFERROR(W1399,MAX($D$16,POWER((ABS(K1398)^2)/($I$5*MAX(F1398,0.1)^2),1/3))),IF(IFERROR(AG1399,0)=0,IFERROR(W1399,MAX($D$16,POWER((ABS(K1398)^2)/($I$5*MAX(F1398,0.1)^2),1/3))),IF(OR(IFERROR(W1398,0)=0,IFERROR(AD1399,0)&gt;1),MAX($D$16,POWER((ABS(K1398)^2)/($I$5*MAX(F1398,0.1)^2),1/3)),IF(IFERROR(AF1398,0)&gt;0,MAX($D$16,IFERROR(W1398,0)+((IFERROR(AF1398,0))*$D$18*IF((IFERROR(AD1398,0))&lt;1,1,-1))),IF(IFERROR(AF1398,0)&lt;0,IF(ABS((MAX($D$16,POWER((ABS(K1398)^2)/($I$5*MAX(F1398,0.1)^2),1/3)))-IFERROR(W1398,0))&gt;$D$19,MAX($D$16,IF((MAX($D$16,POWER((ABS(K1398)^2)/($I$5*MAX(F1398,0.1)^2),1/3)))&gt;IFERROR(W1398,0),MIN((MAX($D$16,POWER((ABS(K1398)^2)/($I$5*MAX(F1398,0.1)^2),1/3))),IFERROR(W1398,0)+(MIN(ABS(IFERROR(AF1398,0))*$D$18,ABS((MAX($D$16,POWER((ABS(K1398)^2)/($I$5*MAX(F1398,0.1)^2),1/3)))-IFERROR(W1398,0))))),MAX((MAX($D$16,POWER((ABS(K1398)^2)/($I$5*MAX(F1398,0.1)^2),1/3))),IFERROR(W1398,0)-(MIN(ABS(IFERROR(AF1398,0))*$D$18,ABS((MAX($D$16,POWER((ABS(K1398)^2)/($I$5*MAX(F1398,0.1)^2),1/3)))-IFERROR(W1398,0))))))),MAX($D$16,POWER((ABS(K1398)^2)/($I$5*MAX(F1398,0.1)^2),1/3))),MAX($D$16,IFERROR(W1398,0)))))))</f>
        <v/>
      </c>
      <c r="X1398">
        <f>((F1398)+(G1398)*(W1398))*(W1398)</f>
        <v/>
      </c>
      <c r="Y1398">
        <f>(((F1398)+(G1398)*(W1398))*(W1398))/MAX((F1398)+2*(W1398)*SQRT(1+(G1398)^2),1E-6)</f>
        <v/>
      </c>
      <c r="Z1398">
        <f>ABS(K1398)/MAX(((F1398)+(G1398)*(W1398))*(W1398),1E-6)</f>
        <v/>
      </c>
      <c r="AA1398">
        <f>E1398+W1398</f>
        <v/>
      </c>
      <c r="AB1398">
        <f>AA1398+((ABS(K1398)/MAX(((F1398)+(G1398)*(W1398))*(W1398),1E-6))^2)/(2*$I$5)</f>
        <v/>
      </c>
      <c r="AC1398">
        <f>((ABS(K1398)*$D$6)/(MAX(((F1398)+(G1398)*(W1398))*(W1398),1E-6)*MAX(((((F1398)+(G1398)*(W1398))*(W1398))/MAX((F1398)+2*(W1398)*SQRT(1+(G1398)^2),1E-6))^(2/3),1E-6)))^2</f>
        <v/>
      </c>
      <c r="AD1398">
        <f>ABS(ABS(K1398)/MAX(((F1398)+(G1398)*(W1398))*(W1398),1E-6))/SQRT($I$5*MAX((((F1398)+(G1398)*(W1398))*(W1398))/MAX((F1398)+2*(G1398)*(W1398),1E-6),1E-6))</f>
        <v/>
      </c>
      <c r="AE1398">
        <f>((F1398)*(W1398)^2)/2+(G1398)*(W1398)^3/3+(ABS(K1398)^2)/($I$5*MAX(((F1398)+(G1398)*(W1398))*(W1398),1E-6))</f>
        <v/>
      </c>
      <c r="AF1398">
        <f>IF($D$20=0,0,IFERROR(AB1399+(((AC1398+AC1399)/2)*J1399)+(IF(Z1398&gt;Z1399,$D$8*((Z1398^2-Z1399^2)/(2*$I$5)),$D$9*((Z1399^2-Z1398^2)/(2*$I$5)))+($D$10*(ABS(I1399)/90)*(MAX(Z1398^2,Z1399^2)/(2*$I$5))))-AB1398,0))</f>
        <v/>
      </c>
      <c r="AG1398">
        <f>IF($D$20=0,1,IFERROR(IF(ROUND(AD1398,3)=1,1,IF(AND(ABS(AF1398)&lt;$D$19,AD1398&lt;1),1,0)),0))</f>
        <v/>
      </c>
      <c r="AH1398">
        <f>IFERROR(IF(V32="Supercritical",MAX($D$16,IFERROR(L1398,MAX($D$16,POWER((ABS(K1398)^2)/($I$5*MAX(F1398,0.1)^2),1/3)))),IF(V32="Subcritical",MAX($D$16,IFERROR(W1398,MAX($D$16,POWER((ABS(K1398)^2)/($I$5*MAX(F1398,0.1)^2),1/3)))),IF(AND(IFERROR(V1398,0)=1,IFERROR(AG1398,0)=1),IF(IFERROR(T1398,-1E99)&gt;=IFERROR(AE1398,-1E99),MAX($D$16,IFERROR(L1398,MAX($D$16,POWER((ABS(K1398)^2)/($I$5*MAX(F1398,0.1)^2),1/3)))),MAX($D$16,IFERROR(W1398,MAX($D$16,POWER((ABS(K1398)^2)/($I$5*MAX(F1398,0.1)^2),1/3))))),IF(IFERROR(V1398,0)=1,MAX($D$16,IFERROR(L1398,MAX($D$16,POWER((ABS(K1398)^2)/($I$5*MAX(F1398,0.1)^2),1/3)))),IF(IFERROR(AG1398,0)=1,MAX($D$16,IFERROR(W1398,MAX($D$16,POWER((ABS(K1398)^2)/($I$5*MAX(F1398,0.1)^2),1/3)))),MAX($D$16,POWER((ABS(K1398)^2)/($I$5*MAX(F1398,0.1)^2),1/3))))))),MAX($D$16,POWER((ABS(K1398)^2)/($I$5*MAX(F1398,0.1)^2),1/3)))</f>
        <v/>
      </c>
      <c r="AI1398">
        <f>E1398+AH1398</f>
        <v/>
      </c>
      <c r="AJ1398">
        <f>AI1398+((ABS(K1398)/MAX(((F1398)+(G1398)*(AH1398))*(AH1398),1E-6))^2)/(2*$I$5)</f>
        <v/>
      </c>
      <c r="AM1398" t="n">
        <v>0</v>
      </c>
      <c r="AN1398" t="n">
        <v>0</v>
      </c>
      <c r="AO1398">
        <f>AM1398+AN1398</f>
        <v/>
      </c>
      <c r="AP1398">
        <f>AP1397+AO1398</f>
        <v/>
      </c>
      <c r="AQ1398">
        <f>ABS(ABS(K1398)/MAX(((F1398)+(G1398)*(AH1398))*(AH1398),1E-6))/SQRT($I$5*MAX((((F1398)+(G1398)*(AH1398))*(AH1398))/MAX((F1398)+2*(G1398)*(AH1398),1E-6),1E-6))</f>
        <v/>
      </c>
      <c r="AR1398">
        <f>IF(AQ1398&lt;1,"Subcritical","Supercritical")</f>
        <v/>
      </c>
      <c r="AS1398">
        <f>((ABS(K1398)*$D$6)/(MAX(((F1398)+(G1398)*(AH1398))*(AH1398),1E-6)*MAX(((((F1398)+(G1398)*(AH1398))*(AH1398))/MAX((F1398)+2*(AH1398)*SQRT(1+(G1398)^2),1E-6))^(2/3),1E-6)))^2</f>
        <v/>
      </c>
    </row>
    <row r="1399">
      <c r="A1399" t="n">
        <v>1250</v>
      </c>
      <c r="B1399" t="n">
        <v>1248.889</v>
      </c>
      <c r="C1399" t="n">
        <v>616070.644</v>
      </c>
      <c r="D1399" t="n">
        <v>3096755.271</v>
      </c>
      <c r="E1399" t="n">
        <v>631.9375</v>
      </c>
      <c r="F1399" t="n">
        <v>5.2</v>
      </c>
      <c r="G1399" t="n">
        <v>0</v>
      </c>
      <c r="H1399" t="inlineStr">
        <is>
          <t>Normal</t>
        </is>
      </c>
      <c r="I1399" t="n">
        <v>0.057</v>
      </c>
      <c r="J1399">
        <f>B1399-B1398</f>
        <v/>
      </c>
      <c r="K1399">
        <f>MAX(0,K1398-AO1398)</f>
        <v/>
      </c>
      <c r="L1399">
        <f>IF($D$20=0,IFERROR(L1398,MAX($D$16,POWER((ABS(K1399)^2)/($I$5*MAX(F1399,0.1)^2),1/3))),IF(IFERROR(V1398,0)=0,IFERROR(L1398,MAX($D$16,POWER((ABS(K1399)^2)/($I$5*MAX(F1399,0.1)^2),1/3))),IF(OR(IFERROR(L1399,0)=0,IFERROR(S1398,0)&lt;1,IFERROR(S1399,0)&lt;1),MAX($D$16,POWER((ABS(K1399)^2)/($I$5*MAX(F1399,0.1)^2),1/3)),IF(IFERROR(U1399,0)&gt;0,MAX($D$16,IFERROR(L1399,0)+((IFERROR(U1399,0))*$D$18*IF((IFERROR(S1399,0))&lt;1,1,-1))),IF(IFERROR(U1399,0)&lt;0,IF(ABS((MAX($D$16,POWER((ABS(K1399)^2)/($I$5*MAX(F1399,0.1)^2),1/3)))-IFERROR(L1399,0))&gt;$D$19,MAX($D$16,IF((MAX($D$16,POWER((ABS(K1399)^2)/($I$5*MAX(F1399,0.1)^2),1/3)))&gt;IFERROR(L1399,0),MIN((MAX($D$16,POWER((ABS(K1399)^2)/($I$5*MAX(F1399,0.1)^2),1/3))),IFERROR(L1399,0)+(MIN(ABS(IFERROR(U1399,0))*$D$18,ABS((MAX($D$16,POWER((ABS(K1399)^2)/($I$5*MAX(F1399,0.1)^2),1/3)))-IFERROR(L1399,0))))),MAX((MAX($D$16,POWER((ABS(K1399)^2)/($I$5*MAX(F1399,0.1)^2),1/3))),IFERROR(L1399,0)-(MIN(ABS(IFERROR(U1399,0))*$D$18,ABS((MAX($D$16,POWER((ABS(K1399)^2)/($I$5*MAX(F1399,0.1)^2),1/3)))-IFERROR(L1399,0))))))),MAX($D$16,POWER((ABS(K1399)^2)/($I$5*MAX(F1399,0.1)^2),1/3))),MAX($D$16,IFERROR(L1399,0)))))))</f>
        <v/>
      </c>
      <c r="M1399">
        <f>((F1399)+(G1399)*(L1399))*(L1399)</f>
        <v/>
      </c>
      <c r="N1399">
        <f>(((F1399)+(G1399)*(L1399))*(L1399))/MAX((F1399)+2*(L1399)*SQRT(1+(G1399)^2),1E-6)</f>
        <v/>
      </c>
      <c r="O1399">
        <f>ABS(K1399)/MAX(((F1399)+(G1399)*(L1399))*(L1399),1E-6)</f>
        <v/>
      </c>
      <c r="P1399">
        <f>E1399+L1399</f>
        <v/>
      </c>
      <c r="Q1399">
        <f>P1399+((ABS(K1399)/MAX(((F1399)+(G1399)*(L1399))*(L1399),1E-6))^2)/(2*$I$5)</f>
        <v/>
      </c>
      <c r="R1399">
        <f>((ABS(K1399)*$D$6)/(MAX(((F1399)+(G1399)*(L1399))*(L1399),1E-6)*MAX(((((F1399)+(G1399)*(L1399))*(L1399))/MAX((F1399)+2*(L1399)*SQRT(1+(G1399)^2),1E-6))^(2/3),1E-6)))^2</f>
        <v/>
      </c>
      <c r="S1399">
        <f>ABS(ABS(K1399)/MAX(((F1399)+(G1399)*(L1399))*(L1399),1E-6))/SQRT($I$5*MAX((((F1399)+(G1399)*(L1399))*(L1399))/MAX((F1399)+2*(G1399)*(L1399),1E-6),1E-6))</f>
        <v/>
      </c>
      <c r="T1399">
        <f>((F1399)*(L1399)^2)/2+(G1399)*(L1399)^3/3+(ABS(K1399)^2)/($I$5*MAX(((F1399)+(G1399)*(L1399))*(L1399),1E-6))</f>
        <v/>
      </c>
      <c r="U1399">
        <f>IF($D$20=0,0,IFERROR(Q1398-(((R1398+R1399)/2)*J1399)-(IF(O1398&gt;O1399,$D$8*((O1398^2-O1399^2)/(2*$I$5)),$D$9*((O1399^2-O1398^2)/(2*$I$5)))+($D$10*(ABS(I1399)/90)*(MAX(O1398^2,O1399^2)/(2*$I$5))))-Q1399,0))</f>
        <v/>
      </c>
      <c r="V1399">
        <f>IF($D$20=0,1,IFERROR(IF(ROUND(S1399,3)=1,1,IF(AND(ABS(U1399)&lt;$D$19,S1399&gt;1),1,0)),0))</f>
        <v/>
      </c>
      <c r="W1399">
        <f>IF($D$20=0,IFERROR(W1400,MAX($D$16,POWER((ABS(K1399)^2)/($I$5*MAX(F1399,0.1)^2),1/3))),IF(IFERROR(AG1400,0)=0,IFERROR(W1400,MAX($D$16,POWER((ABS(K1399)^2)/($I$5*MAX(F1399,0.1)^2),1/3))),IF(OR(IFERROR(W1399,0)=0,IFERROR(AD1400,0)&gt;1),MAX($D$16,POWER((ABS(K1399)^2)/($I$5*MAX(F1399,0.1)^2),1/3)),IF(IFERROR(AF1399,0)&gt;0,MAX($D$16,IFERROR(W1399,0)+((IFERROR(AF1399,0))*$D$18*IF((IFERROR(AD1399,0))&lt;1,1,-1))),IF(IFERROR(AF1399,0)&lt;0,IF(ABS((MAX($D$16,POWER((ABS(K1399)^2)/($I$5*MAX(F1399,0.1)^2),1/3)))-IFERROR(W1399,0))&gt;$D$19,MAX($D$16,IF((MAX($D$16,POWER((ABS(K1399)^2)/($I$5*MAX(F1399,0.1)^2),1/3)))&gt;IFERROR(W1399,0),MIN((MAX($D$16,POWER((ABS(K1399)^2)/($I$5*MAX(F1399,0.1)^2),1/3))),IFERROR(W1399,0)+(MIN(ABS(IFERROR(AF1399,0))*$D$18,ABS((MAX($D$16,POWER((ABS(K1399)^2)/($I$5*MAX(F1399,0.1)^2),1/3)))-IFERROR(W1399,0))))),MAX((MAX($D$16,POWER((ABS(K1399)^2)/($I$5*MAX(F1399,0.1)^2),1/3))),IFERROR(W1399,0)-(MIN(ABS(IFERROR(AF1399,0))*$D$18,ABS((MAX($D$16,POWER((ABS(K1399)^2)/($I$5*MAX(F1399,0.1)^2),1/3)))-IFERROR(W1399,0))))))),MAX($D$16,POWER((ABS(K1399)^2)/($I$5*MAX(F1399,0.1)^2),1/3))),MAX($D$16,IFERROR(W1399,0)))))))</f>
        <v/>
      </c>
      <c r="X1399">
        <f>((F1399)+(G1399)*(W1399))*(W1399)</f>
        <v/>
      </c>
      <c r="Y1399">
        <f>(((F1399)+(G1399)*(W1399))*(W1399))/MAX((F1399)+2*(W1399)*SQRT(1+(G1399)^2),1E-6)</f>
        <v/>
      </c>
      <c r="Z1399">
        <f>ABS(K1399)/MAX(((F1399)+(G1399)*(W1399))*(W1399),1E-6)</f>
        <v/>
      </c>
      <c r="AA1399">
        <f>E1399+W1399</f>
        <v/>
      </c>
      <c r="AB1399">
        <f>AA1399+((ABS(K1399)/MAX(((F1399)+(G1399)*(W1399))*(W1399),1E-6))^2)/(2*$I$5)</f>
        <v/>
      </c>
      <c r="AC1399">
        <f>((ABS(K1399)*$D$6)/(MAX(((F1399)+(G1399)*(W1399))*(W1399),1E-6)*MAX(((((F1399)+(G1399)*(W1399))*(W1399))/MAX((F1399)+2*(W1399)*SQRT(1+(G1399)^2),1E-6))^(2/3),1E-6)))^2</f>
        <v/>
      </c>
      <c r="AD1399">
        <f>ABS(ABS(K1399)/MAX(((F1399)+(G1399)*(W1399))*(W1399),1E-6))/SQRT($I$5*MAX((((F1399)+(G1399)*(W1399))*(W1399))/MAX((F1399)+2*(G1399)*(W1399),1E-6),1E-6))</f>
        <v/>
      </c>
      <c r="AE1399">
        <f>((F1399)*(W1399)^2)/2+(G1399)*(W1399)^3/3+(ABS(K1399)^2)/($I$5*MAX(((F1399)+(G1399)*(W1399))*(W1399),1E-6))</f>
        <v/>
      </c>
      <c r="AF1399">
        <f>IF($D$20=0,0,IFERROR(AB1400+(((AC1399+AC1400)/2)*J1400)+(IF(Z1399&gt;Z1400,$D$8*((Z1399^2-Z1400^2)/(2*$I$5)),$D$9*((Z1400^2-Z1399^2)/(2*$I$5)))+($D$10*(ABS(I1400)/90)*(MAX(Z1399^2,Z1400^2)/(2*$I$5))))-AB1399,0))</f>
        <v/>
      </c>
      <c r="AG1399">
        <f>IF($D$20=0,1,IFERROR(IF(ROUND(AD1399,3)=1,1,IF(AND(ABS(AF1399)&lt;$D$19,AD1399&lt;1),1,0)),0))</f>
        <v/>
      </c>
      <c r="AH1399">
        <f>IFERROR(IF(V32="Supercritical",MAX($D$16,IFERROR(L1399,MAX($D$16,POWER((ABS(K1399)^2)/($I$5*MAX(F1399,0.1)^2),1/3)))),IF(V32="Subcritical",MAX($D$16,IFERROR(W1399,MAX($D$16,POWER((ABS(K1399)^2)/($I$5*MAX(F1399,0.1)^2),1/3)))),IF(AND(IFERROR(V1399,0)=1,IFERROR(AG1399,0)=1),IF(IFERROR(T1399,-1E99)&gt;=IFERROR(AE1399,-1E99),MAX($D$16,IFERROR(L1399,MAX($D$16,POWER((ABS(K1399)^2)/($I$5*MAX(F1399,0.1)^2),1/3)))),MAX($D$16,IFERROR(W1399,MAX($D$16,POWER((ABS(K1399)^2)/($I$5*MAX(F1399,0.1)^2),1/3))))),IF(IFERROR(V1399,0)=1,MAX($D$16,IFERROR(L1399,MAX($D$16,POWER((ABS(K1399)^2)/($I$5*MAX(F1399,0.1)^2),1/3)))),IF(IFERROR(AG1399,0)=1,MAX($D$16,IFERROR(W1399,MAX($D$16,POWER((ABS(K1399)^2)/($I$5*MAX(F1399,0.1)^2),1/3)))),MAX($D$16,POWER((ABS(K1399)^2)/($I$5*MAX(F1399,0.1)^2),1/3))))))),MAX($D$16,POWER((ABS(K1399)^2)/($I$5*MAX(F1399,0.1)^2),1/3)))</f>
        <v/>
      </c>
      <c r="AI1399">
        <f>E1399+AH1399</f>
        <v/>
      </c>
      <c r="AJ1399">
        <f>AI1399+((ABS(K1399)/MAX(((F1399)+(G1399)*(AH1399))*(AH1399),1E-6))^2)/(2*$I$5)</f>
        <v/>
      </c>
      <c r="AM1399" t="n">
        <v>0</v>
      </c>
      <c r="AN1399" t="n">
        <v>0</v>
      </c>
      <c r="AO1399">
        <f>AM1399+AN1399</f>
        <v/>
      </c>
      <c r="AP1399">
        <f>AP1398+AO1399</f>
        <v/>
      </c>
      <c r="AQ1399">
        <f>ABS(ABS(K1399)/MAX(((F1399)+(G1399)*(AH1399))*(AH1399),1E-6))/SQRT($I$5*MAX((((F1399)+(G1399)*(AH1399))*(AH1399))/MAX((F1399)+2*(G1399)*(AH1399),1E-6),1E-6))</f>
        <v/>
      </c>
      <c r="AR1399">
        <f>IF(AQ1399&lt;1,"Subcritical","Supercritical")</f>
        <v/>
      </c>
      <c r="AS1399">
        <f>((ABS(K1399)*$D$6)/(MAX(((F1399)+(G1399)*(AH1399))*(AH1399),1E-6)*MAX(((((F1399)+(G1399)*(AH1399))*(AH1399))/MAX((F1399)+2*(AH1399)*SQRT(1+(G1399)^2),1E-6))^(2/3),1E-6)))^2</f>
        <v/>
      </c>
    </row>
    <row r="1400">
      <c r="A1400" t="n">
        <v>1251</v>
      </c>
      <c r="B1400" t="n">
        <v>1249.889</v>
      </c>
      <c r="C1400" t="n">
        <v>616070.601</v>
      </c>
      <c r="D1400" t="n">
        <v>3096754.272</v>
      </c>
      <c r="E1400" t="n">
        <v>631.937</v>
      </c>
      <c r="F1400" t="n">
        <v>5.2</v>
      </c>
      <c r="G1400" t="n">
        <v>0</v>
      </c>
      <c r="H1400" t="inlineStr">
        <is>
          <t>Normal</t>
        </is>
      </c>
      <c r="I1400" t="n">
        <v>0.057</v>
      </c>
      <c r="J1400">
        <f>B1400-B1399</f>
        <v/>
      </c>
      <c r="K1400">
        <f>MAX(0,K1399-AO1399)</f>
        <v/>
      </c>
      <c r="L1400">
        <f>IF($D$20=0,IFERROR(L1399,MAX($D$16,POWER((ABS(K1400)^2)/($I$5*MAX(F1400,0.1)^2),1/3))),IF(IFERROR(V1399,0)=0,IFERROR(L1399,MAX($D$16,POWER((ABS(K1400)^2)/($I$5*MAX(F1400,0.1)^2),1/3))),IF(OR(IFERROR(L1400,0)=0,IFERROR(S1399,0)&lt;1,IFERROR(S1400,0)&lt;1),MAX($D$16,POWER((ABS(K1400)^2)/($I$5*MAX(F1400,0.1)^2),1/3)),IF(IFERROR(U1400,0)&gt;0,MAX($D$16,IFERROR(L1400,0)+((IFERROR(U1400,0))*$D$18*IF((IFERROR(S1400,0))&lt;1,1,-1))),IF(IFERROR(U1400,0)&lt;0,IF(ABS((MAX($D$16,POWER((ABS(K1400)^2)/($I$5*MAX(F1400,0.1)^2),1/3)))-IFERROR(L1400,0))&gt;$D$19,MAX($D$16,IF((MAX($D$16,POWER((ABS(K1400)^2)/($I$5*MAX(F1400,0.1)^2),1/3)))&gt;IFERROR(L1400,0),MIN((MAX($D$16,POWER((ABS(K1400)^2)/($I$5*MAX(F1400,0.1)^2),1/3))),IFERROR(L1400,0)+(MIN(ABS(IFERROR(U1400,0))*$D$18,ABS((MAX($D$16,POWER((ABS(K1400)^2)/($I$5*MAX(F1400,0.1)^2),1/3)))-IFERROR(L1400,0))))),MAX((MAX($D$16,POWER((ABS(K1400)^2)/($I$5*MAX(F1400,0.1)^2),1/3))),IFERROR(L1400,0)-(MIN(ABS(IFERROR(U1400,0))*$D$18,ABS((MAX($D$16,POWER((ABS(K1400)^2)/($I$5*MAX(F1400,0.1)^2),1/3)))-IFERROR(L1400,0))))))),MAX($D$16,POWER((ABS(K1400)^2)/($I$5*MAX(F1400,0.1)^2),1/3))),MAX($D$16,IFERROR(L1400,0)))))))</f>
        <v/>
      </c>
      <c r="M1400">
        <f>((F1400)+(G1400)*(L1400))*(L1400)</f>
        <v/>
      </c>
      <c r="N1400">
        <f>(((F1400)+(G1400)*(L1400))*(L1400))/MAX((F1400)+2*(L1400)*SQRT(1+(G1400)^2),1E-6)</f>
        <v/>
      </c>
      <c r="O1400">
        <f>ABS(K1400)/MAX(((F1400)+(G1400)*(L1400))*(L1400),1E-6)</f>
        <v/>
      </c>
      <c r="P1400">
        <f>E1400+L1400</f>
        <v/>
      </c>
      <c r="Q1400">
        <f>P1400+((ABS(K1400)/MAX(((F1400)+(G1400)*(L1400))*(L1400),1E-6))^2)/(2*$I$5)</f>
        <v/>
      </c>
      <c r="R1400">
        <f>((ABS(K1400)*$D$6)/(MAX(((F1400)+(G1400)*(L1400))*(L1400),1E-6)*MAX(((((F1400)+(G1400)*(L1400))*(L1400))/MAX((F1400)+2*(L1400)*SQRT(1+(G1400)^2),1E-6))^(2/3),1E-6)))^2</f>
        <v/>
      </c>
      <c r="S1400">
        <f>ABS(ABS(K1400)/MAX(((F1400)+(G1400)*(L1400))*(L1400),1E-6))/SQRT($I$5*MAX((((F1400)+(G1400)*(L1400))*(L1400))/MAX((F1400)+2*(G1400)*(L1400),1E-6),1E-6))</f>
        <v/>
      </c>
      <c r="T1400">
        <f>((F1400)*(L1400)^2)/2+(G1400)*(L1400)^3/3+(ABS(K1400)^2)/($I$5*MAX(((F1400)+(G1400)*(L1400))*(L1400),1E-6))</f>
        <v/>
      </c>
      <c r="U1400">
        <f>IF($D$20=0,0,IFERROR(Q1399-(((R1399+R1400)/2)*J1400)-(IF(O1399&gt;O1400,$D$8*((O1399^2-O1400^2)/(2*$I$5)),$D$9*((O1400^2-O1399^2)/(2*$I$5)))+($D$10*(ABS(I1400)/90)*(MAX(O1399^2,O1400^2)/(2*$I$5))))-Q1400,0))</f>
        <v/>
      </c>
      <c r="V1400">
        <f>IF($D$20=0,1,IFERROR(IF(ROUND(S1400,3)=1,1,IF(AND(ABS(U1400)&lt;$D$19,S1400&gt;1),1,0)),0))</f>
        <v/>
      </c>
      <c r="W1400">
        <f>IF($D$20=0,IFERROR(W1401,MAX($D$16,POWER((ABS(K1400)^2)/($I$5*MAX(F1400,0.1)^2),1/3))),IF(IFERROR(AG1401,0)=0,IFERROR(W1401,MAX($D$16,POWER((ABS(K1400)^2)/($I$5*MAX(F1400,0.1)^2),1/3))),IF(OR(IFERROR(W1400,0)=0,IFERROR(AD1401,0)&gt;1),MAX($D$16,POWER((ABS(K1400)^2)/($I$5*MAX(F1400,0.1)^2),1/3)),IF(IFERROR(AF1400,0)&gt;0,MAX($D$16,IFERROR(W1400,0)+((IFERROR(AF1400,0))*$D$18*IF((IFERROR(AD1400,0))&lt;1,1,-1))),IF(IFERROR(AF1400,0)&lt;0,IF(ABS((MAX($D$16,POWER((ABS(K1400)^2)/($I$5*MAX(F1400,0.1)^2),1/3)))-IFERROR(W1400,0))&gt;$D$19,MAX($D$16,IF((MAX($D$16,POWER((ABS(K1400)^2)/($I$5*MAX(F1400,0.1)^2),1/3)))&gt;IFERROR(W1400,0),MIN((MAX($D$16,POWER((ABS(K1400)^2)/($I$5*MAX(F1400,0.1)^2),1/3))),IFERROR(W1400,0)+(MIN(ABS(IFERROR(AF1400,0))*$D$18,ABS((MAX($D$16,POWER((ABS(K1400)^2)/($I$5*MAX(F1400,0.1)^2),1/3)))-IFERROR(W1400,0))))),MAX((MAX($D$16,POWER((ABS(K1400)^2)/($I$5*MAX(F1400,0.1)^2),1/3))),IFERROR(W1400,0)-(MIN(ABS(IFERROR(AF1400,0))*$D$18,ABS((MAX($D$16,POWER((ABS(K1400)^2)/($I$5*MAX(F1400,0.1)^2),1/3)))-IFERROR(W1400,0))))))),MAX($D$16,POWER((ABS(K1400)^2)/($I$5*MAX(F1400,0.1)^2),1/3))),MAX($D$16,IFERROR(W1400,0)))))))</f>
        <v/>
      </c>
      <c r="X1400">
        <f>((F1400)+(G1400)*(W1400))*(W1400)</f>
        <v/>
      </c>
      <c r="Y1400">
        <f>(((F1400)+(G1400)*(W1400))*(W1400))/MAX((F1400)+2*(W1400)*SQRT(1+(G1400)^2),1E-6)</f>
        <v/>
      </c>
      <c r="Z1400">
        <f>ABS(K1400)/MAX(((F1400)+(G1400)*(W1400))*(W1400),1E-6)</f>
        <v/>
      </c>
      <c r="AA1400">
        <f>E1400+W1400</f>
        <v/>
      </c>
      <c r="AB1400">
        <f>AA1400+((ABS(K1400)/MAX(((F1400)+(G1400)*(W1400))*(W1400),1E-6))^2)/(2*$I$5)</f>
        <v/>
      </c>
      <c r="AC1400">
        <f>((ABS(K1400)*$D$6)/(MAX(((F1400)+(G1400)*(W1400))*(W1400),1E-6)*MAX(((((F1400)+(G1400)*(W1400))*(W1400))/MAX((F1400)+2*(W1400)*SQRT(1+(G1400)^2),1E-6))^(2/3),1E-6)))^2</f>
        <v/>
      </c>
      <c r="AD1400">
        <f>ABS(ABS(K1400)/MAX(((F1400)+(G1400)*(W1400))*(W1400),1E-6))/SQRT($I$5*MAX((((F1400)+(G1400)*(W1400))*(W1400))/MAX((F1400)+2*(G1400)*(W1400),1E-6),1E-6))</f>
        <v/>
      </c>
      <c r="AE1400">
        <f>((F1400)*(W1400)^2)/2+(G1400)*(W1400)^3/3+(ABS(K1400)^2)/($I$5*MAX(((F1400)+(G1400)*(W1400))*(W1400),1E-6))</f>
        <v/>
      </c>
      <c r="AF1400">
        <f>IF($D$20=0,0,IFERROR(AB1401+(((AC1400+AC1401)/2)*J1401)+(IF(Z1400&gt;Z1401,$D$8*((Z1400^2-Z1401^2)/(2*$I$5)),$D$9*((Z1401^2-Z1400^2)/(2*$I$5)))+($D$10*(ABS(I1401)/90)*(MAX(Z1400^2,Z1401^2)/(2*$I$5))))-AB1400,0))</f>
        <v/>
      </c>
      <c r="AG1400">
        <f>IF($D$20=0,1,IFERROR(IF(ROUND(AD1400,3)=1,1,IF(AND(ABS(AF1400)&lt;$D$19,AD1400&lt;1),1,0)),0))</f>
        <v/>
      </c>
      <c r="AH1400">
        <f>IFERROR(IF(V32="Supercritical",MAX($D$16,IFERROR(L1400,MAX($D$16,POWER((ABS(K1400)^2)/($I$5*MAX(F1400,0.1)^2),1/3)))),IF(V32="Subcritical",MAX($D$16,IFERROR(W1400,MAX($D$16,POWER((ABS(K1400)^2)/($I$5*MAX(F1400,0.1)^2),1/3)))),IF(AND(IFERROR(V1400,0)=1,IFERROR(AG1400,0)=1),IF(IFERROR(T1400,-1E99)&gt;=IFERROR(AE1400,-1E99),MAX($D$16,IFERROR(L1400,MAX($D$16,POWER((ABS(K1400)^2)/($I$5*MAX(F1400,0.1)^2),1/3)))),MAX($D$16,IFERROR(W1400,MAX($D$16,POWER((ABS(K1400)^2)/($I$5*MAX(F1400,0.1)^2),1/3))))),IF(IFERROR(V1400,0)=1,MAX($D$16,IFERROR(L1400,MAX($D$16,POWER((ABS(K1400)^2)/($I$5*MAX(F1400,0.1)^2),1/3)))),IF(IFERROR(AG1400,0)=1,MAX($D$16,IFERROR(W1400,MAX($D$16,POWER((ABS(K1400)^2)/($I$5*MAX(F1400,0.1)^2),1/3)))),MAX($D$16,POWER((ABS(K1400)^2)/($I$5*MAX(F1400,0.1)^2),1/3))))))),MAX($D$16,POWER((ABS(K1400)^2)/($I$5*MAX(F1400,0.1)^2),1/3)))</f>
        <v/>
      </c>
      <c r="AI1400">
        <f>E1400+AH1400</f>
        <v/>
      </c>
      <c r="AJ1400">
        <f>AI1400+((ABS(K1400)/MAX(((F1400)+(G1400)*(AH1400))*(AH1400),1E-6))^2)/(2*$I$5)</f>
        <v/>
      </c>
      <c r="AM1400" t="n">
        <v>0</v>
      </c>
      <c r="AN1400" t="n">
        <v>0</v>
      </c>
      <c r="AO1400">
        <f>AM1400+AN1400</f>
        <v/>
      </c>
      <c r="AP1400">
        <f>AP1399+AO1400</f>
        <v/>
      </c>
      <c r="AQ1400">
        <f>ABS(ABS(K1400)/MAX(((F1400)+(G1400)*(AH1400))*(AH1400),1E-6))/SQRT($I$5*MAX((((F1400)+(G1400)*(AH1400))*(AH1400))/MAX((F1400)+2*(G1400)*(AH1400),1E-6),1E-6))</f>
        <v/>
      </c>
      <c r="AR1400">
        <f>IF(AQ1400&lt;1,"Subcritical","Supercritical")</f>
        <v/>
      </c>
      <c r="AS1400">
        <f>((ABS(K1400)*$D$6)/(MAX(((F1400)+(G1400)*(AH1400))*(AH1400),1E-6)*MAX(((((F1400)+(G1400)*(AH1400))*(AH1400))/MAX((F1400)+2*(AH1400)*SQRT(1+(G1400)^2),1E-6))^(2/3),1E-6)))^2</f>
        <v/>
      </c>
    </row>
    <row r="1401">
      <c r="A1401" t="n">
        <v>1252</v>
      </c>
      <c r="B1401" t="n">
        <v>1250.889</v>
      </c>
      <c r="C1401" t="n">
        <v>616070.559</v>
      </c>
      <c r="D1401" t="n">
        <v>3096753.273</v>
      </c>
      <c r="E1401" t="n">
        <v>631.9365</v>
      </c>
      <c r="F1401" t="n">
        <v>5.2</v>
      </c>
      <c r="G1401" t="n">
        <v>0</v>
      </c>
      <c r="H1401" t="inlineStr">
        <is>
          <t>Normal</t>
        </is>
      </c>
      <c r="I1401" t="n">
        <v>0</v>
      </c>
      <c r="J1401">
        <f>B1401-B1400</f>
        <v/>
      </c>
      <c r="K1401">
        <f>MAX(0,K1400-AO1400)</f>
        <v/>
      </c>
      <c r="L1401">
        <f>IF($D$20=0,IFERROR(L1400,MAX($D$16,POWER((ABS(K1401)^2)/($I$5*MAX(F1401,0.1)^2),1/3))),IF(IFERROR(V1400,0)=0,IFERROR(L1400,MAX($D$16,POWER((ABS(K1401)^2)/($I$5*MAX(F1401,0.1)^2),1/3))),IF(OR(IFERROR(L1401,0)=0,IFERROR(S1400,0)&lt;1,IFERROR(S1401,0)&lt;1),MAX($D$16,POWER((ABS(K1401)^2)/($I$5*MAX(F1401,0.1)^2),1/3)),IF(IFERROR(U1401,0)&gt;0,MAX($D$16,IFERROR(L1401,0)+((IFERROR(U1401,0))*$D$18*IF((IFERROR(S1401,0))&lt;1,1,-1))),IF(IFERROR(U1401,0)&lt;0,IF(ABS((MAX($D$16,POWER((ABS(K1401)^2)/($I$5*MAX(F1401,0.1)^2),1/3)))-IFERROR(L1401,0))&gt;$D$19,MAX($D$16,IF((MAX($D$16,POWER((ABS(K1401)^2)/($I$5*MAX(F1401,0.1)^2),1/3)))&gt;IFERROR(L1401,0),MIN((MAX($D$16,POWER((ABS(K1401)^2)/($I$5*MAX(F1401,0.1)^2),1/3))),IFERROR(L1401,0)+(MIN(ABS(IFERROR(U1401,0))*$D$18,ABS((MAX($D$16,POWER((ABS(K1401)^2)/($I$5*MAX(F1401,0.1)^2),1/3)))-IFERROR(L1401,0))))),MAX((MAX($D$16,POWER((ABS(K1401)^2)/($I$5*MAX(F1401,0.1)^2),1/3))),IFERROR(L1401,0)-(MIN(ABS(IFERROR(U1401,0))*$D$18,ABS((MAX($D$16,POWER((ABS(K1401)^2)/($I$5*MAX(F1401,0.1)^2),1/3)))-IFERROR(L1401,0))))))),MAX($D$16,POWER((ABS(K1401)^2)/($I$5*MAX(F1401,0.1)^2),1/3))),MAX($D$16,IFERROR(L1401,0)))))))</f>
        <v/>
      </c>
      <c r="M1401">
        <f>((F1401)+(G1401)*(L1401))*(L1401)</f>
        <v/>
      </c>
      <c r="N1401">
        <f>(((F1401)+(G1401)*(L1401))*(L1401))/MAX((F1401)+2*(L1401)*SQRT(1+(G1401)^2),1E-6)</f>
        <v/>
      </c>
      <c r="O1401">
        <f>ABS(K1401)/MAX(((F1401)+(G1401)*(L1401))*(L1401),1E-6)</f>
        <v/>
      </c>
      <c r="P1401">
        <f>E1401+L1401</f>
        <v/>
      </c>
      <c r="Q1401">
        <f>P1401+((ABS(K1401)/MAX(((F1401)+(G1401)*(L1401))*(L1401),1E-6))^2)/(2*$I$5)</f>
        <v/>
      </c>
      <c r="R1401">
        <f>((ABS(K1401)*$D$6)/(MAX(((F1401)+(G1401)*(L1401))*(L1401),1E-6)*MAX(((((F1401)+(G1401)*(L1401))*(L1401))/MAX((F1401)+2*(L1401)*SQRT(1+(G1401)^2),1E-6))^(2/3),1E-6)))^2</f>
        <v/>
      </c>
      <c r="S1401">
        <f>ABS(ABS(K1401)/MAX(((F1401)+(G1401)*(L1401))*(L1401),1E-6))/SQRT($I$5*MAX((((F1401)+(G1401)*(L1401))*(L1401))/MAX((F1401)+2*(G1401)*(L1401),1E-6),1E-6))</f>
        <v/>
      </c>
      <c r="T1401">
        <f>((F1401)*(L1401)^2)/2+(G1401)*(L1401)^3/3+(ABS(K1401)^2)/($I$5*MAX(((F1401)+(G1401)*(L1401))*(L1401),1E-6))</f>
        <v/>
      </c>
      <c r="U1401">
        <f>IF($D$20=0,0,IFERROR(Q1400-(((R1400+R1401)/2)*J1401)-(IF(O1400&gt;O1401,$D$8*((O1400^2-O1401^2)/(2*$I$5)),$D$9*((O1401^2-O1400^2)/(2*$I$5)))+($D$10*(ABS(I1401)/90)*(MAX(O1400^2,O1401^2)/(2*$I$5))))-Q1401,0))</f>
        <v/>
      </c>
      <c r="V1401">
        <f>IF($D$20=0,1,IFERROR(IF(ROUND(S1401,3)=1,1,IF(AND(ABS(U1401)&lt;$D$19,S1401&gt;1),1,0)),0))</f>
        <v/>
      </c>
      <c r="W1401">
        <f>IF($D$20=0,IFERROR(W1402,MAX($D$16,POWER((ABS(K1401)^2)/($I$5*MAX(F1401,0.1)^2),1/3))),IF(IFERROR(AG1402,0)=0,IFERROR(W1402,MAX($D$16,POWER((ABS(K1401)^2)/($I$5*MAX(F1401,0.1)^2),1/3))),IF(OR(IFERROR(W1401,0)=0,IFERROR(AD1402,0)&gt;1),MAX($D$16,POWER((ABS(K1401)^2)/($I$5*MAX(F1401,0.1)^2),1/3)),IF(IFERROR(AF1401,0)&gt;0,MAX($D$16,IFERROR(W1401,0)+((IFERROR(AF1401,0))*$D$18*IF((IFERROR(AD1401,0))&lt;1,1,-1))),IF(IFERROR(AF1401,0)&lt;0,IF(ABS((MAX($D$16,POWER((ABS(K1401)^2)/($I$5*MAX(F1401,0.1)^2),1/3)))-IFERROR(W1401,0))&gt;$D$19,MAX($D$16,IF((MAX($D$16,POWER((ABS(K1401)^2)/($I$5*MAX(F1401,0.1)^2),1/3)))&gt;IFERROR(W1401,0),MIN((MAX($D$16,POWER((ABS(K1401)^2)/($I$5*MAX(F1401,0.1)^2),1/3))),IFERROR(W1401,0)+(MIN(ABS(IFERROR(AF1401,0))*$D$18,ABS((MAX($D$16,POWER((ABS(K1401)^2)/($I$5*MAX(F1401,0.1)^2),1/3)))-IFERROR(W1401,0))))),MAX((MAX($D$16,POWER((ABS(K1401)^2)/($I$5*MAX(F1401,0.1)^2),1/3))),IFERROR(W1401,0)-(MIN(ABS(IFERROR(AF1401,0))*$D$18,ABS((MAX($D$16,POWER((ABS(K1401)^2)/($I$5*MAX(F1401,0.1)^2),1/3)))-IFERROR(W1401,0))))))),MAX($D$16,POWER((ABS(K1401)^2)/($I$5*MAX(F1401,0.1)^2),1/3))),MAX($D$16,IFERROR(W1401,0)))))))</f>
        <v/>
      </c>
      <c r="X1401">
        <f>((F1401)+(G1401)*(W1401))*(W1401)</f>
        <v/>
      </c>
      <c r="Y1401">
        <f>(((F1401)+(G1401)*(W1401))*(W1401))/MAX((F1401)+2*(W1401)*SQRT(1+(G1401)^2),1E-6)</f>
        <v/>
      </c>
      <c r="Z1401">
        <f>ABS(K1401)/MAX(((F1401)+(G1401)*(W1401))*(W1401),1E-6)</f>
        <v/>
      </c>
      <c r="AA1401">
        <f>E1401+W1401</f>
        <v/>
      </c>
      <c r="AB1401">
        <f>AA1401+((ABS(K1401)/MAX(((F1401)+(G1401)*(W1401))*(W1401),1E-6))^2)/(2*$I$5)</f>
        <v/>
      </c>
      <c r="AC1401">
        <f>((ABS(K1401)*$D$6)/(MAX(((F1401)+(G1401)*(W1401))*(W1401),1E-6)*MAX(((((F1401)+(G1401)*(W1401))*(W1401))/MAX((F1401)+2*(W1401)*SQRT(1+(G1401)^2),1E-6))^(2/3),1E-6)))^2</f>
        <v/>
      </c>
      <c r="AD1401">
        <f>ABS(ABS(K1401)/MAX(((F1401)+(G1401)*(W1401))*(W1401),1E-6))/SQRT($I$5*MAX((((F1401)+(G1401)*(W1401))*(W1401))/MAX((F1401)+2*(G1401)*(W1401),1E-6),1E-6))</f>
        <v/>
      </c>
      <c r="AE1401">
        <f>((F1401)*(W1401)^2)/2+(G1401)*(W1401)^3/3+(ABS(K1401)^2)/($I$5*MAX(((F1401)+(G1401)*(W1401))*(W1401),1E-6))</f>
        <v/>
      </c>
      <c r="AF1401">
        <f>IF($D$20=0,0,IFERROR(AB1402+(((AC1401+AC1402)/2)*J1402)+(IF(Z1401&gt;Z1402,$D$8*((Z1401^2-Z1402^2)/(2*$I$5)),$D$9*((Z1402^2-Z1401^2)/(2*$I$5)))+($D$10*(ABS(I1402)/90)*(MAX(Z1401^2,Z1402^2)/(2*$I$5))))-AB1401,0))</f>
        <v/>
      </c>
      <c r="AG1401">
        <f>IF($D$20=0,1,IFERROR(IF(ROUND(AD1401,3)=1,1,IF(AND(ABS(AF1401)&lt;$D$19,AD1401&lt;1),1,0)),0))</f>
        <v/>
      </c>
      <c r="AH1401">
        <f>IFERROR(IF(V32="Supercritical",MAX($D$16,IFERROR(L1401,MAX($D$16,POWER((ABS(K1401)^2)/($I$5*MAX(F1401,0.1)^2),1/3)))),IF(V32="Subcritical",MAX($D$16,IFERROR(W1401,MAX($D$16,POWER((ABS(K1401)^2)/($I$5*MAX(F1401,0.1)^2),1/3)))),IF(AND(IFERROR(V1401,0)=1,IFERROR(AG1401,0)=1),IF(IFERROR(T1401,-1E99)&gt;=IFERROR(AE1401,-1E99),MAX($D$16,IFERROR(L1401,MAX($D$16,POWER((ABS(K1401)^2)/($I$5*MAX(F1401,0.1)^2),1/3)))),MAX($D$16,IFERROR(W1401,MAX($D$16,POWER((ABS(K1401)^2)/($I$5*MAX(F1401,0.1)^2),1/3))))),IF(IFERROR(V1401,0)=1,MAX($D$16,IFERROR(L1401,MAX($D$16,POWER((ABS(K1401)^2)/($I$5*MAX(F1401,0.1)^2),1/3)))),IF(IFERROR(AG1401,0)=1,MAX($D$16,IFERROR(W1401,MAX($D$16,POWER((ABS(K1401)^2)/($I$5*MAX(F1401,0.1)^2),1/3)))),MAX($D$16,POWER((ABS(K1401)^2)/($I$5*MAX(F1401,0.1)^2),1/3))))))),MAX($D$16,POWER((ABS(K1401)^2)/($I$5*MAX(F1401,0.1)^2),1/3)))</f>
        <v/>
      </c>
      <c r="AI1401">
        <f>E1401+AH1401</f>
        <v/>
      </c>
      <c r="AJ1401">
        <f>AI1401+((ABS(K1401)/MAX(((F1401)+(G1401)*(AH1401))*(AH1401),1E-6))^2)/(2*$I$5)</f>
        <v/>
      </c>
      <c r="AM1401" t="n">
        <v>0</v>
      </c>
      <c r="AN1401" t="n">
        <v>0</v>
      </c>
      <c r="AO1401">
        <f>AM1401+AN1401</f>
        <v/>
      </c>
      <c r="AP1401">
        <f>AP1400+AO1401</f>
        <v/>
      </c>
      <c r="AQ1401">
        <f>ABS(ABS(K1401)/MAX(((F1401)+(G1401)*(AH1401))*(AH1401),1E-6))/SQRT($I$5*MAX((((F1401)+(G1401)*(AH1401))*(AH1401))/MAX((F1401)+2*(G1401)*(AH1401),1E-6),1E-6))</f>
        <v/>
      </c>
      <c r="AR1401">
        <f>IF(AQ1401&lt;1,"Subcritical","Supercritical")</f>
        <v/>
      </c>
      <c r="AS1401">
        <f>((ABS(K1401)*$D$6)/(MAX(((F1401)+(G1401)*(AH1401))*(AH1401),1E-6)*MAX(((((F1401)+(G1401)*(AH1401))*(AH1401))/MAX((F1401)+2*(AH1401)*SQRT(1+(G1401)^2),1E-6))^(2/3),1E-6)))^2</f>
        <v/>
      </c>
    </row>
    <row r="1402">
      <c r="A1402" t="n">
        <v>1253</v>
      </c>
      <c r="B1402" t="n">
        <v>1251.889</v>
      </c>
      <c r="C1402" t="n">
        <v>616070.517</v>
      </c>
      <c r="D1402" t="n">
        <v>3096752.274</v>
      </c>
      <c r="E1402" t="n">
        <v>631.936</v>
      </c>
      <c r="F1402" t="n">
        <v>5.2</v>
      </c>
      <c r="G1402" t="n">
        <v>0</v>
      </c>
      <c r="H1402" t="inlineStr">
        <is>
          <t>Normal</t>
        </is>
      </c>
      <c r="I1402" t="n">
        <v>0.057</v>
      </c>
      <c r="J1402">
        <f>B1402-B1401</f>
        <v/>
      </c>
      <c r="K1402">
        <f>MAX(0,K1401-AO1401)</f>
        <v/>
      </c>
      <c r="L1402">
        <f>IF($D$20=0,IFERROR(L1401,MAX($D$16,POWER((ABS(K1402)^2)/($I$5*MAX(F1402,0.1)^2),1/3))),IF(IFERROR(V1401,0)=0,IFERROR(L1401,MAX($D$16,POWER((ABS(K1402)^2)/($I$5*MAX(F1402,0.1)^2),1/3))),IF(OR(IFERROR(L1402,0)=0,IFERROR(S1401,0)&lt;1,IFERROR(S1402,0)&lt;1),MAX($D$16,POWER((ABS(K1402)^2)/($I$5*MAX(F1402,0.1)^2),1/3)),IF(IFERROR(U1402,0)&gt;0,MAX($D$16,IFERROR(L1402,0)+((IFERROR(U1402,0))*$D$18*IF((IFERROR(S1402,0))&lt;1,1,-1))),IF(IFERROR(U1402,0)&lt;0,IF(ABS((MAX($D$16,POWER((ABS(K1402)^2)/($I$5*MAX(F1402,0.1)^2),1/3)))-IFERROR(L1402,0))&gt;$D$19,MAX($D$16,IF((MAX($D$16,POWER((ABS(K1402)^2)/($I$5*MAX(F1402,0.1)^2),1/3)))&gt;IFERROR(L1402,0),MIN((MAX($D$16,POWER((ABS(K1402)^2)/($I$5*MAX(F1402,0.1)^2),1/3))),IFERROR(L1402,0)+(MIN(ABS(IFERROR(U1402,0))*$D$18,ABS((MAX($D$16,POWER((ABS(K1402)^2)/($I$5*MAX(F1402,0.1)^2),1/3)))-IFERROR(L1402,0))))),MAX((MAX($D$16,POWER((ABS(K1402)^2)/($I$5*MAX(F1402,0.1)^2),1/3))),IFERROR(L1402,0)-(MIN(ABS(IFERROR(U1402,0))*$D$18,ABS((MAX($D$16,POWER((ABS(K1402)^2)/($I$5*MAX(F1402,0.1)^2),1/3)))-IFERROR(L1402,0))))))),MAX($D$16,POWER((ABS(K1402)^2)/($I$5*MAX(F1402,0.1)^2),1/3))),MAX($D$16,IFERROR(L1402,0)))))))</f>
        <v/>
      </c>
      <c r="M1402">
        <f>((F1402)+(G1402)*(L1402))*(L1402)</f>
        <v/>
      </c>
      <c r="N1402">
        <f>(((F1402)+(G1402)*(L1402))*(L1402))/MAX((F1402)+2*(L1402)*SQRT(1+(G1402)^2),1E-6)</f>
        <v/>
      </c>
      <c r="O1402">
        <f>ABS(K1402)/MAX(((F1402)+(G1402)*(L1402))*(L1402),1E-6)</f>
        <v/>
      </c>
      <c r="P1402">
        <f>E1402+L1402</f>
        <v/>
      </c>
      <c r="Q1402">
        <f>P1402+((ABS(K1402)/MAX(((F1402)+(G1402)*(L1402))*(L1402),1E-6))^2)/(2*$I$5)</f>
        <v/>
      </c>
      <c r="R1402">
        <f>((ABS(K1402)*$D$6)/(MAX(((F1402)+(G1402)*(L1402))*(L1402),1E-6)*MAX(((((F1402)+(G1402)*(L1402))*(L1402))/MAX((F1402)+2*(L1402)*SQRT(1+(G1402)^2),1E-6))^(2/3),1E-6)))^2</f>
        <v/>
      </c>
      <c r="S1402">
        <f>ABS(ABS(K1402)/MAX(((F1402)+(G1402)*(L1402))*(L1402),1E-6))/SQRT($I$5*MAX((((F1402)+(G1402)*(L1402))*(L1402))/MAX((F1402)+2*(G1402)*(L1402),1E-6),1E-6))</f>
        <v/>
      </c>
      <c r="T1402">
        <f>((F1402)*(L1402)^2)/2+(G1402)*(L1402)^3/3+(ABS(K1402)^2)/($I$5*MAX(((F1402)+(G1402)*(L1402))*(L1402),1E-6))</f>
        <v/>
      </c>
      <c r="U1402">
        <f>IF($D$20=0,0,IFERROR(Q1401-(((R1401+R1402)/2)*J1402)-(IF(O1401&gt;O1402,$D$8*((O1401^2-O1402^2)/(2*$I$5)),$D$9*((O1402^2-O1401^2)/(2*$I$5)))+($D$10*(ABS(I1402)/90)*(MAX(O1401^2,O1402^2)/(2*$I$5))))-Q1402,0))</f>
        <v/>
      </c>
      <c r="V1402">
        <f>IF($D$20=0,1,IFERROR(IF(ROUND(S1402,3)=1,1,IF(AND(ABS(U1402)&lt;$D$19,S1402&gt;1),1,0)),0))</f>
        <v/>
      </c>
      <c r="W1402">
        <f>IF($D$20=0,IFERROR(W1403,MAX($D$16,POWER((ABS(K1402)^2)/($I$5*MAX(F1402,0.1)^2),1/3))),IF(IFERROR(AG1403,0)=0,IFERROR(W1403,MAX($D$16,POWER((ABS(K1402)^2)/($I$5*MAX(F1402,0.1)^2),1/3))),IF(OR(IFERROR(W1402,0)=0,IFERROR(AD1403,0)&gt;1),MAX($D$16,POWER((ABS(K1402)^2)/($I$5*MAX(F1402,0.1)^2),1/3)),IF(IFERROR(AF1402,0)&gt;0,MAX($D$16,IFERROR(W1402,0)+((IFERROR(AF1402,0))*$D$18*IF((IFERROR(AD1402,0))&lt;1,1,-1))),IF(IFERROR(AF1402,0)&lt;0,IF(ABS((MAX($D$16,POWER((ABS(K1402)^2)/($I$5*MAX(F1402,0.1)^2),1/3)))-IFERROR(W1402,0))&gt;$D$19,MAX($D$16,IF((MAX($D$16,POWER((ABS(K1402)^2)/($I$5*MAX(F1402,0.1)^2),1/3)))&gt;IFERROR(W1402,0),MIN((MAX($D$16,POWER((ABS(K1402)^2)/($I$5*MAX(F1402,0.1)^2),1/3))),IFERROR(W1402,0)+(MIN(ABS(IFERROR(AF1402,0))*$D$18,ABS((MAX($D$16,POWER((ABS(K1402)^2)/($I$5*MAX(F1402,0.1)^2),1/3)))-IFERROR(W1402,0))))),MAX((MAX($D$16,POWER((ABS(K1402)^2)/($I$5*MAX(F1402,0.1)^2),1/3))),IFERROR(W1402,0)-(MIN(ABS(IFERROR(AF1402,0))*$D$18,ABS((MAX($D$16,POWER((ABS(K1402)^2)/($I$5*MAX(F1402,0.1)^2),1/3)))-IFERROR(W1402,0))))))),MAX($D$16,POWER((ABS(K1402)^2)/($I$5*MAX(F1402,0.1)^2),1/3))),MAX($D$16,IFERROR(W1402,0)))))))</f>
        <v/>
      </c>
      <c r="X1402">
        <f>((F1402)+(G1402)*(W1402))*(W1402)</f>
        <v/>
      </c>
      <c r="Y1402">
        <f>(((F1402)+(G1402)*(W1402))*(W1402))/MAX((F1402)+2*(W1402)*SQRT(1+(G1402)^2),1E-6)</f>
        <v/>
      </c>
      <c r="Z1402">
        <f>ABS(K1402)/MAX(((F1402)+(G1402)*(W1402))*(W1402),1E-6)</f>
        <v/>
      </c>
      <c r="AA1402">
        <f>E1402+W1402</f>
        <v/>
      </c>
      <c r="AB1402">
        <f>AA1402+((ABS(K1402)/MAX(((F1402)+(G1402)*(W1402))*(W1402),1E-6))^2)/(2*$I$5)</f>
        <v/>
      </c>
      <c r="AC1402">
        <f>((ABS(K1402)*$D$6)/(MAX(((F1402)+(G1402)*(W1402))*(W1402),1E-6)*MAX(((((F1402)+(G1402)*(W1402))*(W1402))/MAX((F1402)+2*(W1402)*SQRT(1+(G1402)^2),1E-6))^(2/3),1E-6)))^2</f>
        <v/>
      </c>
      <c r="AD1402">
        <f>ABS(ABS(K1402)/MAX(((F1402)+(G1402)*(W1402))*(W1402),1E-6))/SQRT($I$5*MAX((((F1402)+(G1402)*(W1402))*(W1402))/MAX((F1402)+2*(G1402)*(W1402),1E-6),1E-6))</f>
        <v/>
      </c>
      <c r="AE1402">
        <f>((F1402)*(W1402)^2)/2+(G1402)*(W1402)^3/3+(ABS(K1402)^2)/($I$5*MAX(((F1402)+(G1402)*(W1402))*(W1402),1E-6))</f>
        <v/>
      </c>
      <c r="AF1402">
        <f>IF($D$20=0,0,IFERROR(AB1403+(((AC1402+AC1403)/2)*J1403)+(IF(Z1402&gt;Z1403,$D$8*((Z1402^2-Z1403^2)/(2*$I$5)),$D$9*((Z1403^2-Z1402^2)/(2*$I$5)))+($D$10*(ABS(I1403)/90)*(MAX(Z1402^2,Z1403^2)/(2*$I$5))))-AB1402,0))</f>
        <v/>
      </c>
      <c r="AG1402">
        <f>IF($D$20=0,1,IFERROR(IF(ROUND(AD1402,3)=1,1,IF(AND(ABS(AF1402)&lt;$D$19,AD1402&lt;1),1,0)),0))</f>
        <v/>
      </c>
      <c r="AH1402">
        <f>IFERROR(IF(V32="Supercritical",MAX($D$16,IFERROR(L1402,MAX($D$16,POWER((ABS(K1402)^2)/($I$5*MAX(F1402,0.1)^2),1/3)))),IF(V32="Subcritical",MAX($D$16,IFERROR(W1402,MAX($D$16,POWER((ABS(K1402)^2)/($I$5*MAX(F1402,0.1)^2),1/3)))),IF(AND(IFERROR(V1402,0)=1,IFERROR(AG1402,0)=1),IF(IFERROR(T1402,-1E99)&gt;=IFERROR(AE1402,-1E99),MAX($D$16,IFERROR(L1402,MAX($D$16,POWER((ABS(K1402)^2)/($I$5*MAX(F1402,0.1)^2),1/3)))),MAX($D$16,IFERROR(W1402,MAX($D$16,POWER((ABS(K1402)^2)/($I$5*MAX(F1402,0.1)^2),1/3))))),IF(IFERROR(V1402,0)=1,MAX($D$16,IFERROR(L1402,MAX($D$16,POWER((ABS(K1402)^2)/($I$5*MAX(F1402,0.1)^2),1/3)))),IF(IFERROR(AG1402,0)=1,MAX($D$16,IFERROR(W1402,MAX($D$16,POWER((ABS(K1402)^2)/($I$5*MAX(F1402,0.1)^2),1/3)))),MAX($D$16,POWER((ABS(K1402)^2)/($I$5*MAX(F1402,0.1)^2),1/3))))))),MAX($D$16,POWER((ABS(K1402)^2)/($I$5*MAX(F1402,0.1)^2),1/3)))</f>
        <v/>
      </c>
      <c r="AI1402">
        <f>E1402+AH1402</f>
        <v/>
      </c>
      <c r="AJ1402">
        <f>AI1402+((ABS(K1402)/MAX(((F1402)+(G1402)*(AH1402))*(AH1402),1E-6))^2)/(2*$I$5)</f>
        <v/>
      </c>
      <c r="AM1402" t="n">
        <v>0</v>
      </c>
      <c r="AN1402" t="n">
        <v>0</v>
      </c>
      <c r="AO1402">
        <f>AM1402+AN1402</f>
        <v/>
      </c>
      <c r="AP1402">
        <f>AP1401+AO1402</f>
        <v/>
      </c>
      <c r="AQ1402">
        <f>ABS(ABS(K1402)/MAX(((F1402)+(G1402)*(AH1402))*(AH1402),1E-6))/SQRT($I$5*MAX((((F1402)+(G1402)*(AH1402))*(AH1402))/MAX((F1402)+2*(G1402)*(AH1402),1E-6),1E-6))</f>
        <v/>
      </c>
      <c r="AR1402">
        <f>IF(AQ1402&lt;1,"Subcritical","Supercritical")</f>
        <v/>
      </c>
      <c r="AS1402">
        <f>((ABS(K1402)*$D$6)/(MAX(((F1402)+(G1402)*(AH1402))*(AH1402),1E-6)*MAX(((((F1402)+(G1402)*(AH1402))*(AH1402))/MAX((F1402)+2*(AH1402)*SQRT(1+(G1402)^2),1E-6))^(2/3),1E-6)))^2</f>
        <v/>
      </c>
    </row>
    <row r="1403">
      <c r="A1403" t="n">
        <v>1254</v>
      </c>
      <c r="B1403" t="n">
        <v>1252.889</v>
      </c>
      <c r="C1403" t="n">
        <v>616070.474</v>
      </c>
      <c r="D1403" t="n">
        <v>3096751.275</v>
      </c>
      <c r="E1403" t="n">
        <v>631.9355</v>
      </c>
      <c r="F1403" t="n">
        <v>5.2</v>
      </c>
      <c r="G1403" t="n">
        <v>0</v>
      </c>
      <c r="H1403" t="inlineStr">
        <is>
          <t>Normal</t>
        </is>
      </c>
      <c r="I1403" t="n">
        <v>0.057</v>
      </c>
      <c r="J1403">
        <f>B1403-B1402</f>
        <v/>
      </c>
      <c r="K1403">
        <f>MAX(0,K1402-AO1402)</f>
        <v/>
      </c>
      <c r="L1403">
        <f>IF($D$20=0,IFERROR(L1402,MAX($D$16,POWER((ABS(K1403)^2)/($I$5*MAX(F1403,0.1)^2),1/3))),IF(IFERROR(V1402,0)=0,IFERROR(L1402,MAX($D$16,POWER((ABS(K1403)^2)/($I$5*MAX(F1403,0.1)^2),1/3))),IF(OR(IFERROR(L1403,0)=0,IFERROR(S1402,0)&lt;1,IFERROR(S1403,0)&lt;1),MAX($D$16,POWER((ABS(K1403)^2)/($I$5*MAX(F1403,0.1)^2),1/3)),IF(IFERROR(U1403,0)&gt;0,MAX($D$16,IFERROR(L1403,0)+((IFERROR(U1403,0))*$D$18*IF((IFERROR(S1403,0))&lt;1,1,-1))),IF(IFERROR(U1403,0)&lt;0,IF(ABS((MAX($D$16,POWER((ABS(K1403)^2)/($I$5*MAX(F1403,0.1)^2),1/3)))-IFERROR(L1403,0))&gt;$D$19,MAX($D$16,IF((MAX($D$16,POWER((ABS(K1403)^2)/($I$5*MAX(F1403,0.1)^2),1/3)))&gt;IFERROR(L1403,0),MIN((MAX($D$16,POWER((ABS(K1403)^2)/($I$5*MAX(F1403,0.1)^2),1/3))),IFERROR(L1403,0)+(MIN(ABS(IFERROR(U1403,0))*$D$18,ABS((MAX($D$16,POWER((ABS(K1403)^2)/($I$5*MAX(F1403,0.1)^2),1/3)))-IFERROR(L1403,0))))),MAX((MAX($D$16,POWER((ABS(K1403)^2)/($I$5*MAX(F1403,0.1)^2),1/3))),IFERROR(L1403,0)-(MIN(ABS(IFERROR(U1403,0))*$D$18,ABS((MAX($D$16,POWER((ABS(K1403)^2)/($I$5*MAX(F1403,0.1)^2),1/3)))-IFERROR(L1403,0))))))),MAX($D$16,POWER((ABS(K1403)^2)/($I$5*MAX(F1403,0.1)^2),1/3))),MAX($D$16,IFERROR(L1403,0)))))))</f>
        <v/>
      </c>
      <c r="M1403">
        <f>((F1403)+(G1403)*(L1403))*(L1403)</f>
        <v/>
      </c>
      <c r="N1403">
        <f>(((F1403)+(G1403)*(L1403))*(L1403))/MAX((F1403)+2*(L1403)*SQRT(1+(G1403)^2),1E-6)</f>
        <v/>
      </c>
      <c r="O1403">
        <f>ABS(K1403)/MAX(((F1403)+(G1403)*(L1403))*(L1403),1E-6)</f>
        <v/>
      </c>
      <c r="P1403">
        <f>E1403+L1403</f>
        <v/>
      </c>
      <c r="Q1403">
        <f>P1403+((ABS(K1403)/MAX(((F1403)+(G1403)*(L1403))*(L1403),1E-6))^2)/(2*$I$5)</f>
        <v/>
      </c>
      <c r="R1403">
        <f>((ABS(K1403)*$D$6)/(MAX(((F1403)+(G1403)*(L1403))*(L1403),1E-6)*MAX(((((F1403)+(G1403)*(L1403))*(L1403))/MAX((F1403)+2*(L1403)*SQRT(1+(G1403)^2),1E-6))^(2/3),1E-6)))^2</f>
        <v/>
      </c>
      <c r="S1403">
        <f>ABS(ABS(K1403)/MAX(((F1403)+(G1403)*(L1403))*(L1403),1E-6))/SQRT($I$5*MAX((((F1403)+(G1403)*(L1403))*(L1403))/MAX((F1403)+2*(G1403)*(L1403),1E-6),1E-6))</f>
        <v/>
      </c>
      <c r="T1403">
        <f>((F1403)*(L1403)^2)/2+(G1403)*(L1403)^3/3+(ABS(K1403)^2)/($I$5*MAX(((F1403)+(G1403)*(L1403))*(L1403),1E-6))</f>
        <v/>
      </c>
      <c r="U1403">
        <f>IF($D$20=0,0,IFERROR(Q1402-(((R1402+R1403)/2)*J1403)-(IF(O1402&gt;O1403,$D$8*((O1402^2-O1403^2)/(2*$I$5)),$D$9*((O1403^2-O1402^2)/(2*$I$5)))+($D$10*(ABS(I1403)/90)*(MAX(O1402^2,O1403^2)/(2*$I$5))))-Q1403,0))</f>
        <v/>
      </c>
      <c r="V1403">
        <f>IF($D$20=0,1,IFERROR(IF(ROUND(S1403,3)=1,1,IF(AND(ABS(U1403)&lt;$D$19,S1403&gt;1),1,0)),0))</f>
        <v/>
      </c>
      <c r="W1403">
        <f>IF($D$20=0,IFERROR(W1404,MAX($D$16,POWER((ABS(K1403)^2)/($I$5*MAX(F1403,0.1)^2),1/3))),IF(IFERROR(AG1404,0)=0,IFERROR(W1404,MAX($D$16,POWER((ABS(K1403)^2)/($I$5*MAX(F1403,0.1)^2),1/3))),IF(OR(IFERROR(W1403,0)=0,IFERROR(AD1404,0)&gt;1),MAX($D$16,POWER((ABS(K1403)^2)/($I$5*MAX(F1403,0.1)^2),1/3)),IF(IFERROR(AF1403,0)&gt;0,MAX($D$16,IFERROR(W1403,0)+((IFERROR(AF1403,0))*$D$18*IF((IFERROR(AD1403,0))&lt;1,1,-1))),IF(IFERROR(AF1403,0)&lt;0,IF(ABS((MAX($D$16,POWER((ABS(K1403)^2)/($I$5*MAX(F1403,0.1)^2),1/3)))-IFERROR(W1403,0))&gt;$D$19,MAX($D$16,IF((MAX($D$16,POWER((ABS(K1403)^2)/($I$5*MAX(F1403,0.1)^2),1/3)))&gt;IFERROR(W1403,0),MIN((MAX($D$16,POWER((ABS(K1403)^2)/($I$5*MAX(F1403,0.1)^2),1/3))),IFERROR(W1403,0)+(MIN(ABS(IFERROR(AF1403,0))*$D$18,ABS((MAX($D$16,POWER((ABS(K1403)^2)/($I$5*MAX(F1403,0.1)^2),1/3)))-IFERROR(W1403,0))))),MAX((MAX($D$16,POWER((ABS(K1403)^2)/($I$5*MAX(F1403,0.1)^2),1/3))),IFERROR(W1403,0)-(MIN(ABS(IFERROR(AF1403,0))*$D$18,ABS((MAX($D$16,POWER((ABS(K1403)^2)/($I$5*MAX(F1403,0.1)^2),1/3)))-IFERROR(W1403,0))))))),MAX($D$16,POWER((ABS(K1403)^2)/($I$5*MAX(F1403,0.1)^2),1/3))),MAX($D$16,IFERROR(W1403,0)))))))</f>
        <v/>
      </c>
      <c r="X1403">
        <f>((F1403)+(G1403)*(W1403))*(W1403)</f>
        <v/>
      </c>
      <c r="Y1403">
        <f>(((F1403)+(G1403)*(W1403))*(W1403))/MAX((F1403)+2*(W1403)*SQRT(1+(G1403)^2),1E-6)</f>
        <v/>
      </c>
      <c r="Z1403">
        <f>ABS(K1403)/MAX(((F1403)+(G1403)*(W1403))*(W1403),1E-6)</f>
        <v/>
      </c>
      <c r="AA1403">
        <f>E1403+W1403</f>
        <v/>
      </c>
      <c r="AB1403">
        <f>AA1403+((ABS(K1403)/MAX(((F1403)+(G1403)*(W1403))*(W1403),1E-6))^2)/(2*$I$5)</f>
        <v/>
      </c>
      <c r="AC1403">
        <f>((ABS(K1403)*$D$6)/(MAX(((F1403)+(G1403)*(W1403))*(W1403),1E-6)*MAX(((((F1403)+(G1403)*(W1403))*(W1403))/MAX((F1403)+2*(W1403)*SQRT(1+(G1403)^2),1E-6))^(2/3),1E-6)))^2</f>
        <v/>
      </c>
      <c r="AD1403">
        <f>ABS(ABS(K1403)/MAX(((F1403)+(G1403)*(W1403))*(W1403),1E-6))/SQRT($I$5*MAX((((F1403)+(G1403)*(W1403))*(W1403))/MAX((F1403)+2*(G1403)*(W1403),1E-6),1E-6))</f>
        <v/>
      </c>
      <c r="AE1403">
        <f>((F1403)*(W1403)^2)/2+(G1403)*(W1403)^3/3+(ABS(K1403)^2)/($I$5*MAX(((F1403)+(G1403)*(W1403))*(W1403),1E-6))</f>
        <v/>
      </c>
      <c r="AF1403">
        <f>IF($D$20=0,0,IFERROR(AB1404+(((AC1403+AC1404)/2)*J1404)+(IF(Z1403&gt;Z1404,$D$8*((Z1403^2-Z1404^2)/(2*$I$5)),$D$9*((Z1404^2-Z1403^2)/(2*$I$5)))+($D$10*(ABS(I1404)/90)*(MAX(Z1403^2,Z1404^2)/(2*$I$5))))-AB1403,0))</f>
        <v/>
      </c>
      <c r="AG1403">
        <f>IF($D$20=0,1,IFERROR(IF(ROUND(AD1403,3)=1,1,IF(AND(ABS(AF1403)&lt;$D$19,AD1403&lt;1),1,0)),0))</f>
        <v/>
      </c>
      <c r="AH1403">
        <f>IFERROR(IF(V32="Supercritical",MAX($D$16,IFERROR(L1403,MAX($D$16,POWER((ABS(K1403)^2)/($I$5*MAX(F1403,0.1)^2),1/3)))),IF(V32="Subcritical",MAX($D$16,IFERROR(W1403,MAX($D$16,POWER((ABS(K1403)^2)/($I$5*MAX(F1403,0.1)^2),1/3)))),IF(AND(IFERROR(V1403,0)=1,IFERROR(AG1403,0)=1),IF(IFERROR(T1403,-1E99)&gt;=IFERROR(AE1403,-1E99),MAX($D$16,IFERROR(L1403,MAX($D$16,POWER((ABS(K1403)^2)/($I$5*MAX(F1403,0.1)^2),1/3)))),MAX($D$16,IFERROR(W1403,MAX($D$16,POWER((ABS(K1403)^2)/($I$5*MAX(F1403,0.1)^2),1/3))))),IF(IFERROR(V1403,0)=1,MAX($D$16,IFERROR(L1403,MAX($D$16,POWER((ABS(K1403)^2)/($I$5*MAX(F1403,0.1)^2),1/3)))),IF(IFERROR(AG1403,0)=1,MAX($D$16,IFERROR(W1403,MAX($D$16,POWER((ABS(K1403)^2)/($I$5*MAX(F1403,0.1)^2),1/3)))),MAX($D$16,POWER((ABS(K1403)^2)/($I$5*MAX(F1403,0.1)^2),1/3))))))),MAX($D$16,POWER((ABS(K1403)^2)/($I$5*MAX(F1403,0.1)^2),1/3)))</f>
        <v/>
      </c>
      <c r="AI1403">
        <f>E1403+AH1403</f>
        <v/>
      </c>
      <c r="AJ1403">
        <f>AI1403+((ABS(K1403)/MAX(((F1403)+(G1403)*(AH1403))*(AH1403),1E-6))^2)/(2*$I$5)</f>
        <v/>
      </c>
      <c r="AM1403" t="n">
        <v>0</v>
      </c>
      <c r="AN1403" t="n">
        <v>0</v>
      </c>
      <c r="AO1403">
        <f>AM1403+AN1403</f>
        <v/>
      </c>
      <c r="AP1403">
        <f>AP1402+AO1403</f>
        <v/>
      </c>
      <c r="AQ1403">
        <f>ABS(ABS(K1403)/MAX(((F1403)+(G1403)*(AH1403))*(AH1403),1E-6))/SQRT($I$5*MAX((((F1403)+(G1403)*(AH1403))*(AH1403))/MAX((F1403)+2*(G1403)*(AH1403),1E-6),1E-6))</f>
        <v/>
      </c>
      <c r="AR1403">
        <f>IF(AQ1403&lt;1,"Subcritical","Supercritical")</f>
        <v/>
      </c>
      <c r="AS1403">
        <f>((ABS(K1403)*$D$6)/(MAX(((F1403)+(G1403)*(AH1403))*(AH1403),1E-6)*MAX(((((F1403)+(G1403)*(AH1403))*(AH1403))/MAX((F1403)+2*(AH1403)*SQRT(1+(G1403)^2),1E-6))^(2/3),1E-6)))^2</f>
        <v/>
      </c>
    </row>
    <row r="1404">
      <c r="A1404" t="n">
        <v>1255</v>
      </c>
      <c r="B1404" t="n">
        <v>1253.889</v>
      </c>
      <c r="C1404" t="n">
        <v>616070.432</v>
      </c>
      <c r="D1404" t="n">
        <v>3096750.276</v>
      </c>
      <c r="E1404" t="n">
        <v>631.9349999999999</v>
      </c>
      <c r="F1404" t="n">
        <v>5.2</v>
      </c>
      <c r="G1404" t="n">
        <v>0</v>
      </c>
      <c r="H1404" t="inlineStr">
        <is>
          <t>Normal</t>
        </is>
      </c>
      <c r="I1404" t="n">
        <v>0</v>
      </c>
      <c r="J1404">
        <f>B1404-B1403</f>
        <v/>
      </c>
      <c r="K1404">
        <f>MAX(0,K1403-AO1403)</f>
        <v/>
      </c>
      <c r="L1404">
        <f>IF($D$20=0,IFERROR(L1403,MAX($D$16,POWER((ABS(K1404)^2)/($I$5*MAX(F1404,0.1)^2),1/3))),IF(IFERROR(V1403,0)=0,IFERROR(L1403,MAX($D$16,POWER((ABS(K1404)^2)/($I$5*MAX(F1404,0.1)^2),1/3))),IF(OR(IFERROR(L1404,0)=0,IFERROR(S1403,0)&lt;1,IFERROR(S1404,0)&lt;1),MAX($D$16,POWER((ABS(K1404)^2)/($I$5*MAX(F1404,0.1)^2),1/3)),IF(IFERROR(U1404,0)&gt;0,MAX($D$16,IFERROR(L1404,0)+((IFERROR(U1404,0))*$D$18*IF((IFERROR(S1404,0))&lt;1,1,-1))),IF(IFERROR(U1404,0)&lt;0,IF(ABS((MAX($D$16,POWER((ABS(K1404)^2)/($I$5*MAX(F1404,0.1)^2),1/3)))-IFERROR(L1404,0))&gt;$D$19,MAX($D$16,IF((MAX($D$16,POWER((ABS(K1404)^2)/($I$5*MAX(F1404,0.1)^2),1/3)))&gt;IFERROR(L1404,0),MIN((MAX($D$16,POWER((ABS(K1404)^2)/($I$5*MAX(F1404,0.1)^2),1/3))),IFERROR(L1404,0)+(MIN(ABS(IFERROR(U1404,0))*$D$18,ABS((MAX($D$16,POWER((ABS(K1404)^2)/($I$5*MAX(F1404,0.1)^2),1/3)))-IFERROR(L1404,0))))),MAX((MAX($D$16,POWER((ABS(K1404)^2)/($I$5*MAX(F1404,0.1)^2),1/3))),IFERROR(L1404,0)-(MIN(ABS(IFERROR(U1404,0))*$D$18,ABS((MAX($D$16,POWER((ABS(K1404)^2)/($I$5*MAX(F1404,0.1)^2),1/3)))-IFERROR(L1404,0))))))),MAX($D$16,POWER((ABS(K1404)^2)/($I$5*MAX(F1404,0.1)^2),1/3))),MAX($D$16,IFERROR(L1404,0)))))))</f>
        <v/>
      </c>
      <c r="M1404">
        <f>((F1404)+(G1404)*(L1404))*(L1404)</f>
        <v/>
      </c>
      <c r="N1404">
        <f>(((F1404)+(G1404)*(L1404))*(L1404))/MAX((F1404)+2*(L1404)*SQRT(1+(G1404)^2),1E-6)</f>
        <v/>
      </c>
      <c r="O1404">
        <f>ABS(K1404)/MAX(((F1404)+(G1404)*(L1404))*(L1404),1E-6)</f>
        <v/>
      </c>
      <c r="P1404">
        <f>E1404+L1404</f>
        <v/>
      </c>
      <c r="Q1404">
        <f>P1404+((ABS(K1404)/MAX(((F1404)+(G1404)*(L1404))*(L1404),1E-6))^2)/(2*$I$5)</f>
        <v/>
      </c>
      <c r="R1404">
        <f>((ABS(K1404)*$D$6)/(MAX(((F1404)+(G1404)*(L1404))*(L1404),1E-6)*MAX(((((F1404)+(G1404)*(L1404))*(L1404))/MAX((F1404)+2*(L1404)*SQRT(1+(G1404)^2),1E-6))^(2/3),1E-6)))^2</f>
        <v/>
      </c>
      <c r="S1404">
        <f>ABS(ABS(K1404)/MAX(((F1404)+(G1404)*(L1404))*(L1404),1E-6))/SQRT($I$5*MAX((((F1404)+(G1404)*(L1404))*(L1404))/MAX((F1404)+2*(G1404)*(L1404),1E-6),1E-6))</f>
        <v/>
      </c>
      <c r="T1404">
        <f>((F1404)*(L1404)^2)/2+(G1404)*(L1404)^3/3+(ABS(K1404)^2)/($I$5*MAX(((F1404)+(G1404)*(L1404))*(L1404),1E-6))</f>
        <v/>
      </c>
      <c r="U1404">
        <f>IF($D$20=0,0,IFERROR(Q1403-(((R1403+R1404)/2)*J1404)-(IF(O1403&gt;O1404,$D$8*((O1403^2-O1404^2)/(2*$I$5)),$D$9*((O1404^2-O1403^2)/(2*$I$5)))+($D$10*(ABS(I1404)/90)*(MAX(O1403^2,O1404^2)/(2*$I$5))))-Q1404,0))</f>
        <v/>
      </c>
      <c r="V1404">
        <f>IF($D$20=0,1,IFERROR(IF(ROUND(S1404,3)=1,1,IF(AND(ABS(U1404)&lt;$D$19,S1404&gt;1),1,0)),0))</f>
        <v/>
      </c>
      <c r="W1404">
        <f>IF($D$20=0,IFERROR(W1405,MAX($D$16,POWER((ABS(K1404)^2)/($I$5*MAX(F1404,0.1)^2),1/3))),IF(IFERROR(AG1405,0)=0,IFERROR(W1405,MAX($D$16,POWER((ABS(K1404)^2)/($I$5*MAX(F1404,0.1)^2),1/3))),IF(OR(IFERROR(W1404,0)=0,IFERROR(AD1405,0)&gt;1),MAX($D$16,POWER((ABS(K1404)^2)/($I$5*MAX(F1404,0.1)^2),1/3)),IF(IFERROR(AF1404,0)&gt;0,MAX($D$16,IFERROR(W1404,0)+((IFERROR(AF1404,0))*$D$18*IF((IFERROR(AD1404,0))&lt;1,1,-1))),IF(IFERROR(AF1404,0)&lt;0,IF(ABS((MAX($D$16,POWER((ABS(K1404)^2)/($I$5*MAX(F1404,0.1)^2),1/3)))-IFERROR(W1404,0))&gt;$D$19,MAX($D$16,IF((MAX($D$16,POWER((ABS(K1404)^2)/($I$5*MAX(F1404,0.1)^2),1/3)))&gt;IFERROR(W1404,0),MIN((MAX($D$16,POWER((ABS(K1404)^2)/($I$5*MAX(F1404,0.1)^2),1/3))),IFERROR(W1404,0)+(MIN(ABS(IFERROR(AF1404,0))*$D$18,ABS((MAX($D$16,POWER((ABS(K1404)^2)/($I$5*MAX(F1404,0.1)^2),1/3)))-IFERROR(W1404,0))))),MAX((MAX($D$16,POWER((ABS(K1404)^2)/($I$5*MAX(F1404,0.1)^2),1/3))),IFERROR(W1404,0)-(MIN(ABS(IFERROR(AF1404,0))*$D$18,ABS((MAX($D$16,POWER((ABS(K1404)^2)/($I$5*MAX(F1404,0.1)^2),1/3)))-IFERROR(W1404,0))))))),MAX($D$16,POWER((ABS(K1404)^2)/($I$5*MAX(F1404,0.1)^2),1/3))),MAX($D$16,IFERROR(W1404,0)))))))</f>
        <v/>
      </c>
      <c r="X1404">
        <f>((F1404)+(G1404)*(W1404))*(W1404)</f>
        <v/>
      </c>
      <c r="Y1404">
        <f>(((F1404)+(G1404)*(W1404))*(W1404))/MAX((F1404)+2*(W1404)*SQRT(1+(G1404)^2),1E-6)</f>
        <v/>
      </c>
      <c r="Z1404">
        <f>ABS(K1404)/MAX(((F1404)+(G1404)*(W1404))*(W1404),1E-6)</f>
        <v/>
      </c>
      <c r="AA1404">
        <f>E1404+W1404</f>
        <v/>
      </c>
      <c r="AB1404">
        <f>AA1404+((ABS(K1404)/MAX(((F1404)+(G1404)*(W1404))*(W1404),1E-6))^2)/(2*$I$5)</f>
        <v/>
      </c>
      <c r="AC1404">
        <f>((ABS(K1404)*$D$6)/(MAX(((F1404)+(G1404)*(W1404))*(W1404),1E-6)*MAX(((((F1404)+(G1404)*(W1404))*(W1404))/MAX((F1404)+2*(W1404)*SQRT(1+(G1404)^2),1E-6))^(2/3),1E-6)))^2</f>
        <v/>
      </c>
      <c r="AD1404">
        <f>ABS(ABS(K1404)/MAX(((F1404)+(G1404)*(W1404))*(W1404),1E-6))/SQRT($I$5*MAX((((F1404)+(G1404)*(W1404))*(W1404))/MAX((F1404)+2*(G1404)*(W1404),1E-6),1E-6))</f>
        <v/>
      </c>
      <c r="AE1404">
        <f>((F1404)*(W1404)^2)/2+(G1404)*(W1404)^3/3+(ABS(K1404)^2)/($I$5*MAX(((F1404)+(G1404)*(W1404))*(W1404),1E-6))</f>
        <v/>
      </c>
      <c r="AF1404">
        <f>IF($D$20=0,0,IFERROR(AB1405+(((AC1404+AC1405)/2)*J1405)+(IF(Z1404&gt;Z1405,$D$8*((Z1404^2-Z1405^2)/(2*$I$5)),$D$9*((Z1405^2-Z1404^2)/(2*$I$5)))+($D$10*(ABS(I1405)/90)*(MAX(Z1404^2,Z1405^2)/(2*$I$5))))-AB1404,0))</f>
        <v/>
      </c>
      <c r="AG1404">
        <f>IF($D$20=0,1,IFERROR(IF(ROUND(AD1404,3)=1,1,IF(AND(ABS(AF1404)&lt;$D$19,AD1404&lt;1),1,0)),0))</f>
        <v/>
      </c>
      <c r="AH1404">
        <f>IFERROR(IF(V32="Supercritical",MAX($D$16,IFERROR(L1404,MAX($D$16,POWER((ABS(K1404)^2)/($I$5*MAX(F1404,0.1)^2),1/3)))),IF(V32="Subcritical",MAX($D$16,IFERROR(W1404,MAX($D$16,POWER((ABS(K1404)^2)/($I$5*MAX(F1404,0.1)^2),1/3)))),IF(AND(IFERROR(V1404,0)=1,IFERROR(AG1404,0)=1),IF(IFERROR(T1404,-1E99)&gt;=IFERROR(AE1404,-1E99),MAX($D$16,IFERROR(L1404,MAX($D$16,POWER((ABS(K1404)^2)/($I$5*MAX(F1404,0.1)^2),1/3)))),MAX($D$16,IFERROR(W1404,MAX($D$16,POWER((ABS(K1404)^2)/($I$5*MAX(F1404,0.1)^2),1/3))))),IF(IFERROR(V1404,0)=1,MAX($D$16,IFERROR(L1404,MAX($D$16,POWER((ABS(K1404)^2)/($I$5*MAX(F1404,0.1)^2),1/3)))),IF(IFERROR(AG1404,0)=1,MAX($D$16,IFERROR(W1404,MAX($D$16,POWER((ABS(K1404)^2)/($I$5*MAX(F1404,0.1)^2),1/3)))),MAX($D$16,POWER((ABS(K1404)^2)/($I$5*MAX(F1404,0.1)^2),1/3))))))),MAX($D$16,POWER((ABS(K1404)^2)/($I$5*MAX(F1404,0.1)^2),1/3)))</f>
        <v/>
      </c>
      <c r="AI1404">
        <f>E1404+AH1404</f>
        <v/>
      </c>
      <c r="AJ1404">
        <f>AI1404+((ABS(K1404)/MAX(((F1404)+(G1404)*(AH1404))*(AH1404),1E-6))^2)/(2*$I$5)</f>
        <v/>
      </c>
      <c r="AM1404" t="n">
        <v>0</v>
      </c>
      <c r="AN1404" t="n">
        <v>0</v>
      </c>
      <c r="AO1404">
        <f>AM1404+AN1404</f>
        <v/>
      </c>
      <c r="AP1404">
        <f>AP1403+AO1404</f>
        <v/>
      </c>
      <c r="AQ1404">
        <f>ABS(ABS(K1404)/MAX(((F1404)+(G1404)*(AH1404))*(AH1404),1E-6))/SQRT($I$5*MAX((((F1404)+(G1404)*(AH1404))*(AH1404))/MAX((F1404)+2*(G1404)*(AH1404),1E-6),1E-6))</f>
        <v/>
      </c>
      <c r="AR1404">
        <f>IF(AQ1404&lt;1,"Subcritical","Supercritical")</f>
        <v/>
      </c>
      <c r="AS1404">
        <f>((ABS(K1404)*$D$6)/(MAX(((F1404)+(G1404)*(AH1404))*(AH1404),1E-6)*MAX(((((F1404)+(G1404)*(AH1404))*(AH1404))/MAX((F1404)+2*(AH1404)*SQRT(1+(G1404)^2),1E-6))^(2/3),1E-6)))^2</f>
        <v/>
      </c>
    </row>
    <row r="1405">
      <c r="A1405" t="n">
        <v>1256</v>
      </c>
      <c r="B1405" t="n">
        <v>1254.889</v>
      </c>
      <c r="C1405" t="n">
        <v>616070.39</v>
      </c>
      <c r="D1405" t="n">
        <v>3096749.277</v>
      </c>
      <c r="E1405" t="n">
        <v>631.9345</v>
      </c>
      <c r="F1405" t="n">
        <v>5.2</v>
      </c>
      <c r="G1405" t="n">
        <v>0</v>
      </c>
      <c r="H1405" t="inlineStr">
        <is>
          <t>Normal</t>
        </is>
      </c>
      <c r="I1405" t="n">
        <v>0.002</v>
      </c>
      <c r="J1405">
        <f>B1405-B1404</f>
        <v/>
      </c>
      <c r="K1405">
        <f>MAX(0,K1404-AO1404)</f>
        <v/>
      </c>
      <c r="L1405">
        <f>IF($D$20=0,IFERROR(L1404,MAX($D$16,POWER((ABS(K1405)^2)/($I$5*MAX(F1405,0.1)^2),1/3))),IF(IFERROR(V1404,0)=0,IFERROR(L1404,MAX($D$16,POWER((ABS(K1405)^2)/($I$5*MAX(F1405,0.1)^2),1/3))),IF(OR(IFERROR(L1405,0)=0,IFERROR(S1404,0)&lt;1,IFERROR(S1405,0)&lt;1),MAX($D$16,POWER((ABS(K1405)^2)/($I$5*MAX(F1405,0.1)^2),1/3)),IF(IFERROR(U1405,0)&gt;0,MAX($D$16,IFERROR(L1405,0)+((IFERROR(U1405,0))*$D$18*IF((IFERROR(S1405,0))&lt;1,1,-1))),IF(IFERROR(U1405,0)&lt;0,IF(ABS((MAX($D$16,POWER((ABS(K1405)^2)/($I$5*MAX(F1405,0.1)^2),1/3)))-IFERROR(L1405,0))&gt;$D$19,MAX($D$16,IF((MAX($D$16,POWER((ABS(K1405)^2)/($I$5*MAX(F1405,0.1)^2),1/3)))&gt;IFERROR(L1405,0),MIN((MAX($D$16,POWER((ABS(K1405)^2)/($I$5*MAX(F1405,0.1)^2),1/3))),IFERROR(L1405,0)+(MIN(ABS(IFERROR(U1405,0))*$D$18,ABS((MAX($D$16,POWER((ABS(K1405)^2)/($I$5*MAX(F1405,0.1)^2),1/3)))-IFERROR(L1405,0))))),MAX((MAX($D$16,POWER((ABS(K1405)^2)/($I$5*MAX(F1405,0.1)^2),1/3))),IFERROR(L1405,0)-(MIN(ABS(IFERROR(U1405,0))*$D$18,ABS((MAX($D$16,POWER((ABS(K1405)^2)/($I$5*MAX(F1405,0.1)^2),1/3)))-IFERROR(L1405,0))))))),MAX($D$16,POWER((ABS(K1405)^2)/($I$5*MAX(F1405,0.1)^2),1/3))),MAX($D$16,IFERROR(L1405,0)))))))</f>
        <v/>
      </c>
      <c r="M1405">
        <f>((F1405)+(G1405)*(L1405))*(L1405)</f>
        <v/>
      </c>
      <c r="N1405">
        <f>(((F1405)+(G1405)*(L1405))*(L1405))/MAX((F1405)+2*(L1405)*SQRT(1+(G1405)^2),1E-6)</f>
        <v/>
      </c>
      <c r="O1405">
        <f>ABS(K1405)/MAX(((F1405)+(G1405)*(L1405))*(L1405),1E-6)</f>
        <v/>
      </c>
      <c r="P1405">
        <f>E1405+L1405</f>
        <v/>
      </c>
      <c r="Q1405">
        <f>P1405+((ABS(K1405)/MAX(((F1405)+(G1405)*(L1405))*(L1405),1E-6))^2)/(2*$I$5)</f>
        <v/>
      </c>
      <c r="R1405">
        <f>((ABS(K1405)*$D$6)/(MAX(((F1405)+(G1405)*(L1405))*(L1405),1E-6)*MAX(((((F1405)+(G1405)*(L1405))*(L1405))/MAX((F1405)+2*(L1405)*SQRT(1+(G1405)^2),1E-6))^(2/3),1E-6)))^2</f>
        <v/>
      </c>
      <c r="S1405">
        <f>ABS(ABS(K1405)/MAX(((F1405)+(G1405)*(L1405))*(L1405),1E-6))/SQRT($I$5*MAX((((F1405)+(G1405)*(L1405))*(L1405))/MAX((F1405)+2*(G1405)*(L1405),1E-6),1E-6))</f>
        <v/>
      </c>
      <c r="T1405">
        <f>((F1405)*(L1405)^2)/2+(G1405)*(L1405)^3/3+(ABS(K1405)^2)/($I$5*MAX(((F1405)+(G1405)*(L1405))*(L1405),1E-6))</f>
        <v/>
      </c>
      <c r="U1405">
        <f>IF($D$20=0,0,IFERROR(Q1404-(((R1404+R1405)/2)*J1405)-(IF(O1404&gt;O1405,$D$8*((O1404^2-O1405^2)/(2*$I$5)),$D$9*((O1405^2-O1404^2)/(2*$I$5)))+($D$10*(ABS(I1405)/90)*(MAX(O1404^2,O1405^2)/(2*$I$5))))-Q1405,0))</f>
        <v/>
      </c>
      <c r="V1405">
        <f>IF($D$20=0,1,IFERROR(IF(ROUND(S1405,3)=1,1,IF(AND(ABS(U1405)&lt;$D$19,S1405&gt;1),1,0)),0))</f>
        <v/>
      </c>
      <c r="W1405">
        <f>IF($D$20=0,IFERROR(W1406,MAX($D$16,POWER((ABS(K1405)^2)/($I$5*MAX(F1405,0.1)^2),1/3))),IF(IFERROR(AG1406,0)=0,IFERROR(W1406,MAX($D$16,POWER((ABS(K1405)^2)/($I$5*MAX(F1405,0.1)^2),1/3))),IF(OR(IFERROR(W1405,0)=0,IFERROR(AD1406,0)&gt;1),MAX($D$16,POWER((ABS(K1405)^2)/($I$5*MAX(F1405,0.1)^2),1/3)),IF(IFERROR(AF1405,0)&gt;0,MAX($D$16,IFERROR(W1405,0)+((IFERROR(AF1405,0))*$D$18*IF((IFERROR(AD1405,0))&lt;1,1,-1))),IF(IFERROR(AF1405,0)&lt;0,IF(ABS((MAX($D$16,POWER((ABS(K1405)^2)/($I$5*MAX(F1405,0.1)^2),1/3)))-IFERROR(W1405,0))&gt;$D$19,MAX($D$16,IF((MAX($D$16,POWER((ABS(K1405)^2)/($I$5*MAX(F1405,0.1)^2),1/3)))&gt;IFERROR(W1405,0),MIN((MAX($D$16,POWER((ABS(K1405)^2)/($I$5*MAX(F1405,0.1)^2),1/3))),IFERROR(W1405,0)+(MIN(ABS(IFERROR(AF1405,0))*$D$18,ABS((MAX($D$16,POWER((ABS(K1405)^2)/($I$5*MAX(F1405,0.1)^2),1/3)))-IFERROR(W1405,0))))),MAX((MAX($D$16,POWER((ABS(K1405)^2)/($I$5*MAX(F1405,0.1)^2),1/3))),IFERROR(W1405,0)-(MIN(ABS(IFERROR(AF1405,0))*$D$18,ABS((MAX($D$16,POWER((ABS(K1405)^2)/($I$5*MAX(F1405,0.1)^2),1/3)))-IFERROR(W1405,0))))))),MAX($D$16,POWER((ABS(K1405)^2)/($I$5*MAX(F1405,0.1)^2),1/3))),MAX($D$16,IFERROR(W1405,0)))))))</f>
        <v/>
      </c>
      <c r="X1405">
        <f>((F1405)+(G1405)*(W1405))*(W1405)</f>
        <v/>
      </c>
      <c r="Y1405">
        <f>(((F1405)+(G1405)*(W1405))*(W1405))/MAX((F1405)+2*(W1405)*SQRT(1+(G1405)^2),1E-6)</f>
        <v/>
      </c>
      <c r="Z1405">
        <f>ABS(K1405)/MAX(((F1405)+(G1405)*(W1405))*(W1405),1E-6)</f>
        <v/>
      </c>
      <c r="AA1405">
        <f>E1405+W1405</f>
        <v/>
      </c>
      <c r="AB1405">
        <f>AA1405+((ABS(K1405)/MAX(((F1405)+(G1405)*(W1405))*(W1405),1E-6))^2)/(2*$I$5)</f>
        <v/>
      </c>
      <c r="AC1405">
        <f>((ABS(K1405)*$D$6)/(MAX(((F1405)+(G1405)*(W1405))*(W1405),1E-6)*MAX(((((F1405)+(G1405)*(W1405))*(W1405))/MAX((F1405)+2*(W1405)*SQRT(1+(G1405)^2),1E-6))^(2/3),1E-6)))^2</f>
        <v/>
      </c>
      <c r="AD1405">
        <f>ABS(ABS(K1405)/MAX(((F1405)+(G1405)*(W1405))*(W1405),1E-6))/SQRT($I$5*MAX((((F1405)+(G1405)*(W1405))*(W1405))/MAX((F1405)+2*(G1405)*(W1405),1E-6),1E-6))</f>
        <v/>
      </c>
      <c r="AE1405">
        <f>((F1405)*(W1405)^2)/2+(G1405)*(W1405)^3/3+(ABS(K1405)^2)/($I$5*MAX(((F1405)+(G1405)*(W1405))*(W1405),1E-6))</f>
        <v/>
      </c>
      <c r="AF1405">
        <f>IF($D$20=0,0,IFERROR(AB1406+(((AC1405+AC1406)/2)*J1406)+(IF(Z1405&gt;Z1406,$D$8*((Z1405^2-Z1406^2)/(2*$I$5)),$D$9*((Z1406^2-Z1405^2)/(2*$I$5)))+($D$10*(ABS(I1406)/90)*(MAX(Z1405^2,Z1406^2)/(2*$I$5))))-AB1405,0))</f>
        <v/>
      </c>
      <c r="AG1405">
        <f>IF($D$20=0,1,IFERROR(IF(ROUND(AD1405,3)=1,1,IF(AND(ABS(AF1405)&lt;$D$19,AD1405&lt;1),1,0)),0))</f>
        <v/>
      </c>
      <c r="AH1405">
        <f>IFERROR(IF(V32="Supercritical",MAX($D$16,IFERROR(L1405,MAX($D$16,POWER((ABS(K1405)^2)/($I$5*MAX(F1405,0.1)^2),1/3)))),IF(V32="Subcritical",MAX($D$16,IFERROR(W1405,MAX($D$16,POWER((ABS(K1405)^2)/($I$5*MAX(F1405,0.1)^2),1/3)))),IF(AND(IFERROR(V1405,0)=1,IFERROR(AG1405,0)=1),IF(IFERROR(T1405,-1E99)&gt;=IFERROR(AE1405,-1E99),MAX($D$16,IFERROR(L1405,MAX($D$16,POWER((ABS(K1405)^2)/($I$5*MAX(F1405,0.1)^2),1/3)))),MAX($D$16,IFERROR(W1405,MAX($D$16,POWER((ABS(K1405)^2)/($I$5*MAX(F1405,0.1)^2),1/3))))),IF(IFERROR(V1405,0)=1,MAX($D$16,IFERROR(L1405,MAX($D$16,POWER((ABS(K1405)^2)/($I$5*MAX(F1405,0.1)^2),1/3)))),IF(IFERROR(AG1405,0)=1,MAX($D$16,IFERROR(W1405,MAX($D$16,POWER((ABS(K1405)^2)/($I$5*MAX(F1405,0.1)^2),1/3)))),MAX($D$16,POWER((ABS(K1405)^2)/($I$5*MAX(F1405,0.1)^2),1/3))))))),MAX($D$16,POWER((ABS(K1405)^2)/($I$5*MAX(F1405,0.1)^2),1/3)))</f>
        <v/>
      </c>
      <c r="AI1405">
        <f>E1405+AH1405</f>
        <v/>
      </c>
      <c r="AJ1405">
        <f>AI1405+((ABS(K1405)/MAX(((F1405)+(G1405)*(AH1405))*(AH1405),1E-6))^2)/(2*$I$5)</f>
        <v/>
      </c>
      <c r="AM1405" t="n">
        <v>0</v>
      </c>
      <c r="AN1405" t="n">
        <v>0</v>
      </c>
      <c r="AO1405">
        <f>AM1405+AN1405</f>
        <v/>
      </c>
      <c r="AP1405">
        <f>AP1404+AO1405</f>
        <v/>
      </c>
      <c r="AQ1405">
        <f>ABS(ABS(K1405)/MAX(((F1405)+(G1405)*(AH1405))*(AH1405),1E-6))/SQRT($I$5*MAX((((F1405)+(G1405)*(AH1405))*(AH1405))/MAX((F1405)+2*(G1405)*(AH1405),1E-6),1E-6))</f>
        <v/>
      </c>
      <c r="AR1405">
        <f>IF(AQ1405&lt;1,"Subcritical","Supercritical")</f>
        <v/>
      </c>
      <c r="AS1405">
        <f>((ABS(K1405)*$D$6)/(MAX(((F1405)+(G1405)*(AH1405))*(AH1405),1E-6)*MAX(((((F1405)+(G1405)*(AH1405))*(AH1405))/MAX((F1405)+2*(AH1405)*SQRT(1+(G1405)^2),1E-6))^(2/3),1E-6)))^2</f>
        <v/>
      </c>
    </row>
    <row r="1406">
      <c r="A1406" t="n">
        <v>1257</v>
      </c>
      <c r="B1406" t="n">
        <v>1255.89</v>
      </c>
      <c r="C1406" t="n">
        <v>616070.348</v>
      </c>
      <c r="D1406" t="n">
        <v>3096748.277</v>
      </c>
      <c r="E1406" t="n">
        <v>631.934</v>
      </c>
      <c r="F1406" t="n">
        <v>5.2</v>
      </c>
      <c r="G1406" t="n">
        <v>0</v>
      </c>
      <c r="H1406" t="inlineStr">
        <is>
          <t>Normal</t>
        </is>
      </c>
      <c r="I1406" t="n">
        <v>0.06</v>
      </c>
      <c r="J1406">
        <f>B1406-B1405</f>
        <v/>
      </c>
      <c r="K1406">
        <f>MAX(0,K1405-AO1405)</f>
        <v/>
      </c>
      <c r="L1406">
        <f>IF($D$20=0,IFERROR(L1405,MAX($D$16,POWER((ABS(K1406)^2)/($I$5*MAX(F1406,0.1)^2),1/3))),IF(IFERROR(V1405,0)=0,IFERROR(L1405,MAX($D$16,POWER((ABS(K1406)^2)/($I$5*MAX(F1406,0.1)^2),1/3))),IF(OR(IFERROR(L1406,0)=0,IFERROR(S1405,0)&lt;1,IFERROR(S1406,0)&lt;1),MAX($D$16,POWER((ABS(K1406)^2)/($I$5*MAX(F1406,0.1)^2),1/3)),IF(IFERROR(U1406,0)&gt;0,MAX($D$16,IFERROR(L1406,0)+((IFERROR(U1406,0))*$D$18*IF((IFERROR(S1406,0))&lt;1,1,-1))),IF(IFERROR(U1406,0)&lt;0,IF(ABS((MAX($D$16,POWER((ABS(K1406)^2)/($I$5*MAX(F1406,0.1)^2),1/3)))-IFERROR(L1406,0))&gt;$D$19,MAX($D$16,IF((MAX($D$16,POWER((ABS(K1406)^2)/($I$5*MAX(F1406,0.1)^2),1/3)))&gt;IFERROR(L1406,0),MIN((MAX($D$16,POWER((ABS(K1406)^2)/($I$5*MAX(F1406,0.1)^2),1/3))),IFERROR(L1406,0)+(MIN(ABS(IFERROR(U1406,0))*$D$18,ABS((MAX($D$16,POWER((ABS(K1406)^2)/($I$5*MAX(F1406,0.1)^2),1/3)))-IFERROR(L1406,0))))),MAX((MAX($D$16,POWER((ABS(K1406)^2)/($I$5*MAX(F1406,0.1)^2),1/3))),IFERROR(L1406,0)-(MIN(ABS(IFERROR(U1406,0))*$D$18,ABS((MAX($D$16,POWER((ABS(K1406)^2)/($I$5*MAX(F1406,0.1)^2),1/3)))-IFERROR(L1406,0))))))),MAX($D$16,POWER((ABS(K1406)^2)/($I$5*MAX(F1406,0.1)^2),1/3))),MAX($D$16,IFERROR(L1406,0)))))))</f>
        <v/>
      </c>
      <c r="M1406">
        <f>((F1406)+(G1406)*(L1406))*(L1406)</f>
        <v/>
      </c>
      <c r="N1406">
        <f>(((F1406)+(G1406)*(L1406))*(L1406))/MAX((F1406)+2*(L1406)*SQRT(1+(G1406)^2),1E-6)</f>
        <v/>
      </c>
      <c r="O1406">
        <f>ABS(K1406)/MAX(((F1406)+(G1406)*(L1406))*(L1406),1E-6)</f>
        <v/>
      </c>
      <c r="P1406">
        <f>E1406+L1406</f>
        <v/>
      </c>
      <c r="Q1406">
        <f>P1406+((ABS(K1406)/MAX(((F1406)+(G1406)*(L1406))*(L1406),1E-6))^2)/(2*$I$5)</f>
        <v/>
      </c>
      <c r="R1406">
        <f>((ABS(K1406)*$D$6)/(MAX(((F1406)+(G1406)*(L1406))*(L1406),1E-6)*MAX(((((F1406)+(G1406)*(L1406))*(L1406))/MAX((F1406)+2*(L1406)*SQRT(1+(G1406)^2),1E-6))^(2/3),1E-6)))^2</f>
        <v/>
      </c>
      <c r="S1406">
        <f>ABS(ABS(K1406)/MAX(((F1406)+(G1406)*(L1406))*(L1406),1E-6))/SQRT($I$5*MAX((((F1406)+(G1406)*(L1406))*(L1406))/MAX((F1406)+2*(G1406)*(L1406),1E-6),1E-6))</f>
        <v/>
      </c>
      <c r="T1406">
        <f>((F1406)*(L1406)^2)/2+(G1406)*(L1406)^3/3+(ABS(K1406)^2)/($I$5*MAX(((F1406)+(G1406)*(L1406))*(L1406),1E-6))</f>
        <v/>
      </c>
      <c r="U1406">
        <f>IF($D$20=0,0,IFERROR(Q1405-(((R1405+R1406)/2)*J1406)-(IF(O1405&gt;O1406,$D$8*((O1405^2-O1406^2)/(2*$I$5)),$D$9*((O1406^2-O1405^2)/(2*$I$5)))+($D$10*(ABS(I1406)/90)*(MAX(O1405^2,O1406^2)/(2*$I$5))))-Q1406,0))</f>
        <v/>
      </c>
      <c r="V1406">
        <f>IF($D$20=0,1,IFERROR(IF(ROUND(S1406,3)=1,1,IF(AND(ABS(U1406)&lt;$D$19,S1406&gt;1),1,0)),0))</f>
        <v/>
      </c>
      <c r="W1406">
        <f>IF($D$20=0,IFERROR(W1407,MAX($D$16,POWER((ABS(K1406)^2)/($I$5*MAX(F1406,0.1)^2),1/3))),IF(IFERROR(AG1407,0)=0,IFERROR(W1407,MAX($D$16,POWER((ABS(K1406)^2)/($I$5*MAX(F1406,0.1)^2),1/3))),IF(OR(IFERROR(W1406,0)=0,IFERROR(AD1407,0)&gt;1),MAX($D$16,POWER((ABS(K1406)^2)/($I$5*MAX(F1406,0.1)^2),1/3)),IF(IFERROR(AF1406,0)&gt;0,MAX($D$16,IFERROR(W1406,0)+((IFERROR(AF1406,0))*$D$18*IF((IFERROR(AD1406,0))&lt;1,1,-1))),IF(IFERROR(AF1406,0)&lt;0,IF(ABS((MAX($D$16,POWER((ABS(K1406)^2)/($I$5*MAX(F1406,0.1)^2),1/3)))-IFERROR(W1406,0))&gt;$D$19,MAX($D$16,IF((MAX($D$16,POWER((ABS(K1406)^2)/($I$5*MAX(F1406,0.1)^2),1/3)))&gt;IFERROR(W1406,0),MIN((MAX($D$16,POWER((ABS(K1406)^2)/($I$5*MAX(F1406,0.1)^2),1/3))),IFERROR(W1406,0)+(MIN(ABS(IFERROR(AF1406,0))*$D$18,ABS((MAX($D$16,POWER((ABS(K1406)^2)/($I$5*MAX(F1406,0.1)^2),1/3)))-IFERROR(W1406,0))))),MAX((MAX($D$16,POWER((ABS(K1406)^2)/($I$5*MAX(F1406,0.1)^2),1/3))),IFERROR(W1406,0)-(MIN(ABS(IFERROR(AF1406,0))*$D$18,ABS((MAX($D$16,POWER((ABS(K1406)^2)/($I$5*MAX(F1406,0.1)^2),1/3)))-IFERROR(W1406,0))))))),MAX($D$16,POWER((ABS(K1406)^2)/($I$5*MAX(F1406,0.1)^2),1/3))),MAX($D$16,IFERROR(W1406,0)))))))</f>
        <v/>
      </c>
      <c r="X1406">
        <f>((F1406)+(G1406)*(W1406))*(W1406)</f>
        <v/>
      </c>
      <c r="Y1406">
        <f>(((F1406)+(G1406)*(W1406))*(W1406))/MAX((F1406)+2*(W1406)*SQRT(1+(G1406)^2),1E-6)</f>
        <v/>
      </c>
      <c r="Z1406">
        <f>ABS(K1406)/MAX(((F1406)+(G1406)*(W1406))*(W1406),1E-6)</f>
        <v/>
      </c>
      <c r="AA1406">
        <f>E1406+W1406</f>
        <v/>
      </c>
      <c r="AB1406">
        <f>AA1406+((ABS(K1406)/MAX(((F1406)+(G1406)*(W1406))*(W1406),1E-6))^2)/(2*$I$5)</f>
        <v/>
      </c>
      <c r="AC1406">
        <f>((ABS(K1406)*$D$6)/(MAX(((F1406)+(G1406)*(W1406))*(W1406),1E-6)*MAX(((((F1406)+(G1406)*(W1406))*(W1406))/MAX((F1406)+2*(W1406)*SQRT(1+(G1406)^2),1E-6))^(2/3),1E-6)))^2</f>
        <v/>
      </c>
      <c r="AD1406">
        <f>ABS(ABS(K1406)/MAX(((F1406)+(G1406)*(W1406))*(W1406),1E-6))/SQRT($I$5*MAX((((F1406)+(G1406)*(W1406))*(W1406))/MAX((F1406)+2*(G1406)*(W1406),1E-6),1E-6))</f>
        <v/>
      </c>
      <c r="AE1406">
        <f>((F1406)*(W1406)^2)/2+(G1406)*(W1406)^3/3+(ABS(K1406)^2)/($I$5*MAX(((F1406)+(G1406)*(W1406))*(W1406),1E-6))</f>
        <v/>
      </c>
      <c r="AF1406">
        <f>IF($D$20=0,0,IFERROR(AB1407+(((AC1406+AC1407)/2)*J1407)+(IF(Z1406&gt;Z1407,$D$8*((Z1406^2-Z1407^2)/(2*$I$5)),$D$9*((Z1407^2-Z1406^2)/(2*$I$5)))+($D$10*(ABS(I1407)/90)*(MAX(Z1406^2,Z1407^2)/(2*$I$5))))-AB1406,0))</f>
        <v/>
      </c>
      <c r="AG1406">
        <f>IF($D$20=0,1,IFERROR(IF(ROUND(AD1406,3)=1,1,IF(AND(ABS(AF1406)&lt;$D$19,AD1406&lt;1),1,0)),0))</f>
        <v/>
      </c>
      <c r="AH1406">
        <f>IFERROR(IF(V32="Supercritical",MAX($D$16,IFERROR(L1406,MAX($D$16,POWER((ABS(K1406)^2)/($I$5*MAX(F1406,0.1)^2),1/3)))),IF(V32="Subcritical",MAX($D$16,IFERROR(W1406,MAX($D$16,POWER((ABS(K1406)^2)/($I$5*MAX(F1406,0.1)^2),1/3)))),IF(AND(IFERROR(V1406,0)=1,IFERROR(AG1406,0)=1),IF(IFERROR(T1406,-1E99)&gt;=IFERROR(AE1406,-1E99),MAX($D$16,IFERROR(L1406,MAX($D$16,POWER((ABS(K1406)^2)/($I$5*MAX(F1406,0.1)^2),1/3)))),MAX($D$16,IFERROR(W1406,MAX($D$16,POWER((ABS(K1406)^2)/($I$5*MAX(F1406,0.1)^2),1/3))))),IF(IFERROR(V1406,0)=1,MAX($D$16,IFERROR(L1406,MAX($D$16,POWER((ABS(K1406)^2)/($I$5*MAX(F1406,0.1)^2),1/3)))),IF(IFERROR(AG1406,0)=1,MAX($D$16,IFERROR(W1406,MAX($D$16,POWER((ABS(K1406)^2)/($I$5*MAX(F1406,0.1)^2),1/3)))),MAX($D$16,POWER((ABS(K1406)^2)/($I$5*MAX(F1406,0.1)^2),1/3))))))),MAX($D$16,POWER((ABS(K1406)^2)/($I$5*MAX(F1406,0.1)^2),1/3)))</f>
        <v/>
      </c>
      <c r="AI1406">
        <f>E1406+AH1406</f>
        <v/>
      </c>
      <c r="AJ1406">
        <f>AI1406+((ABS(K1406)/MAX(((F1406)+(G1406)*(AH1406))*(AH1406),1E-6))^2)/(2*$I$5)</f>
        <v/>
      </c>
      <c r="AM1406" t="n">
        <v>0</v>
      </c>
      <c r="AN1406" t="n">
        <v>0</v>
      </c>
      <c r="AO1406">
        <f>AM1406+AN1406</f>
        <v/>
      </c>
      <c r="AP1406">
        <f>AP1405+AO1406</f>
        <v/>
      </c>
      <c r="AQ1406">
        <f>ABS(ABS(K1406)/MAX(((F1406)+(G1406)*(AH1406))*(AH1406),1E-6))/SQRT($I$5*MAX((((F1406)+(G1406)*(AH1406))*(AH1406))/MAX((F1406)+2*(G1406)*(AH1406),1E-6),1E-6))</f>
        <v/>
      </c>
      <c r="AR1406">
        <f>IF(AQ1406&lt;1,"Subcritical","Supercritical")</f>
        <v/>
      </c>
      <c r="AS1406">
        <f>((ABS(K1406)*$D$6)/(MAX(((F1406)+(G1406)*(AH1406))*(AH1406),1E-6)*MAX(((((F1406)+(G1406)*(AH1406))*(AH1406))/MAX((F1406)+2*(AH1406)*SQRT(1+(G1406)^2),1E-6))^(2/3),1E-6)))^2</f>
        <v/>
      </c>
    </row>
    <row r="1407">
      <c r="A1407" t="n">
        <v>1258</v>
      </c>
      <c r="B1407" t="n">
        <v>1256.89</v>
      </c>
      <c r="C1407" t="n">
        <v>616070.3050000001</v>
      </c>
      <c r="D1407" t="n">
        <v>3096747.278</v>
      </c>
      <c r="E1407" t="n">
        <v>631.9335</v>
      </c>
      <c r="F1407" t="n">
        <v>5.2</v>
      </c>
      <c r="G1407" t="n">
        <v>0</v>
      </c>
      <c r="H1407" t="inlineStr">
        <is>
          <t>Normal</t>
        </is>
      </c>
      <c r="I1407" t="n">
        <v>0.057</v>
      </c>
      <c r="J1407">
        <f>B1407-B1406</f>
        <v/>
      </c>
      <c r="K1407">
        <f>MAX(0,K1406-AO1406)</f>
        <v/>
      </c>
      <c r="L1407">
        <f>IF($D$20=0,IFERROR(L1406,MAX($D$16,POWER((ABS(K1407)^2)/($I$5*MAX(F1407,0.1)^2),1/3))),IF(IFERROR(V1406,0)=0,IFERROR(L1406,MAX($D$16,POWER((ABS(K1407)^2)/($I$5*MAX(F1407,0.1)^2),1/3))),IF(OR(IFERROR(L1407,0)=0,IFERROR(S1406,0)&lt;1,IFERROR(S1407,0)&lt;1),MAX($D$16,POWER((ABS(K1407)^2)/($I$5*MAX(F1407,0.1)^2),1/3)),IF(IFERROR(U1407,0)&gt;0,MAX($D$16,IFERROR(L1407,0)+((IFERROR(U1407,0))*$D$18*IF((IFERROR(S1407,0))&lt;1,1,-1))),IF(IFERROR(U1407,0)&lt;0,IF(ABS((MAX($D$16,POWER((ABS(K1407)^2)/($I$5*MAX(F1407,0.1)^2),1/3)))-IFERROR(L1407,0))&gt;$D$19,MAX($D$16,IF((MAX($D$16,POWER((ABS(K1407)^2)/($I$5*MAX(F1407,0.1)^2),1/3)))&gt;IFERROR(L1407,0),MIN((MAX($D$16,POWER((ABS(K1407)^2)/($I$5*MAX(F1407,0.1)^2),1/3))),IFERROR(L1407,0)+(MIN(ABS(IFERROR(U1407,0))*$D$18,ABS((MAX($D$16,POWER((ABS(K1407)^2)/($I$5*MAX(F1407,0.1)^2),1/3)))-IFERROR(L1407,0))))),MAX((MAX($D$16,POWER((ABS(K1407)^2)/($I$5*MAX(F1407,0.1)^2),1/3))),IFERROR(L1407,0)-(MIN(ABS(IFERROR(U1407,0))*$D$18,ABS((MAX($D$16,POWER((ABS(K1407)^2)/($I$5*MAX(F1407,0.1)^2),1/3)))-IFERROR(L1407,0))))))),MAX($D$16,POWER((ABS(K1407)^2)/($I$5*MAX(F1407,0.1)^2),1/3))),MAX($D$16,IFERROR(L1407,0)))))))</f>
        <v/>
      </c>
      <c r="M1407">
        <f>((F1407)+(G1407)*(L1407))*(L1407)</f>
        <v/>
      </c>
      <c r="N1407">
        <f>(((F1407)+(G1407)*(L1407))*(L1407))/MAX((F1407)+2*(L1407)*SQRT(1+(G1407)^2),1E-6)</f>
        <v/>
      </c>
      <c r="O1407">
        <f>ABS(K1407)/MAX(((F1407)+(G1407)*(L1407))*(L1407),1E-6)</f>
        <v/>
      </c>
      <c r="P1407">
        <f>E1407+L1407</f>
        <v/>
      </c>
      <c r="Q1407">
        <f>P1407+((ABS(K1407)/MAX(((F1407)+(G1407)*(L1407))*(L1407),1E-6))^2)/(2*$I$5)</f>
        <v/>
      </c>
      <c r="R1407">
        <f>((ABS(K1407)*$D$6)/(MAX(((F1407)+(G1407)*(L1407))*(L1407),1E-6)*MAX(((((F1407)+(G1407)*(L1407))*(L1407))/MAX((F1407)+2*(L1407)*SQRT(1+(G1407)^2),1E-6))^(2/3),1E-6)))^2</f>
        <v/>
      </c>
      <c r="S1407">
        <f>ABS(ABS(K1407)/MAX(((F1407)+(G1407)*(L1407))*(L1407),1E-6))/SQRT($I$5*MAX((((F1407)+(G1407)*(L1407))*(L1407))/MAX((F1407)+2*(G1407)*(L1407),1E-6),1E-6))</f>
        <v/>
      </c>
      <c r="T1407">
        <f>((F1407)*(L1407)^2)/2+(G1407)*(L1407)^3/3+(ABS(K1407)^2)/($I$5*MAX(((F1407)+(G1407)*(L1407))*(L1407),1E-6))</f>
        <v/>
      </c>
      <c r="U1407">
        <f>IF($D$20=0,0,IFERROR(Q1406-(((R1406+R1407)/2)*J1407)-(IF(O1406&gt;O1407,$D$8*((O1406^2-O1407^2)/(2*$I$5)),$D$9*((O1407^2-O1406^2)/(2*$I$5)))+($D$10*(ABS(I1407)/90)*(MAX(O1406^2,O1407^2)/(2*$I$5))))-Q1407,0))</f>
        <v/>
      </c>
      <c r="V1407">
        <f>IF($D$20=0,1,IFERROR(IF(ROUND(S1407,3)=1,1,IF(AND(ABS(U1407)&lt;$D$19,S1407&gt;1),1,0)),0))</f>
        <v/>
      </c>
      <c r="W1407">
        <f>IF($D$20=0,IFERROR(W1408,MAX($D$16,POWER((ABS(K1407)^2)/($I$5*MAX(F1407,0.1)^2),1/3))),IF(IFERROR(AG1408,0)=0,IFERROR(W1408,MAX($D$16,POWER((ABS(K1407)^2)/($I$5*MAX(F1407,0.1)^2),1/3))),IF(OR(IFERROR(W1407,0)=0,IFERROR(AD1408,0)&gt;1),MAX($D$16,POWER((ABS(K1407)^2)/($I$5*MAX(F1407,0.1)^2),1/3)),IF(IFERROR(AF1407,0)&gt;0,MAX($D$16,IFERROR(W1407,0)+((IFERROR(AF1407,0))*$D$18*IF((IFERROR(AD1407,0))&lt;1,1,-1))),IF(IFERROR(AF1407,0)&lt;0,IF(ABS((MAX($D$16,POWER((ABS(K1407)^2)/($I$5*MAX(F1407,0.1)^2),1/3)))-IFERROR(W1407,0))&gt;$D$19,MAX($D$16,IF((MAX($D$16,POWER((ABS(K1407)^2)/($I$5*MAX(F1407,0.1)^2),1/3)))&gt;IFERROR(W1407,0),MIN((MAX($D$16,POWER((ABS(K1407)^2)/($I$5*MAX(F1407,0.1)^2),1/3))),IFERROR(W1407,0)+(MIN(ABS(IFERROR(AF1407,0))*$D$18,ABS((MAX($D$16,POWER((ABS(K1407)^2)/($I$5*MAX(F1407,0.1)^2),1/3)))-IFERROR(W1407,0))))),MAX((MAX($D$16,POWER((ABS(K1407)^2)/($I$5*MAX(F1407,0.1)^2),1/3))),IFERROR(W1407,0)-(MIN(ABS(IFERROR(AF1407,0))*$D$18,ABS((MAX($D$16,POWER((ABS(K1407)^2)/($I$5*MAX(F1407,0.1)^2),1/3)))-IFERROR(W1407,0))))))),MAX($D$16,POWER((ABS(K1407)^2)/($I$5*MAX(F1407,0.1)^2),1/3))),MAX($D$16,IFERROR(W1407,0)))))))</f>
        <v/>
      </c>
      <c r="X1407">
        <f>((F1407)+(G1407)*(W1407))*(W1407)</f>
        <v/>
      </c>
      <c r="Y1407">
        <f>(((F1407)+(G1407)*(W1407))*(W1407))/MAX((F1407)+2*(W1407)*SQRT(1+(G1407)^2),1E-6)</f>
        <v/>
      </c>
      <c r="Z1407">
        <f>ABS(K1407)/MAX(((F1407)+(G1407)*(W1407))*(W1407),1E-6)</f>
        <v/>
      </c>
      <c r="AA1407">
        <f>E1407+W1407</f>
        <v/>
      </c>
      <c r="AB1407">
        <f>AA1407+((ABS(K1407)/MAX(((F1407)+(G1407)*(W1407))*(W1407),1E-6))^2)/(2*$I$5)</f>
        <v/>
      </c>
      <c r="AC1407">
        <f>((ABS(K1407)*$D$6)/(MAX(((F1407)+(G1407)*(W1407))*(W1407),1E-6)*MAX(((((F1407)+(G1407)*(W1407))*(W1407))/MAX((F1407)+2*(W1407)*SQRT(1+(G1407)^2),1E-6))^(2/3),1E-6)))^2</f>
        <v/>
      </c>
      <c r="AD1407">
        <f>ABS(ABS(K1407)/MAX(((F1407)+(G1407)*(W1407))*(W1407),1E-6))/SQRT($I$5*MAX((((F1407)+(G1407)*(W1407))*(W1407))/MAX((F1407)+2*(G1407)*(W1407),1E-6),1E-6))</f>
        <v/>
      </c>
      <c r="AE1407">
        <f>((F1407)*(W1407)^2)/2+(G1407)*(W1407)^3/3+(ABS(K1407)^2)/($I$5*MAX(((F1407)+(G1407)*(W1407))*(W1407),1E-6))</f>
        <v/>
      </c>
      <c r="AF1407">
        <f>IF($D$20=0,0,IFERROR(AB1408+(((AC1407+AC1408)/2)*J1408)+(IF(Z1407&gt;Z1408,$D$8*((Z1407^2-Z1408^2)/(2*$I$5)),$D$9*((Z1408^2-Z1407^2)/(2*$I$5)))+($D$10*(ABS(I1408)/90)*(MAX(Z1407^2,Z1408^2)/(2*$I$5))))-AB1407,0))</f>
        <v/>
      </c>
      <c r="AG1407">
        <f>IF($D$20=0,1,IFERROR(IF(ROUND(AD1407,3)=1,1,IF(AND(ABS(AF1407)&lt;$D$19,AD1407&lt;1),1,0)),0))</f>
        <v/>
      </c>
      <c r="AH1407">
        <f>IFERROR(IF(V32="Supercritical",MAX($D$16,IFERROR(L1407,MAX($D$16,POWER((ABS(K1407)^2)/($I$5*MAX(F1407,0.1)^2),1/3)))),IF(V32="Subcritical",MAX($D$16,IFERROR(W1407,MAX($D$16,POWER((ABS(K1407)^2)/($I$5*MAX(F1407,0.1)^2),1/3)))),IF(AND(IFERROR(V1407,0)=1,IFERROR(AG1407,0)=1),IF(IFERROR(T1407,-1E99)&gt;=IFERROR(AE1407,-1E99),MAX($D$16,IFERROR(L1407,MAX($D$16,POWER((ABS(K1407)^2)/($I$5*MAX(F1407,0.1)^2),1/3)))),MAX($D$16,IFERROR(W1407,MAX($D$16,POWER((ABS(K1407)^2)/($I$5*MAX(F1407,0.1)^2),1/3))))),IF(IFERROR(V1407,0)=1,MAX($D$16,IFERROR(L1407,MAX($D$16,POWER((ABS(K1407)^2)/($I$5*MAX(F1407,0.1)^2),1/3)))),IF(IFERROR(AG1407,0)=1,MAX($D$16,IFERROR(W1407,MAX($D$16,POWER((ABS(K1407)^2)/($I$5*MAX(F1407,0.1)^2),1/3)))),MAX($D$16,POWER((ABS(K1407)^2)/($I$5*MAX(F1407,0.1)^2),1/3))))))),MAX($D$16,POWER((ABS(K1407)^2)/($I$5*MAX(F1407,0.1)^2),1/3)))</f>
        <v/>
      </c>
      <c r="AI1407">
        <f>E1407+AH1407</f>
        <v/>
      </c>
      <c r="AJ1407">
        <f>AI1407+((ABS(K1407)/MAX(((F1407)+(G1407)*(AH1407))*(AH1407),1E-6))^2)/(2*$I$5)</f>
        <v/>
      </c>
      <c r="AM1407" t="n">
        <v>0</v>
      </c>
      <c r="AN1407" t="n">
        <v>0</v>
      </c>
      <c r="AO1407">
        <f>AM1407+AN1407</f>
        <v/>
      </c>
      <c r="AP1407">
        <f>AP1406+AO1407</f>
        <v/>
      </c>
      <c r="AQ1407">
        <f>ABS(ABS(K1407)/MAX(((F1407)+(G1407)*(AH1407))*(AH1407),1E-6))/SQRT($I$5*MAX((((F1407)+(G1407)*(AH1407))*(AH1407))/MAX((F1407)+2*(G1407)*(AH1407),1E-6),1E-6))</f>
        <v/>
      </c>
      <c r="AR1407">
        <f>IF(AQ1407&lt;1,"Subcritical","Supercritical")</f>
        <v/>
      </c>
      <c r="AS1407">
        <f>((ABS(K1407)*$D$6)/(MAX(((F1407)+(G1407)*(AH1407))*(AH1407),1E-6)*MAX(((((F1407)+(G1407)*(AH1407))*(AH1407))/MAX((F1407)+2*(AH1407)*SQRT(1+(G1407)^2),1E-6))^(2/3),1E-6)))^2</f>
        <v/>
      </c>
    </row>
    <row r="1408">
      <c r="A1408" t="n">
        <v>1259</v>
      </c>
      <c r="B1408" t="n">
        <v>1257.89</v>
      </c>
      <c r="C1408" t="n">
        <v>616070.263</v>
      </c>
      <c r="D1408" t="n">
        <v>3096746.279</v>
      </c>
      <c r="E1408" t="n">
        <v>631.933</v>
      </c>
      <c r="F1408" t="n">
        <v>5.2</v>
      </c>
      <c r="G1408" t="n">
        <v>0</v>
      </c>
      <c r="H1408" t="inlineStr">
        <is>
          <t>Normal</t>
        </is>
      </c>
      <c r="I1408" t="n">
        <v>0</v>
      </c>
      <c r="J1408">
        <f>B1408-B1407</f>
        <v/>
      </c>
      <c r="K1408">
        <f>MAX(0,K1407-AO1407)</f>
        <v/>
      </c>
      <c r="L1408">
        <f>IF($D$20=0,IFERROR(L1407,MAX($D$16,POWER((ABS(K1408)^2)/($I$5*MAX(F1408,0.1)^2),1/3))),IF(IFERROR(V1407,0)=0,IFERROR(L1407,MAX($D$16,POWER((ABS(K1408)^2)/($I$5*MAX(F1408,0.1)^2),1/3))),IF(OR(IFERROR(L1408,0)=0,IFERROR(S1407,0)&lt;1,IFERROR(S1408,0)&lt;1),MAX($D$16,POWER((ABS(K1408)^2)/($I$5*MAX(F1408,0.1)^2),1/3)),IF(IFERROR(U1408,0)&gt;0,MAX($D$16,IFERROR(L1408,0)+((IFERROR(U1408,0))*$D$18*IF((IFERROR(S1408,0))&lt;1,1,-1))),IF(IFERROR(U1408,0)&lt;0,IF(ABS((MAX($D$16,POWER((ABS(K1408)^2)/($I$5*MAX(F1408,0.1)^2),1/3)))-IFERROR(L1408,0))&gt;$D$19,MAX($D$16,IF((MAX($D$16,POWER((ABS(K1408)^2)/($I$5*MAX(F1408,0.1)^2),1/3)))&gt;IFERROR(L1408,0),MIN((MAX($D$16,POWER((ABS(K1408)^2)/($I$5*MAX(F1408,0.1)^2),1/3))),IFERROR(L1408,0)+(MIN(ABS(IFERROR(U1408,0))*$D$18,ABS((MAX($D$16,POWER((ABS(K1408)^2)/($I$5*MAX(F1408,0.1)^2),1/3)))-IFERROR(L1408,0))))),MAX((MAX($D$16,POWER((ABS(K1408)^2)/($I$5*MAX(F1408,0.1)^2),1/3))),IFERROR(L1408,0)-(MIN(ABS(IFERROR(U1408,0))*$D$18,ABS((MAX($D$16,POWER((ABS(K1408)^2)/($I$5*MAX(F1408,0.1)^2),1/3)))-IFERROR(L1408,0))))))),MAX($D$16,POWER((ABS(K1408)^2)/($I$5*MAX(F1408,0.1)^2),1/3))),MAX($D$16,IFERROR(L1408,0)))))))</f>
        <v/>
      </c>
      <c r="M1408">
        <f>((F1408)+(G1408)*(L1408))*(L1408)</f>
        <v/>
      </c>
      <c r="N1408">
        <f>(((F1408)+(G1408)*(L1408))*(L1408))/MAX((F1408)+2*(L1408)*SQRT(1+(G1408)^2),1E-6)</f>
        <v/>
      </c>
      <c r="O1408">
        <f>ABS(K1408)/MAX(((F1408)+(G1408)*(L1408))*(L1408),1E-6)</f>
        <v/>
      </c>
      <c r="P1408">
        <f>E1408+L1408</f>
        <v/>
      </c>
      <c r="Q1408">
        <f>P1408+((ABS(K1408)/MAX(((F1408)+(G1408)*(L1408))*(L1408),1E-6))^2)/(2*$I$5)</f>
        <v/>
      </c>
      <c r="R1408">
        <f>((ABS(K1408)*$D$6)/(MAX(((F1408)+(G1408)*(L1408))*(L1408),1E-6)*MAX(((((F1408)+(G1408)*(L1408))*(L1408))/MAX((F1408)+2*(L1408)*SQRT(1+(G1408)^2),1E-6))^(2/3),1E-6)))^2</f>
        <v/>
      </c>
      <c r="S1408">
        <f>ABS(ABS(K1408)/MAX(((F1408)+(G1408)*(L1408))*(L1408),1E-6))/SQRT($I$5*MAX((((F1408)+(G1408)*(L1408))*(L1408))/MAX((F1408)+2*(G1408)*(L1408),1E-6),1E-6))</f>
        <v/>
      </c>
      <c r="T1408">
        <f>((F1408)*(L1408)^2)/2+(G1408)*(L1408)^3/3+(ABS(K1408)^2)/($I$5*MAX(((F1408)+(G1408)*(L1408))*(L1408),1E-6))</f>
        <v/>
      </c>
      <c r="U1408">
        <f>IF($D$20=0,0,IFERROR(Q1407-(((R1407+R1408)/2)*J1408)-(IF(O1407&gt;O1408,$D$8*((O1407^2-O1408^2)/(2*$I$5)),$D$9*((O1408^2-O1407^2)/(2*$I$5)))+($D$10*(ABS(I1408)/90)*(MAX(O1407^2,O1408^2)/(2*$I$5))))-Q1408,0))</f>
        <v/>
      </c>
      <c r="V1408">
        <f>IF($D$20=0,1,IFERROR(IF(ROUND(S1408,3)=1,1,IF(AND(ABS(U1408)&lt;$D$19,S1408&gt;1),1,0)),0))</f>
        <v/>
      </c>
      <c r="W1408">
        <f>IF($D$20=0,IFERROR(W1409,MAX($D$16,POWER((ABS(K1408)^2)/($I$5*MAX(F1408,0.1)^2),1/3))),IF(IFERROR(AG1409,0)=0,IFERROR(W1409,MAX($D$16,POWER((ABS(K1408)^2)/($I$5*MAX(F1408,0.1)^2),1/3))),IF(OR(IFERROR(W1408,0)=0,IFERROR(AD1409,0)&gt;1),MAX($D$16,POWER((ABS(K1408)^2)/($I$5*MAX(F1408,0.1)^2),1/3)),IF(IFERROR(AF1408,0)&gt;0,MAX($D$16,IFERROR(W1408,0)+((IFERROR(AF1408,0))*$D$18*IF((IFERROR(AD1408,0))&lt;1,1,-1))),IF(IFERROR(AF1408,0)&lt;0,IF(ABS((MAX($D$16,POWER((ABS(K1408)^2)/($I$5*MAX(F1408,0.1)^2),1/3)))-IFERROR(W1408,0))&gt;$D$19,MAX($D$16,IF((MAX($D$16,POWER((ABS(K1408)^2)/($I$5*MAX(F1408,0.1)^2),1/3)))&gt;IFERROR(W1408,0),MIN((MAX($D$16,POWER((ABS(K1408)^2)/($I$5*MAX(F1408,0.1)^2),1/3))),IFERROR(W1408,0)+(MIN(ABS(IFERROR(AF1408,0))*$D$18,ABS((MAX($D$16,POWER((ABS(K1408)^2)/($I$5*MAX(F1408,0.1)^2),1/3)))-IFERROR(W1408,0))))),MAX((MAX($D$16,POWER((ABS(K1408)^2)/($I$5*MAX(F1408,0.1)^2),1/3))),IFERROR(W1408,0)-(MIN(ABS(IFERROR(AF1408,0))*$D$18,ABS((MAX($D$16,POWER((ABS(K1408)^2)/($I$5*MAX(F1408,0.1)^2),1/3)))-IFERROR(W1408,0))))))),MAX($D$16,POWER((ABS(K1408)^2)/($I$5*MAX(F1408,0.1)^2),1/3))),MAX($D$16,IFERROR(W1408,0)))))))</f>
        <v/>
      </c>
      <c r="X1408">
        <f>((F1408)+(G1408)*(W1408))*(W1408)</f>
        <v/>
      </c>
      <c r="Y1408">
        <f>(((F1408)+(G1408)*(W1408))*(W1408))/MAX((F1408)+2*(W1408)*SQRT(1+(G1408)^2),1E-6)</f>
        <v/>
      </c>
      <c r="Z1408">
        <f>ABS(K1408)/MAX(((F1408)+(G1408)*(W1408))*(W1408),1E-6)</f>
        <v/>
      </c>
      <c r="AA1408">
        <f>E1408+W1408</f>
        <v/>
      </c>
      <c r="AB1408">
        <f>AA1408+((ABS(K1408)/MAX(((F1408)+(G1408)*(W1408))*(W1408),1E-6))^2)/(2*$I$5)</f>
        <v/>
      </c>
      <c r="AC1408">
        <f>((ABS(K1408)*$D$6)/(MAX(((F1408)+(G1408)*(W1408))*(W1408),1E-6)*MAX(((((F1408)+(G1408)*(W1408))*(W1408))/MAX((F1408)+2*(W1408)*SQRT(1+(G1408)^2),1E-6))^(2/3),1E-6)))^2</f>
        <v/>
      </c>
      <c r="AD1408">
        <f>ABS(ABS(K1408)/MAX(((F1408)+(G1408)*(W1408))*(W1408),1E-6))/SQRT($I$5*MAX((((F1408)+(G1408)*(W1408))*(W1408))/MAX((F1408)+2*(G1408)*(W1408),1E-6),1E-6))</f>
        <v/>
      </c>
      <c r="AE1408">
        <f>((F1408)*(W1408)^2)/2+(G1408)*(W1408)^3/3+(ABS(K1408)^2)/($I$5*MAX(((F1408)+(G1408)*(W1408))*(W1408),1E-6))</f>
        <v/>
      </c>
      <c r="AF1408">
        <f>IF($D$20=0,0,IFERROR(AB1409+(((AC1408+AC1409)/2)*J1409)+(IF(Z1408&gt;Z1409,$D$8*((Z1408^2-Z1409^2)/(2*$I$5)),$D$9*((Z1409^2-Z1408^2)/(2*$I$5)))+($D$10*(ABS(I1409)/90)*(MAX(Z1408^2,Z1409^2)/(2*$I$5))))-AB1408,0))</f>
        <v/>
      </c>
      <c r="AG1408">
        <f>IF($D$20=0,1,IFERROR(IF(ROUND(AD1408,3)=1,1,IF(AND(ABS(AF1408)&lt;$D$19,AD1408&lt;1),1,0)),0))</f>
        <v/>
      </c>
      <c r="AH1408">
        <f>IFERROR(IF(V32="Supercritical",MAX($D$16,IFERROR(L1408,MAX($D$16,POWER((ABS(K1408)^2)/($I$5*MAX(F1408,0.1)^2),1/3)))),IF(V32="Subcritical",MAX($D$16,IFERROR(W1408,MAX($D$16,POWER((ABS(K1408)^2)/($I$5*MAX(F1408,0.1)^2),1/3)))),IF(AND(IFERROR(V1408,0)=1,IFERROR(AG1408,0)=1),IF(IFERROR(T1408,-1E99)&gt;=IFERROR(AE1408,-1E99),MAX($D$16,IFERROR(L1408,MAX($D$16,POWER((ABS(K1408)^2)/($I$5*MAX(F1408,0.1)^2),1/3)))),MAX($D$16,IFERROR(W1408,MAX($D$16,POWER((ABS(K1408)^2)/($I$5*MAX(F1408,0.1)^2),1/3))))),IF(IFERROR(V1408,0)=1,MAX($D$16,IFERROR(L1408,MAX($D$16,POWER((ABS(K1408)^2)/($I$5*MAX(F1408,0.1)^2),1/3)))),IF(IFERROR(AG1408,0)=1,MAX($D$16,IFERROR(W1408,MAX($D$16,POWER((ABS(K1408)^2)/($I$5*MAX(F1408,0.1)^2),1/3)))),MAX($D$16,POWER((ABS(K1408)^2)/($I$5*MAX(F1408,0.1)^2),1/3))))))),MAX($D$16,POWER((ABS(K1408)^2)/($I$5*MAX(F1408,0.1)^2),1/3)))</f>
        <v/>
      </c>
      <c r="AI1408">
        <f>E1408+AH1408</f>
        <v/>
      </c>
      <c r="AJ1408">
        <f>AI1408+((ABS(K1408)/MAX(((F1408)+(G1408)*(AH1408))*(AH1408),1E-6))^2)/(2*$I$5)</f>
        <v/>
      </c>
      <c r="AM1408" t="n">
        <v>0</v>
      </c>
      <c r="AN1408" t="n">
        <v>0</v>
      </c>
      <c r="AO1408">
        <f>AM1408+AN1408</f>
        <v/>
      </c>
      <c r="AP1408">
        <f>AP1407+AO1408</f>
        <v/>
      </c>
      <c r="AQ1408">
        <f>ABS(ABS(K1408)/MAX(((F1408)+(G1408)*(AH1408))*(AH1408),1E-6))/SQRT($I$5*MAX((((F1408)+(G1408)*(AH1408))*(AH1408))/MAX((F1408)+2*(G1408)*(AH1408),1E-6),1E-6))</f>
        <v/>
      </c>
      <c r="AR1408">
        <f>IF(AQ1408&lt;1,"Subcritical","Supercritical")</f>
        <v/>
      </c>
      <c r="AS1408">
        <f>((ABS(K1408)*$D$6)/(MAX(((F1408)+(G1408)*(AH1408))*(AH1408),1E-6)*MAX(((((F1408)+(G1408)*(AH1408))*(AH1408))/MAX((F1408)+2*(AH1408)*SQRT(1+(G1408)^2),1E-6))^(2/3),1E-6)))^2</f>
        <v/>
      </c>
    </row>
    <row r="1409">
      <c r="A1409" t="n">
        <v>1260</v>
      </c>
      <c r="B1409" t="n">
        <v>1258.889</v>
      </c>
      <c r="C1409" t="n">
        <v>616070.221</v>
      </c>
      <c r="D1409" t="n">
        <v>3096745.28</v>
      </c>
      <c r="E1409" t="n">
        <v>631.9325</v>
      </c>
      <c r="F1409" t="n">
        <v>5.2</v>
      </c>
      <c r="G1409" t="n">
        <v>0</v>
      </c>
      <c r="H1409" t="inlineStr">
        <is>
          <t>Normal</t>
        </is>
      </c>
      <c r="I1409" t="n">
        <v>0</v>
      </c>
      <c r="J1409">
        <f>B1409-B1408</f>
        <v/>
      </c>
      <c r="K1409">
        <f>MAX(0,K1408-AO1408)</f>
        <v/>
      </c>
      <c r="L1409">
        <f>IF($D$20=0,IFERROR(L1408,MAX($D$16,POWER((ABS(K1409)^2)/($I$5*MAX(F1409,0.1)^2),1/3))),IF(IFERROR(V1408,0)=0,IFERROR(L1408,MAX($D$16,POWER((ABS(K1409)^2)/($I$5*MAX(F1409,0.1)^2),1/3))),IF(OR(IFERROR(L1409,0)=0,IFERROR(S1408,0)&lt;1,IFERROR(S1409,0)&lt;1),MAX($D$16,POWER((ABS(K1409)^2)/($I$5*MAX(F1409,0.1)^2),1/3)),IF(IFERROR(U1409,0)&gt;0,MAX($D$16,IFERROR(L1409,0)+((IFERROR(U1409,0))*$D$18*IF((IFERROR(S1409,0))&lt;1,1,-1))),IF(IFERROR(U1409,0)&lt;0,IF(ABS((MAX($D$16,POWER((ABS(K1409)^2)/($I$5*MAX(F1409,0.1)^2),1/3)))-IFERROR(L1409,0))&gt;$D$19,MAX($D$16,IF((MAX($D$16,POWER((ABS(K1409)^2)/($I$5*MAX(F1409,0.1)^2),1/3)))&gt;IFERROR(L1409,0),MIN((MAX($D$16,POWER((ABS(K1409)^2)/($I$5*MAX(F1409,0.1)^2),1/3))),IFERROR(L1409,0)+(MIN(ABS(IFERROR(U1409,0))*$D$18,ABS((MAX($D$16,POWER((ABS(K1409)^2)/($I$5*MAX(F1409,0.1)^2),1/3)))-IFERROR(L1409,0))))),MAX((MAX($D$16,POWER((ABS(K1409)^2)/($I$5*MAX(F1409,0.1)^2),1/3))),IFERROR(L1409,0)-(MIN(ABS(IFERROR(U1409,0))*$D$18,ABS((MAX($D$16,POWER((ABS(K1409)^2)/($I$5*MAX(F1409,0.1)^2),1/3)))-IFERROR(L1409,0))))))),MAX($D$16,POWER((ABS(K1409)^2)/($I$5*MAX(F1409,0.1)^2),1/3))),MAX($D$16,IFERROR(L1409,0)))))))</f>
        <v/>
      </c>
      <c r="M1409">
        <f>((F1409)+(G1409)*(L1409))*(L1409)</f>
        <v/>
      </c>
      <c r="N1409">
        <f>(((F1409)+(G1409)*(L1409))*(L1409))/MAX((F1409)+2*(L1409)*SQRT(1+(G1409)^2),1E-6)</f>
        <v/>
      </c>
      <c r="O1409">
        <f>ABS(K1409)/MAX(((F1409)+(G1409)*(L1409))*(L1409),1E-6)</f>
        <v/>
      </c>
      <c r="P1409">
        <f>E1409+L1409</f>
        <v/>
      </c>
      <c r="Q1409">
        <f>P1409+((ABS(K1409)/MAX(((F1409)+(G1409)*(L1409))*(L1409),1E-6))^2)/(2*$I$5)</f>
        <v/>
      </c>
      <c r="R1409">
        <f>((ABS(K1409)*$D$6)/(MAX(((F1409)+(G1409)*(L1409))*(L1409),1E-6)*MAX(((((F1409)+(G1409)*(L1409))*(L1409))/MAX((F1409)+2*(L1409)*SQRT(1+(G1409)^2),1E-6))^(2/3),1E-6)))^2</f>
        <v/>
      </c>
      <c r="S1409">
        <f>ABS(ABS(K1409)/MAX(((F1409)+(G1409)*(L1409))*(L1409),1E-6))/SQRT($I$5*MAX((((F1409)+(G1409)*(L1409))*(L1409))/MAX((F1409)+2*(G1409)*(L1409),1E-6),1E-6))</f>
        <v/>
      </c>
      <c r="T1409">
        <f>((F1409)*(L1409)^2)/2+(G1409)*(L1409)^3/3+(ABS(K1409)^2)/($I$5*MAX(((F1409)+(G1409)*(L1409))*(L1409),1E-6))</f>
        <v/>
      </c>
      <c r="U1409">
        <f>IF($D$20=0,0,IFERROR(Q1408-(((R1408+R1409)/2)*J1409)-(IF(O1408&gt;O1409,$D$8*((O1408^2-O1409^2)/(2*$I$5)),$D$9*((O1409^2-O1408^2)/(2*$I$5)))+($D$10*(ABS(I1409)/90)*(MAX(O1408^2,O1409^2)/(2*$I$5))))-Q1409,0))</f>
        <v/>
      </c>
      <c r="V1409">
        <f>IF($D$20=0,1,IFERROR(IF(ROUND(S1409,3)=1,1,IF(AND(ABS(U1409)&lt;$D$19,S1409&gt;1),1,0)),0))</f>
        <v/>
      </c>
      <c r="W1409">
        <f>IF($D$20=0,IFERROR(W1410,MAX($D$16,POWER((ABS(K1409)^2)/($I$5*MAX(F1409,0.1)^2),1/3))),IF(IFERROR(AG1410,0)=0,IFERROR(W1410,MAX($D$16,POWER((ABS(K1409)^2)/($I$5*MAX(F1409,0.1)^2),1/3))),IF(OR(IFERROR(W1409,0)=0,IFERROR(AD1410,0)&gt;1),MAX($D$16,POWER((ABS(K1409)^2)/($I$5*MAX(F1409,0.1)^2),1/3)),IF(IFERROR(AF1409,0)&gt;0,MAX($D$16,IFERROR(W1409,0)+((IFERROR(AF1409,0))*$D$18*IF((IFERROR(AD1409,0))&lt;1,1,-1))),IF(IFERROR(AF1409,0)&lt;0,IF(ABS((MAX($D$16,POWER((ABS(K1409)^2)/($I$5*MAX(F1409,0.1)^2),1/3)))-IFERROR(W1409,0))&gt;$D$19,MAX($D$16,IF((MAX($D$16,POWER((ABS(K1409)^2)/($I$5*MAX(F1409,0.1)^2),1/3)))&gt;IFERROR(W1409,0),MIN((MAX($D$16,POWER((ABS(K1409)^2)/($I$5*MAX(F1409,0.1)^2),1/3))),IFERROR(W1409,0)+(MIN(ABS(IFERROR(AF1409,0))*$D$18,ABS((MAX($D$16,POWER((ABS(K1409)^2)/($I$5*MAX(F1409,0.1)^2),1/3)))-IFERROR(W1409,0))))),MAX((MAX($D$16,POWER((ABS(K1409)^2)/($I$5*MAX(F1409,0.1)^2),1/3))),IFERROR(W1409,0)-(MIN(ABS(IFERROR(AF1409,0))*$D$18,ABS((MAX($D$16,POWER((ABS(K1409)^2)/($I$5*MAX(F1409,0.1)^2),1/3)))-IFERROR(W1409,0))))))),MAX($D$16,POWER((ABS(K1409)^2)/($I$5*MAX(F1409,0.1)^2),1/3))),MAX($D$16,IFERROR(W1409,0)))))))</f>
        <v/>
      </c>
      <c r="X1409">
        <f>((F1409)+(G1409)*(W1409))*(W1409)</f>
        <v/>
      </c>
      <c r="Y1409">
        <f>(((F1409)+(G1409)*(W1409))*(W1409))/MAX((F1409)+2*(W1409)*SQRT(1+(G1409)^2),1E-6)</f>
        <v/>
      </c>
      <c r="Z1409">
        <f>ABS(K1409)/MAX(((F1409)+(G1409)*(W1409))*(W1409),1E-6)</f>
        <v/>
      </c>
      <c r="AA1409">
        <f>E1409+W1409</f>
        <v/>
      </c>
      <c r="AB1409">
        <f>AA1409+((ABS(K1409)/MAX(((F1409)+(G1409)*(W1409))*(W1409),1E-6))^2)/(2*$I$5)</f>
        <v/>
      </c>
      <c r="AC1409">
        <f>((ABS(K1409)*$D$6)/(MAX(((F1409)+(G1409)*(W1409))*(W1409),1E-6)*MAX(((((F1409)+(G1409)*(W1409))*(W1409))/MAX((F1409)+2*(W1409)*SQRT(1+(G1409)^2),1E-6))^(2/3),1E-6)))^2</f>
        <v/>
      </c>
      <c r="AD1409">
        <f>ABS(ABS(K1409)/MAX(((F1409)+(G1409)*(W1409))*(W1409),1E-6))/SQRT($I$5*MAX((((F1409)+(G1409)*(W1409))*(W1409))/MAX((F1409)+2*(G1409)*(W1409),1E-6),1E-6))</f>
        <v/>
      </c>
      <c r="AE1409">
        <f>((F1409)*(W1409)^2)/2+(G1409)*(W1409)^3/3+(ABS(K1409)^2)/($I$5*MAX(((F1409)+(G1409)*(W1409))*(W1409),1E-6))</f>
        <v/>
      </c>
      <c r="AF1409">
        <f>IF($D$20=0,0,IFERROR(AB1410+(((AC1409+AC1410)/2)*J1410)+(IF(Z1409&gt;Z1410,$D$8*((Z1409^2-Z1410^2)/(2*$I$5)),$D$9*((Z1410^2-Z1409^2)/(2*$I$5)))+($D$10*(ABS(I1410)/90)*(MAX(Z1409^2,Z1410^2)/(2*$I$5))))-AB1409,0))</f>
        <v/>
      </c>
      <c r="AG1409">
        <f>IF($D$20=0,1,IFERROR(IF(ROUND(AD1409,3)=1,1,IF(AND(ABS(AF1409)&lt;$D$19,AD1409&lt;1),1,0)),0))</f>
        <v/>
      </c>
      <c r="AH1409">
        <f>IFERROR(IF(V32="Supercritical",MAX($D$16,IFERROR(L1409,MAX($D$16,POWER((ABS(K1409)^2)/($I$5*MAX(F1409,0.1)^2),1/3)))),IF(V32="Subcritical",MAX($D$16,IFERROR(W1409,MAX($D$16,POWER((ABS(K1409)^2)/($I$5*MAX(F1409,0.1)^2),1/3)))),IF(AND(IFERROR(V1409,0)=1,IFERROR(AG1409,0)=1),IF(IFERROR(T1409,-1E99)&gt;=IFERROR(AE1409,-1E99),MAX($D$16,IFERROR(L1409,MAX($D$16,POWER((ABS(K1409)^2)/($I$5*MAX(F1409,0.1)^2),1/3)))),MAX($D$16,IFERROR(W1409,MAX($D$16,POWER((ABS(K1409)^2)/($I$5*MAX(F1409,0.1)^2),1/3))))),IF(IFERROR(V1409,0)=1,MAX($D$16,IFERROR(L1409,MAX($D$16,POWER((ABS(K1409)^2)/($I$5*MAX(F1409,0.1)^2),1/3)))),IF(IFERROR(AG1409,0)=1,MAX($D$16,IFERROR(W1409,MAX($D$16,POWER((ABS(K1409)^2)/($I$5*MAX(F1409,0.1)^2),1/3)))),MAX($D$16,POWER((ABS(K1409)^2)/($I$5*MAX(F1409,0.1)^2),1/3))))))),MAX($D$16,POWER((ABS(K1409)^2)/($I$5*MAX(F1409,0.1)^2),1/3)))</f>
        <v/>
      </c>
      <c r="AI1409">
        <f>E1409+AH1409</f>
        <v/>
      </c>
      <c r="AJ1409">
        <f>AI1409+((ABS(K1409)/MAX(((F1409)+(G1409)*(AH1409))*(AH1409),1E-6))^2)/(2*$I$5)</f>
        <v/>
      </c>
      <c r="AM1409" t="n">
        <v>0</v>
      </c>
      <c r="AN1409" t="n">
        <v>0</v>
      </c>
      <c r="AO1409">
        <f>AM1409+AN1409</f>
        <v/>
      </c>
      <c r="AP1409">
        <f>AP1408+AO1409</f>
        <v/>
      </c>
      <c r="AQ1409">
        <f>ABS(ABS(K1409)/MAX(((F1409)+(G1409)*(AH1409))*(AH1409),1E-6))/SQRT($I$5*MAX((((F1409)+(G1409)*(AH1409))*(AH1409))/MAX((F1409)+2*(G1409)*(AH1409),1E-6),1E-6))</f>
        <v/>
      </c>
      <c r="AR1409">
        <f>IF(AQ1409&lt;1,"Subcritical","Supercritical")</f>
        <v/>
      </c>
      <c r="AS1409">
        <f>((ABS(K1409)*$D$6)/(MAX(((F1409)+(G1409)*(AH1409))*(AH1409),1E-6)*MAX(((((F1409)+(G1409)*(AH1409))*(AH1409))/MAX((F1409)+2*(AH1409)*SQRT(1+(G1409)^2),1E-6))^(2/3),1E-6)))^2</f>
        <v/>
      </c>
    </row>
    <row r="1410">
      <c r="A1410" t="n">
        <v>1261</v>
      </c>
      <c r="B1410" t="n">
        <v>1259.889</v>
      </c>
      <c r="C1410" t="n">
        <v>616070.179</v>
      </c>
      <c r="D1410" t="n">
        <v>3096744.281</v>
      </c>
      <c r="E1410" t="n">
        <v>631.932</v>
      </c>
      <c r="F1410" t="n">
        <v>5.2</v>
      </c>
      <c r="G1410" t="n">
        <v>0</v>
      </c>
      <c r="H1410" t="inlineStr">
        <is>
          <t>Normal</t>
        </is>
      </c>
      <c r="I1410" t="n">
        <v>0.057</v>
      </c>
      <c r="J1410">
        <f>B1410-B1409</f>
        <v/>
      </c>
      <c r="K1410">
        <f>MAX(0,K1409-AO1409)</f>
        <v/>
      </c>
      <c r="L1410">
        <f>IF($D$20=0,IFERROR(L1409,MAX($D$16,POWER((ABS(K1410)^2)/($I$5*MAX(F1410,0.1)^2),1/3))),IF(IFERROR(V1409,0)=0,IFERROR(L1409,MAX($D$16,POWER((ABS(K1410)^2)/($I$5*MAX(F1410,0.1)^2),1/3))),IF(OR(IFERROR(L1410,0)=0,IFERROR(S1409,0)&lt;1,IFERROR(S1410,0)&lt;1),MAX($D$16,POWER((ABS(K1410)^2)/($I$5*MAX(F1410,0.1)^2),1/3)),IF(IFERROR(U1410,0)&gt;0,MAX($D$16,IFERROR(L1410,0)+((IFERROR(U1410,0))*$D$18*IF((IFERROR(S1410,0))&lt;1,1,-1))),IF(IFERROR(U1410,0)&lt;0,IF(ABS((MAX($D$16,POWER((ABS(K1410)^2)/($I$5*MAX(F1410,0.1)^2),1/3)))-IFERROR(L1410,0))&gt;$D$19,MAX($D$16,IF((MAX($D$16,POWER((ABS(K1410)^2)/($I$5*MAX(F1410,0.1)^2),1/3)))&gt;IFERROR(L1410,0),MIN((MAX($D$16,POWER((ABS(K1410)^2)/($I$5*MAX(F1410,0.1)^2),1/3))),IFERROR(L1410,0)+(MIN(ABS(IFERROR(U1410,0))*$D$18,ABS((MAX($D$16,POWER((ABS(K1410)^2)/($I$5*MAX(F1410,0.1)^2),1/3)))-IFERROR(L1410,0))))),MAX((MAX($D$16,POWER((ABS(K1410)^2)/($I$5*MAX(F1410,0.1)^2),1/3))),IFERROR(L1410,0)-(MIN(ABS(IFERROR(U1410,0))*$D$18,ABS((MAX($D$16,POWER((ABS(K1410)^2)/($I$5*MAX(F1410,0.1)^2),1/3)))-IFERROR(L1410,0))))))),MAX($D$16,POWER((ABS(K1410)^2)/($I$5*MAX(F1410,0.1)^2),1/3))),MAX($D$16,IFERROR(L1410,0)))))))</f>
        <v/>
      </c>
      <c r="M1410">
        <f>((F1410)+(G1410)*(L1410))*(L1410)</f>
        <v/>
      </c>
      <c r="N1410">
        <f>(((F1410)+(G1410)*(L1410))*(L1410))/MAX((F1410)+2*(L1410)*SQRT(1+(G1410)^2),1E-6)</f>
        <v/>
      </c>
      <c r="O1410">
        <f>ABS(K1410)/MAX(((F1410)+(G1410)*(L1410))*(L1410),1E-6)</f>
        <v/>
      </c>
      <c r="P1410">
        <f>E1410+L1410</f>
        <v/>
      </c>
      <c r="Q1410">
        <f>P1410+((ABS(K1410)/MAX(((F1410)+(G1410)*(L1410))*(L1410),1E-6))^2)/(2*$I$5)</f>
        <v/>
      </c>
      <c r="R1410">
        <f>((ABS(K1410)*$D$6)/(MAX(((F1410)+(G1410)*(L1410))*(L1410),1E-6)*MAX(((((F1410)+(G1410)*(L1410))*(L1410))/MAX((F1410)+2*(L1410)*SQRT(1+(G1410)^2),1E-6))^(2/3),1E-6)))^2</f>
        <v/>
      </c>
      <c r="S1410">
        <f>ABS(ABS(K1410)/MAX(((F1410)+(G1410)*(L1410))*(L1410),1E-6))/SQRT($I$5*MAX((((F1410)+(G1410)*(L1410))*(L1410))/MAX((F1410)+2*(G1410)*(L1410),1E-6),1E-6))</f>
        <v/>
      </c>
      <c r="T1410">
        <f>((F1410)*(L1410)^2)/2+(G1410)*(L1410)^3/3+(ABS(K1410)^2)/($I$5*MAX(((F1410)+(G1410)*(L1410))*(L1410),1E-6))</f>
        <v/>
      </c>
      <c r="U1410">
        <f>IF($D$20=0,0,IFERROR(Q1409-(((R1409+R1410)/2)*J1410)-(IF(O1409&gt;O1410,$D$8*((O1409^2-O1410^2)/(2*$I$5)),$D$9*((O1410^2-O1409^2)/(2*$I$5)))+($D$10*(ABS(I1410)/90)*(MAX(O1409^2,O1410^2)/(2*$I$5))))-Q1410,0))</f>
        <v/>
      </c>
      <c r="V1410">
        <f>IF($D$20=0,1,IFERROR(IF(ROUND(S1410,3)=1,1,IF(AND(ABS(U1410)&lt;$D$19,S1410&gt;1),1,0)),0))</f>
        <v/>
      </c>
      <c r="W1410">
        <f>IF($D$20=0,IFERROR(W1411,MAX($D$16,POWER((ABS(K1410)^2)/($I$5*MAX(F1410,0.1)^2),1/3))),IF(IFERROR(AG1411,0)=0,IFERROR(W1411,MAX($D$16,POWER((ABS(K1410)^2)/($I$5*MAX(F1410,0.1)^2),1/3))),IF(OR(IFERROR(W1410,0)=0,IFERROR(AD1411,0)&gt;1),MAX($D$16,POWER((ABS(K1410)^2)/($I$5*MAX(F1410,0.1)^2),1/3)),IF(IFERROR(AF1410,0)&gt;0,MAX($D$16,IFERROR(W1410,0)+((IFERROR(AF1410,0))*$D$18*IF((IFERROR(AD1410,0))&lt;1,1,-1))),IF(IFERROR(AF1410,0)&lt;0,IF(ABS((MAX($D$16,POWER((ABS(K1410)^2)/($I$5*MAX(F1410,0.1)^2),1/3)))-IFERROR(W1410,0))&gt;$D$19,MAX($D$16,IF((MAX($D$16,POWER((ABS(K1410)^2)/($I$5*MAX(F1410,0.1)^2),1/3)))&gt;IFERROR(W1410,0),MIN((MAX($D$16,POWER((ABS(K1410)^2)/($I$5*MAX(F1410,0.1)^2),1/3))),IFERROR(W1410,0)+(MIN(ABS(IFERROR(AF1410,0))*$D$18,ABS((MAX($D$16,POWER((ABS(K1410)^2)/($I$5*MAX(F1410,0.1)^2),1/3)))-IFERROR(W1410,0))))),MAX((MAX($D$16,POWER((ABS(K1410)^2)/($I$5*MAX(F1410,0.1)^2),1/3))),IFERROR(W1410,0)-(MIN(ABS(IFERROR(AF1410,0))*$D$18,ABS((MAX($D$16,POWER((ABS(K1410)^2)/($I$5*MAX(F1410,0.1)^2),1/3)))-IFERROR(W1410,0))))))),MAX($D$16,POWER((ABS(K1410)^2)/($I$5*MAX(F1410,0.1)^2),1/3))),MAX($D$16,IFERROR(W1410,0)))))))</f>
        <v/>
      </c>
      <c r="X1410">
        <f>((F1410)+(G1410)*(W1410))*(W1410)</f>
        <v/>
      </c>
      <c r="Y1410">
        <f>(((F1410)+(G1410)*(W1410))*(W1410))/MAX((F1410)+2*(W1410)*SQRT(1+(G1410)^2),1E-6)</f>
        <v/>
      </c>
      <c r="Z1410">
        <f>ABS(K1410)/MAX(((F1410)+(G1410)*(W1410))*(W1410),1E-6)</f>
        <v/>
      </c>
      <c r="AA1410">
        <f>E1410+W1410</f>
        <v/>
      </c>
      <c r="AB1410">
        <f>AA1410+((ABS(K1410)/MAX(((F1410)+(G1410)*(W1410))*(W1410),1E-6))^2)/(2*$I$5)</f>
        <v/>
      </c>
      <c r="AC1410">
        <f>((ABS(K1410)*$D$6)/(MAX(((F1410)+(G1410)*(W1410))*(W1410),1E-6)*MAX(((((F1410)+(G1410)*(W1410))*(W1410))/MAX((F1410)+2*(W1410)*SQRT(1+(G1410)^2),1E-6))^(2/3),1E-6)))^2</f>
        <v/>
      </c>
      <c r="AD1410">
        <f>ABS(ABS(K1410)/MAX(((F1410)+(G1410)*(W1410))*(W1410),1E-6))/SQRT($I$5*MAX((((F1410)+(G1410)*(W1410))*(W1410))/MAX((F1410)+2*(G1410)*(W1410),1E-6),1E-6))</f>
        <v/>
      </c>
      <c r="AE1410">
        <f>((F1410)*(W1410)^2)/2+(G1410)*(W1410)^3/3+(ABS(K1410)^2)/($I$5*MAX(((F1410)+(G1410)*(W1410))*(W1410),1E-6))</f>
        <v/>
      </c>
      <c r="AF1410">
        <f>IF($D$20=0,0,IFERROR(AB1411+(((AC1410+AC1411)/2)*J1411)+(IF(Z1410&gt;Z1411,$D$8*((Z1410^2-Z1411^2)/(2*$I$5)),$D$9*((Z1411^2-Z1410^2)/(2*$I$5)))+($D$10*(ABS(I1411)/90)*(MAX(Z1410^2,Z1411^2)/(2*$I$5))))-AB1410,0))</f>
        <v/>
      </c>
      <c r="AG1410">
        <f>IF($D$20=0,1,IFERROR(IF(ROUND(AD1410,3)=1,1,IF(AND(ABS(AF1410)&lt;$D$19,AD1410&lt;1),1,0)),0))</f>
        <v/>
      </c>
      <c r="AH1410">
        <f>IFERROR(IF(V32="Supercritical",MAX($D$16,IFERROR(L1410,MAX($D$16,POWER((ABS(K1410)^2)/($I$5*MAX(F1410,0.1)^2),1/3)))),IF(V32="Subcritical",MAX($D$16,IFERROR(W1410,MAX($D$16,POWER((ABS(K1410)^2)/($I$5*MAX(F1410,0.1)^2),1/3)))),IF(AND(IFERROR(V1410,0)=1,IFERROR(AG1410,0)=1),IF(IFERROR(T1410,-1E99)&gt;=IFERROR(AE1410,-1E99),MAX($D$16,IFERROR(L1410,MAX($D$16,POWER((ABS(K1410)^2)/($I$5*MAX(F1410,0.1)^2),1/3)))),MAX($D$16,IFERROR(W1410,MAX($D$16,POWER((ABS(K1410)^2)/($I$5*MAX(F1410,0.1)^2),1/3))))),IF(IFERROR(V1410,0)=1,MAX($D$16,IFERROR(L1410,MAX($D$16,POWER((ABS(K1410)^2)/($I$5*MAX(F1410,0.1)^2),1/3)))),IF(IFERROR(AG1410,0)=1,MAX($D$16,IFERROR(W1410,MAX($D$16,POWER((ABS(K1410)^2)/($I$5*MAX(F1410,0.1)^2),1/3)))),MAX($D$16,POWER((ABS(K1410)^2)/($I$5*MAX(F1410,0.1)^2),1/3))))))),MAX($D$16,POWER((ABS(K1410)^2)/($I$5*MAX(F1410,0.1)^2),1/3)))</f>
        <v/>
      </c>
      <c r="AI1410">
        <f>E1410+AH1410</f>
        <v/>
      </c>
      <c r="AJ1410">
        <f>AI1410+((ABS(K1410)/MAX(((F1410)+(G1410)*(AH1410))*(AH1410),1E-6))^2)/(2*$I$5)</f>
        <v/>
      </c>
      <c r="AM1410" t="n">
        <v>0</v>
      </c>
      <c r="AN1410" t="n">
        <v>0</v>
      </c>
      <c r="AO1410">
        <f>AM1410+AN1410</f>
        <v/>
      </c>
      <c r="AP1410">
        <f>AP1409+AO1410</f>
        <v/>
      </c>
      <c r="AQ1410">
        <f>ABS(ABS(K1410)/MAX(((F1410)+(G1410)*(AH1410))*(AH1410),1E-6))/SQRT($I$5*MAX((((F1410)+(G1410)*(AH1410))*(AH1410))/MAX((F1410)+2*(G1410)*(AH1410),1E-6),1E-6))</f>
        <v/>
      </c>
      <c r="AR1410">
        <f>IF(AQ1410&lt;1,"Subcritical","Supercritical")</f>
        <v/>
      </c>
      <c r="AS1410">
        <f>((ABS(K1410)*$D$6)/(MAX(((F1410)+(G1410)*(AH1410))*(AH1410),1E-6)*MAX(((((F1410)+(G1410)*(AH1410))*(AH1410))/MAX((F1410)+2*(AH1410)*SQRT(1+(G1410)^2),1E-6))^(2/3),1E-6)))^2</f>
        <v/>
      </c>
    </row>
    <row r="1411">
      <c r="A1411" t="n">
        <v>1262</v>
      </c>
      <c r="B1411" t="n">
        <v>1260.889</v>
      </c>
      <c r="C1411" t="n">
        <v>616070.1360000001</v>
      </c>
      <c r="D1411" t="n">
        <v>3096743.282</v>
      </c>
      <c r="E1411" t="n">
        <v>631.9315</v>
      </c>
      <c r="F1411" t="n">
        <v>5.2</v>
      </c>
      <c r="G1411" t="n">
        <v>0</v>
      </c>
      <c r="H1411" t="inlineStr">
        <is>
          <t>Normal</t>
        </is>
      </c>
      <c r="I1411" t="n">
        <v>0.057</v>
      </c>
      <c r="J1411">
        <f>B1411-B1410</f>
        <v/>
      </c>
      <c r="K1411">
        <f>MAX(0,K1410-AO1410)</f>
        <v/>
      </c>
      <c r="L1411">
        <f>IF($D$20=0,IFERROR(L1410,MAX($D$16,POWER((ABS(K1411)^2)/($I$5*MAX(F1411,0.1)^2),1/3))),IF(IFERROR(V1410,0)=0,IFERROR(L1410,MAX($D$16,POWER((ABS(K1411)^2)/($I$5*MAX(F1411,0.1)^2),1/3))),IF(OR(IFERROR(L1411,0)=0,IFERROR(S1410,0)&lt;1,IFERROR(S1411,0)&lt;1),MAX($D$16,POWER((ABS(K1411)^2)/($I$5*MAX(F1411,0.1)^2),1/3)),IF(IFERROR(U1411,0)&gt;0,MAX($D$16,IFERROR(L1411,0)+((IFERROR(U1411,0))*$D$18*IF((IFERROR(S1411,0))&lt;1,1,-1))),IF(IFERROR(U1411,0)&lt;0,IF(ABS((MAX($D$16,POWER((ABS(K1411)^2)/($I$5*MAX(F1411,0.1)^2),1/3)))-IFERROR(L1411,0))&gt;$D$19,MAX($D$16,IF((MAX($D$16,POWER((ABS(K1411)^2)/($I$5*MAX(F1411,0.1)^2),1/3)))&gt;IFERROR(L1411,0),MIN((MAX($D$16,POWER((ABS(K1411)^2)/($I$5*MAX(F1411,0.1)^2),1/3))),IFERROR(L1411,0)+(MIN(ABS(IFERROR(U1411,0))*$D$18,ABS((MAX($D$16,POWER((ABS(K1411)^2)/($I$5*MAX(F1411,0.1)^2),1/3)))-IFERROR(L1411,0))))),MAX((MAX($D$16,POWER((ABS(K1411)^2)/($I$5*MAX(F1411,0.1)^2),1/3))),IFERROR(L1411,0)-(MIN(ABS(IFERROR(U1411,0))*$D$18,ABS((MAX($D$16,POWER((ABS(K1411)^2)/($I$5*MAX(F1411,0.1)^2),1/3)))-IFERROR(L1411,0))))))),MAX($D$16,POWER((ABS(K1411)^2)/($I$5*MAX(F1411,0.1)^2),1/3))),MAX($D$16,IFERROR(L1411,0)))))))</f>
        <v/>
      </c>
      <c r="M1411">
        <f>((F1411)+(G1411)*(L1411))*(L1411)</f>
        <v/>
      </c>
      <c r="N1411">
        <f>(((F1411)+(G1411)*(L1411))*(L1411))/MAX((F1411)+2*(L1411)*SQRT(1+(G1411)^2),1E-6)</f>
        <v/>
      </c>
      <c r="O1411">
        <f>ABS(K1411)/MAX(((F1411)+(G1411)*(L1411))*(L1411),1E-6)</f>
        <v/>
      </c>
      <c r="P1411">
        <f>E1411+L1411</f>
        <v/>
      </c>
      <c r="Q1411">
        <f>P1411+((ABS(K1411)/MAX(((F1411)+(G1411)*(L1411))*(L1411),1E-6))^2)/(2*$I$5)</f>
        <v/>
      </c>
      <c r="R1411">
        <f>((ABS(K1411)*$D$6)/(MAX(((F1411)+(G1411)*(L1411))*(L1411),1E-6)*MAX(((((F1411)+(G1411)*(L1411))*(L1411))/MAX((F1411)+2*(L1411)*SQRT(1+(G1411)^2),1E-6))^(2/3),1E-6)))^2</f>
        <v/>
      </c>
      <c r="S1411">
        <f>ABS(ABS(K1411)/MAX(((F1411)+(G1411)*(L1411))*(L1411),1E-6))/SQRT($I$5*MAX((((F1411)+(G1411)*(L1411))*(L1411))/MAX((F1411)+2*(G1411)*(L1411),1E-6),1E-6))</f>
        <v/>
      </c>
      <c r="T1411">
        <f>((F1411)*(L1411)^2)/2+(G1411)*(L1411)^3/3+(ABS(K1411)^2)/($I$5*MAX(((F1411)+(G1411)*(L1411))*(L1411),1E-6))</f>
        <v/>
      </c>
      <c r="U1411">
        <f>IF($D$20=0,0,IFERROR(Q1410-(((R1410+R1411)/2)*J1411)-(IF(O1410&gt;O1411,$D$8*((O1410^2-O1411^2)/(2*$I$5)),$D$9*((O1411^2-O1410^2)/(2*$I$5)))+($D$10*(ABS(I1411)/90)*(MAX(O1410^2,O1411^2)/(2*$I$5))))-Q1411,0))</f>
        <v/>
      </c>
      <c r="V1411">
        <f>IF($D$20=0,1,IFERROR(IF(ROUND(S1411,3)=1,1,IF(AND(ABS(U1411)&lt;$D$19,S1411&gt;1),1,0)),0))</f>
        <v/>
      </c>
      <c r="W1411">
        <f>IF($D$20=0,IFERROR(W1412,MAX($D$16,POWER((ABS(K1411)^2)/($I$5*MAX(F1411,0.1)^2),1/3))),IF(IFERROR(AG1412,0)=0,IFERROR(W1412,MAX($D$16,POWER((ABS(K1411)^2)/($I$5*MAX(F1411,0.1)^2),1/3))),IF(OR(IFERROR(W1411,0)=0,IFERROR(AD1412,0)&gt;1),MAX($D$16,POWER((ABS(K1411)^2)/($I$5*MAX(F1411,0.1)^2),1/3)),IF(IFERROR(AF1411,0)&gt;0,MAX($D$16,IFERROR(W1411,0)+((IFERROR(AF1411,0))*$D$18*IF((IFERROR(AD1411,0))&lt;1,1,-1))),IF(IFERROR(AF1411,0)&lt;0,IF(ABS((MAX($D$16,POWER((ABS(K1411)^2)/($I$5*MAX(F1411,0.1)^2),1/3)))-IFERROR(W1411,0))&gt;$D$19,MAX($D$16,IF((MAX($D$16,POWER((ABS(K1411)^2)/($I$5*MAX(F1411,0.1)^2),1/3)))&gt;IFERROR(W1411,0),MIN((MAX($D$16,POWER((ABS(K1411)^2)/($I$5*MAX(F1411,0.1)^2),1/3))),IFERROR(W1411,0)+(MIN(ABS(IFERROR(AF1411,0))*$D$18,ABS((MAX($D$16,POWER((ABS(K1411)^2)/($I$5*MAX(F1411,0.1)^2),1/3)))-IFERROR(W1411,0))))),MAX((MAX($D$16,POWER((ABS(K1411)^2)/($I$5*MAX(F1411,0.1)^2),1/3))),IFERROR(W1411,0)-(MIN(ABS(IFERROR(AF1411,0))*$D$18,ABS((MAX($D$16,POWER((ABS(K1411)^2)/($I$5*MAX(F1411,0.1)^2),1/3)))-IFERROR(W1411,0))))))),MAX($D$16,POWER((ABS(K1411)^2)/($I$5*MAX(F1411,0.1)^2),1/3))),MAX($D$16,IFERROR(W1411,0)))))))</f>
        <v/>
      </c>
      <c r="X1411">
        <f>((F1411)+(G1411)*(W1411))*(W1411)</f>
        <v/>
      </c>
      <c r="Y1411">
        <f>(((F1411)+(G1411)*(W1411))*(W1411))/MAX((F1411)+2*(W1411)*SQRT(1+(G1411)^2),1E-6)</f>
        <v/>
      </c>
      <c r="Z1411">
        <f>ABS(K1411)/MAX(((F1411)+(G1411)*(W1411))*(W1411),1E-6)</f>
        <v/>
      </c>
      <c r="AA1411">
        <f>E1411+W1411</f>
        <v/>
      </c>
      <c r="AB1411">
        <f>AA1411+((ABS(K1411)/MAX(((F1411)+(G1411)*(W1411))*(W1411),1E-6))^2)/(2*$I$5)</f>
        <v/>
      </c>
      <c r="AC1411">
        <f>((ABS(K1411)*$D$6)/(MAX(((F1411)+(G1411)*(W1411))*(W1411),1E-6)*MAX(((((F1411)+(G1411)*(W1411))*(W1411))/MAX((F1411)+2*(W1411)*SQRT(1+(G1411)^2),1E-6))^(2/3),1E-6)))^2</f>
        <v/>
      </c>
      <c r="AD1411">
        <f>ABS(ABS(K1411)/MAX(((F1411)+(G1411)*(W1411))*(W1411),1E-6))/SQRT($I$5*MAX((((F1411)+(G1411)*(W1411))*(W1411))/MAX((F1411)+2*(G1411)*(W1411),1E-6),1E-6))</f>
        <v/>
      </c>
      <c r="AE1411">
        <f>((F1411)*(W1411)^2)/2+(G1411)*(W1411)^3/3+(ABS(K1411)^2)/($I$5*MAX(((F1411)+(G1411)*(W1411))*(W1411),1E-6))</f>
        <v/>
      </c>
      <c r="AF1411">
        <f>IF($D$20=0,0,IFERROR(AB1412+(((AC1411+AC1412)/2)*J1412)+(IF(Z1411&gt;Z1412,$D$8*((Z1411^2-Z1412^2)/(2*$I$5)),$D$9*((Z1412^2-Z1411^2)/(2*$I$5)))+($D$10*(ABS(I1412)/90)*(MAX(Z1411^2,Z1412^2)/(2*$I$5))))-AB1411,0))</f>
        <v/>
      </c>
      <c r="AG1411">
        <f>IF($D$20=0,1,IFERROR(IF(ROUND(AD1411,3)=1,1,IF(AND(ABS(AF1411)&lt;$D$19,AD1411&lt;1),1,0)),0))</f>
        <v/>
      </c>
      <c r="AH1411">
        <f>IFERROR(IF(V32="Supercritical",MAX($D$16,IFERROR(L1411,MAX($D$16,POWER((ABS(K1411)^2)/($I$5*MAX(F1411,0.1)^2),1/3)))),IF(V32="Subcritical",MAX($D$16,IFERROR(W1411,MAX($D$16,POWER((ABS(K1411)^2)/($I$5*MAX(F1411,0.1)^2),1/3)))),IF(AND(IFERROR(V1411,0)=1,IFERROR(AG1411,0)=1),IF(IFERROR(T1411,-1E99)&gt;=IFERROR(AE1411,-1E99),MAX($D$16,IFERROR(L1411,MAX($D$16,POWER((ABS(K1411)^2)/($I$5*MAX(F1411,0.1)^2),1/3)))),MAX($D$16,IFERROR(W1411,MAX($D$16,POWER((ABS(K1411)^2)/($I$5*MAX(F1411,0.1)^2),1/3))))),IF(IFERROR(V1411,0)=1,MAX($D$16,IFERROR(L1411,MAX($D$16,POWER((ABS(K1411)^2)/($I$5*MAX(F1411,0.1)^2),1/3)))),IF(IFERROR(AG1411,0)=1,MAX($D$16,IFERROR(W1411,MAX($D$16,POWER((ABS(K1411)^2)/($I$5*MAX(F1411,0.1)^2),1/3)))),MAX($D$16,POWER((ABS(K1411)^2)/($I$5*MAX(F1411,0.1)^2),1/3))))))),MAX($D$16,POWER((ABS(K1411)^2)/($I$5*MAX(F1411,0.1)^2),1/3)))</f>
        <v/>
      </c>
      <c r="AI1411">
        <f>E1411+AH1411</f>
        <v/>
      </c>
      <c r="AJ1411">
        <f>AI1411+((ABS(K1411)/MAX(((F1411)+(G1411)*(AH1411))*(AH1411),1E-6))^2)/(2*$I$5)</f>
        <v/>
      </c>
      <c r="AM1411" t="n">
        <v>0</v>
      </c>
      <c r="AN1411" t="n">
        <v>0</v>
      </c>
      <c r="AO1411">
        <f>AM1411+AN1411</f>
        <v/>
      </c>
      <c r="AP1411">
        <f>AP1410+AO1411</f>
        <v/>
      </c>
      <c r="AQ1411">
        <f>ABS(ABS(K1411)/MAX(((F1411)+(G1411)*(AH1411))*(AH1411),1E-6))/SQRT($I$5*MAX((((F1411)+(G1411)*(AH1411))*(AH1411))/MAX((F1411)+2*(G1411)*(AH1411),1E-6),1E-6))</f>
        <v/>
      </c>
      <c r="AR1411">
        <f>IF(AQ1411&lt;1,"Subcritical","Supercritical")</f>
        <v/>
      </c>
      <c r="AS1411">
        <f>((ABS(K1411)*$D$6)/(MAX(((F1411)+(G1411)*(AH1411))*(AH1411),1E-6)*MAX(((((F1411)+(G1411)*(AH1411))*(AH1411))/MAX((F1411)+2*(AH1411)*SQRT(1+(G1411)^2),1E-6))^(2/3),1E-6)))^2</f>
        <v/>
      </c>
    </row>
    <row r="1412">
      <c r="A1412" t="n">
        <v>1263</v>
      </c>
      <c r="B1412" t="n">
        <v>1261.889</v>
      </c>
      <c r="C1412" t="n">
        <v>616070.094</v>
      </c>
      <c r="D1412" t="n">
        <v>3096742.283</v>
      </c>
      <c r="E1412" t="n">
        <v>631.931</v>
      </c>
      <c r="F1412" t="n">
        <v>5.2</v>
      </c>
      <c r="G1412" t="n">
        <v>0</v>
      </c>
      <c r="H1412" t="inlineStr">
        <is>
          <t>Normal</t>
        </is>
      </c>
      <c r="I1412" t="n">
        <v>0</v>
      </c>
      <c r="J1412">
        <f>B1412-B1411</f>
        <v/>
      </c>
      <c r="K1412">
        <f>MAX(0,K1411-AO1411)</f>
        <v/>
      </c>
      <c r="L1412">
        <f>IF($D$20=0,IFERROR(L1411,MAX($D$16,POWER((ABS(K1412)^2)/($I$5*MAX(F1412,0.1)^2),1/3))),IF(IFERROR(V1411,0)=0,IFERROR(L1411,MAX($D$16,POWER((ABS(K1412)^2)/($I$5*MAX(F1412,0.1)^2),1/3))),IF(OR(IFERROR(L1412,0)=0,IFERROR(S1411,0)&lt;1,IFERROR(S1412,0)&lt;1),MAX($D$16,POWER((ABS(K1412)^2)/($I$5*MAX(F1412,0.1)^2),1/3)),IF(IFERROR(U1412,0)&gt;0,MAX($D$16,IFERROR(L1412,0)+((IFERROR(U1412,0))*$D$18*IF((IFERROR(S1412,0))&lt;1,1,-1))),IF(IFERROR(U1412,0)&lt;0,IF(ABS((MAX($D$16,POWER((ABS(K1412)^2)/($I$5*MAX(F1412,0.1)^2),1/3)))-IFERROR(L1412,0))&gt;$D$19,MAX($D$16,IF((MAX($D$16,POWER((ABS(K1412)^2)/($I$5*MAX(F1412,0.1)^2),1/3)))&gt;IFERROR(L1412,0),MIN((MAX($D$16,POWER((ABS(K1412)^2)/($I$5*MAX(F1412,0.1)^2),1/3))),IFERROR(L1412,0)+(MIN(ABS(IFERROR(U1412,0))*$D$18,ABS((MAX($D$16,POWER((ABS(K1412)^2)/($I$5*MAX(F1412,0.1)^2),1/3)))-IFERROR(L1412,0))))),MAX((MAX($D$16,POWER((ABS(K1412)^2)/($I$5*MAX(F1412,0.1)^2),1/3))),IFERROR(L1412,0)-(MIN(ABS(IFERROR(U1412,0))*$D$18,ABS((MAX($D$16,POWER((ABS(K1412)^2)/($I$5*MAX(F1412,0.1)^2),1/3)))-IFERROR(L1412,0))))))),MAX($D$16,POWER((ABS(K1412)^2)/($I$5*MAX(F1412,0.1)^2),1/3))),MAX($D$16,IFERROR(L1412,0)))))))</f>
        <v/>
      </c>
      <c r="M1412">
        <f>((F1412)+(G1412)*(L1412))*(L1412)</f>
        <v/>
      </c>
      <c r="N1412">
        <f>(((F1412)+(G1412)*(L1412))*(L1412))/MAX((F1412)+2*(L1412)*SQRT(1+(G1412)^2),1E-6)</f>
        <v/>
      </c>
      <c r="O1412">
        <f>ABS(K1412)/MAX(((F1412)+(G1412)*(L1412))*(L1412),1E-6)</f>
        <v/>
      </c>
      <c r="P1412">
        <f>E1412+L1412</f>
        <v/>
      </c>
      <c r="Q1412">
        <f>P1412+((ABS(K1412)/MAX(((F1412)+(G1412)*(L1412))*(L1412),1E-6))^2)/(2*$I$5)</f>
        <v/>
      </c>
      <c r="R1412">
        <f>((ABS(K1412)*$D$6)/(MAX(((F1412)+(G1412)*(L1412))*(L1412),1E-6)*MAX(((((F1412)+(G1412)*(L1412))*(L1412))/MAX((F1412)+2*(L1412)*SQRT(1+(G1412)^2),1E-6))^(2/3),1E-6)))^2</f>
        <v/>
      </c>
      <c r="S1412">
        <f>ABS(ABS(K1412)/MAX(((F1412)+(G1412)*(L1412))*(L1412),1E-6))/SQRT($I$5*MAX((((F1412)+(G1412)*(L1412))*(L1412))/MAX((F1412)+2*(G1412)*(L1412),1E-6),1E-6))</f>
        <v/>
      </c>
      <c r="T1412">
        <f>((F1412)*(L1412)^2)/2+(G1412)*(L1412)^3/3+(ABS(K1412)^2)/($I$5*MAX(((F1412)+(G1412)*(L1412))*(L1412),1E-6))</f>
        <v/>
      </c>
      <c r="U1412">
        <f>IF($D$20=0,0,IFERROR(Q1411-(((R1411+R1412)/2)*J1412)-(IF(O1411&gt;O1412,$D$8*((O1411^2-O1412^2)/(2*$I$5)),$D$9*((O1412^2-O1411^2)/(2*$I$5)))+($D$10*(ABS(I1412)/90)*(MAX(O1411^2,O1412^2)/(2*$I$5))))-Q1412,0))</f>
        <v/>
      </c>
      <c r="V1412">
        <f>IF($D$20=0,1,IFERROR(IF(ROUND(S1412,3)=1,1,IF(AND(ABS(U1412)&lt;$D$19,S1412&gt;1),1,0)),0))</f>
        <v/>
      </c>
      <c r="W1412">
        <f>IF($D$20=0,IFERROR(W1413,MAX($D$16,POWER((ABS(K1412)^2)/($I$5*MAX(F1412,0.1)^2),1/3))),IF(IFERROR(AG1413,0)=0,IFERROR(W1413,MAX($D$16,POWER((ABS(K1412)^2)/($I$5*MAX(F1412,0.1)^2),1/3))),IF(OR(IFERROR(W1412,0)=0,IFERROR(AD1413,0)&gt;1),MAX($D$16,POWER((ABS(K1412)^2)/($I$5*MAX(F1412,0.1)^2),1/3)),IF(IFERROR(AF1412,0)&gt;0,MAX($D$16,IFERROR(W1412,0)+((IFERROR(AF1412,0))*$D$18*IF((IFERROR(AD1412,0))&lt;1,1,-1))),IF(IFERROR(AF1412,0)&lt;0,IF(ABS((MAX($D$16,POWER((ABS(K1412)^2)/($I$5*MAX(F1412,0.1)^2),1/3)))-IFERROR(W1412,0))&gt;$D$19,MAX($D$16,IF((MAX($D$16,POWER((ABS(K1412)^2)/($I$5*MAX(F1412,0.1)^2),1/3)))&gt;IFERROR(W1412,0),MIN((MAX($D$16,POWER((ABS(K1412)^2)/($I$5*MAX(F1412,0.1)^2),1/3))),IFERROR(W1412,0)+(MIN(ABS(IFERROR(AF1412,0))*$D$18,ABS((MAX($D$16,POWER((ABS(K1412)^2)/($I$5*MAX(F1412,0.1)^2),1/3)))-IFERROR(W1412,0))))),MAX((MAX($D$16,POWER((ABS(K1412)^2)/($I$5*MAX(F1412,0.1)^2),1/3))),IFERROR(W1412,0)-(MIN(ABS(IFERROR(AF1412,0))*$D$18,ABS((MAX($D$16,POWER((ABS(K1412)^2)/($I$5*MAX(F1412,0.1)^2),1/3)))-IFERROR(W1412,0))))))),MAX($D$16,POWER((ABS(K1412)^2)/($I$5*MAX(F1412,0.1)^2),1/3))),MAX($D$16,IFERROR(W1412,0)))))))</f>
        <v/>
      </c>
      <c r="X1412">
        <f>((F1412)+(G1412)*(W1412))*(W1412)</f>
        <v/>
      </c>
      <c r="Y1412">
        <f>(((F1412)+(G1412)*(W1412))*(W1412))/MAX((F1412)+2*(W1412)*SQRT(1+(G1412)^2),1E-6)</f>
        <v/>
      </c>
      <c r="Z1412">
        <f>ABS(K1412)/MAX(((F1412)+(G1412)*(W1412))*(W1412),1E-6)</f>
        <v/>
      </c>
      <c r="AA1412">
        <f>E1412+W1412</f>
        <v/>
      </c>
      <c r="AB1412">
        <f>AA1412+((ABS(K1412)/MAX(((F1412)+(G1412)*(W1412))*(W1412),1E-6))^2)/(2*$I$5)</f>
        <v/>
      </c>
      <c r="AC1412">
        <f>((ABS(K1412)*$D$6)/(MAX(((F1412)+(G1412)*(W1412))*(W1412),1E-6)*MAX(((((F1412)+(G1412)*(W1412))*(W1412))/MAX((F1412)+2*(W1412)*SQRT(1+(G1412)^2),1E-6))^(2/3),1E-6)))^2</f>
        <v/>
      </c>
      <c r="AD1412">
        <f>ABS(ABS(K1412)/MAX(((F1412)+(G1412)*(W1412))*(W1412),1E-6))/SQRT($I$5*MAX((((F1412)+(G1412)*(W1412))*(W1412))/MAX((F1412)+2*(G1412)*(W1412),1E-6),1E-6))</f>
        <v/>
      </c>
      <c r="AE1412">
        <f>((F1412)*(W1412)^2)/2+(G1412)*(W1412)^3/3+(ABS(K1412)^2)/($I$5*MAX(((F1412)+(G1412)*(W1412))*(W1412),1E-6))</f>
        <v/>
      </c>
      <c r="AF1412">
        <f>IF($D$20=0,0,IFERROR(AB1413+(((AC1412+AC1413)/2)*J1413)+(IF(Z1412&gt;Z1413,$D$8*((Z1412^2-Z1413^2)/(2*$I$5)),$D$9*((Z1413^2-Z1412^2)/(2*$I$5)))+($D$10*(ABS(I1413)/90)*(MAX(Z1412^2,Z1413^2)/(2*$I$5))))-AB1412,0))</f>
        <v/>
      </c>
      <c r="AG1412">
        <f>IF($D$20=0,1,IFERROR(IF(ROUND(AD1412,3)=1,1,IF(AND(ABS(AF1412)&lt;$D$19,AD1412&lt;1),1,0)),0))</f>
        <v/>
      </c>
      <c r="AH1412">
        <f>IFERROR(IF(V32="Supercritical",MAX($D$16,IFERROR(L1412,MAX($D$16,POWER((ABS(K1412)^2)/($I$5*MAX(F1412,0.1)^2),1/3)))),IF(V32="Subcritical",MAX($D$16,IFERROR(W1412,MAX($D$16,POWER((ABS(K1412)^2)/($I$5*MAX(F1412,0.1)^2),1/3)))),IF(AND(IFERROR(V1412,0)=1,IFERROR(AG1412,0)=1),IF(IFERROR(T1412,-1E99)&gt;=IFERROR(AE1412,-1E99),MAX($D$16,IFERROR(L1412,MAX($D$16,POWER((ABS(K1412)^2)/($I$5*MAX(F1412,0.1)^2),1/3)))),MAX($D$16,IFERROR(W1412,MAX($D$16,POWER((ABS(K1412)^2)/($I$5*MAX(F1412,0.1)^2),1/3))))),IF(IFERROR(V1412,0)=1,MAX($D$16,IFERROR(L1412,MAX($D$16,POWER((ABS(K1412)^2)/($I$5*MAX(F1412,0.1)^2),1/3)))),IF(IFERROR(AG1412,0)=1,MAX($D$16,IFERROR(W1412,MAX($D$16,POWER((ABS(K1412)^2)/($I$5*MAX(F1412,0.1)^2),1/3)))),MAX($D$16,POWER((ABS(K1412)^2)/($I$5*MAX(F1412,0.1)^2),1/3))))))),MAX($D$16,POWER((ABS(K1412)^2)/($I$5*MAX(F1412,0.1)^2),1/3)))</f>
        <v/>
      </c>
      <c r="AI1412">
        <f>E1412+AH1412</f>
        <v/>
      </c>
      <c r="AJ1412">
        <f>AI1412+((ABS(K1412)/MAX(((F1412)+(G1412)*(AH1412))*(AH1412),1E-6))^2)/(2*$I$5)</f>
        <v/>
      </c>
      <c r="AM1412" t="n">
        <v>0</v>
      </c>
      <c r="AN1412" t="n">
        <v>0</v>
      </c>
      <c r="AO1412">
        <f>AM1412+AN1412</f>
        <v/>
      </c>
      <c r="AP1412">
        <f>AP1411+AO1412</f>
        <v/>
      </c>
      <c r="AQ1412">
        <f>ABS(ABS(K1412)/MAX(((F1412)+(G1412)*(AH1412))*(AH1412),1E-6))/SQRT($I$5*MAX((((F1412)+(G1412)*(AH1412))*(AH1412))/MAX((F1412)+2*(G1412)*(AH1412),1E-6),1E-6))</f>
        <v/>
      </c>
      <c r="AR1412">
        <f>IF(AQ1412&lt;1,"Subcritical","Supercritical")</f>
        <v/>
      </c>
      <c r="AS1412">
        <f>((ABS(K1412)*$D$6)/(MAX(((F1412)+(G1412)*(AH1412))*(AH1412),1E-6)*MAX(((((F1412)+(G1412)*(AH1412))*(AH1412))/MAX((F1412)+2*(AH1412)*SQRT(1+(G1412)^2),1E-6))^(2/3),1E-6)))^2</f>
        <v/>
      </c>
    </row>
    <row r="1413">
      <c r="A1413" t="n">
        <v>1264</v>
      </c>
      <c r="B1413" t="n">
        <v>1262.889</v>
      </c>
      <c r="C1413" t="n">
        <v>616070.052</v>
      </c>
      <c r="D1413" t="n">
        <v>3096741.284</v>
      </c>
      <c r="E1413" t="n">
        <v>631.9305000000001</v>
      </c>
      <c r="F1413" t="n">
        <v>5.2</v>
      </c>
      <c r="G1413" t="n">
        <v>0</v>
      </c>
      <c r="H1413" t="inlineStr">
        <is>
          <t>Normal</t>
        </is>
      </c>
      <c r="I1413" t="n">
        <v>0</v>
      </c>
      <c r="J1413">
        <f>B1413-B1412</f>
        <v/>
      </c>
      <c r="K1413">
        <f>MAX(0,K1412-AO1412)</f>
        <v/>
      </c>
      <c r="L1413">
        <f>IF($D$20=0,IFERROR(L1412,MAX($D$16,POWER((ABS(K1413)^2)/($I$5*MAX(F1413,0.1)^2),1/3))),IF(IFERROR(V1412,0)=0,IFERROR(L1412,MAX($D$16,POWER((ABS(K1413)^2)/($I$5*MAX(F1413,0.1)^2),1/3))),IF(OR(IFERROR(L1413,0)=0,IFERROR(S1412,0)&lt;1,IFERROR(S1413,0)&lt;1),MAX($D$16,POWER((ABS(K1413)^2)/($I$5*MAX(F1413,0.1)^2),1/3)),IF(IFERROR(U1413,0)&gt;0,MAX($D$16,IFERROR(L1413,0)+((IFERROR(U1413,0))*$D$18*IF((IFERROR(S1413,0))&lt;1,1,-1))),IF(IFERROR(U1413,0)&lt;0,IF(ABS((MAX($D$16,POWER((ABS(K1413)^2)/($I$5*MAX(F1413,0.1)^2),1/3)))-IFERROR(L1413,0))&gt;$D$19,MAX($D$16,IF((MAX($D$16,POWER((ABS(K1413)^2)/($I$5*MAX(F1413,0.1)^2),1/3)))&gt;IFERROR(L1413,0),MIN((MAX($D$16,POWER((ABS(K1413)^2)/($I$5*MAX(F1413,0.1)^2),1/3))),IFERROR(L1413,0)+(MIN(ABS(IFERROR(U1413,0))*$D$18,ABS((MAX($D$16,POWER((ABS(K1413)^2)/($I$5*MAX(F1413,0.1)^2),1/3)))-IFERROR(L1413,0))))),MAX((MAX($D$16,POWER((ABS(K1413)^2)/($I$5*MAX(F1413,0.1)^2),1/3))),IFERROR(L1413,0)-(MIN(ABS(IFERROR(U1413,0))*$D$18,ABS((MAX($D$16,POWER((ABS(K1413)^2)/($I$5*MAX(F1413,0.1)^2),1/3)))-IFERROR(L1413,0))))))),MAX($D$16,POWER((ABS(K1413)^2)/($I$5*MAX(F1413,0.1)^2),1/3))),MAX($D$16,IFERROR(L1413,0)))))))</f>
        <v/>
      </c>
      <c r="M1413">
        <f>((F1413)+(G1413)*(L1413))*(L1413)</f>
        <v/>
      </c>
      <c r="N1413">
        <f>(((F1413)+(G1413)*(L1413))*(L1413))/MAX((F1413)+2*(L1413)*SQRT(1+(G1413)^2),1E-6)</f>
        <v/>
      </c>
      <c r="O1413">
        <f>ABS(K1413)/MAX(((F1413)+(G1413)*(L1413))*(L1413),1E-6)</f>
        <v/>
      </c>
      <c r="P1413">
        <f>E1413+L1413</f>
        <v/>
      </c>
      <c r="Q1413">
        <f>P1413+((ABS(K1413)/MAX(((F1413)+(G1413)*(L1413))*(L1413),1E-6))^2)/(2*$I$5)</f>
        <v/>
      </c>
      <c r="R1413">
        <f>((ABS(K1413)*$D$6)/(MAX(((F1413)+(G1413)*(L1413))*(L1413),1E-6)*MAX(((((F1413)+(G1413)*(L1413))*(L1413))/MAX((F1413)+2*(L1413)*SQRT(1+(G1413)^2),1E-6))^(2/3),1E-6)))^2</f>
        <v/>
      </c>
      <c r="S1413">
        <f>ABS(ABS(K1413)/MAX(((F1413)+(G1413)*(L1413))*(L1413),1E-6))/SQRT($I$5*MAX((((F1413)+(G1413)*(L1413))*(L1413))/MAX((F1413)+2*(G1413)*(L1413),1E-6),1E-6))</f>
        <v/>
      </c>
      <c r="T1413">
        <f>((F1413)*(L1413)^2)/2+(G1413)*(L1413)^3/3+(ABS(K1413)^2)/($I$5*MAX(((F1413)+(G1413)*(L1413))*(L1413),1E-6))</f>
        <v/>
      </c>
      <c r="U1413">
        <f>IF($D$20=0,0,IFERROR(Q1412-(((R1412+R1413)/2)*J1413)-(IF(O1412&gt;O1413,$D$8*((O1412^2-O1413^2)/(2*$I$5)),$D$9*((O1413^2-O1412^2)/(2*$I$5)))+($D$10*(ABS(I1413)/90)*(MAX(O1412^2,O1413^2)/(2*$I$5))))-Q1413,0))</f>
        <v/>
      </c>
      <c r="V1413">
        <f>IF($D$20=0,1,IFERROR(IF(ROUND(S1413,3)=1,1,IF(AND(ABS(U1413)&lt;$D$19,S1413&gt;1),1,0)),0))</f>
        <v/>
      </c>
      <c r="W1413">
        <f>IF($D$20=0,IFERROR(W1414,MAX($D$16,POWER((ABS(K1413)^2)/($I$5*MAX(F1413,0.1)^2),1/3))),IF(IFERROR(AG1414,0)=0,IFERROR(W1414,MAX($D$16,POWER((ABS(K1413)^2)/($I$5*MAX(F1413,0.1)^2),1/3))),IF(OR(IFERROR(W1413,0)=0,IFERROR(AD1414,0)&gt;1),MAX($D$16,POWER((ABS(K1413)^2)/($I$5*MAX(F1413,0.1)^2),1/3)),IF(IFERROR(AF1413,0)&gt;0,MAX($D$16,IFERROR(W1413,0)+((IFERROR(AF1413,0))*$D$18*IF((IFERROR(AD1413,0))&lt;1,1,-1))),IF(IFERROR(AF1413,0)&lt;0,IF(ABS((MAX($D$16,POWER((ABS(K1413)^2)/($I$5*MAX(F1413,0.1)^2),1/3)))-IFERROR(W1413,0))&gt;$D$19,MAX($D$16,IF((MAX($D$16,POWER((ABS(K1413)^2)/($I$5*MAX(F1413,0.1)^2),1/3)))&gt;IFERROR(W1413,0),MIN((MAX($D$16,POWER((ABS(K1413)^2)/($I$5*MAX(F1413,0.1)^2),1/3))),IFERROR(W1413,0)+(MIN(ABS(IFERROR(AF1413,0))*$D$18,ABS((MAX($D$16,POWER((ABS(K1413)^2)/($I$5*MAX(F1413,0.1)^2),1/3)))-IFERROR(W1413,0))))),MAX((MAX($D$16,POWER((ABS(K1413)^2)/($I$5*MAX(F1413,0.1)^2),1/3))),IFERROR(W1413,0)-(MIN(ABS(IFERROR(AF1413,0))*$D$18,ABS((MAX($D$16,POWER((ABS(K1413)^2)/($I$5*MAX(F1413,0.1)^2),1/3)))-IFERROR(W1413,0))))))),MAX($D$16,POWER((ABS(K1413)^2)/($I$5*MAX(F1413,0.1)^2),1/3))),MAX($D$16,IFERROR(W1413,0)))))))</f>
        <v/>
      </c>
      <c r="X1413">
        <f>((F1413)+(G1413)*(W1413))*(W1413)</f>
        <v/>
      </c>
      <c r="Y1413">
        <f>(((F1413)+(G1413)*(W1413))*(W1413))/MAX((F1413)+2*(W1413)*SQRT(1+(G1413)^2),1E-6)</f>
        <v/>
      </c>
      <c r="Z1413">
        <f>ABS(K1413)/MAX(((F1413)+(G1413)*(W1413))*(W1413),1E-6)</f>
        <v/>
      </c>
      <c r="AA1413">
        <f>E1413+W1413</f>
        <v/>
      </c>
      <c r="AB1413">
        <f>AA1413+((ABS(K1413)/MAX(((F1413)+(G1413)*(W1413))*(W1413),1E-6))^2)/(2*$I$5)</f>
        <v/>
      </c>
      <c r="AC1413">
        <f>((ABS(K1413)*$D$6)/(MAX(((F1413)+(G1413)*(W1413))*(W1413),1E-6)*MAX(((((F1413)+(G1413)*(W1413))*(W1413))/MAX((F1413)+2*(W1413)*SQRT(1+(G1413)^2),1E-6))^(2/3),1E-6)))^2</f>
        <v/>
      </c>
      <c r="AD1413">
        <f>ABS(ABS(K1413)/MAX(((F1413)+(G1413)*(W1413))*(W1413),1E-6))/SQRT($I$5*MAX((((F1413)+(G1413)*(W1413))*(W1413))/MAX((F1413)+2*(G1413)*(W1413),1E-6),1E-6))</f>
        <v/>
      </c>
      <c r="AE1413">
        <f>((F1413)*(W1413)^2)/2+(G1413)*(W1413)^3/3+(ABS(K1413)^2)/($I$5*MAX(((F1413)+(G1413)*(W1413))*(W1413),1E-6))</f>
        <v/>
      </c>
      <c r="AF1413">
        <f>IF($D$20=0,0,IFERROR(AB1414+(((AC1413+AC1414)/2)*J1414)+(IF(Z1413&gt;Z1414,$D$8*((Z1413^2-Z1414^2)/(2*$I$5)),$D$9*((Z1414^2-Z1413^2)/(2*$I$5)))+($D$10*(ABS(I1414)/90)*(MAX(Z1413^2,Z1414^2)/(2*$I$5))))-AB1413,0))</f>
        <v/>
      </c>
      <c r="AG1413">
        <f>IF($D$20=0,1,IFERROR(IF(ROUND(AD1413,3)=1,1,IF(AND(ABS(AF1413)&lt;$D$19,AD1413&lt;1),1,0)),0))</f>
        <v/>
      </c>
      <c r="AH1413">
        <f>IFERROR(IF(V32="Supercritical",MAX($D$16,IFERROR(L1413,MAX($D$16,POWER((ABS(K1413)^2)/($I$5*MAX(F1413,0.1)^2),1/3)))),IF(V32="Subcritical",MAX($D$16,IFERROR(W1413,MAX($D$16,POWER((ABS(K1413)^2)/($I$5*MAX(F1413,0.1)^2),1/3)))),IF(AND(IFERROR(V1413,0)=1,IFERROR(AG1413,0)=1),IF(IFERROR(T1413,-1E99)&gt;=IFERROR(AE1413,-1E99),MAX($D$16,IFERROR(L1413,MAX($D$16,POWER((ABS(K1413)^2)/($I$5*MAX(F1413,0.1)^2),1/3)))),MAX($D$16,IFERROR(W1413,MAX($D$16,POWER((ABS(K1413)^2)/($I$5*MAX(F1413,0.1)^2),1/3))))),IF(IFERROR(V1413,0)=1,MAX($D$16,IFERROR(L1413,MAX($D$16,POWER((ABS(K1413)^2)/($I$5*MAX(F1413,0.1)^2),1/3)))),IF(IFERROR(AG1413,0)=1,MAX($D$16,IFERROR(W1413,MAX($D$16,POWER((ABS(K1413)^2)/($I$5*MAX(F1413,0.1)^2),1/3)))),MAX($D$16,POWER((ABS(K1413)^2)/($I$5*MAX(F1413,0.1)^2),1/3))))))),MAX($D$16,POWER((ABS(K1413)^2)/($I$5*MAX(F1413,0.1)^2),1/3)))</f>
        <v/>
      </c>
      <c r="AI1413">
        <f>E1413+AH1413</f>
        <v/>
      </c>
      <c r="AJ1413">
        <f>AI1413+((ABS(K1413)/MAX(((F1413)+(G1413)*(AH1413))*(AH1413),1E-6))^2)/(2*$I$5)</f>
        <v/>
      </c>
      <c r="AM1413" t="n">
        <v>0</v>
      </c>
      <c r="AN1413" t="n">
        <v>0</v>
      </c>
      <c r="AO1413">
        <f>AM1413+AN1413</f>
        <v/>
      </c>
      <c r="AP1413">
        <f>AP1412+AO1413</f>
        <v/>
      </c>
      <c r="AQ1413">
        <f>ABS(ABS(K1413)/MAX(((F1413)+(G1413)*(AH1413))*(AH1413),1E-6))/SQRT($I$5*MAX((((F1413)+(G1413)*(AH1413))*(AH1413))/MAX((F1413)+2*(G1413)*(AH1413),1E-6),1E-6))</f>
        <v/>
      </c>
      <c r="AR1413">
        <f>IF(AQ1413&lt;1,"Subcritical","Supercritical")</f>
        <v/>
      </c>
      <c r="AS1413">
        <f>((ABS(K1413)*$D$6)/(MAX(((F1413)+(G1413)*(AH1413))*(AH1413),1E-6)*MAX(((((F1413)+(G1413)*(AH1413))*(AH1413))/MAX((F1413)+2*(AH1413)*SQRT(1+(G1413)^2),1E-6))^(2/3),1E-6)))^2</f>
        <v/>
      </c>
    </row>
    <row r="1414">
      <c r="A1414" t="n">
        <v>1265</v>
      </c>
      <c r="B1414" t="n">
        <v>1263.889</v>
      </c>
      <c r="C1414" t="n">
        <v>616070.01</v>
      </c>
      <c r="D1414" t="n">
        <v>3096740.285</v>
      </c>
      <c r="E1414" t="n">
        <v>631.9299999999999</v>
      </c>
      <c r="F1414" t="n">
        <v>5.2</v>
      </c>
      <c r="G1414" t="n">
        <v>0</v>
      </c>
      <c r="H1414" t="inlineStr">
        <is>
          <t>Normal</t>
        </is>
      </c>
      <c r="I1414" t="n">
        <v>0.055</v>
      </c>
      <c r="J1414">
        <f>B1414-B1413</f>
        <v/>
      </c>
      <c r="K1414">
        <f>MAX(0,K1413-AO1413)</f>
        <v/>
      </c>
      <c r="L1414">
        <f>IF($D$20=0,IFERROR(L1413,MAX($D$16,POWER((ABS(K1414)^2)/($I$5*MAX(F1414,0.1)^2),1/3))),IF(IFERROR(V1413,0)=0,IFERROR(L1413,MAX($D$16,POWER((ABS(K1414)^2)/($I$5*MAX(F1414,0.1)^2),1/3))),IF(OR(IFERROR(L1414,0)=0,IFERROR(S1413,0)&lt;1,IFERROR(S1414,0)&lt;1),MAX($D$16,POWER((ABS(K1414)^2)/($I$5*MAX(F1414,0.1)^2),1/3)),IF(IFERROR(U1414,0)&gt;0,MAX($D$16,IFERROR(L1414,0)+((IFERROR(U1414,0))*$D$18*IF((IFERROR(S1414,0))&lt;1,1,-1))),IF(IFERROR(U1414,0)&lt;0,IF(ABS((MAX($D$16,POWER((ABS(K1414)^2)/($I$5*MAX(F1414,0.1)^2),1/3)))-IFERROR(L1414,0))&gt;$D$19,MAX($D$16,IF((MAX($D$16,POWER((ABS(K1414)^2)/($I$5*MAX(F1414,0.1)^2),1/3)))&gt;IFERROR(L1414,0),MIN((MAX($D$16,POWER((ABS(K1414)^2)/($I$5*MAX(F1414,0.1)^2),1/3))),IFERROR(L1414,0)+(MIN(ABS(IFERROR(U1414,0))*$D$18,ABS((MAX($D$16,POWER((ABS(K1414)^2)/($I$5*MAX(F1414,0.1)^2),1/3)))-IFERROR(L1414,0))))),MAX((MAX($D$16,POWER((ABS(K1414)^2)/($I$5*MAX(F1414,0.1)^2),1/3))),IFERROR(L1414,0)-(MIN(ABS(IFERROR(U1414,0))*$D$18,ABS((MAX($D$16,POWER((ABS(K1414)^2)/($I$5*MAX(F1414,0.1)^2),1/3)))-IFERROR(L1414,0))))))),MAX($D$16,POWER((ABS(K1414)^2)/($I$5*MAX(F1414,0.1)^2),1/3))),MAX($D$16,IFERROR(L1414,0)))))))</f>
        <v/>
      </c>
      <c r="M1414">
        <f>((F1414)+(G1414)*(L1414))*(L1414)</f>
        <v/>
      </c>
      <c r="N1414">
        <f>(((F1414)+(G1414)*(L1414))*(L1414))/MAX((F1414)+2*(L1414)*SQRT(1+(G1414)^2),1E-6)</f>
        <v/>
      </c>
      <c r="O1414">
        <f>ABS(K1414)/MAX(((F1414)+(G1414)*(L1414))*(L1414),1E-6)</f>
        <v/>
      </c>
      <c r="P1414">
        <f>E1414+L1414</f>
        <v/>
      </c>
      <c r="Q1414">
        <f>P1414+((ABS(K1414)/MAX(((F1414)+(G1414)*(L1414))*(L1414),1E-6))^2)/(2*$I$5)</f>
        <v/>
      </c>
      <c r="R1414">
        <f>((ABS(K1414)*$D$6)/(MAX(((F1414)+(G1414)*(L1414))*(L1414),1E-6)*MAX(((((F1414)+(G1414)*(L1414))*(L1414))/MAX((F1414)+2*(L1414)*SQRT(1+(G1414)^2),1E-6))^(2/3),1E-6)))^2</f>
        <v/>
      </c>
      <c r="S1414">
        <f>ABS(ABS(K1414)/MAX(((F1414)+(G1414)*(L1414))*(L1414),1E-6))/SQRT($I$5*MAX((((F1414)+(G1414)*(L1414))*(L1414))/MAX((F1414)+2*(G1414)*(L1414),1E-6),1E-6))</f>
        <v/>
      </c>
      <c r="T1414">
        <f>((F1414)*(L1414)^2)/2+(G1414)*(L1414)^3/3+(ABS(K1414)^2)/($I$5*MAX(((F1414)+(G1414)*(L1414))*(L1414),1E-6))</f>
        <v/>
      </c>
      <c r="U1414">
        <f>IF($D$20=0,0,IFERROR(Q1413-(((R1413+R1414)/2)*J1414)-(IF(O1413&gt;O1414,$D$8*((O1413^2-O1414^2)/(2*$I$5)),$D$9*((O1414^2-O1413^2)/(2*$I$5)))+($D$10*(ABS(I1414)/90)*(MAX(O1413^2,O1414^2)/(2*$I$5))))-Q1414,0))</f>
        <v/>
      </c>
      <c r="V1414">
        <f>IF($D$20=0,1,IFERROR(IF(ROUND(S1414,3)=1,1,IF(AND(ABS(U1414)&lt;$D$19,S1414&gt;1),1,0)),0))</f>
        <v/>
      </c>
      <c r="W1414">
        <f>IF($D$20=0,IFERROR(W1415,MAX($D$16,POWER((ABS(K1414)^2)/($I$5*MAX(F1414,0.1)^2),1/3))),IF(IFERROR(AG1415,0)=0,IFERROR(W1415,MAX($D$16,POWER((ABS(K1414)^2)/($I$5*MAX(F1414,0.1)^2),1/3))),IF(OR(IFERROR(W1414,0)=0,IFERROR(AD1415,0)&gt;1),MAX($D$16,POWER((ABS(K1414)^2)/($I$5*MAX(F1414,0.1)^2),1/3)),IF(IFERROR(AF1414,0)&gt;0,MAX($D$16,IFERROR(W1414,0)+((IFERROR(AF1414,0))*$D$18*IF((IFERROR(AD1414,0))&lt;1,1,-1))),IF(IFERROR(AF1414,0)&lt;0,IF(ABS((MAX($D$16,POWER((ABS(K1414)^2)/($I$5*MAX(F1414,0.1)^2),1/3)))-IFERROR(W1414,0))&gt;$D$19,MAX($D$16,IF((MAX($D$16,POWER((ABS(K1414)^2)/($I$5*MAX(F1414,0.1)^2),1/3)))&gt;IFERROR(W1414,0),MIN((MAX($D$16,POWER((ABS(K1414)^2)/($I$5*MAX(F1414,0.1)^2),1/3))),IFERROR(W1414,0)+(MIN(ABS(IFERROR(AF1414,0))*$D$18,ABS((MAX($D$16,POWER((ABS(K1414)^2)/($I$5*MAX(F1414,0.1)^2),1/3)))-IFERROR(W1414,0))))),MAX((MAX($D$16,POWER((ABS(K1414)^2)/($I$5*MAX(F1414,0.1)^2),1/3))),IFERROR(W1414,0)-(MIN(ABS(IFERROR(AF1414,0))*$D$18,ABS((MAX($D$16,POWER((ABS(K1414)^2)/($I$5*MAX(F1414,0.1)^2),1/3)))-IFERROR(W1414,0))))))),MAX($D$16,POWER((ABS(K1414)^2)/($I$5*MAX(F1414,0.1)^2),1/3))),MAX($D$16,IFERROR(W1414,0)))))))</f>
        <v/>
      </c>
      <c r="X1414">
        <f>((F1414)+(G1414)*(W1414))*(W1414)</f>
        <v/>
      </c>
      <c r="Y1414">
        <f>(((F1414)+(G1414)*(W1414))*(W1414))/MAX((F1414)+2*(W1414)*SQRT(1+(G1414)^2),1E-6)</f>
        <v/>
      </c>
      <c r="Z1414">
        <f>ABS(K1414)/MAX(((F1414)+(G1414)*(W1414))*(W1414),1E-6)</f>
        <v/>
      </c>
      <c r="AA1414">
        <f>E1414+W1414</f>
        <v/>
      </c>
      <c r="AB1414">
        <f>AA1414+((ABS(K1414)/MAX(((F1414)+(G1414)*(W1414))*(W1414),1E-6))^2)/(2*$I$5)</f>
        <v/>
      </c>
      <c r="AC1414">
        <f>((ABS(K1414)*$D$6)/(MAX(((F1414)+(G1414)*(W1414))*(W1414),1E-6)*MAX(((((F1414)+(G1414)*(W1414))*(W1414))/MAX((F1414)+2*(W1414)*SQRT(1+(G1414)^2),1E-6))^(2/3),1E-6)))^2</f>
        <v/>
      </c>
      <c r="AD1414">
        <f>ABS(ABS(K1414)/MAX(((F1414)+(G1414)*(W1414))*(W1414),1E-6))/SQRT($I$5*MAX((((F1414)+(G1414)*(W1414))*(W1414))/MAX((F1414)+2*(G1414)*(W1414),1E-6),1E-6))</f>
        <v/>
      </c>
      <c r="AE1414">
        <f>((F1414)*(W1414)^2)/2+(G1414)*(W1414)^3/3+(ABS(K1414)^2)/($I$5*MAX(((F1414)+(G1414)*(W1414))*(W1414),1E-6))</f>
        <v/>
      </c>
      <c r="AF1414">
        <f>IF($D$20=0,0,IFERROR(AB1415+(((AC1414+AC1415)/2)*J1415)+(IF(Z1414&gt;Z1415,$D$8*((Z1414^2-Z1415^2)/(2*$I$5)),$D$9*((Z1415^2-Z1414^2)/(2*$I$5)))+($D$10*(ABS(I1415)/90)*(MAX(Z1414^2,Z1415^2)/(2*$I$5))))-AB1414,0))</f>
        <v/>
      </c>
      <c r="AG1414">
        <f>IF($D$20=0,1,IFERROR(IF(ROUND(AD1414,3)=1,1,IF(AND(ABS(AF1414)&lt;$D$19,AD1414&lt;1),1,0)),0))</f>
        <v/>
      </c>
      <c r="AH1414">
        <f>IFERROR(IF(V32="Supercritical",MAX($D$16,IFERROR(L1414,MAX($D$16,POWER((ABS(K1414)^2)/($I$5*MAX(F1414,0.1)^2),1/3)))),IF(V32="Subcritical",MAX($D$16,IFERROR(W1414,MAX($D$16,POWER((ABS(K1414)^2)/($I$5*MAX(F1414,0.1)^2),1/3)))),IF(AND(IFERROR(V1414,0)=1,IFERROR(AG1414,0)=1),IF(IFERROR(T1414,-1E99)&gt;=IFERROR(AE1414,-1E99),MAX($D$16,IFERROR(L1414,MAX($D$16,POWER((ABS(K1414)^2)/($I$5*MAX(F1414,0.1)^2),1/3)))),MAX($D$16,IFERROR(W1414,MAX($D$16,POWER((ABS(K1414)^2)/($I$5*MAX(F1414,0.1)^2),1/3))))),IF(IFERROR(V1414,0)=1,MAX($D$16,IFERROR(L1414,MAX($D$16,POWER((ABS(K1414)^2)/($I$5*MAX(F1414,0.1)^2),1/3)))),IF(IFERROR(AG1414,0)=1,MAX($D$16,IFERROR(W1414,MAX($D$16,POWER((ABS(K1414)^2)/($I$5*MAX(F1414,0.1)^2),1/3)))),MAX($D$16,POWER((ABS(K1414)^2)/($I$5*MAX(F1414,0.1)^2),1/3))))))),MAX($D$16,POWER((ABS(K1414)^2)/($I$5*MAX(F1414,0.1)^2),1/3)))</f>
        <v/>
      </c>
      <c r="AI1414">
        <f>E1414+AH1414</f>
        <v/>
      </c>
      <c r="AJ1414">
        <f>AI1414+((ABS(K1414)/MAX(((F1414)+(G1414)*(AH1414))*(AH1414),1E-6))^2)/(2*$I$5)</f>
        <v/>
      </c>
      <c r="AM1414" t="n">
        <v>0</v>
      </c>
      <c r="AN1414" t="n">
        <v>0</v>
      </c>
      <c r="AO1414">
        <f>AM1414+AN1414</f>
        <v/>
      </c>
      <c r="AP1414">
        <f>AP1413+AO1414</f>
        <v/>
      </c>
      <c r="AQ1414">
        <f>ABS(ABS(K1414)/MAX(((F1414)+(G1414)*(AH1414))*(AH1414),1E-6))/SQRT($I$5*MAX((((F1414)+(G1414)*(AH1414))*(AH1414))/MAX((F1414)+2*(G1414)*(AH1414),1E-6),1E-6))</f>
        <v/>
      </c>
      <c r="AR1414">
        <f>IF(AQ1414&lt;1,"Subcritical","Supercritical")</f>
        <v/>
      </c>
      <c r="AS1414">
        <f>((ABS(K1414)*$D$6)/(MAX(((F1414)+(G1414)*(AH1414))*(AH1414),1E-6)*MAX(((((F1414)+(G1414)*(AH1414))*(AH1414))/MAX((F1414)+2*(AH1414)*SQRT(1+(G1414)^2),1E-6))^(2/3),1E-6)))^2</f>
        <v/>
      </c>
    </row>
    <row r="1415">
      <c r="A1415" t="n">
        <v>1266</v>
      </c>
      <c r="B1415" t="n">
        <v>1264.89</v>
      </c>
      <c r="C1415" t="n">
        <v>616069.9669999999</v>
      </c>
      <c r="D1415" t="n">
        <v>3096739.285</v>
      </c>
      <c r="E1415" t="n">
        <v>631.9295</v>
      </c>
      <c r="F1415" t="n">
        <v>5.2</v>
      </c>
      <c r="G1415" t="n">
        <v>0</v>
      </c>
      <c r="H1415" t="inlineStr">
        <is>
          <t>Normal</t>
        </is>
      </c>
      <c r="I1415" t="n">
        <v>0.055</v>
      </c>
      <c r="J1415">
        <f>B1415-B1414</f>
        <v/>
      </c>
      <c r="K1415">
        <f>MAX(0,K1414-AO1414)</f>
        <v/>
      </c>
      <c r="L1415">
        <f>IF($D$20=0,IFERROR(L1414,MAX($D$16,POWER((ABS(K1415)^2)/($I$5*MAX(F1415,0.1)^2),1/3))),IF(IFERROR(V1414,0)=0,IFERROR(L1414,MAX($D$16,POWER((ABS(K1415)^2)/($I$5*MAX(F1415,0.1)^2),1/3))),IF(OR(IFERROR(L1415,0)=0,IFERROR(S1414,0)&lt;1,IFERROR(S1415,0)&lt;1),MAX($D$16,POWER((ABS(K1415)^2)/($I$5*MAX(F1415,0.1)^2),1/3)),IF(IFERROR(U1415,0)&gt;0,MAX($D$16,IFERROR(L1415,0)+((IFERROR(U1415,0))*$D$18*IF((IFERROR(S1415,0))&lt;1,1,-1))),IF(IFERROR(U1415,0)&lt;0,IF(ABS((MAX($D$16,POWER((ABS(K1415)^2)/($I$5*MAX(F1415,0.1)^2),1/3)))-IFERROR(L1415,0))&gt;$D$19,MAX($D$16,IF((MAX($D$16,POWER((ABS(K1415)^2)/($I$5*MAX(F1415,0.1)^2),1/3)))&gt;IFERROR(L1415,0),MIN((MAX($D$16,POWER((ABS(K1415)^2)/($I$5*MAX(F1415,0.1)^2),1/3))),IFERROR(L1415,0)+(MIN(ABS(IFERROR(U1415,0))*$D$18,ABS((MAX($D$16,POWER((ABS(K1415)^2)/($I$5*MAX(F1415,0.1)^2),1/3)))-IFERROR(L1415,0))))),MAX((MAX($D$16,POWER((ABS(K1415)^2)/($I$5*MAX(F1415,0.1)^2),1/3))),IFERROR(L1415,0)-(MIN(ABS(IFERROR(U1415,0))*$D$18,ABS((MAX($D$16,POWER((ABS(K1415)^2)/($I$5*MAX(F1415,0.1)^2),1/3)))-IFERROR(L1415,0))))))),MAX($D$16,POWER((ABS(K1415)^2)/($I$5*MAX(F1415,0.1)^2),1/3))),MAX($D$16,IFERROR(L1415,0)))))))</f>
        <v/>
      </c>
      <c r="M1415">
        <f>((F1415)+(G1415)*(L1415))*(L1415)</f>
        <v/>
      </c>
      <c r="N1415">
        <f>(((F1415)+(G1415)*(L1415))*(L1415))/MAX((F1415)+2*(L1415)*SQRT(1+(G1415)^2),1E-6)</f>
        <v/>
      </c>
      <c r="O1415">
        <f>ABS(K1415)/MAX(((F1415)+(G1415)*(L1415))*(L1415),1E-6)</f>
        <v/>
      </c>
      <c r="P1415">
        <f>E1415+L1415</f>
        <v/>
      </c>
      <c r="Q1415">
        <f>P1415+((ABS(K1415)/MAX(((F1415)+(G1415)*(L1415))*(L1415),1E-6))^2)/(2*$I$5)</f>
        <v/>
      </c>
      <c r="R1415">
        <f>((ABS(K1415)*$D$6)/(MAX(((F1415)+(G1415)*(L1415))*(L1415),1E-6)*MAX(((((F1415)+(G1415)*(L1415))*(L1415))/MAX((F1415)+2*(L1415)*SQRT(1+(G1415)^2),1E-6))^(2/3),1E-6)))^2</f>
        <v/>
      </c>
      <c r="S1415">
        <f>ABS(ABS(K1415)/MAX(((F1415)+(G1415)*(L1415))*(L1415),1E-6))/SQRT($I$5*MAX((((F1415)+(G1415)*(L1415))*(L1415))/MAX((F1415)+2*(G1415)*(L1415),1E-6),1E-6))</f>
        <v/>
      </c>
      <c r="T1415">
        <f>((F1415)*(L1415)^2)/2+(G1415)*(L1415)^3/3+(ABS(K1415)^2)/($I$5*MAX(((F1415)+(G1415)*(L1415))*(L1415),1E-6))</f>
        <v/>
      </c>
      <c r="U1415">
        <f>IF($D$20=0,0,IFERROR(Q1414-(((R1414+R1415)/2)*J1415)-(IF(O1414&gt;O1415,$D$8*((O1414^2-O1415^2)/(2*$I$5)),$D$9*((O1415^2-O1414^2)/(2*$I$5)))+($D$10*(ABS(I1415)/90)*(MAX(O1414^2,O1415^2)/(2*$I$5))))-Q1415,0))</f>
        <v/>
      </c>
      <c r="V1415">
        <f>IF($D$20=0,1,IFERROR(IF(ROUND(S1415,3)=1,1,IF(AND(ABS(U1415)&lt;$D$19,S1415&gt;1),1,0)),0))</f>
        <v/>
      </c>
      <c r="W1415">
        <f>IF($D$20=0,IFERROR(W1416,MAX($D$16,POWER((ABS(K1415)^2)/($I$5*MAX(F1415,0.1)^2),1/3))),IF(IFERROR(AG1416,0)=0,IFERROR(W1416,MAX($D$16,POWER((ABS(K1415)^2)/($I$5*MAX(F1415,0.1)^2),1/3))),IF(OR(IFERROR(W1415,0)=0,IFERROR(AD1416,0)&gt;1),MAX($D$16,POWER((ABS(K1415)^2)/($I$5*MAX(F1415,0.1)^2),1/3)),IF(IFERROR(AF1415,0)&gt;0,MAX($D$16,IFERROR(W1415,0)+((IFERROR(AF1415,0))*$D$18*IF((IFERROR(AD1415,0))&lt;1,1,-1))),IF(IFERROR(AF1415,0)&lt;0,IF(ABS((MAX($D$16,POWER((ABS(K1415)^2)/($I$5*MAX(F1415,0.1)^2),1/3)))-IFERROR(W1415,0))&gt;$D$19,MAX($D$16,IF((MAX($D$16,POWER((ABS(K1415)^2)/($I$5*MAX(F1415,0.1)^2),1/3)))&gt;IFERROR(W1415,0),MIN((MAX($D$16,POWER((ABS(K1415)^2)/($I$5*MAX(F1415,0.1)^2),1/3))),IFERROR(W1415,0)+(MIN(ABS(IFERROR(AF1415,0))*$D$18,ABS((MAX($D$16,POWER((ABS(K1415)^2)/($I$5*MAX(F1415,0.1)^2),1/3)))-IFERROR(W1415,0))))),MAX((MAX($D$16,POWER((ABS(K1415)^2)/($I$5*MAX(F1415,0.1)^2),1/3))),IFERROR(W1415,0)-(MIN(ABS(IFERROR(AF1415,0))*$D$18,ABS((MAX($D$16,POWER((ABS(K1415)^2)/($I$5*MAX(F1415,0.1)^2),1/3)))-IFERROR(W1415,0))))))),MAX($D$16,POWER((ABS(K1415)^2)/($I$5*MAX(F1415,0.1)^2),1/3))),MAX($D$16,IFERROR(W1415,0)))))))</f>
        <v/>
      </c>
      <c r="X1415">
        <f>((F1415)+(G1415)*(W1415))*(W1415)</f>
        <v/>
      </c>
      <c r="Y1415">
        <f>(((F1415)+(G1415)*(W1415))*(W1415))/MAX((F1415)+2*(W1415)*SQRT(1+(G1415)^2),1E-6)</f>
        <v/>
      </c>
      <c r="Z1415">
        <f>ABS(K1415)/MAX(((F1415)+(G1415)*(W1415))*(W1415),1E-6)</f>
        <v/>
      </c>
      <c r="AA1415">
        <f>E1415+W1415</f>
        <v/>
      </c>
      <c r="AB1415">
        <f>AA1415+((ABS(K1415)/MAX(((F1415)+(G1415)*(W1415))*(W1415),1E-6))^2)/(2*$I$5)</f>
        <v/>
      </c>
      <c r="AC1415">
        <f>((ABS(K1415)*$D$6)/(MAX(((F1415)+(G1415)*(W1415))*(W1415),1E-6)*MAX(((((F1415)+(G1415)*(W1415))*(W1415))/MAX((F1415)+2*(W1415)*SQRT(1+(G1415)^2),1E-6))^(2/3),1E-6)))^2</f>
        <v/>
      </c>
      <c r="AD1415">
        <f>ABS(ABS(K1415)/MAX(((F1415)+(G1415)*(W1415))*(W1415),1E-6))/SQRT($I$5*MAX((((F1415)+(G1415)*(W1415))*(W1415))/MAX((F1415)+2*(G1415)*(W1415),1E-6),1E-6))</f>
        <v/>
      </c>
      <c r="AE1415">
        <f>((F1415)*(W1415)^2)/2+(G1415)*(W1415)^3/3+(ABS(K1415)^2)/($I$5*MAX(((F1415)+(G1415)*(W1415))*(W1415),1E-6))</f>
        <v/>
      </c>
      <c r="AF1415">
        <f>IF($D$20=0,0,IFERROR(AB1416+(((AC1415+AC1416)/2)*J1416)+(IF(Z1415&gt;Z1416,$D$8*((Z1415^2-Z1416^2)/(2*$I$5)),$D$9*((Z1416^2-Z1415^2)/(2*$I$5)))+($D$10*(ABS(I1416)/90)*(MAX(Z1415^2,Z1416^2)/(2*$I$5))))-AB1415,0))</f>
        <v/>
      </c>
      <c r="AG1415">
        <f>IF($D$20=0,1,IFERROR(IF(ROUND(AD1415,3)=1,1,IF(AND(ABS(AF1415)&lt;$D$19,AD1415&lt;1),1,0)),0))</f>
        <v/>
      </c>
      <c r="AH1415">
        <f>IFERROR(IF(V32="Supercritical",MAX($D$16,IFERROR(L1415,MAX($D$16,POWER((ABS(K1415)^2)/($I$5*MAX(F1415,0.1)^2),1/3)))),IF(V32="Subcritical",MAX($D$16,IFERROR(W1415,MAX($D$16,POWER((ABS(K1415)^2)/($I$5*MAX(F1415,0.1)^2),1/3)))),IF(AND(IFERROR(V1415,0)=1,IFERROR(AG1415,0)=1),IF(IFERROR(T1415,-1E99)&gt;=IFERROR(AE1415,-1E99),MAX($D$16,IFERROR(L1415,MAX($D$16,POWER((ABS(K1415)^2)/($I$5*MAX(F1415,0.1)^2),1/3)))),MAX($D$16,IFERROR(W1415,MAX($D$16,POWER((ABS(K1415)^2)/($I$5*MAX(F1415,0.1)^2),1/3))))),IF(IFERROR(V1415,0)=1,MAX($D$16,IFERROR(L1415,MAX($D$16,POWER((ABS(K1415)^2)/($I$5*MAX(F1415,0.1)^2),1/3)))),IF(IFERROR(AG1415,0)=1,MAX($D$16,IFERROR(W1415,MAX($D$16,POWER((ABS(K1415)^2)/($I$5*MAX(F1415,0.1)^2),1/3)))),MAX($D$16,POWER((ABS(K1415)^2)/($I$5*MAX(F1415,0.1)^2),1/3))))))),MAX($D$16,POWER((ABS(K1415)^2)/($I$5*MAX(F1415,0.1)^2),1/3)))</f>
        <v/>
      </c>
      <c r="AI1415">
        <f>E1415+AH1415</f>
        <v/>
      </c>
      <c r="AJ1415">
        <f>AI1415+((ABS(K1415)/MAX(((F1415)+(G1415)*(AH1415))*(AH1415),1E-6))^2)/(2*$I$5)</f>
        <v/>
      </c>
      <c r="AM1415" t="n">
        <v>0</v>
      </c>
      <c r="AN1415" t="n">
        <v>0</v>
      </c>
      <c r="AO1415">
        <f>AM1415+AN1415</f>
        <v/>
      </c>
      <c r="AP1415">
        <f>AP1414+AO1415</f>
        <v/>
      </c>
      <c r="AQ1415">
        <f>ABS(ABS(K1415)/MAX(((F1415)+(G1415)*(AH1415))*(AH1415),1E-6))/SQRT($I$5*MAX((((F1415)+(G1415)*(AH1415))*(AH1415))/MAX((F1415)+2*(G1415)*(AH1415),1E-6),1E-6))</f>
        <v/>
      </c>
      <c r="AR1415">
        <f>IF(AQ1415&lt;1,"Subcritical","Supercritical")</f>
        <v/>
      </c>
      <c r="AS1415">
        <f>((ABS(K1415)*$D$6)/(MAX(((F1415)+(G1415)*(AH1415))*(AH1415),1E-6)*MAX(((((F1415)+(G1415)*(AH1415))*(AH1415))/MAX((F1415)+2*(AH1415)*SQRT(1+(G1415)^2),1E-6))^(2/3),1E-6)))^2</f>
        <v/>
      </c>
    </row>
    <row r="1416">
      <c r="A1416" t="n">
        <v>1267</v>
      </c>
      <c r="B1416" t="n">
        <v>1265.89</v>
      </c>
      <c r="C1416" t="n">
        <v>616069.925</v>
      </c>
      <c r="D1416" t="n">
        <v>3096738.286</v>
      </c>
      <c r="E1416" t="n">
        <v>631.929</v>
      </c>
      <c r="F1416" t="n">
        <v>5.2</v>
      </c>
      <c r="G1416" t="n">
        <v>0</v>
      </c>
      <c r="H1416" t="inlineStr">
        <is>
          <t>Normal</t>
        </is>
      </c>
      <c r="I1416" t="n">
        <v>0</v>
      </c>
      <c r="J1416">
        <f>B1416-B1415</f>
        <v/>
      </c>
      <c r="K1416">
        <f>MAX(0,K1415-AO1415)</f>
        <v/>
      </c>
      <c r="L1416">
        <f>IF($D$20=0,IFERROR(L1415,MAX($D$16,POWER((ABS(K1416)^2)/($I$5*MAX(F1416,0.1)^2),1/3))),IF(IFERROR(V1415,0)=0,IFERROR(L1415,MAX($D$16,POWER((ABS(K1416)^2)/($I$5*MAX(F1416,0.1)^2),1/3))),IF(OR(IFERROR(L1416,0)=0,IFERROR(S1415,0)&lt;1,IFERROR(S1416,0)&lt;1),MAX($D$16,POWER((ABS(K1416)^2)/($I$5*MAX(F1416,0.1)^2),1/3)),IF(IFERROR(U1416,0)&gt;0,MAX($D$16,IFERROR(L1416,0)+((IFERROR(U1416,0))*$D$18*IF((IFERROR(S1416,0))&lt;1,1,-1))),IF(IFERROR(U1416,0)&lt;0,IF(ABS((MAX($D$16,POWER((ABS(K1416)^2)/($I$5*MAX(F1416,0.1)^2),1/3)))-IFERROR(L1416,0))&gt;$D$19,MAX($D$16,IF((MAX($D$16,POWER((ABS(K1416)^2)/($I$5*MAX(F1416,0.1)^2),1/3)))&gt;IFERROR(L1416,0),MIN((MAX($D$16,POWER((ABS(K1416)^2)/($I$5*MAX(F1416,0.1)^2),1/3))),IFERROR(L1416,0)+(MIN(ABS(IFERROR(U1416,0))*$D$18,ABS((MAX($D$16,POWER((ABS(K1416)^2)/($I$5*MAX(F1416,0.1)^2),1/3)))-IFERROR(L1416,0))))),MAX((MAX($D$16,POWER((ABS(K1416)^2)/($I$5*MAX(F1416,0.1)^2),1/3))),IFERROR(L1416,0)-(MIN(ABS(IFERROR(U1416,0))*$D$18,ABS((MAX($D$16,POWER((ABS(K1416)^2)/($I$5*MAX(F1416,0.1)^2),1/3)))-IFERROR(L1416,0))))))),MAX($D$16,POWER((ABS(K1416)^2)/($I$5*MAX(F1416,0.1)^2),1/3))),MAX($D$16,IFERROR(L1416,0)))))))</f>
        <v/>
      </c>
      <c r="M1416">
        <f>((F1416)+(G1416)*(L1416))*(L1416)</f>
        <v/>
      </c>
      <c r="N1416">
        <f>(((F1416)+(G1416)*(L1416))*(L1416))/MAX((F1416)+2*(L1416)*SQRT(1+(G1416)^2),1E-6)</f>
        <v/>
      </c>
      <c r="O1416">
        <f>ABS(K1416)/MAX(((F1416)+(G1416)*(L1416))*(L1416),1E-6)</f>
        <v/>
      </c>
      <c r="P1416">
        <f>E1416+L1416</f>
        <v/>
      </c>
      <c r="Q1416">
        <f>P1416+((ABS(K1416)/MAX(((F1416)+(G1416)*(L1416))*(L1416),1E-6))^2)/(2*$I$5)</f>
        <v/>
      </c>
      <c r="R1416">
        <f>((ABS(K1416)*$D$6)/(MAX(((F1416)+(G1416)*(L1416))*(L1416),1E-6)*MAX(((((F1416)+(G1416)*(L1416))*(L1416))/MAX((F1416)+2*(L1416)*SQRT(1+(G1416)^2),1E-6))^(2/3),1E-6)))^2</f>
        <v/>
      </c>
      <c r="S1416">
        <f>ABS(ABS(K1416)/MAX(((F1416)+(G1416)*(L1416))*(L1416),1E-6))/SQRT($I$5*MAX((((F1416)+(G1416)*(L1416))*(L1416))/MAX((F1416)+2*(G1416)*(L1416),1E-6),1E-6))</f>
        <v/>
      </c>
      <c r="T1416">
        <f>((F1416)*(L1416)^2)/2+(G1416)*(L1416)^3/3+(ABS(K1416)^2)/($I$5*MAX(((F1416)+(G1416)*(L1416))*(L1416),1E-6))</f>
        <v/>
      </c>
      <c r="U1416">
        <f>IF($D$20=0,0,IFERROR(Q1415-(((R1415+R1416)/2)*J1416)-(IF(O1415&gt;O1416,$D$8*((O1415^2-O1416^2)/(2*$I$5)),$D$9*((O1416^2-O1415^2)/(2*$I$5)))+($D$10*(ABS(I1416)/90)*(MAX(O1415^2,O1416^2)/(2*$I$5))))-Q1416,0))</f>
        <v/>
      </c>
      <c r="V1416">
        <f>IF($D$20=0,1,IFERROR(IF(ROUND(S1416,3)=1,1,IF(AND(ABS(U1416)&lt;$D$19,S1416&gt;1),1,0)),0))</f>
        <v/>
      </c>
      <c r="W1416">
        <f>IF($D$20=0,IFERROR(W1417,MAX($D$16,POWER((ABS(K1416)^2)/($I$5*MAX(F1416,0.1)^2),1/3))),IF(IFERROR(AG1417,0)=0,IFERROR(W1417,MAX($D$16,POWER((ABS(K1416)^2)/($I$5*MAX(F1416,0.1)^2),1/3))),IF(OR(IFERROR(W1416,0)=0,IFERROR(AD1417,0)&gt;1),MAX($D$16,POWER((ABS(K1416)^2)/($I$5*MAX(F1416,0.1)^2),1/3)),IF(IFERROR(AF1416,0)&gt;0,MAX($D$16,IFERROR(W1416,0)+((IFERROR(AF1416,0))*$D$18*IF((IFERROR(AD1416,0))&lt;1,1,-1))),IF(IFERROR(AF1416,0)&lt;0,IF(ABS((MAX($D$16,POWER((ABS(K1416)^2)/($I$5*MAX(F1416,0.1)^2),1/3)))-IFERROR(W1416,0))&gt;$D$19,MAX($D$16,IF((MAX($D$16,POWER((ABS(K1416)^2)/($I$5*MAX(F1416,0.1)^2),1/3)))&gt;IFERROR(W1416,0),MIN((MAX($D$16,POWER((ABS(K1416)^2)/($I$5*MAX(F1416,0.1)^2),1/3))),IFERROR(W1416,0)+(MIN(ABS(IFERROR(AF1416,0))*$D$18,ABS((MAX($D$16,POWER((ABS(K1416)^2)/($I$5*MAX(F1416,0.1)^2),1/3)))-IFERROR(W1416,0))))),MAX((MAX($D$16,POWER((ABS(K1416)^2)/($I$5*MAX(F1416,0.1)^2),1/3))),IFERROR(W1416,0)-(MIN(ABS(IFERROR(AF1416,0))*$D$18,ABS((MAX($D$16,POWER((ABS(K1416)^2)/($I$5*MAX(F1416,0.1)^2),1/3)))-IFERROR(W1416,0))))))),MAX($D$16,POWER((ABS(K1416)^2)/($I$5*MAX(F1416,0.1)^2),1/3))),MAX($D$16,IFERROR(W1416,0)))))))</f>
        <v/>
      </c>
      <c r="X1416">
        <f>((F1416)+(G1416)*(W1416))*(W1416)</f>
        <v/>
      </c>
      <c r="Y1416">
        <f>(((F1416)+(G1416)*(W1416))*(W1416))/MAX((F1416)+2*(W1416)*SQRT(1+(G1416)^2),1E-6)</f>
        <v/>
      </c>
      <c r="Z1416">
        <f>ABS(K1416)/MAX(((F1416)+(G1416)*(W1416))*(W1416),1E-6)</f>
        <v/>
      </c>
      <c r="AA1416">
        <f>E1416+W1416</f>
        <v/>
      </c>
      <c r="AB1416">
        <f>AA1416+((ABS(K1416)/MAX(((F1416)+(G1416)*(W1416))*(W1416),1E-6))^2)/(2*$I$5)</f>
        <v/>
      </c>
      <c r="AC1416">
        <f>((ABS(K1416)*$D$6)/(MAX(((F1416)+(G1416)*(W1416))*(W1416),1E-6)*MAX(((((F1416)+(G1416)*(W1416))*(W1416))/MAX((F1416)+2*(W1416)*SQRT(1+(G1416)^2),1E-6))^(2/3),1E-6)))^2</f>
        <v/>
      </c>
      <c r="AD1416">
        <f>ABS(ABS(K1416)/MAX(((F1416)+(G1416)*(W1416))*(W1416),1E-6))/SQRT($I$5*MAX((((F1416)+(G1416)*(W1416))*(W1416))/MAX((F1416)+2*(G1416)*(W1416),1E-6),1E-6))</f>
        <v/>
      </c>
      <c r="AE1416">
        <f>((F1416)*(W1416)^2)/2+(G1416)*(W1416)^3/3+(ABS(K1416)^2)/($I$5*MAX(((F1416)+(G1416)*(W1416))*(W1416),1E-6))</f>
        <v/>
      </c>
      <c r="AF1416">
        <f>IF($D$20=0,0,IFERROR(AB1417+(((AC1416+AC1417)/2)*J1417)+(IF(Z1416&gt;Z1417,$D$8*((Z1416^2-Z1417^2)/(2*$I$5)),$D$9*((Z1417^2-Z1416^2)/(2*$I$5)))+($D$10*(ABS(I1417)/90)*(MAX(Z1416^2,Z1417^2)/(2*$I$5))))-AB1416,0))</f>
        <v/>
      </c>
      <c r="AG1416">
        <f>IF($D$20=0,1,IFERROR(IF(ROUND(AD1416,3)=1,1,IF(AND(ABS(AF1416)&lt;$D$19,AD1416&lt;1),1,0)),0))</f>
        <v/>
      </c>
      <c r="AH1416">
        <f>IFERROR(IF(V32="Supercritical",MAX($D$16,IFERROR(L1416,MAX($D$16,POWER((ABS(K1416)^2)/($I$5*MAX(F1416,0.1)^2),1/3)))),IF(V32="Subcritical",MAX($D$16,IFERROR(W1416,MAX($D$16,POWER((ABS(K1416)^2)/($I$5*MAX(F1416,0.1)^2),1/3)))),IF(AND(IFERROR(V1416,0)=1,IFERROR(AG1416,0)=1),IF(IFERROR(T1416,-1E99)&gt;=IFERROR(AE1416,-1E99),MAX($D$16,IFERROR(L1416,MAX($D$16,POWER((ABS(K1416)^2)/($I$5*MAX(F1416,0.1)^2),1/3)))),MAX($D$16,IFERROR(W1416,MAX($D$16,POWER((ABS(K1416)^2)/($I$5*MAX(F1416,0.1)^2),1/3))))),IF(IFERROR(V1416,0)=1,MAX($D$16,IFERROR(L1416,MAX($D$16,POWER((ABS(K1416)^2)/($I$5*MAX(F1416,0.1)^2),1/3)))),IF(IFERROR(AG1416,0)=1,MAX($D$16,IFERROR(W1416,MAX($D$16,POWER((ABS(K1416)^2)/($I$5*MAX(F1416,0.1)^2),1/3)))),MAX($D$16,POWER((ABS(K1416)^2)/($I$5*MAX(F1416,0.1)^2),1/3))))))),MAX($D$16,POWER((ABS(K1416)^2)/($I$5*MAX(F1416,0.1)^2),1/3)))</f>
        <v/>
      </c>
      <c r="AI1416">
        <f>E1416+AH1416</f>
        <v/>
      </c>
      <c r="AJ1416">
        <f>AI1416+((ABS(K1416)/MAX(((F1416)+(G1416)*(AH1416))*(AH1416),1E-6))^2)/(2*$I$5)</f>
        <v/>
      </c>
      <c r="AM1416" t="n">
        <v>0</v>
      </c>
      <c r="AN1416" t="n">
        <v>0</v>
      </c>
      <c r="AO1416">
        <f>AM1416+AN1416</f>
        <v/>
      </c>
      <c r="AP1416">
        <f>AP1415+AO1416</f>
        <v/>
      </c>
      <c r="AQ1416">
        <f>ABS(ABS(K1416)/MAX(((F1416)+(G1416)*(AH1416))*(AH1416),1E-6))/SQRT($I$5*MAX((((F1416)+(G1416)*(AH1416))*(AH1416))/MAX((F1416)+2*(G1416)*(AH1416),1E-6),1E-6))</f>
        <v/>
      </c>
      <c r="AR1416">
        <f>IF(AQ1416&lt;1,"Subcritical","Supercritical")</f>
        <v/>
      </c>
      <c r="AS1416">
        <f>((ABS(K1416)*$D$6)/(MAX(((F1416)+(G1416)*(AH1416))*(AH1416),1E-6)*MAX(((((F1416)+(G1416)*(AH1416))*(AH1416))/MAX((F1416)+2*(AH1416)*SQRT(1+(G1416)^2),1E-6))^(2/3),1E-6)))^2</f>
        <v/>
      </c>
    </row>
    <row r="1417">
      <c r="A1417" t="n">
        <v>1268</v>
      </c>
      <c r="B1417" t="n">
        <v>1266.89</v>
      </c>
      <c r="C1417" t="n">
        <v>616069.883</v>
      </c>
      <c r="D1417" t="n">
        <v>3096737.287</v>
      </c>
      <c r="E1417" t="n">
        <v>631.9285</v>
      </c>
      <c r="F1417" t="n">
        <v>5.2</v>
      </c>
      <c r="G1417" t="n">
        <v>0</v>
      </c>
      <c r="H1417" t="inlineStr">
        <is>
          <t>Normal</t>
        </is>
      </c>
      <c r="I1417" t="n">
        <v>0</v>
      </c>
      <c r="J1417">
        <f>B1417-B1416</f>
        <v/>
      </c>
      <c r="K1417">
        <f>MAX(0,K1416-AO1416)</f>
        <v/>
      </c>
      <c r="L1417">
        <f>IF($D$20=0,IFERROR(L1416,MAX($D$16,POWER((ABS(K1417)^2)/($I$5*MAX(F1417,0.1)^2),1/3))),IF(IFERROR(V1416,0)=0,IFERROR(L1416,MAX($D$16,POWER((ABS(K1417)^2)/($I$5*MAX(F1417,0.1)^2),1/3))),IF(OR(IFERROR(L1417,0)=0,IFERROR(S1416,0)&lt;1,IFERROR(S1417,0)&lt;1),MAX($D$16,POWER((ABS(K1417)^2)/($I$5*MAX(F1417,0.1)^2),1/3)),IF(IFERROR(U1417,0)&gt;0,MAX($D$16,IFERROR(L1417,0)+((IFERROR(U1417,0))*$D$18*IF((IFERROR(S1417,0))&lt;1,1,-1))),IF(IFERROR(U1417,0)&lt;0,IF(ABS((MAX($D$16,POWER((ABS(K1417)^2)/($I$5*MAX(F1417,0.1)^2),1/3)))-IFERROR(L1417,0))&gt;$D$19,MAX($D$16,IF((MAX($D$16,POWER((ABS(K1417)^2)/($I$5*MAX(F1417,0.1)^2),1/3)))&gt;IFERROR(L1417,0),MIN((MAX($D$16,POWER((ABS(K1417)^2)/($I$5*MAX(F1417,0.1)^2),1/3))),IFERROR(L1417,0)+(MIN(ABS(IFERROR(U1417,0))*$D$18,ABS((MAX($D$16,POWER((ABS(K1417)^2)/($I$5*MAX(F1417,0.1)^2),1/3)))-IFERROR(L1417,0))))),MAX((MAX($D$16,POWER((ABS(K1417)^2)/($I$5*MAX(F1417,0.1)^2),1/3))),IFERROR(L1417,0)-(MIN(ABS(IFERROR(U1417,0))*$D$18,ABS((MAX($D$16,POWER((ABS(K1417)^2)/($I$5*MAX(F1417,0.1)^2),1/3)))-IFERROR(L1417,0))))))),MAX($D$16,POWER((ABS(K1417)^2)/($I$5*MAX(F1417,0.1)^2),1/3))),MAX($D$16,IFERROR(L1417,0)))))))</f>
        <v/>
      </c>
      <c r="M1417">
        <f>((F1417)+(G1417)*(L1417))*(L1417)</f>
        <v/>
      </c>
      <c r="N1417">
        <f>(((F1417)+(G1417)*(L1417))*(L1417))/MAX((F1417)+2*(L1417)*SQRT(1+(G1417)^2),1E-6)</f>
        <v/>
      </c>
      <c r="O1417">
        <f>ABS(K1417)/MAX(((F1417)+(G1417)*(L1417))*(L1417),1E-6)</f>
        <v/>
      </c>
      <c r="P1417">
        <f>E1417+L1417</f>
        <v/>
      </c>
      <c r="Q1417">
        <f>P1417+((ABS(K1417)/MAX(((F1417)+(G1417)*(L1417))*(L1417),1E-6))^2)/(2*$I$5)</f>
        <v/>
      </c>
      <c r="R1417">
        <f>((ABS(K1417)*$D$6)/(MAX(((F1417)+(G1417)*(L1417))*(L1417),1E-6)*MAX(((((F1417)+(G1417)*(L1417))*(L1417))/MAX((F1417)+2*(L1417)*SQRT(1+(G1417)^2),1E-6))^(2/3),1E-6)))^2</f>
        <v/>
      </c>
      <c r="S1417">
        <f>ABS(ABS(K1417)/MAX(((F1417)+(G1417)*(L1417))*(L1417),1E-6))/SQRT($I$5*MAX((((F1417)+(G1417)*(L1417))*(L1417))/MAX((F1417)+2*(G1417)*(L1417),1E-6),1E-6))</f>
        <v/>
      </c>
      <c r="T1417">
        <f>((F1417)*(L1417)^2)/2+(G1417)*(L1417)^3/3+(ABS(K1417)^2)/($I$5*MAX(((F1417)+(G1417)*(L1417))*(L1417),1E-6))</f>
        <v/>
      </c>
      <c r="U1417">
        <f>IF($D$20=0,0,IFERROR(Q1416-(((R1416+R1417)/2)*J1417)-(IF(O1416&gt;O1417,$D$8*((O1416^2-O1417^2)/(2*$I$5)),$D$9*((O1417^2-O1416^2)/(2*$I$5)))+($D$10*(ABS(I1417)/90)*(MAX(O1416^2,O1417^2)/(2*$I$5))))-Q1417,0))</f>
        <v/>
      </c>
      <c r="V1417">
        <f>IF($D$20=0,1,IFERROR(IF(ROUND(S1417,3)=1,1,IF(AND(ABS(U1417)&lt;$D$19,S1417&gt;1),1,0)),0))</f>
        <v/>
      </c>
      <c r="W1417">
        <f>IF($D$20=0,IFERROR(W1418,MAX($D$16,POWER((ABS(K1417)^2)/($I$5*MAX(F1417,0.1)^2),1/3))),IF(IFERROR(AG1418,0)=0,IFERROR(W1418,MAX($D$16,POWER((ABS(K1417)^2)/($I$5*MAX(F1417,0.1)^2),1/3))),IF(OR(IFERROR(W1417,0)=0,IFERROR(AD1418,0)&gt;1),MAX($D$16,POWER((ABS(K1417)^2)/($I$5*MAX(F1417,0.1)^2),1/3)),IF(IFERROR(AF1417,0)&gt;0,MAX($D$16,IFERROR(W1417,0)+((IFERROR(AF1417,0))*$D$18*IF((IFERROR(AD1417,0))&lt;1,1,-1))),IF(IFERROR(AF1417,0)&lt;0,IF(ABS((MAX($D$16,POWER((ABS(K1417)^2)/($I$5*MAX(F1417,0.1)^2),1/3)))-IFERROR(W1417,0))&gt;$D$19,MAX($D$16,IF((MAX($D$16,POWER((ABS(K1417)^2)/($I$5*MAX(F1417,0.1)^2),1/3)))&gt;IFERROR(W1417,0),MIN((MAX($D$16,POWER((ABS(K1417)^2)/($I$5*MAX(F1417,0.1)^2),1/3))),IFERROR(W1417,0)+(MIN(ABS(IFERROR(AF1417,0))*$D$18,ABS((MAX($D$16,POWER((ABS(K1417)^2)/($I$5*MAX(F1417,0.1)^2),1/3)))-IFERROR(W1417,0))))),MAX((MAX($D$16,POWER((ABS(K1417)^2)/($I$5*MAX(F1417,0.1)^2),1/3))),IFERROR(W1417,0)-(MIN(ABS(IFERROR(AF1417,0))*$D$18,ABS((MAX($D$16,POWER((ABS(K1417)^2)/($I$5*MAX(F1417,0.1)^2),1/3)))-IFERROR(W1417,0))))))),MAX($D$16,POWER((ABS(K1417)^2)/($I$5*MAX(F1417,0.1)^2),1/3))),MAX($D$16,IFERROR(W1417,0)))))))</f>
        <v/>
      </c>
      <c r="X1417">
        <f>((F1417)+(G1417)*(W1417))*(W1417)</f>
        <v/>
      </c>
      <c r="Y1417">
        <f>(((F1417)+(G1417)*(W1417))*(W1417))/MAX((F1417)+2*(W1417)*SQRT(1+(G1417)^2),1E-6)</f>
        <v/>
      </c>
      <c r="Z1417">
        <f>ABS(K1417)/MAX(((F1417)+(G1417)*(W1417))*(W1417),1E-6)</f>
        <v/>
      </c>
      <c r="AA1417">
        <f>E1417+W1417</f>
        <v/>
      </c>
      <c r="AB1417">
        <f>AA1417+((ABS(K1417)/MAX(((F1417)+(G1417)*(W1417))*(W1417),1E-6))^2)/(2*$I$5)</f>
        <v/>
      </c>
      <c r="AC1417">
        <f>((ABS(K1417)*$D$6)/(MAX(((F1417)+(G1417)*(W1417))*(W1417),1E-6)*MAX(((((F1417)+(G1417)*(W1417))*(W1417))/MAX((F1417)+2*(W1417)*SQRT(1+(G1417)^2),1E-6))^(2/3),1E-6)))^2</f>
        <v/>
      </c>
      <c r="AD1417">
        <f>ABS(ABS(K1417)/MAX(((F1417)+(G1417)*(W1417))*(W1417),1E-6))/SQRT($I$5*MAX((((F1417)+(G1417)*(W1417))*(W1417))/MAX((F1417)+2*(G1417)*(W1417),1E-6),1E-6))</f>
        <v/>
      </c>
      <c r="AE1417">
        <f>((F1417)*(W1417)^2)/2+(G1417)*(W1417)^3/3+(ABS(K1417)^2)/($I$5*MAX(((F1417)+(G1417)*(W1417))*(W1417),1E-6))</f>
        <v/>
      </c>
      <c r="AF1417">
        <f>IF($D$20=0,0,IFERROR(AB1418+(((AC1417+AC1418)/2)*J1418)+(IF(Z1417&gt;Z1418,$D$8*((Z1417^2-Z1418^2)/(2*$I$5)),$D$9*((Z1418^2-Z1417^2)/(2*$I$5)))+($D$10*(ABS(I1418)/90)*(MAX(Z1417^2,Z1418^2)/(2*$I$5))))-AB1417,0))</f>
        <v/>
      </c>
      <c r="AG1417">
        <f>IF($D$20=0,1,IFERROR(IF(ROUND(AD1417,3)=1,1,IF(AND(ABS(AF1417)&lt;$D$19,AD1417&lt;1),1,0)),0))</f>
        <v/>
      </c>
      <c r="AH1417">
        <f>IFERROR(IF(V32="Supercritical",MAX($D$16,IFERROR(L1417,MAX($D$16,POWER((ABS(K1417)^2)/($I$5*MAX(F1417,0.1)^2),1/3)))),IF(V32="Subcritical",MAX($D$16,IFERROR(W1417,MAX($D$16,POWER((ABS(K1417)^2)/($I$5*MAX(F1417,0.1)^2),1/3)))),IF(AND(IFERROR(V1417,0)=1,IFERROR(AG1417,0)=1),IF(IFERROR(T1417,-1E99)&gt;=IFERROR(AE1417,-1E99),MAX($D$16,IFERROR(L1417,MAX($D$16,POWER((ABS(K1417)^2)/($I$5*MAX(F1417,0.1)^2),1/3)))),MAX($D$16,IFERROR(W1417,MAX($D$16,POWER((ABS(K1417)^2)/($I$5*MAX(F1417,0.1)^2),1/3))))),IF(IFERROR(V1417,0)=1,MAX($D$16,IFERROR(L1417,MAX($D$16,POWER((ABS(K1417)^2)/($I$5*MAX(F1417,0.1)^2),1/3)))),IF(IFERROR(AG1417,0)=1,MAX($D$16,IFERROR(W1417,MAX($D$16,POWER((ABS(K1417)^2)/($I$5*MAX(F1417,0.1)^2),1/3)))),MAX($D$16,POWER((ABS(K1417)^2)/($I$5*MAX(F1417,0.1)^2),1/3))))))),MAX($D$16,POWER((ABS(K1417)^2)/($I$5*MAX(F1417,0.1)^2),1/3)))</f>
        <v/>
      </c>
      <c r="AI1417">
        <f>E1417+AH1417</f>
        <v/>
      </c>
      <c r="AJ1417">
        <f>AI1417+((ABS(K1417)/MAX(((F1417)+(G1417)*(AH1417))*(AH1417),1E-6))^2)/(2*$I$5)</f>
        <v/>
      </c>
      <c r="AM1417" t="n">
        <v>0</v>
      </c>
      <c r="AN1417" t="n">
        <v>0</v>
      </c>
      <c r="AO1417">
        <f>AM1417+AN1417</f>
        <v/>
      </c>
      <c r="AP1417">
        <f>AP1416+AO1417</f>
        <v/>
      </c>
      <c r="AQ1417">
        <f>ABS(ABS(K1417)/MAX(((F1417)+(G1417)*(AH1417))*(AH1417),1E-6))/SQRT($I$5*MAX((((F1417)+(G1417)*(AH1417))*(AH1417))/MAX((F1417)+2*(G1417)*(AH1417),1E-6),1E-6))</f>
        <v/>
      </c>
      <c r="AR1417">
        <f>IF(AQ1417&lt;1,"Subcritical","Supercritical")</f>
        <v/>
      </c>
      <c r="AS1417">
        <f>((ABS(K1417)*$D$6)/(MAX(((F1417)+(G1417)*(AH1417))*(AH1417),1E-6)*MAX(((((F1417)+(G1417)*(AH1417))*(AH1417))/MAX((F1417)+2*(AH1417)*SQRT(1+(G1417)^2),1E-6))^(2/3),1E-6)))^2</f>
        <v/>
      </c>
    </row>
    <row r="1418">
      <c r="A1418" t="n">
        <v>1269</v>
      </c>
      <c r="B1418" t="n">
        <v>1267.889</v>
      </c>
      <c r="C1418" t="n">
        <v>616069.841</v>
      </c>
      <c r="D1418" t="n">
        <v>3096736.288</v>
      </c>
      <c r="E1418" t="n">
        <v>631.928</v>
      </c>
      <c r="F1418" t="n">
        <v>5.2</v>
      </c>
      <c r="G1418" t="n">
        <v>0</v>
      </c>
      <c r="H1418" t="inlineStr">
        <is>
          <t>Normal</t>
        </is>
      </c>
      <c r="I1418" t="n">
        <v>0.057</v>
      </c>
      <c r="J1418">
        <f>B1418-B1417</f>
        <v/>
      </c>
      <c r="K1418">
        <f>MAX(0,K1417-AO1417)</f>
        <v/>
      </c>
      <c r="L1418">
        <f>IF($D$20=0,IFERROR(L1417,MAX($D$16,POWER((ABS(K1418)^2)/($I$5*MAX(F1418,0.1)^2),1/3))),IF(IFERROR(V1417,0)=0,IFERROR(L1417,MAX($D$16,POWER((ABS(K1418)^2)/($I$5*MAX(F1418,0.1)^2),1/3))),IF(OR(IFERROR(L1418,0)=0,IFERROR(S1417,0)&lt;1,IFERROR(S1418,0)&lt;1),MAX($D$16,POWER((ABS(K1418)^2)/($I$5*MAX(F1418,0.1)^2),1/3)),IF(IFERROR(U1418,0)&gt;0,MAX($D$16,IFERROR(L1418,0)+((IFERROR(U1418,0))*$D$18*IF((IFERROR(S1418,0))&lt;1,1,-1))),IF(IFERROR(U1418,0)&lt;0,IF(ABS((MAX($D$16,POWER((ABS(K1418)^2)/($I$5*MAX(F1418,0.1)^2),1/3)))-IFERROR(L1418,0))&gt;$D$19,MAX($D$16,IF((MAX($D$16,POWER((ABS(K1418)^2)/($I$5*MAX(F1418,0.1)^2),1/3)))&gt;IFERROR(L1418,0),MIN((MAX($D$16,POWER((ABS(K1418)^2)/($I$5*MAX(F1418,0.1)^2),1/3))),IFERROR(L1418,0)+(MIN(ABS(IFERROR(U1418,0))*$D$18,ABS((MAX($D$16,POWER((ABS(K1418)^2)/($I$5*MAX(F1418,0.1)^2),1/3)))-IFERROR(L1418,0))))),MAX((MAX($D$16,POWER((ABS(K1418)^2)/($I$5*MAX(F1418,0.1)^2),1/3))),IFERROR(L1418,0)-(MIN(ABS(IFERROR(U1418,0))*$D$18,ABS((MAX($D$16,POWER((ABS(K1418)^2)/($I$5*MAX(F1418,0.1)^2),1/3)))-IFERROR(L1418,0))))))),MAX($D$16,POWER((ABS(K1418)^2)/($I$5*MAX(F1418,0.1)^2),1/3))),MAX($D$16,IFERROR(L1418,0)))))))</f>
        <v/>
      </c>
      <c r="M1418">
        <f>((F1418)+(G1418)*(L1418))*(L1418)</f>
        <v/>
      </c>
      <c r="N1418">
        <f>(((F1418)+(G1418)*(L1418))*(L1418))/MAX((F1418)+2*(L1418)*SQRT(1+(G1418)^2),1E-6)</f>
        <v/>
      </c>
      <c r="O1418">
        <f>ABS(K1418)/MAX(((F1418)+(G1418)*(L1418))*(L1418),1E-6)</f>
        <v/>
      </c>
      <c r="P1418">
        <f>E1418+L1418</f>
        <v/>
      </c>
      <c r="Q1418">
        <f>P1418+((ABS(K1418)/MAX(((F1418)+(G1418)*(L1418))*(L1418),1E-6))^2)/(2*$I$5)</f>
        <v/>
      </c>
      <c r="R1418">
        <f>((ABS(K1418)*$D$6)/(MAX(((F1418)+(G1418)*(L1418))*(L1418),1E-6)*MAX(((((F1418)+(G1418)*(L1418))*(L1418))/MAX((F1418)+2*(L1418)*SQRT(1+(G1418)^2),1E-6))^(2/3),1E-6)))^2</f>
        <v/>
      </c>
      <c r="S1418">
        <f>ABS(ABS(K1418)/MAX(((F1418)+(G1418)*(L1418))*(L1418),1E-6))/SQRT($I$5*MAX((((F1418)+(G1418)*(L1418))*(L1418))/MAX((F1418)+2*(G1418)*(L1418),1E-6),1E-6))</f>
        <v/>
      </c>
      <c r="T1418">
        <f>((F1418)*(L1418)^2)/2+(G1418)*(L1418)^3/3+(ABS(K1418)^2)/($I$5*MAX(((F1418)+(G1418)*(L1418))*(L1418),1E-6))</f>
        <v/>
      </c>
      <c r="U1418">
        <f>IF($D$20=0,0,IFERROR(Q1417-(((R1417+R1418)/2)*J1418)-(IF(O1417&gt;O1418,$D$8*((O1417^2-O1418^2)/(2*$I$5)),$D$9*((O1418^2-O1417^2)/(2*$I$5)))+($D$10*(ABS(I1418)/90)*(MAX(O1417^2,O1418^2)/(2*$I$5))))-Q1418,0))</f>
        <v/>
      </c>
      <c r="V1418">
        <f>IF($D$20=0,1,IFERROR(IF(ROUND(S1418,3)=1,1,IF(AND(ABS(U1418)&lt;$D$19,S1418&gt;1),1,0)),0))</f>
        <v/>
      </c>
      <c r="W1418">
        <f>IF($D$20=0,IFERROR(W1419,MAX($D$16,POWER((ABS(K1418)^2)/($I$5*MAX(F1418,0.1)^2),1/3))),IF(IFERROR(AG1419,0)=0,IFERROR(W1419,MAX($D$16,POWER((ABS(K1418)^2)/($I$5*MAX(F1418,0.1)^2),1/3))),IF(OR(IFERROR(W1418,0)=0,IFERROR(AD1419,0)&gt;1),MAX($D$16,POWER((ABS(K1418)^2)/($I$5*MAX(F1418,0.1)^2),1/3)),IF(IFERROR(AF1418,0)&gt;0,MAX($D$16,IFERROR(W1418,0)+((IFERROR(AF1418,0))*$D$18*IF((IFERROR(AD1418,0))&lt;1,1,-1))),IF(IFERROR(AF1418,0)&lt;0,IF(ABS((MAX($D$16,POWER((ABS(K1418)^2)/($I$5*MAX(F1418,0.1)^2),1/3)))-IFERROR(W1418,0))&gt;$D$19,MAX($D$16,IF((MAX($D$16,POWER((ABS(K1418)^2)/($I$5*MAX(F1418,0.1)^2),1/3)))&gt;IFERROR(W1418,0),MIN((MAX($D$16,POWER((ABS(K1418)^2)/($I$5*MAX(F1418,0.1)^2),1/3))),IFERROR(W1418,0)+(MIN(ABS(IFERROR(AF1418,0))*$D$18,ABS((MAX($D$16,POWER((ABS(K1418)^2)/($I$5*MAX(F1418,0.1)^2),1/3)))-IFERROR(W1418,0))))),MAX((MAX($D$16,POWER((ABS(K1418)^2)/($I$5*MAX(F1418,0.1)^2),1/3))),IFERROR(W1418,0)-(MIN(ABS(IFERROR(AF1418,0))*$D$18,ABS((MAX($D$16,POWER((ABS(K1418)^2)/($I$5*MAX(F1418,0.1)^2),1/3)))-IFERROR(W1418,0))))))),MAX($D$16,POWER((ABS(K1418)^2)/($I$5*MAX(F1418,0.1)^2),1/3))),MAX($D$16,IFERROR(W1418,0)))))))</f>
        <v/>
      </c>
      <c r="X1418">
        <f>((F1418)+(G1418)*(W1418))*(W1418)</f>
        <v/>
      </c>
      <c r="Y1418">
        <f>(((F1418)+(G1418)*(W1418))*(W1418))/MAX((F1418)+2*(W1418)*SQRT(1+(G1418)^2),1E-6)</f>
        <v/>
      </c>
      <c r="Z1418">
        <f>ABS(K1418)/MAX(((F1418)+(G1418)*(W1418))*(W1418),1E-6)</f>
        <v/>
      </c>
      <c r="AA1418">
        <f>E1418+W1418</f>
        <v/>
      </c>
      <c r="AB1418">
        <f>AA1418+((ABS(K1418)/MAX(((F1418)+(G1418)*(W1418))*(W1418),1E-6))^2)/(2*$I$5)</f>
        <v/>
      </c>
      <c r="AC1418">
        <f>((ABS(K1418)*$D$6)/(MAX(((F1418)+(G1418)*(W1418))*(W1418),1E-6)*MAX(((((F1418)+(G1418)*(W1418))*(W1418))/MAX((F1418)+2*(W1418)*SQRT(1+(G1418)^2),1E-6))^(2/3),1E-6)))^2</f>
        <v/>
      </c>
      <c r="AD1418">
        <f>ABS(ABS(K1418)/MAX(((F1418)+(G1418)*(W1418))*(W1418),1E-6))/SQRT($I$5*MAX((((F1418)+(G1418)*(W1418))*(W1418))/MAX((F1418)+2*(G1418)*(W1418),1E-6),1E-6))</f>
        <v/>
      </c>
      <c r="AE1418">
        <f>((F1418)*(W1418)^2)/2+(G1418)*(W1418)^3/3+(ABS(K1418)^2)/($I$5*MAX(((F1418)+(G1418)*(W1418))*(W1418),1E-6))</f>
        <v/>
      </c>
      <c r="AF1418">
        <f>IF($D$20=0,0,IFERROR(AB1419+(((AC1418+AC1419)/2)*J1419)+(IF(Z1418&gt;Z1419,$D$8*((Z1418^2-Z1419^2)/(2*$I$5)),$D$9*((Z1419^2-Z1418^2)/(2*$I$5)))+($D$10*(ABS(I1419)/90)*(MAX(Z1418^2,Z1419^2)/(2*$I$5))))-AB1418,0))</f>
        <v/>
      </c>
      <c r="AG1418">
        <f>IF($D$20=0,1,IFERROR(IF(ROUND(AD1418,3)=1,1,IF(AND(ABS(AF1418)&lt;$D$19,AD1418&lt;1),1,0)),0))</f>
        <v/>
      </c>
      <c r="AH1418">
        <f>IFERROR(IF(V32="Supercritical",MAX($D$16,IFERROR(L1418,MAX($D$16,POWER((ABS(K1418)^2)/($I$5*MAX(F1418,0.1)^2),1/3)))),IF(V32="Subcritical",MAX($D$16,IFERROR(W1418,MAX($D$16,POWER((ABS(K1418)^2)/($I$5*MAX(F1418,0.1)^2),1/3)))),IF(AND(IFERROR(V1418,0)=1,IFERROR(AG1418,0)=1),IF(IFERROR(T1418,-1E99)&gt;=IFERROR(AE1418,-1E99),MAX($D$16,IFERROR(L1418,MAX($D$16,POWER((ABS(K1418)^2)/($I$5*MAX(F1418,0.1)^2),1/3)))),MAX($D$16,IFERROR(W1418,MAX($D$16,POWER((ABS(K1418)^2)/($I$5*MAX(F1418,0.1)^2),1/3))))),IF(IFERROR(V1418,0)=1,MAX($D$16,IFERROR(L1418,MAX($D$16,POWER((ABS(K1418)^2)/($I$5*MAX(F1418,0.1)^2),1/3)))),IF(IFERROR(AG1418,0)=1,MAX($D$16,IFERROR(W1418,MAX($D$16,POWER((ABS(K1418)^2)/($I$5*MAX(F1418,0.1)^2),1/3)))),MAX($D$16,POWER((ABS(K1418)^2)/($I$5*MAX(F1418,0.1)^2),1/3))))))),MAX($D$16,POWER((ABS(K1418)^2)/($I$5*MAX(F1418,0.1)^2),1/3)))</f>
        <v/>
      </c>
      <c r="AI1418">
        <f>E1418+AH1418</f>
        <v/>
      </c>
      <c r="AJ1418">
        <f>AI1418+((ABS(K1418)/MAX(((F1418)+(G1418)*(AH1418))*(AH1418),1E-6))^2)/(2*$I$5)</f>
        <v/>
      </c>
      <c r="AM1418" t="n">
        <v>0</v>
      </c>
      <c r="AN1418" t="n">
        <v>0</v>
      </c>
      <c r="AO1418">
        <f>AM1418+AN1418</f>
        <v/>
      </c>
      <c r="AP1418">
        <f>AP1417+AO1418</f>
        <v/>
      </c>
      <c r="AQ1418">
        <f>ABS(ABS(K1418)/MAX(((F1418)+(G1418)*(AH1418))*(AH1418),1E-6))/SQRT($I$5*MAX((((F1418)+(G1418)*(AH1418))*(AH1418))/MAX((F1418)+2*(G1418)*(AH1418),1E-6),1E-6))</f>
        <v/>
      </c>
      <c r="AR1418">
        <f>IF(AQ1418&lt;1,"Subcritical","Supercritical")</f>
        <v/>
      </c>
      <c r="AS1418">
        <f>((ABS(K1418)*$D$6)/(MAX(((F1418)+(G1418)*(AH1418))*(AH1418),1E-6)*MAX(((((F1418)+(G1418)*(AH1418))*(AH1418))/MAX((F1418)+2*(AH1418)*SQRT(1+(G1418)^2),1E-6))^(2/3),1E-6)))^2</f>
        <v/>
      </c>
    </row>
    <row r="1419">
      <c r="A1419" t="n">
        <v>1270</v>
      </c>
      <c r="B1419" t="n">
        <v>1268.889</v>
      </c>
      <c r="C1419" t="n">
        <v>616069.798</v>
      </c>
      <c r="D1419" t="n">
        <v>3096735.289</v>
      </c>
      <c r="E1419" t="n">
        <v>631.9275</v>
      </c>
      <c r="F1419" t="n">
        <v>5.2</v>
      </c>
      <c r="G1419" t="n">
        <v>0</v>
      </c>
      <c r="H1419" t="inlineStr">
        <is>
          <t>Normal</t>
        </is>
      </c>
      <c r="I1419" t="n">
        <v>0.057</v>
      </c>
      <c r="J1419">
        <f>B1419-B1418</f>
        <v/>
      </c>
      <c r="K1419">
        <f>MAX(0,K1418-AO1418)</f>
        <v/>
      </c>
      <c r="L1419">
        <f>IF($D$20=0,IFERROR(L1418,MAX($D$16,POWER((ABS(K1419)^2)/($I$5*MAX(F1419,0.1)^2),1/3))),IF(IFERROR(V1418,0)=0,IFERROR(L1418,MAX($D$16,POWER((ABS(K1419)^2)/($I$5*MAX(F1419,0.1)^2),1/3))),IF(OR(IFERROR(L1419,0)=0,IFERROR(S1418,0)&lt;1,IFERROR(S1419,0)&lt;1),MAX($D$16,POWER((ABS(K1419)^2)/($I$5*MAX(F1419,0.1)^2),1/3)),IF(IFERROR(U1419,0)&gt;0,MAX($D$16,IFERROR(L1419,0)+((IFERROR(U1419,0))*$D$18*IF((IFERROR(S1419,0))&lt;1,1,-1))),IF(IFERROR(U1419,0)&lt;0,IF(ABS((MAX($D$16,POWER((ABS(K1419)^2)/($I$5*MAX(F1419,0.1)^2),1/3)))-IFERROR(L1419,0))&gt;$D$19,MAX($D$16,IF((MAX($D$16,POWER((ABS(K1419)^2)/($I$5*MAX(F1419,0.1)^2),1/3)))&gt;IFERROR(L1419,0),MIN((MAX($D$16,POWER((ABS(K1419)^2)/($I$5*MAX(F1419,0.1)^2),1/3))),IFERROR(L1419,0)+(MIN(ABS(IFERROR(U1419,0))*$D$18,ABS((MAX($D$16,POWER((ABS(K1419)^2)/($I$5*MAX(F1419,0.1)^2),1/3)))-IFERROR(L1419,0))))),MAX((MAX($D$16,POWER((ABS(K1419)^2)/($I$5*MAX(F1419,0.1)^2),1/3))),IFERROR(L1419,0)-(MIN(ABS(IFERROR(U1419,0))*$D$18,ABS((MAX($D$16,POWER((ABS(K1419)^2)/($I$5*MAX(F1419,0.1)^2),1/3)))-IFERROR(L1419,0))))))),MAX($D$16,POWER((ABS(K1419)^2)/($I$5*MAX(F1419,0.1)^2),1/3))),MAX($D$16,IFERROR(L1419,0)))))))</f>
        <v/>
      </c>
      <c r="M1419">
        <f>((F1419)+(G1419)*(L1419))*(L1419)</f>
        <v/>
      </c>
      <c r="N1419">
        <f>(((F1419)+(G1419)*(L1419))*(L1419))/MAX((F1419)+2*(L1419)*SQRT(1+(G1419)^2),1E-6)</f>
        <v/>
      </c>
      <c r="O1419">
        <f>ABS(K1419)/MAX(((F1419)+(G1419)*(L1419))*(L1419),1E-6)</f>
        <v/>
      </c>
      <c r="P1419">
        <f>E1419+L1419</f>
        <v/>
      </c>
      <c r="Q1419">
        <f>P1419+((ABS(K1419)/MAX(((F1419)+(G1419)*(L1419))*(L1419),1E-6))^2)/(2*$I$5)</f>
        <v/>
      </c>
      <c r="R1419">
        <f>((ABS(K1419)*$D$6)/(MAX(((F1419)+(G1419)*(L1419))*(L1419),1E-6)*MAX(((((F1419)+(G1419)*(L1419))*(L1419))/MAX((F1419)+2*(L1419)*SQRT(1+(G1419)^2),1E-6))^(2/3),1E-6)))^2</f>
        <v/>
      </c>
      <c r="S1419">
        <f>ABS(ABS(K1419)/MAX(((F1419)+(G1419)*(L1419))*(L1419),1E-6))/SQRT($I$5*MAX((((F1419)+(G1419)*(L1419))*(L1419))/MAX((F1419)+2*(G1419)*(L1419),1E-6),1E-6))</f>
        <v/>
      </c>
      <c r="T1419">
        <f>((F1419)*(L1419)^2)/2+(G1419)*(L1419)^3/3+(ABS(K1419)^2)/($I$5*MAX(((F1419)+(G1419)*(L1419))*(L1419),1E-6))</f>
        <v/>
      </c>
      <c r="U1419">
        <f>IF($D$20=0,0,IFERROR(Q1418-(((R1418+R1419)/2)*J1419)-(IF(O1418&gt;O1419,$D$8*((O1418^2-O1419^2)/(2*$I$5)),$D$9*((O1419^2-O1418^2)/(2*$I$5)))+($D$10*(ABS(I1419)/90)*(MAX(O1418^2,O1419^2)/(2*$I$5))))-Q1419,0))</f>
        <v/>
      </c>
      <c r="V1419">
        <f>IF($D$20=0,1,IFERROR(IF(ROUND(S1419,3)=1,1,IF(AND(ABS(U1419)&lt;$D$19,S1419&gt;1),1,0)),0))</f>
        <v/>
      </c>
      <c r="W1419">
        <f>IF($D$20=0,IFERROR(W1420,MAX($D$16,POWER((ABS(K1419)^2)/($I$5*MAX(F1419,0.1)^2),1/3))),IF(IFERROR(AG1420,0)=0,IFERROR(W1420,MAX($D$16,POWER((ABS(K1419)^2)/($I$5*MAX(F1419,0.1)^2),1/3))),IF(OR(IFERROR(W1419,0)=0,IFERROR(AD1420,0)&gt;1),MAX($D$16,POWER((ABS(K1419)^2)/($I$5*MAX(F1419,0.1)^2),1/3)),IF(IFERROR(AF1419,0)&gt;0,MAX($D$16,IFERROR(W1419,0)+((IFERROR(AF1419,0))*$D$18*IF((IFERROR(AD1419,0))&lt;1,1,-1))),IF(IFERROR(AF1419,0)&lt;0,IF(ABS((MAX($D$16,POWER((ABS(K1419)^2)/($I$5*MAX(F1419,0.1)^2),1/3)))-IFERROR(W1419,0))&gt;$D$19,MAX($D$16,IF((MAX($D$16,POWER((ABS(K1419)^2)/($I$5*MAX(F1419,0.1)^2),1/3)))&gt;IFERROR(W1419,0),MIN((MAX($D$16,POWER((ABS(K1419)^2)/($I$5*MAX(F1419,0.1)^2),1/3))),IFERROR(W1419,0)+(MIN(ABS(IFERROR(AF1419,0))*$D$18,ABS((MAX($D$16,POWER((ABS(K1419)^2)/($I$5*MAX(F1419,0.1)^2),1/3)))-IFERROR(W1419,0))))),MAX((MAX($D$16,POWER((ABS(K1419)^2)/($I$5*MAX(F1419,0.1)^2),1/3))),IFERROR(W1419,0)-(MIN(ABS(IFERROR(AF1419,0))*$D$18,ABS((MAX($D$16,POWER((ABS(K1419)^2)/($I$5*MAX(F1419,0.1)^2),1/3)))-IFERROR(W1419,0))))))),MAX($D$16,POWER((ABS(K1419)^2)/($I$5*MAX(F1419,0.1)^2),1/3))),MAX($D$16,IFERROR(W1419,0)))))))</f>
        <v/>
      </c>
      <c r="X1419">
        <f>((F1419)+(G1419)*(W1419))*(W1419)</f>
        <v/>
      </c>
      <c r="Y1419">
        <f>(((F1419)+(G1419)*(W1419))*(W1419))/MAX((F1419)+2*(W1419)*SQRT(1+(G1419)^2),1E-6)</f>
        <v/>
      </c>
      <c r="Z1419">
        <f>ABS(K1419)/MAX(((F1419)+(G1419)*(W1419))*(W1419),1E-6)</f>
        <v/>
      </c>
      <c r="AA1419">
        <f>E1419+W1419</f>
        <v/>
      </c>
      <c r="AB1419">
        <f>AA1419+((ABS(K1419)/MAX(((F1419)+(G1419)*(W1419))*(W1419),1E-6))^2)/(2*$I$5)</f>
        <v/>
      </c>
      <c r="AC1419">
        <f>((ABS(K1419)*$D$6)/(MAX(((F1419)+(G1419)*(W1419))*(W1419),1E-6)*MAX(((((F1419)+(G1419)*(W1419))*(W1419))/MAX((F1419)+2*(W1419)*SQRT(1+(G1419)^2),1E-6))^(2/3),1E-6)))^2</f>
        <v/>
      </c>
      <c r="AD1419">
        <f>ABS(ABS(K1419)/MAX(((F1419)+(G1419)*(W1419))*(W1419),1E-6))/SQRT($I$5*MAX((((F1419)+(G1419)*(W1419))*(W1419))/MAX((F1419)+2*(G1419)*(W1419),1E-6),1E-6))</f>
        <v/>
      </c>
      <c r="AE1419">
        <f>((F1419)*(W1419)^2)/2+(G1419)*(W1419)^3/3+(ABS(K1419)^2)/($I$5*MAX(((F1419)+(G1419)*(W1419))*(W1419),1E-6))</f>
        <v/>
      </c>
      <c r="AF1419">
        <f>IF($D$20=0,0,IFERROR(AB1420+(((AC1419+AC1420)/2)*J1420)+(IF(Z1419&gt;Z1420,$D$8*((Z1419^2-Z1420^2)/(2*$I$5)),$D$9*((Z1420^2-Z1419^2)/(2*$I$5)))+($D$10*(ABS(I1420)/90)*(MAX(Z1419^2,Z1420^2)/(2*$I$5))))-AB1419,0))</f>
        <v/>
      </c>
      <c r="AG1419">
        <f>IF($D$20=0,1,IFERROR(IF(ROUND(AD1419,3)=1,1,IF(AND(ABS(AF1419)&lt;$D$19,AD1419&lt;1),1,0)),0))</f>
        <v/>
      </c>
      <c r="AH1419">
        <f>IFERROR(IF(V32="Supercritical",MAX($D$16,IFERROR(L1419,MAX($D$16,POWER((ABS(K1419)^2)/($I$5*MAX(F1419,0.1)^2),1/3)))),IF(V32="Subcritical",MAX($D$16,IFERROR(W1419,MAX($D$16,POWER((ABS(K1419)^2)/($I$5*MAX(F1419,0.1)^2),1/3)))),IF(AND(IFERROR(V1419,0)=1,IFERROR(AG1419,0)=1),IF(IFERROR(T1419,-1E99)&gt;=IFERROR(AE1419,-1E99),MAX($D$16,IFERROR(L1419,MAX($D$16,POWER((ABS(K1419)^2)/($I$5*MAX(F1419,0.1)^2),1/3)))),MAX($D$16,IFERROR(W1419,MAX($D$16,POWER((ABS(K1419)^2)/($I$5*MAX(F1419,0.1)^2),1/3))))),IF(IFERROR(V1419,0)=1,MAX($D$16,IFERROR(L1419,MAX($D$16,POWER((ABS(K1419)^2)/($I$5*MAX(F1419,0.1)^2),1/3)))),IF(IFERROR(AG1419,0)=1,MAX($D$16,IFERROR(W1419,MAX($D$16,POWER((ABS(K1419)^2)/($I$5*MAX(F1419,0.1)^2),1/3)))),MAX($D$16,POWER((ABS(K1419)^2)/($I$5*MAX(F1419,0.1)^2),1/3))))))),MAX($D$16,POWER((ABS(K1419)^2)/($I$5*MAX(F1419,0.1)^2),1/3)))</f>
        <v/>
      </c>
      <c r="AI1419">
        <f>E1419+AH1419</f>
        <v/>
      </c>
      <c r="AJ1419">
        <f>AI1419+((ABS(K1419)/MAX(((F1419)+(G1419)*(AH1419))*(AH1419),1E-6))^2)/(2*$I$5)</f>
        <v/>
      </c>
      <c r="AM1419" t="n">
        <v>0</v>
      </c>
      <c r="AN1419" t="n">
        <v>0</v>
      </c>
      <c r="AO1419">
        <f>AM1419+AN1419</f>
        <v/>
      </c>
      <c r="AP1419">
        <f>AP1418+AO1419</f>
        <v/>
      </c>
      <c r="AQ1419">
        <f>ABS(ABS(K1419)/MAX(((F1419)+(G1419)*(AH1419))*(AH1419),1E-6))/SQRT($I$5*MAX((((F1419)+(G1419)*(AH1419))*(AH1419))/MAX((F1419)+2*(G1419)*(AH1419),1E-6),1E-6))</f>
        <v/>
      </c>
      <c r="AR1419">
        <f>IF(AQ1419&lt;1,"Subcritical","Supercritical")</f>
        <v/>
      </c>
      <c r="AS1419">
        <f>((ABS(K1419)*$D$6)/(MAX(((F1419)+(G1419)*(AH1419))*(AH1419),1E-6)*MAX(((((F1419)+(G1419)*(AH1419))*(AH1419))/MAX((F1419)+2*(AH1419)*SQRT(1+(G1419)^2),1E-6))^(2/3),1E-6)))^2</f>
        <v/>
      </c>
    </row>
    <row r="1420">
      <c r="A1420" t="n">
        <v>1271</v>
      </c>
      <c r="B1420" t="n">
        <v>1269.889</v>
      </c>
      <c r="C1420" t="n">
        <v>616069.7560000001</v>
      </c>
      <c r="D1420" t="n">
        <v>3096734.29</v>
      </c>
      <c r="E1420" t="n">
        <v>631.927</v>
      </c>
      <c r="F1420" t="n">
        <v>5.2</v>
      </c>
      <c r="G1420" t="n">
        <v>0</v>
      </c>
      <c r="H1420" t="inlineStr">
        <is>
          <t>Normal</t>
        </is>
      </c>
      <c r="I1420" t="n">
        <v>0</v>
      </c>
      <c r="J1420">
        <f>B1420-B1419</f>
        <v/>
      </c>
      <c r="K1420">
        <f>MAX(0,K1419-AO1419)</f>
        <v/>
      </c>
      <c r="L1420">
        <f>IF($D$20=0,IFERROR(L1419,MAX($D$16,POWER((ABS(K1420)^2)/($I$5*MAX(F1420,0.1)^2),1/3))),IF(IFERROR(V1419,0)=0,IFERROR(L1419,MAX($D$16,POWER((ABS(K1420)^2)/($I$5*MAX(F1420,0.1)^2),1/3))),IF(OR(IFERROR(L1420,0)=0,IFERROR(S1419,0)&lt;1,IFERROR(S1420,0)&lt;1),MAX($D$16,POWER((ABS(K1420)^2)/($I$5*MAX(F1420,0.1)^2),1/3)),IF(IFERROR(U1420,0)&gt;0,MAX($D$16,IFERROR(L1420,0)+((IFERROR(U1420,0))*$D$18*IF((IFERROR(S1420,0))&lt;1,1,-1))),IF(IFERROR(U1420,0)&lt;0,IF(ABS((MAX($D$16,POWER((ABS(K1420)^2)/($I$5*MAX(F1420,0.1)^2),1/3)))-IFERROR(L1420,0))&gt;$D$19,MAX($D$16,IF((MAX($D$16,POWER((ABS(K1420)^2)/($I$5*MAX(F1420,0.1)^2),1/3)))&gt;IFERROR(L1420,0),MIN((MAX($D$16,POWER((ABS(K1420)^2)/($I$5*MAX(F1420,0.1)^2),1/3))),IFERROR(L1420,0)+(MIN(ABS(IFERROR(U1420,0))*$D$18,ABS((MAX($D$16,POWER((ABS(K1420)^2)/($I$5*MAX(F1420,0.1)^2),1/3)))-IFERROR(L1420,0))))),MAX((MAX($D$16,POWER((ABS(K1420)^2)/($I$5*MAX(F1420,0.1)^2),1/3))),IFERROR(L1420,0)-(MIN(ABS(IFERROR(U1420,0))*$D$18,ABS((MAX($D$16,POWER((ABS(K1420)^2)/($I$5*MAX(F1420,0.1)^2),1/3)))-IFERROR(L1420,0))))))),MAX($D$16,POWER((ABS(K1420)^2)/($I$5*MAX(F1420,0.1)^2),1/3))),MAX($D$16,IFERROR(L1420,0)))))))</f>
        <v/>
      </c>
      <c r="M1420">
        <f>((F1420)+(G1420)*(L1420))*(L1420)</f>
        <v/>
      </c>
      <c r="N1420">
        <f>(((F1420)+(G1420)*(L1420))*(L1420))/MAX((F1420)+2*(L1420)*SQRT(1+(G1420)^2),1E-6)</f>
        <v/>
      </c>
      <c r="O1420">
        <f>ABS(K1420)/MAX(((F1420)+(G1420)*(L1420))*(L1420),1E-6)</f>
        <v/>
      </c>
      <c r="P1420">
        <f>E1420+L1420</f>
        <v/>
      </c>
      <c r="Q1420">
        <f>P1420+((ABS(K1420)/MAX(((F1420)+(G1420)*(L1420))*(L1420),1E-6))^2)/(2*$I$5)</f>
        <v/>
      </c>
      <c r="R1420">
        <f>((ABS(K1420)*$D$6)/(MAX(((F1420)+(G1420)*(L1420))*(L1420),1E-6)*MAX(((((F1420)+(G1420)*(L1420))*(L1420))/MAX((F1420)+2*(L1420)*SQRT(1+(G1420)^2),1E-6))^(2/3),1E-6)))^2</f>
        <v/>
      </c>
      <c r="S1420">
        <f>ABS(ABS(K1420)/MAX(((F1420)+(G1420)*(L1420))*(L1420),1E-6))/SQRT($I$5*MAX((((F1420)+(G1420)*(L1420))*(L1420))/MAX((F1420)+2*(G1420)*(L1420),1E-6),1E-6))</f>
        <v/>
      </c>
      <c r="T1420">
        <f>((F1420)*(L1420)^2)/2+(G1420)*(L1420)^3/3+(ABS(K1420)^2)/($I$5*MAX(((F1420)+(G1420)*(L1420))*(L1420),1E-6))</f>
        <v/>
      </c>
      <c r="U1420">
        <f>IF($D$20=0,0,IFERROR(Q1419-(((R1419+R1420)/2)*J1420)-(IF(O1419&gt;O1420,$D$8*((O1419^2-O1420^2)/(2*$I$5)),$D$9*((O1420^2-O1419^2)/(2*$I$5)))+($D$10*(ABS(I1420)/90)*(MAX(O1419^2,O1420^2)/(2*$I$5))))-Q1420,0))</f>
        <v/>
      </c>
      <c r="V1420">
        <f>IF($D$20=0,1,IFERROR(IF(ROUND(S1420,3)=1,1,IF(AND(ABS(U1420)&lt;$D$19,S1420&gt;1),1,0)),0))</f>
        <v/>
      </c>
      <c r="W1420">
        <f>IF($D$20=0,IFERROR(W1421,MAX($D$16,POWER((ABS(K1420)^2)/($I$5*MAX(F1420,0.1)^2),1/3))),IF(IFERROR(AG1421,0)=0,IFERROR(W1421,MAX($D$16,POWER((ABS(K1420)^2)/($I$5*MAX(F1420,0.1)^2),1/3))),IF(OR(IFERROR(W1420,0)=0,IFERROR(AD1421,0)&gt;1),MAX($D$16,POWER((ABS(K1420)^2)/($I$5*MAX(F1420,0.1)^2),1/3)),IF(IFERROR(AF1420,0)&gt;0,MAX($D$16,IFERROR(W1420,0)+((IFERROR(AF1420,0))*$D$18*IF((IFERROR(AD1420,0))&lt;1,1,-1))),IF(IFERROR(AF1420,0)&lt;0,IF(ABS((MAX($D$16,POWER((ABS(K1420)^2)/($I$5*MAX(F1420,0.1)^2),1/3)))-IFERROR(W1420,0))&gt;$D$19,MAX($D$16,IF((MAX($D$16,POWER((ABS(K1420)^2)/($I$5*MAX(F1420,0.1)^2),1/3)))&gt;IFERROR(W1420,0),MIN((MAX($D$16,POWER((ABS(K1420)^2)/($I$5*MAX(F1420,0.1)^2),1/3))),IFERROR(W1420,0)+(MIN(ABS(IFERROR(AF1420,0))*$D$18,ABS((MAX($D$16,POWER((ABS(K1420)^2)/($I$5*MAX(F1420,0.1)^2),1/3)))-IFERROR(W1420,0))))),MAX((MAX($D$16,POWER((ABS(K1420)^2)/($I$5*MAX(F1420,0.1)^2),1/3))),IFERROR(W1420,0)-(MIN(ABS(IFERROR(AF1420,0))*$D$18,ABS((MAX($D$16,POWER((ABS(K1420)^2)/($I$5*MAX(F1420,0.1)^2),1/3)))-IFERROR(W1420,0))))))),MAX($D$16,POWER((ABS(K1420)^2)/($I$5*MAX(F1420,0.1)^2),1/3))),MAX($D$16,IFERROR(W1420,0)))))))</f>
        <v/>
      </c>
      <c r="X1420">
        <f>((F1420)+(G1420)*(W1420))*(W1420)</f>
        <v/>
      </c>
      <c r="Y1420">
        <f>(((F1420)+(G1420)*(W1420))*(W1420))/MAX((F1420)+2*(W1420)*SQRT(1+(G1420)^2),1E-6)</f>
        <v/>
      </c>
      <c r="Z1420">
        <f>ABS(K1420)/MAX(((F1420)+(G1420)*(W1420))*(W1420),1E-6)</f>
        <v/>
      </c>
      <c r="AA1420">
        <f>E1420+W1420</f>
        <v/>
      </c>
      <c r="AB1420">
        <f>AA1420+((ABS(K1420)/MAX(((F1420)+(G1420)*(W1420))*(W1420),1E-6))^2)/(2*$I$5)</f>
        <v/>
      </c>
      <c r="AC1420">
        <f>((ABS(K1420)*$D$6)/(MAX(((F1420)+(G1420)*(W1420))*(W1420),1E-6)*MAX(((((F1420)+(G1420)*(W1420))*(W1420))/MAX((F1420)+2*(W1420)*SQRT(1+(G1420)^2),1E-6))^(2/3),1E-6)))^2</f>
        <v/>
      </c>
      <c r="AD1420">
        <f>ABS(ABS(K1420)/MAX(((F1420)+(G1420)*(W1420))*(W1420),1E-6))/SQRT($I$5*MAX((((F1420)+(G1420)*(W1420))*(W1420))/MAX((F1420)+2*(G1420)*(W1420),1E-6),1E-6))</f>
        <v/>
      </c>
      <c r="AE1420">
        <f>((F1420)*(W1420)^2)/2+(G1420)*(W1420)^3/3+(ABS(K1420)^2)/($I$5*MAX(((F1420)+(G1420)*(W1420))*(W1420),1E-6))</f>
        <v/>
      </c>
      <c r="AF1420">
        <f>IF($D$20=0,0,IFERROR(AB1421+(((AC1420+AC1421)/2)*J1421)+(IF(Z1420&gt;Z1421,$D$8*((Z1420^2-Z1421^2)/(2*$I$5)),$D$9*((Z1421^2-Z1420^2)/(2*$I$5)))+($D$10*(ABS(I1421)/90)*(MAX(Z1420^2,Z1421^2)/(2*$I$5))))-AB1420,0))</f>
        <v/>
      </c>
      <c r="AG1420">
        <f>IF($D$20=0,1,IFERROR(IF(ROUND(AD1420,3)=1,1,IF(AND(ABS(AF1420)&lt;$D$19,AD1420&lt;1),1,0)),0))</f>
        <v/>
      </c>
      <c r="AH1420">
        <f>IFERROR(IF(V32="Supercritical",MAX($D$16,IFERROR(L1420,MAX($D$16,POWER((ABS(K1420)^2)/($I$5*MAX(F1420,0.1)^2),1/3)))),IF(V32="Subcritical",MAX($D$16,IFERROR(W1420,MAX($D$16,POWER((ABS(K1420)^2)/($I$5*MAX(F1420,0.1)^2),1/3)))),IF(AND(IFERROR(V1420,0)=1,IFERROR(AG1420,0)=1),IF(IFERROR(T1420,-1E99)&gt;=IFERROR(AE1420,-1E99),MAX($D$16,IFERROR(L1420,MAX($D$16,POWER((ABS(K1420)^2)/($I$5*MAX(F1420,0.1)^2),1/3)))),MAX($D$16,IFERROR(W1420,MAX($D$16,POWER((ABS(K1420)^2)/($I$5*MAX(F1420,0.1)^2),1/3))))),IF(IFERROR(V1420,0)=1,MAX($D$16,IFERROR(L1420,MAX($D$16,POWER((ABS(K1420)^2)/($I$5*MAX(F1420,0.1)^2),1/3)))),IF(IFERROR(AG1420,0)=1,MAX($D$16,IFERROR(W1420,MAX($D$16,POWER((ABS(K1420)^2)/($I$5*MAX(F1420,0.1)^2),1/3)))),MAX($D$16,POWER((ABS(K1420)^2)/($I$5*MAX(F1420,0.1)^2),1/3))))))),MAX($D$16,POWER((ABS(K1420)^2)/($I$5*MAX(F1420,0.1)^2),1/3)))</f>
        <v/>
      </c>
      <c r="AI1420">
        <f>E1420+AH1420</f>
        <v/>
      </c>
      <c r="AJ1420">
        <f>AI1420+((ABS(K1420)/MAX(((F1420)+(G1420)*(AH1420))*(AH1420),1E-6))^2)/(2*$I$5)</f>
        <v/>
      </c>
      <c r="AM1420" t="n">
        <v>0</v>
      </c>
      <c r="AN1420" t="n">
        <v>0</v>
      </c>
      <c r="AO1420">
        <f>AM1420+AN1420</f>
        <v/>
      </c>
      <c r="AP1420">
        <f>AP1419+AO1420</f>
        <v/>
      </c>
      <c r="AQ1420">
        <f>ABS(ABS(K1420)/MAX(((F1420)+(G1420)*(AH1420))*(AH1420),1E-6))/SQRT($I$5*MAX((((F1420)+(G1420)*(AH1420))*(AH1420))/MAX((F1420)+2*(G1420)*(AH1420),1E-6),1E-6))</f>
        <v/>
      </c>
      <c r="AR1420">
        <f>IF(AQ1420&lt;1,"Subcritical","Supercritical")</f>
        <v/>
      </c>
      <c r="AS1420">
        <f>((ABS(K1420)*$D$6)/(MAX(((F1420)+(G1420)*(AH1420))*(AH1420),1E-6)*MAX(((((F1420)+(G1420)*(AH1420))*(AH1420))/MAX((F1420)+2*(AH1420)*SQRT(1+(G1420)^2),1E-6))^(2/3),1E-6)))^2</f>
        <v/>
      </c>
    </row>
    <row r="1421">
      <c r="A1421" t="n">
        <v>1272</v>
      </c>
      <c r="B1421" t="n">
        <v>1270.889</v>
      </c>
      <c r="C1421" t="n">
        <v>616069.714</v>
      </c>
      <c r="D1421" t="n">
        <v>3096733.291</v>
      </c>
      <c r="E1421" t="n">
        <v>631.9265</v>
      </c>
      <c r="F1421" t="n">
        <v>5.2</v>
      </c>
      <c r="G1421" t="n">
        <v>0</v>
      </c>
      <c r="H1421" t="inlineStr">
        <is>
          <t>Normal</t>
        </is>
      </c>
      <c r="I1421" t="n">
        <v>0</v>
      </c>
      <c r="J1421">
        <f>B1421-B1420</f>
        <v/>
      </c>
      <c r="K1421">
        <f>MAX(0,K1420-AO1420)</f>
        <v/>
      </c>
      <c r="L1421">
        <f>IF($D$20=0,IFERROR(L1420,MAX($D$16,POWER((ABS(K1421)^2)/($I$5*MAX(F1421,0.1)^2),1/3))),IF(IFERROR(V1420,0)=0,IFERROR(L1420,MAX($D$16,POWER((ABS(K1421)^2)/($I$5*MAX(F1421,0.1)^2),1/3))),IF(OR(IFERROR(L1421,0)=0,IFERROR(S1420,0)&lt;1,IFERROR(S1421,0)&lt;1),MAX($D$16,POWER((ABS(K1421)^2)/($I$5*MAX(F1421,0.1)^2),1/3)),IF(IFERROR(U1421,0)&gt;0,MAX($D$16,IFERROR(L1421,0)+((IFERROR(U1421,0))*$D$18*IF((IFERROR(S1421,0))&lt;1,1,-1))),IF(IFERROR(U1421,0)&lt;0,IF(ABS((MAX($D$16,POWER((ABS(K1421)^2)/($I$5*MAX(F1421,0.1)^2),1/3)))-IFERROR(L1421,0))&gt;$D$19,MAX($D$16,IF((MAX($D$16,POWER((ABS(K1421)^2)/($I$5*MAX(F1421,0.1)^2),1/3)))&gt;IFERROR(L1421,0),MIN((MAX($D$16,POWER((ABS(K1421)^2)/($I$5*MAX(F1421,0.1)^2),1/3))),IFERROR(L1421,0)+(MIN(ABS(IFERROR(U1421,0))*$D$18,ABS((MAX($D$16,POWER((ABS(K1421)^2)/($I$5*MAX(F1421,0.1)^2),1/3)))-IFERROR(L1421,0))))),MAX((MAX($D$16,POWER((ABS(K1421)^2)/($I$5*MAX(F1421,0.1)^2),1/3))),IFERROR(L1421,0)-(MIN(ABS(IFERROR(U1421,0))*$D$18,ABS((MAX($D$16,POWER((ABS(K1421)^2)/($I$5*MAX(F1421,0.1)^2),1/3)))-IFERROR(L1421,0))))))),MAX($D$16,POWER((ABS(K1421)^2)/($I$5*MAX(F1421,0.1)^2),1/3))),MAX($D$16,IFERROR(L1421,0)))))))</f>
        <v/>
      </c>
      <c r="M1421">
        <f>((F1421)+(G1421)*(L1421))*(L1421)</f>
        <v/>
      </c>
      <c r="N1421">
        <f>(((F1421)+(G1421)*(L1421))*(L1421))/MAX((F1421)+2*(L1421)*SQRT(1+(G1421)^2),1E-6)</f>
        <v/>
      </c>
      <c r="O1421">
        <f>ABS(K1421)/MAX(((F1421)+(G1421)*(L1421))*(L1421),1E-6)</f>
        <v/>
      </c>
      <c r="P1421">
        <f>E1421+L1421</f>
        <v/>
      </c>
      <c r="Q1421">
        <f>P1421+((ABS(K1421)/MAX(((F1421)+(G1421)*(L1421))*(L1421),1E-6))^2)/(2*$I$5)</f>
        <v/>
      </c>
      <c r="R1421">
        <f>((ABS(K1421)*$D$6)/(MAX(((F1421)+(G1421)*(L1421))*(L1421),1E-6)*MAX(((((F1421)+(G1421)*(L1421))*(L1421))/MAX((F1421)+2*(L1421)*SQRT(1+(G1421)^2),1E-6))^(2/3),1E-6)))^2</f>
        <v/>
      </c>
      <c r="S1421">
        <f>ABS(ABS(K1421)/MAX(((F1421)+(G1421)*(L1421))*(L1421),1E-6))/SQRT($I$5*MAX((((F1421)+(G1421)*(L1421))*(L1421))/MAX((F1421)+2*(G1421)*(L1421),1E-6),1E-6))</f>
        <v/>
      </c>
      <c r="T1421">
        <f>((F1421)*(L1421)^2)/2+(G1421)*(L1421)^3/3+(ABS(K1421)^2)/($I$5*MAX(((F1421)+(G1421)*(L1421))*(L1421),1E-6))</f>
        <v/>
      </c>
      <c r="U1421">
        <f>IF($D$20=0,0,IFERROR(Q1420-(((R1420+R1421)/2)*J1421)-(IF(O1420&gt;O1421,$D$8*((O1420^2-O1421^2)/(2*$I$5)),$D$9*((O1421^2-O1420^2)/(2*$I$5)))+($D$10*(ABS(I1421)/90)*(MAX(O1420^2,O1421^2)/(2*$I$5))))-Q1421,0))</f>
        <v/>
      </c>
      <c r="V1421">
        <f>IF($D$20=0,1,IFERROR(IF(ROUND(S1421,3)=1,1,IF(AND(ABS(U1421)&lt;$D$19,S1421&gt;1),1,0)),0))</f>
        <v/>
      </c>
      <c r="W1421">
        <f>IF($D$20=0,IFERROR(W1422,MAX($D$16,POWER((ABS(K1421)^2)/($I$5*MAX(F1421,0.1)^2),1/3))),IF(IFERROR(AG1422,0)=0,IFERROR(W1422,MAX($D$16,POWER((ABS(K1421)^2)/($I$5*MAX(F1421,0.1)^2),1/3))),IF(OR(IFERROR(W1421,0)=0,IFERROR(AD1422,0)&gt;1),MAX($D$16,POWER((ABS(K1421)^2)/($I$5*MAX(F1421,0.1)^2),1/3)),IF(IFERROR(AF1421,0)&gt;0,MAX($D$16,IFERROR(W1421,0)+((IFERROR(AF1421,0))*$D$18*IF((IFERROR(AD1421,0))&lt;1,1,-1))),IF(IFERROR(AF1421,0)&lt;0,IF(ABS((MAX($D$16,POWER((ABS(K1421)^2)/($I$5*MAX(F1421,0.1)^2),1/3)))-IFERROR(W1421,0))&gt;$D$19,MAX($D$16,IF((MAX($D$16,POWER((ABS(K1421)^2)/($I$5*MAX(F1421,0.1)^2),1/3)))&gt;IFERROR(W1421,0),MIN((MAX($D$16,POWER((ABS(K1421)^2)/($I$5*MAX(F1421,0.1)^2),1/3))),IFERROR(W1421,0)+(MIN(ABS(IFERROR(AF1421,0))*$D$18,ABS((MAX($D$16,POWER((ABS(K1421)^2)/($I$5*MAX(F1421,0.1)^2),1/3)))-IFERROR(W1421,0))))),MAX((MAX($D$16,POWER((ABS(K1421)^2)/($I$5*MAX(F1421,0.1)^2),1/3))),IFERROR(W1421,0)-(MIN(ABS(IFERROR(AF1421,0))*$D$18,ABS((MAX($D$16,POWER((ABS(K1421)^2)/($I$5*MAX(F1421,0.1)^2),1/3)))-IFERROR(W1421,0))))))),MAX($D$16,POWER((ABS(K1421)^2)/($I$5*MAX(F1421,0.1)^2),1/3))),MAX($D$16,IFERROR(W1421,0)))))))</f>
        <v/>
      </c>
      <c r="X1421">
        <f>((F1421)+(G1421)*(W1421))*(W1421)</f>
        <v/>
      </c>
      <c r="Y1421">
        <f>(((F1421)+(G1421)*(W1421))*(W1421))/MAX((F1421)+2*(W1421)*SQRT(1+(G1421)^2),1E-6)</f>
        <v/>
      </c>
      <c r="Z1421">
        <f>ABS(K1421)/MAX(((F1421)+(G1421)*(W1421))*(W1421),1E-6)</f>
        <v/>
      </c>
      <c r="AA1421">
        <f>E1421+W1421</f>
        <v/>
      </c>
      <c r="AB1421">
        <f>AA1421+((ABS(K1421)/MAX(((F1421)+(G1421)*(W1421))*(W1421),1E-6))^2)/(2*$I$5)</f>
        <v/>
      </c>
      <c r="AC1421">
        <f>((ABS(K1421)*$D$6)/(MAX(((F1421)+(G1421)*(W1421))*(W1421),1E-6)*MAX(((((F1421)+(G1421)*(W1421))*(W1421))/MAX((F1421)+2*(W1421)*SQRT(1+(G1421)^2),1E-6))^(2/3),1E-6)))^2</f>
        <v/>
      </c>
      <c r="AD1421">
        <f>ABS(ABS(K1421)/MAX(((F1421)+(G1421)*(W1421))*(W1421),1E-6))/SQRT($I$5*MAX((((F1421)+(G1421)*(W1421))*(W1421))/MAX((F1421)+2*(G1421)*(W1421),1E-6),1E-6))</f>
        <v/>
      </c>
      <c r="AE1421">
        <f>((F1421)*(W1421)^2)/2+(G1421)*(W1421)^3/3+(ABS(K1421)^2)/($I$5*MAX(((F1421)+(G1421)*(W1421))*(W1421),1E-6))</f>
        <v/>
      </c>
      <c r="AF1421">
        <f>IF($D$20=0,0,IFERROR(AB1422+(((AC1421+AC1422)/2)*J1422)+(IF(Z1421&gt;Z1422,$D$8*((Z1421^2-Z1422^2)/(2*$I$5)),$D$9*((Z1422^2-Z1421^2)/(2*$I$5)))+($D$10*(ABS(I1422)/90)*(MAX(Z1421^2,Z1422^2)/(2*$I$5))))-AB1421,0))</f>
        <v/>
      </c>
      <c r="AG1421">
        <f>IF($D$20=0,1,IFERROR(IF(ROUND(AD1421,3)=1,1,IF(AND(ABS(AF1421)&lt;$D$19,AD1421&lt;1),1,0)),0))</f>
        <v/>
      </c>
      <c r="AH1421">
        <f>IFERROR(IF(V32="Supercritical",MAX($D$16,IFERROR(L1421,MAX($D$16,POWER((ABS(K1421)^2)/($I$5*MAX(F1421,0.1)^2),1/3)))),IF(V32="Subcritical",MAX($D$16,IFERROR(W1421,MAX($D$16,POWER((ABS(K1421)^2)/($I$5*MAX(F1421,0.1)^2),1/3)))),IF(AND(IFERROR(V1421,0)=1,IFERROR(AG1421,0)=1),IF(IFERROR(T1421,-1E99)&gt;=IFERROR(AE1421,-1E99),MAX($D$16,IFERROR(L1421,MAX($D$16,POWER((ABS(K1421)^2)/($I$5*MAX(F1421,0.1)^2),1/3)))),MAX($D$16,IFERROR(W1421,MAX($D$16,POWER((ABS(K1421)^2)/($I$5*MAX(F1421,0.1)^2),1/3))))),IF(IFERROR(V1421,0)=1,MAX($D$16,IFERROR(L1421,MAX($D$16,POWER((ABS(K1421)^2)/($I$5*MAX(F1421,0.1)^2),1/3)))),IF(IFERROR(AG1421,0)=1,MAX($D$16,IFERROR(W1421,MAX($D$16,POWER((ABS(K1421)^2)/($I$5*MAX(F1421,0.1)^2),1/3)))),MAX($D$16,POWER((ABS(K1421)^2)/($I$5*MAX(F1421,0.1)^2),1/3))))))),MAX($D$16,POWER((ABS(K1421)^2)/($I$5*MAX(F1421,0.1)^2),1/3)))</f>
        <v/>
      </c>
      <c r="AI1421">
        <f>E1421+AH1421</f>
        <v/>
      </c>
      <c r="AJ1421">
        <f>AI1421+((ABS(K1421)/MAX(((F1421)+(G1421)*(AH1421))*(AH1421),1E-6))^2)/(2*$I$5)</f>
        <v/>
      </c>
      <c r="AM1421" t="n">
        <v>0</v>
      </c>
      <c r="AN1421" t="n">
        <v>0</v>
      </c>
      <c r="AO1421">
        <f>AM1421+AN1421</f>
        <v/>
      </c>
      <c r="AP1421">
        <f>AP1420+AO1421</f>
        <v/>
      </c>
      <c r="AQ1421">
        <f>ABS(ABS(K1421)/MAX(((F1421)+(G1421)*(AH1421))*(AH1421),1E-6))/SQRT($I$5*MAX((((F1421)+(G1421)*(AH1421))*(AH1421))/MAX((F1421)+2*(G1421)*(AH1421),1E-6),1E-6))</f>
        <v/>
      </c>
      <c r="AR1421">
        <f>IF(AQ1421&lt;1,"Subcritical","Supercritical")</f>
        <v/>
      </c>
      <c r="AS1421">
        <f>((ABS(K1421)*$D$6)/(MAX(((F1421)+(G1421)*(AH1421))*(AH1421),1E-6)*MAX(((((F1421)+(G1421)*(AH1421))*(AH1421))/MAX((F1421)+2*(AH1421)*SQRT(1+(G1421)^2),1E-6))^(2/3),1E-6)))^2</f>
        <v/>
      </c>
    </row>
    <row r="1422">
      <c r="A1422" t="n">
        <v>1273</v>
      </c>
      <c r="B1422" t="n">
        <v>1271.889</v>
      </c>
      <c r="C1422" t="n">
        <v>616069.672</v>
      </c>
      <c r="D1422" t="n">
        <v>3096732.292</v>
      </c>
      <c r="E1422" t="n">
        <v>631.926</v>
      </c>
      <c r="F1422" t="n">
        <v>5.2</v>
      </c>
      <c r="G1422" t="n">
        <v>0</v>
      </c>
      <c r="H1422" t="inlineStr">
        <is>
          <t>Normal</t>
        </is>
      </c>
      <c r="I1422" t="n">
        <v>0.057</v>
      </c>
      <c r="J1422">
        <f>B1422-B1421</f>
        <v/>
      </c>
      <c r="K1422">
        <f>MAX(0,K1421-AO1421)</f>
        <v/>
      </c>
      <c r="L1422">
        <f>IF($D$20=0,IFERROR(L1421,MAX($D$16,POWER((ABS(K1422)^2)/($I$5*MAX(F1422,0.1)^2),1/3))),IF(IFERROR(V1421,0)=0,IFERROR(L1421,MAX($D$16,POWER((ABS(K1422)^2)/($I$5*MAX(F1422,0.1)^2),1/3))),IF(OR(IFERROR(L1422,0)=0,IFERROR(S1421,0)&lt;1,IFERROR(S1422,0)&lt;1),MAX($D$16,POWER((ABS(K1422)^2)/($I$5*MAX(F1422,0.1)^2),1/3)),IF(IFERROR(U1422,0)&gt;0,MAX($D$16,IFERROR(L1422,0)+((IFERROR(U1422,0))*$D$18*IF((IFERROR(S1422,0))&lt;1,1,-1))),IF(IFERROR(U1422,0)&lt;0,IF(ABS((MAX($D$16,POWER((ABS(K1422)^2)/($I$5*MAX(F1422,0.1)^2),1/3)))-IFERROR(L1422,0))&gt;$D$19,MAX($D$16,IF((MAX($D$16,POWER((ABS(K1422)^2)/($I$5*MAX(F1422,0.1)^2),1/3)))&gt;IFERROR(L1422,0),MIN((MAX($D$16,POWER((ABS(K1422)^2)/($I$5*MAX(F1422,0.1)^2),1/3))),IFERROR(L1422,0)+(MIN(ABS(IFERROR(U1422,0))*$D$18,ABS((MAX($D$16,POWER((ABS(K1422)^2)/($I$5*MAX(F1422,0.1)^2),1/3)))-IFERROR(L1422,0))))),MAX((MAX($D$16,POWER((ABS(K1422)^2)/($I$5*MAX(F1422,0.1)^2),1/3))),IFERROR(L1422,0)-(MIN(ABS(IFERROR(U1422,0))*$D$18,ABS((MAX($D$16,POWER((ABS(K1422)^2)/($I$5*MAX(F1422,0.1)^2),1/3)))-IFERROR(L1422,0))))))),MAX($D$16,POWER((ABS(K1422)^2)/($I$5*MAX(F1422,0.1)^2),1/3))),MAX($D$16,IFERROR(L1422,0)))))))</f>
        <v/>
      </c>
      <c r="M1422">
        <f>((F1422)+(G1422)*(L1422))*(L1422)</f>
        <v/>
      </c>
      <c r="N1422">
        <f>(((F1422)+(G1422)*(L1422))*(L1422))/MAX((F1422)+2*(L1422)*SQRT(1+(G1422)^2),1E-6)</f>
        <v/>
      </c>
      <c r="O1422">
        <f>ABS(K1422)/MAX(((F1422)+(G1422)*(L1422))*(L1422),1E-6)</f>
        <v/>
      </c>
      <c r="P1422">
        <f>E1422+L1422</f>
        <v/>
      </c>
      <c r="Q1422">
        <f>P1422+((ABS(K1422)/MAX(((F1422)+(G1422)*(L1422))*(L1422),1E-6))^2)/(2*$I$5)</f>
        <v/>
      </c>
      <c r="R1422">
        <f>((ABS(K1422)*$D$6)/(MAX(((F1422)+(G1422)*(L1422))*(L1422),1E-6)*MAX(((((F1422)+(G1422)*(L1422))*(L1422))/MAX((F1422)+2*(L1422)*SQRT(1+(G1422)^2),1E-6))^(2/3),1E-6)))^2</f>
        <v/>
      </c>
      <c r="S1422">
        <f>ABS(ABS(K1422)/MAX(((F1422)+(G1422)*(L1422))*(L1422),1E-6))/SQRT($I$5*MAX((((F1422)+(G1422)*(L1422))*(L1422))/MAX((F1422)+2*(G1422)*(L1422),1E-6),1E-6))</f>
        <v/>
      </c>
      <c r="T1422">
        <f>((F1422)*(L1422)^2)/2+(G1422)*(L1422)^3/3+(ABS(K1422)^2)/($I$5*MAX(((F1422)+(G1422)*(L1422))*(L1422),1E-6))</f>
        <v/>
      </c>
      <c r="U1422">
        <f>IF($D$20=0,0,IFERROR(Q1421-(((R1421+R1422)/2)*J1422)-(IF(O1421&gt;O1422,$D$8*((O1421^2-O1422^2)/(2*$I$5)),$D$9*((O1422^2-O1421^2)/(2*$I$5)))+($D$10*(ABS(I1422)/90)*(MAX(O1421^2,O1422^2)/(2*$I$5))))-Q1422,0))</f>
        <v/>
      </c>
      <c r="V1422">
        <f>IF($D$20=0,1,IFERROR(IF(ROUND(S1422,3)=1,1,IF(AND(ABS(U1422)&lt;$D$19,S1422&gt;1),1,0)),0))</f>
        <v/>
      </c>
      <c r="W1422">
        <f>IF($D$20=0,IFERROR(W1423,MAX($D$16,POWER((ABS(K1422)^2)/($I$5*MAX(F1422,0.1)^2),1/3))),IF(IFERROR(AG1423,0)=0,IFERROR(W1423,MAX($D$16,POWER((ABS(K1422)^2)/($I$5*MAX(F1422,0.1)^2),1/3))),IF(OR(IFERROR(W1422,0)=0,IFERROR(AD1423,0)&gt;1),MAX($D$16,POWER((ABS(K1422)^2)/($I$5*MAX(F1422,0.1)^2),1/3)),IF(IFERROR(AF1422,0)&gt;0,MAX($D$16,IFERROR(W1422,0)+((IFERROR(AF1422,0))*$D$18*IF((IFERROR(AD1422,0))&lt;1,1,-1))),IF(IFERROR(AF1422,0)&lt;0,IF(ABS((MAX($D$16,POWER((ABS(K1422)^2)/($I$5*MAX(F1422,0.1)^2),1/3)))-IFERROR(W1422,0))&gt;$D$19,MAX($D$16,IF((MAX($D$16,POWER((ABS(K1422)^2)/($I$5*MAX(F1422,0.1)^2),1/3)))&gt;IFERROR(W1422,0),MIN((MAX($D$16,POWER((ABS(K1422)^2)/($I$5*MAX(F1422,0.1)^2),1/3))),IFERROR(W1422,0)+(MIN(ABS(IFERROR(AF1422,0))*$D$18,ABS((MAX($D$16,POWER((ABS(K1422)^2)/($I$5*MAX(F1422,0.1)^2),1/3)))-IFERROR(W1422,0))))),MAX((MAX($D$16,POWER((ABS(K1422)^2)/($I$5*MAX(F1422,0.1)^2),1/3))),IFERROR(W1422,0)-(MIN(ABS(IFERROR(AF1422,0))*$D$18,ABS((MAX($D$16,POWER((ABS(K1422)^2)/($I$5*MAX(F1422,0.1)^2),1/3)))-IFERROR(W1422,0))))))),MAX($D$16,POWER((ABS(K1422)^2)/($I$5*MAX(F1422,0.1)^2),1/3))),MAX($D$16,IFERROR(W1422,0)))))))</f>
        <v/>
      </c>
      <c r="X1422">
        <f>((F1422)+(G1422)*(W1422))*(W1422)</f>
        <v/>
      </c>
      <c r="Y1422">
        <f>(((F1422)+(G1422)*(W1422))*(W1422))/MAX((F1422)+2*(W1422)*SQRT(1+(G1422)^2),1E-6)</f>
        <v/>
      </c>
      <c r="Z1422">
        <f>ABS(K1422)/MAX(((F1422)+(G1422)*(W1422))*(W1422),1E-6)</f>
        <v/>
      </c>
      <c r="AA1422">
        <f>E1422+W1422</f>
        <v/>
      </c>
      <c r="AB1422">
        <f>AA1422+((ABS(K1422)/MAX(((F1422)+(G1422)*(W1422))*(W1422),1E-6))^2)/(2*$I$5)</f>
        <v/>
      </c>
      <c r="AC1422">
        <f>((ABS(K1422)*$D$6)/(MAX(((F1422)+(G1422)*(W1422))*(W1422),1E-6)*MAX(((((F1422)+(G1422)*(W1422))*(W1422))/MAX((F1422)+2*(W1422)*SQRT(1+(G1422)^2),1E-6))^(2/3),1E-6)))^2</f>
        <v/>
      </c>
      <c r="AD1422">
        <f>ABS(ABS(K1422)/MAX(((F1422)+(G1422)*(W1422))*(W1422),1E-6))/SQRT($I$5*MAX((((F1422)+(G1422)*(W1422))*(W1422))/MAX((F1422)+2*(G1422)*(W1422),1E-6),1E-6))</f>
        <v/>
      </c>
      <c r="AE1422">
        <f>((F1422)*(W1422)^2)/2+(G1422)*(W1422)^3/3+(ABS(K1422)^2)/($I$5*MAX(((F1422)+(G1422)*(W1422))*(W1422),1E-6))</f>
        <v/>
      </c>
      <c r="AF1422">
        <f>IF($D$20=0,0,IFERROR(AB1423+(((AC1422+AC1423)/2)*J1423)+(IF(Z1422&gt;Z1423,$D$8*((Z1422^2-Z1423^2)/(2*$I$5)),$D$9*((Z1423^2-Z1422^2)/(2*$I$5)))+($D$10*(ABS(I1423)/90)*(MAX(Z1422^2,Z1423^2)/(2*$I$5))))-AB1422,0))</f>
        <v/>
      </c>
      <c r="AG1422">
        <f>IF($D$20=0,1,IFERROR(IF(ROUND(AD1422,3)=1,1,IF(AND(ABS(AF1422)&lt;$D$19,AD1422&lt;1),1,0)),0))</f>
        <v/>
      </c>
      <c r="AH1422">
        <f>IFERROR(IF(V32="Supercritical",MAX($D$16,IFERROR(L1422,MAX($D$16,POWER((ABS(K1422)^2)/($I$5*MAX(F1422,0.1)^2),1/3)))),IF(V32="Subcritical",MAX($D$16,IFERROR(W1422,MAX($D$16,POWER((ABS(K1422)^2)/($I$5*MAX(F1422,0.1)^2),1/3)))),IF(AND(IFERROR(V1422,0)=1,IFERROR(AG1422,0)=1),IF(IFERROR(T1422,-1E99)&gt;=IFERROR(AE1422,-1E99),MAX($D$16,IFERROR(L1422,MAX($D$16,POWER((ABS(K1422)^2)/($I$5*MAX(F1422,0.1)^2),1/3)))),MAX($D$16,IFERROR(W1422,MAX($D$16,POWER((ABS(K1422)^2)/($I$5*MAX(F1422,0.1)^2),1/3))))),IF(IFERROR(V1422,0)=1,MAX($D$16,IFERROR(L1422,MAX($D$16,POWER((ABS(K1422)^2)/($I$5*MAX(F1422,0.1)^2),1/3)))),IF(IFERROR(AG1422,0)=1,MAX($D$16,IFERROR(W1422,MAX($D$16,POWER((ABS(K1422)^2)/($I$5*MAX(F1422,0.1)^2),1/3)))),MAX($D$16,POWER((ABS(K1422)^2)/($I$5*MAX(F1422,0.1)^2),1/3))))))),MAX($D$16,POWER((ABS(K1422)^2)/($I$5*MAX(F1422,0.1)^2),1/3)))</f>
        <v/>
      </c>
      <c r="AI1422">
        <f>E1422+AH1422</f>
        <v/>
      </c>
      <c r="AJ1422">
        <f>AI1422+((ABS(K1422)/MAX(((F1422)+(G1422)*(AH1422))*(AH1422),1E-6))^2)/(2*$I$5)</f>
        <v/>
      </c>
      <c r="AM1422" t="n">
        <v>0</v>
      </c>
      <c r="AN1422" t="n">
        <v>0</v>
      </c>
      <c r="AO1422">
        <f>AM1422+AN1422</f>
        <v/>
      </c>
      <c r="AP1422">
        <f>AP1421+AO1422</f>
        <v/>
      </c>
      <c r="AQ1422">
        <f>ABS(ABS(K1422)/MAX(((F1422)+(G1422)*(AH1422))*(AH1422),1E-6))/SQRT($I$5*MAX((((F1422)+(G1422)*(AH1422))*(AH1422))/MAX((F1422)+2*(G1422)*(AH1422),1E-6),1E-6))</f>
        <v/>
      </c>
      <c r="AR1422">
        <f>IF(AQ1422&lt;1,"Subcritical","Supercritical")</f>
        <v/>
      </c>
      <c r="AS1422">
        <f>((ABS(K1422)*$D$6)/(MAX(((F1422)+(G1422)*(AH1422))*(AH1422),1E-6)*MAX(((((F1422)+(G1422)*(AH1422))*(AH1422))/MAX((F1422)+2*(AH1422)*SQRT(1+(G1422)^2),1E-6))^(2/3),1E-6)))^2</f>
        <v/>
      </c>
    </row>
    <row r="1423">
      <c r="A1423" t="n">
        <v>1274</v>
      </c>
      <c r="B1423" t="n">
        <v>1272.889</v>
      </c>
      <c r="C1423" t="n">
        <v>616069.629</v>
      </c>
      <c r="D1423" t="n">
        <v>3096731.293</v>
      </c>
      <c r="E1423" t="n">
        <v>631.9255000000001</v>
      </c>
      <c r="F1423" t="n">
        <v>5.2</v>
      </c>
      <c r="G1423" t="n">
        <v>0</v>
      </c>
      <c r="H1423" t="inlineStr">
        <is>
          <t>Normal</t>
        </is>
      </c>
      <c r="I1423" t="n">
        <v>0.057</v>
      </c>
      <c r="J1423">
        <f>B1423-B1422</f>
        <v/>
      </c>
      <c r="K1423">
        <f>MAX(0,K1422-AO1422)</f>
        <v/>
      </c>
      <c r="L1423">
        <f>IF($D$20=0,IFERROR(L1422,MAX($D$16,POWER((ABS(K1423)^2)/($I$5*MAX(F1423,0.1)^2),1/3))),IF(IFERROR(V1422,0)=0,IFERROR(L1422,MAX($D$16,POWER((ABS(K1423)^2)/($I$5*MAX(F1423,0.1)^2),1/3))),IF(OR(IFERROR(L1423,0)=0,IFERROR(S1422,0)&lt;1,IFERROR(S1423,0)&lt;1),MAX($D$16,POWER((ABS(K1423)^2)/($I$5*MAX(F1423,0.1)^2),1/3)),IF(IFERROR(U1423,0)&gt;0,MAX($D$16,IFERROR(L1423,0)+((IFERROR(U1423,0))*$D$18*IF((IFERROR(S1423,0))&lt;1,1,-1))),IF(IFERROR(U1423,0)&lt;0,IF(ABS((MAX($D$16,POWER((ABS(K1423)^2)/($I$5*MAX(F1423,0.1)^2),1/3)))-IFERROR(L1423,0))&gt;$D$19,MAX($D$16,IF((MAX($D$16,POWER((ABS(K1423)^2)/($I$5*MAX(F1423,0.1)^2),1/3)))&gt;IFERROR(L1423,0),MIN((MAX($D$16,POWER((ABS(K1423)^2)/($I$5*MAX(F1423,0.1)^2),1/3))),IFERROR(L1423,0)+(MIN(ABS(IFERROR(U1423,0))*$D$18,ABS((MAX($D$16,POWER((ABS(K1423)^2)/($I$5*MAX(F1423,0.1)^2),1/3)))-IFERROR(L1423,0))))),MAX((MAX($D$16,POWER((ABS(K1423)^2)/($I$5*MAX(F1423,0.1)^2),1/3))),IFERROR(L1423,0)-(MIN(ABS(IFERROR(U1423,0))*$D$18,ABS((MAX($D$16,POWER((ABS(K1423)^2)/($I$5*MAX(F1423,0.1)^2),1/3)))-IFERROR(L1423,0))))))),MAX($D$16,POWER((ABS(K1423)^2)/($I$5*MAX(F1423,0.1)^2),1/3))),MAX($D$16,IFERROR(L1423,0)))))))</f>
        <v/>
      </c>
      <c r="M1423">
        <f>((F1423)+(G1423)*(L1423))*(L1423)</f>
        <v/>
      </c>
      <c r="N1423">
        <f>(((F1423)+(G1423)*(L1423))*(L1423))/MAX((F1423)+2*(L1423)*SQRT(1+(G1423)^2),1E-6)</f>
        <v/>
      </c>
      <c r="O1423">
        <f>ABS(K1423)/MAX(((F1423)+(G1423)*(L1423))*(L1423),1E-6)</f>
        <v/>
      </c>
      <c r="P1423">
        <f>E1423+L1423</f>
        <v/>
      </c>
      <c r="Q1423">
        <f>P1423+((ABS(K1423)/MAX(((F1423)+(G1423)*(L1423))*(L1423),1E-6))^2)/(2*$I$5)</f>
        <v/>
      </c>
      <c r="R1423">
        <f>((ABS(K1423)*$D$6)/(MAX(((F1423)+(G1423)*(L1423))*(L1423),1E-6)*MAX(((((F1423)+(G1423)*(L1423))*(L1423))/MAX((F1423)+2*(L1423)*SQRT(1+(G1423)^2),1E-6))^(2/3),1E-6)))^2</f>
        <v/>
      </c>
      <c r="S1423">
        <f>ABS(ABS(K1423)/MAX(((F1423)+(G1423)*(L1423))*(L1423),1E-6))/SQRT($I$5*MAX((((F1423)+(G1423)*(L1423))*(L1423))/MAX((F1423)+2*(G1423)*(L1423),1E-6),1E-6))</f>
        <v/>
      </c>
      <c r="T1423">
        <f>((F1423)*(L1423)^2)/2+(G1423)*(L1423)^3/3+(ABS(K1423)^2)/($I$5*MAX(((F1423)+(G1423)*(L1423))*(L1423),1E-6))</f>
        <v/>
      </c>
      <c r="U1423">
        <f>IF($D$20=0,0,IFERROR(Q1422-(((R1422+R1423)/2)*J1423)-(IF(O1422&gt;O1423,$D$8*((O1422^2-O1423^2)/(2*$I$5)),$D$9*((O1423^2-O1422^2)/(2*$I$5)))+($D$10*(ABS(I1423)/90)*(MAX(O1422^2,O1423^2)/(2*$I$5))))-Q1423,0))</f>
        <v/>
      </c>
      <c r="V1423">
        <f>IF($D$20=0,1,IFERROR(IF(ROUND(S1423,3)=1,1,IF(AND(ABS(U1423)&lt;$D$19,S1423&gt;1),1,0)),0))</f>
        <v/>
      </c>
      <c r="W1423">
        <f>IF($D$20=0,IFERROR(W1424,MAX($D$16,POWER((ABS(K1423)^2)/($I$5*MAX(F1423,0.1)^2),1/3))),IF(IFERROR(AG1424,0)=0,IFERROR(W1424,MAX($D$16,POWER((ABS(K1423)^2)/($I$5*MAX(F1423,0.1)^2),1/3))),IF(OR(IFERROR(W1423,0)=0,IFERROR(AD1424,0)&gt;1),MAX($D$16,POWER((ABS(K1423)^2)/($I$5*MAX(F1423,0.1)^2),1/3)),IF(IFERROR(AF1423,0)&gt;0,MAX($D$16,IFERROR(W1423,0)+((IFERROR(AF1423,0))*$D$18*IF((IFERROR(AD1423,0))&lt;1,1,-1))),IF(IFERROR(AF1423,0)&lt;0,IF(ABS((MAX($D$16,POWER((ABS(K1423)^2)/($I$5*MAX(F1423,0.1)^2),1/3)))-IFERROR(W1423,0))&gt;$D$19,MAX($D$16,IF((MAX($D$16,POWER((ABS(K1423)^2)/($I$5*MAX(F1423,0.1)^2),1/3)))&gt;IFERROR(W1423,0),MIN((MAX($D$16,POWER((ABS(K1423)^2)/($I$5*MAX(F1423,0.1)^2),1/3))),IFERROR(W1423,0)+(MIN(ABS(IFERROR(AF1423,0))*$D$18,ABS((MAX($D$16,POWER((ABS(K1423)^2)/($I$5*MAX(F1423,0.1)^2),1/3)))-IFERROR(W1423,0))))),MAX((MAX($D$16,POWER((ABS(K1423)^2)/($I$5*MAX(F1423,0.1)^2),1/3))),IFERROR(W1423,0)-(MIN(ABS(IFERROR(AF1423,0))*$D$18,ABS((MAX($D$16,POWER((ABS(K1423)^2)/($I$5*MAX(F1423,0.1)^2),1/3)))-IFERROR(W1423,0))))))),MAX($D$16,POWER((ABS(K1423)^2)/($I$5*MAX(F1423,0.1)^2),1/3))),MAX($D$16,IFERROR(W1423,0)))))))</f>
        <v/>
      </c>
      <c r="X1423">
        <f>((F1423)+(G1423)*(W1423))*(W1423)</f>
        <v/>
      </c>
      <c r="Y1423">
        <f>(((F1423)+(G1423)*(W1423))*(W1423))/MAX((F1423)+2*(W1423)*SQRT(1+(G1423)^2),1E-6)</f>
        <v/>
      </c>
      <c r="Z1423">
        <f>ABS(K1423)/MAX(((F1423)+(G1423)*(W1423))*(W1423),1E-6)</f>
        <v/>
      </c>
      <c r="AA1423">
        <f>E1423+W1423</f>
        <v/>
      </c>
      <c r="AB1423">
        <f>AA1423+((ABS(K1423)/MAX(((F1423)+(G1423)*(W1423))*(W1423),1E-6))^2)/(2*$I$5)</f>
        <v/>
      </c>
      <c r="AC1423">
        <f>((ABS(K1423)*$D$6)/(MAX(((F1423)+(G1423)*(W1423))*(W1423),1E-6)*MAX(((((F1423)+(G1423)*(W1423))*(W1423))/MAX((F1423)+2*(W1423)*SQRT(1+(G1423)^2),1E-6))^(2/3),1E-6)))^2</f>
        <v/>
      </c>
      <c r="AD1423">
        <f>ABS(ABS(K1423)/MAX(((F1423)+(G1423)*(W1423))*(W1423),1E-6))/SQRT($I$5*MAX((((F1423)+(G1423)*(W1423))*(W1423))/MAX((F1423)+2*(G1423)*(W1423),1E-6),1E-6))</f>
        <v/>
      </c>
      <c r="AE1423">
        <f>((F1423)*(W1423)^2)/2+(G1423)*(W1423)^3/3+(ABS(K1423)^2)/($I$5*MAX(((F1423)+(G1423)*(W1423))*(W1423),1E-6))</f>
        <v/>
      </c>
      <c r="AF1423">
        <f>IF($D$20=0,0,IFERROR(AB1424+(((AC1423+AC1424)/2)*J1424)+(IF(Z1423&gt;Z1424,$D$8*((Z1423^2-Z1424^2)/(2*$I$5)),$D$9*((Z1424^2-Z1423^2)/(2*$I$5)))+($D$10*(ABS(I1424)/90)*(MAX(Z1423^2,Z1424^2)/(2*$I$5))))-AB1423,0))</f>
        <v/>
      </c>
      <c r="AG1423">
        <f>IF($D$20=0,1,IFERROR(IF(ROUND(AD1423,3)=1,1,IF(AND(ABS(AF1423)&lt;$D$19,AD1423&lt;1),1,0)),0))</f>
        <v/>
      </c>
      <c r="AH1423">
        <f>IFERROR(IF(V32="Supercritical",MAX($D$16,IFERROR(L1423,MAX($D$16,POWER((ABS(K1423)^2)/($I$5*MAX(F1423,0.1)^2),1/3)))),IF(V32="Subcritical",MAX($D$16,IFERROR(W1423,MAX($D$16,POWER((ABS(K1423)^2)/($I$5*MAX(F1423,0.1)^2),1/3)))),IF(AND(IFERROR(V1423,0)=1,IFERROR(AG1423,0)=1),IF(IFERROR(T1423,-1E99)&gt;=IFERROR(AE1423,-1E99),MAX($D$16,IFERROR(L1423,MAX($D$16,POWER((ABS(K1423)^2)/($I$5*MAX(F1423,0.1)^2),1/3)))),MAX($D$16,IFERROR(W1423,MAX($D$16,POWER((ABS(K1423)^2)/($I$5*MAX(F1423,0.1)^2),1/3))))),IF(IFERROR(V1423,0)=1,MAX($D$16,IFERROR(L1423,MAX($D$16,POWER((ABS(K1423)^2)/($I$5*MAX(F1423,0.1)^2),1/3)))),IF(IFERROR(AG1423,0)=1,MAX($D$16,IFERROR(W1423,MAX($D$16,POWER((ABS(K1423)^2)/($I$5*MAX(F1423,0.1)^2),1/3)))),MAX($D$16,POWER((ABS(K1423)^2)/($I$5*MAX(F1423,0.1)^2),1/3))))))),MAX($D$16,POWER((ABS(K1423)^2)/($I$5*MAX(F1423,0.1)^2),1/3)))</f>
        <v/>
      </c>
      <c r="AI1423">
        <f>E1423+AH1423</f>
        <v/>
      </c>
      <c r="AJ1423">
        <f>AI1423+((ABS(K1423)/MAX(((F1423)+(G1423)*(AH1423))*(AH1423),1E-6))^2)/(2*$I$5)</f>
        <v/>
      </c>
      <c r="AM1423" t="n">
        <v>0</v>
      </c>
      <c r="AN1423" t="n">
        <v>0</v>
      </c>
      <c r="AO1423">
        <f>AM1423+AN1423</f>
        <v/>
      </c>
      <c r="AP1423">
        <f>AP1422+AO1423</f>
        <v/>
      </c>
      <c r="AQ1423">
        <f>ABS(ABS(K1423)/MAX(((F1423)+(G1423)*(AH1423))*(AH1423),1E-6))/SQRT($I$5*MAX((((F1423)+(G1423)*(AH1423))*(AH1423))/MAX((F1423)+2*(G1423)*(AH1423),1E-6),1E-6))</f>
        <v/>
      </c>
      <c r="AR1423">
        <f>IF(AQ1423&lt;1,"Subcritical","Supercritical")</f>
        <v/>
      </c>
      <c r="AS1423">
        <f>((ABS(K1423)*$D$6)/(MAX(((F1423)+(G1423)*(AH1423))*(AH1423),1E-6)*MAX(((((F1423)+(G1423)*(AH1423))*(AH1423))/MAX((F1423)+2*(AH1423)*SQRT(1+(G1423)^2),1E-6))^(2/3),1E-6)))^2</f>
        <v/>
      </c>
    </row>
    <row r="1424">
      <c r="A1424" t="n">
        <v>1275</v>
      </c>
      <c r="B1424" t="n">
        <v>1273.889</v>
      </c>
      <c r="C1424" t="n">
        <v>616069.5870000001</v>
      </c>
      <c r="D1424" t="n">
        <v>3096730.294</v>
      </c>
      <c r="E1424" t="n">
        <v>631.925</v>
      </c>
      <c r="F1424" t="n">
        <v>5.2</v>
      </c>
      <c r="G1424" t="n">
        <v>0</v>
      </c>
      <c r="H1424" t="inlineStr">
        <is>
          <t>Normal</t>
        </is>
      </c>
      <c r="I1424" t="n">
        <v>0.002</v>
      </c>
      <c r="J1424">
        <f>B1424-B1423</f>
        <v/>
      </c>
      <c r="K1424">
        <f>MAX(0,K1423-AO1423)</f>
        <v/>
      </c>
      <c r="L1424">
        <f>IF($D$20=0,IFERROR(L1423,MAX($D$16,POWER((ABS(K1424)^2)/($I$5*MAX(F1424,0.1)^2),1/3))),IF(IFERROR(V1423,0)=0,IFERROR(L1423,MAX($D$16,POWER((ABS(K1424)^2)/($I$5*MAX(F1424,0.1)^2),1/3))),IF(OR(IFERROR(L1424,0)=0,IFERROR(S1423,0)&lt;1,IFERROR(S1424,0)&lt;1),MAX($D$16,POWER((ABS(K1424)^2)/($I$5*MAX(F1424,0.1)^2),1/3)),IF(IFERROR(U1424,0)&gt;0,MAX($D$16,IFERROR(L1424,0)+((IFERROR(U1424,0))*$D$18*IF((IFERROR(S1424,0))&lt;1,1,-1))),IF(IFERROR(U1424,0)&lt;0,IF(ABS((MAX($D$16,POWER((ABS(K1424)^2)/($I$5*MAX(F1424,0.1)^2),1/3)))-IFERROR(L1424,0))&gt;$D$19,MAX($D$16,IF((MAX($D$16,POWER((ABS(K1424)^2)/($I$5*MAX(F1424,0.1)^2),1/3)))&gt;IFERROR(L1424,0),MIN((MAX($D$16,POWER((ABS(K1424)^2)/($I$5*MAX(F1424,0.1)^2),1/3))),IFERROR(L1424,0)+(MIN(ABS(IFERROR(U1424,0))*$D$18,ABS((MAX($D$16,POWER((ABS(K1424)^2)/($I$5*MAX(F1424,0.1)^2),1/3)))-IFERROR(L1424,0))))),MAX((MAX($D$16,POWER((ABS(K1424)^2)/($I$5*MAX(F1424,0.1)^2),1/3))),IFERROR(L1424,0)-(MIN(ABS(IFERROR(U1424,0))*$D$18,ABS((MAX($D$16,POWER((ABS(K1424)^2)/($I$5*MAX(F1424,0.1)^2),1/3)))-IFERROR(L1424,0))))))),MAX($D$16,POWER((ABS(K1424)^2)/($I$5*MAX(F1424,0.1)^2),1/3))),MAX($D$16,IFERROR(L1424,0)))))))</f>
        <v/>
      </c>
      <c r="M1424">
        <f>((F1424)+(G1424)*(L1424))*(L1424)</f>
        <v/>
      </c>
      <c r="N1424">
        <f>(((F1424)+(G1424)*(L1424))*(L1424))/MAX((F1424)+2*(L1424)*SQRT(1+(G1424)^2),1E-6)</f>
        <v/>
      </c>
      <c r="O1424">
        <f>ABS(K1424)/MAX(((F1424)+(G1424)*(L1424))*(L1424),1E-6)</f>
        <v/>
      </c>
      <c r="P1424">
        <f>E1424+L1424</f>
        <v/>
      </c>
      <c r="Q1424">
        <f>P1424+((ABS(K1424)/MAX(((F1424)+(G1424)*(L1424))*(L1424),1E-6))^2)/(2*$I$5)</f>
        <v/>
      </c>
      <c r="R1424">
        <f>((ABS(K1424)*$D$6)/(MAX(((F1424)+(G1424)*(L1424))*(L1424),1E-6)*MAX(((((F1424)+(G1424)*(L1424))*(L1424))/MAX((F1424)+2*(L1424)*SQRT(1+(G1424)^2),1E-6))^(2/3),1E-6)))^2</f>
        <v/>
      </c>
      <c r="S1424">
        <f>ABS(ABS(K1424)/MAX(((F1424)+(G1424)*(L1424))*(L1424),1E-6))/SQRT($I$5*MAX((((F1424)+(G1424)*(L1424))*(L1424))/MAX((F1424)+2*(G1424)*(L1424),1E-6),1E-6))</f>
        <v/>
      </c>
      <c r="T1424">
        <f>((F1424)*(L1424)^2)/2+(G1424)*(L1424)^3/3+(ABS(K1424)^2)/($I$5*MAX(((F1424)+(G1424)*(L1424))*(L1424),1E-6))</f>
        <v/>
      </c>
      <c r="U1424">
        <f>IF($D$20=0,0,IFERROR(Q1423-(((R1423+R1424)/2)*J1424)-(IF(O1423&gt;O1424,$D$8*((O1423^2-O1424^2)/(2*$I$5)),$D$9*((O1424^2-O1423^2)/(2*$I$5)))+($D$10*(ABS(I1424)/90)*(MAX(O1423^2,O1424^2)/(2*$I$5))))-Q1424,0))</f>
        <v/>
      </c>
      <c r="V1424">
        <f>IF($D$20=0,1,IFERROR(IF(ROUND(S1424,3)=1,1,IF(AND(ABS(U1424)&lt;$D$19,S1424&gt;1),1,0)),0))</f>
        <v/>
      </c>
      <c r="W1424">
        <f>IF($D$20=0,IFERROR(W1425,MAX($D$16,POWER((ABS(K1424)^2)/($I$5*MAX(F1424,0.1)^2),1/3))),IF(IFERROR(AG1425,0)=0,IFERROR(W1425,MAX($D$16,POWER((ABS(K1424)^2)/($I$5*MAX(F1424,0.1)^2),1/3))),IF(OR(IFERROR(W1424,0)=0,IFERROR(AD1425,0)&gt;1),MAX($D$16,POWER((ABS(K1424)^2)/($I$5*MAX(F1424,0.1)^2),1/3)),IF(IFERROR(AF1424,0)&gt;0,MAX($D$16,IFERROR(W1424,0)+((IFERROR(AF1424,0))*$D$18*IF((IFERROR(AD1424,0))&lt;1,1,-1))),IF(IFERROR(AF1424,0)&lt;0,IF(ABS((MAX($D$16,POWER((ABS(K1424)^2)/($I$5*MAX(F1424,0.1)^2),1/3)))-IFERROR(W1424,0))&gt;$D$19,MAX($D$16,IF((MAX($D$16,POWER((ABS(K1424)^2)/($I$5*MAX(F1424,0.1)^2),1/3)))&gt;IFERROR(W1424,0),MIN((MAX($D$16,POWER((ABS(K1424)^2)/($I$5*MAX(F1424,0.1)^2),1/3))),IFERROR(W1424,0)+(MIN(ABS(IFERROR(AF1424,0))*$D$18,ABS((MAX($D$16,POWER((ABS(K1424)^2)/($I$5*MAX(F1424,0.1)^2),1/3)))-IFERROR(W1424,0))))),MAX((MAX($D$16,POWER((ABS(K1424)^2)/($I$5*MAX(F1424,0.1)^2),1/3))),IFERROR(W1424,0)-(MIN(ABS(IFERROR(AF1424,0))*$D$18,ABS((MAX($D$16,POWER((ABS(K1424)^2)/($I$5*MAX(F1424,0.1)^2),1/3)))-IFERROR(W1424,0))))))),MAX($D$16,POWER((ABS(K1424)^2)/($I$5*MAX(F1424,0.1)^2),1/3))),MAX($D$16,IFERROR(W1424,0)))))))</f>
        <v/>
      </c>
      <c r="X1424">
        <f>((F1424)+(G1424)*(W1424))*(W1424)</f>
        <v/>
      </c>
      <c r="Y1424">
        <f>(((F1424)+(G1424)*(W1424))*(W1424))/MAX((F1424)+2*(W1424)*SQRT(1+(G1424)^2),1E-6)</f>
        <v/>
      </c>
      <c r="Z1424">
        <f>ABS(K1424)/MAX(((F1424)+(G1424)*(W1424))*(W1424),1E-6)</f>
        <v/>
      </c>
      <c r="AA1424">
        <f>E1424+W1424</f>
        <v/>
      </c>
      <c r="AB1424">
        <f>AA1424+((ABS(K1424)/MAX(((F1424)+(G1424)*(W1424))*(W1424),1E-6))^2)/(2*$I$5)</f>
        <v/>
      </c>
      <c r="AC1424">
        <f>((ABS(K1424)*$D$6)/(MAX(((F1424)+(G1424)*(W1424))*(W1424),1E-6)*MAX(((((F1424)+(G1424)*(W1424))*(W1424))/MAX((F1424)+2*(W1424)*SQRT(1+(G1424)^2),1E-6))^(2/3),1E-6)))^2</f>
        <v/>
      </c>
      <c r="AD1424">
        <f>ABS(ABS(K1424)/MAX(((F1424)+(G1424)*(W1424))*(W1424),1E-6))/SQRT($I$5*MAX((((F1424)+(G1424)*(W1424))*(W1424))/MAX((F1424)+2*(G1424)*(W1424),1E-6),1E-6))</f>
        <v/>
      </c>
      <c r="AE1424">
        <f>((F1424)*(W1424)^2)/2+(G1424)*(W1424)^3/3+(ABS(K1424)^2)/($I$5*MAX(((F1424)+(G1424)*(W1424))*(W1424),1E-6))</f>
        <v/>
      </c>
      <c r="AF1424">
        <f>IF($D$20=0,0,IFERROR(AB1425+(((AC1424+AC1425)/2)*J1425)+(IF(Z1424&gt;Z1425,$D$8*((Z1424^2-Z1425^2)/(2*$I$5)),$D$9*((Z1425^2-Z1424^2)/(2*$I$5)))+($D$10*(ABS(I1425)/90)*(MAX(Z1424^2,Z1425^2)/(2*$I$5))))-AB1424,0))</f>
        <v/>
      </c>
      <c r="AG1424">
        <f>IF($D$20=0,1,IFERROR(IF(ROUND(AD1424,3)=1,1,IF(AND(ABS(AF1424)&lt;$D$19,AD1424&lt;1),1,0)),0))</f>
        <v/>
      </c>
      <c r="AH1424">
        <f>IFERROR(IF(V32="Supercritical",MAX($D$16,IFERROR(L1424,MAX($D$16,POWER((ABS(K1424)^2)/($I$5*MAX(F1424,0.1)^2),1/3)))),IF(V32="Subcritical",MAX($D$16,IFERROR(W1424,MAX($D$16,POWER((ABS(K1424)^2)/($I$5*MAX(F1424,0.1)^2),1/3)))),IF(AND(IFERROR(V1424,0)=1,IFERROR(AG1424,0)=1),IF(IFERROR(T1424,-1E99)&gt;=IFERROR(AE1424,-1E99),MAX($D$16,IFERROR(L1424,MAX($D$16,POWER((ABS(K1424)^2)/($I$5*MAX(F1424,0.1)^2),1/3)))),MAX($D$16,IFERROR(W1424,MAX($D$16,POWER((ABS(K1424)^2)/($I$5*MAX(F1424,0.1)^2),1/3))))),IF(IFERROR(V1424,0)=1,MAX($D$16,IFERROR(L1424,MAX($D$16,POWER((ABS(K1424)^2)/($I$5*MAX(F1424,0.1)^2),1/3)))),IF(IFERROR(AG1424,0)=1,MAX($D$16,IFERROR(W1424,MAX($D$16,POWER((ABS(K1424)^2)/($I$5*MAX(F1424,0.1)^2),1/3)))),MAX($D$16,POWER((ABS(K1424)^2)/($I$5*MAX(F1424,0.1)^2),1/3))))))),MAX($D$16,POWER((ABS(K1424)^2)/($I$5*MAX(F1424,0.1)^2),1/3)))</f>
        <v/>
      </c>
      <c r="AI1424">
        <f>E1424+AH1424</f>
        <v/>
      </c>
      <c r="AJ1424">
        <f>AI1424+((ABS(K1424)/MAX(((F1424)+(G1424)*(AH1424))*(AH1424),1E-6))^2)/(2*$I$5)</f>
        <v/>
      </c>
      <c r="AM1424" t="n">
        <v>0</v>
      </c>
      <c r="AN1424" t="n">
        <v>0</v>
      </c>
      <c r="AO1424">
        <f>AM1424+AN1424</f>
        <v/>
      </c>
      <c r="AP1424">
        <f>AP1423+AO1424</f>
        <v/>
      </c>
      <c r="AQ1424">
        <f>ABS(ABS(K1424)/MAX(((F1424)+(G1424)*(AH1424))*(AH1424),1E-6))/SQRT($I$5*MAX((((F1424)+(G1424)*(AH1424))*(AH1424))/MAX((F1424)+2*(G1424)*(AH1424),1E-6),1E-6))</f>
        <v/>
      </c>
      <c r="AR1424">
        <f>IF(AQ1424&lt;1,"Subcritical","Supercritical")</f>
        <v/>
      </c>
      <c r="AS1424">
        <f>((ABS(K1424)*$D$6)/(MAX(((F1424)+(G1424)*(AH1424))*(AH1424),1E-6)*MAX(((((F1424)+(G1424)*(AH1424))*(AH1424))/MAX((F1424)+2*(AH1424)*SQRT(1+(G1424)^2),1E-6))^(2/3),1E-6)))^2</f>
        <v/>
      </c>
    </row>
    <row r="1425">
      <c r="A1425" t="n">
        <v>1276</v>
      </c>
      <c r="B1425" t="n">
        <v>1274.89</v>
      </c>
      <c r="C1425" t="n">
        <v>616069.545</v>
      </c>
      <c r="D1425" t="n">
        <v>3096729.294</v>
      </c>
      <c r="E1425" t="n">
        <v>631.9245</v>
      </c>
      <c r="F1425" t="n">
        <v>5.2</v>
      </c>
      <c r="G1425" t="n">
        <v>0</v>
      </c>
      <c r="H1425" t="inlineStr">
        <is>
          <t>Normal</t>
        </is>
      </c>
      <c r="I1425" t="n">
        <v>0.002</v>
      </c>
      <c r="J1425">
        <f>B1425-B1424</f>
        <v/>
      </c>
      <c r="K1425">
        <f>MAX(0,K1424-AO1424)</f>
        <v/>
      </c>
      <c r="L1425">
        <f>IF($D$20=0,IFERROR(L1424,MAX($D$16,POWER((ABS(K1425)^2)/($I$5*MAX(F1425,0.1)^2),1/3))),IF(IFERROR(V1424,0)=0,IFERROR(L1424,MAX($D$16,POWER((ABS(K1425)^2)/($I$5*MAX(F1425,0.1)^2),1/3))),IF(OR(IFERROR(L1425,0)=0,IFERROR(S1424,0)&lt;1,IFERROR(S1425,0)&lt;1),MAX($D$16,POWER((ABS(K1425)^2)/($I$5*MAX(F1425,0.1)^2),1/3)),IF(IFERROR(U1425,0)&gt;0,MAX($D$16,IFERROR(L1425,0)+((IFERROR(U1425,0))*$D$18*IF((IFERROR(S1425,0))&lt;1,1,-1))),IF(IFERROR(U1425,0)&lt;0,IF(ABS((MAX($D$16,POWER((ABS(K1425)^2)/($I$5*MAX(F1425,0.1)^2),1/3)))-IFERROR(L1425,0))&gt;$D$19,MAX($D$16,IF((MAX($D$16,POWER((ABS(K1425)^2)/($I$5*MAX(F1425,0.1)^2),1/3)))&gt;IFERROR(L1425,0),MIN((MAX($D$16,POWER((ABS(K1425)^2)/($I$5*MAX(F1425,0.1)^2),1/3))),IFERROR(L1425,0)+(MIN(ABS(IFERROR(U1425,0))*$D$18,ABS((MAX($D$16,POWER((ABS(K1425)^2)/($I$5*MAX(F1425,0.1)^2),1/3)))-IFERROR(L1425,0))))),MAX((MAX($D$16,POWER((ABS(K1425)^2)/($I$5*MAX(F1425,0.1)^2),1/3))),IFERROR(L1425,0)-(MIN(ABS(IFERROR(U1425,0))*$D$18,ABS((MAX($D$16,POWER((ABS(K1425)^2)/($I$5*MAX(F1425,0.1)^2),1/3)))-IFERROR(L1425,0))))))),MAX($D$16,POWER((ABS(K1425)^2)/($I$5*MAX(F1425,0.1)^2),1/3))),MAX($D$16,IFERROR(L1425,0)))))))</f>
        <v/>
      </c>
      <c r="M1425">
        <f>((F1425)+(G1425)*(L1425))*(L1425)</f>
        <v/>
      </c>
      <c r="N1425">
        <f>(((F1425)+(G1425)*(L1425))*(L1425))/MAX((F1425)+2*(L1425)*SQRT(1+(G1425)^2),1E-6)</f>
        <v/>
      </c>
      <c r="O1425">
        <f>ABS(K1425)/MAX(((F1425)+(G1425)*(L1425))*(L1425),1E-6)</f>
        <v/>
      </c>
      <c r="P1425">
        <f>E1425+L1425</f>
        <v/>
      </c>
      <c r="Q1425">
        <f>P1425+((ABS(K1425)/MAX(((F1425)+(G1425)*(L1425))*(L1425),1E-6))^2)/(2*$I$5)</f>
        <v/>
      </c>
      <c r="R1425">
        <f>((ABS(K1425)*$D$6)/(MAX(((F1425)+(G1425)*(L1425))*(L1425),1E-6)*MAX(((((F1425)+(G1425)*(L1425))*(L1425))/MAX((F1425)+2*(L1425)*SQRT(1+(G1425)^2),1E-6))^(2/3),1E-6)))^2</f>
        <v/>
      </c>
      <c r="S1425">
        <f>ABS(ABS(K1425)/MAX(((F1425)+(G1425)*(L1425))*(L1425),1E-6))/SQRT($I$5*MAX((((F1425)+(G1425)*(L1425))*(L1425))/MAX((F1425)+2*(G1425)*(L1425),1E-6),1E-6))</f>
        <v/>
      </c>
      <c r="T1425">
        <f>((F1425)*(L1425)^2)/2+(G1425)*(L1425)^3/3+(ABS(K1425)^2)/($I$5*MAX(((F1425)+(G1425)*(L1425))*(L1425),1E-6))</f>
        <v/>
      </c>
      <c r="U1425">
        <f>IF($D$20=0,0,IFERROR(Q1424-(((R1424+R1425)/2)*J1425)-(IF(O1424&gt;O1425,$D$8*((O1424^2-O1425^2)/(2*$I$5)),$D$9*((O1425^2-O1424^2)/(2*$I$5)))+($D$10*(ABS(I1425)/90)*(MAX(O1424^2,O1425^2)/(2*$I$5))))-Q1425,0))</f>
        <v/>
      </c>
      <c r="V1425">
        <f>IF($D$20=0,1,IFERROR(IF(ROUND(S1425,3)=1,1,IF(AND(ABS(U1425)&lt;$D$19,S1425&gt;1),1,0)),0))</f>
        <v/>
      </c>
      <c r="W1425">
        <f>IF($D$20=0,IFERROR(W1426,MAX($D$16,POWER((ABS(K1425)^2)/($I$5*MAX(F1425,0.1)^2),1/3))),IF(IFERROR(AG1426,0)=0,IFERROR(W1426,MAX($D$16,POWER((ABS(K1425)^2)/($I$5*MAX(F1425,0.1)^2),1/3))),IF(OR(IFERROR(W1425,0)=0,IFERROR(AD1426,0)&gt;1),MAX($D$16,POWER((ABS(K1425)^2)/($I$5*MAX(F1425,0.1)^2),1/3)),IF(IFERROR(AF1425,0)&gt;0,MAX($D$16,IFERROR(W1425,0)+((IFERROR(AF1425,0))*$D$18*IF((IFERROR(AD1425,0))&lt;1,1,-1))),IF(IFERROR(AF1425,0)&lt;0,IF(ABS((MAX($D$16,POWER((ABS(K1425)^2)/($I$5*MAX(F1425,0.1)^2),1/3)))-IFERROR(W1425,0))&gt;$D$19,MAX($D$16,IF((MAX($D$16,POWER((ABS(K1425)^2)/($I$5*MAX(F1425,0.1)^2),1/3)))&gt;IFERROR(W1425,0),MIN((MAX($D$16,POWER((ABS(K1425)^2)/($I$5*MAX(F1425,0.1)^2),1/3))),IFERROR(W1425,0)+(MIN(ABS(IFERROR(AF1425,0))*$D$18,ABS((MAX($D$16,POWER((ABS(K1425)^2)/($I$5*MAX(F1425,0.1)^2),1/3)))-IFERROR(W1425,0))))),MAX((MAX($D$16,POWER((ABS(K1425)^2)/($I$5*MAX(F1425,0.1)^2),1/3))),IFERROR(W1425,0)-(MIN(ABS(IFERROR(AF1425,0))*$D$18,ABS((MAX($D$16,POWER((ABS(K1425)^2)/($I$5*MAX(F1425,0.1)^2),1/3)))-IFERROR(W1425,0))))))),MAX($D$16,POWER((ABS(K1425)^2)/($I$5*MAX(F1425,0.1)^2),1/3))),MAX($D$16,IFERROR(W1425,0)))))))</f>
        <v/>
      </c>
      <c r="X1425">
        <f>((F1425)+(G1425)*(W1425))*(W1425)</f>
        <v/>
      </c>
      <c r="Y1425">
        <f>(((F1425)+(G1425)*(W1425))*(W1425))/MAX((F1425)+2*(W1425)*SQRT(1+(G1425)^2),1E-6)</f>
        <v/>
      </c>
      <c r="Z1425">
        <f>ABS(K1425)/MAX(((F1425)+(G1425)*(W1425))*(W1425),1E-6)</f>
        <v/>
      </c>
      <c r="AA1425">
        <f>E1425+W1425</f>
        <v/>
      </c>
      <c r="AB1425">
        <f>AA1425+((ABS(K1425)/MAX(((F1425)+(G1425)*(W1425))*(W1425),1E-6))^2)/(2*$I$5)</f>
        <v/>
      </c>
      <c r="AC1425">
        <f>((ABS(K1425)*$D$6)/(MAX(((F1425)+(G1425)*(W1425))*(W1425),1E-6)*MAX(((((F1425)+(G1425)*(W1425))*(W1425))/MAX((F1425)+2*(W1425)*SQRT(1+(G1425)^2),1E-6))^(2/3),1E-6)))^2</f>
        <v/>
      </c>
      <c r="AD1425">
        <f>ABS(ABS(K1425)/MAX(((F1425)+(G1425)*(W1425))*(W1425),1E-6))/SQRT($I$5*MAX((((F1425)+(G1425)*(W1425))*(W1425))/MAX((F1425)+2*(G1425)*(W1425),1E-6),1E-6))</f>
        <v/>
      </c>
      <c r="AE1425">
        <f>((F1425)*(W1425)^2)/2+(G1425)*(W1425)^3/3+(ABS(K1425)^2)/($I$5*MAX(((F1425)+(G1425)*(W1425))*(W1425),1E-6))</f>
        <v/>
      </c>
      <c r="AF1425">
        <f>IF($D$20=0,0,IFERROR(AB1426+(((AC1425+AC1426)/2)*J1426)+(IF(Z1425&gt;Z1426,$D$8*((Z1425^2-Z1426^2)/(2*$I$5)),$D$9*((Z1426^2-Z1425^2)/(2*$I$5)))+($D$10*(ABS(I1426)/90)*(MAX(Z1425^2,Z1426^2)/(2*$I$5))))-AB1425,0))</f>
        <v/>
      </c>
      <c r="AG1425">
        <f>IF($D$20=0,1,IFERROR(IF(ROUND(AD1425,3)=1,1,IF(AND(ABS(AF1425)&lt;$D$19,AD1425&lt;1),1,0)),0))</f>
        <v/>
      </c>
      <c r="AH1425">
        <f>IFERROR(IF(V32="Supercritical",MAX($D$16,IFERROR(L1425,MAX($D$16,POWER((ABS(K1425)^2)/($I$5*MAX(F1425,0.1)^2),1/3)))),IF(V32="Subcritical",MAX($D$16,IFERROR(W1425,MAX($D$16,POWER((ABS(K1425)^2)/($I$5*MAX(F1425,0.1)^2),1/3)))),IF(AND(IFERROR(V1425,0)=1,IFERROR(AG1425,0)=1),IF(IFERROR(T1425,-1E99)&gt;=IFERROR(AE1425,-1E99),MAX($D$16,IFERROR(L1425,MAX($D$16,POWER((ABS(K1425)^2)/($I$5*MAX(F1425,0.1)^2),1/3)))),MAX($D$16,IFERROR(W1425,MAX($D$16,POWER((ABS(K1425)^2)/($I$5*MAX(F1425,0.1)^2),1/3))))),IF(IFERROR(V1425,0)=1,MAX($D$16,IFERROR(L1425,MAX($D$16,POWER((ABS(K1425)^2)/($I$5*MAX(F1425,0.1)^2),1/3)))),IF(IFERROR(AG1425,0)=1,MAX($D$16,IFERROR(W1425,MAX($D$16,POWER((ABS(K1425)^2)/($I$5*MAX(F1425,0.1)^2),1/3)))),MAX($D$16,POWER((ABS(K1425)^2)/($I$5*MAX(F1425,0.1)^2),1/3))))))),MAX($D$16,POWER((ABS(K1425)^2)/($I$5*MAX(F1425,0.1)^2),1/3)))</f>
        <v/>
      </c>
      <c r="AI1425">
        <f>E1425+AH1425</f>
        <v/>
      </c>
      <c r="AJ1425">
        <f>AI1425+((ABS(K1425)/MAX(((F1425)+(G1425)*(AH1425))*(AH1425),1E-6))^2)/(2*$I$5)</f>
        <v/>
      </c>
      <c r="AM1425" t="n">
        <v>0</v>
      </c>
      <c r="AN1425" t="n">
        <v>0</v>
      </c>
      <c r="AO1425">
        <f>AM1425+AN1425</f>
        <v/>
      </c>
      <c r="AP1425">
        <f>AP1424+AO1425</f>
        <v/>
      </c>
      <c r="AQ1425">
        <f>ABS(ABS(K1425)/MAX(((F1425)+(G1425)*(AH1425))*(AH1425),1E-6))/SQRT($I$5*MAX((((F1425)+(G1425)*(AH1425))*(AH1425))/MAX((F1425)+2*(G1425)*(AH1425),1E-6),1E-6))</f>
        <v/>
      </c>
      <c r="AR1425">
        <f>IF(AQ1425&lt;1,"Subcritical","Supercritical")</f>
        <v/>
      </c>
      <c r="AS1425">
        <f>((ABS(K1425)*$D$6)/(MAX(((F1425)+(G1425)*(AH1425))*(AH1425),1E-6)*MAX(((((F1425)+(G1425)*(AH1425))*(AH1425))/MAX((F1425)+2*(AH1425)*SQRT(1+(G1425)^2),1E-6))^(2/3),1E-6)))^2</f>
        <v/>
      </c>
    </row>
    <row r="1426">
      <c r="A1426" t="n">
        <v>1277</v>
      </c>
      <c r="B1426" t="n">
        <v>1275.89</v>
      </c>
      <c r="C1426" t="n">
        <v>616069.503</v>
      </c>
      <c r="D1426" t="n">
        <v>3096728.295</v>
      </c>
      <c r="E1426" t="n">
        <v>631.924</v>
      </c>
      <c r="F1426" t="n">
        <v>5.2</v>
      </c>
      <c r="G1426" t="n">
        <v>0</v>
      </c>
      <c r="H1426" t="inlineStr">
        <is>
          <t>Normal</t>
        </is>
      </c>
      <c r="I1426" t="n">
        <v>0.057</v>
      </c>
      <c r="J1426">
        <f>B1426-B1425</f>
        <v/>
      </c>
      <c r="K1426">
        <f>MAX(0,K1425-AO1425)</f>
        <v/>
      </c>
      <c r="L1426">
        <f>IF($D$20=0,IFERROR(L1425,MAX($D$16,POWER((ABS(K1426)^2)/($I$5*MAX(F1426,0.1)^2),1/3))),IF(IFERROR(V1425,0)=0,IFERROR(L1425,MAX($D$16,POWER((ABS(K1426)^2)/($I$5*MAX(F1426,0.1)^2),1/3))),IF(OR(IFERROR(L1426,0)=0,IFERROR(S1425,0)&lt;1,IFERROR(S1426,0)&lt;1),MAX($D$16,POWER((ABS(K1426)^2)/($I$5*MAX(F1426,0.1)^2),1/3)),IF(IFERROR(U1426,0)&gt;0,MAX($D$16,IFERROR(L1426,0)+((IFERROR(U1426,0))*$D$18*IF((IFERROR(S1426,0))&lt;1,1,-1))),IF(IFERROR(U1426,0)&lt;0,IF(ABS((MAX($D$16,POWER((ABS(K1426)^2)/($I$5*MAX(F1426,0.1)^2),1/3)))-IFERROR(L1426,0))&gt;$D$19,MAX($D$16,IF((MAX($D$16,POWER((ABS(K1426)^2)/($I$5*MAX(F1426,0.1)^2),1/3)))&gt;IFERROR(L1426,0),MIN((MAX($D$16,POWER((ABS(K1426)^2)/($I$5*MAX(F1426,0.1)^2),1/3))),IFERROR(L1426,0)+(MIN(ABS(IFERROR(U1426,0))*$D$18,ABS((MAX($D$16,POWER((ABS(K1426)^2)/($I$5*MAX(F1426,0.1)^2),1/3)))-IFERROR(L1426,0))))),MAX((MAX($D$16,POWER((ABS(K1426)^2)/($I$5*MAX(F1426,0.1)^2),1/3))),IFERROR(L1426,0)-(MIN(ABS(IFERROR(U1426,0))*$D$18,ABS((MAX($D$16,POWER((ABS(K1426)^2)/($I$5*MAX(F1426,0.1)^2),1/3)))-IFERROR(L1426,0))))))),MAX($D$16,POWER((ABS(K1426)^2)/($I$5*MAX(F1426,0.1)^2),1/3))),MAX($D$16,IFERROR(L1426,0)))))))</f>
        <v/>
      </c>
      <c r="M1426">
        <f>((F1426)+(G1426)*(L1426))*(L1426)</f>
        <v/>
      </c>
      <c r="N1426">
        <f>(((F1426)+(G1426)*(L1426))*(L1426))/MAX((F1426)+2*(L1426)*SQRT(1+(G1426)^2),1E-6)</f>
        <v/>
      </c>
      <c r="O1426">
        <f>ABS(K1426)/MAX(((F1426)+(G1426)*(L1426))*(L1426),1E-6)</f>
        <v/>
      </c>
      <c r="P1426">
        <f>E1426+L1426</f>
        <v/>
      </c>
      <c r="Q1426">
        <f>P1426+((ABS(K1426)/MAX(((F1426)+(G1426)*(L1426))*(L1426),1E-6))^2)/(2*$I$5)</f>
        <v/>
      </c>
      <c r="R1426">
        <f>((ABS(K1426)*$D$6)/(MAX(((F1426)+(G1426)*(L1426))*(L1426),1E-6)*MAX(((((F1426)+(G1426)*(L1426))*(L1426))/MAX((F1426)+2*(L1426)*SQRT(1+(G1426)^2),1E-6))^(2/3),1E-6)))^2</f>
        <v/>
      </c>
      <c r="S1426">
        <f>ABS(ABS(K1426)/MAX(((F1426)+(G1426)*(L1426))*(L1426),1E-6))/SQRT($I$5*MAX((((F1426)+(G1426)*(L1426))*(L1426))/MAX((F1426)+2*(G1426)*(L1426),1E-6),1E-6))</f>
        <v/>
      </c>
      <c r="T1426">
        <f>((F1426)*(L1426)^2)/2+(G1426)*(L1426)^3/3+(ABS(K1426)^2)/($I$5*MAX(((F1426)+(G1426)*(L1426))*(L1426),1E-6))</f>
        <v/>
      </c>
      <c r="U1426">
        <f>IF($D$20=0,0,IFERROR(Q1425-(((R1425+R1426)/2)*J1426)-(IF(O1425&gt;O1426,$D$8*((O1425^2-O1426^2)/(2*$I$5)),$D$9*((O1426^2-O1425^2)/(2*$I$5)))+($D$10*(ABS(I1426)/90)*(MAX(O1425^2,O1426^2)/(2*$I$5))))-Q1426,0))</f>
        <v/>
      </c>
      <c r="V1426">
        <f>IF($D$20=0,1,IFERROR(IF(ROUND(S1426,3)=1,1,IF(AND(ABS(U1426)&lt;$D$19,S1426&gt;1),1,0)),0))</f>
        <v/>
      </c>
      <c r="W1426">
        <f>IF($D$20=0,IFERROR(W1427,MAX($D$16,POWER((ABS(K1426)^2)/($I$5*MAX(F1426,0.1)^2),1/3))),IF(IFERROR(AG1427,0)=0,IFERROR(W1427,MAX($D$16,POWER((ABS(K1426)^2)/($I$5*MAX(F1426,0.1)^2),1/3))),IF(OR(IFERROR(W1426,0)=0,IFERROR(AD1427,0)&gt;1),MAX($D$16,POWER((ABS(K1426)^2)/($I$5*MAX(F1426,0.1)^2),1/3)),IF(IFERROR(AF1426,0)&gt;0,MAX($D$16,IFERROR(W1426,0)+((IFERROR(AF1426,0))*$D$18*IF((IFERROR(AD1426,0))&lt;1,1,-1))),IF(IFERROR(AF1426,0)&lt;0,IF(ABS((MAX($D$16,POWER((ABS(K1426)^2)/($I$5*MAX(F1426,0.1)^2),1/3)))-IFERROR(W1426,0))&gt;$D$19,MAX($D$16,IF((MAX($D$16,POWER((ABS(K1426)^2)/($I$5*MAX(F1426,0.1)^2),1/3)))&gt;IFERROR(W1426,0),MIN((MAX($D$16,POWER((ABS(K1426)^2)/($I$5*MAX(F1426,0.1)^2),1/3))),IFERROR(W1426,0)+(MIN(ABS(IFERROR(AF1426,0))*$D$18,ABS((MAX($D$16,POWER((ABS(K1426)^2)/($I$5*MAX(F1426,0.1)^2),1/3)))-IFERROR(W1426,0))))),MAX((MAX($D$16,POWER((ABS(K1426)^2)/($I$5*MAX(F1426,0.1)^2),1/3))),IFERROR(W1426,0)-(MIN(ABS(IFERROR(AF1426,0))*$D$18,ABS((MAX($D$16,POWER((ABS(K1426)^2)/($I$5*MAX(F1426,0.1)^2),1/3)))-IFERROR(W1426,0))))))),MAX($D$16,POWER((ABS(K1426)^2)/($I$5*MAX(F1426,0.1)^2),1/3))),MAX($D$16,IFERROR(W1426,0)))))))</f>
        <v/>
      </c>
      <c r="X1426">
        <f>((F1426)+(G1426)*(W1426))*(W1426)</f>
        <v/>
      </c>
      <c r="Y1426">
        <f>(((F1426)+(G1426)*(W1426))*(W1426))/MAX((F1426)+2*(W1426)*SQRT(1+(G1426)^2),1E-6)</f>
        <v/>
      </c>
      <c r="Z1426">
        <f>ABS(K1426)/MAX(((F1426)+(G1426)*(W1426))*(W1426),1E-6)</f>
        <v/>
      </c>
      <c r="AA1426">
        <f>E1426+W1426</f>
        <v/>
      </c>
      <c r="AB1426">
        <f>AA1426+((ABS(K1426)/MAX(((F1426)+(G1426)*(W1426))*(W1426),1E-6))^2)/(2*$I$5)</f>
        <v/>
      </c>
      <c r="AC1426">
        <f>((ABS(K1426)*$D$6)/(MAX(((F1426)+(G1426)*(W1426))*(W1426),1E-6)*MAX(((((F1426)+(G1426)*(W1426))*(W1426))/MAX((F1426)+2*(W1426)*SQRT(1+(G1426)^2),1E-6))^(2/3),1E-6)))^2</f>
        <v/>
      </c>
      <c r="AD1426">
        <f>ABS(ABS(K1426)/MAX(((F1426)+(G1426)*(W1426))*(W1426),1E-6))/SQRT($I$5*MAX((((F1426)+(G1426)*(W1426))*(W1426))/MAX((F1426)+2*(G1426)*(W1426),1E-6),1E-6))</f>
        <v/>
      </c>
      <c r="AE1426">
        <f>((F1426)*(W1426)^2)/2+(G1426)*(W1426)^3/3+(ABS(K1426)^2)/($I$5*MAX(((F1426)+(G1426)*(W1426))*(W1426),1E-6))</f>
        <v/>
      </c>
      <c r="AF1426">
        <f>IF($D$20=0,0,IFERROR(AB1427+(((AC1426+AC1427)/2)*J1427)+(IF(Z1426&gt;Z1427,$D$8*((Z1426^2-Z1427^2)/(2*$I$5)),$D$9*((Z1427^2-Z1426^2)/(2*$I$5)))+($D$10*(ABS(I1427)/90)*(MAX(Z1426^2,Z1427^2)/(2*$I$5))))-AB1426,0))</f>
        <v/>
      </c>
      <c r="AG1426">
        <f>IF($D$20=0,1,IFERROR(IF(ROUND(AD1426,3)=1,1,IF(AND(ABS(AF1426)&lt;$D$19,AD1426&lt;1),1,0)),0))</f>
        <v/>
      </c>
      <c r="AH1426">
        <f>IFERROR(IF(V32="Supercritical",MAX($D$16,IFERROR(L1426,MAX($D$16,POWER((ABS(K1426)^2)/($I$5*MAX(F1426,0.1)^2),1/3)))),IF(V32="Subcritical",MAX($D$16,IFERROR(W1426,MAX($D$16,POWER((ABS(K1426)^2)/($I$5*MAX(F1426,0.1)^2),1/3)))),IF(AND(IFERROR(V1426,0)=1,IFERROR(AG1426,0)=1),IF(IFERROR(T1426,-1E99)&gt;=IFERROR(AE1426,-1E99),MAX($D$16,IFERROR(L1426,MAX($D$16,POWER((ABS(K1426)^2)/($I$5*MAX(F1426,0.1)^2),1/3)))),MAX($D$16,IFERROR(W1426,MAX($D$16,POWER((ABS(K1426)^2)/($I$5*MAX(F1426,0.1)^2),1/3))))),IF(IFERROR(V1426,0)=1,MAX($D$16,IFERROR(L1426,MAX($D$16,POWER((ABS(K1426)^2)/($I$5*MAX(F1426,0.1)^2),1/3)))),IF(IFERROR(AG1426,0)=1,MAX($D$16,IFERROR(W1426,MAX($D$16,POWER((ABS(K1426)^2)/($I$5*MAX(F1426,0.1)^2),1/3)))),MAX($D$16,POWER((ABS(K1426)^2)/($I$5*MAX(F1426,0.1)^2),1/3))))))),MAX($D$16,POWER((ABS(K1426)^2)/($I$5*MAX(F1426,0.1)^2),1/3)))</f>
        <v/>
      </c>
      <c r="AI1426">
        <f>E1426+AH1426</f>
        <v/>
      </c>
      <c r="AJ1426">
        <f>AI1426+((ABS(K1426)/MAX(((F1426)+(G1426)*(AH1426))*(AH1426),1E-6))^2)/(2*$I$5)</f>
        <v/>
      </c>
      <c r="AM1426" t="n">
        <v>0</v>
      </c>
      <c r="AN1426" t="n">
        <v>0</v>
      </c>
      <c r="AO1426">
        <f>AM1426+AN1426</f>
        <v/>
      </c>
      <c r="AP1426">
        <f>AP1425+AO1426</f>
        <v/>
      </c>
      <c r="AQ1426">
        <f>ABS(ABS(K1426)/MAX(((F1426)+(G1426)*(AH1426))*(AH1426),1E-6))/SQRT($I$5*MAX((((F1426)+(G1426)*(AH1426))*(AH1426))/MAX((F1426)+2*(G1426)*(AH1426),1E-6),1E-6))</f>
        <v/>
      </c>
      <c r="AR1426">
        <f>IF(AQ1426&lt;1,"Subcritical","Supercritical")</f>
        <v/>
      </c>
      <c r="AS1426">
        <f>((ABS(K1426)*$D$6)/(MAX(((F1426)+(G1426)*(AH1426))*(AH1426),1E-6)*MAX(((((F1426)+(G1426)*(AH1426))*(AH1426))/MAX((F1426)+2*(AH1426)*SQRT(1+(G1426)^2),1E-6))^(2/3),1E-6)))^2</f>
        <v/>
      </c>
    </row>
    <row r="1427">
      <c r="A1427" t="n">
        <v>1278</v>
      </c>
      <c r="B1427" t="n">
        <v>1276.889</v>
      </c>
      <c r="C1427" t="n">
        <v>616069.46</v>
      </c>
      <c r="D1427" t="n">
        <v>3096727.296</v>
      </c>
      <c r="E1427" t="n">
        <v>631.9235</v>
      </c>
      <c r="F1427" t="n">
        <v>5.2</v>
      </c>
      <c r="G1427" t="n">
        <v>0</v>
      </c>
      <c r="H1427" t="inlineStr">
        <is>
          <t>Normal</t>
        </is>
      </c>
      <c r="I1427" t="n">
        <v>0.057</v>
      </c>
      <c r="J1427">
        <f>B1427-B1426</f>
        <v/>
      </c>
      <c r="K1427">
        <f>MAX(0,K1426-AO1426)</f>
        <v/>
      </c>
      <c r="L1427">
        <f>IF($D$20=0,IFERROR(L1426,MAX($D$16,POWER((ABS(K1427)^2)/($I$5*MAX(F1427,0.1)^2),1/3))),IF(IFERROR(V1426,0)=0,IFERROR(L1426,MAX($D$16,POWER((ABS(K1427)^2)/($I$5*MAX(F1427,0.1)^2),1/3))),IF(OR(IFERROR(L1427,0)=0,IFERROR(S1426,0)&lt;1,IFERROR(S1427,0)&lt;1),MAX($D$16,POWER((ABS(K1427)^2)/($I$5*MAX(F1427,0.1)^2),1/3)),IF(IFERROR(U1427,0)&gt;0,MAX($D$16,IFERROR(L1427,0)+((IFERROR(U1427,0))*$D$18*IF((IFERROR(S1427,0))&lt;1,1,-1))),IF(IFERROR(U1427,0)&lt;0,IF(ABS((MAX($D$16,POWER((ABS(K1427)^2)/($I$5*MAX(F1427,0.1)^2),1/3)))-IFERROR(L1427,0))&gt;$D$19,MAX($D$16,IF((MAX($D$16,POWER((ABS(K1427)^2)/($I$5*MAX(F1427,0.1)^2),1/3)))&gt;IFERROR(L1427,0),MIN((MAX($D$16,POWER((ABS(K1427)^2)/($I$5*MAX(F1427,0.1)^2),1/3))),IFERROR(L1427,0)+(MIN(ABS(IFERROR(U1427,0))*$D$18,ABS((MAX($D$16,POWER((ABS(K1427)^2)/($I$5*MAX(F1427,0.1)^2),1/3)))-IFERROR(L1427,0))))),MAX((MAX($D$16,POWER((ABS(K1427)^2)/($I$5*MAX(F1427,0.1)^2),1/3))),IFERROR(L1427,0)-(MIN(ABS(IFERROR(U1427,0))*$D$18,ABS((MAX($D$16,POWER((ABS(K1427)^2)/($I$5*MAX(F1427,0.1)^2),1/3)))-IFERROR(L1427,0))))))),MAX($D$16,POWER((ABS(K1427)^2)/($I$5*MAX(F1427,0.1)^2),1/3))),MAX($D$16,IFERROR(L1427,0)))))))</f>
        <v/>
      </c>
      <c r="M1427">
        <f>((F1427)+(G1427)*(L1427))*(L1427)</f>
        <v/>
      </c>
      <c r="N1427">
        <f>(((F1427)+(G1427)*(L1427))*(L1427))/MAX((F1427)+2*(L1427)*SQRT(1+(G1427)^2),1E-6)</f>
        <v/>
      </c>
      <c r="O1427">
        <f>ABS(K1427)/MAX(((F1427)+(G1427)*(L1427))*(L1427),1E-6)</f>
        <v/>
      </c>
      <c r="P1427">
        <f>E1427+L1427</f>
        <v/>
      </c>
      <c r="Q1427">
        <f>P1427+((ABS(K1427)/MAX(((F1427)+(G1427)*(L1427))*(L1427),1E-6))^2)/(2*$I$5)</f>
        <v/>
      </c>
      <c r="R1427">
        <f>((ABS(K1427)*$D$6)/(MAX(((F1427)+(G1427)*(L1427))*(L1427),1E-6)*MAX(((((F1427)+(G1427)*(L1427))*(L1427))/MAX((F1427)+2*(L1427)*SQRT(1+(G1427)^2),1E-6))^(2/3),1E-6)))^2</f>
        <v/>
      </c>
      <c r="S1427">
        <f>ABS(ABS(K1427)/MAX(((F1427)+(G1427)*(L1427))*(L1427),1E-6))/SQRT($I$5*MAX((((F1427)+(G1427)*(L1427))*(L1427))/MAX((F1427)+2*(G1427)*(L1427),1E-6),1E-6))</f>
        <v/>
      </c>
      <c r="T1427">
        <f>((F1427)*(L1427)^2)/2+(G1427)*(L1427)^3/3+(ABS(K1427)^2)/($I$5*MAX(((F1427)+(G1427)*(L1427))*(L1427),1E-6))</f>
        <v/>
      </c>
      <c r="U1427">
        <f>IF($D$20=0,0,IFERROR(Q1426-(((R1426+R1427)/2)*J1427)-(IF(O1426&gt;O1427,$D$8*((O1426^2-O1427^2)/(2*$I$5)),$D$9*((O1427^2-O1426^2)/(2*$I$5)))+($D$10*(ABS(I1427)/90)*(MAX(O1426^2,O1427^2)/(2*$I$5))))-Q1427,0))</f>
        <v/>
      </c>
      <c r="V1427">
        <f>IF($D$20=0,1,IFERROR(IF(ROUND(S1427,3)=1,1,IF(AND(ABS(U1427)&lt;$D$19,S1427&gt;1),1,0)),0))</f>
        <v/>
      </c>
      <c r="W1427">
        <f>IF($D$20=0,IFERROR(W1428,MAX($D$16,POWER((ABS(K1427)^2)/($I$5*MAX(F1427,0.1)^2),1/3))),IF(IFERROR(AG1428,0)=0,IFERROR(W1428,MAX($D$16,POWER((ABS(K1427)^2)/($I$5*MAX(F1427,0.1)^2),1/3))),IF(OR(IFERROR(W1427,0)=0,IFERROR(AD1428,0)&gt;1),MAX($D$16,POWER((ABS(K1427)^2)/($I$5*MAX(F1427,0.1)^2),1/3)),IF(IFERROR(AF1427,0)&gt;0,MAX($D$16,IFERROR(W1427,0)+((IFERROR(AF1427,0))*$D$18*IF((IFERROR(AD1427,0))&lt;1,1,-1))),IF(IFERROR(AF1427,0)&lt;0,IF(ABS((MAX($D$16,POWER((ABS(K1427)^2)/($I$5*MAX(F1427,0.1)^2),1/3)))-IFERROR(W1427,0))&gt;$D$19,MAX($D$16,IF((MAX($D$16,POWER((ABS(K1427)^2)/($I$5*MAX(F1427,0.1)^2),1/3)))&gt;IFERROR(W1427,0),MIN((MAX($D$16,POWER((ABS(K1427)^2)/($I$5*MAX(F1427,0.1)^2),1/3))),IFERROR(W1427,0)+(MIN(ABS(IFERROR(AF1427,0))*$D$18,ABS((MAX($D$16,POWER((ABS(K1427)^2)/($I$5*MAX(F1427,0.1)^2),1/3)))-IFERROR(W1427,0))))),MAX((MAX($D$16,POWER((ABS(K1427)^2)/($I$5*MAX(F1427,0.1)^2),1/3))),IFERROR(W1427,0)-(MIN(ABS(IFERROR(AF1427,0))*$D$18,ABS((MAX($D$16,POWER((ABS(K1427)^2)/($I$5*MAX(F1427,0.1)^2),1/3)))-IFERROR(W1427,0))))))),MAX($D$16,POWER((ABS(K1427)^2)/($I$5*MAX(F1427,0.1)^2),1/3))),MAX($D$16,IFERROR(W1427,0)))))))</f>
        <v/>
      </c>
      <c r="X1427">
        <f>((F1427)+(G1427)*(W1427))*(W1427)</f>
        <v/>
      </c>
      <c r="Y1427">
        <f>(((F1427)+(G1427)*(W1427))*(W1427))/MAX((F1427)+2*(W1427)*SQRT(1+(G1427)^2),1E-6)</f>
        <v/>
      </c>
      <c r="Z1427">
        <f>ABS(K1427)/MAX(((F1427)+(G1427)*(W1427))*(W1427),1E-6)</f>
        <v/>
      </c>
      <c r="AA1427">
        <f>E1427+W1427</f>
        <v/>
      </c>
      <c r="AB1427">
        <f>AA1427+((ABS(K1427)/MAX(((F1427)+(G1427)*(W1427))*(W1427),1E-6))^2)/(2*$I$5)</f>
        <v/>
      </c>
      <c r="AC1427">
        <f>((ABS(K1427)*$D$6)/(MAX(((F1427)+(G1427)*(W1427))*(W1427),1E-6)*MAX(((((F1427)+(G1427)*(W1427))*(W1427))/MAX((F1427)+2*(W1427)*SQRT(1+(G1427)^2),1E-6))^(2/3),1E-6)))^2</f>
        <v/>
      </c>
      <c r="AD1427">
        <f>ABS(ABS(K1427)/MAX(((F1427)+(G1427)*(W1427))*(W1427),1E-6))/SQRT($I$5*MAX((((F1427)+(G1427)*(W1427))*(W1427))/MAX((F1427)+2*(G1427)*(W1427),1E-6),1E-6))</f>
        <v/>
      </c>
      <c r="AE1427">
        <f>((F1427)*(W1427)^2)/2+(G1427)*(W1427)^3/3+(ABS(K1427)^2)/($I$5*MAX(((F1427)+(G1427)*(W1427))*(W1427),1E-6))</f>
        <v/>
      </c>
      <c r="AF1427">
        <f>IF($D$20=0,0,IFERROR(AB1428+(((AC1427+AC1428)/2)*J1428)+(IF(Z1427&gt;Z1428,$D$8*((Z1427^2-Z1428^2)/(2*$I$5)),$D$9*((Z1428^2-Z1427^2)/(2*$I$5)))+($D$10*(ABS(I1428)/90)*(MAX(Z1427^2,Z1428^2)/(2*$I$5))))-AB1427,0))</f>
        <v/>
      </c>
      <c r="AG1427">
        <f>IF($D$20=0,1,IFERROR(IF(ROUND(AD1427,3)=1,1,IF(AND(ABS(AF1427)&lt;$D$19,AD1427&lt;1),1,0)),0))</f>
        <v/>
      </c>
      <c r="AH1427">
        <f>IFERROR(IF(V32="Supercritical",MAX($D$16,IFERROR(L1427,MAX($D$16,POWER((ABS(K1427)^2)/($I$5*MAX(F1427,0.1)^2),1/3)))),IF(V32="Subcritical",MAX($D$16,IFERROR(W1427,MAX($D$16,POWER((ABS(K1427)^2)/($I$5*MAX(F1427,0.1)^2),1/3)))),IF(AND(IFERROR(V1427,0)=1,IFERROR(AG1427,0)=1),IF(IFERROR(T1427,-1E99)&gt;=IFERROR(AE1427,-1E99),MAX($D$16,IFERROR(L1427,MAX($D$16,POWER((ABS(K1427)^2)/($I$5*MAX(F1427,0.1)^2),1/3)))),MAX($D$16,IFERROR(W1427,MAX($D$16,POWER((ABS(K1427)^2)/($I$5*MAX(F1427,0.1)^2),1/3))))),IF(IFERROR(V1427,0)=1,MAX($D$16,IFERROR(L1427,MAX($D$16,POWER((ABS(K1427)^2)/($I$5*MAX(F1427,0.1)^2),1/3)))),IF(IFERROR(AG1427,0)=1,MAX($D$16,IFERROR(W1427,MAX($D$16,POWER((ABS(K1427)^2)/($I$5*MAX(F1427,0.1)^2),1/3)))),MAX($D$16,POWER((ABS(K1427)^2)/($I$5*MAX(F1427,0.1)^2),1/3))))))),MAX($D$16,POWER((ABS(K1427)^2)/($I$5*MAX(F1427,0.1)^2),1/3)))</f>
        <v/>
      </c>
      <c r="AI1427">
        <f>E1427+AH1427</f>
        <v/>
      </c>
      <c r="AJ1427">
        <f>AI1427+((ABS(K1427)/MAX(((F1427)+(G1427)*(AH1427))*(AH1427),1E-6))^2)/(2*$I$5)</f>
        <v/>
      </c>
      <c r="AM1427" t="n">
        <v>0</v>
      </c>
      <c r="AN1427" t="n">
        <v>0</v>
      </c>
      <c r="AO1427">
        <f>AM1427+AN1427</f>
        <v/>
      </c>
      <c r="AP1427">
        <f>AP1426+AO1427</f>
        <v/>
      </c>
      <c r="AQ1427">
        <f>ABS(ABS(K1427)/MAX(((F1427)+(G1427)*(AH1427))*(AH1427),1E-6))/SQRT($I$5*MAX((((F1427)+(G1427)*(AH1427))*(AH1427))/MAX((F1427)+2*(G1427)*(AH1427),1E-6),1E-6))</f>
        <v/>
      </c>
      <c r="AR1427">
        <f>IF(AQ1427&lt;1,"Subcritical","Supercritical")</f>
        <v/>
      </c>
      <c r="AS1427">
        <f>((ABS(K1427)*$D$6)/(MAX(((F1427)+(G1427)*(AH1427))*(AH1427),1E-6)*MAX(((((F1427)+(G1427)*(AH1427))*(AH1427))/MAX((F1427)+2*(AH1427)*SQRT(1+(G1427)^2),1E-6))^(2/3),1E-6)))^2</f>
        <v/>
      </c>
    </row>
    <row r="1428">
      <c r="A1428" t="n">
        <v>1279</v>
      </c>
      <c r="B1428" t="n">
        <v>1277.889</v>
      </c>
      <c r="C1428" t="n">
        <v>616069.4179999999</v>
      </c>
      <c r="D1428" t="n">
        <v>3096726.297</v>
      </c>
      <c r="E1428" t="n">
        <v>631.923</v>
      </c>
      <c r="F1428" t="n">
        <v>5.2</v>
      </c>
      <c r="G1428" t="n">
        <v>0</v>
      </c>
      <c r="H1428" t="inlineStr">
        <is>
          <t>Normal</t>
        </is>
      </c>
      <c r="I1428" t="n">
        <v>0</v>
      </c>
      <c r="J1428">
        <f>B1428-B1427</f>
        <v/>
      </c>
      <c r="K1428">
        <f>MAX(0,K1427-AO1427)</f>
        <v/>
      </c>
      <c r="L1428">
        <f>IF($D$20=0,IFERROR(L1427,MAX($D$16,POWER((ABS(K1428)^2)/($I$5*MAX(F1428,0.1)^2),1/3))),IF(IFERROR(V1427,0)=0,IFERROR(L1427,MAX($D$16,POWER((ABS(K1428)^2)/($I$5*MAX(F1428,0.1)^2),1/3))),IF(OR(IFERROR(L1428,0)=0,IFERROR(S1427,0)&lt;1,IFERROR(S1428,0)&lt;1),MAX($D$16,POWER((ABS(K1428)^2)/($I$5*MAX(F1428,0.1)^2),1/3)),IF(IFERROR(U1428,0)&gt;0,MAX($D$16,IFERROR(L1428,0)+((IFERROR(U1428,0))*$D$18*IF((IFERROR(S1428,0))&lt;1,1,-1))),IF(IFERROR(U1428,0)&lt;0,IF(ABS((MAX($D$16,POWER((ABS(K1428)^2)/($I$5*MAX(F1428,0.1)^2),1/3)))-IFERROR(L1428,0))&gt;$D$19,MAX($D$16,IF((MAX($D$16,POWER((ABS(K1428)^2)/($I$5*MAX(F1428,0.1)^2),1/3)))&gt;IFERROR(L1428,0),MIN((MAX($D$16,POWER((ABS(K1428)^2)/($I$5*MAX(F1428,0.1)^2),1/3))),IFERROR(L1428,0)+(MIN(ABS(IFERROR(U1428,0))*$D$18,ABS((MAX($D$16,POWER((ABS(K1428)^2)/($I$5*MAX(F1428,0.1)^2),1/3)))-IFERROR(L1428,0))))),MAX((MAX($D$16,POWER((ABS(K1428)^2)/($I$5*MAX(F1428,0.1)^2),1/3))),IFERROR(L1428,0)-(MIN(ABS(IFERROR(U1428,0))*$D$18,ABS((MAX($D$16,POWER((ABS(K1428)^2)/($I$5*MAX(F1428,0.1)^2),1/3)))-IFERROR(L1428,0))))))),MAX($D$16,POWER((ABS(K1428)^2)/($I$5*MAX(F1428,0.1)^2),1/3))),MAX($D$16,IFERROR(L1428,0)))))))</f>
        <v/>
      </c>
      <c r="M1428">
        <f>((F1428)+(G1428)*(L1428))*(L1428)</f>
        <v/>
      </c>
      <c r="N1428">
        <f>(((F1428)+(G1428)*(L1428))*(L1428))/MAX((F1428)+2*(L1428)*SQRT(1+(G1428)^2),1E-6)</f>
        <v/>
      </c>
      <c r="O1428">
        <f>ABS(K1428)/MAX(((F1428)+(G1428)*(L1428))*(L1428),1E-6)</f>
        <v/>
      </c>
      <c r="P1428">
        <f>E1428+L1428</f>
        <v/>
      </c>
      <c r="Q1428">
        <f>P1428+((ABS(K1428)/MAX(((F1428)+(G1428)*(L1428))*(L1428),1E-6))^2)/(2*$I$5)</f>
        <v/>
      </c>
      <c r="R1428">
        <f>((ABS(K1428)*$D$6)/(MAX(((F1428)+(G1428)*(L1428))*(L1428),1E-6)*MAX(((((F1428)+(G1428)*(L1428))*(L1428))/MAX((F1428)+2*(L1428)*SQRT(1+(G1428)^2),1E-6))^(2/3),1E-6)))^2</f>
        <v/>
      </c>
      <c r="S1428">
        <f>ABS(ABS(K1428)/MAX(((F1428)+(G1428)*(L1428))*(L1428),1E-6))/SQRT($I$5*MAX((((F1428)+(G1428)*(L1428))*(L1428))/MAX((F1428)+2*(G1428)*(L1428),1E-6),1E-6))</f>
        <v/>
      </c>
      <c r="T1428">
        <f>((F1428)*(L1428)^2)/2+(G1428)*(L1428)^3/3+(ABS(K1428)^2)/($I$5*MAX(((F1428)+(G1428)*(L1428))*(L1428),1E-6))</f>
        <v/>
      </c>
      <c r="U1428">
        <f>IF($D$20=0,0,IFERROR(Q1427-(((R1427+R1428)/2)*J1428)-(IF(O1427&gt;O1428,$D$8*((O1427^2-O1428^2)/(2*$I$5)),$D$9*((O1428^2-O1427^2)/(2*$I$5)))+($D$10*(ABS(I1428)/90)*(MAX(O1427^2,O1428^2)/(2*$I$5))))-Q1428,0))</f>
        <v/>
      </c>
      <c r="V1428">
        <f>IF($D$20=0,1,IFERROR(IF(ROUND(S1428,3)=1,1,IF(AND(ABS(U1428)&lt;$D$19,S1428&gt;1),1,0)),0))</f>
        <v/>
      </c>
      <c r="W1428">
        <f>IF($D$20=0,IFERROR(W1429,MAX($D$16,POWER((ABS(K1428)^2)/($I$5*MAX(F1428,0.1)^2),1/3))),IF(IFERROR(AG1429,0)=0,IFERROR(W1429,MAX($D$16,POWER((ABS(K1428)^2)/($I$5*MAX(F1428,0.1)^2),1/3))),IF(OR(IFERROR(W1428,0)=0,IFERROR(AD1429,0)&gt;1),MAX($D$16,POWER((ABS(K1428)^2)/($I$5*MAX(F1428,0.1)^2),1/3)),IF(IFERROR(AF1428,0)&gt;0,MAX($D$16,IFERROR(W1428,0)+((IFERROR(AF1428,0))*$D$18*IF((IFERROR(AD1428,0))&lt;1,1,-1))),IF(IFERROR(AF1428,0)&lt;0,IF(ABS((MAX($D$16,POWER((ABS(K1428)^2)/($I$5*MAX(F1428,0.1)^2),1/3)))-IFERROR(W1428,0))&gt;$D$19,MAX($D$16,IF((MAX($D$16,POWER((ABS(K1428)^2)/($I$5*MAX(F1428,0.1)^2),1/3)))&gt;IFERROR(W1428,0),MIN((MAX($D$16,POWER((ABS(K1428)^2)/($I$5*MAX(F1428,0.1)^2),1/3))),IFERROR(W1428,0)+(MIN(ABS(IFERROR(AF1428,0))*$D$18,ABS((MAX($D$16,POWER((ABS(K1428)^2)/($I$5*MAX(F1428,0.1)^2),1/3)))-IFERROR(W1428,0))))),MAX((MAX($D$16,POWER((ABS(K1428)^2)/($I$5*MAX(F1428,0.1)^2),1/3))),IFERROR(W1428,0)-(MIN(ABS(IFERROR(AF1428,0))*$D$18,ABS((MAX($D$16,POWER((ABS(K1428)^2)/($I$5*MAX(F1428,0.1)^2),1/3)))-IFERROR(W1428,0))))))),MAX($D$16,POWER((ABS(K1428)^2)/($I$5*MAX(F1428,0.1)^2),1/3))),MAX($D$16,IFERROR(W1428,0)))))))</f>
        <v/>
      </c>
      <c r="X1428">
        <f>((F1428)+(G1428)*(W1428))*(W1428)</f>
        <v/>
      </c>
      <c r="Y1428">
        <f>(((F1428)+(G1428)*(W1428))*(W1428))/MAX((F1428)+2*(W1428)*SQRT(1+(G1428)^2),1E-6)</f>
        <v/>
      </c>
      <c r="Z1428">
        <f>ABS(K1428)/MAX(((F1428)+(G1428)*(W1428))*(W1428),1E-6)</f>
        <v/>
      </c>
      <c r="AA1428">
        <f>E1428+W1428</f>
        <v/>
      </c>
      <c r="AB1428">
        <f>AA1428+((ABS(K1428)/MAX(((F1428)+(G1428)*(W1428))*(W1428),1E-6))^2)/(2*$I$5)</f>
        <v/>
      </c>
      <c r="AC1428">
        <f>((ABS(K1428)*$D$6)/(MAX(((F1428)+(G1428)*(W1428))*(W1428),1E-6)*MAX(((((F1428)+(G1428)*(W1428))*(W1428))/MAX((F1428)+2*(W1428)*SQRT(1+(G1428)^2),1E-6))^(2/3),1E-6)))^2</f>
        <v/>
      </c>
      <c r="AD1428">
        <f>ABS(ABS(K1428)/MAX(((F1428)+(G1428)*(W1428))*(W1428),1E-6))/SQRT($I$5*MAX((((F1428)+(G1428)*(W1428))*(W1428))/MAX((F1428)+2*(G1428)*(W1428),1E-6),1E-6))</f>
        <v/>
      </c>
      <c r="AE1428">
        <f>((F1428)*(W1428)^2)/2+(G1428)*(W1428)^3/3+(ABS(K1428)^2)/($I$5*MAX(((F1428)+(G1428)*(W1428))*(W1428),1E-6))</f>
        <v/>
      </c>
      <c r="AF1428">
        <f>IF($D$20=0,0,IFERROR(AB1429+(((AC1428+AC1429)/2)*J1429)+(IF(Z1428&gt;Z1429,$D$8*((Z1428^2-Z1429^2)/(2*$I$5)),$D$9*((Z1429^2-Z1428^2)/(2*$I$5)))+($D$10*(ABS(I1429)/90)*(MAX(Z1428^2,Z1429^2)/(2*$I$5))))-AB1428,0))</f>
        <v/>
      </c>
      <c r="AG1428">
        <f>IF($D$20=0,1,IFERROR(IF(ROUND(AD1428,3)=1,1,IF(AND(ABS(AF1428)&lt;$D$19,AD1428&lt;1),1,0)),0))</f>
        <v/>
      </c>
      <c r="AH1428">
        <f>IFERROR(IF(V32="Supercritical",MAX($D$16,IFERROR(L1428,MAX($D$16,POWER((ABS(K1428)^2)/($I$5*MAX(F1428,0.1)^2),1/3)))),IF(V32="Subcritical",MAX($D$16,IFERROR(W1428,MAX($D$16,POWER((ABS(K1428)^2)/($I$5*MAX(F1428,0.1)^2),1/3)))),IF(AND(IFERROR(V1428,0)=1,IFERROR(AG1428,0)=1),IF(IFERROR(T1428,-1E99)&gt;=IFERROR(AE1428,-1E99),MAX($D$16,IFERROR(L1428,MAX($D$16,POWER((ABS(K1428)^2)/($I$5*MAX(F1428,0.1)^2),1/3)))),MAX($D$16,IFERROR(W1428,MAX($D$16,POWER((ABS(K1428)^2)/($I$5*MAX(F1428,0.1)^2),1/3))))),IF(IFERROR(V1428,0)=1,MAX($D$16,IFERROR(L1428,MAX($D$16,POWER((ABS(K1428)^2)/($I$5*MAX(F1428,0.1)^2),1/3)))),IF(IFERROR(AG1428,0)=1,MAX($D$16,IFERROR(W1428,MAX($D$16,POWER((ABS(K1428)^2)/($I$5*MAX(F1428,0.1)^2),1/3)))),MAX($D$16,POWER((ABS(K1428)^2)/($I$5*MAX(F1428,0.1)^2),1/3))))))),MAX($D$16,POWER((ABS(K1428)^2)/($I$5*MAX(F1428,0.1)^2),1/3)))</f>
        <v/>
      </c>
      <c r="AI1428">
        <f>E1428+AH1428</f>
        <v/>
      </c>
      <c r="AJ1428">
        <f>AI1428+((ABS(K1428)/MAX(((F1428)+(G1428)*(AH1428))*(AH1428),1E-6))^2)/(2*$I$5)</f>
        <v/>
      </c>
      <c r="AM1428" t="n">
        <v>0</v>
      </c>
      <c r="AN1428" t="n">
        <v>0</v>
      </c>
      <c r="AO1428">
        <f>AM1428+AN1428</f>
        <v/>
      </c>
      <c r="AP1428">
        <f>AP1427+AO1428</f>
        <v/>
      </c>
      <c r="AQ1428">
        <f>ABS(ABS(K1428)/MAX(((F1428)+(G1428)*(AH1428))*(AH1428),1E-6))/SQRT($I$5*MAX((((F1428)+(G1428)*(AH1428))*(AH1428))/MAX((F1428)+2*(G1428)*(AH1428),1E-6),1E-6))</f>
        <v/>
      </c>
      <c r="AR1428">
        <f>IF(AQ1428&lt;1,"Subcritical","Supercritical")</f>
        <v/>
      </c>
      <c r="AS1428">
        <f>((ABS(K1428)*$D$6)/(MAX(((F1428)+(G1428)*(AH1428))*(AH1428),1E-6)*MAX(((((F1428)+(G1428)*(AH1428))*(AH1428))/MAX((F1428)+2*(AH1428)*SQRT(1+(G1428)^2),1E-6))^(2/3),1E-6)))^2</f>
        <v/>
      </c>
    </row>
    <row r="1429">
      <c r="A1429" t="n">
        <v>1280</v>
      </c>
      <c r="B1429" t="n">
        <v>1278.889</v>
      </c>
      <c r="C1429" t="n">
        <v>616069.376</v>
      </c>
      <c r="D1429" t="n">
        <v>3096725.298</v>
      </c>
      <c r="E1429" t="n">
        <v>631.9225</v>
      </c>
      <c r="F1429" t="n">
        <v>5.2</v>
      </c>
      <c r="G1429" t="n">
        <v>0</v>
      </c>
      <c r="H1429" t="inlineStr">
        <is>
          <t>Normal</t>
        </is>
      </c>
      <c r="I1429" t="n">
        <v>0.057</v>
      </c>
      <c r="J1429">
        <f>B1429-B1428</f>
        <v/>
      </c>
      <c r="K1429">
        <f>MAX(0,K1428-AO1428)</f>
        <v/>
      </c>
      <c r="L1429">
        <f>IF($D$20=0,IFERROR(L1428,MAX($D$16,POWER((ABS(K1429)^2)/($I$5*MAX(F1429,0.1)^2),1/3))),IF(IFERROR(V1428,0)=0,IFERROR(L1428,MAX($D$16,POWER((ABS(K1429)^2)/($I$5*MAX(F1429,0.1)^2),1/3))),IF(OR(IFERROR(L1429,0)=0,IFERROR(S1428,0)&lt;1,IFERROR(S1429,0)&lt;1),MAX($D$16,POWER((ABS(K1429)^2)/($I$5*MAX(F1429,0.1)^2),1/3)),IF(IFERROR(U1429,0)&gt;0,MAX($D$16,IFERROR(L1429,0)+((IFERROR(U1429,0))*$D$18*IF((IFERROR(S1429,0))&lt;1,1,-1))),IF(IFERROR(U1429,0)&lt;0,IF(ABS((MAX($D$16,POWER((ABS(K1429)^2)/($I$5*MAX(F1429,0.1)^2),1/3)))-IFERROR(L1429,0))&gt;$D$19,MAX($D$16,IF((MAX($D$16,POWER((ABS(K1429)^2)/($I$5*MAX(F1429,0.1)^2),1/3)))&gt;IFERROR(L1429,0),MIN((MAX($D$16,POWER((ABS(K1429)^2)/($I$5*MAX(F1429,0.1)^2),1/3))),IFERROR(L1429,0)+(MIN(ABS(IFERROR(U1429,0))*$D$18,ABS((MAX($D$16,POWER((ABS(K1429)^2)/($I$5*MAX(F1429,0.1)^2),1/3)))-IFERROR(L1429,0))))),MAX((MAX($D$16,POWER((ABS(K1429)^2)/($I$5*MAX(F1429,0.1)^2),1/3))),IFERROR(L1429,0)-(MIN(ABS(IFERROR(U1429,0))*$D$18,ABS((MAX($D$16,POWER((ABS(K1429)^2)/($I$5*MAX(F1429,0.1)^2),1/3)))-IFERROR(L1429,0))))))),MAX($D$16,POWER((ABS(K1429)^2)/($I$5*MAX(F1429,0.1)^2),1/3))),MAX($D$16,IFERROR(L1429,0)))))))</f>
        <v/>
      </c>
      <c r="M1429">
        <f>((F1429)+(G1429)*(L1429))*(L1429)</f>
        <v/>
      </c>
      <c r="N1429">
        <f>(((F1429)+(G1429)*(L1429))*(L1429))/MAX((F1429)+2*(L1429)*SQRT(1+(G1429)^2),1E-6)</f>
        <v/>
      </c>
      <c r="O1429">
        <f>ABS(K1429)/MAX(((F1429)+(G1429)*(L1429))*(L1429),1E-6)</f>
        <v/>
      </c>
      <c r="P1429">
        <f>E1429+L1429</f>
        <v/>
      </c>
      <c r="Q1429">
        <f>P1429+((ABS(K1429)/MAX(((F1429)+(G1429)*(L1429))*(L1429),1E-6))^2)/(2*$I$5)</f>
        <v/>
      </c>
      <c r="R1429">
        <f>((ABS(K1429)*$D$6)/(MAX(((F1429)+(G1429)*(L1429))*(L1429),1E-6)*MAX(((((F1429)+(G1429)*(L1429))*(L1429))/MAX((F1429)+2*(L1429)*SQRT(1+(G1429)^2),1E-6))^(2/3),1E-6)))^2</f>
        <v/>
      </c>
      <c r="S1429">
        <f>ABS(ABS(K1429)/MAX(((F1429)+(G1429)*(L1429))*(L1429),1E-6))/SQRT($I$5*MAX((((F1429)+(G1429)*(L1429))*(L1429))/MAX((F1429)+2*(G1429)*(L1429),1E-6),1E-6))</f>
        <v/>
      </c>
      <c r="T1429">
        <f>((F1429)*(L1429)^2)/2+(G1429)*(L1429)^3/3+(ABS(K1429)^2)/($I$5*MAX(((F1429)+(G1429)*(L1429))*(L1429),1E-6))</f>
        <v/>
      </c>
      <c r="U1429">
        <f>IF($D$20=0,0,IFERROR(Q1428-(((R1428+R1429)/2)*J1429)-(IF(O1428&gt;O1429,$D$8*((O1428^2-O1429^2)/(2*$I$5)),$D$9*((O1429^2-O1428^2)/(2*$I$5)))+($D$10*(ABS(I1429)/90)*(MAX(O1428^2,O1429^2)/(2*$I$5))))-Q1429,0))</f>
        <v/>
      </c>
      <c r="V1429">
        <f>IF($D$20=0,1,IFERROR(IF(ROUND(S1429,3)=1,1,IF(AND(ABS(U1429)&lt;$D$19,S1429&gt;1),1,0)),0))</f>
        <v/>
      </c>
      <c r="W1429">
        <f>IF($D$20=0,IFERROR(W1430,MAX($D$16,POWER((ABS(K1429)^2)/($I$5*MAX(F1429,0.1)^2),1/3))),IF(IFERROR(AG1430,0)=0,IFERROR(W1430,MAX($D$16,POWER((ABS(K1429)^2)/($I$5*MAX(F1429,0.1)^2),1/3))),IF(OR(IFERROR(W1429,0)=0,IFERROR(AD1430,0)&gt;1),MAX($D$16,POWER((ABS(K1429)^2)/($I$5*MAX(F1429,0.1)^2),1/3)),IF(IFERROR(AF1429,0)&gt;0,MAX($D$16,IFERROR(W1429,0)+((IFERROR(AF1429,0))*$D$18*IF((IFERROR(AD1429,0))&lt;1,1,-1))),IF(IFERROR(AF1429,0)&lt;0,IF(ABS((MAX($D$16,POWER((ABS(K1429)^2)/($I$5*MAX(F1429,0.1)^2),1/3)))-IFERROR(W1429,0))&gt;$D$19,MAX($D$16,IF((MAX($D$16,POWER((ABS(K1429)^2)/($I$5*MAX(F1429,0.1)^2),1/3)))&gt;IFERROR(W1429,0),MIN((MAX($D$16,POWER((ABS(K1429)^2)/($I$5*MAX(F1429,0.1)^2),1/3))),IFERROR(W1429,0)+(MIN(ABS(IFERROR(AF1429,0))*$D$18,ABS((MAX($D$16,POWER((ABS(K1429)^2)/($I$5*MAX(F1429,0.1)^2),1/3)))-IFERROR(W1429,0))))),MAX((MAX($D$16,POWER((ABS(K1429)^2)/($I$5*MAX(F1429,0.1)^2),1/3))),IFERROR(W1429,0)-(MIN(ABS(IFERROR(AF1429,0))*$D$18,ABS((MAX($D$16,POWER((ABS(K1429)^2)/($I$5*MAX(F1429,0.1)^2),1/3)))-IFERROR(W1429,0))))))),MAX($D$16,POWER((ABS(K1429)^2)/($I$5*MAX(F1429,0.1)^2),1/3))),MAX($D$16,IFERROR(W1429,0)))))))</f>
        <v/>
      </c>
      <c r="X1429">
        <f>((F1429)+(G1429)*(W1429))*(W1429)</f>
        <v/>
      </c>
      <c r="Y1429">
        <f>(((F1429)+(G1429)*(W1429))*(W1429))/MAX((F1429)+2*(W1429)*SQRT(1+(G1429)^2),1E-6)</f>
        <v/>
      </c>
      <c r="Z1429">
        <f>ABS(K1429)/MAX(((F1429)+(G1429)*(W1429))*(W1429),1E-6)</f>
        <v/>
      </c>
      <c r="AA1429">
        <f>E1429+W1429</f>
        <v/>
      </c>
      <c r="AB1429">
        <f>AA1429+((ABS(K1429)/MAX(((F1429)+(G1429)*(W1429))*(W1429),1E-6))^2)/(2*$I$5)</f>
        <v/>
      </c>
      <c r="AC1429">
        <f>((ABS(K1429)*$D$6)/(MAX(((F1429)+(G1429)*(W1429))*(W1429),1E-6)*MAX(((((F1429)+(G1429)*(W1429))*(W1429))/MAX((F1429)+2*(W1429)*SQRT(1+(G1429)^2),1E-6))^(2/3),1E-6)))^2</f>
        <v/>
      </c>
      <c r="AD1429">
        <f>ABS(ABS(K1429)/MAX(((F1429)+(G1429)*(W1429))*(W1429),1E-6))/SQRT($I$5*MAX((((F1429)+(G1429)*(W1429))*(W1429))/MAX((F1429)+2*(G1429)*(W1429),1E-6),1E-6))</f>
        <v/>
      </c>
      <c r="AE1429">
        <f>((F1429)*(W1429)^2)/2+(G1429)*(W1429)^3/3+(ABS(K1429)^2)/($I$5*MAX(((F1429)+(G1429)*(W1429))*(W1429),1E-6))</f>
        <v/>
      </c>
      <c r="AF1429">
        <f>IF($D$20=0,0,IFERROR(AB1430+(((AC1429+AC1430)/2)*J1430)+(IF(Z1429&gt;Z1430,$D$8*((Z1429^2-Z1430^2)/(2*$I$5)),$D$9*((Z1430^2-Z1429^2)/(2*$I$5)))+($D$10*(ABS(I1430)/90)*(MAX(Z1429^2,Z1430^2)/(2*$I$5))))-AB1429,0))</f>
        <v/>
      </c>
      <c r="AG1429">
        <f>IF($D$20=0,1,IFERROR(IF(ROUND(AD1429,3)=1,1,IF(AND(ABS(AF1429)&lt;$D$19,AD1429&lt;1),1,0)),0))</f>
        <v/>
      </c>
      <c r="AH1429">
        <f>IFERROR(IF(V32="Supercritical",MAX($D$16,IFERROR(L1429,MAX($D$16,POWER((ABS(K1429)^2)/($I$5*MAX(F1429,0.1)^2),1/3)))),IF(V32="Subcritical",MAX($D$16,IFERROR(W1429,MAX($D$16,POWER((ABS(K1429)^2)/($I$5*MAX(F1429,0.1)^2),1/3)))),IF(AND(IFERROR(V1429,0)=1,IFERROR(AG1429,0)=1),IF(IFERROR(T1429,-1E99)&gt;=IFERROR(AE1429,-1E99),MAX($D$16,IFERROR(L1429,MAX($D$16,POWER((ABS(K1429)^2)/($I$5*MAX(F1429,0.1)^2),1/3)))),MAX($D$16,IFERROR(W1429,MAX($D$16,POWER((ABS(K1429)^2)/($I$5*MAX(F1429,0.1)^2),1/3))))),IF(IFERROR(V1429,0)=1,MAX($D$16,IFERROR(L1429,MAX($D$16,POWER((ABS(K1429)^2)/($I$5*MAX(F1429,0.1)^2),1/3)))),IF(IFERROR(AG1429,0)=1,MAX($D$16,IFERROR(W1429,MAX($D$16,POWER((ABS(K1429)^2)/($I$5*MAX(F1429,0.1)^2),1/3)))),MAX($D$16,POWER((ABS(K1429)^2)/($I$5*MAX(F1429,0.1)^2),1/3))))))),MAX($D$16,POWER((ABS(K1429)^2)/($I$5*MAX(F1429,0.1)^2),1/3)))</f>
        <v/>
      </c>
      <c r="AI1429">
        <f>E1429+AH1429</f>
        <v/>
      </c>
      <c r="AJ1429">
        <f>AI1429+((ABS(K1429)/MAX(((F1429)+(G1429)*(AH1429))*(AH1429),1E-6))^2)/(2*$I$5)</f>
        <v/>
      </c>
      <c r="AM1429" t="n">
        <v>0</v>
      </c>
      <c r="AN1429" t="n">
        <v>0</v>
      </c>
      <c r="AO1429">
        <f>AM1429+AN1429</f>
        <v/>
      </c>
      <c r="AP1429">
        <f>AP1428+AO1429</f>
        <v/>
      </c>
      <c r="AQ1429">
        <f>ABS(ABS(K1429)/MAX(((F1429)+(G1429)*(AH1429))*(AH1429),1E-6))/SQRT($I$5*MAX((((F1429)+(G1429)*(AH1429))*(AH1429))/MAX((F1429)+2*(G1429)*(AH1429),1E-6),1E-6))</f>
        <v/>
      </c>
      <c r="AR1429">
        <f>IF(AQ1429&lt;1,"Subcritical","Supercritical")</f>
        <v/>
      </c>
      <c r="AS1429">
        <f>((ABS(K1429)*$D$6)/(MAX(((F1429)+(G1429)*(AH1429))*(AH1429),1E-6)*MAX(((((F1429)+(G1429)*(AH1429))*(AH1429))/MAX((F1429)+2*(AH1429)*SQRT(1+(G1429)^2),1E-6))^(2/3),1E-6)))^2</f>
        <v/>
      </c>
    </row>
    <row r="1430">
      <c r="A1430" t="n">
        <v>1281</v>
      </c>
      <c r="B1430" t="n">
        <v>1279.889</v>
      </c>
      <c r="C1430" t="n">
        <v>616069.333</v>
      </c>
      <c r="D1430" t="n">
        <v>3096724.299</v>
      </c>
      <c r="E1430" t="n">
        <v>631.922</v>
      </c>
      <c r="F1430" t="n">
        <v>5.2</v>
      </c>
      <c r="G1430" t="n">
        <v>0</v>
      </c>
      <c r="H1430" t="inlineStr">
        <is>
          <t>Normal</t>
        </is>
      </c>
      <c r="I1430" t="n">
        <v>0.057</v>
      </c>
      <c r="J1430">
        <f>B1430-B1429</f>
        <v/>
      </c>
      <c r="K1430">
        <f>MAX(0,K1429-AO1429)</f>
        <v/>
      </c>
      <c r="L1430">
        <f>IF($D$20=0,IFERROR(L1429,MAX($D$16,POWER((ABS(K1430)^2)/($I$5*MAX(F1430,0.1)^2),1/3))),IF(IFERROR(V1429,0)=0,IFERROR(L1429,MAX($D$16,POWER((ABS(K1430)^2)/($I$5*MAX(F1430,0.1)^2),1/3))),IF(OR(IFERROR(L1430,0)=0,IFERROR(S1429,0)&lt;1,IFERROR(S1430,0)&lt;1),MAX($D$16,POWER((ABS(K1430)^2)/($I$5*MAX(F1430,0.1)^2),1/3)),IF(IFERROR(U1430,0)&gt;0,MAX($D$16,IFERROR(L1430,0)+((IFERROR(U1430,0))*$D$18*IF((IFERROR(S1430,0))&lt;1,1,-1))),IF(IFERROR(U1430,0)&lt;0,IF(ABS((MAX($D$16,POWER((ABS(K1430)^2)/($I$5*MAX(F1430,0.1)^2),1/3)))-IFERROR(L1430,0))&gt;$D$19,MAX($D$16,IF((MAX($D$16,POWER((ABS(K1430)^2)/($I$5*MAX(F1430,0.1)^2),1/3)))&gt;IFERROR(L1430,0),MIN((MAX($D$16,POWER((ABS(K1430)^2)/($I$5*MAX(F1430,0.1)^2),1/3))),IFERROR(L1430,0)+(MIN(ABS(IFERROR(U1430,0))*$D$18,ABS((MAX($D$16,POWER((ABS(K1430)^2)/($I$5*MAX(F1430,0.1)^2),1/3)))-IFERROR(L1430,0))))),MAX((MAX($D$16,POWER((ABS(K1430)^2)/($I$5*MAX(F1430,0.1)^2),1/3))),IFERROR(L1430,0)-(MIN(ABS(IFERROR(U1430,0))*$D$18,ABS((MAX($D$16,POWER((ABS(K1430)^2)/($I$5*MAX(F1430,0.1)^2),1/3)))-IFERROR(L1430,0))))))),MAX($D$16,POWER((ABS(K1430)^2)/($I$5*MAX(F1430,0.1)^2),1/3))),MAX($D$16,IFERROR(L1430,0)))))))</f>
        <v/>
      </c>
      <c r="M1430">
        <f>((F1430)+(G1430)*(L1430))*(L1430)</f>
        <v/>
      </c>
      <c r="N1430">
        <f>(((F1430)+(G1430)*(L1430))*(L1430))/MAX((F1430)+2*(L1430)*SQRT(1+(G1430)^2),1E-6)</f>
        <v/>
      </c>
      <c r="O1430">
        <f>ABS(K1430)/MAX(((F1430)+(G1430)*(L1430))*(L1430),1E-6)</f>
        <v/>
      </c>
      <c r="P1430">
        <f>E1430+L1430</f>
        <v/>
      </c>
      <c r="Q1430">
        <f>P1430+((ABS(K1430)/MAX(((F1430)+(G1430)*(L1430))*(L1430),1E-6))^2)/(2*$I$5)</f>
        <v/>
      </c>
      <c r="R1430">
        <f>((ABS(K1430)*$D$6)/(MAX(((F1430)+(G1430)*(L1430))*(L1430),1E-6)*MAX(((((F1430)+(G1430)*(L1430))*(L1430))/MAX((F1430)+2*(L1430)*SQRT(1+(G1430)^2),1E-6))^(2/3),1E-6)))^2</f>
        <v/>
      </c>
      <c r="S1430">
        <f>ABS(ABS(K1430)/MAX(((F1430)+(G1430)*(L1430))*(L1430),1E-6))/SQRT($I$5*MAX((((F1430)+(G1430)*(L1430))*(L1430))/MAX((F1430)+2*(G1430)*(L1430),1E-6),1E-6))</f>
        <v/>
      </c>
      <c r="T1430">
        <f>((F1430)*(L1430)^2)/2+(G1430)*(L1430)^3/3+(ABS(K1430)^2)/($I$5*MAX(((F1430)+(G1430)*(L1430))*(L1430),1E-6))</f>
        <v/>
      </c>
      <c r="U1430">
        <f>IF($D$20=0,0,IFERROR(Q1429-(((R1429+R1430)/2)*J1430)-(IF(O1429&gt;O1430,$D$8*((O1429^2-O1430^2)/(2*$I$5)),$D$9*((O1430^2-O1429^2)/(2*$I$5)))+($D$10*(ABS(I1430)/90)*(MAX(O1429^2,O1430^2)/(2*$I$5))))-Q1430,0))</f>
        <v/>
      </c>
      <c r="V1430">
        <f>IF($D$20=0,1,IFERROR(IF(ROUND(S1430,3)=1,1,IF(AND(ABS(U1430)&lt;$D$19,S1430&gt;1),1,0)),0))</f>
        <v/>
      </c>
      <c r="W1430">
        <f>IF($D$20=0,IFERROR(W1431,MAX($D$16,POWER((ABS(K1430)^2)/($I$5*MAX(F1430,0.1)^2),1/3))),IF(IFERROR(AG1431,0)=0,IFERROR(W1431,MAX($D$16,POWER((ABS(K1430)^2)/($I$5*MAX(F1430,0.1)^2),1/3))),IF(OR(IFERROR(W1430,0)=0,IFERROR(AD1431,0)&gt;1),MAX($D$16,POWER((ABS(K1430)^2)/($I$5*MAX(F1430,0.1)^2),1/3)),IF(IFERROR(AF1430,0)&gt;0,MAX($D$16,IFERROR(W1430,0)+((IFERROR(AF1430,0))*$D$18*IF((IFERROR(AD1430,0))&lt;1,1,-1))),IF(IFERROR(AF1430,0)&lt;0,IF(ABS((MAX($D$16,POWER((ABS(K1430)^2)/($I$5*MAX(F1430,0.1)^2),1/3)))-IFERROR(W1430,0))&gt;$D$19,MAX($D$16,IF((MAX($D$16,POWER((ABS(K1430)^2)/($I$5*MAX(F1430,0.1)^2),1/3)))&gt;IFERROR(W1430,0),MIN((MAX($D$16,POWER((ABS(K1430)^2)/($I$5*MAX(F1430,0.1)^2),1/3))),IFERROR(W1430,0)+(MIN(ABS(IFERROR(AF1430,0))*$D$18,ABS((MAX($D$16,POWER((ABS(K1430)^2)/($I$5*MAX(F1430,0.1)^2),1/3)))-IFERROR(W1430,0))))),MAX((MAX($D$16,POWER((ABS(K1430)^2)/($I$5*MAX(F1430,0.1)^2),1/3))),IFERROR(W1430,0)-(MIN(ABS(IFERROR(AF1430,0))*$D$18,ABS((MAX($D$16,POWER((ABS(K1430)^2)/($I$5*MAX(F1430,0.1)^2),1/3)))-IFERROR(W1430,0))))))),MAX($D$16,POWER((ABS(K1430)^2)/($I$5*MAX(F1430,0.1)^2),1/3))),MAX($D$16,IFERROR(W1430,0)))))))</f>
        <v/>
      </c>
      <c r="X1430">
        <f>((F1430)+(G1430)*(W1430))*(W1430)</f>
        <v/>
      </c>
      <c r="Y1430">
        <f>(((F1430)+(G1430)*(W1430))*(W1430))/MAX((F1430)+2*(W1430)*SQRT(1+(G1430)^2),1E-6)</f>
        <v/>
      </c>
      <c r="Z1430">
        <f>ABS(K1430)/MAX(((F1430)+(G1430)*(W1430))*(W1430),1E-6)</f>
        <v/>
      </c>
      <c r="AA1430">
        <f>E1430+W1430</f>
        <v/>
      </c>
      <c r="AB1430">
        <f>AA1430+((ABS(K1430)/MAX(((F1430)+(G1430)*(W1430))*(W1430),1E-6))^2)/(2*$I$5)</f>
        <v/>
      </c>
      <c r="AC1430">
        <f>((ABS(K1430)*$D$6)/(MAX(((F1430)+(G1430)*(W1430))*(W1430),1E-6)*MAX(((((F1430)+(G1430)*(W1430))*(W1430))/MAX((F1430)+2*(W1430)*SQRT(1+(G1430)^2),1E-6))^(2/3),1E-6)))^2</f>
        <v/>
      </c>
      <c r="AD1430">
        <f>ABS(ABS(K1430)/MAX(((F1430)+(G1430)*(W1430))*(W1430),1E-6))/SQRT($I$5*MAX((((F1430)+(G1430)*(W1430))*(W1430))/MAX((F1430)+2*(G1430)*(W1430),1E-6),1E-6))</f>
        <v/>
      </c>
      <c r="AE1430">
        <f>((F1430)*(W1430)^2)/2+(G1430)*(W1430)^3/3+(ABS(K1430)^2)/($I$5*MAX(((F1430)+(G1430)*(W1430))*(W1430),1E-6))</f>
        <v/>
      </c>
      <c r="AF1430">
        <f>IF($D$20=0,0,IFERROR(AB1431+(((AC1430+AC1431)/2)*J1431)+(IF(Z1430&gt;Z1431,$D$8*((Z1430^2-Z1431^2)/(2*$I$5)),$D$9*((Z1431^2-Z1430^2)/(2*$I$5)))+($D$10*(ABS(I1431)/90)*(MAX(Z1430^2,Z1431^2)/(2*$I$5))))-AB1430,0))</f>
        <v/>
      </c>
      <c r="AG1430">
        <f>IF($D$20=0,1,IFERROR(IF(ROUND(AD1430,3)=1,1,IF(AND(ABS(AF1430)&lt;$D$19,AD1430&lt;1),1,0)),0))</f>
        <v/>
      </c>
      <c r="AH1430">
        <f>IFERROR(IF(V32="Supercritical",MAX($D$16,IFERROR(L1430,MAX($D$16,POWER((ABS(K1430)^2)/($I$5*MAX(F1430,0.1)^2),1/3)))),IF(V32="Subcritical",MAX($D$16,IFERROR(W1430,MAX($D$16,POWER((ABS(K1430)^2)/($I$5*MAX(F1430,0.1)^2),1/3)))),IF(AND(IFERROR(V1430,0)=1,IFERROR(AG1430,0)=1),IF(IFERROR(T1430,-1E99)&gt;=IFERROR(AE1430,-1E99),MAX($D$16,IFERROR(L1430,MAX($D$16,POWER((ABS(K1430)^2)/($I$5*MAX(F1430,0.1)^2),1/3)))),MAX($D$16,IFERROR(W1430,MAX($D$16,POWER((ABS(K1430)^2)/($I$5*MAX(F1430,0.1)^2),1/3))))),IF(IFERROR(V1430,0)=1,MAX($D$16,IFERROR(L1430,MAX($D$16,POWER((ABS(K1430)^2)/($I$5*MAX(F1430,0.1)^2),1/3)))),IF(IFERROR(AG1430,0)=1,MAX($D$16,IFERROR(W1430,MAX($D$16,POWER((ABS(K1430)^2)/($I$5*MAX(F1430,0.1)^2),1/3)))),MAX($D$16,POWER((ABS(K1430)^2)/($I$5*MAX(F1430,0.1)^2),1/3))))))),MAX($D$16,POWER((ABS(K1430)^2)/($I$5*MAX(F1430,0.1)^2),1/3)))</f>
        <v/>
      </c>
      <c r="AI1430">
        <f>E1430+AH1430</f>
        <v/>
      </c>
      <c r="AJ1430">
        <f>AI1430+((ABS(K1430)/MAX(((F1430)+(G1430)*(AH1430))*(AH1430),1E-6))^2)/(2*$I$5)</f>
        <v/>
      </c>
      <c r="AM1430" t="n">
        <v>0</v>
      </c>
      <c r="AN1430" t="n">
        <v>0</v>
      </c>
      <c r="AO1430">
        <f>AM1430+AN1430</f>
        <v/>
      </c>
      <c r="AP1430">
        <f>AP1429+AO1430</f>
        <v/>
      </c>
      <c r="AQ1430">
        <f>ABS(ABS(K1430)/MAX(((F1430)+(G1430)*(AH1430))*(AH1430),1E-6))/SQRT($I$5*MAX((((F1430)+(G1430)*(AH1430))*(AH1430))/MAX((F1430)+2*(G1430)*(AH1430),1E-6),1E-6))</f>
        <v/>
      </c>
      <c r="AR1430">
        <f>IF(AQ1430&lt;1,"Subcritical","Supercritical")</f>
        <v/>
      </c>
      <c r="AS1430">
        <f>((ABS(K1430)*$D$6)/(MAX(((F1430)+(G1430)*(AH1430))*(AH1430),1E-6)*MAX(((((F1430)+(G1430)*(AH1430))*(AH1430))/MAX((F1430)+2*(AH1430)*SQRT(1+(G1430)^2),1E-6))^(2/3),1E-6)))^2</f>
        <v/>
      </c>
    </row>
    <row r="1431">
      <c r="A1431" t="n">
        <v>1282</v>
      </c>
      <c r="B1431" t="n">
        <v>1280.889</v>
      </c>
      <c r="C1431" t="n">
        <v>616069.291</v>
      </c>
      <c r="D1431" t="n">
        <v>3096723.3</v>
      </c>
      <c r="E1431" t="n">
        <v>631.9215</v>
      </c>
      <c r="F1431" t="n">
        <v>5.2</v>
      </c>
      <c r="G1431" t="n">
        <v>0</v>
      </c>
      <c r="H1431" t="inlineStr">
        <is>
          <t>Normal</t>
        </is>
      </c>
      <c r="I1431" t="n">
        <v>0</v>
      </c>
      <c r="J1431">
        <f>B1431-B1430</f>
        <v/>
      </c>
      <c r="K1431">
        <f>MAX(0,K1430-AO1430)</f>
        <v/>
      </c>
      <c r="L1431">
        <f>IF($D$20=0,IFERROR(L1430,MAX($D$16,POWER((ABS(K1431)^2)/($I$5*MAX(F1431,0.1)^2),1/3))),IF(IFERROR(V1430,0)=0,IFERROR(L1430,MAX($D$16,POWER((ABS(K1431)^2)/($I$5*MAX(F1431,0.1)^2),1/3))),IF(OR(IFERROR(L1431,0)=0,IFERROR(S1430,0)&lt;1,IFERROR(S1431,0)&lt;1),MAX($D$16,POWER((ABS(K1431)^2)/($I$5*MAX(F1431,0.1)^2),1/3)),IF(IFERROR(U1431,0)&gt;0,MAX($D$16,IFERROR(L1431,0)+((IFERROR(U1431,0))*$D$18*IF((IFERROR(S1431,0))&lt;1,1,-1))),IF(IFERROR(U1431,0)&lt;0,IF(ABS((MAX($D$16,POWER((ABS(K1431)^2)/($I$5*MAX(F1431,0.1)^2),1/3)))-IFERROR(L1431,0))&gt;$D$19,MAX($D$16,IF((MAX($D$16,POWER((ABS(K1431)^2)/($I$5*MAX(F1431,0.1)^2),1/3)))&gt;IFERROR(L1431,0),MIN((MAX($D$16,POWER((ABS(K1431)^2)/($I$5*MAX(F1431,0.1)^2),1/3))),IFERROR(L1431,0)+(MIN(ABS(IFERROR(U1431,0))*$D$18,ABS((MAX($D$16,POWER((ABS(K1431)^2)/($I$5*MAX(F1431,0.1)^2),1/3)))-IFERROR(L1431,0))))),MAX((MAX($D$16,POWER((ABS(K1431)^2)/($I$5*MAX(F1431,0.1)^2),1/3))),IFERROR(L1431,0)-(MIN(ABS(IFERROR(U1431,0))*$D$18,ABS((MAX($D$16,POWER((ABS(K1431)^2)/($I$5*MAX(F1431,0.1)^2),1/3)))-IFERROR(L1431,0))))))),MAX($D$16,POWER((ABS(K1431)^2)/($I$5*MAX(F1431,0.1)^2),1/3))),MAX($D$16,IFERROR(L1431,0)))))))</f>
        <v/>
      </c>
      <c r="M1431">
        <f>((F1431)+(G1431)*(L1431))*(L1431)</f>
        <v/>
      </c>
      <c r="N1431">
        <f>(((F1431)+(G1431)*(L1431))*(L1431))/MAX((F1431)+2*(L1431)*SQRT(1+(G1431)^2),1E-6)</f>
        <v/>
      </c>
      <c r="O1431">
        <f>ABS(K1431)/MAX(((F1431)+(G1431)*(L1431))*(L1431),1E-6)</f>
        <v/>
      </c>
      <c r="P1431">
        <f>E1431+L1431</f>
        <v/>
      </c>
      <c r="Q1431">
        <f>P1431+((ABS(K1431)/MAX(((F1431)+(G1431)*(L1431))*(L1431),1E-6))^2)/(2*$I$5)</f>
        <v/>
      </c>
      <c r="R1431">
        <f>((ABS(K1431)*$D$6)/(MAX(((F1431)+(G1431)*(L1431))*(L1431),1E-6)*MAX(((((F1431)+(G1431)*(L1431))*(L1431))/MAX((F1431)+2*(L1431)*SQRT(1+(G1431)^2),1E-6))^(2/3),1E-6)))^2</f>
        <v/>
      </c>
      <c r="S1431">
        <f>ABS(ABS(K1431)/MAX(((F1431)+(G1431)*(L1431))*(L1431),1E-6))/SQRT($I$5*MAX((((F1431)+(G1431)*(L1431))*(L1431))/MAX((F1431)+2*(G1431)*(L1431),1E-6),1E-6))</f>
        <v/>
      </c>
      <c r="T1431">
        <f>((F1431)*(L1431)^2)/2+(G1431)*(L1431)^3/3+(ABS(K1431)^2)/($I$5*MAX(((F1431)+(G1431)*(L1431))*(L1431),1E-6))</f>
        <v/>
      </c>
      <c r="U1431">
        <f>IF($D$20=0,0,IFERROR(Q1430-(((R1430+R1431)/2)*J1431)-(IF(O1430&gt;O1431,$D$8*((O1430^2-O1431^2)/(2*$I$5)),$D$9*((O1431^2-O1430^2)/(2*$I$5)))+($D$10*(ABS(I1431)/90)*(MAX(O1430^2,O1431^2)/(2*$I$5))))-Q1431,0))</f>
        <v/>
      </c>
      <c r="V1431">
        <f>IF($D$20=0,1,IFERROR(IF(ROUND(S1431,3)=1,1,IF(AND(ABS(U1431)&lt;$D$19,S1431&gt;1),1,0)),0))</f>
        <v/>
      </c>
      <c r="W1431">
        <f>IF($D$20=0,IFERROR(W1432,MAX($D$16,POWER((ABS(K1431)^2)/($I$5*MAX(F1431,0.1)^2),1/3))),IF(IFERROR(AG1432,0)=0,IFERROR(W1432,MAX($D$16,POWER((ABS(K1431)^2)/($I$5*MAX(F1431,0.1)^2),1/3))),IF(OR(IFERROR(W1431,0)=0,IFERROR(AD1432,0)&gt;1),MAX($D$16,POWER((ABS(K1431)^2)/($I$5*MAX(F1431,0.1)^2),1/3)),IF(IFERROR(AF1431,0)&gt;0,MAX($D$16,IFERROR(W1431,0)+((IFERROR(AF1431,0))*$D$18*IF((IFERROR(AD1431,0))&lt;1,1,-1))),IF(IFERROR(AF1431,0)&lt;0,IF(ABS((MAX($D$16,POWER((ABS(K1431)^2)/($I$5*MAX(F1431,0.1)^2),1/3)))-IFERROR(W1431,0))&gt;$D$19,MAX($D$16,IF((MAX($D$16,POWER((ABS(K1431)^2)/($I$5*MAX(F1431,0.1)^2),1/3)))&gt;IFERROR(W1431,0),MIN((MAX($D$16,POWER((ABS(K1431)^2)/($I$5*MAX(F1431,0.1)^2),1/3))),IFERROR(W1431,0)+(MIN(ABS(IFERROR(AF1431,0))*$D$18,ABS((MAX($D$16,POWER((ABS(K1431)^2)/($I$5*MAX(F1431,0.1)^2),1/3)))-IFERROR(W1431,0))))),MAX((MAX($D$16,POWER((ABS(K1431)^2)/($I$5*MAX(F1431,0.1)^2),1/3))),IFERROR(W1431,0)-(MIN(ABS(IFERROR(AF1431,0))*$D$18,ABS((MAX($D$16,POWER((ABS(K1431)^2)/($I$5*MAX(F1431,0.1)^2),1/3)))-IFERROR(W1431,0))))))),MAX($D$16,POWER((ABS(K1431)^2)/($I$5*MAX(F1431,0.1)^2),1/3))),MAX($D$16,IFERROR(W1431,0)))))))</f>
        <v/>
      </c>
      <c r="X1431">
        <f>((F1431)+(G1431)*(W1431))*(W1431)</f>
        <v/>
      </c>
      <c r="Y1431">
        <f>(((F1431)+(G1431)*(W1431))*(W1431))/MAX((F1431)+2*(W1431)*SQRT(1+(G1431)^2),1E-6)</f>
        <v/>
      </c>
      <c r="Z1431">
        <f>ABS(K1431)/MAX(((F1431)+(G1431)*(W1431))*(W1431),1E-6)</f>
        <v/>
      </c>
      <c r="AA1431">
        <f>E1431+W1431</f>
        <v/>
      </c>
      <c r="AB1431">
        <f>AA1431+((ABS(K1431)/MAX(((F1431)+(G1431)*(W1431))*(W1431),1E-6))^2)/(2*$I$5)</f>
        <v/>
      </c>
      <c r="AC1431">
        <f>((ABS(K1431)*$D$6)/(MAX(((F1431)+(G1431)*(W1431))*(W1431),1E-6)*MAX(((((F1431)+(G1431)*(W1431))*(W1431))/MAX((F1431)+2*(W1431)*SQRT(1+(G1431)^2),1E-6))^(2/3),1E-6)))^2</f>
        <v/>
      </c>
      <c r="AD1431">
        <f>ABS(ABS(K1431)/MAX(((F1431)+(G1431)*(W1431))*(W1431),1E-6))/SQRT($I$5*MAX((((F1431)+(G1431)*(W1431))*(W1431))/MAX((F1431)+2*(G1431)*(W1431),1E-6),1E-6))</f>
        <v/>
      </c>
      <c r="AE1431">
        <f>((F1431)*(W1431)^2)/2+(G1431)*(W1431)^3/3+(ABS(K1431)^2)/($I$5*MAX(((F1431)+(G1431)*(W1431))*(W1431),1E-6))</f>
        <v/>
      </c>
      <c r="AF1431">
        <f>IF($D$20=0,0,IFERROR(AB1432+(((AC1431+AC1432)/2)*J1432)+(IF(Z1431&gt;Z1432,$D$8*((Z1431^2-Z1432^2)/(2*$I$5)),$D$9*((Z1432^2-Z1431^2)/(2*$I$5)))+($D$10*(ABS(I1432)/90)*(MAX(Z1431^2,Z1432^2)/(2*$I$5))))-AB1431,0))</f>
        <v/>
      </c>
      <c r="AG1431">
        <f>IF($D$20=0,1,IFERROR(IF(ROUND(AD1431,3)=1,1,IF(AND(ABS(AF1431)&lt;$D$19,AD1431&lt;1),1,0)),0))</f>
        <v/>
      </c>
      <c r="AH1431">
        <f>IFERROR(IF(V32="Supercritical",MAX($D$16,IFERROR(L1431,MAX($D$16,POWER((ABS(K1431)^2)/($I$5*MAX(F1431,0.1)^2),1/3)))),IF(V32="Subcritical",MAX($D$16,IFERROR(W1431,MAX($D$16,POWER((ABS(K1431)^2)/($I$5*MAX(F1431,0.1)^2),1/3)))),IF(AND(IFERROR(V1431,0)=1,IFERROR(AG1431,0)=1),IF(IFERROR(T1431,-1E99)&gt;=IFERROR(AE1431,-1E99),MAX($D$16,IFERROR(L1431,MAX($D$16,POWER((ABS(K1431)^2)/($I$5*MAX(F1431,0.1)^2),1/3)))),MAX($D$16,IFERROR(W1431,MAX($D$16,POWER((ABS(K1431)^2)/($I$5*MAX(F1431,0.1)^2),1/3))))),IF(IFERROR(V1431,0)=1,MAX($D$16,IFERROR(L1431,MAX($D$16,POWER((ABS(K1431)^2)/($I$5*MAX(F1431,0.1)^2),1/3)))),IF(IFERROR(AG1431,0)=1,MAX($D$16,IFERROR(W1431,MAX($D$16,POWER((ABS(K1431)^2)/($I$5*MAX(F1431,0.1)^2),1/3)))),MAX($D$16,POWER((ABS(K1431)^2)/($I$5*MAX(F1431,0.1)^2),1/3))))))),MAX($D$16,POWER((ABS(K1431)^2)/($I$5*MAX(F1431,0.1)^2),1/3)))</f>
        <v/>
      </c>
      <c r="AI1431">
        <f>E1431+AH1431</f>
        <v/>
      </c>
      <c r="AJ1431">
        <f>AI1431+((ABS(K1431)/MAX(((F1431)+(G1431)*(AH1431))*(AH1431),1E-6))^2)/(2*$I$5)</f>
        <v/>
      </c>
      <c r="AM1431" t="n">
        <v>0</v>
      </c>
      <c r="AN1431" t="n">
        <v>0</v>
      </c>
      <c r="AO1431">
        <f>AM1431+AN1431</f>
        <v/>
      </c>
      <c r="AP1431">
        <f>AP1430+AO1431</f>
        <v/>
      </c>
      <c r="AQ1431">
        <f>ABS(ABS(K1431)/MAX(((F1431)+(G1431)*(AH1431))*(AH1431),1E-6))/SQRT($I$5*MAX((((F1431)+(G1431)*(AH1431))*(AH1431))/MAX((F1431)+2*(G1431)*(AH1431),1E-6),1E-6))</f>
        <v/>
      </c>
      <c r="AR1431">
        <f>IF(AQ1431&lt;1,"Subcritical","Supercritical")</f>
        <v/>
      </c>
      <c r="AS1431">
        <f>((ABS(K1431)*$D$6)/(MAX(((F1431)+(G1431)*(AH1431))*(AH1431),1E-6)*MAX(((((F1431)+(G1431)*(AH1431))*(AH1431))/MAX((F1431)+2*(AH1431)*SQRT(1+(G1431)^2),1E-6))^(2/3),1E-6)))^2</f>
        <v/>
      </c>
    </row>
    <row r="1432">
      <c r="A1432" t="n">
        <v>1283</v>
      </c>
      <c r="B1432" t="n">
        <v>1281.889</v>
      </c>
      <c r="C1432" t="n">
        <v>616069.249</v>
      </c>
      <c r="D1432" t="n">
        <v>3096722.301</v>
      </c>
      <c r="E1432" t="n">
        <v>631.921</v>
      </c>
      <c r="F1432" t="n">
        <v>5.2</v>
      </c>
      <c r="G1432" t="n">
        <v>0</v>
      </c>
      <c r="H1432" t="inlineStr">
        <is>
          <t>Normal</t>
        </is>
      </c>
      <c r="I1432" t="n">
        <v>0</v>
      </c>
      <c r="J1432">
        <f>B1432-B1431</f>
        <v/>
      </c>
      <c r="K1432">
        <f>MAX(0,K1431-AO1431)</f>
        <v/>
      </c>
      <c r="L1432">
        <f>IF($D$20=0,IFERROR(L1431,MAX($D$16,POWER((ABS(K1432)^2)/($I$5*MAX(F1432,0.1)^2),1/3))),IF(IFERROR(V1431,0)=0,IFERROR(L1431,MAX($D$16,POWER((ABS(K1432)^2)/($I$5*MAX(F1432,0.1)^2),1/3))),IF(OR(IFERROR(L1432,0)=0,IFERROR(S1431,0)&lt;1,IFERROR(S1432,0)&lt;1),MAX($D$16,POWER((ABS(K1432)^2)/($I$5*MAX(F1432,0.1)^2),1/3)),IF(IFERROR(U1432,0)&gt;0,MAX($D$16,IFERROR(L1432,0)+((IFERROR(U1432,0))*$D$18*IF((IFERROR(S1432,0))&lt;1,1,-1))),IF(IFERROR(U1432,0)&lt;0,IF(ABS((MAX($D$16,POWER((ABS(K1432)^2)/($I$5*MAX(F1432,0.1)^2),1/3)))-IFERROR(L1432,0))&gt;$D$19,MAX($D$16,IF((MAX($D$16,POWER((ABS(K1432)^2)/($I$5*MAX(F1432,0.1)^2),1/3)))&gt;IFERROR(L1432,0),MIN((MAX($D$16,POWER((ABS(K1432)^2)/($I$5*MAX(F1432,0.1)^2),1/3))),IFERROR(L1432,0)+(MIN(ABS(IFERROR(U1432,0))*$D$18,ABS((MAX($D$16,POWER((ABS(K1432)^2)/($I$5*MAX(F1432,0.1)^2),1/3)))-IFERROR(L1432,0))))),MAX((MAX($D$16,POWER((ABS(K1432)^2)/($I$5*MAX(F1432,0.1)^2),1/3))),IFERROR(L1432,0)-(MIN(ABS(IFERROR(U1432,0))*$D$18,ABS((MAX($D$16,POWER((ABS(K1432)^2)/($I$5*MAX(F1432,0.1)^2),1/3)))-IFERROR(L1432,0))))))),MAX($D$16,POWER((ABS(K1432)^2)/($I$5*MAX(F1432,0.1)^2),1/3))),MAX($D$16,IFERROR(L1432,0)))))))</f>
        <v/>
      </c>
      <c r="M1432">
        <f>((F1432)+(G1432)*(L1432))*(L1432)</f>
        <v/>
      </c>
      <c r="N1432">
        <f>(((F1432)+(G1432)*(L1432))*(L1432))/MAX((F1432)+2*(L1432)*SQRT(1+(G1432)^2),1E-6)</f>
        <v/>
      </c>
      <c r="O1432">
        <f>ABS(K1432)/MAX(((F1432)+(G1432)*(L1432))*(L1432),1E-6)</f>
        <v/>
      </c>
      <c r="P1432">
        <f>E1432+L1432</f>
        <v/>
      </c>
      <c r="Q1432">
        <f>P1432+((ABS(K1432)/MAX(((F1432)+(G1432)*(L1432))*(L1432),1E-6))^2)/(2*$I$5)</f>
        <v/>
      </c>
      <c r="R1432">
        <f>((ABS(K1432)*$D$6)/(MAX(((F1432)+(G1432)*(L1432))*(L1432),1E-6)*MAX(((((F1432)+(G1432)*(L1432))*(L1432))/MAX((F1432)+2*(L1432)*SQRT(1+(G1432)^2),1E-6))^(2/3),1E-6)))^2</f>
        <v/>
      </c>
      <c r="S1432">
        <f>ABS(ABS(K1432)/MAX(((F1432)+(G1432)*(L1432))*(L1432),1E-6))/SQRT($I$5*MAX((((F1432)+(G1432)*(L1432))*(L1432))/MAX((F1432)+2*(G1432)*(L1432),1E-6),1E-6))</f>
        <v/>
      </c>
      <c r="T1432">
        <f>((F1432)*(L1432)^2)/2+(G1432)*(L1432)^3/3+(ABS(K1432)^2)/($I$5*MAX(((F1432)+(G1432)*(L1432))*(L1432),1E-6))</f>
        <v/>
      </c>
      <c r="U1432">
        <f>IF($D$20=0,0,IFERROR(Q1431-(((R1431+R1432)/2)*J1432)-(IF(O1431&gt;O1432,$D$8*((O1431^2-O1432^2)/(2*$I$5)),$D$9*((O1432^2-O1431^2)/(2*$I$5)))+($D$10*(ABS(I1432)/90)*(MAX(O1431^2,O1432^2)/(2*$I$5))))-Q1432,0))</f>
        <v/>
      </c>
      <c r="V1432">
        <f>IF($D$20=0,1,IFERROR(IF(ROUND(S1432,3)=1,1,IF(AND(ABS(U1432)&lt;$D$19,S1432&gt;1),1,0)),0))</f>
        <v/>
      </c>
      <c r="W1432">
        <f>IF($D$20=0,IFERROR(W1433,MAX($D$16,POWER((ABS(K1432)^2)/($I$5*MAX(F1432,0.1)^2),1/3))),IF(IFERROR(AG1433,0)=0,IFERROR(W1433,MAX($D$16,POWER((ABS(K1432)^2)/($I$5*MAX(F1432,0.1)^2),1/3))),IF(OR(IFERROR(W1432,0)=0,IFERROR(AD1433,0)&gt;1),MAX($D$16,POWER((ABS(K1432)^2)/($I$5*MAX(F1432,0.1)^2),1/3)),IF(IFERROR(AF1432,0)&gt;0,MAX($D$16,IFERROR(W1432,0)+((IFERROR(AF1432,0))*$D$18*IF((IFERROR(AD1432,0))&lt;1,1,-1))),IF(IFERROR(AF1432,0)&lt;0,IF(ABS((MAX($D$16,POWER((ABS(K1432)^2)/($I$5*MAX(F1432,0.1)^2),1/3)))-IFERROR(W1432,0))&gt;$D$19,MAX($D$16,IF((MAX($D$16,POWER((ABS(K1432)^2)/($I$5*MAX(F1432,0.1)^2),1/3)))&gt;IFERROR(W1432,0),MIN((MAX($D$16,POWER((ABS(K1432)^2)/($I$5*MAX(F1432,0.1)^2),1/3))),IFERROR(W1432,0)+(MIN(ABS(IFERROR(AF1432,0))*$D$18,ABS((MAX($D$16,POWER((ABS(K1432)^2)/($I$5*MAX(F1432,0.1)^2),1/3)))-IFERROR(W1432,0))))),MAX((MAX($D$16,POWER((ABS(K1432)^2)/($I$5*MAX(F1432,0.1)^2),1/3))),IFERROR(W1432,0)-(MIN(ABS(IFERROR(AF1432,0))*$D$18,ABS((MAX($D$16,POWER((ABS(K1432)^2)/($I$5*MAX(F1432,0.1)^2),1/3)))-IFERROR(W1432,0))))))),MAX($D$16,POWER((ABS(K1432)^2)/($I$5*MAX(F1432,0.1)^2),1/3))),MAX($D$16,IFERROR(W1432,0)))))))</f>
        <v/>
      </c>
      <c r="X1432">
        <f>((F1432)+(G1432)*(W1432))*(W1432)</f>
        <v/>
      </c>
      <c r="Y1432">
        <f>(((F1432)+(G1432)*(W1432))*(W1432))/MAX((F1432)+2*(W1432)*SQRT(1+(G1432)^2),1E-6)</f>
        <v/>
      </c>
      <c r="Z1432">
        <f>ABS(K1432)/MAX(((F1432)+(G1432)*(W1432))*(W1432),1E-6)</f>
        <v/>
      </c>
      <c r="AA1432">
        <f>E1432+W1432</f>
        <v/>
      </c>
      <c r="AB1432">
        <f>AA1432+((ABS(K1432)/MAX(((F1432)+(G1432)*(W1432))*(W1432),1E-6))^2)/(2*$I$5)</f>
        <v/>
      </c>
      <c r="AC1432">
        <f>((ABS(K1432)*$D$6)/(MAX(((F1432)+(G1432)*(W1432))*(W1432),1E-6)*MAX(((((F1432)+(G1432)*(W1432))*(W1432))/MAX((F1432)+2*(W1432)*SQRT(1+(G1432)^2),1E-6))^(2/3),1E-6)))^2</f>
        <v/>
      </c>
      <c r="AD1432">
        <f>ABS(ABS(K1432)/MAX(((F1432)+(G1432)*(W1432))*(W1432),1E-6))/SQRT($I$5*MAX((((F1432)+(G1432)*(W1432))*(W1432))/MAX((F1432)+2*(G1432)*(W1432),1E-6),1E-6))</f>
        <v/>
      </c>
      <c r="AE1432">
        <f>((F1432)*(W1432)^2)/2+(G1432)*(W1432)^3/3+(ABS(K1432)^2)/($I$5*MAX(((F1432)+(G1432)*(W1432))*(W1432),1E-6))</f>
        <v/>
      </c>
      <c r="AF1432">
        <f>IF($D$20=0,0,IFERROR(AB1433+(((AC1432+AC1433)/2)*J1433)+(IF(Z1432&gt;Z1433,$D$8*((Z1432^2-Z1433^2)/(2*$I$5)),$D$9*((Z1433^2-Z1432^2)/(2*$I$5)))+($D$10*(ABS(I1433)/90)*(MAX(Z1432^2,Z1433^2)/(2*$I$5))))-AB1432,0))</f>
        <v/>
      </c>
      <c r="AG1432">
        <f>IF($D$20=0,1,IFERROR(IF(ROUND(AD1432,3)=1,1,IF(AND(ABS(AF1432)&lt;$D$19,AD1432&lt;1),1,0)),0))</f>
        <v/>
      </c>
      <c r="AH1432">
        <f>IFERROR(IF(V32="Supercritical",MAX($D$16,IFERROR(L1432,MAX($D$16,POWER((ABS(K1432)^2)/($I$5*MAX(F1432,0.1)^2),1/3)))),IF(V32="Subcritical",MAX($D$16,IFERROR(W1432,MAX($D$16,POWER((ABS(K1432)^2)/($I$5*MAX(F1432,0.1)^2),1/3)))),IF(AND(IFERROR(V1432,0)=1,IFERROR(AG1432,0)=1),IF(IFERROR(T1432,-1E99)&gt;=IFERROR(AE1432,-1E99),MAX($D$16,IFERROR(L1432,MAX($D$16,POWER((ABS(K1432)^2)/($I$5*MAX(F1432,0.1)^2),1/3)))),MAX($D$16,IFERROR(W1432,MAX($D$16,POWER((ABS(K1432)^2)/($I$5*MAX(F1432,0.1)^2),1/3))))),IF(IFERROR(V1432,0)=1,MAX($D$16,IFERROR(L1432,MAX($D$16,POWER((ABS(K1432)^2)/($I$5*MAX(F1432,0.1)^2),1/3)))),IF(IFERROR(AG1432,0)=1,MAX($D$16,IFERROR(W1432,MAX($D$16,POWER((ABS(K1432)^2)/($I$5*MAX(F1432,0.1)^2),1/3)))),MAX($D$16,POWER((ABS(K1432)^2)/($I$5*MAX(F1432,0.1)^2),1/3))))))),MAX($D$16,POWER((ABS(K1432)^2)/($I$5*MAX(F1432,0.1)^2),1/3)))</f>
        <v/>
      </c>
      <c r="AI1432">
        <f>E1432+AH1432</f>
        <v/>
      </c>
      <c r="AJ1432">
        <f>AI1432+((ABS(K1432)/MAX(((F1432)+(G1432)*(AH1432))*(AH1432),1E-6))^2)/(2*$I$5)</f>
        <v/>
      </c>
      <c r="AM1432" t="n">
        <v>0</v>
      </c>
      <c r="AN1432" t="n">
        <v>0</v>
      </c>
      <c r="AO1432">
        <f>AM1432+AN1432</f>
        <v/>
      </c>
      <c r="AP1432">
        <f>AP1431+AO1432</f>
        <v/>
      </c>
      <c r="AQ1432">
        <f>ABS(ABS(K1432)/MAX(((F1432)+(G1432)*(AH1432))*(AH1432),1E-6))/SQRT($I$5*MAX((((F1432)+(G1432)*(AH1432))*(AH1432))/MAX((F1432)+2*(G1432)*(AH1432),1E-6),1E-6))</f>
        <v/>
      </c>
      <c r="AR1432">
        <f>IF(AQ1432&lt;1,"Subcritical","Supercritical")</f>
        <v/>
      </c>
      <c r="AS1432">
        <f>((ABS(K1432)*$D$6)/(MAX(((F1432)+(G1432)*(AH1432))*(AH1432),1E-6)*MAX(((((F1432)+(G1432)*(AH1432))*(AH1432))/MAX((F1432)+2*(AH1432)*SQRT(1+(G1432)^2),1E-6))^(2/3),1E-6)))^2</f>
        <v/>
      </c>
    </row>
    <row r="1433">
      <c r="A1433" t="n">
        <v>1284</v>
      </c>
      <c r="B1433" t="n">
        <v>1282.889</v>
      </c>
      <c r="C1433" t="n">
        <v>616069.2070000001</v>
      </c>
      <c r="D1433" t="n">
        <v>3096721.302</v>
      </c>
      <c r="E1433" t="n">
        <v>631.9204999999999</v>
      </c>
      <c r="F1433" t="n">
        <v>5.2</v>
      </c>
      <c r="G1433" t="n">
        <v>0</v>
      </c>
      <c r="H1433" t="inlineStr">
        <is>
          <t>Normal</t>
        </is>
      </c>
      <c r="I1433" t="n">
        <v>0.055</v>
      </c>
      <c r="J1433">
        <f>B1433-B1432</f>
        <v/>
      </c>
      <c r="K1433">
        <f>MAX(0,K1432-AO1432)</f>
        <v/>
      </c>
      <c r="L1433">
        <f>IF($D$20=0,IFERROR(L1432,MAX($D$16,POWER((ABS(K1433)^2)/($I$5*MAX(F1433,0.1)^2),1/3))),IF(IFERROR(V1432,0)=0,IFERROR(L1432,MAX($D$16,POWER((ABS(K1433)^2)/($I$5*MAX(F1433,0.1)^2),1/3))),IF(OR(IFERROR(L1433,0)=0,IFERROR(S1432,0)&lt;1,IFERROR(S1433,0)&lt;1),MAX($D$16,POWER((ABS(K1433)^2)/($I$5*MAX(F1433,0.1)^2),1/3)),IF(IFERROR(U1433,0)&gt;0,MAX($D$16,IFERROR(L1433,0)+((IFERROR(U1433,0))*$D$18*IF((IFERROR(S1433,0))&lt;1,1,-1))),IF(IFERROR(U1433,0)&lt;0,IF(ABS((MAX($D$16,POWER((ABS(K1433)^2)/($I$5*MAX(F1433,0.1)^2),1/3)))-IFERROR(L1433,0))&gt;$D$19,MAX($D$16,IF((MAX($D$16,POWER((ABS(K1433)^2)/($I$5*MAX(F1433,0.1)^2),1/3)))&gt;IFERROR(L1433,0),MIN((MAX($D$16,POWER((ABS(K1433)^2)/($I$5*MAX(F1433,0.1)^2),1/3))),IFERROR(L1433,0)+(MIN(ABS(IFERROR(U1433,0))*$D$18,ABS((MAX($D$16,POWER((ABS(K1433)^2)/($I$5*MAX(F1433,0.1)^2),1/3)))-IFERROR(L1433,0))))),MAX((MAX($D$16,POWER((ABS(K1433)^2)/($I$5*MAX(F1433,0.1)^2),1/3))),IFERROR(L1433,0)-(MIN(ABS(IFERROR(U1433,0))*$D$18,ABS((MAX($D$16,POWER((ABS(K1433)^2)/($I$5*MAX(F1433,0.1)^2),1/3)))-IFERROR(L1433,0))))))),MAX($D$16,POWER((ABS(K1433)^2)/($I$5*MAX(F1433,0.1)^2),1/3))),MAX($D$16,IFERROR(L1433,0)))))))</f>
        <v/>
      </c>
      <c r="M1433">
        <f>((F1433)+(G1433)*(L1433))*(L1433)</f>
        <v/>
      </c>
      <c r="N1433">
        <f>(((F1433)+(G1433)*(L1433))*(L1433))/MAX((F1433)+2*(L1433)*SQRT(1+(G1433)^2),1E-6)</f>
        <v/>
      </c>
      <c r="O1433">
        <f>ABS(K1433)/MAX(((F1433)+(G1433)*(L1433))*(L1433),1E-6)</f>
        <v/>
      </c>
      <c r="P1433">
        <f>E1433+L1433</f>
        <v/>
      </c>
      <c r="Q1433">
        <f>P1433+((ABS(K1433)/MAX(((F1433)+(G1433)*(L1433))*(L1433),1E-6))^2)/(2*$I$5)</f>
        <v/>
      </c>
      <c r="R1433">
        <f>((ABS(K1433)*$D$6)/(MAX(((F1433)+(G1433)*(L1433))*(L1433),1E-6)*MAX(((((F1433)+(G1433)*(L1433))*(L1433))/MAX((F1433)+2*(L1433)*SQRT(1+(G1433)^2),1E-6))^(2/3),1E-6)))^2</f>
        <v/>
      </c>
      <c r="S1433">
        <f>ABS(ABS(K1433)/MAX(((F1433)+(G1433)*(L1433))*(L1433),1E-6))/SQRT($I$5*MAX((((F1433)+(G1433)*(L1433))*(L1433))/MAX((F1433)+2*(G1433)*(L1433),1E-6),1E-6))</f>
        <v/>
      </c>
      <c r="T1433">
        <f>((F1433)*(L1433)^2)/2+(G1433)*(L1433)^3/3+(ABS(K1433)^2)/($I$5*MAX(((F1433)+(G1433)*(L1433))*(L1433),1E-6))</f>
        <v/>
      </c>
      <c r="U1433">
        <f>IF($D$20=0,0,IFERROR(Q1432-(((R1432+R1433)/2)*J1433)-(IF(O1432&gt;O1433,$D$8*((O1432^2-O1433^2)/(2*$I$5)),$D$9*((O1433^2-O1432^2)/(2*$I$5)))+($D$10*(ABS(I1433)/90)*(MAX(O1432^2,O1433^2)/(2*$I$5))))-Q1433,0))</f>
        <v/>
      </c>
      <c r="V1433">
        <f>IF($D$20=0,1,IFERROR(IF(ROUND(S1433,3)=1,1,IF(AND(ABS(U1433)&lt;$D$19,S1433&gt;1),1,0)),0))</f>
        <v/>
      </c>
      <c r="W1433">
        <f>IF($D$20=0,IFERROR(W1434,MAX($D$16,POWER((ABS(K1433)^2)/($I$5*MAX(F1433,0.1)^2),1/3))),IF(IFERROR(AG1434,0)=0,IFERROR(W1434,MAX($D$16,POWER((ABS(K1433)^2)/($I$5*MAX(F1433,0.1)^2),1/3))),IF(OR(IFERROR(W1433,0)=0,IFERROR(AD1434,0)&gt;1),MAX($D$16,POWER((ABS(K1433)^2)/($I$5*MAX(F1433,0.1)^2),1/3)),IF(IFERROR(AF1433,0)&gt;0,MAX($D$16,IFERROR(W1433,0)+((IFERROR(AF1433,0))*$D$18*IF((IFERROR(AD1433,0))&lt;1,1,-1))),IF(IFERROR(AF1433,0)&lt;0,IF(ABS((MAX($D$16,POWER((ABS(K1433)^2)/($I$5*MAX(F1433,0.1)^2),1/3)))-IFERROR(W1433,0))&gt;$D$19,MAX($D$16,IF((MAX($D$16,POWER((ABS(K1433)^2)/($I$5*MAX(F1433,0.1)^2),1/3)))&gt;IFERROR(W1433,0),MIN((MAX($D$16,POWER((ABS(K1433)^2)/($I$5*MAX(F1433,0.1)^2),1/3))),IFERROR(W1433,0)+(MIN(ABS(IFERROR(AF1433,0))*$D$18,ABS((MAX($D$16,POWER((ABS(K1433)^2)/($I$5*MAX(F1433,0.1)^2),1/3)))-IFERROR(W1433,0))))),MAX((MAX($D$16,POWER((ABS(K1433)^2)/($I$5*MAX(F1433,0.1)^2),1/3))),IFERROR(W1433,0)-(MIN(ABS(IFERROR(AF1433,0))*$D$18,ABS((MAX($D$16,POWER((ABS(K1433)^2)/($I$5*MAX(F1433,0.1)^2),1/3)))-IFERROR(W1433,0))))))),MAX($D$16,POWER((ABS(K1433)^2)/($I$5*MAX(F1433,0.1)^2),1/3))),MAX($D$16,IFERROR(W1433,0)))))))</f>
        <v/>
      </c>
      <c r="X1433">
        <f>((F1433)+(G1433)*(W1433))*(W1433)</f>
        <v/>
      </c>
      <c r="Y1433">
        <f>(((F1433)+(G1433)*(W1433))*(W1433))/MAX((F1433)+2*(W1433)*SQRT(1+(G1433)^2),1E-6)</f>
        <v/>
      </c>
      <c r="Z1433">
        <f>ABS(K1433)/MAX(((F1433)+(G1433)*(W1433))*(W1433),1E-6)</f>
        <v/>
      </c>
      <c r="AA1433">
        <f>E1433+W1433</f>
        <v/>
      </c>
      <c r="AB1433">
        <f>AA1433+((ABS(K1433)/MAX(((F1433)+(G1433)*(W1433))*(W1433),1E-6))^2)/(2*$I$5)</f>
        <v/>
      </c>
      <c r="AC1433">
        <f>((ABS(K1433)*$D$6)/(MAX(((F1433)+(G1433)*(W1433))*(W1433),1E-6)*MAX(((((F1433)+(G1433)*(W1433))*(W1433))/MAX((F1433)+2*(W1433)*SQRT(1+(G1433)^2),1E-6))^(2/3),1E-6)))^2</f>
        <v/>
      </c>
      <c r="AD1433">
        <f>ABS(ABS(K1433)/MAX(((F1433)+(G1433)*(W1433))*(W1433),1E-6))/SQRT($I$5*MAX((((F1433)+(G1433)*(W1433))*(W1433))/MAX((F1433)+2*(G1433)*(W1433),1E-6),1E-6))</f>
        <v/>
      </c>
      <c r="AE1433">
        <f>((F1433)*(W1433)^2)/2+(G1433)*(W1433)^3/3+(ABS(K1433)^2)/($I$5*MAX(((F1433)+(G1433)*(W1433))*(W1433),1E-6))</f>
        <v/>
      </c>
      <c r="AF1433">
        <f>IF($D$20=0,0,IFERROR(AB1434+(((AC1433+AC1434)/2)*J1434)+(IF(Z1433&gt;Z1434,$D$8*((Z1433^2-Z1434^2)/(2*$I$5)),$D$9*((Z1434^2-Z1433^2)/(2*$I$5)))+($D$10*(ABS(I1434)/90)*(MAX(Z1433^2,Z1434^2)/(2*$I$5))))-AB1433,0))</f>
        <v/>
      </c>
      <c r="AG1433">
        <f>IF($D$20=0,1,IFERROR(IF(ROUND(AD1433,3)=1,1,IF(AND(ABS(AF1433)&lt;$D$19,AD1433&lt;1),1,0)),0))</f>
        <v/>
      </c>
      <c r="AH1433">
        <f>IFERROR(IF(V32="Supercritical",MAX($D$16,IFERROR(L1433,MAX($D$16,POWER((ABS(K1433)^2)/($I$5*MAX(F1433,0.1)^2),1/3)))),IF(V32="Subcritical",MAX($D$16,IFERROR(W1433,MAX($D$16,POWER((ABS(K1433)^2)/($I$5*MAX(F1433,0.1)^2),1/3)))),IF(AND(IFERROR(V1433,0)=1,IFERROR(AG1433,0)=1),IF(IFERROR(T1433,-1E99)&gt;=IFERROR(AE1433,-1E99),MAX($D$16,IFERROR(L1433,MAX($D$16,POWER((ABS(K1433)^2)/($I$5*MAX(F1433,0.1)^2),1/3)))),MAX($D$16,IFERROR(W1433,MAX($D$16,POWER((ABS(K1433)^2)/($I$5*MAX(F1433,0.1)^2),1/3))))),IF(IFERROR(V1433,0)=1,MAX($D$16,IFERROR(L1433,MAX($D$16,POWER((ABS(K1433)^2)/($I$5*MAX(F1433,0.1)^2),1/3)))),IF(IFERROR(AG1433,0)=1,MAX($D$16,IFERROR(W1433,MAX($D$16,POWER((ABS(K1433)^2)/($I$5*MAX(F1433,0.1)^2),1/3)))),MAX($D$16,POWER((ABS(K1433)^2)/($I$5*MAX(F1433,0.1)^2),1/3))))))),MAX($D$16,POWER((ABS(K1433)^2)/($I$5*MAX(F1433,0.1)^2),1/3)))</f>
        <v/>
      </c>
      <c r="AI1433">
        <f>E1433+AH1433</f>
        <v/>
      </c>
      <c r="AJ1433">
        <f>AI1433+((ABS(K1433)/MAX(((F1433)+(G1433)*(AH1433))*(AH1433),1E-6))^2)/(2*$I$5)</f>
        <v/>
      </c>
      <c r="AM1433" t="n">
        <v>0</v>
      </c>
      <c r="AN1433" t="n">
        <v>0</v>
      </c>
      <c r="AO1433">
        <f>AM1433+AN1433</f>
        <v/>
      </c>
      <c r="AP1433">
        <f>AP1432+AO1433</f>
        <v/>
      </c>
      <c r="AQ1433">
        <f>ABS(ABS(K1433)/MAX(((F1433)+(G1433)*(AH1433))*(AH1433),1E-6))/SQRT($I$5*MAX((((F1433)+(G1433)*(AH1433))*(AH1433))/MAX((F1433)+2*(G1433)*(AH1433),1E-6),1E-6))</f>
        <v/>
      </c>
      <c r="AR1433">
        <f>IF(AQ1433&lt;1,"Subcritical","Supercritical")</f>
        <v/>
      </c>
      <c r="AS1433">
        <f>((ABS(K1433)*$D$6)/(MAX(((F1433)+(G1433)*(AH1433))*(AH1433),1E-6)*MAX(((((F1433)+(G1433)*(AH1433))*(AH1433))/MAX((F1433)+2*(AH1433)*SQRT(1+(G1433)^2),1E-6))^(2/3),1E-6)))^2</f>
        <v/>
      </c>
    </row>
    <row r="1434">
      <c r="A1434" t="n">
        <v>1285</v>
      </c>
      <c r="B1434" t="n">
        <v>1283.89</v>
      </c>
      <c r="C1434" t="n">
        <v>616069.164</v>
      </c>
      <c r="D1434" t="n">
        <v>3096720.302</v>
      </c>
      <c r="E1434" t="n">
        <v>631.92</v>
      </c>
      <c r="F1434" t="n">
        <v>5.2</v>
      </c>
      <c r="G1434" t="n">
        <v>0</v>
      </c>
      <c r="H1434" t="inlineStr">
        <is>
          <t>Normal</t>
        </is>
      </c>
      <c r="I1434" t="n">
        <v>0.055</v>
      </c>
      <c r="J1434">
        <f>B1434-B1433</f>
        <v/>
      </c>
      <c r="K1434">
        <f>MAX(0,K1433-AO1433)</f>
        <v/>
      </c>
      <c r="L1434">
        <f>IF($D$20=0,IFERROR(L1433,MAX($D$16,POWER((ABS(K1434)^2)/($I$5*MAX(F1434,0.1)^2),1/3))),IF(IFERROR(V1433,0)=0,IFERROR(L1433,MAX($D$16,POWER((ABS(K1434)^2)/($I$5*MAX(F1434,0.1)^2),1/3))),IF(OR(IFERROR(L1434,0)=0,IFERROR(S1433,0)&lt;1,IFERROR(S1434,0)&lt;1),MAX($D$16,POWER((ABS(K1434)^2)/($I$5*MAX(F1434,0.1)^2),1/3)),IF(IFERROR(U1434,0)&gt;0,MAX($D$16,IFERROR(L1434,0)+((IFERROR(U1434,0))*$D$18*IF((IFERROR(S1434,0))&lt;1,1,-1))),IF(IFERROR(U1434,0)&lt;0,IF(ABS((MAX($D$16,POWER((ABS(K1434)^2)/($I$5*MAX(F1434,0.1)^2),1/3)))-IFERROR(L1434,0))&gt;$D$19,MAX($D$16,IF((MAX($D$16,POWER((ABS(K1434)^2)/($I$5*MAX(F1434,0.1)^2),1/3)))&gt;IFERROR(L1434,0),MIN((MAX($D$16,POWER((ABS(K1434)^2)/($I$5*MAX(F1434,0.1)^2),1/3))),IFERROR(L1434,0)+(MIN(ABS(IFERROR(U1434,0))*$D$18,ABS((MAX($D$16,POWER((ABS(K1434)^2)/($I$5*MAX(F1434,0.1)^2),1/3)))-IFERROR(L1434,0))))),MAX((MAX($D$16,POWER((ABS(K1434)^2)/($I$5*MAX(F1434,0.1)^2),1/3))),IFERROR(L1434,0)-(MIN(ABS(IFERROR(U1434,0))*$D$18,ABS((MAX($D$16,POWER((ABS(K1434)^2)/($I$5*MAX(F1434,0.1)^2),1/3)))-IFERROR(L1434,0))))))),MAX($D$16,POWER((ABS(K1434)^2)/($I$5*MAX(F1434,0.1)^2),1/3))),MAX($D$16,IFERROR(L1434,0)))))))</f>
        <v/>
      </c>
      <c r="M1434">
        <f>((F1434)+(G1434)*(L1434))*(L1434)</f>
        <v/>
      </c>
      <c r="N1434">
        <f>(((F1434)+(G1434)*(L1434))*(L1434))/MAX((F1434)+2*(L1434)*SQRT(1+(G1434)^2),1E-6)</f>
        <v/>
      </c>
      <c r="O1434">
        <f>ABS(K1434)/MAX(((F1434)+(G1434)*(L1434))*(L1434),1E-6)</f>
        <v/>
      </c>
      <c r="P1434">
        <f>E1434+L1434</f>
        <v/>
      </c>
      <c r="Q1434">
        <f>P1434+((ABS(K1434)/MAX(((F1434)+(G1434)*(L1434))*(L1434),1E-6))^2)/(2*$I$5)</f>
        <v/>
      </c>
      <c r="R1434">
        <f>((ABS(K1434)*$D$6)/(MAX(((F1434)+(G1434)*(L1434))*(L1434),1E-6)*MAX(((((F1434)+(G1434)*(L1434))*(L1434))/MAX((F1434)+2*(L1434)*SQRT(1+(G1434)^2),1E-6))^(2/3),1E-6)))^2</f>
        <v/>
      </c>
      <c r="S1434">
        <f>ABS(ABS(K1434)/MAX(((F1434)+(G1434)*(L1434))*(L1434),1E-6))/SQRT($I$5*MAX((((F1434)+(G1434)*(L1434))*(L1434))/MAX((F1434)+2*(G1434)*(L1434),1E-6),1E-6))</f>
        <v/>
      </c>
      <c r="T1434">
        <f>((F1434)*(L1434)^2)/2+(G1434)*(L1434)^3/3+(ABS(K1434)^2)/($I$5*MAX(((F1434)+(G1434)*(L1434))*(L1434),1E-6))</f>
        <v/>
      </c>
      <c r="U1434">
        <f>IF($D$20=0,0,IFERROR(Q1433-(((R1433+R1434)/2)*J1434)-(IF(O1433&gt;O1434,$D$8*((O1433^2-O1434^2)/(2*$I$5)),$D$9*((O1434^2-O1433^2)/(2*$I$5)))+($D$10*(ABS(I1434)/90)*(MAX(O1433^2,O1434^2)/(2*$I$5))))-Q1434,0))</f>
        <v/>
      </c>
      <c r="V1434">
        <f>IF($D$20=0,1,IFERROR(IF(ROUND(S1434,3)=1,1,IF(AND(ABS(U1434)&lt;$D$19,S1434&gt;1),1,0)),0))</f>
        <v/>
      </c>
      <c r="W1434">
        <f>IF($D$20=0,IFERROR(W1435,MAX($D$16,POWER((ABS(K1434)^2)/($I$5*MAX(F1434,0.1)^2),1/3))),IF(IFERROR(AG1435,0)=0,IFERROR(W1435,MAX($D$16,POWER((ABS(K1434)^2)/($I$5*MAX(F1434,0.1)^2),1/3))),IF(OR(IFERROR(W1434,0)=0,IFERROR(AD1435,0)&gt;1),MAX($D$16,POWER((ABS(K1434)^2)/($I$5*MAX(F1434,0.1)^2),1/3)),IF(IFERROR(AF1434,0)&gt;0,MAX($D$16,IFERROR(W1434,0)+((IFERROR(AF1434,0))*$D$18*IF((IFERROR(AD1434,0))&lt;1,1,-1))),IF(IFERROR(AF1434,0)&lt;0,IF(ABS((MAX($D$16,POWER((ABS(K1434)^2)/($I$5*MAX(F1434,0.1)^2),1/3)))-IFERROR(W1434,0))&gt;$D$19,MAX($D$16,IF((MAX($D$16,POWER((ABS(K1434)^2)/($I$5*MAX(F1434,0.1)^2),1/3)))&gt;IFERROR(W1434,0),MIN((MAX($D$16,POWER((ABS(K1434)^2)/($I$5*MAX(F1434,0.1)^2),1/3))),IFERROR(W1434,0)+(MIN(ABS(IFERROR(AF1434,0))*$D$18,ABS((MAX($D$16,POWER((ABS(K1434)^2)/($I$5*MAX(F1434,0.1)^2),1/3)))-IFERROR(W1434,0))))),MAX((MAX($D$16,POWER((ABS(K1434)^2)/($I$5*MAX(F1434,0.1)^2),1/3))),IFERROR(W1434,0)-(MIN(ABS(IFERROR(AF1434,0))*$D$18,ABS((MAX($D$16,POWER((ABS(K1434)^2)/($I$5*MAX(F1434,0.1)^2),1/3)))-IFERROR(W1434,0))))))),MAX($D$16,POWER((ABS(K1434)^2)/($I$5*MAX(F1434,0.1)^2),1/3))),MAX($D$16,IFERROR(W1434,0)))))))</f>
        <v/>
      </c>
      <c r="X1434">
        <f>((F1434)+(G1434)*(W1434))*(W1434)</f>
        <v/>
      </c>
      <c r="Y1434">
        <f>(((F1434)+(G1434)*(W1434))*(W1434))/MAX((F1434)+2*(W1434)*SQRT(1+(G1434)^2),1E-6)</f>
        <v/>
      </c>
      <c r="Z1434">
        <f>ABS(K1434)/MAX(((F1434)+(G1434)*(W1434))*(W1434),1E-6)</f>
        <v/>
      </c>
      <c r="AA1434">
        <f>E1434+W1434</f>
        <v/>
      </c>
      <c r="AB1434">
        <f>AA1434+((ABS(K1434)/MAX(((F1434)+(G1434)*(W1434))*(W1434),1E-6))^2)/(2*$I$5)</f>
        <v/>
      </c>
      <c r="AC1434">
        <f>((ABS(K1434)*$D$6)/(MAX(((F1434)+(G1434)*(W1434))*(W1434),1E-6)*MAX(((((F1434)+(G1434)*(W1434))*(W1434))/MAX((F1434)+2*(W1434)*SQRT(1+(G1434)^2),1E-6))^(2/3),1E-6)))^2</f>
        <v/>
      </c>
      <c r="AD1434">
        <f>ABS(ABS(K1434)/MAX(((F1434)+(G1434)*(W1434))*(W1434),1E-6))/SQRT($I$5*MAX((((F1434)+(G1434)*(W1434))*(W1434))/MAX((F1434)+2*(G1434)*(W1434),1E-6),1E-6))</f>
        <v/>
      </c>
      <c r="AE1434">
        <f>((F1434)*(W1434)^2)/2+(G1434)*(W1434)^3/3+(ABS(K1434)^2)/($I$5*MAX(((F1434)+(G1434)*(W1434))*(W1434),1E-6))</f>
        <v/>
      </c>
      <c r="AF1434">
        <f>IF($D$20=0,0,IFERROR(AB1435+(((AC1434+AC1435)/2)*J1435)+(IF(Z1434&gt;Z1435,$D$8*((Z1434^2-Z1435^2)/(2*$I$5)),$D$9*((Z1435^2-Z1434^2)/(2*$I$5)))+($D$10*(ABS(I1435)/90)*(MAX(Z1434^2,Z1435^2)/(2*$I$5))))-AB1434,0))</f>
        <v/>
      </c>
      <c r="AG1434">
        <f>IF($D$20=0,1,IFERROR(IF(ROUND(AD1434,3)=1,1,IF(AND(ABS(AF1434)&lt;$D$19,AD1434&lt;1),1,0)),0))</f>
        <v/>
      </c>
      <c r="AH1434">
        <f>IFERROR(IF(V32="Supercritical",MAX($D$16,IFERROR(L1434,MAX($D$16,POWER((ABS(K1434)^2)/($I$5*MAX(F1434,0.1)^2),1/3)))),IF(V32="Subcritical",MAX($D$16,IFERROR(W1434,MAX($D$16,POWER((ABS(K1434)^2)/($I$5*MAX(F1434,0.1)^2),1/3)))),IF(AND(IFERROR(V1434,0)=1,IFERROR(AG1434,0)=1),IF(IFERROR(T1434,-1E99)&gt;=IFERROR(AE1434,-1E99),MAX($D$16,IFERROR(L1434,MAX($D$16,POWER((ABS(K1434)^2)/($I$5*MAX(F1434,0.1)^2),1/3)))),MAX($D$16,IFERROR(W1434,MAX($D$16,POWER((ABS(K1434)^2)/($I$5*MAX(F1434,0.1)^2),1/3))))),IF(IFERROR(V1434,0)=1,MAX($D$16,IFERROR(L1434,MAX($D$16,POWER((ABS(K1434)^2)/($I$5*MAX(F1434,0.1)^2),1/3)))),IF(IFERROR(AG1434,0)=1,MAX($D$16,IFERROR(W1434,MAX($D$16,POWER((ABS(K1434)^2)/($I$5*MAX(F1434,0.1)^2),1/3)))),MAX($D$16,POWER((ABS(K1434)^2)/($I$5*MAX(F1434,0.1)^2),1/3))))))),MAX($D$16,POWER((ABS(K1434)^2)/($I$5*MAX(F1434,0.1)^2),1/3)))</f>
        <v/>
      </c>
      <c r="AI1434">
        <f>E1434+AH1434</f>
        <v/>
      </c>
      <c r="AJ1434">
        <f>AI1434+((ABS(K1434)/MAX(((F1434)+(G1434)*(AH1434))*(AH1434),1E-6))^2)/(2*$I$5)</f>
        <v/>
      </c>
      <c r="AM1434" t="n">
        <v>0</v>
      </c>
      <c r="AN1434" t="n">
        <v>0</v>
      </c>
      <c r="AO1434">
        <f>AM1434+AN1434</f>
        <v/>
      </c>
      <c r="AP1434">
        <f>AP1433+AO1434</f>
        <v/>
      </c>
      <c r="AQ1434">
        <f>ABS(ABS(K1434)/MAX(((F1434)+(G1434)*(AH1434))*(AH1434),1E-6))/SQRT($I$5*MAX((((F1434)+(G1434)*(AH1434))*(AH1434))/MAX((F1434)+2*(G1434)*(AH1434),1E-6),1E-6))</f>
        <v/>
      </c>
      <c r="AR1434">
        <f>IF(AQ1434&lt;1,"Subcritical","Supercritical")</f>
        <v/>
      </c>
      <c r="AS1434">
        <f>((ABS(K1434)*$D$6)/(MAX(((F1434)+(G1434)*(AH1434))*(AH1434),1E-6)*MAX(((((F1434)+(G1434)*(AH1434))*(AH1434))/MAX((F1434)+2*(AH1434)*SQRT(1+(G1434)^2),1E-6))^(2/3),1E-6)))^2</f>
        <v/>
      </c>
    </row>
    <row r="1435">
      <c r="A1435" t="n">
        <v>1286</v>
      </c>
      <c r="B1435" t="n">
        <v>1284.89</v>
      </c>
      <c r="C1435" t="n">
        <v>616069.122</v>
      </c>
      <c r="D1435" t="n">
        <v>3096719.303</v>
      </c>
      <c r="E1435" t="n">
        <v>631.9195</v>
      </c>
      <c r="F1435" t="n">
        <v>5.2</v>
      </c>
      <c r="G1435" t="n">
        <v>0</v>
      </c>
      <c r="H1435" t="inlineStr">
        <is>
          <t>Normal</t>
        </is>
      </c>
      <c r="I1435" t="n">
        <v>0</v>
      </c>
      <c r="J1435">
        <f>B1435-B1434</f>
        <v/>
      </c>
      <c r="K1435">
        <f>MAX(0,K1434-AO1434)</f>
        <v/>
      </c>
      <c r="L1435">
        <f>IF($D$20=0,IFERROR(L1434,MAX($D$16,POWER((ABS(K1435)^2)/($I$5*MAX(F1435,0.1)^2),1/3))),IF(IFERROR(V1434,0)=0,IFERROR(L1434,MAX($D$16,POWER((ABS(K1435)^2)/($I$5*MAX(F1435,0.1)^2),1/3))),IF(OR(IFERROR(L1435,0)=0,IFERROR(S1434,0)&lt;1,IFERROR(S1435,0)&lt;1),MAX($D$16,POWER((ABS(K1435)^2)/($I$5*MAX(F1435,0.1)^2),1/3)),IF(IFERROR(U1435,0)&gt;0,MAX($D$16,IFERROR(L1435,0)+((IFERROR(U1435,0))*$D$18*IF((IFERROR(S1435,0))&lt;1,1,-1))),IF(IFERROR(U1435,0)&lt;0,IF(ABS((MAX($D$16,POWER((ABS(K1435)^2)/($I$5*MAX(F1435,0.1)^2),1/3)))-IFERROR(L1435,0))&gt;$D$19,MAX($D$16,IF((MAX($D$16,POWER((ABS(K1435)^2)/($I$5*MAX(F1435,0.1)^2),1/3)))&gt;IFERROR(L1435,0),MIN((MAX($D$16,POWER((ABS(K1435)^2)/($I$5*MAX(F1435,0.1)^2),1/3))),IFERROR(L1435,0)+(MIN(ABS(IFERROR(U1435,0))*$D$18,ABS((MAX($D$16,POWER((ABS(K1435)^2)/($I$5*MAX(F1435,0.1)^2),1/3)))-IFERROR(L1435,0))))),MAX((MAX($D$16,POWER((ABS(K1435)^2)/($I$5*MAX(F1435,0.1)^2),1/3))),IFERROR(L1435,0)-(MIN(ABS(IFERROR(U1435,0))*$D$18,ABS((MAX($D$16,POWER((ABS(K1435)^2)/($I$5*MAX(F1435,0.1)^2),1/3)))-IFERROR(L1435,0))))))),MAX($D$16,POWER((ABS(K1435)^2)/($I$5*MAX(F1435,0.1)^2),1/3))),MAX($D$16,IFERROR(L1435,0)))))))</f>
        <v/>
      </c>
      <c r="M1435">
        <f>((F1435)+(G1435)*(L1435))*(L1435)</f>
        <v/>
      </c>
      <c r="N1435">
        <f>(((F1435)+(G1435)*(L1435))*(L1435))/MAX((F1435)+2*(L1435)*SQRT(1+(G1435)^2),1E-6)</f>
        <v/>
      </c>
      <c r="O1435">
        <f>ABS(K1435)/MAX(((F1435)+(G1435)*(L1435))*(L1435),1E-6)</f>
        <v/>
      </c>
      <c r="P1435">
        <f>E1435+L1435</f>
        <v/>
      </c>
      <c r="Q1435">
        <f>P1435+((ABS(K1435)/MAX(((F1435)+(G1435)*(L1435))*(L1435),1E-6))^2)/(2*$I$5)</f>
        <v/>
      </c>
      <c r="R1435">
        <f>((ABS(K1435)*$D$6)/(MAX(((F1435)+(G1435)*(L1435))*(L1435),1E-6)*MAX(((((F1435)+(G1435)*(L1435))*(L1435))/MAX((F1435)+2*(L1435)*SQRT(1+(G1435)^2),1E-6))^(2/3),1E-6)))^2</f>
        <v/>
      </c>
      <c r="S1435">
        <f>ABS(ABS(K1435)/MAX(((F1435)+(G1435)*(L1435))*(L1435),1E-6))/SQRT($I$5*MAX((((F1435)+(G1435)*(L1435))*(L1435))/MAX((F1435)+2*(G1435)*(L1435),1E-6),1E-6))</f>
        <v/>
      </c>
      <c r="T1435">
        <f>((F1435)*(L1435)^2)/2+(G1435)*(L1435)^3/3+(ABS(K1435)^2)/($I$5*MAX(((F1435)+(G1435)*(L1435))*(L1435),1E-6))</f>
        <v/>
      </c>
      <c r="U1435">
        <f>IF($D$20=0,0,IFERROR(Q1434-(((R1434+R1435)/2)*J1435)-(IF(O1434&gt;O1435,$D$8*((O1434^2-O1435^2)/(2*$I$5)),$D$9*((O1435^2-O1434^2)/(2*$I$5)))+($D$10*(ABS(I1435)/90)*(MAX(O1434^2,O1435^2)/(2*$I$5))))-Q1435,0))</f>
        <v/>
      </c>
      <c r="V1435">
        <f>IF($D$20=0,1,IFERROR(IF(ROUND(S1435,3)=1,1,IF(AND(ABS(U1435)&lt;$D$19,S1435&gt;1),1,0)),0))</f>
        <v/>
      </c>
      <c r="W1435">
        <f>IF($D$20=0,IFERROR(W1436,MAX($D$16,POWER((ABS(K1435)^2)/($I$5*MAX(F1435,0.1)^2),1/3))),IF(IFERROR(AG1436,0)=0,IFERROR(W1436,MAX($D$16,POWER((ABS(K1435)^2)/($I$5*MAX(F1435,0.1)^2),1/3))),IF(OR(IFERROR(W1435,0)=0,IFERROR(AD1436,0)&gt;1),MAX($D$16,POWER((ABS(K1435)^2)/($I$5*MAX(F1435,0.1)^2),1/3)),IF(IFERROR(AF1435,0)&gt;0,MAX($D$16,IFERROR(W1435,0)+((IFERROR(AF1435,0))*$D$18*IF((IFERROR(AD1435,0))&lt;1,1,-1))),IF(IFERROR(AF1435,0)&lt;0,IF(ABS((MAX($D$16,POWER((ABS(K1435)^2)/($I$5*MAX(F1435,0.1)^2),1/3)))-IFERROR(W1435,0))&gt;$D$19,MAX($D$16,IF((MAX($D$16,POWER((ABS(K1435)^2)/($I$5*MAX(F1435,0.1)^2),1/3)))&gt;IFERROR(W1435,0),MIN((MAX($D$16,POWER((ABS(K1435)^2)/($I$5*MAX(F1435,0.1)^2),1/3))),IFERROR(W1435,0)+(MIN(ABS(IFERROR(AF1435,0))*$D$18,ABS((MAX($D$16,POWER((ABS(K1435)^2)/($I$5*MAX(F1435,0.1)^2),1/3)))-IFERROR(W1435,0))))),MAX((MAX($D$16,POWER((ABS(K1435)^2)/($I$5*MAX(F1435,0.1)^2),1/3))),IFERROR(W1435,0)-(MIN(ABS(IFERROR(AF1435,0))*$D$18,ABS((MAX($D$16,POWER((ABS(K1435)^2)/($I$5*MAX(F1435,0.1)^2),1/3)))-IFERROR(W1435,0))))))),MAX($D$16,POWER((ABS(K1435)^2)/($I$5*MAX(F1435,0.1)^2),1/3))),MAX($D$16,IFERROR(W1435,0)))))))</f>
        <v/>
      </c>
      <c r="X1435">
        <f>((F1435)+(G1435)*(W1435))*(W1435)</f>
        <v/>
      </c>
      <c r="Y1435">
        <f>(((F1435)+(G1435)*(W1435))*(W1435))/MAX((F1435)+2*(W1435)*SQRT(1+(G1435)^2),1E-6)</f>
        <v/>
      </c>
      <c r="Z1435">
        <f>ABS(K1435)/MAX(((F1435)+(G1435)*(W1435))*(W1435),1E-6)</f>
        <v/>
      </c>
      <c r="AA1435">
        <f>E1435+W1435</f>
        <v/>
      </c>
      <c r="AB1435">
        <f>AA1435+((ABS(K1435)/MAX(((F1435)+(G1435)*(W1435))*(W1435),1E-6))^2)/(2*$I$5)</f>
        <v/>
      </c>
      <c r="AC1435">
        <f>((ABS(K1435)*$D$6)/(MAX(((F1435)+(G1435)*(W1435))*(W1435),1E-6)*MAX(((((F1435)+(G1435)*(W1435))*(W1435))/MAX((F1435)+2*(W1435)*SQRT(1+(G1435)^2),1E-6))^(2/3),1E-6)))^2</f>
        <v/>
      </c>
      <c r="AD1435">
        <f>ABS(ABS(K1435)/MAX(((F1435)+(G1435)*(W1435))*(W1435),1E-6))/SQRT($I$5*MAX((((F1435)+(G1435)*(W1435))*(W1435))/MAX((F1435)+2*(G1435)*(W1435),1E-6),1E-6))</f>
        <v/>
      </c>
      <c r="AE1435">
        <f>((F1435)*(W1435)^2)/2+(G1435)*(W1435)^3/3+(ABS(K1435)^2)/($I$5*MAX(((F1435)+(G1435)*(W1435))*(W1435),1E-6))</f>
        <v/>
      </c>
      <c r="AF1435">
        <f>IF($D$20=0,0,IFERROR(AB1436+(((AC1435+AC1436)/2)*J1436)+(IF(Z1435&gt;Z1436,$D$8*((Z1435^2-Z1436^2)/(2*$I$5)),$D$9*((Z1436^2-Z1435^2)/(2*$I$5)))+($D$10*(ABS(I1436)/90)*(MAX(Z1435^2,Z1436^2)/(2*$I$5))))-AB1435,0))</f>
        <v/>
      </c>
      <c r="AG1435">
        <f>IF($D$20=0,1,IFERROR(IF(ROUND(AD1435,3)=1,1,IF(AND(ABS(AF1435)&lt;$D$19,AD1435&lt;1),1,0)),0))</f>
        <v/>
      </c>
      <c r="AH1435">
        <f>IFERROR(IF(V32="Supercritical",MAX($D$16,IFERROR(L1435,MAX($D$16,POWER((ABS(K1435)^2)/($I$5*MAX(F1435,0.1)^2),1/3)))),IF(V32="Subcritical",MAX($D$16,IFERROR(W1435,MAX($D$16,POWER((ABS(K1435)^2)/($I$5*MAX(F1435,0.1)^2),1/3)))),IF(AND(IFERROR(V1435,0)=1,IFERROR(AG1435,0)=1),IF(IFERROR(T1435,-1E99)&gt;=IFERROR(AE1435,-1E99),MAX($D$16,IFERROR(L1435,MAX($D$16,POWER((ABS(K1435)^2)/($I$5*MAX(F1435,0.1)^2),1/3)))),MAX($D$16,IFERROR(W1435,MAX($D$16,POWER((ABS(K1435)^2)/($I$5*MAX(F1435,0.1)^2),1/3))))),IF(IFERROR(V1435,0)=1,MAX($D$16,IFERROR(L1435,MAX($D$16,POWER((ABS(K1435)^2)/($I$5*MAX(F1435,0.1)^2),1/3)))),IF(IFERROR(AG1435,0)=1,MAX($D$16,IFERROR(W1435,MAX($D$16,POWER((ABS(K1435)^2)/($I$5*MAX(F1435,0.1)^2),1/3)))),MAX($D$16,POWER((ABS(K1435)^2)/($I$5*MAX(F1435,0.1)^2),1/3))))))),MAX($D$16,POWER((ABS(K1435)^2)/($I$5*MAX(F1435,0.1)^2),1/3)))</f>
        <v/>
      </c>
      <c r="AI1435">
        <f>E1435+AH1435</f>
        <v/>
      </c>
      <c r="AJ1435">
        <f>AI1435+((ABS(K1435)/MAX(((F1435)+(G1435)*(AH1435))*(AH1435),1E-6))^2)/(2*$I$5)</f>
        <v/>
      </c>
      <c r="AM1435" t="n">
        <v>0</v>
      </c>
      <c r="AN1435" t="n">
        <v>0</v>
      </c>
      <c r="AO1435">
        <f>AM1435+AN1435</f>
        <v/>
      </c>
      <c r="AP1435">
        <f>AP1434+AO1435</f>
        <v/>
      </c>
      <c r="AQ1435">
        <f>ABS(ABS(K1435)/MAX(((F1435)+(G1435)*(AH1435))*(AH1435),1E-6))/SQRT($I$5*MAX((((F1435)+(G1435)*(AH1435))*(AH1435))/MAX((F1435)+2*(G1435)*(AH1435),1E-6),1E-6))</f>
        <v/>
      </c>
      <c r="AR1435">
        <f>IF(AQ1435&lt;1,"Subcritical","Supercritical")</f>
        <v/>
      </c>
      <c r="AS1435">
        <f>((ABS(K1435)*$D$6)/(MAX(((F1435)+(G1435)*(AH1435))*(AH1435),1E-6)*MAX(((((F1435)+(G1435)*(AH1435))*(AH1435))/MAX((F1435)+2*(AH1435)*SQRT(1+(G1435)^2),1E-6))^(2/3),1E-6)))^2</f>
        <v/>
      </c>
    </row>
    <row r="1436">
      <c r="A1436" t="n">
        <v>1287</v>
      </c>
      <c r="B1436" t="n">
        <v>1285.89</v>
      </c>
      <c r="C1436" t="n">
        <v>616069.08</v>
      </c>
      <c r="D1436" t="n">
        <v>3096718.304</v>
      </c>
      <c r="E1436" t="n">
        <v>631.919</v>
      </c>
      <c r="F1436" t="n">
        <v>5.2</v>
      </c>
      <c r="G1436" t="n">
        <v>0</v>
      </c>
      <c r="H1436" t="inlineStr">
        <is>
          <t>Normal</t>
        </is>
      </c>
      <c r="I1436" t="n">
        <v>0</v>
      </c>
      <c r="J1436">
        <f>B1436-B1435</f>
        <v/>
      </c>
      <c r="K1436">
        <f>MAX(0,K1435-AO1435)</f>
        <v/>
      </c>
      <c r="L1436">
        <f>IF($D$20=0,IFERROR(L1435,MAX($D$16,POWER((ABS(K1436)^2)/($I$5*MAX(F1436,0.1)^2),1/3))),IF(IFERROR(V1435,0)=0,IFERROR(L1435,MAX($D$16,POWER((ABS(K1436)^2)/($I$5*MAX(F1436,0.1)^2),1/3))),IF(OR(IFERROR(L1436,0)=0,IFERROR(S1435,0)&lt;1,IFERROR(S1436,0)&lt;1),MAX($D$16,POWER((ABS(K1436)^2)/($I$5*MAX(F1436,0.1)^2),1/3)),IF(IFERROR(U1436,0)&gt;0,MAX($D$16,IFERROR(L1436,0)+((IFERROR(U1436,0))*$D$18*IF((IFERROR(S1436,0))&lt;1,1,-1))),IF(IFERROR(U1436,0)&lt;0,IF(ABS((MAX($D$16,POWER((ABS(K1436)^2)/($I$5*MAX(F1436,0.1)^2),1/3)))-IFERROR(L1436,0))&gt;$D$19,MAX($D$16,IF((MAX($D$16,POWER((ABS(K1436)^2)/($I$5*MAX(F1436,0.1)^2),1/3)))&gt;IFERROR(L1436,0),MIN((MAX($D$16,POWER((ABS(K1436)^2)/($I$5*MAX(F1436,0.1)^2),1/3))),IFERROR(L1436,0)+(MIN(ABS(IFERROR(U1436,0))*$D$18,ABS((MAX($D$16,POWER((ABS(K1436)^2)/($I$5*MAX(F1436,0.1)^2),1/3)))-IFERROR(L1436,0))))),MAX((MAX($D$16,POWER((ABS(K1436)^2)/($I$5*MAX(F1436,0.1)^2),1/3))),IFERROR(L1436,0)-(MIN(ABS(IFERROR(U1436,0))*$D$18,ABS((MAX($D$16,POWER((ABS(K1436)^2)/($I$5*MAX(F1436,0.1)^2),1/3)))-IFERROR(L1436,0))))))),MAX($D$16,POWER((ABS(K1436)^2)/($I$5*MAX(F1436,0.1)^2),1/3))),MAX($D$16,IFERROR(L1436,0)))))))</f>
        <v/>
      </c>
      <c r="M1436">
        <f>((F1436)+(G1436)*(L1436))*(L1436)</f>
        <v/>
      </c>
      <c r="N1436">
        <f>(((F1436)+(G1436)*(L1436))*(L1436))/MAX((F1436)+2*(L1436)*SQRT(1+(G1436)^2),1E-6)</f>
        <v/>
      </c>
      <c r="O1436">
        <f>ABS(K1436)/MAX(((F1436)+(G1436)*(L1436))*(L1436),1E-6)</f>
        <v/>
      </c>
      <c r="P1436">
        <f>E1436+L1436</f>
        <v/>
      </c>
      <c r="Q1436">
        <f>P1436+((ABS(K1436)/MAX(((F1436)+(G1436)*(L1436))*(L1436),1E-6))^2)/(2*$I$5)</f>
        <v/>
      </c>
      <c r="R1436">
        <f>((ABS(K1436)*$D$6)/(MAX(((F1436)+(G1436)*(L1436))*(L1436),1E-6)*MAX(((((F1436)+(G1436)*(L1436))*(L1436))/MAX((F1436)+2*(L1436)*SQRT(1+(G1436)^2),1E-6))^(2/3),1E-6)))^2</f>
        <v/>
      </c>
      <c r="S1436">
        <f>ABS(ABS(K1436)/MAX(((F1436)+(G1436)*(L1436))*(L1436),1E-6))/SQRT($I$5*MAX((((F1436)+(G1436)*(L1436))*(L1436))/MAX((F1436)+2*(G1436)*(L1436),1E-6),1E-6))</f>
        <v/>
      </c>
      <c r="T1436">
        <f>((F1436)*(L1436)^2)/2+(G1436)*(L1436)^3/3+(ABS(K1436)^2)/($I$5*MAX(((F1436)+(G1436)*(L1436))*(L1436),1E-6))</f>
        <v/>
      </c>
      <c r="U1436">
        <f>IF($D$20=0,0,IFERROR(Q1435-(((R1435+R1436)/2)*J1436)-(IF(O1435&gt;O1436,$D$8*((O1435^2-O1436^2)/(2*$I$5)),$D$9*((O1436^2-O1435^2)/(2*$I$5)))+($D$10*(ABS(I1436)/90)*(MAX(O1435^2,O1436^2)/(2*$I$5))))-Q1436,0))</f>
        <v/>
      </c>
      <c r="V1436">
        <f>IF($D$20=0,1,IFERROR(IF(ROUND(S1436,3)=1,1,IF(AND(ABS(U1436)&lt;$D$19,S1436&gt;1),1,0)),0))</f>
        <v/>
      </c>
      <c r="W1436">
        <f>IF($D$20=0,IFERROR(W1437,MAX($D$16,POWER((ABS(K1436)^2)/($I$5*MAX(F1436,0.1)^2),1/3))),IF(IFERROR(AG1437,0)=0,IFERROR(W1437,MAX($D$16,POWER((ABS(K1436)^2)/($I$5*MAX(F1436,0.1)^2),1/3))),IF(OR(IFERROR(W1436,0)=0,IFERROR(AD1437,0)&gt;1),MAX($D$16,POWER((ABS(K1436)^2)/($I$5*MAX(F1436,0.1)^2),1/3)),IF(IFERROR(AF1436,0)&gt;0,MAX($D$16,IFERROR(W1436,0)+((IFERROR(AF1436,0))*$D$18*IF((IFERROR(AD1436,0))&lt;1,1,-1))),IF(IFERROR(AF1436,0)&lt;0,IF(ABS((MAX($D$16,POWER((ABS(K1436)^2)/($I$5*MAX(F1436,0.1)^2),1/3)))-IFERROR(W1436,0))&gt;$D$19,MAX($D$16,IF((MAX($D$16,POWER((ABS(K1436)^2)/($I$5*MAX(F1436,0.1)^2),1/3)))&gt;IFERROR(W1436,0),MIN((MAX($D$16,POWER((ABS(K1436)^2)/($I$5*MAX(F1436,0.1)^2),1/3))),IFERROR(W1436,0)+(MIN(ABS(IFERROR(AF1436,0))*$D$18,ABS((MAX($D$16,POWER((ABS(K1436)^2)/($I$5*MAX(F1436,0.1)^2),1/3)))-IFERROR(W1436,0))))),MAX((MAX($D$16,POWER((ABS(K1436)^2)/($I$5*MAX(F1436,0.1)^2),1/3))),IFERROR(W1436,0)-(MIN(ABS(IFERROR(AF1436,0))*$D$18,ABS((MAX($D$16,POWER((ABS(K1436)^2)/($I$5*MAX(F1436,0.1)^2),1/3)))-IFERROR(W1436,0))))))),MAX($D$16,POWER((ABS(K1436)^2)/($I$5*MAX(F1436,0.1)^2),1/3))),MAX($D$16,IFERROR(W1436,0)))))))</f>
        <v/>
      </c>
      <c r="X1436">
        <f>((F1436)+(G1436)*(W1436))*(W1436)</f>
        <v/>
      </c>
      <c r="Y1436">
        <f>(((F1436)+(G1436)*(W1436))*(W1436))/MAX((F1436)+2*(W1436)*SQRT(1+(G1436)^2),1E-6)</f>
        <v/>
      </c>
      <c r="Z1436">
        <f>ABS(K1436)/MAX(((F1436)+(G1436)*(W1436))*(W1436),1E-6)</f>
        <v/>
      </c>
      <c r="AA1436">
        <f>E1436+W1436</f>
        <v/>
      </c>
      <c r="AB1436">
        <f>AA1436+((ABS(K1436)/MAX(((F1436)+(G1436)*(W1436))*(W1436),1E-6))^2)/(2*$I$5)</f>
        <v/>
      </c>
      <c r="AC1436">
        <f>((ABS(K1436)*$D$6)/(MAX(((F1436)+(G1436)*(W1436))*(W1436),1E-6)*MAX(((((F1436)+(G1436)*(W1436))*(W1436))/MAX((F1436)+2*(W1436)*SQRT(1+(G1436)^2),1E-6))^(2/3),1E-6)))^2</f>
        <v/>
      </c>
      <c r="AD1436">
        <f>ABS(ABS(K1436)/MAX(((F1436)+(G1436)*(W1436))*(W1436),1E-6))/SQRT($I$5*MAX((((F1436)+(G1436)*(W1436))*(W1436))/MAX((F1436)+2*(G1436)*(W1436),1E-6),1E-6))</f>
        <v/>
      </c>
      <c r="AE1436">
        <f>((F1436)*(W1436)^2)/2+(G1436)*(W1436)^3/3+(ABS(K1436)^2)/($I$5*MAX(((F1436)+(G1436)*(W1436))*(W1436),1E-6))</f>
        <v/>
      </c>
      <c r="AF1436">
        <f>IF($D$20=0,0,IFERROR(AB1437+(((AC1436+AC1437)/2)*J1437)+(IF(Z1436&gt;Z1437,$D$8*((Z1436^2-Z1437^2)/(2*$I$5)),$D$9*((Z1437^2-Z1436^2)/(2*$I$5)))+($D$10*(ABS(I1437)/90)*(MAX(Z1436^2,Z1437^2)/(2*$I$5))))-AB1436,0))</f>
        <v/>
      </c>
      <c r="AG1436">
        <f>IF($D$20=0,1,IFERROR(IF(ROUND(AD1436,3)=1,1,IF(AND(ABS(AF1436)&lt;$D$19,AD1436&lt;1),1,0)),0))</f>
        <v/>
      </c>
      <c r="AH1436">
        <f>IFERROR(IF(V32="Supercritical",MAX($D$16,IFERROR(L1436,MAX($D$16,POWER((ABS(K1436)^2)/($I$5*MAX(F1436,0.1)^2),1/3)))),IF(V32="Subcritical",MAX($D$16,IFERROR(W1436,MAX($D$16,POWER((ABS(K1436)^2)/($I$5*MAX(F1436,0.1)^2),1/3)))),IF(AND(IFERROR(V1436,0)=1,IFERROR(AG1436,0)=1),IF(IFERROR(T1436,-1E99)&gt;=IFERROR(AE1436,-1E99),MAX($D$16,IFERROR(L1436,MAX($D$16,POWER((ABS(K1436)^2)/($I$5*MAX(F1436,0.1)^2),1/3)))),MAX($D$16,IFERROR(W1436,MAX($D$16,POWER((ABS(K1436)^2)/($I$5*MAX(F1436,0.1)^2),1/3))))),IF(IFERROR(V1436,0)=1,MAX($D$16,IFERROR(L1436,MAX($D$16,POWER((ABS(K1436)^2)/($I$5*MAX(F1436,0.1)^2),1/3)))),IF(IFERROR(AG1436,0)=1,MAX($D$16,IFERROR(W1436,MAX($D$16,POWER((ABS(K1436)^2)/($I$5*MAX(F1436,0.1)^2),1/3)))),MAX($D$16,POWER((ABS(K1436)^2)/($I$5*MAX(F1436,0.1)^2),1/3))))))),MAX($D$16,POWER((ABS(K1436)^2)/($I$5*MAX(F1436,0.1)^2),1/3)))</f>
        <v/>
      </c>
      <c r="AI1436">
        <f>E1436+AH1436</f>
        <v/>
      </c>
      <c r="AJ1436">
        <f>AI1436+((ABS(K1436)/MAX(((F1436)+(G1436)*(AH1436))*(AH1436),1E-6))^2)/(2*$I$5)</f>
        <v/>
      </c>
      <c r="AM1436" t="n">
        <v>0</v>
      </c>
      <c r="AN1436" t="n">
        <v>0</v>
      </c>
      <c r="AO1436">
        <f>AM1436+AN1436</f>
        <v/>
      </c>
      <c r="AP1436">
        <f>AP1435+AO1436</f>
        <v/>
      </c>
      <c r="AQ1436">
        <f>ABS(ABS(K1436)/MAX(((F1436)+(G1436)*(AH1436))*(AH1436),1E-6))/SQRT($I$5*MAX((((F1436)+(G1436)*(AH1436))*(AH1436))/MAX((F1436)+2*(G1436)*(AH1436),1E-6),1E-6))</f>
        <v/>
      </c>
      <c r="AR1436">
        <f>IF(AQ1436&lt;1,"Subcritical","Supercritical")</f>
        <v/>
      </c>
      <c r="AS1436">
        <f>((ABS(K1436)*$D$6)/(MAX(((F1436)+(G1436)*(AH1436))*(AH1436),1E-6)*MAX(((((F1436)+(G1436)*(AH1436))*(AH1436))/MAX((F1436)+2*(AH1436)*SQRT(1+(G1436)^2),1E-6))^(2/3),1E-6)))^2</f>
        <v/>
      </c>
    </row>
    <row r="1437">
      <c r="A1437" t="n">
        <v>1288</v>
      </c>
      <c r="B1437" t="n">
        <v>1286.889</v>
      </c>
      <c r="C1437" t="n">
        <v>616069.0379999999</v>
      </c>
      <c r="D1437" t="n">
        <v>3096717.305</v>
      </c>
      <c r="E1437" t="n">
        <v>631.9185</v>
      </c>
      <c r="F1437" t="n">
        <v>5.2</v>
      </c>
      <c r="G1437" t="n">
        <v>0</v>
      </c>
      <c r="H1437" t="inlineStr">
        <is>
          <t>Normal</t>
        </is>
      </c>
      <c r="I1437" t="n">
        <v>0.057</v>
      </c>
      <c r="J1437">
        <f>B1437-B1436</f>
        <v/>
      </c>
      <c r="K1437">
        <f>MAX(0,K1436-AO1436)</f>
        <v/>
      </c>
      <c r="L1437">
        <f>IF($D$20=0,IFERROR(L1436,MAX($D$16,POWER((ABS(K1437)^2)/($I$5*MAX(F1437,0.1)^2),1/3))),IF(IFERROR(V1436,0)=0,IFERROR(L1436,MAX($D$16,POWER((ABS(K1437)^2)/($I$5*MAX(F1437,0.1)^2),1/3))),IF(OR(IFERROR(L1437,0)=0,IFERROR(S1436,0)&lt;1,IFERROR(S1437,0)&lt;1),MAX($D$16,POWER((ABS(K1437)^2)/($I$5*MAX(F1437,0.1)^2),1/3)),IF(IFERROR(U1437,0)&gt;0,MAX($D$16,IFERROR(L1437,0)+((IFERROR(U1437,0))*$D$18*IF((IFERROR(S1437,0))&lt;1,1,-1))),IF(IFERROR(U1437,0)&lt;0,IF(ABS((MAX($D$16,POWER((ABS(K1437)^2)/($I$5*MAX(F1437,0.1)^2),1/3)))-IFERROR(L1437,0))&gt;$D$19,MAX($D$16,IF((MAX($D$16,POWER((ABS(K1437)^2)/($I$5*MAX(F1437,0.1)^2),1/3)))&gt;IFERROR(L1437,0),MIN((MAX($D$16,POWER((ABS(K1437)^2)/($I$5*MAX(F1437,0.1)^2),1/3))),IFERROR(L1437,0)+(MIN(ABS(IFERROR(U1437,0))*$D$18,ABS((MAX($D$16,POWER((ABS(K1437)^2)/($I$5*MAX(F1437,0.1)^2),1/3)))-IFERROR(L1437,0))))),MAX((MAX($D$16,POWER((ABS(K1437)^2)/($I$5*MAX(F1437,0.1)^2),1/3))),IFERROR(L1437,0)-(MIN(ABS(IFERROR(U1437,0))*$D$18,ABS((MAX($D$16,POWER((ABS(K1437)^2)/($I$5*MAX(F1437,0.1)^2),1/3)))-IFERROR(L1437,0))))))),MAX($D$16,POWER((ABS(K1437)^2)/($I$5*MAX(F1437,0.1)^2),1/3))),MAX($D$16,IFERROR(L1437,0)))))))</f>
        <v/>
      </c>
      <c r="M1437">
        <f>((F1437)+(G1437)*(L1437))*(L1437)</f>
        <v/>
      </c>
      <c r="N1437">
        <f>(((F1437)+(G1437)*(L1437))*(L1437))/MAX((F1437)+2*(L1437)*SQRT(1+(G1437)^2),1E-6)</f>
        <v/>
      </c>
      <c r="O1437">
        <f>ABS(K1437)/MAX(((F1437)+(G1437)*(L1437))*(L1437),1E-6)</f>
        <v/>
      </c>
      <c r="P1437">
        <f>E1437+L1437</f>
        <v/>
      </c>
      <c r="Q1437">
        <f>P1437+((ABS(K1437)/MAX(((F1437)+(G1437)*(L1437))*(L1437),1E-6))^2)/(2*$I$5)</f>
        <v/>
      </c>
      <c r="R1437">
        <f>((ABS(K1437)*$D$6)/(MAX(((F1437)+(G1437)*(L1437))*(L1437),1E-6)*MAX(((((F1437)+(G1437)*(L1437))*(L1437))/MAX((F1437)+2*(L1437)*SQRT(1+(G1437)^2),1E-6))^(2/3),1E-6)))^2</f>
        <v/>
      </c>
      <c r="S1437">
        <f>ABS(ABS(K1437)/MAX(((F1437)+(G1437)*(L1437))*(L1437),1E-6))/SQRT($I$5*MAX((((F1437)+(G1437)*(L1437))*(L1437))/MAX((F1437)+2*(G1437)*(L1437),1E-6),1E-6))</f>
        <v/>
      </c>
      <c r="T1437">
        <f>((F1437)*(L1437)^2)/2+(G1437)*(L1437)^3/3+(ABS(K1437)^2)/($I$5*MAX(((F1437)+(G1437)*(L1437))*(L1437),1E-6))</f>
        <v/>
      </c>
      <c r="U1437">
        <f>IF($D$20=0,0,IFERROR(Q1436-(((R1436+R1437)/2)*J1437)-(IF(O1436&gt;O1437,$D$8*((O1436^2-O1437^2)/(2*$I$5)),$D$9*((O1437^2-O1436^2)/(2*$I$5)))+($D$10*(ABS(I1437)/90)*(MAX(O1436^2,O1437^2)/(2*$I$5))))-Q1437,0))</f>
        <v/>
      </c>
      <c r="V1437">
        <f>IF($D$20=0,1,IFERROR(IF(ROUND(S1437,3)=1,1,IF(AND(ABS(U1437)&lt;$D$19,S1437&gt;1),1,0)),0))</f>
        <v/>
      </c>
      <c r="W1437">
        <f>IF($D$20=0,IFERROR(W1438,MAX($D$16,POWER((ABS(K1437)^2)/($I$5*MAX(F1437,0.1)^2),1/3))),IF(IFERROR(AG1438,0)=0,IFERROR(W1438,MAX($D$16,POWER((ABS(K1437)^2)/($I$5*MAX(F1437,0.1)^2),1/3))),IF(OR(IFERROR(W1437,0)=0,IFERROR(AD1438,0)&gt;1),MAX($D$16,POWER((ABS(K1437)^2)/($I$5*MAX(F1437,0.1)^2),1/3)),IF(IFERROR(AF1437,0)&gt;0,MAX($D$16,IFERROR(W1437,0)+((IFERROR(AF1437,0))*$D$18*IF((IFERROR(AD1437,0))&lt;1,1,-1))),IF(IFERROR(AF1437,0)&lt;0,IF(ABS((MAX($D$16,POWER((ABS(K1437)^2)/($I$5*MAX(F1437,0.1)^2),1/3)))-IFERROR(W1437,0))&gt;$D$19,MAX($D$16,IF((MAX($D$16,POWER((ABS(K1437)^2)/($I$5*MAX(F1437,0.1)^2),1/3)))&gt;IFERROR(W1437,0),MIN((MAX($D$16,POWER((ABS(K1437)^2)/($I$5*MAX(F1437,0.1)^2),1/3))),IFERROR(W1437,0)+(MIN(ABS(IFERROR(AF1437,0))*$D$18,ABS((MAX($D$16,POWER((ABS(K1437)^2)/($I$5*MAX(F1437,0.1)^2),1/3)))-IFERROR(W1437,0))))),MAX((MAX($D$16,POWER((ABS(K1437)^2)/($I$5*MAX(F1437,0.1)^2),1/3))),IFERROR(W1437,0)-(MIN(ABS(IFERROR(AF1437,0))*$D$18,ABS((MAX($D$16,POWER((ABS(K1437)^2)/($I$5*MAX(F1437,0.1)^2),1/3)))-IFERROR(W1437,0))))))),MAX($D$16,POWER((ABS(K1437)^2)/($I$5*MAX(F1437,0.1)^2),1/3))),MAX($D$16,IFERROR(W1437,0)))))))</f>
        <v/>
      </c>
      <c r="X1437">
        <f>((F1437)+(G1437)*(W1437))*(W1437)</f>
        <v/>
      </c>
      <c r="Y1437">
        <f>(((F1437)+(G1437)*(W1437))*(W1437))/MAX((F1437)+2*(W1437)*SQRT(1+(G1437)^2),1E-6)</f>
        <v/>
      </c>
      <c r="Z1437">
        <f>ABS(K1437)/MAX(((F1437)+(G1437)*(W1437))*(W1437),1E-6)</f>
        <v/>
      </c>
      <c r="AA1437">
        <f>E1437+W1437</f>
        <v/>
      </c>
      <c r="AB1437">
        <f>AA1437+((ABS(K1437)/MAX(((F1437)+(G1437)*(W1437))*(W1437),1E-6))^2)/(2*$I$5)</f>
        <v/>
      </c>
      <c r="AC1437">
        <f>((ABS(K1437)*$D$6)/(MAX(((F1437)+(G1437)*(W1437))*(W1437),1E-6)*MAX(((((F1437)+(G1437)*(W1437))*(W1437))/MAX((F1437)+2*(W1437)*SQRT(1+(G1437)^2),1E-6))^(2/3),1E-6)))^2</f>
        <v/>
      </c>
      <c r="AD1437">
        <f>ABS(ABS(K1437)/MAX(((F1437)+(G1437)*(W1437))*(W1437),1E-6))/SQRT($I$5*MAX((((F1437)+(G1437)*(W1437))*(W1437))/MAX((F1437)+2*(G1437)*(W1437),1E-6),1E-6))</f>
        <v/>
      </c>
      <c r="AE1437">
        <f>((F1437)*(W1437)^2)/2+(G1437)*(W1437)^3/3+(ABS(K1437)^2)/($I$5*MAX(((F1437)+(G1437)*(W1437))*(W1437),1E-6))</f>
        <v/>
      </c>
      <c r="AF1437">
        <f>IF($D$20=0,0,IFERROR(AB1438+(((AC1437+AC1438)/2)*J1438)+(IF(Z1437&gt;Z1438,$D$8*((Z1437^2-Z1438^2)/(2*$I$5)),$D$9*((Z1438^2-Z1437^2)/(2*$I$5)))+($D$10*(ABS(I1438)/90)*(MAX(Z1437^2,Z1438^2)/(2*$I$5))))-AB1437,0))</f>
        <v/>
      </c>
      <c r="AG1437">
        <f>IF($D$20=0,1,IFERROR(IF(ROUND(AD1437,3)=1,1,IF(AND(ABS(AF1437)&lt;$D$19,AD1437&lt;1),1,0)),0))</f>
        <v/>
      </c>
      <c r="AH1437">
        <f>IFERROR(IF(V32="Supercritical",MAX($D$16,IFERROR(L1437,MAX($D$16,POWER((ABS(K1437)^2)/($I$5*MAX(F1437,0.1)^2),1/3)))),IF(V32="Subcritical",MAX($D$16,IFERROR(W1437,MAX($D$16,POWER((ABS(K1437)^2)/($I$5*MAX(F1437,0.1)^2),1/3)))),IF(AND(IFERROR(V1437,0)=1,IFERROR(AG1437,0)=1),IF(IFERROR(T1437,-1E99)&gt;=IFERROR(AE1437,-1E99),MAX($D$16,IFERROR(L1437,MAX($D$16,POWER((ABS(K1437)^2)/($I$5*MAX(F1437,0.1)^2),1/3)))),MAX($D$16,IFERROR(W1437,MAX($D$16,POWER((ABS(K1437)^2)/($I$5*MAX(F1437,0.1)^2),1/3))))),IF(IFERROR(V1437,0)=1,MAX($D$16,IFERROR(L1437,MAX($D$16,POWER((ABS(K1437)^2)/($I$5*MAX(F1437,0.1)^2),1/3)))),IF(IFERROR(AG1437,0)=1,MAX($D$16,IFERROR(W1437,MAX($D$16,POWER((ABS(K1437)^2)/($I$5*MAX(F1437,0.1)^2),1/3)))),MAX($D$16,POWER((ABS(K1437)^2)/($I$5*MAX(F1437,0.1)^2),1/3))))))),MAX($D$16,POWER((ABS(K1437)^2)/($I$5*MAX(F1437,0.1)^2),1/3)))</f>
        <v/>
      </c>
      <c r="AI1437">
        <f>E1437+AH1437</f>
        <v/>
      </c>
      <c r="AJ1437">
        <f>AI1437+((ABS(K1437)/MAX(((F1437)+(G1437)*(AH1437))*(AH1437),1E-6))^2)/(2*$I$5)</f>
        <v/>
      </c>
      <c r="AM1437" t="n">
        <v>0</v>
      </c>
      <c r="AN1437" t="n">
        <v>0</v>
      </c>
      <c r="AO1437">
        <f>AM1437+AN1437</f>
        <v/>
      </c>
      <c r="AP1437">
        <f>AP1436+AO1437</f>
        <v/>
      </c>
      <c r="AQ1437">
        <f>ABS(ABS(K1437)/MAX(((F1437)+(G1437)*(AH1437))*(AH1437),1E-6))/SQRT($I$5*MAX((((F1437)+(G1437)*(AH1437))*(AH1437))/MAX((F1437)+2*(G1437)*(AH1437),1E-6),1E-6))</f>
        <v/>
      </c>
      <c r="AR1437">
        <f>IF(AQ1437&lt;1,"Subcritical","Supercritical")</f>
        <v/>
      </c>
      <c r="AS1437">
        <f>((ABS(K1437)*$D$6)/(MAX(((F1437)+(G1437)*(AH1437))*(AH1437),1E-6)*MAX(((((F1437)+(G1437)*(AH1437))*(AH1437))/MAX((F1437)+2*(AH1437)*SQRT(1+(G1437)^2),1E-6))^(2/3),1E-6)))^2</f>
        <v/>
      </c>
    </row>
    <row r="1438">
      <c r="A1438" t="n">
        <v>1289</v>
      </c>
      <c r="B1438" t="n">
        <v>1287.889</v>
      </c>
      <c r="C1438" t="n">
        <v>616068.995</v>
      </c>
      <c r="D1438" t="n">
        <v>3096716.306</v>
      </c>
      <c r="E1438" t="n">
        <v>631.918</v>
      </c>
      <c r="F1438" t="n">
        <v>5.2</v>
      </c>
      <c r="G1438" t="n">
        <v>0</v>
      </c>
      <c r="H1438" t="inlineStr">
        <is>
          <t>Normal</t>
        </is>
      </c>
      <c r="I1438" t="n">
        <v>0.057</v>
      </c>
      <c r="J1438">
        <f>B1438-B1437</f>
        <v/>
      </c>
      <c r="K1438">
        <f>MAX(0,K1437-AO1437)</f>
        <v/>
      </c>
      <c r="L1438">
        <f>IF($D$20=0,IFERROR(L1437,MAX($D$16,POWER((ABS(K1438)^2)/($I$5*MAX(F1438,0.1)^2),1/3))),IF(IFERROR(V1437,0)=0,IFERROR(L1437,MAX($D$16,POWER((ABS(K1438)^2)/($I$5*MAX(F1438,0.1)^2),1/3))),IF(OR(IFERROR(L1438,0)=0,IFERROR(S1437,0)&lt;1,IFERROR(S1438,0)&lt;1),MAX($D$16,POWER((ABS(K1438)^2)/($I$5*MAX(F1438,0.1)^2),1/3)),IF(IFERROR(U1438,0)&gt;0,MAX($D$16,IFERROR(L1438,0)+((IFERROR(U1438,0))*$D$18*IF((IFERROR(S1438,0))&lt;1,1,-1))),IF(IFERROR(U1438,0)&lt;0,IF(ABS((MAX($D$16,POWER((ABS(K1438)^2)/($I$5*MAX(F1438,0.1)^2),1/3)))-IFERROR(L1438,0))&gt;$D$19,MAX($D$16,IF((MAX($D$16,POWER((ABS(K1438)^2)/($I$5*MAX(F1438,0.1)^2),1/3)))&gt;IFERROR(L1438,0),MIN((MAX($D$16,POWER((ABS(K1438)^2)/($I$5*MAX(F1438,0.1)^2),1/3))),IFERROR(L1438,0)+(MIN(ABS(IFERROR(U1438,0))*$D$18,ABS((MAX($D$16,POWER((ABS(K1438)^2)/($I$5*MAX(F1438,0.1)^2),1/3)))-IFERROR(L1438,0))))),MAX((MAX($D$16,POWER((ABS(K1438)^2)/($I$5*MAX(F1438,0.1)^2),1/3))),IFERROR(L1438,0)-(MIN(ABS(IFERROR(U1438,0))*$D$18,ABS((MAX($D$16,POWER((ABS(K1438)^2)/($I$5*MAX(F1438,0.1)^2),1/3)))-IFERROR(L1438,0))))))),MAX($D$16,POWER((ABS(K1438)^2)/($I$5*MAX(F1438,0.1)^2),1/3))),MAX($D$16,IFERROR(L1438,0)))))))</f>
        <v/>
      </c>
      <c r="M1438">
        <f>((F1438)+(G1438)*(L1438))*(L1438)</f>
        <v/>
      </c>
      <c r="N1438">
        <f>(((F1438)+(G1438)*(L1438))*(L1438))/MAX((F1438)+2*(L1438)*SQRT(1+(G1438)^2),1E-6)</f>
        <v/>
      </c>
      <c r="O1438">
        <f>ABS(K1438)/MAX(((F1438)+(G1438)*(L1438))*(L1438),1E-6)</f>
        <v/>
      </c>
      <c r="P1438">
        <f>E1438+L1438</f>
        <v/>
      </c>
      <c r="Q1438">
        <f>P1438+((ABS(K1438)/MAX(((F1438)+(G1438)*(L1438))*(L1438),1E-6))^2)/(2*$I$5)</f>
        <v/>
      </c>
      <c r="R1438">
        <f>((ABS(K1438)*$D$6)/(MAX(((F1438)+(G1438)*(L1438))*(L1438),1E-6)*MAX(((((F1438)+(G1438)*(L1438))*(L1438))/MAX((F1438)+2*(L1438)*SQRT(1+(G1438)^2),1E-6))^(2/3),1E-6)))^2</f>
        <v/>
      </c>
      <c r="S1438">
        <f>ABS(ABS(K1438)/MAX(((F1438)+(G1438)*(L1438))*(L1438),1E-6))/SQRT($I$5*MAX((((F1438)+(G1438)*(L1438))*(L1438))/MAX((F1438)+2*(G1438)*(L1438),1E-6),1E-6))</f>
        <v/>
      </c>
      <c r="T1438">
        <f>((F1438)*(L1438)^2)/2+(G1438)*(L1438)^3/3+(ABS(K1438)^2)/($I$5*MAX(((F1438)+(G1438)*(L1438))*(L1438),1E-6))</f>
        <v/>
      </c>
      <c r="U1438">
        <f>IF($D$20=0,0,IFERROR(Q1437-(((R1437+R1438)/2)*J1438)-(IF(O1437&gt;O1438,$D$8*((O1437^2-O1438^2)/(2*$I$5)),$D$9*((O1438^2-O1437^2)/(2*$I$5)))+($D$10*(ABS(I1438)/90)*(MAX(O1437^2,O1438^2)/(2*$I$5))))-Q1438,0))</f>
        <v/>
      </c>
      <c r="V1438">
        <f>IF($D$20=0,1,IFERROR(IF(ROUND(S1438,3)=1,1,IF(AND(ABS(U1438)&lt;$D$19,S1438&gt;1),1,0)),0))</f>
        <v/>
      </c>
      <c r="W1438">
        <f>IF($D$20=0,IFERROR(W1439,MAX($D$16,POWER((ABS(K1438)^2)/($I$5*MAX(F1438,0.1)^2),1/3))),IF(IFERROR(AG1439,0)=0,IFERROR(W1439,MAX($D$16,POWER((ABS(K1438)^2)/($I$5*MAX(F1438,0.1)^2),1/3))),IF(OR(IFERROR(W1438,0)=0,IFERROR(AD1439,0)&gt;1),MAX($D$16,POWER((ABS(K1438)^2)/($I$5*MAX(F1438,0.1)^2),1/3)),IF(IFERROR(AF1438,0)&gt;0,MAX($D$16,IFERROR(W1438,0)+((IFERROR(AF1438,0))*$D$18*IF((IFERROR(AD1438,0))&lt;1,1,-1))),IF(IFERROR(AF1438,0)&lt;0,IF(ABS((MAX($D$16,POWER((ABS(K1438)^2)/($I$5*MAX(F1438,0.1)^2),1/3)))-IFERROR(W1438,0))&gt;$D$19,MAX($D$16,IF((MAX($D$16,POWER((ABS(K1438)^2)/($I$5*MAX(F1438,0.1)^2),1/3)))&gt;IFERROR(W1438,0),MIN((MAX($D$16,POWER((ABS(K1438)^2)/($I$5*MAX(F1438,0.1)^2),1/3))),IFERROR(W1438,0)+(MIN(ABS(IFERROR(AF1438,0))*$D$18,ABS((MAX($D$16,POWER((ABS(K1438)^2)/($I$5*MAX(F1438,0.1)^2),1/3)))-IFERROR(W1438,0))))),MAX((MAX($D$16,POWER((ABS(K1438)^2)/($I$5*MAX(F1438,0.1)^2),1/3))),IFERROR(W1438,0)-(MIN(ABS(IFERROR(AF1438,0))*$D$18,ABS((MAX($D$16,POWER((ABS(K1438)^2)/($I$5*MAX(F1438,0.1)^2),1/3)))-IFERROR(W1438,0))))))),MAX($D$16,POWER((ABS(K1438)^2)/($I$5*MAX(F1438,0.1)^2),1/3))),MAX($D$16,IFERROR(W1438,0)))))))</f>
        <v/>
      </c>
      <c r="X1438">
        <f>((F1438)+(G1438)*(W1438))*(W1438)</f>
        <v/>
      </c>
      <c r="Y1438">
        <f>(((F1438)+(G1438)*(W1438))*(W1438))/MAX((F1438)+2*(W1438)*SQRT(1+(G1438)^2),1E-6)</f>
        <v/>
      </c>
      <c r="Z1438">
        <f>ABS(K1438)/MAX(((F1438)+(G1438)*(W1438))*(W1438),1E-6)</f>
        <v/>
      </c>
      <c r="AA1438">
        <f>E1438+W1438</f>
        <v/>
      </c>
      <c r="AB1438">
        <f>AA1438+((ABS(K1438)/MAX(((F1438)+(G1438)*(W1438))*(W1438),1E-6))^2)/(2*$I$5)</f>
        <v/>
      </c>
      <c r="AC1438">
        <f>((ABS(K1438)*$D$6)/(MAX(((F1438)+(G1438)*(W1438))*(W1438),1E-6)*MAX(((((F1438)+(G1438)*(W1438))*(W1438))/MAX((F1438)+2*(W1438)*SQRT(1+(G1438)^2),1E-6))^(2/3),1E-6)))^2</f>
        <v/>
      </c>
      <c r="AD1438">
        <f>ABS(ABS(K1438)/MAX(((F1438)+(G1438)*(W1438))*(W1438),1E-6))/SQRT($I$5*MAX((((F1438)+(G1438)*(W1438))*(W1438))/MAX((F1438)+2*(G1438)*(W1438),1E-6),1E-6))</f>
        <v/>
      </c>
      <c r="AE1438">
        <f>((F1438)*(W1438)^2)/2+(G1438)*(W1438)^3/3+(ABS(K1438)^2)/($I$5*MAX(((F1438)+(G1438)*(W1438))*(W1438),1E-6))</f>
        <v/>
      </c>
      <c r="AF1438">
        <f>IF($D$20=0,0,IFERROR(AB1439+(((AC1438+AC1439)/2)*J1439)+(IF(Z1438&gt;Z1439,$D$8*((Z1438^2-Z1439^2)/(2*$I$5)),$D$9*((Z1439^2-Z1438^2)/(2*$I$5)))+($D$10*(ABS(I1439)/90)*(MAX(Z1438^2,Z1439^2)/(2*$I$5))))-AB1438,0))</f>
        <v/>
      </c>
      <c r="AG1438">
        <f>IF($D$20=0,1,IFERROR(IF(ROUND(AD1438,3)=1,1,IF(AND(ABS(AF1438)&lt;$D$19,AD1438&lt;1),1,0)),0))</f>
        <v/>
      </c>
      <c r="AH1438">
        <f>IFERROR(IF(V32="Supercritical",MAX($D$16,IFERROR(L1438,MAX($D$16,POWER((ABS(K1438)^2)/($I$5*MAX(F1438,0.1)^2),1/3)))),IF(V32="Subcritical",MAX($D$16,IFERROR(W1438,MAX($D$16,POWER((ABS(K1438)^2)/($I$5*MAX(F1438,0.1)^2),1/3)))),IF(AND(IFERROR(V1438,0)=1,IFERROR(AG1438,0)=1),IF(IFERROR(T1438,-1E99)&gt;=IFERROR(AE1438,-1E99),MAX($D$16,IFERROR(L1438,MAX($D$16,POWER((ABS(K1438)^2)/($I$5*MAX(F1438,0.1)^2),1/3)))),MAX($D$16,IFERROR(W1438,MAX($D$16,POWER((ABS(K1438)^2)/($I$5*MAX(F1438,0.1)^2),1/3))))),IF(IFERROR(V1438,0)=1,MAX($D$16,IFERROR(L1438,MAX($D$16,POWER((ABS(K1438)^2)/($I$5*MAX(F1438,0.1)^2),1/3)))),IF(IFERROR(AG1438,0)=1,MAX($D$16,IFERROR(W1438,MAX($D$16,POWER((ABS(K1438)^2)/($I$5*MAX(F1438,0.1)^2),1/3)))),MAX($D$16,POWER((ABS(K1438)^2)/($I$5*MAX(F1438,0.1)^2),1/3))))))),MAX($D$16,POWER((ABS(K1438)^2)/($I$5*MAX(F1438,0.1)^2),1/3)))</f>
        <v/>
      </c>
      <c r="AI1438">
        <f>E1438+AH1438</f>
        <v/>
      </c>
      <c r="AJ1438">
        <f>AI1438+((ABS(K1438)/MAX(((F1438)+(G1438)*(AH1438))*(AH1438),1E-6))^2)/(2*$I$5)</f>
        <v/>
      </c>
      <c r="AM1438" t="n">
        <v>0</v>
      </c>
      <c r="AN1438" t="n">
        <v>0</v>
      </c>
      <c r="AO1438">
        <f>AM1438+AN1438</f>
        <v/>
      </c>
      <c r="AP1438">
        <f>AP1437+AO1438</f>
        <v/>
      </c>
      <c r="AQ1438">
        <f>ABS(ABS(K1438)/MAX(((F1438)+(G1438)*(AH1438))*(AH1438),1E-6))/SQRT($I$5*MAX((((F1438)+(G1438)*(AH1438))*(AH1438))/MAX((F1438)+2*(G1438)*(AH1438),1E-6),1E-6))</f>
        <v/>
      </c>
      <c r="AR1438">
        <f>IF(AQ1438&lt;1,"Subcritical","Supercritical")</f>
        <v/>
      </c>
      <c r="AS1438">
        <f>((ABS(K1438)*$D$6)/(MAX(((F1438)+(G1438)*(AH1438))*(AH1438),1E-6)*MAX(((((F1438)+(G1438)*(AH1438))*(AH1438))/MAX((F1438)+2*(AH1438)*SQRT(1+(G1438)^2),1E-6))^(2/3),1E-6)))^2</f>
        <v/>
      </c>
    </row>
    <row r="1439">
      <c r="A1439" t="n">
        <v>1290</v>
      </c>
      <c r="B1439" t="n">
        <v>1288.889</v>
      </c>
      <c r="C1439" t="n">
        <v>616068.953</v>
      </c>
      <c r="D1439" t="n">
        <v>3096715.307</v>
      </c>
      <c r="E1439" t="n">
        <v>631.9175</v>
      </c>
      <c r="F1439" t="n">
        <v>5.2</v>
      </c>
      <c r="G1439" t="n">
        <v>0</v>
      </c>
      <c r="H1439" t="inlineStr">
        <is>
          <t>Normal</t>
        </is>
      </c>
      <c r="I1439" t="n">
        <v>0</v>
      </c>
      <c r="J1439">
        <f>B1439-B1438</f>
        <v/>
      </c>
      <c r="K1439">
        <f>MAX(0,K1438-AO1438)</f>
        <v/>
      </c>
      <c r="L1439">
        <f>IF($D$20=0,IFERROR(L1438,MAX($D$16,POWER((ABS(K1439)^2)/($I$5*MAX(F1439,0.1)^2),1/3))),IF(IFERROR(V1438,0)=0,IFERROR(L1438,MAX($D$16,POWER((ABS(K1439)^2)/($I$5*MAX(F1439,0.1)^2),1/3))),IF(OR(IFERROR(L1439,0)=0,IFERROR(S1438,0)&lt;1,IFERROR(S1439,0)&lt;1),MAX($D$16,POWER((ABS(K1439)^2)/($I$5*MAX(F1439,0.1)^2),1/3)),IF(IFERROR(U1439,0)&gt;0,MAX($D$16,IFERROR(L1439,0)+((IFERROR(U1439,0))*$D$18*IF((IFERROR(S1439,0))&lt;1,1,-1))),IF(IFERROR(U1439,0)&lt;0,IF(ABS((MAX($D$16,POWER((ABS(K1439)^2)/($I$5*MAX(F1439,0.1)^2),1/3)))-IFERROR(L1439,0))&gt;$D$19,MAX($D$16,IF((MAX($D$16,POWER((ABS(K1439)^2)/($I$5*MAX(F1439,0.1)^2),1/3)))&gt;IFERROR(L1439,0),MIN((MAX($D$16,POWER((ABS(K1439)^2)/($I$5*MAX(F1439,0.1)^2),1/3))),IFERROR(L1439,0)+(MIN(ABS(IFERROR(U1439,0))*$D$18,ABS((MAX($D$16,POWER((ABS(K1439)^2)/($I$5*MAX(F1439,0.1)^2),1/3)))-IFERROR(L1439,0))))),MAX((MAX($D$16,POWER((ABS(K1439)^2)/($I$5*MAX(F1439,0.1)^2),1/3))),IFERROR(L1439,0)-(MIN(ABS(IFERROR(U1439,0))*$D$18,ABS((MAX($D$16,POWER((ABS(K1439)^2)/($I$5*MAX(F1439,0.1)^2),1/3)))-IFERROR(L1439,0))))))),MAX($D$16,POWER((ABS(K1439)^2)/($I$5*MAX(F1439,0.1)^2),1/3))),MAX($D$16,IFERROR(L1439,0)))))))</f>
        <v/>
      </c>
      <c r="M1439">
        <f>((F1439)+(G1439)*(L1439))*(L1439)</f>
        <v/>
      </c>
      <c r="N1439">
        <f>(((F1439)+(G1439)*(L1439))*(L1439))/MAX((F1439)+2*(L1439)*SQRT(1+(G1439)^2),1E-6)</f>
        <v/>
      </c>
      <c r="O1439">
        <f>ABS(K1439)/MAX(((F1439)+(G1439)*(L1439))*(L1439),1E-6)</f>
        <v/>
      </c>
      <c r="P1439">
        <f>E1439+L1439</f>
        <v/>
      </c>
      <c r="Q1439">
        <f>P1439+((ABS(K1439)/MAX(((F1439)+(G1439)*(L1439))*(L1439),1E-6))^2)/(2*$I$5)</f>
        <v/>
      </c>
      <c r="R1439">
        <f>((ABS(K1439)*$D$6)/(MAX(((F1439)+(G1439)*(L1439))*(L1439),1E-6)*MAX(((((F1439)+(G1439)*(L1439))*(L1439))/MAX((F1439)+2*(L1439)*SQRT(1+(G1439)^2),1E-6))^(2/3),1E-6)))^2</f>
        <v/>
      </c>
      <c r="S1439">
        <f>ABS(ABS(K1439)/MAX(((F1439)+(G1439)*(L1439))*(L1439),1E-6))/SQRT($I$5*MAX((((F1439)+(G1439)*(L1439))*(L1439))/MAX((F1439)+2*(G1439)*(L1439),1E-6),1E-6))</f>
        <v/>
      </c>
      <c r="T1439">
        <f>((F1439)*(L1439)^2)/2+(G1439)*(L1439)^3/3+(ABS(K1439)^2)/($I$5*MAX(((F1439)+(G1439)*(L1439))*(L1439),1E-6))</f>
        <v/>
      </c>
      <c r="U1439">
        <f>IF($D$20=0,0,IFERROR(Q1438-(((R1438+R1439)/2)*J1439)-(IF(O1438&gt;O1439,$D$8*((O1438^2-O1439^2)/(2*$I$5)),$D$9*((O1439^2-O1438^2)/(2*$I$5)))+($D$10*(ABS(I1439)/90)*(MAX(O1438^2,O1439^2)/(2*$I$5))))-Q1439,0))</f>
        <v/>
      </c>
      <c r="V1439">
        <f>IF($D$20=0,1,IFERROR(IF(ROUND(S1439,3)=1,1,IF(AND(ABS(U1439)&lt;$D$19,S1439&gt;1),1,0)),0))</f>
        <v/>
      </c>
      <c r="W1439">
        <f>IF($D$20=0,IFERROR(W1440,MAX($D$16,POWER((ABS(K1439)^2)/($I$5*MAX(F1439,0.1)^2),1/3))),IF(IFERROR(AG1440,0)=0,IFERROR(W1440,MAX($D$16,POWER((ABS(K1439)^2)/($I$5*MAX(F1439,0.1)^2),1/3))),IF(OR(IFERROR(W1439,0)=0,IFERROR(AD1440,0)&gt;1),MAX($D$16,POWER((ABS(K1439)^2)/($I$5*MAX(F1439,0.1)^2),1/3)),IF(IFERROR(AF1439,0)&gt;0,MAX($D$16,IFERROR(W1439,0)+((IFERROR(AF1439,0))*$D$18*IF((IFERROR(AD1439,0))&lt;1,1,-1))),IF(IFERROR(AF1439,0)&lt;0,IF(ABS((MAX($D$16,POWER((ABS(K1439)^2)/($I$5*MAX(F1439,0.1)^2),1/3)))-IFERROR(W1439,0))&gt;$D$19,MAX($D$16,IF((MAX($D$16,POWER((ABS(K1439)^2)/($I$5*MAX(F1439,0.1)^2),1/3)))&gt;IFERROR(W1439,0),MIN((MAX($D$16,POWER((ABS(K1439)^2)/($I$5*MAX(F1439,0.1)^2),1/3))),IFERROR(W1439,0)+(MIN(ABS(IFERROR(AF1439,0))*$D$18,ABS((MAX($D$16,POWER((ABS(K1439)^2)/($I$5*MAX(F1439,0.1)^2),1/3)))-IFERROR(W1439,0))))),MAX((MAX($D$16,POWER((ABS(K1439)^2)/($I$5*MAX(F1439,0.1)^2),1/3))),IFERROR(W1439,0)-(MIN(ABS(IFERROR(AF1439,0))*$D$18,ABS((MAX($D$16,POWER((ABS(K1439)^2)/($I$5*MAX(F1439,0.1)^2),1/3)))-IFERROR(W1439,0))))))),MAX($D$16,POWER((ABS(K1439)^2)/($I$5*MAX(F1439,0.1)^2),1/3))),MAX($D$16,IFERROR(W1439,0)))))))</f>
        <v/>
      </c>
      <c r="X1439">
        <f>((F1439)+(G1439)*(W1439))*(W1439)</f>
        <v/>
      </c>
      <c r="Y1439">
        <f>(((F1439)+(G1439)*(W1439))*(W1439))/MAX((F1439)+2*(W1439)*SQRT(1+(G1439)^2),1E-6)</f>
        <v/>
      </c>
      <c r="Z1439">
        <f>ABS(K1439)/MAX(((F1439)+(G1439)*(W1439))*(W1439),1E-6)</f>
        <v/>
      </c>
      <c r="AA1439">
        <f>E1439+W1439</f>
        <v/>
      </c>
      <c r="AB1439">
        <f>AA1439+((ABS(K1439)/MAX(((F1439)+(G1439)*(W1439))*(W1439),1E-6))^2)/(2*$I$5)</f>
        <v/>
      </c>
      <c r="AC1439">
        <f>((ABS(K1439)*$D$6)/(MAX(((F1439)+(G1439)*(W1439))*(W1439),1E-6)*MAX(((((F1439)+(G1439)*(W1439))*(W1439))/MAX((F1439)+2*(W1439)*SQRT(1+(G1439)^2),1E-6))^(2/3),1E-6)))^2</f>
        <v/>
      </c>
      <c r="AD1439">
        <f>ABS(ABS(K1439)/MAX(((F1439)+(G1439)*(W1439))*(W1439),1E-6))/SQRT($I$5*MAX((((F1439)+(G1439)*(W1439))*(W1439))/MAX((F1439)+2*(G1439)*(W1439),1E-6),1E-6))</f>
        <v/>
      </c>
      <c r="AE1439">
        <f>((F1439)*(W1439)^2)/2+(G1439)*(W1439)^3/3+(ABS(K1439)^2)/($I$5*MAX(((F1439)+(G1439)*(W1439))*(W1439),1E-6))</f>
        <v/>
      </c>
      <c r="AF1439">
        <f>IF($D$20=0,0,IFERROR(AB1440+(((AC1439+AC1440)/2)*J1440)+(IF(Z1439&gt;Z1440,$D$8*((Z1439^2-Z1440^2)/(2*$I$5)),$D$9*((Z1440^2-Z1439^2)/(2*$I$5)))+($D$10*(ABS(I1440)/90)*(MAX(Z1439^2,Z1440^2)/(2*$I$5))))-AB1439,0))</f>
        <v/>
      </c>
      <c r="AG1439">
        <f>IF($D$20=0,1,IFERROR(IF(ROUND(AD1439,3)=1,1,IF(AND(ABS(AF1439)&lt;$D$19,AD1439&lt;1),1,0)),0))</f>
        <v/>
      </c>
      <c r="AH1439">
        <f>IFERROR(IF(V32="Supercritical",MAX($D$16,IFERROR(L1439,MAX($D$16,POWER((ABS(K1439)^2)/($I$5*MAX(F1439,0.1)^2),1/3)))),IF(V32="Subcritical",MAX($D$16,IFERROR(W1439,MAX($D$16,POWER((ABS(K1439)^2)/($I$5*MAX(F1439,0.1)^2),1/3)))),IF(AND(IFERROR(V1439,0)=1,IFERROR(AG1439,0)=1),IF(IFERROR(T1439,-1E99)&gt;=IFERROR(AE1439,-1E99),MAX($D$16,IFERROR(L1439,MAX($D$16,POWER((ABS(K1439)^2)/($I$5*MAX(F1439,0.1)^2),1/3)))),MAX($D$16,IFERROR(W1439,MAX($D$16,POWER((ABS(K1439)^2)/($I$5*MAX(F1439,0.1)^2),1/3))))),IF(IFERROR(V1439,0)=1,MAX($D$16,IFERROR(L1439,MAX($D$16,POWER((ABS(K1439)^2)/($I$5*MAX(F1439,0.1)^2),1/3)))),IF(IFERROR(AG1439,0)=1,MAX($D$16,IFERROR(W1439,MAX($D$16,POWER((ABS(K1439)^2)/($I$5*MAX(F1439,0.1)^2),1/3)))),MAX($D$16,POWER((ABS(K1439)^2)/($I$5*MAX(F1439,0.1)^2),1/3))))))),MAX($D$16,POWER((ABS(K1439)^2)/($I$5*MAX(F1439,0.1)^2),1/3)))</f>
        <v/>
      </c>
      <c r="AI1439">
        <f>E1439+AH1439</f>
        <v/>
      </c>
      <c r="AJ1439">
        <f>AI1439+((ABS(K1439)/MAX(((F1439)+(G1439)*(AH1439))*(AH1439),1E-6))^2)/(2*$I$5)</f>
        <v/>
      </c>
      <c r="AM1439" t="n">
        <v>0</v>
      </c>
      <c r="AN1439" t="n">
        <v>0</v>
      </c>
      <c r="AO1439">
        <f>AM1439+AN1439</f>
        <v/>
      </c>
      <c r="AP1439">
        <f>AP1438+AO1439</f>
        <v/>
      </c>
      <c r="AQ1439">
        <f>ABS(ABS(K1439)/MAX(((F1439)+(G1439)*(AH1439))*(AH1439),1E-6))/SQRT($I$5*MAX((((F1439)+(G1439)*(AH1439))*(AH1439))/MAX((F1439)+2*(G1439)*(AH1439),1E-6),1E-6))</f>
        <v/>
      </c>
      <c r="AR1439">
        <f>IF(AQ1439&lt;1,"Subcritical","Supercritical")</f>
        <v/>
      </c>
      <c r="AS1439">
        <f>((ABS(K1439)*$D$6)/(MAX(((F1439)+(G1439)*(AH1439))*(AH1439),1E-6)*MAX(((((F1439)+(G1439)*(AH1439))*(AH1439))/MAX((F1439)+2*(AH1439)*SQRT(1+(G1439)^2),1E-6))^(2/3),1E-6)))^2</f>
        <v/>
      </c>
    </row>
    <row r="1440">
      <c r="A1440" t="n">
        <v>1291</v>
      </c>
      <c r="B1440" t="n">
        <v>1289.889</v>
      </c>
      <c r="C1440" t="n">
        <v>616068.911</v>
      </c>
      <c r="D1440" t="n">
        <v>3096714.308</v>
      </c>
      <c r="E1440" t="n">
        <v>631.917</v>
      </c>
      <c r="F1440" t="n">
        <v>5.2</v>
      </c>
      <c r="G1440" t="n">
        <v>0</v>
      </c>
      <c r="H1440" t="inlineStr">
        <is>
          <t>Normal</t>
        </is>
      </c>
      <c r="I1440" t="n">
        <v>0</v>
      </c>
      <c r="J1440">
        <f>B1440-B1439</f>
        <v/>
      </c>
      <c r="K1440">
        <f>MAX(0,K1439-AO1439)</f>
        <v/>
      </c>
      <c r="L1440">
        <f>IF($D$20=0,IFERROR(L1439,MAX($D$16,POWER((ABS(K1440)^2)/($I$5*MAX(F1440,0.1)^2),1/3))),IF(IFERROR(V1439,0)=0,IFERROR(L1439,MAX($D$16,POWER((ABS(K1440)^2)/($I$5*MAX(F1440,0.1)^2),1/3))),IF(OR(IFERROR(L1440,0)=0,IFERROR(S1439,0)&lt;1,IFERROR(S1440,0)&lt;1),MAX($D$16,POWER((ABS(K1440)^2)/($I$5*MAX(F1440,0.1)^2),1/3)),IF(IFERROR(U1440,0)&gt;0,MAX($D$16,IFERROR(L1440,0)+((IFERROR(U1440,0))*$D$18*IF((IFERROR(S1440,0))&lt;1,1,-1))),IF(IFERROR(U1440,0)&lt;0,IF(ABS((MAX($D$16,POWER((ABS(K1440)^2)/($I$5*MAX(F1440,0.1)^2),1/3)))-IFERROR(L1440,0))&gt;$D$19,MAX($D$16,IF((MAX($D$16,POWER((ABS(K1440)^2)/($I$5*MAX(F1440,0.1)^2),1/3)))&gt;IFERROR(L1440,0),MIN((MAX($D$16,POWER((ABS(K1440)^2)/($I$5*MAX(F1440,0.1)^2),1/3))),IFERROR(L1440,0)+(MIN(ABS(IFERROR(U1440,0))*$D$18,ABS((MAX($D$16,POWER((ABS(K1440)^2)/($I$5*MAX(F1440,0.1)^2),1/3)))-IFERROR(L1440,0))))),MAX((MAX($D$16,POWER((ABS(K1440)^2)/($I$5*MAX(F1440,0.1)^2),1/3))),IFERROR(L1440,0)-(MIN(ABS(IFERROR(U1440,0))*$D$18,ABS((MAX($D$16,POWER((ABS(K1440)^2)/($I$5*MAX(F1440,0.1)^2),1/3)))-IFERROR(L1440,0))))))),MAX($D$16,POWER((ABS(K1440)^2)/($I$5*MAX(F1440,0.1)^2),1/3))),MAX($D$16,IFERROR(L1440,0)))))))</f>
        <v/>
      </c>
      <c r="M1440">
        <f>((F1440)+(G1440)*(L1440))*(L1440)</f>
        <v/>
      </c>
      <c r="N1440">
        <f>(((F1440)+(G1440)*(L1440))*(L1440))/MAX((F1440)+2*(L1440)*SQRT(1+(G1440)^2),1E-6)</f>
        <v/>
      </c>
      <c r="O1440">
        <f>ABS(K1440)/MAX(((F1440)+(G1440)*(L1440))*(L1440),1E-6)</f>
        <v/>
      </c>
      <c r="P1440">
        <f>E1440+L1440</f>
        <v/>
      </c>
      <c r="Q1440">
        <f>P1440+((ABS(K1440)/MAX(((F1440)+(G1440)*(L1440))*(L1440),1E-6))^2)/(2*$I$5)</f>
        <v/>
      </c>
      <c r="R1440">
        <f>((ABS(K1440)*$D$6)/(MAX(((F1440)+(G1440)*(L1440))*(L1440),1E-6)*MAX(((((F1440)+(G1440)*(L1440))*(L1440))/MAX((F1440)+2*(L1440)*SQRT(1+(G1440)^2),1E-6))^(2/3),1E-6)))^2</f>
        <v/>
      </c>
      <c r="S1440">
        <f>ABS(ABS(K1440)/MAX(((F1440)+(G1440)*(L1440))*(L1440),1E-6))/SQRT($I$5*MAX((((F1440)+(G1440)*(L1440))*(L1440))/MAX((F1440)+2*(G1440)*(L1440),1E-6),1E-6))</f>
        <v/>
      </c>
      <c r="T1440">
        <f>((F1440)*(L1440)^2)/2+(G1440)*(L1440)^3/3+(ABS(K1440)^2)/($I$5*MAX(((F1440)+(G1440)*(L1440))*(L1440),1E-6))</f>
        <v/>
      </c>
      <c r="U1440">
        <f>IF($D$20=0,0,IFERROR(Q1439-(((R1439+R1440)/2)*J1440)-(IF(O1439&gt;O1440,$D$8*((O1439^2-O1440^2)/(2*$I$5)),$D$9*((O1440^2-O1439^2)/(2*$I$5)))+($D$10*(ABS(I1440)/90)*(MAX(O1439^2,O1440^2)/(2*$I$5))))-Q1440,0))</f>
        <v/>
      </c>
      <c r="V1440">
        <f>IF($D$20=0,1,IFERROR(IF(ROUND(S1440,3)=1,1,IF(AND(ABS(U1440)&lt;$D$19,S1440&gt;1),1,0)),0))</f>
        <v/>
      </c>
      <c r="W1440">
        <f>IF($D$20=0,IFERROR(W1441,MAX($D$16,POWER((ABS(K1440)^2)/($I$5*MAX(F1440,0.1)^2),1/3))),IF(IFERROR(AG1441,0)=0,IFERROR(W1441,MAX($D$16,POWER((ABS(K1440)^2)/($I$5*MAX(F1440,0.1)^2),1/3))),IF(OR(IFERROR(W1440,0)=0,IFERROR(AD1441,0)&gt;1),MAX($D$16,POWER((ABS(K1440)^2)/($I$5*MAX(F1440,0.1)^2),1/3)),IF(IFERROR(AF1440,0)&gt;0,MAX($D$16,IFERROR(W1440,0)+((IFERROR(AF1440,0))*$D$18*IF((IFERROR(AD1440,0))&lt;1,1,-1))),IF(IFERROR(AF1440,0)&lt;0,IF(ABS((MAX($D$16,POWER((ABS(K1440)^2)/($I$5*MAX(F1440,0.1)^2),1/3)))-IFERROR(W1440,0))&gt;$D$19,MAX($D$16,IF((MAX($D$16,POWER((ABS(K1440)^2)/($I$5*MAX(F1440,0.1)^2),1/3)))&gt;IFERROR(W1440,0),MIN((MAX($D$16,POWER((ABS(K1440)^2)/($I$5*MAX(F1440,0.1)^2),1/3))),IFERROR(W1440,0)+(MIN(ABS(IFERROR(AF1440,0))*$D$18,ABS((MAX($D$16,POWER((ABS(K1440)^2)/($I$5*MAX(F1440,0.1)^2),1/3)))-IFERROR(W1440,0))))),MAX((MAX($D$16,POWER((ABS(K1440)^2)/($I$5*MAX(F1440,0.1)^2),1/3))),IFERROR(W1440,0)-(MIN(ABS(IFERROR(AF1440,0))*$D$18,ABS((MAX($D$16,POWER((ABS(K1440)^2)/($I$5*MAX(F1440,0.1)^2),1/3)))-IFERROR(W1440,0))))))),MAX($D$16,POWER((ABS(K1440)^2)/($I$5*MAX(F1440,0.1)^2),1/3))),MAX($D$16,IFERROR(W1440,0)))))))</f>
        <v/>
      </c>
      <c r="X1440">
        <f>((F1440)+(G1440)*(W1440))*(W1440)</f>
        <v/>
      </c>
      <c r="Y1440">
        <f>(((F1440)+(G1440)*(W1440))*(W1440))/MAX((F1440)+2*(W1440)*SQRT(1+(G1440)^2),1E-6)</f>
        <v/>
      </c>
      <c r="Z1440">
        <f>ABS(K1440)/MAX(((F1440)+(G1440)*(W1440))*(W1440),1E-6)</f>
        <v/>
      </c>
      <c r="AA1440">
        <f>E1440+W1440</f>
        <v/>
      </c>
      <c r="AB1440">
        <f>AA1440+((ABS(K1440)/MAX(((F1440)+(G1440)*(W1440))*(W1440),1E-6))^2)/(2*$I$5)</f>
        <v/>
      </c>
      <c r="AC1440">
        <f>((ABS(K1440)*$D$6)/(MAX(((F1440)+(G1440)*(W1440))*(W1440),1E-6)*MAX(((((F1440)+(G1440)*(W1440))*(W1440))/MAX((F1440)+2*(W1440)*SQRT(1+(G1440)^2),1E-6))^(2/3),1E-6)))^2</f>
        <v/>
      </c>
      <c r="AD1440">
        <f>ABS(ABS(K1440)/MAX(((F1440)+(G1440)*(W1440))*(W1440),1E-6))/SQRT($I$5*MAX((((F1440)+(G1440)*(W1440))*(W1440))/MAX((F1440)+2*(G1440)*(W1440),1E-6),1E-6))</f>
        <v/>
      </c>
      <c r="AE1440">
        <f>((F1440)*(W1440)^2)/2+(G1440)*(W1440)^3/3+(ABS(K1440)^2)/($I$5*MAX(((F1440)+(G1440)*(W1440))*(W1440),1E-6))</f>
        <v/>
      </c>
      <c r="AF1440">
        <f>IF($D$20=0,0,IFERROR(AB1441+(((AC1440+AC1441)/2)*J1441)+(IF(Z1440&gt;Z1441,$D$8*((Z1440^2-Z1441^2)/(2*$I$5)),$D$9*((Z1441^2-Z1440^2)/(2*$I$5)))+($D$10*(ABS(I1441)/90)*(MAX(Z1440^2,Z1441^2)/(2*$I$5))))-AB1440,0))</f>
        <v/>
      </c>
      <c r="AG1440">
        <f>IF($D$20=0,1,IFERROR(IF(ROUND(AD1440,3)=1,1,IF(AND(ABS(AF1440)&lt;$D$19,AD1440&lt;1),1,0)),0))</f>
        <v/>
      </c>
      <c r="AH1440">
        <f>IFERROR(IF(V32="Supercritical",MAX($D$16,IFERROR(L1440,MAX($D$16,POWER((ABS(K1440)^2)/($I$5*MAX(F1440,0.1)^2),1/3)))),IF(V32="Subcritical",MAX($D$16,IFERROR(W1440,MAX($D$16,POWER((ABS(K1440)^2)/($I$5*MAX(F1440,0.1)^2),1/3)))),IF(AND(IFERROR(V1440,0)=1,IFERROR(AG1440,0)=1),IF(IFERROR(T1440,-1E99)&gt;=IFERROR(AE1440,-1E99),MAX($D$16,IFERROR(L1440,MAX($D$16,POWER((ABS(K1440)^2)/($I$5*MAX(F1440,0.1)^2),1/3)))),MAX($D$16,IFERROR(W1440,MAX($D$16,POWER((ABS(K1440)^2)/($I$5*MAX(F1440,0.1)^2),1/3))))),IF(IFERROR(V1440,0)=1,MAX($D$16,IFERROR(L1440,MAX($D$16,POWER((ABS(K1440)^2)/($I$5*MAX(F1440,0.1)^2),1/3)))),IF(IFERROR(AG1440,0)=1,MAX($D$16,IFERROR(W1440,MAX($D$16,POWER((ABS(K1440)^2)/($I$5*MAX(F1440,0.1)^2),1/3)))),MAX($D$16,POWER((ABS(K1440)^2)/($I$5*MAX(F1440,0.1)^2),1/3))))))),MAX($D$16,POWER((ABS(K1440)^2)/($I$5*MAX(F1440,0.1)^2),1/3)))</f>
        <v/>
      </c>
      <c r="AI1440">
        <f>E1440+AH1440</f>
        <v/>
      </c>
      <c r="AJ1440">
        <f>AI1440+((ABS(K1440)/MAX(((F1440)+(G1440)*(AH1440))*(AH1440),1E-6))^2)/(2*$I$5)</f>
        <v/>
      </c>
      <c r="AM1440" t="n">
        <v>0</v>
      </c>
      <c r="AN1440" t="n">
        <v>0</v>
      </c>
      <c r="AO1440">
        <f>AM1440+AN1440</f>
        <v/>
      </c>
      <c r="AP1440">
        <f>AP1439+AO1440</f>
        <v/>
      </c>
      <c r="AQ1440">
        <f>ABS(ABS(K1440)/MAX(((F1440)+(G1440)*(AH1440))*(AH1440),1E-6))/SQRT($I$5*MAX((((F1440)+(G1440)*(AH1440))*(AH1440))/MAX((F1440)+2*(G1440)*(AH1440),1E-6),1E-6))</f>
        <v/>
      </c>
      <c r="AR1440">
        <f>IF(AQ1440&lt;1,"Subcritical","Supercritical")</f>
        <v/>
      </c>
      <c r="AS1440">
        <f>((ABS(K1440)*$D$6)/(MAX(((F1440)+(G1440)*(AH1440))*(AH1440),1E-6)*MAX(((((F1440)+(G1440)*(AH1440))*(AH1440))/MAX((F1440)+2*(AH1440)*SQRT(1+(G1440)^2),1E-6))^(2/3),1E-6)))^2</f>
        <v/>
      </c>
    </row>
    <row r="1441">
      <c r="A1441" t="n">
        <v>1292</v>
      </c>
      <c r="B1441" t="n">
        <v>1290.889</v>
      </c>
      <c r="C1441" t="n">
        <v>616068.8689999999</v>
      </c>
      <c r="D1441" t="n">
        <v>3096713.309</v>
      </c>
      <c r="E1441" t="n">
        <v>631.9165</v>
      </c>
      <c r="F1441" t="n">
        <v>5.2</v>
      </c>
      <c r="G1441" t="n">
        <v>0</v>
      </c>
      <c r="H1441" t="inlineStr">
        <is>
          <t>Normal</t>
        </is>
      </c>
      <c r="I1441" t="n">
        <v>0.057</v>
      </c>
      <c r="J1441">
        <f>B1441-B1440</f>
        <v/>
      </c>
      <c r="K1441">
        <f>MAX(0,K1440-AO1440)</f>
        <v/>
      </c>
      <c r="L1441">
        <f>IF($D$20=0,IFERROR(L1440,MAX($D$16,POWER((ABS(K1441)^2)/($I$5*MAX(F1441,0.1)^2),1/3))),IF(IFERROR(V1440,0)=0,IFERROR(L1440,MAX($D$16,POWER((ABS(K1441)^2)/($I$5*MAX(F1441,0.1)^2),1/3))),IF(OR(IFERROR(L1441,0)=0,IFERROR(S1440,0)&lt;1,IFERROR(S1441,0)&lt;1),MAX($D$16,POWER((ABS(K1441)^2)/($I$5*MAX(F1441,0.1)^2),1/3)),IF(IFERROR(U1441,0)&gt;0,MAX($D$16,IFERROR(L1441,0)+((IFERROR(U1441,0))*$D$18*IF((IFERROR(S1441,0))&lt;1,1,-1))),IF(IFERROR(U1441,0)&lt;0,IF(ABS((MAX($D$16,POWER((ABS(K1441)^2)/($I$5*MAX(F1441,0.1)^2),1/3)))-IFERROR(L1441,0))&gt;$D$19,MAX($D$16,IF((MAX($D$16,POWER((ABS(K1441)^2)/($I$5*MAX(F1441,0.1)^2),1/3)))&gt;IFERROR(L1441,0),MIN((MAX($D$16,POWER((ABS(K1441)^2)/($I$5*MAX(F1441,0.1)^2),1/3))),IFERROR(L1441,0)+(MIN(ABS(IFERROR(U1441,0))*$D$18,ABS((MAX($D$16,POWER((ABS(K1441)^2)/($I$5*MAX(F1441,0.1)^2),1/3)))-IFERROR(L1441,0))))),MAX((MAX($D$16,POWER((ABS(K1441)^2)/($I$5*MAX(F1441,0.1)^2),1/3))),IFERROR(L1441,0)-(MIN(ABS(IFERROR(U1441,0))*$D$18,ABS((MAX($D$16,POWER((ABS(K1441)^2)/($I$5*MAX(F1441,0.1)^2),1/3)))-IFERROR(L1441,0))))))),MAX($D$16,POWER((ABS(K1441)^2)/($I$5*MAX(F1441,0.1)^2),1/3))),MAX($D$16,IFERROR(L1441,0)))))))</f>
        <v/>
      </c>
      <c r="M1441">
        <f>((F1441)+(G1441)*(L1441))*(L1441)</f>
        <v/>
      </c>
      <c r="N1441">
        <f>(((F1441)+(G1441)*(L1441))*(L1441))/MAX((F1441)+2*(L1441)*SQRT(1+(G1441)^2),1E-6)</f>
        <v/>
      </c>
      <c r="O1441">
        <f>ABS(K1441)/MAX(((F1441)+(G1441)*(L1441))*(L1441),1E-6)</f>
        <v/>
      </c>
      <c r="P1441">
        <f>E1441+L1441</f>
        <v/>
      </c>
      <c r="Q1441">
        <f>P1441+((ABS(K1441)/MAX(((F1441)+(G1441)*(L1441))*(L1441),1E-6))^2)/(2*$I$5)</f>
        <v/>
      </c>
      <c r="R1441">
        <f>((ABS(K1441)*$D$6)/(MAX(((F1441)+(G1441)*(L1441))*(L1441),1E-6)*MAX(((((F1441)+(G1441)*(L1441))*(L1441))/MAX((F1441)+2*(L1441)*SQRT(1+(G1441)^2),1E-6))^(2/3),1E-6)))^2</f>
        <v/>
      </c>
      <c r="S1441">
        <f>ABS(ABS(K1441)/MAX(((F1441)+(G1441)*(L1441))*(L1441),1E-6))/SQRT($I$5*MAX((((F1441)+(G1441)*(L1441))*(L1441))/MAX((F1441)+2*(G1441)*(L1441),1E-6),1E-6))</f>
        <v/>
      </c>
      <c r="T1441">
        <f>((F1441)*(L1441)^2)/2+(G1441)*(L1441)^3/3+(ABS(K1441)^2)/($I$5*MAX(((F1441)+(G1441)*(L1441))*(L1441),1E-6))</f>
        <v/>
      </c>
      <c r="U1441">
        <f>IF($D$20=0,0,IFERROR(Q1440-(((R1440+R1441)/2)*J1441)-(IF(O1440&gt;O1441,$D$8*((O1440^2-O1441^2)/(2*$I$5)),$D$9*((O1441^2-O1440^2)/(2*$I$5)))+($D$10*(ABS(I1441)/90)*(MAX(O1440^2,O1441^2)/(2*$I$5))))-Q1441,0))</f>
        <v/>
      </c>
      <c r="V1441">
        <f>IF($D$20=0,1,IFERROR(IF(ROUND(S1441,3)=1,1,IF(AND(ABS(U1441)&lt;$D$19,S1441&gt;1),1,0)),0))</f>
        <v/>
      </c>
      <c r="W1441">
        <f>IF($D$20=0,IFERROR(W1442,MAX($D$16,POWER((ABS(K1441)^2)/($I$5*MAX(F1441,0.1)^2),1/3))),IF(IFERROR(AG1442,0)=0,IFERROR(W1442,MAX($D$16,POWER((ABS(K1441)^2)/($I$5*MAX(F1441,0.1)^2),1/3))),IF(OR(IFERROR(W1441,0)=0,IFERROR(AD1442,0)&gt;1),MAX($D$16,POWER((ABS(K1441)^2)/($I$5*MAX(F1441,0.1)^2),1/3)),IF(IFERROR(AF1441,0)&gt;0,MAX($D$16,IFERROR(W1441,0)+((IFERROR(AF1441,0))*$D$18*IF((IFERROR(AD1441,0))&lt;1,1,-1))),IF(IFERROR(AF1441,0)&lt;0,IF(ABS((MAX($D$16,POWER((ABS(K1441)^2)/($I$5*MAX(F1441,0.1)^2),1/3)))-IFERROR(W1441,0))&gt;$D$19,MAX($D$16,IF((MAX($D$16,POWER((ABS(K1441)^2)/($I$5*MAX(F1441,0.1)^2),1/3)))&gt;IFERROR(W1441,0),MIN((MAX($D$16,POWER((ABS(K1441)^2)/($I$5*MAX(F1441,0.1)^2),1/3))),IFERROR(W1441,0)+(MIN(ABS(IFERROR(AF1441,0))*$D$18,ABS((MAX($D$16,POWER((ABS(K1441)^2)/($I$5*MAX(F1441,0.1)^2),1/3)))-IFERROR(W1441,0))))),MAX((MAX($D$16,POWER((ABS(K1441)^2)/($I$5*MAX(F1441,0.1)^2),1/3))),IFERROR(W1441,0)-(MIN(ABS(IFERROR(AF1441,0))*$D$18,ABS((MAX($D$16,POWER((ABS(K1441)^2)/($I$5*MAX(F1441,0.1)^2),1/3)))-IFERROR(W1441,0))))))),MAX($D$16,POWER((ABS(K1441)^2)/($I$5*MAX(F1441,0.1)^2),1/3))),MAX($D$16,IFERROR(W1441,0)))))))</f>
        <v/>
      </c>
      <c r="X1441">
        <f>((F1441)+(G1441)*(W1441))*(W1441)</f>
        <v/>
      </c>
      <c r="Y1441">
        <f>(((F1441)+(G1441)*(W1441))*(W1441))/MAX((F1441)+2*(W1441)*SQRT(1+(G1441)^2),1E-6)</f>
        <v/>
      </c>
      <c r="Z1441">
        <f>ABS(K1441)/MAX(((F1441)+(G1441)*(W1441))*(W1441),1E-6)</f>
        <v/>
      </c>
      <c r="AA1441">
        <f>E1441+W1441</f>
        <v/>
      </c>
      <c r="AB1441">
        <f>AA1441+((ABS(K1441)/MAX(((F1441)+(G1441)*(W1441))*(W1441),1E-6))^2)/(2*$I$5)</f>
        <v/>
      </c>
      <c r="AC1441">
        <f>((ABS(K1441)*$D$6)/(MAX(((F1441)+(G1441)*(W1441))*(W1441),1E-6)*MAX(((((F1441)+(G1441)*(W1441))*(W1441))/MAX((F1441)+2*(W1441)*SQRT(1+(G1441)^2),1E-6))^(2/3),1E-6)))^2</f>
        <v/>
      </c>
      <c r="AD1441">
        <f>ABS(ABS(K1441)/MAX(((F1441)+(G1441)*(W1441))*(W1441),1E-6))/SQRT($I$5*MAX((((F1441)+(G1441)*(W1441))*(W1441))/MAX((F1441)+2*(G1441)*(W1441),1E-6),1E-6))</f>
        <v/>
      </c>
      <c r="AE1441">
        <f>((F1441)*(W1441)^2)/2+(G1441)*(W1441)^3/3+(ABS(K1441)^2)/($I$5*MAX(((F1441)+(G1441)*(W1441))*(W1441),1E-6))</f>
        <v/>
      </c>
      <c r="AF1441">
        <f>IF($D$20=0,0,IFERROR(AB1442+(((AC1441+AC1442)/2)*J1442)+(IF(Z1441&gt;Z1442,$D$8*((Z1441^2-Z1442^2)/(2*$I$5)),$D$9*((Z1442^2-Z1441^2)/(2*$I$5)))+($D$10*(ABS(I1442)/90)*(MAX(Z1441^2,Z1442^2)/(2*$I$5))))-AB1441,0))</f>
        <v/>
      </c>
      <c r="AG1441">
        <f>IF($D$20=0,1,IFERROR(IF(ROUND(AD1441,3)=1,1,IF(AND(ABS(AF1441)&lt;$D$19,AD1441&lt;1),1,0)),0))</f>
        <v/>
      </c>
      <c r="AH1441">
        <f>IFERROR(IF(V32="Supercritical",MAX($D$16,IFERROR(L1441,MAX($D$16,POWER((ABS(K1441)^2)/($I$5*MAX(F1441,0.1)^2),1/3)))),IF(V32="Subcritical",MAX($D$16,IFERROR(W1441,MAX($D$16,POWER((ABS(K1441)^2)/($I$5*MAX(F1441,0.1)^2),1/3)))),IF(AND(IFERROR(V1441,0)=1,IFERROR(AG1441,0)=1),IF(IFERROR(T1441,-1E99)&gt;=IFERROR(AE1441,-1E99),MAX($D$16,IFERROR(L1441,MAX($D$16,POWER((ABS(K1441)^2)/($I$5*MAX(F1441,0.1)^2),1/3)))),MAX($D$16,IFERROR(W1441,MAX($D$16,POWER((ABS(K1441)^2)/($I$5*MAX(F1441,0.1)^2),1/3))))),IF(IFERROR(V1441,0)=1,MAX($D$16,IFERROR(L1441,MAX($D$16,POWER((ABS(K1441)^2)/($I$5*MAX(F1441,0.1)^2),1/3)))),IF(IFERROR(AG1441,0)=1,MAX($D$16,IFERROR(W1441,MAX($D$16,POWER((ABS(K1441)^2)/($I$5*MAX(F1441,0.1)^2),1/3)))),MAX($D$16,POWER((ABS(K1441)^2)/($I$5*MAX(F1441,0.1)^2),1/3))))))),MAX($D$16,POWER((ABS(K1441)^2)/($I$5*MAX(F1441,0.1)^2),1/3)))</f>
        <v/>
      </c>
      <c r="AI1441">
        <f>E1441+AH1441</f>
        <v/>
      </c>
      <c r="AJ1441">
        <f>AI1441+((ABS(K1441)/MAX(((F1441)+(G1441)*(AH1441))*(AH1441),1E-6))^2)/(2*$I$5)</f>
        <v/>
      </c>
      <c r="AM1441" t="n">
        <v>0</v>
      </c>
      <c r="AN1441" t="n">
        <v>0</v>
      </c>
      <c r="AO1441">
        <f>AM1441+AN1441</f>
        <v/>
      </c>
      <c r="AP1441">
        <f>AP1440+AO1441</f>
        <v/>
      </c>
      <c r="AQ1441">
        <f>ABS(ABS(K1441)/MAX(((F1441)+(G1441)*(AH1441))*(AH1441),1E-6))/SQRT($I$5*MAX((((F1441)+(G1441)*(AH1441))*(AH1441))/MAX((F1441)+2*(G1441)*(AH1441),1E-6),1E-6))</f>
        <v/>
      </c>
      <c r="AR1441">
        <f>IF(AQ1441&lt;1,"Subcritical","Supercritical")</f>
        <v/>
      </c>
      <c r="AS1441">
        <f>((ABS(K1441)*$D$6)/(MAX(((F1441)+(G1441)*(AH1441))*(AH1441),1E-6)*MAX(((((F1441)+(G1441)*(AH1441))*(AH1441))/MAX((F1441)+2*(AH1441)*SQRT(1+(G1441)^2),1E-6))^(2/3),1E-6)))^2</f>
        <v/>
      </c>
    </row>
    <row r="1442">
      <c r="A1442" t="n">
        <v>1293</v>
      </c>
      <c r="B1442" t="n">
        <v>1291.889</v>
      </c>
      <c r="C1442" t="n">
        <v>616068.826</v>
      </c>
      <c r="D1442" t="n">
        <v>3096712.31</v>
      </c>
      <c r="E1442" t="n">
        <v>631.9160000000001</v>
      </c>
      <c r="F1442" t="n">
        <v>5.2</v>
      </c>
      <c r="G1442" t="n">
        <v>0</v>
      </c>
      <c r="H1442" t="inlineStr">
        <is>
          <t>Normal</t>
        </is>
      </c>
      <c r="I1442" t="n">
        <v>0.06</v>
      </c>
      <c r="J1442">
        <f>B1442-B1441</f>
        <v/>
      </c>
      <c r="K1442">
        <f>MAX(0,K1441-AO1441)</f>
        <v/>
      </c>
      <c r="L1442">
        <f>IF($D$20=0,IFERROR(L1441,MAX($D$16,POWER((ABS(K1442)^2)/($I$5*MAX(F1442,0.1)^2),1/3))),IF(IFERROR(V1441,0)=0,IFERROR(L1441,MAX($D$16,POWER((ABS(K1442)^2)/($I$5*MAX(F1442,0.1)^2),1/3))),IF(OR(IFERROR(L1442,0)=0,IFERROR(S1441,0)&lt;1,IFERROR(S1442,0)&lt;1),MAX($D$16,POWER((ABS(K1442)^2)/($I$5*MAX(F1442,0.1)^2),1/3)),IF(IFERROR(U1442,0)&gt;0,MAX($D$16,IFERROR(L1442,0)+((IFERROR(U1442,0))*$D$18*IF((IFERROR(S1442,0))&lt;1,1,-1))),IF(IFERROR(U1442,0)&lt;0,IF(ABS((MAX($D$16,POWER((ABS(K1442)^2)/($I$5*MAX(F1442,0.1)^2),1/3)))-IFERROR(L1442,0))&gt;$D$19,MAX($D$16,IF((MAX($D$16,POWER((ABS(K1442)^2)/($I$5*MAX(F1442,0.1)^2),1/3)))&gt;IFERROR(L1442,0),MIN((MAX($D$16,POWER((ABS(K1442)^2)/($I$5*MAX(F1442,0.1)^2),1/3))),IFERROR(L1442,0)+(MIN(ABS(IFERROR(U1442,0))*$D$18,ABS((MAX($D$16,POWER((ABS(K1442)^2)/($I$5*MAX(F1442,0.1)^2),1/3)))-IFERROR(L1442,0))))),MAX((MAX($D$16,POWER((ABS(K1442)^2)/($I$5*MAX(F1442,0.1)^2),1/3))),IFERROR(L1442,0)-(MIN(ABS(IFERROR(U1442,0))*$D$18,ABS((MAX($D$16,POWER((ABS(K1442)^2)/($I$5*MAX(F1442,0.1)^2),1/3)))-IFERROR(L1442,0))))))),MAX($D$16,POWER((ABS(K1442)^2)/($I$5*MAX(F1442,0.1)^2),1/3))),MAX($D$16,IFERROR(L1442,0)))))))</f>
        <v/>
      </c>
      <c r="M1442">
        <f>((F1442)+(G1442)*(L1442))*(L1442)</f>
        <v/>
      </c>
      <c r="N1442">
        <f>(((F1442)+(G1442)*(L1442))*(L1442))/MAX((F1442)+2*(L1442)*SQRT(1+(G1442)^2),1E-6)</f>
        <v/>
      </c>
      <c r="O1442">
        <f>ABS(K1442)/MAX(((F1442)+(G1442)*(L1442))*(L1442),1E-6)</f>
        <v/>
      </c>
      <c r="P1442">
        <f>E1442+L1442</f>
        <v/>
      </c>
      <c r="Q1442">
        <f>P1442+((ABS(K1442)/MAX(((F1442)+(G1442)*(L1442))*(L1442),1E-6))^2)/(2*$I$5)</f>
        <v/>
      </c>
      <c r="R1442">
        <f>((ABS(K1442)*$D$6)/(MAX(((F1442)+(G1442)*(L1442))*(L1442),1E-6)*MAX(((((F1442)+(G1442)*(L1442))*(L1442))/MAX((F1442)+2*(L1442)*SQRT(1+(G1442)^2),1E-6))^(2/3),1E-6)))^2</f>
        <v/>
      </c>
      <c r="S1442">
        <f>ABS(ABS(K1442)/MAX(((F1442)+(G1442)*(L1442))*(L1442),1E-6))/SQRT($I$5*MAX((((F1442)+(G1442)*(L1442))*(L1442))/MAX((F1442)+2*(G1442)*(L1442),1E-6),1E-6))</f>
        <v/>
      </c>
      <c r="T1442">
        <f>((F1442)*(L1442)^2)/2+(G1442)*(L1442)^3/3+(ABS(K1442)^2)/($I$5*MAX(((F1442)+(G1442)*(L1442))*(L1442),1E-6))</f>
        <v/>
      </c>
      <c r="U1442">
        <f>IF($D$20=0,0,IFERROR(Q1441-(((R1441+R1442)/2)*J1442)-(IF(O1441&gt;O1442,$D$8*((O1441^2-O1442^2)/(2*$I$5)),$D$9*((O1442^2-O1441^2)/(2*$I$5)))+($D$10*(ABS(I1442)/90)*(MAX(O1441^2,O1442^2)/(2*$I$5))))-Q1442,0))</f>
        <v/>
      </c>
      <c r="V1442">
        <f>IF($D$20=0,1,IFERROR(IF(ROUND(S1442,3)=1,1,IF(AND(ABS(U1442)&lt;$D$19,S1442&gt;1),1,0)),0))</f>
        <v/>
      </c>
      <c r="W1442">
        <f>IF($D$20=0,IFERROR(W1443,MAX($D$16,POWER((ABS(K1442)^2)/($I$5*MAX(F1442,0.1)^2),1/3))),IF(IFERROR(AG1443,0)=0,IFERROR(W1443,MAX($D$16,POWER((ABS(K1442)^2)/($I$5*MAX(F1442,0.1)^2),1/3))),IF(OR(IFERROR(W1442,0)=0,IFERROR(AD1443,0)&gt;1),MAX($D$16,POWER((ABS(K1442)^2)/($I$5*MAX(F1442,0.1)^2),1/3)),IF(IFERROR(AF1442,0)&gt;0,MAX($D$16,IFERROR(W1442,0)+((IFERROR(AF1442,0))*$D$18*IF((IFERROR(AD1442,0))&lt;1,1,-1))),IF(IFERROR(AF1442,0)&lt;0,IF(ABS((MAX($D$16,POWER((ABS(K1442)^2)/($I$5*MAX(F1442,0.1)^2),1/3)))-IFERROR(W1442,0))&gt;$D$19,MAX($D$16,IF((MAX($D$16,POWER((ABS(K1442)^2)/($I$5*MAX(F1442,0.1)^2),1/3)))&gt;IFERROR(W1442,0),MIN((MAX($D$16,POWER((ABS(K1442)^2)/($I$5*MAX(F1442,0.1)^2),1/3))),IFERROR(W1442,0)+(MIN(ABS(IFERROR(AF1442,0))*$D$18,ABS((MAX($D$16,POWER((ABS(K1442)^2)/($I$5*MAX(F1442,0.1)^2),1/3)))-IFERROR(W1442,0))))),MAX((MAX($D$16,POWER((ABS(K1442)^2)/($I$5*MAX(F1442,0.1)^2),1/3))),IFERROR(W1442,0)-(MIN(ABS(IFERROR(AF1442,0))*$D$18,ABS((MAX($D$16,POWER((ABS(K1442)^2)/($I$5*MAX(F1442,0.1)^2),1/3)))-IFERROR(W1442,0))))))),MAX($D$16,POWER((ABS(K1442)^2)/($I$5*MAX(F1442,0.1)^2),1/3))),MAX($D$16,IFERROR(W1442,0)))))))</f>
        <v/>
      </c>
      <c r="X1442">
        <f>((F1442)+(G1442)*(W1442))*(W1442)</f>
        <v/>
      </c>
      <c r="Y1442">
        <f>(((F1442)+(G1442)*(W1442))*(W1442))/MAX((F1442)+2*(W1442)*SQRT(1+(G1442)^2),1E-6)</f>
        <v/>
      </c>
      <c r="Z1442">
        <f>ABS(K1442)/MAX(((F1442)+(G1442)*(W1442))*(W1442),1E-6)</f>
        <v/>
      </c>
      <c r="AA1442">
        <f>E1442+W1442</f>
        <v/>
      </c>
      <c r="AB1442">
        <f>AA1442+((ABS(K1442)/MAX(((F1442)+(G1442)*(W1442))*(W1442),1E-6))^2)/(2*$I$5)</f>
        <v/>
      </c>
      <c r="AC1442">
        <f>((ABS(K1442)*$D$6)/(MAX(((F1442)+(G1442)*(W1442))*(W1442),1E-6)*MAX(((((F1442)+(G1442)*(W1442))*(W1442))/MAX((F1442)+2*(W1442)*SQRT(1+(G1442)^2),1E-6))^(2/3),1E-6)))^2</f>
        <v/>
      </c>
      <c r="AD1442">
        <f>ABS(ABS(K1442)/MAX(((F1442)+(G1442)*(W1442))*(W1442),1E-6))/SQRT($I$5*MAX((((F1442)+(G1442)*(W1442))*(W1442))/MAX((F1442)+2*(G1442)*(W1442),1E-6),1E-6))</f>
        <v/>
      </c>
      <c r="AE1442">
        <f>((F1442)*(W1442)^2)/2+(G1442)*(W1442)^3/3+(ABS(K1442)^2)/($I$5*MAX(((F1442)+(G1442)*(W1442))*(W1442),1E-6))</f>
        <v/>
      </c>
      <c r="AF1442">
        <f>IF($D$20=0,0,IFERROR(AB1443+(((AC1442+AC1443)/2)*J1443)+(IF(Z1442&gt;Z1443,$D$8*((Z1442^2-Z1443^2)/(2*$I$5)),$D$9*((Z1443^2-Z1442^2)/(2*$I$5)))+($D$10*(ABS(I1443)/90)*(MAX(Z1442^2,Z1443^2)/(2*$I$5))))-AB1442,0))</f>
        <v/>
      </c>
      <c r="AG1442">
        <f>IF($D$20=0,1,IFERROR(IF(ROUND(AD1442,3)=1,1,IF(AND(ABS(AF1442)&lt;$D$19,AD1442&lt;1),1,0)),0))</f>
        <v/>
      </c>
      <c r="AH1442">
        <f>IFERROR(IF(V32="Supercritical",MAX($D$16,IFERROR(L1442,MAX($D$16,POWER((ABS(K1442)^2)/($I$5*MAX(F1442,0.1)^2),1/3)))),IF(V32="Subcritical",MAX($D$16,IFERROR(W1442,MAX($D$16,POWER((ABS(K1442)^2)/($I$5*MAX(F1442,0.1)^2),1/3)))),IF(AND(IFERROR(V1442,0)=1,IFERROR(AG1442,0)=1),IF(IFERROR(T1442,-1E99)&gt;=IFERROR(AE1442,-1E99),MAX($D$16,IFERROR(L1442,MAX($D$16,POWER((ABS(K1442)^2)/($I$5*MAX(F1442,0.1)^2),1/3)))),MAX($D$16,IFERROR(W1442,MAX($D$16,POWER((ABS(K1442)^2)/($I$5*MAX(F1442,0.1)^2),1/3))))),IF(IFERROR(V1442,0)=1,MAX($D$16,IFERROR(L1442,MAX($D$16,POWER((ABS(K1442)^2)/($I$5*MAX(F1442,0.1)^2),1/3)))),IF(IFERROR(AG1442,0)=1,MAX($D$16,IFERROR(W1442,MAX($D$16,POWER((ABS(K1442)^2)/($I$5*MAX(F1442,0.1)^2),1/3)))),MAX($D$16,POWER((ABS(K1442)^2)/($I$5*MAX(F1442,0.1)^2),1/3))))))),MAX($D$16,POWER((ABS(K1442)^2)/($I$5*MAX(F1442,0.1)^2),1/3)))</f>
        <v/>
      </c>
      <c r="AI1442">
        <f>E1442+AH1442</f>
        <v/>
      </c>
      <c r="AJ1442">
        <f>AI1442+((ABS(K1442)/MAX(((F1442)+(G1442)*(AH1442))*(AH1442),1E-6))^2)/(2*$I$5)</f>
        <v/>
      </c>
      <c r="AM1442" t="n">
        <v>0</v>
      </c>
      <c r="AN1442" t="n">
        <v>0</v>
      </c>
      <c r="AO1442">
        <f>AM1442+AN1442</f>
        <v/>
      </c>
      <c r="AP1442">
        <f>AP1441+AO1442</f>
        <v/>
      </c>
      <c r="AQ1442">
        <f>ABS(ABS(K1442)/MAX(((F1442)+(G1442)*(AH1442))*(AH1442),1E-6))/SQRT($I$5*MAX((((F1442)+(G1442)*(AH1442))*(AH1442))/MAX((F1442)+2*(G1442)*(AH1442),1E-6),1E-6))</f>
        <v/>
      </c>
      <c r="AR1442">
        <f>IF(AQ1442&lt;1,"Subcritical","Supercritical")</f>
        <v/>
      </c>
      <c r="AS1442">
        <f>((ABS(K1442)*$D$6)/(MAX(((F1442)+(G1442)*(AH1442))*(AH1442),1E-6)*MAX(((((F1442)+(G1442)*(AH1442))*(AH1442))/MAX((F1442)+2*(AH1442)*SQRT(1+(G1442)^2),1E-6))^(2/3),1E-6)))^2</f>
        <v/>
      </c>
    </row>
    <row r="1443">
      <c r="A1443" t="n">
        <v>1294</v>
      </c>
      <c r="B1443" t="n">
        <v>1292.89</v>
      </c>
      <c r="C1443" t="n">
        <v>616068.784</v>
      </c>
      <c r="D1443" t="n">
        <v>3096711.31</v>
      </c>
      <c r="E1443" t="n">
        <v>631.9155</v>
      </c>
      <c r="F1443" t="n">
        <v>5.2</v>
      </c>
      <c r="G1443" t="n">
        <v>0</v>
      </c>
      <c r="H1443" t="inlineStr">
        <is>
          <t>Normal</t>
        </is>
      </c>
      <c r="I1443" t="n">
        <v>0.002</v>
      </c>
      <c r="J1443">
        <f>B1443-B1442</f>
        <v/>
      </c>
      <c r="K1443">
        <f>MAX(0,K1442-AO1442)</f>
        <v/>
      </c>
      <c r="L1443">
        <f>IF($D$20=0,IFERROR(L1442,MAX($D$16,POWER((ABS(K1443)^2)/($I$5*MAX(F1443,0.1)^2),1/3))),IF(IFERROR(V1442,0)=0,IFERROR(L1442,MAX($D$16,POWER((ABS(K1443)^2)/($I$5*MAX(F1443,0.1)^2),1/3))),IF(OR(IFERROR(L1443,0)=0,IFERROR(S1442,0)&lt;1,IFERROR(S1443,0)&lt;1),MAX($D$16,POWER((ABS(K1443)^2)/($I$5*MAX(F1443,0.1)^2),1/3)),IF(IFERROR(U1443,0)&gt;0,MAX($D$16,IFERROR(L1443,0)+((IFERROR(U1443,0))*$D$18*IF((IFERROR(S1443,0))&lt;1,1,-1))),IF(IFERROR(U1443,0)&lt;0,IF(ABS((MAX($D$16,POWER((ABS(K1443)^2)/($I$5*MAX(F1443,0.1)^2),1/3)))-IFERROR(L1443,0))&gt;$D$19,MAX($D$16,IF((MAX($D$16,POWER((ABS(K1443)^2)/($I$5*MAX(F1443,0.1)^2),1/3)))&gt;IFERROR(L1443,0),MIN((MAX($D$16,POWER((ABS(K1443)^2)/($I$5*MAX(F1443,0.1)^2),1/3))),IFERROR(L1443,0)+(MIN(ABS(IFERROR(U1443,0))*$D$18,ABS((MAX($D$16,POWER((ABS(K1443)^2)/($I$5*MAX(F1443,0.1)^2),1/3)))-IFERROR(L1443,0))))),MAX((MAX($D$16,POWER((ABS(K1443)^2)/($I$5*MAX(F1443,0.1)^2),1/3))),IFERROR(L1443,0)-(MIN(ABS(IFERROR(U1443,0))*$D$18,ABS((MAX($D$16,POWER((ABS(K1443)^2)/($I$5*MAX(F1443,0.1)^2),1/3)))-IFERROR(L1443,0))))))),MAX($D$16,POWER((ABS(K1443)^2)/($I$5*MAX(F1443,0.1)^2),1/3))),MAX($D$16,IFERROR(L1443,0)))))))</f>
        <v/>
      </c>
      <c r="M1443">
        <f>((F1443)+(G1443)*(L1443))*(L1443)</f>
        <v/>
      </c>
      <c r="N1443">
        <f>(((F1443)+(G1443)*(L1443))*(L1443))/MAX((F1443)+2*(L1443)*SQRT(1+(G1443)^2),1E-6)</f>
        <v/>
      </c>
      <c r="O1443">
        <f>ABS(K1443)/MAX(((F1443)+(G1443)*(L1443))*(L1443),1E-6)</f>
        <v/>
      </c>
      <c r="P1443">
        <f>E1443+L1443</f>
        <v/>
      </c>
      <c r="Q1443">
        <f>P1443+((ABS(K1443)/MAX(((F1443)+(G1443)*(L1443))*(L1443),1E-6))^2)/(2*$I$5)</f>
        <v/>
      </c>
      <c r="R1443">
        <f>((ABS(K1443)*$D$6)/(MAX(((F1443)+(G1443)*(L1443))*(L1443),1E-6)*MAX(((((F1443)+(G1443)*(L1443))*(L1443))/MAX((F1443)+2*(L1443)*SQRT(1+(G1443)^2),1E-6))^(2/3),1E-6)))^2</f>
        <v/>
      </c>
      <c r="S1443">
        <f>ABS(ABS(K1443)/MAX(((F1443)+(G1443)*(L1443))*(L1443),1E-6))/SQRT($I$5*MAX((((F1443)+(G1443)*(L1443))*(L1443))/MAX((F1443)+2*(G1443)*(L1443),1E-6),1E-6))</f>
        <v/>
      </c>
      <c r="T1443">
        <f>((F1443)*(L1443)^2)/2+(G1443)*(L1443)^3/3+(ABS(K1443)^2)/($I$5*MAX(((F1443)+(G1443)*(L1443))*(L1443),1E-6))</f>
        <v/>
      </c>
      <c r="U1443">
        <f>IF($D$20=0,0,IFERROR(Q1442-(((R1442+R1443)/2)*J1443)-(IF(O1442&gt;O1443,$D$8*((O1442^2-O1443^2)/(2*$I$5)),$D$9*((O1443^2-O1442^2)/(2*$I$5)))+($D$10*(ABS(I1443)/90)*(MAX(O1442^2,O1443^2)/(2*$I$5))))-Q1443,0))</f>
        <v/>
      </c>
      <c r="V1443">
        <f>IF($D$20=0,1,IFERROR(IF(ROUND(S1443,3)=1,1,IF(AND(ABS(U1443)&lt;$D$19,S1443&gt;1),1,0)),0))</f>
        <v/>
      </c>
      <c r="W1443">
        <f>IF($D$20=0,IFERROR(W1444,MAX($D$16,POWER((ABS(K1443)^2)/($I$5*MAX(F1443,0.1)^2),1/3))),IF(IFERROR(AG1444,0)=0,IFERROR(W1444,MAX($D$16,POWER((ABS(K1443)^2)/($I$5*MAX(F1443,0.1)^2),1/3))),IF(OR(IFERROR(W1443,0)=0,IFERROR(AD1444,0)&gt;1),MAX($D$16,POWER((ABS(K1443)^2)/($I$5*MAX(F1443,0.1)^2),1/3)),IF(IFERROR(AF1443,0)&gt;0,MAX($D$16,IFERROR(W1443,0)+((IFERROR(AF1443,0))*$D$18*IF((IFERROR(AD1443,0))&lt;1,1,-1))),IF(IFERROR(AF1443,0)&lt;0,IF(ABS((MAX($D$16,POWER((ABS(K1443)^2)/($I$5*MAX(F1443,0.1)^2),1/3)))-IFERROR(W1443,0))&gt;$D$19,MAX($D$16,IF((MAX($D$16,POWER((ABS(K1443)^2)/($I$5*MAX(F1443,0.1)^2),1/3)))&gt;IFERROR(W1443,0),MIN((MAX($D$16,POWER((ABS(K1443)^2)/($I$5*MAX(F1443,0.1)^2),1/3))),IFERROR(W1443,0)+(MIN(ABS(IFERROR(AF1443,0))*$D$18,ABS((MAX($D$16,POWER((ABS(K1443)^2)/($I$5*MAX(F1443,0.1)^2),1/3)))-IFERROR(W1443,0))))),MAX((MAX($D$16,POWER((ABS(K1443)^2)/($I$5*MAX(F1443,0.1)^2),1/3))),IFERROR(W1443,0)-(MIN(ABS(IFERROR(AF1443,0))*$D$18,ABS((MAX($D$16,POWER((ABS(K1443)^2)/($I$5*MAX(F1443,0.1)^2),1/3)))-IFERROR(W1443,0))))))),MAX($D$16,POWER((ABS(K1443)^2)/($I$5*MAX(F1443,0.1)^2),1/3))),MAX($D$16,IFERROR(W1443,0)))))))</f>
        <v/>
      </c>
      <c r="X1443">
        <f>((F1443)+(G1443)*(W1443))*(W1443)</f>
        <v/>
      </c>
      <c r="Y1443">
        <f>(((F1443)+(G1443)*(W1443))*(W1443))/MAX((F1443)+2*(W1443)*SQRT(1+(G1443)^2),1E-6)</f>
        <v/>
      </c>
      <c r="Z1443">
        <f>ABS(K1443)/MAX(((F1443)+(G1443)*(W1443))*(W1443),1E-6)</f>
        <v/>
      </c>
      <c r="AA1443">
        <f>E1443+W1443</f>
        <v/>
      </c>
      <c r="AB1443">
        <f>AA1443+((ABS(K1443)/MAX(((F1443)+(G1443)*(W1443))*(W1443),1E-6))^2)/(2*$I$5)</f>
        <v/>
      </c>
      <c r="AC1443">
        <f>((ABS(K1443)*$D$6)/(MAX(((F1443)+(G1443)*(W1443))*(W1443),1E-6)*MAX(((((F1443)+(G1443)*(W1443))*(W1443))/MAX((F1443)+2*(W1443)*SQRT(1+(G1443)^2),1E-6))^(2/3),1E-6)))^2</f>
        <v/>
      </c>
      <c r="AD1443">
        <f>ABS(ABS(K1443)/MAX(((F1443)+(G1443)*(W1443))*(W1443),1E-6))/SQRT($I$5*MAX((((F1443)+(G1443)*(W1443))*(W1443))/MAX((F1443)+2*(G1443)*(W1443),1E-6),1E-6))</f>
        <v/>
      </c>
      <c r="AE1443">
        <f>((F1443)*(W1443)^2)/2+(G1443)*(W1443)^3/3+(ABS(K1443)^2)/($I$5*MAX(((F1443)+(G1443)*(W1443))*(W1443),1E-6))</f>
        <v/>
      </c>
      <c r="AF1443">
        <f>IF($D$20=0,0,IFERROR(AB1444+(((AC1443+AC1444)/2)*J1444)+(IF(Z1443&gt;Z1444,$D$8*((Z1443^2-Z1444^2)/(2*$I$5)),$D$9*((Z1444^2-Z1443^2)/(2*$I$5)))+($D$10*(ABS(I1444)/90)*(MAX(Z1443^2,Z1444^2)/(2*$I$5))))-AB1443,0))</f>
        <v/>
      </c>
      <c r="AG1443">
        <f>IF($D$20=0,1,IFERROR(IF(ROUND(AD1443,3)=1,1,IF(AND(ABS(AF1443)&lt;$D$19,AD1443&lt;1),1,0)),0))</f>
        <v/>
      </c>
      <c r="AH1443">
        <f>IFERROR(IF(V32="Supercritical",MAX($D$16,IFERROR(L1443,MAX($D$16,POWER((ABS(K1443)^2)/($I$5*MAX(F1443,0.1)^2),1/3)))),IF(V32="Subcritical",MAX($D$16,IFERROR(W1443,MAX($D$16,POWER((ABS(K1443)^2)/($I$5*MAX(F1443,0.1)^2),1/3)))),IF(AND(IFERROR(V1443,0)=1,IFERROR(AG1443,0)=1),IF(IFERROR(T1443,-1E99)&gt;=IFERROR(AE1443,-1E99),MAX($D$16,IFERROR(L1443,MAX($D$16,POWER((ABS(K1443)^2)/($I$5*MAX(F1443,0.1)^2),1/3)))),MAX($D$16,IFERROR(W1443,MAX($D$16,POWER((ABS(K1443)^2)/($I$5*MAX(F1443,0.1)^2),1/3))))),IF(IFERROR(V1443,0)=1,MAX($D$16,IFERROR(L1443,MAX($D$16,POWER((ABS(K1443)^2)/($I$5*MAX(F1443,0.1)^2),1/3)))),IF(IFERROR(AG1443,0)=1,MAX($D$16,IFERROR(W1443,MAX($D$16,POWER((ABS(K1443)^2)/($I$5*MAX(F1443,0.1)^2),1/3)))),MAX($D$16,POWER((ABS(K1443)^2)/($I$5*MAX(F1443,0.1)^2),1/3))))))),MAX($D$16,POWER((ABS(K1443)^2)/($I$5*MAX(F1443,0.1)^2),1/3)))</f>
        <v/>
      </c>
      <c r="AI1443">
        <f>E1443+AH1443</f>
        <v/>
      </c>
      <c r="AJ1443">
        <f>AI1443+((ABS(K1443)/MAX(((F1443)+(G1443)*(AH1443))*(AH1443),1E-6))^2)/(2*$I$5)</f>
        <v/>
      </c>
      <c r="AM1443" t="n">
        <v>0</v>
      </c>
      <c r="AN1443" t="n">
        <v>0</v>
      </c>
      <c r="AO1443">
        <f>AM1443+AN1443</f>
        <v/>
      </c>
      <c r="AP1443">
        <f>AP1442+AO1443</f>
        <v/>
      </c>
      <c r="AQ1443">
        <f>ABS(ABS(K1443)/MAX(((F1443)+(G1443)*(AH1443))*(AH1443),1E-6))/SQRT($I$5*MAX((((F1443)+(G1443)*(AH1443))*(AH1443))/MAX((F1443)+2*(G1443)*(AH1443),1E-6),1E-6))</f>
        <v/>
      </c>
      <c r="AR1443">
        <f>IF(AQ1443&lt;1,"Subcritical","Supercritical")</f>
        <v/>
      </c>
      <c r="AS1443">
        <f>((ABS(K1443)*$D$6)/(MAX(((F1443)+(G1443)*(AH1443))*(AH1443),1E-6)*MAX(((((F1443)+(G1443)*(AH1443))*(AH1443))/MAX((F1443)+2*(AH1443)*SQRT(1+(G1443)^2),1E-6))^(2/3),1E-6)))^2</f>
        <v/>
      </c>
    </row>
    <row r="1444">
      <c r="A1444" t="n">
        <v>1295</v>
      </c>
      <c r="B1444" t="n">
        <v>1293.89</v>
      </c>
      <c r="C1444" t="n">
        <v>616068.742</v>
      </c>
      <c r="D1444" t="n">
        <v>3096710.311</v>
      </c>
      <c r="E1444" t="n">
        <v>631.915</v>
      </c>
      <c r="F1444" t="n">
        <v>5.2</v>
      </c>
      <c r="G1444" t="n">
        <v>0</v>
      </c>
      <c r="H1444" t="inlineStr">
        <is>
          <t>Normal</t>
        </is>
      </c>
      <c r="I1444" t="n">
        <v>0</v>
      </c>
      <c r="J1444">
        <f>B1444-B1443</f>
        <v/>
      </c>
      <c r="K1444">
        <f>MAX(0,K1443-AO1443)</f>
        <v/>
      </c>
      <c r="L1444">
        <f>IF($D$20=0,IFERROR(L1443,MAX($D$16,POWER((ABS(K1444)^2)/($I$5*MAX(F1444,0.1)^2),1/3))),IF(IFERROR(V1443,0)=0,IFERROR(L1443,MAX($D$16,POWER((ABS(K1444)^2)/($I$5*MAX(F1444,0.1)^2),1/3))),IF(OR(IFERROR(L1444,0)=0,IFERROR(S1443,0)&lt;1,IFERROR(S1444,0)&lt;1),MAX($D$16,POWER((ABS(K1444)^2)/($I$5*MAX(F1444,0.1)^2),1/3)),IF(IFERROR(U1444,0)&gt;0,MAX($D$16,IFERROR(L1444,0)+((IFERROR(U1444,0))*$D$18*IF((IFERROR(S1444,0))&lt;1,1,-1))),IF(IFERROR(U1444,0)&lt;0,IF(ABS((MAX($D$16,POWER((ABS(K1444)^2)/($I$5*MAX(F1444,0.1)^2),1/3)))-IFERROR(L1444,0))&gt;$D$19,MAX($D$16,IF((MAX($D$16,POWER((ABS(K1444)^2)/($I$5*MAX(F1444,0.1)^2),1/3)))&gt;IFERROR(L1444,0),MIN((MAX($D$16,POWER((ABS(K1444)^2)/($I$5*MAX(F1444,0.1)^2),1/3))),IFERROR(L1444,0)+(MIN(ABS(IFERROR(U1444,0))*$D$18,ABS((MAX($D$16,POWER((ABS(K1444)^2)/($I$5*MAX(F1444,0.1)^2),1/3)))-IFERROR(L1444,0))))),MAX((MAX($D$16,POWER((ABS(K1444)^2)/($I$5*MAX(F1444,0.1)^2),1/3))),IFERROR(L1444,0)-(MIN(ABS(IFERROR(U1444,0))*$D$18,ABS((MAX($D$16,POWER((ABS(K1444)^2)/($I$5*MAX(F1444,0.1)^2),1/3)))-IFERROR(L1444,0))))))),MAX($D$16,POWER((ABS(K1444)^2)/($I$5*MAX(F1444,0.1)^2),1/3))),MAX($D$16,IFERROR(L1444,0)))))))</f>
        <v/>
      </c>
      <c r="M1444">
        <f>((F1444)+(G1444)*(L1444))*(L1444)</f>
        <v/>
      </c>
      <c r="N1444">
        <f>(((F1444)+(G1444)*(L1444))*(L1444))/MAX((F1444)+2*(L1444)*SQRT(1+(G1444)^2),1E-6)</f>
        <v/>
      </c>
      <c r="O1444">
        <f>ABS(K1444)/MAX(((F1444)+(G1444)*(L1444))*(L1444),1E-6)</f>
        <v/>
      </c>
      <c r="P1444">
        <f>E1444+L1444</f>
        <v/>
      </c>
      <c r="Q1444">
        <f>P1444+((ABS(K1444)/MAX(((F1444)+(G1444)*(L1444))*(L1444),1E-6))^2)/(2*$I$5)</f>
        <v/>
      </c>
      <c r="R1444">
        <f>((ABS(K1444)*$D$6)/(MAX(((F1444)+(G1444)*(L1444))*(L1444),1E-6)*MAX(((((F1444)+(G1444)*(L1444))*(L1444))/MAX((F1444)+2*(L1444)*SQRT(1+(G1444)^2),1E-6))^(2/3),1E-6)))^2</f>
        <v/>
      </c>
      <c r="S1444">
        <f>ABS(ABS(K1444)/MAX(((F1444)+(G1444)*(L1444))*(L1444),1E-6))/SQRT($I$5*MAX((((F1444)+(G1444)*(L1444))*(L1444))/MAX((F1444)+2*(G1444)*(L1444),1E-6),1E-6))</f>
        <v/>
      </c>
      <c r="T1444">
        <f>((F1444)*(L1444)^2)/2+(G1444)*(L1444)^3/3+(ABS(K1444)^2)/($I$5*MAX(((F1444)+(G1444)*(L1444))*(L1444),1E-6))</f>
        <v/>
      </c>
      <c r="U1444">
        <f>IF($D$20=0,0,IFERROR(Q1443-(((R1443+R1444)/2)*J1444)-(IF(O1443&gt;O1444,$D$8*((O1443^2-O1444^2)/(2*$I$5)),$D$9*((O1444^2-O1443^2)/(2*$I$5)))+($D$10*(ABS(I1444)/90)*(MAX(O1443^2,O1444^2)/(2*$I$5))))-Q1444,0))</f>
        <v/>
      </c>
      <c r="V1444">
        <f>IF($D$20=0,1,IFERROR(IF(ROUND(S1444,3)=1,1,IF(AND(ABS(U1444)&lt;$D$19,S1444&gt;1),1,0)),0))</f>
        <v/>
      </c>
      <c r="W1444">
        <f>IF($D$20=0,IFERROR(W1445,MAX($D$16,POWER((ABS(K1444)^2)/($I$5*MAX(F1444,0.1)^2),1/3))),IF(IFERROR(AG1445,0)=0,IFERROR(W1445,MAX($D$16,POWER((ABS(K1444)^2)/($I$5*MAX(F1444,0.1)^2),1/3))),IF(OR(IFERROR(W1444,0)=0,IFERROR(AD1445,0)&gt;1),MAX($D$16,POWER((ABS(K1444)^2)/($I$5*MAX(F1444,0.1)^2),1/3)),IF(IFERROR(AF1444,0)&gt;0,MAX($D$16,IFERROR(W1444,0)+((IFERROR(AF1444,0))*$D$18*IF((IFERROR(AD1444,0))&lt;1,1,-1))),IF(IFERROR(AF1444,0)&lt;0,IF(ABS((MAX($D$16,POWER((ABS(K1444)^2)/($I$5*MAX(F1444,0.1)^2),1/3)))-IFERROR(W1444,0))&gt;$D$19,MAX($D$16,IF((MAX($D$16,POWER((ABS(K1444)^2)/($I$5*MAX(F1444,0.1)^2),1/3)))&gt;IFERROR(W1444,0),MIN((MAX($D$16,POWER((ABS(K1444)^2)/($I$5*MAX(F1444,0.1)^2),1/3))),IFERROR(W1444,0)+(MIN(ABS(IFERROR(AF1444,0))*$D$18,ABS((MAX($D$16,POWER((ABS(K1444)^2)/($I$5*MAX(F1444,0.1)^2),1/3)))-IFERROR(W1444,0))))),MAX((MAX($D$16,POWER((ABS(K1444)^2)/($I$5*MAX(F1444,0.1)^2),1/3))),IFERROR(W1444,0)-(MIN(ABS(IFERROR(AF1444,0))*$D$18,ABS((MAX($D$16,POWER((ABS(K1444)^2)/($I$5*MAX(F1444,0.1)^2),1/3)))-IFERROR(W1444,0))))))),MAX($D$16,POWER((ABS(K1444)^2)/($I$5*MAX(F1444,0.1)^2),1/3))),MAX($D$16,IFERROR(W1444,0)))))))</f>
        <v/>
      </c>
      <c r="X1444">
        <f>((F1444)+(G1444)*(W1444))*(W1444)</f>
        <v/>
      </c>
      <c r="Y1444">
        <f>(((F1444)+(G1444)*(W1444))*(W1444))/MAX((F1444)+2*(W1444)*SQRT(1+(G1444)^2),1E-6)</f>
        <v/>
      </c>
      <c r="Z1444">
        <f>ABS(K1444)/MAX(((F1444)+(G1444)*(W1444))*(W1444),1E-6)</f>
        <v/>
      </c>
      <c r="AA1444">
        <f>E1444+W1444</f>
        <v/>
      </c>
      <c r="AB1444">
        <f>AA1444+((ABS(K1444)/MAX(((F1444)+(G1444)*(W1444))*(W1444),1E-6))^2)/(2*$I$5)</f>
        <v/>
      </c>
      <c r="AC1444">
        <f>((ABS(K1444)*$D$6)/(MAX(((F1444)+(G1444)*(W1444))*(W1444),1E-6)*MAX(((((F1444)+(G1444)*(W1444))*(W1444))/MAX((F1444)+2*(W1444)*SQRT(1+(G1444)^2),1E-6))^(2/3),1E-6)))^2</f>
        <v/>
      </c>
      <c r="AD1444">
        <f>ABS(ABS(K1444)/MAX(((F1444)+(G1444)*(W1444))*(W1444),1E-6))/SQRT($I$5*MAX((((F1444)+(G1444)*(W1444))*(W1444))/MAX((F1444)+2*(G1444)*(W1444),1E-6),1E-6))</f>
        <v/>
      </c>
      <c r="AE1444">
        <f>((F1444)*(W1444)^2)/2+(G1444)*(W1444)^3/3+(ABS(K1444)^2)/($I$5*MAX(((F1444)+(G1444)*(W1444))*(W1444),1E-6))</f>
        <v/>
      </c>
      <c r="AF1444">
        <f>IF($D$20=0,0,IFERROR(AB1445+(((AC1444+AC1445)/2)*J1445)+(IF(Z1444&gt;Z1445,$D$8*((Z1444^2-Z1445^2)/(2*$I$5)),$D$9*((Z1445^2-Z1444^2)/(2*$I$5)))+($D$10*(ABS(I1445)/90)*(MAX(Z1444^2,Z1445^2)/(2*$I$5))))-AB1444,0))</f>
        <v/>
      </c>
      <c r="AG1444">
        <f>IF($D$20=0,1,IFERROR(IF(ROUND(AD1444,3)=1,1,IF(AND(ABS(AF1444)&lt;$D$19,AD1444&lt;1),1,0)),0))</f>
        <v/>
      </c>
      <c r="AH1444">
        <f>IFERROR(IF(V32="Supercritical",MAX($D$16,IFERROR(L1444,MAX($D$16,POWER((ABS(K1444)^2)/($I$5*MAX(F1444,0.1)^2),1/3)))),IF(V32="Subcritical",MAX($D$16,IFERROR(W1444,MAX($D$16,POWER((ABS(K1444)^2)/($I$5*MAX(F1444,0.1)^2),1/3)))),IF(AND(IFERROR(V1444,0)=1,IFERROR(AG1444,0)=1),IF(IFERROR(T1444,-1E99)&gt;=IFERROR(AE1444,-1E99),MAX($D$16,IFERROR(L1444,MAX($D$16,POWER((ABS(K1444)^2)/($I$5*MAX(F1444,0.1)^2),1/3)))),MAX($D$16,IFERROR(W1444,MAX($D$16,POWER((ABS(K1444)^2)/($I$5*MAX(F1444,0.1)^2),1/3))))),IF(IFERROR(V1444,0)=1,MAX($D$16,IFERROR(L1444,MAX($D$16,POWER((ABS(K1444)^2)/($I$5*MAX(F1444,0.1)^2),1/3)))),IF(IFERROR(AG1444,0)=1,MAX($D$16,IFERROR(W1444,MAX($D$16,POWER((ABS(K1444)^2)/($I$5*MAX(F1444,0.1)^2),1/3)))),MAX($D$16,POWER((ABS(K1444)^2)/($I$5*MAX(F1444,0.1)^2),1/3))))))),MAX($D$16,POWER((ABS(K1444)^2)/($I$5*MAX(F1444,0.1)^2),1/3)))</f>
        <v/>
      </c>
      <c r="AI1444">
        <f>E1444+AH1444</f>
        <v/>
      </c>
      <c r="AJ1444">
        <f>AI1444+((ABS(K1444)/MAX(((F1444)+(G1444)*(AH1444))*(AH1444),1E-6))^2)/(2*$I$5)</f>
        <v/>
      </c>
      <c r="AM1444" t="n">
        <v>0</v>
      </c>
      <c r="AN1444" t="n">
        <v>0</v>
      </c>
      <c r="AO1444">
        <f>AM1444+AN1444</f>
        <v/>
      </c>
      <c r="AP1444">
        <f>AP1443+AO1444</f>
        <v/>
      </c>
      <c r="AQ1444">
        <f>ABS(ABS(K1444)/MAX(((F1444)+(G1444)*(AH1444))*(AH1444),1E-6))/SQRT($I$5*MAX((((F1444)+(G1444)*(AH1444))*(AH1444))/MAX((F1444)+2*(G1444)*(AH1444),1E-6),1E-6))</f>
        <v/>
      </c>
      <c r="AR1444">
        <f>IF(AQ1444&lt;1,"Subcritical","Supercritical")</f>
        <v/>
      </c>
      <c r="AS1444">
        <f>((ABS(K1444)*$D$6)/(MAX(((F1444)+(G1444)*(AH1444))*(AH1444),1E-6)*MAX(((((F1444)+(G1444)*(AH1444))*(AH1444))/MAX((F1444)+2*(AH1444)*SQRT(1+(G1444)^2),1E-6))^(2/3),1E-6)))^2</f>
        <v/>
      </c>
    </row>
    <row r="1445">
      <c r="A1445" t="n">
        <v>1296</v>
      </c>
      <c r="B1445" t="n">
        <v>1294.89</v>
      </c>
      <c r="C1445" t="n">
        <v>616068.7</v>
      </c>
      <c r="D1445" t="n">
        <v>3096709.312</v>
      </c>
      <c r="E1445" t="n">
        <v>631.9145</v>
      </c>
      <c r="F1445" t="n">
        <v>5.2</v>
      </c>
      <c r="G1445" t="n">
        <v>0</v>
      </c>
      <c r="H1445" t="inlineStr">
        <is>
          <t>Normal</t>
        </is>
      </c>
      <c r="I1445" t="n">
        <v>0.057</v>
      </c>
      <c r="J1445">
        <f>B1445-B1444</f>
        <v/>
      </c>
      <c r="K1445">
        <f>MAX(0,K1444-AO1444)</f>
        <v/>
      </c>
      <c r="L1445">
        <f>IF($D$20=0,IFERROR(L1444,MAX($D$16,POWER((ABS(K1445)^2)/($I$5*MAX(F1445,0.1)^2),1/3))),IF(IFERROR(V1444,0)=0,IFERROR(L1444,MAX($D$16,POWER((ABS(K1445)^2)/($I$5*MAX(F1445,0.1)^2),1/3))),IF(OR(IFERROR(L1445,0)=0,IFERROR(S1444,0)&lt;1,IFERROR(S1445,0)&lt;1),MAX($D$16,POWER((ABS(K1445)^2)/($I$5*MAX(F1445,0.1)^2),1/3)),IF(IFERROR(U1445,0)&gt;0,MAX($D$16,IFERROR(L1445,0)+((IFERROR(U1445,0))*$D$18*IF((IFERROR(S1445,0))&lt;1,1,-1))),IF(IFERROR(U1445,0)&lt;0,IF(ABS((MAX($D$16,POWER((ABS(K1445)^2)/($I$5*MAX(F1445,0.1)^2),1/3)))-IFERROR(L1445,0))&gt;$D$19,MAX($D$16,IF((MAX($D$16,POWER((ABS(K1445)^2)/($I$5*MAX(F1445,0.1)^2),1/3)))&gt;IFERROR(L1445,0),MIN((MAX($D$16,POWER((ABS(K1445)^2)/($I$5*MAX(F1445,0.1)^2),1/3))),IFERROR(L1445,0)+(MIN(ABS(IFERROR(U1445,0))*$D$18,ABS((MAX($D$16,POWER((ABS(K1445)^2)/($I$5*MAX(F1445,0.1)^2),1/3)))-IFERROR(L1445,0))))),MAX((MAX($D$16,POWER((ABS(K1445)^2)/($I$5*MAX(F1445,0.1)^2),1/3))),IFERROR(L1445,0)-(MIN(ABS(IFERROR(U1445,0))*$D$18,ABS((MAX($D$16,POWER((ABS(K1445)^2)/($I$5*MAX(F1445,0.1)^2),1/3)))-IFERROR(L1445,0))))))),MAX($D$16,POWER((ABS(K1445)^2)/($I$5*MAX(F1445,0.1)^2),1/3))),MAX($D$16,IFERROR(L1445,0)))))))</f>
        <v/>
      </c>
      <c r="M1445">
        <f>((F1445)+(G1445)*(L1445))*(L1445)</f>
        <v/>
      </c>
      <c r="N1445">
        <f>(((F1445)+(G1445)*(L1445))*(L1445))/MAX((F1445)+2*(L1445)*SQRT(1+(G1445)^2),1E-6)</f>
        <v/>
      </c>
      <c r="O1445">
        <f>ABS(K1445)/MAX(((F1445)+(G1445)*(L1445))*(L1445),1E-6)</f>
        <v/>
      </c>
      <c r="P1445">
        <f>E1445+L1445</f>
        <v/>
      </c>
      <c r="Q1445">
        <f>P1445+((ABS(K1445)/MAX(((F1445)+(G1445)*(L1445))*(L1445),1E-6))^2)/(2*$I$5)</f>
        <v/>
      </c>
      <c r="R1445">
        <f>((ABS(K1445)*$D$6)/(MAX(((F1445)+(G1445)*(L1445))*(L1445),1E-6)*MAX(((((F1445)+(G1445)*(L1445))*(L1445))/MAX((F1445)+2*(L1445)*SQRT(1+(G1445)^2),1E-6))^(2/3),1E-6)))^2</f>
        <v/>
      </c>
      <c r="S1445">
        <f>ABS(ABS(K1445)/MAX(((F1445)+(G1445)*(L1445))*(L1445),1E-6))/SQRT($I$5*MAX((((F1445)+(G1445)*(L1445))*(L1445))/MAX((F1445)+2*(G1445)*(L1445),1E-6),1E-6))</f>
        <v/>
      </c>
      <c r="T1445">
        <f>((F1445)*(L1445)^2)/2+(G1445)*(L1445)^3/3+(ABS(K1445)^2)/($I$5*MAX(((F1445)+(G1445)*(L1445))*(L1445),1E-6))</f>
        <v/>
      </c>
      <c r="U1445">
        <f>IF($D$20=0,0,IFERROR(Q1444-(((R1444+R1445)/2)*J1445)-(IF(O1444&gt;O1445,$D$8*((O1444^2-O1445^2)/(2*$I$5)),$D$9*((O1445^2-O1444^2)/(2*$I$5)))+($D$10*(ABS(I1445)/90)*(MAX(O1444^2,O1445^2)/(2*$I$5))))-Q1445,0))</f>
        <v/>
      </c>
      <c r="V1445">
        <f>IF($D$20=0,1,IFERROR(IF(ROUND(S1445,3)=1,1,IF(AND(ABS(U1445)&lt;$D$19,S1445&gt;1),1,0)),0))</f>
        <v/>
      </c>
      <c r="W1445">
        <f>IF($D$20=0,IFERROR(W1446,MAX($D$16,POWER((ABS(K1445)^2)/($I$5*MAX(F1445,0.1)^2),1/3))),IF(IFERROR(AG1446,0)=0,IFERROR(W1446,MAX($D$16,POWER((ABS(K1445)^2)/($I$5*MAX(F1445,0.1)^2),1/3))),IF(OR(IFERROR(W1445,0)=0,IFERROR(AD1446,0)&gt;1),MAX($D$16,POWER((ABS(K1445)^2)/($I$5*MAX(F1445,0.1)^2),1/3)),IF(IFERROR(AF1445,0)&gt;0,MAX($D$16,IFERROR(W1445,0)+((IFERROR(AF1445,0))*$D$18*IF((IFERROR(AD1445,0))&lt;1,1,-1))),IF(IFERROR(AF1445,0)&lt;0,IF(ABS((MAX($D$16,POWER((ABS(K1445)^2)/($I$5*MAX(F1445,0.1)^2),1/3)))-IFERROR(W1445,0))&gt;$D$19,MAX($D$16,IF((MAX($D$16,POWER((ABS(K1445)^2)/($I$5*MAX(F1445,0.1)^2),1/3)))&gt;IFERROR(W1445,0),MIN((MAX($D$16,POWER((ABS(K1445)^2)/($I$5*MAX(F1445,0.1)^2),1/3))),IFERROR(W1445,0)+(MIN(ABS(IFERROR(AF1445,0))*$D$18,ABS((MAX($D$16,POWER((ABS(K1445)^2)/($I$5*MAX(F1445,0.1)^2),1/3)))-IFERROR(W1445,0))))),MAX((MAX($D$16,POWER((ABS(K1445)^2)/($I$5*MAX(F1445,0.1)^2),1/3))),IFERROR(W1445,0)-(MIN(ABS(IFERROR(AF1445,0))*$D$18,ABS((MAX($D$16,POWER((ABS(K1445)^2)/($I$5*MAX(F1445,0.1)^2),1/3)))-IFERROR(W1445,0))))))),MAX($D$16,POWER((ABS(K1445)^2)/($I$5*MAX(F1445,0.1)^2),1/3))),MAX($D$16,IFERROR(W1445,0)))))))</f>
        <v/>
      </c>
      <c r="X1445">
        <f>((F1445)+(G1445)*(W1445))*(W1445)</f>
        <v/>
      </c>
      <c r="Y1445">
        <f>(((F1445)+(G1445)*(W1445))*(W1445))/MAX((F1445)+2*(W1445)*SQRT(1+(G1445)^2),1E-6)</f>
        <v/>
      </c>
      <c r="Z1445">
        <f>ABS(K1445)/MAX(((F1445)+(G1445)*(W1445))*(W1445),1E-6)</f>
        <v/>
      </c>
      <c r="AA1445">
        <f>E1445+W1445</f>
        <v/>
      </c>
      <c r="AB1445">
        <f>AA1445+((ABS(K1445)/MAX(((F1445)+(G1445)*(W1445))*(W1445),1E-6))^2)/(2*$I$5)</f>
        <v/>
      </c>
      <c r="AC1445">
        <f>((ABS(K1445)*$D$6)/(MAX(((F1445)+(G1445)*(W1445))*(W1445),1E-6)*MAX(((((F1445)+(G1445)*(W1445))*(W1445))/MAX((F1445)+2*(W1445)*SQRT(1+(G1445)^2),1E-6))^(2/3),1E-6)))^2</f>
        <v/>
      </c>
      <c r="AD1445">
        <f>ABS(ABS(K1445)/MAX(((F1445)+(G1445)*(W1445))*(W1445),1E-6))/SQRT($I$5*MAX((((F1445)+(G1445)*(W1445))*(W1445))/MAX((F1445)+2*(G1445)*(W1445),1E-6),1E-6))</f>
        <v/>
      </c>
      <c r="AE1445">
        <f>((F1445)*(W1445)^2)/2+(G1445)*(W1445)^3/3+(ABS(K1445)^2)/($I$5*MAX(((F1445)+(G1445)*(W1445))*(W1445),1E-6))</f>
        <v/>
      </c>
      <c r="AF1445">
        <f>IF($D$20=0,0,IFERROR(AB1446+(((AC1445+AC1446)/2)*J1446)+(IF(Z1445&gt;Z1446,$D$8*((Z1445^2-Z1446^2)/(2*$I$5)),$D$9*((Z1446^2-Z1445^2)/(2*$I$5)))+($D$10*(ABS(I1446)/90)*(MAX(Z1445^2,Z1446^2)/(2*$I$5))))-AB1445,0))</f>
        <v/>
      </c>
      <c r="AG1445">
        <f>IF($D$20=0,1,IFERROR(IF(ROUND(AD1445,3)=1,1,IF(AND(ABS(AF1445)&lt;$D$19,AD1445&lt;1),1,0)),0))</f>
        <v/>
      </c>
      <c r="AH1445">
        <f>IFERROR(IF(V32="Supercritical",MAX($D$16,IFERROR(L1445,MAX($D$16,POWER((ABS(K1445)^2)/($I$5*MAX(F1445,0.1)^2),1/3)))),IF(V32="Subcritical",MAX($D$16,IFERROR(W1445,MAX($D$16,POWER((ABS(K1445)^2)/($I$5*MAX(F1445,0.1)^2),1/3)))),IF(AND(IFERROR(V1445,0)=1,IFERROR(AG1445,0)=1),IF(IFERROR(T1445,-1E99)&gt;=IFERROR(AE1445,-1E99),MAX($D$16,IFERROR(L1445,MAX($D$16,POWER((ABS(K1445)^2)/($I$5*MAX(F1445,0.1)^2),1/3)))),MAX($D$16,IFERROR(W1445,MAX($D$16,POWER((ABS(K1445)^2)/($I$5*MAX(F1445,0.1)^2),1/3))))),IF(IFERROR(V1445,0)=1,MAX($D$16,IFERROR(L1445,MAX($D$16,POWER((ABS(K1445)^2)/($I$5*MAX(F1445,0.1)^2),1/3)))),IF(IFERROR(AG1445,0)=1,MAX($D$16,IFERROR(W1445,MAX($D$16,POWER((ABS(K1445)^2)/($I$5*MAX(F1445,0.1)^2),1/3)))),MAX($D$16,POWER((ABS(K1445)^2)/($I$5*MAX(F1445,0.1)^2),1/3))))))),MAX($D$16,POWER((ABS(K1445)^2)/($I$5*MAX(F1445,0.1)^2),1/3)))</f>
        <v/>
      </c>
      <c r="AI1445">
        <f>E1445+AH1445</f>
        <v/>
      </c>
      <c r="AJ1445">
        <f>AI1445+((ABS(K1445)/MAX(((F1445)+(G1445)*(AH1445))*(AH1445),1E-6))^2)/(2*$I$5)</f>
        <v/>
      </c>
      <c r="AM1445" t="n">
        <v>0</v>
      </c>
      <c r="AN1445" t="n">
        <v>0</v>
      </c>
      <c r="AO1445">
        <f>AM1445+AN1445</f>
        <v/>
      </c>
      <c r="AP1445">
        <f>AP1444+AO1445</f>
        <v/>
      </c>
      <c r="AQ1445">
        <f>ABS(ABS(K1445)/MAX(((F1445)+(G1445)*(AH1445))*(AH1445),1E-6))/SQRT($I$5*MAX((((F1445)+(G1445)*(AH1445))*(AH1445))/MAX((F1445)+2*(G1445)*(AH1445),1E-6),1E-6))</f>
        <v/>
      </c>
      <c r="AR1445">
        <f>IF(AQ1445&lt;1,"Subcritical","Supercritical")</f>
        <v/>
      </c>
      <c r="AS1445">
        <f>((ABS(K1445)*$D$6)/(MAX(((F1445)+(G1445)*(AH1445))*(AH1445),1E-6)*MAX(((((F1445)+(G1445)*(AH1445))*(AH1445))/MAX((F1445)+2*(AH1445)*SQRT(1+(G1445)^2),1E-6))^(2/3),1E-6)))^2</f>
        <v/>
      </c>
    </row>
    <row r="1446">
      <c r="A1446" t="n">
        <v>1297</v>
      </c>
      <c r="B1446" t="n">
        <v>1295.889</v>
      </c>
      <c r="C1446" t="n">
        <v>616068.657</v>
      </c>
      <c r="D1446" t="n">
        <v>3096708.313</v>
      </c>
      <c r="E1446" t="n">
        <v>631.914</v>
      </c>
      <c r="F1446" t="n">
        <v>5.2</v>
      </c>
      <c r="G1446" t="n">
        <v>0</v>
      </c>
      <c r="H1446" t="inlineStr">
        <is>
          <t>Normal</t>
        </is>
      </c>
      <c r="I1446" t="n">
        <v>0.057</v>
      </c>
      <c r="J1446">
        <f>B1446-B1445</f>
        <v/>
      </c>
      <c r="K1446">
        <f>MAX(0,K1445-AO1445)</f>
        <v/>
      </c>
      <c r="L1446">
        <f>IF($D$20=0,IFERROR(L1445,MAX($D$16,POWER((ABS(K1446)^2)/($I$5*MAX(F1446,0.1)^2),1/3))),IF(IFERROR(V1445,0)=0,IFERROR(L1445,MAX($D$16,POWER((ABS(K1446)^2)/($I$5*MAX(F1446,0.1)^2),1/3))),IF(OR(IFERROR(L1446,0)=0,IFERROR(S1445,0)&lt;1,IFERROR(S1446,0)&lt;1),MAX($D$16,POWER((ABS(K1446)^2)/($I$5*MAX(F1446,0.1)^2),1/3)),IF(IFERROR(U1446,0)&gt;0,MAX($D$16,IFERROR(L1446,0)+((IFERROR(U1446,0))*$D$18*IF((IFERROR(S1446,0))&lt;1,1,-1))),IF(IFERROR(U1446,0)&lt;0,IF(ABS((MAX($D$16,POWER((ABS(K1446)^2)/($I$5*MAX(F1446,0.1)^2),1/3)))-IFERROR(L1446,0))&gt;$D$19,MAX($D$16,IF((MAX($D$16,POWER((ABS(K1446)^2)/($I$5*MAX(F1446,0.1)^2),1/3)))&gt;IFERROR(L1446,0),MIN((MAX($D$16,POWER((ABS(K1446)^2)/($I$5*MAX(F1446,0.1)^2),1/3))),IFERROR(L1446,0)+(MIN(ABS(IFERROR(U1446,0))*$D$18,ABS((MAX($D$16,POWER((ABS(K1446)^2)/($I$5*MAX(F1446,0.1)^2),1/3)))-IFERROR(L1446,0))))),MAX((MAX($D$16,POWER((ABS(K1446)^2)/($I$5*MAX(F1446,0.1)^2),1/3))),IFERROR(L1446,0)-(MIN(ABS(IFERROR(U1446,0))*$D$18,ABS((MAX($D$16,POWER((ABS(K1446)^2)/($I$5*MAX(F1446,0.1)^2),1/3)))-IFERROR(L1446,0))))))),MAX($D$16,POWER((ABS(K1446)^2)/($I$5*MAX(F1446,0.1)^2),1/3))),MAX($D$16,IFERROR(L1446,0)))))))</f>
        <v/>
      </c>
      <c r="M1446">
        <f>((F1446)+(G1446)*(L1446))*(L1446)</f>
        <v/>
      </c>
      <c r="N1446">
        <f>(((F1446)+(G1446)*(L1446))*(L1446))/MAX((F1446)+2*(L1446)*SQRT(1+(G1446)^2),1E-6)</f>
        <v/>
      </c>
      <c r="O1446">
        <f>ABS(K1446)/MAX(((F1446)+(G1446)*(L1446))*(L1446),1E-6)</f>
        <v/>
      </c>
      <c r="P1446">
        <f>E1446+L1446</f>
        <v/>
      </c>
      <c r="Q1446">
        <f>P1446+((ABS(K1446)/MAX(((F1446)+(G1446)*(L1446))*(L1446),1E-6))^2)/(2*$I$5)</f>
        <v/>
      </c>
      <c r="R1446">
        <f>((ABS(K1446)*$D$6)/(MAX(((F1446)+(G1446)*(L1446))*(L1446),1E-6)*MAX(((((F1446)+(G1446)*(L1446))*(L1446))/MAX((F1446)+2*(L1446)*SQRT(1+(G1446)^2),1E-6))^(2/3),1E-6)))^2</f>
        <v/>
      </c>
      <c r="S1446">
        <f>ABS(ABS(K1446)/MAX(((F1446)+(G1446)*(L1446))*(L1446),1E-6))/SQRT($I$5*MAX((((F1446)+(G1446)*(L1446))*(L1446))/MAX((F1446)+2*(G1446)*(L1446),1E-6),1E-6))</f>
        <v/>
      </c>
      <c r="T1446">
        <f>((F1446)*(L1446)^2)/2+(G1446)*(L1446)^3/3+(ABS(K1446)^2)/($I$5*MAX(((F1446)+(G1446)*(L1446))*(L1446),1E-6))</f>
        <v/>
      </c>
      <c r="U1446">
        <f>IF($D$20=0,0,IFERROR(Q1445-(((R1445+R1446)/2)*J1446)-(IF(O1445&gt;O1446,$D$8*((O1445^2-O1446^2)/(2*$I$5)),$D$9*((O1446^2-O1445^2)/(2*$I$5)))+($D$10*(ABS(I1446)/90)*(MAX(O1445^2,O1446^2)/(2*$I$5))))-Q1446,0))</f>
        <v/>
      </c>
      <c r="V1446">
        <f>IF($D$20=0,1,IFERROR(IF(ROUND(S1446,3)=1,1,IF(AND(ABS(U1446)&lt;$D$19,S1446&gt;1),1,0)),0))</f>
        <v/>
      </c>
      <c r="W1446">
        <f>IF($D$20=0,IFERROR(W1447,MAX($D$16,POWER((ABS(K1446)^2)/($I$5*MAX(F1446,0.1)^2),1/3))),IF(IFERROR(AG1447,0)=0,IFERROR(W1447,MAX($D$16,POWER((ABS(K1446)^2)/($I$5*MAX(F1446,0.1)^2),1/3))),IF(OR(IFERROR(W1446,0)=0,IFERROR(AD1447,0)&gt;1),MAX($D$16,POWER((ABS(K1446)^2)/($I$5*MAX(F1446,0.1)^2),1/3)),IF(IFERROR(AF1446,0)&gt;0,MAX($D$16,IFERROR(W1446,0)+((IFERROR(AF1446,0))*$D$18*IF((IFERROR(AD1446,0))&lt;1,1,-1))),IF(IFERROR(AF1446,0)&lt;0,IF(ABS((MAX($D$16,POWER((ABS(K1446)^2)/($I$5*MAX(F1446,0.1)^2),1/3)))-IFERROR(W1446,0))&gt;$D$19,MAX($D$16,IF((MAX($D$16,POWER((ABS(K1446)^2)/($I$5*MAX(F1446,0.1)^2),1/3)))&gt;IFERROR(W1446,0),MIN((MAX($D$16,POWER((ABS(K1446)^2)/($I$5*MAX(F1446,0.1)^2),1/3))),IFERROR(W1446,0)+(MIN(ABS(IFERROR(AF1446,0))*$D$18,ABS((MAX($D$16,POWER((ABS(K1446)^2)/($I$5*MAX(F1446,0.1)^2),1/3)))-IFERROR(W1446,0))))),MAX((MAX($D$16,POWER((ABS(K1446)^2)/($I$5*MAX(F1446,0.1)^2),1/3))),IFERROR(W1446,0)-(MIN(ABS(IFERROR(AF1446,0))*$D$18,ABS((MAX($D$16,POWER((ABS(K1446)^2)/($I$5*MAX(F1446,0.1)^2),1/3)))-IFERROR(W1446,0))))))),MAX($D$16,POWER((ABS(K1446)^2)/($I$5*MAX(F1446,0.1)^2),1/3))),MAX($D$16,IFERROR(W1446,0)))))))</f>
        <v/>
      </c>
      <c r="X1446">
        <f>((F1446)+(G1446)*(W1446))*(W1446)</f>
        <v/>
      </c>
      <c r="Y1446">
        <f>(((F1446)+(G1446)*(W1446))*(W1446))/MAX((F1446)+2*(W1446)*SQRT(1+(G1446)^2),1E-6)</f>
        <v/>
      </c>
      <c r="Z1446">
        <f>ABS(K1446)/MAX(((F1446)+(G1446)*(W1446))*(W1446),1E-6)</f>
        <v/>
      </c>
      <c r="AA1446">
        <f>E1446+W1446</f>
        <v/>
      </c>
      <c r="AB1446">
        <f>AA1446+((ABS(K1446)/MAX(((F1446)+(G1446)*(W1446))*(W1446),1E-6))^2)/(2*$I$5)</f>
        <v/>
      </c>
      <c r="AC1446">
        <f>((ABS(K1446)*$D$6)/(MAX(((F1446)+(G1446)*(W1446))*(W1446),1E-6)*MAX(((((F1446)+(G1446)*(W1446))*(W1446))/MAX((F1446)+2*(W1446)*SQRT(1+(G1446)^2),1E-6))^(2/3),1E-6)))^2</f>
        <v/>
      </c>
      <c r="AD1446">
        <f>ABS(ABS(K1446)/MAX(((F1446)+(G1446)*(W1446))*(W1446),1E-6))/SQRT($I$5*MAX((((F1446)+(G1446)*(W1446))*(W1446))/MAX((F1446)+2*(G1446)*(W1446),1E-6),1E-6))</f>
        <v/>
      </c>
      <c r="AE1446">
        <f>((F1446)*(W1446)^2)/2+(G1446)*(W1446)^3/3+(ABS(K1446)^2)/($I$5*MAX(((F1446)+(G1446)*(W1446))*(W1446),1E-6))</f>
        <v/>
      </c>
      <c r="AF1446">
        <f>IF($D$20=0,0,IFERROR(AB1447+(((AC1446+AC1447)/2)*J1447)+(IF(Z1446&gt;Z1447,$D$8*((Z1446^2-Z1447^2)/(2*$I$5)),$D$9*((Z1447^2-Z1446^2)/(2*$I$5)))+($D$10*(ABS(I1447)/90)*(MAX(Z1446^2,Z1447^2)/(2*$I$5))))-AB1446,0))</f>
        <v/>
      </c>
      <c r="AG1446">
        <f>IF($D$20=0,1,IFERROR(IF(ROUND(AD1446,3)=1,1,IF(AND(ABS(AF1446)&lt;$D$19,AD1446&lt;1),1,0)),0))</f>
        <v/>
      </c>
      <c r="AH1446">
        <f>IFERROR(IF(V32="Supercritical",MAX($D$16,IFERROR(L1446,MAX($D$16,POWER((ABS(K1446)^2)/($I$5*MAX(F1446,0.1)^2),1/3)))),IF(V32="Subcritical",MAX($D$16,IFERROR(W1446,MAX($D$16,POWER((ABS(K1446)^2)/($I$5*MAX(F1446,0.1)^2),1/3)))),IF(AND(IFERROR(V1446,0)=1,IFERROR(AG1446,0)=1),IF(IFERROR(T1446,-1E99)&gt;=IFERROR(AE1446,-1E99),MAX($D$16,IFERROR(L1446,MAX($D$16,POWER((ABS(K1446)^2)/($I$5*MAX(F1446,0.1)^2),1/3)))),MAX($D$16,IFERROR(W1446,MAX($D$16,POWER((ABS(K1446)^2)/($I$5*MAX(F1446,0.1)^2),1/3))))),IF(IFERROR(V1446,0)=1,MAX($D$16,IFERROR(L1446,MAX($D$16,POWER((ABS(K1446)^2)/($I$5*MAX(F1446,0.1)^2),1/3)))),IF(IFERROR(AG1446,0)=1,MAX($D$16,IFERROR(W1446,MAX($D$16,POWER((ABS(K1446)^2)/($I$5*MAX(F1446,0.1)^2),1/3)))),MAX($D$16,POWER((ABS(K1446)^2)/($I$5*MAX(F1446,0.1)^2),1/3))))))),MAX($D$16,POWER((ABS(K1446)^2)/($I$5*MAX(F1446,0.1)^2),1/3)))</f>
        <v/>
      </c>
      <c r="AI1446">
        <f>E1446+AH1446</f>
        <v/>
      </c>
      <c r="AJ1446">
        <f>AI1446+((ABS(K1446)/MAX(((F1446)+(G1446)*(AH1446))*(AH1446),1E-6))^2)/(2*$I$5)</f>
        <v/>
      </c>
      <c r="AM1446" t="n">
        <v>0</v>
      </c>
      <c r="AN1446" t="n">
        <v>0</v>
      </c>
      <c r="AO1446">
        <f>AM1446+AN1446</f>
        <v/>
      </c>
      <c r="AP1446">
        <f>AP1445+AO1446</f>
        <v/>
      </c>
      <c r="AQ1446">
        <f>ABS(ABS(K1446)/MAX(((F1446)+(G1446)*(AH1446))*(AH1446),1E-6))/SQRT($I$5*MAX((((F1446)+(G1446)*(AH1446))*(AH1446))/MAX((F1446)+2*(G1446)*(AH1446),1E-6),1E-6))</f>
        <v/>
      </c>
      <c r="AR1446">
        <f>IF(AQ1446&lt;1,"Subcritical","Supercritical")</f>
        <v/>
      </c>
      <c r="AS1446">
        <f>((ABS(K1446)*$D$6)/(MAX(((F1446)+(G1446)*(AH1446))*(AH1446),1E-6)*MAX(((((F1446)+(G1446)*(AH1446))*(AH1446))/MAX((F1446)+2*(AH1446)*SQRT(1+(G1446)^2),1E-6))^(2/3),1E-6)))^2</f>
        <v/>
      </c>
    </row>
    <row r="1447">
      <c r="A1447" t="n">
        <v>1298</v>
      </c>
      <c r="B1447" t="n">
        <v>1296.889</v>
      </c>
      <c r="C1447" t="n">
        <v>616068.615</v>
      </c>
      <c r="D1447" t="n">
        <v>3096707.314</v>
      </c>
      <c r="E1447" t="n">
        <v>631.9135</v>
      </c>
      <c r="F1447" t="n">
        <v>5.2</v>
      </c>
      <c r="G1447" t="n">
        <v>0</v>
      </c>
      <c r="H1447" t="inlineStr">
        <is>
          <t>Normal</t>
        </is>
      </c>
      <c r="I1447" t="n">
        <v>0</v>
      </c>
      <c r="J1447">
        <f>B1447-B1446</f>
        <v/>
      </c>
      <c r="K1447">
        <f>MAX(0,K1446-AO1446)</f>
        <v/>
      </c>
      <c r="L1447">
        <f>IF($D$20=0,IFERROR(L1446,MAX($D$16,POWER((ABS(K1447)^2)/($I$5*MAX(F1447,0.1)^2),1/3))),IF(IFERROR(V1446,0)=0,IFERROR(L1446,MAX($D$16,POWER((ABS(K1447)^2)/($I$5*MAX(F1447,0.1)^2),1/3))),IF(OR(IFERROR(L1447,0)=0,IFERROR(S1446,0)&lt;1,IFERROR(S1447,0)&lt;1),MAX($D$16,POWER((ABS(K1447)^2)/($I$5*MAX(F1447,0.1)^2),1/3)),IF(IFERROR(U1447,0)&gt;0,MAX($D$16,IFERROR(L1447,0)+((IFERROR(U1447,0))*$D$18*IF((IFERROR(S1447,0))&lt;1,1,-1))),IF(IFERROR(U1447,0)&lt;0,IF(ABS((MAX($D$16,POWER((ABS(K1447)^2)/($I$5*MAX(F1447,0.1)^2),1/3)))-IFERROR(L1447,0))&gt;$D$19,MAX($D$16,IF((MAX($D$16,POWER((ABS(K1447)^2)/($I$5*MAX(F1447,0.1)^2),1/3)))&gt;IFERROR(L1447,0),MIN((MAX($D$16,POWER((ABS(K1447)^2)/($I$5*MAX(F1447,0.1)^2),1/3))),IFERROR(L1447,0)+(MIN(ABS(IFERROR(U1447,0))*$D$18,ABS((MAX($D$16,POWER((ABS(K1447)^2)/($I$5*MAX(F1447,0.1)^2),1/3)))-IFERROR(L1447,0))))),MAX((MAX($D$16,POWER((ABS(K1447)^2)/($I$5*MAX(F1447,0.1)^2),1/3))),IFERROR(L1447,0)-(MIN(ABS(IFERROR(U1447,0))*$D$18,ABS((MAX($D$16,POWER((ABS(K1447)^2)/($I$5*MAX(F1447,0.1)^2),1/3)))-IFERROR(L1447,0))))))),MAX($D$16,POWER((ABS(K1447)^2)/($I$5*MAX(F1447,0.1)^2),1/3))),MAX($D$16,IFERROR(L1447,0)))))))</f>
        <v/>
      </c>
      <c r="M1447">
        <f>((F1447)+(G1447)*(L1447))*(L1447)</f>
        <v/>
      </c>
      <c r="N1447">
        <f>(((F1447)+(G1447)*(L1447))*(L1447))/MAX((F1447)+2*(L1447)*SQRT(1+(G1447)^2),1E-6)</f>
        <v/>
      </c>
      <c r="O1447">
        <f>ABS(K1447)/MAX(((F1447)+(G1447)*(L1447))*(L1447),1E-6)</f>
        <v/>
      </c>
      <c r="P1447">
        <f>E1447+L1447</f>
        <v/>
      </c>
      <c r="Q1447">
        <f>P1447+((ABS(K1447)/MAX(((F1447)+(G1447)*(L1447))*(L1447),1E-6))^2)/(2*$I$5)</f>
        <v/>
      </c>
      <c r="R1447">
        <f>((ABS(K1447)*$D$6)/(MAX(((F1447)+(G1447)*(L1447))*(L1447),1E-6)*MAX(((((F1447)+(G1447)*(L1447))*(L1447))/MAX((F1447)+2*(L1447)*SQRT(1+(G1447)^2),1E-6))^(2/3),1E-6)))^2</f>
        <v/>
      </c>
      <c r="S1447">
        <f>ABS(ABS(K1447)/MAX(((F1447)+(G1447)*(L1447))*(L1447),1E-6))/SQRT($I$5*MAX((((F1447)+(G1447)*(L1447))*(L1447))/MAX((F1447)+2*(G1447)*(L1447),1E-6),1E-6))</f>
        <v/>
      </c>
      <c r="T1447">
        <f>((F1447)*(L1447)^2)/2+(G1447)*(L1447)^3/3+(ABS(K1447)^2)/($I$5*MAX(((F1447)+(G1447)*(L1447))*(L1447),1E-6))</f>
        <v/>
      </c>
      <c r="U1447">
        <f>IF($D$20=0,0,IFERROR(Q1446-(((R1446+R1447)/2)*J1447)-(IF(O1446&gt;O1447,$D$8*((O1446^2-O1447^2)/(2*$I$5)),$D$9*((O1447^2-O1446^2)/(2*$I$5)))+($D$10*(ABS(I1447)/90)*(MAX(O1446^2,O1447^2)/(2*$I$5))))-Q1447,0))</f>
        <v/>
      </c>
      <c r="V1447">
        <f>IF($D$20=0,1,IFERROR(IF(ROUND(S1447,3)=1,1,IF(AND(ABS(U1447)&lt;$D$19,S1447&gt;1),1,0)),0))</f>
        <v/>
      </c>
      <c r="W1447">
        <f>IF($D$20=0,IFERROR(W1448,MAX($D$16,POWER((ABS(K1447)^2)/($I$5*MAX(F1447,0.1)^2),1/3))),IF(IFERROR(AG1448,0)=0,IFERROR(W1448,MAX($D$16,POWER((ABS(K1447)^2)/($I$5*MAX(F1447,0.1)^2),1/3))),IF(OR(IFERROR(W1447,0)=0,IFERROR(AD1448,0)&gt;1),MAX($D$16,POWER((ABS(K1447)^2)/($I$5*MAX(F1447,0.1)^2),1/3)),IF(IFERROR(AF1447,0)&gt;0,MAX($D$16,IFERROR(W1447,0)+((IFERROR(AF1447,0))*$D$18*IF((IFERROR(AD1447,0))&lt;1,1,-1))),IF(IFERROR(AF1447,0)&lt;0,IF(ABS((MAX($D$16,POWER((ABS(K1447)^2)/($I$5*MAX(F1447,0.1)^2),1/3)))-IFERROR(W1447,0))&gt;$D$19,MAX($D$16,IF((MAX($D$16,POWER((ABS(K1447)^2)/($I$5*MAX(F1447,0.1)^2),1/3)))&gt;IFERROR(W1447,0),MIN((MAX($D$16,POWER((ABS(K1447)^2)/($I$5*MAX(F1447,0.1)^2),1/3))),IFERROR(W1447,0)+(MIN(ABS(IFERROR(AF1447,0))*$D$18,ABS((MAX($D$16,POWER((ABS(K1447)^2)/($I$5*MAX(F1447,0.1)^2),1/3)))-IFERROR(W1447,0))))),MAX((MAX($D$16,POWER((ABS(K1447)^2)/($I$5*MAX(F1447,0.1)^2),1/3))),IFERROR(W1447,0)-(MIN(ABS(IFERROR(AF1447,0))*$D$18,ABS((MAX($D$16,POWER((ABS(K1447)^2)/($I$5*MAX(F1447,0.1)^2),1/3)))-IFERROR(W1447,0))))))),MAX($D$16,POWER((ABS(K1447)^2)/($I$5*MAX(F1447,0.1)^2),1/3))),MAX($D$16,IFERROR(W1447,0)))))))</f>
        <v/>
      </c>
      <c r="X1447">
        <f>((F1447)+(G1447)*(W1447))*(W1447)</f>
        <v/>
      </c>
      <c r="Y1447">
        <f>(((F1447)+(G1447)*(W1447))*(W1447))/MAX((F1447)+2*(W1447)*SQRT(1+(G1447)^2),1E-6)</f>
        <v/>
      </c>
      <c r="Z1447">
        <f>ABS(K1447)/MAX(((F1447)+(G1447)*(W1447))*(W1447),1E-6)</f>
        <v/>
      </c>
      <c r="AA1447">
        <f>E1447+W1447</f>
        <v/>
      </c>
      <c r="AB1447">
        <f>AA1447+((ABS(K1447)/MAX(((F1447)+(G1447)*(W1447))*(W1447),1E-6))^2)/(2*$I$5)</f>
        <v/>
      </c>
      <c r="AC1447">
        <f>((ABS(K1447)*$D$6)/(MAX(((F1447)+(G1447)*(W1447))*(W1447),1E-6)*MAX(((((F1447)+(G1447)*(W1447))*(W1447))/MAX((F1447)+2*(W1447)*SQRT(1+(G1447)^2),1E-6))^(2/3),1E-6)))^2</f>
        <v/>
      </c>
      <c r="AD1447">
        <f>ABS(ABS(K1447)/MAX(((F1447)+(G1447)*(W1447))*(W1447),1E-6))/SQRT($I$5*MAX((((F1447)+(G1447)*(W1447))*(W1447))/MAX((F1447)+2*(G1447)*(W1447),1E-6),1E-6))</f>
        <v/>
      </c>
      <c r="AE1447">
        <f>((F1447)*(W1447)^2)/2+(G1447)*(W1447)^3/3+(ABS(K1447)^2)/($I$5*MAX(((F1447)+(G1447)*(W1447))*(W1447),1E-6))</f>
        <v/>
      </c>
      <c r="AF1447">
        <f>IF($D$20=0,0,IFERROR(AB1448+(((AC1447+AC1448)/2)*J1448)+(IF(Z1447&gt;Z1448,$D$8*((Z1447^2-Z1448^2)/(2*$I$5)),$D$9*((Z1448^2-Z1447^2)/(2*$I$5)))+($D$10*(ABS(I1448)/90)*(MAX(Z1447^2,Z1448^2)/(2*$I$5))))-AB1447,0))</f>
        <v/>
      </c>
      <c r="AG1447">
        <f>IF($D$20=0,1,IFERROR(IF(ROUND(AD1447,3)=1,1,IF(AND(ABS(AF1447)&lt;$D$19,AD1447&lt;1),1,0)),0))</f>
        <v/>
      </c>
      <c r="AH1447">
        <f>IFERROR(IF(V32="Supercritical",MAX($D$16,IFERROR(L1447,MAX($D$16,POWER((ABS(K1447)^2)/($I$5*MAX(F1447,0.1)^2),1/3)))),IF(V32="Subcritical",MAX($D$16,IFERROR(W1447,MAX($D$16,POWER((ABS(K1447)^2)/($I$5*MAX(F1447,0.1)^2),1/3)))),IF(AND(IFERROR(V1447,0)=1,IFERROR(AG1447,0)=1),IF(IFERROR(T1447,-1E99)&gt;=IFERROR(AE1447,-1E99),MAX($D$16,IFERROR(L1447,MAX($D$16,POWER((ABS(K1447)^2)/($I$5*MAX(F1447,0.1)^2),1/3)))),MAX($D$16,IFERROR(W1447,MAX($D$16,POWER((ABS(K1447)^2)/($I$5*MAX(F1447,0.1)^2),1/3))))),IF(IFERROR(V1447,0)=1,MAX($D$16,IFERROR(L1447,MAX($D$16,POWER((ABS(K1447)^2)/($I$5*MAX(F1447,0.1)^2),1/3)))),IF(IFERROR(AG1447,0)=1,MAX($D$16,IFERROR(W1447,MAX($D$16,POWER((ABS(K1447)^2)/($I$5*MAX(F1447,0.1)^2),1/3)))),MAX($D$16,POWER((ABS(K1447)^2)/($I$5*MAX(F1447,0.1)^2),1/3))))))),MAX($D$16,POWER((ABS(K1447)^2)/($I$5*MAX(F1447,0.1)^2),1/3)))</f>
        <v/>
      </c>
      <c r="AI1447">
        <f>E1447+AH1447</f>
        <v/>
      </c>
      <c r="AJ1447">
        <f>AI1447+((ABS(K1447)/MAX(((F1447)+(G1447)*(AH1447))*(AH1447),1E-6))^2)/(2*$I$5)</f>
        <v/>
      </c>
      <c r="AM1447" t="n">
        <v>0</v>
      </c>
      <c r="AN1447" t="n">
        <v>0</v>
      </c>
      <c r="AO1447">
        <f>AM1447+AN1447</f>
        <v/>
      </c>
      <c r="AP1447">
        <f>AP1446+AO1447</f>
        <v/>
      </c>
      <c r="AQ1447">
        <f>ABS(ABS(K1447)/MAX(((F1447)+(G1447)*(AH1447))*(AH1447),1E-6))/SQRT($I$5*MAX((((F1447)+(G1447)*(AH1447))*(AH1447))/MAX((F1447)+2*(G1447)*(AH1447),1E-6),1E-6))</f>
        <v/>
      </c>
      <c r="AR1447">
        <f>IF(AQ1447&lt;1,"Subcritical","Supercritical")</f>
        <v/>
      </c>
      <c r="AS1447">
        <f>((ABS(K1447)*$D$6)/(MAX(((F1447)+(G1447)*(AH1447))*(AH1447),1E-6)*MAX(((((F1447)+(G1447)*(AH1447))*(AH1447))/MAX((F1447)+2*(AH1447)*SQRT(1+(G1447)^2),1E-6))^(2/3),1E-6)))^2</f>
        <v/>
      </c>
    </row>
    <row r="1448">
      <c r="A1448" t="n">
        <v>1299</v>
      </c>
      <c r="B1448" t="n">
        <v>1297.889</v>
      </c>
      <c r="C1448" t="n">
        <v>616068.573</v>
      </c>
      <c r="D1448" t="n">
        <v>3096706.315</v>
      </c>
      <c r="E1448" t="n">
        <v>631.913</v>
      </c>
      <c r="F1448" t="n">
        <v>5.2</v>
      </c>
      <c r="G1448" t="n">
        <v>0</v>
      </c>
      <c r="H1448" t="inlineStr">
        <is>
          <t>Normal</t>
        </is>
      </c>
      <c r="I1448" t="n">
        <v>0</v>
      </c>
      <c r="J1448">
        <f>B1448-B1447</f>
        <v/>
      </c>
      <c r="K1448">
        <f>MAX(0,K1447-AO1447)</f>
        <v/>
      </c>
      <c r="L1448">
        <f>IF($D$20=0,IFERROR(L1447,MAX($D$16,POWER((ABS(K1448)^2)/($I$5*MAX(F1448,0.1)^2),1/3))),IF(IFERROR(V1447,0)=0,IFERROR(L1447,MAX($D$16,POWER((ABS(K1448)^2)/($I$5*MAX(F1448,0.1)^2),1/3))),IF(OR(IFERROR(L1448,0)=0,IFERROR(S1447,0)&lt;1,IFERROR(S1448,0)&lt;1),MAX($D$16,POWER((ABS(K1448)^2)/($I$5*MAX(F1448,0.1)^2),1/3)),IF(IFERROR(U1448,0)&gt;0,MAX($D$16,IFERROR(L1448,0)+((IFERROR(U1448,0))*$D$18*IF((IFERROR(S1448,0))&lt;1,1,-1))),IF(IFERROR(U1448,0)&lt;0,IF(ABS((MAX($D$16,POWER((ABS(K1448)^2)/($I$5*MAX(F1448,0.1)^2),1/3)))-IFERROR(L1448,0))&gt;$D$19,MAX($D$16,IF((MAX($D$16,POWER((ABS(K1448)^2)/($I$5*MAX(F1448,0.1)^2),1/3)))&gt;IFERROR(L1448,0),MIN((MAX($D$16,POWER((ABS(K1448)^2)/($I$5*MAX(F1448,0.1)^2),1/3))),IFERROR(L1448,0)+(MIN(ABS(IFERROR(U1448,0))*$D$18,ABS((MAX($D$16,POWER((ABS(K1448)^2)/($I$5*MAX(F1448,0.1)^2),1/3)))-IFERROR(L1448,0))))),MAX((MAX($D$16,POWER((ABS(K1448)^2)/($I$5*MAX(F1448,0.1)^2),1/3))),IFERROR(L1448,0)-(MIN(ABS(IFERROR(U1448,0))*$D$18,ABS((MAX($D$16,POWER((ABS(K1448)^2)/($I$5*MAX(F1448,0.1)^2),1/3)))-IFERROR(L1448,0))))))),MAX($D$16,POWER((ABS(K1448)^2)/($I$5*MAX(F1448,0.1)^2),1/3))),MAX($D$16,IFERROR(L1448,0)))))))</f>
        <v/>
      </c>
      <c r="M1448">
        <f>((F1448)+(G1448)*(L1448))*(L1448)</f>
        <v/>
      </c>
      <c r="N1448">
        <f>(((F1448)+(G1448)*(L1448))*(L1448))/MAX((F1448)+2*(L1448)*SQRT(1+(G1448)^2),1E-6)</f>
        <v/>
      </c>
      <c r="O1448">
        <f>ABS(K1448)/MAX(((F1448)+(G1448)*(L1448))*(L1448),1E-6)</f>
        <v/>
      </c>
      <c r="P1448">
        <f>E1448+L1448</f>
        <v/>
      </c>
      <c r="Q1448">
        <f>P1448+((ABS(K1448)/MAX(((F1448)+(G1448)*(L1448))*(L1448),1E-6))^2)/(2*$I$5)</f>
        <v/>
      </c>
      <c r="R1448">
        <f>((ABS(K1448)*$D$6)/(MAX(((F1448)+(G1448)*(L1448))*(L1448),1E-6)*MAX(((((F1448)+(G1448)*(L1448))*(L1448))/MAX((F1448)+2*(L1448)*SQRT(1+(G1448)^2),1E-6))^(2/3),1E-6)))^2</f>
        <v/>
      </c>
      <c r="S1448">
        <f>ABS(ABS(K1448)/MAX(((F1448)+(G1448)*(L1448))*(L1448),1E-6))/SQRT($I$5*MAX((((F1448)+(G1448)*(L1448))*(L1448))/MAX((F1448)+2*(G1448)*(L1448),1E-6),1E-6))</f>
        <v/>
      </c>
      <c r="T1448">
        <f>((F1448)*(L1448)^2)/2+(G1448)*(L1448)^3/3+(ABS(K1448)^2)/($I$5*MAX(((F1448)+(G1448)*(L1448))*(L1448),1E-6))</f>
        <v/>
      </c>
      <c r="U1448">
        <f>IF($D$20=0,0,IFERROR(Q1447-(((R1447+R1448)/2)*J1448)-(IF(O1447&gt;O1448,$D$8*((O1447^2-O1448^2)/(2*$I$5)),$D$9*((O1448^2-O1447^2)/(2*$I$5)))+($D$10*(ABS(I1448)/90)*(MAX(O1447^2,O1448^2)/(2*$I$5))))-Q1448,0))</f>
        <v/>
      </c>
      <c r="V1448">
        <f>IF($D$20=0,1,IFERROR(IF(ROUND(S1448,3)=1,1,IF(AND(ABS(U1448)&lt;$D$19,S1448&gt;1),1,0)),0))</f>
        <v/>
      </c>
      <c r="W1448">
        <f>IF($D$20=0,IFERROR(W1449,MAX($D$16,POWER((ABS(K1448)^2)/($I$5*MAX(F1448,0.1)^2),1/3))),IF(IFERROR(AG1449,0)=0,IFERROR(W1449,MAX($D$16,POWER((ABS(K1448)^2)/($I$5*MAX(F1448,0.1)^2),1/3))),IF(OR(IFERROR(W1448,0)=0,IFERROR(AD1449,0)&gt;1),MAX($D$16,POWER((ABS(K1448)^2)/($I$5*MAX(F1448,0.1)^2),1/3)),IF(IFERROR(AF1448,0)&gt;0,MAX($D$16,IFERROR(W1448,0)+((IFERROR(AF1448,0))*$D$18*IF((IFERROR(AD1448,0))&lt;1,1,-1))),IF(IFERROR(AF1448,0)&lt;0,IF(ABS((MAX($D$16,POWER((ABS(K1448)^2)/($I$5*MAX(F1448,0.1)^2),1/3)))-IFERROR(W1448,0))&gt;$D$19,MAX($D$16,IF((MAX($D$16,POWER((ABS(K1448)^2)/($I$5*MAX(F1448,0.1)^2),1/3)))&gt;IFERROR(W1448,0),MIN((MAX($D$16,POWER((ABS(K1448)^2)/($I$5*MAX(F1448,0.1)^2),1/3))),IFERROR(W1448,0)+(MIN(ABS(IFERROR(AF1448,0))*$D$18,ABS((MAX($D$16,POWER((ABS(K1448)^2)/($I$5*MAX(F1448,0.1)^2),1/3)))-IFERROR(W1448,0))))),MAX((MAX($D$16,POWER((ABS(K1448)^2)/($I$5*MAX(F1448,0.1)^2),1/3))),IFERROR(W1448,0)-(MIN(ABS(IFERROR(AF1448,0))*$D$18,ABS((MAX($D$16,POWER((ABS(K1448)^2)/($I$5*MAX(F1448,0.1)^2),1/3)))-IFERROR(W1448,0))))))),MAX($D$16,POWER((ABS(K1448)^2)/($I$5*MAX(F1448,0.1)^2),1/3))),MAX($D$16,IFERROR(W1448,0)))))))</f>
        <v/>
      </c>
      <c r="X1448">
        <f>((F1448)+(G1448)*(W1448))*(W1448)</f>
        <v/>
      </c>
      <c r="Y1448">
        <f>(((F1448)+(G1448)*(W1448))*(W1448))/MAX((F1448)+2*(W1448)*SQRT(1+(G1448)^2),1E-6)</f>
        <v/>
      </c>
      <c r="Z1448">
        <f>ABS(K1448)/MAX(((F1448)+(G1448)*(W1448))*(W1448),1E-6)</f>
        <v/>
      </c>
      <c r="AA1448">
        <f>E1448+W1448</f>
        <v/>
      </c>
      <c r="AB1448">
        <f>AA1448+((ABS(K1448)/MAX(((F1448)+(G1448)*(W1448))*(W1448),1E-6))^2)/(2*$I$5)</f>
        <v/>
      </c>
      <c r="AC1448">
        <f>((ABS(K1448)*$D$6)/(MAX(((F1448)+(G1448)*(W1448))*(W1448),1E-6)*MAX(((((F1448)+(G1448)*(W1448))*(W1448))/MAX((F1448)+2*(W1448)*SQRT(1+(G1448)^2),1E-6))^(2/3),1E-6)))^2</f>
        <v/>
      </c>
      <c r="AD1448">
        <f>ABS(ABS(K1448)/MAX(((F1448)+(G1448)*(W1448))*(W1448),1E-6))/SQRT($I$5*MAX((((F1448)+(G1448)*(W1448))*(W1448))/MAX((F1448)+2*(G1448)*(W1448),1E-6),1E-6))</f>
        <v/>
      </c>
      <c r="AE1448">
        <f>((F1448)*(W1448)^2)/2+(G1448)*(W1448)^3/3+(ABS(K1448)^2)/($I$5*MAX(((F1448)+(G1448)*(W1448))*(W1448),1E-6))</f>
        <v/>
      </c>
      <c r="AF1448">
        <f>IF($D$20=0,0,IFERROR(AB1449+(((AC1448+AC1449)/2)*J1449)+(IF(Z1448&gt;Z1449,$D$8*((Z1448^2-Z1449^2)/(2*$I$5)),$D$9*((Z1449^2-Z1448^2)/(2*$I$5)))+($D$10*(ABS(I1449)/90)*(MAX(Z1448^2,Z1449^2)/(2*$I$5))))-AB1448,0))</f>
        <v/>
      </c>
      <c r="AG1448">
        <f>IF($D$20=0,1,IFERROR(IF(ROUND(AD1448,3)=1,1,IF(AND(ABS(AF1448)&lt;$D$19,AD1448&lt;1),1,0)),0))</f>
        <v/>
      </c>
      <c r="AH1448">
        <f>IFERROR(IF(V32="Supercritical",MAX($D$16,IFERROR(L1448,MAX($D$16,POWER((ABS(K1448)^2)/($I$5*MAX(F1448,0.1)^2),1/3)))),IF(V32="Subcritical",MAX($D$16,IFERROR(W1448,MAX($D$16,POWER((ABS(K1448)^2)/($I$5*MAX(F1448,0.1)^2),1/3)))),IF(AND(IFERROR(V1448,0)=1,IFERROR(AG1448,0)=1),IF(IFERROR(T1448,-1E99)&gt;=IFERROR(AE1448,-1E99),MAX($D$16,IFERROR(L1448,MAX($D$16,POWER((ABS(K1448)^2)/($I$5*MAX(F1448,0.1)^2),1/3)))),MAX($D$16,IFERROR(W1448,MAX($D$16,POWER((ABS(K1448)^2)/($I$5*MAX(F1448,0.1)^2),1/3))))),IF(IFERROR(V1448,0)=1,MAX($D$16,IFERROR(L1448,MAX($D$16,POWER((ABS(K1448)^2)/($I$5*MAX(F1448,0.1)^2),1/3)))),IF(IFERROR(AG1448,0)=1,MAX($D$16,IFERROR(W1448,MAX($D$16,POWER((ABS(K1448)^2)/($I$5*MAX(F1448,0.1)^2),1/3)))),MAX($D$16,POWER((ABS(K1448)^2)/($I$5*MAX(F1448,0.1)^2),1/3))))))),MAX($D$16,POWER((ABS(K1448)^2)/($I$5*MAX(F1448,0.1)^2),1/3)))</f>
        <v/>
      </c>
      <c r="AI1448">
        <f>E1448+AH1448</f>
        <v/>
      </c>
      <c r="AJ1448">
        <f>AI1448+((ABS(K1448)/MAX(((F1448)+(G1448)*(AH1448))*(AH1448),1E-6))^2)/(2*$I$5)</f>
        <v/>
      </c>
      <c r="AM1448" t="n">
        <v>0</v>
      </c>
      <c r="AN1448" t="n">
        <v>0</v>
      </c>
      <c r="AO1448">
        <f>AM1448+AN1448</f>
        <v/>
      </c>
      <c r="AP1448">
        <f>AP1447+AO1448</f>
        <v/>
      </c>
      <c r="AQ1448">
        <f>ABS(ABS(K1448)/MAX(((F1448)+(G1448)*(AH1448))*(AH1448),1E-6))/SQRT($I$5*MAX((((F1448)+(G1448)*(AH1448))*(AH1448))/MAX((F1448)+2*(G1448)*(AH1448),1E-6),1E-6))</f>
        <v/>
      </c>
      <c r="AR1448">
        <f>IF(AQ1448&lt;1,"Subcritical","Supercritical")</f>
        <v/>
      </c>
      <c r="AS1448">
        <f>((ABS(K1448)*$D$6)/(MAX(((F1448)+(G1448)*(AH1448))*(AH1448),1E-6)*MAX(((((F1448)+(G1448)*(AH1448))*(AH1448))/MAX((F1448)+2*(AH1448)*SQRT(1+(G1448)^2),1E-6))^(2/3),1E-6)))^2</f>
        <v/>
      </c>
    </row>
    <row r="1449">
      <c r="A1449" t="n">
        <v>1300</v>
      </c>
      <c r="B1449" t="n">
        <v>1298.889</v>
      </c>
      <c r="C1449" t="n">
        <v>616068.531</v>
      </c>
      <c r="D1449" t="n">
        <v>3096705.316</v>
      </c>
      <c r="E1449" t="n">
        <v>631.9125</v>
      </c>
      <c r="F1449" t="n">
        <v>5.2</v>
      </c>
      <c r="G1449" t="n">
        <v>0</v>
      </c>
      <c r="H1449" t="inlineStr">
        <is>
          <t>Normal</t>
        </is>
      </c>
      <c r="I1449" t="n">
        <v>0.057</v>
      </c>
      <c r="J1449">
        <f>B1449-B1448</f>
        <v/>
      </c>
      <c r="K1449">
        <f>MAX(0,K1448-AO1448)</f>
        <v/>
      </c>
      <c r="L1449">
        <f>IF($D$20=0,IFERROR(L1448,MAX($D$16,POWER((ABS(K1449)^2)/($I$5*MAX(F1449,0.1)^2),1/3))),IF(IFERROR(V1448,0)=0,IFERROR(L1448,MAX($D$16,POWER((ABS(K1449)^2)/($I$5*MAX(F1449,0.1)^2),1/3))),IF(OR(IFERROR(L1449,0)=0,IFERROR(S1448,0)&lt;1,IFERROR(S1449,0)&lt;1),MAX($D$16,POWER((ABS(K1449)^2)/($I$5*MAX(F1449,0.1)^2),1/3)),IF(IFERROR(U1449,0)&gt;0,MAX($D$16,IFERROR(L1449,0)+((IFERROR(U1449,0))*$D$18*IF((IFERROR(S1449,0))&lt;1,1,-1))),IF(IFERROR(U1449,0)&lt;0,IF(ABS((MAX($D$16,POWER((ABS(K1449)^2)/($I$5*MAX(F1449,0.1)^2),1/3)))-IFERROR(L1449,0))&gt;$D$19,MAX($D$16,IF((MAX($D$16,POWER((ABS(K1449)^2)/($I$5*MAX(F1449,0.1)^2),1/3)))&gt;IFERROR(L1449,0),MIN((MAX($D$16,POWER((ABS(K1449)^2)/($I$5*MAX(F1449,0.1)^2),1/3))),IFERROR(L1449,0)+(MIN(ABS(IFERROR(U1449,0))*$D$18,ABS((MAX($D$16,POWER((ABS(K1449)^2)/($I$5*MAX(F1449,0.1)^2),1/3)))-IFERROR(L1449,0))))),MAX((MAX($D$16,POWER((ABS(K1449)^2)/($I$5*MAX(F1449,0.1)^2),1/3))),IFERROR(L1449,0)-(MIN(ABS(IFERROR(U1449,0))*$D$18,ABS((MAX($D$16,POWER((ABS(K1449)^2)/($I$5*MAX(F1449,0.1)^2),1/3)))-IFERROR(L1449,0))))))),MAX($D$16,POWER((ABS(K1449)^2)/($I$5*MAX(F1449,0.1)^2),1/3))),MAX($D$16,IFERROR(L1449,0)))))))</f>
        <v/>
      </c>
      <c r="M1449">
        <f>((F1449)+(G1449)*(L1449))*(L1449)</f>
        <v/>
      </c>
      <c r="N1449">
        <f>(((F1449)+(G1449)*(L1449))*(L1449))/MAX((F1449)+2*(L1449)*SQRT(1+(G1449)^2),1E-6)</f>
        <v/>
      </c>
      <c r="O1449">
        <f>ABS(K1449)/MAX(((F1449)+(G1449)*(L1449))*(L1449),1E-6)</f>
        <v/>
      </c>
      <c r="P1449">
        <f>E1449+L1449</f>
        <v/>
      </c>
      <c r="Q1449">
        <f>P1449+((ABS(K1449)/MAX(((F1449)+(G1449)*(L1449))*(L1449),1E-6))^2)/(2*$I$5)</f>
        <v/>
      </c>
      <c r="R1449">
        <f>((ABS(K1449)*$D$6)/(MAX(((F1449)+(G1449)*(L1449))*(L1449),1E-6)*MAX(((((F1449)+(G1449)*(L1449))*(L1449))/MAX((F1449)+2*(L1449)*SQRT(1+(G1449)^2),1E-6))^(2/3),1E-6)))^2</f>
        <v/>
      </c>
      <c r="S1449">
        <f>ABS(ABS(K1449)/MAX(((F1449)+(G1449)*(L1449))*(L1449),1E-6))/SQRT($I$5*MAX((((F1449)+(G1449)*(L1449))*(L1449))/MAX((F1449)+2*(G1449)*(L1449),1E-6),1E-6))</f>
        <v/>
      </c>
      <c r="T1449">
        <f>((F1449)*(L1449)^2)/2+(G1449)*(L1449)^3/3+(ABS(K1449)^2)/($I$5*MAX(((F1449)+(G1449)*(L1449))*(L1449),1E-6))</f>
        <v/>
      </c>
      <c r="U1449">
        <f>IF($D$20=0,0,IFERROR(Q1448-(((R1448+R1449)/2)*J1449)-(IF(O1448&gt;O1449,$D$8*((O1448^2-O1449^2)/(2*$I$5)),$D$9*((O1449^2-O1448^2)/(2*$I$5)))+($D$10*(ABS(I1449)/90)*(MAX(O1448^2,O1449^2)/(2*$I$5))))-Q1449,0))</f>
        <v/>
      </c>
      <c r="V1449">
        <f>IF($D$20=0,1,IFERROR(IF(ROUND(S1449,3)=1,1,IF(AND(ABS(U1449)&lt;$D$19,S1449&gt;1),1,0)),0))</f>
        <v/>
      </c>
      <c r="W1449">
        <f>IF($D$20=0,IFERROR(W1450,MAX($D$16,POWER((ABS(K1449)^2)/($I$5*MAX(F1449,0.1)^2),1/3))),IF(IFERROR(AG1450,0)=0,IFERROR(W1450,MAX($D$16,POWER((ABS(K1449)^2)/($I$5*MAX(F1449,0.1)^2),1/3))),IF(OR(IFERROR(W1449,0)=0,IFERROR(AD1450,0)&gt;1),MAX($D$16,POWER((ABS(K1449)^2)/($I$5*MAX(F1449,0.1)^2),1/3)),IF(IFERROR(AF1449,0)&gt;0,MAX($D$16,IFERROR(W1449,0)+((IFERROR(AF1449,0))*$D$18*IF((IFERROR(AD1449,0))&lt;1,1,-1))),IF(IFERROR(AF1449,0)&lt;0,IF(ABS((MAX($D$16,POWER((ABS(K1449)^2)/($I$5*MAX(F1449,0.1)^2),1/3)))-IFERROR(W1449,0))&gt;$D$19,MAX($D$16,IF((MAX($D$16,POWER((ABS(K1449)^2)/($I$5*MAX(F1449,0.1)^2),1/3)))&gt;IFERROR(W1449,0),MIN((MAX($D$16,POWER((ABS(K1449)^2)/($I$5*MAX(F1449,0.1)^2),1/3))),IFERROR(W1449,0)+(MIN(ABS(IFERROR(AF1449,0))*$D$18,ABS((MAX($D$16,POWER((ABS(K1449)^2)/($I$5*MAX(F1449,0.1)^2),1/3)))-IFERROR(W1449,0))))),MAX((MAX($D$16,POWER((ABS(K1449)^2)/($I$5*MAX(F1449,0.1)^2),1/3))),IFERROR(W1449,0)-(MIN(ABS(IFERROR(AF1449,0))*$D$18,ABS((MAX($D$16,POWER((ABS(K1449)^2)/($I$5*MAX(F1449,0.1)^2),1/3)))-IFERROR(W1449,0))))))),MAX($D$16,POWER((ABS(K1449)^2)/($I$5*MAX(F1449,0.1)^2),1/3))),MAX($D$16,IFERROR(W1449,0)))))))</f>
        <v/>
      </c>
      <c r="X1449">
        <f>((F1449)+(G1449)*(W1449))*(W1449)</f>
        <v/>
      </c>
      <c r="Y1449">
        <f>(((F1449)+(G1449)*(W1449))*(W1449))/MAX((F1449)+2*(W1449)*SQRT(1+(G1449)^2),1E-6)</f>
        <v/>
      </c>
      <c r="Z1449">
        <f>ABS(K1449)/MAX(((F1449)+(G1449)*(W1449))*(W1449),1E-6)</f>
        <v/>
      </c>
      <c r="AA1449">
        <f>E1449+W1449</f>
        <v/>
      </c>
      <c r="AB1449">
        <f>AA1449+((ABS(K1449)/MAX(((F1449)+(G1449)*(W1449))*(W1449),1E-6))^2)/(2*$I$5)</f>
        <v/>
      </c>
      <c r="AC1449">
        <f>((ABS(K1449)*$D$6)/(MAX(((F1449)+(G1449)*(W1449))*(W1449),1E-6)*MAX(((((F1449)+(G1449)*(W1449))*(W1449))/MAX((F1449)+2*(W1449)*SQRT(1+(G1449)^2),1E-6))^(2/3),1E-6)))^2</f>
        <v/>
      </c>
      <c r="AD1449">
        <f>ABS(ABS(K1449)/MAX(((F1449)+(G1449)*(W1449))*(W1449),1E-6))/SQRT($I$5*MAX((((F1449)+(G1449)*(W1449))*(W1449))/MAX((F1449)+2*(G1449)*(W1449),1E-6),1E-6))</f>
        <v/>
      </c>
      <c r="AE1449">
        <f>((F1449)*(W1449)^2)/2+(G1449)*(W1449)^3/3+(ABS(K1449)^2)/($I$5*MAX(((F1449)+(G1449)*(W1449))*(W1449),1E-6))</f>
        <v/>
      </c>
      <c r="AF1449">
        <f>IF($D$20=0,0,IFERROR(AB1450+(((AC1449+AC1450)/2)*J1450)+(IF(Z1449&gt;Z1450,$D$8*((Z1449^2-Z1450^2)/(2*$I$5)),$D$9*((Z1450^2-Z1449^2)/(2*$I$5)))+($D$10*(ABS(I1450)/90)*(MAX(Z1449^2,Z1450^2)/(2*$I$5))))-AB1449,0))</f>
        <v/>
      </c>
      <c r="AG1449">
        <f>IF($D$20=0,1,IFERROR(IF(ROUND(AD1449,3)=1,1,IF(AND(ABS(AF1449)&lt;$D$19,AD1449&lt;1),1,0)),0))</f>
        <v/>
      </c>
      <c r="AH1449">
        <f>IFERROR(IF(V32="Supercritical",MAX($D$16,IFERROR(L1449,MAX($D$16,POWER((ABS(K1449)^2)/($I$5*MAX(F1449,0.1)^2),1/3)))),IF(V32="Subcritical",MAX($D$16,IFERROR(W1449,MAX($D$16,POWER((ABS(K1449)^2)/($I$5*MAX(F1449,0.1)^2),1/3)))),IF(AND(IFERROR(V1449,0)=1,IFERROR(AG1449,0)=1),IF(IFERROR(T1449,-1E99)&gt;=IFERROR(AE1449,-1E99),MAX($D$16,IFERROR(L1449,MAX($D$16,POWER((ABS(K1449)^2)/($I$5*MAX(F1449,0.1)^2),1/3)))),MAX($D$16,IFERROR(W1449,MAX($D$16,POWER((ABS(K1449)^2)/($I$5*MAX(F1449,0.1)^2),1/3))))),IF(IFERROR(V1449,0)=1,MAX($D$16,IFERROR(L1449,MAX($D$16,POWER((ABS(K1449)^2)/($I$5*MAX(F1449,0.1)^2),1/3)))),IF(IFERROR(AG1449,0)=1,MAX($D$16,IFERROR(W1449,MAX($D$16,POWER((ABS(K1449)^2)/($I$5*MAX(F1449,0.1)^2),1/3)))),MAX($D$16,POWER((ABS(K1449)^2)/($I$5*MAX(F1449,0.1)^2),1/3))))))),MAX($D$16,POWER((ABS(K1449)^2)/($I$5*MAX(F1449,0.1)^2),1/3)))</f>
        <v/>
      </c>
      <c r="AI1449">
        <f>E1449+AH1449</f>
        <v/>
      </c>
      <c r="AJ1449">
        <f>AI1449+((ABS(K1449)/MAX(((F1449)+(G1449)*(AH1449))*(AH1449),1E-6))^2)/(2*$I$5)</f>
        <v/>
      </c>
      <c r="AM1449" t="n">
        <v>0</v>
      </c>
      <c r="AN1449" t="n">
        <v>0</v>
      </c>
      <c r="AO1449">
        <f>AM1449+AN1449</f>
        <v/>
      </c>
      <c r="AP1449">
        <f>AP1448+AO1449</f>
        <v/>
      </c>
      <c r="AQ1449">
        <f>ABS(ABS(K1449)/MAX(((F1449)+(G1449)*(AH1449))*(AH1449),1E-6))/SQRT($I$5*MAX((((F1449)+(G1449)*(AH1449))*(AH1449))/MAX((F1449)+2*(G1449)*(AH1449),1E-6),1E-6))</f>
        <v/>
      </c>
      <c r="AR1449">
        <f>IF(AQ1449&lt;1,"Subcritical","Supercritical")</f>
        <v/>
      </c>
      <c r="AS1449">
        <f>((ABS(K1449)*$D$6)/(MAX(((F1449)+(G1449)*(AH1449))*(AH1449),1E-6)*MAX(((((F1449)+(G1449)*(AH1449))*(AH1449))/MAX((F1449)+2*(AH1449)*SQRT(1+(G1449)^2),1E-6))^(2/3),1E-6)))^2</f>
        <v/>
      </c>
    </row>
    <row r="1450">
      <c r="A1450" t="n">
        <v>1301</v>
      </c>
      <c r="B1450" t="n">
        <v>1299.889</v>
      </c>
      <c r="C1450" t="n">
        <v>616068.488</v>
      </c>
      <c r="D1450" t="n">
        <v>3096704.317</v>
      </c>
      <c r="E1450" t="n">
        <v>631.912</v>
      </c>
      <c r="F1450" t="n">
        <v>5.2</v>
      </c>
      <c r="G1450" t="n">
        <v>0</v>
      </c>
      <c r="H1450" t="inlineStr">
        <is>
          <t>Normal</t>
        </is>
      </c>
      <c r="I1450" t="n">
        <v>0.057</v>
      </c>
      <c r="J1450">
        <f>B1450-B1449</f>
        <v/>
      </c>
      <c r="K1450">
        <f>MAX(0,K1449-AO1449)</f>
        <v/>
      </c>
      <c r="L1450">
        <f>IF($D$20=0,IFERROR(L1449,MAX($D$16,POWER((ABS(K1450)^2)/($I$5*MAX(F1450,0.1)^2),1/3))),IF(IFERROR(V1449,0)=0,IFERROR(L1449,MAX($D$16,POWER((ABS(K1450)^2)/($I$5*MAX(F1450,0.1)^2),1/3))),IF(OR(IFERROR(L1450,0)=0,IFERROR(S1449,0)&lt;1,IFERROR(S1450,0)&lt;1),MAX($D$16,POWER((ABS(K1450)^2)/($I$5*MAX(F1450,0.1)^2),1/3)),IF(IFERROR(U1450,0)&gt;0,MAX($D$16,IFERROR(L1450,0)+((IFERROR(U1450,0))*$D$18*IF((IFERROR(S1450,0))&lt;1,1,-1))),IF(IFERROR(U1450,0)&lt;0,IF(ABS((MAX($D$16,POWER((ABS(K1450)^2)/($I$5*MAX(F1450,0.1)^2),1/3)))-IFERROR(L1450,0))&gt;$D$19,MAX($D$16,IF((MAX($D$16,POWER((ABS(K1450)^2)/($I$5*MAX(F1450,0.1)^2),1/3)))&gt;IFERROR(L1450,0),MIN((MAX($D$16,POWER((ABS(K1450)^2)/($I$5*MAX(F1450,0.1)^2),1/3))),IFERROR(L1450,0)+(MIN(ABS(IFERROR(U1450,0))*$D$18,ABS((MAX($D$16,POWER((ABS(K1450)^2)/($I$5*MAX(F1450,0.1)^2),1/3)))-IFERROR(L1450,0))))),MAX((MAX($D$16,POWER((ABS(K1450)^2)/($I$5*MAX(F1450,0.1)^2),1/3))),IFERROR(L1450,0)-(MIN(ABS(IFERROR(U1450,0))*$D$18,ABS((MAX($D$16,POWER((ABS(K1450)^2)/($I$5*MAX(F1450,0.1)^2),1/3)))-IFERROR(L1450,0))))))),MAX($D$16,POWER((ABS(K1450)^2)/($I$5*MAX(F1450,0.1)^2),1/3))),MAX($D$16,IFERROR(L1450,0)))))))</f>
        <v/>
      </c>
      <c r="M1450">
        <f>((F1450)+(G1450)*(L1450))*(L1450)</f>
        <v/>
      </c>
      <c r="N1450">
        <f>(((F1450)+(G1450)*(L1450))*(L1450))/MAX((F1450)+2*(L1450)*SQRT(1+(G1450)^2),1E-6)</f>
        <v/>
      </c>
      <c r="O1450">
        <f>ABS(K1450)/MAX(((F1450)+(G1450)*(L1450))*(L1450),1E-6)</f>
        <v/>
      </c>
      <c r="P1450">
        <f>E1450+L1450</f>
        <v/>
      </c>
      <c r="Q1450">
        <f>P1450+((ABS(K1450)/MAX(((F1450)+(G1450)*(L1450))*(L1450),1E-6))^2)/(2*$I$5)</f>
        <v/>
      </c>
      <c r="R1450">
        <f>((ABS(K1450)*$D$6)/(MAX(((F1450)+(G1450)*(L1450))*(L1450),1E-6)*MAX(((((F1450)+(G1450)*(L1450))*(L1450))/MAX((F1450)+2*(L1450)*SQRT(1+(G1450)^2),1E-6))^(2/3),1E-6)))^2</f>
        <v/>
      </c>
      <c r="S1450">
        <f>ABS(ABS(K1450)/MAX(((F1450)+(G1450)*(L1450))*(L1450),1E-6))/SQRT($I$5*MAX((((F1450)+(G1450)*(L1450))*(L1450))/MAX((F1450)+2*(G1450)*(L1450),1E-6),1E-6))</f>
        <v/>
      </c>
      <c r="T1450">
        <f>((F1450)*(L1450)^2)/2+(G1450)*(L1450)^3/3+(ABS(K1450)^2)/($I$5*MAX(((F1450)+(G1450)*(L1450))*(L1450),1E-6))</f>
        <v/>
      </c>
      <c r="U1450">
        <f>IF($D$20=0,0,IFERROR(Q1449-(((R1449+R1450)/2)*J1450)-(IF(O1449&gt;O1450,$D$8*((O1449^2-O1450^2)/(2*$I$5)),$D$9*((O1450^2-O1449^2)/(2*$I$5)))+($D$10*(ABS(I1450)/90)*(MAX(O1449^2,O1450^2)/(2*$I$5))))-Q1450,0))</f>
        <v/>
      </c>
      <c r="V1450">
        <f>IF($D$20=0,1,IFERROR(IF(ROUND(S1450,3)=1,1,IF(AND(ABS(U1450)&lt;$D$19,S1450&gt;1),1,0)),0))</f>
        <v/>
      </c>
      <c r="W1450">
        <f>IF($D$20=0,IFERROR(W1451,MAX($D$16,POWER((ABS(K1450)^2)/($I$5*MAX(F1450,0.1)^2),1/3))),IF(IFERROR(AG1451,0)=0,IFERROR(W1451,MAX($D$16,POWER((ABS(K1450)^2)/($I$5*MAX(F1450,0.1)^2),1/3))),IF(OR(IFERROR(W1450,0)=0,IFERROR(AD1451,0)&gt;1),MAX($D$16,POWER((ABS(K1450)^2)/($I$5*MAX(F1450,0.1)^2),1/3)),IF(IFERROR(AF1450,0)&gt;0,MAX($D$16,IFERROR(W1450,0)+((IFERROR(AF1450,0))*$D$18*IF((IFERROR(AD1450,0))&lt;1,1,-1))),IF(IFERROR(AF1450,0)&lt;0,IF(ABS((MAX($D$16,POWER((ABS(K1450)^2)/($I$5*MAX(F1450,0.1)^2),1/3)))-IFERROR(W1450,0))&gt;$D$19,MAX($D$16,IF((MAX($D$16,POWER((ABS(K1450)^2)/($I$5*MAX(F1450,0.1)^2),1/3)))&gt;IFERROR(W1450,0),MIN((MAX($D$16,POWER((ABS(K1450)^2)/($I$5*MAX(F1450,0.1)^2),1/3))),IFERROR(W1450,0)+(MIN(ABS(IFERROR(AF1450,0))*$D$18,ABS((MAX($D$16,POWER((ABS(K1450)^2)/($I$5*MAX(F1450,0.1)^2),1/3)))-IFERROR(W1450,0))))),MAX((MAX($D$16,POWER((ABS(K1450)^2)/($I$5*MAX(F1450,0.1)^2),1/3))),IFERROR(W1450,0)-(MIN(ABS(IFERROR(AF1450,0))*$D$18,ABS((MAX($D$16,POWER((ABS(K1450)^2)/($I$5*MAX(F1450,0.1)^2),1/3)))-IFERROR(W1450,0))))))),MAX($D$16,POWER((ABS(K1450)^2)/($I$5*MAX(F1450,0.1)^2),1/3))),MAX($D$16,IFERROR(W1450,0)))))))</f>
        <v/>
      </c>
      <c r="X1450">
        <f>((F1450)+(G1450)*(W1450))*(W1450)</f>
        <v/>
      </c>
      <c r="Y1450">
        <f>(((F1450)+(G1450)*(W1450))*(W1450))/MAX((F1450)+2*(W1450)*SQRT(1+(G1450)^2),1E-6)</f>
        <v/>
      </c>
      <c r="Z1450">
        <f>ABS(K1450)/MAX(((F1450)+(G1450)*(W1450))*(W1450),1E-6)</f>
        <v/>
      </c>
      <c r="AA1450">
        <f>E1450+W1450</f>
        <v/>
      </c>
      <c r="AB1450">
        <f>AA1450+((ABS(K1450)/MAX(((F1450)+(G1450)*(W1450))*(W1450),1E-6))^2)/(2*$I$5)</f>
        <v/>
      </c>
      <c r="AC1450">
        <f>((ABS(K1450)*$D$6)/(MAX(((F1450)+(G1450)*(W1450))*(W1450),1E-6)*MAX(((((F1450)+(G1450)*(W1450))*(W1450))/MAX((F1450)+2*(W1450)*SQRT(1+(G1450)^2),1E-6))^(2/3),1E-6)))^2</f>
        <v/>
      </c>
      <c r="AD1450">
        <f>ABS(ABS(K1450)/MAX(((F1450)+(G1450)*(W1450))*(W1450),1E-6))/SQRT($I$5*MAX((((F1450)+(G1450)*(W1450))*(W1450))/MAX((F1450)+2*(G1450)*(W1450),1E-6),1E-6))</f>
        <v/>
      </c>
      <c r="AE1450">
        <f>((F1450)*(W1450)^2)/2+(G1450)*(W1450)^3/3+(ABS(K1450)^2)/($I$5*MAX(((F1450)+(G1450)*(W1450))*(W1450),1E-6))</f>
        <v/>
      </c>
      <c r="AF1450">
        <f>IF($D$20=0,0,IFERROR(AB1451+(((AC1450+AC1451)/2)*J1451)+(IF(Z1450&gt;Z1451,$D$8*((Z1450^2-Z1451^2)/(2*$I$5)),$D$9*((Z1451^2-Z1450^2)/(2*$I$5)))+($D$10*(ABS(I1451)/90)*(MAX(Z1450^2,Z1451^2)/(2*$I$5))))-AB1450,0))</f>
        <v/>
      </c>
      <c r="AG1450">
        <f>IF($D$20=0,1,IFERROR(IF(ROUND(AD1450,3)=1,1,IF(AND(ABS(AF1450)&lt;$D$19,AD1450&lt;1),1,0)),0))</f>
        <v/>
      </c>
      <c r="AH1450">
        <f>IFERROR(IF(V32="Supercritical",MAX($D$16,IFERROR(L1450,MAX($D$16,POWER((ABS(K1450)^2)/($I$5*MAX(F1450,0.1)^2),1/3)))),IF(V32="Subcritical",MAX($D$16,IFERROR(W1450,MAX($D$16,POWER((ABS(K1450)^2)/($I$5*MAX(F1450,0.1)^2),1/3)))),IF(AND(IFERROR(V1450,0)=1,IFERROR(AG1450,0)=1),IF(IFERROR(T1450,-1E99)&gt;=IFERROR(AE1450,-1E99),MAX($D$16,IFERROR(L1450,MAX($D$16,POWER((ABS(K1450)^2)/($I$5*MAX(F1450,0.1)^2),1/3)))),MAX($D$16,IFERROR(W1450,MAX($D$16,POWER((ABS(K1450)^2)/($I$5*MAX(F1450,0.1)^2),1/3))))),IF(IFERROR(V1450,0)=1,MAX($D$16,IFERROR(L1450,MAX($D$16,POWER((ABS(K1450)^2)/($I$5*MAX(F1450,0.1)^2),1/3)))),IF(IFERROR(AG1450,0)=1,MAX($D$16,IFERROR(W1450,MAX($D$16,POWER((ABS(K1450)^2)/($I$5*MAX(F1450,0.1)^2),1/3)))),MAX($D$16,POWER((ABS(K1450)^2)/($I$5*MAX(F1450,0.1)^2),1/3))))))),MAX($D$16,POWER((ABS(K1450)^2)/($I$5*MAX(F1450,0.1)^2),1/3)))</f>
        <v/>
      </c>
      <c r="AI1450">
        <f>E1450+AH1450</f>
        <v/>
      </c>
      <c r="AJ1450">
        <f>AI1450+((ABS(K1450)/MAX(((F1450)+(G1450)*(AH1450))*(AH1450),1E-6))^2)/(2*$I$5)</f>
        <v/>
      </c>
      <c r="AM1450" t="n">
        <v>0</v>
      </c>
      <c r="AN1450" t="n">
        <v>0</v>
      </c>
      <c r="AO1450">
        <f>AM1450+AN1450</f>
        <v/>
      </c>
      <c r="AP1450">
        <f>AP1449+AO1450</f>
        <v/>
      </c>
      <c r="AQ1450">
        <f>ABS(ABS(K1450)/MAX(((F1450)+(G1450)*(AH1450))*(AH1450),1E-6))/SQRT($I$5*MAX((((F1450)+(G1450)*(AH1450))*(AH1450))/MAX((F1450)+2*(G1450)*(AH1450),1E-6),1E-6))</f>
        <v/>
      </c>
      <c r="AR1450">
        <f>IF(AQ1450&lt;1,"Subcritical","Supercritical")</f>
        <v/>
      </c>
      <c r="AS1450">
        <f>((ABS(K1450)*$D$6)/(MAX(((F1450)+(G1450)*(AH1450))*(AH1450),1E-6)*MAX(((((F1450)+(G1450)*(AH1450))*(AH1450))/MAX((F1450)+2*(AH1450)*SQRT(1+(G1450)^2),1E-6))^(2/3),1E-6)))^2</f>
        <v/>
      </c>
    </row>
    <row r="1451">
      <c r="A1451" t="n">
        <v>1302</v>
      </c>
      <c r="B1451" t="n">
        <v>1300.889</v>
      </c>
      <c r="C1451" t="n">
        <v>616068.446</v>
      </c>
      <c r="D1451" t="n">
        <v>3096703.318</v>
      </c>
      <c r="E1451" t="n">
        <v>631.9115</v>
      </c>
      <c r="F1451" t="n">
        <v>5.2</v>
      </c>
      <c r="G1451" t="n">
        <v>0</v>
      </c>
      <c r="H1451" t="inlineStr">
        <is>
          <t>Normal</t>
        </is>
      </c>
      <c r="I1451" t="n">
        <v>0</v>
      </c>
      <c r="J1451">
        <f>B1451-B1450</f>
        <v/>
      </c>
      <c r="K1451">
        <f>MAX(0,K1450-AO1450)</f>
        <v/>
      </c>
      <c r="L1451">
        <f>IF($D$20=0,IFERROR(L1450,MAX($D$16,POWER((ABS(K1451)^2)/($I$5*MAX(F1451,0.1)^2),1/3))),IF(IFERROR(V1450,0)=0,IFERROR(L1450,MAX($D$16,POWER((ABS(K1451)^2)/($I$5*MAX(F1451,0.1)^2),1/3))),IF(OR(IFERROR(L1451,0)=0,IFERROR(S1450,0)&lt;1,IFERROR(S1451,0)&lt;1),MAX($D$16,POWER((ABS(K1451)^2)/($I$5*MAX(F1451,0.1)^2),1/3)),IF(IFERROR(U1451,0)&gt;0,MAX($D$16,IFERROR(L1451,0)+((IFERROR(U1451,0))*$D$18*IF((IFERROR(S1451,0))&lt;1,1,-1))),IF(IFERROR(U1451,0)&lt;0,IF(ABS((MAX($D$16,POWER((ABS(K1451)^2)/($I$5*MAX(F1451,0.1)^2),1/3)))-IFERROR(L1451,0))&gt;$D$19,MAX($D$16,IF((MAX($D$16,POWER((ABS(K1451)^2)/($I$5*MAX(F1451,0.1)^2),1/3)))&gt;IFERROR(L1451,0),MIN((MAX($D$16,POWER((ABS(K1451)^2)/($I$5*MAX(F1451,0.1)^2),1/3))),IFERROR(L1451,0)+(MIN(ABS(IFERROR(U1451,0))*$D$18,ABS((MAX($D$16,POWER((ABS(K1451)^2)/($I$5*MAX(F1451,0.1)^2),1/3)))-IFERROR(L1451,0))))),MAX((MAX($D$16,POWER((ABS(K1451)^2)/($I$5*MAX(F1451,0.1)^2),1/3))),IFERROR(L1451,0)-(MIN(ABS(IFERROR(U1451,0))*$D$18,ABS((MAX($D$16,POWER((ABS(K1451)^2)/($I$5*MAX(F1451,0.1)^2),1/3)))-IFERROR(L1451,0))))))),MAX($D$16,POWER((ABS(K1451)^2)/($I$5*MAX(F1451,0.1)^2),1/3))),MAX($D$16,IFERROR(L1451,0)))))))</f>
        <v/>
      </c>
      <c r="M1451">
        <f>((F1451)+(G1451)*(L1451))*(L1451)</f>
        <v/>
      </c>
      <c r="N1451">
        <f>(((F1451)+(G1451)*(L1451))*(L1451))/MAX((F1451)+2*(L1451)*SQRT(1+(G1451)^2),1E-6)</f>
        <v/>
      </c>
      <c r="O1451">
        <f>ABS(K1451)/MAX(((F1451)+(G1451)*(L1451))*(L1451),1E-6)</f>
        <v/>
      </c>
      <c r="P1451">
        <f>E1451+L1451</f>
        <v/>
      </c>
      <c r="Q1451">
        <f>P1451+((ABS(K1451)/MAX(((F1451)+(G1451)*(L1451))*(L1451),1E-6))^2)/(2*$I$5)</f>
        <v/>
      </c>
      <c r="R1451">
        <f>((ABS(K1451)*$D$6)/(MAX(((F1451)+(G1451)*(L1451))*(L1451),1E-6)*MAX(((((F1451)+(G1451)*(L1451))*(L1451))/MAX((F1451)+2*(L1451)*SQRT(1+(G1451)^2),1E-6))^(2/3),1E-6)))^2</f>
        <v/>
      </c>
      <c r="S1451">
        <f>ABS(ABS(K1451)/MAX(((F1451)+(G1451)*(L1451))*(L1451),1E-6))/SQRT($I$5*MAX((((F1451)+(G1451)*(L1451))*(L1451))/MAX((F1451)+2*(G1451)*(L1451),1E-6),1E-6))</f>
        <v/>
      </c>
      <c r="T1451">
        <f>((F1451)*(L1451)^2)/2+(G1451)*(L1451)^3/3+(ABS(K1451)^2)/($I$5*MAX(((F1451)+(G1451)*(L1451))*(L1451),1E-6))</f>
        <v/>
      </c>
      <c r="U1451">
        <f>IF($D$20=0,0,IFERROR(Q1450-(((R1450+R1451)/2)*J1451)-(IF(O1450&gt;O1451,$D$8*((O1450^2-O1451^2)/(2*$I$5)),$D$9*((O1451^2-O1450^2)/(2*$I$5)))+($D$10*(ABS(I1451)/90)*(MAX(O1450^2,O1451^2)/(2*$I$5))))-Q1451,0))</f>
        <v/>
      </c>
      <c r="V1451">
        <f>IF($D$20=0,1,IFERROR(IF(ROUND(S1451,3)=1,1,IF(AND(ABS(U1451)&lt;$D$19,S1451&gt;1),1,0)),0))</f>
        <v/>
      </c>
      <c r="W1451">
        <f>IF($D$20=0,IFERROR(W1452,MAX($D$16,POWER((ABS(K1451)^2)/($I$5*MAX(F1451,0.1)^2),1/3))),IF(IFERROR(AG1452,0)=0,IFERROR(W1452,MAX($D$16,POWER((ABS(K1451)^2)/($I$5*MAX(F1451,0.1)^2),1/3))),IF(OR(IFERROR(W1451,0)=0,IFERROR(AD1452,0)&gt;1),MAX($D$16,POWER((ABS(K1451)^2)/($I$5*MAX(F1451,0.1)^2),1/3)),IF(IFERROR(AF1451,0)&gt;0,MAX($D$16,IFERROR(W1451,0)+((IFERROR(AF1451,0))*$D$18*IF((IFERROR(AD1451,0))&lt;1,1,-1))),IF(IFERROR(AF1451,0)&lt;0,IF(ABS((MAX($D$16,POWER((ABS(K1451)^2)/($I$5*MAX(F1451,0.1)^2),1/3)))-IFERROR(W1451,0))&gt;$D$19,MAX($D$16,IF((MAX($D$16,POWER((ABS(K1451)^2)/($I$5*MAX(F1451,0.1)^2),1/3)))&gt;IFERROR(W1451,0),MIN((MAX($D$16,POWER((ABS(K1451)^2)/($I$5*MAX(F1451,0.1)^2),1/3))),IFERROR(W1451,0)+(MIN(ABS(IFERROR(AF1451,0))*$D$18,ABS((MAX($D$16,POWER((ABS(K1451)^2)/($I$5*MAX(F1451,0.1)^2),1/3)))-IFERROR(W1451,0))))),MAX((MAX($D$16,POWER((ABS(K1451)^2)/($I$5*MAX(F1451,0.1)^2),1/3))),IFERROR(W1451,0)-(MIN(ABS(IFERROR(AF1451,0))*$D$18,ABS((MAX($D$16,POWER((ABS(K1451)^2)/($I$5*MAX(F1451,0.1)^2),1/3)))-IFERROR(W1451,0))))))),MAX($D$16,POWER((ABS(K1451)^2)/($I$5*MAX(F1451,0.1)^2),1/3))),MAX($D$16,IFERROR(W1451,0)))))))</f>
        <v/>
      </c>
      <c r="X1451">
        <f>((F1451)+(G1451)*(W1451))*(W1451)</f>
        <v/>
      </c>
      <c r="Y1451">
        <f>(((F1451)+(G1451)*(W1451))*(W1451))/MAX((F1451)+2*(W1451)*SQRT(1+(G1451)^2),1E-6)</f>
        <v/>
      </c>
      <c r="Z1451">
        <f>ABS(K1451)/MAX(((F1451)+(G1451)*(W1451))*(W1451),1E-6)</f>
        <v/>
      </c>
      <c r="AA1451">
        <f>E1451+W1451</f>
        <v/>
      </c>
      <c r="AB1451">
        <f>AA1451+((ABS(K1451)/MAX(((F1451)+(G1451)*(W1451))*(W1451),1E-6))^2)/(2*$I$5)</f>
        <v/>
      </c>
      <c r="AC1451">
        <f>((ABS(K1451)*$D$6)/(MAX(((F1451)+(G1451)*(W1451))*(W1451),1E-6)*MAX(((((F1451)+(G1451)*(W1451))*(W1451))/MAX((F1451)+2*(W1451)*SQRT(1+(G1451)^2),1E-6))^(2/3),1E-6)))^2</f>
        <v/>
      </c>
      <c r="AD1451">
        <f>ABS(ABS(K1451)/MAX(((F1451)+(G1451)*(W1451))*(W1451),1E-6))/SQRT($I$5*MAX((((F1451)+(G1451)*(W1451))*(W1451))/MAX((F1451)+2*(G1451)*(W1451),1E-6),1E-6))</f>
        <v/>
      </c>
      <c r="AE1451">
        <f>((F1451)*(W1451)^2)/2+(G1451)*(W1451)^3/3+(ABS(K1451)^2)/($I$5*MAX(((F1451)+(G1451)*(W1451))*(W1451),1E-6))</f>
        <v/>
      </c>
      <c r="AF1451">
        <f>IF($D$20=0,0,IFERROR(AB1452+(((AC1451+AC1452)/2)*J1452)+(IF(Z1451&gt;Z1452,$D$8*((Z1451^2-Z1452^2)/(2*$I$5)),$D$9*((Z1452^2-Z1451^2)/(2*$I$5)))+($D$10*(ABS(I1452)/90)*(MAX(Z1451^2,Z1452^2)/(2*$I$5))))-AB1451,0))</f>
        <v/>
      </c>
      <c r="AG1451">
        <f>IF($D$20=0,1,IFERROR(IF(ROUND(AD1451,3)=1,1,IF(AND(ABS(AF1451)&lt;$D$19,AD1451&lt;1),1,0)),0))</f>
        <v/>
      </c>
      <c r="AH1451">
        <f>IFERROR(IF(V32="Supercritical",MAX($D$16,IFERROR(L1451,MAX($D$16,POWER((ABS(K1451)^2)/($I$5*MAX(F1451,0.1)^2),1/3)))),IF(V32="Subcritical",MAX($D$16,IFERROR(W1451,MAX($D$16,POWER((ABS(K1451)^2)/($I$5*MAX(F1451,0.1)^2),1/3)))),IF(AND(IFERROR(V1451,0)=1,IFERROR(AG1451,0)=1),IF(IFERROR(T1451,-1E99)&gt;=IFERROR(AE1451,-1E99),MAX($D$16,IFERROR(L1451,MAX($D$16,POWER((ABS(K1451)^2)/($I$5*MAX(F1451,0.1)^2),1/3)))),MAX($D$16,IFERROR(W1451,MAX($D$16,POWER((ABS(K1451)^2)/($I$5*MAX(F1451,0.1)^2),1/3))))),IF(IFERROR(V1451,0)=1,MAX($D$16,IFERROR(L1451,MAX($D$16,POWER((ABS(K1451)^2)/($I$5*MAX(F1451,0.1)^2),1/3)))),IF(IFERROR(AG1451,0)=1,MAX($D$16,IFERROR(W1451,MAX($D$16,POWER((ABS(K1451)^2)/($I$5*MAX(F1451,0.1)^2),1/3)))),MAX($D$16,POWER((ABS(K1451)^2)/($I$5*MAX(F1451,0.1)^2),1/3))))))),MAX($D$16,POWER((ABS(K1451)^2)/($I$5*MAX(F1451,0.1)^2),1/3)))</f>
        <v/>
      </c>
      <c r="AI1451">
        <f>E1451+AH1451</f>
        <v/>
      </c>
      <c r="AJ1451">
        <f>AI1451+((ABS(K1451)/MAX(((F1451)+(G1451)*(AH1451))*(AH1451),1E-6))^2)/(2*$I$5)</f>
        <v/>
      </c>
      <c r="AM1451" t="n">
        <v>0</v>
      </c>
      <c r="AN1451" t="n">
        <v>0</v>
      </c>
      <c r="AO1451">
        <f>AM1451+AN1451</f>
        <v/>
      </c>
      <c r="AP1451">
        <f>AP1450+AO1451</f>
        <v/>
      </c>
      <c r="AQ1451">
        <f>ABS(ABS(K1451)/MAX(((F1451)+(G1451)*(AH1451))*(AH1451),1E-6))/SQRT($I$5*MAX((((F1451)+(G1451)*(AH1451))*(AH1451))/MAX((F1451)+2*(G1451)*(AH1451),1E-6),1E-6))</f>
        <v/>
      </c>
      <c r="AR1451">
        <f>IF(AQ1451&lt;1,"Subcritical","Supercritical")</f>
        <v/>
      </c>
      <c r="AS1451">
        <f>((ABS(K1451)*$D$6)/(MAX(((F1451)+(G1451)*(AH1451))*(AH1451),1E-6)*MAX(((((F1451)+(G1451)*(AH1451))*(AH1451))/MAX((F1451)+2*(AH1451)*SQRT(1+(G1451)^2),1E-6))^(2/3),1E-6)))^2</f>
        <v/>
      </c>
    </row>
    <row r="1452">
      <c r="A1452" t="n">
        <v>1303</v>
      </c>
      <c r="B1452" t="n">
        <v>1301.889</v>
      </c>
      <c r="C1452" t="n">
        <v>616068.404</v>
      </c>
      <c r="D1452" t="n">
        <v>3096702.319</v>
      </c>
      <c r="E1452" t="n">
        <v>631.9109999999999</v>
      </c>
      <c r="F1452" t="n">
        <v>5.2</v>
      </c>
      <c r="G1452" t="n">
        <v>0</v>
      </c>
      <c r="H1452" t="inlineStr">
        <is>
          <t>Normal</t>
        </is>
      </c>
      <c r="I1452" t="n">
        <v>0.002</v>
      </c>
      <c r="J1452">
        <f>B1452-B1451</f>
        <v/>
      </c>
      <c r="K1452">
        <f>MAX(0,K1451-AO1451)</f>
        <v/>
      </c>
      <c r="L1452">
        <f>IF($D$20=0,IFERROR(L1451,MAX($D$16,POWER((ABS(K1452)^2)/($I$5*MAX(F1452,0.1)^2),1/3))),IF(IFERROR(V1451,0)=0,IFERROR(L1451,MAX($D$16,POWER((ABS(K1452)^2)/($I$5*MAX(F1452,0.1)^2),1/3))),IF(OR(IFERROR(L1452,0)=0,IFERROR(S1451,0)&lt;1,IFERROR(S1452,0)&lt;1),MAX($D$16,POWER((ABS(K1452)^2)/($I$5*MAX(F1452,0.1)^2),1/3)),IF(IFERROR(U1452,0)&gt;0,MAX($D$16,IFERROR(L1452,0)+((IFERROR(U1452,0))*$D$18*IF((IFERROR(S1452,0))&lt;1,1,-1))),IF(IFERROR(U1452,0)&lt;0,IF(ABS((MAX($D$16,POWER((ABS(K1452)^2)/($I$5*MAX(F1452,0.1)^2),1/3)))-IFERROR(L1452,0))&gt;$D$19,MAX($D$16,IF((MAX($D$16,POWER((ABS(K1452)^2)/($I$5*MAX(F1452,0.1)^2),1/3)))&gt;IFERROR(L1452,0),MIN((MAX($D$16,POWER((ABS(K1452)^2)/($I$5*MAX(F1452,0.1)^2),1/3))),IFERROR(L1452,0)+(MIN(ABS(IFERROR(U1452,0))*$D$18,ABS((MAX($D$16,POWER((ABS(K1452)^2)/($I$5*MAX(F1452,0.1)^2),1/3)))-IFERROR(L1452,0))))),MAX((MAX($D$16,POWER((ABS(K1452)^2)/($I$5*MAX(F1452,0.1)^2),1/3))),IFERROR(L1452,0)-(MIN(ABS(IFERROR(U1452,0))*$D$18,ABS((MAX($D$16,POWER((ABS(K1452)^2)/($I$5*MAX(F1452,0.1)^2),1/3)))-IFERROR(L1452,0))))))),MAX($D$16,POWER((ABS(K1452)^2)/($I$5*MAX(F1452,0.1)^2),1/3))),MAX($D$16,IFERROR(L1452,0)))))))</f>
        <v/>
      </c>
      <c r="M1452">
        <f>((F1452)+(G1452)*(L1452))*(L1452)</f>
        <v/>
      </c>
      <c r="N1452">
        <f>(((F1452)+(G1452)*(L1452))*(L1452))/MAX((F1452)+2*(L1452)*SQRT(1+(G1452)^2),1E-6)</f>
        <v/>
      </c>
      <c r="O1452">
        <f>ABS(K1452)/MAX(((F1452)+(G1452)*(L1452))*(L1452),1E-6)</f>
        <v/>
      </c>
      <c r="P1452">
        <f>E1452+L1452</f>
        <v/>
      </c>
      <c r="Q1452">
        <f>P1452+((ABS(K1452)/MAX(((F1452)+(G1452)*(L1452))*(L1452),1E-6))^2)/(2*$I$5)</f>
        <v/>
      </c>
      <c r="R1452">
        <f>((ABS(K1452)*$D$6)/(MAX(((F1452)+(G1452)*(L1452))*(L1452),1E-6)*MAX(((((F1452)+(G1452)*(L1452))*(L1452))/MAX((F1452)+2*(L1452)*SQRT(1+(G1452)^2),1E-6))^(2/3),1E-6)))^2</f>
        <v/>
      </c>
      <c r="S1452">
        <f>ABS(ABS(K1452)/MAX(((F1452)+(G1452)*(L1452))*(L1452),1E-6))/SQRT($I$5*MAX((((F1452)+(G1452)*(L1452))*(L1452))/MAX((F1452)+2*(G1452)*(L1452),1E-6),1E-6))</f>
        <v/>
      </c>
      <c r="T1452">
        <f>((F1452)*(L1452)^2)/2+(G1452)*(L1452)^3/3+(ABS(K1452)^2)/($I$5*MAX(((F1452)+(G1452)*(L1452))*(L1452),1E-6))</f>
        <v/>
      </c>
      <c r="U1452">
        <f>IF($D$20=0,0,IFERROR(Q1451-(((R1451+R1452)/2)*J1452)-(IF(O1451&gt;O1452,$D$8*((O1451^2-O1452^2)/(2*$I$5)),$D$9*((O1452^2-O1451^2)/(2*$I$5)))+($D$10*(ABS(I1452)/90)*(MAX(O1451^2,O1452^2)/(2*$I$5))))-Q1452,0))</f>
        <v/>
      </c>
      <c r="V1452">
        <f>IF($D$20=0,1,IFERROR(IF(ROUND(S1452,3)=1,1,IF(AND(ABS(U1452)&lt;$D$19,S1452&gt;1),1,0)),0))</f>
        <v/>
      </c>
      <c r="W1452">
        <f>IF($D$20=0,IFERROR(W1453,MAX($D$16,POWER((ABS(K1452)^2)/($I$5*MAX(F1452,0.1)^2),1/3))),IF(IFERROR(AG1453,0)=0,IFERROR(W1453,MAX($D$16,POWER((ABS(K1452)^2)/($I$5*MAX(F1452,0.1)^2),1/3))),IF(OR(IFERROR(W1452,0)=0,IFERROR(AD1453,0)&gt;1),MAX($D$16,POWER((ABS(K1452)^2)/($I$5*MAX(F1452,0.1)^2),1/3)),IF(IFERROR(AF1452,0)&gt;0,MAX($D$16,IFERROR(W1452,0)+((IFERROR(AF1452,0))*$D$18*IF((IFERROR(AD1452,0))&lt;1,1,-1))),IF(IFERROR(AF1452,0)&lt;0,IF(ABS((MAX($D$16,POWER((ABS(K1452)^2)/($I$5*MAX(F1452,0.1)^2),1/3)))-IFERROR(W1452,0))&gt;$D$19,MAX($D$16,IF((MAX($D$16,POWER((ABS(K1452)^2)/($I$5*MAX(F1452,0.1)^2),1/3)))&gt;IFERROR(W1452,0),MIN((MAX($D$16,POWER((ABS(K1452)^2)/($I$5*MAX(F1452,0.1)^2),1/3))),IFERROR(W1452,0)+(MIN(ABS(IFERROR(AF1452,0))*$D$18,ABS((MAX($D$16,POWER((ABS(K1452)^2)/($I$5*MAX(F1452,0.1)^2),1/3)))-IFERROR(W1452,0))))),MAX((MAX($D$16,POWER((ABS(K1452)^2)/($I$5*MAX(F1452,0.1)^2),1/3))),IFERROR(W1452,0)-(MIN(ABS(IFERROR(AF1452,0))*$D$18,ABS((MAX($D$16,POWER((ABS(K1452)^2)/($I$5*MAX(F1452,0.1)^2),1/3)))-IFERROR(W1452,0))))))),MAX($D$16,POWER((ABS(K1452)^2)/($I$5*MAX(F1452,0.1)^2),1/3))),MAX($D$16,IFERROR(W1452,0)))))))</f>
        <v/>
      </c>
      <c r="X1452">
        <f>((F1452)+(G1452)*(W1452))*(W1452)</f>
        <v/>
      </c>
      <c r="Y1452">
        <f>(((F1452)+(G1452)*(W1452))*(W1452))/MAX((F1452)+2*(W1452)*SQRT(1+(G1452)^2),1E-6)</f>
        <v/>
      </c>
      <c r="Z1452">
        <f>ABS(K1452)/MAX(((F1452)+(G1452)*(W1452))*(W1452),1E-6)</f>
        <v/>
      </c>
      <c r="AA1452">
        <f>E1452+W1452</f>
        <v/>
      </c>
      <c r="AB1452">
        <f>AA1452+((ABS(K1452)/MAX(((F1452)+(G1452)*(W1452))*(W1452),1E-6))^2)/(2*$I$5)</f>
        <v/>
      </c>
      <c r="AC1452">
        <f>((ABS(K1452)*$D$6)/(MAX(((F1452)+(G1452)*(W1452))*(W1452),1E-6)*MAX(((((F1452)+(G1452)*(W1452))*(W1452))/MAX((F1452)+2*(W1452)*SQRT(1+(G1452)^2),1E-6))^(2/3),1E-6)))^2</f>
        <v/>
      </c>
      <c r="AD1452">
        <f>ABS(ABS(K1452)/MAX(((F1452)+(G1452)*(W1452))*(W1452),1E-6))/SQRT($I$5*MAX((((F1452)+(G1452)*(W1452))*(W1452))/MAX((F1452)+2*(G1452)*(W1452),1E-6),1E-6))</f>
        <v/>
      </c>
      <c r="AE1452">
        <f>((F1452)*(W1452)^2)/2+(G1452)*(W1452)^3/3+(ABS(K1452)^2)/($I$5*MAX(((F1452)+(G1452)*(W1452))*(W1452),1E-6))</f>
        <v/>
      </c>
      <c r="AF1452">
        <f>IF($D$20=0,0,IFERROR(AB1453+(((AC1452+AC1453)/2)*J1453)+(IF(Z1452&gt;Z1453,$D$8*((Z1452^2-Z1453^2)/(2*$I$5)),$D$9*((Z1453^2-Z1452^2)/(2*$I$5)))+($D$10*(ABS(I1453)/90)*(MAX(Z1452^2,Z1453^2)/(2*$I$5))))-AB1452,0))</f>
        <v/>
      </c>
      <c r="AG1452">
        <f>IF($D$20=0,1,IFERROR(IF(ROUND(AD1452,3)=1,1,IF(AND(ABS(AF1452)&lt;$D$19,AD1452&lt;1),1,0)),0))</f>
        <v/>
      </c>
      <c r="AH1452">
        <f>IFERROR(IF(V32="Supercritical",MAX($D$16,IFERROR(L1452,MAX($D$16,POWER((ABS(K1452)^2)/($I$5*MAX(F1452,0.1)^2),1/3)))),IF(V32="Subcritical",MAX($D$16,IFERROR(W1452,MAX($D$16,POWER((ABS(K1452)^2)/($I$5*MAX(F1452,0.1)^2),1/3)))),IF(AND(IFERROR(V1452,0)=1,IFERROR(AG1452,0)=1),IF(IFERROR(T1452,-1E99)&gt;=IFERROR(AE1452,-1E99),MAX($D$16,IFERROR(L1452,MAX($D$16,POWER((ABS(K1452)^2)/($I$5*MAX(F1452,0.1)^2),1/3)))),MAX($D$16,IFERROR(W1452,MAX($D$16,POWER((ABS(K1452)^2)/($I$5*MAX(F1452,0.1)^2),1/3))))),IF(IFERROR(V1452,0)=1,MAX($D$16,IFERROR(L1452,MAX($D$16,POWER((ABS(K1452)^2)/($I$5*MAX(F1452,0.1)^2),1/3)))),IF(IFERROR(AG1452,0)=1,MAX($D$16,IFERROR(W1452,MAX($D$16,POWER((ABS(K1452)^2)/($I$5*MAX(F1452,0.1)^2),1/3)))),MAX($D$16,POWER((ABS(K1452)^2)/($I$5*MAX(F1452,0.1)^2),1/3))))))),MAX($D$16,POWER((ABS(K1452)^2)/($I$5*MAX(F1452,0.1)^2),1/3)))</f>
        <v/>
      </c>
      <c r="AI1452">
        <f>E1452+AH1452</f>
        <v/>
      </c>
      <c r="AJ1452">
        <f>AI1452+((ABS(K1452)/MAX(((F1452)+(G1452)*(AH1452))*(AH1452),1E-6))^2)/(2*$I$5)</f>
        <v/>
      </c>
      <c r="AM1452" t="n">
        <v>0</v>
      </c>
      <c r="AN1452" t="n">
        <v>0</v>
      </c>
      <c r="AO1452">
        <f>AM1452+AN1452</f>
        <v/>
      </c>
      <c r="AP1452">
        <f>AP1451+AO1452</f>
        <v/>
      </c>
      <c r="AQ1452">
        <f>ABS(ABS(K1452)/MAX(((F1452)+(G1452)*(AH1452))*(AH1452),1E-6))/SQRT($I$5*MAX((((F1452)+(G1452)*(AH1452))*(AH1452))/MAX((F1452)+2*(G1452)*(AH1452),1E-6),1E-6))</f>
        <v/>
      </c>
      <c r="AR1452">
        <f>IF(AQ1452&lt;1,"Subcritical","Supercritical")</f>
        <v/>
      </c>
      <c r="AS1452">
        <f>((ABS(K1452)*$D$6)/(MAX(((F1452)+(G1452)*(AH1452))*(AH1452),1E-6)*MAX(((((F1452)+(G1452)*(AH1452))*(AH1452))/MAX((F1452)+2*(AH1452)*SQRT(1+(G1452)^2),1E-6))^(2/3),1E-6)))^2</f>
        <v/>
      </c>
    </row>
    <row r="1453">
      <c r="A1453" t="n">
        <v>1304</v>
      </c>
      <c r="B1453" t="n">
        <v>1302.89</v>
      </c>
      <c r="C1453" t="n">
        <v>616068.362</v>
      </c>
      <c r="D1453" t="n">
        <v>3096701.319</v>
      </c>
      <c r="E1453" t="n">
        <v>631.9105</v>
      </c>
      <c r="F1453" t="n">
        <v>5.2</v>
      </c>
      <c r="G1453" t="n">
        <v>0</v>
      </c>
      <c r="H1453" t="inlineStr">
        <is>
          <t>Normal</t>
        </is>
      </c>
      <c r="I1453" t="n">
        <v>0.06</v>
      </c>
      <c r="J1453">
        <f>B1453-B1452</f>
        <v/>
      </c>
      <c r="K1453">
        <f>MAX(0,K1452-AO1452)</f>
        <v/>
      </c>
      <c r="L1453">
        <f>IF($D$20=0,IFERROR(L1452,MAX($D$16,POWER((ABS(K1453)^2)/($I$5*MAX(F1453,0.1)^2),1/3))),IF(IFERROR(V1452,0)=0,IFERROR(L1452,MAX($D$16,POWER((ABS(K1453)^2)/($I$5*MAX(F1453,0.1)^2),1/3))),IF(OR(IFERROR(L1453,0)=0,IFERROR(S1452,0)&lt;1,IFERROR(S1453,0)&lt;1),MAX($D$16,POWER((ABS(K1453)^2)/($I$5*MAX(F1453,0.1)^2),1/3)),IF(IFERROR(U1453,0)&gt;0,MAX($D$16,IFERROR(L1453,0)+((IFERROR(U1453,0))*$D$18*IF((IFERROR(S1453,0))&lt;1,1,-1))),IF(IFERROR(U1453,0)&lt;0,IF(ABS((MAX($D$16,POWER((ABS(K1453)^2)/($I$5*MAX(F1453,0.1)^2),1/3)))-IFERROR(L1453,0))&gt;$D$19,MAX($D$16,IF((MAX($D$16,POWER((ABS(K1453)^2)/($I$5*MAX(F1453,0.1)^2),1/3)))&gt;IFERROR(L1453,0),MIN((MAX($D$16,POWER((ABS(K1453)^2)/($I$5*MAX(F1453,0.1)^2),1/3))),IFERROR(L1453,0)+(MIN(ABS(IFERROR(U1453,0))*$D$18,ABS((MAX($D$16,POWER((ABS(K1453)^2)/($I$5*MAX(F1453,0.1)^2),1/3)))-IFERROR(L1453,0))))),MAX((MAX($D$16,POWER((ABS(K1453)^2)/($I$5*MAX(F1453,0.1)^2),1/3))),IFERROR(L1453,0)-(MIN(ABS(IFERROR(U1453,0))*$D$18,ABS((MAX($D$16,POWER((ABS(K1453)^2)/($I$5*MAX(F1453,0.1)^2),1/3)))-IFERROR(L1453,0))))))),MAX($D$16,POWER((ABS(K1453)^2)/($I$5*MAX(F1453,0.1)^2),1/3))),MAX($D$16,IFERROR(L1453,0)))))))</f>
        <v/>
      </c>
      <c r="M1453">
        <f>((F1453)+(G1453)*(L1453))*(L1453)</f>
        <v/>
      </c>
      <c r="N1453">
        <f>(((F1453)+(G1453)*(L1453))*(L1453))/MAX((F1453)+2*(L1453)*SQRT(1+(G1453)^2),1E-6)</f>
        <v/>
      </c>
      <c r="O1453">
        <f>ABS(K1453)/MAX(((F1453)+(G1453)*(L1453))*(L1453),1E-6)</f>
        <v/>
      </c>
      <c r="P1453">
        <f>E1453+L1453</f>
        <v/>
      </c>
      <c r="Q1453">
        <f>P1453+((ABS(K1453)/MAX(((F1453)+(G1453)*(L1453))*(L1453),1E-6))^2)/(2*$I$5)</f>
        <v/>
      </c>
      <c r="R1453">
        <f>((ABS(K1453)*$D$6)/(MAX(((F1453)+(G1453)*(L1453))*(L1453),1E-6)*MAX(((((F1453)+(G1453)*(L1453))*(L1453))/MAX((F1453)+2*(L1453)*SQRT(1+(G1453)^2),1E-6))^(2/3),1E-6)))^2</f>
        <v/>
      </c>
      <c r="S1453">
        <f>ABS(ABS(K1453)/MAX(((F1453)+(G1453)*(L1453))*(L1453),1E-6))/SQRT($I$5*MAX((((F1453)+(G1453)*(L1453))*(L1453))/MAX((F1453)+2*(G1453)*(L1453),1E-6),1E-6))</f>
        <v/>
      </c>
      <c r="T1453">
        <f>((F1453)*(L1453)^2)/2+(G1453)*(L1453)^3/3+(ABS(K1453)^2)/($I$5*MAX(((F1453)+(G1453)*(L1453))*(L1453),1E-6))</f>
        <v/>
      </c>
      <c r="U1453">
        <f>IF($D$20=0,0,IFERROR(Q1452-(((R1452+R1453)/2)*J1453)-(IF(O1452&gt;O1453,$D$8*((O1452^2-O1453^2)/(2*$I$5)),$D$9*((O1453^2-O1452^2)/(2*$I$5)))+($D$10*(ABS(I1453)/90)*(MAX(O1452^2,O1453^2)/(2*$I$5))))-Q1453,0))</f>
        <v/>
      </c>
      <c r="V1453">
        <f>IF($D$20=0,1,IFERROR(IF(ROUND(S1453,3)=1,1,IF(AND(ABS(U1453)&lt;$D$19,S1453&gt;1),1,0)),0))</f>
        <v/>
      </c>
      <c r="W1453">
        <f>IF($D$20=0,IFERROR(W1454,MAX($D$16,POWER((ABS(K1453)^2)/($I$5*MAX(F1453,0.1)^2),1/3))),IF(IFERROR(AG1454,0)=0,IFERROR(W1454,MAX($D$16,POWER((ABS(K1453)^2)/($I$5*MAX(F1453,0.1)^2),1/3))),IF(OR(IFERROR(W1453,0)=0,IFERROR(AD1454,0)&gt;1),MAX($D$16,POWER((ABS(K1453)^2)/($I$5*MAX(F1453,0.1)^2),1/3)),IF(IFERROR(AF1453,0)&gt;0,MAX($D$16,IFERROR(W1453,0)+((IFERROR(AF1453,0))*$D$18*IF((IFERROR(AD1453,0))&lt;1,1,-1))),IF(IFERROR(AF1453,0)&lt;0,IF(ABS((MAX($D$16,POWER((ABS(K1453)^2)/($I$5*MAX(F1453,0.1)^2),1/3)))-IFERROR(W1453,0))&gt;$D$19,MAX($D$16,IF((MAX($D$16,POWER((ABS(K1453)^2)/($I$5*MAX(F1453,0.1)^2),1/3)))&gt;IFERROR(W1453,0),MIN((MAX($D$16,POWER((ABS(K1453)^2)/($I$5*MAX(F1453,0.1)^2),1/3))),IFERROR(W1453,0)+(MIN(ABS(IFERROR(AF1453,0))*$D$18,ABS((MAX($D$16,POWER((ABS(K1453)^2)/($I$5*MAX(F1453,0.1)^2),1/3)))-IFERROR(W1453,0))))),MAX((MAX($D$16,POWER((ABS(K1453)^2)/($I$5*MAX(F1453,0.1)^2),1/3))),IFERROR(W1453,0)-(MIN(ABS(IFERROR(AF1453,0))*$D$18,ABS((MAX($D$16,POWER((ABS(K1453)^2)/($I$5*MAX(F1453,0.1)^2),1/3)))-IFERROR(W1453,0))))))),MAX($D$16,POWER((ABS(K1453)^2)/($I$5*MAX(F1453,0.1)^2),1/3))),MAX($D$16,IFERROR(W1453,0)))))))</f>
        <v/>
      </c>
      <c r="X1453">
        <f>((F1453)+(G1453)*(W1453))*(W1453)</f>
        <v/>
      </c>
      <c r="Y1453">
        <f>(((F1453)+(G1453)*(W1453))*(W1453))/MAX((F1453)+2*(W1453)*SQRT(1+(G1453)^2),1E-6)</f>
        <v/>
      </c>
      <c r="Z1453">
        <f>ABS(K1453)/MAX(((F1453)+(G1453)*(W1453))*(W1453),1E-6)</f>
        <v/>
      </c>
      <c r="AA1453">
        <f>E1453+W1453</f>
        <v/>
      </c>
      <c r="AB1453">
        <f>AA1453+((ABS(K1453)/MAX(((F1453)+(G1453)*(W1453))*(W1453),1E-6))^2)/(2*$I$5)</f>
        <v/>
      </c>
      <c r="AC1453">
        <f>((ABS(K1453)*$D$6)/(MAX(((F1453)+(G1453)*(W1453))*(W1453),1E-6)*MAX(((((F1453)+(G1453)*(W1453))*(W1453))/MAX((F1453)+2*(W1453)*SQRT(1+(G1453)^2),1E-6))^(2/3),1E-6)))^2</f>
        <v/>
      </c>
      <c r="AD1453">
        <f>ABS(ABS(K1453)/MAX(((F1453)+(G1453)*(W1453))*(W1453),1E-6))/SQRT($I$5*MAX((((F1453)+(G1453)*(W1453))*(W1453))/MAX((F1453)+2*(G1453)*(W1453),1E-6),1E-6))</f>
        <v/>
      </c>
      <c r="AE1453">
        <f>((F1453)*(W1453)^2)/2+(G1453)*(W1453)^3/3+(ABS(K1453)^2)/($I$5*MAX(((F1453)+(G1453)*(W1453))*(W1453),1E-6))</f>
        <v/>
      </c>
      <c r="AF1453">
        <f>IF($D$20=0,0,IFERROR(AB1454+(((AC1453+AC1454)/2)*J1454)+(IF(Z1453&gt;Z1454,$D$8*((Z1453^2-Z1454^2)/(2*$I$5)),$D$9*((Z1454^2-Z1453^2)/(2*$I$5)))+($D$10*(ABS(I1454)/90)*(MAX(Z1453^2,Z1454^2)/(2*$I$5))))-AB1453,0))</f>
        <v/>
      </c>
      <c r="AG1453">
        <f>IF($D$20=0,1,IFERROR(IF(ROUND(AD1453,3)=1,1,IF(AND(ABS(AF1453)&lt;$D$19,AD1453&lt;1),1,0)),0))</f>
        <v/>
      </c>
      <c r="AH1453">
        <f>IFERROR(IF(V32="Supercritical",MAX($D$16,IFERROR(L1453,MAX($D$16,POWER((ABS(K1453)^2)/($I$5*MAX(F1453,0.1)^2),1/3)))),IF(V32="Subcritical",MAX($D$16,IFERROR(W1453,MAX($D$16,POWER((ABS(K1453)^2)/($I$5*MAX(F1453,0.1)^2),1/3)))),IF(AND(IFERROR(V1453,0)=1,IFERROR(AG1453,0)=1),IF(IFERROR(T1453,-1E99)&gt;=IFERROR(AE1453,-1E99),MAX($D$16,IFERROR(L1453,MAX($D$16,POWER((ABS(K1453)^2)/($I$5*MAX(F1453,0.1)^2),1/3)))),MAX($D$16,IFERROR(W1453,MAX($D$16,POWER((ABS(K1453)^2)/($I$5*MAX(F1453,0.1)^2),1/3))))),IF(IFERROR(V1453,0)=1,MAX($D$16,IFERROR(L1453,MAX($D$16,POWER((ABS(K1453)^2)/($I$5*MAX(F1453,0.1)^2),1/3)))),IF(IFERROR(AG1453,0)=1,MAX($D$16,IFERROR(W1453,MAX($D$16,POWER((ABS(K1453)^2)/($I$5*MAX(F1453,0.1)^2),1/3)))),MAX($D$16,POWER((ABS(K1453)^2)/($I$5*MAX(F1453,0.1)^2),1/3))))))),MAX($D$16,POWER((ABS(K1453)^2)/($I$5*MAX(F1453,0.1)^2),1/3)))</f>
        <v/>
      </c>
      <c r="AI1453">
        <f>E1453+AH1453</f>
        <v/>
      </c>
      <c r="AJ1453">
        <f>AI1453+((ABS(K1453)/MAX(((F1453)+(G1453)*(AH1453))*(AH1453),1E-6))^2)/(2*$I$5)</f>
        <v/>
      </c>
      <c r="AM1453" t="n">
        <v>0</v>
      </c>
      <c r="AN1453" t="n">
        <v>0</v>
      </c>
      <c r="AO1453">
        <f>AM1453+AN1453</f>
        <v/>
      </c>
      <c r="AP1453">
        <f>AP1452+AO1453</f>
        <v/>
      </c>
      <c r="AQ1453">
        <f>ABS(ABS(K1453)/MAX(((F1453)+(G1453)*(AH1453))*(AH1453),1E-6))/SQRT($I$5*MAX((((F1453)+(G1453)*(AH1453))*(AH1453))/MAX((F1453)+2*(G1453)*(AH1453),1E-6),1E-6))</f>
        <v/>
      </c>
      <c r="AR1453">
        <f>IF(AQ1453&lt;1,"Subcritical","Supercritical")</f>
        <v/>
      </c>
      <c r="AS1453">
        <f>((ABS(K1453)*$D$6)/(MAX(((F1453)+(G1453)*(AH1453))*(AH1453),1E-6)*MAX(((((F1453)+(G1453)*(AH1453))*(AH1453))/MAX((F1453)+2*(AH1453)*SQRT(1+(G1453)^2),1E-6))^(2/3),1E-6)))^2</f>
        <v/>
      </c>
    </row>
    <row r="1454">
      <c r="A1454" t="n">
        <v>1305</v>
      </c>
      <c r="B1454" t="n">
        <v>1303.89</v>
      </c>
      <c r="C1454" t="n">
        <v>616068.319</v>
      </c>
      <c r="D1454" t="n">
        <v>3096700.32</v>
      </c>
      <c r="E1454" t="n">
        <v>631.91</v>
      </c>
      <c r="F1454" t="n">
        <v>5.2</v>
      </c>
      <c r="G1454" t="n">
        <v>0</v>
      </c>
      <c r="H1454" t="inlineStr">
        <is>
          <t>Normal</t>
        </is>
      </c>
      <c r="I1454" t="n">
        <v>0.057</v>
      </c>
      <c r="J1454">
        <f>B1454-B1453</f>
        <v/>
      </c>
      <c r="K1454">
        <f>MAX(0,K1453-AO1453)</f>
        <v/>
      </c>
      <c r="L1454">
        <f>IF($D$20=0,IFERROR(L1453,MAX($D$16,POWER((ABS(K1454)^2)/($I$5*MAX(F1454,0.1)^2),1/3))),IF(IFERROR(V1453,0)=0,IFERROR(L1453,MAX($D$16,POWER((ABS(K1454)^2)/($I$5*MAX(F1454,0.1)^2),1/3))),IF(OR(IFERROR(L1454,0)=0,IFERROR(S1453,0)&lt;1,IFERROR(S1454,0)&lt;1),MAX($D$16,POWER((ABS(K1454)^2)/($I$5*MAX(F1454,0.1)^2),1/3)),IF(IFERROR(U1454,0)&gt;0,MAX($D$16,IFERROR(L1454,0)+((IFERROR(U1454,0))*$D$18*IF((IFERROR(S1454,0))&lt;1,1,-1))),IF(IFERROR(U1454,0)&lt;0,IF(ABS((MAX($D$16,POWER((ABS(K1454)^2)/($I$5*MAX(F1454,0.1)^2),1/3)))-IFERROR(L1454,0))&gt;$D$19,MAX($D$16,IF((MAX($D$16,POWER((ABS(K1454)^2)/($I$5*MAX(F1454,0.1)^2),1/3)))&gt;IFERROR(L1454,0),MIN((MAX($D$16,POWER((ABS(K1454)^2)/($I$5*MAX(F1454,0.1)^2),1/3))),IFERROR(L1454,0)+(MIN(ABS(IFERROR(U1454,0))*$D$18,ABS((MAX($D$16,POWER((ABS(K1454)^2)/($I$5*MAX(F1454,0.1)^2),1/3)))-IFERROR(L1454,0))))),MAX((MAX($D$16,POWER((ABS(K1454)^2)/($I$5*MAX(F1454,0.1)^2),1/3))),IFERROR(L1454,0)-(MIN(ABS(IFERROR(U1454,0))*$D$18,ABS((MAX($D$16,POWER((ABS(K1454)^2)/($I$5*MAX(F1454,0.1)^2),1/3)))-IFERROR(L1454,0))))))),MAX($D$16,POWER((ABS(K1454)^2)/($I$5*MAX(F1454,0.1)^2),1/3))),MAX($D$16,IFERROR(L1454,0)))))))</f>
        <v/>
      </c>
      <c r="M1454">
        <f>((F1454)+(G1454)*(L1454))*(L1454)</f>
        <v/>
      </c>
      <c r="N1454">
        <f>(((F1454)+(G1454)*(L1454))*(L1454))/MAX((F1454)+2*(L1454)*SQRT(1+(G1454)^2),1E-6)</f>
        <v/>
      </c>
      <c r="O1454">
        <f>ABS(K1454)/MAX(((F1454)+(G1454)*(L1454))*(L1454),1E-6)</f>
        <v/>
      </c>
      <c r="P1454">
        <f>E1454+L1454</f>
        <v/>
      </c>
      <c r="Q1454">
        <f>P1454+((ABS(K1454)/MAX(((F1454)+(G1454)*(L1454))*(L1454),1E-6))^2)/(2*$I$5)</f>
        <v/>
      </c>
      <c r="R1454">
        <f>((ABS(K1454)*$D$6)/(MAX(((F1454)+(G1454)*(L1454))*(L1454),1E-6)*MAX(((((F1454)+(G1454)*(L1454))*(L1454))/MAX((F1454)+2*(L1454)*SQRT(1+(G1454)^2),1E-6))^(2/3),1E-6)))^2</f>
        <v/>
      </c>
      <c r="S1454">
        <f>ABS(ABS(K1454)/MAX(((F1454)+(G1454)*(L1454))*(L1454),1E-6))/SQRT($I$5*MAX((((F1454)+(G1454)*(L1454))*(L1454))/MAX((F1454)+2*(G1454)*(L1454),1E-6),1E-6))</f>
        <v/>
      </c>
      <c r="T1454">
        <f>((F1454)*(L1454)^2)/2+(G1454)*(L1454)^3/3+(ABS(K1454)^2)/($I$5*MAX(((F1454)+(G1454)*(L1454))*(L1454),1E-6))</f>
        <v/>
      </c>
      <c r="U1454">
        <f>IF($D$20=0,0,IFERROR(Q1453-(((R1453+R1454)/2)*J1454)-(IF(O1453&gt;O1454,$D$8*((O1453^2-O1454^2)/(2*$I$5)),$D$9*((O1454^2-O1453^2)/(2*$I$5)))+($D$10*(ABS(I1454)/90)*(MAX(O1453^2,O1454^2)/(2*$I$5))))-Q1454,0))</f>
        <v/>
      </c>
      <c r="V1454">
        <f>IF($D$20=0,1,IFERROR(IF(ROUND(S1454,3)=1,1,IF(AND(ABS(U1454)&lt;$D$19,S1454&gt;1),1,0)),0))</f>
        <v/>
      </c>
      <c r="W1454">
        <f>IF($D$20=0,IFERROR(W1455,MAX($D$16,POWER((ABS(K1454)^2)/($I$5*MAX(F1454,0.1)^2),1/3))),IF(IFERROR(AG1455,0)=0,IFERROR(W1455,MAX($D$16,POWER((ABS(K1454)^2)/($I$5*MAX(F1454,0.1)^2),1/3))),IF(OR(IFERROR(W1454,0)=0,IFERROR(AD1455,0)&gt;1),MAX($D$16,POWER((ABS(K1454)^2)/($I$5*MAX(F1454,0.1)^2),1/3)),IF(IFERROR(AF1454,0)&gt;0,MAX($D$16,IFERROR(W1454,0)+((IFERROR(AF1454,0))*$D$18*IF((IFERROR(AD1454,0))&lt;1,1,-1))),IF(IFERROR(AF1454,0)&lt;0,IF(ABS((MAX($D$16,POWER((ABS(K1454)^2)/($I$5*MAX(F1454,0.1)^2),1/3)))-IFERROR(W1454,0))&gt;$D$19,MAX($D$16,IF((MAX($D$16,POWER((ABS(K1454)^2)/($I$5*MAX(F1454,0.1)^2),1/3)))&gt;IFERROR(W1454,0),MIN((MAX($D$16,POWER((ABS(K1454)^2)/($I$5*MAX(F1454,0.1)^2),1/3))),IFERROR(W1454,0)+(MIN(ABS(IFERROR(AF1454,0))*$D$18,ABS((MAX($D$16,POWER((ABS(K1454)^2)/($I$5*MAX(F1454,0.1)^2),1/3)))-IFERROR(W1454,0))))),MAX((MAX($D$16,POWER((ABS(K1454)^2)/($I$5*MAX(F1454,0.1)^2),1/3))),IFERROR(W1454,0)-(MIN(ABS(IFERROR(AF1454,0))*$D$18,ABS((MAX($D$16,POWER((ABS(K1454)^2)/($I$5*MAX(F1454,0.1)^2),1/3)))-IFERROR(W1454,0))))))),MAX($D$16,POWER((ABS(K1454)^2)/($I$5*MAX(F1454,0.1)^2),1/3))),MAX($D$16,IFERROR(W1454,0)))))))</f>
        <v/>
      </c>
      <c r="X1454">
        <f>((F1454)+(G1454)*(W1454))*(W1454)</f>
        <v/>
      </c>
      <c r="Y1454">
        <f>(((F1454)+(G1454)*(W1454))*(W1454))/MAX((F1454)+2*(W1454)*SQRT(1+(G1454)^2),1E-6)</f>
        <v/>
      </c>
      <c r="Z1454">
        <f>ABS(K1454)/MAX(((F1454)+(G1454)*(W1454))*(W1454),1E-6)</f>
        <v/>
      </c>
      <c r="AA1454">
        <f>E1454+W1454</f>
        <v/>
      </c>
      <c r="AB1454">
        <f>AA1454+((ABS(K1454)/MAX(((F1454)+(G1454)*(W1454))*(W1454),1E-6))^2)/(2*$I$5)</f>
        <v/>
      </c>
      <c r="AC1454">
        <f>((ABS(K1454)*$D$6)/(MAX(((F1454)+(G1454)*(W1454))*(W1454),1E-6)*MAX(((((F1454)+(G1454)*(W1454))*(W1454))/MAX((F1454)+2*(W1454)*SQRT(1+(G1454)^2),1E-6))^(2/3),1E-6)))^2</f>
        <v/>
      </c>
      <c r="AD1454">
        <f>ABS(ABS(K1454)/MAX(((F1454)+(G1454)*(W1454))*(W1454),1E-6))/SQRT($I$5*MAX((((F1454)+(G1454)*(W1454))*(W1454))/MAX((F1454)+2*(G1454)*(W1454),1E-6),1E-6))</f>
        <v/>
      </c>
      <c r="AE1454">
        <f>((F1454)*(W1454)^2)/2+(G1454)*(W1454)^3/3+(ABS(K1454)^2)/($I$5*MAX(((F1454)+(G1454)*(W1454))*(W1454),1E-6))</f>
        <v/>
      </c>
      <c r="AF1454">
        <f>IF($D$20=0,0,IFERROR(AB1455+(((AC1454+AC1455)/2)*J1455)+(IF(Z1454&gt;Z1455,$D$8*((Z1454^2-Z1455^2)/(2*$I$5)),$D$9*((Z1455^2-Z1454^2)/(2*$I$5)))+($D$10*(ABS(I1455)/90)*(MAX(Z1454^2,Z1455^2)/(2*$I$5))))-AB1454,0))</f>
        <v/>
      </c>
      <c r="AG1454">
        <f>IF($D$20=0,1,IFERROR(IF(ROUND(AD1454,3)=1,1,IF(AND(ABS(AF1454)&lt;$D$19,AD1454&lt;1),1,0)),0))</f>
        <v/>
      </c>
      <c r="AH1454">
        <f>IFERROR(IF(V32="Supercritical",MAX($D$16,IFERROR(L1454,MAX($D$16,POWER((ABS(K1454)^2)/($I$5*MAX(F1454,0.1)^2),1/3)))),IF(V32="Subcritical",MAX($D$16,IFERROR(W1454,MAX($D$16,POWER((ABS(K1454)^2)/($I$5*MAX(F1454,0.1)^2),1/3)))),IF(AND(IFERROR(V1454,0)=1,IFERROR(AG1454,0)=1),IF(IFERROR(T1454,-1E99)&gt;=IFERROR(AE1454,-1E99),MAX($D$16,IFERROR(L1454,MAX($D$16,POWER((ABS(K1454)^2)/($I$5*MAX(F1454,0.1)^2),1/3)))),MAX($D$16,IFERROR(W1454,MAX($D$16,POWER((ABS(K1454)^2)/($I$5*MAX(F1454,0.1)^2),1/3))))),IF(IFERROR(V1454,0)=1,MAX($D$16,IFERROR(L1454,MAX($D$16,POWER((ABS(K1454)^2)/($I$5*MAX(F1454,0.1)^2),1/3)))),IF(IFERROR(AG1454,0)=1,MAX($D$16,IFERROR(W1454,MAX($D$16,POWER((ABS(K1454)^2)/($I$5*MAX(F1454,0.1)^2),1/3)))),MAX($D$16,POWER((ABS(K1454)^2)/($I$5*MAX(F1454,0.1)^2),1/3))))))),MAX($D$16,POWER((ABS(K1454)^2)/($I$5*MAX(F1454,0.1)^2),1/3)))</f>
        <v/>
      </c>
      <c r="AI1454">
        <f>E1454+AH1454</f>
        <v/>
      </c>
      <c r="AJ1454">
        <f>AI1454+((ABS(K1454)/MAX(((F1454)+(G1454)*(AH1454))*(AH1454),1E-6))^2)/(2*$I$5)</f>
        <v/>
      </c>
      <c r="AM1454" t="n">
        <v>0</v>
      </c>
      <c r="AN1454" t="n">
        <v>0</v>
      </c>
      <c r="AO1454">
        <f>AM1454+AN1454</f>
        <v/>
      </c>
      <c r="AP1454">
        <f>AP1453+AO1454</f>
        <v/>
      </c>
      <c r="AQ1454">
        <f>ABS(ABS(K1454)/MAX(((F1454)+(G1454)*(AH1454))*(AH1454),1E-6))/SQRT($I$5*MAX((((F1454)+(G1454)*(AH1454))*(AH1454))/MAX((F1454)+2*(G1454)*(AH1454),1E-6),1E-6))</f>
        <v/>
      </c>
      <c r="AR1454">
        <f>IF(AQ1454&lt;1,"Subcritical","Supercritical")</f>
        <v/>
      </c>
      <c r="AS1454">
        <f>((ABS(K1454)*$D$6)/(MAX(((F1454)+(G1454)*(AH1454))*(AH1454),1E-6)*MAX(((((F1454)+(G1454)*(AH1454))*(AH1454))/MAX((F1454)+2*(AH1454)*SQRT(1+(G1454)^2),1E-6))^(2/3),1E-6)))^2</f>
        <v/>
      </c>
    </row>
    <row r="1455">
      <c r="A1455" t="n">
        <v>1306</v>
      </c>
      <c r="B1455" t="n">
        <v>1304.89</v>
      </c>
      <c r="C1455" t="n">
        <v>616068.277</v>
      </c>
      <c r="D1455" t="n">
        <v>3096699.321</v>
      </c>
      <c r="E1455" t="n">
        <v>631.9095</v>
      </c>
      <c r="F1455" t="n">
        <v>5.2</v>
      </c>
      <c r="G1455" t="n">
        <v>0</v>
      </c>
      <c r="H1455" t="inlineStr">
        <is>
          <t>Normal</t>
        </is>
      </c>
      <c r="I1455" t="n">
        <v>0</v>
      </c>
      <c r="J1455">
        <f>B1455-B1454</f>
        <v/>
      </c>
      <c r="K1455">
        <f>MAX(0,K1454-AO1454)</f>
        <v/>
      </c>
      <c r="L1455">
        <f>IF($D$20=0,IFERROR(L1454,MAX($D$16,POWER((ABS(K1455)^2)/($I$5*MAX(F1455,0.1)^2),1/3))),IF(IFERROR(V1454,0)=0,IFERROR(L1454,MAX($D$16,POWER((ABS(K1455)^2)/($I$5*MAX(F1455,0.1)^2),1/3))),IF(OR(IFERROR(L1455,0)=0,IFERROR(S1454,0)&lt;1,IFERROR(S1455,0)&lt;1),MAX($D$16,POWER((ABS(K1455)^2)/($I$5*MAX(F1455,0.1)^2),1/3)),IF(IFERROR(U1455,0)&gt;0,MAX($D$16,IFERROR(L1455,0)+((IFERROR(U1455,0))*$D$18*IF((IFERROR(S1455,0))&lt;1,1,-1))),IF(IFERROR(U1455,0)&lt;0,IF(ABS((MAX($D$16,POWER((ABS(K1455)^2)/($I$5*MAX(F1455,0.1)^2),1/3)))-IFERROR(L1455,0))&gt;$D$19,MAX($D$16,IF((MAX($D$16,POWER((ABS(K1455)^2)/($I$5*MAX(F1455,0.1)^2),1/3)))&gt;IFERROR(L1455,0),MIN((MAX($D$16,POWER((ABS(K1455)^2)/($I$5*MAX(F1455,0.1)^2),1/3))),IFERROR(L1455,0)+(MIN(ABS(IFERROR(U1455,0))*$D$18,ABS((MAX($D$16,POWER((ABS(K1455)^2)/($I$5*MAX(F1455,0.1)^2),1/3)))-IFERROR(L1455,0))))),MAX((MAX($D$16,POWER((ABS(K1455)^2)/($I$5*MAX(F1455,0.1)^2),1/3))),IFERROR(L1455,0)-(MIN(ABS(IFERROR(U1455,0))*$D$18,ABS((MAX($D$16,POWER((ABS(K1455)^2)/($I$5*MAX(F1455,0.1)^2),1/3)))-IFERROR(L1455,0))))))),MAX($D$16,POWER((ABS(K1455)^2)/($I$5*MAX(F1455,0.1)^2),1/3))),MAX($D$16,IFERROR(L1455,0)))))))</f>
        <v/>
      </c>
      <c r="M1455">
        <f>((F1455)+(G1455)*(L1455))*(L1455)</f>
        <v/>
      </c>
      <c r="N1455">
        <f>(((F1455)+(G1455)*(L1455))*(L1455))/MAX((F1455)+2*(L1455)*SQRT(1+(G1455)^2),1E-6)</f>
        <v/>
      </c>
      <c r="O1455">
        <f>ABS(K1455)/MAX(((F1455)+(G1455)*(L1455))*(L1455),1E-6)</f>
        <v/>
      </c>
      <c r="P1455">
        <f>E1455+L1455</f>
        <v/>
      </c>
      <c r="Q1455">
        <f>P1455+((ABS(K1455)/MAX(((F1455)+(G1455)*(L1455))*(L1455),1E-6))^2)/(2*$I$5)</f>
        <v/>
      </c>
      <c r="R1455">
        <f>((ABS(K1455)*$D$6)/(MAX(((F1455)+(G1455)*(L1455))*(L1455),1E-6)*MAX(((((F1455)+(G1455)*(L1455))*(L1455))/MAX((F1455)+2*(L1455)*SQRT(1+(G1455)^2),1E-6))^(2/3),1E-6)))^2</f>
        <v/>
      </c>
      <c r="S1455">
        <f>ABS(ABS(K1455)/MAX(((F1455)+(G1455)*(L1455))*(L1455),1E-6))/SQRT($I$5*MAX((((F1455)+(G1455)*(L1455))*(L1455))/MAX((F1455)+2*(G1455)*(L1455),1E-6),1E-6))</f>
        <v/>
      </c>
      <c r="T1455">
        <f>((F1455)*(L1455)^2)/2+(G1455)*(L1455)^3/3+(ABS(K1455)^2)/($I$5*MAX(((F1455)+(G1455)*(L1455))*(L1455),1E-6))</f>
        <v/>
      </c>
      <c r="U1455">
        <f>IF($D$20=0,0,IFERROR(Q1454-(((R1454+R1455)/2)*J1455)-(IF(O1454&gt;O1455,$D$8*((O1454^2-O1455^2)/(2*$I$5)),$D$9*((O1455^2-O1454^2)/(2*$I$5)))+($D$10*(ABS(I1455)/90)*(MAX(O1454^2,O1455^2)/(2*$I$5))))-Q1455,0))</f>
        <v/>
      </c>
      <c r="V1455">
        <f>IF($D$20=0,1,IFERROR(IF(ROUND(S1455,3)=1,1,IF(AND(ABS(U1455)&lt;$D$19,S1455&gt;1),1,0)),0))</f>
        <v/>
      </c>
      <c r="W1455">
        <f>IF($D$20=0,IFERROR(W1456,MAX($D$16,POWER((ABS(K1455)^2)/($I$5*MAX(F1455,0.1)^2),1/3))),IF(IFERROR(AG1456,0)=0,IFERROR(W1456,MAX($D$16,POWER((ABS(K1455)^2)/($I$5*MAX(F1455,0.1)^2),1/3))),IF(OR(IFERROR(W1455,0)=0,IFERROR(AD1456,0)&gt;1),MAX($D$16,POWER((ABS(K1455)^2)/($I$5*MAX(F1455,0.1)^2),1/3)),IF(IFERROR(AF1455,0)&gt;0,MAX($D$16,IFERROR(W1455,0)+((IFERROR(AF1455,0))*$D$18*IF((IFERROR(AD1455,0))&lt;1,1,-1))),IF(IFERROR(AF1455,0)&lt;0,IF(ABS((MAX($D$16,POWER((ABS(K1455)^2)/($I$5*MAX(F1455,0.1)^2),1/3)))-IFERROR(W1455,0))&gt;$D$19,MAX($D$16,IF((MAX($D$16,POWER((ABS(K1455)^2)/($I$5*MAX(F1455,0.1)^2),1/3)))&gt;IFERROR(W1455,0),MIN((MAX($D$16,POWER((ABS(K1455)^2)/($I$5*MAX(F1455,0.1)^2),1/3))),IFERROR(W1455,0)+(MIN(ABS(IFERROR(AF1455,0))*$D$18,ABS((MAX($D$16,POWER((ABS(K1455)^2)/($I$5*MAX(F1455,0.1)^2),1/3)))-IFERROR(W1455,0))))),MAX((MAX($D$16,POWER((ABS(K1455)^2)/($I$5*MAX(F1455,0.1)^2),1/3))),IFERROR(W1455,0)-(MIN(ABS(IFERROR(AF1455,0))*$D$18,ABS((MAX($D$16,POWER((ABS(K1455)^2)/($I$5*MAX(F1455,0.1)^2),1/3)))-IFERROR(W1455,0))))))),MAX($D$16,POWER((ABS(K1455)^2)/($I$5*MAX(F1455,0.1)^2),1/3))),MAX($D$16,IFERROR(W1455,0)))))))</f>
        <v/>
      </c>
      <c r="X1455">
        <f>((F1455)+(G1455)*(W1455))*(W1455)</f>
        <v/>
      </c>
      <c r="Y1455">
        <f>(((F1455)+(G1455)*(W1455))*(W1455))/MAX((F1455)+2*(W1455)*SQRT(1+(G1455)^2),1E-6)</f>
        <v/>
      </c>
      <c r="Z1455">
        <f>ABS(K1455)/MAX(((F1455)+(G1455)*(W1455))*(W1455),1E-6)</f>
        <v/>
      </c>
      <c r="AA1455">
        <f>E1455+W1455</f>
        <v/>
      </c>
      <c r="AB1455">
        <f>AA1455+((ABS(K1455)/MAX(((F1455)+(G1455)*(W1455))*(W1455),1E-6))^2)/(2*$I$5)</f>
        <v/>
      </c>
      <c r="AC1455">
        <f>((ABS(K1455)*$D$6)/(MAX(((F1455)+(G1455)*(W1455))*(W1455),1E-6)*MAX(((((F1455)+(G1455)*(W1455))*(W1455))/MAX((F1455)+2*(W1455)*SQRT(1+(G1455)^2),1E-6))^(2/3),1E-6)))^2</f>
        <v/>
      </c>
      <c r="AD1455">
        <f>ABS(ABS(K1455)/MAX(((F1455)+(G1455)*(W1455))*(W1455),1E-6))/SQRT($I$5*MAX((((F1455)+(G1455)*(W1455))*(W1455))/MAX((F1455)+2*(G1455)*(W1455),1E-6),1E-6))</f>
        <v/>
      </c>
      <c r="AE1455">
        <f>((F1455)*(W1455)^2)/2+(G1455)*(W1455)^3/3+(ABS(K1455)^2)/($I$5*MAX(((F1455)+(G1455)*(W1455))*(W1455),1E-6))</f>
        <v/>
      </c>
      <c r="AF1455">
        <f>IF($D$20=0,0,IFERROR(AB1456+(((AC1455+AC1456)/2)*J1456)+(IF(Z1455&gt;Z1456,$D$8*((Z1455^2-Z1456^2)/(2*$I$5)),$D$9*((Z1456^2-Z1455^2)/(2*$I$5)))+($D$10*(ABS(I1456)/90)*(MAX(Z1455^2,Z1456^2)/(2*$I$5))))-AB1455,0))</f>
        <v/>
      </c>
      <c r="AG1455">
        <f>IF($D$20=0,1,IFERROR(IF(ROUND(AD1455,3)=1,1,IF(AND(ABS(AF1455)&lt;$D$19,AD1455&lt;1),1,0)),0))</f>
        <v/>
      </c>
      <c r="AH1455">
        <f>IFERROR(IF(V32="Supercritical",MAX($D$16,IFERROR(L1455,MAX($D$16,POWER((ABS(K1455)^2)/($I$5*MAX(F1455,0.1)^2),1/3)))),IF(V32="Subcritical",MAX($D$16,IFERROR(W1455,MAX($D$16,POWER((ABS(K1455)^2)/($I$5*MAX(F1455,0.1)^2),1/3)))),IF(AND(IFERROR(V1455,0)=1,IFERROR(AG1455,0)=1),IF(IFERROR(T1455,-1E99)&gt;=IFERROR(AE1455,-1E99),MAX($D$16,IFERROR(L1455,MAX($D$16,POWER((ABS(K1455)^2)/($I$5*MAX(F1455,0.1)^2),1/3)))),MAX($D$16,IFERROR(W1455,MAX($D$16,POWER((ABS(K1455)^2)/($I$5*MAX(F1455,0.1)^2),1/3))))),IF(IFERROR(V1455,0)=1,MAX($D$16,IFERROR(L1455,MAX($D$16,POWER((ABS(K1455)^2)/($I$5*MAX(F1455,0.1)^2),1/3)))),IF(IFERROR(AG1455,0)=1,MAX($D$16,IFERROR(W1455,MAX($D$16,POWER((ABS(K1455)^2)/($I$5*MAX(F1455,0.1)^2),1/3)))),MAX($D$16,POWER((ABS(K1455)^2)/($I$5*MAX(F1455,0.1)^2),1/3))))))),MAX($D$16,POWER((ABS(K1455)^2)/($I$5*MAX(F1455,0.1)^2),1/3)))</f>
        <v/>
      </c>
      <c r="AI1455">
        <f>E1455+AH1455</f>
        <v/>
      </c>
      <c r="AJ1455">
        <f>AI1455+((ABS(K1455)/MAX(((F1455)+(G1455)*(AH1455))*(AH1455),1E-6))^2)/(2*$I$5)</f>
        <v/>
      </c>
      <c r="AM1455" t="n">
        <v>0</v>
      </c>
      <c r="AN1455" t="n">
        <v>0</v>
      </c>
      <c r="AO1455">
        <f>AM1455+AN1455</f>
        <v/>
      </c>
      <c r="AP1455">
        <f>AP1454+AO1455</f>
        <v/>
      </c>
      <c r="AQ1455">
        <f>ABS(ABS(K1455)/MAX(((F1455)+(G1455)*(AH1455))*(AH1455),1E-6))/SQRT($I$5*MAX((((F1455)+(G1455)*(AH1455))*(AH1455))/MAX((F1455)+2*(G1455)*(AH1455),1E-6),1E-6))</f>
        <v/>
      </c>
      <c r="AR1455">
        <f>IF(AQ1455&lt;1,"Subcritical","Supercritical")</f>
        <v/>
      </c>
      <c r="AS1455">
        <f>((ABS(K1455)*$D$6)/(MAX(((F1455)+(G1455)*(AH1455))*(AH1455),1E-6)*MAX(((((F1455)+(G1455)*(AH1455))*(AH1455))/MAX((F1455)+2*(AH1455)*SQRT(1+(G1455)^2),1E-6))^(2/3),1E-6)))^2</f>
        <v/>
      </c>
    </row>
    <row r="1456">
      <c r="A1456" t="n">
        <v>1307</v>
      </c>
      <c r="B1456" t="n">
        <v>1305.889</v>
      </c>
      <c r="C1456" t="n">
        <v>616068.235</v>
      </c>
      <c r="D1456" t="n">
        <v>3096698.322</v>
      </c>
      <c r="E1456" t="n">
        <v>631.909</v>
      </c>
      <c r="F1456" t="n">
        <v>5.2</v>
      </c>
      <c r="G1456" t="n">
        <v>0</v>
      </c>
      <c r="H1456" t="inlineStr">
        <is>
          <t>Normal</t>
        </is>
      </c>
      <c r="I1456" t="n">
        <v>0.057</v>
      </c>
      <c r="J1456">
        <f>B1456-B1455</f>
        <v/>
      </c>
      <c r="K1456">
        <f>MAX(0,K1455-AO1455)</f>
        <v/>
      </c>
      <c r="L1456">
        <f>IF($D$20=0,IFERROR(L1455,MAX($D$16,POWER((ABS(K1456)^2)/($I$5*MAX(F1456,0.1)^2),1/3))),IF(IFERROR(V1455,0)=0,IFERROR(L1455,MAX($D$16,POWER((ABS(K1456)^2)/($I$5*MAX(F1456,0.1)^2),1/3))),IF(OR(IFERROR(L1456,0)=0,IFERROR(S1455,0)&lt;1,IFERROR(S1456,0)&lt;1),MAX($D$16,POWER((ABS(K1456)^2)/($I$5*MAX(F1456,0.1)^2),1/3)),IF(IFERROR(U1456,0)&gt;0,MAX($D$16,IFERROR(L1456,0)+((IFERROR(U1456,0))*$D$18*IF((IFERROR(S1456,0))&lt;1,1,-1))),IF(IFERROR(U1456,0)&lt;0,IF(ABS((MAX($D$16,POWER((ABS(K1456)^2)/($I$5*MAX(F1456,0.1)^2),1/3)))-IFERROR(L1456,0))&gt;$D$19,MAX($D$16,IF((MAX($D$16,POWER((ABS(K1456)^2)/($I$5*MAX(F1456,0.1)^2),1/3)))&gt;IFERROR(L1456,0),MIN((MAX($D$16,POWER((ABS(K1456)^2)/($I$5*MAX(F1456,0.1)^2),1/3))),IFERROR(L1456,0)+(MIN(ABS(IFERROR(U1456,0))*$D$18,ABS((MAX($D$16,POWER((ABS(K1456)^2)/($I$5*MAX(F1456,0.1)^2),1/3)))-IFERROR(L1456,0))))),MAX((MAX($D$16,POWER((ABS(K1456)^2)/($I$5*MAX(F1456,0.1)^2),1/3))),IFERROR(L1456,0)-(MIN(ABS(IFERROR(U1456,0))*$D$18,ABS((MAX($D$16,POWER((ABS(K1456)^2)/($I$5*MAX(F1456,0.1)^2),1/3)))-IFERROR(L1456,0))))))),MAX($D$16,POWER((ABS(K1456)^2)/($I$5*MAX(F1456,0.1)^2),1/3))),MAX($D$16,IFERROR(L1456,0)))))))</f>
        <v/>
      </c>
      <c r="M1456">
        <f>((F1456)+(G1456)*(L1456))*(L1456)</f>
        <v/>
      </c>
      <c r="N1456">
        <f>(((F1456)+(G1456)*(L1456))*(L1456))/MAX((F1456)+2*(L1456)*SQRT(1+(G1456)^2),1E-6)</f>
        <v/>
      </c>
      <c r="O1456">
        <f>ABS(K1456)/MAX(((F1456)+(G1456)*(L1456))*(L1456),1E-6)</f>
        <v/>
      </c>
      <c r="P1456">
        <f>E1456+L1456</f>
        <v/>
      </c>
      <c r="Q1456">
        <f>P1456+((ABS(K1456)/MAX(((F1456)+(G1456)*(L1456))*(L1456),1E-6))^2)/(2*$I$5)</f>
        <v/>
      </c>
      <c r="R1456">
        <f>((ABS(K1456)*$D$6)/(MAX(((F1456)+(G1456)*(L1456))*(L1456),1E-6)*MAX(((((F1456)+(G1456)*(L1456))*(L1456))/MAX((F1456)+2*(L1456)*SQRT(1+(G1456)^2),1E-6))^(2/3),1E-6)))^2</f>
        <v/>
      </c>
      <c r="S1456">
        <f>ABS(ABS(K1456)/MAX(((F1456)+(G1456)*(L1456))*(L1456),1E-6))/SQRT($I$5*MAX((((F1456)+(G1456)*(L1456))*(L1456))/MAX((F1456)+2*(G1456)*(L1456),1E-6),1E-6))</f>
        <v/>
      </c>
      <c r="T1456">
        <f>((F1456)*(L1456)^2)/2+(G1456)*(L1456)^3/3+(ABS(K1456)^2)/($I$5*MAX(((F1456)+(G1456)*(L1456))*(L1456),1E-6))</f>
        <v/>
      </c>
      <c r="U1456">
        <f>IF($D$20=0,0,IFERROR(Q1455-(((R1455+R1456)/2)*J1456)-(IF(O1455&gt;O1456,$D$8*((O1455^2-O1456^2)/(2*$I$5)),$D$9*((O1456^2-O1455^2)/(2*$I$5)))+($D$10*(ABS(I1456)/90)*(MAX(O1455^2,O1456^2)/(2*$I$5))))-Q1456,0))</f>
        <v/>
      </c>
      <c r="V1456">
        <f>IF($D$20=0,1,IFERROR(IF(ROUND(S1456,3)=1,1,IF(AND(ABS(U1456)&lt;$D$19,S1456&gt;1),1,0)),0))</f>
        <v/>
      </c>
      <c r="W1456">
        <f>IF($D$20=0,IFERROR(W1457,MAX($D$16,POWER((ABS(K1456)^2)/($I$5*MAX(F1456,0.1)^2),1/3))),IF(IFERROR(AG1457,0)=0,IFERROR(W1457,MAX($D$16,POWER((ABS(K1456)^2)/($I$5*MAX(F1456,0.1)^2),1/3))),IF(OR(IFERROR(W1456,0)=0,IFERROR(AD1457,0)&gt;1),MAX($D$16,POWER((ABS(K1456)^2)/($I$5*MAX(F1456,0.1)^2),1/3)),IF(IFERROR(AF1456,0)&gt;0,MAX($D$16,IFERROR(W1456,0)+((IFERROR(AF1456,0))*$D$18*IF((IFERROR(AD1456,0))&lt;1,1,-1))),IF(IFERROR(AF1456,0)&lt;0,IF(ABS((MAX($D$16,POWER((ABS(K1456)^2)/($I$5*MAX(F1456,0.1)^2),1/3)))-IFERROR(W1456,0))&gt;$D$19,MAX($D$16,IF((MAX($D$16,POWER((ABS(K1456)^2)/($I$5*MAX(F1456,0.1)^2),1/3)))&gt;IFERROR(W1456,0),MIN((MAX($D$16,POWER((ABS(K1456)^2)/($I$5*MAX(F1456,0.1)^2),1/3))),IFERROR(W1456,0)+(MIN(ABS(IFERROR(AF1456,0))*$D$18,ABS((MAX($D$16,POWER((ABS(K1456)^2)/($I$5*MAX(F1456,0.1)^2),1/3)))-IFERROR(W1456,0))))),MAX((MAX($D$16,POWER((ABS(K1456)^2)/($I$5*MAX(F1456,0.1)^2),1/3))),IFERROR(W1456,0)-(MIN(ABS(IFERROR(AF1456,0))*$D$18,ABS((MAX($D$16,POWER((ABS(K1456)^2)/($I$5*MAX(F1456,0.1)^2),1/3)))-IFERROR(W1456,0))))))),MAX($D$16,POWER((ABS(K1456)^2)/($I$5*MAX(F1456,0.1)^2),1/3))),MAX($D$16,IFERROR(W1456,0)))))))</f>
        <v/>
      </c>
      <c r="X1456">
        <f>((F1456)+(G1456)*(W1456))*(W1456)</f>
        <v/>
      </c>
      <c r="Y1456">
        <f>(((F1456)+(G1456)*(W1456))*(W1456))/MAX((F1456)+2*(W1456)*SQRT(1+(G1456)^2),1E-6)</f>
        <v/>
      </c>
      <c r="Z1456">
        <f>ABS(K1456)/MAX(((F1456)+(G1456)*(W1456))*(W1456),1E-6)</f>
        <v/>
      </c>
      <c r="AA1456">
        <f>E1456+W1456</f>
        <v/>
      </c>
      <c r="AB1456">
        <f>AA1456+((ABS(K1456)/MAX(((F1456)+(G1456)*(W1456))*(W1456),1E-6))^2)/(2*$I$5)</f>
        <v/>
      </c>
      <c r="AC1456">
        <f>((ABS(K1456)*$D$6)/(MAX(((F1456)+(G1456)*(W1456))*(W1456),1E-6)*MAX(((((F1456)+(G1456)*(W1456))*(W1456))/MAX((F1456)+2*(W1456)*SQRT(1+(G1456)^2),1E-6))^(2/3),1E-6)))^2</f>
        <v/>
      </c>
      <c r="AD1456">
        <f>ABS(ABS(K1456)/MAX(((F1456)+(G1456)*(W1456))*(W1456),1E-6))/SQRT($I$5*MAX((((F1456)+(G1456)*(W1456))*(W1456))/MAX((F1456)+2*(G1456)*(W1456),1E-6),1E-6))</f>
        <v/>
      </c>
      <c r="AE1456">
        <f>((F1456)*(W1456)^2)/2+(G1456)*(W1456)^3/3+(ABS(K1456)^2)/($I$5*MAX(((F1456)+(G1456)*(W1456))*(W1456),1E-6))</f>
        <v/>
      </c>
      <c r="AF1456">
        <f>IF($D$20=0,0,IFERROR(AB1457+(((AC1456+AC1457)/2)*J1457)+(IF(Z1456&gt;Z1457,$D$8*((Z1456^2-Z1457^2)/(2*$I$5)),$D$9*((Z1457^2-Z1456^2)/(2*$I$5)))+($D$10*(ABS(I1457)/90)*(MAX(Z1456^2,Z1457^2)/(2*$I$5))))-AB1456,0))</f>
        <v/>
      </c>
      <c r="AG1456">
        <f>IF($D$20=0,1,IFERROR(IF(ROUND(AD1456,3)=1,1,IF(AND(ABS(AF1456)&lt;$D$19,AD1456&lt;1),1,0)),0))</f>
        <v/>
      </c>
      <c r="AH1456">
        <f>IFERROR(IF(V32="Supercritical",MAX($D$16,IFERROR(L1456,MAX($D$16,POWER((ABS(K1456)^2)/($I$5*MAX(F1456,0.1)^2),1/3)))),IF(V32="Subcritical",MAX($D$16,IFERROR(W1456,MAX($D$16,POWER((ABS(K1456)^2)/($I$5*MAX(F1456,0.1)^2),1/3)))),IF(AND(IFERROR(V1456,0)=1,IFERROR(AG1456,0)=1),IF(IFERROR(T1456,-1E99)&gt;=IFERROR(AE1456,-1E99),MAX($D$16,IFERROR(L1456,MAX($D$16,POWER((ABS(K1456)^2)/($I$5*MAX(F1456,0.1)^2),1/3)))),MAX($D$16,IFERROR(W1456,MAX($D$16,POWER((ABS(K1456)^2)/($I$5*MAX(F1456,0.1)^2),1/3))))),IF(IFERROR(V1456,0)=1,MAX($D$16,IFERROR(L1456,MAX($D$16,POWER((ABS(K1456)^2)/($I$5*MAX(F1456,0.1)^2),1/3)))),IF(IFERROR(AG1456,0)=1,MAX($D$16,IFERROR(W1456,MAX($D$16,POWER((ABS(K1456)^2)/($I$5*MAX(F1456,0.1)^2),1/3)))),MAX($D$16,POWER((ABS(K1456)^2)/($I$5*MAX(F1456,0.1)^2),1/3))))))),MAX($D$16,POWER((ABS(K1456)^2)/($I$5*MAX(F1456,0.1)^2),1/3)))</f>
        <v/>
      </c>
      <c r="AI1456">
        <f>E1456+AH1456</f>
        <v/>
      </c>
      <c r="AJ1456">
        <f>AI1456+((ABS(K1456)/MAX(((F1456)+(G1456)*(AH1456))*(AH1456),1E-6))^2)/(2*$I$5)</f>
        <v/>
      </c>
      <c r="AM1456" t="n">
        <v>0</v>
      </c>
      <c r="AN1456" t="n">
        <v>0</v>
      </c>
      <c r="AO1456">
        <f>AM1456+AN1456</f>
        <v/>
      </c>
      <c r="AP1456">
        <f>AP1455+AO1456</f>
        <v/>
      </c>
      <c r="AQ1456">
        <f>ABS(ABS(K1456)/MAX(((F1456)+(G1456)*(AH1456))*(AH1456),1E-6))/SQRT($I$5*MAX((((F1456)+(G1456)*(AH1456))*(AH1456))/MAX((F1456)+2*(G1456)*(AH1456),1E-6),1E-6))</f>
        <v/>
      </c>
      <c r="AR1456">
        <f>IF(AQ1456&lt;1,"Subcritical","Supercritical")</f>
        <v/>
      </c>
      <c r="AS1456">
        <f>((ABS(K1456)*$D$6)/(MAX(((F1456)+(G1456)*(AH1456))*(AH1456),1E-6)*MAX(((((F1456)+(G1456)*(AH1456))*(AH1456))/MAX((F1456)+2*(AH1456)*SQRT(1+(G1456)^2),1E-6))^(2/3),1E-6)))^2</f>
        <v/>
      </c>
    </row>
    <row r="1457">
      <c r="A1457" t="n">
        <v>1308</v>
      </c>
      <c r="B1457" t="n">
        <v>1306.889</v>
      </c>
      <c r="C1457" t="n">
        <v>616068.192</v>
      </c>
      <c r="D1457" t="n">
        <v>3096697.323</v>
      </c>
      <c r="E1457" t="n">
        <v>631.9085</v>
      </c>
      <c r="F1457" t="n">
        <v>5.2</v>
      </c>
      <c r="G1457" t="n">
        <v>0</v>
      </c>
      <c r="H1457" t="inlineStr">
        <is>
          <t>Normal</t>
        </is>
      </c>
      <c r="I1457" t="n">
        <v>0.057</v>
      </c>
      <c r="J1457">
        <f>B1457-B1456</f>
        <v/>
      </c>
      <c r="K1457">
        <f>MAX(0,K1456-AO1456)</f>
        <v/>
      </c>
      <c r="L1457">
        <f>IF($D$20=0,IFERROR(L1456,MAX($D$16,POWER((ABS(K1457)^2)/($I$5*MAX(F1457,0.1)^2),1/3))),IF(IFERROR(V1456,0)=0,IFERROR(L1456,MAX($D$16,POWER((ABS(K1457)^2)/($I$5*MAX(F1457,0.1)^2),1/3))),IF(OR(IFERROR(L1457,0)=0,IFERROR(S1456,0)&lt;1,IFERROR(S1457,0)&lt;1),MAX($D$16,POWER((ABS(K1457)^2)/($I$5*MAX(F1457,0.1)^2),1/3)),IF(IFERROR(U1457,0)&gt;0,MAX($D$16,IFERROR(L1457,0)+((IFERROR(U1457,0))*$D$18*IF((IFERROR(S1457,0))&lt;1,1,-1))),IF(IFERROR(U1457,0)&lt;0,IF(ABS((MAX($D$16,POWER((ABS(K1457)^2)/($I$5*MAX(F1457,0.1)^2),1/3)))-IFERROR(L1457,0))&gt;$D$19,MAX($D$16,IF((MAX($D$16,POWER((ABS(K1457)^2)/($I$5*MAX(F1457,0.1)^2),1/3)))&gt;IFERROR(L1457,0),MIN((MAX($D$16,POWER((ABS(K1457)^2)/($I$5*MAX(F1457,0.1)^2),1/3))),IFERROR(L1457,0)+(MIN(ABS(IFERROR(U1457,0))*$D$18,ABS((MAX($D$16,POWER((ABS(K1457)^2)/($I$5*MAX(F1457,0.1)^2),1/3)))-IFERROR(L1457,0))))),MAX((MAX($D$16,POWER((ABS(K1457)^2)/($I$5*MAX(F1457,0.1)^2),1/3))),IFERROR(L1457,0)-(MIN(ABS(IFERROR(U1457,0))*$D$18,ABS((MAX($D$16,POWER((ABS(K1457)^2)/($I$5*MAX(F1457,0.1)^2),1/3)))-IFERROR(L1457,0))))))),MAX($D$16,POWER((ABS(K1457)^2)/($I$5*MAX(F1457,0.1)^2),1/3))),MAX($D$16,IFERROR(L1457,0)))))))</f>
        <v/>
      </c>
      <c r="M1457">
        <f>((F1457)+(G1457)*(L1457))*(L1457)</f>
        <v/>
      </c>
      <c r="N1457">
        <f>(((F1457)+(G1457)*(L1457))*(L1457))/MAX((F1457)+2*(L1457)*SQRT(1+(G1457)^2),1E-6)</f>
        <v/>
      </c>
      <c r="O1457">
        <f>ABS(K1457)/MAX(((F1457)+(G1457)*(L1457))*(L1457),1E-6)</f>
        <v/>
      </c>
      <c r="P1457">
        <f>E1457+L1457</f>
        <v/>
      </c>
      <c r="Q1457">
        <f>P1457+((ABS(K1457)/MAX(((F1457)+(G1457)*(L1457))*(L1457),1E-6))^2)/(2*$I$5)</f>
        <v/>
      </c>
      <c r="R1457">
        <f>((ABS(K1457)*$D$6)/(MAX(((F1457)+(G1457)*(L1457))*(L1457),1E-6)*MAX(((((F1457)+(G1457)*(L1457))*(L1457))/MAX((F1457)+2*(L1457)*SQRT(1+(G1457)^2),1E-6))^(2/3),1E-6)))^2</f>
        <v/>
      </c>
      <c r="S1457">
        <f>ABS(ABS(K1457)/MAX(((F1457)+(G1457)*(L1457))*(L1457),1E-6))/SQRT($I$5*MAX((((F1457)+(G1457)*(L1457))*(L1457))/MAX((F1457)+2*(G1457)*(L1457),1E-6),1E-6))</f>
        <v/>
      </c>
      <c r="T1457">
        <f>((F1457)*(L1457)^2)/2+(G1457)*(L1457)^3/3+(ABS(K1457)^2)/($I$5*MAX(((F1457)+(G1457)*(L1457))*(L1457),1E-6))</f>
        <v/>
      </c>
      <c r="U1457">
        <f>IF($D$20=0,0,IFERROR(Q1456-(((R1456+R1457)/2)*J1457)-(IF(O1456&gt;O1457,$D$8*((O1456^2-O1457^2)/(2*$I$5)),$D$9*((O1457^2-O1456^2)/(2*$I$5)))+($D$10*(ABS(I1457)/90)*(MAX(O1456^2,O1457^2)/(2*$I$5))))-Q1457,0))</f>
        <v/>
      </c>
      <c r="V1457">
        <f>IF($D$20=0,1,IFERROR(IF(ROUND(S1457,3)=1,1,IF(AND(ABS(U1457)&lt;$D$19,S1457&gt;1),1,0)),0))</f>
        <v/>
      </c>
      <c r="W1457">
        <f>IF($D$20=0,IFERROR(W1458,MAX($D$16,POWER((ABS(K1457)^2)/($I$5*MAX(F1457,0.1)^2),1/3))),IF(IFERROR(AG1458,0)=0,IFERROR(W1458,MAX($D$16,POWER((ABS(K1457)^2)/($I$5*MAX(F1457,0.1)^2),1/3))),IF(OR(IFERROR(W1457,0)=0,IFERROR(AD1458,0)&gt;1),MAX($D$16,POWER((ABS(K1457)^2)/($I$5*MAX(F1457,0.1)^2),1/3)),IF(IFERROR(AF1457,0)&gt;0,MAX($D$16,IFERROR(W1457,0)+((IFERROR(AF1457,0))*$D$18*IF((IFERROR(AD1457,0))&lt;1,1,-1))),IF(IFERROR(AF1457,0)&lt;0,IF(ABS((MAX($D$16,POWER((ABS(K1457)^2)/($I$5*MAX(F1457,0.1)^2),1/3)))-IFERROR(W1457,0))&gt;$D$19,MAX($D$16,IF((MAX($D$16,POWER((ABS(K1457)^2)/($I$5*MAX(F1457,0.1)^2),1/3)))&gt;IFERROR(W1457,0),MIN((MAX($D$16,POWER((ABS(K1457)^2)/($I$5*MAX(F1457,0.1)^2),1/3))),IFERROR(W1457,0)+(MIN(ABS(IFERROR(AF1457,0))*$D$18,ABS((MAX($D$16,POWER((ABS(K1457)^2)/($I$5*MAX(F1457,0.1)^2),1/3)))-IFERROR(W1457,0))))),MAX((MAX($D$16,POWER((ABS(K1457)^2)/($I$5*MAX(F1457,0.1)^2),1/3))),IFERROR(W1457,0)-(MIN(ABS(IFERROR(AF1457,0))*$D$18,ABS((MAX($D$16,POWER((ABS(K1457)^2)/($I$5*MAX(F1457,0.1)^2),1/3)))-IFERROR(W1457,0))))))),MAX($D$16,POWER((ABS(K1457)^2)/($I$5*MAX(F1457,0.1)^2),1/3))),MAX($D$16,IFERROR(W1457,0)))))))</f>
        <v/>
      </c>
      <c r="X1457">
        <f>((F1457)+(G1457)*(W1457))*(W1457)</f>
        <v/>
      </c>
      <c r="Y1457">
        <f>(((F1457)+(G1457)*(W1457))*(W1457))/MAX((F1457)+2*(W1457)*SQRT(1+(G1457)^2),1E-6)</f>
        <v/>
      </c>
      <c r="Z1457">
        <f>ABS(K1457)/MAX(((F1457)+(G1457)*(W1457))*(W1457),1E-6)</f>
        <v/>
      </c>
      <c r="AA1457">
        <f>E1457+W1457</f>
        <v/>
      </c>
      <c r="AB1457">
        <f>AA1457+((ABS(K1457)/MAX(((F1457)+(G1457)*(W1457))*(W1457),1E-6))^2)/(2*$I$5)</f>
        <v/>
      </c>
      <c r="AC1457">
        <f>((ABS(K1457)*$D$6)/(MAX(((F1457)+(G1457)*(W1457))*(W1457),1E-6)*MAX(((((F1457)+(G1457)*(W1457))*(W1457))/MAX((F1457)+2*(W1457)*SQRT(1+(G1457)^2),1E-6))^(2/3),1E-6)))^2</f>
        <v/>
      </c>
      <c r="AD1457">
        <f>ABS(ABS(K1457)/MAX(((F1457)+(G1457)*(W1457))*(W1457),1E-6))/SQRT($I$5*MAX((((F1457)+(G1457)*(W1457))*(W1457))/MAX((F1457)+2*(G1457)*(W1457),1E-6),1E-6))</f>
        <v/>
      </c>
      <c r="AE1457">
        <f>((F1457)*(W1457)^2)/2+(G1457)*(W1457)^3/3+(ABS(K1457)^2)/($I$5*MAX(((F1457)+(G1457)*(W1457))*(W1457),1E-6))</f>
        <v/>
      </c>
      <c r="AF1457">
        <f>IF($D$20=0,0,IFERROR(AB1458+(((AC1457+AC1458)/2)*J1458)+(IF(Z1457&gt;Z1458,$D$8*((Z1457^2-Z1458^2)/(2*$I$5)),$D$9*((Z1458^2-Z1457^2)/(2*$I$5)))+($D$10*(ABS(I1458)/90)*(MAX(Z1457^2,Z1458^2)/(2*$I$5))))-AB1457,0))</f>
        <v/>
      </c>
      <c r="AG1457">
        <f>IF($D$20=0,1,IFERROR(IF(ROUND(AD1457,3)=1,1,IF(AND(ABS(AF1457)&lt;$D$19,AD1457&lt;1),1,0)),0))</f>
        <v/>
      </c>
      <c r="AH1457">
        <f>IFERROR(IF(V32="Supercritical",MAX($D$16,IFERROR(L1457,MAX($D$16,POWER((ABS(K1457)^2)/($I$5*MAX(F1457,0.1)^2),1/3)))),IF(V32="Subcritical",MAX($D$16,IFERROR(W1457,MAX($D$16,POWER((ABS(K1457)^2)/($I$5*MAX(F1457,0.1)^2),1/3)))),IF(AND(IFERROR(V1457,0)=1,IFERROR(AG1457,0)=1),IF(IFERROR(T1457,-1E99)&gt;=IFERROR(AE1457,-1E99),MAX($D$16,IFERROR(L1457,MAX($D$16,POWER((ABS(K1457)^2)/($I$5*MAX(F1457,0.1)^2),1/3)))),MAX($D$16,IFERROR(W1457,MAX($D$16,POWER((ABS(K1457)^2)/($I$5*MAX(F1457,0.1)^2),1/3))))),IF(IFERROR(V1457,0)=1,MAX($D$16,IFERROR(L1457,MAX($D$16,POWER((ABS(K1457)^2)/($I$5*MAX(F1457,0.1)^2),1/3)))),IF(IFERROR(AG1457,0)=1,MAX($D$16,IFERROR(W1457,MAX($D$16,POWER((ABS(K1457)^2)/($I$5*MAX(F1457,0.1)^2),1/3)))),MAX($D$16,POWER((ABS(K1457)^2)/($I$5*MAX(F1457,0.1)^2),1/3))))))),MAX($D$16,POWER((ABS(K1457)^2)/($I$5*MAX(F1457,0.1)^2),1/3)))</f>
        <v/>
      </c>
      <c r="AI1457">
        <f>E1457+AH1457</f>
        <v/>
      </c>
      <c r="AJ1457">
        <f>AI1457+((ABS(K1457)/MAX(((F1457)+(G1457)*(AH1457))*(AH1457),1E-6))^2)/(2*$I$5)</f>
        <v/>
      </c>
      <c r="AM1457" t="n">
        <v>0</v>
      </c>
      <c r="AN1457" t="n">
        <v>0</v>
      </c>
      <c r="AO1457">
        <f>AM1457+AN1457</f>
        <v/>
      </c>
      <c r="AP1457">
        <f>AP1456+AO1457</f>
        <v/>
      </c>
      <c r="AQ1457">
        <f>ABS(ABS(K1457)/MAX(((F1457)+(G1457)*(AH1457))*(AH1457),1E-6))/SQRT($I$5*MAX((((F1457)+(G1457)*(AH1457))*(AH1457))/MAX((F1457)+2*(G1457)*(AH1457),1E-6),1E-6))</f>
        <v/>
      </c>
      <c r="AR1457">
        <f>IF(AQ1457&lt;1,"Subcritical","Supercritical")</f>
        <v/>
      </c>
      <c r="AS1457">
        <f>((ABS(K1457)*$D$6)/(MAX(((F1457)+(G1457)*(AH1457))*(AH1457),1E-6)*MAX(((((F1457)+(G1457)*(AH1457))*(AH1457))/MAX((F1457)+2*(AH1457)*SQRT(1+(G1457)^2),1E-6))^(2/3),1E-6)))^2</f>
        <v/>
      </c>
    </row>
    <row r="1458">
      <c r="A1458" t="n">
        <v>1309</v>
      </c>
      <c r="B1458" t="n">
        <v>1307.889</v>
      </c>
      <c r="C1458" t="n">
        <v>616068.15</v>
      </c>
      <c r="D1458" t="n">
        <v>3096696.324</v>
      </c>
      <c r="E1458" t="n">
        <v>631.908</v>
      </c>
      <c r="F1458" t="n">
        <v>5.2</v>
      </c>
      <c r="G1458" t="n">
        <v>0</v>
      </c>
      <c r="H1458" t="inlineStr">
        <is>
          <t>Normal</t>
        </is>
      </c>
      <c r="I1458" t="n">
        <v>0</v>
      </c>
      <c r="J1458">
        <f>B1458-B1457</f>
        <v/>
      </c>
      <c r="K1458">
        <f>MAX(0,K1457-AO1457)</f>
        <v/>
      </c>
      <c r="L1458">
        <f>IF($D$20=0,IFERROR(L1457,MAX($D$16,POWER((ABS(K1458)^2)/($I$5*MAX(F1458,0.1)^2),1/3))),IF(IFERROR(V1457,0)=0,IFERROR(L1457,MAX($D$16,POWER((ABS(K1458)^2)/($I$5*MAX(F1458,0.1)^2),1/3))),IF(OR(IFERROR(L1458,0)=0,IFERROR(S1457,0)&lt;1,IFERROR(S1458,0)&lt;1),MAX($D$16,POWER((ABS(K1458)^2)/($I$5*MAX(F1458,0.1)^2),1/3)),IF(IFERROR(U1458,0)&gt;0,MAX($D$16,IFERROR(L1458,0)+((IFERROR(U1458,0))*$D$18*IF((IFERROR(S1458,0))&lt;1,1,-1))),IF(IFERROR(U1458,0)&lt;0,IF(ABS((MAX($D$16,POWER((ABS(K1458)^2)/($I$5*MAX(F1458,0.1)^2),1/3)))-IFERROR(L1458,0))&gt;$D$19,MAX($D$16,IF((MAX($D$16,POWER((ABS(K1458)^2)/($I$5*MAX(F1458,0.1)^2),1/3)))&gt;IFERROR(L1458,0),MIN((MAX($D$16,POWER((ABS(K1458)^2)/($I$5*MAX(F1458,0.1)^2),1/3))),IFERROR(L1458,0)+(MIN(ABS(IFERROR(U1458,0))*$D$18,ABS((MAX($D$16,POWER((ABS(K1458)^2)/($I$5*MAX(F1458,0.1)^2),1/3)))-IFERROR(L1458,0))))),MAX((MAX($D$16,POWER((ABS(K1458)^2)/($I$5*MAX(F1458,0.1)^2),1/3))),IFERROR(L1458,0)-(MIN(ABS(IFERROR(U1458,0))*$D$18,ABS((MAX($D$16,POWER((ABS(K1458)^2)/($I$5*MAX(F1458,0.1)^2),1/3)))-IFERROR(L1458,0))))))),MAX($D$16,POWER((ABS(K1458)^2)/($I$5*MAX(F1458,0.1)^2),1/3))),MAX($D$16,IFERROR(L1458,0)))))))</f>
        <v/>
      </c>
      <c r="M1458">
        <f>((F1458)+(G1458)*(L1458))*(L1458)</f>
        <v/>
      </c>
      <c r="N1458">
        <f>(((F1458)+(G1458)*(L1458))*(L1458))/MAX((F1458)+2*(L1458)*SQRT(1+(G1458)^2),1E-6)</f>
        <v/>
      </c>
      <c r="O1458">
        <f>ABS(K1458)/MAX(((F1458)+(G1458)*(L1458))*(L1458),1E-6)</f>
        <v/>
      </c>
      <c r="P1458">
        <f>E1458+L1458</f>
        <v/>
      </c>
      <c r="Q1458">
        <f>P1458+((ABS(K1458)/MAX(((F1458)+(G1458)*(L1458))*(L1458),1E-6))^2)/(2*$I$5)</f>
        <v/>
      </c>
      <c r="R1458">
        <f>((ABS(K1458)*$D$6)/(MAX(((F1458)+(G1458)*(L1458))*(L1458),1E-6)*MAX(((((F1458)+(G1458)*(L1458))*(L1458))/MAX((F1458)+2*(L1458)*SQRT(1+(G1458)^2),1E-6))^(2/3),1E-6)))^2</f>
        <v/>
      </c>
      <c r="S1458">
        <f>ABS(ABS(K1458)/MAX(((F1458)+(G1458)*(L1458))*(L1458),1E-6))/SQRT($I$5*MAX((((F1458)+(G1458)*(L1458))*(L1458))/MAX((F1458)+2*(G1458)*(L1458),1E-6),1E-6))</f>
        <v/>
      </c>
      <c r="T1458">
        <f>((F1458)*(L1458)^2)/2+(G1458)*(L1458)^3/3+(ABS(K1458)^2)/($I$5*MAX(((F1458)+(G1458)*(L1458))*(L1458),1E-6))</f>
        <v/>
      </c>
      <c r="U1458">
        <f>IF($D$20=0,0,IFERROR(Q1457-(((R1457+R1458)/2)*J1458)-(IF(O1457&gt;O1458,$D$8*((O1457^2-O1458^2)/(2*$I$5)),$D$9*((O1458^2-O1457^2)/(2*$I$5)))+($D$10*(ABS(I1458)/90)*(MAX(O1457^2,O1458^2)/(2*$I$5))))-Q1458,0))</f>
        <v/>
      </c>
      <c r="V1458">
        <f>IF($D$20=0,1,IFERROR(IF(ROUND(S1458,3)=1,1,IF(AND(ABS(U1458)&lt;$D$19,S1458&gt;1),1,0)),0))</f>
        <v/>
      </c>
      <c r="W1458">
        <f>IF($D$20=0,IFERROR(W1459,MAX($D$16,POWER((ABS(K1458)^2)/($I$5*MAX(F1458,0.1)^2),1/3))),IF(IFERROR(AG1459,0)=0,IFERROR(W1459,MAX($D$16,POWER((ABS(K1458)^2)/($I$5*MAX(F1458,0.1)^2),1/3))),IF(OR(IFERROR(W1458,0)=0,IFERROR(AD1459,0)&gt;1),MAX($D$16,POWER((ABS(K1458)^2)/($I$5*MAX(F1458,0.1)^2),1/3)),IF(IFERROR(AF1458,0)&gt;0,MAX($D$16,IFERROR(W1458,0)+((IFERROR(AF1458,0))*$D$18*IF((IFERROR(AD1458,0))&lt;1,1,-1))),IF(IFERROR(AF1458,0)&lt;0,IF(ABS((MAX($D$16,POWER((ABS(K1458)^2)/($I$5*MAX(F1458,0.1)^2),1/3)))-IFERROR(W1458,0))&gt;$D$19,MAX($D$16,IF((MAX($D$16,POWER((ABS(K1458)^2)/($I$5*MAX(F1458,0.1)^2),1/3)))&gt;IFERROR(W1458,0),MIN((MAX($D$16,POWER((ABS(K1458)^2)/($I$5*MAX(F1458,0.1)^2),1/3))),IFERROR(W1458,0)+(MIN(ABS(IFERROR(AF1458,0))*$D$18,ABS((MAX($D$16,POWER((ABS(K1458)^2)/($I$5*MAX(F1458,0.1)^2),1/3)))-IFERROR(W1458,0))))),MAX((MAX($D$16,POWER((ABS(K1458)^2)/($I$5*MAX(F1458,0.1)^2),1/3))),IFERROR(W1458,0)-(MIN(ABS(IFERROR(AF1458,0))*$D$18,ABS((MAX($D$16,POWER((ABS(K1458)^2)/($I$5*MAX(F1458,0.1)^2),1/3)))-IFERROR(W1458,0))))))),MAX($D$16,POWER((ABS(K1458)^2)/($I$5*MAX(F1458,0.1)^2),1/3))),MAX($D$16,IFERROR(W1458,0)))))))</f>
        <v/>
      </c>
      <c r="X1458">
        <f>((F1458)+(G1458)*(W1458))*(W1458)</f>
        <v/>
      </c>
      <c r="Y1458">
        <f>(((F1458)+(G1458)*(W1458))*(W1458))/MAX((F1458)+2*(W1458)*SQRT(1+(G1458)^2),1E-6)</f>
        <v/>
      </c>
      <c r="Z1458">
        <f>ABS(K1458)/MAX(((F1458)+(G1458)*(W1458))*(W1458),1E-6)</f>
        <v/>
      </c>
      <c r="AA1458">
        <f>E1458+W1458</f>
        <v/>
      </c>
      <c r="AB1458">
        <f>AA1458+((ABS(K1458)/MAX(((F1458)+(G1458)*(W1458))*(W1458),1E-6))^2)/(2*$I$5)</f>
        <v/>
      </c>
      <c r="AC1458">
        <f>((ABS(K1458)*$D$6)/(MAX(((F1458)+(G1458)*(W1458))*(W1458),1E-6)*MAX(((((F1458)+(G1458)*(W1458))*(W1458))/MAX((F1458)+2*(W1458)*SQRT(1+(G1458)^2),1E-6))^(2/3),1E-6)))^2</f>
        <v/>
      </c>
      <c r="AD1458">
        <f>ABS(ABS(K1458)/MAX(((F1458)+(G1458)*(W1458))*(W1458),1E-6))/SQRT($I$5*MAX((((F1458)+(G1458)*(W1458))*(W1458))/MAX((F1458)+2*(G1458)*(W1458),1E-6),1E-6))</f>
        <v/>
      </c>
      <c r="AE1458">
        <f>((F1458)*(W1458)^2)/2+(G1458)*(W1458)^3/3+(ABS(K1458)^2)/($I$5*MAX(((F1458)+(G1458)*(W1458))*(W1458),1E-6))</f>
        <v/>
      </c>
      <c r="AF1458">
        <f>IF($D$20=0,0,IFERROR(AB1459+(((AC1458+AC1459)/2)*J1459)+(IF(Z1458&gt;Z1459,$D$8*((Z1458^2-Z1459^2)/(2*$I$5)),$D$9*((Z1459^2-Z1458^2)/(2*$I$5)))+($D$10*(ABS(I1459)/90)*(MAX(Z1458^2,Z1459^2)/(2*$I$5))))-AB1458,0))</f>
        <v/>
      </c>
      <c r="AG1458">
        <f>IF($D$20=0,1,IFERROR(IF(ROUND(AD1458,3)=1,1,IF(AND(ABS(AF1458)&lt;$D$19,AD1458&lt;1),1,0)),0))</f>
        <v/>
      </c>
      <c r="AH1458">
        <f>IFERROR(IF(V32="Supercritical",MAX($D$16,IFERROR(L1458,MAX($D$16,POWER((ABS(K1458)^2)/($I$5*MAX(F1458,0.1)^2),1/3)))),IF(V32="Subcritical",MAX($D$16,IFERROR(W1458,MAX($D$16,POWER((ABS(K1458)^2)/($I$5*MAX(F1458,0.1)^2),1/3)))),IF(AND(IFERROR(V1458,0)=1,IFERROR(AG1458,0)=1),IF(IFERROR(T1458,-1E99)&gt;=IFERROR(AE1458,-1E99),MAX($D$16,IFERROR(L1458,MAX($D$16,POWER((ABS(K1458)^2)/($I$5*MAX(F1458,0.1)^2),1/3)))),MAX($D$16,IFERROR(W1458,MAX($D$16,POWER((ABS(K1458)^2)/($I$5*MAX(F1458,0.1)^2),1/3))))),IF(IFERROR(V1458,0)=1,MAX($D$16,IFERROR(L1458,MAX($D$16,POWER((ABS(K1458)^2)/($I$5*MAX(F1458,0.1)^2),1/3)))),IF(IFERROR(AG1458,0)=1,MAX($D$16,IFERROR(W1458,MAX($D$16,POWER((ABS(K1458)^2)/($I$5*MAX(F1458,0.1)^2),1/3)))),MAX($D$16,POWER((ABS(K1458)^2)/($I$5*MAX(F1458,0.1)^2),1/3))))))),MAX($D$16,POWER((ABS(K1458)^2)/($I$5*MAX(F1458,0.1)^2),1/3)))</f>
        <v/>
      </c>
      <c r="AI1458">
        <f>E1458+AH1458</f>
        <v/>
      </c>
      <c r="AJ1458">
        <f>AI1458+((ABS(K1458)/MAX(((F1458)+(G1458)*(AH1458))*(AH1458),1E-6))^2)/(2*$I$5)</f>
        <v/>
      </c>
      <c r="AM1458" t="n">
        <v>0</v>
      </c>
      <c r="AN1458" t="n">
        <v>0</v>
      </c>
      <c r="AO1458">
        <f>AM1458+AN1458</f>
        <v/>
      </c>
      <c r="AP1458">
        <f>AP1457+AO1458</f>
        <v/>
      </c>
      <c r="AQ1458">
        <f>ABS(ABS(K1458)/MAX(((F1458)+(G1458)*(AH1458))*(AH1458),1E-6))/SQRT($I$5*MAX((((F1458)+(G1458)*(AH1458))*(AH1458))/MAX((F1458)+2*(G1458)*(AH1458),1E-6),1E-6))</f>
        <v/>
      </c>
      <c r="AR1458">
        <f>IF(AQ1458&lt;1,"Subcritical","Supercritical")</f>
        <v/>
      </c>
      <c r="AS1458">
        <f>((ABS(K1458)*$D$6)/(MAX(((F1458)+(G1458)*(AH1458))*(AH1458),1E-6)*MAX(((((F1458)+(G1458)*(AH1458))*(AH1458))/MAX((F1458)+2*(AH1458)*SQRT(1+(G1458)^2),1E-6))^(2/3),1E-6)))^2</f>
        <v/>
      </c>
    </row>
    <row r="1459">
      <c r="A1459" t="n">
        <v>1310</v>
      </c>
      <c r="B1459" t="n">
        <v>1308.889</v>
      </c>
      <c r="C1459" t="n">
        <v>616068.108</v>
      </c>
      <c r="D1459" t="n">
        <v>3096695.325</v>
      </c>
      <c r="E1459" t="n">
        <v>631.9075</v>
      </c>
      <c r="F1459" t="n">
        <v>5.2</v>
      </c>
      <c r="G1459" t="n">
        <v>0</v>
      </c>
      <c r="H1459" t="inlineStr">
        <is>
          <t>Normal</t>
        </is>
      </c>
      <c r="I1459" t="n">
        <v>0</v>
      </c>
      <c r="J1459">
        <f>B1459-B1458</f>
        <v/>
      </c>
      <c r="K1459">
        <f>MAX(0,K1458-AO1458)</f>
        <v/>
      </c>
      <c r="L1459">
        <f>IF($D$20=0,IFERROR(L1458,MAX($D$16,POWER((ABS(K1459)^2)/($I$5*MAX(F1459,0.1)^2),1/3))),IF(IFERROR(V1458,0)=0,IFERROR(L1458,MAX($D$16,POWER((ABS(K1459)^2)/($I$5*MAX(F1459,0.1)^2),1/3))),IF(OR(IFERROR(L1459,0)=0,IFERROR(S1458,0)&lt;1,IFERROR(S1459,0)&lt;1),MAX($D$16,POWER((ABS(K1459)^2)/($I$5*MAX(F1459,0.1)^2),1/3)),IF(IFERROR(U1459,0)&gt;0,MAX($D$16,IFERROR(L1459,0)+((IFERROR(U1459,0))*$D$18*IF((IFERROR(S1459,0))&lt;1,1,-1))),IF(IFERROR(U1459,0)&lt;0,IF(ABS((MAX($D$16,POWER((ABS(K1459)^2)/($I$5*MAX(F1459,0.1)^2),1/3)))-IFERROR(L1459,0))&gt;$D$19,MAX($D$16,IF((MAX($D$16,POWER((ABS(K1459)^2)/($I$5*MAX(F1459,0.1)^2),1/3)))&gt;IFERROR(L1459,0),MIN((MAX($D$16,POWER((ABS(K1459)^2)/($I$5*MAX(F1459,0.1)^2),1/3))),IFERROR(L1459,0)+(MIN(ABS(IFERROR(U1459,0))*$D$18,ABS((MAX($D$16,POWER((ABS(K1459)^2)/($I$5*MAX(F1459,0.1)^2),1/3)))-IFERROR(L1459,0))))),MAX((MAX($D$16,POWER((ABS(K1459)^2)/($I$5*MAX(F1459,0.1)^2),1/3))),IFERROR(L1459,0)-(MIN(ABS(IFERROR(U1459,0))*$D$18,ABS((MAX($D$16,POWER((ABS(K1459)^2)/($I$5*MAX(F1459,0.1)^2),1/3)))-IFERROR(L1459,0))))))),MAX($D$16,POWER((ABS(K1459)^2)/($I$5*MAX(F1459,0.1)^2),1/3))),MAX($D$16,IFERROR(L1459,0)))))))</f>
        <v/>
      </c>
      <c r="M1459">
        <f>((F1459)+(G1459)*(L1459))*(L1459)</f>
        <v/>
      </c>
      <c r="N1459">
        <f>(((F1459)+(G1459)*(L1459))*(L1459))/MAX((F1459)+2*(L1459)*SQRT(1+(G1459)^2),1E-6)</f>
        <v/>
      </c>
      <c r="O1459">
        <f>ABS(K1459)/MAX(((F1459)+(G1459)*(L1459))*(L1459),1E-6)</f>
        <v/>
      </c>
      <c r="P1459">
        <f>E1459+L1459</f>
        <v/>
      </c>
      <c r="Q1459">
        <f>P1459+((ABS(K1459)/MAX(((F1459)+(G1459)*(L1459))*(L1459),1E-6))^2)/(2*$I$5)</f>
        <v/>
      </c>
      <c r="R1459">
        <f>((ABS(K1459)*$D$6)/(MAX(((F1459)+(G1459)*(L1459))*(L1459),1E-6)*MAX(((((F1459)+(G1459)*(L1459))*(L1459))/MAX((F1459)+2*(L1459)*SQRT(1+(G1459)^2),1E-6))^(2/3),1E-6)))^2</f>
        <v/>
      </c>
      <c r="S1459">
        <f>ABS(ABS(K1459)/MAX(((F1459)+(G1459)*(L1459))*(L1459),1E-6))/SQRT($I$5*MAX((((F1459)+(G1459)*(L1459))*(L1459))/MAX((F1459)+2*(G1459)*(L1459),1E-6),1E-6))</f>
        <v/>
      </c>
      <c r="T1459">
        <f>((F1459)*(L1459)^2)/2+(G1459)*(L1459)^3/3+(ABS(K1459)^2)/($I$5*MAX(((F1459)+(G1459)*(L1459))*(L1459),1E-6))</f>
        <v/>
      </c>
      <c r="U1459">
        <f>IF($D$20=0,0,IFERROR(Q1458-(((R1458+R1459)/2)*J1459)-(IF(O1458&gt;O1459,$D$8*((O1458^2-O1459^2)/(2*$I$5)),$D$9*((O1459^2-O1458^2)/(2*$I$5)))+($D$10*(ABS(I1459)/90)*(MAX(O1458^2,O1459^2)/(2*$I$5))))-Q1459,0))</f>
        <v/>
      </c>
      <c r="V1459">
        <f>IF($D$20=0,1,IFERROR(IF(ROUND(S1459,3)=1,1,IF(AND(ABS(U1459)&lt;$D$19,S1459&gt;1),1,0)),0))</f>
        <v/>
      </c>
      <c r="W1459">
        <f>IF($D$20=0,IFERROR(W1460,MAX($D$16,POWER((ABS(K1459)^2)/($I$5*MAX(F1459,0.1)^2),1/3))),IF(IFERROR(AG1460,0)=0,IFERROR(W1460,MAX($D$16,POWER((ABS(K1459)^2)/($I$5*MAX(F1459,0.1)^2),1/3))),IF(OR(IFERROR(W1459,0)=0,IFERROR(AD1460,0)&gt;1),MAX($D$16,POWER((ABS(K1459)^2)/($I$5*MAX(F1459,0.1)^2),1/3)),IF(IFERROR(AF1459,0)&gt;0,MAX($D$16,IFERROR(W1459,0)+((IFERROR(AF1459,0))*$D$18*IF((IFERROR(AD1459,0))&lt;1,1,-1))),IF(IFERROR(AF1459,0)&lt;0,IF(ABS((MAX($D$16,POWER((ABS(K1459)^2)/($I$5*MAX(F1459,0.1)^2),1/3)))-IFERROR(W1459,0))&gt;$D$19,MAX($D$16,IF((MAX($D$16,POWER((ABS(K1459)^2)/($I$5*MAX(F1459,0.1)^2),1/3)))&gt;IFERROR(W1459,0),MIN((MAX($D$16,POWER((ABS(K1459)^2)/($I$5*MAX(F1459,0.1)^2),1/3))),IFERROR(W1459,0)+(MIN(ABS(IFERROR(AF1459,0))*$D$18,ABS((MAX($D$16,POWER((ABS(K1459)^2)/($I$5*MAX(F1459,0.1)^2),1/3)))-IFERROR(W1459,0))))),MAX((MAX($D$16,POWER((ABS(K1459)^2)/($I$5*MAX(F1459,0.1)^2),1/3))),IFERROR(W1459,0)-(MIN(ABS(IFERROR(AF1459,0))*$D$18,ABS((MAX($D$16,POWER((ABS(K1459)^2)/($I$5*MAX(F1459,0.1)^2),1/3)))-IFERROR(W1459,0))))))),MAX($D$16,POWER((ABS(K1459)^2)/($I$5*MAX(F1459,0.1)^2),1/3))),MAX($D$16,IFERROR(W1459,0)))))))</f>
        <v/>
      </c>
      <c r="X1459">
        <f>((F1459)+(G1459)*(W1459))*(W1459)</f>
        <v/>
      </c>
      <c r="Y1459">
        <f>(((F1459)+(G1459)*(W1459))*(W1459))/MAX((F1459)+2*(W1459)*SQRT(1+(G1459)^2),1E-6)</f>
        <v/>
      </c>
      <c r="Z1459">
        <f>ABS(K1459)/MAX(((F1459)+(G1459)*(W1459))*(W1459),1E-6)</f>
        <v/>
      </c>
      <c r="AA1459">
        <f>E1459+W1459</f>
        <v/>
      </c>
      <c r="AB1459">
        <f>AA1459+((ABS(K1459)/MAX(((F1459)+(G1459)*(W1459))*(W1459),1E-6))^2)/(2*$I$5)</f>
        <v/>
      </c>
      <c r="AC1459">
        <f>((ABS(K1459)*$D$6)/(MAX(((F1459)+(G1459)*(W1459))*(W1459),1E-6)*MAX(((((F1459)+(G1459)*(W1459))*(W1459))/MAX((F1459)+2*(W1459)*SQRT(1+(G1459)^2),1E-6))^(2/3),1E-6)))^2</f>
        <v/>
      </c>
      <c r="AD1459">
        <f>ABS(ABS(K1459)/MAX(((F1459)+(G1459)*(W1459))*(W1459),1E-6))/SQRT($I$5*MAX((((F1459)+(G1459)*(W1459))*(W1459))/MAX((F1459)+2*(G1459)*(W1459),1E-6),1E-6))</f>
        <v/>
      </c>
      <c r="AE1459">
        <f>((F1459)*(W1459)^2)/2+(G1459)*(W1459)^3/3+(ABS(K1459)^2)/($I$5*MAX(((F1459)+(G1459)*(W1459))*(W1459),1E-6))</f>
        <v/>
      </c>
      <c r="AF1459">
        <f>IF($D$20=0,0,IFERROR(AB1460+(((AC1459+AC1460)/2)*J1460)+(IF(Z1459&gt;Z1460,$D$8*((Z1459^2-Z1460^2)/(2*$I$5)),$D$9*((Z1460^2-Z1459^2)/(2*$I$5)))+($D$10*(ABS(I1460)/90)*(MAX(Z1459^2,Z1460^2)/(2*$I$5))))-AB1459,0))</f>
        <v/>
      </c>
      <c r="AG1459">
        <f>IF($D$20=0,1,IFERROR(IF(ROUND(AD1459,3)=1,1,IF(AND(ABS(AF1459)&lt;$D$19,AD1459&lt;1),1,0)),0))</f>
        <v/>
      </c>
      <c r="AH1459">
        <f>IFERROR(IF(V32="Supercritical",MAX($D$16,IFERROR(L1459,MAX($D$16,POWER((ABS(K1459)^2)/($I$5*MAX(F1459,0.1)^2),1/3)))),IF(V32="Subcritical",MAX($D$16,IFERROR(W1459,MAX($D$16,POWER((ABS(K1459)^2)/($I$5*MAX(F1459,0.1)^2),1/3)))),IF(AND(IFERROR(V1459,0)=1,IFERROR(AG1459,0)=1),IF(IFERROR(T1459,-1E99)&gt;=IFERROR(AE1459,-1E99),MAX($D$16,IFERROR(L1459,MAX($D$16,POWER((ABS(K1459)^2)/($I$5*MAX(F1459,0.1)^2),1/3)))),MAX($D$16,IFERROR(W1459,MAX($D$16,POWER((ABS(K1459)^2)/($I$5*MAX(F1459,0.1)^2),1/3))))),IF(IFERROR(V1459,0)=1,MAX($D$16,IFERROR(L1459,MAX($D$16,POWER((ABS(K1459)^2)/($I$5*MAX(F1459,0.1)^2),1/3)))),IF(IFERROR(AG1459,0)=1,MAX($D$16,IFERROR(W1459,MAX($D$16,POWER((ABS(K1459)^2)/($I$5*MAX(F1459,0.1)^2),1/3)))),MAX($D$16,POWER((ABS(K1459)^2)/($I$5*MAX(F1459,0.1)^2),1/3))))))),MAX($D$16,POWER((ABS(K1459)^2)/($I$5*MAX(F1459,0.1)^2),1/3)))</f>
        <v/>
      </c>
      <c r="AI1459">
        <f>E1459+AH1459</f>
        <v/>
      </c>
      <c r="AJ1459">
        <f>AI1459+((ABS(K1459)/MAX(((F1459)+(G1459)*(AH1459))*(AH1459),1E-6))^2)/(2*$I$5)</f>
        <v/>
      </c>
      <c r="AM1459" t="n">
        <v>0</v>
      </c>
      <c r="AN1459" t="n">
        <v>0</v>
      </c>
      <c r="AO1459">
        <f>AM1459+AN1459</f>
        <v/>
      </c>
      <c r="AP1459">
        <f>AP1458+AO1459</f>
        <v/>
      </c>
      <c r="AQ1459">
        <f>ABS(ABS(K1459)/MAX(((F1459)+(G1459)*(AH1459))*(AH1459),1E-6))/SQRT($I$5*MAX((((F1459)+(G1459)*(AH1459))*(AH1459))/MAX((F1459)+2*(G1459)*(AH1459),1E-6),1E-6))</f>
        <v/>
      </c>
      <c r="AR1459">
        <f>IF(AQ1459&lt;1,"Subcritical","Supercritical")</f>
        <v/>
      </c>
      <c r="AS1459">
        <f>((ABS(K1459)*$D$6)/(MAX(((F1459)+(G1459)*(AH1459))*(AH1459),1E-6)*MAX(((((F1459)+(G1459)*(AH1459))*(AH1459))/MAX((F1459)+2*(AH1459)*SQRT(1+(G1459)^2),1E-6))^(2/3),1E-6)))^2</f>
        <v/>
      </c>
    </row>
    <row r="1460">
      <c r="A1460" t="n">
        <v>1311</v>
      </c>
      <c r="B1460" t="n">
        <v>1309.889</v>
      </c>
      <c r="C1460" t="n">
        <v>616068.066</v>
      </c>
      <c r="D1460" t="n">
        <v>3096694.326</v>
      </c>
      <c r="E1460" t="n">
        <v>631.907</v>
      </c>
      <c r="F1460" t="n">
        <v>5.2</v>
      </c>
      <c r="G1460" t="n">
        <v>0</v>
      </c>
      <c r="H1460" t="inlineStr">
        <is>
          <t>Normal</t>
        </is>
      </c>
      <c r="I1460" t="n">
        <v>0.057</v>
      </c>
      <c r="J1460">
        <f>B1460-B1459</f>
        <v/>
      </c>
      <c r="K1460">
        <f>MAX(0,K1459-AO1459)</f>
        <v/>
      </c>
      <c r="L1460">
        <f>IF($D$20=0,IFERROR(L1459,MAX($D$16,POWER((ABS(K1460)^2)/($I$5*MAX(F1460,0.1)^2),1/3))),IF(IFERROR(V1459,0)=0,IFERROR(L1459,MAX($D$16,POWER((ABS(K1460)^2)/($I$5*MAX(F1460,0.1)^2),1/3))),IF(OR(IFERROR(L1460,0)=0,IFERROR(S1459,0)&lt;1,IFERROR(S1460,0)&lt;1),MAX($D$16,POWER((ABS(K1460)^2)/($I$5*MAX(F1460,0.1)^2),1/3)),IF(IFERROR(U1460,0)&gt;0,MAX($D$16,IFERROR(L1460,0)+((IFERROR(U1460,0))*$D$18*IF((IFERROR(S1460,0))&lt;1,1,-1))),IF(IFERROR(U1460,0)&lt;0,IF(ABS((MAX($D$16,POWER((ABS(K1460)^2)/($I$5*MAX(F1460,0.1)^2),1/3)))-IFERROR(L1460,0))&gt;$D$19,MAX($D$16,IF((MAX($D$16,POWER((ABS(K1460)^2)/($I$5*MAX(F1460,0.1)^2),1/3)))&gt;IFERROR(L1460,0),MIN((MAX($D$16,POWER((ABS(K1460)^2)/($I$5*MAX(F1460,0.1)^2),1/3))),IFERROR(L1460,0)+(MIN(ABS(IFERROR(U1460,0))*$D$18,ABS((MAX($D$16,POWER((ABS(K1460)^2)/($I$5*MAX(F1460,0.1)^2),1/3)))-IFERROR(L1460,0))))),MAX((MAX($D$16,POWER((ABS(K1460)^2)/($I$5*MAX(F1460,0.1)^2),1/3))),IFERROR(L1460,0)-(MIN(ABS(IFERROR(U1460,0))*$D$18,ABS((MAX($D$16,POWER((ABS(K1460)^2)/($I$5*MAX(F1460,0.1)^2),1/3)))-IFERROR(L1460,0))))))),MAX($D$16,POWER((ABS(K1460)^2)/($I$5*MAX(F1460,0.1)^2),1/3))),MAX($D$16,IFERROR(L1460,0)))))))</f>
        <v/>
      </c>
      <c r="M1460">
        <f>((F1460)+(G1460)*(L1460))*(L1460)</f>
        <v/>
      </c>
      <c r="N1460">
        <f>(((F1460)+(G1460)*(L1460))*(L1460))/MAX((F1460)+2*(L1460)*SQRT(1+(G1460)^2),1E-6)</f>
        <v/>
      </c>
      <c r="O1460">
        <f>ABS(K1460)/MAX(((F1460)+(G1460)*(L1460))*(L1460),1E-6)</f>
        <v/>
      </c>
      <c r="P1460">
        <f>E1460+L1460</f>
        <v/>
      </c>
      <c r="Q1460">
        <f>P1460+((ABS(K1460)/MAX(((F1460)+(G1460)*(L1460))*(L1460),1E-6))^2)/(2*$I$5)</f>
        <v/>
      </c>
      <c r="R1460">
        <f>((ABS(K1460)*$D$6)/(MAX(((F1460)+(G1460)*(L1460))*(L1460),1E-6)*MAX(((((F1460)+(G1460)*(L1460))*(L1460))/MAX((F1460)+2*(L1460)*SQRT(1+(G1460)^2),1E-6))^(2/3),1E-6)))^2</f>
        <v/>
      </c>
      <c r="S1460">
        <f>ABS(ABS(K1460)/MAX(((F1460)+(G1460)*(L1460))*(L1460),1E-6))/SQRT($I$5*MAX((((F1460)+(G1460)*(L1460))*(L1460))/MAX((F1460)+2*(G1460)*(L1460),1E-6),1E-6))</f>
        <v/>
      </c>
      <c r="T1460">
        <f>((F1460)*(L1460)^2)/2+(G1460)*(L1460)^3/3+(ABS(K1460)^2)/($I$5*MAX(((F1460)+(G1460)*(L1460))*(L1460),1E-6))</f>
        <v/>
      </c>
      <c r="U1460">
        <f>IF($D$20=0,0,IFERROR(Q1459-(((R1459+R1460)/2)*J1460)-(IF(O1459&gt;O1460,$D$8*((O1459^2-O1460^2)/(2*$I$5)),$D$9*((O1460^2-O1459^2)/(2*$I$5)))+($D$10*(ABS(I1460)/90)*(MAX(O1459^2,O1460^2)/(2*$I$5))))-Q1460,0))</f>
        <v/>
      </c>
      <c r="V1460">
        <f>IF($D$20=0,1,IFERROR(IF(ROUND(S1460,3)=1,1,IF(AND(ABS(U1460)&lt;$D$19,S1460&gt;1),1,0)),0))</f>
        <v/>
      </c>
      <c r="W1460">
        <f>IF($D$20=0,IFERROR(W1461,MAX($D$16,POWER((ABS(K1460)^2)/($I$5*MAX(F1460,0.1)^2),1/3))),IF(IFERROR(AG1461,0)=0,IFERROR(W1461,MAX($D$16,POWER((ABS(K1460)^2)/($I$5*MAX(F1460,0.1)^2),1/3))),IF(OR(IFERROR(W1460,0)=0,IFERROR(AD1461,0)&gt;1),MAX($D$16,POWER((ABS(K1460)^2)/($I$5*MAX(F1460,0.1)^2),1/3)),IF(IFERROR(AF1460,0)&gt;0,MAX($D$16,IFERROR(W1460,0)+((IFERROR(AF1460,0))*$D$18*IF((IFERROR(AD1460,0))&lt;1,1,-1))),IF(IFERROR(AF1460,0)&lt;0,IF(ABS((MAX($D$16,POWER((ABS(K1460)^2)/($I$5*MAX(F1460,0.1)^2),1/3)))-IFERROR(W1460,0))&gt;$D$19,MAX($D$16,IF((MAX($D$16,POWER((ABS(K1460)^2)/($I$5*MAX(F1460,0.1)^2),1/3)))&gt;IFERROR(W1460,0),MIN((MAX($D$16,POWER((ABS(K1460)^2)/($I$5*MAX(F1460,0.1)^2),1/3))),IFERROR(W1460,0)+(MIN(ABS(IFERROR(AF1460,0))*$D$18,ABS((MAX($D$16,POWER((ABS(K1460)^2)/($I$5*MAX(F1460,0.1)^2),1/3)))-IFERROR(W1460,0))))),MAX((MAX($D$16,POWER((ABS(K1460)^2)/($I$5*MAX(F1460,0.1)^2),1/3))),IFERROR(W1460,0)-(MIN(ABS(IFERROR(AF1460,0))*$D$18,ABS((MAX($D$16,POWER((ABS(K1460)^2)/($I$5*MAX(F1460,0.1)^2),1/3)))-IFERROR(W1460,0))))))),MAX($D$16,POWER((ABS(K1460)^2)/($I$5*MAX(F1460,0.1)^2),1/3))),MAX($D$16,IFERROR(W1460,0)))))))</f>
        <v/>
      </c>
      <c r="X1460">
        <f>((F1460)+(G1460)*(W1460))*(W1460)</f>
        <v/>
      </c>
      <c r="Y1460">
        <f>(((F1460)+(G1460)*(W1460))*(W1460))/MAX((F1460)+2*(W1460)*SQRT(1+(G1460)^2),1E-6)</f>
        <v/>
      </c>
      <c r="Z1460">
        <f>ABS(K1460)/MAX(((F1460)+(G1460)*(W1460))*(W1460),1E-6)</f>
        <v/>
      </c>
      <c r="AA1460">
        <f>E1460+W1460</f>
        <v/>
      </c>
      <c r="AB1460">
        <f>AA1460+((ABS(K1460)/MAX(((F1460)+(G1460)*(W1460))*(W1460),1E-6))^2)/(2*$I$5)</f>
        <v/>
      </c>
      <c r="AC1460">
        <f>((ABS(K1460)*$D$6)/(MAX(((F1460)+(G1460)*(W1460))*(W1460),1E-6)*MAX(((((F1460)+(G1460)*(W1460))*(W1460))/MAX((F1460)+2*(W1460)*SQRT(1+(G1460)^2),1E-6))^(2/3),1E-6)))^2</f>
        <v/>
      </c>
      <c r="AD1460">
        <f>ABS(ABS(K1460)/MAX(((F1460)+(G1460)*(W1460))*(W1460),1E-6))/SQRT($I$5*MAX((((F1460)+(G1460)*(W1460))*(W1460))/MAX((F1460)+2*(G1460)*(W1460),1E-6),1E-6))</f>
        <v/>
      </c>
      <c r="AE1460">
        <f>((F1460)*(W1460)^2)/2+(G1460)*(W1460)^3/3+(ABS(K1460)^2)/($I$5*MAX(((F1460)+(G1460)*(W1460))*(W1460),1E-6))</f>
        <v/>
      </c>
      <c r="AF1460">
        <f>IF($D$20=0,0,IFERROR(AB1461+(((AC1460+AC1461)/2)*J1461)+(IF(Z1460&gt;Z1461,$D$8*((Z1460^2-Z1461^2)/(2*$I$5)),$D$9*((Z1461^2-Z1460^2)/(2*$I$5)))+($D$10*(ABS(I1461)/90)*(MAX(Z1460^2,Z1461^2)/(2*$I$5))))-AB1460,0))</f>
        <v/>
      </c>
      <c r="AG1460">
        <f>IF($D$20=0,1,IFERROR(IF(ROUND(AD1460,3)=1,1,IF(AND(ABS(AF1460)&lt;$D$19,AD1460&lt;1),1,0)),0))</f>
        <v/>
      </c>
      <c r="AH1460">
        <f>IFERROR(IF(V32="Supercritical",MAX($D$16,IFERROR(L1460,MAX($D$16,POWER((ABS(K1460)^2)/($I$5*MAX(F1460,0.1)^2),1/3)))),IF(V32="Subcritical",MAX($D$16,IFERROR(W1460,MAX($D$16,POWER((ABS(K1460)^2)/($I$5*MAX(F1460,0.1)^2),1/3)))),IF(AND(IFERROR(V1460,0)=1,IFERROR(AG1460,0)=1),IF(IFERROR(T1460,-1E99)&gt;=IFERROR(AE1460,-1E99),MAX($D$16,IFERROR(L1460,MAX($D$16,POWER((ABS(K1460)^2)/($I$5*MAX(F1460,0.1)^2),1/3)))),MAX($D$16,IFERROR(W1460,MAX($D$16,POWER((ABS(K1460)^2)/($I$5*MAX(F1460,0.1)^2),1/3))))),IF(IFERROR(V1460,0)=1,MAX($D$16,IFERROR(L1460,MAX($D$16,POWER((ABS(K1460)^2)/($I$5*MAX(F1460,0.1)^2),1/3)))),IF(IFERROR(AG1460,0)=1,MAX($D$16,IFERROR(W1460,MAX($D$16,POWER((ABS(K1460)^2)/($I$5*MAX(F1460,0.1)^2),1/3)))),MAX($D$16,POWER((ABS(K1460)^2)/($I$5*MAX(F1460,0.1)^2),1/3))))))),MAX($D$16,POWER((ABS(K1460)^2)/($I$5*MAX(F1460,0.1)^2),1/3)))</f>
        <v/>
      </c>
      <c r="AI1460">
        <f>E1460+AH1460</f>
        <v/>
      </c>
      <c r="AJ1460">
        <f>AI1460+((ABS(K1460)/MAX(((F1460)+(G1460)*(AH1460))*(AH1460),1E-6))^2)/(2*$I$5)</f>
        <v/>
      </c>
      <c r="AM1460" t="n">
        <v>0</v>
      </c>
      <c r="AN1460" t="n">
        <v>0</v>
      </c>
      <c r="AO1460">
        <f>AM1460+AN1460</f>
        <v/>
      </c>
      <c r="AP1460">
        <f>AP1459+AO1460</f>
        <v/>
      </c>
      <c r="AQ1460">
        <f>ABS(ABS(K1460)/MAX(((F1460)+(G1460)*(AH1460))*(AH1460),1E-6))/SQRT($I$5*MAX((((F1460)+(G1460)*(AH1460))*(AH1460))/MAX((F1460)+2*(G1460)*(AH1460),1E-6),1E-6))</f>
        <v/>
      </c>
      <c r="AR1460">
        <f>IF(AQ1460&lt;1,"Subcritical","Supercritical")</f>
        <v/>
      </c>
      <c r="AS1460">
        <f>((ABS(K1460)*$D$6)/(MAX(((F1460)+(G1460)*(AH1460))*(AH1460),1E-6)*MAX(((((F1460)+(G1460)*(AH1460))*(AH1460))/MAX((F1460)+2*(AH1460)*SQRT(1+(G1460)^2),1E-6))^(2/3),1E-6)))^2</f>
        <v/>
      </c>
    </row>
    <row r="1461">
      <c r="A1461" t="n">
        <v>1312</v>
      </c>
      <c r="B1461" t="n">
        <v>1310.889</v>
      </c>
      <c r="C1461" t="n">
        <v>616068.023</v>
      </c>
      <c r="D1461" t="n">
        <v>3096693.327</v>
      </c>
      <c r="E1461" t="n">
        <v>631.9065000000001</v>
      </c>
      <c r="F1461" t="n">
        <v>5.2</v>
      </c>
      <c r="G1461" t="n">
        <v>0</v>
      </c>
      <c r="H1461" t="inlineStr">
        <is>
          <t>Normal</t>
        </is>
      </c>
      <c r="I1461" t="n">
        <v>0.06</v>
      </c>
      <c r="J1461">
        <f>B1461-B1460</f>
        <v/>
      </c>
      <c r="K1461">
        <f>MAX(0,K1460-AO1460)</f>
        <v/>
      </c>
      <c r="L1461">
        <f>IF($D$20=0,IFERROR(L1460,MAX($D$16,POWER((ABS(K1461)^2)/($I$5*MAX(F1461,0.1)^2),1/3))),IF(IFERROR(V1460,0)=0,IFERROR(L1460,MAX($D$16,POWER((ABS(K1461)^2)/($I$5*MAX(F1461,0.1)^2),1/3))),IF(OR(IFERROR(L1461,0)=0,IFERROR(S1460,0)&lt;1,IFERROR(S1461,0)&lt;1),MAX($D$16,POWER((ABS(K1461)^2)/($I$5*MAX(F1461,0.1)^2),1/3)),IF(IFERROR(U1461,0)&gt;0,MAX($D$16,IFERROR(L1461,0)+((IFERROR(U1461,0))*$D$18*IF((IFERROR(S1461,0))&lt;1,1,-1))),IF(IFERROR(U1461,0)&lt;0,IF(ABS((MAX($D$16,POWER((ABS(K1461)^2)/($I$5*MAX(F1461,0.1)^2),1/3)))-IFERROR(L1461,0))&gt;$D$19,MAX($D$16,IF((MAX($D$16,POWER((ABS(K1461)^2)/($I$5*MAX(F1461,0.1)^2),1/3)))&gt;IFERROR(L1461,0),MIN((MAX($D$16,POWER((ABS(K1461)^2)/($I$5*MAX(F1461,0.1)^2),1/3))),IFERROR(L1461,0)+(MIN(ABS(IFERROR(U1461,0))*$D$18,ABS((MAX($D$16,POWER((ABS(K1461)^2)/($I$5*MAX(F1461,0.1)^2),1/3)))-IFERROR(L1461,0))))),MAX((MAX($D$16,POWER((ABS(K1461)^2)/($I$5*MAX(F1461,0.1)^2),1/3))),IFERROR(L1461,0)-(MIN(ABS(IFERROR(U1461,0))*$D$18,ABS((MAX($D$16,POWER((ABS(K1461)^2)/($I$5*MAX(F1461,0.1)^2),1/3)))-IFERROR(L1461,0))))))),MAX($D$16,POWER((ABS(K1461)^2)/($I$5*MAX(F1461,0.1)^2),1/3))),MAX($D$16,IFERROR(L1461,0)))))))</f>
        <v/>
      </c>
      <c r="M1461">
        <f>((F1461)+(G1461)*(L1461))*(L1461)</f>
        <v/>
      </c>
      <c r="N1461">
        <f>(((F1461)+(G1461)*(L1461))*(L1461))/MAX((F1461)+2*(L1461)*SQRT(1+(G1461)^2),1E-6)</f>
        <v/>
      </c>
      <c r="O1461">
        <f>ABS(K1461)/MAX(((F1461)+(G1461)*(L1461))*(L1461),1E-6)</f>
        <v/>
      </c>
      <c r="P1461">
        <f>E1461+L1461</f>
        <v/>
      </c>
      <c r="Q1461">
        <f>P1461+((ABS(K1461)/MAX(((F1461)+(G1461)*(L1461))*(L1461),1E-6))^2)/(2*$I$5)</f>
        <v/>
      </c>
      <c r="R1461">
        <f>((ABS(K1461)*$D$6)/(MAX(((F1461)+(G1461)*(L1461))*(L1461),1E-6)*MAX(((((F1461)+(G1461)*(L1461))*(L1461))/MAX((F1461)+2*(L1461)*SQRT(1+(G1461)^2),1E-6))^(2/3),1E-6)))^2</f>
        <v/>
      </c>
      <c r="S1461">
        <f>ABS(ABS(K1461)/MAX(((F1461)+(G1461)*(L1461))*(L1461),1E-6))/SQRT($I$5*MAX((((F1461)+(G1461)*(L1461))*(L1461))/MAX((F1461)+2*(G1461)*(L1461),1E-6),1E-6))</f>
        <v/>
      </c>
      <c r="T1461">
        <f>((F1461)*(L1461)^2)/2+(G1461)*(L1461)^3/3+(ABS(K1461)^2)/($I$5*MAX(((F1461)+(G1461)*(L1461))*(L1461),1E-6))</f>
        <v/>
      </c>
      <c r="U1461">
        <f>IF($D$20=0,0,IFERROR(Q1460-(((R1460+R1461)/2)*J1461)-(IF(O1460&gt;O1461,$D$8*((O1460^2-O1461^2)/(2*$I$5)),$D$9*((O1461^2-O1460^2)/(2*$I$5)))+($D$10*(ABS(I1461)/90)*(MAX(O1460^2,O1461^2)/(2*$I$5))))-Q1461,0))</f>
        <v/>
      </c>
      <c r="V1461">
        <f>IF($D$20=0,1,IFERROR(IF(ROUND(S1461,3)=1,1,IF(AND(ABS(U1461)&lt;$D$19,S1461&gt;1),1,0)),0))</f>
        <v/>
      </c>
      <c r="W1461">
        <f>IF($D$20=0,IFERROR(W1462,MAX($D$16,POWER((ABS(K1461)^2)/($I$5*MAX(F1461,0.1)^2),1/3))),IF(IFERROR(AG1462,0)=0,IFERROR(W1462,MAX($D$16,POWER((ABS(K1461)^2)/($I$5*MAX(F1461,0.1)^2),1/3))),IF(OR(IFERROR(W1461,0)=0,IFERROR(AD1462,0)&gt;1),MAX($D$16,POWER((ABS(K1461)^2)/($I$5*MAX(F1461,0.1)^2),1/3)),IF(IFERROR(AF1461,0)&gt;0,MAX($D$16,IFERROR(W1461,0)+((IFERROR(AF1461,0))*$D$18*IF((IFERROR(AD1461,0))&lt;1,1,-1))),IF(IFERROR(AF1461,0)&lt;0,IF(ABS((MAX($D$16,POWER((ABS(K1461)^2)/($I$5*MAX(F1461,0.1)^2),1/3)))-IFERROR(W1461,0))&gt;$D$19,MAX($D$16,IF((MAX($D$16,POWER((ABS(K1461)^2)/($I$5*MAX(F1461,0.1)^2),1/3)))&gt;IFERROR(W1461,0),MIN((MAX($D$16,POWER((ABS(K1461)^2)/($I$5*MAX(F1461,0.1)^2),1/3))),IFERROR(W1461,0)+(MIN(ABS(IFERROR(AF1461,0))*$D$18,ABS((MAX($D$16,POWER((ABS(K1461)^2)/($I$5*MAX(F1461,0.1)^2),1/3)))-IFERROR(W1461,0))))),MAX((MAX($D$16,POWER((ABS(K1461)^2)/($I$5*MAX(F1461,0.1)^2),1/3))),IFERROR(W1461,0)-(MIN(ABS(IFERROR(AF1461,0))*$D$18,ABS((MAX($D$16,POWER((ABS(K1461)^2)/($I$5*MAX(F1461,0.1)^2),1/3)))-IFERROR(W1461,0))))))),MAX($D$16,POWER((ABS(K1461)^2)/($I$5*MAX(F1461,0.1)^2),1/3))),MAX($D$16,IFERROR(W1461,0)))))))</f>
        <v/>
      </c>
      <c r="X1461">
        <f>((F1461)+(G1461)*(W1461))*(W1461)</f>
        <v/>
      </c>
      <c r="Y1461">
        <f>(((F1461)+(G1461)*(W1461))*(W1461))/MAX((F1461)+2*(W1461)*SQRT(1+(G1461)^2),1E-6)</f>
        <v/>
      </c>
      <c r="Z1461">
        <f>ABS(K1461)/MAX(((F1461)+(G1461)*(W1461))*(W1461),1E-6)</f>
        <v/>
      </c>
      <c r="AA1461">
        <f>E1461+W1461</f>
        <v/>
      </c>
      <c r="AB1461">
        <f>AA1461+((ABS(K1461)/MAX(((F1461)+(G1461)*(W1461))*(W1461),1E-6))^2)/(2*$I$5)</f>
        <v/>
      </c>
      <c r="AC1461">
        <f>((ABS(K1461)*$D$6)/(MAX(((F1461)+(G1461)*(W1461))*(W1461),1E-6)*MAX(((((F1461)+(G1461)*(W1461))*(W1461))/MAX((F1461)+2*(W1461)*SQRT(1+(G1461)^2),1E-6))^(2/3),1E-6)))^2</f>
        <v/>
      </c>
      <c r="AD1461">
        <f>ABS(ABS(K1461)/MAX(((F1461)+(G1461)*(W1461))*(W1461),1E-6))/SQRT($I$5*MAX((((F1461)+(G1461)*(W1461))*(W1461))/MAX((F1461)+2*(G1461)*(W1461),1E-6),1E-6))</f>
        <v/>
      </c>
      <c r="AE1461">
        <f>((F1461)*(W1461)^2)/2+(G1461)*(W1461)^3/3+(ABS(K1461)^2)/($I$5*MAX(((F1461)+(G1461)*(W1461))*(W1461),1E-6))</f>
        <v/>
      </c>
      <c r="AF1461">
        <f>IF($D$20=0,0,IFERROR(AB1462+(((AC1461+AC1462)/2)*J1462)+(IF(Z1461&gt;Z1462,$D$8*((Z1461^2-Z1462^2)/(2*$I$5)),$D$9*((Z1462^2-Z1461^2)/(2*$I$5)))+($D$10*(ABS(I1462)/90)*(MAX(Z1461^2,Z1462^2)/(2*$I$5))))-AB1461,0))</f>
        <v/>
      </c>
      <c r="AG1461">
        <f>IF($D$20=0,1,IFERROR(IF(ROUND(AD1461,3)=1,1,IF(AND(ABS(AF1461)&lt;$D$19,AD1461&lt;1),1,0)),0))</f>
        <v/>
      </c>
      <c r="AH1461">
        <f>IFERROR(IF(V32="Supercritical",MAX($D$16,IFERROR(L1461,MAX($D$16,POWER((ABS(K1461)^2)/($I$5*MAX(F1461,0.1)^2),1/3)))),IF(V32="Subcritical",MAX($D$16,IFERROR(W1461,MAX($D$16,POWER((ABS(K1461)^2)/($I$5*MAX(F1461,0.1)^2),1/3)))),IF(AND(IFERROR(V1461,0)=1,IFERROR(AG1461,0)=1),IF(IFERROR(T1461,-1E99)&gt;=IFERROR(AE1461,-1E99),MAX($D$16,IFERROR(L1461,MAX($D$16,POWER((ABS(K1461)^2)/($I$5*MAX(F1461,0.1)^2),1/3)))),MAX($D$16,IFERROR(W1461,MAX($D$16,POWER((ABS(K1461)^2)/($I$5*MAX(F1461,0.1)^2),1/3))))),IF(IFERROR(V1461,0)=1,MAX($D$16,IFERROR(L1461,MAX($D$16,POWER((ABS(K1461)^2)/($I$5*MAX(F1461,0.1)^2),1/3)))),IF(IFERROR(AG1461,0)=1,MAX($D$16,IFERROR(W1461,MAX($D$16,POWER((ABS(K1461)^2)/($I$5*MAX(F1461,0.1)^2),1/3)))),MAX($D$16,POWER((ABS(K1461)^2)/($I$5*MAX(F1461,0.1)^2),1/3))))))),MAX($D$16,POWER((ABS(K1461)^2)/($I$5*MAX(F1461,0.1)^2),1/3)))</f>
        <v/>
      </c>
      <c r="AI1461">
        <f>E1461+AH1461</f>
        <v/>
      </c>
      <c r="AJ1461">
        <f>AI1461+((ABS(K1461)/MAX(((F1461)+(G1461)*(AH1461))*(AH1461),1E-6))^2)/(2*$I$5)</f>
        <v/>
      </c>
      <c r="AM1461" t="n">
        <v>0</v>
      </c>
      <c r="AN1461" t="n">
        <v>0</v>
      </c>
      <c r="AO1461">
        <f>AM1461+AN1461</f>
        <v/>
      </c>
      <c r="AP1461">
        <f>AP1460+AO1461</f>
        <v/>
      </c>
      <c r="AQ1461">
        <f>ABS(ABS(K1461)/MAX(((F1461)+(G1461)*(AH1461))*(AH1461),1E-6))/SQRT($I$5*MAX((((F1461)+(G1461)*(AH1461))*(AH1461))/MAX((F1461)+2*(G1461)*(AH1461),1E-6),1E-6))</f>
        <v/>
      </c>
      <c r="AR1461">
        <f>IF(AQ1461&lt;1,"Subcritical","Supercritical")</f>
        <v/>
      </c>
      <c r="AS1461">
        <f>((ABS(K1461)*$D$6)/(MAX(((F1461)+(G1461)*(AH1461))*(AH1461),1E-6)*MAX(((((F1461)+(G1461)*(AH1461))*(AH1461))/MAX((F1461)+2*(AH1461)*SQRT(1+(G1461)^2),1E-6))^(2/3),1E-6)))^2</f>
        <v/>
      </c>
    </row>
    <row r="1462">
      <c r="A1462" t="n">
        <v>1313</v>
      </c>
      <c r="B1462" t="n">
        <v>1311.89</v>
      </c>
      <c r="C1462" t="n">
        <v>616067.981</v>
      </c>
      <c r="D1462" t="n">
        <v>3096692.327</v>
      </c>
      <c r="E1462" t="n">
        <v>631.9059999999999</v>
      </c>
      <c r="F1462" t="n">
        <v>5.2</v>
      </c>
      <c r="G1462" t="n">
        <v>0</v>
      </c>
      <c r="H1462" t="inlineStr">
        <is>
          <t>Normal</t>
        </is>
      </c>
      <c r="I1462" t="n">
        <v>0.002</v>
      </c>
      <c r="J1462">
        <f>B1462-B1461</f>
        <v/>
      </c>
      <c r="K1462">
        <f>MAX(0,K1461-AO1461)</f>
        <v/>
      </c>
      <c r="L1462">
        <f>IF($D$20=0,IFERROR(L1461,MAX($D$16,POWER((ABS(K1462)^2)/($I$5*MAX(F1462,0.1)^2),1/3))),IF(IFERROR(V1461,0)=0,IFERROR(L1461,MAX($D$16,POWER((ABS(K1462)^2)/($I$5*MAX(F1462,0.1)^2),1/3))),IF(OR(IFERROR(L1462,0)=0,IFERROR(S1461,0)&lt;1,IFERROR(S1462,0)&lt;1),MAX($D$16,POWER((ABS(K1462)^2)/($I$5*MAX(F1462,0.1)^2),1/3)),IF(IFERROR(U1462,0)&gt;0,MAX($D$16,IFERROR(L1462,0)+((IFERROR(U1462,0))*$D$18*IF((IFERROR(S1462,0))&lt;1,1,-1))),IF(IFERROR(U1462,0)&lt;0,IF(ABS((MAX($D$16,POWER((ABS(K1462)^2)/($I$5*MAX(F1462,0.1)^2),1/3)))-IFERROR(L1462,0))&gt;$D$19,MAX($D$16,IF((MAX($D$16,POWER((ABS(K1462)^2)/($I$5*MAX(F1462,0.1)^2),1/3)))&gt;IFERROR(L1462,0),MIN((MAX($D$16,POWER((ABS(K1462)^2)/($I$5*MAX(F1462,0.1)^2),1/3))),IFERROR(L1462,0)+(MIN(ABS(IFERROR(U1462,0))*$D$18,ABS((MAX($D$16,POWER((ABS(K1462)^2)/($I$5*MAX(F1462,0.1)^2),1/3)))-IFERROR(L1462,0))))),MAX((MAX($D$16,POWER((ABS(K1462)^2)/($I$5*MAX(F1462,0.1)^2),1/3))),IFERROR(L1462,0)-(MIN(ABS(IFERROR(U1462,0))*$D$18,ABS((MAX($D$16,POWER((ABS(K1462)^2)/($I$5*MAX(F1462,0.1)^2),1/3)))-IFERROR(L1462,0))))))),MAX($D$16,POWER((ABS(K1462)^2)/($I$5*MAX(F1462,0.1)^2),1/3))),MAX($D$16,IFERROR(L1462,0)))))))</f>
        <v/>
      </c>
      <c r="M1462">
        <f>((F1462)+(G1462)*(L1462))*(L1462)</f>
        <v/>
      </c>
      <c r="N1462">
        <f>(((F1462)+(G1462)*(L1462))*(L1462))/MAX((F1462)+2*(L1462)*SQRT(1+(G1462)^2),1E-6)</f>
        <v/>
      </c>
      <c r="O1462">
        <f>ABS(K1462)/MAX(((F1462)+(G1462)*(L1462))*(L1462),1E-6)</f>
        <v/>
      </c>
      <c r="P1462">
        <f>E1462+L1462</f>
        <v/>
      </c>
      <c r="Q1462">
        <f>P1462+((ABS(K1462)/MAX(((F1462)+(G1462)*(L1462))*(L1462),1E-6))^2)/(2*$I$5)</f>
        <v/>
      </c>
      <c r="R1462">
        <f>((ABS(K1462)*$D$6)/(MAX(((F1462)+(G1462)*(L1462))*(L1462),1E-6)*MAX(((((F1462)+(G1462)*(L1462))*(L1462))/MAX((F1462)+2*(L1462)*SQRT(1+(G1462)^2),1E-6))^(2/3),1E-6)))^2</f>
        <v/>
      </c>
      <c r="S1462">
        <f>ABS(ABS(K1462)/MAX(((F1462)+(G1462)*(L1462))*(L1462),1E-6))/SQRT($I$5*MAX((((F1462)+(G1462)*(L1462))*(L1462))/MAX((F1462)+2*(G1462)*(L1462),1E-6),1E-6))</f>
        <v/>
      </c>
      <c r="T1462">
        <f>((F1462)*(L1462)^2)/2+(G1462)*(L1462)^3/3+(ABS(K1462)^2)/($I$5*MAX(((F1462)+(G1462)*(L1462))*(L1462),1E-6))</f>
        <v/>
      </c>
      <c r="U1462">
        <f>IF($D$20=0,0,IFERROR(Q1461-(((R1461+R1462)/2)*J1462)-(IF(O1461&gt;O1462,$D$8*((O1461^2-O1462^2)/(2*$I$5)),$D$9*((O1462^2-O1461^2)/(2*$I$5)))+($D$10*(ABS(I1462)/90)*(MAX(O1461^2,O1462^2)/(2*$I$5))))-Q1462,0))</f>
        <v/>
      </c>
      <c r="V1462">
        <f>IF($D$20=0,1,IFERROR(IF(ROUND(S1462,3)=1,1,IF(AND(ABS(U1462)&lt;$D$19,S1462&gt;1),1,0)),0))</f>
        <v/>
      </c>
      <c r="W1462">
        <f>IF($D$20=0,IFERROR(W1463,MAX($D$16,POWER((ABS(K1462)^2)/($I$5*MAX(F1462,0.1)^2),1/3))),IF(IFERROR(AG1463,0)=0,IFERROR(W1463,MAX($D$16,POWER((ABS(K1462)^2)/($I$5*MAX(F1462,0.1)^2),1/3))),IF(OR(IFERROR(W1462,0)=0,IFERROR(AD1463,0)&gt;1),MAX($D$16,POWER((ABS(K1462)^2)/($I$5*MAX(F1462,0.1)^2),1/3)),IF(IFERROR(AF1462,0)&gt;0,MAX($D$16,IFERROR(W1462,0)+((IFERROR(AF1462,0))*$D$18*IF((IFERROR(AD1462,0))&lt;1,1,-1))),IF(IFERROR(AF1462,0)&lt;0,IF(ABS((MAX($D$16,POWER((ABS(K1462)^2)/($I$5*MAX(F1462,0.1)^2),1/3)))-IFERROR(W1462,0))&gt;$D$19,MAX($D$16,IF((MAX($D$16,POWER((ABS(K1462)^2)/($I$5*MAX(F1462,0.1)^2),1/3)))&gt;IFERROR(W1462,0),MIN((MAX($D$16,POWER((ABS(K1462)^2)/($I$5*MAX(F1462,0.1)^2),1/3))),IFERROR(W1462,0)+(MIN(ABS(IFERROR(AF1462,0))*$D$18,ABS((MAX($D$16,POWER((ABS(K1462)^2)/($I$5*MAX(F1462,0.1)^2),1/3)))-IFERROR(W1462,0))))),MAX((MAX($D$16,POWER((ABS(K1462)^2)/($I$5*MAX(F1462,0.1)^2),1/3))),IFERROR(W1462,0)-(MIN(ABS(IFERROR(AF1462,0))*$D$18,ABS((MAX($D$16,POWER((ABS(K1462)^2)/($I$5*MAX(F1462,0.1)^2),1/3)))-IFERROR(W1462,0))))))),MAX($D$16,POWER((ABS(K1462)^2)/($I$5*MAX(F1462,0.1)^2),1/3))),MAX($D$16,IFERROR(W1462,0)))))))</f>
        <v/>
      </c>
      <c r="X1462">
        <f>((F1462)+(G1462)*(W1462))*(W1462)</f>
        <v/>
      </c>
      <c r="Y1462">
        <f>(((F1462)+(G1462)*(W1462))*(W1462))/MAX((F1462)+2*(W1462)*SQRT(1+(G1462)^2),1E-6)</f>
        <v/>
      </c>
      <c r="Z1462">
        <f>ABS(K1462)/MAX(((F1462)+(G1462)*(W1462))*(W1462),1E-6)</f>
        <v/>
      </c>
      <c r="AA1462">
        <f>E1462+W1462</f>
        <v/>
      </c>
      <c r="AB1462">
        <f>AA1462+((ABS(K1462)/MAX(((F1462)+(G1462)*(W1462))*(W1462),1E-6))^2)/(2*$I$5)</f>
        <v/>
      </c>
      <c r="AC1462">
        <f>((ABS(K1462)*$D$6)/(MAX(((F1462)+(G1462)*(W1462))*(W1462),1E-6)*MAX(((((F1462)+(G1462)*(W1462))*(W1462))/MAX((F1462)+2*(W1462)*SQRT(1+(G1462)^2),1E-6))^(2/3),1E-6)))^2</f>
        <v/>
      </c>
      <c r="AD1462">
        <f>ABS(ABS(K1462)/MAX(((F1462)+(G1462)*(W1462))*(W1462),1E-6))/SQRT($I$5*MAX((((F1462)+(G1462)*(W1462))*(W1462))/MAX((F1462)+2*(G1462)*(W1462),1E-6),1E-6))</f>
        <v/>
      </c>
      <c r="AE1462">
        <f>((F1462)*(W1462)^2)/2+(G1462)*(W1462)^3/3+(ABS(K1462)^2)/($I$5*MAX(((F1462)+(G1462)*(W1462))*(W1462),1E-6))</f>
        <v/>
      </c>
      <c r="AF1462">
        <f>IF($D$20=0,0,IFERROR(AB1463+(((AC1462+AC1463)/2)*J1463)+(IF(Z1462&gt;Z1463,$D$8*((Z1462^2-Z1463^2)/(2*$I$5)),$D$9*((Z1463^2-Z1462^2)/(2*$I$5)))+($D$10*(ABS(I1463)/90)*(MAX(Z1462^2,Z1463^2)/(2*$I$5))))-AB1462,0))</f>
        <v/>
      </c>
      <c r="AG1462">
        <f>IF($D$20=0,1,IFERROR(IF(ROUND(AD1462,3)=1,1,IF(AND(ABS(AF1462)&lt;$D$19,AD1462&lt;1),1,0)),0))</f>
        <v/>
      </c>
      <c r="AH1462">
        <f>IFERROR(IF(V32="Supercritical",MAX($D$16,IFERROR(L1462,MAX($D$16,POWER((ABS(K1462)^2)/($I$5*MAX(F1462,0.1)^2),1/3)))),IF(V32="Subcritical",MAX($D$16,IFERROR(W1462,MAX($D$16,POWER((ABS(K1462)^2)/($I$5*MAX(F1462,0.1)^2),1/3)))),IF(AND(IFERROR(V1462,0)=1,IFERROR(AG1462,0)=1),IF(IFERROR(T1462,-1E99)&gt;=IFERROR(AE1462,-1E99),MAX($D$16,IFERROR(L1462,MAX($D$16,POWER((ABS(K1462)^2)/($I$5*MAX(F1462,0.1)^2),1/3)))),MAX($D$16,IFERROR(W1462,MAX($D$16,POWER((ABS(K1462)^2)/($I$5*MAX(F1462,0.1)^2),1/3))))),IF(IFERROR(V1462,0)=1,MAX($D$16,IFERROR(L1462,MAX($D$16,POWER((ABS(K1462)^2)/($I$5*MAX(F1462,0.1)^2),1/3)))),IF(IFERROR(AG1462,0)=1,MAX($D$16,IFERROR(W1462,MAX($D$16,POWER((ABS(K1462)^2)/($I$5*MAX(F1462,0.1)^2),1/3)))),MAX($D$16,POWER((ABS(K1462)^2)/($I$5*MAX(F1462,0.1)^2),1/3))))))),MAX($D$16,POWER((ABS(K1462)^2)/($I$5*MAX(F1462,0.1)^2),1/3)))</f>
        <v/>
      </c>
      <c r="AI1462">
        <f>E1462+AH1462</f>
        <v/>
      </c>
      <c r="AJ1462">
        <f>AI1462+((ABS(K1462)/MAX(((F1462)+(G1462)*(AH1462))*(AH1462),1E-6))^2)/(2*$I$5)</f>
        <v/>
      </c>
      <c r="AM1462" t="n">
        <v>0</v>
      </c>
      <c r="AN1462" t="n">
        <v>0</v>
      </c>
      <c r="AO1462">
        <f>AM1462+AN1462</f>
        <v/>
      </c>
      <c r="AP1462">
        <f>AP1461+AO1462</f>
        <v/>
      </c>
      <c r="AQ1462">
        <f>ABS(ABS(K1462)/MAX(((F1462)+(G1462)*(AH1462))*(AH1462),1E-6))/SQRT($I$5*MAX((((F1462)+(G1462)*(AH1462))*(AH1462))/MAX((F1462)+2*(G1462)*(AH1462),1E-6),1E-6))</f>
        <v/>
      </c>
      <c r="AR1462">
        <f>IF(AQ1462&lt;1,"Subcritical","Supercritical")</f>
        <v/>
      </c>
      <c r="AS1462">
        <f>((ABS(K1462)*$D$6)/(MAX(((F1462)+(G1462)*(AH1462))*(AH1462),1E-6)*MAX(((((F1462)+(G1462)*(AH1462))*(AH1462))/MAX((F1462)+2*(AH1462)*SQRT(1+(G1462)^2),1E-6))^(2/3),1E-6)))^2</f>
        <v/>
      </c>
    </row>
    <row r="1463">
      <c r="A1463" t="n">
        <v>1314</v>
      </c>
      <c r="B1463" t="n">
        <v>1312.89</v>
      </c>
      <c r="C1463" t="n">
        <v>616067.939</v>
      </c>
      <c r="D1463" t="n">
        <v>3096691.328</v>
      </c>
      <c r="E1463" t="n">
        <v>631.9055</v>
      </c>
      <c r="F1463" t="n">
        <v>5.2</v>
      </c>
      <c r="G1463" t="n">
        <v>0</v>
      </c>
      <c r="H1463" t="inlineStr">
        <is>
          <t>Normal</t>
        </is>
      </c>
      <c r="I1463" t="n">
        <v>0</v>
      </c>
      <c r="J1463">
        <f>B1463-B1462</f>
        <v/>
      </c>
      <c r="K1463">
        <f>MAX(0,K1462-AO1462)</f>
        <v/>
      </c>
      <c r="L1463">
        <f>IF($D$20=0,IFERROR(L1462,MAX($D$16,POWER((ABS(K1463)^2)/($I$5*MAX(F1463,0.1)^2),1/3))),IF(IFERROR(V1462,0)=0,IFERROR(L1462,MAX($D$16,POWER((ABS(K1463)^2)/($I$5*MAX(F1463,0.1)^2),1/3))),IF(OR(IFERROR(L1463,0)=0,IFERROR(S1462,0)&lt;1,IFERROR(S1463,0)&lt;1),MAX($D$16,POWER((ABS(K1463)^2)/($I$5*MAX(F1463,0.1)^2),1/3)),IF(IFERROR(U1463,0)&gt;0,MAX($D$16,IFERROR(L1463,0)+((IFERROR(U1463,0))*$D$18*IF((IFERROR(S1463,0))&lt;1,1,-1))),IF(IFERROR(U1463,0)&lt;0,IF(ABS((MAX($D$16,POWER((ABS(K1463)^2)/($I$5*MAX(F1463,0.1)^2),1/3)))-IFERROR(L1463,0))&gt;$D$19,MAX($D$16,IF((MAX($D$16,POWER((ABS(K1463)^2)/($I$5*MAX(F1463,0.1)^2),1/3)))&gt;IFERROR(L1463,0),MIN((MAX($D$16,POWER((ABS(K1463)^2)/($I$5*MAX(F1463,0.1)^2),1/3))),IFERROR(L1463,0)+(MIN(ABS(IFERROR(U1463,0))*$D$18,ABS((MAX($D$16,POWER((ABS(K1463)^2)/($I$5*MAX(F1463,0.1)^2),1/3)))-IFERROR(L1463,0))))),MAX((MAX($D$16,POWER((ABS(K1463)^2)/($I$5*MAX(F1463,0.1)^2),1/3))),IFERROR(L1463,0)-(MIN(ABS(IFERROR(U1463,0))*$D$18,ABS((MAX($D$16,POWER((ABS(K1463)^2)/($I$5*MAX(F1463,0.1)^2),1/3)))-IFERROR(L1463,0))))))),MAX($D$16,POWER((ABS(K1463)^2)/($I$5*MAX(F1463,0.1)^2),1/3))),MAX($D$16,IFERROR(L1463,0)))))))</f>
        <v/>
      </c>
      <c r="M1463">
        <f>((F1463)+(G1463)*(L1463))*(L1463)</f>
        <v/>
      </c>
      <c r="N1463">
        <f>(((F1463)+(G1463)*(L1463))*(L1463))/MAX((F1463)+2*(L1463)*SQRT(1+(G1463)^2),1E-6)</f>
        <v/>
      </c>
      <c r="O1463">
        <f>ABS(K1463)/MAX(((F1463)+(G1463)*(L1463))*(L1463),1E-6)</f>
        <v/>
      </c>
      <c r="P1463">
        <f>E1463+L1463</f>
        <v/>
      </c>
      <c r="Q1463">
        <f>P1463+((ABS(K1463)/MAX(((F1463)+(G1463)*(L1463))*(L1463),1E-6))^2)/(2*$I$5)</f>
        <v/>
      </c>
      <c r="R1463">
        <f>((ABS(K1463)*$D$6)/(MAX(((F1463)+(G1463)*(L1463))*(L1463),1E-6)*MAX(((((F1463)+(G1463)*(L1463))*(L1463))/MAX((F1463)+2*(L1463)*SQRT(1+(G1463)^2),1E-6))^(2/3),1E-6)))^2</f>
        <v/>
      </c>
      <c r="S1463">
        <f>ABS(ABS(K1463)/MAX(((F1463)+(G1463)*(L1463))*(L1463),1E-6))/SQRT($I$5*MAX((((F1463)+(G1463)*(L1463))*(L1463))/MAX((F1463)+2*(G1463)*(L1463),1E-6),1E-6))</f>
        <v/>
      </c>
      <c r="T1463">
        <f>((F1463)*(L1463)^2)/2+(G1463)*(L1463)^3/3+(ABS(K1463)^2)/($I$5*MAX(((F1463)+(G1463)*(L1463))*(L1463),1E-6))</f>
        <v/>
      </c>
      <c r="U1463">
        <f>IF($D$20=0,0,IFERROR(Q1462-(((R1462+R1463)/2)*J1463)-(IF(O1462&gt;O1463,$D$8*((O1462^2-O1463^2)/(2*$I$5)),$D$9*((O1463^2-O1462^2)/(2*$I$5)))+($D$10*(ABS(I1463)/90)*(MAX(O1462^2,O1463^2)/(2*$I$5))))-Q1463,0))</f>
        <v/>
      </c>
      <c r="V1463">
        <f>IF($D$20=0,1,IFERROR(IF(ROUND(S1463,3)=1,1,IF(AND(ABS(U1463)&lt;$D$19,S1463&gt;1),1,0)),0))</f>
        <v/>
      </c>
      <c r="W1463">
        <f>IF($D$20=0,IFERROR(W1464,MAX($D$16,POWER((ABS(K1463)^2)/($I$5*MAX(F1463,0.1)^2),1/3))),IF(IFERROR(AG1464,0)=0,IFERROR(W1464,MAX($D$16,POWER((ABS(K1463)^2)/($I$5*MAX(F1463,0.1)^2),1/3))),IF(OR(IFERROR(W1463,0)=0,IFERROR(AD1464,0)&gt;1),MAX($D$16,POWER((ABS(K1463)^2)/($I$5*MAX(F1463,0.1)^2),1/3)),IF(IFERROR(AF1463,0)&gt;0,MAX($D$16,IFERROR(W1463,0)+((IFERROR(AF1463,0))*$D$18*IF((IFERROR(AD1463,0))&lt;1,1,-1))),IF(IFERROR(AF1463,0)&lt;0,IF(ABS((MAX($D$16,POWER((ABS(K1463)^2)/($I$5*MAX(F1463,0.1)^2),1/3)))-IFERROR(W1463,0))&gt;$D$19,MAX($D$16,IF((MAX($D$16,POWER((ABS(K1463)^2)/($I$5*MAX(F1463,0.1)^2),1/3)))&gt;IFERROR(W1463,0),MIN((MAX($D$16,POWER((ABS(K1463)^2)/($I$5*MAX(F1463,0.1)^2),1/3))),IFERROR(W1463,0)+(MIN(ABS(IFERROR(AF1463,0))*$D$18,ABS((MAX($D$16,POWER((ABS(K1463)^2)/($I$5*MAX(F1463,0.1)^2),1/3)))-IFERROR(W1463,0))))),MAX((MAX($D$16,POWER((ABS(K1463)^2)/($I$5*MAX(F1463,0.1)^2),1/3))),IFERROR(W1463,0)-(MIN(ABS(IFERROR(AF1463,0))*$D$18,ABS((MAX($D$16,POWER((ABS(K1463)^2)/($I$5*MAX(F1463,0.1)^2),1/3)))-IFERROR(W1463,0))))))),MAX($D$16,POWER((ABS(K1463)^2)/($I$5*MAX(F1463,0.1)^2),1/3))),MAX($D$16,IFERROR(W1463,0)))))))</f>
        <v/>
      </c>
      <c r="X1463">
        <f>((F1463)+(G1463)*(W1463))*(W1463)</f>
        <v/>
      </c>
      <c r="Y1463">
        <f>(((F1463)+(G1463)*(W1463))*(W1463))/MAX((F1463)+2*(W1463)*SQRT(1+(G1463)^2),1E-6)</f>
        <v/>
      </c>
      <c r="Z1463">
        <f>ABS(K1463)/MAX(((F1463)+(G1463)*(W1463))*(W1463),1E-6)</f>
        <v/>
      </c>
      <c r="AA1463">
        <f>E1463+W1463</f>
        <v/>
      </c>
      <c r="AB1463">
        <f>AA1463+((ABS(K1463)/MAX(((F1463)+(G1463)*(W1463))*(W1463),1E-6))^2)/(2*$I$5)</f>
        <v/>
      </c>
      <c r="AC1463">
        <f>((ABS(K1463)*$D$6)/(MAX(((F1463)+(G1463)*(W1463))*(W1463),1E-6)*MAX(((((F1463)+(G1463)*(W1463))*(W1463))/MAX((F1463)+2*(W1463)*SQRT(1+(G1463)^2),1E-6))^(2/3),1E-6)))^2</f>
        <v/>
      </c>
      <c r="AD1463">
        <f>ABS(ABS(K1463)/MAX(((F1463)+(G1463)*(W1463))*(W1463),1E-6))/SQRT($I$5*MAX((((F1463)+(G1463)*(W1463))*(W1463))/MAX((F1463)+2*(G1463)*(W1463),1E-6),1E-6))</f>
        <v/>
      </c>
      <c r="AE1463">
        <f>((F1463)*(W1463)^2)/2+(G1463)*(W1463)^3/3+(ABS(K1463)^2)/($I$5*MAX(((F1463)+(G1463)*(W1463))*(W1463),1E-6))</f>
        <v/>
      </c>
      <c r="AF1463">
        <f>IF($D$20=0,0,IFERROR(AB1464+(((AC1463+AC1464)/2)*J1464)+(IF(Z1463&gt;Z1464,$D$8*((Z1463^2-Z1464^2)/(2*$I$5)),$D$9*((Z1464^2-Z1463^2)/(2*$I$5)))+($D$10*(ABS(I1464)/90)*(MAX(Z1463^2,Z1464^2)/(2*$I$5))))-AB1463,0))</f>
        <v/>
      </c>
      <c r="AG1463">
        <f>IF($D$20=0,1,IFERROR(IF(ROUND(AD1463,3)=1,1,IF(AND(ABS(AF1463)&lt;$D$19,AD1463&lt;1),1,0)),0))</f>
        <v/>
      </c>
      <c r="AH1463">
        <f>IFERROR(IF(V32="Supercritical",MAX($D$16,IFERROR(L1463,MAX($D$16,POWER((ABS(K1463)^2)/($I$5*MAX(F1463,0.1)^2),1/3)))),IF(V32="Subcritical",MAX($D$16,IFERROR(W1463,MAX($D$16,POWER((ABS(K1463)^2)/($I$5*MAX(F1463,0.1)^2),1/3)))),IF(AND(IFERROR(V1463,0)=1,IFERROR(AG1463,0)=1),IF(IFERROR(T1463,-1E99)&gt;=IFERROR(AE1463,-1E99),MAX($D$16,IFERROR(L1463,MAX($D$16,POWER((ABS(K1463)^2)/($I$5*MAX(F1463,0.1)^2),1/3)))),MAX($D$16,IFERROR(W1463,MAX($D$16,POWER((ABS(K1463)^2)/($I$5*MAX(F1463,0.1)^2),1/3))))),IF(IFERROR(V1463,0)=1,MAX($D$16,IFERROR(L1463,MAX($D$16,POWER((ABS(K1463)^2)/($I$5*MAX(F1463,0.1)^2),1/3)))),IF(IFERROR(AG1463,0)=1,MAX($D$16,IFERROR(W1463,MAX($D$16,POWER((ABS(K1463)^2)/($I$5*MAX(F1463,0.1)^2),1/3)))),MAX($D$16,POWER((ABS(K1463)^2)/($I$5*MAX(F1463,0.1)^2),1/3))))))),MAX($D$16,POWER((ABS(K1463)^2)/($I$5*MAX(F1463,0.1)^2),1/3)))</f>
        <v/>
      </c>
      <c r="AI1463">
        <f>E1463+AH1463</f>
        <v/>
      </c>
      <c r="AJ1463">
        <f>AI1463+((ABS(K1463)/MAX(((F1463)+(G1463)*(AH1463))*(AH1463),1E-6))^2)/(2*$I$5)</f>
        <v/>
      </c>
      <c r="AM1463" t="n">
        <v>0</v>
      </c>
      <c r="AN1463" t="n">
        <v>0</v>
      </c>
      <c r="AO1463">
        <f>AM1463+AN1463</f>
        <v/>
      </c>
      <c r="AP1463">
        <f>AP1462+AO1463</f>
        <v/>
      </c>
      <c r="AQ1463">
        <f>ABS(ABS(K1463)/MAX(((F1463)+(G1463)*(AH1463))*(AH1463),1E-6))/SQRT($I$5*MAX((((F1463)+(G1463)*(AH1463))*(AH1463))/MAX((F1463)+2*(G1463)*(AH1463),1E-6),1E-6))</f>
        <v/>
      </c>
      <c r="AR1463">
        <f>IF(AQ1463&lt;1,"Subcritical","Supercritical")</f>
        <v/>
      </c>
      <c r="AS1463">
        <f>((ABS(K1463)*$D$6)/(MAX(((F1463)+(G1463)*(AH1463))*(AH1463),1E-6)*MAX(((((F1463)+(G1463)*(AH1463))*(AH1463))/MAX((F1463)+2*(AH1463)*SQRT(1+(G1463)^2),1E-6))^(2/3),1E-6)))^2</f>
        <v/>
      </c>
    </row>
    <row r="1464">
      <c r="A1464" t="n">
        <v>1315</v>
      </c>
      <c r="B1464" t="n">
        <v>1313.89</v>
      </c>
      <c r="C1464" t="n">
        <v>616067.897</v>
      </c>
      <c r="D1464" t="n">
        <v>3096690.329</v>
      </c>
      <c r="E1464" t="n">
        <v>631.905</v>
      </c>
      <c r="F1464" t="n">
        <v>5.2</v>
      </c>
      <c r="G1464" t="n">
        <v>0</v>
      </c>
      <c r="H1464" t="inlineStr">
        <is>
          <t>Normal</t>
        </is>
      </c>
      <c r="I1464" t="n">
        <v>0.057</v>
      </c>
      <c r="J1464">
        <f>B1464-B1463</f>
        <v/>
      </c>
      <c r="K1464">
        <f>MAX(0,K1463-AO1463)</f>
        <v/>
      </c>
      <c r="L1464">
        <f>IF($D$20=0,IFERROR(L1463,MAX($D$16,POWER((ABS(K1464)^2)/($I$5*MAX(F1464,0.1)^2),1/3))),IF(IFERROR(V1463,0)=0,IFERROR(L1463,MAX($D$16,POWER((ABS(K1464)^2)/($I$5*MAX(F1464,0.1)^2),1/3))),IF(OR(IFERROR(L1464,0)=0,IFERROR(S1463,0)&lt;1,IFERROR(S1464,0)&lt;1),MAX($D$16,POWER((ABS(K1464)^2)/($I$5*MAX(F1464,0.1)^2),1/3)),IF(IFERROR(U1464,0)&gt;0,MAX($D$16,IFERROR(L1464,0)+((IFERROR(U1464,0))*$D$18*IF((IFERROR(S1464,0))&lt;1,1,-1))),IF(IFERROR(U1464,0)&lt;0,IF(ABS((MAX($D$16,POWER((ABS(K1464)^2)/($I$5*MAX(F1464,0.1)^2),1/3)))-IFERROR(L1464,0))&gt;$D$19,MAX($D$16,IF((MAX($D$16,POWER((ABS(K1464)^2)/($I$5*MAX(F1464,0.1)^2),1/3)))&gt;IFERROR(L1464,0),MIN((MAX($D$16,POWER((ABS(K1464)^2)/($I$5*MAX(F1464,0.1)^2),1/3))),IFERROR(L1464,0)+(MIN(ABS(IFERROR(U1464,0))*$D$18,ABS((MAX($D$16,POWER((ABS(K1464)^2)/($I$5*MAX(F1464,0.1)^2),1/3)))-IFERROR(L1464,0))))),MAX((MAX($D$16,POWER((ABS(K1464)^2)/($I$5*MAX(F1464,0.1)^2),1/3))),IFERROR(L1464,0)-(MIN(ABS(IFERROR(U1464,0))*$D$18,ABS((MAX($D$16,POWER((ABS(K1464)^2)/($I$5*MAX(F1464,0.1)^2),1/3)))-IFERROR(L1464,0))))))),MAX($D$16,POWER((ABS(K1464)^2)/($I$5*MAX(F1464,0.1)^2),1/3))),MAX($D$16,IFERROR(L1464,0)))))))</f>
        <v/>
      </c>
      <c r="M1464">
        <f>((F1464)+(G1464)*(L1464))*(L1464)</f>
        <v/>
      </c>
      <c r="N1464">
        <f>(((F1464)+(G1464)*(L1464))*(L1464))/MAX((F1464)+2*(L1464)*SQRT(1+(G1464)^2),1E-6)</f>
        <v/>
      </c>
      <c r="O1464">
        <f>ABS(K1464)/MAX(((F1464)+(G1464)*(L1464))*(L1464),1E-6)</f>
        <v/>
      </c>
      <c r="P1464">
        <f>E1464+L1464</f>
        <v/>
      </c>
      <c r="Q1464">
        <f>P1464+((ABS(K1464)/MAX(((F1464)+(G1464)*(L1464))*(L1464),1E-6))^2)/(2*$I$5)</f>
        <v/>
      </c>
      <c r="R1464">
        <f>((ABS(K1464)*$D$6)/(MAX(((F1464)+(G1464)*(L1464))*(L1464),1E-6)*MAX(((((F1464)+(G1464)*(L1464))*(L1464))/MAX((F1464)+2*(L1464)*SQRT(1+(G1464)^2),1E-6))^(2/3),1E-6)))^2</f>
        <v/>
      </c>
      <c r="S1464">
        <f>ABS(ABS(K1464)/MAX(((F1464)+(G1464)*(L1464))*(L1464),1E-6))/SQRT($I$5*MAX((((F1464)+(G1464)*(L1464))*(L1464))/MAX((F1464)+2*(G1464)*(L1464),1E-6),1E-6))</f>
        <v/>
      </c>
      <c r="T1464">
        <f>((F1464)*(L1464)^2)/2+(G1464)*(L1464)^3/3+(ABS(K1464)^2)/($I$5*MAX(((F1464)+(G1464)*(L1464))*(L1464),1E-6))</f>
        <v/>
      </c>
      <c r="U1464">
        <f>IF($D$20=0,0,IFERROR(Q1463-(((R1463+R1464)/2)*J1464)-(IF(O1463&gt;O1464,$D$8*((O1463^2-O1464^2)/(2*$I$5)),$D$9*((O1464^2-O1463^2)/(2*$I$5)))+($D$10*(ABS(I1464)/90)*(MAX(O1463^2,O1464^2)/(2*$I$5))))-Q1464,0))</f>
        <v/>
      </c>
      <c r="V1464">
        <f>IF($D$20=0,1,IFERROR(IF(ROUND(S1464,3)=1,1,IF(AND(ABS(U1464)&lt;$D$19,S1464&gt;1),1,0)),0))</f>
        <v/>
      </c>
      <c r="W1464">
        <f>IF($D$20=0,IFERROR(W1465,MAX($D$16,POWER((ABS(K1464)^2)/($I$5*MAX(F1464,0.1)^2),1/3))),IF(IFERROR(AG1465,0)=0,IFERROR(W1465,MAX($D$16,POWER((ABS(K1464)^2)/($I$5*MAX(F1464,0.1)^2),1/3))),IF(OR(IFERROR(W1464,0)=0,IFERROR(AD1465,0)&gt;1),MAX($D$16,POWER((ABS(K1464)^2)/($I$5*MAX(F1464,0.1)^2),1/3)),IF(IFERROR(AF1464,0)&gt;0,MAX($D$16,IFERROR(W1464,0)+((IFERROR(AF1464,0))*$D$18*IF((IFERROR(AD1464,0))&lt;1,1,-1))),IF(IFERROR(AF1464,0)&lt;0,IF(ABS((MAX($D$16,POWER((ABS(K1464)^2)/($I$5*MAX(F1464,0.1)^2),1/3)))-IFERROR(W1464,0))&gt;$D$19,MAX($D$16,IF((MAX($D$16,POWER((ABS(K1464)^2)/($I$5*MAX(F1464,0.1)^2),1/3)))&gt;IFERROR(W1464,0),MIN((MAX($D$16,POWER((ABS(K1464)^2)/($I$5*MAX(F1464,0.1)^2),1/3))),IFERROR(W1464,0)+(MIN(ABS(IFERROR(AF1464,0))*$D$18,ABS((MAX($D$16,POWER((ABS(K1464)^2)/($I$5*MAX(F1464,0.1)^2),1/3)))-IFERROR(W1464,0))))),MAX((MAX($D$16,POWER((ABS(K1464)^2)/($I$5*MAX(F1464,0.1)^2),1/3))),IFERROR(W1464,0)-(MIN(ABS(IFERROR(AF1464,0))*$D$18,ABS((MAX($D$16,POWER((ABS(K1464)^2)/($I$5*MAX(F1464,0.1)^2),1/3)))-IFERROR(W1464,0))))))),MAX($D$16,POWER((ABS(K1464)^2)/($I$5*MAX(F1464,0.1)^2),1/3))),MAX($D$16,IFERROR(W1464,0)))))))</f>
        <v/>
      </c>
      <c r="X1464">
        <f>((F1464)+(G1464)*(W1464))*(W1464)</f>
        <v/>
      </c>
      <c r="Y1464">
        <f>(((F1464)+(G1464)*(W1464))*(W1464))/MAX((F1464)+2*(W1464)*SQRT(1+(G1464)^2),1E-6)</f>
        <v/>
      </c>
      <c r="Z1464">
        <f>ABS(K1464)/MAX(((F1464)+(G1464)*(W1464))*(W1464),1E-6)</f>
        <v/>
      </c>
      <c r="AA1464">
        <f>E1464+W1464</f>
        <v/>
      </c>
      <c r="AB1464">
        <f>AA1464+((ABS(K1464)/MAX(((F1464)+(G1464)*(W1464))*(W1464),1E-6))^2)/(2*$I$5)</f>
        <v/>
      </c>
      <c r="AC1464">
        <f>((ABS(K1464)*$D$6)/(MAX(((F1464)+(G1464)*(W1464))*(W1464),1E-6)*MAX(((((F1464)+(G1464)*(W1464))*(W1464))/MAX((F1464)+2*(W1464)*SQRT(1+(G1464)^2),1E-6))^(2/3),1E-6)))^2</f>
        <v/>
      </c>
      <c r="AD1464">
        <f>ABS(ABS(K1464)/MAX(((F1464)+(G1464)*(W1464))*(W1464),1E-6))/SQRT($I$5*MAX((((F1464)+(G1464)*(W1464))*(W1464))/MAX((F1464)+2*(G1464)*(W1464),1E-6),1E-6))</f>
        <v/>
      </c>
      <c r="AE1464">
        <f>((F1464)*(W1464)^2)/2+(G1464)*(W1464)^3/3+(ABS(K1464)^2)/($I$5*MAX(((F1464)+(G1464)*(W1464))*(W1464),1E-6))</f>
        <v/>
      </c>
      <c r="AF1464">
        <f>IF($D$20=0,0,IFERROR(AB1465+(((AC1464+AC1465)/2)*J1465)+(IF(Z1464&gt;Z1465,$D$8*((Z1464^2-Z1465^2)/(2*$I$5)),$D$9*((Z1465^2-Z1464^2)/(2*$I$5)))+($D$10*(ABS(I1465)/90)*(MAX(Z1464^2,Z1465^2)/(2*$I$5))))-AB1464,0))</f>
        <v/>
      </c>
      <c r="AG1464">
        <f>IF($D$20=0,1,IFERROR(IF(ROUND(AD1464,3)=1,1,IF(AND(ABS(AF1464)&lt;$D$19,AD1464&lt;1),1,0)),0))</f>
        <v/>
      </c>
      <c r="AH1464">
        <f>IFERROR(IF(V32="Supercritical",MAX($D$16,IFERROR(L1464,MAX($D$16,POWER((ABS(K1464)^2)/($I$5*MAX(F1464,0.1)^2),1/3)))),IF(V32="Subcritical",MAX($D$16,IFERROR(W1464,MAX($D$16,POWER((ABS(K1464)^2)/($I$5*MAX(F1464,0.1)^2),1/3)))),IF(AND(IFERROR(V1464,0)=1,IFERROR(AG1464,0)=1),IF(IFERROR(T1464,-1E99)&gt;=IFERROR(AE1464,-1E99),MAX($D$16,IFERROR(L1464,MAX($D$16,POWER((ABS(K1464)^2)/($I$5*MAX(F1464,0.1)^2),1/3)))),MAX($D$16,IFERROR(W1464,MAX($D$16,POWER((ABS(K1464)^2)/($I$5*MAX(F1464,0.1)^2),1/3))))),IF(IFERROR(V1464,0)=1,MAX($D$16,IFERROR(L1464,MAX($D$16,POWER((ABS(K1464)^2)/($I$5*MAX(F1464,0.1)^2),1/3)))),IF(IFERROR(AG1464,0)=1,MAX($D$16,IFERROR(W1464,MAX($D$16,POWER((ABS(K1464)^2)/($I$5*MAX(F1464,0.1)^2),1/3)))),MAX($D$16,POWER((ABS(K1464)^2)/($I$5*MAX(F1464,0.1)^2),1/3))))))),MAX($D$16,POWER((ABS(K1464)^2)/($I$5*MAX(F1464,0.1)^2),1/3)))</f>
        <v/>
      </c>
      <c r="AI1464">
        <f>E1464+AH1464</f>
        <v/>
      </c>
      <c r="AJ1464">
        <f>AI1464+((ABS(K1464)/MAX(((F1464)+(G1464)*(AH1464))*(AH1464),1E-6))^2)/(2*$I$5)</f>
        <v/>
      </c>
      <c r="AM1464" t="n">
        <v>0</v>
      </c>
      <c r="AN1464" t="n">
        <v>0</v>
      </c>
      <c r="AO1464">
        <f>AM1464+AN1464</f>
        <v/>
      </c>
      <c r="AP1464">
        <f>AP1463+AO1464</f>
        <v/>
      </c>
      <c r="AQ1464">
        <f>ABS(ABS(K1464)/MAX(((F1464)+(G1464)*(AH1464))*(AH1464),1E-6))/SQRT($I$5*MAX((((F1464)+(G1464)*(AH1464))*(AH1464))/MAX((F1464)+2*(G1464)*(AH1464),1E-6),1E-6))</f>
        <v/>
      </c>
      <c r="AR1464">
        <f>IF(AQ1464&lt;1,"Subcritical","Supercritical")</f>
        <v/>
      </c>
      <c r="AS1464">
        <f>((ABS(K1464)*$D$6)/(MAX(((F1464)+(G1464)*(AH1464))*(AH1464),1E-6)*MAX(((((F1464)+(G1464)*(AH1464))*(AH1464))/MAX((F1464)+2*(AH1464)*SQRT(1+(G1464)^2),1E-6))^(2/3),1E-6)))^2</f>
        <v/>
      </c>
    </row>
    <row r="1465">
      <c r="A1465" t="n">
        <v>1316</v>
      </c>
      <c r="B1465" t="n">
        <v>1314.889</v>
      </c>
      <c r="C1465" t="n">
        <v>616067.8540000001</v>
      </c>
      <c r="D1465" t="n">
        <v>3096689.33</v>
      </c>
      <c r="E1465" t="n">
        <v>631.9045</v>
      </c>
      <c r="F1465" t="n">
        <v>5.2</v>
      </c>
      <c r="G1465" t="n">
        <v>0</v>
      </c>
      <c r="H1465" t="inlineStr">
        <is>
          <t>Normal</t>
        </is>
      </c>
      <c r="I1465" t="n">
        <v>0.057</v>
      </c>
      <c r="J1465">
        <f>B1465-B1464</f>
        <v/>
      </c>
      <c r="K1465">
        <f>MAX(0,K1464-AO1464)</f>
        <v/>
      </c>
      <c r="L1465">
        <f>IF($D$20=0,IFERROR(L1464,MAX($D$16,POWER((ABS(K1465)^2)/($I$5*MAX(F1465,0.1)^2),1/3))),IF(IFERROR(V1464,0)=0,IFERROR(L1464,MAX($D$16,POWER((ABS(K1465)^2)/($I$5*MAX(F1465,0.1)^2),1/3))),IF(OR(IFERROR(L1465,0)=0,IFERROR(S1464,0)&lt;1,IFERROR(S1465,0)&lt;1),MAX($D$16,POWER((ABS(K1465)^2)/($I$5*MAX(F1465,0.1)^2),1/3)),IF(IFERROR(U1465,0)&gt;0,MAX($D$16,IFERROR(L1465,0)+((IFERROR(U1465,0))*$D$18*IF((IFERROR(S1465,0))&lt;1,1,-1))),IF(IFERROR(U1465,0)&lt;0,IF(ABS((MAX($D$16,POWER((ABS(K1465)^2)/($I$5*MAX(F1465,0.1)^2),1/3)))-IFERROR(L1465,0))&gt;$D$19,MAX($D$16,IF((MAX($D$16,POWER((ABS(K1465)^2)/($I$5*MAX(F1465,0.1)^2),1/3)))&gt;IFERROR(L1465,0),MIN((MAX($D$16,POWER((ABS(K1465)^2)/($I$5*MAX(F1465,0.1)^2),1/3))),IFERROR(L1465,0)+(MIN(ABS(IFERROR(U1465,0))*$D$18,ABS((MAX($D$16,POWER((ABS(K1465)^2)/($I$5*MAX(F1465,0.1)^2),1/3)))-IFERROR(L1465,0))))),MAX((MAX($D$16,POWER((ABS(K1465)^2)/($I$5*MAX(F1465,0.1)^2),1/3))),IFERROR(L1465,0)-(MIN(ABS(IFERROR(U1465,0))*$D$18,ABS((MAX($D$16,POWER((ABS(K1465)^2)/($I$5*MAX(F1465,0.1)^2),1/3)))-IFERROR(L1465,0))))))),MAX($D$16,POWER((ABS(K1465)^2)/($I$5*MAX(F1465,0.1)^2),1/3))),MAX($D$16,IFERROR(L1465,0)))))))</f>
        <v/>
      </c>
      <c r="M1465">
        <f>((F1465)+(G1465)*(L1465))*(L1465)</f>
        <v/>
      </c>
      <c r="N1465">
        <f>(((F1465)+(G1465)*(L1465))*(L1465))/MAX((F1465)+2*(L1465)*SQRT(1+(G1465)^2),1E-6)</f>
        <v/>
      </c>
      <c r="O1465">
        <f>ABS(K1465)/MAX(((F1465)+(G1465)*(L1465))*(L1465),1E-6)</f>
        <v/>
      </c>
      <c r="P1465">
        <f>E1465+L1465</f>
        <v/>
      </c>
      <c r="Q1465">
        <f>P1465+((ABS(K1465)/MAX(((F1465)+(G1465)*(L1465))*(L1465),1E-6))^2)/(2*$I$5)</f>
        <v/>
      </c>
      <c r="R1465">
        <f>((ABS(K1465)*$D$6)/(MAX(((F1465)+(G1465)*(L1465))*(L1465),1E-6)*MAX(((((F1465)+(G1465)*(L1465))*(L1465))/MAX((F1465)+2*(L1465)*SQRT(1+(G1465)^2),1E-6))^(2/3),1E-6)))^2</f>
        <v/>
      </c>
      <c r="S1465">
        <f>ABS(ABS(K1465)/MAX(((F1465)+(G1465)*(L1465))*(L1465),1E-6))/SQRT($I$5*MAX((((F1465)+(G1465)*(L1465))*(L1465))/MAX((F1465)+2*(G1465)*(L1465),1E-6),1E-6))</f>
        <v/>
      </c>
      <c r="T1465">
        <f>((F1465)*(L1465)^2)/2+(G1465)*(L1465)^3/3+(ABS(K1465)^2)/($I$5*MAX(((F1465)+(G1465)*(L1465))*(L1465),1E-6))</f>
        <v/>
      </c>
      <c r="U1465">
        <f>IF($D$20=0,0,IFERROR(Q1464-(((R1464+R1465)/2)*J1465)-(IF(O1464&gt;O1465,$D$8*((O1464^2-O1465^2)/(2*$I$5)),$D$9*((O1465^2-O1464^2)/(2*$I$5)))+($D$10*(ABS(I1465)/90)*(MAX(O1464^2,O1465^2)/(2*$I$5))))-Q1465,0))</f>
        <v/>
      </c>
      <c r="V1465">
        <f>IF($D$20=0,1,IFERROR(IF(ROUND(S1465,3)=1,1,IF(AND(ABS(U1465)&lt;$D$19,S1465&gt;1),1,0)),0))</f>
        <v/>
      </c>
      <c r="W1465">
        <f>IF($D$20=0,IFERROR(W1466,MAX($D$16,POWER((ABS(K1465)^2)/($I$5*MAX(F1465,0.1)^2),1/3))),IF(IFERROR(AG1466,0)=0,IFERROR(W1466,MAX($D$16,POWER((ABS(K1465)^2)/($I$5*MAX(F1465,0.1)^2),1/3))),IF(OR(IFERROR(W1465,0)=0,IFERROR(AD1466,0)&gt;1),MAX($D$16,POWER((ABS(K1465)^2)/($I$5*MAX(F1465,0.1)^2),1/3)),IF(IFERROR(AF1465,0)&gt;0,MAX($D$16,IFERROR(W1465,0)+((IFERROR(AF1465,0))*$D$18*IF((IFERROR(AD1465,0))&lt;1,1,-1))),IF(IFERROR(AF1465,0)&lt;0,IF(ABS((MAX($D$16,POWER((ABS(K1465)^2)/($I$5*MAX(F1465,0.1)^2),1/3)))-IFERROR(W1465,0))&gt;$D$19,MAX($D$16,IF((MAX($D$16,POWER((ABS(K1465)^2)/($I$5*MAX(F1465,0.1)^2),1/3)))&gt;IFERROR(W1465,0),MIN((MAX($D$16,POWER((ABS(K1465)^2)/($I$5*MAX(F1465,0.1)^2),1/3))),IFERROR(W1465,0)+(MIN(ABS(IFERROR(AF1465,0))*$D$18,ABS((MAX($D$16,POWER((ABS(K1465)^2)/($I$5*MAX(F1465,0.1)^2),1/3)))-IFERROR(W1465,0))))),MAX((MAX($D$16,POWER((ABS(K1465)^2)/($I$5*MAX(F1465,0.1)^2),1/3))),IFERROR(W1465,0)-(MIN(ABS(IFERROR(AF1465,0))*$D$18,ABS((MAX($D$16,POWER((ABS(K1465)^2)/($I$5*MAX(F1465,0.1)^2),1/3)))-IFERROR(W1465,0))))))),MAX($D$16,POWER((ABS(K1465)^2)/($I$5*MAX(F1465,0.1)^2),1/3))),MAX($D$16,IFERROR(W1465,0)))))))</f>
        <v/>
      </c>
      <c r="X1465">
        <f>((F1465)+(G1465)*(W1465))*(W1465)</f>
        <v/>
      </c>
      <c r="Y1465">
        <f>(((F1465)+(G1465)*(W1465))*(W1465))/MAX((F1465)+2*(W1465)*SQRT(1+(G1465)^2),1E-6)</f>
        <v/>
      </c>
      <c r="Z1465">
        <f>ABS(K1465)/MAX(((F1465)+(G1465)*(W1465))*(W1465),1E-6)</f>
        <v/>
      </c>
      <c r="AA1465">
        <f>E1465+W1465</f>
        <v/>
      </c>
      <c r="AB1465">
        <f>AA1465+((ABS(K1465)/MAX(((F1465)+(G1465)*(W1465))*(W1465),1E-6))^2)/(2*$I$5)</f>
        <v/>
      </c>
      <c r="AC1465">
        <f>((ABS(K1465)*$D$6)/(MAX(((F1465)+(G1465)*(W1465))*(W1465),1E-6)*MAX(((((F1465)+(G1465)*(W1465))*(W1465))/MAX((F1465)+2*(W1465)*SQRT(1+(G1465)^2),1E-6))^(2/3),1E-6)))^2</f>
        <v/>
      </c>
      <c r="AD1465">
        <f>ABS(ABS(K1465)/MAX(((F1465)+(G1465)*(W1465))*(W1465),1E-6))/SQRT($I$5*MAX((((F1465)+(G1465)*(W1465))*(W1465))/MAX((F1465)+2*(G1465)*(W1465),1E-6),1E-6))</f>
        <v/>
      </c>
      <c r="AE1465">
        <f>((F1465)*(W1465)^2)/2+(G1465)*(W1465)^3/3+(ABS(K1465)^2)/($I$5*MAX(((F1465)+(G1465)*(W1465))*(W1465),1E-6))</f>
        <v/>
      </c>
      <c r="AF1465">
        <f>IF($D$20=0,0,IFERROR(AB1466+(((AC1465+AC1466)/2)*J1466)+(IF(Z1465&gt;Z1466,$D$8*((Z1465^2-Z1466^2)/(2*$I$5)),$D$9*((Z1466^2-Z1465^2)/(2*$I$5)))+($D$10*(ABS(I1466)/90)*(MAX(Z1465^2,Z1466^2)/(2*$I$5))))-AB1465,0))</f>
        <v/>
      </c>
      <c r="AG1465">
        <f>IF($D$20=0,1,IFERROR(IF(ROUND(AD1465,3)=1,1,IF(AND(ABS(AF1465)&lt;$D$19,AD1465&lt;1),1,0)),0))</f>
        <v/>
      </c>
      <c r="AH1465">
        <f>IFERROR(IF(V32="Supercritical",MAX($D$16,IFERROR(L1465,MAX($D$16,POWER((ABS(K1465)^2)/($I$5*MAX(F1465,0.1)^2),1/3)))),IF(V32="Subcritical",MAX($D$16,IFERROR(W1465,MAX($D$16,POWER((ABS(K1465)^2)/($I$5*MAX(F1465,0.1)^2),1/3)))),IF(AND(IFERROR(V1465,0)=1,IFERROR(AG1465,0)=1),IF(IFERROR(T1465,-1E99)&gt;=IFERROR(AE1465,-1E99),MAX($D$16,IFERROR(L1465,MAX($D$16,POWER((ABS(K1465)^2)/($I$5*MAX(F1465,0.1)^2),1/3)))),MAX($D$16,IFERROR(W1465,MAX($D$16,POWER((ABS(K1465)^2)/($I$5*MAX(F1465,0.1)^2),1/3))))),IF(IFERROR(V1465,0)=1,MAX($D$16,IFERROR(L1465,MAX($D$16,POWER((ABS(K1465)^2)/($I$5*MAX(F1465,0.1)^2),1/3)))),IF(IFERROR(AG1465,0)=1,MAX($D$16,IFERROR(W1465,MAX($D$16,POWER((ABS(K1465)^2)/($I$5*MAX(F1465,0.1)^2),1/3)))),MAX($D$16,POWER((ABS(K1465)^2)/($I$5*MAX(F1465,0.1)^2),1/3))))))),MAX($D$16,POWER((ABS(K1465)^2)/($I$5*MAX(F1465,0.1)^2),1/3)))</f>
        <v/>
      </c>
      <c r="AI1465">
        <f>E1465+AH1465</f>
        <v/>
      </c>
      <c r="AJ1465">
        <f>AI1465+((ABS(K1465)/MAX(((F1465)+(G1465)*(AH1465))*(AH1465),1E-6))^2)/(2*$I$5)</f>
        <v/>
      </c>
      <c r="AM1465" t="n">
        <v>0</v>
      </c>
      <c r="AN1465" t="n">
        <v>0</v>
      </c>
      <c r="AO1465">
        <f>AM1465+AN1465</f>
        <v/>
      </c>
      <c r="AP1465">
        <f>AP1464+AO1465</f>
        <v/>
      </c>
      <c r="AQ1465">
        <f>ABS(ABS(K1465)/MAX(((F1465)+(G1465)*(AH1465))*(AH1465),1E-6))/SQRT($I$5*MAX((((F1465)+(G1465)*(AH1465))*(AH1465))/MAX((F1465)+2*(G1465)*(AH1465),1E-6),1E-6))</f>
        <v/>
      </c>
      <c r="AR1465">
        <f>IF(AQ1465&lt;1,"Subcritical","Supercritical")</f>
        <v/>
      </c>
      <c r="AS1465">
        <f>((ABS(K1465)*$D$6)/(MAX(((F1465)+(G1465)*(AH1465))*(AH1465),1E-6)*MAX(((((F1465)+(G1465)*(AH1465))*(AH1465))/MAX((F1465)+2*(AH1465)*SQRT(1+(G1465)^2),1E-6))^(2/3),1E-6)))^2</f>
        <v/>
      </c>
    </row>
    <row r="1466">
      <c r="A1466" t="n">
        <v>1317</v>
      </c>
      <c r="B1466" t="n">
        <v>1315.889</v>
      </c>
      <c r="C1466" t="n">
        <v>616067.812</v>
      </c>
      <c r="D1466" t="n">
        <v>3096688.331</v>
      </c>
      <c r="E1466" t="n">
        <v>631.904</v>
      </c>
      <c r="F1466" t="n">
        <v>5.2</v>
      </c>
      <c r="G1466" t="n">
        <v>0</v>
      </c>
      <c r="H1466" t="inlineStr">
        <is>
          <t>Normal</t>
        </is>
      </c>
      <c r="I1466" t="n">
        <v>0</v>
      </c>
      <c r="J1466">
        <f>B1466-B1465</f>
        <v/>
      </c>
      <c r="K1466">
        <f>MAX(0,K1465-AO1465)</f>
        <v/>
      </c>
      <c r="L1466">
        <f>IF($D$20=0,IFERROR(L1465,MAX($D$16,POWER((ABS(K1466)^2)/($I$5*MAX(F1466,0.1)^2),1/3))),IF(IFERROR(V1465,0)=0,IFERROR(L1465,MAX($D$16,POWER((ABS(K1466)^2)/($I$5*MAX(F1466,0.1)^2),1/3))),IF(OR(IFERROR(L1466,0)=0,IFERROR(S1465,0)&lt;1,IFERROR(S1466,0)&lt;1),MAX($D$16,POWER((ABS(K1466)^2)/($I$5*MAX(F1466,0.1)^2),1/3)),IF(IFERROR(U1466,0)&gt;0,MAX($D$16,IFERROR(L1466,0)+((IFERROR(U1466,0))*$D$18*IF((IFERROR(S1466,0))&lt;1,1,-1))),IF(IFERROR(U1466,0)&lt;0,IF(ABS((MAX($D$16,POWER((ABS(K1466)^2)/($I$5*MAX(F1466,0.1)^2),1/3)))-IFERROR(L1466,0))&gt;$D$19,MAX($D$16,IF((MAX($D$16,POWER((ABS(K1466)^2)/($I$5*MAX(F1466,0.1)^2),1/3)))&gt;IFERROR(L1466,0),MIN((MAX($D$16,POWER((ABS(K1466)^2)/($I$5*MAX(F1466,0.1)^2),1/3))),IFERROR(L1466,0)+(MIN(ABS(IFERROR(U1466,0))*$D$18,ABS((MAX($D$16,POWER((ABS(K1466)^2)/($I$5*MAX(F1466,0.1)^2),1/3)))-IFERROR(L1466,0))))),MAX((MAX($D$16,POWER((ABS(K1466)^2)/($I$5*MAX(F1466,0.1)^2),1/3))),IFERROR(L1466,0)-(MIN(ABS(IFERROR(U1466,0))*$D$18,ABS((MAX($D$16,POWER((ABS(K1466)^2)/($I$5*MAX(F1466,0.1)^2),1/3)))-IFERROR(L1466,0))))))),MAX($D$16,POWER((ABS(K1466)^2)/($I$5*MAX(F1466,0.1)^2),1/3))),MAX($D$16,IFERROR(L1466,0)))))))</f>
        <v/>
      </c>
      <c r="M1466">
        <f>((F1466)+(G1466)*(L1466))*(L1466)</f>
        <v/>
      </c>
      <c r="N1466">
        <f>(((F1466)+(G1466)*(L1466))*(L1466))/MAX((F1466)+2*(L1466)*SQRT(1+(G1466)^2),1E-6)</f>
        <v/>
      </c>
      <c r="O1466">
        <f>ABS(K1466)/MAX(((F1466)+(G1466)*(L1466))*(L1466),1E-6)</f>
        <v/>
      </c>
      <c r="P1466">
        <f>E1466+L1466</f>
        <v/>
      </c>
      <c r="Q1466">
        <f>P1466+((ABS(K1466)/MAX(((F1466)+(G1466)*(L1466))*(L1466),1E-6))^2)/(2*$I$5)</f>
        <v/>
      </c>
      <c r="R1466">
        <f>((ABS(K1466)*$D$6)/(MAX(((F1466)+(G1466)*(L1466))*(L1466),1E-6)*MAX(((((F1466)+(G1466)*(L1466))*(L1466))/MAX((F1466)+2*(L1466)*SQRT(1+(G1466)^2),1E-6))^(2/3),1E-6)))^2</f>
        <v/>
      </c>
      <c r="S1466">
        <f>ABS(ABS(K1466)/MAX(((F1466)+(G1466)*(L1466))*(L1466),1E-6))/SQRT($I$5*MAX((((F1466)+(G1466)*(L1466))*(L1466))/MAX((F1466)+2*(G1466)*(L1466),1E-6),1E-6))</f>
        <v/>
      </c>
      <c r="T1466">
        <f>((F1466)*(L1466)^2)/2+(G1466)*(L1466)^3/3+(ABS(K1466)^2)/($I$5*MAX(((F1466)+(G1466)*(L1466))*(L1466),1E-6))</f>
        <v/>
      </c>
      <c r="U1466">
        <f>IF($D$20=0,0,IFERROR(Q1465-(((R1465+R1466)/2)*J1466)-(IF(O1465&gt;O1466,$D$8*((O1465^2-O1466^2)/(2*$I$5)),$D$9*((O1466^2-O1465^2)/(2*$I$5)))+($D$10*(ABS(I1466)/90)*(MAX(O1465^2,O1466^2)/(2*$I$5))))-Q1466,0))</f>
        <v/>
      </c>
      <c r="V1466">
        <f>IF($D$20=0,1,IFERROR(IF(ROUND(S1466,3)=1,1,IF(AND(ABS(U1466)&lt;$D$19,S1466&gt;1),1,0)),0))</f>
        <v/>
      </c>
      <c r="W1466">
        <f>IF($D$20=0,IFERROR(W1467,MAX($D$16,POWER((ABS(K1466)^2)/($I$5*MAX(F1466,0.1)^2),1/3))),IF(IFERROR(AG1467,0)=0,IFERROR(W1467,MAX($D$16,POWER((ABS(K1466)^2)/($I$5*MAX(F1466,0.1)^2),1/3))),IF(OR(IFERROR(W1466,0)=0,IFERROR(AD1467,0)&gt;1),MAX($D$16,POWER((ABS(K1466)^2)/($I$5*MAX(F1466,0.1)^2),1/3)),IF(IFERROR(AF1466,0)&gt;0,MAX($D$16,IFERROR(W1466,0)+((IFERROR(AF1466,0))*$D$18*IF((IFERROR(AD1466,0))&lt;1,1,-1))),IF(IFERROR(AF1466,0)&lt;0,IF(ABS((MAX($D$16,POWER((ABS(K1466)^2)/($I$5*MAX(F1466,0.1)^2),1/3)))-IFERROR(W1466,0))&gt;$D$19,MAX($D$16,IF((MAX($D$16,POWER((ABS(K1466)^2)/($I$5*MAX(F1466,0.1)^2),1/3)))&gt;IFERROR(W1466,0),MIN((MAX($D$16,POWER((ABS(K1466)^2)/($I$5*MAX(F1466,0.1)^2),1/3))),IFERROR(W1466,0)+(MIN(ABS(IFERROR(AF1466,0))*$D$18,ABS((MAX($D$16,POWER((ABS(K1466)^2)/($I$5*MAX(F1466,0.1)^2),1/3)))-IFERROR(W1466,0))))),MAX((MAX($D$16,POWER((ABS(K1466)^2)/($I$5*MAX(F1466,0.1)^2),1/3))),IFERROR(W1466,0)-(MIN(ABS(IFERROR(AF1466,0))*$D$18,ABS((MAX($D$16,POWER((ABS(K1466)^2)/($I$5*MAX(F1466,0.1)^2),1/3)))-IFERROR(W1466,0))))))),MAX($D$16,POWER((ABS(K1466)^2)/($I$5*MAX(F1466,0.1)^2),1/3))),MAX($D$16,IFERROR(W1466,0)))))))</f>
        <v/>
      </c>
      <c r="X1466">
        <f>((F1466)+(G1466)*(W1466))*(W1466)</f>
        <v/>
      </c>
      <c r="Y1466">
        <f>(((F1466)+(G1466)*(W1466))*(W1466))/MAX((F1466)+2*(W1466)*SQRT(1+(G1466)^2),1E-6)</f>
        <v/>
      </c>
      <c r="Z1466">
        <f>ABS(K1466)/MAX(((F1466)+(G1466)*(W1466))*(W1466),1E-6)</f>
        <v/>
      </c>
      <c r="AA1466">
        <f>E1466+W1466</f>
        <v/>
      </c>
      <c r="AB1466">
        <f>AA1466+((ABS(K1466)/MAX(((F1466)+(G1466)*(W1466))*(W1466),1E-6))^2)/(2*$I$5)</f>
        <v/>
      </c>
      <c r="AC1466">
        <f>((ABS(K1466)*$D$6)/(MAX(((F1466)+(G1466)*(W1466))*(W1466),1E-6)*MAX(((((F1466)+(G1466)*(W1466))*(W1466))/MAX((F1466)+2*(W1466)*SQRT(1+(G1466)^2),1E-6))^(2/3),1E-6)))^2</f>
        <v/>
      </c>
      <c r="AD1466">
        <f>ABS(ABS(K1466)/MAX(((F1466)+(G1466)*(W1466))*(W1466),1E-6))/SQRT($I$5*MAX((((F1466)+(G1466)*(W1466))*(W1466))/MAX((F1466)+2*(G1466)*(W1466),1E-6),1E-6))</f>
        <v/>
      </c>
      <c r="AE1466">
        <f>((F1466)*(W1466)^2)/2+(G1466)*(W1466)^3/3+(ABS(K1466)^2)/($I$5*MAX(((F1466)+(G1466)*(W1466))*(W1466),1E-6))</f>
        <v/>
      </c>
      <c r="AF1466">
        <f>IF($D$20=0,0,IFERROR(AB1467+(((AC1466+AC1467)/2)*J1467)+(IF(Z1466&gt;Z1467,$D$8*((Z1466^2-Z1467^2)/(2*$I$5)),$D$9*((Z1467^2-Z1466^2)/(2*$I$5)))+($D$10*(ABS(I1467)/90)*(MAX(Z1466^2,Z1467^2)/(2*$I$5))))-AB1466,0))</f>
        <v/>
      </c>
      <c r="AG1466">
        <f>IF($D$20=0,1,IFERROR(IF(ROUND(AD1466,3)=1,1,IF(AND(ABS(AF1466)&lt;$D$19,AD1466&lt;1),1,0)),0))</f>
        <v/>
      </c>
      <c r="AH1466">
        <f>IFERROR(IF(V32="Supercritical",MAX($D$16,IFERROR(L1466,MAX($D$16,POWER((ABS(K1466)^2)/($I$5*MAX(F1466,0.1)^2),1/3)))),IF(V32="Subcritical",MAX($D$16,IFERROR(W1466,MAX($D$16,POWER((ABS(K1466)^2)/($I$5*MAX(F1466,0.1)^2),1/3)))),IF(AND(IFERROR(V1466,0)=1,IFERROR(AG1466,0)=1),IF(IFERROR(T1466,-1E99)&gt;=IFERROR(AE1466,-1E99),MAX($D$16,IFERROR(L1466,MAX($D$16,POWER((ABS(K1466)^2)/($I$5*MAX(F1466,0.1)^2),1/3)))),MAX($D$16,IFERROR(W1466,MAX($D$16,POWER((ABS(K1466)^2)/($I$5*MAX(F1466,0.1)^2),1/3))))),IF(IFERROR(V1466,0)=1,MAX($D$16,IFERROR(L1466,MAX($D$16,POWER((ABS(K1466)^2)/($I$5*MAX(F1466,0.1)^2),1/3)))),IF(IFERROR(AG1466,0)=1,MAX($D$16,IFERROR(W1466,MAX($D$16,POWER((ABS(K1466)^2)/($I$5*MAX(F1466,0.1)^2),1/3)))),MAX($D$16,POWER((ABS(K1466)^2)/($I$5*MAX(F1466,0.1)^2),1/3))))))),MAX($D$16,POWER((ABS(K1466)^2)/($I$5*MAX(F1466,0.1)^2),1/3)))</f>
        <v/>
      </c>
      <c r="AI1466">
        <f>E1466+AH1466</f>
        <v/>
      </c>
      <c r="AJ1466">
        <f>AI1466+((ABS(K1466)/MAX(((F1466)+(G1466)*(AH1466))*(AH1466),1E-6))^2)/(2*$I$5)</f>
        <v/>
      </c>
      <c r="AM1466" t="n">
        <v>0</v>
      </c>
      <c r="AN1466" t="n">
        <v>0</v>
      </c>
      <c r="AO1466">
        <f>AM1466+AN1466</f>
        <v/>
      </c>
      <c r="AP1466">
        <f>AP1465+AO1466</f>
        <v/>
      </c>
      <c r="AQ1466">
        <f>ABS(ABS(K1466)/MAX(((F1466)+(G1466)*(AH1466))*(AH1466),1E-6))/SQRT($I$5*MAX((((F1466)+(G1466)*(AH1466))*(AH1466))/MAX((F1466)+2*(G1466)*(AH1466),1E-6),1E-6))</f>
        <v/>
      </c>
      <c r="AR1466">
        <f>IF(AQ1466&lt;1,"Subcritical","Supercritical")</f>
        <v/>
      </c>
      <c r="AS1466">
        <f>((ABS(K1466)*$D$6)/(MAX(((F1466)+(G1466)*(AH1466))*(AH1466),1E-6)*MAX(((((F1466)+(G1466)*(AH1466))*(AH1466))/MAX((F1466)+2*(AH1466)*SQRT(1+(G1466)^2),1E-6))^(2/3),1E-6)))^2</f>
        <v/>
      </c>
    </row>
    <row r="1467">
      <c r="A1467" t="n">
        <v>1318</v>
      </c>
      <c r="B1467" t="n">
        <v>1316.889</v>
      </c>
      <c r="C1467" t="n">
        <v>616067.77</v>
      </c>
      <c r="D1467" t="n">
        <v>3096687.332</v>
      </c>
      <c r="E1467" t="n">
        <v>631.9035</v>
      </c>
      <c r="F1467" t="n">
        <v>5.2</v>
      </c>
      <c r="G1467" t="n">
        <v>0</v>
      </c>
      <c r="H1467" t="inlineStr">
        <is>
          <t>Normal</t>
        </is>
      </c>
      <c r="I1467" t="n">
        <v>0</v>
      </c>
      <c r="J1467">
        <f>B1467-B1466</f>
        <v/>
      </c>
      <c r="K1467">
        <f>MAX(0,K1466-AO1466)</f>
        <v/>
      </c>
      <c r="L1467">
        <f>IF($D$20=0,IFERROR(L1466,MAX($D$16,POWER((ABS(K1467)^2)/($I$5*MAX(F1467,0.1)^2),1/3))),IF(IFERROR(V1466,0)=0,IFERROR(L1466,MAX($D$16,POWER((ABS(K1467)^2)/($I$5*MAX(F1467,0.1)^2),1/3))),IF(OR(IFERROR(L1467,0)=0,IFERROR(S1466,0)&lt;1,IFERROR(S1467,0)&lt;1),MAX($D$16,POWER((ABS(K1467)^2)/($I$5*MAX(F1467,0.1)^2),1/3)),IF(IFERROR(U1467,0)&gt;0,MAX($D$16,IFERROR(L1467,0)+((IFERROR(U1467,0))*$D$18*IF((IFERROR(S1467,0))&lt;1,1,-1))),IF(IFERROR(U1467,0)&lt;0,IF(ABS((MAX($D$16,POWER((ABS(K1467)^2)/($I$5*MAX(F1467,0.1)^2),1/3)))-IFERROR(L1467,0))&gt;$D$19,MAX($D$16,IF((MAX($D$16,POWER((ABS(K1467)^2)/($I$5*MAX(F1467,0.1)^2),1/3)))&gt;IFERROR(L1467,0),MIN((MAX($D$16,POWER((ABS(K1467)^2)/($I$5*MAX(F1467,0.1)^2),1/3))),IFERROR(L1467,0)+(MIN(ABS(IFERROR(U1467,0))*$D$18,ABS((MAX($D$16,POWER((ABS(K1467)^2)/($I$5*MAX(F1467,0.1)^2),1/3)))-IFERROR(L1467,0))))),MAX((MAX($D$16,POWER((ABS(K1467)^2)/($I$5*MAX(F1467,0.1)^2),1/3))),IFERROR(L1467,0)-(MIN(ABS(IFERROR(U1467,0))*$D$18,ABS((MAX($D$16,POWER((ABS(K1467)^2)/($I$5*MAX(F1467,0.1)^2),1/3)))-IFERROR(L1467,0))))))),MAX($D$16,POWER((ABS(K1467)^2)/($I$5*MAX(F1467,0.1)^2),1/3))),MAX($D$16,IFERROR(L1467,0)))))))</f>
        <v/>
      </c>
      <c r="M1467">
        <f>((F1467)+(G1467)*(L1467))*(L1467)</f>
        <v/>
      </c>
      <c r="N1467">
        <f>(((F1467)+(G1467)*(L1467))*(L1467))/MAX((F1467)+2*(L1467)*SQRT(1+(G1467)^2),1E-6)</f>
        <v/>
      </c>
      <c r="O1467">
        <f>ABS(K1467)/MAX(((F1467)+(G1467)*(L1467))*(L1467),1E-6)</f>
        <v/>
      </c>
      <c r="P1467">
        <f>E1467+L1467</f>
        <v/>
      </c>
      <c r="Q1467">
        <f>P1467+((ABS(K1467)/MAX(((F1467)+(G1467)*(L1467))*(L1467),1E-6))^2)/(2*$I$5)</f>
        <v/>
      </c>
      <c r="R1467">
        <f>((ABS(K1467)*$D$6)/(MAX(((F1467)+(G1467)*(L1467))*(L1467),1E-6)*MAX(((((F1467)+(G1467)*(L1467))*(L1467))/MAX((F1467)+2*(L1467)*SQRT(1+(G1467)^2),1E-6))^(2/3),1E-6)))^2</f>
        <v/>
      </c>
      <c r="S1467">
        <f>ABS(ABS(K1467)/MAX(((F1467)+(G1467)*(L1467))*(L1467),1E-6))/SQRT($I$5*MAX((((F1467)+(G1467)*(L1467))*(L1467))/MAX((F1467)+2*(G1467)*(L1467),1E-6),1E-6))</f>
        <v/>
      </c>
      <c r="T1467">
        <f>((F1467)*(L1467)^2)/2+(G1467)*(L1467)^3/3+(ABS(K1467)^2)/($I$5*MAX(((F1467)+(G1467)*(L1467))*(L1467),1E-6))</f>
        <v/>
      </c>
      <c r="U1467">
        <f>IF($D$20=0,0,IFERROR(Q1466-(((R1466+R1467)/2)*J1467)-(IF(O1466&gt;O1467,$D$8*((O1466^2-O1467^2)/(2*$I$5)),$D$9*((O1467^2-O1466^2)/(2*$I$5)))+($D$10*(ABS(I1467)/90)*(MAX(O1466^2,O1467^2)/(2*$I$5))))-Q1467,0))</f>
        <v/>
      </c>
      <c r="V1467">
        <f>IF($D$20=0,1,IFERROR(IF(ROUND(S1467,3)=1,1,IF(AND(ABS(U1467)&lt;$D$19,S1467&gt;1),1,0)),0))</f>
        <v/>
      </c>
      <c r="W1467">
        <f>IF($D$20=0,IFERROR(W1468,MAX($D$16,POWER((ABS(K1467)^2)/($I$5*MAX(F1467,0.1)^2),1/3))),IF(IFERROR(AG1468,0)=0,IFERROR(W1468,MAX($D$16,POWER((ABS(K1467)^2)/($I$5*MAX(F1467,0.1)^2),1/3))),IF(OR(IFERROR(W1467,0)=0,IFERROR(AD1468,0)&gt;1),MAX($D$16,POWER((ABS(K1467)^2)/($I$5*MAX(F1467,0.1)^2),1/3)),IF(IFERROR(AF1467,0)&gt;0,MAX($D$16,IFERROR(W1467,0)+((IFERROR(AF1467,0))*$D$18*IF((IFERROR(AD1467,0))&lt;1,1,-1))),IF(IFERROR(AF1467,0)&lt;0,IF(ABS((MAX($D$16,POWER((ABS(K1467)^2)/($I$5*MAX(F1467,0.1)^2),1/3)))-IFERROR(W1467,0))&gt;$D$19,MAX($D$16,IF((MAX($D$16,POWER((ABS(K1467)^2)/($I$5*MAX(F1467,0.1)^2),1/3)))&gt;IFERROR(W1467,0),MIN((MAX($D$16,POWER((ABS(K1467)^2)/($I$5*MAX(F1467,0.1)^2),1/3))),IFERROR(W1467,0)+(MIN(ABS(IFERROR(AF1467,0))*$D$18,ABS((MAX($D$16,POWER((ABS(K1467)^2)/($I$5*MAX(F1467,0.1)^2),1/3)))-IFERROR(W1467,0))))),MAX((MAX($D$16,POWER((ABS(K1467)^2)/($I$5*MAX(F1467,0.1)^2),1/3))),IFERROR(W1467,0)-(MIN(ABS(IFERROR(AF1467,0))*$D$18,ABS((MAX($D$16,POWER((ABS(K1467)^2)/($I$5*MAX(F1467,0.1)^2),1/3)))-IFERROR(W1467,0))))))),MAX($D$16,POWER((ABS(K1467)^2)/($I$5*MAX(F1467,0.1)^2),1/3))),MAX($D$16,IFERROR(W1467,0)))))))</f>
        <v/>
      </c>
      <c r="X1467">
        <f>((F1467)+(G1467)*(W1467))*(W1467)</f>
        <v/>
      </c>
      <c r="Y1467">
        <f>(((F1467)+(G1467)*(W1467))*(W1467))/MAX((F1467)+2*(W1467)*SQRT(1+(G1467)^2),1E-6)</f>
        <v/>
      </c>
      <c r="Z1467">
        <f>ABS(K1467)/MAX(((F1467)+(G1467)*(W1467))*(W1467),1E-6)</f>
        <v/>
      </c>
      <c r="AA1467">
        <f>E1467+W1467</f>
        <v/>
      </c>
      <c r="AB1467">
        <f>AA1467+((ABS(K1467)/MAX(((F1467)+(G1467)*(W1467))*(W1467),1E-6))^2)/(2*$I$5)</f>
        <v/>
      </c>
      <c r="AC1467">
        <f>((ABS(K1467)*$D$6)/(MAX(((F1467)+(G1467)*(W1467))*(W1467),1E-6)*MAX(((((F1467)+(G1467)*(W1467))*(W1467))/MAX((F1467)+2*(W1467)*SQRT(1+(G1467)^2),1E-6))^(2/3),1E-6)))^2</f>
        <v/>
      </c>
      <c r="AD1467">
        <f>ABS(ABS(K1467)/MAX(((F1467)+(G1467)*(W1467))*(W1467),1E-6))/SQRT($I$5*MAX((((F1467)+(G1467)*(W1467))*(W1467))/MAX((F1467)+2*(G1467)*(W1467),1E-6),1E-6))</f>
        <v/>
      </c>
      <c r="AE1467">
        <f>((F1467)*(W1467)^2)/2+(G1467)*(W1467)^3/3+(ABS(K1467)^2)/($I$5*MAX(((F1467)+(G1467)*(W1467))*(W1467),1E-6))</f>
        <v/>
      </c>
      <c r="AF1467">
        <f>IF($D$20=0,0,IFERROR(AB1468+(((AC1467+AC1468)/2)*J1468)+(IF(Z1467&gt;Z1468,$D$8*((Z1467^2-Z1468^2)/(2*$I$5)),$D$9*((Z1468^2-Z1467^2)/(2*$I$5)))+($D$10*(ABS(I1468)/90)*(MAX(Z1467^2,Z1468^2)/(2*$I$5))))-AB1467,0))</f>
        <v/>
      </c>
      <c r="AG1467">
        <f>IF($D$20=0,1,IFERROR(IF(ROUND(AD1467,3)=1,1,IF(AND(ABS(AF1467)&lt;$D$19,AD1467&lt;1),1,0)),0))</f>
        <v/>
      </c>
      <c r="AH1467">
        <f>IFERROR(IF(V32="Supercritical",MAX($D$16,IFERROR(L1467,MAX($D$16,POWER((ABS(K1467)^2)/($I$5*MAX(F1467,0.1)^2),1/3)))),IF(V32="Subcritical",MAX($D$16,IFERROR(W1467,MAX($D$16,POWER((ABS(K1467)^2)/($I$5*MAX(F1467,0.1)^2),1/3)))),IF(AND(IFERROR(V1467,0)=1,IFERROR(AG1467,0)=1),IF(IFERROR(T1467,-1E99)&gt;=IFERROR(AE1467,-1E99),MAX($D$16,IFERROR(L1467,MAX($D$16,POWER((ABS(K1467)^2)/($I$5*MAX(F1467,0.1)^2),1/3)))),MAX($D$16,IFERROR(W1467,MAX($D$16,POWER((ABS(K1467)^2)/($I$5*MAX(F1467,0.1)^2),1/3))))),IF(IFERROR(V1467,0)=1,MAX($D$16,IFERROR(L1467,MAX($D$16,POWER((ABS(K1467)^2)/($I$5*MAX(F1467,0.1)^2),1/3)))),IF(IFERROR(AG1467,0)=1,MAX($D$16,IFERROR(W1467,MAX($D$16,POWER((ABS(K1467)^2)/($I$5*MAX(F1467,0.1)^2),1/3)))),MAX($D$16,POWER((ABS(K1467)^2)/($I$5*MAX(F1467,0.1)^2),1/3))))))),MAX($D$16,POWER((ABS(K1467)^2)/($I$5*MAX(F1467,0.1)^2),1/3)))</f>
        <v/>
      </c>
      <c r="AI1467">
        <f>E1467+AH1467</f>
        <v/>
      </c>
      <c r="AJ1467">
        <f>AI1467+((ABS(K1467)/MAX(((F1467)+(G1467)*(AH1467))*(AH1467),1E-6))^2)/(2*$I$5)</f>
        <v/>
      </c>
      <c r="AM1467" t="n">
        <v>0</v>
      </c>
      <c r="AN1467" t="n">
        <v>0</v>
      </c>
      <c r="AO1467">
        <f>AM1467+AN1467</f>
        <v/>
      </c>
      <c r="AP1467">
        <f>AP1466+AO1467</f>
        <v/>
      </c>
      <c r="AQ1467">
        <f>ABS(ABS(K1467)/MAX(((F1467)+(G1467)*(AH1467))*(AH1467),1E-6))/SQRT($I$5*MAX((((F1467)+(G1467)*(AH1467))*(AH1467))/MAX((F1467)+2*(G1467)*(AH1467),1E-6),1E-6))</f>
        <v/>
      </c>
      <c r="AR1467">
        <f>IF(AQ1467&lt;1,"Subcritical","Supercritical")</f>
        <v/>
      </c>
      <c r="AS1467">
        <f>((ABS(K1467)*$D$6)/(MAX(((F1467)+(G1467)*(AH1467))*(AH1467),1E-6)*MAX(((((F1467)+(G1467)*(AH1467))*(AH1467))/MAX((F1467)+2*(AH1467)*SQRT(1+(G1467)^2),1E-6))^(2/3),1E-6)))^2</f>
        <v/>
      </c>
    </row>
    <row r="1468">
      <c r="A1468" t="n">
        <v>1319</v>
      </c>
      <c r="B1468" t="n">
        <v>1317.889</v>
      </c>
      <c r="C1468" t="n">
        <v>616067.728</v>
      </c>
      <c r="D1468" t="n">
        <v>3096686.333</v>
      </c>
      <c r="E1468" t="n">
        <v>631.903</v>
      </c>
      <c r="F1468" t="n">
        <v>5.2</v>
      </c>
      <c r="G1468" t="n">
        <v>0</v>
      </c>
      <c r="H1468" t="inlineStr">
        <is>
          <t>Normal</t>
        </is>
      </c>
      <c r="I1468" t="n">
        <v>0.057</v>
      </c>
      <c r="J1468">
        <f>B1468-B1467</f>
        <v/>
      </c>
      <c r="K1468">
        <f>MAX(0,K1467-AO1467)</f>
        <v/>
      </c>
      <c r="L1468">
        <f>IF($D$20=0,IFERROR(L1467,MAX($D$16,POWER((ABS(K1468)^2)/($I$5*MAX(F1468,0.1)^2),1/3))),IF(IFERROR(V1467,0)=0,IFERROR(L1467,MAX($D$16,POWER((ABS(K1468)^2)/($I$5*MAX(F1468,0.1)^2),1/3))),IF(OR(IFERROR(L1468,0)=0,IFERROR(S1467,0)&lt;1,IFERROR(S1468,0)&lt;1),MAX($D$16,POWER((ABS(K1468)^2)/($I$5*MAX(F1468,0.1)^2),1/3)),IF(IFERROR(U1468,0)&gt;0,MAX($D$16,IFERROR(L1468,0)+((IFERROR(U1468,0))*$D$18*IF((IFERROR(S1468,0))&lt;1,1,-1))),IF(IFERROR(U1468,0)&lt;0,IF(ABS((MAX($D$16,POWER((ABS(K1468)^2)/($I$5*MAX(F1468,0.1)^2),1/3)))-IFERROR(L1468,0))&gt;$D$19,MAX($D$16,IF((MAX($D$16,POWER((ABS(K1468)^2)/($I$5*MAX(F1468,0.1)^2),1/3)))&gt;IFERROR(L1468,0),MIN((MAX($D$16,POWER((ABS(K1468)^2)/($I$5*MAX(F1468,0.1)^2),1/3))),IFERROR(L1468,0)+(MIN(ABS(IFERROR(U1468,0))*$D$18,ABS((MAX($D$16,POWER((ABS(K1468)^2)/($I$5*MAX(F1468,0.1)^2),1/3)))-IFERROR(L1468,0))))),MAX((MAX($D$16,POWER((ABS(K1468)^2)/($I$5*MAX(F1468,0.1)^2),1/3))),IFERROR(L1468,0)-(MIN(ABS(IFERROR(U1468,0))*$D$18,ABS((MAX($D$16,POWER((ABS(K1468)^2)/($I$5*MAX(F1468,0.1)^2),1/3)))-IFERROR(L1468,0))))))),MAX($D$16,POWER((ABS(K1468)^2)/($I$5*MAX(F1468,0.1)^2),1/3))),MAX($D$16,IFERROR(L1468,0)))))))</f>
        <v/>
      </c>
      <c r="M1468">
        <f>((F1468)+(G1468)*(L1468))*(L1468)</f>
        <v/>
      </c>
      <c r="N1468">
        <f>(((F1468)+(G1468)*(L1468))*(L1468))/MAX((F1468)+2*(L1468)*SQRT(1+(G1468)^2),1E-6)</f>
        <v/>
      </c>
      <c r="O1468">
        <f>ABS(K1468)/MAX(((F1468)+(G1468)*(L1468))*(L1468),1E-6)</f>
        <v/>
      </c>
      <c r="P1468">
        <f>E1468+L1468</f>
        <v/>
      </c>
      <c r="Q1468">
        <f>P1468+((ABS(K1468)/MAX(((F1468)+(G1468)*(L1468))*(L1468),1E-6))^2)/(2*$I$5)</f>
        <v/>
      </c>
      <c r="R1468">
        <f>((ABS(K1468)*$D$6)/(MAX(((F1468)+(G1468)*(L1468))*(L1468),1E-6)*MAX(((((F1468)+(G1468)*(L1468))*(L1468))/MAX((F1468)+2*(L1468)*SQRT(1+(G1468)^2),1E-6))^(2/3),1E-6)))^2</f>
        <v/>
      </c>
      <c r="S1468">
        <f>ABS(ABS(K1468)/MAX(((F1468)+(G1468)*(L1468))*(L1468),1E-6))/SQRT($I$5*MAX((((F1468)+(G1468)*(L1468))*(L1468))/MAX((F1468)+2*(G1468)*(L1468),1E-6),1E-6))</f>
        <v/>
      </c>
      <c r="T1468">
        <f>((F1468)*(L1468)^2)/2+(G1468)*(L1468)^3/3+(ABS(K1468)^2)/($I$5*MAX(((F1468)+(G1468)*(L1468))*(L1468),1E-6))</f>
        <v/>
      </c>
      <c r="U1468">
        <f>IF($D$20=0,0,IFERROR(Q1467-(((R1467+R1468)/2)*J1468)-(IF(O1467&gt;O1468,$D$8*((O1467^2-O1468^2)/(2*$I$5)),$D$9*((O1468^2-O1467^2)/(2*$I$5)))+($D$10*(ABS(I1468)/90)*(MAX(O1467^2,O1468^2)/(2*$I$5))))-Q1468,0))</f>
        <v/>
      </c>
      <c r="V1468">
        <f>IF($D$20=0,1,IFERROR(IF(ROUND(S1468,3)=1,1,IF(AND(ABS(U1468)&lt;$D$19,S1468&gt;1),1,0)),0))</f>
        <v/>
      </c>
      <c r="W1468">
        <f>IF($D$20=0,IFERROR(W1469,MAX($D$16,POWER((ABS(K1468)^2)/($I$5*MAX(F1468,0.1)^2),1/3))),IF(IFERROR(AG1469,0)=0,IFERROR(W1469,MAX($D$16,POWER((ABS(K1468)^2)/($I$5*MAX(F1468,0.1)^2),1/3))),IF(OR(IFERROR(W1468,0)=0,IFERROR(AD1469,0)&gt;1),MAX($D$16,POWER((ABS(K1468)^2)/($I$5*MAX(F1468,0.1)^2),1/3)),IF(IFERROR(AF1468,0)&gt;0,MAX($D$16,IFERROR(W1468,0)+((IFERROR(AF1468,0))*$D$18*IF((IFERROR(AD1468,0))&lt;1,1,-1))),IF(IFERROR(AF1468,0)&lt;0,IF(ABS((MAX($D$16,POWER((ABS(K1468)^2)/($I$5*MAX(F1468,0.1)^2),1/3)))-IFERROR(W1468,0))&gt;$D$19,MAX($D$16,IF((MAX($D$16,POWER((ABS(K1468)^2)/($I$5*MAX(F1468,0.1)^2),1/3)))&gt;IFERROR(W1468,0),MIN((MAX($D$16,POWER((ABS(K1468)^2)/($I$5*MAX(F1468,0.1)^2),1/3))),IFERROR(W1468,0)+(MIN(ABS(IFERROR(AF1468,0))*$D$18,ABS((MAX($D$16,POWER((ABS(K1468)^2)/($I$5*MAX(F1468,0.1)^2),1/3)))-IFERROR(W1468,0))))),MAX((MAX($D$16,POWER((ABS(K1468)^2)/($I$5*MAX(F1468,0.1)^2),1/3))),IFERROR(W1468,0)-(MIN(ABS(IFERROR(AF1468,0))*$D$18,ABS((MAX($D$16,POWER((ABS(K1468)^2)/($I$5*MAX(F1468,0.1)^2),1/3)))-IFERROR(W1468,0))))))),MAX($D$16,POWER((ABS(K1468)^2)/($I$5*MAX(F1468,0.1)^2),1/3))),MAX($D$16,IFERROR(W1468,0)))))))</f>
        <v/>
      </c>
      <c r="X1468">
        <f>((F1468)+(G1468)*(W1468))*(W1468)</f>
        <v/>
      </c>
      <c r="Y1468">
        <f>(((F1468)+(G1468)*(W1468))*(W1468))/MAX((F1468)+2*(W1468)*SQRT(1+(G1468)^2),1E-6)</f>
        <v/>
      </c>
      <c r="Z1468">
        <f>ABS(K1468)/MAX(((F1468)+(G1468)*(W1468))*(W1468),1E-6)</f>
        <v/>
      </c>
      <c r="AA1468">
        <f>E1468+W1468</f>
        <v/>
      </c>
      <c r="AB1468">
        <f>AA1468+((ABS(K1468)/MAX(((F1468)+(G1468)*(W1468))*(W1468),1E-6))^2)/(2*$I$5)</f>
        <v/>
      </c>
      <c r="AC1468">
        <f>((ABS(K1468)*$D$6)/(MAX(((F1468)+(G1468)*(W1468))*(W1468),1E-6)*MAX(((((F1468)+(G1468)*(W1468))*(W1468))/MAX((F1468)+2*(W1468)*SQRT(1+(G1468)^2),1E-6))^(2/3),1E-6)))^2</f>
        <v/>
      </c>
      <c r="AD1468">
        <f>ABS(ABS(K1468)/MAX(((F1468)+(G1468)*(W1468))*(W1468),1E-6))/SQRT($I$5*MAX((((F1468)+(G1468)*(W1468))*(W1468))/MAX((F1468)+2*(G1468)*(W1468),1E-6),1E-6))</f>
        <v/>
      </c>
      <c r="AE1468">
        <f>((F1468)*(W1468)^2)/2+(G1468)*(W1468)^3/3+(ABS(K1468)^2)/($I$5*MAX(((F1468)+(G1468)*(W1468))*(W1468),1E-6))</f>
        <v/>
      </c>
      <c r="AF1468">
        <f>IF($D$20=0,0,IFERROR(AB1469+(((AC1468+AC1469)/2)*J1469)+(IF(Z1468&gt;Z1469,$D$8*((Z1468^2-Z1469^2)/(2*$I$5)),$D$9*((Z1469^2-Z1468^2)/(2*$I$5)))+($D$10*(ABS(I1469)/90)*(MAX(Z1468^2,Z1469^2)/(2*$I$5))))-AB1468,0))</f>
        <v/>
      </c>
      <c r="AG1468">
        <f>IF($D$20=0,1,IFERROR(IF(ROUND(AD1468,3)=1,1,IF(AND(ABS(AF1468)&lt;$D$19,AD1468&lt;1),1,0)),0))</f>
        <v/>
      </c>
      <c r="AH1468">
        <f>IFERROR(IF(V32="Supercritical",MAX($D$16,IFERROR(L1468,MAX($D$16,POWER((ABS(K1468)^2)/($I$5*MAX(F1468,0.1)^2),1/3)))),IF(V32="Subcritical",MAX($D$16,IFERROR(W1468,MAX($D$16,POWER((ABS(K1468)^2)/($I$5*MAX(F1468,0.1)^2),1/3)))),IF(AND(IFERROR(V1468,0)=1,IFERROR(AG1468,0)=1),IF(IFERROR(T1468,-1E99)&gt;=IFERROR(AE1468,-1E99),MAX($D$16,IFERROR(L1468,MAX($D$16,POWER((ABS(K1468)^2)/($I$5*MAX(F1468,0.1)^2),1/3)))),MAX($D$16,IFERROR(W1468,MAX($D$16,POWER((ABS(K1468)^2)/($I$5*MAX(F1468,0.1)^2),1/3))))),IF(IFERROR(V1468,0)=1,MAX($D$16,IFERROR(L1468,MAX($D$16,POWER((ABS(K1468)^2)/($I$5*MAX(F1468,0.1)^2),1/3)))),IF(IFERROR(AG1468,0)=1,MAX($D$16,IFERROR(W1468,MAX($D$16,POWER((ABS(K1468)^2)/($I$5*MAX(F1468,0.1)^2),1/3)))),MAX($D$16,POWER((ABS(K1468)^2)/($I$5*MAX(F1468,0.1)^2),1/3))))))),MAX($D$16,POWER((ABS(K1468)^2)/($I$5*MAX(F1468,0.1)^2),1/3)))</f>
        <v/>
      </c>
      <c r="AI1468">
        <f>E1468+AH1468</f>
        <v/>
      </c>
      <c r="AJ1468">
        <f>AI1468+((ABS(K1468)/MAX(((F1468)+(G1468)*(AH1468))*(AH1468),1E-6))^2)/(2*$I$5)</f>
        <v/>
      </c>
      <c r="AM1468" t="n">
        <v>0</v>
      </c>
      <c r="AN1468" t="n">
        <v>0</v>
      </c>
      <c r="AO1468">
        <f>AM1468+AN1468</f>
        <v/>
      </c>
      <c r="AP1468">
        <f>AP1467+AO1468</f>
        <v/>
      </c>
      <c r="AQ1468">
        <f>ABS(ABS(K1468)/MAX(((F1468)+(G1468)*(AH1468))*(AH1468),1E-6))/SQRT($I$5*MAX((((F1468)+(G1468)*(AH1468))*(AH1468))/MAX((F1468)+2*(G1468)*(AH1468),1E-6),1E-6))</f>
        <v/>
      </c>
      <c r="AR1468">
        <f>IF(AQ1468&lt;1,"Subcritical","Supercritical")</f>
        <v/>
      </c>
      <c r="AS1468">
        <f>((ABS(K1468)*$D$6)/(MAX(((F1468)+(G1468)*(AH1468))*(AH1468),1E-6)*MAX(((((F1468)+(G1468)*(AH1468))*(AH1468))/MAX((F1468)+2*(AH1468)*SQRT(1+(G1468)^2),1E-6))^(2/3),1E-6)))^2</f>
        <v/>
      </c>
    </row>
    <row r="1469">
      <c r="A1469" t="n">
        <v>1320</v>
      </c>
      <c r="B1469" t="n">
        <v>1318.889</v>
      </c>
      <c r="C1469" t="n">
        <v>616067.6850000001</v>
      </c>
      <c r="D1469" t="n">
        <v>3096685.334</v>
      </c>
      <c r="E1469" t="n">
        <v>631.9025</v>
      </c>
      <c r="F1469" t="n">
        <v>5.2</v>
      </c>
      <c r="G1469" t="n">
        <v>0</v>
      </c>
      <c r="H1469" t="inlineStr">
        <is>
          <t>Normal</t>
        </is>
      </c>
      <c r="I1469" t="n">
        <v>0.057</v>
      </c>
      <c r="J1469">
        <f>B1469-B1468</f>
        <v/>
      </c>
      <c r="K1469">
        <f>MAX(0,K1468-AO1468)</f>
        <v/>
      </c>
      <c r="L1469">
        <f>IF($D$20=0,IFERROR(L1468,MAX($D$16,POWER((ABS(K1469)^2)/($I$5*MAX(F1469,0.1)^2),1/3))),IF(IFERROR(V1468,0)=0,IFERROR(L1468,MAX($D$16,POWER((ABS(K1469)^2)/($I$5*MAX(F1469,0.1)^2),1/3))),IF(OR(IFERROR(L1469,0)=0,IFERROR(S1468,0)&lt;1,IFERROR(S1469,0)&lt;1),MAX($D$16,POWER((ABS(K1469)^2)/($I$5*MAX(F1469,0.1)^2),1/3)),IF(IFERROR(U1469,0)&gt;0,MAX($D$16,IFERROR(L1469,0)+((IFERROR(U1469,0))*$D$18*IF((IFERROR(S1469,0))&lt;1,1,-1))),IF(IFERROR(U1469,0)&lt;0,IF(ABS((MAX($D$16,POWER((ABS(K1469)^2)/($I$5*MAX(F1469,0.1)^2),1/3)))-IFERROR(L1469,0))&gt;$D$19,MAX($D$16,IF((MAX($D$16,POWER((ABS(K1469)^2)/($I$5*MAX(F1469,0.1)^2),1/3)))&gt;IFERROR(L1469,0),MIN((MAX($D$16,POWER((ABS(K1469)^2)/($I$5*MAX(F1469,0.1)^2),1/3))),IFERROR(L1469,0)+(MIN(ABS(IFERROR(U1469,0))*$D$18,ABS((MAX($D$16,POWER((ABS(K1469)^2)/($I$5*MAX(F1469,0.1)^2),1/3)))-IFERROR(L1469,0))))),MAX((MAX($D$16,POWER((ABS(K1469)^2)/($I$5*MAX(F1469,0.1)^2),1/3))),IFERROR(L1469,0)-(MIN(ABS(IFERROR(U1469,0))*$D$18,ABS((MAX($D$16,POWER((ABS(K1469)^2)/($I$5*MAX(F1469,0.1)^2),1/3)))-IFERROR(L1469,0))))))),MAX($D$16,POWER((ABS(K1469)^2)/($I$5*MAX(F1469,0.1)^2),1/3))),MAX($D$16,IFERROR(L1469,0)))))))</f>
        <v/>
      </c>
      <c r="M1469">
        <f>((F1469)+(G1469)*(L1469))*(L1469)</f>
        <v/>
      </c>
      <c r="N1469">
        <f>(((F1469)+(G1469)*(L1469))*(L1469))/MAX((F1469)+2*(L1469)*SQRT(1+(G1469)^2),1E-6)</f>
        <v/>
      </c>
      <c r="O1469">
        <f>ABS(K1469)/MAX(((F1469)+(G1469)*(L1469))*(L1469),1E-6)</f>
        <v/>
      </c>
      <c r="P1469">
        <f>E1469+L1469</f>
        <v/>
      </c>
      <c r="Q1469">
        <f>P1469+((ABS(K1469)/MAX(((F1469)+(G1469)*(L1469))*(L1469),1E-6))^2)/(2*$I$5)</f>
        <v/>
      </c>
      <c r="R1469">
        <f>((ABS(K1469)*$D$6)/(MAX(((F1469)+(G1469)*(L1469))*(L1469),1E-6)*MAX(((((F1469)+(G1469)*(L1469))*(L1469))/MAX((F1469)+2*(L1469)*SQRT(1+(G1469)^2),1E-6))^(2/3),1E-6)))^2</f>
        <v/>
      </c>
      <c r="S1469">
        <f>ABS(ABS(K1469)/MAX(((F1469)+(G1469)*(L1469))*(L1469),1E-6))/SQRT($I$5*MAX((((F1469)+(G1469)*(L1469))*(L1469))/MAX((F1469)+2*(G1469)*(L1469),1E-6),1E-6))</f>
        <v/>
      </c>
      <c r="T1469">
        <f>((F1469)*(L1469)^2)/2+(G1469)*(L1469)^3/3+(ABS(K1469)^2)/($I$5*MAX(((F1469)+(G1469)*(L1469))*(L1469),1E-6))</f>
        <v/>
      </c>
      <c r="U1469">
        <f>IF($D$20=0,0,IFERROR(Q1468-(((R1468+R1469)/2)*J1469)-(IF(O1468&gt;O1469,$D$8*((O1468^2-O1469^2)/(2*$I$5)),$D$9*((O1469^2-O1468^2)/(2*$I$5)))+($D$10*(ABS(I1469)/90)*(MAX(O1468^2,O1469^2)/(2*$I$5))))-Q1469,0))</f>
        <v/>
      </c>
      <c r="V1469">
        <f>IF($D$20=0,1,IFERROR(IF(ROUND(S1469,3)=1,1,IF(AND(ABS(U1469)&lt;$D$19,S1469&gt;1),1,0)),0))</f>
        <v/>
      </c>
      <c r="W1469">
        <f>IF($D$20=0,IFERROR(W1470,MAX($D$16,POWER((ABS(K1469)^2)/($I$5*MAX(F1469,0.1)^2),1/3))),IF(IFERROR(AG1470,0)=0,IFERROR(W1470,MAX($D$16,POWER((ABS(K1469)^2)/($I$5*MAX(F1469,0.1)^2),1/3))),IF(OR(IFERROR(W1469,0)=0,IFERROR(AD1470,0)&gt;1),MAX($D$16,POWER((ABS(K1469)^2)/($I$5*MAX(F1469,0.1)^2),1/3)),IF(IFERROR(AF1469,0)&gt;0,MAX($D$16,IFERROR(W1469,0)+((IFERROR(AF1469,0))*$D$18*IF((IFERROR(AD1469,0))&lt;1,1,-1))),IF(IFERROR(AF1469,0)&lt;0,IF(ABS((MAX($D$16,POWER((ABS(K1469)^2)/($I$5*MAX(F1469,0.1)^2),1/3)))-IFERROR(W1469,0))&gt;$D$19,MAX($D$16,IF((MAX($D$16,POWER((ABS(K1469)^2)/($I$5*MAX(F1469,0.1)^2),1/3)))&gt;IFERROR(W1469,0),MIN((MAX($D$16,POWER((ABS(K1469)^2)/($I$5*MAX(F1469,0.1)^2),1/3))),IFERROR(W1469,0)+(MIN(ABS(IFERROR(AF1469,0))*$D$18,ABS((MAX($D$16,POWER((ABS(K1469)^2)/($I$5*MAX(F1469,0.1)^2),1/3)))-IFERROR(W1469,0))))),MAX((MAX($D$16,POWER((ABS(K1469)^2)/($I$5*MAX(F1469,0.1)^2),1/3))),IFERROR(W1469,0)-(MIN(ABS(IFERROR(AF1469,0))*$D$18,ABS((MAX($D$16,POWER((ABS(K1469)^2)/($I$5*MAX(F1469,0.1)^2),1/3)))-IFERROR(W1469,0))))))),MAX($D$16,POWER((ABS(K1469)^2)/($I$5*MAX(F1469,0.1)^2),1/3))),MAX($D$16,IFERROR(W1469,0)))))))</f>
        <v/>
      </c>
      <c r="X1469">
        <f>((F1469)+(G1469)*(W1469))*(W1469)</f>
        <v/>
      </c>
      <c r="Y1469">
        <f>(((F1469)+(G1469)*(W1469))*(W1469))/MAX((F1469)+2*(W1469)*SQRT(1+(G1469)^2),1E-6)</f>
        <v/>
      </c>
      <c r="Z1469">
        <f>ABS(K1469)/MAX(((F1469)+(G1469)*(W1469))*(W1469),1E-6)</f>
        <v/>
      </c>
      <c r="AA1469">
        <f>E1469+W1469</f>
        <v/>
      </c>
      <c r="AB1469">
        <f>AA1469+((ABS(K1469)/MAX(((F1469)+(G1469)*(W1469))*(W1469),1E-6))^2)/(2*$I$5)</f>
        <v/>
      </c>
      <c r="AC1469">
        <f>((ABS(K1469)*$D$6)/(MAX(((F1469)+(G1469)*(W1469))*(W1469),1E-6)*MAX(((((F1469)+(G1469)*(W1469))*(W1469))/MAX((F1469)+2*(W1469)*SQRT(1+(G1469)^2),1E-6))^(2/3),1E-6)))^2</f>
        <v/>
      </c>
      <c r="AD1469">
        <f>ABS(ABS(K1469)/MAX(((F1469)+(G1469)*(W1469))*(W1469),1E-6))/SQRT($I$5*MAX((((F1469)+(G1469)*(W1469))*(W1469))/MAX((F1469)+2*(G1469)*(W1469),1E-6),1E-6))</f>
        <v/>
      </c>
      <c r="AE1469">
        <f>((F1469)*(W1469)^2)/2+(G1469)*(W1469)^3/3+(ABS(K1469)^2)/($I$5*MAX(((F1469)+(G1469)*(W1469))*(W1469),1E-6))</f>
        <v/>
      </c>
      <c r="AF1469">
        <f>IF($D$20=0,0,IFERROR(AB1470+(((AC1469+AC1470)/2)*J1470)+(IF(Z1469&gt;Z1470,$D$8*((Z1469^2-Z1470^2)/(2*$I$5)),$D$9*((Z1470^2-Z1469^2)/(2*$I$5)))+($D$10*(ABS(I1470)/90)*(MAX(Z1469^2,Z1470^2)/(2*$I$5))))-AB1469,0))</f>
        <v/>
      </c>
      <c r="AG1469">
        <f>IF($D$20=0,1,IFERROR(IF(ROUND(AD1469,3)=1,1,IF(AND(ABS(AF1469)&lt;$D$19,AD1469&lt;1),1,0)),0))</f>
        <v/>
      </c>
      <c r="AH1469">
        <f>IFERROR(IF(V32="Supercritical",MAX($D$16,IFERROR(L1469,MAX($D$16,POWER((ABS(K1469)^2)/($I$5*MAX(F1469,0.1)^2),1/3)))),IF(V32="Subcritical",MAX($D$16,IFERROR(W1469,MAX($D$16,POWER((ABS(K1469)^2)/($I$5*MAX(F1469,0.1)^2),1/3)))),IF(AND(IFERROR(V1469,0)=1,IFERROR(AG1469,0)=1),IF(IFERROR(T1469,-1E99)&gt;=IFERROR(AE1469,-1E99),MAX($D$16,IFERROR(L1469,MAX($D$16,POWER((ABS(K1469)^2)/($I$5*MAX(F1469,0.1)^2),1/3)))),MAX($D$16,IFERROR(W1469,MAX($D$16,POWER((ABS(K1469)^2)/($I$5*MAX(F1469,0.1)^2),1/3))))),IF(IFERROR(V1469,0)=1,MAX($D$16,IFERROR(L1469,MAX($D$16,POWER((ABS(K1469)^2)/($I$5*MAX(F1469,0.1)^2),1/3)))),IF(IFERROR(AG1469,0)=1,MAX($D$16,IFERROR(W1469,MAX($D$16,POWER((ABS(K1469)^2)/($I$5*MAX(F1469,0.1)^2),1/3)))),MAX($D$16,POWER((ABS(K1469)^2)/($I$5*MAX(F1469,0.1)^2),1/3))))))),MAX($D$16,POWER((ABS(K1469)^2)/($I$5*MAX(F1469,0.1)^2),1/3)))</f>
        <v/>
      </c>
      <c r="AI1469">
        <f>E1469+AH1469</f>
        <v/>
      </c>
      <c r="AJ1469">
        <f>AI1469+((ABS(K1469)/MAX(((F1469)+(G1469)*(AH1469))*(AH1469),1E-6))^2)/(2*$I$5)</f>
        <v/>
      </c>
      <c r="AM1469" t="n">
        <v>0</v>
      </c>
      <c r="AN1469" t="n">
        <v>0</v>
      </c>
      <c r="AO1469">
        <f>AM1469+AN1469</f>
        <v/>
      </c>
      <c r="AP1469">
        <f>AP1468+AO1469</f>
        <v/>
      </c>
      <c r="AQ1469">
        <f>ABS(ABS(K1469)/MAX(((F1469)+(G1469)*(AH1469))*(AH1469),1E-6))/SQRT($I$5*MAX((((F1469)+(G1469)*(AH1469))*(AH1469))/MAX((F1469)+2*(G1469)*(AH1469),1E-6),1E-6))</f>
        <v/>
      </c>
      <c r="AR1469">
        <f>IF(AQ1469&lt;1,"Subcritical","Supercritical")</f>
        <v/>
      </c>
      <c r="AS1469">
        <f>((ABS(K1469)*$D$6)/(MAX(((F1469)+(G1469)*(AH1469))*(AH1469),1E-6)*MAX(((((F1469)+(G1469)*(AH1469))*(AH1469))/MAX((F1469)+2*(AH1469)*SQRT(1+(G1469)^2),1E-6))^(2/3),1E-6)))^2</f>
        <v/>
      </c>
    </row>
    <row r="1470">
      <c r="A1470" t="n">
        <v>1321</v>
      </c>
      <c r="B1470" t="n">
        <v>1319.889</v>
      </c>
      <c r="C1470" t="n">
        <v>616067.643</v>
      </c>
      <c r="D1470" t="n">
        <v>3096684.335</v>
      </c>
      <c r="E1470" t="n">
        <v>631.902</v>
      </c>
      <c r="F1470" t="n">
        <v>5.2</v>
      </c>
      <c r="G1470" t="n">
        <v>0</v>
      </c>
      <c r="H1470" t="inlineStr">
        <is>
          <t>Normal</t>
        </is>
      </c>
      <c r="I1470" t="n">
        <v>0</v>
      </c>
      <c r="J1470">
        <f>B1470-B1469</f>
        <v/>
      </c>
      <c r="K1470">
        <f>MAX(0,K1469-AO1469)</f>
        <v/>
      </c>
      <c r="L1470">
        <f>IF($D$20=0,IFERROR(L1469,MAX($D$16,POWER((ABS(K1470)^2)/($I$5*MAX(F1470,0.1)^2),1/3))),IF(IFERROR(V1469,0)=0,IFERROR(L1469,MAX($D$16,POWER((ABS(K1470)^2)/($I$5*MAX(F1470,0.1)^2),1/3))),IF(OR(IFERROR(L1470,0)=0,IFERROR(S1469,0)&lt;1,IFERROR(S1470,0)&lt;1),MAX($D$16,POWER((ABS(K1470)^2)/($I$5*MAX(F1470,0.1)^2),1/3)),IF(IFERROR(U1470,0)&gt;0,MAX($D$16,IFERROR(L1470,0)+((IFERROR(U1470,0))*$D$18*IF((IFERROR(S1470,0))&lt;1,1,-1))),IF(IFERROR(U1470,0)&lt;0,IF(ABS((MAX($D$16,POWER((ABS(K1470)^2)/($I$5*MAX(F1470,0.1)^2),1/3)))-IFERROR(L1470,0))&gt;$D$19,MAX($D$16,IF((MAX($D$16,POWER((ABS(K1470)^2)/($I$5*MAX(F1470,0.1)^2),1/3)))&gt;IFERROR(L1470,0),MIN((MAX($D$16,POWER((ABS(K1470)^2)/($I$5*MAX(F1470,0.1)^2),1/3))),IFERROR(L1470,0)+(MIN(ABS(IFERROR(U1470,0))*$D$18,ABS((MAX($D$16,POWER((ABS(K1470)^2)/($I$5*MAX(F1470,0.1)^2),1/3)))-IFERROR(L1470,0))))),MAX((MAX($D$16,POWER((ABS(K1470)^2)/($I$5*MAX(F1470,0.1)^2),1/3))),IFERROR(L1470,0)-(MIN(ABS(IFERROR(U1470,0))*$D$18,ABS((MAX($D$16,POWER((ABS(K1470)^2)/($I$5*MAX(F1470,0.1)^2),1/3)))-IFERROR(L1470,0))))))),MAX($D$16,POWER((ABS(K1470)^2)/($I$5*MAX(F1470,0.1)^2),1/3))),MAX($D$16,IFERROR(L1470,0)))))))</f>
        <v/>
      </c>
      <c r="M1470">
        <f>((F1470)+(G1470)*(L1470))*(L1470)</f>
        <v/>
      </c>
      <c r="N1470">
        <f>(((F1470)+(G1470)*(L1470))*(L1470))/MAX((F1470)+2*(L1470)*SQRT(1+(G1470)^2),1E-6)</f>
        <v/>
      </c>
      <c r="O1470">
        <f>ABS(K1470)/MAX(((F1470)+(G1470)*(L1470))*(L1470),1E-6)</f>
        <v/>
      </c>
      <c r="P1470">
        <f>E1470+L1470</f>
        <v/>
      </c>
      <c r="Q1470">
        <f>P1470+((ABS(K1470)/MAX(((F1470)+(G1470)*(L1470))*(L1470),1E-6))^2)/(2*$I$5)</f>
        <v/>
      </c>
      <c r="R1470">
        <f>((ABS(K1470)*$D$6)/(MAX(((F1470)+(G1470)*(L1470))*(L1470),1E-6)*MAX(((((F1470)+(G1470)*(L1470))*(L1470))/MAX((F1470)+2*(L1470)*SQRT(1+(G1470)^2),1E-6))^(2/3),1E-6)))^2</f>
        <v/>
      </c>
      <c r="S1470">
        <f>ABS(ABS(K1470)/MAX(((F1470)+(G1470)*(L1470))*(L1470),1E-6))/SQRT($I$5*MAX((((F1470)+(G1470)*(L1470))*(L1470))/MAX((F1470)+2*(G1470)*(L1470),1E-6),1E-6))</f>
        <v/>
      </c>
      <c r="T1470">
        <f>((F1470)*(L1470)^2)/2+(G1470)*(L1470)^3/3+(ABS(K1470)^2)/($I$5*MAX(((F1470)+(G1470)*(L1470))*(L1470),1E-6))</f>
        <v/>
      </c>
      <c r="U1470">
        <f>IF($D$20=0,0,IFERROR(Q1469-(((R1469+R1470)/2)*J1470)-(IF(O1469&gt;O1470,$D$8*((O1469^2-O1470^2)/(2*$I$5)),$D$9*((O1470^2-O1469^2)/(2*$I$5)))+($D$10*(ABS(I1470)/90)*(MAX(O1469^2,O1470^2)/(2*$I$5))))-Q1470,0))</f>
        <v/>
      </c>
      <c r="V1470">
        <f>IF($D$20=0,1,IFERROR(IF(ROUND(S1470,3)=1,1,IF(AND(ABS(U1470)&lt;$D$19,S1470&gt;1),1,0)),0))</f>
        <v/>
      </c>
      <c r="W1470">
        <f>IF($D$20=0,IFERROR(W1471,MAX($D$16,POWER((ABS(K1470)^2)/($I$5*MAX(F1470,0.1)^2),1/3))),IF(IFERROR(AG1471,0)=0,IFERROR(W1471,MAX($D$16,POWER((ABS(K1470)^2)/($I$5*MAX(F1470,0.1)^2),1/3))),IF(OR(IFERROR(W1470,0)=0,IFERROR(AD1471,0)&gt;1),MAX($D$16,POWER((ABS(K1470)^2)/($I$5*MAX(F1470,0.1)^2),1/3)),IF(IFERROR(AF1470,0)&gt;0,MAX($D$16,IFERROR(W1470,0)+((IFERROR(AF1470,0))*$D$18*IF((IFERROR(AD1470,0))&lt;1,1,-1))),IF(IFERROR(AF1470,0)&lt;0,IF(ABS((MAX($D$16,POWER((ABS(K1470)^2)/($I$5*MAX(F1470,0.1)^2),1/3)))-IFERROR(W1470,0))&gt;$D$19,MAX($D$16,IF((MAX($D$16,POWER((ABS(K1470)^2)/($I$5*MAX(F1470,0.1)^2),1/3)))&gt;IFERROR(W1470,0),MIN((MAX($D$16,POWER((ABS(K1470)^2)/($I$5*MAX(F1470,0.1)^2),1/3))),IFERROR(W1470,0)+(MIN(ABS(IFERROR(AF1470,0))*$D$18,ABS((MAX($D$16,POWER((ABS(K1470)^2)/($I$5*MAX(F1470,0.1)^2),1/3)))-IFERROR(W1470,0))))),MAX((MAX($D$16,POWER((ABS(K1470)^2)/($I$5*MAX(F1470,0.1)^2),1/3))),IFERROR(W1470,0)-(MIN(ABS(IFERROR(AF1470,0))*$D$18,ABS((MAX($D$16,POWER((ABS(K1470)^2)/($I$5*MAX(F1470,0.1)^2),1/3)))-IFERROR(W1470,0))))))),MAX($D$16,POWER((ABS(K1470)^2)/($I$5*MAX(F1470,0.1)^2),1/3))),MAX($D$16,IFERROR(W1470,0)))))))</f>
        <v/>
      </c>
      <c r="X1470">
        <f>((F1470)+(G1470)*(W1470))*(W1470)</f>
        <v/>
      </c>
      <c r="Y1470">
        <f>(((F1470)+(G1470)*(W1470))*(W1470))/MAX((F1470)+2*(W1470)*SQRT(1+(G1470)^2),1E-6)</f>
        <v/>
      </c>
      <c r="Z1470">
        <f>ABS(K1470)/MAX(((F1470)+(G1470)*(W1470))*(W1470),1E-6)</f>
        <v/>
      </c>
      <c r="AA1470">
        <f>E1470+W1470</f>
        <v/>
      </c>
      <c r="AB1470">
        <f>AA1470+((ABS(K1470)/MAX(((F1470)+(G1470)*(W1470))*(W1470),1E-6))^2)/(2*$I$5)</f>
        <v/>
      </c>
      <c r="AC1470">
        <f>((ABS(K1470)*$D$6)/(MAX(((F1470)+(G1470)*(W1470))*(W1470),1E-6)*MAX(((((F1470)+(G1470)*(W1470))*(W1470))/MAX((F1470)+2*(W1470)*SQRT(1+(G1470)^2),1E-6))^(2/3),1E-6)))^2</f>
        <v/>
      </c>
      <c r="AD1470">
        <f>ABS(ABS(K1470)/MAX(((F1470)+(G1470)*(W1470))*(W1470),1E-6))/SQRT($I$5*MAX((((F1470)+(G1470)*(W1470))*(W1470))/MAX((F1470)+2*(G1470)*(W1470),1E-6),1E-6))</f>
        <v/>
      </c>
      <c r="AE1470">
        <f>((F1470)*(W1470)^2)/2+(G1470)*(W1470)^3/3+(ABS(K1470)^2)/($I$5*MAX(((F1470)+(G1470)*(W1470))*(W1470),1E-6))</f>
        <v/>
      </c>
      <c r="AF1470">
        <f>IF($D$20=0,0,IFERROR(AB1471+(((AC1470+AC1471)/2)*J1471)+(IF(Z1470&gt;Z1471,$D$8*((Z1470^2-Z1471^2)/(2*$I$5)),$D$9*((Z1471^2-Z1470^2)/(2*$I$5)))+($D$10*(ABS(I1471)/90)*(MAX(Z1470^2,Z1471^2)/(2*$I$5))))-AB1470,0))</f>
        <v/>
      </c>
      <c r="AG1470">
        <f>IF($D$20=0,1,IFERROR(IF(ROUND(AD1470,3)=1,1,IF(AND(ABS(AF1470)&lt;$D$19,AD1470&lt;1),1,0)),0))</f>
        <v/>
      </c>
      <c r="AH1470">
        <f>IFERROR(IF(V32="Supercritical",MAX($D$16,IFERROR(L1470,MAX($D$16,POWER((ABS(K1470)^2)/($I$5*MAX(F1470,0.1)^2),1/3)))),IF(V32="Subcritical",MAX($D$16,IFERROR(W1470,MAX($D$16,POWER((ABS(K1470)^2)/($I$5*MAX(F1470,0.1)^2),1/3)))),IF(AND(IFERROR(V1470,0)=1,IFERROR(AG1470,0)=1),IF(IFERROR(T1470,-1E99)&gt;=IFERROR(AE1470,-1E99),MAX($D$16,IFERROR(L1470,MAX($D$16,POWER((ABS(K1470)^2)/($I$5*MAX(F1470,0.1)^2),1/3)))),MAX($D$16,IFERROR(W1470,MAX($D$16,POWER((ABS(K1470)^2)/($I$5*MAX(F1470,0.1)^2),1/3))))),IF(IFERROR(V1470,0)=1,MAX($D$16,IFERROR(L1470,MAX($D$16,POWER((ABS(K1470)^2)/($I$5*MAX(F1470,0.1)^2),1/3)))),IF(IFERROR(AG1470,0)=1,MAX($D$16,IFERROR(W1470,MAX($D$16,POWER((ABS(K1470)^2)/($I$5*MAX(F1470,0.1)^2),1/3)))),MAX($D$16,POWER((ABS(K1470)^2)/($I$5*MAX(F1470,0.1)^2),1/3))))))),MAX($D$16,POWER((ABS(K1470)^2)/($I$5*MAX(F1470,0.1)^2),1/3)))</f>
        <v/>
      </c>
      <c r="AI1470">
        <f>E1470+AH1470</f>
        <v/>
      </c>
      <c r="AJ1470">
        <f>AI1470+((ABS(K1470)/MAX(((F1470)+(G1470)*(AH1470))*(AH1470),1E-6))^2)/(2*$I$5)</f>
        <v/>
      </c>
      <c r="AM1470" t="n">
        <v>0</v>
      </c>
      <c r="AN1470" t="n">
        <v>0</v>
      </c>
      <c r="AO1470">
        <f>AM1470+AN1470</f>
        <v/>
      </c>
      <c r="AP1470">
        <f>AP1469+AO1470</f>
        <v/>
      </c>
      <c r="AQ1470">
        <f>ABS(ABS(K1470)/MAX(((F1470)+(G1470)*(AH1470))*(AH1470),1E-6))/SQRT($I$5*MAX((((F1470)+(G1470)*(AH1470))*(AH1470))/MAX((F1470)+2*(G1470)*(AH1470),1E-6),1E-6))</f>
        <v/>
      </c>
      <c r="AR1470">
        <f>IF(AQ1470&lt;1,"Subcritical","Supercritical")</f>
        <v/>
      </c>
      <c r="AS1470">
        <f>((ABS(K1470)*$D$6)/(MAX(((F1470)+(G1470)*(AH1470))*(AH1470),1E-6)*MAX(((((F1470)+(G1470)*(AH1470))*(AH1470))/MAX((F1470)+2*(AH1470)*SQRT(1+(G1470)^2),1E-6))^(2/3),1E-6)))^2</f>
        <v/>
      </c>
    </row>
    <row r="1471">
      <c r="A1471" t="n">
        <v>1322</v>
      </c>
      <c r="B1471" t="n">
        <v>1320.889</v>
      </c>
      <c r="C1471" t="n">
        <v>616067.601</v>
      </c>
      <c r="D1471" t="n">
        <v>3096683.336</v>
      </c>
      <c r="E1471" t="n">
        <v>631.9015000000001</v>
      </c>
      <c r="F1471" t="n">
        <v>5.2</v>
      </c>
      <c r="G1471" t="n">
        <v>0</v>
      </c>
      <c r="H1471" t="inlineStr">
        <is>
          <t>Normal</t>
        </is>
      </c>
      <c r="I1471" t="n">
        <v>0.002</v>
      </c>
      <c r="J1471">
        <f>B1471-B1470</f>
        <v/>
      </c>
      <c r="K1471">
        <f>MAX(0,K1470-AO1470)</f>
        <v/>
      </c>
      <c r="L1471">
        <f>IF($D$20=0,IFERROR(L1470,MAX($D$16,POWER((ABS(K1471)^2)/($I$5*MAX(F1471,0.1)^2),1/3))),IF(IFERROR(V1470,0)=0,IFERROR(L1470,MAX($D$16,POWER((ABS(K1471)^2)/($I$5*MAX(F1471,0.1)^2),1/3))),IF(OR(IFERROR(L1471,0)=0,IFERROR(S1470,0)&lt;1,IFERROR(S1471,0)&lt;1),MAX($D$16,POWER((ABS(K1471)^2)/($I$5*MAX(F1471,0.1)^2),1/3)),IF(IFERROR(U1471,0)&gt;0,MAX($D$16,IFERROR(L1471,0)+((IFERROR(U1471,0))*$D$18*IF((IFERROR(S1471,0))&lt;1,1,-1))),IF(IFERROR(U1471,0)&lt;0,IF(ABS((MAX($D$16,POWER((ABS(K1471)^2)/($I$5*MAX(F1471,0.1)^2),1/3)))-IFERROR(L1471,0))&gt;$D$19,MAX($D$16,IF((MAX($D$16,POWER((ABS(K1471)^2)/($I$5*MAX(F1471,0.1)^2),1/3)))&gt;IFERROR(L1471,0),MIN((MAX($D$16,POWER((ABS(K1471)^2)/($I$5*MAX(F1471,0.1)^2),1/3))),IFERROR(L1471,0)+(MIN(ABS(IFERROR(U1471,0))*$D$18,ABS((MAX($D$16,POWER((ABS(K1471)^2)/($I$5*MAX(F1471,0.1)^2),1/3)))-IFERROR(L1471,0))))),MAX((MAX($D$16,POWER((ABS(K1471)^2)/($I$5*MAX(F1471,0.1)^2),1/3))),IFERROR(L1471,0)-(MIN(ABS(IFERROR(U1471,0))*$D$18,ABS((MAX($D$16,POWER((ABS(K1471)^2)/($I$5*MAX(F1471,0.1)^2),1/3)))-IFERROR(L1471,0))))))),MAX($D$16,POWER((ABS(K1471)^2)/($I$5*MAX(F1471,0.1)^2),1/3))),MAX($D$16,IFERROR(L1471,0)))))))</f>
        <v/>
      </c>
      <c r="M1471">
        <f>((F1471)+(G1471)*(L1471))*(L1471)</f>
        <v/>
      </c>
      <c r="N1471">
        <f>(((F1471)+(G1471)*(L1471))*(L1471))/MAX((F1471)+2*(L1471)*SQRT(1+(G1471)^2),1E-6)</f>
        <v/>
      </c>
      <c r="O1471">
        <f>ABS(K1471)/MAX(((F1471)+(G1471)*(L1471))*(L1471),1E-6)</f>
        <v/>
      </c>
      <c r="P1471">
        <f>E1471+L1471</f>
        <v/>
      </c>
      <c r="Q1471">
        <f>P1471+((ABS(K1471)/MAX(((F1471)+(G1471)*(L1471))*(L1471),1E-6))^2)/(2*$I$5)</f>
        <v/>
      </c>
      <c r="R1471">
        <f>((ABS(K1471)*$D$6)/(MAX(((F1471)+(G1471)*(L1471))*(L1471),1E-6)*MAX(((((F1471)+(G1471)*(L1471))*(L1471))/MAX((F1471)+2*(L1471)*SQRT(1+(G1471)^2),1E-6))^(2/3),1E-6)))^2</f>
        <v/>
      </c>
      <c r="S1471">
        <f>ABS(ABS(K1471)/MAX(((F1471)+(G1471)*(L1471))*(L1471),1E-6))/SQRT($I$5*MAX((((F1471)+(G1471)*(L1471))*(L1471))/MAX((F1471)+2*(G1471)*(L1471),1E-6),1E-6))</f>
        <v/>
      </c>
      <c r="T1471">
        <f>((F1471)*(L1471)^2)/2+(G1471)*(L1471)^3/3+(ABS(K1471)^2)/($I$5*MAX(((F1471)+(G1471)*(L1471))*(L1471),1E-6))</f>
        <v/>
      </c>
      <c r="U1471">
        <f>IF($D$20=0,0,IFERROR(Q1470-(((R1470+R1471)/2)*J1471)-(IF(O1470&gt;O1471,$D$8*((O1470^2-O1471^2)/(2*$I$5)),$D$9*((O1471^2-O1470^2)/(2*$I$5)))+($D$10*(ABS(I1471)/90)*(MAX(O1470^2,O1471^2)/(2*$I$5))))-Q1471,0))</f>
        <v/>
      </c>
      <c r="V1471">
        <f>IF($D$20=0,1,IFERROR(IF(ROUND(S1471,3)=1,1,IF(AND(ABS(U1471)&lt;$D$19,S1471&gt;1),1,0)),0))</f>
        <v/>
      </c>
      <c r="W1471">
        <f>IF($D$20=0,IFERROR(W1472,MAX($D$16,POWER((ABS(K1471)^2)/($I$5*MAX(F1471,0.1)^2),1/3))),IF(IFERROR(AG1472,0)=0,IFERROR(W1472,MAX($D$16,POWER((ABS(K1471)^2)/($I$5*MAX(F1471,0.1)^2),1/3))),IF(OR(IFERROR(W1471,0)=0,IFERROR(AD1472,0)&gt;1),MAX($D$16,POWER((ABS(K1471)^2)/($I$5*MAX(F1471,0.1)^2),1/3)),IF(IFERROR(AF1471,0)&gt;0,MAX($D$16,IFERROR(W1471,0)+((IFERROR(AF1471,0))*$D$18*IF((IFERROR(AD1471,0))&lt;1,1,-1))),IF(IFERROR(AF1471,0)&lt;0,IF(ABS((MAX($D$16,POWER((ABS(K1471)^2)/($I$5*MAX(F1471,0.1)^2),1/3)))-IFERROR(W1471,0))&gt;$D$19,MAX($D$16,IF((MAX($D$16,POWER((ABS(K1471)^2)/($I$5*MAX(F1471,0.1)^2),1/3)))&gt;IFERROR(W1471,0),MIN((MAX($D$16,POWER((ABS(K1471)^2)/($I$5*MAX(F1471,0.1)^2),1/3))),IFERROR(W1471,0)+(MIN(ABS(IFERROR(AF1471,0))*$D$18,ABS((MAX($D$16,POWER((ABS(K1471)^2)/($I$5*MAX(F1471,0.1)^2),1/3)))-IFERROR(W1471,0))))),MAX((MAX($D$16,POWER((ABS(K1471)^2)/($I$5*MAX(F1471,0.1)^2),1/3))),IFERROR(W1471,0)-(MIN(ABS(IFERROR(AF1471,0))*$D$18,ABS((MAX($D$16,POWER((ABS(K1471)^2)/($I$5*MAX(F1471,0.1)^2),1/3)))-IFERROR(W1471,0))))))),MAX($D$16,POWER((ABS(K1471)^2)/($I$5*MAX(F1471,0.1)^2),1/3))),MAX($D$16,IFERROR(W1471,0)))))))</f>
        <v/>
      </c>
      <c r="X1471">
        <f>((F1471)+(G1471)*(W1471))*(W1471)</f>
        <v/>
      </c>
      <c r="Y1471">
        <f>(((F1471)+(G1471)*(W1471))*(W1471))/MAX((F1471)+2*(W1471)*SQRT(1+(G1471)^2),1E-6)</f>
        <v/>
      </c>
      <c r="Z1471">
        <f>ABS(K1471)/MAX(((F1471)+(G1471)*(W1471))*(W1471),1E-6)</f>
        <v/>
      </c>
      <c r="AA1471">
        <f>E1471+W1471</f>
        <v/>
      </c>
      <c r="AB1471">
        <f>AA1471+((ABS(K1471)/MAX(((F1471)+(G1471)*(W1471))*(W1471),1E-6))^2)/(2*$I$5)</f>
        <v/>
      </c>
      <c r="AC1471">
        <f>((ABS(K1471)*$D$6)/(MAX(((F1471)+(G1471)*(W1471))*(W1471),1E-6)*MAX(((((F1471)+(G1471)*(W1471))*(W1471))/MAX((F1471)+2*(W1471)*SQRT(1+(G1471)^2),1E-6))^(2/3),1E-6)))^2</f>
        <v/>
      </c>
      <c r="AD1471">
        <f>ABS(ABS(K1471)/MAX(((F1471)+(G1471)*(W1471))*(W1471),1E-6))/SQRT($I$5*MAX((((F1471)+(G1471)*(W1471))*(W1471))/MAX((F1471)+2*(G1471)*(W1471),1E-6),1E-6))</f>
        <v/>
      </c>
      <c r="AE1471">
        <f>((F1471)*(W1471)^2)/2+(G1471)*(W1471)^3/3+(ABS(K1471)^2)/($I$5*MAX(((F1471)+(G1471)*(W1471))*(W1471),1E-6))</f>
        <v/>
      </c>
      <c r="AF1471">
        <f>IF($D$20=0,0,IFERROR(AB1472+(((AC1471+AC1472)/2)*J1472)+(IF(Z1471&gt;Z1472,$D$8*((Z1471^2-Z1472^2)/(2*$I$5)),$D$9*((Z1472^2-Z1471^2)/(2*$I$5)))+($D$10*(ABS(I1472)/90)*(MAX(Z1471^2,Z1472^2)/(2*$I$5))))-AB1471,0))</f>
        <v/>
      </c>
      <c r="AG1471">
        <f>IF($D$20=0,1,IFERROR(IF(ROUND(AD1471,3)=1,1,IF(AND(ABS(AF1471)&lt;$D$19,AD1471&lt;1),1,0)),0))</f>
        <v/>
      </c>
      <c r="AH1471">
        <f>IFERROR(IF(V32="Supercritical",MAX($D$16,IFERROR(L1471,MAX($D$16,POWER((ABS(K1471)^2)/($I$5*MAX(F1471,0.1)^2),1/3)))),IF(V32="Subcritical",MAX($D$16,IFERROR(W1471,MAX($D$16,POWER((ABS(K1471)^2)/($I$5*MAX(F1471,0.1)^2),1/3)))),IF(AND(IFERROR(V1471,0)=1,IFERROR(AG1471,0)=1),IF(IFERROR(T1471,-1E99)&gt;=IFERROR(AE1471,-1E99),MAX($D$16,IFERROR(L1471,MAX($D$16,POWER((ABS(K1471)^2)/($I$5*MAX(F1471,0.1)^2),1/3)))),MAX($D$16,IFERROR(W1471,MAX($D$16,POWER((ABS(K1471)^2)/($I$5*MAX(F1471,0.1)^2),1/3))))),IF(IFERROR(V1471,0)=1,MAX($D$16,IFERROR(L1471,MAX($D$16,POWER((ABS(K1471)^2)/($I$5*MAX(F1471,0.1)^2),1/3)))),IF(IFERROR(AG1471,0)=1,MAX($D$16,IFERROR(W1471,MAX($D$16,POWER((ABS(K1471)^2)/($I$5*MAX(F1471,0.1)^2),1/3)))),MAX($D$16,POWER((ABS(K1471)^2)/($I$5*MAX(F1471,0.1)^2),1/3))))))),MAX($D$16,POWER((ABS(K1471)^2)/($I$5*MAX(F1471,0.1)^2),1/3)))</f>
        <v/>
      </c>
      <c r="AI1471">
        <f>E1471+AH1471</f>
        <v/>
      </c>
      <c r="AJ1471">
        <f>AI1471+((ABS(K1471)/MAX(((F1471)+(G1471)*(AH1471))*(AH1471),1E-6))^2)/(2*$I$5)</f>
        <v/>
      </c>
      <c r="AM1471" t="n">
        <v>0</v>
      </c>
      <c r="AN1471" t="n">
        <v>0</v>
      </c>
      <c r="AO1471">
        <f>AM1471+AN1471</f>
        <v/>
      </c>
      <c r="AP1471">
        <f>AP1470+AO1471</f>
        <v/>
      </c>
      <c r="AQ1471">
        <f>ABS(ABS(K1471)/MAX(((F1471)+(G1471)*(AH1471))*(AH1471),1E-6))/SQRT($I$5*MAX((((F1471)+(G1471)*(AH1471))*(AH1471))/MAX((F1471)+2*(G1471)*(AH1471),1E-6),1E-6))</f>
        <v/>
      </c>
      <c r="AR1471">
        <f>IF(AQ1471&lt;1,"Subcritical","Supercritical")</f>
        <v/>
      </c>
      <c r="AS1471">
        <f>((ABS(K1471)*$D$6)/(MAX(((F1471)+(G1471)*(AH1471))*(AH1471),1E-6)*MAX(((((F1471)+(G1471)*(AH1471))*(AH1471))/MAX((F1471)+2*(AH1471)*SQRT(1+(G1471)^2),1E-6))^(2/3),1E-6)))^2</f>
        <v/>
      </c>
    </row>
    <row r="1472">
      <c r="A1472" t="n">
        <v>1323</v>
      </c>
      <c r="B1472" t="n">
        <v>1321.89</v>
      </c>
      <c r="C1472" t="n">
        <v>616067.559</v>
      </c>
      <c r="D1472" t="n">
        <v>3096682.336</v>
      </c>
      <c r="E1472" t="n">
        <v>631.901</v>
      </c>
      <c r="F1472" t="n">
        <v>5.2</v>
      </c>
      <c r="G1472" t="n">
        <v>0</v>
      </c>
      <c r="H1472" t="inlineStr">
        <is>
          <t>Normal</t>
        </is>
      </c>
      <c r="I1472" t="n">
        <v>0.06</v>
      </c>
      <c r="J1472">
        <f>B1472-B1471</f>
        <v/>
      </c>
      <c r="K1472">
        <f>MAX(0,K1471-AO1471)</f>
        <v/>
      </c>
      <c r="L1472">
        <f>IF($D$20=0,IFERROR(L1471,MAX($D$16,POWER((ABS(K1472)^2)/($I$5*MAX(F1472,0.1)^2),1/3))),IF(IFERROR(V1471,0)=0,IFERROR(L1471,MAX($D$16,POWER((ABS(K1472)^2)/($I$5*MAX(F1472,0.1)^2),1/3))),IF(OR(IFERROR(L1472,0)=0,IFERROR(S1471,0)&lt;1,IFERROR(S1472,0)&lt;1),MAX($D$16,POWER((ABS(K1472)^2)/($I$5*MAX(F1472,0.1)^2),1/3)),IF(IFERROR(U1472,0)&gt;0,MAX($D$16,IFERROR(L1472,0)+((IFERROR(U1472,0))*$D$18*IF((IFERROR(S1472,0))&lt;1,1,-1))),IF(IFERROR(U1472,0)&lt;0,IF(ABS((MAX($D$16,POWER((ABS(K1472)^2)/($I$5*MAX(F1472,0.1)^2),1/3)))-IFERROR(L1472,0))&gt;$D$19,MAX($D$16,IF((MAX($D$16,POWER((ABS(K1472)^2)/($I$5*MAX(F1472,0.1)^2),1/3)))&gt;IFERROR(L1472,0),MIN((MAX($D$16,POWER((ABS(K1472)^2)/($I$5*MAX(F1472,0.1)^2),1/3))),IFERROR(L1472,0)+(MIN(ABS(IFERROR(U1472,0))*$D$18,ABS((MAX($D$16,POWER((ABS(K1472)^2)/($I$5*MAX(F1472,0.1)^2),1/3)))-IFERROR(L1472,0))))),MAX((MAX($D$16,POWER((ABS(K1472)^2)/($I$5*MAX(F1472,0.1)^2),1/3))),IFERROR(L1472,0)-(MIN(ABS(IFERROR(U1472,0))*$D$18,ABS((MAX($D$16,POWER((ABS(K1472)^2)/($I$5*MAX(F1472,0.1)^2),1/3)))-IFERROR(L1472,0))))))),MAX($D$16,POWER((ABS(K1472)^2)/($I$5*MAX(F1472,0.1)^2),1/3))),MAX($D$16,IFERROR(L1472,0)))))))</f>
        <v/>
      </c>
      <c r="M1472">
        <f>((F1472)+(G1472)*(L1472))*(L1472)</f>
        <v/>
      </c>
      <c r="N1472">
        <f>(((F1472)+(G1472)*(L1472))*(L1472))/MAX((F1472)+2*(L1472)*SQRT(1+(G1472)^2),1E-6)</f>
        <v/>
      </c>
      <c r="O1472">
        <f>ABS(K1472)/MAX(((F1472)+(G1472)*(L1472))*(L1472),1E-6)</f>
        <v/>
      </c>
      <c r="P1472">
        <f>E1472+L1472</f>
        <v/>
      </c>
      <c r="Q1472">
        <f>P1472+((ABS(K1472)/MAX(((F1472)+(G1472)*(L1472))*(L1472),1E-6))^2)/(2*$I$5)</f>
        <v/>
      </c>
      <c r="R1472">
        <f>((ABS(K1472)*$D$6)/(MAX(((F1472)+(G1472)*(L1472))*(L1472),1E-6)*MAX(((((F1472)+(G1472)*(L1472))*(L1472))/MAX((F1472)+2*(L1472)*SQRT(1+(G1472)^2),1E-6))^(2/3),1E-6)))^2</f>
        <v/>
      </c>
      <c r="S1472">
        <f>ABS(ABS(K1472)/MAX(((F1472)+(G1472)*(L1472))*(L1472),1E-6))/SQRT($I$5*MAX((((F1472)+(G1472)*(L1472))*(L1472))/MAX((F1472)+2*(G1472)*(L1472),1E-6),1E-6))</f>
        <v/>
      </c>
      <c r="T1472">
        <f>((F1472)*(L1472)^2)/2+(G1472)*(L1472)^3/3+(ABS(K1472)^2)/($I$5*MAX(((F1472)+(G1472)*(L1472))*(L1472),1E-6))</f>
        <v/>
      </c>
      <c r="U1472">
        <f>IF($D$20=0,0,IFERROR(Q1471-(((R1471+R1472)/2)*J1472)-(IF(O1471&gt;O1472,$D$8*((O1471^2-O1472^2)/(2*$I$5)),$D$9*((O1472^2-O1471^2)/(2*$I$5)))+($D$10*(ABS(I1472)/90)*(MAX(O1471^2,O1472^2)/(2*$I$5))))-Q1472,0))</f>
        <v/>
      </c>
      <c r="V1472">
        <f>IF($D$20=0,1,IFERROR(IF(ROUND(S1472,3)=1,1,IF(AND(ABS(U1472)&lt;$D$19,S1472&gt;1),1,0)),0))</f>
        <v/>
      </c>
      <c r="W1472">
        <f>IF($D$20=0,IFERROR(W1473,MAX($D$16,POWER((ABS(K1472)^2)/($I$5*MAX(F1472,0.1)^2),1/3))),IF(IFERROR(AG1473,0)=0,IFERROR(W1473,MAX($D$16,POWER((ABS(K1472)^2)/($I$5*MAX(F1472,0.1)^2),1/3))),IF(OR(IFERROR(W1472,0)=0,IFERROR(AD1473,0)&gt;1),MAX($D$16,POWER((ABS(K1472)^2)/($I$5*MAX(F1472,0.1)^2),1/3)),IF(IFERROR(AF1472,0)&gt;0,MAX($D$16,IFERROR(W1472,0)+((IFERROR(AF1472,0))*$D$18*IF((IFERROR(AD1472,0))&lt;1,1,-1))),IF(IFERROR(AF1472,0)&lt;0,IF(ABS((MAX($D$16,POWER((ABS(K1472)^2)/($I$5*MAX(F1472,0.1)^2),1/3)))-IFERROR(W1472,0))&gt;$D$19,MAX($D$16,IF((MAX($D$16,POWER((ABS(K1472)^2)/($I$5*MAX(F1472,0.1)^2),1/3)))&gt;IFERROR(W1472,0),MIN((MAX($D$16,POWER((ABS(K1472)^2)/($I$5*MAX(F1472,0.1)^2),1/3))),IFERROR(W1472,0)+(MIN(ABS(IFERROR(AF1472,0))*$D$18,ABS((MAX($D$16,POWER((ABS(K1472)^2)/($I$5*MAX(F1472,0.1)^2),1/3)))-IFERROR(W1472,0))))),MAX((MAX($D$16,POWER((ABS(K1472)^2)/($I$5*MAX(F1472,0.1)^2),1/3))),IFERROR(W1472,0)-(MIN(ABS(IFERROR(AF1472,0))*$D$18,ABS((MAX($D$16,POWER((ABS(K1472)^2)/($I$5*MAX(F1472,0.1)^2),1/3)))-IFERROR(W1472,0))))))),MAX($D$16,POWER((ABS(K1472)^2)/($I$5*MAX(F1472,0.1)^2),1/3))),MAX($D$16,IFERROR(W1472,0)))))))</f>
        <v/>
      </c>
      <c r="X1472">
        <f>((F1472)+(G1472)*(W1472))*(W1472)</f>
        <v/>
      </c>
      <c r="Y1472">
        <f>(((F1472)+(G1472)*(W1472))*(W1472))/MAX((F1472)+2*(W1472)*SQRT(1+(G1472)^2),1E-6)</f>
        <v/>
      </c>
      <c r="Z1472">
        <f>ABS(K1472)/MAX(((F1472)+(G1472)*(W1472))*(W1472),1E-6)</f>
        <v/>
      </c>
      <c r="AA1472">
        <f>E1472+W1472</f>
        <v/>
      </c>
      <c r="AB1472">
        <f>AA1472+((ABS(K1472)/MAX(((F1472)+(G1472)*(W1472))*(W1472),1E-6))^2)/(2*$I$5)</f>
        <v/>
      </c>
      <c r="AC1472">
        <f>((ABS(K1472)*$D$6)/(MAX(((F1472)+(G1472)*(W1472))*(W1472),1E-6)*MAX(((((F1472)+(G1472)*(W1472))*(W1472))/MAX((F1472)+2*(W1472)*SQRT(1+(G1472)^2),1E-6))^(2/3),1E-6)))^2</f>
        <v/>
      </c>
      <c r="AD1472">
        <f>ABS(ABS(K1472)/MAX(((F1472)+(G1472)*(W1472))*(W1472),1E-6))/SQRT($I$5*MAX((((F1472)+(G1472)*(W1472))*(W1472))/MAX((F1472)+2*(G1472)*(W1472),1E-6),1E-6))</f>
        <v/>
      </c>
      <c r="AE1472">
        <f>((F1472)*(W1472)^2)/2+(G1472)*(W1472)^3/3+(ABS(K1472)^2)/($I$5*MAX(((F1472)+(G1472)*(W1472))*(W1472),1E-6))</f>
        <v/>
      </c>
      <c r="AF1472">
        <f>IF($D$20=0,0,IFERROR(AB1473+(((AC1472+AC1473)/2)*J1473)+(IF(Z1472&gt;Z1473,$D$8*((Z1472^2-Z1473^2)/(2*$I$5)),$D$9*((Z1473^2-Z1472^2)/(2*$I$5)))+($D$10*(ABS(I1473)/90)*(MAX(Z1472^2,Z1473^2)/(2*$I$5))))-AB1472,0))</f>
        <v/>
      </c>
      <c r="AG1472">
        <f>IF($D$20=0,1,IFERROR(IF(ROUND(AD1472,3)=1,1,IF(AND(ABS(AF1472)&lt;$D$19,AD1472&lt;1),1,0)),0))</f>
        <v/>
      </c>
      <c r="AH1472">
        <f>IFERROR(IF(V32="Supercritical",MAX($D$16,IFERROR(L1472,MAX($D$16,POWER((ABS(K1472)^2)/($I$5*MAX(F1472,0.1)^2),1/3)))),IF(V32="Subcritical",MAX($D$16,IFERROR(W1472,MAX($D$16,POWER((ABS(K1472)^2)/($I$5*MAX(F1472,0.1)^2),1/3)))),IF(AND(IFERROR(V1472,0)=1,IFERROR(AG1472,0)=1),IF(IFERROR(T1472,-1E99)&gt;=IFERROR(AE1472,-1E99),MAX($D$16,IFERROR(L1472,MAX($D$16,POWER((ABS(K1472)^2)/($I$5*MAX(F1472,0.1)^2),1/3)))),MAX($D$16,IFERROR(W1472,MAX($D$16,POWER((ABS(K1472)^2)/($I$5*MAX(F1472,0.1)^2),1/3))))),IF(IFERROR(V1472,0)=1,MAX($D$16,IFERROR(L1472,MAX($D$16,POWER((ABS(K1472)^2)/($I$5*MAX(F1472,0.1)^2),1/3)))),IF(IFERROR(AG1472,0)=1,MAX($D$16,IFERROR(W1472,MAX($D$16,POWER((ABS(K1472)^2)/($I$5*MAX(F1472,0.1)^2),1/3)))),MAX($D$16,POWER((ABS(K1472)^2)/($I$5*MAX(F1472,0.1)^2),1/3))))))),MAX($D$16,POWER((ABS(K1472)^2)/($I$5*MAX(F1472,0.1)^2),1/3)))</f>
        <v/>
      </c>
      <c r="AI1472">
        <f>E1472+AH1472</f>
        <v/>
      </c>
      <c r="AJ1472">
        <f>AI1472+((ABS(K1472)/MAX(((F1472)+(G1472)*(AH1472))*(AH1472),1E-6))^2)/(2*$I$5)</f>
        <v/>
      </c>
      <c r="AM1472" t="n">
        <v>0</v>
      </c>
      <c r="AN1472" t="n">
        <v>0</v>
      </c>
      <c r="AO1472">
        <f>AM1472+AN1472</f>
        <v/>
      </c>
      <c r="AP1472">
        <f>AP1471+AO1472</f>
        <v/>
      </c>
      <c r="AQ1472">
        <f>ABS(ABS(K1472)/MAX(((F1472)+(G1472)*(AH1472))*(AH1472),1E-6))/SQRT($I$5*MAX((((F1472)+(G1472)*(AH1472))*(AH1472))/MAX((F1472)+2*(G1472)*(AH1472),1E-6),1E-6))</f>
        <v/>
      </c>
      <c r="AR1472">
        <f>IF(AQ1472&lt;1,"Subcritical","Supercritical")</f>
        <v/>
      </c>
      <c r="AS1472">
        <f>((ABS(K1472)*$D$6)/(MAX(((F1472)+(G1472)*(AH1472))*(AH1472),1E-6)*MAX(((((F1472)+(G1472)*(AH1472))*(AH1472))/MAX((F1472)+2*(AH1472)*SQRT(1+(G1472)^2),1E-6))^(2/3),1E-6)))^2</f>
        <v/>
      </c>
    </row>
    <row r="1473">
      <c r="A1473" t="n">
        <v>1324</v>
      </c>
      <c r="B1473" t="n">
        <v>1322.89</v>
      </c>
      <c r="C1473" t="n">
        <v>616067.5159999999</v>
      </c>
      <c r="D1473" t="n">
        <v>3096681.337</v>
      </c>
      <c r="E1473" t="n">
        <v>631.9005</v>
      </c>
      <c r="F1473" t="n">
        <v>5.2</v>
      </c>
      <c r="G1473" t="n">
        <v>0</v>
      </c>
      <c r="H1473" t="inlineStr">
        <is>
          <t>Normal</t>
        </is>
      </c>
      <c r="I1473" t="n">
        <v>0.057</v>
      </c>
      <c r="J1473">
        <f>B1473-B1472</f>
        <v/>
      </c>
      <c r="K1473">
        <f>MAX(0,K1472-AO1472)</f>
        <v/>
      </c>
      <c r="L1473">
        <f>IF($D$20=0,IFERROR(L1472,MAX($D$16,POWER((ABS(K1473)^2)/($I$5*MAX(F1473,0.1)^2),1/3))),IF(IFERROR(V1472,0)=0,IFERROR(L1472,MAX($D$16,POWER((ABS(K1473)^2)/($I$5*MAX(F1473,0.1)^2),1/3))),IF(OR(IFERROR(L1473,0)=0,IFERROR(S1472,0)&lt;1,IFERROR(S1473,0)&lt;1),MAX($D$16,POWER((ABS(K1473)^2)/($I$5*MAX(F1473,0.1)^2),1/3)),IF(IFERROR(U1473,0)&gt;0,MAX($D$16,IFERROR(L1473,0)+((IFERROR(U1473,0))*$D$18*IF((IFERROR(S1473,0))&lt;1,1,-1))),IF(IFERROR(U1473,0)&lt;0,IF(ABS((MAX($D$16,POWER((ABS(K1473)^2)/($I$5*MAX(F1473,0.1)^2),1/3)))-IFERROR(L1473,0))&gt;$D$19,MAX($D$16,IF((MAX($D$16,POWER((ABS(K1473)^2)/($I$5*MAX(F1473,0.1)^2),1/3)))&gt;IFERROR(L1473,0),MIN((MAX($D$16,POWER((ABS(K1473)^2)/($I$5*MAX(F1473,0.1)^2),1/3))),IFERROR(L1473,0)+(MIN(ABS(IFERROR(U1473,0))*$D$18,ABS((MAX($D$16,POWER((ABS(K1473)^2)/($I$5*MAX(F1473,0.1)^2),1/3)))-IFERROR(L1473,0))))),MAX((MAX($D$16,POWER((ABS(K1473)^2)/($I$5*MAX(F1473,0.1)^2),1/3))),IFERROR(L1473,0)-(MIN(ABS(IFERROR(U1473,0))*$D$18,ABS((MAX($D$16,POWER((ABS(K1473)^2)/($I$5*MAX(F1473,0.1)^2),1/3)))-IFERROR(L1473,0))))))),MAX($D$16,POWER((ABS(K1473)^2)/($I$5*MAX(F1473,0.1)^2),1/3))),MAX($D$16,IFERROR(L1473,0)))))))</f>
        <v/>
      </c>
      <c r="M1473">
        <f>((F1473)+(G1473)*(L1473))*(L1473)</f>
        <v/>
      </c>
      <c r="N1473">
        <f>(((F1473)+(G1473)*(L1473))*(L1473))/MAX((F1473)+2*(L1473)*SQRT(1+(G1473)^2),1E-6)</f>
        <v/>
      </c>
      <c r="O1473">
        <f>ABS(K1473)/MAX(((F1473)+(G1473)*(L1473))*(L1473),1E-6)</f>
        <v/>
      </c>
      <c r="P1473">
        <f>E1473+L1473</f>
        <v/>
      </c>
      <c r="Q1473">
        <f>P1473+((ABS(K1473)/MAX(((F1473)+(G1473)*(L1473))*(L1473),1E-6))^2)/(2*$I$5)</f>
        <v/>
      </c>
      <c r="R1473">
        <f>((ABS(K1473)*$D$6)/(MAX(((F1473)+(G1473)*(L1473))*(L1473),1E-6)*MAX(((((F1473)+(G1473)*(L1473))*(L1473))/MAX((F1473)+2*(L1473)*SQRT(1+(G1473)^2),1E-6))^(2/3),1E-6)))^2</f>
        <v/>
      </c>
      <c r="S1473">
        <f>ABS(ABS(K1473)/MAX(((F1473)+(G1473)*(L1473))*(L1473),1E-6))/SQRT($I$5*MAX((((F1473)+(G1473)*(L1473))*(L1473))/MAX((F1473)+2*(G1473)*(L1473),1E-6),1E-6))</f>
        <v/>
      </c>
      <c r="T1473">
        <f>((F1473)*(L1473)^2)/2+(G1473)*(L1473)^3/3+(ABS(K1473)^2)/($I$5*MAX(((F1473)+(G1473)*(L1473))*(L1473),1E-6))</f>
        <v/>
      </c>
      <c r="U1473">
        <f>IF($D$20=0,0,IFERROR(Q1472-(((R1472+R1473)/2)*J1473)-(IF(O1472&gt;O1473,$D$8*((O1472^2-O1473^2)/(2*$I$5)),$D$9*((O1473^2-O1472^2)/(2*$I$5)))+($D$10*(ABS(I1473)/90)*(MAX(O1472^2,O1473^2)/(2*$I$5))))-Q1473,0))</f>
        <v/>
      </c>
      <c r="V1473">
        <f>IF($D$20=0,1,IFERROR(IF(ROUND(S1473,3)=1,1,IF(AND(ABS(U1473)&lt;$D$19,S1473&gt;1),1,0)),0))</f>
        <v/>
      </c>
      <c r="W1473">
        <f>IF($D$20=0,IFERROR(W1474,MAX($D$16,POWER((ABS(K1473)^2)/($I$5*MAX(F1473,0.1)^2),1/3))),IF(IFERROR(AG1474,0)=0,IFERROR(W1474,MAX($D$16,POWER((ABS(K1473)^2)/($I$5*MAX(F1473,0.1)^2),1/3))),IF(OR(IFERROR(W1473,0)=0,IFERROR(AD1474,0)&gt;1),MAX($D$16,POWER((ABS(K1473)^2)/($I$5*MAX(F1473,0.1)^2),1/3)),IF(IFERROR(AF1473,0)&gt;0,MAX($D$16,IFERROR(W1473,0)+((IFERROR(AF1473,0))*$D$18*IF((IFERROR(AD1473,0))&lt;1,1,-1))),IF(IFERROR(AF1473,0)&lt;0,IF(ABS((MAX($D$16,POWER((ABS(K1473)^2)/($I$5*MAX(F1473,0.1)^2),1/3)))-IFERROR(W1473,0))&gt;$D$19,MAX($D$16,IF((MAX($D$16,POWER((ABS(K1473)^2)/($I$5*MAX(F1473,0.1)^2),1/3)))&gt;IFERROR(W1473,0),MIN((MAX($D$16,POWER((ABS(K1473)^2)/($I$5*MAX(F1473,0.1)^2),1/3))),IFERROR(W1473,0)+(MIN(ABS(IFERROR(AF1473,0))*$D$18,ABS((MAX($D$16,POWER((ABS(K1473)^2)/($I$5*MAX(F1473,0.1)^2),1/3)))-IFERROR(W1473,0))))),MAX((MAX($D$16,POWER((ABS(K1473)^2)/($I$5*MAX(F1473,0.1)^2),1/3))),IFERROR(W1473,0)-(MIN(ABS(IFERROR(AF1473,0))*$D$18,ABS((MAX($D$16,POWER((ABS(K1473)^2)/($I$5*MAX(F1473,0.1)^2),1/3)))-IFERROR(W1473,0))))))),MAX($D$16,POWER((ABS(K1473)^2)/($I$5*MAX(F1473,0.1)^2),1/3))),MAX($D$16,IFERROR(W1473,0)))))))</f>
        <v/>
      </c>
      <c r="X1473">
        <f>((F1473)+(G1473)*(W1473))*(W1473)</f>
        <v/>
      </c>
      <c r="Y1473">
        <f>(((F1473)+(G1473)*(W1473))*(W1473))/MAX((F1473)+2*(W1473)*SQRT(1+(G1473)^2),1E-6)</f>
        <v/>
      </c>
      <c r="Z1473">
        <f>ABS(K1473)/MAX(((F1473)+(G1473)*(W1473))*(W1473),1E-6)</f>
        <v/>
      </c>
      <c r="AA1473">
        <f>E1473+W1473</f>
        <v/>
      </c>
      <c r="AB1473">
        <f>AA1473+((ABS(K1473)/MAX(((F1473)+(G1473)*(W1473))*(W1473),1E-6))^2)/(2*$I$5)</f>
        <v/>
      </c>
      <c r="AC1473">
        <f>((ABS(K1473)*$D$6)/(MAX(((F1473)+(G1473)*(W1473))*(W1473),1E-6)*MAX(((((F1473)+(G1473)*(W1473))*(W1473))/MAX((F1473)+2*(W1473)*SQRT(1+(G1473)^2),1E-6))^(2/3),1E-6)))^2</f>
        <v/>
      </c>
      <c r="AD1473">
        <f>ABS(ABS(K1473)/MAX(((F1473)+(G1473)*(W1473))*(W1473),1E-6))/SQRT($I$5*MAX((((F1473)+(G1473)*(W1473))*(W1473))/MAX((F1473)+2*(G1473)*(W1473),1E-6),1E-6))</f>
        <v/>
      </c>
      <c r="AE1473">
        <f>((F1473)*(W1473)^2)/2+(G1473)*(W1473)^3/3+(ABS(K1473)^2)/($I$5*MAX(((F1473)+(G1473)*(W1473))*(W1473),1E-6))</f>
        <v/>
      </c>
      <c r="AF1473">
        <f>IF($D$20=0,0,IFERROR(AB1474+(((AC1473+AC1474)/2)*J1474)+(IF(Z1473&gt;Z1474,$D$8*((Z1473^2-Z1474^2)/(2*$I$5)),$D$9*((Z1474^2-Z1473^2)/(2*$I$5)))+($D$10*(ABS(I1474)/90)*(MAX(Z1473^2,Z1474^2)/(2*$I$5))))-AB1473,0))</f>
        <v/>
      </c>
      <c r="AG1473">
        <f>IF($D$20=0,1,IFERROR(IF(ROUND(AD1473,3)=1,1,IF(AND(ABS(AF1473)&lt;$D$19,AD1473&lt;1),1,0)),0))</f>
        <v/>
      </c>
      <c r="AH1473">
        <f>IFERROR(IF(V32="Supercritical",MAX($D$16,IFERROR(L1473,MAX($D$16,POWER((ABS(K1473)^2)/($I$5*MAX(F1473,0.1)^2),1/3)))),IF(V32="Subcritical",MAX($D$16,IFERROR(W1473,MAX($D$16,POWER((ABS(K1473)^2)/($I$5*MAX(F1473,0.1)^2),1/3)))),IF(AND(IFERROR(V1473,0)=1,IFERROR(AG1473,0)=1),IF(IFERROR(T1473,-1E99)&gt;=IFERROR(AE1473,-1E99),MAX($D$16,IFERROR(L1473,MAX($D$16,POWER((ABS(K1473)^2)/($I$5*MAX(F1473,0.1)^2),1/3)))),MAX($D$16,IFERROR(W1473,MAX($D$16,POWER((ABS(K1473)^2)/($I$5*MAX(F1473,0.1)^2),1/3))))),IF(IFERROR(V1473,0)=1,MAX($D$16,IFERROR(L1473,MAX($D$16,POWER((ABS(K1473)^2)/($I$5*MAX(F1473,0.1)^2),1/3)))),IF(IFERROR(AG1473,0)=1,MAX($D$16,IFERROR(W1473,MAX($D$16,POWER((ABS(K1473)^2)/($I$5*MAX(F1473,0.1)^2),1/3)))),MAX($D$16,POWER((ABS(K1473)^2)/($I$5*MAX(F1473,0.1)^2),1/3))))))),MAX($D$16,POWER((ABS(K1473)^2)/($I$5*MAX(F1473,0.1)^2),1/3)))</f>
        <v/>
      </c>
      <c r="AI1473">
        <f>E1473+AH1473</f>
        <v/>
      </c>
      <c r="AJ1473">
        <f>AI1473+((ABS(K1473)/MAX(((F1473)+(G1473)*(AH1473))*(AH1473),1E-6))^2)/(2*$I$5)</f>
        <v/>
      </c>
      <c r="AM1473" t="n">
        <v>0</v>
      </c>
      <c r="AN1473" t="n">
        <v>0</v>
      </c>
      <c r="AO1473">
        <f>AM1473+AN1473</f>
        <v/>
      </c>
      <c r="AP1473">
        <f>AP1472+AO1473</f>
        <v/>
      </c>
      <c r="AQ1473">
        <f>ABS(ABS(K1473)/MAX(((F1473)+(G1473)*(AH1473))*(AH1473),1E-6))/SQRT($I$5*MAX((((F1473)+(G1473)*(AH1473))*(AH1473))/MAX((F1473)+2*(G1473)*(AH1473),1E-6),1E-6))</f>
        <v/>
      </c>
      <c r="AR1473">
        <f>IF(AQ1473&lt;1,"Subcritical","Supercritical")</f>
        <v/>
      </c>
      <c r="AS1473">
        <f>((ABS(K1473)*$D$6)/(MAX(((F1473)+(G1473)*(AH1473))*(AH1473),1E-6)*MAX(((((F1473)+(G1473)*(AH1473))*(AH1473))/MAX((F1473)+2*(AH1473)*SQRT(1+(G1473)^2),1E-6))^(2/3),1E-6)))^2</f>
        <v/>
      </c>
    </row>
    <row r="1474">
      <c r="A1474" t="n">
        <v>1325</v>
      </c>
      <c r="B1474" t="n">
        <v>1323.889</v>
      </c>
      <c r="C1474" t="n">
        <v>616067.474</v>
      </c>
      <c r="D1474" t="n">
        <v>3096680.338</v>
      </c>
      <c r="E1474" t="n">
        <v>631.9</v>
      </c>
      <c r="F1474" t="n">
        <v>5.2</v>
      </c>
      <c r="G1474" t="n">
        <v>0</v>
      </c>
      <c r="H1474" t="inlineStr">
        <is>
          <t>Normal</t>
        </is>
      </c>
      <c r="I1474" t="n">
        <v>0</v>
      </c>
      <c r="J1474">
        <f>B1474-B1473</f>
        <v/>
      </c>
      <c r="K1474">
        <f>MAX(0,K1473-AO1473)</f>
        <v/>
      </c>
      <c r="L1474">
        <f>IF($D$20=0,IFERROR(L1473,MAX($D$16,POWER((ABS(K1474)^2)/($I$5*MAX(F1474,0.1)^2),1/3))),IF(IFERROR(V1473,0)=0,IFERROR(L1473,MAX($D$16,POWER((ABS(K1474)^2)/($I$5*MAX(F1474,0.1)^2),1/3))),IF(OR(IFERROR(L1474,0)=0,IFERROR(S1473,0)&lt;1,IFERROR(S1474,0)&lt;1),MAX($D$16,POWER((ABS(K1474)^2)/($I$5*MAX(F1474,0.1)^2),1/3)),IF(IFERROR(U1474,0)&gt;0,MAX($D$16,IFERROR(L1474,0)+((IFERROR(U1474,0))*$D$18*IF((IFERROR(S1474,0))&lt;1,1,-1))),IF(IFERROR(U1474,0)&lt;0,IF(ABS((MAX($D$16,POWER((ABS(K1474)^2)/($I$5*MAX(F1474,0.1)^2),1/3)))-IFERROR(L1474,0))&gt;$D$19,MAX($D$16,IF((MAX($D$16,POWER((ABS(K1474)^2)/($I$5*MAX(F1474,0.1)^2),1/3)))&gt;IFERROR(L1474,0),MIN((MAX($D$16,POWER((ABS(K1474)^2)/($I$5*MAX(F1474,0.1)^2),1/3))),IFERROR(L1474,0)+(MIN(ABS(IFERROR(U1474,0))*$D$18,ABS((MAX($D$16,POWER((ABS(K1474)^2)/($I$5*MAX(F1474,0.1)^2),1/3)))-IFERROR(L1474,0))))),MAX((MAX($D$16,POWER((ABS(K1474)^2)/($I$5*MAX(F1474,0.1)^2),1/3))),IFERROR(L1474,0)-(MIN(ABS(IFERROR(U1474,0))*$D$18,ABS((MAX($D$16,POWER((ABS(K1474)^2)/($I$5*MAX(F1474,0.1)^2),1/3)))-IFERROR(L1474,0))))))),MAX($D$16,POWER((ABS(K1474)^2)/($I$5*MAX(F1474,0.1)^2),1/3))),MAX($D$16,IFERROR(L1474,0)))))))</f>
        <v/>
      </c>
      <c r="M1474">
        <f>((F1474)+(G1474)*(L1474))*(L1474)</f>
        <v/>
      </c>
      <c r="N1474">
        <f>(((F1474)+(G1474)*(L1474))*(L1474))/MAX((F1474)+2*(L1474)*SQRT(1+(G1474)^2),1E-6)</f>
        <v/>
      </c>
      <c r="O1474">
        <f>ABS(K1474)/MAX(((F1474)+(G1474)*(L1474))*(L1474),1E-6)</f>
        <v/>
      </c>
      <c r="P1474">
        <f>E1474+L1474</f>
        <v/>
      </c>
      <c r="Q1474">
        <f>P1474+((ABS(K1474)/MAX(((F1474)+(G1474)*(L1474))*(L1474),1E-6))^2)/(2*$I$5)</f>
        <v/>
      </c>
      <c r="R1474">
        <f>((ABS(K1474)*$D$6)/(MAX(((F1474)+(G1474)*(L1474))*(L1474),1E-6)*MAX(((((F1474)+(G1474)*(L1474))*(L1474))/MAX((F1474)+2*(L1474)*SQRT(1+(G1474)^2),1E-6))^(2/3),1E-6)))^2</f>
        <v/>
      </c>
      <c r="S1474">
        <f>ABS(ABS(K1474)/MAX(((F1474)+(G1474)*(L1474))*(L1474),1E-6))/SQRT($I$5*MAX((((F1474)+(G1474)*(L1474))*(L1474))/MAX((F1474)+2*(G1474)*(L1474),1E-6),1E-6))</f>
        <v/>
      </c>
      <c r="T1474">
        <f>((F1474)*(L1474)^2)/2+(G1474)*(L1474)^3/3+(ABS(K1474)^2)/($I$5*MAX(((F1474)+(G1474)*(L1474))*(L1474),1E-6))</f>
        <v/>
      </c>
      <c r="U1474">
        <f>IF($D$20=0,0,IFERROR(Q1473-(((R1473+R1474)/2)*J1474)-(IF(O1473&gt;O1474,$D$8*((O1473^2-O1474^2)/(2*$I$5)),$D$9*((O1474^2-O1473^2)/(2*$I$5)))+($D$10*(ABS(I1474)/90)*(MAX(O1473^2,O1474^2)/(2*$I$5))))-Q1474,0))</f>
        <v/>
      </c>
      <c r="V1474">
        <f>IF($D$20=0,1,IFERROR(IF(ROUND(S1474,3)=1,1,IF(AND(ABS(U1474)&lt;$D$19,S1474&gt;1),1,0)),0))</f>
        <v/>
      </c>
      <c r="W1474">
        <f>IF($D$20=0,IFERROR(W1475,MAX($D$16,POWER((ABS(K1474)^2)/($I$5*MAX(F1474,0.1)^2),1/3))),IF(IFERROR(AG1475,0)=0,IFERROR(W1475,MAX($D$16,POWER((ABS(K1474)^2)/($I$5*MAX(F1474,0.1)^2),1/3))),IF(OR(IFERROR(W1474,0)=0,IFERROR(AD1475,0)&gt;1),MAX($D$16,POWER((ABS(K1474)^2)/($I$5*MAX(F1474,0.1)^2),1/3)),IF(IFERROR(AF1474,0)&gt;0,MAX($D$16,IFERROR(W1474,0)+((IFERROR(AF1474,0))*$D$18*IF((IFERROR(AD1474,0))&lt;1,1,-1))),IF(IFERROR(AF1474,0)&lt;0,IF(ABS((MAX($D$16,POWER((ABS(K1474)^2)/($I$5*MAX(F1474,0.1)^2),1/3)))-IFERROR(W1474,0))&gt;$D$19,MAX($D$16,IF((MAX($D$16,POWER((ABS(K1474)^2)/($I$5*MAX(F1474,0.1)^2),1/3)))&gt;IFERROR(W1474,0),MIN((MAX($D$16,POWER((ABS(K1474)^2)/($I$5*MAX(F1474,0.1)^2),1/3))),IFERROR(W1474,0)+(MIN(ABS(IFERROR(AF1474,0))*$D$18,ABS((MAX($D$16,POWER((ABS(K1474)^2)/($I$5*MAX(F1474,0.1)^2),1/3)))-IFERROR(W1474,0))))),MAX((MAX($D$16,POWER((ABS(K1474)^2)/($I$5*MAX(F1474,0.1)^2),1/3))),IFERROR(W1474,0)-(MIN(ABS(IFERROR(AF1474,0))*$D$18,ABS((MAX($D$16,POWER((ABS(K1474)^2)/($I$5*MAX(F1474,0.1)^2),1/3)))-IFERROR(W1474,0))))))),MAX($D$16,POWER((ABS(K1474)^2)/($I$5*MAX(F1474,0.1)^2),1/3))),MAX($D$16,IFERROR(W1474,0)))))))</f>
        <v/>
      </c>
      <c r="X1474">
        <f>((F1474)+(G1474)*(W1474))*(W1474)</f>
        <v/>
      </c>
      <c r="Y1474">
        <f>(((F1474)+(G1474)*(W1474))*(W1474))/MAX((F1474)+2*(W1474)*SQRT(1+(G1474)^2),1E-6)</f>
        <v/>
      </c>
      <c r="Z1474">
        <f>ABS(K1474)/MAX(((F1474)+(G1474)*(W1474))*(W1474),1E-6)</f>
        <v/>
      </c>
      <c r="AA1474">
        <f>E1474+W1474</f>
        <v/>
      </c>
      <c r="AB1474">
        <f>AA1474+((ABS(K1474)/MAX(((F1474)+(G1474)*(W1474))*(W1474),1E-6))^2)/(2*$I$5)</f>
        <v/>
      </c>
      <c r="AC1474">
        <f>((ABS(K1474)*$D$6)/(MAX(((F1474)+(G1474)*(W1474))*(W1474),1E-6)*MAX(((((F1474)+(G1474)*(W1474))*(W1474))/MAX((F1474)+2*(W1474)*SQRT(1+(G1474)^2),1E-6))^(2/3),1E-6)))^2</f>
        <v/>
      </c>
      <c r="AD1474">
        <f>ABS(ABS(K1474)/MAX(((F1474)+(G1474)*(W1474))*(W1474),1E-6))/SQRT($I$5*MAX((((F1474)+(G1474)*(W1474))*(W1474))/MAX((F1474)+2*(G1474)*(W1474),1E-6),1E-6))</f>
        <v/>
      </c>
      <c r="AE1474">
        <f>((F1474)*(W1474)^2)/2+(G1474)*(W1474)^3/3+(ABS(K1474)^2)/($I$5*MAX(((F1474)+(G1474)*(W1474))*(W1474),1E-6))</f>
        <v/>
      </c>
      <c r="AF1474">
        <f>IF($D$20=0,0,IFERROR(AB1475+(((AC1474+AC1475)/2)*J1475)+(IF(Z1474&gt;Z1475,$D$8*((Z1474^2-Z1475^2)/(2*$I$5)),$D$9*((Z1475^2-Z1474^2)/(2*$I$5)))+($D$10*(ABS(I1475)/90)*(MAX(Z1474^2,Z1475^2)/(2*$I$5))))-AB1474,0))</f>
        <v/>
      </c>
      <c r="AG1474">
        <f>IF($D$20=0,1,IFERROR(IF(ROUND(AD1474,3)=1,1,IF(AND(ABS(AF1474)&lt;$D$19,AD1474&lt;1),1,0)),0))</f>
        <v/>
      </c>
      <c r="AH1474">
        <f>IFERROR(IF(V32="Supercritical",MAX($D$16,IFERROR(L1474,MAX($D$16,POWER((ABS(K1474)^2)/($I$5*MAX(F1474,0.1)^2),1/3)))),IF(V32="Subcritical",MAX($D$16,IFERROR(W1474,MAX($D$16,POWER((ABS(K1474)^2)/($I$5*MAX(F1474,0.1)^2),1/3)))),IF(AND(IFERROR(V1474,0)=1,IFERROR(AG1474,0)=1),IF(IFERROR(T1474,-1E99)&gt;=IFERROR(AE1474,-1E99),MAX($D$16,IFERROR(L1474,MAX($D$16,POWER((ABS(K1474)^2)/($I$5*MAX(F1474,0.1)^2),1/3)))),MAX($D$16,IFERROR(W1474,MAX($D$16,POWER((ABS(K1474)^2)/($I$5*MAX(F1474,0.1)^2),1/3))))),IF(IFERROR(V1474,0)=1,MAX($D$16,IFERROR(L1474,MAX($D$16,POWER((ABS(K1474)^2)/($I$5*MAX(F1474,0.1)^2),1/3)))),IF(IFERROR(AG1474,0)=1,MAX($D$16,IFERROR(W1474,MAX($D$16,POWER((ABS(K1474)^2)/($I$5*MAX(F1474,0.1)^2),1/3)))),MAX($D$16,POWER((ABS(K1474)^2)/($I$5*MAX(F1474,0.1)^2),1/3))))))),MAX($D$16,POWER((ABS(K1474)^2)/($I$5*MAX(F1474,0.1)^2),1/3)))</f>
        <v/>
      </c>
      <c r="AI1474">
        <f>E1474+AH1474</f>
        <v/>
      </c>
      <c r="AJ1474">
        <f>AI1474+((ABS(K1474)/MAX(((F1474)+(G1474)*(AH1474))*(AH1474),1E-6))^2)/(2*$I$5)</f>
        <v/>
      </c>
      <c r="AM1474" t="n">
        <v>0</v>
      </c>
      <c r="AN1474" t="n">
        <v>0</v>
      </c>
      <c r="AO1474">
        <f>AM1474+AN1474</f>
        <v/>
      </c>
      <c r="AP1474">
        <f>AP1473+AO1474</f>
        <v/>
      </c>
      <c r="AQ1474">
        <f>ABS(ABS(K1474)/MAX(((F1474)+(G1474)*(AH1474))*(AH1474),1E-6))/SQRT($I$5*MAX((((F1474)+(G1474)*(AH1474))*(AH1474))/MAX((F1474)+2*(G1474)*(AH1474),1E-6),1E-6))</f>
        <v/>
      </c>
      <c r="AR1474">
        <f>IF(AQ1474&lt;1,"Subcritical","Supercritical")</f>
        <v/>
      </c>
      <c r="AS1474">
        <f>((ABS(K1474)*$D$6)/(MAX(((F1474)+(G1474)*(AH1474))*(AH1474),1E-6)*MAX(((((F1474)+(G1474)*(AH1474))*(AH1474))/MAX((F1474)+2*(AH1474)*SQRT(1+(G1474)^2),1E-6))^(2/3),1E-6)))^2</f>
        <v/>
      </c>
    </row>
    <row r="1475">
      <c r="A1475" t="n">
        <v>1326</v>
      </c>
      <c r="B1475" t="n">
        <v>1324.889</v>
      </c>
      <c r="C1475" t="n">
        <v>616067.432</v>
      </c>
      <c r="D1475" t="n">
        <v>3096679.339</v>
      </c>
      <c r="E1475" t="n">
        <v>631.8995</v>
      </c>
      <c r="F1475" t="n">
        <v>5.2</v>
      </c>
      <c r="G1475" t="n">
        <v>0</v>
      </c>
      <c r="H1475" t="inlineStr">
        <is>
          <t>Normal</t>
        </is>
      </c>
      <c r="I1475" t="n">
        <v>0</v>
      </c>
      <c r="J1475">
        <f>B1475-B1474</f>
        <v/>
      </c>
      <c r="K1475">
        <f>MAX(0,K1474-AO1474)</f>
        <v/>
      </c>
      <c r="L1475">
        <f>IF($D$20=0,IFERROR(L1474,MAX($D$16,POWER((ABS(K1475)^2)/($I$5*MAX(F1475,0.1)^2),1/3))),IF(IFERROR(V1474,0)=0,IFERROR(L1474,MAX($D$16,POWER((ABS(K1475)^2)/($I$5*MAX(F1475,0.1)^2),1/3))),IF(OR(IFERROR(L1475,0)=0,IFERROR(S1474,0)&lt;1,IFERROR(S1475,0)&lt;1),MAX($D$16,POWER((ABS(K1475)^2)/($I$5*MAX(F1475,0.1)^2),1/3)),IF(IFERROR(U1475,0)&gt;0,MAX($D$16,IFERROR(L1475,0)+((IFERROR(U1475,0))*$D$18*IF((IFERROR(S1475,0))&lt;1,1,-1))),IF(IFERROR(U1475,0)&lt;0,IF(ABS((MAX($D$16,POWER((ABS(K1475)^2)/($I$5*MAX(F1475,0.1)^2),1/3)))-IFERROR(L1475,0))&gt;$D$19,MAX($D$16,IF((MAX($D$16,POWER((ABS(K1475)^2)/($I$5*MAX(F1475,0.1)^2),1/3)))&gt;IFERROR(L1475,0),MIN((MAX($D$16,POWER((ABS(K1475)^2)/($I$5*MAX(F1475,0.1)^2),1/3))),IFERROR(L1475,0)+(MIN(ABS(IFERROR(U1475,0))*$D$18,ABS((MAX($D$16,POWER((ABS(K1475)^2)/($I$5*MAX(F1475,0.1)^2),1/3)))-IFERROR(L1475,0))))),MAX((MAX($D$16,POWER((ABS(K1475)^2)/($I$5*MAX(F1475,0.1)^2),1/3))),IFERROR(L1475,0)-(MIN(ABS(IFERROR(U1475,0))*$D$18,ABS((MAX($D$16,POWER((ABS(K1475)^2)/($I$5*MAX(F1475,0.1)^2),1/3)))-IFERROR(L1475,0))))))),MAX($D$16,POWER((ABS(K1475)^2)/($I$5*MAX(F1475,0.1)^2),1/3))),MAX($D$16,IFERROR(L1475,0)))))))</f>
        <v/>
      </c>
      <c r="M1475">
        <f>((F1475)+(G1475)*(L1475))*(L1475)</f>
        <v/>
      </c>
      <c r="N1475">
        <f>(((F1475)+(G1475)*(L1475))*(L1475))/MAX((F1475)+2*(L1475)*SQRT(1+(G1475)^2),1E-6)</f>
        <v/>
      </c>
      <c r="O1475">
        <f>ABS(K1475)/MAX(((F1475)+(G1475)*(L1475))*(L1475),1E-6)</f>
        <v/>
      </c>
      <c r="P1475">
        <f>E1475+L1475</f>
        <v/>
      </c>
      <c r="Q1475">
        <f>P1475+((ABS(K1475)/MAX(((F1475)+(G1475)*(L1475))*(L1475),1E-6))^2)/(2*$I$5)</f>
        <v/>
      </c>
      <c r="R1475">
        <f>((ABS(K1475)*$D$6)/(MAX(((F1475)+(G1475)*(L1475))*(L1475),1E-6)*MAX(((((F1475)+(G1475)*(L1475))*(L1475))/MAX((F1475)+2*(L1475)*SQRT(1+(G1475)^2),1E-6))^(2/3),1E-6)))^2</f>
        <v/>
      </c>
      <c r="S1475">
        <f>ABS(ABS(K1475)/MAX(((F1475)+(G1475)*(L1475))*(L1475),1E-6))/SQRT($I$5*MAX((((F1475)+(G1475)*(L1475))*(L1475))/MAX((F1475)+2*(G1475)*(L1475),1E-6),1E-6))</f>
        <v/>
      </c>
      <c r="T1475">
        <f>((F1475)*(L1475)^2)/2+(G1475)*(L1475)^3/3+(ABS(K1475)^2)/($I$5*MAX(((F1475)+(G1475)*(L1475))*(L1475),1E-6))</f>
        <v/>
      </c>
      <c r="U1475">
        <f>IF($D$20=0,0,IFERROR(Q1474-(((R1474+R1475)/2)*J1475)-(IF(O1474&gt;O1475,$D$8*((O1474^2-O1475^2)/(2*$I$5)),$D$9*((O1475^2-O1474^2)/(2*$I$5)))+($D$10*(ABS(I1475)/90)*(MAX(O1474^2,O1475^2)/(2*$I$5))))-Q1475,0))</f>
        <v/>
      </c>
      <c r="V1475">
        <f>IF($D$20=0,1,IFERROR(IF(ROUND(S1475,3)=1,1,IF(AND(ABS(U1475)&lt;$D$19,S1475&gt;1),1,0)),0))</f>
        <v/>
      </c>
      <c r="W1475">
        <f>IF($D$20=0,IFERROR(W1476,MAX($D$16,POWER((ABS(K1475)^2)/($I$5*MAX(F1475,0.1)^2),1/3))),IF(IFERROR(AG1476,0)=0,IFERROR(W1476,MAX($D$16,POWER((ABS(K1475)^2)/($I$5*MAX(F1475,0.1)^2),1/3))),IF(OR(IFERROR(W1475,0)=0,IFERROR(AD1476,0)&gt;1),MAX($D$16,POWER((ABS(K1475)^2)/($I$5*MAX(F1475,0.1)^2),1/3)),IF(IFERROR(AF1475,0)&gt;0,MAX($D$16,IFERROR(W1475,0)+((IFERROR(AF1475,0))*$D$18*IF((IFERROR(AD1475,0))&lt;1,1,-1))),IF(IFERROR(AF1475,0)&lt;0,IF(ABS((MAX($D$16,POWER((ABS(K1475)^2)/($I$5*MAX(F1475,0.1)^2),1/3)))-IFERROR(W1475,0))&gt;$D$19,MAX($D$16,IF((MAX($D$16,POWER((ABS(K1475)^2)/($I$5*MAX(F1475,0.1)^2),1/3)))&gt;IFERROR(W1475,0),MIN((MAX($D$16,POWER((ABS(K1475)^2)/($I$5*MAX(F1475,0.1)^2),1/3))),IFERROR(W1475,0)+(MIN(ABS(IFERROR(AF1475,0))*$D$18,ABS((MAX($D$16,POWER((ABS(K1475)^2)/($I$5*MAX(F1475,0.1)^2),1/3)))-IFERROR(W1475,0))))),MAX((MAX($D$16,POWER((ABS(K1475)^2)/($I$5*MAX(F1475,0.1)^2),1/3))),IFERROR(W1475,0)-(MIN(ABS(IFERROR(AF1475,0))*$D$18,ABS((MAX($D$16,POWER((ABS(K1475)^2)/($I$5*MAX(F1475,0.1)^2),1/3)))-IFERROR(W1475,0))))))),MAX($D$16,POWER((ABS(K1475)^2)/($I$5*MAX(F1475,0.1)^2),1/3))),MAX($D$16,IFERROR(W1475,0)))))))</f>
        <v/>
      </c>
      <c r="X1475">
        <f>((F1475)+(G1475)*(W1475))*(W1475)</f>
        <v/>
      </c>
      <c r="Y1475">
        <f>(((F1475)+(G1475)*(W1475))*(W1475))/MAX((F1475)+2*(W1475)*SQRT(1+(G1475)^2),1E-6)</f>
        <v/>
      </c>
      <c r="Z1475">
        <f>ABS(K1475)/MAX(((F1475)+(G1475)*(W1475))*(W1475),1E-6)</f>
        <v/>
      </c>
      <c r="AA1475">
        <f>E1475+W1475</f>
        <v/>
      </c>
      <c r="AB1475">
        <f>AA1475+((ABS(K1475)/MAX(((F1475)+(G1475)*(W1475))*(W1475),1E-6))^2)/(2*$I$5)</f>
        <v/>
      </c>
      <c r="AC1475">
        <f>((ABS(K1475)*$D$6)/(MAX(((F1475)+(G1475)*(W1475))*(W1475),1E-6)*MAX(((((F1475)+(G1475)*(W1475))*(W1475))/MAX((F1475)+2*(W1475)*SQRT(1+(G1475)^2),1E-6))^(2/3),1E-6)))^2</f>
        <v/>
      </c>
      <c r="AD1475">
        <f>ABS(ABS(K1475)/MAX(((F1475)+(G1475)*(W1475))*(W1475),1E-6))/SQRT($I$5*MAX((((F1475)+(G1475)*(W1475))*(W1475))/MAX((F1475)+2*(G1475)*(W1475),1E-6),1E-6))</f>
        <v/>
      </c>
      <c r="AE1475">
        <f>((F1475)*(W1475)^2)/2+(G1475)*(W1475)^3/3+(ABS(K1475)^2)/($I$5*MAX(((F1475)+(G1475)*(W1475))*(W1475),1E-6))</f>
        <v/>
      </c>
      <c r="AF1475">
        <f>IF($D$20=0,0,IFERROR(AB1476+(((AC1475+AC1476)/2)*J1476)+(IF(Z1475&gt;Z1476,$D$8*((Z1475^2-Z1476^2)/(2*$I$5)),$D$9*((Z1476^2-Z1475^2)/(2*$I$5)))+($D$10*(ABS(I1476)/90)*(MAX(Z1475^2,Z1476^2)/(2*$I$5))))-AB1475,0))</f>
        <v/>
      </c>
      <c r="AG1475">
        <f>IF($D$20=0,1,IFERROR(IF(ROUND(AD1475,3)=1,1,IF(AND(ABS(AF1475)&lt;$D$19,AD1475&lt;1),1,0)),0))</f>
        <v/>
      </c>
      <c r="AH1475">
        <f>IFERROR(IF(V32="Supercritical",MAX($D$16,IFERROR(L1475,MAX($D$16,POWER((ABS(K1475)^2)/($I$5*MAX(F1475,0.1)^2),1/3)))),IF(V32="Subcritical",MAX($D$16,IFERROR(W1475,MAX($D$16,POWER((ABS(K1475)^2)/($I$5*MAX(F1475,0.1)^2),1/3)))),IF(AND(IFERROR(V1475,0)=1,IFERROR(AG1475,0)=1),IF(IFERROR(T1475,-1E99)&gt;=IFERROR(AE1475,-1E99),MAX($D$16,IFERROR(L1475,MAX($D$16,POWER((ABS(K1475)^2)/($I$5*MAX(F1475,0.1)^2),1/3)))),MAX($D$16,IFERROR(W1475,MAX($D$16,POWER((ABS(K1475)^2)/($I$5*MAX(F1475,0.1)^2),1/3))))),IF(IFERROR(V1475,0)=1,MAX($D$16,IFERROR(L1475,MAX($D$16,POWER((ABS(K1475)^2)/($I$5*MAX(F1475,0.1)^2),1/3)))),IF(IFERROR(AG1475,0)=1,MAX($D$16,IFERROR(W1475,MAX($D$16,POWER((ABS(K1475)^2)/($I$5*MAX(F1475,0.1)^2),1/3)))),MAX($D$16,POWER((ABS(K1475)^2)/($I$5*MAX(F1475,0.1)^2),1/3))))))),MAX($D$16,POWER((ABS(K1475)^2)/($I$5*MAX(F1475,0.1)^2),1/3)))</f>
        <v/>
      </c>
      <c r="AI1475">
        <f>E1475+AH1475</f>
        <v/>
      </c>
      <c r="AJ1475">
        <f>AI1475+((ABS(K1475)/MAX(((F1475)+(G1475)*(AH1475))*(AH1475),1E-6))^2)/(2*$I$5)</f>
        <v/>
      </c>
      <c r="AM1475" t="n">
        <v>0</v>
      </c>
      <c r="AN1475" t="n">
        <v>0</v>
      </c>
      <c r="AO1475">
        <f>AM1475+AN1475</f>
        <v/>
      </c>
      <c r="AP1475">
        <f>AP1474+AO1475</f>
        <v/>
      </c>
      <c r="AQ1475">
        <f>ABS(ABS(K1475)/MAX(((F1475)+(G1475)*(AH1475))*(AH1475),1E-6))/SQRT($I$5*MAX((((F1475)+(G1475)*(AH1475))*(AH1475))/MAX((F1475)+2*(G1475)*(AH1475),1E-6),1E-6))</f>
        <v/>
      </c>
      <c r="AR1475">
        <f>IF(AQ1475&lt;1,"Subcritical","Supercritical")</f>
        <v/>
      </c>
      <c r="AS1475">
        <f>((ABS(K1475)*$D$6)/(MAX(((F1475)+(G1475)*(AH1475))*(AH1475),1E-6)*MAX(((((F1475)+(G1475)*(AH1475))*(AH1475))/MAX((F1475)+2*(AH1475)*SQRT(1+(G1475)^2),1E-6))^(2/3),1E-6)))^2</f>
        <v/>
      </c>
    </row>
    <row r="1476">
      <c r="A1476" t="n">
        <v>1327</v>
      </c>
      <c r="B1476" t="n">
        <v>1325.889</v>
      </c>
      <c r="C1476" t="n">
        <v>616067.39</v>
      </c>
      <c r="D1476" t="n">
        <v>3096678.34</v>
      </c>
      <c r="E1476" t="n">
        <v>631.899</v>
      </c>
      <c r="F1476" t="n">
        <v>5.2</v>
      </c>
      <c r="G1476" t="n">
        <v>0</v>
      </c>
      <c r="H1476" t="inlineStr">
        <is>
          <t>Normal</t>
        </is>
      </c>
      <c r="I1476" t="n">
        <v>0.057</v>
      </c>
      <c r="J1476">
        <f>B1476-B1475</f>
        <v/>
      </c>
      <c r="K1476">
        <f>MAX(0,K1475-AO1475)</f>
        <v/>
      </c>
      <c r="L1476">
        <f>IF($D$20=0,IFERROR(L1475,MAX($D$16,POWER((ABS(K1476)^2)/($I$5*MAX(F1476,0.1)^2),1/3))),IF(IFERROR(V1475,0)=0,IFERROR(L1475,MAX($D$16,POWER((ABS(K1476)^2)/($I$5*MAX(F1476,0.1)^2),1/3))),IF(OR(IFERROR(L1476,0)=0,IFERROR(S1475,0)&lt;1,IFERROR(S1476,0)&lt;1),MAX($D$16,POWER((ABS(K1476)^2)/($I$5*MAX(F1476,0.1)^2),1/3)),IF(IFERROR(U1476,0)&gt;0,MAX($D$16,IFERROR(L1476,0)+((IFERROR(U1476,0))*$D$18*IF((IFERROR(S1476,0))&lt;1,1,-1))),IF(IFERROR(U1476,0)&lt;0,IF(ABS((MAX($D$16,POWER((ABS(K1476)^2)/($I$5*MAX(F1476,0.1)^2),1/3)))-IFERROR(L1476,0))&gt;$D$19,MAX($D$16,IF((MAX($D$16,POWER((ABS(K1476)^2)/($I$5*MAX(F1476,0.1)^2),1/3)))&gt;IFERROR(L1476,0),MIN((MAX($D$16,POWER((ABS(K1476)^2)/($I$5*MAX(F1476,0.1)^2),1/3))),IFERROR(L1476,0)+(MIN(ABS(IFERROR(U1476,0))*$D$18,ABS((MAX($D$16,POWER((ABS(K1476)^2)/($I$5*MAX(F1476,0.1)^2),1/3)))-IFERROR(L1476,0))))),MAX((MAX($D$16,POWER((ABS(K1476)^2)/($I$5*MAX(F1476,0.1)^2),1/3))),IFERROR(L1476,0)-(MIN(ABS(IFERROR(U1476,0))*$D$18,ABS((MAX($D$16,POWER((ABS(K1476)^2)/($I$5*MAX(F1476,0.1)^2),1/3)))-IFERROR(L1476,0))))))),MAX($D$16,POWER((ABS(K1476)^2)/($I$5*MAX(F1476,0.1)^2),1/3))),MAX($D$16,IFERROR(L1476,0)))))))</f>
        <v/>
      </c>
      <c r="M1476">
        <f>((F1476)+(G1476)*(L1476))*(L1476)</f>
        <v/>
      </c>
      <c r="N1476">
        <f>(((F1476)+(G1476)*(L1476))*(L1476))/MAX((F1476)+2*(L1476)*SQRT(1+(G1476)^2),1E-6)</f>
        <v/>
      </c>
      <c r="O1476">
        <f>ABS(K1476)/MAX(((F1476)+(G1476)*(L1476))*(L1476),1E-6)</f>
        <v/>
      </c>
      <c r="P1476">
        <f>E1476+L1476</f>
        <v/>
      </c>
      <c r="Q1476">
        <f>P1476+((ABS(K1476)/MAX(((F1476)+(G1476)*(L1476))*(L1476),1E-6))^2)/(2*$I$5)</f>
        <v/>
      </c>
      <c r="R1476">
        <f>((ABS(K1476)*$D$6)/(MAX(((F1476)+(G1476)*(L1476))*(L1476),1E-6)*MAX(((((F1476)+(G1476)*(L1476))*(L1476))/MAX((F1476)+2*(L1476)*SQRT(1+(G1476)^2),1E-6))^(2/3),1E-6)))^2</f>
        <v/>
      </c>
      <c r="S1476">
        <f>ABS(ABS(K1476)/MAX(((F1476)+(G1476)*(L1476))*(L1476),1E-6))/SQRT($I$5*MAX((((F1476)+(G1476)*(L1476))*(L1476))/MAX((F1476)+2*(G1476)*(L1476),1E-6),1E-6))</f>
        <v/>
      </c>
      <c r="T1476">
        <f>((F1476)*(L1476)^2)/2+(G1476)*(L1476)^3/3+(ABS(K1476)^2)/($I$5*MAX(((F1476)+(G1476)*(L1476))*(L1476),1E-6))</f>
        <v/>
      </c>
      <c r="U1476">
        <f>IF($D$20=0,0,IFERROR(Q1475-(((R1475+R1476)/2)*J1476)-(IF(O1475&gt;O1476,$D$8*((O1475^2-O1476^2)/(2*$I$5)),$D$9*((O1476^2-O1475^2)/(2*$I$5)))+($D$10*(ABS(I1476)/90)*(MAX(O1475^2,O1476^2)/(2*$I$5))))-Q1476,0))</f>
        <v/>
      </c>
      <c r="V1476">
        <f>IF($D$20=0,1,IFERROR(IF(ROUND(S1476,3)=1,1,IF(AND(ABS(U1476)&lt;$D$19,S1476&gt;1),1,0)),0))</f>
        <v/>
      </c>
      <c r="W1476">
        <f>IF($D$20=0,IFERROR(W1477,MAX($D$16,POWER((ABS(K1476)^2)/($I$5*MAX(F1476,0.1)^2),1/3))),IF(IFERROR(AG1477,0)=0,IFERROR(W1477,MAX($D$16,POWER((ABS(K1476)^2)/($I$5*MAX(F1476,0.1)^2),1/3))),IF(OR(IFERROR(W1476,0)=0,IFERROR(AD1477,0)&gt;1),MAX($D$16,POWER((ABS(K1476)^2)/($I$5*MAX(F1476,0.1)^2),1/3)),IF(IFERROR(AF1476,0)&gt;0,MAX($D$16,IFERROR(W1476,0)+((IFERROR(AF1476,0))*$D$18*IF((IFERROR(AD1476,0))&lt;1,1,-1))),IF(IFERROR(AF1476,0)&lt;0,IF(ABS((MAX($D$16,POWER((ABS(K1476)^2)/($I$5*MAX(F1476,0.1)^2),1/3)))-IFERROR(W1476,0))&gt;$D$19,MAX($D$16,IF((MAX($D$16,POWER((ABS(K1476)^2)/($I$5*MAX(F1476,0.1)^2),1/3)))&gt;IFERROR(W1476,0),MIN((MAX($D$16,POWER((ABS(K1476)^2)/($I$5*MAX(F1476,0.1)^2),1/3))),IFERROR(W1476,0)+(MIN(ABS(IFERROR(AF1476,0))*$D$18,ABS((MAX($D$16,POWER((ABS(K1476)^2)/($I$5*MAX(F1476,0.1)^2),1/3)))-IFERROR(W1476,0))))),MAX((MAX($D$16,POWER((ABS(K1476)^2)/($I$5*MAX(F1476,0.1)^2),1/3))),IFERROR(W1476,0)-(MIN(ABS(IFERROR(AF1476,0))*$D$18,ABS((MAX($D$16,POWER((ABS(K1476)^2)/($I$5*MAX(F1476,0.1)^2),1/3)))-IFERROR(W1476,0))))))),MAX($D$16,POWER((ABS(K1476)^2)/($I$5*MAX(F1476,0.1)^2),1/3))),MAX($D$16,IFERROR(W1476,0)))))))</f>
        <v/>
      </c>
      <c r="X1476">
        <f>((F1476)+(G1476)*(W1476))*(W1476)</f>
        <v/>
      </c>
      <c r="Y1476">
        <f>(((F1476)+(G1476)*(W1476))*(W1476))/MAX((F1476)+2*(W1476)*SQRT(1+(G1476)^2),1E-6)</f>
        <v/>
      </c>
      <c r="Z1476">
        <f>ABS(K1476)/MAX(((F1476)+(G1476)*(W1476))*(W1476),1E-6)</f>
        <v/>
      </c>
      <c r="AA1476">
        <f>E1476+W1476</f>
        <v/>
      </c>
      <c r="AB1476">
        <f>AA1476+((ABS(K1476)/MAX(((F1476)+(G1476)*(W1476))*(W1476),1E-6))^2)/(2*$I$5)</f>
        <v/>
      </c>
      <c r="AC1476">
        <f>((ABS(K1476)*$D$6)/(MAX(((F1476)+(G1476)*(W1476))*(W1476),1E-6)*MAX(((((F1476)+(G1476)*(W1476))*(W1476))/MAX((F1476)+2*(W1476)*SQRT(1+(G1476)^2),1E-6))^(2/3),1E-6)))^2</f>
        <v/>
      </c>
      <c r="AD1476">
        <f>ABS(ABS(K1476)/MAX(((F1476)+(G1476)*(W1476))*(W1476),1E-6))/SQRT($I$5*MAX((((F1476)+(G1476)*(W1476))*(W1476))/MAX((F1476)+2*(G1476)*(W1476),1E-6),1E-6))</f>
        <v/>
      </c>
      <c r="AE1476">
        <f>((F1476)*(W1476)^2)/2+(G1476)*(W1476)^3/3+(ABS(K1476)^2)/($I$5*MAX(((F1476)+(G1476)*(W1476))*(W1476),1E-6))</f>
        <v/>
      </c>
      <c r="AF1476">
        <f>IF($D$20=0,0,IFERROR(AB1477+(((AC1476+AC1477)/2)*J1477)+(IF(Z1476&gt;Z1477,$D$8*((Z1476^2-Z1477^2)/(2*$I$5)),$D$9*((Z1477^2-Z1476^2)/(2*$I$5)))+($D$10*(ABS(I1477)/90)*(MAX(Z1476^2,Z1477^2)/(2*$I$5))))-AB1476,0))</f>
        <v/>
      </c>
      <c r="AG1476">
        <f>IF($D$20=0,1,IFERROR(IF(ROUND(AD1476,3)=1,1,IF(AND(ABS(AF1476)&lt;$D$19,AD1476&lt;1),1,0)),0))</f>
        <v/>
      </c>
      <c r="AH1476">
        <f>IFERROR(IF(V32="Supercritical",MAX($D$16,IFERROR(L1476,MAX($D$16,POWER((ABS(K1476)^2)/($I$5*MAX(F1476,0.1)^2),1/3)))),IF(V32="Subcritical",MAX($D$16,IFERROR(W1476,MAX($D$16,POWER((ABS(K1476)^2)/($I$5*MAX(F1476,0.1)^2),1/3)))),IF(AND(IFERROR(V1476,0)=1,IFERROR(AG1476,0)=1),IF(IFERROR(T1476,-1E99)&gt;=IFERROR(AE1476,-1E99),MAX($D$16,IFERROR(L1476,MAX($D$16,POWER((ABS(K1476)^2)/($I$5*MAX(F1476,0.1)^2),1/3)))),MAX($D$16,IFERROR(W1476,MAX($D$16,POWER((ABS(K1476)^2)/($I$5*MAX(F1476,0.1)^2),1/3))))),IF(IFERROR(V1476,0)=1,MAX($D$16,IFERROR(L1476,MAX($D$16,POWER((ABS(K1476)^2)/($I$5*MAX(F1476,0.1)^2),1/3)))),IF(IFERROR(AG1476,0)=1,MAX($D$16,IFERROR(W1476,MAX($D$16,POWER((ABS(K1476)^2)/($I$5*MAX(F1476,0.1)^2),1/3)))),MAX($D$16,POWER((ABS(K1476)^2)/($I$5*MAX(F1476,0.1)^2),1/3))))))),MAX($D$16,POWER((ABS(K1476)^2)/($I$5*MAX(F1476,0.1)^2),1/3)))</f>
        <v/>
      </c>
      <c r="AI1476">
        <f>E1476+AH1476</f>
        <v/>
      </c>
      <c r="AJ1476">
        <f>AI1476+((ABS(K1476)/MAX(((F1476)+(G1476)*(AH1476))*(AH1476),1E-6))^2)/(2*$I$5)</f>
        <v/>
      </c>
      <c r="AM1476" t="n">
        <v>0</v>
      </c>
      <c r="AN1476" t="n">
        <v>0</v>
      </c>
      <c r="AO1476">
        <f>AM1476+AN1476</f>
        <v/>
      </c>
      <c r="AP1476">
        <f>AP1475+AO1476</f>
        <v/>
      </c>
      <c r="AQ1476">
        <f>ABS(ABS(K1476)/MAX(((F1476)+(G1476)*(AH1476))*(AH1476),1E-6))/SQRT($I$5*MAX((((F1476)+(G1476)*(AH1476))*(AH1476))/MAX((F1476)+2*(G1476)*(AH1476),1E-6),1E-6))</f>
        <v/>
      </c>
      <c r="AR1476">
        <f>IF(AQ1476&lt;1,"Subcritical","Supercritical")</f>
        <v/>
      </c>
      <c r="AS1476">
        <f>((ABS(K1476)*$D$6)/(MAX(((F1476)+(G1476)*(AH1476))*(AH1476),1E-6)*MAX(((((F1476)+(G1476)*(AH1476))*(AH1476))/MAX((F1476)+2*(AH1476)*SQRT(1+(G1476)^2),1E-6))^(2/3),1E-6)))^2</f>
        <v/>
      </c>
    </row>
    <row r="1477">
      <c r="A1477" t="n">
        <v>1328</v>
      </c>
      <c r="B1477" t="n">
        <v>1326.889</v>
      </c>
      <c r="C1477" t="n">
        <v>616067.347</v>
      </c>
      <c r="D1477" t="n">
        <v>3096677.341</v>
      </c>
      <c r="E1477" t="n">
        <v>631.8985</v>
      </c>
      <c r="F1477" t="n">
        <v>5.2</v>
      </c>
      <c r="G1477" t="n">
        <v>0</v>
      </c>
      <c r="H1477" t="inlineStr">
        <is>
          <t>Normal</t>
        </is>
      </c>
      <c r="I1477" t="n">
        <v>0.057</v>
      </c>
      <c r="J1477">
        <f>B1477-B1476</f>
        <v/>
      </c>
      <c r="K1477">
        <f>MAX(0,K1476-AO1476)</f>
        <v/>
      </c>
      <c r="L1477">
        <f>IF($D$20=0,IFERROR(L1476,MAX($D$16,POWER((ABS(K1477)^2)/($I$5*MAX(F1477,0.1)^2),1/3))),IF(IFERROR(V1476,0)=0,IFERROR(L1476,MAX($D$16,POWER((ABS(K1477)^2)/($I$5*MAX(F1477,0.1)^2),1/3))),IF(OR(IFERROR(L1477,0)=0,IFERROR(S1476,0)&lt;1,IFERROR(S1477,0)&lt;1),MAX($D$16,POWER((ABS(K1477)^2)/($I$5*MAX(F1477,0.1)^2),1/3)),IF(IFERROR(U1477,0)&gt;0,MAX($D$16,IFERROR(L1477,0)+((IFERROR(U1477,0))*$D$18*IF((IFERROR(S1477,0))&lt;1,1,-1))),IF(IFERROR(U1477,0)&lt;0,IF(ABS((MAX($D$16,POWER((ABS(K1477)^2)/($I$5*MAX(F1477,0.1)^2),1/3)))-IFERROR(L1477,0))&gt;$D$19,MAX($D$16,IF((MAX($D$16,POWER((ABS(K1477)^2)/($I$5*MAX(F1477,0.1)^2),1/3)))&gt;IFERROR(L1477,0),MIN((MAX($D$16,POWER((ABS(K1477)^2)/($I$5*MAX(F1477,0.1)^2),1/3))),IFERROR(L1477,0)+(MIN(ABS(IFERROR(U1477,0))*$D$18,ABS((MAX($D$16,POWER((ABS(K1477)^2)/($I$5*MAX(F1477,0.1)^2),1/3)))-IFERROR(L1477,0))))),MAX((MAX($D$16,POWER((ABS(K1477)^2)/($I$5*MAX(F1477,0.1)^2),1/3))),IFERROR(L1477,0)-(MIN(ABS(IFERROR(U1477,0))*$D$18,ABS((MAX($D$16,POWER((ABS(K1477)^2)/($I$5*MAX(F1477,0.1)^2),1/3)))-IFERROR(L1477,0))))))),MAX($D$16,POWER((ABS(K1477)^2)/($I$5*MAX(F1477,0.1)^2),1/3))),MAX($D$16,IFERROR(L1477,0)))))))</f>
        <v/>
      </c>
      <c r="M1477">
        <f>((F1477)+(G1477)*(L1477))*(L1477)</f>
        <v/>
      </c>
      <c r="N1477">
        <f>(((F1477)+(G1477)*(L1477))*(L1477))/MAX((F1477)+2*(L1477)*SQRT(1+(G1477)^2),1E-6)</f>
        <v/>
      </c>
      <c r="O1477">
        <f>ABS(K1477)/MAX(((F1477)+(G1477)*(L1477))*(L1477),1E-6)</f>
        <v/>
      </c>
      <c r="P1477">
        <f>E1477+L1477</f>
        <v/>
      </c>
      <c r="Q1477">
        <f>P1477+((ABS(K1477)/MAX(((F1477)+(G1477)*(L1477))*(L1477),1E-6))^2)/(2*$I$5)</f>
        <v/>
      </c>
      <c r="R1477">
        <f>((ABS(K1477)*$D$6)/(MAX(((F1477)+(G1477)*(L1477))*(L1477),1E-6)*MAX(((((F1477)+(G1477)*(L1477))*(L1477))/MAX((F1477)+2*(L1477)*SQRT(1+(G1477)^2),1E-6))^(2/3),1E-6)))^2</f>
        <v/>
      </c>
      <c r="S1477">
        <f>ABS(ABS(K1477)/MAX(((F1477)+(G1477)*(L1477))*(L1477),1E-6))/SQRT($I$5*MAX((((F1477)+(G1477)*(L1477))*(L1477))/MAX((F1477)+2*(G1477)*(L1477),1E-6),1E-6))</f>
        <v/>
      </c>
      <c r="T1477">
        <f>((F1477)*(L1477)^2)/2+(G1477)*(L1477)^3/3+(ABS(K1477)^2)/($I$5*MAX(((F1477)+(G1477)*(L1477))*(L1477),1E-6))</f>
        <v/>
      </c>
      <c r="U1477">
        <f>IF($D$20=0,0,IFERROR(Q1476-(((R1476+R1477)/2)*J1477)-(IF(O1476&gt;O1477,$D$8*((O1476^2-O1477^2)/(2*$I$5)),$D$9*((O1477^2-O1476^2)/(2*$I$5)))+($D$10*(ABS(I1477)/90)*(MAX(O1476^2,O1477^2)/(2*$I$5))))-Q1477,0))</f>
        <v/>
      </c>
      <c r="V1477">
        <f>IF($D$20=0,1,IFERROR(IF(ROUND(S1477,3)=1,1,IF(AND(ABS(U1477)&lt;$D$19,S1477&gt;1),1,0)),0))</f>
        <v/>
      </c>
      <c r="W1477">
        <f>IF($D$20=0,IFERROR(W1478,MAX($D$16,POWER((ABS(K1477)^2)/($I$5*MAX(F1477,0.1)^2),1/3))),IF(IFERROR(AG1478,0)=0,IFERROR(W1478,MAX($D$16,POWER((ABS(K1477)^2)/($I$5*MAX(F1477,0.1)^2),1/3))),IF(OR(IFERROR(W1477,0)=0,IFERROR(AD1478,0)&gt;1),MAX($D$16,POWER((ABS(K1477)^2)/($I$5*MAX(F1477,0.1)^2),1/3)),IF(IFERROR(AF1477,0)&gt;0,MAX($D$16,IFERROR(W1477,0)+((IFERROR(AF1477,0))*$D$18*IF((IFERROR(AD1477,0))&lt;1,1,-1))),IF(IFERROR(AF1477,0)&lt;0,IF(ABS((MAX($D$16,POWER((ABS(K1477)^2)/($I$5*MAX(F1477,0.1)^2),1/3)))-IFERROR(W1477,0))&gt;$D$19,MAX($D$16,IF((MAX($D$16,POWER((ABS(K1477)^2)/($I$5*MAX(F1477,0.1)^2),1/3)))&gt;IFERROR(W1477,0),MIN((MAX($D$16,POWER((ABS(K1477)^2)/($I$5*MAX(F1477,0.1)^2),1/3))),IFERROR(W1477,0)+(MIN(ABS(IFERROR(AF1477,0))*$D$18,ABS((MAX($D$16,POWER((ABS(K1477)^2)/($I$5*MAX(F1477,0.1)^2),1/3)))-IFERROR(W1477,0))))),MAX((MAX($D$16,POWER((ABS(K1477)^2)/($I$5*MAX(F1477,0.1)^2),1/3))),IFERROR(W1477,0)-(MIN(ABS(IFERROR(AF1477,0))*$D$18,ABS((MAX($D$16,POWER((ABS(K1477)^2)/($I$5*MAX(F1477,0.1)^2),1/3)))-IFERROR(W1477,0))))))),MAX($D$16,POWER((ABS(K1477)^2)/($I$5*MAX(F1477,0.1)^2),1/3))),MAX($D$16,IFERROR(W1477,0)))))))</f>
        <v/>
      </c>
      <c r="X1477">
        <f>((F1477)+(G1477)*(W1477))*(W1477)</f>
        <v/>
      </c>
      <c r="Y1477">
        <f>(((F1477)+(G1477)*(W1477))*(W1477))/MAX((F1477)+2*(W1477)*SQRT(1+(G1477)^2),1E-6)</f>
        <v/>
      </c>
      <c r="Z1477">
        <f>ABS(K1477)/MAX(((F1477)+(G1477)*(W1477))*(W1477),1E-6)</f>
        <v/>
      </c>
      <c r="AA1477">
        <f>E1477+W1477</f>
        <v/>
      </c>
      <c r="AB1477">
        <f>AA1477+((ABS(K1477)/MAX(((F1477)+(G1477)*(W1477))*(W1477),1E-6))^2)/(2*$I$5)</f>
        <v/>
      </c>
      <c r="AC1477">
        <f>((ABS(K1477)*$D$6)/(MAX(((F1477)+(G1477)*(W1477))*(W1477),1E-6)*MAX(((((F1477)+(G1477)*(W1477))*(W1477))/MAX((F1477)+2*(W1477)*SQRT(1+(G1477)^2),1E-6))^(2/3),1E-6)))^2</f>
        <v/>
      </c>
      <c r="AD1477">
        <f>ABS(ABS(K1477)/MAX(((F1477)+(G1477)*(W1477))*(W1477),1E-6))/SQRT($I$5*MAX((((F1477)+(G1477)*(W1477))*(W1477))/MAX((F1477)+2*(G1477)*(W1477),1E-6),1E-6))</f>
        <v/>
      </c>
      <c r="AE1477">
        <f>((F1477)*(W1477)^2)/2+(G1477)*(W1477)^3/3+(ABS(K1477)^2)/($I$5*MAX(((F1477)+(G1477)*(W1477))*(W1477),1E-6))</f>
        <v/>
      </c>
      <c r="AF1477">
        <f>IF($D$20=0,0,IFERROR(AB1478+(((AC1477+AC1478)/2)*J1478)+(IF(Z1477&gt;Z1478,$D$8*((Z1477^2-Z1478^2)/(2*$I$5)),$D$9*((Z1478^2-Z1477^2)/(2*$I$5)))+($D$10*(ABS(I1478)/90)*(MAX(Z1477^2,Z1478^2)/(2*$I$5))))-AB1477,0))</f>
        <v/>
      </c>
      <c r="AG1477">
        <f>IF($D$20=0,1,IFERROR(IF(ROUND(AD1477,3)=1,1,IF(AND(ABS(AF1477)&lt;$D$19,AD1477&lt;1),1,0)),0))</f>
        <v/>
      </c>
      <c r="AH1477">
        <f>IFERROR(IF(V32="Supercritical",MAX($D$16,IFERROR(L1477,MAX($D$16,POWER((ABS(K1477)^2)/($I$5*MAX(F1477,0.1)^2),1/3)))),IF(V32="Subcritical",MAX($D$16,IFERROR(W1477,MAX($D$16,POWER((ABS(K1477)^2)/($I$5*MAX(F1477,0.1)^2),1/3)))),IF(AND(IFERROR(V1477,0)=1,IFERROR(AG1477,0)=1),IF(IFERROR(T1477,-1E99)&gt;=IFERROR(AE1477,-1E99),MAX($D$16,IFERROR(L1477,MAX($D$16,POWER((ABS(K1477)^2)/($I$5*MAX(F1477,0.1)^2),1/3)))),MAX($D$16,IFERROR(W1477,MAX($D$16,POWER((ABS(K1477)^2)/($I$5*MAX(F1477,0.1)^2),1/3))))),IF(IFERROR(V1477,0)=1,MAX($D$16,IFERROR(L1477,MAX($D$16,POWER((ABS(K1477)^2)/($I$5*MAX(F1477,0.1)^2),1/3)))),IF(IFERROR(AG1477,0)=1,MAX($D$16,IFERROR(W1477,MAX($D$16,POWER((ABS(K1477)^2)/($I$5*MAX(F1477,0.1)^2),1/3)))),MAX($D$16,POWER((ABS(K1477)^2)/($I$5*MAX(F1477,0.1)^2),1/3))))))),MAX($D$16,POWER((ABS(K1477)^2)/($I$5*MAX(F1477,0.1)^2),1/3)))</f>
        <v/>
      </c>
      <c r="AI1477">
        <f>E1477+AH1477</f>
        <v/>
      </c>
      <c r="AJ1477">
        <f>AI1477+((ABS(K1477)/MAX(((F1477)+(G1477)*(AH1477))*(AH1477),1E-6))^2)/(2*$I$5)</f>
        <v/>
      </c>
      <c r="AM1477" t="n">
        <v>0</v>
      </c>
      <c r="AN1477" t="n">
        <v>0</v>
      </c>
      <c r="AO1477">
        <f>AM1477+AN1477</f>
        <v/>
      </c>
      <c r="AP1477">
        <f>AP1476+AO1477</f>
        <v/>
      </c>
      <c r="AQ1477">
        <f>ABS(ABS(K1477)/MAX(((F1477)+(G1477)*(AH1477))*(AH1477),1E-6))/SQRT($I$5*MAX((((F1477)+(G1477)*(AH1477))*(AH1477))/MAX((F1477)+2*(G1477)*(AH1477),1E-6),1E-6))</f>
        <v/>
      </c>
      <c r="AR1477">
        <f>IF(AQ1477&lt;1,"Subcritical","Supercritical")</f>
        <v/>
      </c>
      <c r="AS1477">
        <f>((ABS(K1477)*$D$6)/(MAX(((F1477)+(G1477)*(AH1477))*(AH1477),1E-6)*MAX(((((F1477)+(G1477)*(AH1477))*(AH1477))/MAX((F1477)+2*(AH1477)*SQRT(1+(G1477)^2),1E-6))^(2/3),1E-6)))^2</f>
        <v/>
      </c>
    </row>
    <row r="1478">
      <c r="A1478" t="n">
        <v>1329</v>
      </c>
      <c r="B1478" t="n">
        <v>1327.889</v>
      </c>
      <c r="C1478" t="n">
        <v>616067.3050000001</v>
      </c>
      <c r="D1478" t="n">
        <v>3096676.342</v>
      </c>
      <c r="E1478" t="n">
        <v>631.898</v>
      </c>
      <c r="F1478" t="n">
        <v>5.2</v>
      </c>
      <c r="G1478" t="n">
        <v>0</v>
      </c>
      <c r="H1478" t="inlineStr">
        <is>
          <t>Normal</t>
        </is>
      </c>
      <c r="I1478" t="n">
        <v>0</v>
      </c>
      <c r="J1478">
        <f>B1478-B1477</f>
        <v/>
      </c>
      <c r="K1478">
        <f>MAX(0,K1477-AO1477)</f>
        <v/>
      </c>
      <c r="L1478">
        <f>IF($D$20=0,IFERROR(L1477,MAX($D$16,POWER((ABS(K1478)^2)/($I$5*MAX(F1478,0.1)^2),1/3))),IF(IFERROR(V1477,0)=0,IFERROR(L1477,MAX($D$16,POWER((ABS(K1478)^2)/($I$5*MAX(F1478,0.1)^2),1/3))),IF(OR(IFERROR(L1478,0)=0,IFERROR(S1477,0)&lt;1,IFERROR(S1478,0)&lt;1),MAX($D$16,POWER((ABS(K1478)^2)/($I$5*MAX(F1478,0.1)^2),1/3)),IF(IFERROR(U1478,0)&gt;0,MAX($D$16,IFERROR(L1478,0)+((IFERROR(U1478,0))*$D$18*IF((IFERROR(S1478,0))&lt;1,1,-1))),IF(IFERROR(U1478,0)&lt;0,IF(ABS((MAX($D$16,POWER((ABS(K1478)^2)/($I$5*MAX(F1478,0.1)^2),1/3)))-IFERROR(L1478,0))&gt;$D$19,MAX($D$16,IF((MAX($D$16,POWER((ABS(K1478)^2)/($I$5*MAX(F1478,0.1)^2),1/3)))&gt;IFERROR(L1478,0),MIN((MAX($D$16,POWER((ABS(K1478)^2)/($I$5*MAX(F1478,0.1)^2),1/3))),IFERROR(L1478,0)+(MIN(ABS(IFERROR(U1478,0))*$D$18,ABS((MAX($D$16,POWER((ABS(K1478)^2)/($I$5*MAX(F1478,0.1)^2),1/3)))-IFERROR(L1478,0))))),MAX((MAX($D$16,POWER((ABS(K1478)^2)/($I$5*MAX(F1478,0.1)^2),1/3))),IFERROR(L1478,0)-(MIN(ABS(IFERROR(U1478,0))*$D$18,ABS((MAX($D$16,POWER((ABS(K1478)^2)/($I$5*MAX(F1478,0.1)^2),1/3)))-IFERROR(L1478,0))))))),MAX($D$16,POWER((ABS(K1478)^2)/($I$5*MAX(F1478,0.1)^2),1/3))),MAX($D$16,IFERROR(L1478,0)))))))</f>
        <v/>
      </c>
      <c r="M1478">
        <f>((F1478)+(G1478)*(L1478))*(L1478)</f>
        <v/>
      </c>
      <c r="N1478">
        <f>(((F1478)+(G1478)*(L1478))*(L1478))/MAX((F1478)+2*(L1478)*SQRT(1+(G1478)^2),1E-6)</f>
        <v/>
      </c>
      <c r="O1478">
        <f>ABS(K1478)/MAX(((F1478)+(G1478)*(L1478))*(L1478),1E-6)</f>
        <v/>
      </c>
      <c r="P1478">
        <f>E1478+L1478</f>
        <v/>
      </c>
      <c r="Q1478">
        <f>P1478+((ABS(K1478)/MAX(((F1478)+(G1478)*(L1478))*(L1478),1E-6))^2)/(2*$I$5)</f>
        <v/>
      </c>
      <c r="R1478">
        <f>((ABS(K1478)*$D$6)/(MAX(((F1478)+(G1478)*(L1478))*(L1478),1E-6)*MAX(((((F1478)+(G1478)*(L1478))*(L1478))/MAX((F1478)+2*(L1478)*SQRT(1+(G1478)^2),1E-6))^(2/3),1E-6)))^2</f>
        <v/>
      </c>
      <c r="S1478">
        <f>ABS(ABS(K1478)/MAX(((F1478)+(G1478)*(L1478))*(L1478),1E-6))/SQRT($I$5*MAX((((F1478)+(G1478)*(L1478))*(L1478))/MAX((F1478)+2*(G1478)*(L1478),1E-6),1E-6))</f>
        <v/>
      </c>
      <c r="T1478">
        <f>((F1478)*(L1478)^2)/2+(G1478)*(L1478)^3/3+(ABS(K1478)^2)/($I$5*MAX(((F1478)+(G1478)*(L1478))*(L1478),1E-6))</f>
        <v/>
      </c>
      <c r="U1478">
        <f>IF($D$20=0,0,IFERROR(Q1477-(((R1477+R1478)/2)*J1478)-(IF(O1477&gt;O1478,$D$8*((O1477^2-O1478^2)/(2*$I$5)),$D$9*((O1478^2-O1477^2)/(2*$I$5)))+($D$10*(ABS(I1478)/90)*(MAX(O1477^2,O1478^2)/(2*$I$5))))-Q1478,0))</f>
        <v/>
      </c>
      <c r="V1478">
        <f>IF($D$20=0,1,IFERROR(IF(ROUND(S1478,3)=1,1,IF(AND(ABS(U1478)&lt;$D$19,S1478&gt;1),1,0)),0))</f>
        <v/>
      </c>
      <c r="W1478">
        <f>IF($D$20=0,IFERROR(W1479,MAX($D$16,POWER((ABS(K1478)^2)/($I$5*MAX(F1478,0.1)^2),1/3))),IF(IFERROR(AG1479,0)=0,IFERROR(W1479,MAX($D$16,POWER((ABS(K1478)^2)/($I$5*MAX(F1478,0.1)^2),1/3))),IF(OR(IFERROR(W1478,0)=0,IFERROR(AD1479,0)&gt;1),MAX($D$16,POWER((ABS(K1478)^2)/($I$5*MAX(F1478,0.1)^2),1/3)),IF(IFERROR(AF1478,0)&gt;0,MAX($D$16,IFERROR(W1478,0)+((IFERROR(AF1478,0))*$D$18*IF((IFERROR(AD1478,0))&lt;1,1,-1))),IF(IFERROR(AF1478,0)&lt;0,IF(ABS((MAX($D$16,POWER((ABS(K1478)^2)/($I$5*MAX(F1478,0.1)^2),1/3)))-IFERROR(W1478,0))&gt;$D$19,MAX($D$16,IF((MAX($D$16,POWER((ABS(K1478)^2)/($I$5*MAX(F1478,0.1)^2),1/3)))&gt;IFERROR(W1478,0),MIN((MAX($D$16,POWER((ABS(K1478)^2)/($I$5*MAX(F1478,0.1)^2),1/3))),IFERROR(W1478,0)+(MIN(ABS(IFERROR(AF1478,0))*$D$18,ABS((MAX($D$16,POWER((ABS(K1478)^2)/($I$5*MAX(F1478,0.1)^2),1/3)))-IFERROR(W1478,0))))),MAX((MAX($D$16,POWER((ABS(K1478)^2)/($I$5*MAX(F1478,0.1)^2),1/3))),IFERROR(W1478,0)-(MIN(ABS(IFERROR(AF1478,0))*$D$18,ABS((MAX($D$16,POWER((ABS(K1478)^2)/($I$5*MAX(F1478,0.1)^2),1/3)))-IFERROR(W1478,0))))))),MAX($D$16,POWER((ABS(K1478)^2)/($I$5*MAX(F1478,0.1)^2),1/3))),MAX($D$16,IFERROR(W1478,0)))))))</f>
        <v/>
      </c>
      <c r="X1478">
        <f>((F1478)+(G1478)*(W1478))*(W1478)</f>
        <v/>
      </c>
      <c r="Y1478">
        <f>(((F1478)+(G1478)*(W1478))*(W1478))/MAX((F1478)+2*(W1478)*SQRT(1+(G1478)^2),1E-6)</f>
        <v/>
      </c>
      <c r="Z1478">
        <f>ABS(K1478)/MAX(((F1478)+(G1478)*(W1478))*(W1478),1E-6)</f>
        <v/>
      </c>
      <c r="AA1478">
        <f>E1478+W1478</f>
        <v/>
      </c>
      <c r="AB1478">
        <f>AA1478+((ABS(K1478)/MAX(((F1478)+(G1478)*(W1478))*(W1478),1E-6))^2)/(2*$I$5)</f>
        <v/>
      </c>
      <c r="AC1478">
        <f>((ABS(K1478)*$D$6)/(MAX(((F1478)+(G1478)*(W1478))*(W1478),1E-6)*MAX(((((F1478)+(G1478)*(W1478))*(W1478))/MAX((F1478)+2*(W1478)*SQRT(1+(G1478)^2),1E-6))^(2/3),1E-6)))^2</f>
        <v/>
      </c>
      <c r="AD1478">
        <f>ABS(ABS(K1478)/MAX(((F1478)+(G1478)*(W1478))*(W1478),1E-6))/SQRT($I$5*MAX((((F1478)+(G1478)*(W1478))*(W1478))/MAX((F1478)+2*(G1478)*(W1478),1E-6),1E-6))</f>
        <v/>
      </c>
      <c r="AE1478">
        <f>((F1478)*(W1478)^2)/2+(G1478)*(W1478)^3/3+(ABS(K1478)^2)/($I$5*MAX(((F1478)+(G1478)*(W1478))*(W1478),1E-6))</f>
        <v/>
      </c>
      <c r="AF1478">
        <f>IF($D$20=0,0,IFERROR(AB1479+(((AC1478+AC1479)/2)*J1479)+(IF(Z1478&gt;Z1479,$D$8*((Z1478^2-Z1479^2)/(2*$I$5)),$D$9*((Z1479^2-Z1478^2)/(2*$I$5)))+($D$10*(ABS(I1479)/90)*(MAX(Z1478^2,Z1479^2)/(2*$I$5))))-AB1478,0))</f>
        <v/>
      </c>
      <c r="AG1478">
        <f>IF($D$20=0,1,IFERROR(IF(ROUND(AD1478,3)=1,1,IF(AND(ABS(AF1478)&lt;$D$19,AD1478&lt;1),1,0)),0))</f>
        <v/>
      </c>
      <c r="AH1478">
        <f>IFERROR(IF(V32="Supercritical",MAX($D$16,IFERROR(L1478,MAX($D$16,POWER((ABS(K1478)^2)/($I$5*MAX(F1478,0.1)^2),1/3)))),IF(V32="Subcritical",MAX($D$16,IFERROR(W1478,MAX($D$16,POWER((ABS(K1478)^2)/($I$5*MAX(F1478,0.1)^2),1/3)))),IF(AND(IFERROR(V1478,0)=1,IFERROR(AG1478,0)=1),IF(IFERROR(T1478,-1E99)&gt;=IFERROR(AE1478,-1E99),MAX($D$16,IFERROR(L1478,MAX($D$16,POWER((ABS(K1478)^2)/($I$5*MAX(F1478,0.1)^2),1/3)))),MAX($D$16,IFERROR(W1478,MAX($D$16,POWER((ABS(K1478)^2)/($I$5*MAX(F1478,0.1)^2),1/3))))),IF(IFERROR(V1478,0)=1,MAX($D$16,IFERROR(L1478,MAX($D$16,POWER((ABS(K1478)^2)/($I$5*MAX(F1478,0.1)^2),1/3)))),IF(IFERROR(AG1478,0)=1,MAX($D$16,IFERROR(W1478,MAX($D$16,POWER((ABS(K1478)^2)/($I$5*MAX(F1478,0.1)^2),1/3)))),MAX($D$16,POWER((ABS(K1478)^2)/($I$5*MAX(F1478,0.1)^2),1/3))))))),MAX($D$16,POWER((ABS(K1478)^2)/($I$5*MAX(F1478,0.1)^2),1/3)))</f>
        <v/>
      </c>
      <c r="AI1478">
        <f>E1478+AH1478</f>
        <v/>
      </c>
      <c r="AJ1478">
        <f>AI1478+((ABS(K1478)/MAX(((F1478)+(G1478)*(AH1478))*(AH1478),1E-6))^2)/(2*$I$5)</f>
        <v/>
      </c>
      <c r="AM1478" t="n">
        <v>0</v>
      </c>
      <c r="AN1478" t="n">
        <v>0</v>
      </c>
      <c r="AO1478">
        <f>AM1478+AN1478</f>
        <v/>
      </c>
      <c r="AP1478">
        <f>AP1477+AO1478</f>
        <v/>
      </c>
      <c r="AQ1478">
        <f>ABS(ABS(K1478)/MAX(((F1478)+(G1478)*(AH1478))*(AH1478),1E-6))/SQRT($I$5*MAX((((F1478)+(G1478)*(AH1478))*(AH1478))/MAX((F1478)+2*(G1478)*(AH1478),1E-6),1E-6))</f>
        <v/>
      </c>
      <c r="AR1478">
        <f>IF(AQ1478&lt;1,"Subcritical","Supercritical")</f>
        <v/>
      </c>
      <c r="AS1478">
        <f>((ABS(K1478)*$D$6)/(MAX(((F1478)+(G1478)*(AH1478))*(AH1478),1E-6)*MAX(((((F1478)+(G1478)*(AH1478))*(AH1478))/MAX((F1478)+2*(AH1478)*SQRT(1+(G1478)^2),1E-6))^(2/3),1E-6)))^2</f>
        <v/>
      </c>
    </row>
    <row r="1479">
      <c r="A1479" t="n">
        <v>1330</v>
      </c>
      <c r="B1479" t="n">
        <v>1328.889</v>
      </c>
      <c r="C1479" t="n">
        <v>616067.263</v>
      </c>
      <c r="D1479" t="n">
        <v>3096675.343</v>
      </c>
      <c r="E1479" t="n">
        <v>631.8975</v>
      </c>
      <c r="F1479" t="n">
        <v>5.2</v>
      </c>
      <c r="G1479" t="n">
        <v>0</v>
      </c>
      <c r="H1479" t="inlineStr">
        <is>
          <t>Normal</t>
        </is>
      </c>
      <c r="I1479" t="n">
        <v>0</v>
      </c>
      <c r="J1479">
        <f>B1479-B1478</f>
        <v/>
      </c>
      <c r="K1479">
        <f>MAX(0,K1478-AO1478)</f>
        <v/>
      </c>
      <c r="L1479">
        <f>IF($D$20=0,IFERROR(L1478,MAX($D$16,POWER((ABS(K1479)^2)/($I$5*MAX(F1479,0.1)^2),1/3))),IF(IFERROR(V1478,0)=0,IFERROR(L1478,MAX($D$16,POWER((ABS(K1479)^2)/($I$5*MAX(F1479,0.1)^2),1/3))),IF(OR(IFERROR(L1479,0)=0,IFERROR(S1478,0)&lt;1,IFERROR(S1479,0)&lt;1),MAX($D$16,POWER((ABS(K1479)^2)/($I$5*MAX(F1479,0.1)^2),1/3)),IF(IFERROR(U1479,0)&gt;0,MAX($D$16,IFERROR(L1479,0)+((IFERROR(U1479,0))*$D$18*IF((IFERROR(S1479,0))&lt;1,1,-1))),IF(IFERROR(U1479,0)&lt;0,IF(ABS((MAX($D$16,POWER((ABS(K1479)^2)/($I$5*MAX(F1479,0.1)^2),1/3)))-IFERROR(L1479,0))&gt;$D$19,MAX($D$16,IF((MAX($D$16,POWER((ABS(K1479)^2)/($I$5*MAX(F1479,0.1)^2),1/3)))&gt;IFERROR(L1479,0),MIN((MAX($D$16,POWER((ABS(K1479)^2)/($I$5*MAX(F1479,0.1)^2),1/3))),IFERROR(L1479,0)+(MIN(ABS(IFERROR(U1479,0))*$D$18,ABS((MAX($D$16,POWER((ABS(K1479)^2)/($I$5*MAX(F1479,0.1)^2),1/3)))-IFERROR(L1479,0))))),MAX((MAX($D$16,POWER((ABS(K1479)^2)/($I$5*MAX(F1479,0.1)^2),1/3))),IFERROR(L1479,0)-(MIN(ABS(IFERROR(U1479,0))*$D$18,ABS((MAX($D$16,POWER((ABS(K1479)^2)/($I$5*MAX(F1479,0.1)^2),1/3)))-IFERROR(L1479,0))))))),MAX($D$16,POWER((ABS(K1479)^2)/($I$5*MAX(F1479,0.1)^2),1/3))),MAX($D$16,IFERROR(L1479,0)))))))</f>
        <v/>
      </c>
      <c r="M1479">
        <f>((F1479)+(G1479)*(L1479))*(L1479)</f>
        <v/>
      </c>
      <c r="N1479">
        <f>(((F1479)+(G1479)*(L1479))*(L1479))/MAX((F1479)+2*(L1479)*SQRT(1+(G1479)^2),1E-6)</f>
        <v/>
      </c>
      <c r="O1479">
        <f>ABS(K1479)/MAX(((F1479)+(G1479)*(L1479))*(L1479),1E-6)</f>
        <v/>
      </c>
      <c r="P1479">
        <f>E1479+L1479</f>
        <v/>
      </c>
      <c r="Q1479">
        <f>P1479+((ABS(K1479)/MAX(((F1479)+(G1479)*(L1479))*(L1479),1E-6))^2)/(2*$I$5)</f>
        <v/>
      </c>
      <c r="R1479">
        <f>((ABS(K1479)*$D$6)/(MAX(((F1479)+(G1479)*(L1479))*(L1479),1E-6)*MAX(((((F1479)+(G1479)*(L1479))*(L1479))/MAX((F1479)+2*(L1479)*SQRT(1+(G1479)^2),1E-6))^(2/3),1E-6)))^2</f>
        <v/>
      </c>
      <c r="S1479">
        <f>ABS(ABS(K1479)/MAX(((F1479)+(G1479)*(L1479))*(L1479),1E-6))/SQRT($I$5*MAX((((F1479)+(G1479)*(L1479))*(L1479))/MAX((F1479)+2*(G1479)*(L1479),1E-6),1E-6))</f>
        <v/>
      </c>
      <c r="T1479">
        <f>((F1479)*(L1479)^2)/2+(G1479)*(L1479)^3/3+(ABS(K1479)^2)/($I$5*MAX(((F1479)+(G1479)*(L1479))*(L1479),1E-6))</f>
        <v/>
      </c>
      <c r="U1479">
        <f>IF($D$20=0,0,IFERROR(Q1478-(((R1478+R1479)/2)*J1479)-(IF(O1478&gt;O1479,$D$8*((O1478^2-O1479^2)/(2*$I$5)),$D$9*((O1479^2-O1478^2)/(2*$I$5)))+($D$10*(ABS(I1479)/90)*(MAX(O1478^2,O1479^2)/(2*$I$5))))-Q1479,0))</f>
        <v/>
      </c>
      <c r="V1479">
        <f>IF($D$20=0,1,IFERROR(IF(ROUND(S1479,3)=1,1,IF(AND(ABS(U1479)&lt;$D$19,S1479&gt;1),1,0)),0))</f>
        <v/>
      </c>
      <c r="W1479">
        <f>IF($D$20=0,IFERROR(W1480,MAX($D$16,POWER((ABS(K1479)^2)/($I$5*MAX(F1479,0.1)^2),1/3))),IF(IFERROR(AG1480,0)=0,IFERROR(W1480,MAX($D$16,POWER((ABS(K1479)^2)/($I$5*MAX(F1479,0.1)^2),1/3))),IF(OR(IFERROR(W1479,0)=0,IFERROR(AD1480,0)&gt;1),MAX($D$16,POWER((ABS(K1479)^2)/($I$5*MAX(F1479,0.1)^2),1/3)),IF(IFERROR(AF1479,0)&gt;0,MAX($D$16,IFERROR(W1479,0)+((IFERROR(AF1479,0))*$D$18*IF((IFERROR(AD1479,0))&lt;1,1,-1))),IF(IFERROR(AF1479,0)&lt;0,IF(ABS((MAX($D$16,POWER((ABS(K1479)^2)/($I$5*MAX(F1479,0.1)^2),1/3)))-IFERROR(W1479,0))&gt;$D$19,MAX($D$16,IF((MAX($D$16,POWER((ABS(K1479)^2)/($I$5*MAX(F1479,0.1)^2),1/3)))&gt;IFERROR(W1479,0),MIN((MAX($D$16,POWER((ABS(K1479)^2)/($I$5*MAX(F1479,0.1)^2),1/3))),IFERROR(W1479,0)+(MIN(ABS(IFERROR(AF1479,0))*$D$18,ABS((MAX($D$16,POWER((ABS(K1479)^2)/($I$5*MAX(F1479,0.1)^2),1/3)))-IFERROR(W1479,0))))),MAX((MAX($D$16,POWER((ABS(K1479)^2)/($I$5*MAX(F1479,0.1)^2),1/3))),IFERROR(W1479,0)-(MIN(ABS(IFERROR(AF1479,0))*$D$18,ABS((MAX($D$16,POWER((ABS(K1479)^2)/($I$5*MAX(F1479,0.1)^2),1/3)))-IFERROR(W1479,0))))))),MAX($D$16,POWER((ABS(K1479)^2)/($I$5*MAX(F1479,0.1)^2),1/3))),MAX($D$16,IFERROR(W1479,0)))))))</f>
        <v/>
      </c>
      <c r="X1479">
        <f>((F1479)+(G1479)*(W1479))*(W1479)</f>
        <v/>
      </c>
      <c r="Y1479">
        <f>(((F1479)+(G1479)*(W1479))*(W1479))/MAX((F1479)+2*(W1479)*SQRT(1+(G1479)^2),1E-6)</f>
        <v/>
      </c>
      <c r="Z1479">
        <f>ABS(K1479)/MAX(((F1479)+(G1479)*(W1479))*(W1479),1E-6)</f>
        <v/>
      </c>
      <c r="AA1479">
        <f>E1479+W1479</f>
        <v/>
      </c>
      <c r="AB1479">
        <f>AA1479+((ABS(K1479)/MAX(((F1479)+(G1479)*(W1479))*(W1479),1E-6))^2)/(2*$I$5)</f>
        <v/>
      </c>
      <c r="AC1479">
        <f>((ABS(K1479)*$D$6)/(MAX(((F1479)+(G1479)*(W1479))*(W1479),1E-6)*MAX(((((F1479)+(G1479)*(W1479))*(W1479))/MAX((F1479)+2*(W1479)*SQRT(1+(G1479)^2),1E-6))^(2/3),1E-6)))^2</f>
        <v/>
      </c>
      <c r="AD1479">
        <f>ABS(ABS(K1479)/MAX(((F1479)+(G1479)*(W1479))*(W1479),1E-6))/SQRT($I$5*MAX((((F1479)+(G1479)*(W1479))*(W1479))/MAX((F1479)+2*(G1479)*(W1479),1E-6),1E-6))</f>
        <v/>
      </c>
      <c r="AE1479">
        <f>((F1479)*(W1479)^2)/2+(G1479)*(W1479)^3/3+(ABS(K1479)^2)/($I$5*MAX(((F1479)+(G1479)*(W1479))*(W1479),1E-6))</f>
        <v/>
      </c>
      <c r="AF1479">
        <f>IF($D$20=0,0,IFERROR(AB1480+(((AC1479+AC1480)/2)*J1480)+(IF(Z1479&gt;Z1480,$D$8*((Z1479^2-Z1480^2)/(2*$I$5)),$D$9*((Z1480^2-Z1479^2)/(2*$I$5)))+($D$10*(ABS(I1480)/90)*(MAX(Z1479^2,Z1480^2)/(2*$I$5))))-AB1479,0))</f>
        <v/>
      </c>
      <c r="AG1479">
        <f>IF($D$20=0,1,IFERROR(IF(ROUND(AD1479,3)=1,1,IF(AND(ABS(AF1479)&lt;$D$19,AD1479&lt;1),1,0)),0))</f>
        <v/>
      </c>
      <c r="AH1479">
        <f>IFERROR(IF(V32="Supercritical",MAX($D$16,IFERROR(L1479,MAX($D$16,POWER((ABS(K1479)^2)/($I$5*MAX(F1479,0.1)^2),1/3)))),IF(V32="Subcritical",MAX($D$16,IFERROR(W1479,MAX($D$16,POWER((ABS(K1479)^2)/($I$5*MAX(F1479,0.1)^2),1/3)))),IF(AND(IFERROR(V1479,0)=1,IFERROR(AG1479,0)=1),IF(IFERROR(T1479,-1E99)&gt;=IFERROR(AE1479,-1E99),MAX($D$16,IFERROR(L1479,MAX($D$16,POWER((ABS(K1479)^2)/($I$5*MAX(F1479,0.1)^2),1/3)))),MAX($D$16,IFERROR(W1479,MAX($D$16,POWER((ABS(K1479)^2)/($I$5*MAX(F1479,0.1)^2),1/3))))),IF(IFERROR(V1479,0)=1,MAX($D$16,IFERROR(L1479,MAX($D$16,POWER((ABS(K1479)^2)/($I$5*MAX(F1479,0.1)^2),1/3)))),IF(IFERROR(AG1479,0)=1,MAX($D$16,IFERROR(W1479,MAX($D$16,POWER((ABS(K1479)^2)/($I$5*MAX(F1479,0.1)^2),1/3)))),MAX($D$16,POWER((ABS(K1479)^2)/($I$5*MAX(F1479,0.1)^2),1/3))))))),MAX($D$16,POWER((ABS(K1479)^2)/($I$5*MAX(F1479,0.1)^2),1/3)))</f>
        <v/>
      </c>
      <c r="AI1479">
        <f>E1479+AH1479</f>
        <v/>
      </c>
      <c r="AJ1479">
        <f>AI1479+((ABS(K1479)/MAX(((F1479)+(G1479)*(AH1479))*(AH1479),1E-6))^2)/(2*$I$5)</f>
        <v/>
      </c>
      <c r="AM1479" t="n">
        <v>0</v>
      </c>
      <c r="AN1479" t="n">
        <v>0</v>
      </c>
      <c r="AO1479">
        <f>AM1479+AN1479</f>
        <v/>
      </c>
      <c r="AP1479">
        <f>AP1478+AO1479</f>
        <v/>
      </c>
      <c r="AQ1479">
        <f>ABS(ABS(K1479)/MAX(((F1479)+(G1479)*(AH1479))*(AH1479),1E-6))/SQRT($I$5*MAX((((F1479)+(G1479)*(AH1479))*(AH1479))/MAX((F1479)+2*(G1479)*(AH1479),1E-6),1E-6))</f>
        <v/>
      </c>
      <c r="AR1479">
        <f>IF(AQ1479&lt;1,"Subcritical","Supercritical")</f>
        <v/>
      </c>
      <c r="AS1479">
        <f>((ABS(K1479)*$D$6)/(MAX(((F1479)+(G1479)*(AH1479))*(AH1479),1E-6)*MAX(((((F1479)+(G1479)*(AH1479))*(AH1479))/MAX((F1479)+2*(AH1479)*SQRT(1+(G1479)^2),1E-6))^(2/3),1E-6)))^2</f>
        <v/>
      </c>
    </row>
    <row r="1480">
      <c r="A1480" t="n">
        <v>1331</v>
      </c>
      <c r="B1480" t="n">
        <v>1329.889</v>
      </c>
      <c r="C1480" t="n">
        <v>616067.221</v>
      </c>
      <c r="D1480" t="n">
        <v>3096674.344</v>
      </c>
      <c r="E1480" t="n">
        <v>631.897</v>
      </c>
      <c r="F1480" t="n">
        <v>5.2</v>
      </c>
      <c r="G1480" t="n">
        <v>0</v>
      </c>
      <c r="H1480" t="inlineStr">
        <is>
          <t>Normal</t>
        </is>
      </c>
      <c r="I1480" t="n">
        <v>0.055</v>
      </c>
      <c r="J1480">
        <f>B1480-B1479</f>
        <v/>
      </c>
      <c r="K1480">
        <f>MAX(0,K1479-AO1479)</f>
        <v/>
      </c>
      <c r="L1480">
        <f>IF($D$20=0,IFERROR(L1479,MAX($D$16,POWER((ABS(K1480)^2)/($I$5*MAX(F1480,0.1)^2),1/3))),IF(IFERROR(V1479,0)=0,IFERROR(L1479,MAX($D$16,POWER((ABS(K1480)^2)/($I$5*MAX(F1480,0.1)^2),1/3))),IF(OR(IFERROR(L1480,0)=0,IFERROR(S1479,0)&lt;1,IFERROR(S1480,0)&lt;1),MAX($D$16,POWER((ABS(K1480)^2)/($I$5*MAX(F1480,0.1)^2),1/3)),IF(IFERROR(U1480,0)&gt;0,MAX($D$16,IFERROR(L1480,0)+((IFERROR(U1480,0))*$D$18*IF((IFERROR(S1480,0))&lt;1,1,-1))),IF(IFERROR(U1480,0)&lt;0,IF(ABS((MAX($D$16,POWER((ABS(K1480)^2)/($I$5*MAX(F1480,0.1)^2),1/3)))-IFERROR(L1480,0))&gt;$D$19,MAX($D$16,IF((MAX($D$16,POWER((ABS(K1480)^2)/($I$5*MAX(F1480,0.1)^2),1/3)))&gt;IFERROR(L1480,0),MIN((MAX($D$16,POWER((ABS(K1480)^2)/($I$5*MAX(F1480,0.1)^2),1/3))),IFERROR(L1480,0)+(MIN(ABS(IFERROR(U1480,0))*$D$18,ABS((MAX($D$16,POWER((ABS(K1480)^2)/($I$5*MAX(F1480,0.1)^2),1/3)))-IFERROR(L1480,0))))),MAX((MAX($D$16,POWER((ABS(K1480)^2)/($I$5*MAX(F1480,0.1)^2),1/3))),IFERROR(L1480,0)-(MIN(ABS(IFERROR(U1480,0))*$D$18,ABS((MAX($D$16,POWER((ABS(K1480)^2)/($I$5*MAX(F1480,0.1)^2),1/3)))-IFERROR(L1480,0))))))),MAX($D$16,POWER((ABS(K1480)^2)/($I$5*MAX(F1480,0.1)^2),1/3))),MAX($D$16,IFERROR(L1480,0)))))))</f>
        <v/>
      </c>
      <c r="M1480">
        <f>((F1480)+(G1480)*(L1480))*(L1480)</f>
        <v/>
      </c>
      <c r="N1480">
        <f>(((F1480)+(G1480)*(L1480))*(L1480))/MAX((F1480)+2*(L1480)*SQRT(1+(G1480)^2),1E-6)</f>
        <v/>
      </c>
      <c r="O1480">
        <f>ABS(K1480)/MAX(((F1480)+(G1480)*(L1480))*(L1480),1E-6)</f>
        <v/>
      </c>
      <c r="P1480">
        <f>E1480+L1480</f>
        <v/>
      </c>
      <c r="Q1480">
        <f>P1480+((ABS(K1480)/MAX(((F1480)+(G1480)*(L1480))*(L1480),1E-6))^2)/(2*$I$5)</f>
        <v/>
      </c>
      <c r="R1480">
        <f>((ABS(K1480)*$D$6)/(MAX(((F1480)+(G1480)*(L1480))*(L1480),1E-6)*MAX(((((F1480)+(G1480)*(L1480))*(L1480))/MAX((F1480)+2*(L1480)*SQRT(1+(G1480)^2),1E-6))^(2/3),1E-6)))^2</f>
        <v/>
      </c>
      <c r="S1480">
        <f>ABS(ABS(K1480)/MAX(((F1480)+(G1480)*(L1480))*(L1480),1E-6))/SQRT($I$5*MAX((((F1480)+(G1480)*(L1480))*(L1480))/MAX((F1480)+2*(G1480)*(L1480),1E-6),1E-6))</f>
        <v/>
      </c>
      <c r="T1480">
        <f>((F1480)*(L1480)^2)/2+(G1480)*(L1480)^3/3+(ABS(K1480)^2)/($I$5*MAX(((F1480)+(G1480)*(L1480))*(L1480),1E-6))</f>
        <v/>
      </c>
      <c r="U1480">
        <f>IF($D$20=0,0,IFERROR(Q1479-(((R1479+R1480)/2)*J1480)-(IF(O1479&gt;O1480,$D$8*((O1479^2-O1480^2)/(2*$I$5)),$D$9*((O1480^2-O1479^2)/(2*$I$5)))+($D$10*(ABS(I1480)/90)*(MAX(O1479^2,O1480^2)/(2*$I$5))))-Q1480,0))</f>
        <v/>
      </c>
      <c r="V1480">
        <f>IF($D$20=0,1,IFERROR(IF(ROUND(S1480,3)=1,1,IF(AND(ABS(U1480)&lt;$D$19,S1480&gt;1),1,0)),0))</f>
        <v/>
      </c>
      <c r="W1480">
        <f>IF($D$20=0,IFERROR(W1481,MAX($D$16,POWER((ABS(K1480)^2)/($I$5*MAX(F1480,0.1)^2),1/3))),IF(IFERROR(AG1481,0)=0,IFERROR(W1481,MAX($D$16,POWER((ABS(K1480)^2)/($I$5*MAX(F1480,0.1)^2),1/3))),IF(OR(IFERROR(W1480,0)=0,IFERROR(AD1481,0)&gt;1),MAX($D$16,POWER((ABS(K1480)^2)/($I$5*MAX(F1480,0.1)^2),1/3)),IF(IFERROR(AF1480,0)&gt;0,MAX($D$16,IFERROR(W1480,0)+((IFERROR(AF1480,0))*$D$18*IF((IFERROR(AD1480,0))&lt;1,1,-1))),IF(IFERROR(AF1480,0)&lt;0,IF(ABS((MAX($D$16,POWER((ABS(K1480)^2)/($I$5*MAX(F1480,0.1)^2),1/3)))-IFERROR(W1480,0))&gt;$D$19,MAX($D$16,IF((MAX($D$16,POWER((ABS(K1480)^2)/($I$5*MAX(F1480,0.1)^2),1/3)))&gt;IFERROR(W1480,0),MIN((MAX($D$16,POWER((ABS(K1480)^2)/($I$5*MAX(F1480,0.1)^2),1/3))),IFERROR(W1480,0)+(MIN(ABS(IFERROR(AF1480,0))*$D$18,ABS((MAX($D$16,POWER((ABS(K1480)^2)/($I$5*MAX(F1480,0.1)^2),1/3)))-IFERROR(W1480,0))))),MAX((MAX($D$16,POWER((ABS(K1480)^2)/($I$5*MAX(F1480,0.1)^2),1/3))),IFERROR(W1480,0)-(MIN(ABS(IFERROR(AF1480,0))*$D$18,ABS((MAX($D$16,POWER((ABS(K1480)^2)/($I$5*MAX(F1480,0.1)^2),1/3)))-IFERROR(W1480,0))))))),MAX($D$16,POWER((ABS(K1480)^2)/($I$5*MAX(F1480,0.1)^2),1/3))),MAX($D$16,IFERROR(W1480,0)))))))</f>
        <v/>
      </c>
      <c r="X1480">
        <f>((F1480)+(G1480)*(W1480))*(W1480)</f>
        <v/>
      </c>
      <c r="Y1480">
        <f>(((F1480)+(G1480)*(W1480))*(W1480))/MAX((F1480)+2*(W1480)*SQRT(1+(G1480)^2),1E-6)</f>
        <v/>
      </c>
      <c r="Z1480">
        <f>ABS(K1480)/MAX(((F1480)+(G1480)*(W1480))*(W1480),1E-6)</f>
        <v/>
      </c>
      <c r="AA1480">
        <f>E1480+W1480</f>
        <v/>
      </c>
      <c r="AB1480">
        <f>AA1480+((ABS(K1480)/MAX(((F1480)+(G1480)*(W1480))*(W1480),1E-6))^2)/(2*$I$5)</f>
        <v/>
      </c>
      <c r="AC1480">
        <f>((ABS(K1480)*$D$6)/(MAX(((F1480)+(G1480)*(W1480))*(W1480),1E-6)*MAX(((((F1480)+(G1480)*(W1480))*(W1480))/MAX((F1480)+2*(W1480)*SQRT(1+(G1480)^2),1E-6))^(2/3),1E-6)))^2</f>
        <v/>
      </c>
      <c r="AD1480">
        <f>ABS(ABS(K1480)/MAX(((F1480)+(G1480)*(W1480))*(W1480),1E-6))/SQRT($I$5*MAX((((F1480)+(G1480)*(W1480))*(W1480))/MAX((F1480)+2*(G1480)*(W1480),1E-6),1E-6))</f>
        <v/>
      </c>
      <c r="AE1480">
        <f>((F1480)*(W1480)^2)/2+(G1480)*(W1480)^3/3+(ABS(K1480)^2)/($I$5*MAX(((F1480)+(G1480)*(W1480))*(W1480),1E-6))</f>
        <v/>
      </c>
      <c r="AF1480">
        <f>IF($D$20=0,0,IFERROR(AB1481+(((AC1480+AC1481)/2)*J1481)+(IF(Z1480&gt;Z1481,$D$8*((Z1480^2-Z1481^2)/(2*$I$5)),$D$9*((Z1481^2-Z1480^2)/(2*$I$5)))+($D$10*(ABS(I1481)/90)*(MAX(Z1480^2,Z1481^2)/(2*$I$5))))-AB1480,0))</f>
        <v/>
      </c>
      <c r="AG1480">
        <f>IF($D$20=0,1,IFERROR(IF(ROUND(AD1480,3)=1,1,IF(AND(ABS(AF1480)&lt;$D$19,AD1480&lt;1),1,0)),0))</f>
        <v/>
      </c>
      <c r="AH1480">
        <f>IFERROR(IF(V32="Supercritical",MAX($D$16,IFERROR(L1480,MAX($D$16,POWER((ABS(K1480)^2)/($I$5*MAX(F1480,0.1)^2),1/3)))),IF(V32="Subcritical",MAX($D$16,IFERROR(W1480,MAX($D$16,POWER((ABS(K1480)^2)/($I$5*MAX(F1480,0.1)^2),1/3)))),IF(AND(IFERROR(V1480,0)=1,IFERROR(AG1480,0)=1),IF(IFERROR(T1480,-1E99)&gt;=IFERROR(AE1480,-1E99),MAX($D$16,IFERROR(L1480,MAX($D$16,POWER((ABS(K1480)^2)/($I$5*MAX(F1480,0.1)^2),1/3)))),MAX($D$16,IFERROR(W1480,MAX($D$16,POWER((ABS(K1480)^2)/($I$5*MAX(F1480,0.1)^2),1/3))))),IF(IFERROR(V1480,0)=1,MAX($D$16,IFERROR(L1480,MAX($D$16,POWER((ABS(K1480)^2)/($I$5*MAX(F1480,0.1)^2),1/3)))),IF(IFERROR(AG1480,0)=1,MAX($D$16,IFERROR(W1480,MAX($D$16,POWER((ABS(K1480)^2)/($I$5*MAX(F1480,0.1)^2),1/3)))),MAX($D$16,POWER((ABS(K1480)^2)/($I$5*MAX(F1480,0.1)^2),1/3))))))),MAX($D$16,POWER((ABS(K1480)^2)/($I$5*MAX(F1480,0.1)^2),1/3)))</f>
        <v/>
      </c>
      <c r="AI1480">
        <f>E1480+AH1480</f>
        <v/>
      </c>
      <c r="AJ1480">
        <f>AI1480+((ABS(K1480)/MAX(((F1480)+(G1480)*(AH1480))*(AH1480),1E-6))^2)/(2*$I$5)</f>
        <v/>
      </c>
      <c r="AM1480" t="n">
        <v>0</v>
      </c>
      <c r="AN1480" t="n">
        <v>0</v>
      </c>
      <c r="AO1480">
        <f>AM1480+AN1480</f>
        <v/>
      </c>
      <c r="AP1480">
        <f>AP1479+AO1480</f>
        <v/>
      </c>
      <c r="AQ1480">
        <f>ABS(ABS(K1480)/MAX(((F1480)+(G1480)*(AH1480))*(AH1480),1E-6))/SQRT($I$5*MAX((((F1480)+(G1480)*(AH1480))*(AH1480))/MAX((F1480)+2*(G1480)*(AH1480),1E-6),1E-6))</f>
        <v/>
      </c>
      <c r="AR1480">
        <f>IF(AQ1480&lt;1,"Subcritical","Supercritical")</f>
        <v/>
      </c>
      <c r="AS1480">
        <f>((ABS(K1480)*$D$6)/(MAX(((F1480)+(G1480)*(AH1480))*(AH1480),1E-6)*MAX(((((F1480)+(G1480)*(AH1480))*(AH1480))/MAX((F1480)+2*(AH1480)*SQRT(1+(G1480)^2),1E-6))^(2/3),1E-6)))^2</f>
        <v/>
      </c>
    </row>
    <row r="1481">
      <c r="A1481" t="n">
        <v>1332</v>
      </c>
      <c r="B1481" t="n">
        <v>1330.89</v>
      </c>
      <c r="C1481" t="n">
        <v>616067.178</v>
      </c>
      <c r="D1481" t="n">
        <v>3096673.344</v>
      </c>
      <c r="E1481" t="n">
        <v>631.8964999999999</v>
      </c>
      <c r="F1481" t="n">
        <v>5.2</v>
      </c>
      <c r="G1481" t="n">
        <v>0</v>
      </c>
      <c r="H1481" t="inlineStr">
        <is>
          <t>Normal</t>
        </is>
      </c>
      <c r="I1481" t="n">
        <v>0.055</v>
      </c>
      <c r="J1481">
        <f>B1481-B1480</f>
        <v/>
      </c>
      <c r="K1481">
        <f>MAX(0,K1480-AO1480)</f>
        <v/>
      </c>
      <c r="L1481">
        <f>IF($D$20=0,IFERROR(L1480,MAX($D$16,POWER((ABS(K1481)^2)/($I$5*MAX(F1481,0.1)^2),1/3))),IF(IFERROR(V1480,0)=0,IFERROR(L1480,MAX($D$16,POWER((ABS(K1481)^2)/($I$5*MAX(F1481,0.1)^2),1/3))),IF(OR(IFERROR(L1481,0)=0,IFERROR(S1480,0)&lt;1,IFERROR(S1481,0)&lt;1),MAX($D$16,POWER((ABS(K1481)^2)/($I$5*MAX(F1481,0.1)^2),1/3)),IF(IFERROR(U1481,0)&gt;0,MAX($D$16,IFERROR(L1481,0)+((IFERROR(U1481,0))*$D$18*IF((IFERROR(S1481,0))&lt;1,1,-1))),IF(IFERROR(U1481,0)&lt;0,IF(ABS((MAX($D$16,POWER((ABS(K1481)^2)/($I$5*MAX(F1481,0.1)^2),1/3)))-IFERROR(L1481,0))&gt;$D$19,MAX($D$16,IF((MAX($D$16,POWER((ABS(K1481)^2)/($I$5*MAX(F1481,0.1)^2),1/3)))&gt;IFERROR(L1481,0),MIN((MAX($D$16,POWER((ABS(K1481)^2)/($I$5*MAX(F1481,0.1)^2),1/3))),IFERROR(L1481,0)+(MIN(ABS(IFERROR(U1481,0))*$D$18,ABS((MAX($D$16,POWER((ABS(K1481)^2)/($I$5*MAX(F1481,0.1)^2),1/3)))-IFERROR(L1481,0))))),MAX((MAX($D$16,POWER((ABS(K1481)^2)/($I$5*MAX(F1481,0.1)^2),1/3))),IFERROR(L1481,0)-(MIN(ABS(IFERROR(U1481,0))*$D$18,ABS((MAX($D$16,POWER((ABS(K1481)^2)/($I$5*MAX(F1481,0.1)^2),1/3)))-IFERROR(L1481,0))))))),MAX($D$16,POWER((ABS(K1481)^2)/($I$5*MAX(F1481,0.1)^2),1/3))),MAX($D$16,IFERROR(L1481,0)))))))</f>
        <v/>
      </c>
      <c r="M1481">
        <f>((F1481)+(G1481)*(L1481))*(L1481)</f>
        <v/>
      </c>
      <c r="N1481">
        <f>(((F1481)+(G1481)*(L1481))*(L1481))/MAX((F1481)+2*(L1481)*SQRT(1+(G1481)^2),1E-6)</f>
        <v/>
      </c>
      <c r="O1481">
        <f>ABS(K1481)/MAX(((F1481)+(G1481)*(L1481))*(L1481),1E-6)</f>
        <v/>
      </c>
      <c r="P1481">
        <f>E1481+L1481</f>
        <v/>
      </c>
      <c r="Q1481">
        <f>P1481+((ABS(K1481)/MAX(((F1481)+(G1481)*(L1481))*(L1481),1E-6))^2)/(2*$I$5)</f>
        <v/>
      </c>
      <c r="R1481">
        <f>((ABS(K1481)*$D$6)/(MAX(((F1481)+(G1481)*(L1481))*(L1481),1E-6)*MAX(((((F1481)+(G1481)*(L1481))*(L1481))/MAX((F1481)+2*(L1481)*SQRT(1+(G1481)^2),1E-6))^(2/3),1E-6)))^2</f>
        <v/>
      </c>
      <c r="S1481">
        <f>ABS(ABS(K1481)/MAX(((F1481)+(G1481)*(L1481))*(L1481),1E-6))/SQRT($I$5*MAX((((F1481)+(G1481)*(L1481))*(L1481))/MAX((F1481)+2*(G1481)*(L1481),1E-6),1E-6))</f>
        <v/>
      </c>
      <c r="T1481">
        <f>((F1481)*(L1481)^2)/2+(G1481)*(L1481)^3/3+(ABS(K1481)^2)/($I$5*MAX(((F1481)+(G1481)*(L1481))*(L1481),1E-6))</f>
        <v/>
      </c>
      <c r="U1481">
        <f>IF($D$20=0,0,IFERROR(Q1480-(((R1480+R1481)/2)*J1481)-(IF(O1480&gt;O1481,$D$8*((O1480^2-O1481^2)/(2*$I$5)),$D$9*((O1481^2-O1480^2)/(2*$I$5)))+($D$10*(ABS(I1481)/90)*(MAX(O1480^2,O1481^2)/(2*$I$5))))-Q1481,0))</f>
        <v/>
      </c>
      <c r="V1481">
        <f>IF($D$20=0,1,IFERROR(IF(ROUND(S1481,3)=1,1,IF(AND(ABS(U1481)&lt;$D$19,S1481&gt;1),1,0)),0))</f>
        <v/>
      </c>
      <c r="W1481">
        <f>IF($D$20=0,IFERROR(W1482,MAX($D$16,POWER((ABS(K1481)^2)/($I$5*MAX(F1481,0.1)^2),1/3))),IF(IFERROR(AG1482,0)=0,IFERROR(W1482,MAX($D$16,POWER((ABS(K1481)^2)/($I$5*MAX(F1481,0.1)^2),1/3))),IF(OR(IFERROR(W1481,0)=0,IFERROR(AD1482,0)&gt;1),MAX($D$16,POWER((ABS(K1481)^2)/($I$5*MAX(F1481,0.1)^2),1/3)),IF(IFERROR(AF1481,0)&gt;0,MAX($D$16,IFERROR(W1481,0)+((IFERROR(AF1481,0))*$D$18*IF((IFERROR(AD1481,0))&lt;1,1,-1))),IF(IFERROR(AF1481,0)&lt;0,IF(ABS((MAX($D$16,POWER((ABS(K1481)^2)/($I$5*MAX(F1481,0.1)^2),1/3)))-IFERROR(W1481,0))&gt;$D$19,MAX($D$16,IF((MAX($D$16,POWER((ABS(K1481)^2)/($I$5*MAX(F1481,0.1)^2),1/3)))&gt;IFERROR(W1481,0),MIN((MAX($D$16,POWER((ABS(K1481)^2)/($I$5*MAX(F1481,0.1)^2),1/3))),IFERROR(W1481,0)+(MIN(ABS(IFERROR(AF1481,0))*$D$18,ABS((MAX($D$16,POWER((ABS(K1481)^2)/($I$5*MAX(F1481,0.1)^2),1/3)))-IFERROR(W1481,0))))),MAX((MAX($D$16,POWER((ABS(K1481)^2)/($I$5*MAX(F1481,0.1)^2),1/3))),IFERROR(W1481,0)-(MIN(ABS(IFERROR(AF1481,0))*$D$18,ABS((MAX($D$16,POWER((ABS(K1481)^2)/($I$5*MAX(F1481,0.1)^2),1/3)))-IFERROR(W1481,0))))))),MAX($D$16,POWER((ABS(K1481)^2)/($I$5*MAX(F1481,0.1)^2),1/3))),MAX($D$16,IFERROR(W1481,0)))))))</f>
        <v/>
      </c>
      <c r="X1481">
        <f>((F1481)+(G1481)*(W1481))*(W1481)</f>
        <v/>
      </c>
      <c r="Y1481">
        <f>(((F1481)+(G1481)*(W1481))*(W1481))/MAX((F1481)+2*(W1481)*SQRT(1+(G1481)^2),1E-6)</f>
        <v/>
      </c>
      <c r="Z1481">
        <f>ABS(K1481)/MAX(((F1481)+(G1481)*(W1481))*(W1481),1E-6)</f>
        <v/>
      </c>
      <c r="AA1481">
        <f>E1481+W1481</f>
        <v/>
      </c>
      <c r="AB1481">
        <f>AA1481+((ABS(K1481)/MAX(((F1481)+(G1481)*(W1481))*(W1481),1E-6))^2)/(2*$I$5)</f>
        <v/>
      </c>
      <c r="AC1481">
        <f>((ABS(K1481)*$D$6)/(MAX(((F1481)+(G1481)*(W1481))*(W1481),1E-6)*MAX(((((F1481)+(G1481)*(W1481))*(W1481))/MAX((F1481)+2*(W1481)*SQRT(1+(G1481)^2),1E-6))^(2/3),1E-6)))^2</f>
        <v/>
      </c>
      <c r="AD1481">
        <f>ABS(ABS(K1481)/MAX(((F1481)+(G1481)*(W1481))*(W1481),1E-6))/SQRT($I$5*MAX((((F1481)+(G1481)*(W1481))*(W1481))/MAX((F1481)+2*(G1481)*(W1481),1E-6),1E-6))</f>
        <v/>
      </c>
      <c r="AE1481">
        <f>((F1481)*(W1481)^2)/2+(G1481)*(W1481)^3/3+(ABS(K1481)^2)/($I$5*MAX(((F1481)+(G1481)*(W1481))*(W1481),1E-6))</f>
        <v/>
      </c>
      <c r="AF1481">
        <f>IF($D$20=0,0,IFERROR(AB1482+(((AC1481+AC1482)/2)*J1482)+(IF(Z1481&gt;Z1482,$D$8*((Z1481^2-Z1482^2)/(2*$I$5)),$D$9*((Z1482^2-Z1481^2)/(2*$I$5)))+($D$10*(ABS(I1482)/90)*(MAX(Z1481^2,Z1482^2)/(2*$I$5))))-AB1481,0))</f>
        <v/>
      </c>
      <c r="AG1481">
        <f>IF($D$20=0,1,IFERROR(IF(ROUND(AD1481,3)=1,1,IF(AND(ABS(AF1481)&lt;$D$19,AD1481&lt;1),1,0)),0))</f>
        <v/>
      </c>
      <c r="AH1481">
        <f>IFERROR(IF(V32="Supercritical",MAX($D$16,IFERROR(L1481,MAX($D$16,POWER((ABS(K1481)^2)/($I$5*MAX(F1481,0.1)^2),1/3)))),IF(V32="Subcritical",MAX($D$16,IFERROR(W1481,MAX($D$16,POWER((ABS(K1481)^2)/($I$5*MAX(F1481,0.1)^2),1/3)))),IF(AND(IFERROR(V1481,0)=1,IFERROR(AG1481,0)=1),IF(IFERROR(T1481,-1E99)&gt;=IFERROR(AE1481,-1E99),MAX($D$16,IFERROR(L1481,MAX($D$16,POWER((ABS(K1481)^2)/($I$5*MAX(F1481,0.1)^2),1/3)))),MAX($D$16,IFERROR(W1481,MAX($D$16,POWER((ABS(K1481)^2)/($I$5*MAX(F1481,0.1)^2),1/3))))),IF(IFERROR(V1481,0)=1,MAX($D$16,IFERROR(L1481,MAX($D$16,POWER((ABS(K1481)^2)/($I$5*MAX(F1481,0.1)^2),1/3)))),IF(IFERROR(AG1481,0)=1,MAX($D$16,IFERROR(W1481,MAX($D$16,POWER((ABS(K1481)^2)/($I$5*MAX(F1481,0.1)^2),1/3)))),MAX($D$16,POWER((ABS(K1481)^2)/($I$5*MAX(F1481,0.1)^2),1/3))))))),MAX($D$16,POWER((ABS(K1481)^2)/($I$5*MAX(F1481,0.1)^2),1/3)))</f>
        <v/>
      </c>
      <c r="AI1481">
        <f>E1481+AH1481</f>
        <v/>
      </c>
      <c r="AJ1481">
        <f>AI1481+((ABS(K1481)/MAX(((F1481)+(G1481)*(AH1481))*(AH1481),1E-6))^2)/(2*$I$5)</f>
        <v/>
      </c>
      <c r="AM1481" t="n">
        <v>0</v>
      </c>
      <c r="AN1481" t="n">
        <v>0</v>
      </c>
      <c r="AO1481">
        <f>AM1481+AN1481</f>
        <v/>
      </c>
      <c r="AP1481">
        <f>AP1480+AO1481</f>
        <v/>
      </c>
      <c r="AQ1481">
        <f>ABS(ABS(K1481)/MAX(((F1481)+(G1481)*(AH1481))*(AH1481),1E-6))/SQRT($I$5*MAX((((F1481)+(G1481)*(AH1481))*(AH1481))/MAX((F1481)+2*(G1481)*(AH1481),1E-6),1E-6))</f>
        <v/>
      </c>
      <c r="AR1481">
        <f>IF(AQ1481&lt;1,"Subcritical","Supercritical")</f>
        <v/>
      </c>
      <c r="AS1481">
        <f>((ABS(K1481)*$D$6)/(MAX(((F1481)+(G1481)*(AH1481))*(AH1481),1E-6)*MAX(((((F1481)+(G1481)*(AH1481))*(AH1481))/MAX((F1481)+2*(AH1481)*SQRT(1+(G1481)^2),1E-6))^(2/3),1E-6)))^2</f>
        <v/>
      </c>
    </row>
    <row r="1482">
      <c r="A1482" t="n">
        <v>1333</v>
      </c>
      <c r="B1482" t="n">
        <v>1331.89</v>
      </c>
      <c r="C1482" t="n">
        <v>616067.1360000001</v>
      </c>
      <c r="D1482" t="n">
        <v>3096672.345</v>
      </c>
      <c r="E1482" t="n">
        <v>631.896</v>
      </c>
      <c r="F1482" t="n">
        <v>5.2</v>
      </c>
      <c r="G1482" t="n">
        <v>0</v>
      </c>
      <c r="H1482" t="inlineStr">
        <is>
          <t>Normal</t>
        </is>
      </c>
      <c r="I1482" t="n">
        <v>0</v>
      </c>
      <c r="J1482">
        <f>B1482-B1481</f>
        <v/>
      </c>
      <c r="K1482">
        <f>MAX(0,K1481-AO1481)</f>
        <v/>
      </c>
      <c r="L1482">
        <f>IF($D$20=0,IFERROR(L1481,MAX($D$16,POWER((ABS(K1482)^2)/($I$5*MAX(F1482,0.1)^2),1/3))),IF(IFERROR(V1481,0)=0,IFERROR(L1481,MAX($D$16,POWER((ABS(K1482)^2)/($I$5*MAX(F1482,0.1)^2),1/3))),IF(OR(IFERROR(L1482,0)=0,IFERROR(S1481,0)&lt;1,IFERROR(S1482,0)&lt;1),MAX($D$16,POWER((ABS(K1482)^2)/($I$5*MAX(F1482,0.1)^2),1/3)),IF(IFERROR(U1482,0)&gt;0,MAX($D$16,IFERROR(L1482,0)+((IFERROR(U1482,0))*$D$18*IF((IFERROR(S1482,0))&lt;1,1,-1))),IF(IFERROR(U1482,0)&lt;0,IF(ABS((MAX($D$16,POWER((ABS(K1482)^2)/($I$5*MAX(F1482,0.1)^2),1/3)))-IFERROR(L1482,0))&gt;$D$19,MAX($D$16,IF((MAX($D$16,POWER((ABS(K1482)^2)/($I$5*MAX(F1482,0.1)^2),1/3)))&gt;IFERROR(L1482,0),MIN((MAX($D$16,POWER((ABS(K1482)^2)/($I$5*MAX(F1482,0.1)^2),1/3))),IFERROR(L1482,0)+(MIN(ABS(IFERROR(U1482,0))*$D$18,ABS((MAX($D$16,POWER((ABS(K1482)^2)/($I$5*MAX(F1482,0.1)^2),1/3)))-IFERROR(L1482,0))))),MAX((MAX($D$16,POWER((ABS(K1482)^2)/($I$5*MAX(F1482,0.1)^2),1/3))),IFERROR(L1482,0)-(MIN(ABS(IFERROR(U1482,0))*$D$18,ABS((MAX($D$16,POWER((ABS(K1482)^2)/($I$5*MAX(F1482,0.1)^2),1/3)))-IFERROR(L1482,0))))))),MAX($D$16,POWER((ABS(K1482)^2)/($I$5*MAX(F1482,0.1)^2),1/3))),MAX($D$16,IFERROR(L1482,0)))))))</f>
        <v/>
      </c>
      <c r="M1482">
        <f>((F1482)+(G1482)*(L1482))*(L1482)</f>
        <v/>
      </c>
      <c r="N1482">
        <f>(((F1482)+(G1482)*(L1482))*(L1482))/MAX((F1482)+2*(L1482)*SQRT(1+(G1482)^2),1E-6)</f>
        <v/>
      </c>
      <c r="O1482">
        <f>ABS(K1482)/MAX(((F1482)+(G1482)*(L1482))*(L1482),1E-6)</f>
        <v/>
      </c>
      <c r="P1482">
        <f>E1482+L1482</f>
        <v/>
      </c>
      <c r="Q1482">
        <f>P1482+((ABS(K1482)/MAX(((F1482)+(G1482)*(L1482))*(L1482),1E-6))^2)/(2*$I$5)</f>
        <v/>
      </c>
      <c r="R1482">
        <f>((ABS(K1482)*$D$6)/(MAX(((F1482)+(G1482)*(L1482))*(L1482),1E-6)*MAX(((((F1482)+(G1482)*(L1482))*(L1482))/MAX((F1482)+2*(L1482)*SQRT(1+(G1482)^2),1E-6))^(2/3),1E-6)))^2</f>
        <v/>
      </c>
      <c r="S1482">
        <f>ABS(ABS(K1482)/MAX(((F1482)+(G1482)*(L1482))*(L1482),1E-6))/SQRT($I$5*MAX((((F1482)+(G1482)*(L1482))*(L1482))/MAX((F1482)+2*(G1482)*(L1482),1E-6),1E-6))</f>
        <v/>
      </c>
      <c r="T1482">
        <f>((F1482)*(L1482)^2)/2+(G1482)*(L1482)^3/3+(ABS(K1482)^2)/($I$5*MAX(((F1482)+(G1482)*(L1482))*(L1482),1E-6))</f>
        <v/>
      </c>
      <c r="U1482">
        <f>IF($D$20=0,0,IFERROR(Q1481-(((R1481+R1482)/2)*J1482)-(IF(O1481&gt;O1482,$D$8*((O1481^2-O1482^2)/(2*$I$5)),$D$9*((O1482^2-O1481^2)/(2*$I$5)))+($D$10*(ABS(I1482)/90)*(MAX(O1481^2,O1482^2)/(2*$I$5))))-Q1482,0))</f>
        <v/>
      </c>
      <c r="V1482">
        <f>IF($D$20=0,1,IFERROR(IF(ROUND(S1482,3)=1,1,IF(AND(ABS(U1482)&lt;$D$19,S1482&gt;1),1,0)),0))</f>
        <v/>
      </c>
      <c r="W1482">
        <f>IF($D$20=0,IFERROR(W1483,MAX($D$16,POWER((ABS(K1482)^2)/($I$5*MAX(F1482,0.1)^2),1/3))),IF(IFERROR(AG1483,0)=0,IFERROR(W1483,MAX($D$16,POWER((ABS(K1482)^2)/($I$5*MAX(F1482,0.1)^2),1/3))),IF(OR(IFERROR(W1482,0)=0,IFERROR(AD1483,0)&gt;1),MAX($D$16,POWER((ABS(K1482)^2)/($I$5*MAX(F1482,0.1)^2),1/3)),IF(IFERROR(AF1482,0)&gt;0,MAX($D$16,IFERROR(W1482,0)+((IFERROR(AF1482,0))*$D$18*IF((IFERROR(AD1482,0))&lt;1,1,-1))),IF(IFERROR(AF1482,0)&lt;0,IF(ABS((MAX($D$16,POWER((ABS(K1482)^2)/($I$5*MAX(F1482,0.1)^2),1/3)))-IFERROR(W1482,0))&gt;$D$19,MAX($D$16,IF((MAX($D$16,POWER((ABS(K1482)^2)/($I$5*MAX(F1482,0.1)^2),1/3)))&gt;IFERROR(W1482,0),MIN((MAX($D$16,POWER((ABS(K1482)^2)/($I$5*MAX(F1482,0.1)^2),1/3))),IFERROR(W1482,0)+(MIN(ABS(IFERROR(AF1482,0))*$D$18,ABS((MAX($D$16,POWER((ABS(K1482)^2)/($I$5*MAX(F1482,0.1)^2),1/3)))-IFERROR(W1482,0))))),MAX((MAX($D$16,POWER((ABS(K1482)^2)/($I$5*MAX(F1482,0.1)^2),1/3))),IFERROR(W1482,0)-(MIN(ABS(IFERROR(AF1482,0))*$D$18,ABS((MAX($D$16,POWER((ABS(K1482)^2)/($I$5*MAX(F1482,0.1)^2),1/3)))-IFERROR(W1482,0))))))),MAX($D$16,POWER((ABS(K1482)^2)/($I$5*MAX(F1482,0.1)^2),1/3))),MAX($D$16,IFERROR(W1482,0)))))))</f>
        <v/>
      </c>
      <c r="X1482">
        <f>((F1482)+(G1482)*(W1482))*(W1482)</f>
        <v/>
      </c>
      <c r="Y1482">
        <f>(((F1482)+(G1482)*(W1482))*(W1482))/MAX((F1482)+2*(W1482)*SQRT(1+(G1482)^2),1E-6)</f>
        <v/>
      </c>
      <c r="Z1482">
        <f>ABS(K1482)/MAX(((F1482)+(G1482)*(W1482))*(W1482),1E-6)</f>
        <v/>
      </c>
      <c r="AA1482">
        <f>E1482+W1482</f>
        <v/>
      </c>
      <c r="AB1482">
        <f>AA1482+((ABS(K1482)/MAX(((F1482)+(G1482)*(W1482))*(W1482),1E-6))^2)/(2*$I$5)</f>
        <v/>
      </c>
      <c r="AC1482">
        <f>((ABS(K1482)*$D$6)/(MAX(((F1482)+(G1482)*(W1482))*(W1482),1E-6)*MAX(((((F1482)+(G1482)*(W1482))*(W1482))/MAX((F1482)+2*(W1482)*SQRT(1+(G1482)^2),1E-6))^(2/3),1E-6)))^2</f>
        <v/>
      </c>
      <c r="AD1482">
        <f>ABS(ABS(K1482)/MAX(((F1482)+(G1482)*(W1482))*(W1482),1E-6))/SQRT($I$5*MAX((((F1482)+(G1482)*(W1482))*(W1482))/MAX((F1482)+2*(G1482)*(W1482),1E-6),1E-6))</f>
        <v/>
      </c>
      <c r="AE1482">
        <f>((F1482)*(W1482)^2)/2+(G1482)*(W1482)^3/3+(ABS(K1482)^2)/($I$5*MAX(((F1482)+(G1482)*(W1482))*(W1482),1E-6))</f>
        <v/>
      </c>
      <c r="AF1482">
        <f>IF($D$20=0,0,IFERROR(AB1483+(((AC1482+AC1483)/2)*J1483)+(IF(Z1482&gt;Z1483,$D$8*((Z1482^2-Z1483^2)/(2*$I$5)),$D$9*((Z1483^2-Z1482^2)/(2*$I$5)))+($D$10*(ABS(I1483)/90)*(MAX(Z1482^2,Z1483^2)/(2*$I$5))))-AB1482,0))</f>
        <v/>
      </c>
      <c r="AG1482">
        <f>IF($D$20=0,1,IFERROR(IF(ROUND(AD1482,3)=1,1,IF(AND(ABS(AF1482)&lt;$D$19,AD1482&lt;1),1,0)),0))</f>
        <v/>
      </c>
      <c r="AH1482">
        <f>IFERROR(IF(V32="Supercritical",MAX($D$16,IFERROR(L1482,MAX($D$16,POWER((ABS(K1482)^2)/($I$5*MAX(F1482,0.1)^2),1/3)))),IF(V32="Subcritical",MAX($D$16,IFERROR(W1482,MAX($D$16,POWER((ABS(K1482)^2)/($I$5*MAX(F1482,0.1)^2),1/3)))),IF(AND(IFERROR(V1482,0)=1,IFERROR(AG1482,0)=1),IF(IFERROR(T1482,-1E99)&gt;=IFERROR(AE1482,-1E99),MAX($D$16,IFERROR(L1482,MAX($D$16,POWER((ABS(K1482)^2)/($I$5*MAX(F1482,0.1)^2),1/3)))),MAX($D$16,IFERROR(W1482,MAX($D$16,POWER((ABS(K1482)^2)/($I$5*MAX(F1482,0.1)^2),1/3))))),IF(IFERROR(V1482,0)=1,MAX($D$16,IFERROR(L1482,MAX($D$16,POWER((ABS(K1482)^2)/($I$5*MAX(F1482,0.1)^2),1/3)))),IF(IFERROR(AG1482,0)=1,MAX($D$16,IFERROR(W1482,MAX($D$16,POWER((ABS(K1482)^2)/($I$5*MAX(F1482,0.1)^2),1/3)))),MAX($D$16,POWER((ABS(K1482)^2)/($I$5*MAX(F1482,0.1)^2),1/3))))))),MAX($D$16,POWER((ABS(K1482)^2)/($I$5*MAX(F1482,0.1)^2),1/3)))</f>
        <v/>
      </c>
      <c r="AI1482">
        <f>E1482+AH1482</f>
        <v/>
      </c>
      <c r="AJ1482">
        <f>AI1482+((ABS(K1482)/MAX(((F1482)+(G1482)*(AH1482))*(AH1482),1E-6))^2)/(2*$I$5)</f>
        <v/>
      </c>
      <c r="AM1482" t="n">
        <v>0</v>
      </c>
      <c r="AN1482" t="n">
        <v>0</v>
      </c>
      <c r="AO1482">
        <f>AM1482+AN1482</f>
        <v/>
      </c>
      <c r="AP1482">
        <f>AP1481+AO1482</f>
        <v/>
      </c>
      <c r="AQ1482">
        <f>ABS(ABS(K1482)/MAX(((F1482)+(G1482)*(AH1482))*(AH1482),1E-6))/SQRT($I$5*MAX((((F1482)+(G1482)*(AH1482))*(AH1482))/MAX((F1482)+2*(G1482)*(AH1482),1E-6),1E-6))</f>
        <v/>
      </c>
      <c r="AR1482">
        <f>IF(AQ1482&lt;1,"Subcritical","Supercritical")</f>
        <v/>
      </c>
      <c r="AS1482">
        <f>((ABS(K1482)*$D$6)/(MAX(((F1482)+(G1482)*(AH1482))*(AH1482),1E-6)*MAX(((((F1482)+(G1482)*(AH1482))*(AH1482))/MAX((F1482)+2*(AH1482)*SQRT(1+(G1482)^2),1E-6))^(2/3),1E-6)))^2</f>
        <v/>
      </c>
    </row>
    <row r="1483">
      <c r="A1483" t="n">
        <v>1334</v>
      </c>
      <c r="B1483" t="n">
        <v>1332.89</v>
      </c>
      <c r="C1483" t="n">
        <v>616067.094</v>
      </c>
      <c r="D1483" t="n">
        <v>3096671.346</v>
      </c>
      <c r="E1483" t="n">
        <v>631.8955</v>
      </c>
      <c r="F1483" t="n">
        <v>5.2</v>
      </c>
      <c r="G1483" t="n">
        <v>0</v>
      </c>
      <c r="H1483" t="inlineStr">
        <is>
          <t>Normal</t>
        </is>
      </c>
      <c r="I1483" t="n">
        <v>0</v>
      </c>
      <c r="J1483">
        <f>B1483-B1482</f>
        <v/>
      </c>
      <c r="K1483">
        <f>MAX(0,K1482-AO1482)</f>
        <v/>
      </c>
      <c r="L1483">
        <f>IF($D$20=0,IFERROR(L1482,MAX($D$16,POWER((ABS(K1483)^2)/($I$5*MAX(F1483,0.1)^2),1/3))),IF(IFERROR(V1482,0)=0,IFERROR(L1482,MAX($D$16,POWER((ABS(K1483)^2)/($I$5*MAX(F1483,0.1)^2),1/3))),IF(OR(IFERROR(L1483,0)=0,IFERROR(S1482,0)&lt;1,IFERROR(S1483,0)&lt;1),MAX($D$16,POWER((ABS(K1483)^2)/($I$5*MAX(F1483,0.1)^2),1/3)),IF(IFERROR(U1483,0)&gt;0,MAX($D$16,IFERROR(L1483,0)+((IFERROR(U1483,0))*$D$18*IF((IFERROR(S1483,0))&lt;1,1,-1))),IF(IFERROR(U1483,0)&lt;0,IF(ABS((MAX($D$16,POWER((ABS(K1483)^2)/($I$5*MAX(F1483,0.1)^2),1/3)))-IFERROR(L1483,0))&gt;$D$19,MAX($D$16,IF((MAX($D$16,POWER((ABS(K1483)^2)/($I$5*MAX(F1483,0.1)^2),1/3)))&gt;IFERROR(L1483,0),MIN((MAX($D$16,POWER((ABS(K1483)^2)/($I$5*MAX(F1483,0.1)^2),1/3))),IFERROR(L1483,0)+(MIN(ABS(IFERROR(U1483,0))*$D$18,ABS((MAX($D$16,POWER((ABS(K1483)^2)/($I$5*MAX(F1483,0.1)^2),1/3)))-IFERROR(L1483,0))))),MAX((MAX($D$16,POWER((ABS(K1483)^2)/($I$5*MAX(F1483,0.1)^2),1/3))),IFERROR(L1483,0)-(MIN(ABS(IFERROR(U1483,0))*$D$18,ABS((MAX($D$16,POWER((ABS(K1483)^2)/($I$5*MAX(F1483,0.1)^2),1/3)))-IFERROR(L1483,0))))))),MAX($D$16,POWER((ABS(K1483)^2)/($I$5*MAX(F1483,0.1)^2),1/3))),MAX($D$16,IFERROR(L1483,0)))))))</f>
        <v/>
      </c>
      <c r="M1483">
        <f>((F1483)+(G1483)*(L1483))*(L1483)</f>
        <v/>
      </c>
      <c r="N1483">
        <f>(((F1483)+(G1483)*(L1483))*(L1483))/MAX((F1483)+2*(L1483)*SQRT(1+(G1483)^2),1E-6)</f>
        <v/>
      </c>
      <c r="O1483">
        <f>ABS(K1483)/MAX(((F1483)+(G1483)*(L1483))*(L1483),1E-6)</f>
        <v/>
      </c>
      <c r="P1483">
        <f>E1483+L1483</f>
        <v/>
      </c>
      <c r="Q1483">
        <f>P1483+((ABS(K1483)/MAX(((F1483)+(G1483)*(L1483))*(L1483),1E-6))^2)/(2*$I$5)</f>
        <v/>
      </c>
      <c r="R1483">
        <f>((ABS(K1483)*$D$6)/(MAX(((F1483)+(G1483)*(L1483))*(L1483),1E-6)*MAX(((((F1483)+(G1483)*(L1483))*(L1483))/MAX((F1483)+2*(L1483)*SQRT(1+(G1483)^2),1E-6))^(2/3),1E-6)))^2</f>
        <v/>
      </c>
      <c r="S1483">
        <f>ABS(ABS(K1483)/MAX(((F1483)+(G1483)*(L1483))*(L1483),1E-6))/SQRT($I$5*MAX((((F1483)+(G1483)*(L1483))*(L1483))/MAX((F1483)+2*(G1483)*(L1483),1E-6),1E-6))</f>
        <v/>
      </c>
      <c r="T1483">
        <f>((F1483)*(L1483)^2)/2+(G1483)*(L1483)^3/3+(ABS(K1483)^2)/($I$5*MAX(((F1483)+(G1483)*(L1483))*(L1483),1E-6))</f>
        <v/>
      </c>
      <c r="U1483">
        <f>IF($D$20=0,0,IFERROR(Q1482-(((R1482+R1483)/2)*J1483)-(IF(O1482&gt;O1483,$D$8*((O1482^2-O1483^2)/(2*$I$5)),$D$9*((O1483^2-O1482^2)/(2*$I$5)))+($D$10*(ABS(I1483)/90)*(MAX(O1482^2,O1483^2)/(2*$I$5))))-Q1483,0))</f>
        <v/>
      </c>
      <c r="V1483">
        <f>IF($D$20=0,1,IFERROR(IF(ROUND(S1483,3)=1,1,IF(AND(ABS(U1483)&lt;$D$19,S1483&gt;1),1,0)),0))</f>
        <v/>
      </c>
      <c r="W1483">
        <f>IF($D$20=0,IFERROR(W1484,MAX($D$16,POWER((ABS(K1483)^2)/($I$5*MAX(F1483,0.1)^2),1/3))),IF(IFERROR(AG1484,0)=0,IFERROR(W1484,MAX($D$16,POWER((ABS(K1483)^2)/($I$5*MAX(F1483,0.1)^2),1/3))),IF(OR(IFERROR(W1483,0)=0,IFERROR(AD1484,0)&gt;1),MAX($D$16,POWER((ABS(K1483)^2)/($I$5*MAX(F1483,0.1)^2),1/3)),IF(IFERROR(AF1483,0)&gt;0,MAX($D$16,IFERROR(W1483,0)+((IFERROR(AF1483,0))*$D$18*IF((IFERROR(AD1483,0))&lt;1,1,-1))),IF(IFERROR(AF1483,0)&lt;0,IF(ABS((MAX($D$16,POWER((ABS(K1483)^2)/($I$5*MAX(F1483,0.1)^2),1/3)))-IFERROR(W1483,0))&gt;$D$19,MAX($D$16,IF((MAX($D$16,POWER((ABS(K1483)^2)/($I$5*MAX(F1483,0.1)^2),1/3)))&gt;IFERROR(W1483,0),MIN((MAX($D$16,POWER((ABS(K1483)^2)/($I$5*MAX(F1483,0.1)^2),1/3))),IFERROR(W1483,0)+(MIN(ABS(IFERROR(AF1483,0))*$D$18,ABS((MAX($D$16,POWER((ABS(K1483)^2)/($I$5*MAX(F1483,0.1)^2),1/3)))-IFERROR(W1483,0))))),MAX((MAX($D$16,POWER((ABS(K1483)^2)/($I$5*MAX(F1483,0.1)^2),1/3))),IFERROR(W1483,0)-(MIN(ABS(IFERROR(AF1483,0))*$D$18,ABS((MAX($D$16,POWER((ABS(K1483)^2)/($I$5*MAX(F1483,0.1)^2),1/3)))-IFERROR(W1483,0))))))),MAX($D$16,POWER((ABS(K1483)^2)/($I$5*MAX(F1483,0.1)^2),1/3))),MAX($D$16,IFERROR(W1483,0)))))))</f>
        <v/>
      </c>
      <c r="X1483">
        <f>((F1483)+(G1483)*(W1483))*(W1483)</f>
        <v/>
      </c>
      <c r="Y1483">
        <f>(((F1483)+(G1483)*(W1483))*(W1483))/MAX((F1483)+2*(W1483)*SQRT(1+(G1483)^2),1E-6)</f>
        <v/>
      </c>
      <c r="Z1483">
        <f>ABS(K1483)/MAX(((F1483)+(G1483)*(W1483))*(W1483),1E-6)</f>
        <v/>
      </c>
      <c r="AA1483">
        <f>E1483+W1483</f>
        <v/>
      </c>
      <c r="AB1483">
        <f>AA1483+((ABS(K1483)/MAX(((F1483)+(G1483)*(W1483))*(W1483),1E-6))^2)/(2*$I$5)</f>
        <v/>
      </c>
      <c r="AC1483">
        <f>((ABS(K1483)*$D$6)/(MAX(((F1483)+(G1483)*(W1483))*(W1483),1E-6)*MAX(((((F1483)+(G1483)*(W1483))*(W1483))/MAX((F1483)+2*(W1483)*SQRT(1+(G1483)^2),1E-6))^(2/3),1E-6)))^2</f>
        <v/>
      </c>
      <c r="AD1483">
        <f>ABS(ABS(K1483)/MAX(((F1483)+(G1483)*(W1483))*(W1483),1E-6))/SQRT($I$5*MAX((((F1483)+(G1483)*(W1483))*(W1483))/MAX((F1483)+2*(G1483)*(W1483),1E-6),1E-6))</f>
        <v/>
      </c>
      <c r="AE1483">
        <f>((F1483)*(W1483)^2)/2+(G1483)*(W1483)^3/3+(ABS(K1483)^2)/($I$5*MAX(((F1483)+(G1483)*(W1483))*(W1483),1E-6))</f>
        <v/>
      </c>
      <c r="AF1483">
        <f>IF($D$20=0,0,IFERROR(AB1484+(((AC1483+AC1484)/2)*J1484)+(IF(Z1483&gt;Z1484,$D$8*((Z1483^2-Z1484^2)/(2*$I$5)),$D$9*((Z1484^2-Z1483^2)/(2*$I$5)))+($D$10*(ABS(I1484)/90)*(MAX(Z1483^2,Z1484^2)/(2*$I$5))))-AB1483,0))</f>
        <v/>
      </c>
      <c r="AG1483">
        <f>IF($D$20=0,1,IFERROR(IF(ROUND(AD1483,3)=1,1,IF(AND(ABS(AF1483)&lt;$D$19,AD1483&lt;1),1,0)),0))</f>
        <v/>
      </c>
      <c r="AH1483">
        <f>IFERROR(IF(V32="Supercritical",MAX($D$16,IFERROR(L1483,MAX($D$16,POWER((ABS(K1483)^2)/($I$5*MAX(F1483,0.1)^2),1/3)))),IF(V32="Subcritical",MAX($D$16,IFERROR(W1483,MAX($D$16,POWER((ABS(K1483)^2)/($I$5*MAX(F1483,0.1)^2),1/3)))),IF(AND(IFERROR(V1483,0)=1,IFERROR(AG1483,0)=1),IF(IFERROR(T1483,-1E99)&gt;=IFERROR(AE1483,-1E99),MAX($D$16,IFERROR(L1483,MAX($D$16,POWER((ABS(K1483)^2)/($I$5*MAX(F1483,0.1)^2),1/3)))),MAX($D$16,IFERROR(W1483,MAX($D$16,POWER((ABS(K1483)^2)/($I$5*MAX(F1483,0.1)^2),1/3))))),IF(IFERROR(V1483,0)=1,MAX($D$16,IFERROR(L1483,MAX($D$16,POWER((ABS(K1483)^2)/($I$5*MAX(F1483,0.1)^2),1/3)))),IF(IFERROR(AG1483,0)=1,MAX($D$16,IFERROR(W1483,MAX($D$16,POWER((ABS(K1483)^2)/($I$5*MAX(F1483,0.1)^2),1/3)))),MAX($D$16,POWER((ABS(K1483)^2)/($I$5*MAX(F1483,0.1)^2),1/3))))))),MAX($D$16,POWER((ABS(K1483)^2)/($I$5*MAX(F1483,0.1)^2),1/3)))</f>
        <v/>
      </c>
      <c r="AI1483">
        <f>E1483+AH1483</f>
        <v/>
      </c>
      <c r="AJ1483">
        <f>AI1483+((ABS(K1483)/MAX(((F1483)+(G1483)*(AH1483))*(AH1483),1E-6))^2)/(2*$I$5)</f>
        <v/>
      </c>
      <c r="AM1483" t="n">
        <v>0</v>
      </c>
      <c r="AN1483" t="n">
        <v>0</v>
      </c>
      <c r="AO1483">
        <f>AM1483+AN1483</f>
        <v/>
      </c>
      <c r="AP1483">
        <f>AP1482+AO1483</f>
        <v/>
      </c>
      <c r="AQ1483">
        <f>ABS(ABS(K1483)/MAX(((F1483)+(G1483)*(AH1483))*(AH1483),1E-6))/SQRT($I$5*MAX((((F1483)+(G1483)*(AH1483))*(AH1483))/MAX((F1483)+2*(G1483)*(AH1483),1E-6),1E-6))</f>
        <v/>
      </c>
      <c r="AR1483">
        <f>IF(AQ1483&lt;1,"Subcritical","Supercritical")</f>
        <v/>
      </c>
      <c r="AS1483">
        <f>((ABS(K1483)*$D$6)/(MAX(((F1483)+(G1483)*(AH1483))*(AH1483),1E-6)*MAX(((((F1483)+(G1483)*(AH1483))*(AH1483))/MAX((F1483)+2*(AH1483)*SQRT(1+(G1483)^2),1E-6))^(2/3),1E-6)))^2</f>
        <v/>
      </c>
    </row>
    <row r="1484">
      <c r="A1484" t="n">
        <v>1335</v>
      </c>
      <c r="B1484" t="n">
        <v>1333.889</v>
      </c>
      <c r="C1484" t="n">
        <v>616067.052</v>
      </c>
      <c r="D1484" t="n">
        <v>3096670.347</v>
      </c>
      <c r="E1484" t="n">
        <v>631.895</v>
      </c>
      <c r="F1484" t="n">
        <v>5.2</v>
      </c>
      <c r="G1484" t="n">
        <v>0</v>
      </c>
      <c r="H1484" t="inlineStr">
        <is>
          <t>Normal</t>
        </is>
      </c>
      <c r="I1484" t="n">
        <v>0.057</v>
      </c>
      <c r="J1484">
        <f>B1484-B1483</f>
        <v/>
      </c>
      <c r="K1484">
        <f>MAX(0,K1483-AO1483)</f>
        <v/>
      </c>
      <c r="L1484">
        <f>IF($D$20=0,IFERROR(L1483,MAX($D$16,POWER((ABS(K1484)^2)/($I$5*MAX(F1484,0.1)^2),1/3))),IF(IFERROR(V1483,0)=0,IFERROR(L1483,MAX($D$16,POWER((ABS(K1484)^2)/($I$5*MAX(F1484,0.1)^2),1/3))),IF(OR(IFERROR(L1484,0)=0,IFERROR(S1483,0)&lt;1,IFERROR(S1484,0)&lt;1),MAX($D$16,POWER((ABS(K1484)^2)/($I$5*MAX(F1484,0.1)^2),1/3)),IF(IFERROR(U1484,0)&gt;0,MAX($D$16,IFERROR(L1484,0)+((IFERROR(U1484,0))*$D$18*IF((IFERROR(S1484,0))&lt;1,1,-1))),IF(IFERROR(U1484,0)&lt;0,IF(ABS((MAX($D$16,POWER((ABS(K1484)^2)/($I$5*MAX(F1484,0.1)^2),1/3)))-IFERROR(L1484,0))&gt;$D$19,MAX($D$16,IF((MAX($D$16,POWER((ABS(K1484)^2)/($I$5*MAX(F1484,0.1)^2),1/3)))&gt;IFERROR(L1484,0),MIN((MAX($D$16,POWER((ABS(K1484)^2)/($I$5*MAX(F1484,0.1)^2),1/3))),IFERROR(L1484,0)+(MIN(ABS(IFERROR(U1484,0))*$D$18,ABS((MAX($D$16,POWER((ABS(K1484)^2)/($I$5*MAX(F1484,0.1)^2),1/3)))-IFERROR(L1484,0))))),MAX((MAX($D$16,POWER((ABS(K1484)^2)/($I$5*MAX(F1484,0.1)^2),1/3))),IFERROR(L1484,0)-(MIN(ABS(IFERROR(U1484,0))*$D$18,ABS((MAX($D$16,POWER((ABS(K1484)^2)/($I$5*MAX(F1484,0.1)^2),1/3)))-IFERROR(L1484,0))))))),MAX($D$16,POWER((ABS(K1484)^2)/($I$5*MAX(F1484,0.1)^2),1/3))),MAX($D$16,IFERROR(L1484,0)))))))</f>
        <v/>
      </c>
      <c r="M1484">
        <f>((F1484)+(G1484)*(L1484))*(L1484)</f>
        <v/>
      </c>
      <c r="N1484">
        <f>(((F1484)+(G1484)*(L1484))*(L1484))/MAX((F1484)+2*(L1484)*SQRT(1+(G1484)^2),1E-6)</f>
        <v/>
      </c>
      <c r="O1484">
        <f>ABS(K1484)/MAX(((F1484)+(G1484)*(L1484))*(L1484),1E-6)</f>
        <v/>
      </c>
      <c r="P1484">
        <f>E1484+L1484</f>
        <v/>
      </c>
      <c r="Q1484">
        <f>P1484+((ABS(K1484)/MAX(((F1484)+(G1484)*(L1484))*(L1484),1E-6))^2)/(2*$I$5)</f>
        <v/>
      </c>
      <c r="R1484">
        <f>((ABS(K1484)*$D$6)/(MAX(((F1484)+(G1484)*(L1484))*(L1484),1E-6)*MAX(((((F1484)+(G1484)*(L1484))*(L1484))/MAX((F1484)+2*(L1484)*SQRT(1+(G1484)^2),1E-6))^(2/3),1E-6)))^2</f>
        <v/>
      </c>
      <c r="S1484">
        <f>ABS(ABS(K1484)/MAX(((F1484)+(G1484)*(L1484))*(L1484),1E-6))/SQRT($I$5*MAX((((F1484)+(G1484)*(L1484))*(L1484))/MAX((F1484)+2*(G1484)*(L1484),1E-6),1E-6))</f>
        <v/>
      </c>
      <c r="T1484">
        <f>((F1484)*(L1484)^2)/2+(G1484)*(L1484)^3/3+(ABS(K1484)^2)/($I$5*MAX(((F1484)+(G1484)*(L1484))*(L1484),1E-6))</f>
        <v/>
      </c>
      <c r="U1484">
        <f>IF($D$20=0,0,IFERROR(Q1483-(((R1483+R1484)/2)*J1484)-(IF(O1483&gt;O1484,$D$8*((O1483^2-O1484^2)/(2*$I$5)),$D$9*((O1484^2-O1483^2)/(2*$I$5)))+($D$10*(ABS(I1484)/90)*(MAX(O1483^2,O1484^2)/(2*$I$5))))-Q1484,0))</f>
        <v/>
      </c>
      <c r="V1484">
        <f>IF($D$20=0,1,IFERROR(IF(ROUND(S1484,3)=1,1,IF(AND(ABS(U1484)&lt;$D$19,S1484&gt;1),1,0)),0))</f>
        <v/>
      </c>
      <c r="W1484">
        <f>IF($D$20=0,IFERROR(W1485,MAX($D$16,POWER((ABS(K1484)^2)/($I$5*MAX(F1484,0.1)^2),1/3))),IF(IFERROR(AG1485,0)=0,IFERROR(W1485,MAX($D$16,POWER((ABS(K1484)^2)/($I$5*MAX(F1484,0.1)^2),1/3))),IF(OR(IFERROR(W1484,0)=0,IFERROR(AD1485,0)&gt;1),MAX($D$16,POWER((ABS(K1484)^2)/($I$5*MAX(F1484,0.1)^2),1/3)),IF(IFERROR(AF1484,0)&gt;0,MAX($D$16,IFERROR(W1484,0)+((IFERROR(AF1484,0))*$D$18*IF((IFERROR(AD1484,0))&lt;1,1,-1))),IF(IFERROR(AF1484,0)&lt;0,IF(ABS((MAX($D$16,POWER((ABS(K1484)^2)/($I$5*MAX(F1484,0.1)^2),1/3)))-IFERROR(W1484,0))&gt;$D$19,MAX($D$16,IF((MAX($D$16,POWER((ABS(K1484)^2)/($I$5*MAX(F1484,0.1)^2),1/3)))&gt;IFERROR(W1484,0),MIN((MAX($D$16,POWER((ABS(K1484)^2)/($I$5*MAX(F1484,0.1)^2),1/3))),IFERROR(W1484,0)+(MIN(ABS(IFERROR(AF1484,0))*$D$18,ABS((MAX($D$16,POWER((ABS(K1484)^2)/($I$5*MAX(F1484,0.1)^2),1/3)))-IFERROR(W1484,0))))),MAX((MAX($D$16,POWER((ABS(K1484)^2)/($I$5*MAX(F1484,0.1)^2),1/3))),IFERROR(W1484,0)-(MIN(ABS(IFERROR(AF1484,0))*$D$18,ABS((MAX($D$16,POWER((ABS(K1484)^2)/($I$5*MAX(F1484,0.1)^2),1/3)))-IFERROR(W1484,0))))))),MAX($D$16,POWER((ABS(K1484)^2)/($I$5*MAX(F1484,0.1)^2),1/3))),MAX($D$16,IFERROR(W1484,0)))))))</f>
        <v/>
      </c>
      <c r="X1484">
        <f>((F1484)+(G1484)*(W1484))*(W1484)</f>
        <v/>
      </c>
      <c r="Y1484">
        <f>(((F1484)+(G1484)*(W1484))*(W1484))/MAX((F1484)+2*(W1484)*SQRT(1+(G1484)^2),1E-6)</f>
        <v/>
      </c>
      <c r="Z1484">
        <f>ABS(K1484)/MAX(((F1484)+(G1484)*(W1484))*(W1484),1E-6)</f>
        <v/>
      </c>
      <c r="AA1484">
        <f>E1484+W1484</f>
        <v/>
      </c>
      <c r="AB1484">
        <f>AA1484+((ABS(K1484)/MAX(((F1484)+(G1484)*(W1484))*(W1484),1E-6))^2)/(2*$I$5)</f>
        <v/>
      </c>
      <c r="AC1484">
        <f>((ABS(K1484)*$D$6)/(MAX(((F1484)+(G1484)*(W1484))*(W1484),1E-6)*MAX(((((F1484)+(G1484)*(W1484))*(W1484))/MAX((F1484)+2*(W1484)*SQRT(1+(G1484)^2),1E-6))^(2/3),1E-6)))^2</f>
        <v/>
      </c>
      <c r="AD1484">
        <f>ABS(ABS(K1484)/MAX(((F1484)+(G1484)*(W1484))*(W1484),1E-6))/SQRT($I$5*MAX((((F1484)+(G1484)*(W1484))*(W1484))/MAX((F1484)+2*(G1484)*(W1484),1E-6),1E-6))</f>
        <v/>
      </c>
      <c r="AE1484">
        <f>((F1484)*(W1484)^2)/2+(G1484)*(W1484)^3/3+(ABS(K1484)^2)/($I$5*MAX(((F1484)+(G1484)*(W1484))*(W1484),1E-6))</f>
        <v/>
      </c>
      <c r="AF1484">
        <f>IF($D$20=0,0,IFERROR(AB1485+(((AC1484+AC1485)/2)*J1485)+(IF(Z1484&gt;Z1485,$D$8*((Z1484^2-Z1485^2)/(2*$I$5)),$D$9*((Z1485^2-Z1484^2)/(2*$I$5)))+($D$10*(ABS(I1485)/90)*(MAX(Z1484^2,Z1485^2)/(2*$I$5))))-AB1484,0))</f>
        <v/>
      </c>
      <c r="AG1484">
        <f>IF($D$20=0,1,IFERROR(IF(ROUND(AD1484,3)=1,1,IF(AND(ABS(AF1484)&lt;$D$19,AD1484&lt;1),1,0)),0))</f>
        <v/>
      </c>
      <c r="AH1484">
        <f>IFERROR(IF(V32="Supercritical",MAX($D$16,IFERROR(L1484,MAX($D$16,POWER((ABS(K1484)^2)/($I$5*MAX(F1484,0.1)^2),1/3)))),IF(V32="Subcritical",MAX($D$16,IFERROR(W1484,MAX($D$16,POWER((ABS(K1484)^2)/($I$5*MAX(F1484,0.1)^2),1/3)))),IF(AND(IFERROR(V1484,0)=1,IFERROR(AG1484,0)=1),IF(IFERROR(T1484,-1E99)&gt;=IFERROR(AE1484,-1E99),MAX($D$16,IFERROR(L1484,MAX($D$16,POWER((ABS(K1484)^2)/($I$5*MAX(F1484,0.1)^2),1/3)))),MAX($D$16,IFERROR(W1484,MAX($D$16,POWER((ABS(K1484)^2)/($I$5*MAX(F1484,0.1)^2),1/3))))),IF(IFERROR(V1484,0)=1,MAX($D$16,IFERROR(L1484,MAX($D$16,POWER((ABS(K1484)^2)/($I$5*MAX(F1484,0.1)^2),1/3)))),IF(IFERROR(AG1484,0)=1,MAX($D$16,IFERROR(W1484,MAX($D$16,POWER((ABS(K1484)^2)/($I$5*MAX(F1484,0.1)^2),1/3)))),MAX($D$16,POWER((ABS(K1484)^2)/($I$5*MAX(F1484,0.1)^2),1/3))))))),MAX($D$16,POWER((ABS(K1484)^2)/($I$5*MAX(F1484,0.1)^2),1/3)))</f>
        <v/>
      </c>
      <c r="AI1484">
        <f>E1484+AH1484</f>
        <v/>
      </c>
      <c r="AJ1484">
        <f>AI1484+((ABS(K1484)/MAX(((F1484)+(G1484)*(AH1484))*(AH1484),1E-6))^2)/(2*$I$5)</f>
        <v/>
      </c>
      <c r="AM1484" t="n">
        <v>0</v>
      </c>
      <c r="AN1484" t="n">
        <v>0</v>
      </c>
      <c r="AO1484">
        <f>AM1484+AN1484</f>
        <v/>
      </c>
      <c r="AP1484">
        <f>AP1483+AO1484</f>
        <v/>
      </c>
      <c r="AQ1484">
        <f>ABS(ABS(K1484)/MAX(((F1484)+(G1484)*(AH1484))*(AH1484),1E-6))/SQRT($I$5*MAX((((F1484)+(G1484)*(AH1484))*(AH1484))/MAX((F1484)+2*(G1484)*(AH1484),1E-6),1E-6))</f>
        <v/>
      </c>
      <c r="AR1484">
        <f>IF(AQ1484&lt;1,"Subcritical","Supercritical")</f>
        <v/>
      </c>
      <c r="AS1484">
        <f>((ABS(K1484)*$D$6)/(MAX(((F1484)+(G1484)*(AH1484))*(AH1484),1E-6)*MAX(((((F1484)+(G1484)*(AH1484))*(AH1484))/MAX((F1484)+2*(AH1484)*SQRT(1+(G1484)^2),1E-6))^(2/3),1E-6)))^2</f>
        <v/>
      </c>
    </row>
    <row r="1485">
      <c r="A1485" t="n">
        <v>1336</v>
      </c>
      <c r="B1485" t="n">
        <v>1334.889</v>
      </c>
      <c r="C1485" t="n">
        <v>616067.009</v>
      </c>
      <c r="D1485" t="n">
        <v>3096669.348</v>
      </c>
      <c r="E1485" t="n">
        <v>631.8945</v>
      </c>
      <c r="F1485" t="n">
        <v>5.2</v>
      </c>
      <c r="G1485" t="n">
        <v>0</v>
      </c>
      <c r="H1485" t="inlineStr">
        <is>
          <t>Normal</t>
        </is>
      </c>
      <c r="I1485" t="n">
        <v>0.057</v>
      </c>
      <c r="J1485">
        <f>B1485-B1484</f>
        <v/>
      </c>
      <c r="K1485">
        <f>MAX(0,K1484-AO1484)</f>
        <v/>
      </c>
      <c r="L1485">
        <f>IF($D$20=0,IFERROR(L1484,MAX($D$16,POWER((ABS(K1485)^2)/($I$5*MAX(F1485,0.1)^2),1/3))),IF(IFERROR(V1484,0)=0,IFERROR(L1484,MAX($D$16,POWER((ABS(K1485)^2)/($I$5*MAX(F1485,0.1)^2),1/3))),IF(OR(IFERROR(L1485,0)=0,IFERROR(S1484,0)&lt;1,IFERROR(S1485,0)&lt;1),MAX($D$16,POWER((ABS(K1485)^2)/($I$5*MAX(F1485,0.1)^2),1/3)),IF(IFERROR(U1485,0)&gt;0,MAX($D$16,IFERROR(L1485,0)+((IFERROR(U1485,0))*$D$18*IF((IFERROR(S1485,0))&lt;1,1,-1))),IF(IFERROR(U1485,0)&lt;0,IF(ABS((MAX($D$16,POWER((ABS(K1485)^2)/($I$5*MAX(F1485,0.1)^2),1/3)))-IFERROR(L1485,0))&gt;$D$19,MAX($D$16,IF((MAX($D$16,POWER((ABS(K1485)^2)/($I$5*MAX(F1485,0.1)^2),1/3)))&gt;IFERROR(L1485,0),MIN((MAX($D$16,POWER((ABS(K1485)^2)/($I$5*MAX(F1485,0.1)^2),1/3))),IFERROR(L1485,0)+(MIN(ABS(IFERROR(U1485,0))*$D$18,ABS((MAX($D$16,POWER((ABS(K1485)^2)/($I$5*MAX(F1485,0.1)^2),1/3)))-IFERROR(L1485,0))))),MAX((MAX($D$16,POWER((ABS(K1485)^2)/($I$5*MAX(F1485,0.1)^2),1/3))),IFERROR(L1485,0)-(MIN(ABS(IFERROR(U1485,0))*$D$18,ABS((MAX($D$16,POWER((ABS(K1485)^2)/($I$5*MAX(F1485,0.1)^2),1/3)))-IFERROR(L1485,0))))))),MAX($D$16,POWER((ABS(K1485)^2)/($I$5*MAX(F1485,0.1)^2),1/3))),MAX($D$16,IFERROR(L1485,0)))))))</f>
        <v/>
      </c>
      <c r="M1485">
        <f>((F1485)+(G1485)*(L1485))*(L1485)</f>
        <v/>
      </c>
      <c r="N1485">
        <f>(((F1485)+(G1485)*(L1485))*(L1485))/MAX((F1485)+2*(L1485)*SQRT(1+(G1485)^2),1E-6)</f>
        <v/>
      </c>
      <c r="O1485">
        <f>ABS(K1485)/MAX(((F1485)+(G1485)*(L1485))*(L1485),1E-6)</f>
        <v/>
      </c>
      <c r="P1485">
        <f>E1485+L1485</f>
        <v/>
      </c>
      <c r="Q1485">
        <f>P1485+((ABS(K1485)/MAX(((F1485)+(G1485)*(L1485))*(L1485),1E-6))^2)/(2*$I$5)</f>
        <v/>
      </c>
      <c r="R1485">
        <f>((ABS(K1485)*$D$6)/(MAX(((F1485)+(G1485)*(L1485))*(L1485),1E-6)*MAX(((((F1485)+(G1485)*(L1485))*(L1485))/MAX((F1485)+2*(L1485)*SQRT(1+(G1485)^2),1E-6))^(2/3),1E-6)))^2</f>
        <v/>
      </c>
      <c r="S1485">
        <f>ABS(ABS(K1485)/MAX(((F1485)+(G1485)*(L1485))*(L1485),1E-6))/SQRT($I$5*MAX((((F1485)+(G1485)*(L1485))*(L1485))/MAX((F1485)+2*(G1485)*(L1485),1E-6),1E-6))</f>
        <v/>
      </c>
      <c r="T1485">
        <f>((F1485)*(L1485)^2)/2+(G1485)*(L1485)^3/3+(ABS(K1485)^2)/($I$5*MAX(((F1485)+(G1485)*(L1485))*(L1485),1E-6))</f>
        <v/>
      </c>
      <c r="U1485">
        <f>IF($D$20=0,0,IFERROR(Q1484-(((R1484+R1485)/2)*J1485)-(IF(O1484&gt;O1485,$D$8*((O1484^2-O1485^2)/(2*$I$5)),$D$9*((O1485^2-O1484^2)/(2*$I$5)))+($D$10*(ABS(I1485)/90)*(MAX(O1484^2,O1485^2)/(2*$I$5))))-Q1485,0))</f>
        <v/>
      </c>
      <c r="V1485">
        <f>IF($D$20=0,1,IFERROR(IF(ROUND(S1485,3)=1,1,IF(AND(ABS(U1485)&lt;$D$19,S1485&gt;1),1,0)),0))</f>
        <v/>
      </c>
      <c r="W1485">
        <f>IF($D$20=0,IFERROR(W1486,MAX($D$16,POWER((ABS(K1485)^2)/($I$5*MAX(F1485,0.1)^2),1/3))),IF(IFERROR(AG1486,0)=0,IFERROR(W1486,MAX($D$16,POWER((ABS(K1485)^2)/($I$5*MAX(F1485,0.1)^2),1/3))),IF(OR(IFERROR(W1485,0)=0,IFERROR(AD1486,0)&gt;1),MAX($D$16,POWER((ABS(K1485)^2)/($I$5*MAX(F1485,0.1)^2),1/3)),IF(IFERROR(AF1485,0)&gt;0,MAX($D$16,IFERROR(W1485,0)+((IFERROR(AF1485,0))*$D$18*IF((IFERROR(AD1485,0))&lt;1,1,-1))),IF(IFERROR(AF1485,0)&lt;0,IF(ABS((MAX($D$16,POWER((ABS(K1485)^2)/($I$5*MAX(F1485,0.1)^2),1/3)))-IFERROR(W1485,0))&gt;$D$19,MAX($D$16,IF((MAX($D$16,POWER((ABS(K1485)^2)/($I$5*MAX(F1485,0.1)^2),1/3)))&gt;IFERROR(W1485,0),MIN((MAX($D$16,POWER((ABS(K1485)^2)/($I$5*MAX(F1485,0.1)^2),1/3))),IFERROR(W1485,0)+(MIN(ABS(IFERROR(AF1485,0))*$D$18,ABS((MAX($D$16,POWER((ABS(K1485)^2)/($I$5*MAX(F1485,0.1)^2),1/3)))-IFERROR(W1485,0))))),MAX((MAX($D$16,POWER((ABS(K1485)^2)/($I$5*MAX(F1485,0.1)^2),1/3))),IFERROR(W1485,0)-(MIN(ABS(IFERROR(AF1485,0))*$D$18,ABS((MAX($D$16,POWER((ABS(K1485)^2)/($I$5*MAX(F1485,0.1)^2),1/3)))-IFERROR(W1485,0))))))),MAX($D$16,POWER((ABS(K1485)^2)/($I$5*MAX(F1485,0.1)^2),1/3))),MAX($D$16,IFERROR(W1485,0)))))))</f>
        <v/>
      </c>
      <c r="X1485">
        <f>((F1485)+(G1485)*(W1485))*(W1485)</f>
        <v/>
      </c>
      <c r="Y1485">
        <f>(((F1485)+(G1485)*(W1485))*(W1485))/MAX((F1485)+2*(W1485)*SQRT(1+(G1485)^2),1E-6)</f>
        <v/>
      </c>
      <c r="Z1485">
        <f>ABS(K1485)/MAX(((F1485)+(G1485)*(W1485))*(W1485),1E-6)</f>
        <v/>
      </c>
      <c r="AA1485">
        <f>E1485+W1485</f>
        <v/>
      </c>
      <c r="AB1485">
        <f>AA1485+((ABS(K1485)/MAX(((F1485)+(G1485)*(W1485))*(W1485),1E-6))^2)/(2*$I$5)</f>
        <v/>
      </c>
      <c r="AC1485">
        <f>((ABS(K1485)*$D$6)/(MAX(((F1485)+(G1485)*(W1485))*(W1485),1E-6)*MAX(((((F1485)+(G1485)*(W1485))*(W1485))/MAX((F1485)+2*(W1485)*SQRT(1+(G1485)^2),1E-6))^(2/3),1E-6)))^2</f>
        <v/>
      </c>
      <c r="AD1485">
        <f>ABS(ABS(K1485)/MAX(((F1485)+(G1485)*(W1485))*(W1485),1E-6))/SQRT($I$5*MAX((((F1485)+(G1485)*(W1485))*(W1485))/MAX((F1485)+2*(G1485)*(W1485),1E-6),1E-6))</f>
        <v/>
      </c>
      <c r="AE1485">
        <f>((F1485)*(W1485)^2)/2+(G1485)*(W1485)^3/3+(ABS(K1485)^2)/($I$5*MAX(((F1485)+(G1485)*(W1485))*(W1485),1E-6))</f>
        <v/>
      </c>
      <c r="AF1485">
        <f>IF($D$20=0,0,IFERROR(AB1486+(((AC1485+AC1486)/2)*J1486)+(IF(Z1485&gt;Z1486,$D$8*((Z1485^2-Z1486^2)/(2*$I$5)),$D$9*((Z1486^2-Z1485^2)/(2*$I$5)))+($D$10*(ABS(I1486)/90)*(MAX(Z1485^2,Z1486^2)/(2*$I$5))))-AB1485,0))</f>
        <v/>
      </c>
      <c r="AG1485">
        <f>IF($D$20=0,1,IFERROR(IF(ROUND(AD1485,3)=1,1,IF(AND(ABS(AF1485)&lt;$D$19,AD1485&lt;1),1,0)),0))</f>
        <v/>
      </c>
      <c r="AH1485">
        <f>IFERROR(IF(V32="Supercritical",MAX($D$16,IFERROR(L1485,MAX($D$16,POWER((ABS(K1485)^2)/($I$5*MAX(F1485,0.1)^2),1/3)))),IF(V32="Subcritical",MAX($D$16,IFERROR(W1485,MAX($D$16,POWER((ABS(K1485)^2)/($I$5*MAX(F1485,0.1)^2),1/3)))),IF(AND(IFERROR(V1485,0)=1,IFERROR(AG1485,0)=1),IF(IFERROR(T1485,-1E99)&gt;=IFERROR(AE1485,-1E99),MAX($D$16,IFERROR(L1485,MAX($D$16,POWER((ABS(K1485)^2)/($I$5*MAX(F1485,0.1)^2),1/3)))),MAX($D$16,IFERROR(W1485,MAX($D$16,POWER((ABS(K1485)^2)/($I$5*MAX(F1485,0.1)^2),1/3))))),IF(IFERROR(V1485,0)=1,MAX($D$16,IFERROR(L1485,MAX($D$16,POWER((ABS(K1485)^2)/($I$5*MAX(F1485,0.1)^2),1/3)))),IF(IFERROR(AG1485,0)=1,MAX($D$16,IFERROR(W1485,MAX($D$16,POWER((ABS(K1485)^2)/($I$5*MAX(F1485,0.1)^2),1/3)))),MAX($D$16,POWER((ABS(K1485)^2)/($I$5*MAX(F1485,0.1)^2),1/3))))))),MAX($D$16,POWER((ABS(K1485)^2)/($I$5*MAX(F1485,0.1)^2),1/3)))</f>
        <v/>
      </c>
      <c r="AI1485">
        <f>E1485+AH1485</f>
        <v/>
      </c>
      <c r="AJ1485">
        <f>AI1485+((ABS(K1485)/MAX(((F1485)+(G1485)*(AH1485))*(AH1485),1E-6))^2)/(2*$I$5)</f>
        <v/>
      </c>
      <c r="AM1485" t="n">
        <v>0</v>
      </c>
      <c r="AN1485" t="n">
        <v>0</v>
      </c>
      <c r="AO1485">
        <f>AM1485+AN1485</f>
        <v/>
      </c>
      <c r="AP1485">
        <f>AP1484+AO1485</f>
        <v/>
      </c>
      <c r="AQ1485">
        <f>ABS(ABS(K1485)/MAX(((F1485)+(G1485)*(AH1485))*(AH1485),1E-6))/SQRT($I$5*MAX((((F1485)+(G1485)*(AH1485))*(AH1485))/MAX((F1485)+2*(G1485)*(AH1485),1E-6),1E-6))</f>
        <v/>
      </c>
      <c r="AR1485">
        <f>IF(AQ1485&lt;1,"Subcritical","Supercritical")</f>
        <v/>
      </c>
      <c r="AS1485">
        <f>((ABS(K1485)*$D$6)/(MAX(((F1485)+(G1485)*(AH1485))*(AH1485),1E-6)*MAX(((((F1485)+(G1485)*(AH1485))*(AH1485))/MAX((F1485)+2*(AH1485)*SQRT(1+(G1485)^2),1E-6))^(2/3),1E-6)))^2</f>
        <v/>
      </c>
    </row>
    <row r="1486">
      <c r="A1486" t="n">
        <v>1337</v>
      </c>
      <c r="B1486" t="n">
        <v>1335.889</v>
      </c>
      <c r="C1486" t="n">
        <v>616066.9669999999</v>
      </c>
      <c r="D1486" t="n">
        <v>3096668.349</v>
      </c>
      <c r="E1486" t="n">
        <v>631.894</v>
      </c>
      <c r="F1486" t="n">
        <v>5.2</v>
      </c>
      <c r="G1486" t="n">
        <v>0</v>
      </c>
      <c r="H1486" t="inlineStr">
        <is>
          <t>Normal</t>
        </is>
      </c>
      <c r="I1486" t="n">
        <v>0</v>
      </c>
      <c r="J1486">
        <f>B1486-B1485</f>
        <v/>
      </c>
      <c r="K1486">
        <f>MAX(0,K1485-AO1485)</f>
        <v/>
      </c>
      <c r="L1486">
        <f>IF($D$20=0,IFERROR(L1485,MAX($D$16,POWER((ABS(K1486)^2)/($I$5*MAX(F1486,0.1)^2),1/3))),IF(IFERROR(V1485,0)=0,IFERROR(L1485,MAX($D$16,POWER((ABS(K1486)^2)/($I$5*MAX(F1486,0.1)^2),1/3))),IF(OR(IFERROR(L1486,0)=0,IFERROR(S1485,0)&lt;1,IFERROR(S1486,0)&lt;1),MAX($D$16,POWER((ABS(K1486)^2)/($I$5*MAX(F1486,0.1)^2),1/3)),IF(IFERROR(U1486,0)&gt;0,MAX($D$16,IFERROR(L1486,0)+((IFERROR(U1486,0))*$D$18*IF((IFERROR(S1486,0))&lt;1,1,-1))),IF(IFERROR(U1486,0)&lt;0,IF(ABS((MAX($D$16,POWER((ABS(K1486)^2)/($I$5*MAX(F1486,0.1)^2),1/3)))-IFERROR(L1486,0))&gt;$D$19,MAX($D$16,IF((MAX($D$16,POWER((ABS(K1486)^2)/($I$5*MAX(F1486,0.1)^2),1/3)))&gt;IFERROR(L1486,0),MIN((MAX($D$16,POWER((ABS(K1486)^2)/($I$5*MAX(F1486,0.1)^2),1/3))),IFERROR(L1486,0)+(MIN(ABS(IFERROR(U1486,0))*$D$18,ABS((MAX($D$16,POWER((ABS(K1486)^2)/($I$5*MAX(F1486,0.1)^2),1/3)))-IFERROR(L1486,0))))),MAX((MAX($D$16,POWER((ABS(K1486)^2)/($I$5*MAX(F1486,0.1)^2),1/3))),IFERROR(L1486,0)-(MIN(ABS(IFERROR(U1486,0))*$D$18,ABS((MAX($D$16,POWER((ABS(K1486)^2)/($I$5*MAX(F1486,0.1)^2),1/3)))-IFERROR(L1486,0))))))),MAX($D$16,POWER((ABS(K1486)^2)/($I$5*MAX(F1486,0.1)^2),1/3))),MAX($D$16,IFERROR(L1486,0)))))))</f>
        <v/>
      </c>
      <c r="M1486">
        <f>((F1486)+(G1486)*(L1486))*(L1486)</f>
        <v/>
      </c>
      <c r="N1486">
        <f>(((F1486)+(G1486)*(L1486))*(L1486))/MAX((F1486)+2*(L1486)*SQRT(1+(G1486)^2),1E-6)</f>
        <v/>
      </c>
      <c r="O1486">
        <f>ABS(K1486)/MAX(((F1486)+(G1486)*(L1486))*(L1486),1E-6)</f>
        <v/>
      </c>
      <c r="P1486">
        <f>E1486+L1486</f>
        <v/>
      </c>
      <c r="Q1486">
        <f>P1486+((ABS(K1486)/MAX(((F1486)+(G1486)*(L1486))*(L1486),1E-6))^2)/(2*$I$5)</f>
        <v/>
      </c>
      <c r="R1486">
        <f>((ABS(K1486)*$D$6)/(MAX(((F1486)+(G1486)*(L1486))*(L1486),1E-6)*MAX(((((F1486)+(G1486)*(L1486))*(L1486))/MAX((F1486)+2*(L1486)*SQRT(1+(G1486)^2),1E-6))^(2/3),1E-6)))^2</f>
        <v/>
      </c>
      <c r="S1486">
        <f>ABS(ABS(K1486)/MAX(((F1486)+(G1486)*(L1486))*(L1486),1E-6))/SQRT($I$5*MAX((((F1486)+(G1486)*(L1486))*(L1486))/MAX((F1486)+2*(G1486)*(L1486),1E-6),1E-6))</f>
        <v/>
      </c>
      <c r="T1486">
        <f>((F1486)*(L1486)^2)/2+(G1486)*(L1486)^3/3+(ABS(K1486)^2)/($I$5*MAX(((F1486)+(G1486)*(L1486))*(L1486),1E-6))</f>
        <v/>
      </c>
      <c r="U1486">
        <f>IF($D$20=0,0,IFERROR(Q1485-(((R1485+R1486)/2)*J1486)-(IF(O1485&gt;O1486,$D$8*((O1485^2-O1486^2)/(2*$I$5)),$D$9*((O1486^2-O1485^2)/(2*$I$5)))+($D$10*(ABS(I1486)/90)*(MAX(O1485^2,O1486^2)/(2*$I$5))))-Q1486,0))</f>
        <v/>
      </c>
      <c r="V1486">
        <f>IF($D$20=0,1,IFERROR(IF(ROUND(S1486,3)=1,1,IF(AND(ABS(U1486)&lt;$D$19,S1486&gt;1),1,0)),0))</f>
        <v/>
      </c>
      <c r="W1486">
        <f>IF($D$20=0,IFERROR(W1487,MAX($D$16,POWER((ABS(K1486)^2)/($I$5*MAX(F1486,0.1)^2),1/3))),IF(IFERROR(AG1487,0)=0,IFERROR(W1487,MAX($D$16,POWER((ABS(K1486)^2)/($I$5*MAX(F1486,0.1)^2),1/3))),IF(OR(IFERROR(W1486,0)=0,IFERROR(AD1487,0)&gt;1),MAX($D$16,POWER((ABS(K1486)^2)/($I$5*MAX(F1486,0.1)^2),1/3)),IF(IFERROR(AF1486,0)&gt;0,MAX($D$16,IFERROR(W1486,0)+((IFERROR(AF1486,0))*$D$18*IF((IFERROR(AD1486,0))&lt;1,1,-1))),IF(IFERROR(AF1486,0)&lt;0,IF(ABS((MAX($D$16,POWER((ABS(K1486)^2)/($I$5*MAX(F1486,0.1)^2),1/3)))-IFERROR(W1486,0))&gt;$D$19,MAX($D$16,IF((MAX($D$16,POWER((ABS(K1486)^2)/($I$5*MAX(F1486,0.1)^2),1/3)))&gt;IFERROR(W1486,0),MIN((MAX($D$16,POWER((ABS(K1486)^2)/($I$5*MAX(F1486,0.1)^2),1/3))),IFERROR(W1486,0)+(MIN(ABS(IFERROR(AF1486,0))*$D$18,ABS((MAX($D$16,POWER((ABS(K1486)^2)/($I$5*MAX(F1486,0.1)^2),1/3)))-IFERROR(W1486,0))))),MAX((MAX($D$16,POWER((ABS(K1486)^2)/($I$5*MAX(F1486,0.1)^2),1/3))),IFERROR(W1486,0)-(MIN(ABS(IFERROR(AF1486,0))*$D$18,ABS((MAX($D$16,POWER((ABS(K1486)^2)/($I$5*MAX(F1486,0.1)^2),1/3)))-IFERROR(W1486,0))))))),MAX($D$16,POWER((ABS(K1486)^2)/($I$5*MAX(F1486,0.1)^2),1/3))),MAX($D$16,IFERROR(W1486,0)))))))</f>
        <v/>
      </c>
      <c r="X1486">
        <f>((F1486)+(G1486)*(W1486))*(W1486)</f>
        <v/>
      </c>
      <c r="Y1486">
        <f>(((F1486)+(G1486)*(W1486))*(W1486))/MAX((F1486)+2*(W1486)*SQRT(1+(G1486)^2),1E-6)</f>
        <v/>
      </c>
      <c r="Z1486">
        <f>ABS(K1486)/MAX(((F1486)+(G1486)*(W1486))*(W1486),1E-6)</f>
        <v/>
      </c>
      <c r="AA1486">
        <f>E1486+W1486</f>
        <v/>
      </c>
      <c r="AB1486">
        <f>AA1486+((ABS(K1486)/MAX(((F1486)+(G1486)*(W1486))*(W1486),1E-6))^2)/(2*$I$5)</f>
        <v/>
      </c>
      <c r="AC1486">
        <f>((ABS(K1486)*$D$6)/(MAX(((F1486)+(G1486)*(W1486))*(W1486),1E-6)*MAX(((((F1486)+(G1486)*(W1486))*(W1486))/MAX((F1486)+2*(W1486)*SQRT(1+(G1486)^2),1E-6))^(2/3),1E-6)))^2</f>
        <v/>
      </c>
      <c r="AD1486">
        <f>ABS(ABS(K1486)/MAX(((F1486)+(G1486)*(W1486))*(W1486),1E-6))/SQRT($I$5*MAX((((F1486)+(G1486)*(W1486))*(W1486))/MAX((F1486)+2*(G1486)*(W1486),1E-6),1E-6))</f>
        <v/>
      </c>
      <c r="AE1486">
        <f>((F1486)*(W1486)^2)/2+(G1486)*(W1486)^3/3+(ABS(K1486)^2)/($I$5*MAX(((F1486)+(G1486)*(W1486))*(W1486),1E-6))</f>
        <v/>
      </c>
      <c r="AF1486">
        <f>IF($D$20=0,0,IFERROR(AB1487+(((AC1486+AC1487)/2)*J1487)+(IF(Z1486&gt;Z1487,$D$8*((Z1486^2-Z1487^2)/(2*$I$5)),$D$9*((Z1487^2-Z1486^2)/(2*$I$5)))+($D$10*(ABS(I1487)/90)*(MAX(Z1486^2,Z1487^2)/(2*$I$5))))-AB1486,0))</f>
        <v/>
      </c>
      <c r="AG1486">
        <f>IF($D$20=0,1,IFERROR(IF(ROUND(AD1486,3)=1,1,IF(AND(ABS(AF1486)&lt;$D$19,AD1486&lt;1),1,0)),0))</f>
        <v/>
      </c>
      <c r="AH1486">
        <f>IFERROR(IF(V32="Supercritical",MAX($D$16,IFERROR(L1486,MAX($D$16,POWER((ABS(K1486)^2)/($I$5*MAX(F1486,0.1)^2),1/3)))),IF(V32="Subcritical",MAX($D$16,IFERROR(W1486,MAX($D$16,POWER((ABS(K1486)^2)/($I$5*MAX(F1486,0.1)^2),1/3)))),IF(AND(IFERROR(V1486,0)=1,IFERROR(AG1486,0)=1),IF(IFERROR(T1486,-1E99)&gt;=IFERROR(AE1486,-1E99),MAX($D$16,IFERROR(L1486,MAX($D$16,POWER((ABS(K1486)^2)/($I$5*MAX(F1486,0.1)^2),1/3)))),MAX($D$16,IFERROR(W1486,MAX($D$16,POWER((ABS(K1486)^2)/($I$5*MAX(F1486,0.1)^2),1/3))))),IF(IFERROR(V1486,0)=1,MAX($D$16,IFERROR(L1486,MAX($D$16,POWER((ABS(K1486)^2)/($I$5*MAX(F1486,0.1)^2),1/3)))),IF(IFERROR(AG1486,0)=1,MAX($D$16,IFERROR(W1486,MAX($D$16,POWER((ABS(K1486)^2)/($I$5*MAX(F1486,0.1)^2),1/3)))),MAX($D$16,POWER((ABS(K1486)^2)/($I$5*MAX(F1486,0.1)^2),1/3))))))),MAX($D$16,POWER((ABS(K1486)^2)/($I$5*MAX(F1486,0.1)^2),1/3)))</f>
        <v/>
      </c>
      <c r="AI1486">
        <f>E1486+AH1486</f>
        <v/>
      </c>
      <c r="AJ1486">
        <f>AI1486+((ABS(K1486)/MAX(((F1486)+(G1486)*(AH1486))*(AH1486),1E-6))^2)/(2*$I$5)</f>
        <v/>
      </c>
      <c r="AM1486" t="n">
        <v>0</v>
      </c>
      <c r="AN1486" t="n">
        <v>0</v>
      </c>
      <c r="AO1486">
        <f>AM1486+AN1486</f>
        <v/>
      </c>
      <c r="AP1486">
        <f>AP1485+AO1486</f>
        <v/>
      </c>
      <c r="AQ1486">
        <f>ABS(ABS(K1486)/MAX(((F1486)+(G1486)*(AH1486))*(AH1486),1E-6))/SQRT($I$5*MAX((((F1486)+(G1486)*(AH1486))*(AH1486))/MAX((F1486)+2*(G1486)*(AH1486),1E-6),1E-6))</f>
        <v/>
      </c>
      <c r="AR1486">
        <f>IF(AQ1486&lt;1,"Subcritical","Supercritical")</f>
        <v/>
      </c>
      <c r="AS1486">
        <f>((ABS(K1486)*$D$6)/(MAX(((F1486)+(G1486)*(AH1486))*(AH1486),1E-6)*MAX(((((F1486)+(G1486)*(AH1486))*(AH1486))/MAX((F1486)+2*(AH1486)*SQRT(1+(G1486)^2),1E-6))^(2/3),1E-6)))^2</f>
        <v/>
      </c>
    </row>
    <row r="1487">
      <c r="A1487" t="n">
        <v>1338</v>
      </c>
      <c r="B1487" t="n">
        <v>1336.889</v>
      </c>
      <c r="C1487" t="n">
        <v>616066.925</v>
      </c>
      <c r="D1487" t="n">
        <v>3096667.35</v>
      </c>
      <c r="E1487" t="n">
        <v>631.8935</v>
      </c>
      <c r="F1487" t="n">
        <v>5.2</v>
      </c>
      <c r="G1487" t="n">
        <v>0</v>
      </c>
      <c r="H1487" t="inlineStr">
        <is>
          <t>Normal</t>
        </is>
      </c>
      <c r="I1487" t="n">
        <v>0.057</v>
      </c>
      <c r="J1487">
        <f>B1487-B1486</f>
        <v/>
      </c>
      <c r="K1487">
        <f>MAX(0,K1486-AO1486)</f>
        <v/>
      </c>
      <c r="L1487">
        <f>IF($D$20=0,IFERROR(L1486,MAX($D$16,POWER((ABS(K1487)^2)/($I$5*MAX(F1487,0.1)^2),1/3))),IF(IFERROR(V1486,0)=0,IFERROR(L1486,MAX($D$16,POWER((ABS(K1487)^2)/($I$5*MAX(F1487,0.1)^2),1/3))),IF(OR(IFERROR(L1487,0)=0,IFERROR(S1486,0)&lt;1,IFERROR(S1487,0)&lt;1),MAX($D$16,POWER((ABS(K1487)^2)/($I$5*MAX(F1487,0.1)^2),1/3)),IF(IFERROR(U1487,0)&gt;0,MAX($D$16,IFERROR(L1487,0)+((IFERROR(U1487,0))*$D$18*IF((IFERROR(S1487,0))&lt;1,1,-1))),IF(IFERROR(U1487,0)&lt;0,IF(ABS((MAX($D$16,POWER((ABS(K1487)^2)/($I$5*MAX(F1487,0.1)^2),1/3)))-IFERROR(L1487,0))&gt;$D$19,MAX($D$16,IF((MAX($D$16,POWER((ABS(K1487)^2)/($I$5*MAX(F1487,0.1)^2),1/3)))&gt;IFERROR(L1487,0),MIN((MAX($D$16,POWER((ABS(K1487)^2)/($I$5*MAX(F1487,0.1)^2),1/3))),IFERROR(L1487,0)+(MIN(ABS(IFERROR(U1487,0))*$D$18,ABS((MAX($D$16,POWER((ABS(K1487)^2)/($I$5*MAX(F1487,0.1)^2),1/3)))-IFERROR(L1487,0))))),MAX((MAX($D$16,POWER((ABS(K1487)^2)/($I$5*MAX(F1487,0.1)^2),1/3))),IFERROR(L1487,0)-(MIN(ABS(IFERROR(U1487,0))*$D$18,ABS((MAX($D$16,POWER((ABS(K1487)^2)/($I$5*MAX(F1487,0.1)^2),1/3)))-IFERROR(L1487,0))))))),MAX($D$16,POWER((ABS(K1487)^2)/($I$5*MAX(F1487,0.1)^2),1/3))),MAX($D$16,IFERROR(L1487,0)))))))</f>
        <v/>
      </c>
      <c r="M1487">
        <f>((F1487)+(G1487)*(L1487))*(L1487)</f>
        <v/>
      </c>
      <c r="N1487">
        <f>(((F1487)+(G1487)*(L1487))*(L1487))/MAX((F1487)+2*(L1487)*SQRT(1+(G1487)^2),1E-6)</f>
        <v/>
      </c>
      <c r="O1487">
        <f>ABS(K1487)/MAX(((F1487)+(G1487)*(L1487))*(L1487),1E-6)</f>
        <v/>
      </c>
      <c r="P1487">
        <f>E1487+L1487</f>
        <v/>
      </c>
      <c r="Q1487">
        <f>P1487+((ABS(K1487)/MAX(((F1487)+(G1487)*(L1487))*(L1487),1E-6))^2)/(2*$I$5)</f>
        <v/>
      </c>
      <c r="R1487">
        <f>((ABS(K1487)*$D$6)/(MAX(((F1487)+(G1487)*(L1487))*(L1487),1E-6)*MAX(((((F1487)+(G1487)*(L1487))*(L1487))/MAX((F1487)+2*(L1487)*SQRT(1+(G1487)^2),1E-6))^(2/3),1E-6)))^2</f>
        <v/>
      </c>
      <c r="S1487">
        <f>ABS(ABS(K1487)/MAX(((F1487)+(G1487)*(L1487))*(L1487),1E-6))/SQRT($I$5*MAX((((F1487)+(G1487)*(L1487))*(L1487))/MAX((F1487)+2*(G1487)*(L1487),1E-6),1E-6))</f>
        <v/>
      </c>
      <c r="T1487">
        <f>((F1487)*(L1487)^2)/2+(G1487)*(L1487)^3/3+(ABS(K1487)^2)/($I$5*MAX(((F1487)+(G1487)*(L1487))*(L1487),1E-6))</f>
        <v/>
      </c>
      <c r="U1487">
        <f>IF($D$20=0,0,IFERROR(Q1486-(((R1486+R1487)/2)*J1487)-(IF(O1486&gt;O1487,$D$8*((O1486^2-O1487^2)/(2*$I$5)),$D$9*((O1487^2-O1486^2)/(2*$I$5)))+($D$10*(ABS(I1487)/90)*(MAX(O1486^2,O1487^2)/(2*$I$5))))-Q1487,0))</f>
        <v/>
      </c>
      <c r="V1487">
        <f>IF($D$20=0,1,IFERROR(IF(ROUND(S1487,3)=1,1,IF(AND(ABS(U1487)&lt;$D$19,S1487&gt;1),1,0)),0))</f>
        <v/>
      </c>
      <c r="W1487">
        <f>IF($D$20=0,IFERROR(W1488,MAX($D$16,POWER((ABS(K1487)^2)/($I$5*MAX(F1487,0.1)^2),1/3))),IF(IFERROR(AG1488,0)=0,IFERROR(W1488,MAX($D$16,POWER((ABS(K1487)^2)/($I$5*MAX(F1487,0.1)^2),1/3))),IF(OR(IFERROR(W1487,0)=0,IFERROR(AD1488,0)&gt;1),MAX($D$16,POWER((ABS(K1487)^2)/($I$5*MAX(F1487,0.1)^2),1/3)),IF(IFERROR(AF1487,0)&gt;0,MAX($D$16,IFERROR(W1487,0)+((IFERROR(AF1487,0))*$D$18*IF((IFERROR(AD1487,0))&lt;1,1,-1))),IF(IFERROR(AF1487,0)&lt;0,IF(ABS((MAX($D$16,POWER((ABS(K1487)^2)/($I$5*MAX(F1487,0.1)^2),1/3)))-IFERROR(W1487,0))&gt;$D$19,MAX($D$16,IF((MAX($D$16,POWER((ABS(K1487)^2)/($I$5*MAX(F1487,0.1)^2),1/3)))&gt;IFERROR(W1487,0),MIN((MAX($D$16,POWER((ABS(K1487)^2)/($I$5*MAX(F1487,0.1)^2),1/3))),IFERROR(W1487,0)+(MIN(ABS(IFERROR(AF1487,0))*$D$18,ABS((MAX($D$16,POWER((ABS(K1487)^2)/($I$5*MAX(F1487,0.1)^2),1/3)))-IFERROR(W1487,0))))),MAX((MAX($D$16,POWER((ABS(K1487)^2)/($I$5*MAX(F1487,0.1)^2),1/3))),IFERROR(W1487,0)-(MIN(ABS(IFERROR(AF1487,0))*$D$18,ABS((MAX($D$16,POWER((ABS(K1487)^2)/($I$5*MAX(F1487,0.1)^2),1/3)))-IFERROR(W1487,0))))))),MAX($D$16,POWER((ABS(K1487)^2)/($I$5*MAX(F1487,0.1)^2),1/3))),MAX($D$16,IFERROR(W1487,0)))))))</f>
        <v/>
      </c>
      <c r="X1487">
        <f>((F1487)+(G1487)*(W1487))*(W1487)</f>
        <v/>
      </c>
      <c r="Y1487">
        <f>(((F1487)+(G1487)*(W1487))*(W1487))/MAX((F1487)+2*(W1487)*SQRT(1+(G1487)^2),1E-6)</f>
        <v/>
      </c>
      <c r="Z1487">
        <f>ABS(K1487)/MAX(((F1487)+(G1487)*(W1487))*(W1487),1E-6)</f>
        <v/>
      </c>
      <c r="AA1487">
        <f>E1487+W1487</f>
        <v/>
      </c>
      <c r="AB1487">
        <f>AA1487+((ABS(K1487)/MAX(((F1487)+(G1487)*(W1487))*(W1487),1E-6))^2)/(2*$I$5)</f>
        <v/>
      </c>
      <c r="AC1487">
        <f>((ABS(K1487)*$D$6)/(MAX(((F1487)+(G1487)*(W1487))*(W1487),1E-6)*MAX(((((F1487)+(G1487)*(W1487))*(W1487))/MAX((F1487)+2*(W1487)*SQRT(1+(G1487)^2),1E-6))^(2/3),1E-6)))^2</f>
        <v/>
      </c>
      <c r="AD1487">
        <f>ABS(ABS(K1487)/MAX(((F1487)+(G1487)*(W1487))*(W1487),1E-6))/SQRT($I$5*MAX((((F1487)+(G1487)*(W1487))*(W1487))/MAX((F1487)+2*(G1487)*(W1487),1E-6),1E-6))</f>
        <v/>
      </c>
      <c r="AE1487">
        <f>((F1487)*(W1487)^2)/2+(G1487)*(W1487)^3/3+(ABS(K1487)^2)/($I$5*MAX(((F1487)+(G1487)*(W1487))*(W1487),1E-6))</f>
        <v/>
      </c>
      <c r="AF1487">
        <f>IF($D$20=0,0,IFERROR(AB1488+(((AC1487+AC1488)/2)*J1488)+(IF(Z1487&gt;Z1488,$D$8*((Z1487^2-Z1488^2)/(2*$I$5)),$D$9*((Z1488^2-Z1487^2)/(2*$I$5)))+($D$10*(ABS(I1488)/90)*(MAX(Z1487^2,Z1488^2)/(2*$I$5))))-AB1487,0))</f>
        <v/>
      </c>
      <c r="AG1487">
        <f>IF($D$20=0,1,IFERROR(IF(ROUND(AD1487,3)=1,1,IF(AND(ABS(AF1487)&lt;$D$19,AD1487&lt;1),1,0)),0))</f>
        <v/>
      </c>
      <c r="AH1487">
        <f>IFERROR(IF(V32="Supercritical",MAX($D$16,IFERROR(L1487,MAX($D$16,POWER((ABS(K1487)^2)/($I$5*MAX(F1487,0.1)^2),1/3)))),IF(V32="Subcritical",MAX($D$16,IFERROR(W1487,MAX($D$16,POWER((ABS(K1487)^2)/($I$5*MAX(F1487,0.1)^2),1/3)))),IF(AND(IFERROR(V1487,0)=1,IFERROR(AG1487,0)=1),IF(IFERROR(T1487,-1E99)&gt;=IFERROR(AE1487,-1E99),MAX($D$16,IFERROR(L1487,MAX($D$16,POWER((ABS(K1487)^2)/($I$5*MAX(F1487,0.1)^2),1/3)))),MAX($D$16,IFERROR(W1487,MAX($D$16,POWER((ABS(K1487)^2)/($I$5*MAX(F1487,0.1)^2),1/3))))),IF(IFERROR(V1487,0)=1,MAX($D$16,IFERROR(L1487,MAX($D$16,POWER((ABS(K1487)^2)/($I$5*MAX(F1487,0.1)^2),1/3)))),IF(IFERROR(AG1487,0)=1,MAX($D$16,IFERROR(W1487,MAX($D$16,POWER((ABS(K1487)^2)/($I$5*MAX(F1487,0.1)^2),1/3)))),MAX($D$16,POWER((ABS(K1487)^2)/($I$5*MAX(F1487,0.1)^2),1/3))))))),MAX($D$16,POWER((ABS(K1487)^2)/($I$5*MAX(F1487,0.1)^2),1/3)))</f>
        <v/>
      </c>
      <c r="AI1487">
        <f>E1487+AH1487</f>
        <v/>
      </c>
      <c r="AJ1487">
        <f>AI1487+((ABS(K1487)/MAX(((F1487)+(G1487)*(AH1487))*(AH1487),1E-6))^2)/(2*$I$5)</f>
        <v/>
      </c>
      <c r="AM1487" t="n">
        <v>0</v>
      </c>
      <c r="AN1487" t="n">
        <v>0</v>
      </c>
      <c r="AO1487">
        <f>AM1487+AN1487</f>
        <v/>
      </c>
      <c r="AP1487">
        <f>AP1486+AO1487</f>
        <v/>
      </c>
      <c r="AQ1487">
        <f>ABS(ABS(K1487)/MAX(((F1487)+(G1487)*(AH1487))*(AH1487),1E-6))/SQRT($I$5*MAX((((F1487)+(G1487)*(AH1487))*(AH1487))/MAX((F1487)+2*(G1487)*(AH1487),1E-6),1E-6))</f>
        <v/>
      </c>
      <c r="AR1487">
        <f>IF(AQ1487&lt;1,"Subcritical","Supercritical")</f>
        <v/>
      </c>
      <c r="AS1487">
        <f>((ABS(K1487)*$D$6)/(MAX(((F1487)+(G1487)*(AH1487))*(AH1487),1E-6)*MAX(((((F1487)+(G1487)*(AH1487))*(AH1487))/MAX((F1487)+2*(AH1487)*SQRT(1+(G1487)^2),1E-6))^(2/3),1E-6)))^2</f>
        <v/>
      </c>
    </row>
    <row r="1488">
      <c r="A1488" t="n">
        <v>1339</v>
      </c>
      <c r="B1488" t="n">
        <v>1337.889</v>
      </c>
      <c r="C1488" t="n">
        <v>616066.882</v>
      </c>
      <c r="D1488" t="n">
        <v>3096666.351</v>
      </c>
      <c r="E1488" t="n">
        <v>631.893</v>
      </c>
      <c r="F1488" t="n">
        <v>5.2</v>
      </c>
      <c r="G1488" t="n">
        <v>0</v>
      </c>
      <c r="H1488" t="inlineStr">
        <is>
          <t>Normal</t>
        </is>
      </c>
      <c r="I1488" t="n">
        <v>0.057</v>
      </c>
      <c r="J1488">
        <f>B1488-B1487</f>
        <v/>
      </c>
      <c r="K1488">
        <f>MAX(0,K1487-AO1487)</f>
        <v/>
      </c>
      <c r="L1488">
        <f>IF($D$20=0,IFERROR(L1487,MAX($D$16,POWER((ABS(K1488)^2)/($I$5*MAX(F1488,0.1)^2),1/3))),IF(IFERROR(V1487,0)=0,IFERROR(L1487,MAX($D$16,POWER((ABS(K1488)^2)/($I$5*MAX(F1488,0.1)^2),1/3))),IF(OR(IFERROR(L1488,0)=0,IFERROR(S1487,0)&lt;1,IFERROR(S1488,0)&lt;1),MAX($D$16,POWER((ABS(K1488)^2)/($I$5*MAX(F1488,0.1)^2),1/3)),IF(IFERROR(U1488,0)&gt;0,MAX($D$16,IFERROR(L1488,0)+((IFERROR(U1488,0))*$D$18*IF((IFERROR(S1488,0))&lt;1,1,-1))),IF(IFERROR(U1488,0)&lt;0,IF(ABS((MAX($D$16,POWER((ABS(K1488)^2)/($I$5*MAX(F1488,0.1)^2),1/3)))-IFERROR(L1488,0))&gt;$D$19,MAX($D$16,IF((MAX($D$16,POWER((ABS(K1488)^2)/($I$5*MAX(F1488,0.1)^2),1/3)))&gt;IFERROR(L1488,0),MIN((MAX($D$16,POWER((ABS(K1488)^2)/($I$5*MAX(F1488,0.1)^2),1/3))),IFERROR(L1488,0)+(MIN(ABS(IFERROR(U1488,0))*$D$18,ABS((MAX($D$16,POWER((ABS(K1488)^2)/($I$5*MAX(F1488,0.1)^2),1/3)))-IFERROR(L1488,0))))),MAX((MAX($D$16,POWER((ABS(K1488)^2)/($I$5*MAX(F1488,0.1)^2),1/3))),IFERROR(L1488,0)-(MIN(ABS(IFERROR(U1488,0))*$D$18,ABS((MAX($D$16,POWER((ABS(K1488)^2)/($I$5*MAX(F1488,0.1)^2),1/3)))-IFERROR(L1488,0))))))),MAX($D$16,POWER((ABS(K1488)^2)/($I$5*MAX(F1488,0.1)^2),1/3))),MAX($D$16,IFERROR(L1488,0)))))))</f>
        <v/>
      </c>
      <c r="M1488">
        <f>((F1488)+(G1488)*(L1488))*(L1488)</f>
        <v/>
      </c>
      <c r="N1488">
        <f>(((F1488)+(G1488)*(L1488))*(L1488))/MAX((F1488)+2*(L1488)*SQRT(1+(G1488)^2),1E-6)</f>
        <v/>
      </c>
      <c r="O1488">
        <f>ABS(K1488)/MAX(((F1488)+(G1488)*(L1488))*(L1488),1E-6)</f>
        <v/>
      </c>
      <c r="P1488">
        <f>E1488+L1488</f>
        <v/>
      </c>
      <c r="Q1488">
        <f>P1488+((ABS(K1488)/MAX(((F1488)+(G1488)*(L1488))*(L1488),1E-6))^2)/(2*$I$5)</f>
        <v/>
      </c>
      <c r="R1488">
        <f>((ABS(K1488)*$D$6)/(MAX(((F1488)+(G1488)*(L1488))*(L1488),1E-6)*MAX(((((F1488)+(G1488)*(L1488))*(L1488))/MAX((F1488)+2*(L1488)*SQRT(1+(G1488)^2),1E-6))^(2/3),1E-6)))^2</f>
        <v/>
      </c>
      <c r="S1488">
        <f>ABS(ABS(K1488)/MAX(((F1488)+(G1488)*(L1488))*(L1488),1E-6))/SQRT($I$5*MAX((((F1488)+(G1488)*(L1488))*(L1488))/MAX((F1488)+2*(G1488)*(L1488),1E-6),1E-6))</f>
        <v/>
      </c>
      <c r="T1488">
        <f>((F1488)*(L1488)^2)/2+(G1488)*(L1488)^3/3+(ABS(K1488)^2)/($I$5*MAX(((F1488)+(G1488)*(L1488))*(L1488),1E-6))</f>
        <v/>
      </c>
      <c r="U1488">
        <f>IF($D$20=0,0,IFERROR(Q1487-(((R1487+R1488)/2)*J1488)-(IF(O1487&gt;O1488,$D$8*((O1487^2-O1488^2)/(2*$I$5)),$D$9*((O1488^2-O1487^2)/(2*$I$5)))+($D$10*(ABS(I1488)/90)*(MAX(O1487^2,O1488^2)/(2*$I$5))))-Q1488,0))</f>
        <v/>
      </c>
      <c r="V1488">
        <f>IF($D$20=0,1,IFERROR(IF(ROUND(S1488,3)=1,1,IF(AND(ABS(U1488)&lt;$D$19,S1488&gt;1),1,0)),0))</f>
        <v/>
      </c>
      <c r="W1488">
        <f>IF($D$20=0,IFERROR(W1489,MAX($D$16,POWER((ABS(K1488)^2)/($I$5*MAX(F1488,0.1)^2),1/3))),IF(IFERROR(AG1489,0)=0,IFERROR(W1489,MAX($D$16,POWER((ABS(K1488)^2)/($I$5*MAX(F1488,0.1)^2),1/3))),IF(OR(IFERROR(W1488,0)=0,IFERROR(AD1489,0)&gt;1),MAX($D$16,POWER((ABS(K1488)^2)/($I$5*MAX(F1488,0.1)^2),1/3)),IF(IFERROR(AF1488,0)&gt;0,MAX($D$16,IFERROR(W1488,0)+((IFERROR(AF1488,0))*$D$18*IF((IFERROR(AD1488,0))&lt;1,1,-1))),IF(IFERROR(AF1488,0)&lt;0,IF(ABS((MAX($D$16,POWER((ABS(K1488)^2)/($I$5*MAX(F1488,0.1)^2),1/3)))-IFERROR(W1488,0))&gt;$D$19,MAX($D$16,IF((MAX($D$16,POWER((ABS(K1488)^2)/($I$5*MAX(F1488,0.1)^2),1/3)))&gt;IFERROR(W1488,0),MIN((MAX($D$16,POWER((ABS(K1488)^2)/($I$5*MAX(F1488,0.1)^2),1/3))),IFERROR(W1488,0)+(MIN(ABS(IFERROR(AF1488,0))*$D$18,ABS((MAX($D$16,POWER((ABS(K1488)^2)/($I$5*MAX(F1488,0.1)^2),1/3)))-IFERROR(W1488,0))))),MAX((MAX($D$16,POWER((ABS(K1488)^2)/($I$5*MAX(F1488,0.1)^2),1/3))),IFERROR(W1488,0)-(MIN(ABS(IFERROR(AF1488,0))*$D$18,ABS((MAX($D$16,POWER((ABS(K1488)^2)/($I$5*MAX(F1488,0.1)^2),1/3)))-IFERROR(W1488,0))))))),MAX($D$16,POWER((ABS(K1488)^2)/($I$5*MAX(F1488,0.1)^2),1/3))),MAX($D$16,IFERROR(W1488,0)))))))</f>
        <v/>
      </c>
      <c r="X1488">
        <f>((F1488)+(G1488)*(W1488))*(W1488)</f>
        <v/>
      </c>
      <c r="Y1488">
        <f>(((F1488)+(G1488)*(W1488))*(W1488))/MAX((F1488)+2*(W1488)*SQRT(1+(G1488)^2),1E-6)</f>
        <v/>
      </c>
      <c r="Z1488">
        <f>ABS(K1488)/MAX(((F1488)+(G1488)*(W1488))*(W1488),1E-6)</f>
        <v/>
      </c>
      <c r="AA1488">
        <f>E1488+W1488</f>
        <v/>
      </c>
      <c r="AB1488">
        <f>AA1488+((ABS(K1488)/MAX(((F1488)+(G1488)*(W1488))*(W1488),1E-6))^2)/(2*$I$5)</f>
        <v/>
      </c>
      <c r="AC1488">
        <f>((ABS(K1488)*$D$6)/(MAX(((F1488)+(G1488)*(W1488))*(W1488),1E-6)*MAX(((((F1488)+(G1488)*(W1488))*(W1488))/MAX((F1488)+2*(W1488)*SQRT(1+(G1488)^2),1E-6))^(2/3),1E-6)))^2</f>
        <v/>
      </c>
      <c r="AD1488">
        <f>ABS(ABS(K1488)/MAX(((F1488)+(G1488)*(W1488))*(W1488),1E-6))/SQRT($I$5*MAX((((F1488)+(G1488)*(W1488))*(W1488))/MAX((F1488)+2*(G1488)*(W1488),1E-6),1E-6))</f>
        <v/>
      </c>
      <c r="AE1488">
        <f>((F1488)*(W1488)^2)/2+(G1488)*(W1488)^3/3+(ABS(K1488)^2)/($I$5*MAX(((F1488)+(G1488)*(W1488))*(W1488),1E-6))</f>
        <v/>
      </c>
      <c r="AF1488">
        <f>IF($D$20=0,0,IFERROR(AB1489+(((AC1488+AC1489)/2)*J1489)+(IF(Z1488&gt;Z1489,$D$8*((Z1488^2-Z1489^2)/(2*$I$5)),$D$9*((Z1489^2-Z1488^2)/(2*$I$5)))+($D$10*(ABS(I1489)/90)*(MAX(Z1488^2,Z1489^2)/(2*$I$5))))-AB1488,0))</f>
        <v/>
      </c>
      <c r="AG1488">
        <f>IF($D$20=0,1,IFERROR(IF(ROUND(AD1488,3)=1,1,IF(AND(ABS(AF1488)&lt;$D$19,AD1488&lt;1),1,0)),0))</f>
        <v/>
      </c>
      <c r="AH1488">
        <f>IFERROR(IF(V32="Supercritical",MAX($D$16,IFERROR(L1488,MAX($D$16,POWER((ABS(K1488)^2)/($I$5*MAX(F1488,0.1)^2),1/3)))),IF(V32="Subcritical",MAX($D$16,IFERROR(W1488,MAX($D$16,POWER((ABS(K1488)^2)/($I$5*MAX(F1488,0.1)^2),1/3)))),IF(AND(IFERROR(V1488,0)=1,IFERROR(AG1488,0)=1),IF(IFERROR(T1488,-1E99)&gt;=IFERROR(AE1488,-1E99),MAX($D$16,IFERROR(L1488,MAX($D$16,POWER((ABS(K1488)^2)/($I$5*MAX(F1488,0.1)^2),1/3)))),MAX($D$16,IFERROR(W1488,MAX($D$16,POWER((ABS(K1488)^2)/($I$5*MAX(F1488,0.1)^2),1/3))))),IF(IFERROR(V1488,0)=1,MAX($D$16,IFERROR(L1488,MAX($D$16,POWER((ABS(K1488)^2)/($I$5*MAX(F1488,0.1)^2),1/3)))),IF(IFERROR(AG1488,0)=1,MAX($D$16,IFERROR(W1488,MAX($D$16,POWER((ABS(K1488)^2)/($I$5*MAX(F1488,0.1)^2),1/3)))),MAX($D$16,POWER((ABS(K1488)^2)/($I$5*MAX(F1488,0.1)^2),1/3))))))),MAX($D$16,POWER((ABS(K1488)^2)/($I$5*MAX(F1488,0.1)^2),1/3)))</f>
        <v/>
      </c>
      <c r="AI1488">
        <f>E1488+AH1488</f>
        <v/>
      </c>
      <c r="AJ1488">
        <f>AI1488+((ABS(K1488)/MAX(((F1488)+(G1488)*(AH1488))*(AH1488),1E-6))^2)/(2*$I$5)</f>
        <v/>
      </c>
      <c r="AM1488" t="n">
        <v>0</v>
      </c>
      <c r="AN1488" t="n">
        <v>0</v>
      </c>
      <c r="AO1488">
        <f>AM1488+AN1488</f>
        <v/>
      </c>
      <c r="AP1488">
        <f>AP1487+AO1488</f>
        <v/>
      </c>
      <c r="AQ1488">
        <f>ABS(ABS(K1488)/MAX(((F1488)+(G1488)*(AH1488))*(AH1488),1E-6))/SQRT($I$5*MAX((((F1488)+(G1488)*(AH1488))*(AH1488))/MAX((F1488)+2*(G1488)*(AH1488),1E-6),1E-6))</f>
        <v/>
      </c>
      <c r="AR1488">
        <f>IF(AQ1488&lt;1,"Subcritical","Supercritical")</f>
        <v/>
      </c>
      <c r="AS1488">
        <f>((ABS(K1488)*$D$6)/(MAX(((F1488)+(G1488)*(AH1488))*(AH1488),1E-6)*MAX(((((F1488)+(G1488)*(AH1488))*(AH1488))/MAX((F1488)+2*(AH1488)*SQRT(1+(G1488)^2),1E-6))^(2/3),1E-6)))^2</f>
        <v/>
      </c>
    </row>
    <row r="1489">
      <c r="A1489" t="n">
        <v>1340</v>
      </c>
      <c r="B1489" t="n">
        <v>1338.889</v>
      </c>
      <c r="C1489" t="n">
        <v>616066.84</v>
      </c>
      <c r="D1489" t="n">
        <v>3096665.352</v>
      </c>
      <c r="E1489" t="n">
        <v>631.8925</v>
      </c>
      <c r="F1489" t="n">
        <v>5.2</v>
      </c>
      <c r="G1489" t="n">
        <v>0</v>
      </c>
      <c r="H1489" t="inlineStr">
        <is>
          <t>Normal</t>
        </is>
      </c>
      <c r="I1489" t="n">
        <v>0.002</v>
      </c>
      <c r="J1489">
        <f>B1489-B1488</f>
        <v/>
      </c>
      <c r="K1489">
        <f>MAX(0,K1488-AO1488)</f>
        <v/>
      </c>
      <c r="L1489">
        <f>IF($D$20=0,IFERROR(L1488,MAX($D$16,POWER((ABS(K1489)^2)/($I$5*MAX(F1489,0.1)^2),1/3))),IF(IFERROR(V1488,0)=0,IFERROR(L1488,MAX($D$16,POWER((ABS(K1489)^2)/($I$5*MAX(F1489,0.1)^2),1/3))),IF(OR(IFERROR(L1489,0)=0,IFERROR(S1488,0)&lt;1,IFERROR(S1489,0)&lt;1),MAX($D$16,POWER((ABS(K1489)^2)/($I$5*MAX(F1489,0.1)^2),1/3)),IF(IFERROR(U1489,0)&gt;0,MAX($D$16,IFERROR(L1489,0)+((IFERROR(U1489,0))*$D$18*IF((IFERROR(S1489,0))&lt;1,1,-1))),IF(IFERROR(U1489,0)&lt;0,IF(ABS((MAX($D$16,POWER((ABS(K1489)^2)/($I$5*MAX(F1489,0.1)^2),1/3)))-IFERROR(L1489,0))&gt;$D$19,MAX($D$16,IF((MAX($D$16,POWER((ABS(K1489)^2)/($I$5*MAX(F1489,0.1)^2),1/3)))&gt;IFERROR(L1489,0),MIN((MAX($D$16,POWER((ABS(K1489)^2)/($I$5*MAX(F1489,0.1)^2),1/3))),IFERROR(L1489,0)+(MIN(ABS(IFERROR(U1489,0))*$D$18,ABS((MAX($D$16,POWER((ABS(K1489)^2)/($I$5*MAX(F1489,0.1)^2),1/3)))-IFERROR(L1489,0))))),MAX((MAX($D$16,POWER((ABS(K1489)^2)/($I$5*MAX(F1489,0.1)^2),1/3))),IFERROR(L1489,0)-(MIN(ABS(IFERROR(U1489,0))*$D$18,ABS((MAX($D$16,POWER((ABS(K1489)^2)/($I$5*MAX(F1489,0.1)^2),1/3)))-IFERROR(L1489,0))))))),MAX($D$16,POWER((ABS(K1489)^2)/($I$5*MAX(F1489,0.1)^2),1/3))),MAX($D$16,IFERROR(L1489,0)))))))</f>
        <v/>
      </c>
      <c r="M1489">
        <f>((F1489)+(G1489)*(L1489))*(L1489)</f>
        <v/>
      </c>
      <c r="N1489">
        <f>(((F1489)+(G1489)*(L1489))*(L1489))/MAX((F1489)+2*(L1489)*SQRT(1+(G1489)^2),1E-6)</f>
        <v/>
      </c>
      <c r="O1489">
        <f>ABS(K1489)/MAX(((F1489)+(G1489)*(L1489))*(L1489),1E-6)</f>
        <v/>
      </c>
      <c r="P1489">
        <f>E1489+L1489</f>
        <v/>
      </c>
      <c r="Q1489">
        <f>P1489+((ABS(K1489)/MAX(((F1489)+(G1489)*(L1489))*(L1489),1E-6))^2)/(2*$I$5)</f>
        <v/>
      </c>
      <c r="R1489">
        <f>((ABS(K1489)*$D$6)/(MAX(((F1489)+(G1489)*(L1489))*(L1489),1E-6)*MAX(((((F1489)+(G1489)*(L1489))*(L1489))/MAX((F1489)+2*(L1489)*SQRT(1+(G1489)^2),1E-6))^(2/3),1E-6)))^2</f>
        <v/>
      </c>
      <c r="S1489">
        <f>ABS(ABS(K1489)/MAX(((F1489)+(G1489)*(L1489))*(L1489),1E-6))/SQRT($I$5*MAX((((F1489)+(G1489)*(L1489))*(L1489))/MAX((F1489)+2*(G1489)*(L1489),1E-6),1E-6))</f>
        <v/>
      </c>
      <c r="T1489">
        <f>((F1489)*(L1489)^2)/2+(G1489)*(L1489)^3/3+(ABS(K1489)^2)/($I$5*MAX(((F1489)+(G1489)*(L1489))*(L1489),1E-6))</f>
        <v/>
      </c>
      <c r="U1489">
        <f>IF($D$20=0,0,IFERROR(Q1488-(((R1488+R1489)/2)*J1489)-(IF(O1488&gt;O1489,$D$8*((O1488^2-O1489^2)/(2*$I$5)),$D$9*((O1489^2-O1488^2)/(2*$I$5)))+($D$10*(ABS(I1489)/90)*(MAX(O1488^2,O1489^2)/(2*$I$5))))-Q1489,0))</f>
        <v/>
      </c>
      <c r="V1489">
        <f>IF($D$20=0,1,IFERROR(IF(ROUND(S1489,3)=1,1,IF(AND(ABS(U1489)&lt;$D$19,S1489&gt;1),1,0)),0))</f>
        <v/>
      </c>
      <c r="W1489">
        <f>IF($D$20=0,IFERROR(W1490,MAX($D$16,POWER((ABS(K1489)^2)/($I$5*MAX(F1489,0.1)^2),1/3))),IF(IFERROR(AG1490,0)=0,IFERROR(W1490,MAX($D$16,POWER((ABS(K1489)^2)/($I$5*MAX(F1489,0.1)^2),1/3))),IF(OR(IFERROR(W1489,0)=0,IFERROR(AD1490,0)&gt;1),MAX($D$16,POWER((ABS(K1489)^2)/($I$5*MAX(F1489,0.1)^2),1/3)),IF(IFERROR(AF1489,0)&gt;0,MAX($D$16,IFERROR(W1489,0)+((IFERROR(AF1489,0))*$D$18*IF((IFERROR(AD1489,0))&lt;1,1,-1))),IF(IFERROR(AF1489,0)&lt;0,IF(ABS((MAX($D$16,POWER((ABS(K1489)^2)/($I$5*MAX(F1489,0.1)^2),1/3)))-IFERROR(W1489,0))&gt;$D$19,MAX($D$16,IF((MAX($D$16,POWER((ABS(K1489)^2)/($I$5*MAX(F1489,0.1)^2),1/3)))&gt;IFERROR(W1489,0),MIN((MAX($D$16,POWER((ABS(K1489)^2)/($I$5*MAX(F1489,0.1)^2),1/3))),IFERROR(W1489,0)+(MIN(ABS(IFERROR(AF1489,0))*$D$18,ABS((MAX($D$16,POWER((ABS(K1489)^2)/($I$5*MAX(F1489,0.1)^2),1/3)))-IFERROR(W1489,0))))),MAX((MAX($D$16,POWER((ABS(K1489)^2)/($I$5*MAX(F1489,0.1)^2),1/3))),IFERROR(W1489,0)-(MIN(ABS(IFERROR(AF1489,0))*$D$18,ABS((MAX($D$16,POWER((ABS(K1489)^2)/($I$5*MAX(F1489,0.1)^2),1/3)))-IFERROR(W1489,0))))))),MAX($D$16,POWER((ABS(K1489)^2)/($I$5*MAX(F1489,0.1)^2),1/3))),MAX($D$16,IFERROR(W1489,0)))))))</f>
        <v/>
      </c>
      <c r="X1489">
        <f>((F1489)+(G1489)*(W1489))*(W1489)</f>
        <v/>
      </c>
      <c r="Y1489">
        <f>(((F1489)+(G1489)*(W1489))*(W1489))/MAX((F1489)+2*(W1489)*SQRT(1+(G1489)^2),1E-6)</f>
        <v/>
      </c>
      <c r="Z1489">
        <f>ABS(K1489)/MAX(((F1489)+(G1489)*(W1489))*(W1489),1E-6)</f>
        <v/>
      </c>
      <c r="AA1489">
        <f>E1489+W1489</f>
        <v/>
      </c>
      <c r="AB1489">
        <f>AA1489+((ABS(K1489)/MAX(((F1489)+(G1489)*(W1489))*(W1489),1E-6))^2)/(2*$I$5)</f>
        <v/>
      </c>
      <c r="AC1489">
        <f>((ABS(K1489)*$D$6)/(MAX(((F1489)+(G1489)*(W1489))*(W1489),1E-6)*MAX(((((F1489)+(G1489)*(W1489))*(W1489))/MAX((F1489)+2*(W1489)*SQRT(1+(G1489)^2),1E-6))^(2/3),1E-6)))^2</f>
        <v/>
      </c>
      <c r="AD1489">
        <f>ABS(ABS(K1489)/MAX(((F1489)+(G1489)*(W1489))*(W1489),1E-6))/SQRT($I$5*MAX((((F1489)+(G1489)*(W1489))*(W1489))/MAX((F1489)+2*(G1489)*(W1489),1E-6),1E-6))</f>
        <v/>
      </c>
      <c r="AE1489">
        <f>((F1489)*(W1489)^2)/2+(G1489)*(W1489)^3/3+(ABS(K1489)^2)/($I$5*MAX(((F1489)+(G1489)*(W1489))*(W1489),1E-6))</f>
        <v/>
      </c>
      <c r="AF1489">
        <f>IF($D$20=0,0,IFERROR(AB1490+(((AC1489+AC1490)/2)*J1490)+(IF(Z1489&gt;Z1490,$D$8*((Z1489^2-Z1490^2)/(2*$I$5)),$D$9*((Z1490^2-Z1489^2)/(2*$I$5)))+($D$10*(ABS(I1490)/90)*(MAX(Z1489^2,Z1490^2)/(2*$I$5))))-AB1489,0))</f>
        <v/>
      </c>
      <c r="AG1489">
        <f>IF($D$20=0,1,IFERROR(IF(ROUND(AD1489,3)=1,1,IF(AND(ABS(AF1489)&lt;$D$19,AD1489&lt;1),1,0)),0))</f>
        <v/>
      </c>
      <c r="AH1489">
        <f>IFERROR(IF(V32="Supercritical",MAX($D$16,IFERROR(L1489,MAX($D$16,POWER((ABS(K1489)^2)/($I$5*MAX(F1489,0.1)^2),1/3)))),IF(V32="Subcritical",MAX($D$16,IFERROR(W1489,MAX($D$16,POWER((ABS(K1489)^2)/($I$5*MAX(F1489,0.1)^2),1/3)))),IF(AND(IFERROR(V1489,0)=1,IFERROR(AG1489,0)=1),IF(IFERROR(T1489,-1E99)&gt;=IFERROR(AE1489,-1E99),MAX($D$16,IFERROR(L1489,MAX($D$16,POWER((ABS(K1489)^2)/($I$5*MAX(F1489,0.1)^2),1/3)))),MAX($D$16,IFERROR(W1489,MAX($D$16,POWER((ABS(K1489)^2)/($I$5*MAX(F1489,0.1)^2),1/3))))),IF(IFERROR(V1489,0)=1,MAX($D$16,IFERROR(L1489,MAX($D$16,POWER((ABS(K1489)^2)/($I$5*MAX(F1489,0.1)^2),1/3)))),IF(IFERROR(AG1489,0)=1,MAX($D$16,IFERROR(W1489,MAX($D$16,POWER((ABS(K1489)^2)/($I$5*MAX(F1489,0.1)^2),1/3)))),MAX($D$16,POWER((ABS(K1489)^2)/($I$5*MAX(F1489,0.1)^2),1/3))))))),MAX($D$16,POWER((ABS(K1489)^2)/($I$5*MAX(F1489,0.1)^2),1/3)))</f>
        <v/>
      </c>
      <c r="AI1489">
        <f>E1489+AH1489</f>
        <v/>
      </c>
      <c r="AJ1489">
        <f>AI1489+((ABS(K1489)/MAX(((F1489)+(G1489)*(AH1489))*(AH1489),1E-6))^2)/(2*$I$5)</f>
        <v/>
      </c>
      <c r="AM1489" t="n">
        <v>0</v>
      </c>
      <c r="AN1489" t="n">
        <v>0</v>
      </c>
      <c r="AO1489">
        <f>AM1489+AN1489</f>
        <v/>
      </c>
      <c r="AP1489">
        <f>AP1488+AO1489</f>
        <v/>
      </c>
      <c r="AQ1489">
        <f>ABS(ABS(K1489)/MAX(((F1489)+(G1489)*(AH1489))*(AH1489),1E-6))/SQRT($I$5*MAX((((F1489)+(G1489)*(AH1489))*(AH1489))/MAX((F1489)+2*(G1489)*(AH1489),1E-6),1E-6))</f>
        <v/>
      </c>
      <c r="AR1489">
        <f>IF(AQ1489&lt;1,"Subcritical","Supercritical")</f>
        <v/>
      </c>
      <c r="AS1489">
        <f>((ABS(K1489)*$D$6)/(MAX(((F1489)+(G1489)*(AH1489))*(AH1489),1E-6)*MAX(((((F1489)+(G1489)*(AH1489))*(AH1489))/MAX((F1489)+2*(AH1489)*SQRT(1+(G1489)^2),1E-6))^(2/3),1E-6)))^2</f>
        <v/>
      </c>
    </row>
    <row r="1490">
      <c r="A1490" t="n">
        <v>1341</v>
      </c>
      <c r="B1490" t="n">
        <v>1339.89</v>
      </c>
      <c r="C1490" t="n">
        <v>616066.798</v>
      </c>
      <c r="D1490" t="n">
        <v>3096664.352</v>
      </c>
      <c r="E1490" t="n">
        <v>631.8920000000001</v>
      </c>
      <c r="F1490" t="n">
        <v>5.2</v>
      </c>
      <c r="G1490" t="n">
        <v>0</v>
      </c>
      <c r="H1490" t="inlineStr">
        <is>
          <t>Normal</t>
        </is>
      </c>
      <c r="I1490" t="n">
        <v>0.002</v>
      </c>
      <c r="J1490">
        <f>B1490-B1489</f>
        <v/>
      </c>
      <c r="K1490">
        <f>MAX(0,K1489-AO1489)</f>
        <v/>
      </c>
      <c r="L1490">
        <f>IF($D$20=0,IFERROR(L1489,MAX($D$16,POWER((ABS(K1490)^2)/($I$5*MAX(F1490,0.1)^2),1/3))),IF(IFERROR(V1489,0)=0,IFERROR(L1489,MAX($D$16,POWER((ABS(K1490)^2)/($I$5*MAX(F1490,0.1)^2),1/3))),IF(OR(IFERROR(L1490,0)=0,IFERROR(S1489,0)&lt;1,IFERROR(S1490,0)&lt;1),MAX($D$16,POWER((ABS(K1490)^2)/($I$5*MAX(F1490,0.1)^2),1/3)),IF(IFERROR(U1490,0)&gt;0,MAX($D$16,IFERROR(L1490,0)+((IFERROR(U1490,0))*$D$18*IF((IFERROR(S1490,0))&lt;1,1,-1))),IF(IFERROR(U1490,0)&lt;0,IF(ABS((MAX($D$16,POWER((ABS(K1490)^2)/($I$5*MAX(F1490,0.1)^2),1/3)))-IFERROR(L1490,0))&gt;$D$19,MAX($D$16,IF((MAX($D$16,POWER((ABS(K1490)^2)/($I$5*MAX(F1490,0.1)^2),1/3)))&gt;IFERROR(L1490,0),MIN((MAX($D$16,POWER((ABS(K1490)^2)/($I$5*MAX(F1490,0.1)^2),1/3))),IFERROR(L1490,0)+(MIN(ABS(IFERROR(U1490,0))*$D$18,ABS((MAX($D$16,POWER((ABS(K1490)^2)/($I$5*MAX(F1490,0.1)^2),1/3)))-IFERROR(L1490,0))))),MAX((MAX($D$16,POWER((ABS(K1490)^2)/($I$5*MAX(F1490,0.1)^2),1/3))),IFERROR(L1490,0)-(MIN(ABS(IFERROR(U1490,0))*$D$18,ABS((MAX($D$16,POWER((ABS(K1490)^2)/($I$5*MAX(F1490,0.1)^2),1/3)))-IFERROR(L1490,0))))))),MAX($D$16,POWER((ABS(K1490)^2)/($I$5*MAX(F1490,0.1)^2),1/3))),MAX($D$16,IFERROR(L1490,0)))))))</f>
        <v/>
      </c>
      <c r="M1490">
        <f>((F1490)+(G1490)*(L1490))*(L1490)</f>
        <v/>
      </c>
      <c r="N1490">
        <f>(((F1490)+(G1490)*(L1490))*(L1490))/MAX((F1490)+2*(L1490)*SQRT(1+(G1490)^2),1E-6)</f>
        <v/>
      </c>
      <c r="O1490">
        <f>ABS(K1490)/MAX(((F1490)+(G1490)*(L1490))*(L1490),1E-6)</f>
        <v/>
      </c>
      <c r="P1490">
        <f>E1490+L1490</f>
        <v/>
      </c>
      <c r="Q1490">
        <f>P1490+((ABS(K1490)/MAX(((F1490)+(G1490)*(L1490))*(L1490),1E-6))^2)/(2*$I$5)</f>
        <v/>
      </c>
      <c r="R1490">
        <f>((ABS(K1490)*$D$6)/(MAX(((F1490)+(G1490)*(L1490))*(L1490),1E-6)*MAX(((((F1490)+(G1490)*(L1490))*(L1490))/MAX((F1490)+2*(L1490)*SQRT(1+(G1490)^2),1E-6))^(2/3),1E-6)))^2</f>
        <v/>
      </c>
      <c r="S1490">
        <f>ABS(ABS(K1490)/MAX(((F1490)+(G1490)*(L1490))*(L1490),1E-6))/SQRT($I$5*MAX((((F1490)+(G1490)*(L1490))*(L1490))/MAX((F1490)+2*(G1490)*(L1490),1E-6),1E-6))</f>
        <v/>
      </c>
      <c r="T1490">
        <f>((F1490)*(L1490)^2)/2+(G1490)*(L1490)^3/3+(ABS(K1490)^2)/($I$5*MAX(((F1490)+(G1490)*(L1490))*(L1490),1E-6))</f>
        <v/>
      </c>
      <c r="U1490">
        <f>IF($D$20=0,0,IFERROR(Q1489-(((R1489+R1490)/2)*J1490)-(IF(O1489&gt;O1490,$D$8*((O1489^2-O1490^2)/(2*$I$5)),$D$9*((O1490^2-O1489^2)/(2*$I$5)))+($D$10*(ABS(I1490)/90)*(MAX(O1489^2,O1490^2)/(2*$I$5))))-Q1490,0))</f>
        <v/>
      </c>
      <c r="V1490">
        <f>IF($D$20=0,1,IFERROR(IF(ROUND(S1490,3)=1,1,IF(AND(ABS(U1490)&lt;$D$19,S1490&gt;1),1,0)),0))</f>
        <v/>
      </c>
      <c r="W1490">
        <f>IF($D$20=0,IFERROR(W1491,MAX($D$16,POWER((ABS(K1490)^2)/($I$5*MAX(F1490,0.1)^2),1/3))),IF(IFERROR(AG1491,0)=0,IFERROR(W1491,MAX($D$16,POWER((ABS(K1490)^2)/($I$5*MAX(F1490,0.1)^2),1/3))),IF(OR(IFERROR(W1490,0)=0,IFERROR(AD1491,0)&gt;1),MAX($D$16,POWER((ABS(K1490)^2)/($I$5*MAX(F1490,0.1)^2),1/3)),IF(IFERROR(AF1490,0)&gt;0,MAX($D$16,IFERROR(W1490,0)+((IFERROR(AF1490,0))*$D$18*IF((IFERROR(AD1490,0))&lt;1,1,-1))),IF(IFERROR(AF1490,0)&lt;0,IF(ABS((MAX($D$16,POWER((ABS(K1490)^2)/($I$5*MAX(F1490,0.1)^2),1/3)))-IFERROR(W1490,0))&gt;$D$19,MAX($D$16,IF((MAX($D$16,POWER((ABS(K1490)^2)/($I$5*MAX(F1490,0.1)^2),1/3)))&gt;IFERROR(W1490,0),MIN((MAX($D$16,POWER((ABS(K1490)^2)/($I$5*MAX(F1490,0.1)^2),1/3))),IFERROR(W1490,0)+(MIN(ABS(IFERROR(AF1490,0))*$D$18,ABS((MAX($D$16,POWER((ABS(K1490)^2)/($I$5*MAX(F1490,0.1)^2),1/3)))-IFERROR(W1490,0))))),MAX((MAX($D$16,POWER((ABS(K1490)^2)/($I$5*MAX(F1490,0.1)^2),1/3))),IFERROR(W1490,0)-(MIN(ABS(IFERROR(AF1490,0))*$D$18,ABS((MAX($D$16,POWER((ABS(K1490)^2)/($I$5*MAX(F1490,0.1)^2),1/3)))-IFERROR(W1490,0))))))),MAX($D$16,POWER((ABS(K1490)^2)/($I$5*MAX(F1490,0.1)^2),1/3))),MAX($D$16,IFERROR(W1490,0)))))))</f>
        <v/>
      </c>
      <c r="X1490">
        <f>((F1490)+(G1490)*(W1490))*(W1490)</f>
        <v/>
      </c>
      <c r="Y1490">
        <f>(((F1490)+(G1490)*(W1490))*(W1490))/MAX((F1490)+2*(W1490)*SQRT(1+(G1490)^2),1E-6)</f>
        <v/>
      </c>
      <c r="Z1490">
        <f>ABS(K1490)/MAX(((F1490)+(G1490)*(W1490))*(W1490),1E-6)</f>
        <v/>
      </c>
      <c r="AA1490">
        <f>E1490+W1490</f>
        <v/>
      </c>
      <c r="AB1490">
        <f>AA1490+((ABS(K1490)/MAX(((F1490)+(G1490)*(W1490))*(W1490),1E-6))^2)/(2*$I$5)</f>
        <v/>
      </c>
      <c r="AC1490">
        <f>((ABS(K1490)*$D$6)/(MAX(((F1490)+(G1490)*(W1490))*(W1490),1E-6)*MAX(((((F1490)+(G1490)*(W1490))*(W1490))/MAX((F1490)+2*(W1490)*SQRT(1+(G1490)^2),1E-6))^(2/3),1E-6)))^2</f>
        <v/>
      </c>
      <c r="AD1490">
        <f>ABS(ABS(K1490)/MAX(((F1490)+(G1490)*(W1490))*(W1490),1E-6))/SQRT($I$5*MAX((((F1490)+(G1490)*(W1490))*(W1490))/MAX((F1490)+2*(G1490)*(W1490),1E-6),1E-6))</f>
        <v/>
      </c>
      <c r="AE1490">
        <f>((F1490)*(W1490)^2)/2+(G1490)*(W1490)^3/3+(ABS(K1490)^2)/($I$5*MAX(((F1490)+(G1490)*(W1490))*(W1490),1E-6))</f>
        <v/>
      </c>
      <c r="AF1490">
        <f>IF($D$20=0,0,IFERROR(AB1491+(((AC1490+AC1491)/2)*J1491)+(IF(Z1490&gt;Z1491,$D$8*((Z1490^2-Z1491^2)/(2*$I$5)),$D$9*((Z1491^2-Z1490^2)/(2*$I$5)))+($D$10*(ABS(I1491)/90)*(MAX(Z1490^2,Z1491^2)/(2*$I$5))))-AB1490,0))</f>
        <v/>
      </c>
      <c r="AG1490">
        <f>IF($D$20=0,1,IFERROR(IF(ROUND(AD1490,3)=1,1,IF(AND(ABS(AF1490)&lt;$D$19,AD1490&lt;1),1,0)),0))</f>
        <v/>
      </c>
      <c r="AH1490">
        <f>IFERROR(IF(V32="Supercritical",MAX($D$16,IFERROR(L1490,MAX($D$16,POWER((ABS(K1490)^2)/($I$5*MAX(F1490,0.1)^2),1/3)))),IF(V32="Subcritical",MAX($D$16,IFERROR(W1490,MAX($D$16,POWER((ABS(K1490)^2)/($I$5*MAX(F1490,0.1)^2),1/3)))),IF(AND(IFERROR(V1490,0)=1,IFERROR(AG1490,0)=1),IF(IFERROR(T1490,-1E99)&gt;=IFERROR(AE1490,-1E99),MAX($D$16,IFERROR(L1490,MAX($D$16,POWER((ABS(K1490)^2)/($I$5*MAX(F1490,0.1)^2),1/3)))),MAX($D$16,IFERROR(W1490,MAX($D$16,POWER((ABS(K1490)^2)/($I$5*MAX(F1490,0.1)^2),1/3))))),IF(IFERROR(V1490,0)=1,MAX($D$16,IFERROR(L1490,MAX($D$16,POWER((ABS(K1490)^2)/($I$5*MAX(F1490,0.1)^2),1/3)))),IF(IFERROR(AG1490,0)=1,MAX($D$16,IFERROR(W1490,MAX($D$16,POWER((ABS(K1490)^2)/($I$5*MAX(F1490,0.1)^2),1/3)))),MAX($D$16,POWER((ABS(K1490)^2)/($I$5*MAX(F1490,0.1)^2),1/3))))))),MAX($D$16,POWER((ABS(K1490)^2)/($I$5*MAX(F1490,0.1)^2),1/3)))</f>
        <v/>
      </c>
      <c r="AI1490">
        <f>E1490+AH1490</f>
        <v/>
      </c>
      <c r="AJ1490">
        <f>AI1490+((ABS(K1490)/MAX(((F1490)+(G1490)*(AH1490))*(AH1490),1E-6))^2)/(2*$I$5)</f>
        <v/>
      </c>
      <c r="AM1490" t="n">
        <v>0</v>
      </c>
      <c r="AN1490" t="n">
        <v>0</v>
      </c>
      <c r="AO1490">
        <f>AM1490+AN1490</f>
        <v/>
      </c>
      <c r="AP1490">
        <f>AP1489+AO1490</f>
        <v/>
      </c>
      <c r="AQ1490">
        <f>ABS(ABS(K1490)/MAX(((F1490)+(G1490)*(AH1490))*(AH1490),1E-6))/SQRT($I$5*MAX((((F1490)+(G1490)*(AH1490))*(AH1490))/MAX((F1490)+2*(G1490)*(AH1490),1E-6),1E-6))</f>
        <v/>
      </c>
      <c r="AR1490">
        <f>IF(AQ1490&lt;1,"Subcritical","Supercritical")</f>
        <v/>
      </c>
      <c r="AS1490">
        <f>((ABS(K1490)*$D$6)/(MAX(((F1490)+(G1490)*(AH1490))*(AH1490),1E-6)*MAX(((((F1490)+(G1490)*(AH1490))*(AH1490))/MAX((F1490)+2*(AH1490)*SQRT(1+(G1490)^2),1E-6))^(2/3),1E-6)))^2</f>
        <v/>
      </c>
    </row>
    <row r="1491">
      <c r="A1491" t="n">
        <v>1342</v>
      </c>
      <c r="B1491" t="n">
        <v>1340.89</v>
      </c>
      <c r="C1491" t="n">
        <v>616066.7560000001</v>
      </c>
      <c r="D1491" t="n">
        <v>3096663.353</v>
      </c>
      <c r="E1491" t="n">
        <v>631.8915</v>
      </c>
      <c r="F1491" t="n">
        <v>5.2</v>
      </c>
      <c r="G1491" t="n">
        <v>0</v>
      </c>
      <c r="H1491" t="inlineStr">
        <is>
          <t>Normal</t>
        </is>
      </c>
      <c r="I1491" t="n">
        <v>0.057</v>
      </c>
      <c r="J1491">
        <f>B1491-B1490</f>
        <v/>
      </c>
      <c r="K1491">
        <f>MAX(0,K1490-AO1490)</f>
        <v/>
      </c>
      <c r="L1491">
        <f>IF($D$20=0,IFERROR(L1490,MAX($D$16,POWER((ABS(K1491)^2)/($I$5*MAX(F1491,0.1)^2),1/3))),IF(IFERROR(V1490,0)=0,IFERROR(L1490,MAX($D$16,POWER((ABS(K1491)^2)/($I$5*MAX(F1491,0.1)^2),1/3))),IF(OR(IFERROR(L1491,0)=0,IFERROR(S1490,0)&lt;1,IFERROR(S1491,0)&lt;1),MAX($D$16,POWER((ABS(K1491)^2)/($I$5*MAX(F1491,0.1)^2),1/3)),IF(IFERROR(U1491,0)&gt;0,MAX($D$16,IFERROR(L1491,0)+((IFERROR(U1491,0))*$D$18*IF((IFERROR(S1491,0))&lt;1,1,-1))),IF(IFERROR(U1491,0)&lt;0,IF(ABS((MAX($D$16,POWER((ABS(K1491)^2)/($I$5*MAX(F1491,0.1)^2),1/3)))-IFERROR(L1491,0))&gt;$D$19,MAX($D$16,IF((MAX($D$16,POWER((ABS(K1491)^2)/($I$5*MAX(F1491,0.1)^2),1/3)))&gt;IFERROR(L1491,0),MIN((MAX($D$16,POWER((ABS(K1491)^2)/($I$5*MAX(F1491,0.1)^2),1/3))),IFERROR(L1491,0)+(MIN(ABS(IFERROR(U1491,0))*$D$18,ABS((MAX($D$16,POWER((ABS(K1491)^2)/($I$5*MAX(F1491,0.1)^2),1/3)))-IFERROR(L1491,0))))),MAX((MAX($D$16,POWER((ABS(K1491)^2)/($I$5*MAX(F1491,0.1)^2),1/3))),IFERROR(L1491,0)-(MIN(ABS(IFERROR(U1491,0))*$D$18,ABS((MAX($D$16,POWER((ABS(K1491)^2)/($I$5*MAX(F1491,0.1)^2),1/3)))-IFERROR(L1491,0))))))),MAX($D$16,POWER((ABS(K1491)^2)/($I$5*MAX(F1491,0.1)^2),1/3))),MAX($D$16,IFERROR(L1491,0)))))))</f>
        <v/>
      </c>
      <c r="M1491">
        <f>((F1491)+(G1491)*(L1491))*(L1491)</f>
        <v/>
      </c>
      <c r="N1491">
        <f>(((F1491)+(G1491)*(L1491))*(L1491))/MAX((F1491)+2*(L1491)*SQRT(1+(G1491)^2),1E-6)</f>
        <v/>
      </c>
      <c r="O1491">
        <f>ABS(K1491)/MAX(((F1491)+(G1491)*(L1491))*(L1491),1E-6)</f>
        <v/>
      </c>
      <c r="P1491">
        <f>E1491+L1491</f>
        <v/>
      </c>
      <c r="Q1491">
        <f>P1491+((ABS(K1491)/MAX(((F1491)+(G1491)*(L1491))*(L1491),1E-6))^2)/(2*$I$5)</f>
        <v/>
      </c>
      <c r="R1491">
        <f>((ABS(K1491)*$D$6)/(MAX(((F1491)+(G1491)*(L1491))*(L1491),1E-6)*MAX(((((F1491)+(G1491)*(L1491))*(L1491))/MAX((F1491)+2*(L1491)*SQRT(1+(G1491)^2),1E-6))^(2/3),1E-6)))^2</f>
        <v/>
      </c>
      <c r="S1491">
        <f>ABS(ABS(K1491)/MAX(((F1491)+(G1491)*(L1491))*(L1491),1E-6))/SQRT($I$5*MAX((((F1491)+(G1491)*(L1491))*(L1491))/MAX((F1491)+2*(G1491)*(L1491),1E-6),1E-6))</f>
        <v/>
      </c>
      <c r="T1491">
        <f>((F1491)*(L1491)^2)/2+(G1491)*(L1491)^3/3+(ABS(K1491)^2)/($I$5*MAX(((F1491)+(G1491)*(L1491))*(L1491),1E-6))</f>
        <v/>
      </c>
      <c r="U1491">
        <f>IF($D$20=0,0,IFERROR(Q1490-(((R1490+R1491)/2)*J1491)-(IF(O1490&gt;O1491,$D$8*((O1490^2-O1491^2)/(2*$I$5)),$D$9*((O1491^2-O1490^2)/(2*$I$5)))+($D$10*(ABS(I1491)/90)*(MAX(O1490^2,O1491^2)/(2*$I$5))))-Q1491,0))</f>
        <v/>
      </c>
      <c r="V1491">
        <f>IF($D$20=0,1,IFERROR(IF(ROUND(S1491,3)=1,1,IF(AND(ABS(U1491)&lt;$D$19,S1491&gt;1),1,0)),0))</f>
        <v/>
      </c>
      <c r="W1491">
        <f>IF($D$20=0,IFERROR(W1492,MAX($D$16,POWER((ABS(K1491)^2)/($I$5*MAX(F1491,0.1)^2),1/3))),IF(IFERROR(AG1492,0)=0,IFERROR(W1492,MAX($D$16,POWER((ABS(K1491)^2)/($I$5*MAX(F1491,0.1)^2),1/3))),IF(OR(IFERROR(W1491,0)=0,IFERROR(AD1492,0)&gt;1),MAX($D$16,POWER((ABS(K1491)^2)/($I$5*MAX(F1491,0.1)^2),1/3)),IF(IFERROR(AF1491,0)&gt;0,MAX($D$16,IFERROR(W1491,0)+((IFERROR(AF1491,0))*$D$18*IF((IFERROR(AD1491,0))&lt;1,1,-1))),IF(IFERROR(AF1491,0)&lt;0,IF(ABS((MAX($D$16,POWER((ABS(K1491)^2)/($I$5*MAX(F1491,0.1)^2),1/3)))-IFERROR(W1491,0))&gt;$D$19,MAX($D$16,IF((MAX($D$16,POWER((ABS(K1491)^2)/($I$5*MAX(F1491,0.1)^2),1/3)))&gt;IFERROR(W1491,0),MIN((MAX($D$16,POWER((ABS(K1491)^2)/($I$5*MAX(F1491,0.1)^2),1/3))),IFERROR(W1491,0)+(MIN(ABS(IFERROR(AF1491,0))*$D$18,ABS((MAX($D$16,POWER((ABS(K1491)^2)/($I$5*MAX(F1491,0.1)^2),1/3)))-IFERROR(W1491,0))))),MAX((MAX($D$16,POWER((ABS(K1491)^2)/($I$5*MAX(F1491,0.1)^2),1/3))),IFERROR(W1491,0)-(MIN(ABS(IFERROR(AF1491,0))*$D$18,ABS((MAX($D$16,POWER((ABS(K1491)^2)/($I$5*MAX(F1491,0.1)^2),1/3)))-IFERROR(W1491,0))))))),MAX($D$16,POWER((ABS(K1491)^2)/($I$5*MAX(F1491,0.1)^2),1/3))),MAX($D$16,IFERROR(W1491,0)))))))</f>
        <v/>
      </c>
      <c r="X1491">
        <f>((F1491)+(G1491)*(W1491))*(W1491)</f>
        <v/>
      </c>
      <c r="Y1491">
        <f>(((F1491)+(G1491)*(W1491))*(W1491))/MAX((F1491)+2*(W1491)*SQRT(1+(G1491)^2),1E-6)</f>
        <v/>
      </c>
      <c r="Z1491">
        <f>ABS(K1491)/MAX(((F1491)+(G1491)*(W1491))*(W1491),1E-6)</f>
        <v/>
      </c>
      <c r="AA1491">
        <f>E1491+W1491</f>
        <v/>
      </c>
      <c r="AB1491">
        <f>AA1491+((ABS(K1491)/MAX(((F1491)+(G1491)*(W1491))*(W1491),1E-6))^2)/(2*$I$5)</f>
        <v/>
      </c>
      <c r="AC1491">
        <f>((ABS(K1491)*$D$6)/(MAX(((F1491)+(G1491)*(W1491))*(W1491),1E-6)*MAX(((((F1491)+(G1491)*(W1491))*(W1491))/MAX((F1491)+2*(W1491)*SQRT(1+(G1491)^2),1E-6))^(2/3),1E-6)))^2</f>
        <v/>
      </c>
      <c r="AD1491">
        <f>ABS(ABS(K1491)/MAX(((F1491)+(G1491)*(W1491))*(W1491),1E-6))/SQRT($I$5*MAX((((F1491)+(G1491)*(W1491))*(W1491))/MAX((F1491)+2*(G1491)*(W1491),1E-6),1E-6))</f>
        <v/>
      </c>
      <c r="AE1491">
        <f>((F1491)*(W1491)^2)/2+(G1491)*(W1491)^3/3+(ABS(K1491)^2)/($I$5*MAX(((F1491)+(G1491)*(W1491))*(W1491),1E-6))</f>
        <v/>
      </c>
      <c r="AF1491">
        <f>IF($D$20=0,0,IFERROR(AB1492+(((AC1491+AC1492)/2)*J1492)+(IF(Z1491&gt;Z1492,$D$8*((Z1491^2-Z1492^2)/(2*$I$5)),$D$9*((Z1492^2-Z1491^2)/(2*$I$5)))+($D$10*(ABS(I1492)/90)*(MAX(Z1491^2,Z1492^2)/(2*$I$5))))-AB1491,0))</f>
        <v/>
      </c>
      <c r="AG1491">
        <f>IF($D$20=0,1,IFERROR(IF(ROUND(AD1491,3)=1,1,IF(AND(ABS(AF1491)&lt;$D$19,AD1491&lt;1),1,0)),0))</f>
        <v/>
      </c>
      <c r="AH1491">
        <f>IFERROR(IF(V32="Supercritical",MAX($D$16,IFERROR(L1491,MAX($D$16,POWER((ABS(K1491)^2)/($I$5*MAX(F1491,0.1)^2),1/3)))),IF(V32="Subcritical",MAX($D$16,IFERROR(W1491,MAX($D$16,POWER((ABS(K1491)^2)/($I$5*MAX(F1491,0.1)^2),1/3)))),IF(AND(IFERROR(V1491,0)=1,IFERROR(AG1491,0)=1),IF(IFERROR(T1491,-1E99)&gt;=IFERROR(AE1491,-1E99),MAX($D$16,IFERROR(L1491,MAX($D$16,POWER((ABS(K1491)^2)/($I$5*MAX(F1491,0.1)^2),1/3)))),MAX($D$16,IFERROR(W1491,MAX($D$16,POWER((ABS(K1491)^2)/($I$5*MAX(F1491,0.1)^2),1/3))))),IF(IFERROR(V1491,0)=1,MAX($D$16,IFERROR(L1491,MAX($D$16,POWER((ABS(K1491)^2)/($I$5*MAX(F1491,0.1)^2),1/3)))),IF(IFERROR(AG1491,0)=1,MAX($D$16,IFERROR(W1491,MAX($D$16,POWER((ABS(K1491)^2)/($I$5*MAX(F1491,0.1)^2),1/3)))),MAX($D$16,POWER((ABS(K1491)^2)/($I$5*MAX(F1491,0.1)^2),1/3))))))),MAX($D$16,POWER((ABS(K1491)^2)/($I$5*MAX(F1491,0.1)^2),1/3)))</f>
        <v/>
      </c>
      <c r="AI1491">
        <f>E1491+AH1491</f>
        <v/>
      </c>
      <c r="AJ1491">
        <f>AI1491+((ABS(K1491)/MAX(((F1491)+(G1491)*(AH1491))*(AH1491),1E-6))^2)/(2*$I$5)</f>
        <v/>
      </c>
      <c r="AM1491" t="n">
        <v>0</v>
      </c>
      <c r="AN1491" t="n">
        <v>0</v>
      </c>
      <c r="AO1491">
        <f>AM1491+AN1491</f>
        <v/>
      </c>
      <c r="AP1491">
        <f>AP1490+AO1491</f>
        <v/>
      </c>
      <c r="AQ1491">
        <f>ABS(ABS(K1491)/MAX(((F1491)+(G1491)*(AH1491))*(AH1491),1E-6))/SQRT($I$5*MAX((((F1491)+(G1491)*(AH1491))*(AH1491))/MAX((F1491)+2*(G1491)*(AH1491),1E-6),1E-6))</f>
        <v/>
      </c>
      <c r="AR1491">
        <f>IF(AQ1491&lt;1,"Subcritical","Supercritical")</f>
        <v/>
      </c>
      <c r="AS1491">
        <f>((ABS(K1491)*$D$6)/(MAX(((F1491)+(G1491)*(AH1491))*(AH1491),1E-6)*MAX(((((F1491)+(G1491)*(AH1491))*(AH1491))/MAX((F1491)+2*(AH1491)*SQRT(1+(G1491)^2),1E-6))^(2/3),1E-6)))^2</f>
        <v/>
      </c>
    </row>
    <row r="1492">
      <c r="A1492" t="n">
        <v>1343</v>
      </c>
      <c r="B1492" t="n">
        <v>1341.89</v>
      </c>
      <c r="C1492" t="n">
        <v>616066.713</v>
      </c>
      <c r="D1492" t="n">
        <v>3096662.354</v>
      </c>
      <c r="E1492" t="n">
        <v>631.891</v>
      </c>
      <c r="F1492" t="n">
        <v>5.2</v>
      </c>
      <c r="G1492" t="n">
        <v>0</v>
      </c>
      <c r="H1492" t="inlineStr">
        <is>
          <t>Normal</t>
        </is>
      </c>
      <c r="I1492" t="n">
        <v>0.057</v>
      </c>
      <c r="J1492">
        <f>B1492-B1491</f>
        <v/>
      </c>
      <c r="K1492">
        <f>MAX(0,K1491-AO1491)</f>
        <v/>
      </c>
      <c r="L1492">
        <f>IF($D$20=0,IFERROR(L1491,MAX($D$16,POWER((ABS(K1492)^2)/($I$5*MAX(F1492,0.1)^2),1/3))),IF(IFERROR(V1491,0)=0,IFERROR(L1491,MAX($D$16,POWER((ABS(K1492)^2)/($I$5*MAX(F1492,0.1)^2),1/3))),IF(OR(IFERROR(L1492,0)=0,IFERROR(S1491,0)&lt;1,IFERROR(S1492,0)&lt;1),MAX($D$16,POWER((ABS(K1492)^2)/($I$5*MAX(F1492,0.1)^2),1/3)),IF(IFERROR(U1492,0)&gt;0,MAX($D$16,IFERROR(L1492,0)+((IFERROR(U1492,0))*$D$18*IF((IFERROR(S1492,0))&lt;1,1,-1))),IF(IFERROR(U1492,0)&lt;0,IF(ABS((MAX($D$16,POWER((ABS(K1492)^2)/($I$5*MAX(F1492,0.1)^2),1/3)))-IFERROR(L1492,0))&gt;$D$19,MAX($D$16,IF((MAX($D$16,POWER((ABS(K1492)^2)/($I$5*MAX(F1492,0.1)^2),1/3)))&gt;IFERROR(L1492,0),MIN((MAX($D$16,POWER((ABS(K1492)^2)/($I$5*MAX(F1492,0.1)^2),1/3))),IFERROR(L1492,0)+(MIN(ABS(IFERROR(U1492,0))*$D$18,ABS((MAX($D$16,POWER((ABS(K1492)^2)/($I$5*MAX(F1492,0.1)^2),1/3)))-IFERROR(L1492,0))))),MAX((MAX($D$16,POWER((ABS(K1492)^2)/($I$5*MAX(F1492,0.1)^2),1/3))),IFERROR(L1492,0)-(MIN(ABS(IFERROR(U1492,0))*$D$18,ABS((MAX($D$16,POWER((ABS(K1492)^2)/($I$5*MAX(F1492,0.1)^2),1/3)))-IFERROR(L1492,0))))))),MAX($D$16,POWER((ABS(K1492)^2)/($I$5*MAX(F1492,0.1)^2),1/3))),MAX($D$16,IFERROR(L1492,0)))))))</f>
        <v/>
      </c>
      <c r="M1492">
        <f>((F1492)+(G1492)*(L1492))*(L1492)</f>
        <v/>
      </c>
      <c r="N1492">
        <f>(((F1492)+(G1492)*(L1492))*(L1492))/MAX((F1492)+2*(L1492)*SQRT(1+(G1492)^2),1E-6)</f>
        <v/>
      </c>
      <c r="O1492">
        <f>ABS(K1492)/MAX(((F1492)+(G1492)*(L1492))*(L1492),1E-6)</f>
        <v/>
      </c>
      <c r="P1492">
        <f>E1492+L1492</f>
        <v/>
      </c>
      <c r="Q1492">
        <f>P1492+((ABS(K1492)/MAX(((F1492)+(G1492)*(L1492))*(L1492),1E-6))^2)/(2*$I$5)</f>
        <v/>
      </c>
      <c r="R1492">
        <f>((ABS(K1492)*$D$6)/(MAX(((F1492)+(G1492)*(L1492))*(L1492),1E-6)*MAX(((((F1492)+(G1492)*(L1492))*(L1492))/MAX((F1492)+2*(L1492)*SQRT(1+(G1492)^2),1E-6))^(2/3),1E-6)))^2</f>
        <v/>
      </c>
      <c r="S1492">
        <f>ABS(ABS(K1492)/MAX(((F1492)+(G1492)*(L1492))*(L1492),1E-6))/SQRT($I$5*MAX((((F1492)+(G1492)*(L1492))*(L1492))/MAX((F1492)+2*(G1492)*(L1492),1E-6),1E-6))</f>
        <v/>
      </c>
      <c r="T1492">
        <f>((F1492)*(L1492)^2)/2+(G1492)*(L1492)^3/3+(ABS(K1492)^2)/($I$5*MAX(((F1492)+(G1492)*(L1492))*(L1492),1E-6))</f>
        <v/>
      </c>
      <c r="U1492">
        <f>IF($D$20=0,0,IFERROR(Q1491-(((R1491+R1492)/2)*J1492)-(IF(O1491&gt;O1492,$D$8*((O1491^2-O1492^2)/(2*$I$5)),$D$9*((O1492^2-O1491^2)/(2*$I$5)))+($D$10*(ABS(I1492)/90)*(MAX(O1491^2,O1492^2)/(2*$I$5))))-Q1492,0))</f>
        <v/>
      </c>
      <c r="V1492">
        <f>IF($D$20=0,1,IFERROR(IF(ROUND(S1492,3)=1,1,IF(AND(ABS(U1492)&lt;$D$19,S1492&gt;1),1,0)),0))</f>
        <v/>
      </c>
      <c r="W1492">
        <f>IF($D$20=0,IFERROR(W1493,MAX($D$16,POWER((ABS(K1492)^2)/($I$5*MAX(F1492,0.1)^2),1/3))),IF(IFERROR(AG1493,0)=0,IFERROR(W1493,MAX($D$16,POWER((ABS(K1492)^2)/($I$5*MAX(F1492,0.1)^2),1/3))),IF(OR(IFERROR(W1492,0)=0,IFERROR(AD1493,0)&gt;1),MAX($D$16,POWER((ABS(K1492)^2)/($I$5*MAX(F1492,0.1)^2),1/3)),IF(IFERROR(AF1492,0)&gt;0,MAX($D$16,IFERROR(W1492,0)+((IFERROR(AF1492,0))*$D$18*IF((IFERROR(AD1492,0))&lt;1,1,-1))),IF(IFERROR(AF1492,0)&lt;0,IF(ABS((MAX($D$16,POWER((ABS(K1492)^2)/($I$5*MAX(F1492,0.1)^2),1/3)))-IFERROR(W1492,0))&gt;$D$19,MAX($D$16,IF((MAX($D$16,POWER((ABS(K1492)^2)/($I$5*MAX(F1492,0.1)^2),1/3)))&gt;IFERROR(W1492,0),MIN((MAX($D$16,POWER((ABS(K1492)^2)/($I$5*MAX(F1492,0.1)^2),1/3))),IFERROR(W1492,0)+(MIN(ABS(IFERROR(AF1492,0))*$D$18,ABS((MAX($D$16,POWER((ABS(K1492)^2)/($I$5*MAX(F1492,0.1)^2),1/3)))-IFERROR(W1492,0))))),MAX((MAX($D$16,POWER((ABS(K1492)^2)/($I$5*MAX(F1492,0.1)^2),1/3))),IFERROR(W1492,0)-(MIN(ABS(IFERROR(AF1492,0))*$D$18,ABS((MAX($D$16,POWER((ABS(K1492)^2)/($I$5*MAX(F1492,0.1)^2),1/3)))-IFERROR(W1492,0))))))),MAX($D$16,POWER((ABS(K1492)^2)/($I$5*MAX(F1492,0.1)^2),1/3))),MAX($D$16,IFERROR(W1492,0)))))))</f>
        <v/>
      </c>
      <c r="X1492">
        <f>((F1492)+(G1492)*(W1492))*(W1492)</f>
        <v/>
      </c>
      <c r="Y1492">
        <f>(((F1492)+(G1492)*(W1492))*(W1492))/MAX((F1492)+2*(W1492)*SQRT(1+(G1492)^2),1E-6)</f>
        <v/>
      </c>
      <c r="Z1492">
        <f>ABS(K1492)/MAX(((F1492)+(G1492)*(W1492))*(W1492),1E-6)</f>
        <v/>
      </c>
      <c r="AA1492">
        <f>E1492+W1492</f>
        <v/>
      </c>
      <c r="AB1492">
        <f>AA1492+((ABS(K1492)/MAX(((F1492)+(G1492)*(W1492))*(W1492),1E-6))^2)/(2*$I$5)</f>
        <v/>
      </c>
      <c r="AC1492">
        <f>((ABS(K1492)*$D$6)/(MAX(((F1492)+(G1492)*(W1492))*(W1492),1E-6)*MAX(((((F1492)+(G1492)*(W1492))*(W1492))/MAX((F1492)+2*(W1492)*SQRT(1+(G1492)^2),1E-6))^(2/3),1E-6)))^2</f>
        <v/>
      </c>
      <c r="AD1492">
        <f>ABS(ABS(K1492)/MAX(((F1492)+(G1492)*(W1492))*(W1492),1E-6))/SQRT($I$5*MAX((((F1492)+(G1492)*(W1492))*(W1492))/MAX((F1492)+2*(G1492)*(W1492),1E-6),1E-6))</f>
        <v/>
      </c>
      <c r="AE1492">
        <f>((F1492)*(W1492)^2)/2+(G1492)*(W1492)^3/3+(ABS(K1492)^2)/($I$5*MAX(((F1492)+(G1492)*(W1492))*(W1492),1E-6))</f>
        <v/>
      </c>
      <c r="AF1492">
        <f>IF($D$20=0,0,IFERROR(AB1493+(((AC1492+AC1493)/2)*J1493)+(IF(Z1492&gt;Z1493,$D$8*((Z1492^2-Z1493^2)/(2*$I$5)),$D$9*((Z1493^2-Z1492^2)/(2*$I$5)))+($D$10*(ABS(I1493)/90)*(MAX(Z1492^2,Z1493^2)/(2*$I$5))))-AB1492,0))</f>
        <v/>
      </c>
      <c r="AG1492">
        <f>IF($D$20=0,1,IFERROR(IF(ROUND(AD1492,3)=1,1,IF(AND(ABS(AF1492)&lt;$D$19,AD1492&lt;1),1,0)),0))</f>
        <v/>
      </c>
      <c r="AH1492">
        <f>IFERROR(IF(V32="Supercritical",MAX($D$16,IFERROR(L1492,MAX($D$16,POWER((ABS(K1492)^2)/($I$5*MAX(F1492,0.1)^2),1/3)))),IF(V32="Subcritical",MAX($D$16,IFERROR(W1492,MAX($D$16,POWER((ABS(K1492)^2)/($I$5*MAX(F1492,0.1)^2),1/3)))),IF(AND(IFERROR(V1492,0)=1,IFERROR(AG1492,0)=1),IF(IFERROR(T1492,-1E99)&gt;=IFERROR(AE1492,-1E99),MAX($D$16,IFERROR(L1492,MAX($D$16,POWER((ABS(K1492)^2)/($I$5*MAX(F1492,0.1)^2),1/3)))),MAX($D$16,IFERROR(W1492,MAX($D$16,POWER((ABS(K1492)^2)/($I$5*MAX(F1492,0.1)^2),1/3))))),IF(IFERROR(V1492,0)=1,MAX($D$16,IFERROR(L1492,MAX($D$16,POWER((ABS(K1492)^2)/($I$5*MAX(F1492,0.1)^2),1/3)))),IF(IFERROR(AG1492,0)=1,MAX($D$16,IFERROR(W1492,MAX($D$16,POWER((ABS(K1492)^2)/($I$5*MAX(F1492,0.1)^2),1/3)))),MAX($D$16,POWER((ABS(K1492)^2)/($I$5*MAX(F1492,0.1)^2),1/3))))))),MAX($D$16,POWER((ABS(K1492)^2)/($I$5*MAX(F1492,0.1)^2),1/3)))</f>
        <v/>
      </c>
      <c r="AI1492">
        <f>E1492+AH1492</f>
        <v/>
      </c>
      <c r="AJ1492">
        <f>AI1492+((ABS(K1492)/MAX(((F1492)+(G1492)*(AH1492))*(AH1492),1E-6))^2)/(2*$I$5)</f>
        <v/>
      </c>
      <c r="AM1492" t="n">
        <v>0</v>
      </c>
      <c r="AN1492" t="n">
        <v>0</v>
      </c>
      <c r="AO1492">
        <f>AM1492+AN1492</f>
        <v/>
      </c>
      <c r="AP1492">
        <f>AP1491+AO1492</f>
        <v/>
      </c>
      <c r="AQ1492">
        <f>ABS(ABS(K1492)/MAX(((F1492)+(G1492)*(AH1492))*(AH1492),1E-6))/SQRT($I$5*MAX((((F1492)+(G1492)*(AH1492))*(AH1492))/MAX((F1492)+2*(G1492)*(AH1492),1E-6),1E-6))</f>
        <v/>
      </c>
      <c r="AR1492">
        <f>IF(AQ1492&lt;1,"Subcritical","Supercritical")</f>
        <v/>
      </c>
      <c r="AS1492">
        <f>((ABS(K1492)*$D$6)/(MAX(((F1492)+(G1492)*(AH1492))*(AH1492),1E-6)*MAX(((((F1492)+(G1492)*(AH1492))*(AH1492))/MAX((F1492)+2*(AH1492)*SQRT(1+(G1492)^2),1E-6))^(2/3),1E-6)))^2</f>
        <v/>
      </c>
    </row>
    <row r="1493">
      <c r="A1493" t="n">
        <v>1344</v>
      </c>
      <c r="B1493" t="n">
        <v>1342.889</v>
      </c>
      <c r="C1493" t="n">
        <v>616066.671</v>
      </c>
      <c r="D1493" t="n">
        <v>3096661.355</v>
      </c>
      <c r="E1493" t="n">
        <v>631.8905</v>
      </c>
      <c r="F1493" t="n">
        <v>5.2</v>
      </c>
      <c r="G1493" t="n">
        <v>0</v>
      </c>
      <c r="H1493" t="inlineStr">
        <is>
          <t>Normal</t>
        </is>
      </c>
      <c r="I1493" t="n">
        <v>0</v>
      </c>
      <c r="J1493">
        <f>B1493-B1492</f>
        <v/>
      </c>
      <c r="K1493">
        <f>MAX(0,K1492-AO1492)</f>
        <v/>
      </c>
      <c r="L1493">
        <f>IF($D$20=0,IFERROR(L1492,MAX($D$16,POWER((ABS(K1493)^2)/($I$5*MAX(F1493,0.1)^2),1/3))),IF(IFERROR(V1492,0)=0,IFERROR(L1492,MAX($D$16,POWER((ABS(K1493)^2)/($I$5*MAX(F1493,0.1)^2),1/3))),IF(OR(IFERROR(L1493,0)=0,IFERROR(S1492,0)&lt;1,IFERROR(S1493,0)&lt;1),MAX($D$16,POWER((ABS(K1493)^2)/($I$5*MAX(F1493,0.1)^2),1/3)),IF(IFERROR(U1493,0)&gt;0,MAX($D$16,IFERROR(L1493,0)+((IFERROR(U1493,0))*$D$18*IF((IFERROR(S1493,0))&lt;1,1,-1))),IF(IFERROR(U1493,0)&lt;0,IF(ABS((MAX($D$16,POWER((ABS(K1493)^2)/($I$5*MAX(F1493,0.1)^2),1/3)))-IFERROR(L1493,0))&gt;$D$19,MAX($D$16,IF((MAX($D$16,POWER((ABS(K1493)^2)/($I$5*MAX(F1493,0.1)^2),1/3)))&gt;IFERROR(L1493,0),MIN((MAX($D$16,POWER((ABS(K1493)^2)/($I$5*MAX(F1493,0.1)^2),1/3))),IFERROR(L1493,0)+(MIN(ABS(IFERROR(U1493,0))*$D$18,ABS((MAX($D$16,POWER((ABS(K1493)^2)/($I$5*MAX(F1493,0.1)^2),1/3)))-IFERROR(L1493,0))))),MAX((MAX($D$16,POWER((ABS(K1493)^2)/($I$5*MAX(F1493,0.1)^2),1/3))),IFERROR(L1493,0)-(MIN(ABS(IFERROR(U1493,0))*$D$18,ABS((MAX($D$16,POWER((ABS(K1493)^2)/($I$5*MAX(F1493,0.1)^2),1/3)))-IFERROR(L1493,0))))))),MAX($D$16,POWER((ABS(K1493)^2)/($I$5*MAX(F1493,0.1)^2),1/3))),MAX($D$16,IFERROR(L1493,0)))))))</f>
        <v/>
      </c>
      <c r="M1493">
        <f>((F1493)+(G1493)*(L1493))*(L1493)</f>
        <v/>
      </c>
      <c r="N1493">
        <f>(((F1493)+(G1493)*(L1493))*(L1493))/MAX((F1493)+2*(L1493)*SQRT(1+(G1493)^2),1E-6)</f>
        <v/>
      </c>
      <c r="O1493">
        <f>ABS(K1493)/MAX(((F1493)+(G1493)*(L1493))*(L1493),1E-6)</f>
        <v/>
      </c>
      <c r="P1493">
        <f>E1493+L1493</f>
        <v/>
      </c>
      <c r="Q1493">
        <f>P1493+((ABS(K1493)/MAX(((F1493)+(G1493)*(L1493))*(L1493),1E-6))^2)/(2*$I$5)</f>
        <v/>
      </c>
      <c r="R1493">
        <f>((ABS(K1493)*$D$6)/(MAX(((F1493)+(G1493)*(L1493))*(L1493),1E-6)*MAX(((((F1493)+(G1493)*(L1493))*(L1493))/MAX((F1493)+2*(L1493)*SQRT(1+(G1493)^2),1E-6))^(2/3),1E-6)))^2</f>
        <v/>
      </c>
      <c r="S1493">
        <f>ABS(ABS(K1493)/MAX(((F1493)+(G1493)*(L1493))*(L1493),1E-6))/SQRT($I$5*MAX((((F1493)+(G1493)*(L1493))*(L1493))/MAX((F1493)+2*(G1493)*(L1493),1E-6),1E-6))</f>
        <v/>
      </c>
      <c r="T1493">
        <f>((F1493)*(L1493)^2)/2+(G1493)*(L1493)^3/3+(ABS(K1493)^2)/($I$5*MAX(((F1493)+(G1493)*(L1493))*(L1493),1E-6))</f>
        <v/>
      </c>
      <c r="U1493">
        <f>IF($D$20=0,0,IFERROR(Q1492-(((R1492+R1493)/2)*J1493)-(IF(O1492&gt;O1493,$D$8*((O1492^2-O1493^2)/(2*$I$5)),$D$9*((O1493^2-O1492^2)/(2*$I$5)))+($D$10*(ABS(I1493)/90)*(MAX(O1492^2,O1493^2)/(2*$I$5))))-Q1493,0))</f>
        <v/>
      </c>
      <c r="V1493">
        <f>IF($D$20=0,1,IFERROR(IF(ROUND(S1493,3)=1,1,IF(AND(ABS(U1493)&lt;$D$19,S1493&gt;1),1,0)),0))</f>
        <v/>
      </c>
      <c r="W1493">
        <f>IF($D$20=0,IFERROR(W1494,MAX($D$16,POWER((ABS(K1493)^2)/($I$5*MAX(F1493,0.1)^2),1/3))),IF(IFERROR(AG1494,0)=0,IFERROR(W1494,MAX($D$16,POWER((ABS(K1493)^2)/($I$5*MAX(F1493,0.1)^2),1/3))),IF(OR(IFERROR(W1493,0)=0,IFERROR(AD1494,0)&gt;1),MAX($D$16,POWER((ABS(K1493)^2)/($I$5*MAX(F1493,0.1)^2),1/3)),IF(IFERROR(AF1493,0)&gt;0,MAX($D$16,IFERROR(W1493,0)+((IFERROR(AF1493,0))*$D$18*IF((IFERROR(AD1493,0))&lt;1,1,-1))),IF(IFERROR(AF1493,0)&lt;0,IF(ABS((MAX($D$16,POWER((ABS(K1493)^2)/($I$5*MAX(F1493,0.1)^2),1/3)))-IFERROR(W1493,0))&gt;$D$19,MAX($D$16,IF((MAX($D$16,POWER((ABS(K1493)^2)/($I$5*MAX(F1493,0.1)^2),1/3)))&gt;IFERROR(W1493,0),MIN((MAX($D$16,POWER((ABS(K1493)^2)/($I$5*MAX(F1493,0.1)^2),1/3))),IFERROR(W1493,0)+(MIN(ABS(IFERROR(AF1493,0))*$D$18,ABS((MAX($D$16,POWER((ABS(K1493)^2)/($I$5*MAX(F1493,0.1)^2),1/3)))-IFERROR(W1493,0))))),MAX((MAX($D$16,POWER((ABS(K1493)^2)/($I$5*MAX(F1493,0.1)^2),1/3))),IFERROR(W1493,0)-(MIN(ABS(IFERROR(AF1493,0))*$D$18,ABS((MAX($D$16,POWER((ABS(K1493)^2)/($I$5*MAX(F1493,0.1)^2),1/3)))-IFERROR(W1493,0))))))),MAX($D$16,POWER((ABS(K1493)^2)/($I$5*MAX(F1493,0.1)^2),1/3))),MAX($D$16,IFERROR(W1493,0)))))))</f>
        <v/>
      </c>
      <c r="X1493">
        <f>((F1493)+(G1493)*(W1493))*(W1493)</f>
        <v/>
      </c>
      <c r="Y1493">
        <f>(((F1493)+(G1493)*(W1493))*(W1493))/MAX((F1493)+2*(W1493)*SQRT(1+(G1493)^2),1E-6)</f>
        <v/>
      </c>
      <c r="Z1493">
        <f>ABS(K1493)/MAX(((F1493)+(G1493)*(W1493))*(W1493),1E-6)</f>
        <v/>
      </c>
      <c r="AA1493">
        <f>E1493+W1493</f>
        <v/>
      </c>
      <c r="AB1493">
        <f>AA1493+((ABS(K1493)/MAX(((F1493)+(G1493)*(W1493))*(W1493),1E-6))^2)/(2*$I$5)</f>
        <v/>
      </c>
      <c r="AC1493">
        <f>((ABS(K1493)*$D$6)/(MAX(((F1493)+(G1493)*(W1493))*(W1493),1E-6)*MAX(((((F1493)+(G1493)*(W1493))*(W1493))/MAX((F1493)+2*(W1493)*SQRT(1+(G1493)^2),1E-6))^(2/3),1E-6)))^2</f>
        <v/>
      </c>
      <c r="AD1493">
        <f>ABS(ABS(K1493)/MAX(((F1493)+(G1493)*(W1493))*(W1493),1E-6))/SQRT($I$5*MAX((((F1493)+(G1493)*(W1493))*(W1493))/MAX((F1493)+2*(G1493)*(W1493),1E-6),1E-6))</f>
        <v/>
      </c>
      <c r="AE1493">
        <f>((F1493)*(W1493)^2)/2+(G1493)*(W1493)^3/3+(ABS(K1493)^2)/($I$5*MAX(((F1493)+(G1493)*(W1493))*(W1493),1E-6))</f>
        <v/>
      </c>
      <c r="AF1493">
        <f>IF($D$20=0,0,IFERROR(AB1494+(((AC1493+AC1494)/2)*J1494)+(IF(Z1493&gt;Z1494,$D$8*((Z1493^2-Z1494^2)/(2*$I$5)),$D$9*((Z1494^2-Z1493^2)/(2*$I$5)))+($D$10*(ABS(I1494)/90)*(MAX(Z1493^2,Z1494^2)/(2*$I$5))))-AB1493,0))</f>
        <v/>
      </c>
      <c r="AG1493">
        <f>IF($D$20=0,1,IFERROR(IF(ROUND(AD1493,3)=1,1,IF(AND(ABS(AF1493)&lt;$D$19,AD1493&lt;1),1,0)),0))</f>
        <v/>
      </c>
      <c r="AH1493">
        <f>IFERROR(IF(V32="Supercritical",MAX($D$16,IFERROR(L1493,MAX($D$16,POWER((ABS(K1493)^2)/($I$5*MAX(F1493,0.1)^2),1/3)))),IF(V32="Subcritical",MAX($D$16,IFERROR(W1493,MAX($D$16,POWER((ABS(K1493)^2)/($I$5*MAX(F1493,0.1)^2),1/3)))),IF(AND(IFERROR(V1493,0)=1,IFERROR(AG1493,0)=1),IF(IFERROR(T1493,-1E99)&gt;=IFERROR(AE1493,-1E99),MAX($D$16,IFERROR(L1493,MAX($D$16,POWER((ABS(K1493)^2)/($I$5*MAX(F1493,0.1)^2),1/3)))),MAX($D$16,IFERROR(W1493,MAX($D$16,POWER((ABS(K1493)^2)/($I$5*MAX(F1493,0.1)^2),1/3))))),IF(IFERROR(V1493,0)=1,MAX($D$16,IFERROR(L1493,MAX($D$16,POWER((ABS(K1493)^2)/($I$5*MAX(F1493,0.1)^2),1/3)))),IF(IFERROR(AG1493,0)=1,MAX($D$16,IFERROR(W1493,MAX($D$16,POWER((ABS(K1493)^2)/($I$5*MAX(F1493,0.1)^2),1/3)))),MAX($D$16,POWER((ABS(K1493)^2)/($I$5*MAX(F1493,0.1)^2),1/3))))))),MAX($D$16,POWER((ABS(K1493)^2)/($I$5*MAX(F1493,0.1)^2),1/3)))</f>
        <v/>
      </c>
      <c r="AI1493">
        <f>E1493+AH1493</f>
        <v/>
      </c>
      <c r="AJ1493">
        <f>AI1493+((ABS(K1493)/MAX(((F1493)+(G1493)*(AH1493))*(AH1493),1E-6))^2)/(2*$I$5)</f>
        <v/>
      </c>
      <c r="AM1493" t="n">
        <v>0</v>
      </c>
      <c r="AN1493" t="n">
        <v>0</v>
      </c>
      <c r="AO1493">
        <f>AM1493+AN1493</f>
        <v/>
      </c>
      <c r="AP1493">
        <f>AP1492+AO1493</f>
        <v/>
      </c>
      <c r="AQ1493">
        <f>ABS(ABS(K1493)/MAX(((F1493)+(G1493)*(AH1493))*(AH1493),1E-6))/SQRT($I$5*MAX((((F1493)+(G1493)*(AH1493))*(AH1493))/MAX((F1493)+2*(G1493)*(AH1493),1E-6),1E-6))</f>
        <v/>
      </c>
      <c r="AR1493">
        <f>IF(AQ1493&lt;1,"Subcritical","Supercritical")</f>
        <v/>
      </c>
      <c r="AS1493">
        <f>((ABS(K1493)*$D$6)/(MAX(((F1493)+(G1493)*(AH1493))*(AH1493),1E-6)*MAX(((((F1493)+(G1493)*(AH1493))*(AH1493))/MAX((F1493)+2*(AH1493)*SQRT(1+(G1493)^2),1E-6))^(2/3),1E-6)))^2</f>
        <v/>
      </c>
    </row>
    <row r="1494">
      <c r="A1494" t="n">
        <v>1345</v>
      </c>
      <c r="B1494" t="n">
        <v>1343.889</v>
      </c>
      <c r="C1494" t="n">
        <v>616066.629</v>
      </c>
      <c r="D1494" t="n">
        <v>3096660.356</v>
      </c>
      <c r="E1494" t="n">
        <v>631.89</v>
      </c>
      <c r="F1494" t="n">
        <v>5.2</v>
      </c>
      <c r="G1494" t="n">
        <v>0</v>
      </c>
      <c r="H1494" t="inlineStr">
        <is>
          <t>Normal</t>
        </is>
      </c>
      <c r="I1494" t="n">
        <v>0</v>
      </c>
      <c r="J1494">
        <f>B1494-B1493</f>
        <v/>
      </c>
      <c r="K1494">
        <f>MAX(0,K1493-AO1493)</f>
        <v/>
      </c>
      <c r="L1494">
        <f>IF($D$20=0,IFERROR(L1493,MAX($D$16,POWER((ABS(K1494)^2)/($I$5*MAX(F1494,0.1)^2),1/3))),IF(IFERROR(V1493,0)=0,IFERROR(L1493,MAX($D$16,POWER((ABS(K1494)^2)/($I$5*MAX(F1494,0.1)^2),1/3))),IF(OR(IFERROR(L1494,0)=0,IFERROR(S1493,0)&lt;1,IFERROR(S1494,0)&lt;1),MAX($D$16,POWER((ABS(K1494)^2)/($I$5*MAX(F1494,0.1)^2),1/3)),IF(IFERROR(U1494,0)&gt;0,MAX($D$16,IFERROR(L1494,0)+((IFERROR(U1494,0))*$D$18*IF((IFERROR(S1494,0))&lt;1,1,-1))),IF(IFERROR(U1494,0)&lt;0,IF(ABS((MAX($D$16,POWER((ABS(K1494)^2)/($I$5*MAX(F1494,0.1)^2),1/3)))-IFERROR(L1494,0))&gt;$D$19,MAX($D$16,IF((MAX($D$16,POWER((ABS(K1494)^2)/($I$5*MAX(F1494,0.1)^2),1/3)))&gt;IFERROR(L1494,0),MIN((MAX($D$16,POWER((ABS(K1494)^2)/($I$5*MAX(F1494,0.1)^2),1/3))),IFERROR(L1494,0)+(MIN(ABS(IFERROR(U1494,0))*$D$18,ABS((MAX($D$16,POWER((ABS(K1494)^2)/($I$5*MAX(F1494,0.1)^2),1/3)))-IFERROR(L1494,0))))),MAX((MAX($D$16,POWER((ABS(K1494)^2)/($I$5*MAX(F1494,0.1)^2),1/3))),IFERROR(L1494,0)-(MIN(ABS(IFERROR(U1494,0))*$D$18,ABS((MAX($D$16,POWER((ABS(K1494)^2)/($I$5*MAX(F1494,0.1)^2),1/3)))-IFERROR(L1494,0))))))),MAX($D$16,POWER((ABS(K1494)^2)/($I$5*MAX(F1494,0.1)^2),1/3))),MAX($D$16,IFERROR(L1494,0)))))))</f>
        <v/>
      </c>
      <c r="M1494">
        <f>((F1494)+(G1494)*(L1494))*(L1494)</f>
        <v/>
      </c>
      <c r="N1494">
        <f>(((F1494)+(G1494)*(L1494))*(L1494))/MAX((F1494)+2*(L1494)*SQRT(1+(G1494)^2),1E-6)</f>
        <v/>
      </c>
      <c r="O1494">
        <f>ABS(K1494)/MAX(((F1494)+(G1494)*(L1494))*(L1494),1E-6)</f>
        <v/>
      </c>
      <c r="P1494">
        <f>E1494+L1494</f>
        <v/>
      </c>
      <c r="Q1494">
        <f>P1494+((ABS(K1494)/MAX(((F1494)+(G1494)*(L1494))*(L1494),1E-6))^2)/(2*$I$5)</f>
        <v/>
      </c>
      <c r="R1494">
        <f>((ABS(K1494)*$D$6)/(MAX(((F1494)+(G1494)*(L1494))*(L1494),1E-6)*MAX(((((F1494)+(G1494)*(L1494))*(L1494))/MAX((F1494)+2*(L1494)*SQRT(1+(G1494)^2),1E-6))^(2/3),1E-6)))^2</f>
        <v/>
      </c>
      <c r="S1494">
        <f>ABS(ABS(K1494)/MAX(((F1494)+(G1494)*(L1494))*(L1494),1E-6))/SQRT($I$5*MAX((((F1494)+(G1494)*(L1494))*(L1494))/MAX((F1494)+2*(G1494)*(L1494),1E-6),1E-6))</f>
        <v/>
      </c>
      <c r="T1494">
        <f>((F1494)*(L1494)^2)/2+(G1494)*(L1494)^3/3+(ABS(K1494)^2)/($I$5*MAX(((F1494)+(G1494)*(L1494))*(L1494),1E-6))</f>
        <v/>
      </c>
      <c r="U1494">
        <f>IF($D$20=0,0,IFERROR(Q1493-(((R1493+R1494)/2)*J1494)-(IF(O1493&gt;O1494,$D$8*((O1493^2-O1494^2)/(2*$I$5)),$D$9*((O1494^2-O1493^2)/(2*$I$5)))+($D$10*(ABS(I1494)/90)*(MAX(O1493^2,O1494^2)/(2*$I$5))))-Q1494,0))</f>
        <v/>
      </c>
      <c r="V1494">
        <f>IF($D$20=0,1,IFERROR(IF(ROUND(S1494,3)=1,1,IF(AND(ABS(U1494)&lt;$D$19,S1494&gt;1),1,0)),0))</f>
        <v/>
      </c>
      <c r="W1494">
        <f>IF($D$20=0,IFERROR(W1495,MAX($D$16,POWER((ABS(K1494)^2)/($I$5*MAX(F1494,0.1)^2),1/3))),IF(IFERROR(AG1495,0)=0,IFERROR(W1495,MAX($D$16,POWER((ABS(K1494)^2)/($I$5*MAX(F1494,0.1)^2),1/3))),IF(OR(IFERROR(W1494,0)=0,IFERROR(AD1495,0)&gt;1),MAX($D$16,POWER((ABS(K1494)^2)/($I$5*MAX(F1494,0.1)^2),1/3)),IF(IFERROR(AF1494,0)&gt;0,MAX($D$16,IFERROR(W1494,0)+((IFERROR(AF1494,0))*$D$18*IF((IFERROR(AD1494,0))&lt;1,1,-1))),IF(IFERROR(AF1494,0)&lt;0,IF(ABS((MAX($D$16,POWER((ABS(K1494)^2)/($I$5*MAX(F1494,0.1)^2),1/3)))-IFERROR(W1494,0))&gt;$D$19,MAX($D$16,IF((MAX($D$16,POWER((ABS(K1494)^2)/($I$5*MAX(F1494,0.1)^2),1/3)))&gt;IFERROR(W1494,0),MIN((MAX($D$16,POWER((ABS(K1494)^2)/($I$5*MAX(F1494,0.1)^2),1/3))),IFERROR(W1494,0)+(MIN(ABS(IFERROR(AF1494,0))*$D$18,ABS((MAX($D$16,POWER((ABS(K1494)^2)/($I$5*MAX(F1494,0.1)^2),1/3)))-IFERROR(W1494,0))))),MAX((MAX($D$16,POWER((ABS(K1494)^2)/($I$5*MAX(F1494,0.1)^2),1/3))),IFERROR(W1494,0)-(MIN(ABS(IFERROR(AF1494,0))*$D$18,ABS((MAX($D$16,POWER((ABS(K1494)^2)/($I$5*MAX(F1494,0.1)^2),1/3)))-IFERROR(W1494,0))))))),MAX($D$16,POWER((ABS(K1494)^2)/($I$5*MAX(F1494,0.1)^2),1/3))),MAX($D$16,IFERROR(W1494,0)))))))</f>
        <v/>
      </c>
      <c r="X1494">
        <f>((F1494)+(G1494)*(W1494))*(W1494)</f>
        <v/>
      </c>
      <c r="Y1494">
        <f>(((F1494)+(G1494)*(W1494))*(W1494))/MAX((F1494)+2*(W1494)*SQRT(1+(G1494)^2),1E-6)</f>
        <v/>
      </c>
      <c r="Z1494">
        <f>ABS(K1494)/MAX(((F1494)+(G1494)*(W1494))*(W1494),1E-6)</f>
        <v/>
      </c>
      <c r="AA1494">
        <f>E1494+W1494</f>
        <v/>
      </c>
      <c r="AB1494">
        <f>AA1494+((ABS(K1494)/MAX(((F1494)+(G1494)*(W1494))*(W1494),1E-6))^2)/(2*$I$5)</f>
        <v/>
      </c>
      <c r="AC1494">
        <f>((ABS(K1494)*$D$6)/(MAX(((F1494)+(G1494)*(W1494))*(W1494),1E-6)*MAX(((((F1494)+(G1494)*(W1494))*(W1494))/MAX((F1494)+2*(W1494)*SQRT(1+(G1494)^2),1E-6))^(2/3),1E-6)))^2</f>
        <v/>
      </c>
      <c r="AD1494">
        <f>ABS(ABS(K1494)/MAX(((F1494)+(G1494)*(W1494))*(W1494),1E-6))/SQRT($I$5*MAX((((F1494)+(G1494)*(W1494))*(W1494))/MAX((F1494)+2*(G1494)*(W1494),1E-6),1E-6))</f>
        <v/>
      </c>
      <c r="AE1494">
        <f>((F1494)*(W1494)^2)/2+(G1494)*(W1494)^3/3+(ABS(K1494)^2)/($I$5*MAX(((F1494)+(G1494)*(W1494))*(W1494),1E-6))</f>
        <v/>
      </c>
      <c r="AF1494">
        <f>IF($D$20=0,0,IFERROR(AB1495+(((AC1494+AC1495)/2)*J1495)+(IF(Z1494&gt;Z1495,$D$8*((Z1494^2-Z1495^2)/(2*$I$5)),$D$9*((Z1495^2-Z1494^2)/(2*$I$5)))+($D$10*(ABS(I1495)/90)*(MAX(Z1494^2,Z1495^2)/(2*$I$5))))-AB1494,0))</f>
        <v/>
      </c>
      <c r="AG1494">
        <f>IF($D$20=0,1,IFERROR(IF(ROUND(AD1494,3)=1,1,IF(AND(ABS(AF1494)&lt;$D$19,AD1494&lt;1),1,0)),0))</f>
        <v/>
      </c>
      <c r="AH1494">
        <f>IFERROR(IF(V32="Supercritical",MAX($D$16,IFERROR(L1494,MAX($D$16,POWER((ABS(K1494)^2)/($I$5*MAX(F1494,0.1)^2),1/3)))),IF(V32="Subcritical",MAX($D$16,IFERROR(W1494,MAX($D$16,POWER((ABS(K1494)^2)/($I$5*MAX(F1494,0.1)^2),1/3)))),IF(AND(IFERROR(V1494,0)=1,IFERROR(AG1494,0)=1),IF(IFERROR(T1494,-1E99)&gt;=IFERROR(AE1494,-1E99),MAX($D$16,IFERROR(L1494,MAX($D$16,POWER((ABS(K1494)^2)/($I$5*MAX(F1494,0.1)^2),1/3)))),MAX($D$16,IFERROR(W1494,MAX($D$16,POWER((ABS(K1494)^2)/($I$5*MAX(F1494,0.1)^2),1/3))))),IF(IFERROR(V1494,0)=1,MAX($D$16,IFERROR(L1494,MAX($D$16,POWER((ABS(K1494)^2)/($I$5*MAX(F1494,0.1)^2),1/3)))),IF(IFERROR(AG1494,0)=1,MAX($D$16,IFERROR(W1494,MAX($D$16,POWER((ABS(K1494)^2)/($I$5*MAX(F1494,0.1)^2),1/3)))),MAX($D$16,POWER((ABS(K1494)^2)/($I$5*MAX(F1494,0.1)^2),1/3))))))),MAX($D$16,POWER((ABS(K1494)^2)/($I$5*MAX(F1494,0.1)^2),1/3)))</f>
        <v/>
      </c>
      <c r="AI1494">
        <f>E1494+AH1494</f>
        <v/>
      </c>
      <c r="AJ1494">
        <f>AI1494+((ABS(K1494)/MAX(((F1494)+(G1494)*(AH1494))*(AH1494),1E-6))^2)/(2*$I$5)</f>
        <v/>
      </c>
      <c r="AM1494" t="n">
        <v>0</v>
      </c>
      <c r="AN1494" t="n">
        <v>0</v>
      </c>
      <c r="AO1494">
        <f>AM1494+AN1494</f>
        <v/>
      </c>
      <c r="AP1494">
        <f>AP1493+AO1494</f>
        <v/>
      </c>
      <c r="AQ1494">
        <f>ABS(ABS(K1494)/MAX(((F1494)+(G1494)*(AH1494))*(AH1494),1E-6))/SQRT($I$5*MAX((((F1494)+(G1494)*(AH1494))*(AH1494))/MAX((F1494)+2*(G1494)*(AH1494),1E-6),1E-6))</f>
        <v/>
      </c>
      <c r="AR1494">
        <f>IF(AQ1494&lt;1,"Subcritical","Supercritical")</f>
        <v/>
      </c>
      <c r="AS1494">
        <f>((ABS(K1494)*$D$6)/(MAX(((F1494)+(G1494)*(AH1494))*(AH1494),1E-6)*MAX(((((F1494)+(G1494)*(AH1494))*(AH1494))/MAX((F1494)+2*(AH1494)*SQRT(1+(G1494)^2),1E-6))^(2/3),1E-6)))^2</f>
        <v/>
      </c>
    </row>
    <row r="1495">
      <c r="A1495" t="n">
        <v>1346</v>
      </c>
      <c r="B1495" t="n">
        <v>1344.889</v>
      </c>
      <c r="C1495" t="n">
        <v>616066.5870000001</v>
      </c>
      <c r="D1495" t="n">
        <v>3096659.357</v>
      </c>
      <c r="E1495" t="n">
        <v>631.8895</v>
      </c>
      <c r="F1495" t="n">
        <v>5.2</v>
      </c>
      <c r="G1495" t="n">
        <v>0</v>
      </c>
      <c r="H1495" t="inlineStr">
        <is>
          <t>Normal</t>
        </is>
      </c>
      <c r="I1495" t="n">
        <v>0.057</v>
      </c>
      <c r="J1495">
        <f>B1495-B1494</f>
        <v/>
      </c>
      <c r="K1495">
        <f>MAX(0,K1494-AO1494)</f>
        <v/>
      </c>
      <c r="L1495">
        <f>IF($D$20=0,IFERROR(L1494,MAX($D$16,POWER((ABS(K1495)^2)/($I$5*MAX(F1495,0.1)^2),1/3))),IF(IFERROR(V1494,0)=0,IFERROR(L1494,MAX($D$16,POWER((ABS(K1495)^2)/($I$5*MAX(F1495,0.1)^2),1/3))),IF(OR(IFERROR(L1495,0)=0,IFERROR(S1494,0)&lt;1,IFERROR(S1495,0)&lt;1),MAX($D$16,POWER((ABS(K1495)^2)/($I$5*MAX(F1495,0.1)^2),1/3)),IF(IFERROR(U1495,0)&gt;0,MAX($D$16,IFERROR(L1495,0)+((IFERROR(U1495,0))*$D$18*IF((IFERROR(S1495,0))&lt;1,1,-1))),IF(IFERROR(U1495,0)&lt;0,IF(ABS((MAX($D$16,POWER((ABS(K1495)^2)/($I$5*MAX(F1495,0.1)^2),1/3)))-IFERROR(L1495,0))&gt;$D$19,MAX($D$16,IF((MAX($D$16,POWER((ABS(K1495)^2)/($I$5*MAX(F1495,0.1)^2),1/3)))&gt;IFERROR(L1495,0),MIN((MAX($D$16,POWER((ABS(K1495)^2)/($I$5*MAX(F1495,0.1)^2),1/3))),IFERROR(L1495,0)+(MIN(ABS(IFERROR(U1495,0))*$D$18,ABS((MAX($D$16,POWER((ABS(K1495)^2)/($I$5*MAX(F1495,0.1)^2),1/3)))-IFERROR(L1495,0))))),MAX((MAX($D$16,POWER((ABS(K1495)^2)/($I$5*MAX(F1495,0.1)^2),1/3))),IFERROR(L1495,0)-(MIN(ABS(IFERROR(U1495,0))*$D$18,ABS((MAX($D$16,POWER((ABS(K1495)^2)/($I$5*MAX(F1495,0.1)^2),1/3)))-IFERROR(L1495,0))))))),MAX($D$16,POWER((ABS(K1495)^2)/($I$5*MAX(F1495,0.1)^2),1/3))),MAX($D$16,IFERROR(L1495,0)))))))</f>
        <v/>
      </c>
      <c r="M1495">
        <f>((F1495)+(G1495)*(L1495))*(L1495)</f>
        <v/>
      </c>
      <c r="N1495">
        <f>(((F1495)+(G1495)*(L1495))*(L1495))/MAX((F1495)+2*(L1495)*SQRT(1+(G1495)^2),1E-6)</f>
        <v/>
      </c>
      <c r="O1495">
        <f>ABS(K1495)/MAX(((F1495)+(G1495)*(L1495))*(L1495),1E-6)</f>
        <v/>
      </c>
      <c r="P1495">
        <f>E1495+L1495</f>
        <v/>
      </c>
      <c r="Q1495">
        <f>P1495+((ABS(K1495)/MAX(((F1495)+(G1495)*(L1495))*(L1495),1E-6))^2)/(2*$I$5)</f>
        <v/>
      </c>
      <c r="R1495">
        <f>((ABS(K1495)*$D$6)/(MAX(((F1495)+(G1495)*(L1495))*(L1495),1E-6)*MAX(((((F1495)+(G1495)*(L1495))*(L1495))/MAX((F1495)+2*(L1495)*SQRT(1+(G1495)^2),1E-6))^(2/3),1E-6)))^2</f>
        <v/>
      </c>
      <c r="S1495">
        <f>ABS(ABS(K1495)/MAX(((F1495)+(G1495)*(L1495))*(L1495),1E-6))/SQRT($I$5*MAX((((F1495)+(G1495)*(L1495))*(L1495))/MAX((F1495)+2*(G1495)*(L1495),1E-6),1E-6))</f>
        <v/>
      </c>
      <c r="T1495">
        <f>((F1495)*(L1495)^2)/2+(G1495)*(L1495)^3/3+(ABS(K1495)^2)/($I$5*MAX(((F1495)+(G1495)*(L1495))*(L1495),1E-6))</f>
        <v/>
      </c>
      <c r="U1495">
        <f>IF($D$20=0,0,IFERROR(Q1494-(((R1494+R1495)/2)*J1495)-(IF(O1494&gt;O1495,$D$8*((O1494^2-O1495^2)/(2*$I$5)),$D$9*((O1495^2-O1494^2)/(2*$I$5)))+($D$10*(ABS(I1495)/90)*(MAX(O1494^2,O1495^2)/(2*$I$5))))-Q1495,0))</f>
        <v/>
      </c>
      <c r="V1495">
        <f>IF($D$20=0,1,IFERROR(IF(ROUND(S1495,3)=1,1,IF(AND(ABS(U1495)&lt;$D$19,S1495&gt;1),1,0)),0))</f>
        <v/>
      </c>
      <c r="W1495">
        <f>IF($D$20=0,IFERROR(W1496,MAX($D$16,POWER((ABS(K1495)^2)/($I$5*MAX(F1495,0.1)^2),1/3))),IF(IFERROR(AG1496,0)=0,IFERROR(W1496,MAX($D$16,POWER((ABS(K1495)^2)/($I$5*MAX(F1495,0.1)^2),1/3))),IF(OR(IFERROR(W1495,0)=0,IFERROR(AD1496,0)&gt;1),MAX($D$16,POWER((ABS(K1495)^2)/($I$5*MAX(F1495,0.1)^2),1/3)),IF(IFERROR(AF1495,0)&gt;0,MAX($D$16,IFERROR(W1495,0)+((IFERROR(AF1495,0))*$D$18*IF((IFERROR(AD1495,0))&lt;1,1,-1))),IF(IFERROR(AF1495,0)&lt;0,IF(ABS((MAX($D$16,POWER((ABS(K1495)^2)/($I$5*MAX(F1495,0.1)^2),1/3)))-IFERROR(W1495,0))&gt;$D$19,MAX($D$16,IF((MAX($D$16,POWER((ABS(K1495)^2)/($I$5*MAX(F1495,0.1)^2),1/3)))&gt;IFERROR(W1495,0),MIN((MAX($D$16,POWER((ABS(K1495)^2)/($I$5*MAX(F1495,0.1)^2),1/3))),IFERROR(W1495,0)+(MIN(ABS(IFERROR(AF1495,0))*$D$18,ABS((MAX($D$16,POWER((ABS(K1495)^2)/($I$5*MAX(F1495,0.1)^2),1/3)))-IFERROR(W1495,0))))),MAX((MAX($D$16,POWER((ABS(K1495)^2)/($I$5*MAX(F1495,0.1)^2),1/3))),IFERROR(W1495,0)-(MIN(ABS(IFERROR(AF1495,0))*$D$18,ABS((MAX($D$16,POWER((ABS(K1495)^2)/($I$5*MAX(F1495,0.1)^2),1/3)))-IFERROR(W1495,0))))))),MAX($D$16,POWER((ABS(K1495)^2)/($I$5*MAX(F1495,0.1)^2),1/3))),MAX($D$16,IFERROR(W1495,0)))))))</f>
        <v/>
      </c>
      <c r="X1495">
        <f>((F1495)+(G1495)*(W1495))*(W1495)</f>
        <v/>
      </c>
      <c r="Y1495">
        <f>(((F1495)+(G1495)*(W1495))*(W1495))/MAX((F1495)+2*(W1495)*SQRT(1+(G1495)^2),1E-6)</f>
        <v/>
      </c>
      <c r="Z1495">
        <f>ABS(K1495)/MAX(((F1495)+(G1495)*(W1495))*(W1495),1E-6)</f>
        <v/>
      </c>
      <c r="AA1495">
        <f>E1495+W1495</f>
        <v/>
      </c>
      <c r="AB1495">
        <f>AA1495+((ABS(K1495)/MAX(((F1495)+(G1495)*(W1495))*(W1495),1E-6))^2)/(2*$I$5)</f>
        <v/>
      </c>
      <c r="AC1495">
        <f>((ABS(K1495)*$D$6)/(MAX(((F1495)+(G1495)*(W1495))*(W1495),1E-6)*MAX(((((F1495)+(G1495)*(W1495))*(W1495))/MAX((F1495)+2*(W1495)*SQRT(1+(G1495)^2),1E-6))^(2/3),1E-6)))^2</f>
        <v/>
      </c>
      <c r="AD1495">
        <f>ABS(ABS(K1495)/MAX(((F1495)+(G1495)*(W1495))*(W1495),1E-6))/SQRT($I$5*MAX((((F1495)+(G1495)*(W1495))*(W1495))/MAX((F1495)+2*(G1495)*(W1495),1E-6),1E-6))</f>
        <v/>
      </c>
      <c r="AE1495">
        <f>((F1495)*(W1495)^2)/2+(G1495)*(W1495)^3/3+(ABS(K1495)^2)/($I$5*MAX(((F1495)+(G1495)*(W1495))*(W1495),1E-6))</f>
        <v/>
      </c>
      <c r="AF1495">
        <f>IF($D$20=0,0,IFERROR(AB1496+(((AC1495+AC1496)/2)*J1496)+(IF(Z1495&gt;Z1496,$D$8*((Z1495^2-Z1496^2)/(2*$I$5)),$D$9*((Z1496^2-Z1495^2)/(2*$I$5)))+($D$10*(ABS(I1496)/90)*(MAX(Z1495^2,Z1496^2)/(2*$I$5))))-AB1495,0))</f>
        <v/>
      </c>
      <c r="AG1495">
        <f>IF($D$20=0,1,IFERROR(IF(ROUND(AD1495,3)=1,1,IF(AND(ABS(AF1495)&lt;$D$19,AD1495&lt;1),1,0)),0))</f>
        <v/>
      </c>
      <c r="AH1495">
        <f>IFERROR(IF(V32="Supercritical",MAX($D$16,IFERROR(L1495,MAX($D$16,POWER((ABS(K1495)^2)/($I$5*MAX(F1495,0.1)^2),1/3)))),IF(V32="Subcritical",MAX($D$16,IFERROR(W1495,MAX($D$16,POWER((ABS(K1495)^2)/($I$5*MAX(F1495,0.1)^2),1/3)))),IF(AND(IFERROR(V1495,0)=1,IFERROR(AG1495,0)=1),IF(IFERROR(T1495,-1E99)&gt;=IFERROR(AE1495,-1E99),MAX($D$16,IFERROR(L1495,MAX($D$16,POWER((ABS(K1495)^2)/($I$5*MAX(F1495,0.1)^2),1/3)))),MAX($D$16,IFERROR(W1495,MAX($D$16,POWER((ABS(K1495)^2)/($I$5*MAX(F1495,0.1)^2),1/3))))),IF(IFERROR(V1495,0)=1,MAX($D$16,IFERROR(L1495,MAX($D$16,POWER((ABS(K1495)^2)/($I$5*MAX(F1495,0.1)^2),1/3)))),IF(IFERROR(AG1495,0)=1,MAX($D$16,IFERROR(W1495,MAX($D$16,POWER((ABS(K1495)^2)/($I$5*MAX(F1495,0.1)^2),1/3)))),MAX($D$16,POWER((ABS(K1495)^2)/($I$5*MAX(F1495,0.1)^2),1/3))))))),MAX($D$16,POWER((ABS(K1495)^2)/($I$5*MAX(F1495,0.1)^2),1/3)))</f>
        <v/>
      </c>
      <c r="AI1495">
        <f>E1495+AH1495</f>
        <v/>
      </c>
      <c r="AJ1495">
        <f>AI1495+((ABS(K1495)/MAX(((F1495)+(G1495)*(AH1495))*(AH1495),1E-6))^2)/(2*$I$5)</f>
        <v/>
      </c>
      <c r="AM1495" t="n">
        <v>0</v>
      </c>
      <c r="AN1495" t="n">
        <v>0</v>
      </c>
      <c r="AO1495">
        <f>AM1495+AN1495</f>
        <v/>
      </c>
      <c r="AP1495">
        <f>AP1494+AO1495</f>
        <v/>
      </c>
      <c r="AQ1495">
        <f>ABS(ABS(K1495)/MAX(((F1495)+(G1495)*(AH1495))*(AH1495),1E-6))/SQRT($I$5*MAX((((F1495)+(G1495)*(AH1495))*(AH1495))/MAX((F1495)+2*(G1495)*(AH1495),1E-6),1E-6))</f>
        <v/>
      </c>
      <c r="AR1495">
        <f>IF(AQ1495&lt;1,"Subcritical","Supercritical")</f>
        <v/>
      </c>
      <c r="AS1495">
        <f>((ABS(K1495)*$D$6)/(MAX(((F1495)+(G1495)*(AH1495))*(AH1495),1E-6)*MAX(((((F1495)+(G1495)*(AH1495))*(AH1495))/MAX((F1495)+2*(AH1495)*SQRT(1+(G1495)^2),1E-6))^(2/3),1E-6)))^2</f>
        <v/>
      </c>
    </row>
    <row r="1496">
      <c r="A1496" t="n">
        <v>1347</v>
      </c>
      <c r="B1496" t="n">
        <v>1345.889</v>
      </c>
      <c r="C1496" t="n">
        <v>616066.544</v>
      </c>
      <c r="D1496" t="n">
        <v>3096658.358</v>
      </c>
      <c r="E1496" t="n">
        <v>631.889</v>
      </c>
      <c r="F1496" t="n">
        <v>5.2</v>
      </c>
      <c r="G1496" t="n">
        <v>0</v>
      </c>
      <c r="H1496" t="inlineStr">
        <is>
          <t>Normal</t>
        </is>
      </c>
      <c r="I1496" t="n">
        <v>0.057</v>
      </c>
      <c r="J1496">
        <f>B1496-B1495</f>
        <v/>
      </c>
      <c r="K1496">
        <f>MAX(0,K1495-AO1495)</f>
        <v/>
      </c>
      <c r="L1496">
        <f>IF($D$20=0,IFERROR(L1495,MAX($D$16,POWER((ABS(K1496)^2)/($I$5*MAX(F1496,0.1)^2),1/3))),IF(IFERROR(V1495,0)=0,IFERROR(L1495,MAX($D$16,POWER((ABS(K1496)^2)/($I$5*MAX(F1496,0.1)^2),1/3))),IF(OR(IFERROR(L1496,0)=0,IFERROR(S1495,0)&lt;1,IFERROR(S1496,0)&lt;1),MAX($D$16,POWER((ABS(K1496)^2)/($I$5*MAX(F1496,0.1)^2),1/3)),IF(IFERROR(U1496,0)&gt;0,MAX($D$16,IFERROR(L1496,0)+((IFERROR(U1496,0))*$D$18*IF((IFERROR(S1496,0))&lt;1,1,-1))),IF(IFERROR(U1496,0)&lt;0,IF(ABS((MAX($D$16,POWER((ABS(K1496)^2)/($I$5*MAX(F1496,0.1)^2),1/3)))-IFERROR(L1496,0))&gt;$D$19,MAX($D$16,IF((MAX($D$16,POWER((ABS(K1496)^2)/($I$5*MAX(F1496,0.1)^2),1/3)))&gt;IFERROR(L1496,0),MIN((MAX($D$16,POWER((ABS(K1496)^2)/($I$5*MAX(F1496,0.1)^2),1/3))),IFERROR(L1496,0)+(MIN(ABS(IFERROR(U1496,0))*$D$18,ABS((MAX($D$16,POWER((ABS(K1496)^2)/($I$5*MAX(F1496,0.1)^2),1/3)))-IFERROR(L1496,0))))),MAX((MAX($D$16,POWER((ABS(K1496)^2)/($I$5*MAX(F1496,0.1)^2),1/3))),IFERROR(L1496,0)-(MIN(ABS(IFERROR(U1496,0))*$D$18,ABS((MAX($D$16,POWER((ABS(K1496)^2)/($I$5*MAX(F1496,0.1)^2),1/3)))-IFERROR(L1496,0))))))),MAX($D$16,POWER((ABS(K1496)^2)/($I$5*MAX(F1496,0.1)^2),1/3))),MAX($D$16,IFERROR(L1496,0)))))))</f>
        <v/>
      </c>
      <c r="M1496">
        <f>((F1496)+(G1496)*(L1496))*(L1496)</f>
        <v/>
      </c>
      <c r="N1496">
        <f>(((F1496)+(G1496)*(L1496))*(L1496))/MAX((F1496)+2*(L1496)*SQRT(1+(G1496)^2),1E-6)</f>
        <v/>
      </c>
      <c r="O1496">
        <f>ABS(K1496)/MAX(((F1496)+(G1496)*(L1496))*(L1496),1E-6)</f>
        <v/>
      </c>
      <c r="P1496">
        <f>E1496+L1496</f>
        <v/>
      </c>
      <c r="Q1496">
        <f>P1496+((ABS(K1496)/MAX(((F1496)+(G1496)*(L1496))*(L1496),1E-6))^2)/(2*$I$5)</f>
        <v/>
      </c>
      <c r="R1496">
        <f>((ABS(K1496)*$D$6)/(MAX(((F1496)+(G1496)*(L1496))*(L1496),1E-6)*MAX(((((F1496)+(G1496)*(L1496))*(L1496))/MAX((F1496)+2*(L1496)*SQRT(1+(G1496)^2),1E-6))^(2/3),1E-6)))^2</f>
        <v/>
      </c>
      <c r="S1496">
        <f>ABS(ABS(K1496)/MAX(((F1496)+(G1496)*(L1496))*(L1496),1E-6))/SQRT($I$5*MAX((((F1496)+(G1496)*(L1496))*(L1496))/MAX((F1496)+2*(G1496)*(L1496),1E-6),1E-6))</f>
        <v/>
      </c>
      <c r="T1496">
        <f>((F1496)*(L1496)^2)/2+(G1496)*(L1496)^3/3+(ABS(K1496)^2)/($I$5*MAX(((F1496)+(G1496)*(L1496))*(L1496),1E-6))</f>
        <v/>
      </c>
      <c r="U1496">
        <f>IF($D$20=0,0,IFERROR(Q1495-(((R1495+R1496)/2)*J1496)-(IF(O1495&gt;O1496,$D$8*((O1495^2-O1496^2)/(2*$I$5)),$D$9*((O1496^2-O1495^2)/(2*$I$5)))+($D$10*(ABS(I1496)/90)*(MAX(O1495^2,O1496^2)/(2*$I$5))))-Q1496,0))</f>
        <v/>
      </c>
      <c r="V1496">
        <f>IF($D$20=0,1,IFERROR(IF(ROUND(S1496,3)=1,1,IF(AND(ABS(U1496)&lt;$D$19,S1496&gt;1),1,0)),0))</f>
        <v/>
      </c>
      <c r="W1496">
        <f>IF($D$20=0,IFERROR(W1497,MAX($D$16,POWER((ABS(K1496)^2)/($I$5*MAX(F1496,0.1)^2),1/3))),IF(IFERROR(AG1497,0)=0,IFERROR(W1497,MAX($D$16,POWER((ABS(K1496)^2)/($I$5*MAX(F1496,0.1)^2),1/3))),IF(OR(IFERROR(W1496,0)=0,IFERROR(AD1497,0)&gt;1),MAX($D$16,POWER((ABS(K1496)^2)/($I$5*MAX(F1496,0.1)^2),1/3)),IF(IFERROR(AF1496,0)&gt;0,MAX($D$16,IFERROR(W1496,0)+((IFERROR(AF1496,0))*$D$18*IF((IFERROR(AD1496,0))&lt;1,1,-1))),IF(IFERROR(AF1496,0)&lt;0,IF(ABS((MAX($D$16,POWER((ABS(K1496)^2)/($I$5*MAX(F1496,0.1)^2),1/3)))-IFERROR(W1496,0))&gt;$D$19,MAX($D$16,IF((MAX($D$16,POWER((ABS(K1496)^2)/($I$5*MAX(F1496,0.1)^2),1/3)))&gt;IFERROR(W1496,0),MIN((MAX($D$16,POWER((ABS(K1496)^2)/($I$5*MAX(F1496,0.1)^2),1/3))),IFERROR(W1496,0)+(MIN(ABS(IFERROR(AF1496,0))*$D$18,ABS((MAX($D$16,POWER((ABS(K1496)^2)/($I$5*MAX(F1496,0.1)^2),1/3)))-IFERROR(W1496,0))))),MAX((MAX($D$16,POWER((ABS(K1496)^2)/($I$5*MAX(F1496,0.1)^2),1/3))),IFERROR(W1496,0)-(MIN(ABS(IFERROR(AF1496,0))*$D$18,ABS((MAX($D$16,POWER((ABS(K1496)^2)/($I$5*MAX(F1496,0.1)^2),1/3)))-IFERROR(W1496,0))))))),MAX($D$16,POWER((ABS(K1496)^2)/($I$5*MAX(F1496,0.1)^2),1/3))),MAX($D$16,IFERROR(W1496,0)))))))</f>
        <v/>
      </c>
      <c r="X1496">
        <f>((F1496)+(G1496)*(W1496))*(W1496)</f>
        <v/>
      </c>
      <c r="Y1496">
        <f>(((F1496)+(G1496)*(W1496))*(W1496))/MAX((F1496)+2*(W1496)*SQRT(1+(G1496)^2),1E-6)</f>
        <v/>
      </c>
      <c r="Z1496">
        <f>ABS(K1496)/MAX(((F1496)+(G1496)*(W1496))*(W1496),1E-6)</f>
        <v/>
      </c>
      <c r="AA1496">
        <f>E1496+W1496</f>
        <v/>
      </c>
      <c r="AB1496">
        <f>AA1496+((ABS(K1496)/MAX(((F1496)+(G1496)*(W1496))*(W1496),1E-6))^2)/(2*$I$5)</f>
        <v/>
      </c>
      <c r="AC1496">
        <f>((ABS(K1496)*$D$6)/(MAX(((F1496)+(G1496)*(W1496))*(W1496),1E-6)*MAX(((((F1496)+(G1496)*(W1496))*(W1496))/MAX((F1496)+2*(W1496)*SQRT(1+(G1496)^2),1E-6))^(2/3),1E-6)))^2</f>
        <v/>
      </c>
      <c r="AD1496">
        <f>ABS(ABS(K1496)/MAX(((F1496)+(G1496)*(W1496))*(W1496),1E-6))/SQRT($I$5*MAX((((F1496)+(G1496)*(W1496))*(W1496))/MAX((F1496)+2*(G1496)*(W1496),1E-6),1E-6))</f>
        <v/>
      </c>
      <c r="AE1496">
        <f>((F1496)*(W1496)^2)/2+(G1496)*(W1496)^3/3+(ABS(K1496)^2)/($I$5*MAX(((F1496)+(G1496)*(W1496))*(W1496),1E-6))</f>
        <v/>
      </c>
      <c r="AF1496">
        <f>IF($D$20=0,0,IFERROR(AB1497+(((AC1496+AC1497)/2)*J1497)+(IF(Z1496&gt;Z1497,$D$8*((Z1496^2-Z1497^2)/(2*$I$5)),$D$9*((Z1497^2-Z1496^2)/(2*$I$5)))+($D$10*(ABS(I1497)/90)*(MAX(Z1496^2,Z1497^2)/(2*$I$5))))-AB1496,0))</f>
        <v/>
      </c>
      <c r="AG1496">
        <f>IF($D$20=0,1,IFERROR(IF(ROUND(AD1496,3)=1,1,IF(AND(ABS(AF1496)&lt;$D$19,AD1496&lt;1),1,0)),0))</f>
        <v/>
      </c>
      <c r="AH1496">
        <f>IFERROR(IF(V32="Supercritical",MAX($D$16,IFERROR(L1496,MAX($D$16,POWER((ABS(K1496)^2)/($I$5*MAX(F1496,0.1)^2),1/3)))),IF(V32="Subcritical",MAX($D$16,IFERROR(W1496,MAX($D$16,POWER((ABS(K1496)^2)/($I$5*MAX(F1496,0.1)^2),1/3)))),IF(AND(IFERROR(V1496,0)=1,IFERROR(AG1496,0)=1),IF(IFERROR(T1496,-1E99)&gt;=IFERROR(AE1496,-1E99),MAX($D$16,IFERROR(L1496,MAX($D$16,POWER((ABS(K1496)^2)/($I$5*MAX(F1496,0.1)^2),1/3)))),MAX($D$16,IFERROR(W1496,MAX($D$16,POWER((ABS(K1496)^2)/($I$5*MAX(F1496,0.1)^2),1/3))))),IF(IFERROR(V1496,0)=1,MAX($D$16,IFERROR(L1496,MAX($D$16,POWER((ABS(K1496)^2)/($I$5*MAX(F1496,0.1)^2),1/3)))),IF(IFERROR(AG1496,0)=1,MAX($D$16,IFERROR(W1496,MAX($D$16,POWER((ABS(K1496)^2)/($I$5*MAX(F1496,0.1)^2),1/3)))),MAX($D$16,POWER((ABS(K1496)^2)/($I$5*MAX(F1496,0.1)^2),1/3))))))),MAX($D$16,POWER((ABS(K1496)^2)/($I$5*MAX(F1496,0.1)^2),1/3)))</f>
        <v/>
      </c>
      <c r="AI1496">
        <f>E1496+AH1496</f>
        <v/>
      </c>
      <c r="AJ1496">
        <f>AI1496+((ABS(K1496)/MAX(((F1496)+(G1496)*(AH1496))*(AH1496),1E-6))^2)/(2*$I$5)</f>
        <v/>
      </c>
      <c r="AM1496" t="n">
        <v>0</v>
      </c>
      <c r="AN1496" t="n">
        <v>0</v>
      </c>
      <c r="AO1496">
        <f>AM1496+AN1496</f>
        <v/>
      </c>
      <c r="AP1496">
        <f>AP1495+AO1496</f>
        <v/>
      </c>
      <c r="AQ1496">
        <f>ABS(ABS(K1496)/MAX(((F1496)+(G1496)*(AH1496))*(AH1496),1E-6))/SQRT($I$5*MAX((((F1496)+(G1496)*(AH1496))*(AH1496))/MAX((F1496)+2*(G1496)*(AH1496),1E-6),1E-6))</f>
        <v/>
      </c>
      <c r="AR1496">
        <f>IF(AQ1496&lt;1,"Subcritical","Supercritical")</f>
        <v/>
      </c>
      <c r="AS1496">
        <f>((ABS(K1496)*$D$6)/(MAX(((F1496)+(G1496)*(AH1496))*(AH1496),1E-6)*MAX(((((F1496)+(G1496)*(AH1496))*(AH1496))/MAX((F1496)+2*(AH1496)*SQRT(1+(G1496)^2),1E-6))^(2/3),1E-6)))^2</f>
        <v/>
      </c>
    </row>
    <row r="1497">
      <c r="A1497" t="n">
        <v>1348</v>
      </c>
      <c r="B1497" t="n">
        <v>1346.889</v>
      </c>
      <c r="C1497" t="n">
        <v>616066.502</v>
      </c>
      <c r="D1497" t="n">
        <v>3096657.359</v>
      </c>
      <c r="E1497" t="n">
        <v>631.8885</v>
      </c>
      <c r="F1497" t="n">
        <v>5.2</v>
      </c>
      <c r="G1497" t="n">
        <v>0</v>
      </c>
      <c r="H1497" t="inlineStr">
        <is>
          <t>Normal</t>
        </is>
      </c>
      <c r="I1497" t="n">
        <v>0</v>
      </c>
      <c r="J1497">
        <f>B1497-B1496</f>
        <v/>
      </c>
      <c r="K1497">
        <f>MAX(0,K1496-AO1496)</f>
        <v/>
      </c>
      <c r="L1497">
        <f>IF($D$20=0,IFERROR(L1496,MAX($D$16,POWER((ABS(K1497)^2)/($I$5*MAX(F1497,0.1)^2),1/3))),IF(IFERROR(V1496,0)=0,IFERROR(L1496,MAX($D$16,POWER((ABS(K1497)^2)/($I$5*MAX(F1497,0.1)^2),1/3))),IF(OR(IFERROR(L1497,0)=0,IFERROR(S1496,0)&lt;1,IFERROR(S1497,0)&lt;1),MAX($D$16,POWER((ABS(K1497)^2)/($I$5*MAX(F1497,0.1)^2),1/3)),IF(IFERROR(U1497,0)&gt;0,MAX($D$16,IFERROR(L1497,0)+((IFERROR(U1497,0))*$D$18*IF((IFERROR(S1497,0))&lt;1,1,-1))),IF(IFERROR(U1497,0)&lt;0,IF(ABS((MAX($D$16,POWER((ABS(K1497)^2)/($I$5*MAX(F1497,0.1)^2),1/3)))-IFERROR(L1497,0))&gt;$D$19,MAX($D$16,IF((MAX($D$16,POWER((ABS(K1497)^2)/($I$5*MAX(F1497,0.1)^2),1/3)))&gt;IFERROR(L1497,0),MIN((MAX($D$16,POWER((ABS(K1497)^2)/($I$5*MAX(F1497,0.1)^2),1/3))),IFERROR(L1497,0)+(MIN(ABS(IFERROR(U1497,0))*$D$18,ABS((MAX($D$16,POWER((ABS(K1497)^2)/($I$5*MAX(F1497,0.1)^2),1/3)))-IFERROR(L1497,0))))),MAX((MAX($D$16,POWER((ABS(K1497)^2)/($I$5*MAX(F1497,0.1)^2),1/3))),IFERROR(L1497,0)-(MIN(ABS(IFERROR(U1497,0))*$D$18,ABS((MAX($D$16,POWER((ABS(K1497)^2)/($I$5*MAX(F1497,0.1)^2),1/3)))-IFERROR(L1497,0))))))),MAX($D$16,POWER((ABS(K1497)^2)/($I$5*MAX(F1497,0.1)^2),1/3))),MAX($D$16,IFERROR(L1497,0)))))))</f>
        <v/>
      </c>
      <c r="M1497">
        <f>((F1497)+(G1497)*(L1497))*(L1497)</f>
        <v/>
      </c>
      <c r="N1497">
        <f>(((F1497)+(G1497)*(L1497))*(L1497))/MAX((F1497)+2*(L1497)*SQRT(1+(G1497)^2),1E-6)</f>
        <v/>
      </c>
      <c r="O1497">
        <f>ABS(K1497)/MAX(((F1497)+(G1497)*(L1497))*(L1497),1E-6)</f>
        <v/>
      </c>
      <c r="P1497">
        <f>E1497+L1497</f>
        <v/>
      </c>
      <c r="Q1497">
        <f>P1497+((ABS(K1497)/MAX(((F1497)+(G1497)*(L1497))*(L1497),1E-6))^2)/(2*$I$5)</f>
        <v/>
      </c>
      <c r="R1497">
        <f>((ABS(K1497)*$D$6)/(MAX(((F1497)+(G1497)*(L1497))*(L1497),1E-6)*MAX(((((F1497)+(G1497)*(L1497))*(L1497))/MAX((F1497)+2*(L1497)*SQRT(1+(G1497)^2),1E-6))^(2/3),1E-6)))^2</f>
        <v/>
      </c>
      <c r="S1497">
        <f>ABS(ABS(K1497)/MAX(((F1497)+(G1497)*(L1497))*(L1497),1E-6))/SQRT($I$5*MAX((((F1497)+(G1497)*(L1497))*(L1497))/MAX((F1497)+2*(G1497)*(L1497),1E-6),1E-6))</f>
        <v/>
      </c>
      <c r="T1497">
        <f>((F1497)*(L1497)^2)/2+(G1497)*(L1497)^3/3+(ABS(K1497)^2)/($I$5*MAX(((F1497)+(G1497)*(L1497))*(L1497),1E-6))</f>
        <v/>
      </c>
      <c r="U1497">
        <f>IF($D$20=0,0,IFERROR(Q1496-(((R1496+R1497)/2)*J1497)-(IF(O1496&gt;O1497,$D$8*((O1496^2-O1497^2)/(2*$I$5)),$D$9*((O1497^2-O1496^2)/(2*$I$5)))+($D$10*(ABS(I1497)/90)*(MAX(O1496^2,O1497^2)/(2*$I$5))))-Q1497,0))</f>
        <v/>
      </c>
      <c r="V1497">
        <f>IF($D$20=0,1,IFERROR(IF(ROUND(S1497,3)=1,1,IF(AND(ABS(U1497)&lt;$D$19,S1497&gt;1),1,0)),0))</f>
        <v/>
      </c>
      <c r="W1497">
        <f>IF($D$20=0,IFERROR(W1498,MAX($D$16,POWER((ABS(K1497)^2)/($I$5*MAX(F1497,0.1)^2),1/3))),IF(IFERROR(AG1498,0)=0,IFERROR(W1498,MAX($D$16,POWER((ABS(K1497)^2)/($I$5*MAX(F1497,0.1)^2),1/3))),IF(OR(IFERROR(W1497,0)=0,IFERROR(AD1498,0)&gt;1),MAX($D$16,POWER((ABS(K1497)^2)/($I$5*MAX(F1497,0.1)^2),1/3)),IF(IFERROR(AF1497,0)&gt;0,MAX($D$16,IFERROR(W1497,0)+((IFERROR(AF1497,0))*$D$18*IF((IFERROR(AD1497,0))&lt;1,1,-1))),IF(IFERROR(AF1497,0)&lt;0,IF(ABS((MAX($D$16,POWER((ABS(K1497)^2)/($I$5*MAX(F1497,0.1)^2),1/3)))-IFERROR(W1497,0))&gt;$D$19,MAX($D$16,IF((MAX($D$16,POWER((ABS(K1497)^2)/($I$5*MAX(F1497,0.1)^2),1/3)))&gt;IFERROR(W1497,0),MIN((MAX($D$16,POWER((ABS(K1497)^2)/($I$5*MAX(F1497,0.1)^2),1/3))),IFERROR(W1497,0)+(MIN(ABS(IFERROR(AF1497,0))*$D$18,ABS((MAX($D$16,POWER((ABS(K1497)^2)/($I$5*MAX(F1497,0.1)^2),1/3)))-IFERROR(W1497,0))))),MAX((MAX($D$16,POWER((ABS(K1497)^2)/($I$5*MAX(F1497,0.1)^2),1/3))),IFERROR(W1497,0)-(MIN(ABS(IFERROR(AF1497,0))*$D$18,ABS((MAX($D$16,POWER((ABS(K1497)^2)/($I$5*MAX(F1497,0.1)^2),1/3)))-IFERROR(W1497,0))))))),MAX($D$16,POWER((ABS(K1497)^2)/($I$5*MAX(F1497,0.1)^2),1/3))),MAX($D$16,IFERROR(W1497,0)))))))</f>
        <v/>
      </c>
      <c r="X1497">
        <f>((F1497)+(G1497)*(W1497))*(W1497)</f>
        <v/>
      </c>
      <c r="Y1497">
        <f>(((F1497)+(G1497)*(W1497))*(W1497))/MAX((F1497)+2*(W1497)*SQRT(1+(G1497)^2),1E-6)</f>
        <v/>
      </c>
      <c r="Z1497">
        <f>ABS(K1497)/MAX(((F1497)+(G1497)*(W1497))*(W1497),1E-6)</f>
        <v/>
      </c>
      <c r="AA1497">
        <f>E1497+W1497</f>
        <v/>
      </c>
      <c r="AB1497">
        <f>AA1497+((ABS(K1497)/MAX(((F1497)+(G1497)*(W1497))*(W1497),1E-6))^2)/(2*$I$5)</f>
        <v/>
      </c>
      <c r="AC1497">
        <f>((ABS(K1497)*$D$6)/(MAX(((F1497)+(G1497)*(W1497))*(W1497),1E-6)*MAX(((((F1497)+(G1497)*(W1497))*(W1497))/MAX((F1497)+2*(W1497)*SQRT(1+(G1497)^2),1E-6))^(2/3),1E-6)))^2</f>
        <v/>
      </c>
      <c r="AD1497">
        <f>ABS(ABS(K1497)/MAX(((F1497)+(G1497)*(W1497))*(W1497),1E-6))/SQRT($I$5*MAX((((F1497)+(G1497)*(W1497))*(W1497))/MAX((F1497)+2*(G1497)*(W1497),1E-6),1E-6))</f>
        <v/>
      </c>
      <c r="AE1497">
        <f>((F1497)*(W1497)^2)/2+(G1497)*(W1497)^3/3+(ABS(K1497)^2)/($I$5*MAX(((F1497)+(G1497)*(W1497))*(W1497),1E-6))</f>
        <v/>
      </c>
      <c r="AF1497">
        <f>IF($D$20=0,0,IFERROR(AB1498+(((AC1497+AC1498)/2)*J1498)+(IF(Z1497&gt;Z1498,$D$8*((Z1497^2-Z1498^2)/(2*$I$5)),$D$9*((Z1498^2-Z1497^2)/(2*$I$5)))+($D$10*(ABS(I1498)/90)*(MAX(Z1497^2,Z1498^2)/(2*$I$5))))-AB1497,0))</f>
        <v/>
      </c>
      <c r="AG1497">
        <f>IF($D$20=0,1,IFERROR(IF(ROUND(AD1497,3)=1,1,IF(AND(ABS(AF1497)&lt;$D$19,AD1497&lt;1),1,0)),0))</f>
        <v/>
      </c>
      <c r="AH1497">
        <f>IFERROR(IF(V32="Supercritical",MAX($D$16,IFERROR(L1497,MAX($D$16,POWER((ABS(K1497)^2)/($I$5*MAX(F1497,0.1)^2),1/3)))),IF(V32="Subcritical",MAX($D$16,IFERROR(W1497,MAX($D$16,POWER((ABS(K1497)^2)/($I$5*MAX(F1497,0.1)^2),1/3)))),IF(AND(IFERROR(V1497,0)=1,IFERROR(AG1497,0)=1),IF(IFERROR(T1497,-1E99)&gt;=IFERROR(AE1497,-1E99),MAX($D$16,IFERROR(L1497,MAX($D$16,POWER((ABS(K1497)^2)/($I$5*MAX(F1497,0.1)^2),1/3)))),MAX($D$16,IFERROR(W1497,MAX($D$16,POWER((ABS(K1497)^2)/($I$5*MAX(F1497,0.1)^2),1/3))))),IF(IFERROR(V1497,0)=1,MAX($D$16,IFERROR(L1497,MAX($D$16,POWER((ABS(K1497)^2)/($I$5*MAX(F1497,0.1)^2),1/3)))),IF(IFERROR(AG1497,0)=1,MAX($D$16,IFERROR(W1497,MAX($D$16,POWER((ABS(K1497)^2)/($I$5*MAX(F1497,0.1)^2),1/3)))),MAX($D$16,POWER((ABS(K1497)^2)/($I$5*MAX(F1497,0.1)^2),1/3))))))),MAX($D$16,POWER((ABS(K1497)^2)/($I$5*MAX(F1497,0.1)^2),1/3)))</f>
        <v/>
      </c>
      <c r="AI1497">
        <f>E1497+AH1497</f>
        <v/>
      </c>
      <c r="AJ1497">
        <f>AI1497+((ABS(K1497)/MAX(((F1497)+(G1497)*(AH1497))*(AH1497),1E-6))^2)/(2*$I$5)</f>
        <v/>
      </c>
      <c r="AM1497" t="n">
        <v>0</v>
      </c>
      <c r="AN1497" t="n">
        <v>0</v>
      </c>
      <c r="AO1497">
        <f>AM1497+AN1497</f>
        <v/>
      </c>
      <c r="AP1497">
        <f>AP1496+AO1497</f>
        <v/>
      </c>
      <c r="AQ1497">
        <f>ABS(ABS(K1497)/MAX(((F1497)+(G1497)*(AH1497))*(AH1497),1E-6))/SQRT($I$5*MAX((((F1497)+(G1497)*(AH1497))*(AH1497))/MAX((F1497)+2*(G1497)*(AH1497),1E-6),1E-6))</f>
        <v/>
      </c>
      <c r="AR1497">
        <f>IF(AQ1497&lt;1,"Subcritical","Supercritical")</f>
        <v/>
      </c>
      <c r="AS1497">
        <f>((ABS(K1497)*$D$6)/(MAX(((F1497)+(G1497)*(AH1497))*(AH1497),1E-6)*MAX(((((F1497)+(G1497)*(AH1497))*(AH1497))/MAX((F1497)+2*(AH1497)*SQRT(1+(G1497)^2),1E-6))^(2/3),1E-6)))^2</f>
        <v/>
      </c>
    </row>
    <row r="1498">
      <c r="A1498" t="n">
        <v>1349</v>
      </c>
      <c r="B1498" t="n">
        <v>1347.889</v>
      </c>
      <c r="C1498" t="n">
        <v>616066.46</v>
      </c>
      <c r="D1498" t="n">
        <v>3096656.36</v>
      </c>
      <c r="E1498" t="n">
        <v>631.888</v>
      </c>
      <c r="F1498" t="n">
        <v>5.2</v>
      </c>
      <c r="G1498" t="n">
        <v>0</v>
      </c>
      <c r="H1498" t="inlineStr">
        <is>
          <t>Normal</t>
        </is>
      </c>
      <c r="I1498" t="n">
        <v>0</v>
      </c>
      <c r="J1498">
        <f>B1498-B1497</f>
        <v/>
      </c>
      <c r="K1498">
        <f>MAX(0,K1497-AO1497)</f>
        <v/>
      </c>
      <c r="L1498">
        <f>IF($D$20=0,IFERROR(L1497,MAX($D$16,POWER((ABS(K1498)^2)/($I$5*MAX(F1498,0.1)^2),1/3))),IF(IFERROR(V1497,0)=0,IFERROR(L1497,MAX($D$16,POWER((ABS(K1498)^2)/($I$5*MAX(F1498,0.1)^2),1/3))),IF(OR(IFERROR(L1498,0)=0,IFERROR(S1497,0)&lt;1,IFERROR(S1498,0)&lt;1),MAX($D$16,POWER((ABS(K1498)^2)/($I$5*MAX(F1498,0.1)^2),1/3)),IF(IFERROR(U1498,0)&gt;0,MAX($D$16,IFERROR(L1498,0)+((IFERROR(U1498,0))*$D$18*IF((IFERROR(S1498,0))&lt;1,1,-1))),IF(IFERROR(U1498,0)&lt;0,IF(ABS((MAX($D$16,POWER((ABS(K1498)^2)/($I$5*MAX(F1498,0.1)^2),1/3)))-IFERROR(L1498,0))&gt;$D$19,MAX($D$16,IF((MAX($D$16,POWER((ABS(K1498)^2)/($I$5*MAX(F1498,0.1)^2),1/3)))&gt;IFERROR(L1498,0),MIN((MAX($D$16,POWER((ABS(K1498)^2)/($I$5*MAX(F1498,0.1)^2),1/3))),IFERROR(L1498,0)+(MIN(ABS(IFERROR(U1498,0))*$D$18,ABS((MAX($D$16,POWER((ABS(K1498)^2)/($I$5*MAX(F1498,0.1)^2),1/3)))-IFERROR(L1498,0))))),MAX((MAX($D$16,POWER((ABS(K1498)^2)/($I$5*MAX(F1498,0.1)^2),1/3))),IFERROR(L1498,0)-(MIN(ABS(IFERROR(U1498,0))*$D$18,ABS((MAX($D$16,POWER((ABS(K1498)^2)/($I$5*MAX(F1498,0.1)^2),1/3)))-IFERROR(L1498,0))))))),MAX($D$16,POWER((ABS(K1498)^2)/($I$5*MAX(F1498,0.1)^2),1/3))),MAX($D$16,IFERROR(L1498,0)))))))</f>
        <v/>
      </c>
      <c r="M1498">
        <f>((F1498)+(G1498)*(L1498))*(L1498)</f>
        <v/>
      </c>
      <c r="N1498">
        <f>(((F1498)+(G1498)*(L1498))*(L1498))/MAX((F1498)+2*(L1498)*SQRT(1+(G1498)^2),1E-6)</f>
        <v/>
      </c>
      <c r="O1498">
        <f>ABS(K1498)/MAX(((F1498)+(G1498)*(L1498))*(L1498),1E-6)</f>
        <v/>
      </c>
      <c r="P1498">
        <f>E1498+L1498</f>
        <v/>
      </c>
      <c r="Q1498">
        <f>P1498+((ABS(K1498)/MAX(((F1498)+(G1498)*(L1498))*(L1498),1E-6))^2)/(2*$I$5)</f>
        <v/>
      </c>
      <c r="R1498">
        <f>((ABS(K1498)*$D$6)/(MAX(((F1498)+(G1498)*(L1498))*(L1498),1E-6)*MAX(((((F1498)+(G1498)*(L1498))*(L1498))/MAX((F1498)+2*(L1498)*SQRT(1+(G1498)^2),1E-6))^(2/3),1E-6)))^2</f>
        <v/>
      </c>
      <c r="S1498">
        <f>ABS(ABS(K1498)/MAX(((F1498)+(G1498)*(L1498))*(L1498),1E-6))/SQRT($I$5*MAX((((F1498)+(G1498)*(L1498))*(L1498))/MAX((F1498)+2*(G1498)*(L1498),1E-6),1E-6))</f>
        <v/>
      </c>
      <c r="T1498">
        <f>((F1498)*(L1498)^2)/2+(G1498)*(L1498)^3/3+(ABS(K1498)^2)/($I$5*MAX(((F1498)+(G1498)*(L1498))*(L1498),1E-6))</f>
        <v/>
      </c>
      <c r="U1498">
        <f>IF($D$20=0,0,IFERROR(Q1497-(((R1497+R1498)/2)*J1498)-(IF(O1497&gt;O1498,$D$8*((O1497^2-O1498^2)/(2*$I$5)),$D$9*((O1498^2-O1497^2)/(2*$I$5)))+($D$10*(ABS(I1498)/90)*(MAX(O1497^2,O1498^2)/(2*$I$5))))-Q1498,0))</f>
        <v/>
      </c>
      <c r="V1498">
        <f>IF($D$20=0,1,IFERROR(IF(ROUND(S1498,3)=1,1,IF(AND(ABS(U1498)&lt;$D$19,S1498&gt;1),1,0)),0))</f>
        <v/>
      </c>
      <c r="W1498">
        <f>IF($D$20=0,IFERROR(W1499,MAX($D$16,POWER((ABS(K1498)^2)/($I$5*MAX(F1498,0.1)^2),1/3))),IF(IFERROR(AG1499,0)=0,IFERROR(W1499,MAX($D$16,POWER((ABS(K1498)^2)/($I$5*MAX(F1498,0.1)^2),1/3))),IF(OR(IFERROR(W1498,0)=0,IFERROR(AD1499,0)&gt;1),MAX($D$16,POWER((ABS(K1498)^2)/($I$5*MAX(F1498,0.1)^2),1/3)),IF(IFERROR(AF1498,0)&gt;0,MAX($D$16,IFERROR(W1498,0)+((IFERROR(AF1498,0))*$D$18*IF((IFERROR(AD1498,0))&lt;1,1,-1))),IF(IFERROR(AF1498,0)&lt;0,IF(ABS((MAX($D$16,POWER((ABS(K1498)^2)/($I$5*MAX(F1498,0.1)^2),1/3)))-IFERROR(W1498,0))&gt;$D$19,MAX($D$16,IF((MAX($D$16,POWER((ABS(K1498)^2)/($I$5*MAX(F1498,0.1)^2),1/3)))&gt;IFERROR(W1498,0),MIN((MAX($D$16,POWER((ABS(K1498)^2)/($I$5*MAX(F1498,0.1)^2),1/3))),IFERROR(W1498,0)+(MIN(ABS(IFERROR(AF1498,0))*$D$18,ABS((MAX($D$16,POWER((ABS(K1498)^2)/($I$5*MAX(F1498,0.1)^2),1/3)))-IFERROR(W1498,0))))),MAX((MAX($D$16,POWER((ABS(K1498)^2)/($I$5*MAX(F1498,0.1)^2),1/3))),IFERROR(W1498,0)-(MIN(ABS(IFERROR(AF1498,0))*$D$18,ABS((MAX($D$16,POWER((ABS(K1498)^2)/($I$5*MAX(F1498,0.1)^2),1/3)))-IFERROR(W1498,0))))))),MAX($D$16,POWER((ABS(K1498)^2)/($I$5*MAX(F1498,0.1)^2),1/3))),MAX($D$16,IFERROR(W1498,0)))))))</f>
        <v/>
      </c>
      <c r="X1498">
        <f>((F1498)+(G1498)*(W1498))*(W1498)</f>
        <v/>
      </c>
      <c r="Y1498">
        <f>(((F1498)+(G1498)*(W1498))*(W1498))/MAX((F1498)+2*(W1498)*SQRT(1+(G1498)^2),1E-6)</f>
        <v/>
      </c>
      <c r="Z1498">
        <f>ABS(K1498)/MAX(((F1498)+(G1498)*(W1498))*(W1498),1E-6)</f>
        <v/>
      </c>
      <c r="AA1498">
        <f>E1498+W1498</f>
        <v/>
      </c>
      <c r="AB1498">
        <f>AA1498+((ABS(K1498)/MAX(((F1498)+(G1498)*(W1498))*(W1498),1E-6))^2)/(2*$I$5)</f>
        <v/>
      </c>
      <c r="AC1498">
        <f>((ABS(K1498)*$D$6)/(MAX(((F1498)+(G1498)*(W1498))*(W1498),1E-6)*MAX(((((F1498)+(G1498)*(W1498))*(W1498))/MAX((F1498)+2*(W1498)*SQRT(1+(G1498)^2),1E-6))^(2/3),1E-6)))^2</f>
        <v/>
      </c>
      <c r="AD1498">
        <f>ABS(ABS(K1498)/MAX(((F1498)+(G1498)*(W1498))*(W1498),1E-6))/SQRT($I$5*MAX((((F1498)+(G1498)*(W1498))*(W1498))/MAX((F1498)+2*(G1498)*(W1498),1E-6),1E-6))</f>
        <v/>
      </c>
      <c r="AE1498">
        <f>((F1498)*(W1498)^2)/2+(G1498)*(W1498)^3/3+(ABS(K1498)^2)/($I$5*MAX(((F1498)+(G1498)*(W1498))*(W1498),1E-6))</f>
        <v/>
      </c>
      <c r="AF1498">
        <f>IF($D$20=0,0,IFERROR(AB1499+(((AC1498+AC1499)/2)*J1499)+(IF(Z1498&gt;Z1499,$D$8*((Z1498^2-Z1499^2)/(2*$I$5)),$D$9*((Z1499^2-Z1498^2)/(2*$I$5)))+($D$10*(ABS(I1499)/90)*(MAX(Z1498^2,Z1499^2)/(2*$I$5))))-AB1498,0))</f>
        <v/>
      </c>
      <c r="AG1498">
        <f>IF($D$20=0,1,IFERROR(IF(ROUND(AD1498,3)=1,1,IF(AND(ABS(AF1498)&lt;$D$19,AD1498&lt;1),1,0)),0))</f>
        <v/>
      </c>
      <c r="AH1498">
        <f>IFERROR(IF(V32="Supercritical",MAX($D$16,IFERROR(L1498,MAX($D$16,POWER((ABS(K1498)^2)/($I$5*MAX(F1498,0.1)^2),1/3)))),IF(V32="Subcritical",MAX($D$16,IFERROR(W1498,MAX($D$16,POWER((ABS(K1498)^2)/($I$5*MAX(F1498,0.1)^2),1/3)))),IF(AND(IFERROR(V1498,0)=1,IFERROR(AG1498,0)=1),IF(IFERROR(T1498,-1E99)&gt;=IFERROR(AE1498,-1E99),MAX($D$16,IFERROR(L1498,MAX($D$16,POWER((ABS(K1498)^2)/($I$5*MAX(F1498,0.1)^2),1/3)))),MAX($D$16,IFERROR(W1498,MAX($D$16,POWER((ABS(K1498)^2)/($I$5*MAX(F1498,0.1)^2),1/3))))),IF(IFERROR(V1498,0)=1,MAX($D$16,IFERROR(L1498,MAX($D$16,POWER((ABS(K1498)^2)/($I$5*MAX(F1498,0.1)^2),1/3)))),IF(IFERROR(AG1498,0)=1,MAX($D$16,IFERROR(W1498,MAX($D$16,POWER((ABS(K1498)^2)/($I$5*MAX(F1498,0.1)^2),1/3)))),MAX($D$16,POWER((ABS(K1498)^2)/($I$5*MAX(F1498,0.1)^2),1/3))))))),MAX($D$16,POWER((ABS(K1498)^2)/($I$5*MAX(F1498,0.1)^2),1/3)))</f>
        <v/>
      </c>
      <c r="AI1498">
        <f>E1498+AH1498</f>
        <v/>
      </c>
      <c r="AJ1498">
        <f>AI1498+((ABS(K1498)/MAX(((F1498)+(G1498)*(AH1498))*(AH1498),1E-6))^2)/(2*$I$5)</f>
        <v/>
      </c>
      <c r="AM1498" t="n">
        <v>0</v>
      </c>
      <c r="AN1498" t="n">
        <v>0</v>
      </c>
      <c r="AO1498">
        <f>AM1498+AN1498</f>
        <v/>
      </c>
      <c r="AP1498">
        <f>AP1497+AO1498</f>
        <v/>
      </c>
      <c r="AQ1498">
        <f>ABS(ABS(K1498)/MAX(((F1498)+(G1498)*(AH1498))*(AH1498),1E-6))/SQRT($I$5*MAX((((F1498)+(G1498)*(AH1498))*(AH1498))/MAX((F1498)+2*(G1498)*(AH1498),1E-6),1E-6))</f>
        <v/>
      </c>
      <c r="AR1498">
        <f>IF(AQ1498&lt;1,"Subcritical","Supercritical")</f>
        <v/>
      </c>
      <c r="AS1498">
        <f>((ABS(K1498)*$D$6)/(MAX(((F1498)+(G1498)*(AH1498))*(AH1498),1E-6)*MAX(((((F1498)+(G1498)*(AH1498))*(AH1498))/MAX((F1498)+2*(AH1498)*SQRT(1+(G1498)^2),1E-6))^(2/3),1E-6)))^2</f>
        <v/>
      </c>
    </row>
    <row r="1499">
      <c r="A1499" t="n">
        <v>1350</v>
      </c>
      <c r="B1499" t="n">
        <v>1348.889</v>
      </c>
      <c r="C1499" t="n">
        <v>616066.4179999999</v>
      </c>
      <c r="D1499" t="n">
        <v>3096655.361</v>
      </c>
      <c r="E1499" t="n">
        <v>631.8875</v>
      </c>
      <c r="F1499" t="n">
        <v>5.2</v>
      </c>
      <c r="G1499" t="n">
        <v>0</v>
      </c>
      <c r="H1499" t="inlineStr">
        <is>
          <t>Normal</t>
        </is>
      </c>
      <c r="I1499" t="n">
        <v>0.055</v>
      </c>
      <c r="J1499">
        <f>B1499-B1498</f>
        <v/>
      </c>
      <c r="K1499">
        <f>MAX(0,K1498-AO1498)</f>
        <v/>
      </c>
      <c r="L1499">
        <f>IF($D$20=0,IFERROR(L1498,MAX($D$16,POWER((ABS(K1499)^2)/($I$5*MAX(F1499,0.1)^2),1/3))),IF(IFERROR(V1498,0)=0,IFERROR(L1498,MAX($D$16,POWER((ABS(K1499)^2)/($I$5*MAX(F1499,0.1)^2),1/3))),IF(OR(IFERROR(L1499,0)=0,IFERROR(S1498,0)&lt;1,IFERROR(S1499,0)&lt;1),MAX($D$16,POWER((ABS(K1499)^2)/($I$5*MAX(F1499,0.1)^2),1/3)),IF(IFERROR(U1499,0)&gt;0,MAX($D$16,IFERROR(L1499,0)+((IFERROR(U1499,0))*$D$18*IF((IFERROR(S1499,0))&lt;1,1,-1))),IF(IFERROR(U1499,0)&lt;0,IF(ABS((MAX($D$16,POWER((ABS(K1499)^2)/($I$5*MAX(F1499,0.1)^2),1/3)))-IFERROR(L1499,0))&gt;$D$19,MAX($D$16,IF((MAX($D$16,POWER((ABS(K1499)^2)/($I$5*MAX(F1499,0.1)^2),1/3)))&gt;IFERROR(L1499,0),MIN((MAX($D$16,POWER((ABS(K1499)^2)/($I$5*MAX(F1499,0.1)^2),1/3))),IFERROR(L1499,0)+(MIN(ABS(IFERROR(U1499,0))*$D$18,ABS((MAX($D$16,POWER((ABS(K1499)^2)/($I$5*MAX(F1499,0.1)^2),1/3)))-IFERROR(L1499,0))))),MAX((MAX($D$16,POWER((ABS(K1499)^2)/($I$5*MAX(F1499,0.1)^2),1/3))),IFERROR(L1499,0)-(MIN(ABS(IFERROR(U1499,0))*$D$18,ABS((MAX($D$16,POWER((ABS(K1499)^2)/($I$5*MAX(F1499,0.1)^2),1/3)))-IFERROR(L1499,0))))))),MAX($D$16,POWER((ABS(K1499)^2)/($I$5*MAX(F1499,0.1)^2),1/3))),MAX($D$16,IFERROR(L1499,0)))))))</f>
        <v/>
      </c>
      <c r="M1499">
        <f>((F1499)+(G1499)*(L1499))*(L1499)</f>
        <v/>
      </c>
      <c r="N1499">
        <f>(((F1499)+(G1499)*(L1499))*(L1499))/MAX((F1499)+2*(L1499)*SQRT(1+(G1499)^2),1E-6)</f>
        <v/>
      </c>
      <c r="O1499">
        <f>ABS(K1499)/MAX(((F1499)+(G1499)*(L1499))*(L1499),1E-6)</f>
        <v/>
      </c>
      <c r="P1499">
        <f>E1499+L1499</f>
        <v/>
      </c>
      <c r="Q1499">
        <f>P1499+((ABS(K1499)/MAX(((F1499)+(G1499)*(L1499))*(L1499),1E-6))^2)/(2*$I$5)</f>
        <v/>
      </c>
      <c r="R1499">
        <f>((ABS(K1499)*$D$6)/(MAX(((F1499)+(G1499)*(L1499))*(L1499),1E-6)*MAX(((((F1499)+(G1499)*(L1499))*(L1499))/MAX((F1499)+2*(L1499)*SQRT(1+(G1499)^2),1E-6))^(2/3),1E-6)))^2</f>
        <v/>
      </c>
      <c r="S1499">
        <f>ABS(ABS(K1499)/MAX(((F1499)+(G1499)*(L1499))*(L1499),1E-6))/SQRT($I$5*MAX((((F1499)+(G1499)*(L1499))*(L1499))/MAX((F1499)+2*(G1499)*(L1499),1E-6),1E-6))</f>
        <v/>
      </c>
      <c r="T1499">
        <f>((F1499)*(L1499)^2)/2+(G1499)*(L1499)^3/3+(ABS(K1499)^2)/($I$5*MAX(((F1499)+(G1499)*(L1499))*(L1499),1E-6))</f>
        <v/>
      </c>
      <c r="U1499">
        <f>IF($D$20=0,0,IFERROR(Q1498-(((R1498+R1499)/2)*J1499)-(IF(O1498&gt;O1499,$D$8*((O1498^2-O1499^2)/(2*$I$5)),$D$9*((O1499^2-O1498^2)/(2*$I$5)))+($D$10*(ABS(I1499)/90)*(MAX(O1498^2,O1499^2)/(2*$I$5))))-Q1499,0))</f>
        <v/>
      </c>
      <c r="V1499">
        <f>IF($D$20=0,1,IFERROR(IF(ROUND(S1499,3)=1,1,IF(AND(ABS(U1499)&lt;$D$19,S1499&gt;1),1,0)),0))</f>
        <v/>
      </c>
      <c r="W1499">
        <f>IF($D$20=0,IFERROR(W1500,MAX($D$16,POWER((ABS(K1499)^2)/($I$5*MAX(F1499,0.1)^2),1/3))),IF(IFERROR(AG1500,0)=0,IFERROR(W1500,MAX($D$16,POWER((ABS(K1499)^2)/($I$5*MAX(F1499,0.1)^2),1/3))),IF(OR(IFERROR(W1499,0)=0,IFERROR(AD1500,0)&gt;1),MAX($D$16,POWER((ABS(K1499)^2)/($I$5*MAX(F1499,0.1)^2),1/3)),IF(IFERROR(AF1499,0)&gt;0,MAX($D$16,IFERROR(W1499,0)+((IFERROR(AF1499,0))*$D$18*IF((IFERROR(AD1499,0))&lt;1,1,-1))),IF(IFERROR(AF1499,0)&lt;0,IF(ABS((MAX($D$16,POWER((ABS(K1499)^2)/($I$5*MAX(F1499,0.1)^2),1/3)))-IFERROR(W1499,0))&gt;$D$19,MAX($D$16,IF((MAX($D$16,POWER((ABS(K1499)^2)/($I$5*MAX(F1499,0.1)^2),1/3)))&gt;IFERROR(W1499,0),MIN((MAX($D$16,POWER((ABS(K1499)^2)/($I$5*MAX(F1499,0.1)^2),1/3))),IFERROR(W1499,0)+(MIN(ABS(IFERROR(AF1499,0))*$D$18,ABS((MAX($D$16,POWER((ABS(K1499)^2)/($I$5*MAX(F1499,0.1)^2),1/3)))-IFERROR(W1499,0))))),MAX((MAX($D$16,POWER((ABS(K1499)^2)/($I$5*MAX(F1499,0.1)^2),1/3))),IFERROR(W1499,0)-(MIN(ABS(IFERROR(AF1499,0))*$D$18,ABS((MAX($D$16,POWER((ABS(K1499)^2)/($I$5*MAX(F1499,0.1)^2),1/3)))-IFERROR(W1499,0))))))),MAX($D$16,POWER((ABS(K1499)^2)/($I$5*MAX(F1499,0.1)^2),1/3))),MAX($D$16,IFERROR(W1499,0)))))))</f>
        <v/>
      </c>
      <c r="X1499">
        <f>((F1499)+(G1499)*(W1499))*(W1499)</f>
        <v/>
      </c>
      <c r="Y1499">
        <f>(((F1499)+(G1499)*(W1499))*(W1499))/MAX((F1499)+2*(W1499)*SQRT(1+(G1499)^2),1E-6)</f>
        <v/>
      </c>
      <c r="Z1499">
        <f>ABS(K1499)/MAX(((F1499)+(G1499)*(W1499))*(W1499),1E-6)</f>
        <v/>
      </c>
      <c r="AA1499">
        <f>E1499+W1499</f>
        <v/>
      </c>
      <c r="AB1499">
        <f>AA1499+((ABS(K1499)/MAX(((F1499)+(G1499)*(W1499))*(W1499),1E-6))^2)/(2*$I$5)</f>
        <v/>
      </c>
      <c r="AC1499">
        <f>((ABS(K1499)*$D$6)/(MAX(((F1499)+(G1499)*(W1499))*(W1499),1E-6)*MAX(((((F1499)+(G1499)*(W1499))*(W1499))/MAX((F1499)+2*(W1499)*SQRT(1+(G1499)^2),1E-6))^(2/3),1E-6)))^2</f>
        <v/>
      </c>
      <c r="AD1499">
        <f>ABS(ABS(K1499)/MAX(((F1499)+(G1499)*(W1499))*(W1499),1E-6))/SQRT($I$5*MAX((((F1499)+(G1499)*(W1499))*(W1499))/MAX((F1499)+2*(G1499)*(W1499),1E-6),1E-6))</f>
        <v/>
      </c>
      <c r="AE1499">
        <f>((F1499)*(W1499)^2)/2+(G1499)*(W1499)^3/3+(ABS(K1499)^2)/($I$5*MAX(((F1499)+(G1499)*(W1499))*(W1499),1E-6))</f>
        <v/>
      </c>
      <c r="AF1499">
        <f>IF($D$20=0,0,IFERROR(AB1500+(((AC1499+AC1500)/2)*J1500)+(IF(Z1499&gt;Z1500,$D$8*((Z1499^2-Z1500^2)/(2*$I$5)),$D$9*((Z1500^2-Z1499^2)/(2*$I$5)))+($D$10*(ABS(I1500)/90)*(MAX(Z1499^2,Z1500^2)/(2*$I$5))))-AB1499,0))</f>
        <v/>
      </c>
      <c r="AG1499">
        <f>IF($D$20=0,1,IFERROR(IF(ROUND(AD1499,3)=1,1,IF(AND(ABS(AF1499)&lt;$D$19,AD1499&lt;1),1,0)),0))</f>
        <v/>
      </c>
      <c r="AH1499">
        <f>IFERROR(IF(V32="Supercritical",MAX($D$16,IFERROR(L1499,MAX($D$16,POWER((ABS(K1499)^2)/($I$5*MAX(F1499,0.1)^2),1/3)))),IF(V32="Subcritical",MAX($D$16,IFERROR(W1499,MAX($D$16,POWER((ABS(K1499)^2)/($I$5*MAX(F1499,0.1)^2),1/3)))),IF(AND(IFERROR(V1499,0)=1,IFERROR(AG1499,0)=1),IF(IFERROR(T1499,-1E99)&gt;=IFERROR(AE1499,-1E99),MAX($D$16,IFERROR(L1499,MAX($D$16,POWER((ABS(K1499)^2)/($I$5*MAX(F1499,0.1)^2),1/3)))),MAX($D$16,IFERROR(W1499,MAX($D$16,POWER((ABS(K1499)^2)/($I$5*MAX(F1499,0.1)^2),1/3))))),IF(IFERROR(V1499,0)=1,MAX($D$16,IFERROR(L1499,MAX($D$16,POWER((ABS(K1499)^2)/($I$5*MAX(F1499,0.1)^2),1/3)))),IF(IFERROR(AG1499,0)=1,MAX($D$16,IFERROR(W1499,MAX($D$16,POWER((ABS(K1499)^2)/($I$5*MAX(F1499,0.1)^2),1/3)))),MAX($D$16,POWER((ABS(K1499)^2)/($I$5*MAX(F1499,0.1)^2),1/3))))))),MAX($D$16,POWER((ABS(K1499)^2)/($I$5*MAX(F1499,0.1)^2),1/3)))</f>
        <v/>
      </c>
      <c r="AI1499">
        <f>E1499+AH1499</f>
        <v/>
      </c>
      <c r="AJ1499">
        <f>AI1499+((ABS(K1499)/MAX(((F1499)+(G1499)*(AH1499))*(AH1499),1E-6))^2)/(2*$I$5)</f>
        <v/>
      </c>
      <c r="AM1499" t="n">
        <v>0</v>
      </c>
      <c r="AN1499" t="n">
        <v>0</v>
      </c>
      <c r="AO1499">
        <f>AM1499+AN1499</f>
        <v/>
      </c>
      <c r="AP1499">
        <f>AP1498+AO1499</f>
        <v/>
      </c>
      <c r="AQ1499">
        <f>ABS(ABS(K1499)/MAX(((F1499)+(G1499)*(AH1499))*(AH1499),1E-6))/SQRT($I$5*MAX((((F1499)+(G1499)*(AH1499))*(AH1499))/MAX((F1499)+2*(G1499)*(AH1499),1E-6),1E-6))</f>
        <v/>
      </c>
      <c r="AR1499">
        <f>IF(AQ1499&lt;1,"Subcritical","Supercritical")</f>
        <v/>
      </c>
      <c r="AS1499">
        <f>((ABS(K1499)*$D$6)/(MAX(((F1499)+(G1499)*(AH1499))*(AH1499),1E-6)*MAX(((((F1499)+(G1499)*(AH1499))*(AH1499))/MAX((F1499)+2*(AH1499)*SQRT(1+(G1499)^2),1E-6))^(2/3),1E-6)))^2</f>
        <v/>
      </c>
    </row>
    <row r="1500">
      <c r="A1500" t="n">
        <v>1351</v>
      </c>
      <c r="B1500" t="n">
        <v>1349.89</v>
      </c>
      <c r="C1500" t="n">
        <v>616066.375</v>
      </c>
      <c r="D1500" t="n">
        <v>3096654.361</v>
      </c>
      <c r="E1500" t="n">
        <v>631.8869999999999</v>
      </c>
      <c r="F1500" t="n">
        <v>5.2</v>
      </c>
      <c r="G1500" t="n">
        <v>0</v>
      </c>
      <c r="H1500" t="inlineStr">
        <is>
          <t>Normal</t>
        </is>
      </c>
      <c r="I1500" t="n">
        <v>0.055</v>
      </c>
      <c r="J1500">
        <f>B1500-B1499</f>
        <v/>
      </c>
      <c r="K1500">
        <f>MAX(0,K1499-AO1499)</f>
        <v/>
      </c>
      <c r="L1500">
        <f>IF($D$20=0,IFERROR(L1499,MAX($D$16,POWER((ABS(K1500)^2)/($I$5*MAX(F1500,0.1)^2),1/3))),IF(IFERROR(V1499,0)=0,IFERROR(L1499,MAX($D$16,POWER((ABS(K1500)^2)/($I$5*MAX(F1500,0.1)^2),1/3))),IF(OR(IFERROR(L1500,0)=0,IFERROR(S1499,0)&lt;1,IFERROR(S1500,0)&lt;1),MAX($D$16,POWER((ABS(K1500)^2)/($I$5*MAX(F1500,0.1)^2),1/3)),IF(IFERROR(U1500,0)&gt;0,MAX($D$16,IFERROR(L1500,0)+((IFERROR(U1500,0))*$D$18*IF((IFERROR(S1500,0))&lt;1,1,-1))),IF(IFERROR(U1500,0)&lt;0,IF(ABS((MAX($D$16,POWER((ABS(K1500)^2)/($I$5*MAX(F1500,0.1)^2),1/3)))-IFERROR(L1500,0))&gt;$D$19,MAX($D$16,IF((MAX($D$16,POWER((ABS(K1500)^2)/($I$5*MAX(F1500,0.1)^2),1/3)))&gt;IFERROR(L1500,0),MIN((MAX($D$16,POWER((ABS(K1500)^2)/($I$5*MAX(F1500,0.1)^2),1/3))),IFERROR(L1500,0)+(MIN(ABS(IFERROR(U1500,0))*$D$18,ABS((MAX($D$16,POWER((ABS(K1500)^2)/($I$5*MAX(F1500,0.1)^2),1/3)))-IFERROR(L1500,0))))),MAX((MAX($D$16,POWER((ABS(K1500)^2)/($I$5*MAX(F1500,0.1)^2),1/3))),IFERROR(L1500,0)-(MIN(ABS(IFERROR(U1500,0))*$D$18,ABS((MAX($D$16,POWER((ABS(K1500)^2)/($I$5*MAX(F1500,0.1)^2),1/3)))-IFERROR(L1500,0))))))),MAX($D$16,POWER((ABS(K1500)^2)/($I$5*MAX(F1500,0.1)^2),1/3))),MAX($D$16,IFERROR(L1500,0)))))))</f>
        <v/>
      </c>
      <c r="M1500">
        <f>((F1500)+(G1500)*(L1500))*(L1500)</f>
        <v/>
      </c>
      <c r="N1500">
        <f>(((F1500)+(G1500)*(L1500))*(L1500))/MAX((F1500)+2*(L1500)*SQRT(1+(G1500)^2),1E-6)</f>
        <v/>
      </c>
      <c r="O1500">
        <f>ABS(K1500)/MAX(((F1500)+(G1500)*(L1500))*(L1500),1E-6)</f>
        <v/>
      </c>
      <c r="P1500">
        <f>E1500+L1500</f>
        <v/>
      </c>
      <c r="Q1500">
        <f>P1500+((ABS(K1500)/MAX(((F1500)+(G1500)*(L1500))*(L1500),1E-6))^2)/(2*$I$5)</f>
        <v/>
      </c>
      <c r="R1500">
        <f>((ABS(K1500)*$D$6)/(MAX(((F1500)+(G1500)*(L1500))*(L1500),1E-6)*MAX(((((F1500)+(G1500)*(L1500))*(L1500))/MAX((F1500)+2*(L1500)*SQRT(1+(G1500)^2),1E-6))^(2/3),1E-6)))^2</f>
        <v/>
      </c>
      <c r="S1500">
        <f>ABS(ABS(K1500)/MAX(((F1500)+(G1500)*(L1500))*(L1500),1E-6))/SQRT($I$5*MAX((((F1500)+(G1500)*(L1500))*(L1500))/MAX((F1500)+2*(G1500)*(L1500),1E-6),1E-6))</f>
        <v/>
      </c>
      <c r="T1500">
        <f>((F1500)*(L1500)^2)/2+(G1500)*(L1500)^3/3+(ABS(K1500)^2)/($I$5*MAX(((F1500)+(G1500)*(L1500))*(L1500),1E-6))</f>
        <v/>
      </c>
      <c r="U1500">
        <f>IF($D$20=0,0,IFERROR(Q1499-(((R1499+R1500)/2)*J1500)-(IF(O1499&gt;O1500,$D$8*((O1499^2-O1500^2)/(2*$I$5)),$D$9*((O1500^2-O1499^2)/(2*$I$5)))+($D$10*(ABS(I1500)/90)*(MAX(O1499^2,O1500^2)/(2*$I$5))))-Q1500,0))</f>
        <v/>
      </c>
      <c r="V1500">
        <f>IF($D$20=0,1,IFERROR(IF(ROUND(S1500,3)=1,1,IF(AND(ABS(U1500)&lt;$D$19,S1500&gt;1),1,0)),0))</f>
        <v/>
      </c>
      <c r="W1500">
        <f>IF($D$20=0,IFERROR(W1501,MAX($D$16,POWER((ABS(K1500)^2)/($I$5*MAX(F1500,0.1)^2),1/3))),IF(IFERROR(AG1501,0)=0,IFERROR(W1501,MAX($D$16,POWER((ABS(K1500)^2)/($I$5*MAX(F1500,0.1)^2),1/3))),IF(OR(IFERROR(W1500,0)=0,IFERROR(AD1501,0)&gt;1),MAX($D$16,POWER((ABS(K1500)^2)/($I$5*MAX(F1500,0.1)^2),1/3)),IF(IFERROR(AF1500,0)&gt;0,MAX($D$16,IFERROR(W1500,0)+((IFERROR(AF1500,0))*$D$18*IF((IFERROR(AD1500,0))&lt;1,1,-1))),IF(IFERROR(AF1500,0)&lt;0,IF(ABS((MAX($D$16,POWER((ABS(K1500)^2)/($I$5*MAX(F1500,0.1)^2),1/3)))-IFERROR(W1500,0))&gt;$D$19,MAX($D$16,IF((MAX($D$16,POWER((ABS(K1500)^2)/($I$5*MAX(F1500,0.1)^2),1/3)))&gt;IFERROR(W1500,0),MIN((MAX($D$16,POWER((ABS(K1500)^2)/($I$5*MAX(F1500,0.1)^2),1/3))),IFERROR(W1500,0)+(MIN(ABS(IFERROR(AF1500,0))*$D$18,ABS((MAX($D$16,POWER((ABS(K1500)^2)/($I$5*MAX(F1500,0.1)^2),1/3)))-IFERROR(W1500,0))))),MAX((MAX($D$16,POWER((ABS(K1500)^2)/($I$5*MAX(F1500,0.1)^2),1/3))),IFERROR(W1500,0)-(MIN(ABS(IFERROR(AF1500,0))*$D$18,ABS((MAX($D$16,POWER((ABS(K1500)^2)/($I$5*MAX(F1500,0.1)^2),1/3)))-IFERROR(W1500,0))))))),MAX($D$16,POWER((ABS(K1500)^2)/($I$5*MAX(F1500,0.1)^2),1/3))),MAX($D$16,IFERROR(W1500,0)))))))</f>
        <v/>
      </c>
      <c r="X1500">
        <f>((F1500)+(G1500)*(W1500))*(W1500)</f>
        <v/>
      </c>
      <c r="Y1500">
        <f>(((F1500)+(G1500)*(W1500))*(W1500))/MAX((F1500)+2*(W1500)*SQRT(1+(G1500)^2),1E-6)</f>
        <v/>
      </c>
      <c r="Z1500">
        <f>ABS(K1500)/MAX(((F1500)+(G1500)*(W1500))*(W1500),1E-6)</f>
        <v/>
      </c>
      <c r="AA1500">
        <f>E1500+W1500</f>
        <v/>
      </c>
      <c r="AB1500">
        <f>AA1500+((ABS(K1500)/MAX(((F1500)+(G1500)*(W1500))*(W1500),1E-6))^2)/(2*$I$5)</f>
        <v/>
      </c>
      <c r="AC1500">
        <f>((ABS(K1500)*$D$6)/(MAX(((F1500)+(G1500)*(W1500))*(W1500),1E-6)*MAX(((((F1500)+(G1500)*(W1500))*(W1500))/MAX((F1500)+2*(W1500)*SQRT(1+(G1500)^2),1E-6))^(2/3),1E-6)))^2</f>
        <v/>
      </c>
      <c r="AD1500">
        <f>ABS(ABS(K1500)/MAX(((F1500)+(G1500)*(W1500))*(W1500),1E-6))/SQRT($I$5*MAX((((F1500)+(G1500)*(W1500))*(W1500))/MAX((F1500)+2*(G1500)*(W1500),1E-6),1E-6))</f>
        <v/>
      </c>
      <c r="AE1500">
        <f>((F1500)*(W1500)^2)/2+(G1500)*(W1500)^3/3+(ABS(K1500)^2)/($I$5*MAX(((F1500)+(G1500)*(W1500))*(W1500),1E-6))</f>
        <v/>
      </c>
      <c r="AF1500">
        <f>IF($D$20=0,0,IFERROR(AB1501+(((AC1500+AC1501)/2)*J1501)+(IF(Z1500&gt;Z1501,$D$8*((Z1500^2-Z1501^2)/(2*$I$5)),$D$9*((Z1501^2-Z1500^2)/(2*$I$5)))+($D$10*(ABS(I1501)/90)*(MAX(Z1500^2,Z1501^2)/(2*$I$5))))-AB1500,0))</f>
        <v/>
      </c>
      <c r="AG1500">
        <f>IF($D$20=0,1,IFERROR(IF(ROUND(AD1500,3)=1,1,IF(AND(ABS(AF1500)&lt;$D$19,AD1500&lt;1),1,0)),0))</f>
        <v/>
      </c>
      <c r="AH1500">
        <f>IFERROR(IF(V32="Supercritical",MAX($D$16,IFERROR(L1500,MAX($D$16,POWER((ABS(K1500)^2)/($I$5*MAX(F1500,0.1)^2),1/3)))),IF(V32="Subcritical",MAX($D$16,IFERROR(W1500,MAX($D$16,POWER((ABS(K1500)^2)/($I$5*MAX(F1500,0.1)^2),1/3)))),IF(AND(IFERROR(V1500,0)=1,IFERROR(AG1500,0)=1),IF(IFERROR(T1500,-1E99)&gt;=IFERROR(AE1500,-1E99),MAX($D$16,IFERROR(L1500,MAX($D$16,POWER((ABS(K1500)^2)/($I$5*MAX(F1500,0.1)^2),1/3)))),MAX($D$16,IFERROR(W1500,MAX($D$16,POWER((ABS(K1500)^2)/($I$5*MAX(F1500,0.1)^2),1/3))))),IF(IFERROR(V1500,0)=1,MAX($D$16,IFERROR(L1500,MAX($D$16,POWER((ABS(K1500)^2)/($I$5*MAX(F1500,0.1)^2),1/3)))),IF(IFERROR(AG1500,0)=1,MAX($D$16,IFERROR(W1500,MAX($D$16,POWER((ABS(K1500)^2)/($I$5*MAX(F1500,0.1)^2),1/3)))),MAX($D$16,POWER((ABS(K1500)^2)/($I$5*MAX(F1500,0.1)^2),1/3))))))),MAX($D$16,POWER((ABS(K1500)^2)/($I$5*MAX(F1500,0.1)^2),1/3)))</f>
        <v/>
      </c>
      <c r="AI1500">
        <f>E1500+AH1500</f>
        <v/>
      </c>
      <c r="AJ1500">
        <f>AI1500+((ABS(K1500)/MAX(((F1500)+(G1500)*(AH1500))*(AH1500),1E-6))^2)/(2*$I$5)</f>
        <v/>
      </c>
      <c r="AM1500" t="n">
        <v>0</v>
      </c>
      <c r="AN1500" t="n">
        <v>0</v>
      </c>
      <c r="AO1500">
        <f>AM1500+AN1500</f>
        <v/>
      </c>
      <c r="AP1500">
        <f>AP1499+AO1500</f>
        <v/>
      </c>
      <c r="AQ1500">
        <f>ABS(ABS(K1500)/MAX(((F1500)+(G1500)*(AH1500))*(AH1500),1E-6))/SQRT($I$5*MAX((((F1500)+(G1500)*(AH1500))*(AH1500))/MAX((F1500)+2*(G1500)*(AH1500),1E-6),1E-6))</f>
        <v/>
      </c>
      <c r="AR1500">
        <f>IF(AQ1500&lt;1,"Subcritical","Supercritical")</f>
        <v/>
      </c>
      <c r="AS1500">
        <f>((ABS(K1500)*$D$6)/(MAX(((F1500)+(G1500)*(AH1500))*(AH1500),1E-6)*MAX(((((F1500)+(G1500)*(AH1500))*(AH1500))/MAX((F1500)+2*(AH1500)*SQRT(1+(G1500)^2),1E-6))^(2/3),1E-6)))^2</f>
        <v/>
      </c>
    </row>
    <row r="1501">
      <c r="A1501" t="n">
        <v>1352</v>
      </c>
      <c r="B1501" t="n">
        <v>1350.89</v>
      </c>
      <c r="C1501" t="n">
        <v>616066.333</v>
      </c>
      <c r="D1501" t="n">
        <v>3096653.362</v>
      </c>
      <c r="E1501" t="n">
        <v>631.8865</v>
      </c>
      <c r="F1501" t="n">
        <v>5.2</v>
      </c>
      <c r="G1501" t="n">
        <v>0</v>
      </c>
      <c r="H1501" t="inlineStr">
        <is>
          <t>Normal</t>
        </is>
      </c>
      <c r="I1501" t="n">
        <v>0</v>
      </c>
      <c r="J1501">
        <f>B1501-B1500</f>
        <v/>
      </c>
      <c r="K1501">
        <f>MAX(0,K1500-AO1500)</f>
        <v/>
      </c>
      <c r="L1501">
        <f>IF($D$20=0,IFERROR(L1500,MAX($D$16,POWER((ABS(K1501)^2)/($I$5*MAX(F1501,0.1)^2),1/3))),IF(IFERROR(V1500,0)=0,IFERROR(L1500,MAX($D$16,POWER((ABS(K1501)^2)/($I$5*MAX(F1501,0.1)^2),1/3))),IF(OR(IFERROR(L1501,0)=0,IFERROR(S1500,0)&lt;1,IFERROR(S1501,0)&lt;1),MAX($D$16,POWER((ABS(K1501)^2)/($I$5*MAX(F1501,0.1)^2),1/3)),IF(IFERROR(U1501,0)&gt;0,MAX($D$16,IFERROR(L1501,0)+((IFERROR(U1501,0))*$D$18*IF((IFERROR(S1501,0))&lt;1,1,-1))),IF(IFERROR(U1501,0)&lt;0,IF(ABS((MAX($D$16,POWER((ABS(K1501)^2)/($I$5*MAX(F1501,0.1)^2),1/3)))-IFERROR(L1501,0))&gt;$D$19,MAX($D$16,IF((MAX($D$16,POWER((ABS(K1501)^2)/($I$5*MAX(F1501,0.1)^2),1/3)))&gt;IFERROR(L1501,0),MIN((MAX($D$16,POWER((ABS(K1501)^2)/($I$5*MAX(F1501,0.1)^2),1/3))),IFERROR(L1501,0)+(MIN(ABS(IFERROR(U1501,0))*$D$18,ABS((MAX($D$16,POWER((ABS(K1501)^2)/($I$5*MAX(F1501,0.1)^2),1/3)))-IFERROR(L1501,0))))),MAX((MAX($D$16,POWER((ABS(K1501)^2)/($I$5*MAX(F1501,0.1)^2),1/3))),IFERROR(L1501,0)-(MIN(ABS(IFERROR(U1501,0))*$D$18,ABS((MAX($D$16,POWER((ABS(K1501)^2)/($I$5*MAX(F1501,0.1)^2),1/3)))-IFERROR(L1501,0))))))),MAX($D$16,POWER((ABS(K1501)^2)/($I$5*MAX(F1501,0.1)^2),1/3))),MAX($D$16,IFERROR(L1501,0)))))))</f>
        <v/>
      </c>
      <c r="M1501">
        <f>((F1501)+(G1501)*(L1501))*(L1501)</f>
        <v/>
      </c>
      <c r="N1501">
        <f>(((F1501)+(G1501)*(L1501))*(L1501))/MAX((F1501)+2*(L1501)*SQRT(1+(G1501)^2),1E-6)</f>
        <v/>
      </c>
      <c r="O1501">
        <f>ABS(K1501)/MAX(((F1501)+(G1501)*(L1501))*(L1501),1E-6)</f>
        <v/>
      </c>
      <c r="P1501">
        <f>E1501+L1501</f>
        <v/>
      </c>
      <c r="Q1501">
        <f>P1501+((ABS(K1501)/MAX(((F1501)+(G1501)*(L1501))*(L1501),1E-6))^2)/(2*$I$5)</f>
        <v/>
      </c>
      <c r="R1501">
        <f>((ABS(K1501)*$D$6)/(MAX(((F1501)+(G1501)*(L1501))*(L1501),1E-6)*MAX(((((F1501)+(G1501)*(L1501))*(L1501))/MAX((F1501)+2*(L1501)*SQRT(1+(G1501)^2),1E-6))^(2/3),1E-6)))^2</f>
        <v/>
      </c>
      <c r="S1501">
        <f>ABS(ABS(K1501)/MAX(((F1501)+(G1501)*(L1501))*(L1501),1E-6))/SQRT($I$5*MAX((((F1501)+(G1501)*(L1501))*(L1501))/MAX((F1501)+2*(G1501)*(L1501),1E-6),1E-6))</f>
        <v/>
      </c>
      <c r="T1501">
        <f>((F1501)*(L1501)^2)/2+(G1501)*(L1501)^3/3+(ABS(K1501)^2)/($I$5*MAX(((F1501)+(G1501)*(L1501))*(L1501),1E-6))</f>
        <v/>
      </c>
      <c r="U1501">
        <f>IF($D$20=0,0,IFERROR(Q1500-(((R1500+R1501)/2)*J1501)-(IF(O1500&gt;O1501,$D$8*((O1500^2-O1501^2)/(2*$I$5)),$D$9*((O1501^2-O1500^2)/(2*$I$5)))+($D$10*(ABS(I1501)/90)*(MAX(O1500^2,O1501^2)/(2*$I$5))))-Q1501,0))</f>
        <v/>
      </c>
      <c r="V1501">
        <f>IF($D$20=0,1,IFERROR(IF(ROUND(S1501,3)=1,1,IF(AND(ABS(U1501)&lt;$D$19,S1501&gt;1),1,0)),0))</f>
        <v/>
      </c>
      <c r="W1501">
        <f>IF($D$20=0,IFERROR(W1502,MAX($D$16,POWER((ABS(K1501)^2)/($I$5*MAX(F1501,0.1)^2),1/3))),IF(IFERROR(AG1502,0)=0,IFERROR(W1502,MAX($D$16,POWER((ABS(K1501)^2)/($I$5*MAX(F1501,0.1)^2),1/3))),IF(OR(IFERROR(W1501,0)=0,IFERROR(AD1502,0)&gt;1),MAX($D$16,POWER((ABS(K1501)^2)/($I$5*MAX(F1501,0.1)^2),1/3)),IF(IFERROR(AF1501,0)&gt;0,MAX($D$16,IFERROR(W1501,0)+((IFERROR(AF1501,0))*$D$18*IF((IFERROR(AD1501,0))&lt;1,1,-1))),IF(IFERROR(AF1501,0)&lt;0,IF(ABS((MAX($D$16,POWER((ABS(K1501)^2)/($I$5*MAX(F1501,0.1)^2),1/3)))-IFERROR(W1501,0))&gt;$D$19,MAX($D$16,IF((MAX($D$16,POWER((ABS(K1501)^2)/($I$5*MAX(F1501,0.1)^2),1/3)))&gt;IFERROR(W1501,0),MIN((MAX($D$16,POWER((ABS(K1501)^2)/($I$5*MAX(F1501,0.1)^2),1/3))),IFERROR(W1501,0)+(MIN(ABS(IFERROR(AF1501,0))*$D$18,ABS((MAX($D$16,POWER((ABS(K1501)^2)/($I$5*MAX(F1501,0.1)^2),1/3)))-IFERROR(W1501,0))))),MAX((MAX($D$16,POWER((ABS(K1501)^2)/($I$5*MAX(F1501,0.1)^2),1/3))),IFERROR(W1501,0)-(MIN(ABS(IFERROR(AF1501,0))*$D$18,ABS((MAX($D$16,POWER((ABS(K1501)^2)/($I$5*MAX(F1501,0.1)^2),1/3)))-IFERROR(W1501,0))))))),MAX($D$16,POWER((ABS(K1501)^2)/($I$5*MAX(F1501,0.1)^2),1/3))),MAX($D$16,IFERROR(W1501,0)))))))</f>
        <v/>
      </c>
      <c r="X1501">
        <f>((F1501)+(G1501)*(W1501))*(W1501)</f>
        <v/>
      </c>
      <c r="Y1501">
        <f>(((F1501)+(G1501)*(W1501))*(W1501))/MAX((F1501)+2*(W1501)*SQRT(1+(G1501)^2),1E-6)</f>
        <v/>
      </c>
      <c r="Z1501">
        <f>ABS(K1501)/MAX(((F1501)+(G1501)*(W1501))*(W1501),1E-6)</f>
        <v/>
      </c>
      <c r="AA1501">
        <f>E1501+W1501</f>
        <v/>
      </c>
      <c r="AB1501">
        <f>AA1501+((ABS(K1501)/MAX(((F1501)+(G1501)*(W1501))*(W1501),1E-6))^2)/(2*$I$5)</f>
        <v/>
      </c>
      <c r="AC1501">
        <f>((ABS(K1501)*$D$6)/(MAX(((F1501)+(G1501)*(W1501))*(W1501),1E-6)*MAX(((((F1501)+(G1501)*(W1501))*(W1501))/MAX((F1501)+2*(W1501)*SQRT(1+(G1501)^2),1E-6))^(2/3),1E-6)))^2</f>
        <v/>
      </c>
      <c r="AD1501">
        <f>ABS(ABS(K1501)/MAX(((F1501)+(G1501)*(W1501))*(W1501),1E-6))/SQRT($I$5*MAX((((F1501)+(G1501)*(W1501))*(W1501))/MAX((F1501)+2*(G1501)*(W1501),1E-6),1E-6))</f>
        <v/>
      </c>
      <c r="AE1501">
        <f>((F1501)*(W1501)^2)/2+(G1501)*(W1501)^3/3+(ABS(K1501)^2)/($I$5*MAX(((F1501)+(G1501)*(W1501))*(W1501),1E-6))</f>
        <v/>
      </c>
      <c r="AF1501">
        <f>IF($D$20=0,0,IFERROR(AB1502+(((AC1501+AC1502)/2)*J1502)+(IF(Z1501&gt;Z1502,$D$8*((Z1501^2-Z1502^2)/(2*$I$5)),$D$9*((Z1502^2-Z1501^2)/(2*$I$5)))+($D$10*(ABS(I1502)/90)*(MAX(Z1501^2,Z1502^2)/(2*$I$5))))-AB1501,0))</f>
        <v/>
      </c>
      <c r="AG1501">
        <f>IF($D$20=0,1,IFERROR(IF(ROUND(AD1501,3)=1,1,IF(AND(ABS(AF1501)&lt;$D$19,AD1501&lt;1),1,0)),0))</f>
        <v/>
      </c>
      <c r="AH1501">
        <f>IFERROR(IF(V32="Supercritical",MAX($D$16,IFERROR(L1501,MAX($D$16,POWER((ABS(K1501)^2)/($I$5*MAX(F1501,0.1)^2),1/3)))),IF(V32="Subcritical",MAX($D$16,IFERROR(W1501,MAX($D$16,POWER((ABS(K1501)^2)/($I$5*MAX(F1501,0.1)^2),1/3)))),IF(AND(IFERROR(V1501,0)=1,IFERROR(AG1501,0)=1),IF(IFERROR(T1501,-1E99)&gt;=IFERROR(AE1501,-1E99),MAX($D$16,IFERROR(L1501,MAX($D$16,POWER((ABS(K1501)^2)/($I$5*MAX(F1501,0.1)^2),1/3)))),MAX($D$16,IFERROR(W1501,MAX($D$16,POWER((ABS(K1501)^2)/($I$5*MAX(F1501,0.1)^2),1/3))))),IF(IFERROR(V1501,0)=1,MAX($D$16,IFERROR(L1501,MAX($D$16,POWER((ABS(K1501)^2)/($I$5*MAX(F1501,0.1)^2),1/3)))),IF(IFERROR(AG1501,0)=1,MAX($D$16,IFERROR(W1501,MAX($D$16,POWER((ABS(K1501)^2)/($I$5*MAX(F1501,0.1)^2),1/3)))),MAX($D$16,POWER((ABS(K1501)^2)/($I$5*MAX(F1501,0.1)^2),1/3))))))),MAX($D$16,POWER((ABS(K1501)^2)/($I$5*MAX(F1501,0.1)^2),1/3)))</f>
        <v/>
      </c>
      <c r="AI1501">
        <f>E1501+AH1501</f>
        <v/>
      </c>
      <c r="AJ1501">
        <f>AI1501+((ABS(K1501)/MAX(((F1501)+(G1501)*(AH1501))*(AH1501),1E-6))^2)/(2*$I$5)</f>
        <v/>
      </c>
      <c r="AM1501" t="n">
        <v>0</v>
      </c>
      <c r="AN1501" t="n">
        <v>0</v>
      </c>
      <c r="AO1501">
        <f>AM1501+AN1501</f>
        <v/>
      </c>
      <c r="AP1501">
        <f>AP1500+AO1501</f>
        <v/>
      </c>
      <c r="AQ1501">
        <f>ABS(ABS(K1501)/MAX(((F1501)+(G1501)*(AH1501))*(AH1501),1E-6))/SQRT($I$5*MAX((((F1501)+(G1501)*(AH1501))*(AH1501))/MAX((F1501)+2*(G1501)*(AH1501),1E-6),1E-6))</f>
        <v/>
      </c>
      <c r="AR1501">
        <f>IF(AQ1501&lt;1,"Subcritical","Supercritical")</f>
        <v/>
      </c>
      <c r="AS1501">
        <f>((ABS(K1501)*$D$6)/(MAX(((F1501)+(G1501)*(AH1501))*(AH1501),1E-6)*MAX(((((F1501)+(G1501)*(AH1501))*(AH1501))/MAX((F1501)+2*(AH1501)*SQRT(1+(G1501)^2),1E-6))^(2/3),1E-6)))^2</f>
        <v/>
      </c>
    </row>
    <row r="1502">
      <c r="A1502" t="n">
        <v>1353</v>
      </c>
      <c r="B1502" t="n">
        <v>1351.889</v>
      </c>
      <c r="C1502" t="n">
        <v>616066.291</v>
      </c>
      <c r="D1502" t="n">
        <v>3096652.363</v>
      </c>
      <c r="E1502" t="n">
        <v>631.886</v>
      </c>
      <c r="F1502" t="n">
        <v>5.2</v>
      </c>
      <c r="G1502" t="n">
        <v>0</v>
      </c>
      <c r="H1502" t="inlineStr">
        <is>
          <t>Normal</t>
        </is>
      </c>
      <c r="I1502" t="n">
        <v>0</v>
      </c>
      <c r="J1502">
        <f>B1502-B1501</f>
        <v/>
      </c>
      <c r="K1502">
        <f>MAX(0,K1501-AO1501)</f>
        <v/>
      </c>
      <c r="L1502">
        <f>IF($D$20=0,IFERROR(L1501,MAX($D$16,POWER((ABS(K1502)^2)/($I$5*MAX(F1502,0.1)^2),1/3))),IF(IFERROR(V1501,0)=0,IFERROR(L1501,MAX($D$16,POWER((ABS(K1502)^2)/($I$5*MAX(F1502,0.1)^2),1/3))),IF(OR(IFERROR(L1502,0)=0,IFERROR(S1501,0)&lt;1,IFERROR(S1502,0)&lt;1),MAX($D$16,POWER((ABS(K1502)^2)/($I$5*MAX(F1502,0.1)^2),1/3)),IF(IFERROR(U1502,0)&gt;0,MAX($D$16,IFERROR(L1502,0)+((IFERROR(U1502,0))*$D$18*IF((IFERROR(S1502,0))&lt;1,1,-1))),IF(IFERROR(U1502,0)&lt;0,IF(ABS((MAX($D$16,POWER((ABS(K1502)^2)/($I$5*MAX(F1502,0.1)^2),1/3)))-IFERROR(L1502,0))&gt;$D$19,MAX($D$16,IF((MAX($D$16,POWER((ABS(K1502)^2)/($I$5*MAX(F1502,0.1)^2),1/3)))&gt;IFERROR(L1502,0),MIN((MAX($D$16,POWER((ABS(K1502)^2)/($I$5*MAX(F1502,0.1)^2),1/3))),IFERROR(L1502,0)+(MIN(ABS(IFERROR(U1502,0))*$D$18,ABS((MAX($D$16,POWER((ABS(K1502)^2)/($I$5*MAX(F1502,0.1)^2),1/3)))-IFERROR(L1502,0))))),MAX((MAX($D$16,POWER((ABS(K1502)^2)/($I$5*MAX(F1502,0.1)^2),1/3))),IFERROR(L1502,0)-(MIN(ABS(IFERROR(U1502,0))*$D$18,ABS((MAX($D$16,POWER((ABS(K1502)^2)/($I$5*MAX(F1502,0.1)^2),1/3)))-IFERROR(L1502,0))))))),MAX($D$16,POWER((ABS(K1502)^2)/($I$5*MAX(F1502,0.1)^2),1/3))),MAX($D$16,IFERROR(L1502,0)))))))</f>
        <v/>
      </c>
      <c r="M1502">
        <f>((F1502)+(G1502)*(L1502))*(L1502)</f>
        <v/>
      </c>
      <c r="N1502">
        <f>(((F1502)+(G1502)*(L1502))*(L1502))/MAX((F1502)+2*(L1502)*SQRT(1+(G1502)^2),1E-6)</f>
        <v/>
      </c>
      <c r="O1502">
        <f>ABS(K1502)/MAX(((F1502)+(G1502)*(L1502))*(L1502),1E-6)</f>
        <v/>
      </c>
      <c r="P1502">
        <f>E1502+L1502</f>
        <v/>
      </c>
      <c r="Q1502">
        <f>P1502+((ABS(K1502)/MAX(((F1502)+(G1502)*(L1502))*(L1502),1E-6))^2)/(2*$I$5)</f>
        <v/>
      </c>
      <c r="R1502">
        <f>((ABS(K1502)*$D$6)/(MAX(((F1502)+(G1502)*(L1502))*(L1502),1E-6)*MAX(((((F1502)+(G1502)*(L1502))*(L1502))/MAX((F1502)+2*(L1502)*SQRT(1+(G1502)^2),1E-6))^(2/3),1E-6)))^2</f>
        <v/>
      </c>
      <c r="S1502">
        <f>ABS(ABS(K1502)/MAX(((F1502)+(G1502)*(L1502))*(L1502),1E-6))/SQRT($I$5*MAX((((F1502)+(G1502)*(L1502))*(L1502))/MAX((F1502)+2*(G1502)*(L1502),1E-6),1E-6))</f>
        <v/>
      </c>
      <c r="T1502">
        <f>((F1502)*(L1502)^2)/2+(G1502)*(L1502)^3/3+(ABS(K1502)^2)/($I$5*MAX(((F1502)+(G1502)*(L1502))*(L1502),1E-6))</f>
        <v/>
      </c>
      <c r="U1502">
        <f>IF($D$20=0,0,IFERROR(Q1501-(((R1501+R1502)/2)*J1502)-(IF(O1501&gt;O1502,$D$8*((O1501^2-O1502^2)/(2*$I$5)),$D$9*((O1502^2-O1501^2)/(2*$I$5)))+($D$10*(ABS(I1502)/90)*(MAX(O1501^2,O1502^2)/(2*$I$5))))-Q1502,0))</f>
        <v/>
      </c>
      <c r="V1502">
        <f>IF($D$20=0,1,IFERROR(IF(ROUND(S1502,3)=1,1,IF(AND(ABS(U1502)&lt;$D$19,S1502&gt;1),1,0)),0))</f>
        <v/>
      </c>
      <c r="W1502">
        <f>IF($D$20=0,IFERROR(W1503,MAX($D$16,POWER((ABS(K1502)^2)/($I$5*MAX(F1502,0.1)^2),1/3))),IF(IFERROR(AG1503,0)=0,IFERROR(W1503,MAX($D$16,POWER((ABS(K1502)^2)/($I$5*MAX(F1502,0.1)^2),1/3))),IF(OR(IFERROR(W1502,0)=0,IFERROR(AD1503,0)&gt;1),MAX($D$16,POWER((ABS(K1502)^2)/($I$5*MAX(F1502,0.1)^2),1/3)),IF(IFERROR(AF1502,0)&gt;0,MAX($D$16,IFERROR(W1502,0)+((IFERROR(AF1502,0))*$D$18*IF((IFERROR(AD1502,0))&lt;1,1,-1))),IF(IFERROR(AF1502,0)&lt;0,IF(ABS((MAX($D$16,POWER((ABS(K1502)^2)/($I$5*MAX(F1502,0.1)^2),1/3)))-IFERROR(W1502,0))&gt;$D$19,MAX($D$16,IF((MAX($D$16,POWER((ABS(K1502)^2)/($I$5*MAX(F1502,0.1)^2),1/3)))&gt;IFERROR(W1502,0),MIN((MAX($D$16,POWER((ABS(K1502)^2)/($I$5*MAX(F1502,0.1)^2),1/3))),IFERROR(W1502,0)+(MIN(ABS(IFERROR(AF1502,0))*$D$18,ABS((MAX($D$16,POWER((ABS(K1502)^2)/($I$5*MAX(F1502,0.1)^2),1/3)))-IFERROR(W1502,0))))),MAX((MAX($D$16,POWER((ABS(K1502)^2)/($I$5*MAX(F1502,0.1)^2),1/3))),IFERROR(W1502,0)-(MIN(ABS(IFERROR(AF1502,0))*$D$18,ABS((MAX($D$16,POWER((ABS(K1502)^2)/($I$5*MAX(F1502,0.1)^2),1/3)))-IFERROR(W1502,0))))))),MAX($D$16,POWER((ABS(K1502)^2)/($I$5*MAX(F1502,0.1)^2),1/3))),MAX($D$16,IFERROR(W1502,0)))))))</f>
        <v/>
      </c>
      <c r="X1502">
        <f>((F1502)+(G1502)*(W1502))*(W1502)</f>
        <v/>
      </c>
      <c r="Y1502">
        <f>(((F1502)+(G1502)*(W1502))*(W1502))/MAX((F1502)+2*(W1502)*SQRT(1+(G1502)^2),1E-6)</f>
        <v/>
      </c>
      <c r="Z1502">
        <f>ABS(K1502)/MAX(((F1502)+(G1502)*(W1502))*(W1502),1E-6)</f>
        <v/>
      </c>
      <c r="AA1502">
        <f>E1502+W1502</f>
        <v/>
      </c>
      <c r="AB1502">
        <f>AA1502+((ABS(K1502)/MAX(((F1502)+(G1502)*(W1502))*(W1502),1E-6))^2)/(2*$I$5)</f>
        <v/>
      </c>
      <c r="AC1502">
        <f>((ABS(K1502)*$D$6)/(MAX(((F1502)+(G1502)*(W1502))*(W1502),1E-6)*MAX(((((F1502)+(G1502)*(W1502))*(W1502))/MAX((F1502)+2*(W1502)*SQRT(1+(G1502)^2),1E-6))^(2/3),1E-6)))^2</f>
        <v/>
      </c>
      <c r="AD1502">
        <f>ABS(ABS(K1502)/MAX(((F1502)+(G1502)*(W1502))*(W1502),1E-6))/SQRT($I$5*MAX((((F1502)+(G1502)*(W1502))*(W1502))/MAX((F1502)+2*(G1502)*(W1502),1E-6),1E-6))</f>
        <v/>
      </c>
      <c r="AE1502">
        <f>((F1502)*(W1502)^2)/2+(G1502)*(W1502)^3/3+(ABS(K1502)^2)/($I$5*MAX(((F1502)+(G1502)*(W1502))*(W1502),1E-6))</f>
        <v/>
      </c>
      <c r="AF1502">
        <f>IF($D$20=0,0,IFERROR(AB1503+(((AC1502+AC1503)/2)*J1503)+(IF(Z1502&gt;Z1503,$D$8*((Z1502^2-Z1503^2)/(2*$I$5)),$D$9*((Z1503^2-Z1502^2)/(2*$I$5)))+($D$10*(ABS(I1503)/90)*(MAX(Z1502^2,Z1503^2)/(2*$I$5))))-AB1502,0))</f>
        <v/>
      </c>
      <c r="AG1502">
        <f>IF($D$20=0,1,IFERROR(IF(ROUND(AD1502,3)=1,1,IF(AND(ABS(AF1502)&lt;$D$19,AD1502&lt;1),1,0)),0))</f>
        <v/>
      </c>
      <c r="AH1502">
        <f>IFERROR(IF(V32="Supercritical",MAX($D$16,IFERROR(L1502,MAX($D$16,POWER((ABS(K1502)^2)/($I$5*MAX(F1502,0.1)^2),1/3)))),IF(V32="Subcritical",MAX($D$16,IFERROR(W1502,MAX($D$16,POWER((ABS(K1502)^2)/($I$5*MAX(F1502,0.1)^2),1/3)))),IF(AND(IFERROR(V1502,0)=1,IFERROR(AG1502,0)=1),IF(IFERROR(T1502,-1E99)&gt;=IFERROR(AE1502,-1E99),MAX($D$16,IFERROR(L1502,MAX($D$16,POWER((ABS(K1502)^2)/($I$5*MAX(F1502,0.1)^2),1/3)))),MAX($D$16,IFERROR(W1502,MAX($D$16,POWER((ABS(K1502)^2)/($I$5*MAX(F1502,0.1)^2),1/3))))),IF(IFERROR(V1502,0)=1,MAX($D$16,IFERROR(L1502,MAX($D$16,POWER((ABS(K1502)^2)/($I$5*MAX(F1502,0.1)^2),1/3)))),IF(IFERROR(AG1502,0)=1,MAX($D$16,IFERROR(W1502,MAX($D$16,POWER((ABS(K1502)^2)/($I$5*MAX(F1502,0.1)^2),1/3)))),MAX($D$16,POWER((ABS(K1502)^2)/($I$5*MAX(F1502,0.1)^2),1/3))))))),MAX($D$16,POWER((ABS(K1502)^2)/($I$5*MAX(F1502,0.1)^2),1/3)))</f>
        <v/>
      </c>
      <c r="AI1502">
        <f>E1502+AH1502</f>
        <v/>
      </c>
      <c r="AJ1502">
        <f>AI1502+((ABS(K1502)/MAX(((F1502)+(G1502)*(AH1502))*(AH1502),1E-6))^2)/(2*$I$5)</f>
        <v/>
      </c>
      <c r="AM1502" t="n">
        <v>0</v>
      </c>
      <c r="AN1502" t="n">
        <v>0</v>
      </c>
      <c r="AO1502">
        <f>AM1502+AN1502</f>
        <v/>
      </c>
      <c r="AP1502">
        <f>AP1501+AO1502</f>
        <v/>
      </c>
      <c r="AQ1502">
        <f>ABS(ABS(K1502)/MAX(((F1502)+(G1502)*(AH1502))*(AH1502),1E-6))/SQRT($I$5*MAX((((F1502)+(G1502)*(AH1502))*(AH1502))/MAX((F1502)+2*(G1502)*(AH1502),1E-6),1E-6))</f>
        <v/>
      </c>
      <c r="AR1502">
        <f>IF(AQ1502&lt;1,"Subcritical","Supercritical")</f>
        <v/>
      </c>
      <c r="AS1502">
        <f>((ABS(K1502)*$D$6)/(MAX(((F1502)+(G1502)*(AH1502))*(AH1502),1E-6)*MAX(((((F1502)+(G1502)*(AH1502))*(AH1502))/MAX((F1502)+2*(AH1502)*SQRT(1+(G1502)^2),1E-6))^(2/3),1E-6)))^2</f>
        <v/>
      </c>
    </row>
    <row r="1503">
      <c r="A1503" t="n">
        <v>1354</v>
      </c>
      <c r="B1503" t="n">
        <v>1352.889</v>
      </c>
      <c r="C1503" t="n">
        <v>616066.249</v>
      </c>
      <c r="D1503" t="n">
        <v>3096651.364</v>
      </c>
      <c r="E1503" t="n">
        <v>631.8855</v>
      </c>
      <c r="F1503" t="n">
        <v>5.2</v>
      </c>
      <c r="G1503" t="n">
        <v>0</v>
      </c>
      <c r="H1503" t="inlineStr">
        <is>
          <t>Normal</t>
        </is>
      </c>
      <c r="I1503" t="n">
        <v>0.057</v>
      </c>
      <c r="J1503">
        <f>B1503-B1502</f>
        <v/>
      </c>
      <c r="K1503">
        <f>MAX(0,K1502-AO1502)</f>
        <v/>
      </c>
      <c r="L1503">
        <f>IF($D$20=0,IFERROR(L1502,MAX($D$16,POWER((ABS(K1503)^2)/($I$5*MAX(F1503,0.1)^2),1/3))),IF(IFERROR(V1502,0)=0,IFERROR(L1502,MAX($D$16,POWER((ABS(K1503)^2)/($I$5*MAX(F1503,0.1)^2),1/3))),IF(OR(IFERROR(L1503,0)=0,IFERROR(S1502,0)&lt;1,IFERROR(S1503,0)&lt;1),MAX($D$16,POWER((ABS(K1503)^2)/($I$5*MAX(F1503,0.1)^2),1/3)),IF(IFERROR(U1503,0)&gt;0,MAX($D$16,IFERROR(L1503,0)+((IFERROR(U1503,0))*$D$18*IF((IFERROR(S1503,0))&lt;1,1,-1))),IF(IFERROR(U1503,0)&lt;0,IF(ABS((MAX($D$16,POWER((ABS(K1503)^2)/($I$5*MAX(F1503,0.1)^2),1/3)))-IFERROR(L1503,0))&gt;$D$19,MAX($D$16,IF((MAX($D$16,POWER((ABS(K1503)^2)/($I$5*MAX(F1503,0.1)^2),1/3)))&gt;IFERROR(L1503,0),MIN((MAX($D$16,POWER((ABS(K1503)^2)/($I$5*MAX(F1503,0.1)^2),1/3))),IFERROR(L1503,0)+(MIN(ABS(IFERROR(U1503,0))*$D$18,ABS((MAX($D$16,POWER((ABS(K1503)^2)/($I$5*MAX(F1503,0.1)^2),1/3)))-IFERROR(L1503,0))))),MAX((MAX($D$16,POWER((ABS(K1503)^2)/($I$5*MAX(F1503,0.1)^2),1/3))),IFERROR(L1503,0)-(MIN(ABS(IFERROR(U1503,0))*$D$18,ABS((MAX($D$16,POWER((ABS(K1503)^2)/($I$5*MAX(F1503,0.1)^2),1/3)))-IFERROR(L1503,0))))))),MAX($D$16,POWER((ABS(K1503)^2)/($I$5*MAX(F1503,0.1)^2),1/3))),MAX($D$16,IFERROR(L1503,0)))))))</f>
        <v/>
      </c>
      <c r="M1503">
        <f>((F1503)+(G1503)*(L1503))*(L1503)</f>
        <v/>
      </c>
      <c r="N1503">
        <f>(((F1503)+(G1503)*(L1503))*(L1503))/MAX((F1503)+2*(L1503)*SQRT(1+(G1503)^2),1E-6)</f>
        <v/>
      </c>
      <c r="O1503">
        <f>ABS(K1503)/MAX(((F1503)+(G1503)*(L1503))*(L1503),1E-6)</f>
        <v/>
      </c>
      <c r="P1503">
        <f>E1503+L1503</f>
        <v/>
      </c>
      <c r="Q1503">
        <f>P1503+((ABS(K1503)/MAX(((F1503)+(G1503)*(L1503))*(L1503),1E-6))^2)/(2*$I$5)</f>
        <v/>
      </c>
      <c r="R1503">
        <f>((ABS(K1503)*$D$6)/(MAX(((F1503)+(G1503)*(L1503))*(L1503),1E-6)*MAX(((((F1503)+(G1503)*(L1503))*(L1503))/MAX((F1503)+2*(L1503)*SQRT(1+(G1503)^2),1E-6))^(2/3),1E-6)))^2</f>
        <v/>
      </c>
      <c r="S1503">
        <f>ABS(ABS(K1503)/MAX(((F1503)+(G1503)*(L1503))*(L1503),1E-6))/SQRT($I$5*MAX((((F1503)+(G1503)*(L1503))*(L1503))/MAX((F1503)+2*(G1503)*(L1503),1E-6),1E-6))</f>
        <v/>
      </c>
      <c r="T1503">
        <f>((F1503)*(L1503)^2)/2+(G1503)*(L1503)^3/3+(ABS(K1503)^2)/($I$5*MAX(((F1503)+(G1503)*(L1503))*(L1503),1E-6))</f>
        <v/>
      </c>
      <c r="U1503">
        <f>IF($D$20=0,0,IFERROR(Q1502-(((R1502+R1503)/2)*J1503)-(IF(O1502&gt;O1503,$D$8*((O1502^2-O1503^2)/(2*$I$5)),$D$9*((O1503^2-O1502^2)/(2*$I$5)))+($D$10*(ABS(I1503)/90)*(MAX(O1502^2,O1503^2)/(2*$I$5))))-Q1503,0))</f>
        <v/>
      </c>
      <c r="V1503">
        <f>IF($D$20=0,1,IFERROR(IF(ROUND(S1503,3)=1,1,IF(AND(ABS(U1503)&lt;$D$19,S1503&gt;1),1,0)),0))</f>
        <v/>
      </c>
      <c r="W1503">
        <f>IF($D$20=0,IFERROR(W1504,MAX($D$16,POWER((ABS(K1503)^2)/($I$5*MAX(F1503,0.1)^2),1/3))),IF(IFERROR(AG1504,0)=0,IFERROR(W1504,MAX($D$16,POWER((ABS(K1503)^2)/($I$5*MAX(F1503,0.1)^2),1/3))),IF(OR(IFERROR(W1503,0)=0,IFERROR(AD1504,0)&gt;1),MAX($D$16,POWER((ABS(K1503)^2)/($I$5*MAX(F1503,0.1)^2),1/3)),IF(IFERROR(AF1503,0)&gt;0,MAX($D$16,IFERROR(W1503,0)+((IFERROR(AF1503,0))*$D$18*IF((IFERROR(AD1503,0))&lt;1,1,-1))),IF(IFERROR(AF1503,0)&lt;0,IF(ABS((MAX($D$16,POWER((ABS(K1503)^2)/($I$5*MAX(F1503,0.1)^2),1/3)))-IFERROR(W1503,0))&gt;$D$19,MAX($D$16,IF((MAX($D$16,POWER((ABS(K1503)^2)/($I$5*MAX(F1503,0.1)^2),1/3)))&gt;IFERROR(W1503,0),MIN((MAX($D$16,POWER((ABS(K1503)^2)/($I$5*MAX(F1503,0.1)^2),1/3))),IFERROR(W1503,0)+(MIN(ABS(IFERROR(AF1503,0))*$D$18,ABS((MAX($D$16,POWER((ABS(K1503)^2)/($I$5*MAX(F1503,0.1)^2),1/3)))-IFERROR(W1503,0))))),MAX((MAX($D$16,POWER((ABS(K1503)^2)/($I$5*MAX(F1503,0.1)^2),1/3))),IFERROR(W1503,0)-(MIN(ABS(IFERROR(AF1503,0))*$D$18,ABS((MAX($D$16,POWER((ABS(K1503)^2)/($I$5*MAX(F1503,0.1)^2),1/3)))-IFERROR(W1503,0))))))),MAX($D$16,POWER((ABS(K1503)^2)/($I$5*MAX(F1503,0.1)^2),1/3))),MAX($D$16,IFERROR(W1503,0)))))))</f>
        <v/>
      </c>
      <c r="X1503">
        <f>((F1503)+(G1503)*(W1503))*(W1503)</f>
        <v/>
      </c>
      <c r="Y1503">
        <f>(((F1503)+(G1503)*(W1503))*(W1503))/MAX((F1503)+2*(W1503)*SQRT(1+(G1503)^2),1E-6)</f>
        <v/>
      </c>
      <c r="Z1503">
        <f>ABS(K1503)/MAX(((F1503)+(G1503)*(W1503))*(W1503),1E-6)</f>
        <v/>
      </c>
      <c r="AA1503">
        <f>E1503+W1503</f>
        <v/>
      </c>
      <c r="AB1503">
        <f>AA1503+((ABS(K1503)/MAX(((F1503)+(G1503)*(W1503))*(W1503),1E-6))^2)/(2*$I$5)</f>
        <v/>
      </c>
      <c r="AC1503">
        <f>((ABS(K1503)*$D$6)/(MAX(((F1503)+(G1503)*(W1503))*(W1503),1E-6)*MAX(((((F1503)+(G1503)*(W1503))*(W1503))/MAX((F1503)+2*(W1503)*SQRT(1+(G1503)^2),1E-6))^(2/3),1E-6)))^2</f>
        <v/>
      </c>
      <c r="AD1503">
        <f>ABS(ABS(K1503)/MAX(((F1503)+(G1503)*(W1503))*(W1503),1E-6))/SQRT($I$5*MAX((((F1503)+(G1503)*(W1503))*(W1503))/MAX((F1503)+2*(G1503)*(W1503),1E-6),1E-6))</f>
        <v/>
      </c>
      <c r="AE1503">
        <f>((F1503)*(W1503)^2)/2+(G1503)*(W1503)^3/3+(ABS(K1503)^2)/($I$5*MAX(((F1503)+(G1503)*(W1503))*(W1503),1E-6))</f>
        <v/>
      </c>
      <c r="AF1503">
        <f>IF($D$20=0,0,IFERROR(AB1504+(((AC1503+AC1504)/2)*J1504)+(IF(Z1503&gt;Z1504,$D$8*((Z1503^2-Z1504^2)/(2*$I$5)),$D$9*((Z1504^2-Z1503^2)/(2*$I$5)))+($D$10*(ABS(I1504)/90)*(MAX(Z1503^2,Z1504^2)/(2*$I$5))))-AB1503,0))</f>
        <v/>
      </c>
      <c r="AG1503">
        <f>IF($D$20=0,1,IFERROR(IF(ROUND(AD1503,3)=1,1,IF(AND(ABS(AF1503)&lt;$D$19,AD1503&lt;1),1,0)),0))</f>
        <v/>
      </c>
      <c r="AH1503">
        <f>IFERROR(IF(V32="Supercritical",MAX($D$16,IFERROR(L1503,MAX($D$16,POWER((ABS(K1503)^2)/($I$5*MAX(F1503,0.1)^2),1/3)))),IF(V32="Subcritical",MAX($D$16,IFERROR(W1503,MAX($D$16,POWER((ABS(K1503)^2)/($I$5*MAX(F1503,0.1)^2),1/3)))),IF(AND(IFERROR(V1503,0)=1,IFERROR(AG1503,0)=1),IF(IFERROR(T1503,-1E99)&gt;=IFERROR(AE1503,-1E99),MAX($D$16,IFERROR(L1503,MAX($D$16,POWER((ABS(K1503)^2)/($I$5*MAX(F1503,0.1)^2),1/3)))),MAX($D$16,IFERROR(W1503,MAX($D$16,POWER((ABS(K1503)^2)/($I$5*MAX(F1503,0.1)^2),1/3))))),IF(IFERROR(V1503,0)=1,MAX($D$16,IFERROR(L1503,MAX($D$16,POWER((ABS(K1503)^2)/($I$5*MAX(F1503,0.1)^2),1/3)))),IF(IFERROR(AG1503,0)=1,MAX($D$16,IFERROR(W1503,MAX($D$16,POWER((ABS(K1503)^2)/($I$5*MAX(F1503,0.1)^2),1/3)))),MAX($D$16,POWER((ABS(K1503)^2)/($I$5*MAX(F1503,0.1)^2),1/3))))))),MAX($D$16,POWER((ABS(K1503)^2)/($I$5*MAX(F1503,0.1)^2),1/3)))</f>
        <v/>
      </c>
      <c r="AI1503">
        <f>E1503+AH1503</f>
        <v/>
      </c>
      <c r="AJ1503">
        <f>AI1503+((ABS(K1503)/MAX(((F1503)+(G1503)*(AH1503))*(AH1503),1E-6))^2)/(2*$I$5)</f>
        <v/>
      </c>
      <c r="AM1503" t="n">
        <v>0</v>
      </c>
      <c r="AN1503" t="n">
        <v>0</v>
      </c>
      <c r="AO1503">
        <f>AM1503+AN1503</f>
        <v/>
      </c>
      <c r="AP1503">
        <f>AP1502+AO1503</f>
        <v/>
      </c>
      <c r="AQ1503">
        <f>ABS(ABS(K1503)/MAX(((F1503)+(G1503)*(AH1503))*(AH1503),1E-6))/SQRT($I$5*MAX((((F1503)+(G1503)*(AH1503))*(AH1503))/MAX((F1503)+2*(G1503)*(AH1503),1E-6),1E-6))</f>
        <v/>
      </c>
      <c r="AR1503">
        <f>IF(AQ1503&lt;1,"Subcritical","Supercritical")</f>
        <v/>
      </c>
      <c r="AS1503">
        <f>((ABS(K1503)*$D$6)/(MAX(((F1503)+(G1503)*(AH1503))*(AH1503),1E-6)*MAX(((((F1503)+(G1503)*(AH1503))*(AH1503))/MAX((F1503)+2*(AH1503)*SQRT(1+(G1503)^2),1E-6))^(2/3),1E-6)))^2</f>
        <v/>
      </c>
    </row>
    <row r="1504">
      <c r="A1504" t="n">
        <v>1355</v>
      </c>
      <c r="B1504" t="n">
        <v>1353.889</v>
      </c>
      <c r="C1504" t="n">
        <v>616066.206</v>
      </c>
      <c r="D1504" t="n">
        <v>3096650.365</v>
      </c>
      <c r="E1504" t="n">
        <v>631.885</v>
      </c>
      <c r="F1504" t="n">
        <v>5.2</v>
      </c>
      <c r="G1504" t="n">
        <v>0</v>
      </c>
      <c r="H1504" t="inlineStr">
        <is>
          <t>Normal</t>
        </is>
      </c>
      <c r="I1504" t="n">
        <v>0.057</v>
      </c>
      <c r="J1504">
        <f>B1504-B1503</f>
        <v/>
      </c>
      <c r="K1504">
        <f>MAX(0,K1503-AO1503)</f>
        <v/>
      </c>
      <c r="L1504">
        <f>IF($D$20=0,IFERROR(L1503,MAX($D$16,POWER((ABS(K1504)^2)/($I$5*MAX(F1504,0.1)^2),1/3))),IF(IFERROR(V1503,0)=0,IFERROR(L1503,MAX($D$16,POWER((ABS(K1504)^2)/($I$5*MAX(F1504,0.1)^2),1/3))),IF(OR(IFERROR(L1504,0)=0,IFERROR(S1503,0)&lt;1,IFERROR(S1504,0)&lt;1),MAX($D$16,POWER((ABS(K1504)^2)/($I$5*MAX(F1504,0.1)^2),1/3)),IF(IFERROR(U1504,0)&gt;0,MAX($D$16,IFERROR(L1504,0)+((IFERROR(U1504,0))*$D$18*IF((IFERROR(S1504,0))&lt;1,1,-1))),IF(IFERROR(U1504,0)&lt;0,IF(ABS((MAX($D$16,POWER((ABS(K1504)^2)/($I$5*MAX(F1504,0.1)^2),1/3)))-IFERROR(L1504,0))&gt;$D$19,MAX($D$16,IF((MAX($D$16,POWER((ABS(K1504)^2)/($I$5*MAX(F1504,0.1)^2),1/3)))&gt;IFERROR(L1504,0),MIN((MAX($D$16,POWER((ABS(K1504)^2)/($I$5*MAX(F1504,0.1)^2),1/3))),IFERROR(L1504,0)+(MIN(ABS(IFERROR(U1504,0))*$D$18,ABS((MAX($D$16,POWER((ABS(K1504)^2)/($I$5*MAX(F1504,0.1)^2),1/3)))-IFERROR(L1504,0))))),MAX((MAX($D$16,POWER((ABS(K1504)^2)/($I$5*MAX(F1504,0.1)^2),1/3))),IFERROR(L1504,0)-(MIN(ABS(IFERROR(U1504,0))*$D$18,ABS((MAX($D$16,POWER((ABS(K1504)^2)/($I$5*MAX(F1504,0.1)^2),1/3)))-IFERROR(L1504,0))))))),MAX($D$16,POWER((ABS(K1504)^2)/($I$5*MAX(F1504,0.1)^2),1/3))),MAX($D$16,IFERROR(L1504,0)))))))</f>
        <v/>
      </c>
      <c r="M1504">
        <f>((F1504)+(G1504)*(L1504))*(L1504)</f>
        <v/>
      </c>
      <c r="N1504">
        <f>(((F1504)+(G1504)*(L1504))*(L1504))/MAX((F1504)+2*(L1504)*SQRT(1+(G1504)^2),1E-6)</f>
        <v/>
      </c>
      <c r="O1504">
        <f>ABS(K1504)/MAX(((F1504)+(G1504)*(L1504))*(L1504),1E-6)</f>
        <v/>
      </c>
      <c r="P1504">
        <f>E1504+L1504</f>
        <v/>
      </c>
      <c r="Q1504">
        <f>P1504+((ABS(K1504)/MAX(((F1504)+(G1504)*(L1504))*(L1504),1E-6))^2)/(2*$I$5)</f>
        <v/>
      </c>
      <c r="R1504">
        <f>((ABS(K1504)*$D$6)/(MAX(((F1504)+(G1504)*(L1504))*(L1504),1E-6)*MAX(((((F1504)+(G1504)*(L1504))*(L1504))/MAX((F1504)+2*(L1504)*SQRT(1+(G1504)^2),1E-6))^(2/3),1E-6)))^2</f>
        <v/>
      </c>
      <c r="S1504">
        <f>ABS(ABS(K1504)/MAX(((F1504)+(G1504)*(L1504))*(L1504),1E-6))/SQRT($I$5*MAX((((F1504)+(G1504)*(L1504))*(L1504))/MAX((F1504)+2*(G1504)*(L1504),1E-6),1E-6))</f>
        <v/>
      </c>
      <c r="T1504">
        <f>((F1504)*(L1504)^2)/2+(G1504)*(L1504)^3/3+(ABS(K1504)^2)/($I$5*MAX(((F1504)+(G1504)*(L1504))*(L1504),1E-6))</f>
        <v/>
      </c>
      <c r="U1504">
        <f>IF($D$20=0,0,IFERROR(Q1503-(((R1503+R1504)/2)*J1504)-(IF(O1503&gt;O1504,$D$8*((O1503^2-O1504^2)/(2*$I$5)),$D$9*((O1504^2-O1503^2)/(2*$I$5)))+($D$10*(ABS(I1504)/90)*(MAX(O1503^2,O1504^2)/(2*$I$5))))-Q1504,0))</f>
        <v/>
      </c>
      <c r="V1504">
        <f>IF($D$20=0,1,IFERROR(IF(ROUND(S1504,3)=1,1,IF(AND(ABS(U1504)&lt;$D$19,S1504&gt;1),1,0)),0))</f>
        <v/>
      </c>
      <c r="W1504">
        <f>IF($D$20=0,IFERROR(W1505,MAX($D$16,POWER((ABS(K1504)^2)/($I$5*MAX(F1504,0.1)^2),1/3))),IF(IFERROR(AG1505,0)=0,IFERROR(W1505,MAX($D$16,POWER((ABS(K1504)^2)/($I$5*MAX(F1504,0.1)^2),1/3))),IF(OR(IFERROR(W1504,0)=0,IFERROR(AD1505,0)&gt;1),MAX($D$16,POWER((ABS(K1504)^2)/($I$5*MAX(F1504,0.1)^2),1/3)),IF(IFERROR(AF1504,0)&gt;0,MAX($D$16,IFERROR(W1504,0)+((IFERROR(AF1504,0))*$D$18*IF((IFERROR(AD1504,0))&lt;1,1,-1))),IF(IFERROR(AF1504,0)&lt;0,IF(ABS((MAX($D$16,POWER((ABS(K1504)^2)/($I$5*MAX(F1504,0.1)^2),1/3)))-IFERROR(W1504,0))&gt;$D$19,MAX($D$16,IF((MAX($D$16,POWER((ABS(K1504)^2)/($I$5*MAX(F1504,0.1)^2),1/3)))&gt;IFERROR(W1504,0),MIN((MAX($D$16,POWER((ABS(K1504)^2)/($I$5*MAX(F1504,0.1)^2),1/3))),IFERROR(W1504,0)+(MIN(ABS(IFERROR(AF1504,0))*$D$18,ABS((MAX($D$16,POWER((ABS(K1504)^2)/($I$5*MAX(F1504,0.1)^2),1/3)))-IFERROR(W1504,0))))),MAX((MAX($D$16,POWER((ABS(K1504)^2)/($I$5*MAX(F1504,0.1)^2),1/3))),IFERROR(W1504,0)-(MIN(ABS(IFERROR(AF1504,0))*$D$18,ABS((MAX($D$16,POWER((ABS(K1504)^2)/($I$5*MAX(F1504,0.1)^2),1/3)))-IFERROR(W1504,0))))))),MAX($D$16,POWER((ABS(K1504)^2)/($I$5*MAX(F1504,0.1)^2),1/3))),MAX($D$16,IFERROR(W1504,0)))))))</f>
        <v/>
      </c>
      <c r="X1504">
        <f>((F1504)+(G1504)*(W1504))*(W1504)</f>
        <v/>
      </c>
      <c r="Y1504">
        <f>(((F1504)+(G1504)*(W1504))*(W1504))/MAX((F1504)+2*(W1504)*SQRT(1+(G1504)^2),1E-6)</f>
        <v/>
      </c>
      <c r="Z1504">
        <f>ABS(K1504)/MAX(((F1504)+(G1504)*(W1504))*(W1504),1E-6)</f>
        <v/>
      </c>
      <c r="AA1504">
        <f>E1504+W1504</f>
        <v/>
      </c>
      <c r="AB1504">
        <f>AA1504+((ABS(K1504)/MAX(((F1504)+(G1504)*(W1504))*(W1504),1E-6))^2)/(2*$I$5)</f>
        <v/>
      </c>
      <c r="AC1504">
        <f>((ABS(K1504)*$D$6)/(MAX(((F1504)+(G1504)*(W1504))*(W1504),1E-6)*MAX(((((F1504)+(G1504)*(W1504))*(W1504))/MAX((F1504)+2*(W1504)*SQRT(1+(G1504)^2),1E-6))^(2/3),1E-6)))^2</f>
        <v/>
      </c>
      <c r="AD1504">
        <f>ABS(ABS(K1504)/MAX(((F1504)+(G1504)*(W1504))*(W1504),1E-6))/SQRT($I$5*MAX((((F1504)+(G1504)*(W1504))*(W1504))/MAX((F1504)+2*(G1504)*(W1504),1E-6),1E-6))</f>
        <v/>
      </c>
      <c r="AE1504">
        <f>((F1504)*(W1504)^2)/2+(G1504)*(W1504)^3/3+(ABS(K1504)^2)/($I$5*MAX(((F1504)+(G1504)*(W1504))*(W1504),1E-6))</f>
        <v/>
      </c>
      <c r="AF1504">
        <f>IF($D$20=0,0,IFERROR(AB1505+(((AC1504+AC1505)/2)*J1505)+(IF(Z1504&gt;Z1505,$D$8*((Z1504^2-Z1505^2)/(2*$I$5)),$D$9*((Z1505^2-Z1504^2)/(2*$I$5)))+($D$10*(ABS(I1505)/90)*(MAX(Z1504^2,Z1505^2)/(2*$I$5))))-AB1504,0))</f>
        <v/>
      </c>
      <c r="AG1504">
        <f>IF($D$20=0,1,IFERROR(IF(ROUND(AD1504,3)=1,1,IF(AND(ABS(AF1504)&lt;$D$19,AD1504&lt;1),1,0)),0))</f>
        <v/>
      </c>
      <c r="AH1504">
        <f>IFERROR(IF(V32="Supercritical",MAX($D$16,IFERROR(L1504,MAX($D$16,POWER((ABS(K1504)^2)/($I$5*MAX(F1504,0.1)^2),1/3)))),IF(V32="Subcritical",MAX($D$16,IFERROR(W1504,MAX($D$16,POWER((ABS(K1504)^2)/($I$5*MAX(F1504,0.1)^2),1/3)))),IF(AND(IFERROR(V1504,0)=1,IFERROR(AG1504,0)=1),IF(IFERROR(T1504,-1E99)&gt;=IFERROR(AE1504,-1E99),MAX($D$16,IFERROR(L1504,MAX($D$16,POWER((ABS(K1504)^2)/($I$5*MAX(F1504,0.1)^2),1/3)))),MAX($D$16,IFERROR(W1504,MAX($D$16,POWER((ABS(K1504)^2)/($I$5*MAX(F1504,0.1)^2),1/3))))),IF(IFERROR(V1504,0)=1,MAX($D$16,IFERROR(L1504,MAX($D$16,POWER((ABS(K1504)^2)/($I$5*MAX(F1504,0.1)^2),1/3)))),IF(IFERROR(AG1504,0)=1,MAX($D$16,IFERROR(W1504,MAX($D$16,POWER((ABS(K1504)^2)/($I$5*MAX(F1504,0.1)^2),1/3)))),MAX($D$16,POWER((ABS(K1504)^2)/($I$5*MAX(F1504,0.1)^2),1/3))))))),MAX($D$16,POWER((ABS(K1504)^2)/($I$5*MAX(F1504,0.1)^2),1/3)))</f>
        <v/>
      </c>
      <c r="AI1504">
        <f>E1504+AH1504</f>
        <v/>
      </c>
      <c r="AJ1504">
        <f>AI1504+((ABS(K1504)/MAX(((F1504)+(G1504)*(AH1504))*(AH1504),1E-6))^2)/(2*$I$5)</f>
        <v/>
      </c>
      <c r="AM1504" t="n">
        <v>0</v>
      </c>
      <c r="AN1504" t="n">
        <v>0</v>
      </c>
      <c r="AO1504">
        <f>AM1504+AN1504</f>
        <v/>
      </c>
      <c r="AP1504">
        <f>AP1503+AO1504</f>
        <v/>
      </c>
      <c r="AQ1504">
        <f>ABS(ABS(K1504)/MAX(((F1504)+(G1504)*(AH1504))*(AH1504),1E-6))/SQRT($I$5*MAX((((F1504)+(G1504)*(AH1504))*(AH1504))/MAX((F1504)+2*(G1504)*(AH1504),1E-6),1E-6))</f>
        <v/>
      </c>
      <c r="AR1504">
        <f>IF(AQ1504&lt;1,"Subcritical","Supercritical")</f>
        <v/>
      </c>
      <c r="AS1504">
        <f>((ABS(K1504)*$D$6)/(MAX(((F1504)+(G1504)*(AH1504))*(AH1504),1E-6)*MAX(((((F1504)+(G1504)*(AH1504))*(AH1504))/MAX((F1504)+2*(AH1504)*SQRT(1+(G1504)^2),1E-6))^(2/3),1E-6)))^2</f>
        <v/>
      </c>
    </row>
    <row r="1505">
      <c r="A1505" t="n">
        <v>1356</v>
      </c>
      <c r="B1505" t="n">
        <v>1354.889</v>
      </c>
      <c r="C1505" t="n">
        <v>616066.164</v>
      </c>
      <c r="D1505" t="n">
        <v>3096649.366</v>
      </c>
      <c r="E1505" t="n">
        <v>631.8845</v>
      </c>
      <c r="F1505" t="n">
        <v>5.2</v>
      </c>
      <c r="G1505" t="n">
        <v>0</v>
      </c>
      <c r="H1505" t="inlineStr">
        <is>
          <t>Normal</t>
        </is>
      </c>
      <c r="I1505" t="n">
        <v>0</v>
      </c>
      <c r="J1505">
        <f>B1505-B1504</f>
        <v/>
      </c>
      <c r="K1505">
        <f>MAX(0,K1504-AO1504)</f>
        <v/>
      </c>
      <c r="L1505">
        <f>IF($D$20=0,IFERROR(L1504,MAX($D$16,POWER((ABS(K1505)^2)/($I$5*MAX(F1505,0.1)^2),1/3))),IF(IFERROR(V1504,0)=0,IFERROR(L1504,MAX($D$16,POWER((ABS(K1505)^2)/($I$5*MAX(F1505,0.1)^2),1/3))),IF(OR(IFERROR(L1505,0)=0,IFERROR(S1504,0)&lt;1,IFERROR(S1505,0)&lt;1),MAX($D$16,POWER((ABS(K1505)^2)/($I$5*MAX(F1505,0.1)^2),1/3)),IF(IFERROR(U1505,0)&gt;0,MAX($D$16,IFERROR(L1505,0)+((IFERROR(U1505,0))*$D$18*IF((IFERROR(S1505,0))&lt;1,1,-1))),IF(IFERROR(U1505,0)&lt;0,IF(ABS((MAX($D$16,POWER((ABS(K1505)^2)/($I$5*MAX(F1505,0.1)^2),1/3)))-IFERROR(L1505,0))&gt;$D$19,MAX($D$16,IF((MAX($D$16,POWER((ABS(K1505)^2)/($I$5*MAX(F1505,0.1)^2),1/3)))&gt;IFERROR(L1505,0),MIN((MAX($D$16,POWER((ABS(K1505)^2)/($I$5*MAX(F1505,0.1)^2),1/3))),IFERROR(L1505,0)+(MIN(ABS(IFERROR(U1505,0))*$D$18,ABS((MAX($D$16,POWER((ABS(K1505)^2)/($I$5*MAX(F1505,0.1)^2),1/3)))-IFERROR(L1505,0))))),MAX((MAX($D$16,POWER((ABS(K1505)^2)/($I$5*MAX(F1505,0.1)^2),1/3))),IFERROR(L1505,0)-(MIN(ABS(IFERROR(U1505,0))*$D$18,ABS((MAX($D$16,POWER((ABS(K1505)^2)/($I$5*MAX(F1505,0.1)^2),1/3)))-IFERROR(L1505,0))))))),MAX($D$16,POWER((ABS(K1505)^2)/($I$5*MAX(F1505,0.1)^2),1/3))),MAX($D$16,IFERROR(L1505,0)))))))</f>
        <v/>
      </c>
      <c r="M1505">
        <f>((F1505)+(G1505)*(L1505))*(L1505)</f>
        <v/>
      </c>
      <c r="N1505">
        <f>(((F1505)+(G1505)*(L1505))*(L1505))/MAX((F1505)+2*(L1505)*SQRT(1+(G1505)^2),1E-6)</f>
        <v/>
      </c>
      <c r="O1505">
        <f>ABS(K1505)/MAX(((F1505)+(G1505)*(L1505))*(L1505),1E-6)</f>
        <v/>
      </c>
      <c r="P1505">
        <f>E1505+L1505</f>
        <v/>
      </c>
      <c r="Q1505">
        <f>P1505+((ABS(K1505)/MAX(((F1505)+(G1505)*(L1505))*(L1505),1E-6))^2)/(2*$I$5)</f>
        <v/>
      </c>
      <c r="R1505">
        <f>((ABS(K1505)*$D$6)/(MAX(((F1505)+(G1505)*(L1505))*(L1505),1E-6)*MAX(((((F1505)+(G1505)*(L1505))*(L1505))/MAX((F1505)+2*(L1505)*SQRT(1+(G1505)^2),1E-6))^(2/3),1E-6)))^2</f>
        <v/>
      </c>
      <c r="S1505">
        <f>ABS(ABS(K1505)/MAX(((F1505)+(G1505)*(L1505))*(L1505),1E-6))/SQRT($I$5*MAX((((F1505)+(G1505)*(L1505))*(L1505))/MAX((F1505)+2*(G1505)*(L1505),1E-6),1E-6))</f>
        <v/>
      </c>
      <c r="T1505">
        <f>((F1505)*(L1505)^2)/2+(G1505)*(L1505)^3/3+(ABS(K1505)^2)/($I$5*MAX(((F1505)+(G1505)*(L1505))*(L1505),1E-6))</f>
        <v/>
      </c>
      <c r="U1505">
        <f>IF($D$20=0,0,IFERROR(Q1504-(((R1504+R1505)/2)*J1505)-(IF(O1504&gt;O1505,$D$8*((O1504^2-O1505^2)/(2*$I$5)),$D$9*((O1505^2-O1504^2)/(2*$I$5)))+($D$10*(ABS(I1505)/90)*(MAX(O1504^2,O1505^2)/(2*$I$5))))-Q1505,0))</f>
        <v/>
      </c>
      <c r="V1505">
        <f>IF($D$20=0,1,IFERROR(IF(ROUND(S1505,3)=1,1,IF(AND(ABS(U1505)&lt;$D$19,S1505&gt;1),1,0)),0))</f>
        <v/>
      </c>
      <c r="W1505">
        <f>IF($D$20=0,IFERROR(W1506,MAX($D$16,POWER((ABS(K1505)^2)/($I$5*MAX(F1505,0.1)^2),1/3))),IF(IFERROR(AG1506,0)=0,IFERROR(W1506,MAX($D$16,POWER((ABS(K1505)^2)/($I$5*MAX(F1505,0.1)^2),1/3))),IF(OR(IFERROR(W1505,0)=0,IFERROR(AD1506,0)&gt;1),MAX($D$16,POWER((ABS(K1505)^2)/($I$5*MAX(F1505,0.1)^2),1/3)),IF(IFERROR(AF1505,0)&gt;0,MAX($D$16,IFERROR(W1505,0)+((IFERROR(AF1505,0))*$D$18*IF((IFERROR(AD1505,0))&lt;1,1,-1))),IF(IFERROR(AF1505,0)&lt;0,IF(ABS((MAX($D$16,POWER((ABS(K1505)^2)/($I$5*MAX(F1505,0.1)^2),1/3)))-IFERROR(W1505,0))&gt;$D$19,MAX($D$16,IF((MAX($D$16,POWER((ABS(K1505)^2)/($I$5*MAX(F1505,0.1)^2),1/3)))&gt;IFERROR(W1505,0),MIN((MAX($D$16,POWER((ABS(K1505)^2)/($I$5*MAX(F1505,0.1)^2),1/3))),IFERROR(W1505,0)+(MIN(ABS(IFERROR(AF1505,0))*$D$18,ABS((MAX($D$16,POWER((ABS(K1505)^2)/($I$5*MAX(F1505,0.1)^2),1/3)))-IFERROR(W1505,0))))),MAX((MAX($D$16,POWER((ABS(K1505)^2)/($I$5*MAX(F1505,0.1)^2),1/3))),IFERROR(W1505,0)-(MIN(ABS(IFERROR(AF1505,0))*$D$18,ABS((MAX($D$16,POWER((ABS(K1505)^2)/($I$5*MAX(F1505,0.1)^2),1/3)))-IFERROR(W1505,0))))))),MAX($D$16,POWER((ABS(K1505)^2)/($I$5*MAX(F1505,0.1)^2),1/3))),MAX($D$16,IFERROR(W1505,0)))))))</f>
        <v/>
      </c>
      <c r="X1505">
        <f>((F1505)+(G1505)*(W1505))*(W1505)</f>
        <v/>
      </c>
      <c r="Y1505">
        <f>(((F1505)+(G1505)*(W1505))*(W1505))/MAX((F1505)+2*(W1505)*SQRT(1+(G1505)^2),1E-6)</f>
        <v/>
      </c>
      <c r="Z1505">
        <f>ABS(K1505)/MAX(((F1505)+(G1505)*(W1505))*(W1505),1E-6)</f>
        <v/>
      </c>
      <c r="AA1505">
        <f>E1505+W1505</f>
        <v/>
      </c>
      <c r="AB1505">
        <f>AA1505+((ABS(K1505)/MAX(((F1505)+(G1505)*(W1505))*(W1505),1E-6))^2)/(2*$I$5)</f>
        <v/>
      </c>
      <c r="AC1505">
        <f>((ABS(K1505)*$D$6)/(MAX(((F1505)+(G1505)*(W1505))*(W1505),1E-6)*MAX(((((F1505)+(G1505)*(W1505))*(W1505))/MAX((F1505)+2*(W1505)*SQRT(1+(G1505)^2),1E-6))^(2/3),1E-6)))^2</f>
        <v/>
      </c>
      <c r="AD1505">
        <f>ABS(ABS(K1505)/MAX(((F1505)+(G1505)*(W1505))*(W1505),1E-6))/SQRT($I$5*MAX((((F1505)+(G1505)*(W1505))*(W1505))/MAX((F1505)+2*(G1505)*(W1505),1E-6),1E-6))</f>
        <v/>
      </c>
      <c r="AE1505">
        <f>((F1505)*(W1505)^2)/2+(G1505)*(W1505)^3/3+(ABS(K1505)^2)/($I$5*MAX(((F1505)+(G1505)*(W1505))*(W1505),1E-6))</f>
        <v/>
      </c>
      <c r="AF1505">
        <f>IF($D$20=0,0,IFERROR(AB1506+(((AC1505+AC1506)/2)*J1506)+(IF(Z1505&gt;Z1506,$D$8*((Z1505^2-Z1506^2)/(2*$I$5)),$D$9*((Z1506^2-Z1505^2)/(2*$I$5)))+($D$10*(ABS(I1506)/90)*(MAX(Z1505^2,Z1506^2)/(2*$I$5))))-AB1505,0))</f>
        <v/>
      </c>
      <c r="AG1505">
        <f>IF($D$20=0,1,IFERROR(IF(ROUND(AD1505,3)=1,1,IF(AND(ABS(AF1505)&lt;$D$19,AD1505&lt;1),1,0)),0))</f>
        <v/>
      </c>
      <c r="AH1505">
        <f>IFERROR(IF(V32="Supercritical",MAX($D$16,IFERROR(L1505,MAX($D$16,POWER((ABS(K1505)^2)/($I$5*MAX(F1505,0.1)^2),1/3)))),IF(V32="Subcritical",MAX($D$16,IFERROR(W1505,MAX($D$16,POWER((ABS(K1505)^2)/($I$5*MAX(F1505,0.1)^2),1/3)))),IF(AND(IFERROR(V1505,0)=1,IFERROR(AG1505,0)=1),IF(IFERROR(T1505,-1E99)&gt;=IFERROR(AE1505,-1E99),MAX($D$16,IFERROR(L1505,MAX($D$16,POWER((ABS(K1505)^2)/($I$5*MAX(F1505,0.1)^2),1/3)))),MAX($D$16,IFERROR(W1505,MAX($D$16,POWER((ABS(K1505)^2)/($I$5*MAX(F1505,0.1)^2),1/3))))),IF(IFERROR(V1505,0)=1,MAX($D$16,IFERROR(L1505,MAX($D$16,POWER((ABS(K1505)^2)/($I$5*MAX(F1505,0.1)^2),1/3)))),IF(IFERROR(AG1505,0)=1,MAX($D$16,IFERROR(W1505,MAX($D$16,POWER((ABS(K1505)^2)/($I$5*MAX(F1505,0.1)^2),1/3)))),MAX($D$16,POWER((ABS(K1505)^2)/($I$5*MAX(F1505,0.1)^2),1/3))))))),MAX($D$16,POWER((ABS(K1505)^2)/($I$5*MAX(F1505,0.1)^2),1/3)))</f>
        <v/>
      </c>
      <c r="AI1505">
        <f>E1505+AH1505</f>
        <v/>
      </c>
      <c r="AJ1505">
        <f>AI1505+((ABS(K1505)/MAX(((F1505)+(G1505)*(AH1505))*(AH1505),1E-6))^2)/(2*$I$5)</f>
        <v/>
      </c>
      <c r="AM1505" t="n">
        <v>0</v>
      </c>
      <c r="AN1505" t="n">
        <v>0</v>
      </c>
      <c r="AO1505">
        <f>AM1505+AN1505</f>
        <v/>
      </c>
      <c r="AP1505">
        <f>AP1504+AO1505</f>
        <v/>
      </c>
      <c r="AQ1505">
        <f>ABS(ABS(K1505)/MAX(((F1505)+(G1505)*(AH1505))*(AH1505),1E-6))/SQRT($I$5*MAX((((F1505)+(G1505)*(AH1505))*(AH1505))/MAX((F1505)+2*(G1505)*(AH1505),1E-6),1E-6))</f>
        <v/>
      </c>
      <c r="AR1505">
        <f>IF(AQ1505&lt;1,"Subcritical","Supercritical")</f>
        <v/>
      </c>
      <c r="AS1505">
        <f>((ABS(K1505)*$D$6)/(MAX(((F1505)+(G1505)*(AH1505))*(AH1505),1E-6)*MAX(((((F1505)+(G1505)*(AH1505))*(AH1505))/MAX((F1505)+2*(AH1505)*SQRT(1+(G1505)^2),1E-6))^(2/3),1E-6)))^2</f>
        <v/>
      </c>
    </row>
    <row r="1506">
      <c r="A1506" t="n">
        <v>1357</v>
      </c>
      <c r="B1506" t="n">
        <v>1355.889</v>
      </c>
      <c r="C1506" t="n">
        <v>616066.122</v>
      </c>
      <c r="D1506" t="n">
        <v>3096648.367</v>
      </c>
      <c r="E1506" t="n">
        <v>631.884</v>
      </c>
      <c r="F1506" t="n">
        <v>5.2</v>
      </c>
      <c r="G1506" t="n">
        <v>0</v>
      </c>
      <c r="H1506" t="inlineStr">
        <is>
          <t>Normal</t>
        </is>
      </c>
      <c r="I1506" t="n">
        <v>0</v>
      </c>
      <c r="J1506">
        <f>B1506-B1505</f>
        <v/>
      </c>
      <c r="K1506">
        <f>MAX(0,K1505-AO1505)</f>
        <v/>
      </c>
      <c r="L1506">
        <f>IF($D$20=0,IFERROR(L1505,MAX($D$16,POWER((ABS(K1506)^2)/($I$5*MAX(F1506,0.1)^2),1/3))),IF(IFERROR(V1505,0)=0,IFERROR(L1505,MAX($D$16,POWER((ABS(K1506)^2)/($I$5*MAX(F1506,0.1)^2),1/3))),IF(OR(IFERROR(L1506,0)=0,IFERROR(S1505,0)&lt;1,IFERROR(S1506,0)&lt;1),MAX($D$16,POWER((ABS(K1506)^2)/($I$5*MAX(F1506,0.1)^2),1/3)),IF(IFERROR(U1506,0)&gt;0,MAX($D$16,IFERROR(L1506,0)+((IFERROR(U1506,0))*$D$18*IF((IFERROR(S1506,0))&lt;1,1,-1))),IF(IFERROR(U1506,0)&lt;0,IF(ABS((MAX($D$16,POWER((ABS(K1506)^2)/($I$5*MAX(F1506,0.1)^2),1/3)))-IFERROR(L1506,0))&gt;$D$19,MAX($D$16,IF((MAX($D$16,POWER((ABS(K1506)^2)/($I$5*MAX(F1506,0.1)^2),1/3)))&gt;IFERROR(L1506,0),MIN((MAX($D$16,POWER((ABS(K1506)^2)/($I$5*MAX(F1506,0.1)^2),1/3))),IFERROR(L1506,0)+(MIN(ABS(IFERROR(U1506,0))*$D$18,ABS((MAX($D$16,POWER((ABS(K1506)^2)/($I$5*MAX(F1506,0.1)^2),1/3)))-IFERROR(L1506,0))))),MAX((MAX($D$16,POWER((ABS(K1506)^2)/($I$5*MAX(F1506,0.1)^2),1/3))),IFERROR(L1506,0)-(MIN(ABS(IFERROR(U1506,0))*$D$18,ABS((MAX($D$16,POWER((ABS(K1506)^2)/($I$5*MAX(F1506,0.1)^2),1/3)))-IFERROR(L1506,0))))))),MAX($D$16,POWER((ABS(K1506)^2)/($I$5*MAX(F1506,0.1)^2),1/3))),MAX($D$16,IFERROR(L1506,0)))))))</f>
        <v/>
      </c>
      <c r="M1506">
        <f>((F1506)+(G1506)*(L1506))*(L1506)</f>
        <v/>
      </c>
      <c r="N1506">
        <f>(((F1506)+(G1506)*(L1506))*(L1506))/MAX((F1506)+2*(L1506)*SQRT(1+(G1506)^2),1E-6)</f>
        <v/>
      </c>
      <c r="O1506">
        <f>ABS(K1506)/MAX(((F1506)+(G1506)*(L1506))*(L1506),1E-6)</f>
        <v/>
      </c>
      <c r="P1506">
        <f>E1506+L1506</f>
        <v/>
      </c>
      <c r="Q1506">
        <f>P1506+((ABS(K1506)/MAX(((F1506)+(G1506)*(L1506))*(L1506),1E-6))^2)/(2*$I$5)</f>
        <v/>
      </c>
      <c r="R1506">
        <f>((ABS(K1506)*$D$6)/(MAX(((F1506)+(G1506)*(L1506))*(L1506),1E-6)*MAX(((((F1506)+(G1506)*(L1506))*(L1506))/MAX((F1506)+2*(L1506)*SQRT(1+(G1506)^2),1E-6))^(2/3),1E-6)))^2</f>
        <v/>
      </c>
      <c r="S1506">
        <f>ABS(ABS(K1506)/MAX(((F1506)+(G1506)*(L1506))*(L1506),1E-6))/SQRT($I$5*MAX((((F1506)+(G1506)*(L1506))*(L1506))/MAX((F1506)+2*(G1506)*(L1506),1E-6),1E-6))</f>
        <v/>
      </c>
      <c r="T1506">
        <f>((F1506)*(L1506)^2)/2+(G1506)*(L1506)^3/3+(ABS(K1506)^2)/($I$5*MAX(((F1506)+(G1506)*(L1506))*(L1506),1E-6))</f>
        <v/>
      </c>
      <c r="U1506">
        <f>IF($D$20=0,0,IFERROR(Q1505-(((R1505+R1506)/2)*J1506)-(IF(O1505&gt;O1506,$D$8*((O1505^2-O1506^2)/(2*$I$5)),$D$9*((O1506^2-O1505^2)/(2*$I$5)))+($D$10*(ABS(I1506)/90)*(MAX(O1505^2,O1506^2)/(2*$I$5))))-Q1506,0))</f>
        <v/>
      </c>
      <c r="V1506">
        <f>IF($D$20=0,1,IFERROR(IF(ROUND(S1506,3)=1,1,IF(AND(ABS(U1506)&lt;$D$19,S1506&gt;1),1,0)),0))</f>
        <v/>
      </c>
      <c r="W1506">
        <f>IF($D$20=0,IFERROR(W1507,MAX($D$16,POWER((ABS(K1506)^2)/($I$5*MAX(F1506,0.1)^2),1/3))),IF(IFERROR(AG1507,0)=0,IFERROR(W1507,MAX($D$16,POWER((ABS(K1506)^2)/($I$5*MAX(F1506,0.1)^2),1/3))),IF(OR(IFERROR(W1506,0)=0,IFERROR(AD1507,0)&gt;1),MAX($D$16,POWER((ABS(K1506)^2)/($I$5*MAX(F1506,0.1)^2),1/3)),IF(IFERROR(AF1506,0)&gt;0,MAX($D$16,IFERROR(W1506,0)+((IFERROR(AF1506,0))*$D$18*IF((IFERROR(AD1506,0))&lt;1,1,-1))),IF(IFERROR(AF1506,0)&lt;0,IF(ABS((MAX($D$16,POWER((ABS(K1506)^2)/($I$5*MAX(F1506,0.1)^2),1/3)))-IFERROR(W1506,0))&gt;$D$19,MAX($D$16,IF((MAX($D$16,POWER((ABS(K1506)^2)/($I$5*MAX(F1506,0.1)^2),1/3)))&gt;IFERROR(W1506,0),MIN((MAX($D$16,POWER((ABS(K1506)^2)/($I$5*MAX(F1506,0.1)^2),1/3))),IFERROR(W1506,0)+(MIN(ABS(IFERROR(AF1506,0))*$D$18,ABS((MAX($D$16,POWER((ABS(K1506)^2)/($I$5*MAX(F1506,0.1)^2),1/3)))-IFERROR(W1506,0))))),MAX((MAX($D$16,POWER((ABS(K1506)^2)/($I$5*MAX(F1506,0.1)^2),1/3))),IFERROR(W1506,0)-(MIN(ABS(IFERROR(AF1506,0))*$D$18,ABS((MAX($D$16,POWER((ABS(K1506)^2)/($I$5*MAX(F1506,0.1)^2),1/3)))-IFERROR(W1506,0))))))),MAX($D$16,POWER((ABS(K1506)^2)/($I$5*MAX(F1506,0.1)^2),1/3))),MAX($D$16,IFERROR(W1506,0)))))))</f>
        <v/>
      </c>
      <c r="X1506">
        <f>((F1506)+(G1506)*(W1506))*(W1506)</f>
        <v/>
      </c>
      <c r="Y1506">
        <f>(((F1506)+(G1506)*(W1506))*(W1506))/MAX((F1506)+2*(W1506)*SQRT(1+(G1506)^2),1E-6)</f>
        <v/>
      </c>
      <c r="Z1506">
        <f>ABS(K1506)/MAX(((F1506)+(G1506)*(W1506))*(W1506),1E-6)</f>
        <v/>
      </c>
      <c r="AA1506">
        <f>E1506+W1506</f>
        <v/>
      </c>
      <c r="AB1506">
        <f>AA1506+((ABS(K1506)/MAX(((F1506)+(G1506)*(W1506))*(W1506),1E-6))^2)/(2*$I$5)</f>
        <v/>
      </c>
      <c r="AC1506">
        <f>((ABS(K1506)*$D$6)/(MAX(((F1506)+(G1506)*(W1506))*(W1506),1E-6)*MAX(((((F1506)+(G1506)*(W1506))*(W1506))/MAX((F1506)+2*(W1506)*SQRT(1+(G1506)^2),1E-6))^(2/3),1E-6)))^2</f>
        <v/>
      </c>
      <c r="AD1506">
        <f>ABS(ABS(K1506)/MAX(((F1506)+(G1506)*(W1506))*(W1506),1E-6))/SQRT($I$5*MAX((((F1506)+(G1506)*(W1506))*(W1506))/MAX((F1506)+2*(G1506)*(W1506),1E-6),1E-6))</f>
        <v/>
      </c>
      <c r="AE1506">
        <f>((F1506)*(W1506)^2)/2+(G1506)*(W1506)^3/3+(ABS(K1506)^2)/($I$5*MAX(((F1506)+(G1506)*(W1506))*(W1506),1E-6))</f>
        <v/>
      </c>
      <c r="AF1506">
        <f>IF($D$20=0,0,IFERROR(AB1507+(((AC1506+AC1507)/2)*J1507)+(IF(Z1506&gt;Z1507,$D$8*((Z1506^2-Z1507^2)/(2*$I$5)),$D$9*((Z1507^2-Z1506^2)/(2*$I$5)))+($D$10*(ABS(I1507)/90)*(MAX(Z1506^2,Z1507^2)/(2*$I$5))))-AB1506,0))</f>
        <v/>
      </c>
      <c r="AG1506">
        <f>IF($D$20=0,1,IFERROR(IF(ROUND(AD1506,3)=1,1,IF(AND(ABS(AF1506)&lt;$D$19,AD1506&lt;1),1,0)),0))</f>
        <v/>
      </c>
      <c r="AH1506">
        <f>IFERROR(IF(V32="Supercritical",MAX($D$16,IFERROR(L1506,MAX($D$16,POWER((ABS(K1506)^2)/($I$5*MAX(F1506,0.1)^2),1/3)))),IF(V32="Subcritical",MAX($D$16,IFERROR(W1506,MAX($D$16,POWER((ABS(K1506)^2)/($I$5*MAX(F1506,0.1)^2),1/3)))),IF(AND(IFERROR(V1506,0)=1,IFERROR(AG1506,0)=1),IF(IFERROR(T1506,-1E99)&gt;=IFERROR(AE1506,-1E99),MAX($D$16,IFERROR(L1506,MAX($D$16,POWER((ABS(K1506)^2)/($I$5*MAX(F1506,0.1)^2),1/3)))),MAX($D$16,IFERROR(W1506,MAX($D$16,POWER((ABS(K1506)^2)/($I$5*MAX(F1506,0.1)^2),1/3))))),IF(IFERROR(V1506,0)=1,MAX($D$16,IFERROR(L1506,MAX($D$16,POWER((ABS(K1506)^2)/($I$5*MAX(F1506,0.1)^2),1/3)))),IF(IFERROR(AG1506,0)=1,MAX($D$16,IFERROR(W1506,MAX($D$16,POWER((ABS(K1506)^2)/($I$5*MAX(F1506,0.1)^2),1/3)))),MAX($D$16,POWER((ABS(K1506)^2)/($I$5*MAX(F1506,0.1)^2),1/3))))))),MAX($D$16,POWER((ABS(K1506)^2)/($I$5*MAX(F1506,0.1)^2),1/3)))</f>
        <v/>
      </c>
      <c r="AI1506">
        <f>E1506+AH1506</f>
        <v/>
      </c>
      <c r="AJ1506">
        <f>AI1506+((ABS(K1506)/MAX(((F1506)+(G1506)*(AH1506))*(AH1506),1E-6))^2)/(2*$I$5)</f>
        <v/>
      </c>
      <c r="AM1506" t="n">
        <v>0</v>
      </c>
      <c r="AN1506" t="n">
        <v>0</v>
      </c>
      <c r="AO1506">
        <f>AM1506+AN1506</f>
        <v/>
      </c>
      <c r="AP1506">
        <f>AP1505+AO1506</f>
        <v/>
      </c>
      <c r="AQ1506">
        <f>ABS(ABS(K1506)/MAX(((F1506)+(G1506)*(AH1506))*(AH1506),1E-6))/SQRT($I$5*MAX((((F1506)+(G1506)*(AH1506))*(AH1506))/MAX((F1506)+2*(G1506)*(AH1506),1E-6),1E-6))</f>
        <v/>
      </c>
      <c r="AR1506">
        <f>IF(AQ1506&lt;1,"Subcritical","Supercritical")</f>
        <v/>
      </c>
      <c r="AS1506">
        <f>((ABS(K1506)*$D$6)/(MAX(((F1506)+(G1506)*(AH1506))*(AH1506),1E-6)*MAX(((((F1506)+(G1506)*(AH1506))*(AH1506))/MAX((F1506)+2*(AH1506)*SQRT(1+(G1506)^2),1E-6))^(2/3),1E-6)))^2</f>
        <v/>
      </c>
    </row>
    <row r="1507">
      <c r="A1507" t="n">
        <v>1358</v>
      </c>
      <c r="B1507" t="n">
        <v>1356.889</v>
      </c>
      <c r="C1507" t="n">
        <v>616066.08</v>
      </c>
      <c r="D1507" t="n">
        <v>3096647.368</v>
      </c>
      <c r="E1507" t="n">
        <v>631.8835</v>
      </c>
      <c r="F1507" t="n">
        <v>5.2</v>
      </c>
      <c r="G1507" t="n">
        <v>0</v>
      </c>
      <c r="H1507" t="inlineStr">
        <is>
          <t>Normal</t>
        </is>
      </c>
      <c r="I1507" t="n">
        <v>0.057</v>
      </c>
      <c r="J1507">
        <f>B1507-B1506</f>
        <v/>
      </c>
      <c r="K1507">
        <f>MAX(0,K1506-AO1506)</f>
        <v/>
      </c>
      <c r="L1507">
        <f>IF($D$20=0,IFERROR(L1506,MAX($D$16,POWER((ABS(K1507)^2)/($I$5*MAX(F1507,0.1)^2),1/3))),IF(IFERROR(V1506,0)=0,IFERROR(L1506,MAX($D$16,POWER((ABS(K1507)^2)/($I$5*MAX(F1507,0.1)^2),1/3))),IF(OR(IFERROR(L1507,0)=0,IFERROR(S1506,0)&lt;1,IFERROR(S1507,0)&lt;1),MAX($D$16,POWER((ABS(K1507)^2)/($I$5*MAX(F1507,0.1)^2),1/3)),IF(IFERROR(U1507,0)&gt;0,MAX($D$16,IFERROR(L1507,0)+((IFERROR(U1507,0))*$D$18*IF((IFERROR(S1507,0))&lt;1,1,-1))),IF(IFERROR(U1507,0)&lt;0,IF(ABS((MAX($D$16,POWER((ABS(K1507)^2)/($I$5*MAX(F1507,0.1)^2),1/3)))-IFERROR(L1507,0))&gt;$D$19,MAX($D$16,IF((MAX($D$16,POWER((ABS(K1507)^2)/($I$5*MAX(F1507,0.1)^2),1/3)))&gt;IFERROR(L1507,0),MIN((MAX($D$16,POWER((ABS(K1507)^2)/($I$5*MAX(F1507,0.1)^2),1/3))),IFERROR(L1507,0)+(MIN(ABS(IFERROR(U1507,0))*$D$18,ABS((MAX($D$16,POWER((ABS(K1507)^2)/($I$5*MAX(F1507,0.1)^2),1/3)))-IFERROR(L1507,0))))),MAX((MAX($D$16,POWER((ABS(K1507)^2)/($I$5*MAX(F1507,0.1)^2),1/3))),IFERROR(L1507,0)-(MIN(ABS(IFERROR(U1507,0))*$D$18,ABS((MAX($D$16,POWER((ABS(K1507)^2)/($I$5*MAX(F1507,0.1)^2),1/3)))-IFERROR(L1507,0))))))),MAX($D$16,POWER((ABS(K1507)^2)/($I$5*MAX(F1507,0.1)^2),1/3))),MAX($D$16,IFERROR(L1507,0)))))))</f>
        <v/>
      </c>
      <c r="M1507">
        <f>((F1507)+(G1507)*(L1507))*(L1507)</f>
        <v/>
      </c>
      <c r="N1507">
        <f>(((F1507)+(G1507)*(L1507))*(L1507))/MAX((F1507)+2*(L1507)*SQRT(1+(G1507)^2),1E-6)</f>
        <v/>
      </c>
      <c r="O1507">
        <f>ABS(K1507)/MAX(((F1507)+(G1507)*(L1507))*(L1507),1E-6)</f>
        <v/>
      </c>
      <c r="P1507">
        <f>E1507+L1507</f>
        <v/>
      </c>
      <c r="Q1507">
        <f>P1507+((ABS(K1507)/MAX(((F1507)+(G1507)*(L1507))*(L1507),1E-6))^2)/(2*$I$5)</f>
        <v/>
      </c>
      <c r="R1507">
        <f>((ABS(K1507)*$D$6)/(MAX(((F1507)+(G1507)*(L1507))*(L1507),1E-6)*MAX(((((F1507)+(G1507)*(L1507))*(L1507))/MAX((F1507)+2*(L1507)*SQRT(1+(G1507)^2),1E-6))^(2/3),1E-6)))^2</f>
        <v/>
      </c>
      <c r="S1507">
        <f>ABS(ABS(K1507)/MAX(((F1507)+(G1507)*(L1507))*(L1507),1E-6))/SQRT($I$5*MAX((((F1507)+(G1507)*(L1507))*(L1507))/MAX((F1507)+2*(G1507)*(L1507),1E-6),1E-6))</f>
        <v/>
      </c>
      <c r="T1507">
        <f>((F1507)*(L1507)^2)/2+(G1507)*(L1507)^3/3+(ABS(K1507)^2)/($I$5*MAX(((F1507)+(G1507)*(L1507))*(L1507),1E-6))</f>
        <v/>
      </c>
      <c r="U1507">
        <f>IF($D$20=0,0,IFERROR(Q1506-(((R1506+R1507)/2)*J1507)-(IF(O1506&gt;O1507,$D$8*((O1506^2-O1507^2)/(2*$I$5)),$D$9*((O1507^2-O1506^2)/(2*$I$5)))+($D$10*(ABS(I1507)/90)*(MAX(O1506^2,O1507^2)/(2*$I$5))))-Q1507,0))</f>
        <v/>
      </c>
      <c r="V1507">
        <f>IF($D$20=0,1,IFERROR(IF(ROUND(S1507,3)=1,1,IF(AND(ABS(U1507)&lt;$D$19,S1507&gt;1),1,0)),0))</f>
        <v/>
      </c>
      <c r="W1507">
        <f>IF($D$20=0,IFERROR(W1508,MAX($D$16,POWER((ABS(K1507)^2)/($I$5*MAX(F1507,0.1)^2),1/3))),IF(IFERROR(AG1508,0)=0,IFERROR(W1508,MAX($D$16,POWER((ABS(K1507)^2)/($I$5*MAX(F1507,0.1)^2),1/3))),IF(OR(IFERROR(W1507,0)=0,IFERROR(AD1508,0)&gt;1),MAX($D$16,POWER((ABS(K1507)^2)/($I$5*MAX(F1507,0.1)^2),1/3)),IF(IFERROR(AF1507,0)&gt;0,MAX($D$16,IFERROR(W1507,0)+((IFERROR(AF1507,0))*$D$18*IF((IFERROR(AD1507,0))&lt;1,1,-1))),IF(IFERROR(AF1507,0)&lt;0,IF(ABS((MAX($D$16,POWER((ABS(K1507)^2)/($I$5*MAX(F1507,0.1)^2),1/3)))-IFERROR(W1507,0))&gt;$D$19,MAX($D$16,IF((MAX($D$16,POWER((ABS(K1507)^2)/($I$5*MAX(F1507,0.1)^2),1/3)))&gt;IFERROR(W1507,0),MIN((MAX($D$16,POWER((ABS(K1507)^2)/($I$5*MAX(F1507,0.1)^2),1/3))),IFERROR(W1507,0)+(MIN(ABS(IFERROR(AF1507,0))*$D$18,ABS((MAX($D$16,POWER((ABS(K1507)^2)/($I$5*MAX(F1507,0.1)^2),1/3)))-IFERROR(W1507,0))))),MAX((MAX($D$16,POWER((ABS(K1507)^2)/($I$5*MAX(F1507,0.1)^2),1/3))),IFERROR(W1507,0)-(MIN(ABS(IFERROR(AF1507,0))*$D$18,ABS((MAX($D$16,POWER((ABS(K1507)^2)/($I$5*MAX(F1507,0.1)^2),1/3)))-IFERROR(W1507,0))))))),MAX($D$16,POWER((ABS(K1507)^2)/($I$5*MAX(F1507,0.1)^2),1/3))),MAX($D$16,IFERROR(W1507,0)))))))</f>
        <v/>
      </c>
      <c r="X1507">
        <f>((F1507)+(G1507)*(W1507))*(W1507)</f>
        <v/>
      </c>
      <c r="Y1507">
        <f>(((F1507)+(G1507)*(W1507))*(W1507))/MAX((F1507)+2*(W1507)*SQRT(1+(G1507)^2),1E-6)</f>
        <v/>
      </c>
      <c r="Z1507">
        <f>ABS(K1507)/MAX(((F1507)+(G1507)*(W1507))*(W1507),1E-6)</f>
        <v/>
      </c>
      <c r="AA1507">
        <f>E1507+W1507</f>
        <v/>
      </c>
      <c r="AB1507">
        <f>AA1507+((ABS(K1507)/MAX(((F1507)+(G1507)*(W1507))*(W1507),1E-6))^2)/(2*$I$5)</f>
        <v/>
      </c>
      <c r="AC1507">
        <f>((ABS(K1507)*$D$6)/(MAX(((F1507)+(G1507)*(W1507))*(W1507),1E-6)*MAX(((((F1507)+(G1507)*(W1507))*(W1507))/MAX((F1507)+2*(W1507)*SQRT(1+(G1507)^2),1E-6))^(2/3),1E-6)))^2</f>
        <v/>
      </c>
      <c r="AD1507">
        <f>ABS(ABS(K1507)/MAX(((F1507)+(G1507)*(W1507))*(W1507),1E-6))/SQRT($I$5*MAX((((F1507)+(G1507)*(W1507))*(W1507))/MAX((F1507)+2*(G1507)*(W1507),1E-6),1E-6))</f>
        <v/>
      </c>
      <c r="AE1507">
        <f>((F1507)*(W1507)^2)/2+(G1507)*(W1507)^3/3+(ABS(K1507)^2)/($I$5*MAX(((F1507)+(G1507)*(W1507))*(W1507),1E-6))</f>
        <v/>
      </c>
      <c r="AF1507">
        <f>IF($D$20=0,0,IFERROR(AB1508+(((AC1507+AC1508)/2)*J1508)+(IF(Z1507&gt;Z1508,$D$8*((Z1507^2-Z1508^2)/(2*$I$5)),$D$9*((Z1508^2-Z1507^2)/(2*$I$5)))+($D$10*(ABS(I1508)/90)*(MAX(Z1507^2,Z1508^2)/(2*$I$5))))-AB1507,0))</f>
        <v/>
      </c>
      <c r="AG1507">
        <f>IF($D$20=0,1,IFERROR(IF(ROUND(AD1507,3)=1,1,IF(AND(ABS(AF1507)&lt;$D$19,AD1507&lt;1),1,0)),0))</f>
        <v/>
      </c>
      <c r="AH1507">
        <f>IFERROR(IF(V32="Supercritical",MAX($D$16,IFERROR(L1507,MAX($D$16,POWER((ABS(K1507)^2)/($I$5*MAX(F1507,0.1)^2),1/3)))),IF(V32="Subcritical",MAX($D$16,IFERROR(W1507,MAX($D$16,POWER((ABS(K1507)^2)/($I$5*MAX(F1507,0.1)^2),1/3)))),IF(AND(IFERROR(V1507,0)=1,IFERROR(AG1507,0)=1),IF(IFERROR(T1507,-1E99)&gt;=IFERROR(AE1507,-1E99),MAX($D$16,IFERROR(L1507,MAX($D$16,POWER((ABS(K1507)^2)/($I$5*MAX(F1507,0.1)^2),1/3)))),MAX($D$16,IFERROR(W1507,MAX($D$16,POWER((ABS(K1507)^2)/($I$5*MAX(F1507,0.1)^2),1/3))))),IF(IFERROR(V1507,0)=1,MAX($D$16,IFERROR(L1507,MAX($D$16,POWER((ABS(K1507)^2)/($I$5*MAX(F1507,0.1)^2),1/3)))),IF(IFERROR(AG1507,0)=1,MAX($D$16,IFERROR(W1507,MAX($D$16,POWER((ABS(K1507)^2)/($I$5*MAX(F1507,0.1)^2),1/3)))),MAX($D$16,POWER((ABS(K1507)^2)/($I$5*MAX(F1507,0.1)^2),1/3))))))),MAX($D$16,POWER((ABS(K1507)^2)/($I$5*MAX(F1507,0.1)^2),1/3)))</f>
        <v/>
      </c>
      <c r="AI1507">
        <f>E1507+AH1507</f>
        <v/>
      </c>
      <c r="AJ1507">
        <f>AI1507+((ABS(K1507)/MAX(((F1507)+(G1507)*(AH1507))*(AH1507),1E-6))^2)/(2*$I$5)</f>
        <v/>
      </c>
      <c r="AM1507" t="n">
        <v>0</v>
      </c>
      <c r="AN1507" t="n">
        <v>0</v>
      </c>
      <c r="AO1507">
        <f>AM1507+AN1507</f>
        <v/>
      </c>
      <c r="AP1507">
        <f>AP1506+AO1507</f>
        <v/>
      </c>
      <c r="AQ1507">
        <f>ABS(ABS(K1507)/MAX(((F1507)+(G1507)*(AH1507))*(AH1507),1E-6))/SQRT($I$5*MAX((((F1507)+(G1507)*(AH1507))*(AH1507))/MAX((F1507)+2*(G1507)*(AH1507),1E-6),1E-6))</f>
        <v/>
      </c>
      <c r="AR1507">
        <f>IF(AQ1507&lt;1,"Subcritical","Supercritical")</f>
        <v/>
      </c>
      <c r="AS1507">
        <f>((ABS(K1507)*$D$6)/(MAX(((F1507)+(G1507)*(AH1507))*(AH1507),1E-6)*MAX(((((F1507)+(G1507)*(AH1507))*(AH1507))/MAX((F1507)+2*(AH1507)*SQRT(1+(G1507)^2),1E-6))^(2/3),1E-6)))^2</f>
        <v/>
      </c>
    </row>
    <row r="1508">
      <c r="A1508" t="n">
        <v>1359</v>
      </c>
      <c r="B1508" t="n">
        <v>1357.889</v>
      </c>
      <c r="C1508" t="n">
        <v>616066.037</v>
      </c>
      <c r="D1508" t="n">
        <v>3096646.369</v>
      </c>
      <c r="E1508" t="n">
        <v>631.883</v>
      </c>
      <c r="F1508" t="n">
        <v>5.2</v>
      </c>
      <c r="G1508" t="n">
        <v>0</v>
      </c>
      <c r="H1508" t="inlineStr">
        <is>
          <t>Normal</t>
        </is>
      </c>
      <c r="I1508" t="n">
        <v>0.06</v>
      </c>
      <c r="J1508">
        <f>B1508-B1507</f>
        <v/>
      </c>
      <c r="K1508">
        <f>MAX(0,K1507-AO1507)</f>
        <v/>
      </c>
      <c r="L1508">
        <f>IF($D$20=0,IFERROR(L1507,MAX($D$16,POWER((ABS(K1508)^2)/($I$5*MAX(F1508,0.1)^2),1/3))),IF(IFERROR(V1507,0)=0,IFERROR(L1507,MAX($D$16,POWER((ABS(K1508)^2)/($I$5*MAX(F1508,0.1)^2),1/3))),IF(OR(IFERROR(L1508,0)=0,IFERROR(S1507,0)&lt;1,IFERROR(S1508,0)&lt;1),MAX($D$16,POWER((ABS(K1508)^2)/($I$5*MAX(F1508,0.1)^2),1/3)),IF(IFERROR(U1508,0)&gt;0,MAX($D$16,IFERROR(L1508,0)+((IFERROR(U1508,0))*$D$18*IF((IFERROR(S1508,0))&lt;1,1,-1))),IF(IFERROR(U1508,0)&lt;0,IF(ABS((MAX($D$16,POWER((ABS(K1508)^2)/($I$5*MAX(F1508,0.1)^2),1/3)))-IFERROR(L1508,0))&gt;$D$19,MAX($D$16,IF((MAX($D$16,POWER((ABS(K1508)^2)/($I$5*MAX(F1508,0.1)^2),1/3)))&gt;IFERROR(L1508,0),MIN((MAX($D$16,POWER((ABS(K1508)^2)/($I$5*MAX(F1508,0.1)^2),1/3))),IFERROR(L1508,0)+(MIN(ABS(IFERROR(U1508,0))*$D$18,ABS((MAX($D$16,POWER((ABS(K1508)^2)/($I$5*MAX(F1508,0.1)^2),1/3)))-IFERROR(L1508,0))))),MAX((MAX($D$16,POWER((ABS(K1508)^2)/($I$5*MAX(F1508,0.1)^2),1/3))),IFERROR(L1508,0)-(MIN(ABS(IFERROR(U1508,0))*$D$18,ABS((MAX($D$16,POWER((ABS(K1508)^2)/($I$5*MAX(F1508,0.1)^2),1/3)))-IFERROR(L1508,0))))))),MAX($D$16,POWER((ABS(K1508)^2)/($I$5*MAX(F1508,0.1)^2),1/3))),MAX($D$16,IFERROR(L1508,0)))))))</f>
        <v/>
      </c>
      <c r="M1508">
        <f>((F1508)+(G1508)*(L1508))*(L1508)</f>
        <v/>
      </c>
      <c r="N1508">
        <f>(((F1508)+(G1508)*(L1508))*(L1508))/MAX((F1508)+2*(L1508)*SQRT(1+(G1508)^2),1E-6)</f>
        <v/>
      </c>
      <c r="O1508">
        <f>ABS(K1508)/MAX(((F1508)+(G1508)*(L1508))*(L1508),1E-6)</f>
        <v/>
      </c>
      <c r="P1508">
        <f>E1508+L1508</f>
        <v/>
      </c>
      <c r="Q1508">
        <f>P1508+((ABS(K1508)/MAX(((F1508)+(G1508)*(L1508))*(L1508),1E-6))^2)/(2*$I$5)</f>
        <v/>
      </c>
      <c r="R1508">
        <f>((ABS(K1508)*$D$6)/(MAX(((F1508)+(G1508)*(L1508))*(L1508),1E-6)*MAX(((((F1508)+(G1508)*(L1508))*(L1508))/MAX((F1508)+2*(L1508)*SQRT(1+(G1508)^2),1E-6))^(2/3),1E-6)))^2</f>
        <v/>
      </c>
      <c r="S1508">
        <f>ABS(ABS(K1508)/MAX(((F1508)+(G1508)*(L1508))*(L1508),1E-6))/SQRT($I$5*MAX((((F1508)+(G1508)*(L1508))*(L1508))/MAX((F1508)+2*(G1508)*(L1508),1E-6),1E-6))</f>
        <v/>
      </c>
      <c r="T1508">
        <f>((F1508)*(L1508)^2)/2+(G1508)*(L1508)^3/3+(ABS(K1508)^2)/($I$5*MAX(((F1508)+(G1508)*(L1508))*(L1508),1E-6))</f>
        <v/>
      </c>
      <c r="U1508">
        <f>IF($D$20=0,0,IFERROR(Q1507-(((R1507+R1508)/2)*J1508)-(IF(O1507&gt;O1508,$D$8*((O1507^2-O1508^2)/(2*$I$5)),$D$9*((O1508^2-O1507^2)/(2*$I$5)))+($D$10*(ABS(I1508)/90)*(MAX(O1507^2,O1508^2)/(2*$I$5))))-Q1508,0))</f>
        <v/>
      </c>
      <c r="V1508">
        <f>IF($D$20=0,1,IFERROR(IF(ROUND(S1508,3)=1,1,IF(AND(ABS(U1508)&lt;$D$19,S1508&gt;1),1,0)),0))</f>
        <v/>
      </c>
      <c r="W1508">
        <f>IF($D$20=0,IFERROR(W1509,MAX($D$16,POWER((ABS(K1508)^2)/($I$5*MAX(F1508,0.1)^2),1/3))),IF(IFERROR(AG1509,0)=0,IFERROR(W1509,MAX($D$16,POWER((ABS(K1508)^2)/($I$5*MAX(F1508,0.1)^2),1/3))),IF(OR(IFERROR(W1508,0)=0,IFERROR(AD1509,0)&gt;1),MAX($D$16,POWER((ABS(K1508)^2)/($I$5*MAX(F1508,0.1)^2),1/3)),IF(IFERROR(AF1508,0)&gt;0,MAX($D$16,IFERROR(W1508,0)+((IFERROR(AF1508,0))*$D$18*IF((IFERROR(AD1508,0))&lt;1,1,-1))),IF(IFERROR(AF1508,0)&lt;0,IF(ABS((MAX($D$16,POWER((ABS(K1508)^2)/($I$5*MAX(F1508,0.1)^2),1/3)))-IFERROR(W1508,0))&gt;$D$19,MAX($D$16,IF((MAX($D$16,POWER((ABS(K1508)^2)/($I$5*MAX(F1508,0.1)^2),1/3)))&gt;IFERROR(W1508,0),MIN((MAX($D$16,POWER((ABS(K1508)^2)/($I$5*MAX(F1508,0.1)^2),1/3))),IFERROR(W1508,0)+(MIN(ABS(IFERROR(AF1508,0))*$D$18,ABS((MAX($D$16,POWER((ABS(K1508)^2)/($I$5*MAX(F1508,0.1)^2),1/3)))-IFERROR(W1508,0))))),MAX((MAX($D$16,POWER((ABS(K1508)^2)/($I$5*MAX(F1508,0.1)^2),1/3))),IFERROR(W1508,0)-(MIN(ABS(IFERROR(AF1508,0))*$D$18,ABS((MAX($D$16,POWER((ABS(K1508)^2)/($I$5*MAX(F1508,0.1)^2),1/3)))-IFERROR(W1508,0))))))),MAX($D$16,POWER((ABS(K1508)^2)/($I$5*MAX(F1508,0.1)^2),1/3))),MAX($D$16,IFERROR(W1508,0)))))))</f>
        <v/>
      </c>
      <c r="X1508">
        <f>((F1508)+(G1508)*(W1508))*(W1508)</f>
        <v/>
      </c>
      <c r="Y1508">
        <f>(((F1508)+(G1508)*(W1508))*(W1508))/MAX((F1508)+2*(W1508)*SQRT(1+(G1508)^2),1E-6)</f>
        <v/>
      </c>
      <c r="Z1508">
        <f>ABS(K1508)/MAX(((F1508)+(G1508)*(W1508))*(W1508),1E-6)</f>
        <v/>
      </c>
      <c r="AA1508">
        <f>E1508+W1508</f>
        <v/>
      </c>
      <c r="AB1508">
        <f>AA1508+((ABS(K1508)/MAX(((F1508)+(G1508)*(W1508))*(W1508),1E-6))^2)/(2*$I$5)</f>
        <v/>
      </c>
      <c r="AC1508">
        <f>((ABS(K1508)*$D$6)/(MAX(((F1508)+(G1508)*(W1508))*(W1508),1E-6)*MAX(((((F1508)+(G1508)*(W1508))*(W1508))/MAX((F1508)+2*(W1508)*SQRT(1+(G1508)^2),1E-6))^(2/3),1E-6)))^2</f>
        <v/>
      </c>
      <c r="AD1508">
        <f>ABS(ABS(K1508)/MAX(((F1508)+(G1508)*(W1508))*(W1508),1E-6))/SQRT($I$5*MAX((((F1508)+(G1508)*(W1508))*(W1508))/MAX((F1508)+2*(G1508)*(W1508),1E-6),1E-6))</f>
        <v/>
      </c>
      <c r="AE1508">
        <f>((F1508)*(W1508)^2)/2+(G1508)*(W1508)^3/3+(ABS(K1508)^2)/($I$5*MAX(((F1508)+(G1508)*(W1508))*(W1508),1E-6))</f>
        <v/>
      </c>
      <c r="AF1508">
        <f>IF($D$20=0,0,IFERROR(AB1509+(((AC1508+AC1509)/2)*J1509)+(IF(Z1508&gt;Z1509,$D$8*((Z1508^2-Z1509^2)/(2*$I$5)),$D$9*((Z1509^2-Z1508^2)/(2*$I$5)))+($D$10*(ABS(I1509)/90)*(MAX(Z1508^2,Z1509^2)/(2*$I$5))))-AB1508,0))</f>
        <v/>
      </c>
      <c r="AG1508">
        <f>IF($D$20=0,1,IFERROR(IF(ROUND(AD1508,3)=1,1,IF(AND(ABS(AF1508)&lt;$D$19,AD1508&lt;1),1,0)),0))</f>
        <v/>
      </c>
      <c r="AH1508">
        <f>IFERROR(IF(V32="Supercritical",MAX($D$16,IFERROR(L1508,MAX($D$16,POWER((ABS(K1508)^2)/($I$5*MAX(F1508,0.1)^2),1/3)))),IF(V32="Subcritical",MAX($D$16,IFERROR(W1508,MAX($D$16,POWER((ABS(K1508)^2)/($I$5*MAX(F1508,0.1)^2),1/3)))),IF(AND(IFERROR(V1508,0)=1,IFERROR(AG1508,0)=1),IF(IFERROR(T1508,-1E99)&gt;=IFERROR(AE1508,-1E99),MAX($D$16,IFERROR(L1508,MAX($D$16,POWER((ABS(K1508)^2)/($I$5*MAX(F1508,0.1)^2),1/3)))),MAX($D$16,IFERROR(W1508,MAX($D$16,POWER((ABS(K1508)^2)/($I$5*MAX(F1508,0.1)^2),1/3))))),IF(IFERROR(V1508,0)=1,MAX($D$16,IFERROR(L1508,MAX($D$16,POWER((ABS(K1508)^2)/($I$5*MAX(F1508,0.1)^2),1/3)))),IF(IFERROR(AG1508,0)=1,MAX($D$16,IFERROR(W1508,MAX($D$16,POWER((ABS(K1508)^2)/($I$5*MAX(F1508,0.1)^2),1/3)))),MAX($D$16,POWER((ABS(K1508)^2)/($I$5*MAX(F1508,0.1)^2),1/3))))))),MAX($D$16,POWER((ABS(K1508)^2)/($I$5*MAX(F1508,0.1)^2),1/3)))</f>
        <v/>
      </c>
      <c r="AI1508">
        <f>E1508+AH1508</f>
        <v/>
      </c>
      <c r="AJ1508">
        <f>AI1508+((ABS(K1508)/MAX(((F1508)+(G1508)*(AH1508))*(AH1508),1E-6))^2)/(2*$I$5)</f>
        <v/>
      </c>
      <c r="AM1508" t="n">
        <v>0</v>
      </c>
      <c r="AN1508" t="n">
        <v>0</v>
      </c>
      <c r="AO1508">
        <f>AM1508+AN1508</f>
        <v/>
      </c>
      <c r="AP1508">
        <f>AP1507+AO1508</f>
        <v/>
      </c>
      <c r="AQ1508">
        <f>ABS(ABS(K1508)/MAX(((F1508)+(G1508)*(AH1508))*(AH1508),1E-6))/SQRT($I$5*MAX((((F1508)+(G1508)*(AH1508))*(AH1508))/MAX((F1508)+2*(G1508)*(AH1508),1E-6),1E-6))</f>
        <v/>
      </c>
      <c r="AR1508">
        <f>IF(AQ1508&lt;1,"Subcritical","Supercritical")</f>
        <v/>
      </c>
      <c r="AS1508">
        <f>((ABS(K1508)*$D$6)/(MAX(((F1508)+(G1508)*(AH1508))*(AH1508),1E-6)*MAX(((((F1508)+(G1508)*(AH1508))*(AH1508))/MAX((F1508)+2*(AH1508)*SQRT(1+(G1508)^2),1E-6))^(2/3),1E-6)))^2</f>
        <v/>
      </c>
    </row>
    <row r="1509">
      <c r="A1509" t="n">
        <v>1360</v>
      </c>
      <c r="B1509" t="n">
        <v>1358.89</v>
      </c>
      <c r="C1509" t="n">
        <v>616065.995</v>
      </c>
      <c r="D1509" t="n">
        <v>3096645.369</v>
      </c>
      <c r="E1509" t="n">
        <v>631.8825000000001</v>
      </c>
      <c r="F1509" t="n">
        <v>5.2</v>
      </c>
      <c r="G1509" t="n">
        <v>0</v>
      </c>
      <c r="H1509" t="inlineStr">
        <is>
          <t>Normal</t>
        </is>
      </c>
      <c r="I1509" t="n">
        <v>0.002</v>
      </c>
      <c r="J1509">
        <f>B1509-B1508</f>
        <v/>
      </c>
      <c r="K1509">
        <f>MAX(0,K1508-AO1508)</f>
        <v/>
      </c>
      <c r="L1509">
        <f>IF($D$20=0,IFERROR(L1508,MAX($D$16,POWER((ABS(K1509)^2)/($I$5*MAX(F1509,0.1)^2),1/3))),IF(IFERROR(V1508,0)=0,IFERROR(L1508,MAX($D$16,POWER((ABS(K1509)^2)/($I$5*MAX(F1509,0.1)^2),1/3))),IF(OR(IFERROR(L1509,0)=0,IFERROR(S1508,0)&lt;1,IFERROR(S1509,0)&lt;1),MAX($D$16,POWER((ABS(K1509)^2)/($I$5*MAX(F1509,0.1)^2),1/3)),IF(IFERROR(U1509,0)&gt;0,MAX($D$16,IFERROR(L1509,0)+((IFERROR(U1509,0))*$D$18*IF((IFERROR(S1509,0))&lt;1,1,-1))),IF(IFERROR(U1509,0)&lt;0,IF(ABS((MAX($D$16,POWER((ABS(K1509)^2)/($I$5*MAX(F1509,0.1)^2),1/3)))-IFERROR(L1509,0))&gt;$D$19,MAX($D$16,IF((MAX($D$16,POWER((ABS(K1509)^2)/($I$5*MAX(F1509,0.1)^2),1/3)))&gt;IFERROR(L1509,0),MIN((MAX($D$16,POWER((ABS(K1509)^2)/($I$5*MAX(F1509,0.1)^2),1/3))),IFERROR(L1509,0)+(MIN(ABS(IFERROR(U1509,0))*$D$18,ABS((MAX($D$16,POWER((ABS(K1509)^2)/($I$5*MAX(F1509,0.1)^2),1/3)))-IFERROR(L1509,0))))),MAX((MAX($D$16,POWER((ABS(K1509)^2)/($I$5*MAX(F1509,0.1)^2),1/3))),IFERROR(L1509,0)-(MIN(ABS(IFERROR(U1509,0))*$D$18,ABS((MAX($D$16,POWER((ABS(K1509)^2)/($I$5*MAX(F1509,0.1)^2),1/3)))-IFERROR(L1509,0))))))),MAX($D$16,POWER((ABS(K1509)^2)/($I$5*MAX(F1509,0.1)^2),1/3))),MAX($D$16,IFERROR(L1509,0)))))))</f>
        <v/>
      </c>
      <c r="M1509">
        <f>((F1509)+(G1509)*(L1509))*(L1509)</f>
        <v/>
      </c>
      <c r="N1509">
        <f>(((F1509)+(G1509)*(L1509))*(L1509))/MAX((F1509)+2*(L1509)*SQRT(1+(G1509)^2),1E-6)</f>
        <v/>
      </c>
      <c r="O1509">
        <f>ABS(K1509)/MAX(((F1509)+(G1509)*(L1509))*(L1509),1E-6)</f>
        <v/>
      </c>
      <c r="P1509">
        <f>E1509+L1509</f>
        <v/>
      </c>
      <c r="Q1509">
        <f>P1509+((ABS(K1509)/MAX(((F1509)+(G1509)*(L1509))*(L1509),1E-6))^2)/(2*$I$5)</f>
        <v/>
      </c>
      <c r="R1509">
        <f>((ABS(K1509)*$D$6)/(MAX(((F1509)+(G1509)*(L1509))*(L1509),1E-6)*MAX(((((F1509)+(G1509)*(L1509))*(L1509))/MAX((F1509)+2*(L1509)*SQRT(1+(G1509)^2),1E-6))^(2/3),1E-6)))^2</f>
        <v/>
      </c>
      <c r="S1509">
        <f>ABS(ABS(K1509)/MAX(((F1509)+(G1509)*(L1509))*(L1509),1E-6))/SQRT($I$5*MAX((((F1509)+(G1509)*(L1509))*(L1509))/MAX((F1509)+2*(G1509)*(L1509),1E-6),1E-6))</f>
        <v/>
      </c>
      <c r="T1509">
        <f>((F1509)*(L1509)^2)/2+(G1509)*(L1509)^3/3+(ABS(K1509)^2)/($I$5*MAX(((F1509)+(G1509)*(L1509))*(L1509),1E-6))</f>
        <v/>
      </c>
      <c r="U1509">
        <f>IF($D$20=0,0,IFERROR(Q1508-(((R1508+R1509)/2)*J1509)-(IF(O1508&gt;O1509,$D$8*((O1508^2-O1509^2)/(2*$I$5)),$D$9*((O1509^2-O1508^2)/(2*$I$5)))+($D$10*(ABS(I1509)/90)*(MAX(O1508^2,O1509^2)/(2*$I$5))))-Q1509,0))</f>
        <v/>
      </c>
      <c r="V1509">
        <f>IF($D$20=0,1,IFERROR(IF(ROUND(S1509,3)=1,1,IF(AND(ABS(U1509)&lt;$D$19,S1509&gt;1),1,0)),0))</f>
        <v/>
      </c>
      <c r="W1509">
        <f>IF($D$20=0,IFERROR(W1510,MAX($D$16,POWER((ABS(K1509)^2)/($I$5*MAX(F1509,0.1)^2),1/3))),IF(IFERROR(AG1510,0)=0,IFERROR(W1510,MAX($D$16,POWER((ABS(K1509)^2)/($I$5*MAX(F1509,0.1)^2),1/3))),IF(OR(IFERROR(W1509,0)=0,IFERROR(AD1510,0)&gt;1),MAX($D$16,POWER((ABS(K1509)^2)/($I$5*MAX(F1509,0.1)^2),1/3)),IF(IFERROR(AF1509,0)&gt;0,MAX($D$16,IFERROR(W1509,0)+((IFERROR(AF1509,0))*$D$18*IF((IFERROR(AD1509,0))&lt;1,1,-1))),IF(IFERROR(AF1509,0)&lt;0,IF(ABS((MAX($D$16,POWER((ABS(K1509)^2)/($I$5*MAX(F1509,0.1)^2),1/3)))-IFERROR(W1509,0))&gt;$D$19,MAX($D$16,IF((MAX($D$16,POWER((ABS(K1509)^2)/($I$5*MAX(F1509,0.1)^2),1/3)))&gt;IFERROR(W1509,0),MIN((MAX($D$16,POWER((ABS(K1509)^2)/($I$5*MAX(F1509,0.1)^2),1/3))),IFERROR(W1509,0)+(MIN(ABS(IFERROR(AF1509,0))*$D$18,ABS((MAX($D$16,POWER((ABS(K1509)^2)/($I$5*MAX(F1509,0.1)^2),1/3)))-IFERROR(W1509,0))))),MAX((MAX($D$16,POWER((ABS(K1509)^2)/($I$5*MAX(F1509,0.1)^2),1/3))),IFERROR(W1509,0)-(MIN(ABS(IFERROR(AF1509,0))*$D$18,ABS((MAX($D$16,POWER((ABS(K1509)^2)/($I$5*MAX(F1509,0.1)^2),1/3)))-IFERROR(W1509,0))))))),MAX($D$16,POWER((ABS(K1509)^2)/($I$5*MAX(F1509,0.1)^2),1/3))),MAX($D$16,IFERROR(W1509,0)))))))</f>
        <v/>
      </c>
      <c r="X1509">
        <f>((F1509)+(G1509)*(W1509))*(W1509)</f>
        <v/>
      </c>
      <c r="Y1509">
        <f>(((F1509)+(G1509)*(W1509))*(W1509))/MAX((F1509)+2*(W1509)*SQRT(1+(G1509)^2),1E-6)</f>
        <v/>
      </c>
      <c r="Z1509">
        <f>ABS(K1509)/MAX(((F1509)+(G1509)*(W1509))*(W1509),1E-6)</f>
        <v/>
      </c>
      <c r="AA1509">
        <f>E1509+W1509</f>
        <v/>
      </c>
      <c r="AB1509">
        <f>AA1509+((ABS(K1509)/MAX(((F1509)+(G1509)*(W1509))*(W1509),1E-6))^2)/(2*$I$5)</f>
        <v/>
      </c>
      <c r="AC1509">
        <f>((ABS(K1509)*$D$6)/(MAX(((F1509)+(G1509)*(W1509))*(W1509),1E-6)*MAX(((((F1509)+(G1509)*(W1509))*(W1509))/MAX((F1509)+2*(W1509)*SQRT(1+(G1509)^2),1E-6))^(2/3),1E-6)))^2</f>
        <v/>
      </c>
      <c r="AD1509">
        <f>ABS(ABS(K1509)/MAX(((F1509)+(G1509)*(W1509))*(W1509),1E-6))/SQRT($I$5*MAX((((F1509)+(G1509)*(W1509))*(W1509))/MAX((F1509)+2*(G1509)*(W1509),1E-6),1E-6))</f>
        <v/>
      </c>
      <c r="AE1509">
        <f>((F1509)*(W1509)^2)/2+(G1509)*(W1509)^3/3+(ABS(K1509)^2)/($I$5*MAX(((F1509)+(G1509)*(W1509))*(W1509),1E-6))</f>
        <v/>
      </c>
      <c r="AF1509">
        <f>IF($D$20=0,0,IFERROR(AB1510+(((AC1509+AC1510)/2)*J1510)+(IF(Z1509&gt;Z1510,$D$8*((Z1509^2-Z1510^2)/(2*$I$5)),$D$9*((Z1510^2-Z1509^2)/(2*$I$5)))+($D$10*(ABS(I1510)/90)*(MAX(Z1509^2,Z1510^2)/(2*$I$5))))-AB1509,0))</f>
        <v/>
      </c>
      <c r="AG1509">
        <f>IF($D$20=0,1,IFERROR(IF(ROUND(AD1509,3)=1,1,IF(AND(ABS(AF1509)&lt;$D$19,AD1509&lt;1),1,0)),0))</f>
        <v/>
      </c>
      <c r="AH1509">
        <f>IFERROR(IF(V32="Supercritical",MAX($D$16,IFERROR(L1509,MAX($D$16,POWER((ABS(K1509)^2)/($I$5*MAX(F1509,0.1)^2),1/3)))),IF(V32="Subcritical",MAX($D$16,IFERROR(W1509,MAX($D$16,POWER((ABS(K1509)^2)/($I$5*MAX(F1509,0.1)^2),1/3)))),IF(AND(IFERROR(V1509,0)=1,IFERROR(AG1509,0)=1),IF(IFERROR(T1509,-1E99)&gt;=IFERROR(AE1509,-1E99),MAX($D$16,IFERROR(L1509,MAX($D$16,POWER((ABS(K1509)^2)/($I$5*MAX(F1509,0.1)^2),1/3)))),MAX($D$16,IFERROR(W1509,MAX($D$16,POWER((ABS(K1509)^2)/($I$5*MAX(F1509,0.1)^2),1/3))))),IF(IFERROR(V1509,0)=1,MAX($D$16,IFERROR(L1509,MAX($D$16,POWER((ABS(K1509)^2)/($I$5*MAX(F1509,0.1)^2),1/3)))),IF(IFERROR(AG1509,0)=1,MAX($D$16,IFERROR(W1509,MAX($D$16,POWER((ABS(K1509)^2)/($I$5*MAX(F1509,0.1)^2),1/3)))),MAX($D$16,POWER((ABS(K1509)^2)/($I$5*MAX(F1509,0.1)^2),1/3))))))),MAX($D$16,POWER((ABS(K1509)^2)/($I$5*MAX(F1509,0.1)^2),1/3)))</f>
        <v/>
      </c>
      <c r="AI1509">
        <f>E1509+AH1509</f>
        <v/>
      </c>
      <c r="AJ1509">
        <f>AI1509+((ABS(K1509)/MAX(((F1509)+(G1509)*(AH1509))*(AH1509),1E-6))^2)/(2*$I$5)</f>
        <v/>
      </c>
      <c r="AM1509" t="n">
        <v>0</v>
      </c>
      <c r="AN1509" t="n">
        <v>0</v>
      </c>
      <c r="AO1509">
        <f>AM1509+AN1509</f>
        <v/>
      </c>
      <c r="AP1509">
        <f>AP1508+AO1509</f>
        <v/>
      </c>
      <c r="AQ1509">
        <f>ABS(ABS(K1509)/MAX(((F1509)+(G1509)*(AH1509))*(AH1509),1E-6))/SQRT($I$5*MAX((((F1509)+(G1509)*(AH1509))*(AH1509))/MAX((F1509)+2*(G1509)*(AH1509),1E-6),1E-6))</f>
        <v/>
      </c>
      <c r="AR1509">
        <f>IF(AQ1509&lt;1,"Subcritical","Supercritical")</f>
        <v/>
      </c>
      <c r="AS1509">
        <f>((ABS(K1509)*$D$6)/(MAX(((F1509)+(G1509)*(AH1509))*(AH1509),1E-6)*MAX(((((F1509)+(G1509)*(AH1509))*(AH1509))/MAX((F1509)+2*(AH1509)*SQRT(1+(G1509)^2),1E-6))^(2/3),1E-6)))^2</f>
        <v/>
      </c>
    </row>
    <row r="1510">
      <c r="A1510" t="n">
        <v>1361</v>
      </c>
      <c r="B1510" t="n">
        <v>1359.89</v>
      </c>
      <c r="C1510" t="n">
        <v>616065.953</v>
      </c>
      <c r="D1510" t="n">
        <v>3096644.37</v>
      </c>
      <c r="E1510" t="n">
        <v>631.8819999999999</v>
      </c>
      <c r="F1510" t="n">
        <v>5.2</v>
      </c>
      <c r="G1510" t="n">
        <v>0</v>
      </c>
      <c r="H1510" t="inlineStr">
        <is>
          <t>Normal</t>
        </is>
      </c>
      <c r="I1510" t="n">
        <v>0</v>
      </c>
      <c r="J1510">
        <f>B1510-B1509</f>
        <v/>
      </c>
      <c r="K1510">
        <f>MAX(0,K1509-AO1509)</f>
        <v/>
      </c>
      <c r="L1510">
        <f>IF($D$20=0,IFERROR(L1509,MAX($D$16,POWER((ABS(K1510)^2)/($I$5*MAX(F1510,0.1)^2),1/3))),IF(IFERROR(V1509,0)=0,IFERROR(L1509,MAX($D$16,POWER((ABS(K1510)^2)/($I$5*MAX(F1510,0.1)^2),1/3))),IF(OR(IFERROR(L1510,0)=0,IFERROR(S1509,0)&lt;1,IFERROR(S1510,0)&lt;1),MAX($D$16,POWER((ABS(K1510)^2)/($I$5*MAX(F1510,0.1)^2),1/3)),IF(IFERROR(U1510,0)&gt;0,MAX($D$16,IFERROR(L1510,0)+((IFERROR(U1510,0))*$D$18*IF((IFERROR(S1510,0))&lt;1,1,-1))),IF(IFERROR(U1510,0)&lt;0,IF(ABS((MAX($D$16,POWER((ABS(K1510)^2)/($I$5*MAX(F1510,0.1)^2),1/3)))-IFERROR(L1510,0))&gt;$D$19,MAX($D$16,IF((MAX($D$16,POWER((ABS(K1510)^2)/($I$5*MAX(F1510,0.1)^2),1/3)))&gt;IFERROR(L1510,0),MIN((MAX($D$16,POWER((ABS(K1510)^2)/($I$5*MAX(F1510,0.1)^2),1/3))),IFERROR(L1510,0)+(MIN(ABS(IFERROR(U1510,0))*$D$18,ABS((MAX($D$16,POWER((ABS(K1510)^2)/($I$5*MAX(F1510,0.1)^2),1/3)))-IFERROR(L1510,0))))),MAX((MAX($D$16,POWER((ABS(K1510)^2)/($I$5*MAX(F1510,0.1)^2),1/3))),IFERROR(L1510,0)-(MIN(ABS(IFERROR(U1510,0))*$D$18,ABS((MAX($D$16,POWER((ABS(K1510)^2)/($I$5*MAX(F1510,0.1)^2),1/3)))-IFERROR(L1510,0))))))),MAX($D$16,POWER((ABS(K1510)^2)/($I$5*MAX(F1510,0.1)^2),1/3))),MAX($D$16,IFERROR(L1510,0)))))))</f>
        <v/>
      </c>
      <c r="M1510">
        <f>((F1510)+(G1510)*(L1510))*(L1510)</f>
        <v/>
      </c>
      <c r="N1510">
        <f>(((F1510)+(G1510)*(L1510))*(L1510))/MAX((F1510)+2*(L1510)*SQRT(1+(G1510)^2),1E-6)</f>
        <v/>
      </c>
      <c r="O1510">
        <f>ABS(K1510)/MAX(((F1510)+(G1510)*(L1510))*(L1510),1E-6)</f>
        <v/>
      </c>
      <c r="P1510">
        <f>E1510+L1510</f>
        <v/>
      </c>
      <c r="Q1510">
        <f>P1510+((ABS(K1510)/MAX(((F1510)+(G1510)*(L1510))*(L1510),1E-6))^2)/(2*$I$5)</f>
        <v/>
      </c>
      <c r="R1510">
        <f>((ABS(K1510)*$D$6)/(MAX(((F1510)+(G1510)*(L1510))*(L1510),1E-6)*MAX(((((F1510)+(G1510)*(L1510))*(L1510))/MAX((F1510)+2*(L1510)*SQRT(1+(G1510)^2),1E-6))^(2/3),1E-6)))^2</f>
        <v/>
      </c>
      <c r="S1510">
        <f>ABS(ABS(K1510)/MAX(((F1510)+(G1510)*(L1510))*(L1510),1E-6))/SQRT($I$5*MAX((((F1510)+(G1510)*(L1510))*(L1510))/MAX((F1510)+2*(G1510)*(L1510),1E-6),1E-6))</f>
        <v/>
      </c>
      <c r="T1510">
        <f>((F1510)*(L1510)^2)/2+(G1510)*(L1510)^3/3+(ABS(K1510)^2)/($I$5*MAX(((F1510)+(G1510)*(L1510))*(L1510),1E-6))</f>
        <v/>
      </c>
      <c r="U1510">
        <f>IF($D$20=0,0,IFERROR(Q1509-(((R1509+R1510)/2)*J1510)-(IF(O1509&gt;O1510,$D$8*((O1509^2-O1510^2)/(2*$I$5)),$D$9*((O1510^2-O1509^2)/(2*$I$5)))+($D$10*(ABS(I1510)/90)*(MAX(O1509^2,O1510^2)/(2*$I$5))))-Q1510,0))</f>
        <v/>
      </c>
      <c r="V1510">
        <f>IF($D$20=0,1,IFERROR(IF(ROUND(S1510,3)=1,1,IF(AND(ABS(U1510)&lt;$D$19,S1510&gt;1),1,0)),0))</f>
        <v/>
      </c>
      <c r="W1510">
        <f>IF($D$20=0,IFERROR(W1511,MAX($D$16,POWER((ABS(K1510)^2)/($I$5*MAX(F1510,0.1)^2),1/3))),IF(IFERROR(AG1511,0)=0,IFERROR(W1511,MAX($D$16,POWER((ABS(K1510)^2)/($I$5*MAX(F1510,0.1)^2),1/3))),IF(OR(IFERROR(W1510,0)=0,IFERROR(AD1511,0)&gt;1),MAX($D$16,POWER((ABS(K1510)^2)/($I$5*MAX(F1510,0.1)^2),1/3)),IF(IFERROR(AF1510,0)&gt;0,MAX($D$16,IFERROR(W1510,0)+((IFERROR(AF1510,0))*$D$18*IF((IFERROR(AD1510,0))&lt;1,1,-1))),IF(IFERROR(AF1510,0)&lt;0,IF(ABS((MAX($D$16,POWER((ABS(K1510)^2)/($I$5*MAX(F1510,0.1)^2),1/3)))-IFERROR(W1510,0))&gt;$D$19,MAX($D$16,IF((MAX($D$16,POWER((ABS(K1510)^2)/($I$5*MAX(F1510,0.1)^2),1/3)))&gt;IFERROR(W1510,0),MIN((MAX($D$16,POWER((ABS(K1510)^2)/($I$5*MAX(F1510,0.1)^2),1/3))),IFERROR(W1510,0)+(MIN(ABS(IFERROR(AF1510,0))*$D$18,ABS((MAX($D$16,POWER((ABS(K1510)^2)/($I$5*MAX(F1510,0.1)^2),1/3)))-IFERROR(W1510,0))))),MAX((MAX($D$16,POWER((ABS(K1510)^2)/($I$5*MAX(F1510,0.1)^2),1/3))),IFERROR(W1510,0)-(MIN(ABS(IFERROR(AF1510,0))*$D$18,ABS((MAX($D$16,POWER((ABS(K1510)^2)/($I$5*MAX(F1510,0.1)^2),1/3)))-IFERROR(W1510,0))))))),MAX($D$16,POWER((ABS(K1510)^2)/($I$5*MAX(F1510,0.1)^2),1/3))),MAX($D$16,IFERROR(W1510,0)))))))</f>
        <v/>
      </c>
      <c r="X1510">
        <f>((F1510)+(G1510)*(W1510))*(W1510)</f>
        <v/>
      </c>
      <c r="Y1510">
        <f>(((F1510)+(G1510)*(W1510))*(W1510))/MAX((F1510)+2*(W1510)*SQRT(1+(G1510)^2),1E-6)</f>
        <v/>
      </c>
      <c r="Z1510">
        <f>ABS(K1510)/MAX(((F1510)+(G1510)*(W1510))*(W1510),1E-6)</f>
        <v/>
      </c>
      <c r="AA1510">
        <f>E1510+W1510</f>
        <v/>
      </c>
      <c r="AB1510">
        <f>AA1510+((ABS(K1510)/MAX(((F1510)+(G1510)*(W1510))*(W1510),1E-6))^2)/(2*$I$5)</f>
        <v/>
      </c>
      <c r="AC1510">
        <f>((ABS(K1510)*$D$6)/(MAX(((F1510)+(G1510)*(W1510))*(W1510),1E-6)*MAX(((((F1510)+(G1510)*(W1510))*(W1510))/MAX((F1510)+2*(W1510)*SQRT(1+(G1510)^2),1E-6))^(2/3),1E-6)))^2</f>
        <v/>
      </c>
      <c r="AD1510">
        <f>ABS(ABS(K1510)/MAX(((F1510)+(G1510)*(W1510))*(W1510),1E-6))/SQRT($I$5*MAX((((F1510)+(G1510)*(W1510))*(W1510))/MAX((F1510)+2*(G1510)*(W1510),1E-6),1E-6))</f>
        <v/>
      </c>
      <c r="AE1510">
        <f>((F1510)*(W1510)^2)/2+(G1510)*(W1510)^3/3+(ABS(K1510)^2)/($I$5*MAX(((F1510)+(G1510)*(W1510))*(W1510),1E-6))</f>
        <v/>
      </c>
      <c r="AF1510">
        <f>IF($D$20=0,0,IFERROR(AB1511+(((AC1510+AC1511)/2)*J1511)+(IF(Z1510&gt;Z1511,$D$8*((Z1510^2-Z1511^2)/(2*$I$5)),$D$9*((Z1511^2-Z1510^2)/(2*$I$5)))+($D$10*(ABS(I1511)/90)*(MAX(Z1510^2,Z1511^2)/(2*$I$5))))-AB1510,0))</f>
        <v/>
      </c>
      <c r="AG1510">
        <f>IF($D$20=0,1,IFERROR(IF(ROUND(AD1510,3)=1,1,IF(AND(ABS(AF1510)&lt;$D$19,AD1510&lt;1),1,0)),0))</f>
        <v/>
      </c>
      <c r="AH1510">
        <f>IFERROR(IF(V32="Supercritical",MAX($D$16,IFERROR(L1510,MAX($D$16,POWER((ABS(K1510)^2)/($I$5*MAX(F1510,0.1)^2),1/3)))),IF(V32="Subcritical",MAX($D$16,IFERROR(W1510,MAX($D$16,POWER((ABS(K1510)^2)/($I$5*MAX(F1510,0.1)^2),1/3)))),IF(AND(IFERROR(V1510,0)=1,IFERROR(AG1510,0)=1),IF(IFERROR(T1510,-1E99)&gt;=IFERROR(AE1510,-1E99),MAX($D$16,IFERROR(L1510,MAX($D$16,POWER((ABS(K1510)^2)/($I$5*MAX(F1510,0.1)^2),1/3)))),MAX($D$16,IFERROR(W1510,MAX($D$16,POWER((ABS(K1510)^2)/($I$5*MAX(F1510,0.1)^2),1/3))))),IF(IFERROR(V1510,0)=1,MAX($D$16,IFERROR(L1510,MAX($D$16,POWER((ABS(K1510)^2)/($I$5*MAX(F1510,0.1)^2),1/3)))),IF(IFERROR(AG1510,0)=1,MAX($D$16,IFERROR(W1510,MAX($D$16,POWER((ABS(K1510)^2)/($I$5*MAX(F1510,0.1)^2),1/3)))),MAX($D$16,POWER((ABS(K1510)^2)/($I$5*MAX(F1510,0.1)^2),1/3))))))),MAX($D$16,POWER((ABS(K1510)^2)/($I$5*MAX(F1510,0.1)^2),1/3)))</f>
        <v/>
      </c>
      <c r="AI1510">
        <f>E1510+AH1510</f>
        <v/>
      </c>
      <c r="AJ1510">
        <f>AI1510+((ABS(K1510)/MAX(((F1510)+(G1510)*(AH1510))*(AH1510),1E-6))^2)/(2*$I$5)</f>
        <v/>
      </c>
      <c r="AM1510" t="n">
        <v>0</v>
      </c>
      <c r="AN1510" t="n">
        <v>0</v>
      </c>
      <c r="AO1510">
        <f>AM1510+AN1510</f>
        <v/>
      </c>
      <c r="AP1510">
        <f>AP1509+AO1510</f>
        <v/>
      </c>
      <c r="AQ1510">
        <f>ABS(ABS(K1510)/MAX(((F1510)+(G1510)*(AH1510))*(AH1510),1E-6))/SQRT($I$5*MAX((((F1510)+(G1510)*(AH1510))*(AH1510))/MAX((F1510)+2*(G1510)*(AH1510),1E-6),1E-6))</f>
        <v/>
      </c>
      <c r="AR1510">
        <f>IF(AQ1510&lt;1,"Subcritical","Supercritical")</f>
        <v/>
      </c>
      <c r="AS1510">
        <f>((ABS(K1510)*$D$6)/(MAX(((F1510)+(G1510)*(AH1510))*(AH1510),1E-6)*MAX(((((F1510)+(G1510)*(AH1510))*(AH1510))/MAX((F1510)+2*(AH1510)*SQRT(1+(G1510)^2),1E-6))^(2/3),1E-6)))^2</f>
        <v/>
      </c>
    </row>
    <row r="1511">
      <c r="A1511" t="n">
        <v>1362</v>
      </c>
      <c r="B1511" t="n">
        <v>1360.89</v>
      </c>
      <c r="C1511" t="n">
        <v>616065.911</v>
      </c>
      <c r="D1511" t="n">
        <v>3096643.371</v>
      </c>
      <c r="E1511" t="n">
        <v>631.8815</v>
      </c>
      <c r="F1511" t="n">
        <v>5.2</v>
      </c>
      <c r="G1511" t="n">
        <v>0</v>
      </c>
      <c r="H1511" t="inlineStr">
        <is>
          <t>Normal</t>
        </is>
      </c>
      <c r="I1511" t="n">
        <v>0.057</v>
      </c>
      <c r="J1511">
        <f>B1511-B1510</f>
        <v/>
      </c>
      <c r="K1511">
        <f>MAX(0,K1510-AO1510)</f>
        <v/>
      </c>
      <c r="L1511">
        <f>IF($D$20=0,IFERROR(L1510,MAX($D$16,POWER((ABS(K1511)^2)/($I$5*MAX(F1511,0.1)^2),1/3))),IF(IFERROR(V1510,0)=0,IFERROR(L1510,MAX($D$16,POWER((ABS(K1511)^2)/($I$5*MAX(F1511,0.1)^2),1/3))),IF(OR(IFERROR(L1511,0)=0,IFERROR(S1510,0)&lt;1,IFERROR(S1511,0)&lt;1),MAX($D$16,POWER((ABS(K1511)^2)/($I$5*MAX(F1511,0.1)^2),1/3)),IF(IFERROR(U1511,0)&gt;0,MAX($D$16,IFERROR(L1511,0)+((IFERROR(U1511,0))*$D$18*IF((IFERROR(S1511,0))&lt;1,1,-1))),IF(IFERROR(U1511,0)&lt;0,IF(ABS((MAX($D$16,POWER((ABS(K1511)^2)/($I$5*MAX(F1511,0.1)^2),1/3)))-IFERROR(L1511,0))&gt;$D$19,MAX($D$16,IF((MAX($D$16,POWER((ABS(K1511)^2)/($I$5*MAX(F1511,0.1)^2),1/3)))&gt;IFERROR(L1511,0),MIN((MAX($D$16,POWER((ABS(K1511)^2)/($I$5*MAX(F1511,0.1)^2),1/3))),IFERROR(L1511,0)+(MIN(ABS(IFERROR(U1511,0))*$D$18,ABS((MAX($D$16,POWER((ABS(K1511)^2)/($I$5*MAX(F1511,0.1)^2),1/3)))-IFERROR(L1511,0))))),MAX((MAX($D$16,POWER((ABS(K1511)^2)/($I$5*MAX(F1511,0.1)^2),1/3))),IFERROR(L1511,0)-(MIN(ABS(IFERROR(U1511,0))*$D$18,ABS((MAX($D$16,POWER((ABS(K1511)^2)/($I$5*MAX(F1511,0.1)^2),1/3)))-IFERROR(L1511,0))))))),MAX($D$16,POWER((ABS(K1511)^2)/($I$5*MAX(F1511,0.1)^2),1/3))),MAX($D$16,IFERROR(L1511,0)))))))</f>
        <v/>
      </c>
      <c r="M1511">
        <f>((F1511)+(G1511)*(L1511))*(L1511)</f>
        <v/>
      </c>
      <c r="N1511">
        <f>(((F1511)+(G1511)*(L1511))*(L1511))/MAX((F1511)+2*(L1511)*SQRT(1+(G1511)^2),1E-6)</f>
        <v/>
      </c>
      <c r="O1511">
        <f>ABS(K1511)/MAX(((F1511)+(G1511)*(L1511))*(L1511),1E-6)</f>
        <v/>
      </c>
      <c r="P1511">
        <f>E1511+L1511</f>
        <v/>
      </c>
      <c r="Q1511">
        <f>P1511+((ABS(K1511)/MAX(((F1511)+(G1511)*(L1511))*(L1511),1E-6))^2)/(2*$I$5)</f>
        <v/>
      </c>
      <c r="R1511">
        <f>((ABS(K1511)*$D$6)/(MAX(((F1511)+(G1511)*(L1511))*(L1511),1E-6)*MAX(((((F1511)+(G1511)*(L1511))*(L1511))/MAX((F1511)+2*(L1511)*SQRT(1+(G1511)^2),1E-6))^(2/3),1E-6)))^2</f>
        <v/>
      </c>
      <c r="S1511">
        <f>ABS(ABS(K1511)/MAX(((F1511)+(G1511)*(L1511))*(L1511),1E-6))/SQRT($I$5*MAX((((F1511)+(G1511)*(L1511))*(L1511))/MAX((F1511)+2*(G1511)*(L1511),1E-6),1E-6))</f>
        <v/>
      </c>
      <c r="T1511">
        <f>((F1511)*(L1511)^2)/2+(G1511)*(L1511)^3/3+(ABS(K1511)^2)/($I$5*MAX(((F1511)+(G1511)*(L1511))*(L1511),1E-6))</f>
        <v/>
      </c>
      <c r="U1511">
        <f>IF($D$20=0,0,IFERROR(Q1510-(((R1510+R1511)/2)*J1511)-(IF(O1510&gt;O1511,$D$8*((O1510^2-O1511^2)/(2*$I$5)),$D$9*((O1511^2-O1510^2)/(2*$I$5)))+($D$10*(ABS(I1511)/90)*(MAX(O1510^2,O1511^2)/(2*$I$5))))-Q1511,0))</f>
        <v/>
      </c>
      <c r="V1511">
        <f>IF($D$20=0,1,IFERROR(IF(ROUND(S1511,3)=1,1,IF(AND(ABS(U1511)&lt;$D$19,S1511&gt;1),1,0)),0))</f>
        <v/>
      </c>
      <c r="W1511">
        <f>IF($D$20=0,IFERROR(W1512,MAX($D$16,POWER((ABS(K1511)^2)/($I$5*MAX(F1511,0.1)^2),1/3))),IF(IFERROR(AG1512,0)=0,IFERROR(W1512,MAX($D$16,POWER((ABS(K1511)^2)/($I$5*MAX(F1511,0.1)^2),1/3))),IF(OR(IFERROR(W1511,0)=0,IFERROR(AD1512,0)&gt;1),MAX($D$16,POWER((ABS(K1511)^2)/($I$5*MAX(F1511,0.1)^2),1/3)),IF(IFERROR(AF1511,0)&gt;0,MAX($D$16,IFERROR(W1511,0)+((IFERROR(AF1511,0))*$D$18*IF((IFERROR(AD1511,0))&lt;1,1,-1))),IF(IFERROR(AF1511,0)&lt;0,IF(ABS((MAX($D$16,POWER((ABS(K1511)^2)/($I$5*MAX(F1511,0.1)^2),1/3)))-IFERROR(W1511,0))&gt;$D$19,MAX($D$16,IF((MAX($D$16,POWER((ABS(K1511)^2)/($I$5*MAX(F1511,0.1)^2),1/3)))&gt;IFERROR(W1511,0),MIN((MAX($D$16,POWER((ABS(K1511)^2)/($I$5*MAX(F1511,0.1)^2),1/3))),IFERROR(W1511,0)+(MIN(ABS(IFERROR(AF1511,0))*$D$18,ABS((MAX($D$16,POWER((ABS(K1511)^2)/($I$5*MAX(F1511,0.1)^2),1/3)))-IFERROR(W1511,0))))),MAX((MAX($D$16,POWER((ABS(K1511)^2)/($I$5*MAX(F1511,0.1)^2),1/3))),IFERROR(W1511,0)-(MIN(ABS(IFERROR(AF1511,0))*$D$18,ABS((MAX($D$16,POWER((ABS(K1511)^2)/($I$5*MAX(F1511,0.1)^2),1/3)))-IFERROR(W1511,0))))))),MAX($D$16,POWER((ABS(K1511)^2)/($I$5*MAX(F1511,0.1)^2),1/3))),MAX($D$16,IFERROR(W1511,0)))))))</f>
        <v/>
      </c>
      <c r="X1511">
        <f>((F1511)+(G1511)*(W1511))*(W1511)</f>
        <v/>
      </c>
      <c r="Y1511">
        <f>(((F1511)+(G1511)*(W1511))*(W1511))/MAX((F1511)+2*(W1511)*SQRT(1+(G1511)^2),1E-6)</f>
        <v/>
      </c>
      <c r="Z1511">
        <f>ABS(K1511)/MAX(((F1511)+(G1511)*(W1511))*(W1511),1E-6)</f>
        <v/>
      </c>
      <c r="AA1511">
        <f>E1511+W1511</f>
        <v/>
      </c>
      <c r="AB1511">
        <f>AA1511+((ABS(K1511)/MAX(((F1511)+(G1511)*(W1511))*(W1511),1E-6))^2)/(2*$I$5)</f>
        <v/>
      </c>
      <c r="AC1511">
        <f>((ABS(K1511)*$D$6)/(MAX(((F1511)+(G1511)*(W1511))*(W1511),1E-6)*MAX(((((F1511)+(G1511)*(W1511))*(W1511))/MAX((F1511)+2*(W1511)*SQRT(1+(G1511)^2),1E-6))^(2/3),1E-6)))^2</f>
        <v/>
      </c>
      <c r="AD1511">
        <f>ABS(ABS(K1511)/MAX(((F1511)+(G1511)*(W1511))*(W1511),1E-6))/SQRT($I$5*MAX((((F1511)+(G1511)*(W1511))*(W1511))/MAX((F1511)+2*(G1511)*(W1511),1E-6),1E-6))</f>
        <v/>
      </c>
      <c r="AE1511">
        <f>((F1511)*(W1511)^2)/2+(G1511)*(W1511)^3/3+(ABS(K1511)^2)/($I$5*MAX(((F1511)+(G1511)*(W1511))*(W1511),1E-6))</f>
        <v/>
      </c>
      <c r="AF1511">
        <f>IF($D$20=0,0,IFERROR(AB1512+(((AC1511+AC1512)/2)*J1512)+(IF(Z1511&gt;Z1512,$D$8*((Z1511^2-Z1512^2)/(2*$I$5)),$D$9*((Z1512^2-Z1511^2)/(2*$I$5)))+($D$10*(ABS(I1512)/90)*(MAX(Z1511^2,Z1512^2)/(2*$I$5))))-AB1511,0))</f>
        <v/>
      </c>
      <c r="AG1511">
        <f>IF($D$20=0,1,IFERROR(IF(ROUND(AD1511,3)=1,1,IF(AND(ABS(AF1511)&lt;$D$19,AD1511&lt;1),1,0)),0))</f>
        <v/>
      </c>
      <c r="AH1511">
        <f>IFERROR(IF(V32="Supercritical",MAX($D$16,IFERROR(L1511,MAX($D$16,POWER((ABS(K1511)^2)/($I$5*MAX(F1511,0.1)^2),1/3)))),IF(V32="Subcritical",MAX($D$16,IFERROR(W1511,MAX($D$16,POWER((ABS(K1511)^2)/($I$5*MAX(F1511,0.1)^2),1/3)))),IF(AND(IFERROR(V1511,0)=1,IFERROR(AG1511,0)=1),IF(IFERROR(T1511,-1E99)&gt;=IFERROR(AE1511,-1E99),MAX($D$16,IFERROR(L1511,MAX($D$16,POWER((ABS(K1511)^2)/($I$5*MAX(F1511,0.1)^2),1/3)))),MAX($D$16,IFERROR(W1511,MAX($D$16,POWER((ABS(K1511)^2)/($I$5*MAX(F1511,0.1)^2),1/3))))),IF(IFERROR(V1511,0)=1,MAX($D$16,IFERROR(L1511,MAX($D$16,POWER((ABS(K1511)^2)/($I$5*MAX(F1511,0.1)^2),1/3)))),IF(IFERROR(AG1511,0)=1,MAX($D$16,IFERROR(W1511,MAX($D$16,POWER((ABS(K1511)^2)/($I$5*MAX(F1511,0.1)^2),1/3)))),MAX($D$16,POWER((ABS(K1511)^2)/($I$5*MAX(F1511,0.1)^2),1/3))))))),MAX($D$16,POWER((ABS(K1511)^2)/($I$5*MAX(F1511,0.1)^2),1/3)))</f>
        <v/>
      </c>
      <c r="AI1511">
        <f>E1511+AH1511</f>
        <v/>
      </c>
      <c r="AJ1511">
        <f>AI1511+((ABS(K1511)/MAX(((F1511)+(G1511)*(AH1511))*(AH1511),1E-6))^2)/(2*$I$5)</f>
        <v/>
      </c>
      <c r="AM1511" t="n">
        <v>0</v>
      </c>
      <c r="AN1511" t="n">
        <v>0</v>
      </c>
      <c r="AO1511">
        <f>AM1511+AN1511</f>
        <v/>
      </c>
      <c r="AP1511">
        <f>AP1510+AO1511</f>
        <v/>
      </c>
      <c r="AQ1511">
        <f>ABS(ABS(K1511)/MAX(((F1511)+(G1511)*(AH1511))*(AH1511),1E-6))/SQRT($I$5*MAX((((F1511)+(G1511)*(AH1511))*(AH1511))/MAX((F1511)+2*(G1511)*(AH1511),1E-6),1E-6))</f>
        <v/>
      </c>
      <c r="AR1511">
        <f>IF(AQ1511&lt;1,"Subcritical","Supercritical")</f>
        <v/>
      </c>
      <c r="AS1511">
        <f>((ABS(K1511)*$D$6)/(MAX(((F1511)+(G1511)*(AH1511))*(AH1511),1E-6)*MAX(((((F1511)+(G1511)*(AH1511))*(AH1511))/MAX((F1511)+2*(AH1511)*SQRT(1+(G1511)^2),1E-6))^(2/3),1E-6)))^2</f>
        <v/>
      </c>
    </row>
    <row r="1512">
      <c r="A1512" t="n">
        <v>1363</v>
      </c>
      <c r="B1512" t="n">
        <v>1361.889</v>
      </c>
      <c r="C1512" t="n">
        <v>616065.868</v>
      </c>
      <c r="D1512" t="n">
        <v>3096642.372</v>
      </c>
      <c r="E1512" t="n">
        <v>631.881</v>
      </c>
      <c r="F1512" t="n">
        <v>5.2</v>
      </c>
      <c r="G1512" t="n">
        <v>0</v>
      </c>
      <c r="H1512" t="inlineStr">
        <is>
          <t>Normal</t>
        </is>
      </c>
      <c r="I1512" t="n">
        <v>0.057</v>
      </c>
      <c r="J1512">
        <f>B1512-B1511</f>
        <v/>
      </c>
      <c r="K1512">
        <f>MAX(0,K1511-AO1511)</f>
        <v/>
      </c>
      <c r="L1512">
        <f>IF($D$20=0,IFERROR(L1511,MAX($D$16,POWER((ABS(K1512)^2)/($I$5*MAX(F1512,0.1)^2),1/3))),IF(IFERROR(V1511,0)=0,IFERROR(L1511,MAX($D$16,POWER((ABS(K1512)^2)/($I$5*MAX(F1512,0.1)^2),1/3))),IF(OR(IFERROR(L1512,0)=0,IFERROR(S1511,0)&lt;1,IFERROR(S1512,0)&lt;1),MAX($D$16,POWER((ABS(K1512)^2)/($I$5*MAX(F1512,0.1)^2),1/3)),IF(IFERROR(U1512,0)&gt;0,MAX($D$16,IFERROR(L1512,0)+((IFERROR(U1512,0))*$D$18*IF((IFERROR(S1512,0))&lt;1,1,-1))),IF(IFERROR(U1512,0)&lt;0,IF(ABS((MAX($D$16,POWER((ABS(K1512)^2)/($I$5*MAX(F1512,0.1)^2),1/3)))-IFERROR(L1512,0))&gt;$D$19,MAX($D$16,IF((MAX($D$16,POWER((ABS(K1512)^2)/($I$5*MAX(F1512,0.1)^2),1/3)))&gt;IFERROR(L1512,0),MIN((MAX($D$16,POWER((ABS(K1512)^2)/($I$5*MAX(F1512,0.1)^2),1/3))),IFERROR(L1512,0)+(MIN(ABS(IFERROR(U1512,0))*$D$18,ABS((MAX($D$16,POWER((ABS(K1512)^2)/($I$5*MAX(F1512,0.1)^2),1/3)))-IFERROR(L1512,0))))),MAX((MAX($D$16,POWER((ABS(K1512)^2)/($I$5*MAX(F1512,0.1)^2),1/3))),IFERROR(L1512,0)-(MIN(ABS(IFERROR(U1512,0))*$D$18,ABS((MAX($D$16,POWER((ABS(K1512)^2)/($I$5*MAX(F1512,0.1)^2),1/3)))-IFERROR(L1512,0))))))),MAX($D$16,POWER((ABS(K1512)^2)/($I$5*MAX(F1512,0.1)^2),1/3))),MAX($D$16,IFERROR(L1512,0)))))))</f>
        <v/>
      </c>
      <c r="M1512">
        <f>((F1512)+(G1512)*(L1512))*(L1512)</f>
        <v/>
      </c>
      <c r="N1512">
        <f>(((F1512)+(G1512)*(L1512))*(L1512))/MAX((F1512)+2*(L1512)*SQRT(1+(G1512)^2),1E-6)</f>
        <v/>
      </c>
      <c r="O1512">
        <f>ABS(K1512)/MAX(((F1512)+(G1512)*(L1512))*(L1512),1E-6)</f>
        <v/>
      </c>
      <c r="P1512">
        <f>E1512+L1512</f>
        <v/>
      </c>
      <c r="Q1512">
        <f>P1512+((ABS(K1512)/MAX(((F1512)+(G1512)*(L1512))*(L1512),1E-6))^2)/(2*$I$5)</f>
        <v/>
      </c>
      <c r="R1512">
        <f>((ABS(K1512)*$D$6)/(MAX(((F1512)+(G1512)*(L1512))*(L1512),1E-6)*MAX(((((F1512)+(G1512)*(L1512))*(L1512))/MAX((F1512)+2*(L1512)*SQRT(1+(G1512)^2),1E-6))^(2/3),1E-6)))^2</f>
        <v/>
      </c>
      <c r="S1512">
        <f>ABS(ABS(K1512)/MAX(((F1512)+(G1512)*(L1512))*(L1512),1E-6))/SQRT($I$5*MAX((((F1512)+(G1512)*(L1512))*(L1512))/MAX((F1512)+2*(G1512)*(L1512),1E-6),1E-6))</f>
        <v/>
      </c>
      <c r="T1512">
        <f>((F1512)*(L1512)^2)/2+(G1512)*(L1512)^3/3+(ABS(K1512)^2)/($I$5*MAX(((F1512)+(G1512)*(L1512))*(L1512),1E-6))</f>
        <v/>
      </c>
      <c r="U1512">
        <f>IF($D$20=0,0,IFERROR(Q1511-(((R1511+R1512)/2)*J1512)-(IF(O1511&gt;O1512,$D$8*((O1511^2-O1512^2)/(2*$I$5)),$D$9*((O1512^2-O1511^2)/(2*$I$5)))+($D$10*(ABS(I1512)/90)*(MAX(O1511^2,O1512^2)/(2*$I$5))))-Q1512,0))</f>
        <v/>
      </c>
      <c r="V1512">
        <f>IF($D$20=0,1,IFERROR(IF(ROUND(S1512,3)=1,1,IF(AND(ABS(U1512)&lt;$D$19,S1512&gt;1),1,0)),0))</f>
        <v/>
      </c>
      <c r="W1512">
        <f>IF($D$20=0,IFERROR(W1513,MAX($D$16,POWER((ABS(K1512)^2)/($I$5*MAX(F1512,0.1)^2),1/3))),IF(IFERROR(AG1513,0)=0,IFERROR(W1513,MAX($D$16,POWER((ABS(K1512)^2)/($I$5*MAX(F1512,0.1)^2),1/3))),IF(OR(IFERROR(W1512,0)=0,IFERROR(AD1513,0)&gt;1),MAX($D$16,POWER((ABS(K1512)^2)/($I$5*MAX(F1512,0.1)^2),1/3)),IF(IFERROR(AF1512,0)&gt;0,MAX($D$16,IFERROR(W1512,0)+((IFERROR(AF1512,0))*$D$18*IF((IFERROR(AD1512,0))&lt;1,1,-1))),IF(IFERROR(AF1512,0)&lt;0,IF(ABS((MAX($D$16,POWER((ABS(K1512)^2)/($I$5*MAX(F1512,0.1)^2),1/3)))-IFERROR(W1512,0))&gt;$D$19,MAX($D$16,IF((MAX($D$16,POWER((ABS(K1512)^2)/($I$5*MAX(F1512,0.1)^2),1/3)))&gt;IFERROR(W1512,0),MIN((MAX($D$16,POWER((ABS(K1512)^2)/($I$5*MAX(F1512,0.1)^2),1/3))),IFERROR(W1512,0)+(MIN(ABS(IFERROR(AF1512,0))*$D$18,ABS((MAX($D$16,POWER((ABS(K1512)^2)/($I$5*MAX(F1512,0.1)^2),1/3)))-IFERROR(W1512,0))))),MAX((MAX($D$16,POWER((ABS(K1512)^2)/($I$5*MAX(F1512,0.1)^2),1/3))),IFERROR(W1512,0)-(MIN(ABS(IFERROR(AF1512,0))*$D$18,ABS((MAX($D$16,POWER((ABS(K1512)^2)/($I$5*MAX(F1512,0.1)^2),1/3)))-IFERROR(W1512,0))))))),MAX($D$16,POWER((ABS(K1512)^2)/($I$5*MAX(F1512,0.1)^2),1/3))),MAX($D$16,IFERROR(W1512,0)))))))</f>
        <v/>
      </c>
      <c r="X1512">
        <f>((F1512)+(G1512)*(W1512))*(W1512)</f>
        <v/>
      </c>
      <c r="Y1512">
        <f>(((F1512)+(G1512)*(W1512))*(W1512))/MAX((F1512)+2*(W1512)*SQRT(1+(G1512)^2),1E-6)</f>
        <v/>
      </c>
      <c r="Z1512">
        <f>ABS(K1512)/MAX(((F1512)+(G1512)*(W1512))*(W1512),1E-6)</f>
        <v/>
      </c>
      <c r="AA1512">
        <f>E1512+W1512</f>
        <v/>
      </c>
      <c r="AB1512">
        <f>AA1512+((ABS(K1512)/MAX(((F1512)+(G1512)*(W1512))*(W1512),1E-6))^2)/(2*$I$5)</f>
        <v/>
      </c>
      <c r="AC1512">
        <f>((ABS(K1512)*$D$6)/(MAX(((F1512)+(G1512)*(W1512))*(W1512),1E-6)*MAX(((((F1512)+(G1512)*(W1512))*(W1512))/MAX((F1512)+2*(W1512)*SQRT(1+(G1512)^2),1E-6))^(2/3),1E-6)))^2</f>
        <v/>
      </c>
      <c r="AD1512">
        <f>ABS(ABS(K1512)/MAX(((F1512)+(G1512)*(W1512))*(W1512),1E-6))/SQRT($I$5*MAX((((F1512)+(G1512)*(W1512))*(W1512))/MAX((F1512)+2*(G1512)*(W1512),1E-6),1E-6))</f>
        <v/>
      </c>
      <c r="AE1512">
        <f>((F1512)*(W1512)^2)/2+(G1512)*(W1512)^3/3+(ABS(K1512)^2)/($I$5*MAX(((F1512)+(G1512)*(W1512))*(W1512),1E-6))</f>
        <v/>
      </c>
      <c r="AF1512">
        <f>IF($D$20=0,0,IFERROR(AB1513+(((AC1512+AC1513)/2)*J1513)+(IF(Z1512&gt;Z1513,$D$8*((Z1512^2-Z1513^2)/(2*$I$5)),$D$9*((Z1513^2-Z1512^2)/(2*$I$5)))+($D$10*(ABS(I1513)/90)*(MAX(Z1512^2,Z1513^2)/(2*$I$5))))-AB1512,0))</f>
        <v/>
      </c>
      <c r="AG1512">
        <f>IF($D$20=0,1,IFERROR(IF(ROUND(AD1512,3)=1,1,IF(AND(ABS(AF1512)&lt;$D$19,AD1512&lt;1),1,0)),0))</f>
        <v/>
      </c>
      <c r="AH1512">
        <f>IFERROR(IF(V32="Supercritical",MAX($D$16,IFERROR(L1512,MAX($D$16,POWER((ABS(K1512)^2)/($I$5*MAX(F1512,0.1)^2),1/3)))),IF(V32="Subcritical",MAX($D$16,IFERROR(W1512,MAX($D$16,POWER((ABS(K1512)^2)/($I$5*MAX(F1512,0.1)^2),1/3)))),IF(AND(IFERROR(V1512,0)=1,IFERROR(AG1512,0)=1),IF(IFERROR(T1512,-1E99)&gt;=IFERROR(AE1512,-1E99),MAX($D$16,IFERROR(L1512,MAX($D$16,POWER((ABS(K1512)^2)/($I$5*MAX(F1512,0.1)^2),1/3)))),MAX($D$16,IFERROR(W1512,MAX($D$16,POWER((ABS(K1512)^2)/($I$5*MAX(F1512,0.1)^2),1/3))))),IF(IFERROR(V1512,0)=1,MAX($D$16,IFERROR(L1512,MAX($D$16,POWER((ABS(K1512)^2)/($I$5*MAX(F1512,0.1)^2),1/3)))),IF(IFERROR(AG1512,0)=1,MAX($D$16,IFERROR(W1512,MAX($D$16,POWER((ABS(K1512)^2)/($I$5*MAX(F1512,0.1)^2),1/3)))),MAX($D$16,POWER((ABS(K1512)^2)/($I$5*MAX(F1512,0.1)^2),1/3))))))),MAX($D$16,POWER((ABS(K1512)^2)/($I$5*MAX(F1512,0.1)^2),1/3)))</f>
        <v/>
      </c>
      <c r="AI1512">
        <f>E1512+AH1512</f>
        <v/>
      </c>
      <c r="AJ1512">
        <f>AI1512+((ABS(K1512)/MAX(((F1512)+(G1512)*(AH1512))*(AH1512),1E-6))^2)/(2*$I$5)</f>
        <v/>
      </c>
      <c r="AM1512" t="n">
        <v>0</v>
      </c>
      <c r="AN1512" t="n">
        <v>0</v>
      </c>
      <c r="AO1512">
        <f>AM1512+AN1512</f>
        <v/>
      </c>
      <c r="AP1512">
        <f>AP1511+AO1512</f>
        <v/>
      </c>
      <c r="AQ1512">
        <f>ABS(ABS(K1512)/MAX(((F1512)+(G1512)*(AH1512))*(AH1512),1E-6))/SQRT($I$5*MAX((((F1512)+(G1512)*(AH1512))*(AH1512))/MAX((F1512)+2*(G1512)*(AH1512),1E-6),1E-6))</f>
        <v/>
      </c>
      <c r="AR1512">
        <f>IF(AQ1512&lt;1,"Subcritical","Supercritical")</f>
        <v/>
      </c>
      <c r="AS1512">
        <f>((ABS(K1512)*$D$6)/(MAX(((F1512)+(G1512)*(AH1512))*(AH1512),1E-6)*MAX(((((F1512)+(G1512)*(AH1512))*(AH1512))/MAX((F1512)+2*(AH1512)*SQRT(1+(G1512)^2),1E-6))^(2/3),1E-6)))^2</f>
        <v/>
      </c>
    </row>
    <row r="1513">
      <c r="A1513" t="n">
        <v>1364</v>
      </c>
      <c r="B1513" t="n">
        <v>1362.889</v>
      </c>
      <c r="C1513" t="n">
        <v>616065.826</v>
      </c>
      <c r="D1513" t="n">
        <v>3096641.373</v>
      </c>
      <c r="E1513" t="n">
        <v>631.8805</v>
      </c>
      <c r="F1513" t="n">
        <v>5.2</v>
      </c>
      <c r="G1513" t="n">
        <v>0</v>
      </c>
      <c r="H1513" t="inlineStr">
        <is>
          <t>Normal</t>
        </is>
      </c>
      <c r="I1513" t="n">
        <v>0</v>
      </c>
      <c r="J1513">
        <f>B1513-B1512</f>
        <v/>
      </c>
      <c r="K1513">
        <f>MAX(0,K1512-AO1512)</f>
        <v/>
      </c>
      <c r="L1513">
        <f>IF($D$20=0,IFERROR(L1512,MAX($D$16,POWER((ABS(K1513)^2)/($I$5*MAX(F1513,0.1)^2),1/3))),IF(IFERROR(V1512,0)=0,IFERROR(L1512,MAX($D$16,POWER((ABS(K1513)^2)/($I$5*MAX(F1513,0.1)^2),1/3))),IF(OR(IFERROR(L1513,0)=0,IFERROR(S1512,0)&lt;1,IFERROR(S1513,0)&lt;1),MAX($D$16,POWER((ABS(K1513)^2)/($I$5*MAX(F1513,0.1)^2),1/3)),IF(IFERROR(U1513,0)&gt;0,MAX($D$16,IFERROR(L1513,0)+((IFERROR(U1513,0))*$D$18*IF((IFERROR(S1513,0))&lt;1,1,-1))),IF(IFERROR(U1513,0)&lt;0,IF(ABS((MAX($D$16,POWER((ABS(K1513)^2)/($I$5*MAX(F1513,0.1)^2),1/3)))-IFERROR(L1513,0))&gt;$D$19,MAX($D$16,IF((MAX($D$16,POWER((ABS(K1513)^2)/($I$5*MAX(F1513,0.1)^2),1/3)))&gt;IFERROR(L1513,0),MIN((MAX($D$16,POWER((ABS(K1513)^2)/($I$5*MAX(F1513,0.1)^2),1/3))),IFERROR(L1513,0)+(MIN(ABS(IFERROR(U1513,0))*$D$18,ABS((MAX($D$16,POWER((ABS(K1513)^2)/($I$5*MAX(F1513,0.1)^2),1/3)))-IFERROR(L1513,0))))),MAX((MAX($D$16,POWER((ABS(K1513)^2)/($I$5*MAX(F1513,0.1)^2),1/3))),IFERROR(L1513,0)-(MIN(ABS(IFERROR(U1513,0))*$D$18,ABS((MAX($D$16,POWER((ABS(K1513)^2)/($I$5*MAX(F1513,0.1)^2),1/3)))-IFERROR(L1513,0))))))),MAX($D$16,POWER((ABS(K1513)^2)/($I$5*MAX(F1513,0.1)^2),1/3))),MAX($D$16,IFERROR(L1513,0)))))))</f>
        <v/>
      </c>
      <c r="M1513">
        <f>((F1513)+(G1513)*(L1513))*(L1513)</f>
        <v/>
      </c>
      <c r="N1513">
        <f>(((F1513)+(G1513)*(L1513))*(L1513))/MAX((F1513)+2*(L1513)*SQRT(1+(G1513)^2),1E-6)</f>
        <v/>
      </c>
      <c r="O1513">
        <f>ABS(K1513)/MAX(((F1513)+(G1513)*(L1513))*(L1513),1E-6)</f>
        <v/>
      </c>
      <c r="P1513">
        <f>E1513+L1513</f>
        <v/>
      </c>
      <c r="Q1513">
        <f>P1513+((ABS(K1513)/MAX(((F1513)+(G1513)*(L1513))*(L1513),1E-6))^2)/(2*$I$5)</f>
        <v/>
      </c>
      <c r="R1513">
        <f>((ABS(K1513)*$D$6)/(MAX(((F1513)+(G1513)*(L1513))*(L1513),1E-6)*MAX(((((F1513)+(G1513)*(L1513))*(L1513))/MAX((F1513)+2*(L1513)*SQRT(1+(G1513)^2),1E-6))^(2/3),1E-6)))^2</f>
        <v/>
      </c>
      <c r="S1513">
        <f>ABS(ABS(K1513)/MAX(((F1513)+(G1513)*(L1513))*(L1513),1E-6))/SQRT($I$5*MAX((((F1513)+(G1513)*(L1513))*(L1513))/MAX((F1513)+2*(G1513)*(L1513),1E-6),1E-6))</f>
        <v/>
      </c>
      <c r="T1513">
        <f>((F1513)*(L1513)^2)/2+(G1513)*(L1513)^3/3+(ABS(K1513)^2)/($I$5*MAX(((F1513)+(G1513)*(L1513))*(L1513),1E-6))</f>
        <v/>
      </c>
      <c r="U1513">
        <f>IF($D$20=0,0,IFERROR(Q1512-(((R1512+R1513)/2)*J1513)-(IF(O1512&gt;O1513,$D$8*((O1512^2-O1513^2)/(2*$I$5)),$D$9*((O1513^2-O1512^2)/(2*$I$5)))+($D$10*(ABS(I1513)/90)*(MAX(O1512^2,O1513^2)/(2*$I$5))))-Q1513,0))</f>
        <v/>
      </c>
      <c r="V1513">
        <f>IF($D$20=0,1,IFERROR(IF(ROUND(S1513,3)=1,1,IF(AND(ABS(U1513)&lt;$D$19,S1513&gt;1),1,0)),0))</f>
        <v/>
      </c>
      <c r="W1513">
        <f>IF($D$20=0,IFERROR(W1514,MAX($D$16,POWER((ABS(K1513)^2)/($I$5*MAX(F1513,0.1)^2),1/3))),IF(IFERROR(AG1514,0)=0,IFERROR(W1514,MAX($D$16,POWER((ABS(K1513)^2)/($I$5*MAX(F1513,0.1)^2),1/3))),IF(OR(IFERROR(W1513,0)=0,IFERROR(AD1514,0)&gt;1),MAX($D$16,POWER((ABS(K1513)^2)/($I$5*MAX(F1513,0.1)^2),1/3)),IF(IFERROR(AF1513,0)&gt;0,MAX($D$16,IFERROR(W1513,0)+((IFERROR(AF1513,0))*$D$18*IF((IFERROR(AD1513,0))&lt;1,1,-1))),IF(IFERROR(AF1513,0)&lt;0,IF(ABS((MAX($D$16,POWER((ABS(K1513)^2)/($I$5*MAX(F1513,0.1)^2),1/3)))-IFERROR(W1513,0))&gt;$D$19,MAX($D$16,IF((MAX($D$16,POWER((ABS(K1513)^2)/($I$5*MAX(F1513,0.1)^2),1/3)))&gt;IFERROR(W1513,0),MIN((MAX($D$16,POWER((ABS(K1513)^2)/($I$5*MAX(F1513,0.1)^2),1/3))),IFERROR(W1513,0)+(MIN(ABS(IFERROR(AF1513,0))*$D$18,ABS((MAX($D$16,POWER((ABS(K1513)^2)/($I$5*MAX(F1513,0.1)^2),1/3)))-IFERROR(W1513,0))))),MAX((MAX($D$16,POWER((ABS(K1513)^2)/($I$5*MAX(F1513,0.1)^2),1/3))),IFERROR(W1513,0)-(MIN(ABS(IFERROR(AF1513,0))*$D$18,ABS((MAX($D$16,POWER((ABS(K1513)^2)/($I$5*MAX(F1513,0.1)^2),1/3)))-IFERROR(W1513,0))))))),MAX($D$16,POWER((ABS(K1513)^2)/($I$5*MAX(F1513,0.1)^2),1/3))),MAX($D$16,IFERROR(W1513,0)))))))</f>
        <v/>
      </c>
      <c r="X1513">
        <f>((F1513)+(G1513)*(W1513))*(W1513)</f>
        <v/>
      </c>
      <c r="Y1513">
        <f>(((F1513)+(G1513)*(W1513))*(W1513))/MAX((F1513)+2*(W1513)*SQRT(1+(G1513)^2),1E-6)</f>
        <v/>
      </c>
      <c r="Z1513">
        <f>ABS(K1513)/MAX(((F1513)+(G1513)*(W1513))*(W1513),1E-6)</f>
        <v/>
      </c>
      <c r="AA1513">
        <f>E1513+W1513</f>
        <v/>
      </c>
      <c r="AB1513">
        <f>AA1513+((ABS(K1513)/MAX(((F1513)+(G1513)*(W1513))*(W1513),1E-6))^2)/(2*$I$5)</f>
        <v/>
      </c>
      <c r="AC1513">
        <f>((ABS(K1513)*$D$6)/(MAX(((F1513)+(G1513)*(W1513))*(W1513),1E-6)*MAX(((((F1513)+(G1513)*(W1513))*(W1513))/MAX((F1513)+2*(W1513)*SQRT(1+(G1513)^2),1E-6))^(2/3),1E-6)))^2</f>
        <v/>
      </c>
      <c r="AD1513">
        <f>ABS(ABS(K1513)/MAX(((F1513)+(G1513)*(W1513))*(W1513),1E-6))/SQRT($I$5*MAX((((F1513)+(G1513)*(W1513))*(W1513))/MAX((F1513)+2*(G1513)*(W1513),1E-6),1E-6))</f>
        <v/>
      </c>
      <c r="AE1513">
        <f>((F1513)*(W1513)^2)/2+(G1513)*(W1513)^3/3+(ABS(K1513)^2)/($I$5*MAX(((F1513)+(G1513)*(W1513))*(W1513),1E-6))</f>
        <v/>
      </c>
      <c r="AF1513">
        <f>IF($D$20=0,0,IFERROR(AB1514+(((AC1513+AC1514)/2)*J1514)+(IF(Z1513&gt;Z1514,$D$8*((Z1513^2-Z1514^2)/(2*$I$5)),$D$9*((Z1514^2-Z1513^2)/(2*$I$5)))+($D$10*(ABS(I1514)/90)*(MAX(Z1513^2,Z1514^2)/(2*$I$5))))-AB1513,0))</f>
        <v/>
      </c>
      <c r="AG1513">
        <f>IF($D$20=0,1,IFERROR(IF(ROUND(AD1513,3)=1,1,IF(AND(ABS(AF1513)&lt;$D$19,AD1513&lt;1),1,0)),0))</f>
        <v/>
      </c>
      <c r="AH1513">
        <f>IFERROR(IF(V32="Supercritical",MAX($D$16,IFERROR(L1513,MAX($D$16,POWER((ABS(K1513)^2)/($I$5*MAX(F1513,0.1)^2),1/3)))),IF(V32="Subcritical",MAX($D$16,IFERROR(W1513,MAX($D$16,POWER((ABS(K1513)^2)/($I$5*MAX(F1513,0.1)^2),1/3)))),IF(AND(IFERROR(V1513,0)=1,IFERROR(AG1513,0)=1),IF(IFERROR(T1513,-1E99)&gt;=IFERROR(AE1513,-1E99),MAX($D$16,IFERROR(L1513,MAX($D$16,POWER((ABS(K1513)^2)/($I$5*MAX(F1513,0.1)^2),1/3)))),MAX($D$16,IFERROR(W1513,MAX($D$16,POWER((ABS(K1513)^2)/($I$5*MAX(F1513,0.1)^2),1/3))))),IF(IFERROR(V1513,0)=1,MAX($D$16,IFERROR(L1513,MAX($D$16,POWER((ABS(K1513)^2)/($I$5*MAX(F1513,0.1)^2),1/3)))),IF(IFERROR(AG1513,0)=1,MAX($D$16,IFERROR(W1513,MAX($D$16,POWER((ABS(K1513)^2)/($I$5*MAX(F1513,0.1)^2),1/3)))),MAX($D$16,POWER((ABS(K1513)^2)/($I$5*MAX(F1513,0.1)^2),1/3))))))),MAX($D$16,POWER((ABS(K1513)^2)/($I$5*MAX(F1513,0.1)^2),1/3)))</f>
        <v/>
      </c>
      <c r="AI1513">
        <f>E1513+AH1513</f>
        <v/>
      </c>
      <c r="AJ1513">
        <f>AI1513+((ABS(K1513)/MAX(((F1513)+(G1513)*(AH1513))*(AH1513),1E-6))^2)/(2*$I$5)</f>
        <v/>
      </c>
      <c r="AM1513" t="n">
        <v>0</v>
      </c>
      <c r="AN1513" t="n">
        <v>0</v>
      </c>
      <c r="AO1513">
        <f>AM1513+AN1513</f>
        <v/>
      </c>
      <c r="AP1513">
        <f>AP1512+AO1513</f>
        <v/>
      </c>
      <c r="AQ1513">
        <f>ABS(ABS(K1513)/MAX(((F1513)+(G1513)*(AH1513))*(AH1513),1E-6))/SQRT($I$5*MAX((((F1513)+(G1513)*(AH1513))*(AH1513))/MAX((F1513)+2*(G1513)*(AH1513),1E-6),1E-6))</f>
        <v/>
      </c>
      <c r="AR1513">
        <f>IF(AQ1513&lt;1,"Subcritical","Supercritical")</f>
        <v/>
      </c>
      <c r="AS1513">
        <f>((ABS(K1513)*$D$6)/(MAX(((F1513)+(G1513)*(AH1513))*(AH1513),1E-6)*MAX(((((F1513)+(G1513)*(AH1513))*(AH1513))/MAX((F1513)+2*(AH1513)*SQRT(1+(G1513)^2),1E-6))^(2/3),1E-6)))^2</f>
        <v/>
      </c>
    </row>
    <row r="1514">
      <c r="A1514" t="n">
        <v>1365</v>
      </c>
      <c r="B1514" t="n">
        <v>1363.889</v>
      </c>
      <c r="C1514" t="n">
        <v>616065.784</v>
      </c>
      <c r="D1514" t="n">
        <v>3096640.374</v>
      </c>
      <c r="E1514" t="n">
        <v>631.88</v>
      </c>
      <c r="F1514" t="n">
        <v>5.2</v>
      </c>
      <c r="G1514" t="n">
        <v>0</v>
      </c>
      <c r="H1514" t="inlineStr">
        <is>
          <t>Normal</t>
        </is>
      </c>
      <c r="I1514" t="n">
        <v>0.057</v>
      </c>
      <c r="J1514">
        <f>B1514-B1513</f>
        <v/>
      </c>
      <c r="K1514">
        <f>MAX(0,K1513-AO1513)</f>
        <v/>
      </c>
      <c r="L1514">
        <f>IF($D$20=0,IFERROR(L1513,MAX($D$16,POWER((ABS(K1514)^2)/($I$5*MAX(F1514,0.1)^2),1/3))),IF(IFERROR(V1513,0)=0,IFERROR(L1513,MAX($D$16,POWER((ABS(K1514)^2)/($I$5*MAX(F1514,0.1)^2),1/3))),IF(OR(IFERROR(L1514,0)=0,IFERROR(S1513,0)&lt;1,IFERROR(S1514,0)&lt;1),MAX($D$16,POWER((ABS(K1514)^2)/($I$5*MAX(F1514,0.1)^2),1/3)),IF(IFERROR(U1514,0)&gt;0,MAX($D$16,IFERROR(L1514,0)+((IFERROR(U1514,0))*$D$18*IF((IFERROR(S1514,0))&lt;1,1,-1))),IF(IFERROR(U1514,0)&lt;0,IF(ABS((MAX($D$16,POWER((ABS(K1514)^2)/($I$5*MAX(F1514,0.1)^2),1/3)))-IFERROR(L1514,0))&gt;$D$19,MAX($D$16,IF((MAX($D$16,POWER((ABS(K1514)^2)/($I$5*MAX(F1514,0.1)^2),1/3)))&gt;IFERROR(L1514,0),MIN((MAX($D$16,POWER((ABS(K1514)^2)/($I$5*MAX(F1514,0.1)^2),1/3))),IFERROR(L1514,0)+(MIN(ABS(IFERROR(U1514,0))*$D$18,ABS((MAX($D$16,POWER((ABS(K1514)^2)/($I$5*MAX(F1514,0.1)^2),1/3)))-IFERROR(L1514,0))))),MAX((MAX($D$16,POWER((ABS(K1514)^2)/($I$5*MAX(F1514,0.1)^2),1/3))),IFERROR(L1514,0)-(MIN(ABS(IFERROR(U1514,0))*$D$18,ABS((MAX($D$16,POWER((ABS(K1514)^2)/($I$5*MAX(F1514,0.1)^2),1/3)))-IFERROR(L1514,0))))))),MAX($D$16,POWER((ABS(K1514)^2)/($I$5*MAX(F1514,0.1)^2),1/3))),MAX($D$16,IFERROR(L1514,0)))))))</f>
        <v/>
      </c>
      <c r="M1514">
        <f>((F1514)+(G1514)*(L1514))*(L1514)</f>
        <v/>
      </c>
      <c r="N1514">
        <f>(((F1514)+(G1514)*(L1514))*(L1514))/MAX((F1514)+2*(L1514)*SQRT(1+(G1514)^2),1E-6)</f>
        <v/>
      </c>
      <c r="O1514">
        <f>ABS(K1514)/MAX(((F1514)+(G1514)*(L1514))*(L1514),1E-6)</f>
        <v/>
      </c>
      <c r="P1514">
        <f>E1514+L1514</f>
        <v/>
      </c>
      <c r="Q1514">
        <f>P1514+((ABS(K1514)/MAX(((F1514)+(G1514)*(L1514))*(L1514),1E-6))^2)/(2*$I$5)</f>
        <v/>
      </c>
      <c r="R1514">
        <f>((ABS(K1514)*$D$6)/(MAX(((F1514)+(G1514)*(L1514))*(L1514),1E-6)*MAX(((((F1514)+(G1514)*(L1514))*(L1514))/MAX((F1514)+2*(L1514)*SQRT(1+(G1514)^2),1E-6))^(2/3),1E-6)))^2</f>
        <v/>
      </c>
      <c r="S1514">
        <f>ABS(ABS(K1514)/MAX(((F1514)+(G1514)*(L1514))*(L1514),1E-6))/SQRT($I$5*MAX((((F1514)+(G1514)*(L1514))*(L1514))/MAX((F1514)+2*(G1514)*(L1514),1E-6),1E-6))</f>
        <v/>
      </c>
      <c r="T1514">
        <f>((F1514)*(L1514)^2)/2+(G1514)*(L1514)^3/3+(ABS(K1514)^2)/($I$5*MAX(((F1514)+(G1514)*(L1514))*(L1514),1E-6))</f>
        <v/>
      </c>
      <c r="U1514">
        <f>IF($D$20=0,0,IFERROR(Q1513-(((R1513+R1514)/2)*J1514)-(IF(O1513&gt;O1514,$D$8*((O1513^2-O1514^2)/(2*$I$5)),$D$9*((O1514^2-O1513^2)/(2*$I$5)))+($D$10*(ABS(I1514)/90)*(MAX(O1513^2,O1514^2)/(2*$I$5))))-Q1514,0))</f>
        <v/>
      </c>
      <c r="V1514">
        <f>IF($D$20=0,1,IFERROR(IF(ROUND(S1514,3)=1,1,IF(AND(ABS(U1514)&lt;$D$19,S1514&gt;1),1,0)),0))</f>
        <v/>
      </c>
      <c r="W1514">
        <f>IF($D$20=0,IFERROR(W1515,MAX($D$16,POWER((ABS(K1514)^2)/($I$5*MAX(F1514,0.1)^2),1/3))),IF(IFERROR(AG1515,0)=0,IFERROR(W1515,MAX($D$16,POWER((ABS(K1514)^2)/($I$5*MAX(F1514,0.1)^2),1/3))),IF(OR(IFERROR(W1514,0)=0,IFERROR(AD1515,0)&gt;1),MAX($D$16,POWER((ABS(K1514)^2)/($I$5*MAX(F1514,0.1)^2),1/3)),IF(IFERROR(AF1514,0)&gt;0,MAX($D$16,IFERROR(W1514,0)+((IFERROR(AF1514,0))*$D$18*IF((IFERROR(AD1514,0))&lt;1,1,-1))),IF(IFERROR(AF1514,0)&lt;0,IF(ABS((MAX($D$16,POWER((ABS(K1514)^2)/($I$5*MAX(F1514,0.1)^2),1/3)))-IFERROR(W1514,0))&gt;$D$19,MAX($D$16,IF((MAX($D$16,POWER((ABS(K1514)^2)/($I$5*MAX(F1514,0.1)^2),1/3)))&gt;IFERROR(W1514,0),MIN((MAX($D$16,POWER((ABS(K1514)^2)/($I$5*MAX(F1514,0.1)^2),1/3))),IFERROR(W1514,0)+(MIN(ABS(IFERROR(AF1514,0))*$D$18,ABS((MAX($D$16,POWER((ABS(K1514)^2)/($I$5*MAX(F1514,0.1)^2),1/3)))-IFERROR(W1514,0))))),MAX((MAX($D$16,POWER((ABS(K1514)^2)/($I$5*MAX(F1514,0.1)^2),1/3))),IFERROR(W1514,0)-(MIN(ABS(IFERROR(AF1514,0))*$D$18,ABS((MAX($D$16,POWER((ABS(K1514)^2)/($I$5*MAX(F1514,0.1)^2),1/3)))-IFERROR(W1514,0))))))),MAX($D$16,POWER((ABS(K1514)^2)/($I$5*MAX(F1514,0.1)^2),1/3))),MAX($D$16,IFERROR(W1514,0)))))))</f>
        <v/>
      </c>
      <c r="X1514">
        <f>((F1514)+(G1514)*(W1514))*(W1514)</f>
        <v/>
      </c>
      <c r="Y1514">
        <f>(((F1514)+(G1514)*(W1514))*(W1514))/MAX((F1514)+2*(W1514)*SQRT(1+(G1514)^2),1E-6)</f>
        <v/>
      </c>
      <c r="Z1514">
        <f>ABS(K1514)/MAX(((F1514)+(G1514)*(W1514))*(W1514),1E-6)</f>
        <v/>
      </c>
      <c r="AA1514">
        <f>E1514+W1514</f>
        <v/>
      </c>
      <c r="AB1514">
        <f>AA1514+((ABS(K1514)/MAX(((F1514)+(G1514)*(W1514))*(W1514),1E-6))^2)/(2*$I$5)</f>
        <v/>
      </c>
      <c r="AC1514">
        <f>((ABS(K1514)*$D$6)/(MAX(((F1514)+(G1514)*(W1514))*(W1514),1E-6)*MAX(((((F1514)+(G1514)*(W1514))*(W1514))/MAX((F1514)+2*(W1514)*SQRT(1+(G1514)^2),1E-6))^(2/3),1E-6)))^2</f>
        <v/>
      </c>
      <c r="AD1514">
        <f>ABS(ABS(K1514)/MAX(((F1514)+(G1514)*(W1514))*(W1514),1E-6))/SQRT($I$5*MAX((((F1514)+(G1514)*(W1514))*(W1514))/MAX((F1514)+2*(G1514)*(W1514),1E-6),1E-6))</f>
        <v/>
      </c>
      <c r="AE1514">
        <f>((F1514)*(W1514)^2)/2+(G1514)*(W1514)^3/3+(ABS(K1514)^2)/($I$5*MAX(((F1514)+(G1514)*(W1514))*(W1514),1E-6))</f>
        <v/>
      </c>
      <c r="AF1514">
        <f>IF($D$20=0,0,IFERROR(AB1515+(((AC1514+AC1515)/2)*J1515)+(IF(Z1514&gt;Z1515,$D$8*((Z1514^2-Z1515^2)/(2*$I$5)),$D$9*((Z1515^2-Z1514^2)/(2*$I$5)))+($D$10*(ABS(I1515)/90)*(MAX(Z1514^2,Z1515^2)/(2*$I$5))))-AB1514,0))</f>
        <v/>
      </c>
      <c r="AG1514">
        <f>IF($D$20=0,1,IFERROR(IF(ROUND(AD1514,3)=1,1,IF(AND(ABS(AF1514)&lt;$D$19,AD1514&lt;1),1,0)),0))</f>
        <v/>
      </c>
      <c r="AH1514">
        <f>IFERROR(IF(V32="Supercritical",MAX($D$16,IFERROR(L1514,MAX($D$16,POWER((ABS(K1514)^2)/($I$5*MAX(F1514,0.1)^2),1/3)))),IF(V32="Subcritical",MAX($D$16,IFERROR(W1514,MAX($D$16,POWER((ABS(K1514)^2)/($I$5*MAX(F1514,0.1)^2),1/3)))),IF(AND(IFERROR(V1514,0)=1,IFERROR(AG1514,0)=1),IF(IFERROR(T1514,-1E99)&gt;=IFERROR(AE1514,-1E99),MAX($D$16,IFERROR(L1514,MAX($D$16,POWER((ABS(K1514)^2)/($I$5*MAX(F1514,0.1)^2),1/3)))),MAX($D$16,IFERROR(W1514,MAX($D$16,POWER((ABS(K1514)^2)/($I$5*MAX(F1514,0.1)^2),1/3))))),IF(IFERROR(V1514,0)=1,MAX($D$16,IFERROR(L1514,MAX($D$16,POWER((ABS(K1514)^2)/($I$5*MAX(F1514,0.1)^2),1/3)))),IF(IFERROR(AG1514,0)=1,MAX($D$16,IFERROR(W1514,MAX($D$16,POWER((ABS(K1514)^2)/($I$5*MAX(F1514,0.1)^2),1/3)))),MAX($D$16,POWER((ABS(K1514)^2)/($I$5*MAX(F1514,0.1)^2),1/3))))))),MAX($D$16,POWER((ABS(K1514)^2)/($I$5*MAX(F1514,0.1)^2),1/3)))</f>
        <v/>
      </c>
      <c r="AI1514">
        <f>E1514+AH1514</f>
        <v/>
      </c>
      <c r="AJ1514">
        <f>AI1514+((ABS(K1514)/MAX(((F1514)+(G1514)*(AH1514))*(AH1514),1E-6))^2)/(2*$I$5)</f>
        <v/>
      </c>
      <c r="AM1514" t="n">
        <v>0</v>
      </c>
      <c r="AN1514" t="n">
        <v>0</v>
      </c>
      <c r="AO1514">
        <f>AM1514+AN1514</f>
        <v/>
      </c>
      <c r="AP1514">
        <f>AP1513+AO1514</f>
        <v/>
      </c>
      <c r="AQ1514">
        <f>ABS(ABS(K1514)/MAX(((F1514)+(G1514)*(AH1514))*(AH1514),1E-6))/SQRT($I$5*MAX((((F1514)+(G1514)*(AH1514))*(AH1514))/MAX((F1514)+2*(G1514)*(AH1514),1E-6),1E-6))</f>
        <v/>
      </c>
      <c r="AR1514">
        <f>IF(AQ1514&lt;1,"Subcritical","Supercritical")</f>
        <v/>
      </c>
      <c r="AS1514">
        <f>((ABS(K1514)*$D$6)/(MAX(((F1514)+(G1514)*(AH1514))*(AH1514),1E-6)*MAX(((((F1514)+(G1514)*(AH1514))*(AH1514))/MAX((F1514)+2*(AH1514)*SQRT(1+(G1514)^2),1E-6))^(2/3),1E-6)))^2</f>
        <v/>
      </c>
    </row>
    <row r="1515">
      <c r="A1515" t="n">
        <v>1366</v>
      </c>
      <c r="B1515" t="n">
        <v>1364.889</v>
      </c>
      <c r="C1515" t="n">
        <v>616065.741</v>
      </c>
      <c r="D1515" t="n">
        <v>3096639.375</v>
      </c>
      <c r="E1515" t="n">
        <v>631.8795</v>
      </c>
      <c r="F1515" t="n">
        <v>5.2</v>
      </c>
      <c r="G1515" t="n">
        <v>0</v>
      </c>
      <c r="H1515" t="inlineStr">
        <is>
          <t>Normal</t>
        </is>
      </c>
      <c r="I1515" t="n">
        <v>0.057</v>
      </c>
      <c r="J1515">
        <f>B1515-B1514</f>
        <v/>
      </c>
      <c r="K1515">
        <f>MAX(0,K1514-AO1514)</f>
        <v/>
      </c>
      <c r="L1515">
        <f>IF($D$20=0,IFERROR(L1514,MAX($D$16,POWER((ABS(K1515)^2)/($I$5*MAX(F1515,0.1)^2),1/3))),IF(IFERROR(V1514,0)=0,IFERROR(L1514,MAX($D$16,POWER((ABS(K1515)^2)/($I$5*MAX(F1515,0.1)^2),1/3))),IF(OR(IFERROR(L1515,0)=0,IFERROR(S1514,0)&lt;1,IFERROR(S1515,0)&lt;1),MAX($D$16,POWER((ABS(K1515)^2)/($I$5*MAX(F1515,0.1)^2),1/3)),IF(IFERROR(U1515,0)&gt;0,MAX($D$16,IFERROR(L1515,0)+((IFERROR(U1515,0))*$D$18*IF((IFERROR(S1515,0))&lt;1,1,-1))),IF(IFERROR(U1515,0)&lt;0,IF(ABS((MAX($D$16,POWER((ABS(K1515)^2)/($I$5*MAX(F1515,0.1)^2),1/3)))-IFERROR(L1515,0))&gt;$D$19,MAX($D$16,IF((MAX($D$16,POWER((ABS(K1515)^2)/($I$5*MAX(F1515,0.1)^2),1/3)))&gt;IFERROR(L1515,0),MIN((MAX($D$16,POWER((ABS(K1515)^2)/($I$5*MAX(F1515,0.1)^2),1/3))),IFERROR(L1515,0)+(MIN(ABS(IFERROR(U1515,0))*$D$18,ABS((MAX($D$16,POWER((ABS(K1515)^2)/($I$5*MAX(F1515,0.1)^2),1/3)))-IFERROR(L1515,0))))),MAX((MAX($D$16,POWER((ABS(K1515)^2)/($I$5*MAX(F1515,0.1)^2),1/3))),IFERROR(L1515,0)-(MIN(ABS(IFERROR(U1515,0))*$D$18,ABS((MAX($D$16,POWER((ABS(K1515)^2)/($I$5*MAX(F1515,0.1)^2),1/3)))-IFERROR(L1515,0))))))),MAX($D$16,POWER((ABS(K1515)^2)/($I$5*MAX(F1515,0.1)^2),1/3))),MAX($D$16,IFERROR(L1515,0)))))))</f>
        <v/>
      </c>
      <c r="M1515">
        <f>((F1515)+(G1515)*(L1515))*(L1515)</f>
        <v/>
      </c>
      <c r="N1515">
        <f>(((F1515)+(G1515)*(L1515))*(L1515))/MAX((F1515)+2*(L1515)*SQRT(1+(G1515)^2),1E-6)</f>
        <v/>
      </c>
      <c r="O1515">
        <f>ABS(K1515)/MAX(((F1515)+(G1515)*(L1515))*(L1515),1E-6)</f>
        <v/>
      </c>
      <c r="P1515">
        <f>E1515+L1515</f>
        <v/>
      </c>
      <c r="Q1515">
        <f>P1515+((ABS(K1515)/MAX(((F1515)+(G1515)*(L1515))*(L1515),1E-6))^2)/(2*$I$5)</f>
        <v/>
      </c>
      <c r="R1515">
        <f>((ABS(K1515)*$D$6)/(MAX(((F1515)+(G1515)*(L1515))*(L1515),1E-6)*MAX(((((F1515)+(G1515)*(L1515))*(L1515))/MAX((F1515)+2*(L1515)*SQRT(1+(G1515)^2),1E-6))^(2/3),1E-6)))^2</f>
        <v/>
      </c>
      <c r="S1515">
        <f>ABS(ABS(K1515)/MAX(((F1515)+(G1515)*(L1515))*(L1515),1E-6))/SQRT($I$5*MAX((((F1515)+(G1515)*(L1515))*(L1515))/MAX((F1515)+2*(G1515)*(L1515),1E-6),1E-6))</f>
        <v/>
      </c>
      <c r="T1515">
        <f>((F1515)*(L1515)^2)/2+(G1515)*(L1515)^3/3+(ABS(K1515)^2)/($I$5*MAX(((F1515)+(G1515)*(L1515))*(L1515),1E-6))</f>
        <v/>
      </c>
      <c r="U1515">
        <f>IF($D$20=0,0,IFERROR(Q1514-(((R1514+R1515)/2)*J1515)-(IF(O1514&gt;O1515,$D$8*((O1514^2-O1515^2)/(2*$I$5)),$D$9*((O1515^2-O1514^2)/(2*$I$5)))+($D$10*(ABS(I1515)/90)*(MAX(O1514^2,O1515^2)/(2*$I$5))))-Q1515,0))</f>
        <v/>
      </c>
      <c r="V1515">
        <f>IF($D$20=0,1,IFERROR(IF(ROUND(S1515,3)=1,1,IF(AND(ABS(U1515)&lt;$D$19,S1515&gt;1),1,0)),0))</f>
        <v/>
      </c>
      <c r="W1515">
        <f>IF($D$20=0,IFERROR(W1516,MAX($D$16,POWER((ABS(K1515)^2)/($I$5*MAX(F1515,0.1)^2),1/3))),IF(IFERROR(AG1516,0)=0,IFERROR(W1516,MAX($D$16,POWER((ABS(K1515)^2)/($I$5*MAX(F1515,0.1)^2),1/3))),IF(OR(IFERROR(W1515,0)=0,IFERROR(AD1516,0)&gt;1),MAX($D$16,POWER((ABS(K1515)^2)/($I$5*MAX(F1515,0.1)^2),1/3)),IF(IFERROR(AF1515,0)&gt;0,MAX($D$16,IFERROR(W1515,0)+((IFERROR(AF1515,0))*$D$18*IF((IFERROR(AD1515,0))&lt;1,1,-1))),IF(IFERROR(AF1515,0)&lt;0,IF(ABS((MAX($D$16,POWER((ABS(K1515)^2)/($I$5*MAX(F1515,0.1)^2),1/3)))-IFERROR(W1515,0))&gt;$D$19,MAX($D$16,IF((MAX($D$16,POWER((ABS(K1515)^2)/($I$5*MAX(F1515,0.1)^2),1/3)))&gt;IFERROR(W1515,0),MIN((MAX($D$16,POWER((ABS(K1515)^2)/($I$5*MAX(F1515,0.1)^2),1/3))),IFERROR(W1515,0)+(MIN(ABS(IFERROR(AF1515,0))*$D$18,ABS((MAX($D$16,POWER((ABS(K1515)^2)/($I$5*MAX(F1515,0.1)^2),1/3)))-IFERROR(W1515,0))))),MAX((MAX($D$16,POWER((ABS(K1515)^2)/($I$5*MAX(F1515,0.1)^2),1/3))),IFERROR(W1515,0)-(MIN(ABS(IFERROR(AF1515,0))*$D$18,ABS((MAX($D$16,POWER((ABS(K1515)^2)/($I$5*MAX(F1515,0.1)^2),1/3)))-IFERROR(W1515,0))))))),MAX($D$16,POWER((ABS(K1515)^2)/($I$5*MAX(F1515,0.1)^2),1/3))),MAX($D$16,IFERROR(W1515,0)))))))</f>
        <v/>
      </c>
      <c r="X1515">
        <f>((F1515)+(G1515)*(W1515))*(W1515)</f>
        <v/>
      </c>
      <c r="Y1515">
        <f>(((F1515)+(G1515)*(W1515))*(W1515))/MAX((F1515)+2*(W1515)*SQRT(1+(G1515)^2),1E-6)</f>
        <v/>
      </c>
      <c r="Z1515">
        <f>ABS(K1515)/MAX(((F1515)+(G1515)*(W1515))*(W1515),1E-6)</f>
        <v/>
      </c>
      <c r="AA1515">
        <f>E1515+W1515</f>
        <v/>
      </c>
      <c r="AB1515">
        <f>AA1515+((ABS(K1515)/MAX(((F1515)+(G1515)*(W1515))*(W1515),1E-6))^2)/(2*$I$5)</f>
        <v/>
      </c>
      <c r="AC1515">
        <f>((ABS(K1515)*$D$6)/(MAX(((F1515)+(G1515)*(W1515))*(W1515),1E-6)*MAX(((((F1515)+(G1515)*(W1515))*(W1515))/MAX((F1515)+2*(W1515)*SQRT(1+(G1515)^2),1E-6))^(2/3),1E-6)))^2</f>
        <v/>
      </c>
      <c r="AD1515">
        <f>ABS(ABS(K1515)/MAX(((F1515)+(G1515)*(W1515))*(W1515),1E-6))/SQRT($I$5*MAX((((F1515)+(G1515)*(W1515))*(W1515))/MAX((F1515)+2*(G1515)*(W1515),1E-6),1E-6))</f>
        <v/>
      </c>
      <c r="AE1515">
        <f>((F1515)*(W1515)^2)/2+(G1515)*(W1515)^3/3+(ABS(K1515)^2)/($I$5*MAX(((F1515)+(G1515)*(W1515))*(W1515),1E-6))</f>
        <v/>
      </c>
      <c r="AF1515">
        <f>IF($D$20=0,0,IFERROR(AB1516+(((AC1515+AC1516)/2)*J1516)+(IF(Z1515&gt;Z1516,$D$8*((Z1515^2-Z1516^2)/(2*$I$5)),$D$9*((Z1516^2-Z1515^2)/(2*$I$5)))+($D$10*(ABS(I1516)/90)*(MAX(Z1515^2,Z1516^2)/(2*$I$5))))-AB1515,0))</f>
        <v/>
      </c>
      <c r="AG1515">
        <f>IF($D$20=0,1,IFERROR(IF(ROUND(AD1515,3)=1,1,IF(AND(ABS(AF1515)&lt;$D$19,AD1515&lt;1),1,0)),0))</f>
        <v/>
      </c>
      <c r="AH1515">
        <f>IFERROR(IF(V32="Supercritical",MAX($D$16,IFERROR(L1515,MAX($D$16,POWER((ABS(K1515)^2)/($I$5*MAX(F1515,0.1)^2),1/3)))),IF(V32="Subcritical",MAX($D$16,IFERROR(W1515,MAX($D$16,POWER((ABS(K1515)^2)/($I$5*MAX(F1515,0.1)^2),1/3)))),IF(AND(IFERROR(V1515,0)=1,IFERROR(AG1515,0)=1),IF(IFERROR(T1515,-1E99)&gt;=IFERROR(AE1515,-1E99),MAX($D$16,IFERROR(L1515,MAX($D$16,POWER((ABS(K1515)^2)/($I$5*MAX(F1515,0.1)^2),1/3)))),MAX($D$16,IFERROR(W1515,MAX($D$16,POWER((ABS(K1515)^2)/($I$5*MAX(F1515,0.1)^2),1/3))))),IF(IFERROR(V1515,0)=1,MAX($D$16,IFERROR(L1515,MAX($D$16,POWER((ABS(K1515)^2)/($I$5*MAX(F1515,0.1)^2),1/3)))),IF(IFERROR(AG1515,0)=1,MAX($D$16,IFERROR(W1515,MAX($D$16,POWER((ABS(K1515)^2)/($I$5*MAX(F1515,0.1)^2),1/3)))),MAX($D$16,POWER((ABS(K1515)^2)/($I$5*MAX(F1515,0.1)^2),1/3))))))),MAX($D$16,POWER((ABS(K1515)^2)/($I$5*MAX(F1515,0.1)^2),1/3)))</f>
        <v/>
      </c>
      <c r="AI1515">
        <f>E1515+AH1515</f>
        <v/>
      </c>
      <c r="AJ1515">
        <f>AI1515+((ABS(K1515)/MAX(((F1515)+(G1515)*(AH1515))*(AH1515),1E-6))^2)/(2*$I$5)</f>
        <v/>
      </c>
      <c r="AM1515" t="n">
        <v>0</v>
      </c>
      <c r="AN1515" t="n">
        <v>0</v>
      </c>
      <c r="AO1515">
        <f>AM1515+AN1515</f>
        <v/>
      </c>
      <c r="AP1515">
        <f>AP1514+AO1515</f>
        <v/>
      </c>
      <c r="AQ1515">
        <f>ABS(ABS(K1515)/MAX(((F1515)+(G1515)*(AH1515))*(AH1515),1E-6))/SQRT($I$5*MAX((((F1515)+(G1515)*(AH1515))*(AH1515))/MAX((F1515)+2*(G1515)*(AH1515),1E-6),1E-6))</f>
        <v/>
      </c>
      <c r="AR1515">
        <f>IF(AQ1515&lt;1,"Subcritical","Supercritical")</f>
        <v/>
      </c>
      <c r="AS1515">
        <f>((ABS(K1515)*$D$6)/(MAX(((F1515)+(G1515)*(AH1515))*(AH1515),1E-6)*MAX(((((F1515)+(G1515)*(AH1515))*(AH1515))/MAX((F1515)+2*(AH1515)*SQRT(1+(G1515)^2),1E-6))^(2/3),1E-6)))^2</f>
        <v/>
      </c>
    </row>
    <row r="1516">
      <c r="A1516" t="n">
        <v>1367</v>
      </c>
      <c r="B1516" t="n">
        <v>1365.889</v>
      </c>
      <c r="C1516" t="n">
        <v>616065.699</v>
      </c>
      <c r="D1516" t="n">
        <v>3096638.376</v>
      </c>
      <c r="E1516" t="n">
        <v>631.879</v>
      </c>
      <c r="F1516" t="n">
        <v>5.2</v>
      </c>
      <c r="G1516" t="n">
        <v>0</v>
      </c>
      <c r="H1516" t="inlineStr">
        <is>
          <t>Normal</t>
        </is>
      </c>
      <c r="I1516" t="n">
        <v>0.575</v>
      </c>
      <c r="J1516">
        <f>B1516-B1515</f>
        <v/>
      </c>
      <c r="K1516">
        <f>MAX(0,K1515-AO1515)</f>
        <v/>
      </c>
      <c r="L1516">
        <f>IF($D$20=0,IFERROR(L1515,MAX($D$16,POWER((ABS(K1516)^2)/($I$5*MAX(F1516,0.1)^2),1/3))),IF(IFERROR(V1515,0)=0,IFERROR(L1515,MAX($D$16,POWER((ABS(K1516)^2)/($I$5*MAX(F1516,0.1)^2),1/3))),IF(OR(IFERROR(L1516,0)=0,IFERROR(S1515,0)&lt;1,IFERROR(S1516,0)&lt;1),MAX($D$16,POWER((ABS(K1516)^2)/($I$5*MAX(F1516,0.1)^2),1/3)),IF(IFERROR(U1516,0)&gt;0,MAX($D$16,IFERROR(L1516,0)+((IFERROR(U1516,0))*$D$18*IF((IFERROR(S1516,0))&lt;1,1,-1))),IF(IFERROR(U1516,0)&lt;0,IF(ABS((MAX($D$16,POWER((ABS(K1516)^2)/($I$5*MAX(F1516,0.1)^2),1/3)))-IFERROR(L1516,0))&gt;$D$19,MAX($D$16,IF((MAX($D$16,POWER((ABS(K1516)^2)/($I$5*MAX(F1516,0.1)^2),1/3)))&gt;IFERROR(L1516,0),MIN((MAX($D$16,POWER((ABS(K1516)^2)/($I$5*MAX(F1516,0.1)^2),1/3))),IFERROR(L1516,0)+(MIN(ABS(IFERROR(U1516,0))*$D$18,ABS((MAX($D$16,POWER((ABS(K1516)^2)/($I$5*MAX(F1516,0.1)^2),1/3)))-IFERROR(L1516,0))))),MAX((MAX($D$16,POWER((ABS(K1516)^2)/($I$5*MAX(F1516,0.1)^2),1/3))),IFERROR(L1516,0)-(MIN(ABS(IFERROR(U1516,0))*$D$18,ABS((MAX($D$16,POWER((ABS(K1516)^2)/($I$5*MAX(F1516,0.1)^2),1/3)))-IFERROR(L1516,0))))))),MAX($D$16,POWER((ABS(K1516)^2)/($I$5*MAX(F1516,0.1)^2),1/3))),MAX($D$16,IFERROR(L1516,0)))))))</f>
        <v/>
      </c>
      <c r="M1516">
        <f>((F1516)+(G1516)*(L1516))*(L1516)</f>
        <v/>
      </c>
      <c r="N1516">
        <f>(((F1516)+(G1516)*(L1516))*(L1516))/MAX((F1516)+2*(L1516)*SQRT(1+(G1516)^2),1E-6)</f>
        <v/>
      </c>
      <c r="O1516">
        <f>ABS(K1516)/MAX(((F1516)+(G1516)*(L1516))*(L1516),1E-6)</f>
        <v/>
      </c>
      <c r="P1516">
        <f>E1516+L1516</f>
        <v/>
      </c>
      <c r="Q1516">
        <f>P1516+((ABS(K1516)/MAX(((F1516)+(G1516)*(L1516))*(L1516),1E-6))^2)/(2*$I$5)</f>
        <v/>
      </c>
      <c r="R1516">
        <f>((ABS(K1516)*$D$6)/(MAX(((F1516)+(G1516)*(L1516))*(L1516),1E-6)*MAX(((((F1516)+(G1516)*(L1516))*(L1516))/MAX((F1516)+2*(L1516)*SQRT(1+(G1516)^2),1E-6))^(2/3),1E-6)))^2</f>
        <v/>
      </c>
      <c r="S1516">
        <f>ABS(ABS(K1516)/MAX(((F1516)+(G1516)*(L1516))*(L1516),1E-6))/SQRT($I$5*MAX((((F1516)+(G1516)*(L1516))*(L1516))/MAX((F1516)+2*(G1516)*(L1516),1E-6),1E-6))</f>
        <v/>
      </c>
      <c r="T1516">
        <f>((F1516)*(L1516)^2)/2+(G1516)*(L1516)^3/3+(ABS(K1516)^2)/($I$5*MAX(((F1516)+(G1516)*(L1516))*(L1516),1E-6))</f>
        <v/>
      </c>
      <c r="U1516">
        <f>IF($D$20=0,0,IFERROR(Q1515-(((R1515+R1516)/2)*J1516)-(IF(O1515&gt;O1516,$D$8*((O1515^2-O1516^2)/(2*$I$5)),$D$9*((O1516^2-O1515^2)/(2*$I$5)))+($D$10*(ABS(I1516)/90)*(MAX(O1515^2,O1516^2)/(2*$I$5))))-Q1516,0))</f>
        <v/>
      </c>
      <c r="V1516">
        <f>IF($D$20=0,1,IFERROR(IF(ROUND(S1516,3)=1,1,IF(AND(ABS(U1516)&lt;$D$19,S1516&gt;1),1,0)),0))</f>
        <v/>
      </c>
      <c r="W1516">
        <f>IF($D$20=0,IFERROR(W1517,MAX($D$16,POWER((ABS(K1516)^2)/($I$5*MAX(F1516,0.1)^2),1/3))),IF(IFERROR(AG1517,0)=0,IFERROR(W1517,MAX($D$16,POWER((ABS(K1516)^2)/($I$5*MAX(F1516,0.1)^2),1/3))),IF(OR(IFERROR(W1516,0)=0,IFERROR(AD1517,0)&gt;1),MAX($D$16,POWER((ABS(K1516)^2)/($I$5*MAX(F1516,0.1)^2),1/3)),IF(IFERROR(AF1516,0)&gt;0,MAX($D$16,IFERROR(W1516,0)+((IFERROR(AF1516,0))*$D$18*IF((IFERROR(AD1516,0))&lt;1,1,-1))),IF(IFERROR(AF1516,0)&lt;0,IF(ABS((MAX($D$16,POWER((ABS(K1516)^2)/($I$5*MAX(F1516,0.1)^2),1/3)))-IFERROR(W1516,0))&gt;$D$19,MAX($D$16,IF((MAX($D$16,POWER((ABS(K1516)^2)/($I$5*MAX(F1516,0.1)^2),1/3)))&gt;IFERROR(W1516,0),MIN((MAX($D$16,POWER((ABS(K1516)^2)/($I$5*MAX(F1516,0.1)^2),1/3))),IFERROR(W1516,0)+(MIN(ABS(IFERROR(AF1516,0))*$D$18,ABS((MAX($D$16,POWER((ABS(K1516)^2)/($I$5*MAX(F1516,0.1)^2),1/3)))-IFERROR(W1516,0))))),MAX((MAX($D$16,POWER((ABS(K1516)^2)/($I$5*MAX(F1516,0.1)^2),1/3))),IFERROR(W1516,0)-(MIN(ABS(IFERROR(AF1516,0))*$D$18,ABS((MAX($D$16,POWER((ABS(K1516)^2)/($I$5*MAX(F1516,0.1)^2),1/3)))-IFERROR(W1516,0))))))),MAX($D$16,POWER((ABS(K1516)^2)/($I$5*MAX(F1516,0.1)^2),1/3))),MAX($D$16,IFERROR(W1516,0)))))))</f>
        <v/>
      </c>
      <c r="X1516">
        <f>((F1516)+(G1516)*(W1516))*(W1516)</f>
        <v/>
      </c>
      <c r="Y1516">
        <f>(((F1516)+(G1516)*(W1516))*(W1516))/MAX((F1516)+2*(W1516)*SQRT(1+(G1516)^2),1E-6)</f>
        <v/>
      </c>
      <c r="Z1516">
        <f>ABS(K1516)/MAX(((F1516)+(G1516)*(W1516))*(W1516),1E-6)</f>
        <v/>
      </c>
      <c r="AA1516">
        <f>E1516+W1516</f>
        <v/>
      </c>
      <c r="AB1516">
        <f>AA1516+((ABS(K1516)/MAX(((F1516)+(G1516)*(W1516))*(W1516),1E-6))^2)/(2*$I$5)</f>
        <v/>
      </c>
      <c r="AC1516">
        <f>((ABS(K1516)*$D$6)/(MAX(((F1516)+(G1516)*(W1516))*(W1516),1E-6)*MAX(((((F1516)+(G1516)*(W1516))*(W1516))/MAX((F1516)+2*(W1516)*SQRT(1+(G1516)^2),1E-6))^(2/3),1E-6)))^2</f>
        <v/>
      </c>
      <c r="AD1516">
        <f>ABS(ABS(K1516)/MAX(((F1516)+(G1516)*(W1516))*(W1516),1E-6))/SQRT($I$5*MAX((((F1516)+(G1516)*(W1516))*(W1516))/MAX((F1516)+2*(G1516)*(W1516),1E-6),1E-6))</f>
        <v/>
      </c>
      <c r="AE1516">
        <f>((F1516)*(W1516)^2)/2+(G1516)*(W1516)^3/3+(ABS(K1516)^2)/($I$5*MAX(((F1516)+(G1516)*(W1516))*(W1516),1E-6))</f>
        <v/>
      </c>
      <c r="AF1516">
        <f>IF($D$20=0,0,IFERROR(AB1517+(((AC1516+AC1517)/2)*J1517)+(IF(Z1516&gt;Z1517,$D$8*((Z1516^2-Z1517^2)/(2*$I$5)),$D$9*((Z1517^2-Z1516^2)/(2*$I$5)))+($D$10*(ABS(I1517)/90)*(MAX(Z1516^2,Z1517^2)/(2*$I$5))))-AB1516,0))</f>
        <v/>
      </c>
      <c r="AG1516">
        <f>IF($D$20=0,1,IFERROR(IF(ROUND(AD1516,3)=1,1,IF(AND(ABS(AF1516)&lt;$D$19,AD1516&lt;1),1,0)),0))</f>
        <v/>
      </c>
      <c r="AH1516">
        <f>IFERROR(IF(V32="Supercritical",MAX($D$16,IFERROR(L1516,MAX($D$16,POWER((ABS(K1516)^2)/($I$5*MAX(F1516,0.1)^2),1/3)))),IF(V32="Subcritical",MAX($D$16,IFERROR(W1516,MAX($D$16,POWER((ABS(K1516)^2)/($I$5*MAX(F1516,0.1)^2),1/3)))),IF(AND(IFERROR(V1516,0)=1,IFERROR(AG1516,0)=1),IF(IFERROR(T1516,-1E99)&gt;=IFERROR(AE1516,-1E99),MAX($D$16,IFERROR(L1516,MAX($D$16,POWER((ABS(K1516)^2)/($I$5*MAX(F1516,0.1)^2),1/3)))),MAX($D$16,IFERROR(W1516,MAX($D$16,POWER((ABS(K1516)^2)/($I$5*MAX(F1516,0.1)^2),1/3))))),IF(IFERROR(V1516,0)=1,MAX($D$16,IFERROR(L1516,MAX($D$16,POWER((ABS(K1516)^2)/($I$5*MAX(F1516,0.1)^2),1/3)))),IF(IFERROR(AG1516,0)=1,MAX($D$16,IFERROR(W1516,MAX($D$16,POWER((ABS(K1516)^2)/($I$5*MAX(F1516,0.1)^2),1/3)))),MAX($D$16,POWER((ABS(K1516)^2)/($I$5*MAX(F1516,0.1)^2),1/3))))))),MAX($D$16,POWER((ABS(K1516)^2)/($I$5*MAX(F1516,0.1)^2),1/3)))</f>
        <v/>
      </c>
      <c r="AI1516">
        <f>E1516+AH1516</f>
        <v/>
      </c>
      <c r="AJ1516">
        <f>AI1516+((ABS(K1516)/MAX(((F1516)+(G1516)*(AH1516))*(AH1516),1E-6))^2)/(2*$I$5)</f>
        <v/>
      </c>
      <c r="AM1516" t="n">
        <v>0</v>
      </c>
      <c r="AN1516" t="n">
        <v>0</v>
      </c>
      <c r="AO1516">
        <f>AM1516+AN1516</f>
        <v/>
      </c>
      <c r="AP1516">
        <f>AP1515+AO1516</f>
        <v/>
      </c>
      <c r="AQ1516">
        <f>ABS(ABS(K1516)/MAX(((F1516)+(G1516)*(AH1516))*(AH1516),1E-6))/SQRT($I$5*MAX((((F1516)+(G1516)*(AH1516))*(AH1516))/MAX((F1516)+2*(G1516)*(AH1516),1E-6),1E-6))</f>
        <v/>
      </c>
      <c r="AR1516">
        <f>IF(AQ1516&lt;1,"Subcritical","Supercritical")</f>
        <v/>
      </c>
      <c r="AS1516">
        <f>((ABS(K1516)*$D$6)/(MAX(((F1516)+(G1516)*(AH1516))*(AH1516),1E-6)*MAX(((((F1516)+(G1516)*(AH1516))*(AH1516))/MAX((F1516)+2*(AH1516)*SQRT(1+(G1516)^2),1E-6))^(2/3),1E-6)))^2</f>
        <v/>
      </c>
    </row>
    <row r="1517">
      <c r="A1517" t="n">
        <v>1368</v>
      </c>
      <c r="B1517" t="n">
        <v>1366.89</v>
      </c>
      <c r="C1517" t="n">
        <v>616065.667</v>
      </c>
      <c r="D1517" t="n">
        <v>3096637.376</v>
      </c>
      <c r="E1517" t="n">
        <v>631.8785</v>
      </c>
      <c r="F1517" t="n">
        <v>5.199</v>
      </c>
      <c r="G1517" t="n">
        <v>0</v>
      </c>
      <c r="H1517" t="inlineStr">
        <is>
          <t>Normal</t>
        </is>
      </c>
      <c r="I1517" t="n">
        <v>2.177</v>
      </c>
      <c r="J1517">
        <f>B1517-B1516</f>
        <v/>
      </c>
      <c r="K1517">
        <f>MAX(0,K1516-AO1516)</f>
        <v/>
      </c>
      <c r="L1517">
        <f>IF($D$20=0,IFERROR(L1516,MAX($D$16,POWER((ABS(K1517)^2)/($I$5*MAX(F1517,0.1)^2),1/3))),IF(IFERROR(V1516,0)=0,IFERROR(L1516,MAX($D$16,POWER((ABS(K1517)^2)/($I$5*MAX(F1517,0.1)^2),1/3))),IF(OR(IFERROR(L1517,0)=0,IFERROR(S1516,0)&lt;1,IFERROR(S1517,0)&lt;1),MAX($D$16,POWER((ABS(K1517)^2)/($I$5*MAX(F1517,0.1)^2),1/3)),IF(IFERROR(U1517,0)&gt;0,MAX($D$16,IFERROR(L1517,0)+((IFERROR(U1517,0))*$D$18*IF((IFERROR(S1517,0))&lt;1,1,-1))),IF(IFERROR(U1517,0)&lt;0,IF(ABS((MAX($D$16,POWER((ABS(K1517)^2)/($I$5*MAX(F1517,0.1)^2),1/3)))-IFERROR(L1517,0))&gt;$D$19,MAX($D$16,IF((MAX($D$16,POWER((ABS(K1517)^2)/($I$5*MAX(F1517,0.1)^2),1/3)))&gt;IFERROR(L1517,0),MIN((MAX($D$16,POWER((ABS(K1517)^2)/($I$5*MAX(F1517,0.1)^2),1/3))),IFERROR(L1517,0)+(MIN(ABS(IFERROR(U1517,0))*$D$18,ABS((MAX($D$16,POWER((ABS(K1517)^2)/($I$5*MAX(F1517,0.1)^2),1/3)))-IFERROR(L1517,0))))),MAX((MAX($D$16,POWER((ABS(K1517)^2)/($I$5*MAX(F1517,0.1)^2),1/3))),IFERROR(L1517,0)-(MIN(ABS(IFERROR(U1517,0))*$D$18,ABS((MAX($D$16,POWER((ABS(K1517)^2)/($I$5*MAX(F1517,0.1)^2),1/3)))-IFERROR(L1517,0))))))),MAX($D$16,POWER((ABS(K1517)^2)/($I$5*MAX(F1517,0.1)^2),1/3))),MAX($D$16,IFERROR(L1517,0)))))))</f>
        <v/>
      </c>
      <c r="M1517">
        <f>((F1517)+(G1517)*(L1517))*(L1517)</f>
        <v/>
      </c>
      <c r="N1517">
        <f>(((F1517)+(G1517)*(L1517))*(L1517))/MAX((F1517)+2*(L1517)*SQRT(1+(G1517)^2),1E-6)</f>
        <v/>
      </c>
      <c r="O1517">
        <f>ABS(K1517)/MAX(((F1517)+(G1517)*(L1517))*(L1517),1E-6)</f>
        <v/>
      </c>
      <c r="P1517">
        <f>E1517+L1517</f>
        <v/>
      </c>
      <c r="Q1517">
        <f>P1517+((ABS(K1517)/MAX(((F1517)+(G1517)*(L1517))*(L1517),1E-6))^2)/(2*$I$5)</f>
        <v/>
      </c>
      <c r="R1517">
        <f>((ABS(K1517)*$D$6)/(MAX(((F1517)+(G1517)*(L1517))*(L1517),1E-6)*MAX(((((F1517)+(G1517)*(L1517))*(L1517))/MAX((F1517)+2*(L1517)*SQRT(1+(G1517)^2),1E-6))^(2/3),1E-6)))^2</f>
        <v/>
      </c>
      <c r="S1517">
        <f>ABS(ABS(K1517)/MAX(((F1517)+(G1517)*(L1517))*(L1517),1E-6))/SQRT($I$5*MAX((((F1517)+(G1517)*(L1517))*(L1517))/MAX((F1517)+2*(G1517)*(L1517),1E-6),1E-6))</f>
        <v/>
      </c>
      <c r="T1517">
        <f>((F1517)*(L1517)^2)/2+(G1517)*(L1517)^3/3+(ABS(K1517)^2)/($I$5*MAX(((F1517)+(G1517)*(L1517))*(L1517),1E-6))</f>
        <v/>
      </c>
      <c r="U1517">
        <f>IF($D$20=0,0,IFERROR(Q1516-(((R1516+R1517)/2)*J1517)-(IF(O1516&gt;O1517,$D$8*((O1516^2-O1517^2)/(2*$I$5)),$D$9*((O1517^2-O1516^2)/(2*$I$5)))+($D$10*(ABS(I1517)/90)*(MAX(O1516^2,O1517^2)/(2*$I$5))))-Q1517,0))</f>
        <v/>
      </c>
      <c r="V1517">
        <f>IF($D$20=0,1,IFERROR(IF(ROUND(S1517,3)=1,1,IF(AND(ABS(U1517)&lt;$D$19,S1517&gt;1),1,0)),0))</f>
        <v/>
      </c>
      <c r="W1517">
        <f>IF($D$20=0,IFERROR(W1518,MAX($D$16,POWER((ABS(K1517)^2)/($I$5*MAX(F1517,0.1)^2),1/3))),IF(IFERROR(AG1518,0)=0,IFERROR(W1518,MAX($D$16,POWER((ABS(K1517)^2)/($I$5*MAX(F1517,0.1)^2),1/3))),IF(OR(IFERROR(W1517,0)=0,IFERROR(AD1518,0)&gt;1),MAX($D$16,POWER((ABS(K1517)^2)/($I$5*MAX(F1517,0.1)^2),1/3)),IF(IFERROR(AF1517,0)&gt;0,MAX($D$16,IFERROR(W1517,0)+((IFERROR(AF1517,0))*$D$18*IF((IFERROR(AD1517,0))&lt;1,1,-1))),IF(IFERROR(AF1517,0)&lt;0,IF(ABS((MAX($D$16,POWER((ABS(K1517)^2)/($I$5*MAX(F1517,0.1)^2),1/3)))-IFERROR(W1517,0))&gt;$D$19,MAX($D$16,IF((MAX($D$16,POWER((ABS(K1517)^2)/($I$5*MAX(F1517,0.1)^2),1/3)))&gt;IFERROR(W1517,0),MIN((MAX($D$16,POWER((ABS(K1517)^2)/($I$5*MAX(F1517,0.1)^2),1/3))),IFERROR(W1517,0)+(MIN(ABS(IFERROR(AF1517,0))*$D$18,ABS((MAX($D$16,POWER((ABS(K1517)^2)/($I$5*MAX(F1517,0.1)^2),1/3)))-IFERROR(W1517,0))))),MAX((MAX($D$16,POWER((ABS(K1517)^2)/($I$5*MAX(F1517,0.1)^2),1/3))),IFERROR(W1517,0)-(MIN(ABS(IFERROR(AF1517,0))*$D$18,ABS((MAX($D$16,POWER((ABS(K1517)^2)/($I$5*MAX(F1517,0.1)^2),1/3)))-IFERROR(W1517,0))))))),MAX($D$16,POWER((ABS(K1517)^2)/($I$5*MAX(F1517,0.1)^2),1/3))),MAX($D$16,IFERROR(W1517,0)))))))</f>
        <v/>
      </c>
      <c r="X1517">
        <f>((F1517)+(G1517)*(W1517))*(W1517)</f>
        <v/>
      </c>
      <c r="Y1517">
        <f>(((F1517)+(G1517)*(W1517))*(W1517))/MAX((F1517)+2*(W1517)*SQRT(1+(G1517)^2),1E-6)</f>
        <v/>
      </c>
      <c r="Z1517">
        <f>ABS(K1517)/MAX(((F1517)+(G1517)*(W1517))*(W1517),1E-6)</f>
        <v/>
      </c>
      <c r="AA1517">
        <f>E1517+W1517</f>
        <v/>
      </c>
      <c r="AB1517">
        <f>AA1517+((ABS(K1517)/MAX(((F1517)+(G1517)*(W1517))*(W1517),1E-6))^2)/(2*$I$5)</f>
        <v/>
      </c>
      <c r="AC1517">
        <f>((ABS(K1517)*$D$6)/(MAX(((F1517)+(G1517)*(W1517))*(W1517),1E-6)*MAX(((((F1517)+(G1517)*(W1517))*(W1517))/MAX((F1517)+2*(W1517)*SQRT(1+(G1517)^2),1E-6))^(2/3),1E-6)))^2</f>
        <v/>
      </c>
      <c r="AD1517">
        <f>ABS(ABS(K1517)/MAX(((F1517)+(G1517)*(W1517))*(W1517),1E-6))/SQRT($I$5*MAX((((F1517)+(G1517)*(W1517))*(W1517))/MAX((F1517)+2*(G1517)*(W1517),1E-6),1E-6))</f>
        <v/>
      </c>
      <c r="AE1517">
        <f>((F1517)*(W1517)^2)/2+(G1517)*(W1517)^3/3+(ABS(K1517)^2)/($I$5*MAX(((F1517)+(G1517)*(W1517))*(W1517),1E-6))</f>
        <v/>
      </c>
      <c r="AF1517">
        <f>IF($D$20=0,0,IFERROR(AB1518+(((AC1517+AC1518)/2)*J1518)+(IF(Z1517&gt;Z1518,$D$8*((Z1517^2-Z1518^2)/(2*$I$5)),$D$9*((Z1518^2-Z1517^2)/(2*$I$5)))+($D$10*(ABS(I1518)/90)*(MAX(Z1517^2,Z1518^2)/(2*$I$5))))-AB1517,0))</f>
        <v/>
      </c>
      <c r="AG1517">
        <f>IF($D$20=0,1,IFERROR(IF(ROUND(AD1517,3)=1,1,IF(AND(ABS(AF1517)&lt;$D$19,AD1517&lt;1),1,0)),0))</f>
        <v/>
      </c>
      <c r="AH1517">
        <f>IFERROR(IF(V32="Supercritical",MAX($D$16,IFERROR(L1517,MAX($D$16,POWER((ABS(K1517)^2)/($I$5*MAX(F1517,0.1)^2),1/3)))),IF(V32="Subcritical",MAX($D$16,IFERROR(W1517,MAX($D$16,POWER((ABS(K1517)^2)/($I$5*MAX(F1517,0.1)^2),1/3)))),IF(AND(IFERROR(V1517,0)=1,IFERROR(AG1517,0)=1),IF(IFERROR(T1517,-1E99)&gt;=IFERROR(AE1517,-1E99),MAX($D$16,IFERROR(L1517,MAX($D$16,POWER((ABS(K1517)^2)/($I$5*MAX(F1517,0.1)^2),1/3)))),MAX($D$16,IFERROR(W1517,MAX($D$16,POWER((ABS(K1517)^2)/($I$5*MAX(F1517,0.1)^2),1/3))))),IF(IFERROR(V1517,0)=1,MAX($D$16,IFERROR(L1517,MAX($D$16,POWER((ABS(K1517)^2)/($I$5*MAX(F1517,0.1)^2),1/3)))),IF(IFERROR(AG1517,0)=1,MAX($D$16,IFERROR(W1517,MAX($D$16,POWER((ABS(K1517)^2)/($I$5*MAX(F1517,0.1)^2),1/3)))),MAX($D$16,POWER((ABS(K1517)^2)/($I$5*MAX(F1517,0.1)^2),1/3))))))),MAX($D$16,POWER((ABS(K1517)^2)/($I$5*MAX(F1517,0.1)^2),1/3)))</f>
        <v/>
      </c>
      <c r="AI1517">
        <f>E1517+AH1517</f>
        <v/>
      </c>
      <c r="AJ1517">
        <f>AI1517+((ABS(K1517)/MAX(((F1517)+(G1517)*(AH1517))*(AH1517),1E-6))^2)/(2*$I$5)</f>
        <v/>
      </c>
      <c r="AM1517" t="n">
        <v>0</v>
      </c>
      <c r="AN1517" t="n">
        <v>0</v>
      </c>
      <c r="AO1517">
        <f>AM1517+AN1517</f>
        <v/>
      </c>
      <c r="AP1517">
        <f>AP1516+AO1517</f>
        <v/>
      </c>
      <c r="AQ1517">
        <f>ABS(ABS(K1517)/MAX(((F1517)+(G1517)*(AH1517))*(AH1517),1E-6))/SQRT($I$5*MAX((((F1517)+(G1517)*(AH1517))*(AH1517))/MAX((F1517)+2*(G1517)*(AH1517),1E-6),1E-6))</f>
        <v/>
      </c>
      <c r="AR1517">
        <f>IF(AQ1517&lt;1,"Subcritical","Supercritical")</f>
        <v/>
      </c>
      <c r="AS1517">
        <f>((ABS(K1517)*$D$6)/(MAX(((F1517)+(G1517)*(AH1517))*(AH1517),1E-6)*MAX(((((F1517)+(G1517)*(AH1517))*(AH1517))/MAX((F1517)+2*(AH1517)*SQRT(1+(G1517)^2),1E-6))^(2/3),1E-6)))^2</f>
        <v/>
      </c>
    </row>
    <row r="1518">
      <c r="A1518" t="n">
        <v>1369</v>
      </c>
      <c r="B1518" t="n">
        <v>1367.89</v>
      </c>
      <c r="C1518" t="n">
        <v>616065.673</v>
      </c>
      <c r="D1518" t="n">
        <v>3096636.376</v>
      </c>
      <c r="E1518" t="n">
        <v>631.878</v>
      </c>
      <c r="F1518" t="n">
        <v>5.199</v>
      </c>
      <c r="G1518" t="n">
        <v>0</v>
      </c>
      <c r="H1518" t="inlineStr">
        <is>
          <t>Normal</t>
        </is>
      </c>
      <c r="I1518" t="n">
        <v>0.057</v>
      </c>
      <c r="J1518">
        <f>B1518-B1517</f>
        <v/>
      </c>
      <c r="K1518">
        <f>MAX(0,K1517-AO1517)</f>
        <v/>
      </c>
      <c r="L1518">
        <f>IF($D$20=0,IFERROR(L1517,MAX($D$16,POWER((ABS(K1518)^2)/($I$5*MAX(F1518,0.1)^2),1/3))),IF(IFERROR(V1517,0)=0,IFERROR(L1517,MAX($D$16,POWER((ABS(K1518)^2)/($I$5*MAX(F1518,0.1)^2),1/3))),IF(OR(IFERROR(L1518,0)=0,IFERROR(S1517,0)&lt;1,IFERROR(S1518,0)&lt;1),MAX($D$16,POWER((ABS(K1518)^2)/($I$5*MAX(F1518,0.1)^2),1/3)),IF(IFERROR(U1518,0)&gt;0,MAX($D$16,IFERROR(L1518,0)+((IFERROR(U1518,0))*$D$18*IF((IFERROR(S1518,0))&lt;1,1,-1))),IF(IFERROR(U1518,0)&lt;0,IF(ABS((MAX($D$16,POWER((ABS(K1518)^2)/($I$5*MAX(F1518,0.1)^2),1/3)))-IFERROR(L1518,0))&gt;$D$19,MAX($D$16,IF((MAX($D$16,POWER((ABS(K1518)^2)/($I$5*MAX(F1518,0.1)^2),1/3)))&gt;IFERROR(L1518,0),MIN((MAX($D$16,POWER((ABS(K1518)^2)/($I$5*MAX(F1518,0.1)^2),1/3))),IFERROR(L1518,0)+(MIN(ABS(IFERROR(U1518,0))*$D$18,ABS((MAX($D$16,POWER((ABS(K1518)^2)/($I$5*MAX(F1518,0.1)^2),1/3)))-IFERROR(L1518,0))))),MAX((MAX($D$16,POWER((ABS(K1518)^2)/($I$5*MAX(F1518,0.1)^2),1/3))),IFERROR(L1518,0)-(MIN(ABS(IFERROR(U1518,0))*$D$18,ABS((MAX($D$16,POWER((ABS(K1518)^2)/($I$5*MAX(F1518,0.1)^2),1/3)))-IFERROR(L1518,0))))))),MAX($D$16,POWER((ABS(K1518)^2)/($I$5*MAX(F1518,0.1)^2),1/3))),MAX($D$16,IFERROR(L1518,0)))))))</f>
        <v/>
      </c>
      <c r="M1518">
        <f>((F1518)+(G1518)*(L1518))*(L1518)</f>
        <v/>
      </c>
      <c r="N1518">
        <f>(((F1518)+(G1518)*(L1518))*(L1518))/MAX((F1518)+2*(L1518)*SQRT(1+(G1518)^2),1E-6)</f>
        <v/>
      </c>
      <c r="O1518">
        <f>ABS(K1518)/MAX(((F1518)+(G1518)*(L1518))*(L1518),1E-6)</f>
        <v/>
      </c>
      <c r="P1518">
        <f>E1518+L1518</f>
        <v/>
      </c>
      <c r="Q1518">
        <f>P1518+((ABS(K1518)/MAX(((F1518)+(G1518)*(L1518))*(L1518),1E-6))^2)/(2*$I$5)</f>
        <v/>
      </c>
      <c r="R1518">
        <f>((ABS(K1518)*$D$6)/(MAX(((F1518)+(G1518)*(L1518))*(L1518),1E-6)*MAX(((((F1518)+(G1518)*(L1518))*(L1518))/MAX((F1518)+2*(L1518)*SQRT(1+(G1518)^2),1E-6))^(2/3),1E-6)))^2</f>
        <v/>
      </c>
      <c r="S1518">
        <f>ABS(ABS(K1518)/MAX(((F1518)+(G1518)*(L1518))*(L1518),1E-6))/SQRT($I$5*MAX((((F1518)+(G1518)*(L1518))*(L1518))/MAX((F1518)+2*(G1518)*(L1518),1E-6),1E-6))</f>
        <v/>
      </c>
      <c r="T1518">
        <f>((F1518)*(L1518)^2)/2+(G1518)*(L1518)^3/3+(ABS(K1518)^2)/($I$5*MAX(((F1518)+(G1518)*(L1518))*(L1518),1E-6))</f>
        <v/>
      </c>
      <c r="U1518">
        <f>IF($D$20=0,0,IFERROR(Q1517-(((R1517+R1518)/2)*J1518)-(IF(O1517&gt;O1518,$D$8*((O1517^2-O1518^2)/(2*$I$5)),$D$9*((O1518^2-O1517^2)/(2*$I$5)))+($D$10*(ABS(I1518)/90)*(MAX(O1517^2,O1518^2)/(2*$I$5))))-Q1518,0))</f>
        <v/>
      </c>
      <c r="V1518">
        <f>IF($D$20=0,1,IFERROR(IF(ROUND(S1518,3)=1,1,IF(AND(ABS(U1518)&lt;$D$19,S1518&gt;1),1,0)),0))</f>
        <v/>
      </c>
      <c r="W1518">
        <f>IF($D$20=0,IFERROR(W1519,MAX($D$16,POWER((ABS(K1518)^2)/($I$5*MAX(F1518,0.1)^2),1/3))),IF(IFERROR(AG1519,0)=0,IFERROR(W1519,MAX($D$16,POWER((ABS(K1518)^2)/($I$5*MAX(F1518,0.1)^2),1/3))),IF(OR(IFERROR(W1518,0)=0,IFERROR(AD1519,0)&gt;1),MAX($D$16,POWER((ABS(K1518)^2)/($I$5*MAX(F1518,0.1)^2),1/3)),IF(IFERROR(AF1518,0)&gt;0,MAX($D$16,IFERROR(W1518,0)+((IFERROR(AF1518,0))*$D$18*IF((IFERROR(AD1518,0))&lt;1,1,-1))),IF(IFERROR(AF1518,0)&lt;0,IF(ABS((MAX($D$16,POWER((ABS(K1518)^2)/($I$5*MAX(F1518,0.1)^2),1/3)))-IFERROR(W1518,0))&gt;$D$19,MAX($D$16,IF((MAX($D$16,POWER((ABS(K1518)^2)/($I$5*MAX(F1518,0.1)^2),1/3)))&gt;IFERROR(W1518,0),MIN((MAX($D$16,POWER((ABS(K1518)^2)/($I$5*MAX(F1518,0.1)^2),1/3))),IFERROR(W1518,0)+(MIN(ABS(IFERROR(AF1518,0))*$D$18,ABS((MAX($D$16,POWER((ABS(K1518)^2)/($I$5*MAX(F1518,0.1)^2),1/3)))-IFERROR(W1518,0))))),MAX((MAX($D$16,POWER((ABS(K1518)^2)/($I$5*MAX(F1518,0.1)^2),1/3))),IFERROR(W1518,0)-(MIN(ABS(IFERROR(AF1518,0))*$D$18,ABS((MAX($D$16,POWER((ABS(K1518)^2)/($I$5*MAX(F1518,0.1)^2),1/3)))-IFERROR(W1518,0))))))),MAX($D$16,POWER((ABS(K1518)^2)/($I$5*MAX(F1518,0.1)^2),1/3))),MAX($D$16,IFERROR(W1518,0)))))))</f>
        <v/>
      </c>
      <c r="X1518">
        <f>((F1518)+(G1518)*(W1518))*(W1518)</f>
        <v/>
      </c>
      <c r="Y1518">
        <f>(((F1518)+(G1518)*(W1518))*(W1518))/MAX((F1518)+2*(W1518)*SQRT(1+(G1518)^2),1E-6)</f>
        <v/>
      </c>
      <c r="Z1518">
        <f>ABS(K1518)/MAX(((F1518)+(G1518)*(W1518))*(W1518),1E-6)</f>
        <v/>
      </c>
      <c r="AA1518">
        <f>E1518+W1518</f>
        <v/>
      </c>
      <c r="AB1518">
        <f>AA1518+((ABS(K1518)/MAX(((F1518)+(G1518)*(W1518))*(W1518),1E-6))^2)/(2*$I$5)</f>
        <v/>
      </c>
      <c r="AC1518">
        <f>((ABS(K1518)*$D$6)/(MAX(((F1518)+(G1518)*(W1518))*(W1518),1E-6)*MAX(((((F1518)+(G1518)*(W1518))*(W1518))/MAX((F1518)+2*(W1518)*SQRT(1+(G1518)^2),1E-6))^(2/3),1E-6)))^2</f>
        <v/>
      </c>
      <c r="AD1518">
        <f>ABS(ABS(K1518)/MAX(((F1518)+(G1518)*(W1518))*(W1518),1E-6))/SQRT($I$5*MAX((((F1518)+(G1518)*(W1518))*(W1518))/MAX((F1518)+2*(G1518)*(W1518),1E-6),1E-6))</f>
        <v/>
      </c>
      <c r="AE1518">
        <f>((F1518)*(W1518)^2)/2+(G1518)*(W1518)^3/3+(ABS(K1518)^2)/($I$5*MAX(((F1518)+(G1518)*(W1518))*(W1518),1E-6))</f>
        <v/>
      </c>
      <c r="AF1518">
        <f>IF($D$20=0,0,IFERROR(AB1519+(((AC1518+AC1519)/2)*J1519)+(IF(Z1518&gt;Z1519,$D$8*((Z1518^2-Z1519^2)/(2*$I$5)),$D$9*((Z1519^2-Z1518^2)/(2*$I$5)))+($D$10*(ABS(I1519)/90)*(MAX(Z1518^2,Z1519^2)/(2*$I$5))))-AB1518,0))</f>
        <v/>
      </c>
      <c r="AG1518">
        <f>IF($D$20=0,1,IFERROR(IF(ROUND(AD1518,3)=1,1,IF(AND(ABS(AF1518)&lt;$D$19,AD1518&lt;1),1,0)),0))</f>
        <v/>
      </c>
      <c r="AH1518">
        <f>IFERROR(IF(V32="Supercritical",MAX($D$16,IFERROR(L1518,MAX($D$16,POWER((ABS(K1518)^2)/($I$5*MAX(F1518,0.1)^2),1/3)))),IF(V32="Subcritical",MAX($D$16,IFERROR(W1518,MAX($D$16,POWER((ABS(K1518)^2)/($I$5*MAX(F1518,0.1)^2),1/3)))),IF(AND(IFERROR(V1518,0)=1,IFERROR(AG1518,0)=1),IF(IFERROR(T1518,-1E99)&gt;=IFERROR(AE1518,-1E99),MAX($D$16,IFERROR(L1518,MAX($D$16,POWER((ABS(K1518)^2)/($I$5*MAX(F1518,0.1)^2),1/3)))),MAX($D$16,IFERROR(W1518,MAX($D$16,POWER((ABS(K1518)^2)/($I$5*MAX(F1518,0.1)^2),1/3))))),IF(IFERROR(V1518,0)=1,MAX($D$16,IFERROR(L1518,MAX($D$16,POWER((ABS(K1518)^2)/($I$5*MAX(F1518,0.1)^2),1/3)))),IF(IFERROR(AG1518,0)=1,MAX($D$16,IFERROR(W1518,MAX($D$16,POWER((ABS(K1518)^2)/($I$5*MAX(F1518,0.1)^2),1/3)))),MAX($D$16,POWER((ABS(K1518)^2)/($I$5*MAX(F1518,0.1)^2),1/3))))))),MAX($D$16,POWER((ABS(K1518)^2)/($I$5*MAX(F1518,0.1)^2),1/3)))</f>
        <v/>
      </c>
      <c r="AI1518">
        <f>E1518+AH1518</f>
        <v/>
      </c>
      <c r="AJ1518">
        <f>AI1518+((ABS(K1518)/MAX(((F1518)+(G1518)*(AH1518))*(AH1518),1E-6))^2)/(2*$I$5)</f>
        <v/>
      </c>
      <c r="AM1518" t="n">
        <v>0</v>
      </c>
      <c r="AN1518" t="n">
        <v>0</v>
      </c>
      <c r="AO1518">
        <f>AM1518+AN1518</f>
        <v/>
      </c>
      <c r="AP1518">
        <f>AP1517+AO1518</f>
        <v/>
      </c>
      <c r="AQ1518">
        <f>ABS(ABS(K1518)/MAX(((F1518)+(G1518)*(AH1518))*(AH1518),1E-6))/SQRT($I$5*MAX((((F1518)+(G1518)*(AH1518))*(AH1518))/MAX((F1518)+2*(G1518)*(AH1518),1E-6),1E-6))</f>
        <v/>
      </c>
      <c r="AR1518">
        <f>IF(AQ1518&lt;1,"Subcritical","Supercritical")</f>
        <v/>
      </c>
      <c r="AS1518">
        <f>((ABS(K1518)*$D$6)/(MAX(((F1518)+(G1518)*(AH1518))*(AH1518),1E-6)*MAX(((((F1518)+(G1518)*(AH1518))*(AH1518))/MAX((F1518)+2*(AH1518)*SQRT(1+(G1518)^2),1E-6))^(2/3),1E-6)))^2</f>
        <v/>
      </c>
    </row>
    <row r="1519">
      <c r="A1519" t="n">
        <v>1370</v>
      </c>
      <c r="B1519" t="n">
        <v>1368.89</v>
      </c>
      <c r="C1519" t="n">
        <v>616065.6800000001</v>
      </c>
      <c r="D1519" t="n">
        <v>3096635.376</v>
      </c>
      <c r="E1519" t="n">
        <v>631.8778</v>
      </c>
      <c r="F1519" t="n">
        <v>5.199</v>
      </c>
      <c r="G1519" t="n">
        <v>0</v>
      </c>
      <c r="H1519" t="inlineStr">
        <is>
          <t>Normal</t>
        </is>
      </c>
      <c r="I1519" t="n">
        <v>0.057</v>
      </c>
      <c r="J1519">
        <f>B1519-B1518</f>
        <v/>
      </c>
      <c r="K1519">
        <f>MAX(0,K1518-AO1518)</f>
        <v/>
      </c>
      <c r="L1519">
        <f>IF($D$20=0,IFERROR(L1518,MAX($D$16,POWER((ABS(K1519)^2)/($I$5*MAX(F1519,0.1)^2),1/3))),IF(IFERROR(V1518,0)=0,IFERROR(L1518,MAX($D$16,POWER((ABS(K1519)^2)/($I$5*MAX(F1519,0.1)^2),1/3))),IF(OR(IFERROR(L1519,0)=0,IFERROR(S1518,0)&lt;1,IFERROR(S1519,0)&lt;1),MAX($D$16,POWER((ABS(K1519)^2)/($I$5*MAX(F1519,0.1)^2),1/3)),IF(IFERROR(U1519,0)&gt;0,MAX($D$16,IFERROR(L1519,0)+((IFERROR(U1519,0))*$D$18*IF((IFERROR(S1519,0))&lt;1,1,-1))),IF(IFERROR(U1519,0)&lt;0,IF(ABS((MAX($D$16,POWER((ABS(K1519)^2)/($I$5*MAX(F1519,0.1)^2),1/3)))-IFERROR(L1519,0))&gt;$D$19,MAX($D$16,IF((MAX($D$16,POWER((ABS(K1519)^2)/($I$5*MAX(F1519,0.1)^2),1/3)))&gt;IFERROR(L1519,0),MIN((MAX($D$16,POWER((ABS(K1519)^2)/($I$5*MAX(F1519,0.1)^2),1/3))),IFERROR(L1519,0)+(MIN(ABS(IFERROR(U1519,0))*$D$18,ABS((MAX($D$16,POWER((ABS(K1519)^2)/($I$5*MAX(F1519,0.1)^2),1/3)))-IFERROR(L1519,0))))),MAX((MAX($D$16,POWER((ABS(K1519)^2)/($I$5*MAX(F1519,0.1)^2),1/3))),IFERROR(L1519,0)-(MIN(ABS(IFERROR(U1519,0))*$D$18,ABS((MAX($D$16,POWER((ABS(K1519)^2)/($I$5*MAX(F1519,0.1)^2),1/3)))-IFERROR(L1519,0))))))),MAX($D$16,POWER((ABS(K1519)^2)/($I$5*MAX(F1519,0.1)^2),1/3))),MAX($D$16,IFERROR(L1519,0)))))))</f>
        <v/>
      </c>
      <c r="M1519">
        <f>((F1519)+(G1519)*(L1519))*(L1519)</f>
        <v/>
      </c>
      <c r="N1519">
        <f>(((F1519)+(G1519)*(L1519))*(L1519))/MAX((F1519)+2*(L1519)*SQRT(1+(G1519)^2),1E-6)</f>
        <v/>
      </c>
      <c r="O1519">
        <f>ABS(K1519)/MAX(((F1519)+(G1519)*(L1519))*(L1519),1E-6)</f>
        <v/>
      </c>
      <c r="P1519">
        <f>E1519+L1519</f>
        <v/>
      </c>
      <c r="Q1519">
        <f>P1519+((ABS(K1519)/MAX(((F1519)+(G1519)*(L1519))*(L1519),1E-6))^2)/(2*$I$5)</f>
        <v/>
      </c>
      <c r="R1519">
        <f>((ABS(K1519)*$D$6)/(MAX(((F1519)+(G1519)*(L1519))*(L1519),1E-6)*MAX(((((F1519)+(G1519)*(L1519))*(L1519))/MAX((F1519)+2*(L1519)*SQRT(1+(G1519)^2),1E-6))^(2/3),1E-6)))^2</f>
        <v/>
      </c>
      <c r="S1519">
        <f>ABS(ABS(K1519)/MAX(((F1519)+(G1519)*(L1519))*(L1519),1E-6))/SQRT($I$5*MAX((((F1519)+(G1519)*(L1519))*(L1519))/MAX((F1519)+2*(G1519)*(L1519),1E-6),1E-6))</f>
        <v/>
      </c>
      <c r="T1519">
        <f>((F1519)*(L1519)^2)/2+(G1519)*(L1519)^3/3+(ABS(K1519)^2)/($I$5*MAX(((F1519)+(G1519)*(L1519))*(L1519),1E-6))</f>
        <v/>
      </c>
      <c r="U1519">
        <f>IF($D$20=0,0,IFERROR(Q1518-(((R1518+R1519)/2)*J1519)-(IF(O1518&gt;O1519,$D$8*((O1518^2-O1519^2)/(2*$I$5)),$D$9*((O1519^2-O1518^2)/(2*$I$5)))+($D$10*(ABS(I1519)/90)*(MAX(O1518^2,O1519^2)/(2*$I$5))))-Q1519,0))</f>
        <v/>
      </c>
      <c r="V1519">
        <f>IF($D$20=0,1,IFERROR(IF(ROUND(S1519,3)=1,1,IF(AND(ABS(U1519)&lt;$D$19,S1519&gt;1),1,0)),0))</f>
        <v/>
      </c>
      <c r="W1519">
        <f>IF($D$20=0,IFERROR(W1520,MAX($D$16,POWER((ABS(K1519)^2)/($I$5*MAX(F1519,0.1)^2),1/3))),IF(IFERROR(AG1520,0)=0,IFERROR(W1520,MAX($D$16,POWER((ABS(K1519)^2)/($I$5*MAX(F1519,0.1)^2),1/3))),IF(OR(IFERROR(W1519,0)=0,IFERROR(AD1520,0)&gt;1),MAX($D$16,POWER((ABS(K1519)^2)/($I$5*MAX(F1519,0.1)^2),1/3)),IF(IFERROR(AF1519,0)&gt;0,MAX($D$16,IFERROR(W1519,0)+((IFERROR(AF1519,0))*$D$18*IF((IFERROR(AD1519,0))&lt;1,1,-1))),IF(IFERROR(AF1519,0)&lt;0,IF(ABS((MAX($D$16,POWER((ABS(K1519)^2)/($I$5*MAX(F1519,0.1)^2),1/3)))-IFERROR(W1519,0))&gt;$D$19,MAX($D$16,IF((MAX($D$16,POWER((ABS(K1519)^2)/($I$5*MAX(F1519,0.1)^2),1/3)))&gt;IFERROR(W1519,0),MIN((MAX($D$16,POWER((ABS(K1519)^2)/($I$5*MAX(F1519,0.1)^2),1/3))),IFERROR(W1519,0)+(MIN(ABS(IFERROR(AF1519,0))*$D$18,ABS((MAX($D$16,POWER((ABS(K1519)^2)/($I$5*MAX(F1519,0.1)^2),1/3)))-IFERROR(W1519,0))))),MAX((MAX($D$16,POWER((ABS(K1519)^2)/($I$5*MAX(F1519,0.1)^2),1/3))),IFERROR(W1519,0)-(MIN(ABS(IFERROR(AF1519,0))*$D$18,ABS((MAX($D$16,POWER((ABS(K1519)^2)/($I$5*MAX(F1519,0.1)^2),1/3)))-IFERROR(W1519,0))))))),MAX($D$16,POWER((ABS(K1519)^2)/($I$5*MAX(F1519,0.1)^2),1/3))),MAX($D$16,IFERROR(W1519,0)))))))</f>
        <v/>
      </c>
      <c r="X1519">
        <f>((F1519)+(G1519)*(W1519))*(W1519)</f>
        <v/>
      </c>
      <c r="Y1519">
        <f>(((F1519)+(G1519)*(W1519))*(W1519))/MAX((F1519)+2*(W1519)*SQRT(1+(G1519)^2),1E-6)</f>
        <v/>
      </c>
      <c r="Z1519">
        <f>ABS(K1519)/MAX(((F1519)+(G1519)*(W1519))*(W1519),1E-6)</f>
        <v/>
      </c>
      <c r="AA1519">
        <f>E1519+W1519</f>
        <v/>
      </c>
      <c r="AB1519">
        <f>AA1519+((ABS(K1519)/MAX(((F1519)+(G1519)*(W1519))*(W1519),1E-6))^2)/(2*$I$5)</f>
        <v/>
      </c>
      <c r="AC1519">
        <f>((ABS(K1519)*$D$6)/(MAX(((F1519)+(G1519)*(W1519))*(W1519),1E-6)*MAX(((((F1519)+(G1519)*(W1519))*(W1519))/MAX((F1519)+2*(W1519)*SQRT(1+(G1519)^2),1E-6))^(2/3),1E-6)))^2</f>
        <v/>
      </c>
      <c r="AD1519">
        <f>ABS(ABS(K1519)/MAX(((F1519)+(G1519)*(W1519))*(W1519),1E-6))/SQRT($I$5*MAX((((F1519)+(G1519)*(W1519))*(W1519))/MAX((F1519)+2*(G1519)*(W1519),1E-6),1E-6))</f>
        <v/>
      </c>
      <c r="AE1519">
        <f>((F1519)*(W1519)^2)/2+(G1519)*(W1519)^3/3+(ABS(K1519)^2)/($I$5*MAX(((F1519)+(G1519)*(W1519))*(W1519),1E-6))</f>
        <v/>
      </c>
      <c r="AF1519">
        <f>IF($D$20=0,0,IFERROR(AB1520+(((AC1519+AC1520)/2)*J1520)+(IF(Z1519&gt;Z1520,$D$8*((Z1519^2-Z1520^2)/(2*$I$5)),$D$9*((Z1520^2-Z1519^2)/(2*$I$5)))+($D$10*(ABS(I1520)/90)*(MAX(Z1519^2,Z1520^2)/(2*$I$5))))-AB1519,0))</f>
        <v/>
      </c>
      <c r="AG1519">
        <f>IF($D$20=0,1,IFERROR(IF(ROUND(AD1519,3)=1,1,IF(AND(ABS(AF1519)&lt;$D$19,AD1519&lt;1),1,0)),0))</f>
        <v/>
      </c>
      <c r="AH1519">
        <f>IFERROR(IF(V32="Supercritical",MAX($D$16,IFERROR(L1519,MAX($D$16,POWER((ABS(K1519)^2)/($I$5*MAX(F1519,0.1)^2),1/3)))),IF(V32="Subcritical",MAX($D$16,IFERROR(W1519,MAX($D$16,POWER((ABS(K1519)^2)/($I$5*MAX(F1519,0.1)^2),1/3)))),IF(AND(IFERROR(V1519,0)=1,IFERROR(AG1519,0)=1),IF(IFERROR(T1519,-1E99)&gt;=IFERROR(AE1519,-1E99),MAX($D$16,IFERROR(L1519,MAX($D$16,POWER((ABS(K1519)^2)/($I$5*MAX(F1519,0.1)^2),1/3)))),MAX($D$16,IFERROR(W1519,MAX($D$16,POWER((ABS(K1519)^2)/($I$5*MAX(F1519,0.1)^2),1/3))))),IF(IFERROR(V1519,0)=1,MAX($D$16,IFERROR(L1519,MAX($D$16,POWER((ABS(K1519)^2)/($I$5*MAX(F1519,0.1)^2),1/3)))),IF(IFERROR(AG1519,0)=1,MAX($D$16,IFERROR(W1519,MAX($D$16,POWER((ABS(K1519)^2)/($I$5*MAX(F1519,0.1)^2),1/3)))),MAX($D$16,POWER((ABS(K1519)^2)/($I$5*MAX(F1519,0.1)^2),1/3))))))),MAX($D$16,POWER((ABS(K1519)^2)/($I$5*MAX(F1519,0.1)^2),1/3)))</f>
        <v/>
      </c>
      <c r="AI1519">
        <f>E1519+AH1519</f>
        <v/>
      </c>
      <c r="AJ1519">
        <f>AI1519+((ABS(K1519)/MAX(((F1519)+(G1519)*(AH1519))*(AH1519),1E-6))^2)/(2*$I$5)</f>
        <v/>
      </c>
      <c r="AM1519" t="n">
        <v>0</v>
      </c>
      <c r="AN1519" t="n">
        <v>0</v>
      </c>
      <c r="AO1519">
        <f>AM1519+AN1519</f>
        <v/>
      </c>
      <c r="AP1519">
        <f>AP1518+AO1519</f>
        <v/>
      </c>
      <c r="AQ1519">
        <f>ABS(ABS(K1519)/MAX(((F1519)+(G1519)*(AH1519))*(AH1519),1E-6))/SQRT($I$5*MAX((((F1519)+(G1519)*(AH1519))*(AH1519))/MAX((F1519)+2*(G1519)*(AH1519),1E-6),1E-6))</f>
        <v/>
      </c>
      <c r="AR1519">
        <f>IF(AQ1519&lt;1,"Subcritical","Supercritical")</f>
        <v/>
      </c>
      <c r="AS1519">
        <f>((ABS(K1519)*$D$6)/(MAX(((F1519)+(G1519)*(AH1519))*(AH1519),1E-6)*MAX(((((F1519)+(G1519)*(AH1519))*(AH1519))/MAX((F1519)+2*(AH1519)*SQRT(1+(G1519)^2),1E-6))^(2/3),1E-6)))^2</f>
        <v/>
      </c>
    </row>
    <row r="1520">
      <c r="A1520" t="n">
        <v>1371</v>
      </c>
      <c r="B1520" t="n">
        <v>1369.89</v>
      </c>
      <c r="C1520" t="n">
        <v>616065.686</v>
      </c>
      <c r="D1520" t="n">
        <v>3096634.376</v>
      </c>
      <c r="E1520" t="n">
        <v>631.8776</v>
      </c>
      <c r="F1520" t="n">
        <v>5.199</v>
      </c>
      <c r="G1520" t="n">
        <v>0</v>
      </c>
      <c r="H1520" t="inlineStr">
        <is>
          <t>Normal</t>
        </is>
      </c>
      <c r="I1520" t="n">
        <v>0</v>
      </c>
      <c r="J1520">
        <f>B1520-B1519</f>
        <v/>
      </c>
      <c r="K1520">
        <f>MAX(0,K1519-AO1519)</f>
        <v/>
      </c>
      <c r="L1520">
        <f>IF($D$20=0,IFERROR(L1519,MAX($D$16,POWER((ABS(K1520)^2)/($I$5*MAX(F1520,0.1)^2),1/3))),IF(IFERROR(V1519,0)=0,IFERROR(L1519,MAX($D$16,POWER((ABS(K1520)^2)/($I$5*MAX(F1520,0.1)^2),1/3))),IF(OR(IFERROR(L1520,0)=0,IFERROR(S1519,0)&lt;1,IFERROR(S1520,0)&lt;1),MAX($D$16,POWER((ABS(K1520)^2)/($I$5*MAX(F1520,0.1)^2),1/3)),IF(IFERROR(U1520,0)&gt;0,MAX($D$16,IFERROR(L1520,0)+((IFERROR(U1520,0))*$D$18*IF((IFERROR(S1520,0))&lt;1,1,-1))),IF(IFERROR(U1520,0)&lt;0,IF(ABS((MAX($D$16,POWER((ABS(K1520)^2)/($I$5*MAX(F1520,0.1)^2),1/3)))-IFERROR(L1520,0))&gt;$D$19,MAX($D$16,IF((MAX($D$16,POWER((ABS(K1520)^2)/($I$5*MAX(F1520,0.1)^2),1/3)))&gt;IFERROR(L1520,0),MIN((MAX($D$16,POWER((ABS(K1520)^2)/($I$5*MAX(F1520,0.1)^2),1/3))),IFERROR(L1520,0)+(MIN(ABS(IFERROR(U1520,0))*$D$18,ABS((MAX($D$16,POWER((ABS(K1520)^2)/($I$5*MAX(F1520,0.1)^2),1/3)))-IFERROR(L1520,0))))),MAX((MAX($D$16,POWER((ABS(K1520)^2)/($I$5*MAX(F1520,0.1)^2),1/3))),IFERROR(L1520,0)-(MIN(ABS(IFERROR(U1520,0))*$D$18,ABS((MAX($D$16,POWER((ABS(K1520)^2)/($I$5*MAX(F1520,0.1)^2),1/3)))-IFERROR(L1520,0))))))),MAX($D$16,POWER((ABS(K1520)^2)/($I$5*MAX(F1520,0.1)^2),1/3))),MAX($D$16,IFERROR(L1520,0)))))))</f>
        <v/>
      </c>
      <c r="M1520">
        <f>((F1520)+(G1520)*(L1520))*(L1520)</f>
        <v/>
      </c>
      <c r="N1520">
        <f>(((F1520)+(G1520)*(L1520))*(L1520))/MAX((F1520)+2*(L1520)*SQRT(1+(G1520)^2),1E-6)</f>
        <v/>
      </c>
      <c r="O1520">
        <f>ABS(K1520)/MAX(((F1520)+(G1520)*(L1520))*(L1520),1E-6)</f>
        <v/>
      </c>
      <c r="P1520">
        <f>E1520+L1520</f>
        <v/>
      </c>
      <c r="Q1520">
        <f>P1520+((ABS(K1520)/MAX(((F1520)+(G1520)*(L1520))*(L1520),1E-6))^2)/(2*$I$5)</f>
        <v/>
      </c>
      <c r="R1520">
        <f>((ABS(K1520)*$D$6)/(MAX(((F1520)+(G1520)*(L1520))*(L1520),1E-6)*MAX(((((F1520)+(G1520)*(L1520))*(L1520))/MAX((F1520)+2*(L1520)*SQRT(1+(G1520)^2),1E-6))^(2/3),1E-6)))^2</f>
        <v/>
      </c>
      <c r="S1520">
        <f>ABS(ABS(K1520)/MAX(((F1520)+(G1520)*(L1520))*(L1520),1E-6))/SQRT($I$5*MAX((((F1520)+(G1520)*(L1520))*(L1520))/MAX((F1520)+2*(G1520)*(L1520),1E-6),1E-6))</f>
        <v/>
      </c>
      <c r="T1520">
        <f>((F1520)*(L1520)^2)/2+(G1520)*(L1520)^3/3+(ABS(K1520)^2)/($I$5*MAX(((F1520)+(G1520)*(L1520))*(L1520),1E-6))</f>
        <v/>
      </c>
      <c r="U1520">
        <f>IF($D$20=0,0,IFERROR(Q1519-(((R1519+R1520)/2)*J1520)-(IF(O1519&gt;O1520,$D$8*((O1519^2-O1520^2)/(2*$I$5)),$D$9*((O1520^2-O1519^2)/(2*$I$5)))+($D$10*(ABS(I1520)/90)*(MAX(O1519^2,O1520^2)/(2*$I$5))))-Q1520,0))</f>
        <v/>
      </c>
      <c r="V1520">
        <f>IF($D$20=0,1,IFERROR(IF(ROUND(S1520,3)=1,1,IF(AND(ABS(U1520)&lt;$D$19,S1520&gt;1),1,0)),0))</f>
        <v/>
      </c>
      <c r="W1520">
        <f>IF($D$20=0,IFERROR(W1521,MAX($D$16,POWER((ABS(K1520)^2)/($I$5*MAX(F1520,0.1)^2),1/3))),IF(IFERROR(AG1521,0)=0,IFERROR(W1521,MAX($D$16,POWER((ABS(K1520)^2)/($I$5*MAX(F1520,0.1)^2),1/3))),IF(OR(IFERROR(W1520,0)=0,IFERROR(AD1521,0)&gt;1),MAX($D$16,POWER((ABS(K1520)^2)/($I$5*MAX(F1520,0.1)^2),1/3)),IF(IFERROR(AF1520,0)&gt;0,MAX($D$16,IFERROR(W1520,0)+((IFERROR(AF1520,0))*$D$18*IF((IFERROR(AD1520,0))&lt;1,1,-1))),IF(IFERROR(AF1520,0)&lt;0,IF(ABS((MAX($D$16,POWER((ABS(K1520)^2)/($I$5*MAX(F1520,0.1)^2),1/3)))-IFERROR(W1520,0))&gt;$D$19,MAX($D$16,IF((MAX($D$16,POWER((ABS(K1520)^2)/($I$5*MAX(F1520,0.1)^2),1/3)))&gt;IFERROR(W1520,0),MIN((MAX($D$16,POWER((ABS(K1520)^2)/($I$5*MAX(F1520,0.1)^2),1/3))),IFERROR(W1520,0)+(MIN(ABS(IFERROR(AF1520,0))*$D$18,ABS((MAX($D$16,POWER((ABS(K1520)^2)/($I$5*MAX(F1520,0.1)^2),1/3)))-IFERROR(W1520,0))))),MAX((MAX($D$16,POWER((ABS(K1520)^2)/($I$5*MAX(F1520,0.1)^2),1/3))),IFERROR(W1520,0)-(MIN(ABS(IFERROR(AF1520,0))*$D$18,ABS((MAX($D$16,POWER((ABS(K1520)^2)/($I$5*MAX(F1520,0.1)^2),1/3)))-IFERROR(W1520,0))))))),MAX($D$16,POWER((ABS(K1520)^2)/($I$5*MAX(F1520,0.1)^2),1/3))),MAX($D$16,IFERROR(W1520,0)))))))</f>
        <v/>
      </c>
      <c r="X1520">
        <f>((F1520)+(G1520)*(W1520))*(W1520)</f>
        <v/>
      </c>
      <c r="Y1520">
        <f>(((F1520)+(G1520)*(W1520))*(W1520))/MAX((F1520)+2*(W1520)*SQRT(1+(G1520)^2),1E-6)</f>
        <v/>
      </c>
      <c r="Z1520">
        <f>ABS(K1520)/MAX(((F1520)+(G1520)*(W1520))*(W1520),1E-6)</f>
        <v/>
      </c>
      <c r="AA1520">
        <f>E1520+W1520</f>
        <v/>
      </c>
      <c r="AB1520">
        <f>AA1520+((ABS(K1520)/MAX(((F1520)+(G1520)*(W1520))*(W1520),1E-6))^2)/(2*$I$5)</f>
        <v/>
      </c>
      <c r="AC1520">
        <f>((ABS(K1520)*$D$6)/(MAX(((F1520)+(G1520)*(W1520))*(W1520),1E-6)*MAX(((((F1520)+(G1520)*(W1520))*(W1520))/MAX((F1520)+2*(W1520)*SQRT(1+(G1520)^2),1E-6))^(2/3),1E-6)))^2</f>
        <v/>
      </c>
      <c r="AD1520">
        <f>ABS(ABS(K1520)/MAX(((F1520)+(G1520)*(W1520))*(W1520),1E-6))/SQRT($I$5*MAX((((F1520)+(G1520)*(W1520))*(W1520))/MAX((F1520)+2*(G1520)*(W1520),1E-6),1E-6))</f>
        <v/>
      </c>
      <c r="AE1520">
        <f>((F1520)*(W1520)^2)/2+(G1520)*(W1520)^3/3+(ABS(K1520)^2)/($I$5*MAX(((F1520)+(G1520)*(W1520))*(W1520),1E-6))</f>
        <v/>
      </c>
      <c r="AF1520">
        <f>IF($D$20=0,0,IFERROR(AB1521+(((AC1520+AC1521)/2)*J1521)+(IF(Z1520&gt;Z1521,$D$8*((Z1520^2-Z1521^2)/(2*$I$5)),$D$9*((Z1521^2-Z1520^2)/(2*$I$5)))+($D$10*(ABS(I1521)/90)*(MAX(Z1520^2,Z1521^2)/(2*$I$5))))-AB1520,0))</f>
        <v/>
      </c>
      <c r="AG1520">
        <f>IF($D$20=0,1,IFERROR(IF(ROUND(AD1520,3)=1,1,IF(AND(ABS(AF1520)&lt;$D$19,AD1520&lt;1),1,0)),0))</f>
        <v/>
      </c>
      <c r="AH1520">
        <f>IFERROR(IF(V32="Supercritical",MAX($D$16,IFERROR(L1520,MAX($D$16,POWER((ABS(K1520)^2)/($I$5*MAX(F1520,0.1)^2),1/3)))),IF(V32="Subcritical",MAX($D$16,IFERROR(W1520,MAX($D$16,POWER((ABS(K1520)^2)/($I$5*MAX(F1520,0.1)^2),1/3)))),IF(AND(IFERROR(V1520,0)=1,IFERROR(AG1520,0)=1),IF(IFERROR(T1520,-1E99)&gt;=IFERROR(AE1520,-1E99),MAX($D$16,IFERROR(L1520,MAX($D$16,POWER((ABS(K1520)^2)/($I$5*MAX(F1520,0.1)^2),1/3)))),MAX($D$16,IFERROR(W1520,MAX($D$16,POWER((ABS(K1520)^2)/($I$5*MAX(F1520,0.1)^2),1/3))))),IF(IFERROR(V1520,0)=1,MAX($D$16,IFERROR(L1520,MAX($D$16,POWER((ABS(K1520)^2)/($I$5*MAX(F1520,0.1)^2),1/3)))),IF(IFERROR(AG1520,0)=1,MAX($D$16,IFERROR(W1520,MAX($D$16,POWER((ABS(K1520)^2)/($I$5*MAX(F1520,0.1)^2),1/3)))),MAX($D$16,POWER((ABS(K1520)^2)/($I$5*MAX(F1520,0.1)^2),1/3))))))),MAX($D$16,POWER((ABS(K1520)^2)/($I$5*MAX(F1520,0.1)^2),1/3)))</f>
        <v/>
      </c>
      <c r="AI1520">
        <f>E1520+AH1520</f>
        <v/>
      </c>
      <c r="AJ1520">
        <f>AI1520+((ABS(K1520)/MAX(((F1520)+(G1520)*(AH1520))*(AH1520),1E-6))^2)/(2*$I$5)</f>
        <v/>
      </c>
      <c r="AM1520" t="n">
        <v>0</v>
      </c>
      <c r="AN1520" t="n">
        <v>0</v>
      </c>
      <c r="AO1520">
        <f>AM1520+AN1520</f>
        <v/>
      </c>
      <c r="AP1520">
        <f>AP1519+AO1520</f>
        <v/>
      </c>
      <c r="AQ1520">
        <f>ABS(ABS(K1520)/MAX(((F1520)+(G1520)*(AH1520))*(AH1520),1E-6))/SQRT($I$5*MAX((((F1520)+(G1520)*(AH1520))*(AH1520))/MAX((F1520)+2*(G1520)*(AH1520),1E-6),1E-6))</f>
        <v/>
      </c>
      <c r="AR1520">
        <f>IF(AQ1520&lt;1,"Subcritical","Supercritical")</f>
        <v/>
      </c>
      <c r="AS1520">
        <f>((ABS(K1520)*$D$6)/(MAX(((F1520)+(G1520)*(AH1520))*(AH1520),1E-6)*MAX(((((F1520)+(G1520)*(AH1520))*(AH1520))/MAX((F1520)+2*(AH1520)*SQRT(1+(G1520)^2),1E-6))^(2/3),1E-6)))^2</f>
        <v/>
      </c>
    </row>
    <row r="1521">
      <c r="A1521" t="n">
        <v>1372</v>
      </c>
      <c r="B1521" t="n">
        <v>1370.89</v>
      </c>
      <c r="C1521" t="n">
        <v>616065.692</v>
      </c>
      <c r="D1521" t="n">
        <v>3096633.376</v>
      </c>
      <c r="E1521" t="n">
        <v>631.8774</v>
      </c>
      <c r="F1521" t="n">
        <v>5.199</v>
      </c>
      <c r="G1521" t="n">
        <v>0</v>
      </c>
      <c r="H1521" t="inlineStr">
        <is>
          <t>Normal</t>
        </is>
      </c>
      <c r="I1521" t="n">
        <v>0</v>
      </c>
      <c r="J1521">
        <f>B1521-B1520</f>
        <v/>
      </c>
      <c r="K1521">
        <f>MAX(0,K1520-AO1520)</f>
        <v/>
      </c>
      <c r="L1521">
        <f>IF($D$20=0,IFERROR(L1520,MAX($D$16,POWER((ABS(K1521)^2)/($I$5*MAX(F1521,0.1)^2),1/3))),IF(IFERROR(V1520,0)=0,IFERROR(L1520,MAX($D$16,POWER((ABS(K1521)^2)/($I$5*MAX(F1521,0.1)^2),1/3))),IF(OR(IFERROR(L1521,0)=0,IFERROR(S1520,0)&lt;1,IFERROR(S1521,0)&lt;1),MAX($D$16,POWER((ABS(K1521)^2)/($I$5*MAX(F1521,0.1)^2),1/3)),IF(IFERROR(U1521,0)&gt;0,MAX($D$16,IFERROR(L1521,0)+((IFERROR(U1521,0))*$D$18*IF((IFERROR(S1521,0))&lt;1,1,-1))),IF(IFERROR(U1521,0)&lt;0,IF(ABS((MAX($D$16,POWER((ABS(K1521)^2)/($I$5*MAX(F1521,0.1)^2),1/3)))-IFERROR(L1521,0))&gt;$D$19,MAX($D$16,IF((MAX($D$16,POWER((ABS(K1521)^2)/($I$5*MAX(F1521,0.1)^2),1/3)))&gt;IFERROR(L1521,0),MIN((MAX($D$16,POWER((ABS(K1521)^2)/($I$5*MAX(F1521,0.1)^2),1/3))),IFERROR(L1521,0)+(MIN(ABS(IFERROR(U1521,0))*$D$18,ABS((MAX($D$16,POWER((ABS(K1521)^2)/($I$5*MAX(F1521,0.1)^2),1/3)))-IFERROR(L1521,0))))),MAX((MAX($D$16,POWER((ABS(K1521)^2)/($I$5*MAX(F1521,0.1)^2),1/3))),IFERROR(L1521,0)-(MIN(ABS(IFERROR(U1521,0))*$D$18,ABS((MAX($D$16,POWER((ABS(K1521)^2)/($I$5*MAX(F1521,0.1)^2),1/3)))-IFERROR(L1521,0))))))),MAX($D$16,POWER((ABS(K1521)^2)/($I$5*MAX(F1521,0.1)^2),1/3))),MAX($D$16,IFERROR(L1521,0)))))))</f>
        <v/>
      </c>
      <c r="M1521">
        <f>((F1521)+(G1521)*(L1521))*(L1521)</f>
        <v/>
      </c>
      <c r="N1521">
        <f>(((F1521)+(G1521)*(L1521))*(L1521))/MAX((F1521)+2*(L1521)*SQRT(1+(G1521)^2),1E-6)</f>
        <v/>
      </c>
      <c r="O1521">
        <f>ABS(K1521)/MAX(((F1521)+(G1521)*(L1521))*(L1521),1E-6)</f>
        <v/>
      </c>
      <c r="P1521">
        <f>E1521+L1521</f>
        <v/>
      </c>
      <c r="Q1521">
        <f>P1521+((ABS(K1521)/MAX(((F1521)+(G1521)*(L1521))*(L1521),1E-6))^2)/(2*$I$5)</f>
        <v/>
      </c>
      <c r="R1521">
        <f>((ABS(K1521)*$D$6)/(MAX(((F1521)+(G1521)*(L1521))*(L1521),1E-6)*MAX(((((F1521)+(G1521)*(L1521))*(L1521))/MAX((F1521)+2*(L1521)*SQRT(1+(G1521)^2),1E-6))^(2/3),1E-6)))^2</f>
        <v/>
      </c>
      <c r="S1521">
        <f>ABS(ABS(K1521)/MAX(((F1521)+(G1521)*(L1521))*(L1521),1E-6))/SQRT($I$5*MAX((((F1521)+(G1521)*(L1521))*(L1521))/MAX((F1521)+2*(G1521)*(L1521),1E-6),1E-6))</f>
        <v/>
      </c>
      <c r="T1521">
        <f>((F1521)*(L1521)^2)/2+(G1521)*(L1521)^3/3+(ABS(K1521)^2)/($I$5*MAX(((F1521)+(G1521)*(L1521))*(L1521),1E-6))</f>
        <v/>
      </c>
      <c r="U1521">
        <f>IF($D$20=0,0,IFERROR(Q1520-(((R1520+R1521)/2)*J1521)-(IF(O1520&gt;O1521,$D$8*((O1520^2-O1521^2)/(2*$I$5)),$D$9*((O1521^2-O1520^2)/(2*$I$5)))+($D$10*(ABS(I1521)/90)*(MAX(O1520^2,O1521^2)/(2*$I$5))))-Q1521,0))</f>
        <v/>
      </c>
      <c r="V1521">
        <f>IF($D$20=0,1,IFERROR(IF(ROUND(S1521,3)=1,1,IF(AND(ABS(U1521)&lt;$D$19,S1521&gt;1),1,0)),0))</f>
        <v/>
      </c>
      <c r="W1521">
        <f>IF($D$20=0,IFERROR(W1522,MAX($D$16,POWER((ABS(K1521)^2)/($I$5*MAX(F1521,0.1)^2),1/3))),IF(IFERROR(AG1522,0)=0,IFERROR(W1522,MAX($D$16,POWER((ABS(K1521)^2)/($I$5*MAX(F1521,0.1)^2),1/3))),IF(OR(IFERROR(W1521,0)=0,IFERROR(AD1522,0)&gt;1),MAX($D$16,POWER((ABS(K1521)^2)/($I$5*MAX(F1521,0.1)^2),1/3)),IF(IFERROR(AF1521,0)&gt;0,MAX($D$16,IFERROR(W1521,0)+((IFERROR(AF1521,0))*$D$18*IF((IFERROR(AD1521,0))&lt;1,1,-1))),IF(IFERROR(AF1521,0)&lt;0,IF(ABS((MAX($D$16,POWER((ABS(K1521)^2)/($I$5*MAX(F1521,0.1)^2),1/3)))-IFERROR(W1521,0))&gt;$D$19,MAX($D$16,IF((MAX($D$16,POWER((ABS(K1521)^2)/($I$5*MAX(F1521,0.1)^2),1/3)))&gt;IFERROR(W1521,0),MIN((MAX($D$16,POWER((ABS(K1521)^2)/($I$5*MAX(F1521,0.1)^2),1/3))),IFERROR(W1521,0)+(MIN(ABS(IFERROR(AF1521,0))*$D$18,ABS((MAX($D$16,POWER((ABS(K1521)^2)/($I$5*MAX(F1521,0.1)^2),1/3)))-IFERROR(W1521,0))))),MAX((MAX($D$16,POWER((ABS(K1521)^2)/($I$5*MAX(F1521,0.1)^2),1/3))),IFERROR(W1521,0)-(MIN(ABS(IFERROR(AF1521,0))*$D$18,ABS((MAX($D$16,POWER((ABS(K1521)^2)/($I$5*MAX(F1521,0.1)^2),1/3)))-IFERROR(W1521,0))))))),MAX($D$16,POWER((ABS(K1521)^2)/($I$5*MAX(F1521,0.1)^2),1/3))),MAX($D$16,IFERROR(W1521,0)))))))</f>
        <v/>
      </c>
      <c r="X1521">
        <f>((F1521)+(G1521)*(W1521))*(W1521)</f>
        <v/>
      </c>
      <c r="Y1521">
        <f>(((F1521)+(G1521)*(W1521))*(W1521))/MAX((F1521)+2*(W1521)*SQRT(1+(G1521)^2),1E-6)</f>
        <v/>
      </c>
      <c r="Z1521">
        <f>ABS(K1521)/MAX(((F1521)+(G1521)*(W1521))*(W1521),1E-6)</f>
        <v/>
      </c>
      <c r="AA1521">
        <f>E1521+W1521</f>
        <v/>
      </c>
      <c r="AB1521">
        <f>AA1521+((ABS(K1521)/MAX(((F1521)+(G1521)*(W1521))*(W1521),1E-6))^2)/(2*$I$5)</f>
        <v/>
      </c>
      <c r="AC1521">
        <f>((ABS(K1521)*$D$6)/(MAX(((F1521)+(G1521)*(W1521))*(W1521),1E-6)*MAX(((((F1521)+(G1521)*(W1521))*(W1521))/MAX((F1521)+2*(W1521)*SQRT(1+(G1521)^2),1E-6))^(2/3),1E-6)))^2</f>
        <v/>
      </c>
      <c r="AD1521">
        <f>ABS(ABS(K1521)/MAX(((F1521)+(G1521)*(W1521))*(W1521),1E-6))/SQRT($I$5*MAX((((F1521)+(G1521)*(W1521))*(W1521))/MAX((F1521)+2*(G1521)*(W1521),1E-6),1E-6))</f>
        <v/>
      </c>
      <c r="AE1521">
        <f>((F1521)*(W1521)^2)/2+(G1521)*(W1521)^3/3+(ABS(K1521)^2)/($I$5*MAX(((F1521)+(G1521)*(W1521))*(W1521),1E-6))</f>
        <v/>
      </c>
      <c r="AF1521">
        <f>IF($D$20=0,0,IFERROR(AB1522+(((AC1521+AC1522)/2)*J1522)+(IF(Z1521&gt;Z1522,$D$8*((Z1521^2-Z1522^2)/(2*$I$5)),$D$9*((Z1522^2-Z1521^2)/(2*$I$5)))+($D$10*(ABS(I1522)/90)*(MAX(Z1521^2,Z1522^2)/(2*$I$5))))-AB1521,0))</f>
        <v/>
      </c>
      <c r="AG1521">
        <f>IF($D$20=0,1,IFERROR(IF(ROUND(AD1521,3)=1,1,IF(AND(ABS(AF1521)&lt;$D$19,AD1521&lt;1),1,0)),0))</f>
        <v/>
      </c>
      <c r="AH1521">
        <f>IFERROR(IF(V32="Supercritical",MAX($D$16,IFERROR(L1521,MAX($D$16,POWER((ABS(K1521)^2)/($I$5*MAX(F1521,0.1)^2),1/3)))),IF(V32="Subcritical",MAX($D$16,IFERROR(W1521,MAX($D$16,POWER((ABS(K1521)^2)/($I$5*MAX(F1521,0.1)^2),1/3)))),IF(AND(IFERROR(V1521,0)=1,IFERROR(AG1521,0)=1),IF(IFERROR(T1521,-1E99)&gt;=IFERROR(AE1521,-1E99),MAX($D$16,IFERROR(L1521,MAX($D$16,POWER((ABS(K1521)^2)/($I$5*MAX(F1521,0.1)^2),1/3)))),MAX($D$16,IFERROR(W1521,MAX($D$16,POWER((ABS(K1521)^2)/($I$5*MAX(F1521,0.1)^2),1/3))))),IF(IFERROR(V1521,0)=1,MAX($D$16,IFERROR(L1521,MAX($D$16,POWER((ABS(K1521)^2)/($I$5*MAX(F1521,0.1)^2),1/3)))),IF(IFERROR(AG1521,0)=1,MAX($D$16,IFERROR(W1521,MAX($D$16,POWER((ABS(K1521)^2)/($I$5*MAX(F1521,0.1)^2),1/3)))),MAX($D$16,POWER((ABS(K1521)^2)/($I$5*MAX(F1521,0.1)^2),1/3))))))),MAX($D$16,POWER((ABS(K1521)^2)/($I$5*MAX(F1521,0.1)^2),1/3)))</f>
        <v/>
      </c>
      <c r="AI1521">
        <f>E1521+AH1521</f>
        <v/>
      </c>
      <c r="AJ1521">
        <f>AI1521+((ABS(K1521)/MAX(((F1521)+(G1521)*(AH1521))*(AH1521),1E-6))^2)/(2*$I$5)</f>
        <v/>
      </c>
      <c r="AM1521" t="n">
        <v>0</v>
      </c>
      <c r="AN1521" t="n">
        <v>0</v>
      </c>
      <c r="AO1521">
        <f>AM1521+AN1521</f>
        <v/>
      </c>
      <c r="AP1521">
        <f>AP1520+AO1521</f>
        <v/>
      </c>
      <c r="AQ1521">
        <f>ABS(ABS(K1521)/MAX(((F1521)+(G1521)*(AH1521))*(AH1521),1E-6))/SQRT($I$5*MAX((((F1521)+(G1521)*(AH1521))*(AH1521))/MAX((F1521)+2*(G1521)*(AH1521),1E-6),1E-6))</f>
        <v/>
      </c>
      <c r="AR1521">
        <f>IF(AQ1521&lt;1,"Subcritical","Supercritical")</f>
        <v/>
      </c>
      <c r="AS1521">
        <f>((ABS(K1521)*$D$6)/(MAX(((F1521)+(G1521)*(AH1521))*(AH1521),1E-6)*MAX(((((F1521)+(G1521)*(AH1521))*(AH1521))/MAX((F1521)+2*(AH1521)*SQRT(1+(G1521)^2),1E-6))^(2/3),1E-6)))^2</f>
        <v/>
      </c>
    </row>
    <row r="1522">
      <c r="A1522" t="n">
        <v>1373</v>
      </c>
      <c r="B1522" t="n">
        <v>1371.889</v>
      </c>
      <c r="C1522" t="n">
        <v>616065.698</v>
      </c>
      <c r="D1522" t="n">
        <v>3096632.377</v>
      </c>
      <c r="E1522" t="n">
        <v>631.8772</v>
      </c>
      <c r="F1522" t="n">
        <v>5.2</v>
      </c>
      <c r="G1522" t="n">
        <v>0</v>
      </c>
      <c r="H1522" t="inlineStr">
        <is>
          <t>Normal</t>
        </is>
      </c>
      <c r="I1522" t="n">
        <v>0.057</v>
      </c>
      <c r="J1522">
        <f>B1522-B1521</f>
        <v/>
      </c>
      <c r="K1522">
        <f>MAX(0,K1521-AO1521)</f>
        <v/>
      </c>
      <c r="L1522">
        <f>IF($D$20=0,IFERROR(L1521,MAX($D$16,POWER((ABS(K1522)^2)/($I$5*MAX(F1522,0.1)^2),1/3))),IF(IFERROR(V1521,0)=0,IFERROR(L1521,MAX($D$16,POWER((ABS(K1522)^2)/($I$5*MAX(F1522,0.1)^2),1/3))),IF(OR(IFERROR(L1522,0)=0,IFERROR(S1521,0)&lt;1,IFERROR(S1522,0)&lt;1),MAX($D$16,POWER((ABS(K1522)^2)/($I$5*MAX(F1522,0.1)^2),1/3)),IF(IFERROR(U1522,0)&gt;0,MAX($D$16,IFERROR(L1522,0)+((IFERROR(U1522,0))*$D$18*IF((IFERROR(S1522,0))&lt;1,1,-1))),IF(IFERROR(U1522,0)&lt;0,IF(ABS((MAX($D$16,POWER((ABS(K1522)^2)/($I$5*MAX(F1522,0.1)^2),1/3)))-IFERROR(L1522,0))&gt;$D$19,MAX($D$16,IF((MAX($D$16,POWER((ABS(K1522)^2)/($I$5*MAX(F1522,0.1)^2),1/3)))&gt;IFERROR(L1522,0),MIN((MAX($D$16,POWER((ABS(K1522)^2)/($I$5*MAX(F1522,0.1)^2),1/3))),IFERROR(L1522,0)+(MIN(ABS(IFERROR(U1522,0))*$D$18,ABS((MAX($D$16,POWER((ABS(K1522)^2)/($I$5*MAX(F1522,0.1)^2),1/3)))-IFERROR(L1522,0))))),MAX((MAX($D$16,POWER((ABS(K1522)^2)/($I$5*MAX(F1522,0.1)^2),1/3))),IFERROR(L1522,0)-(MIN(ABS(IFERROR(U1522,0))*$D$18,ABS((MAX($D$16,POWER((ABS(K1522)^2)/($I$5*MAX(F1522,0.1)^2),1/3)))-IFERROR(L1522,0))))))),MAX($D$16,POWER((ABS(K1522)^2)/($I$5*MAX(F1522,0.1)^2),1/3))),MAX($D$16,IFERROR(L1522,0)))))))</f>
        <v/>
      </c>
      <c r="M1522">
        <f>((F1522)+(G1522)*(L1522))*(L1522)</f>
        <v/>
      </c>
      <c r="N1522">
        <f>(((F1522)+(G1522)*(L1522))*(L1522))/MAX((F1522)+2*(L1522)*SQRT(1+(G1522)^2),1E-6)</f>
        <v/>
      </c>
      <c r="O1522">
        <f>ABS(K1522)/MAX(((F1522)+(G1522)*(L1522))*(L1522),1E-6)</f>
        <v/>
      </c>
      <c r="P1522">
        <f>E1522+L1522</f>
        <v/>
      </c>
      <c r="Q1522">
        <f>P1522+((ABS(K1522)/MAX(((F1522)+(G1522)*(L1522))*(L1522),1E-6))^2)/(2*$I$5)</f>
        <v/>
      </c>
      <c r="R1522">
        <f>((ABS(K1522)*$D$6)/(MAX(((F1522)+(G1522)*(L1522))*(L1522),1E-6)*MAX(((((F1522)+(G1522)*(L1522))*(L1522))/MAX((F1522)+2*(L1522)*SQRT(1+(G1522)^2),1E-6))^(2/3),1E-6)))^2</f>
        <v/>
      </c>
      <c r="S1522">
        <f>ABS(ABS(K1522)/MAX(((F1522)+(G1522)*(L1522))*(L1522),1E-6))/SQRT($I$5*MAX((((F1522)+(G1522)*(L1522))*(L1522))/MAX((F1522)+2*(G1522)*(L1522),1E-6),1E-6))</f>
        <v/>
      </c>
      <c r="T1522">
        <f>((F1522)*(L1522)^2)/2+(G1522)*(L1522)^3/3+(ABS(K1522)^2)/($I$5*MAX(((F1522)+(G1522)*(L1522))*(L1522),1E-6))</f>
        <v/>
      </c>
      <c r="U1522">
        <f>IF($D$20=0,0,IFERROR(Q1521-(((R1521+R1522)/2)*J1522)-(IF(O1521&gt;O1522,$D$8*((O1521^2-O1522^2)/(2*$I$5)),$D$9*((O1522^2-O1521^2)/(2*$I$5)))+($D$10*(ABS(I1522)/90)*(MAX(O1521^2,O1522^2)/(2*$I$5))))-Q1522,0))</f>
        <v/>
      </c>
      <c r="V1522">
        <f>IF($D$20=0,1,IFERROR(IF(ROUND(S1522,3)=1,1,IF(AND(ABS(U1522)&lt;$D$19,S1522&gt;1),1,0)),0))</f>
        <v/>
      </c>
      <c r="W1522">
        <f>IF($D$20=0,IFERROR(W1523,MAX($D$16,POWER((ABS(K1522)^2)/($I$5*MAX(F1522,0.1)^2),1/3))),IF(IFERROR(AG1523,0)=0,IFERROR(W1523,MAX($D$16,POWER((ABS(K1522)^2)/($I$5*MAX(F1522,0.1)^2),1/3))),IF(OR(IFERROR(W1522,0)=0,IFERROR(AD1523,0)&gt;1),MAX($D$16,POWER((ABS(K1522)^2)/($I$5*MAX(F1522,0.1)^2),1/3)),IF(IFERROR(AF1522,0)&gt;0,MAX($D$16,IFERROR(W1522,0)+((IFERROR(AF1522,0))*$D$18*IF((IFERROR(AD1522,0))&lt;1,1,-1))),IF(IFERROR(AF1522,0)&lt;0,IF(ABS((MAX($D$16,POWER((ABS(K1522)^2)/($I$5*MAX(F1522,0.1)^2),1/3)))-IFERROR(W1522,0))&gt;$D$19,MAX($D$16,IF((MAX($D$16,POWER((ABS(K1522)^2)/($I$5*MAX(F1522,0.1)^2),1/3)))&gt;IFERROR(W1522,0),MIN((MAX($D$16,POWER((ABS(K1522)^2)/($I$5*MAX(F1522,0.1)^2),1/3))),IFERROR(W1522,0)+(MIN(ABS(IFERROR(AF1522,0))*$D$18,ABS((MAX($D$16,POWER((ABS(K1522)^2)/($I$5*MAX(F1522,0.1)^2),1/3)))-IFERROR(W1522,0))))),MAX((MAX($D$16,POWER((ABS(K1522)^2)/($I$5*MAX(F1522,0.1)^2),1/3))),IFERROR(W1522,0)-(MIN(ABS(IFERROR(AF1522,0))*$D$18,ABS((MAX($D$16,POWER((ABS(K1522)^2)/($I$5*MAX(F1522,0.1)^2),1/3)))-IFERROR(W1522,0))))))),MAX($D$16,POWER((ABS(K1522)^2)/($I$5*MAX(F1522,0.1)^2),1/3))),MAX($D$16,IFERROR(W1522,0)))))))</f>
        <v/>
      </c>
      <c r="X1522">
        <f>((F1522)+(G1522)*(W1522))*(W1522)</f>
        <v/>
      </c>
      <c r="Y1522">
        <f>(((F1522)+(G1522)*(W1522))*(W1522))/MAX((F1522)+2*(W1522)*SQRT(1+(G1522)^2),1E-6)</f>
        <v/>
      </c>
      <c r="Z1522">
        <f>ABS(K1522)/MAX(((F1522)+(G1522)*(W1522))*(W1522),1E-6)</f>
        <v/>
      </c>
      <c r="AA1522">
        <f>E1522+W1522</f>
        <v/>
      </c>
      <c r="AB1522">
        <f>AA1522+((ABS(K1522)/MAX(((F1522)+(G1522)*(W1522))*(W1522),1E-6))^2)/(2*$I$5)</f>
        <v/>
      </c>
      <c r="AC1522">
        <f>((ABS(K1522)*$D$6)/(MAX(((F1522)+(G1522)*(W1522))*(W1522),1E-6)*MAX(((((F1522)+(G1522)*(W1522))*(W1522))/MAX((F1522)+2*(W1522)*SQRT(1+(G1522)^2),1E-6))^(2/3),1E-6)))^2</f>
        <v/>
      </c>
      <c r="AD1522">
        <f>ABS(ABS(K1522)/MAX(((F1522)+(G1522)*(W1522))*(W1522),1E-6))/SQRT($I$5*MAX((((F1522)+(G1522)*(W1522))*(W1522))/MAX((F1522)+2*(G1522)*(W1522),1E-6),1E-6))</f>
        <v/>
      </c>
      <c r="AE1522">
        <f>((F1522)*(W1522)^2)/2+(G1522)*(W1522)^3/3+(ABS(K1522)^2)/($I$5*MAX(((F1522)+(G1522)*(W1522))*(W1522),1E-6))</f>
        <v/>
      </c>
      <c r="AF1522">
        <f>IF($D$20=0,0,IFERROR(AB1523+(((AC1522+AC1523)/2)*J1523)+(IF(Z1522&gt;Z1523,$D$8*((Z1522^2-Z1523^2)/(2*$I$5)),$D$9*((Z1523^2-Z1522^2)/(2*$I$5)))+($D$10*(ABS(I1523)/90)*(MAX(Z1522^2,Z1523^2)/(2*$I$5))))-AB1522,0))</f>
        <v/>
      </c>
      <c r="AG1522">
        <f>IF($D$20=0,1,IFERROR(IF(ROUND(AD1522,3)=1,1,IF(AND(ABS(AF1522)&lt;$D$19,AD1522&lt;1),1,0)),0))</f>
        <v/>
      </c>
      <c r="AH1522">
        <f>IFERROR(IF(V32="Supercritical",MAX($D$16,IFERROR(L1522,MAX($D$16,POWER((ABS(K1522)^2)/($I$5*MAX(F1522,0.1)^2),1/3)))),IF(V32="Subcritical",MAX($D$16,IFERROR(W1522,MAX($D$16,POWER((ABS(K1522)^2)/($I$5*MAX(F1522,0.1)^2),1/3)))),IF(AND(IFERROR(V1522,0)=1,IFERROR(AG1522,0)=1),IF(IFERROR(T1522,-1E99)&gt;=IFERROR(AE1522,-1E99),MAX($D$16,IFERROR(L1522,MAX($D$16,POWER((ABS(K1522)^2)/($I$5*MAX(F1522,0.1)^2),1/3)))),MAX($D$16,IFERROR(W1522,MAX($D$16,POWER((ABS(K1522)^2)/($I$5*MAX(F1522,0.1)^2),1/3))))),IF(IFERROR(V1522,0)=1,MAX($D$16,IFERROR(L1522,MAX($D$16,POWER((ABS(K1522)^2)/($I$5*MAX(F1522,0.1)^2),1/3)))),IF(IFERROR(AG1522,0)=1,MAX($D$16,IFERROR(W1522,MAX($D$16,POWER((ABS(K1522)^2)/($I$5*MAX(F1522,0.1)^2),1/3)))),MAX($D$16,POWER((ABS(K1522)^2)/($I$5*MAX(F1522,0.1)^2),1/3))))))),MAX($D$16,POWER((ABS(K1522)^2)/($I$5*MAX(F1522,0.1)^2),1/3)))</f>
        <v/>
      </c>
      <c r="AI1522">
        <f>E1522+AH1522</f>
        <v/>
      </c>
      <c r="AJ1522">
        <f>AI1522+((ABS(K1522)/MAX(((F1522)+(G1522)*(AH1522))*(AH1522),1E-6))^2)/(2*$I$5)</f>
        <v/>
      </c>
      <c r="AM1522" t="n">
        <v>0</v>
      </c>
      <c r="AN1522" t="n">
        <v>0</v>
      </c>
      <c r="AO1522">
        <f>AM1522+AN1522</f>
        <v/>
      </c>
      <c r="AP1522">
        <f>AP1521+AO1522</f>
        <v/>
      </c>
      <c r="AQ1522">
        <f>ABS(ABS(K1522)/MAX(((F1522)+(G1522)*(AH1522))*(AH1522),1E-6))/SQRT($I$5*MAX((((F1522)+(G1522)*(AH1522))*(AH1522))/MAX((F1522)+2*(G1522)*(AH1522),1E-6),1E-6))</f>
        <v/>
      </c>
      <c r="AR1522">
        <f>IF(AQ1522&lt;1,"Subcritical","Supercritical")</f>
        <v/>
      </c>
      <c r="AS1522">
        <f>((ABS(K1522)*$D$6)/(MAX(((F1522)+(G1522)*(AH1522))*(AH1522),1E-6)*MAX(((((F1522)+(G1522)*(AH1522))*(AH1522))/MAX((F1522)+2*(AH1522)*SQRT(1+(G1522)^2),1E-6))^(2/3),1E-6)))^2</f>
        <v/>
      </c>
    </row>
    <row r="1523">
      <c r="A1523" t="n">
        <v>1374</v>
      </c>
      <c r="B1523" t="n">
        <v>1372.889</v>
      </c>
      <c r="C1523" t="n">
        <v>616065.705</v>
      </c>
      <c r="D1523" t="n">
        <v>3096631.377</v>
      </c>
      <c r="E1523" t="n">
        <v>631.877</v>
      </c>
      <c r="F1523" t="n">
        <v>5.2</v>
      </c>
      <c r="G1523" t="n">
        <v>0</v>
      </c>
      <c r="H1523" t="inlineStr">
        <is>
          <t>Normal</t>
        </is>
      </c>
      <c r="I1523" t="n">
        <v>0.057</v>
      </c>
      <c r="J1523">
        <f>B1523-B1522</f>
        <v/>
      </c>
      <c r="K1523">
        <f>MAX(0,K1522-AO1522)</f>
        <v/>
      </c>
      <c r="L1523">
        <f>IF($D$20=0,IFERROR(L1522,MAX($D$16,POWER((ABS(K1523)^2)/($I$5*MAX(F1523,0.1)^2),1/3))),IF(IFERROR(V1522,0)=0,IFERROR(L1522,MAX($D$16,POWER((ABS(K1523)^2)/($I$5*MAX(F1523,0.1)^2),1/3))),IF(OR(IFERROR(L1523,0)=0,IFERROR(S1522,0)&lt;1,IFERROR(S1523,0)&lt;1),MAX($D$16,POWER((ABS(K1523)^2)/($I$5*MAX(F1523,0.1)^2),1/3)),IF(IFERROR(U1523,0)&gt;0,MAX($D$16,IFERROR(L1523,0)+((IFERROR(U1523,0))*$D$18*IF((IFERROR(S1523,0))&lt;1,1,-1))),IF(IFERROR(U1523,0)&lt;0,IF(ABS((MAX($D$16,POWER((ABS(K1523)^2)/($I$5*MAX(F1523,0.1)^2),1/3)))-IFERROR(L1523,0))&gt;$D$19,MAX($D$16,IF((MAX($D$16,POWER((ABS(K1523)^2)/($I$5*MAX(F1523,0.1)^2),1/3)))&gt;IFERROR(L1523,0),MIN((MAX($D$16,POWER((ABS(K1523)^2)/($I$5*MAX(F1523,0.1)^2),1/3))),IFERROR(L1523,0)+(MIN(ABS(IFERROR(U1523,0))*$D$18,ABS((MAX($D$16,POWER((ABS(K1523)^2)/($I$5*MAX(F1523,0.1)^2),1/3)))-IFERROR(L1523,0))))),MAX((MAX($D$16,POWER((ABS(K1523)^2)/($I$5*MAX(F1523,0.1)^2),1/3))),IFERROR(L1523,0)-(MIN(ABS(IFERROR(U1523,0))*$D$18,ABS((MAX($D$16,POWER((ABS(K1523)^2)/($I$5*MAX(F1523,0.1)^2),1/3)))-IFERROR(L1523,0))))))),MAX($D$16,POWER((ABS(K1523)^2)/($I$5*MAX(F1523,0.1)^2),1/3))),MAX($D$16,IFERROR(L1523,0)))))))</f>
        <v/>
      </c>
      <c r="M1523">
        <f>((F1523)+(G1523)*(L1523))*(L1523)</f>
        <v/>
      </c>
      <c r="N1523">
        <f>(((F1523)+(G1523)*(L1523))*(L1523))/MAX((F1523)+2*(L1523)*SQRT(1+(G1523)^2),1E-6)</f>
        <v/>
      </c>
      <c r="O1523">
        <f>ABS(K1523)/MAX(((F1523)+(G1523)*(L1523))*(L1523),1E-6)</f>
        <v/>
      </c>
      <c r="P1523">
        <f>E1523+L1523</f>
        <v/>
      </c>
      <c r="Q1523">
        <f>P1523+((ABS(K1523)/MAX(((F1523)+(G1523)*(L1523))*(L1523),1E-6))^2)/(2*$I$5)</f>
        <v/>
      </c>
      <c r="R1523">
        <f>((ABS(K1523)*$D$6)/(MAX(((F1523)+(G1523)*(L1523))*(L1523),1E-6)*MAX(((((F1523)+(G1523)*(L1523))*(L1523))/MAX((F1523)+2*(L1523)*SQRT(1+(G1523)^2),1E-6))^(2/3),1E-6)))^2</f>
        <v/>
      </c>
      <c r="S1523">
        <f>ABS(ABS(K1523)/MAX(((F1523)+(G1523)*(L1523))*(L1523),1E-6))/SQRT($I$5*MAX((((F1523)+(G1523)*(L1523))*(L1523))/MAX((F1523)+2*(G1523)*(L1523),1E-6),1E-6))</f>
        <v/>
      </c>
      <c r="T1523">
        <f>((F1523)*(L1523)^2)/2+(G1523)*(L1523)^3/3+(ABS(K1523)^2)/($I$5*MAX(((F1523)+(G1523)*(L1523))*(L1523),1E-6))</f>
        <v/>
      </c>
      <c r="U1523">
        <f>IF($D$20=0,0,IFERROR(Q1522-(((R1522+R1523)/2)*J1523)-(IF(O1522&gt;O1523,$D$8*((O1522^2-O1523^2)/(2*$I$5)),$D$9*((O1523^2-O1522^2)/(2*$I$5)))+($D$10*(ABS(I1523)/90)*(MAX(O1522^2,O1523^2)/(2*$I$5))))-Q1523,0))</f>
        <v/>
      </c>
      <c r="V1523">
        <f>IF($D$20=0,1,IFERROR(IF(ROUND(S1523,3)=1,1,IF(AND(ABS(U1523)&lt;$D$19,S1523&gt;1),1,0)),0))</f>
        <v/>
      </c>
      <c r="W1523">
        <f>IF($D$20=0,IFERROR(W1524,MAX($D$16,POWER((ABS(K1523)^2)/($I$5*MAX(F1523,0.1)^2),1/3))),IF(IFERROR(AG1524,0)=0,IFERROR(W1524,MAX($D$16,POWER((ABS(K1523)^2)/($I$5*MAX(F1523,0.1)^2),1/3))),IF(OR(IFERROR(W1523,0)=0,IFERROR(AD1524,0)&gt;1),MAX($D$16,POWER((ABS(K1523)^2)/($I$5*MAX(F1523,0.1)^2),1/3)),IF(IFERROR(AF1523,0)&gt;0,MAX($D$16,IFERROR(W1523,0)+((IFERROR(AF1523,0))*$D$18*IF((IFERROR(AD1523,0))&lt;1,1,-1))),IF(IFERROR(AF1523,0)&lt;0,IF(ABS((MAX($D$16,POWER((ABS(K1523)^2)/($I$5*MAX(F1523,0.1)^2),1/3)))-IFERROR(W1523,0))&gt;$D$19,MAX($D$16,IF((MAX($D$16,POWER((ABS(K1523)^2)/($I$5*MAX(F1523,0.1)^2),1/3)))&gt;IFERROR(W1523,0),MIN((MAX($D$16,POWER((ABS(K1523)^2)/($I$5*MAX(F1523,0.1)^2),1/3))),IFERROR(W1523,0)+(MIN(ABS(IFERROR(AF1523,0))*$D$18,ABS((MAX($D$16,POWER((ABS(K1523)^2)/($I$5*MAX(F1523,0.1)^2),1/3)))-IFERROR(W1523,0))))),MAX((MAX($D$16,POWER((ABS(K1523)^2)/($I$5*MAX(F1523,0.1)^2),1/3))),IFERROR(W1523,0)-(MIN(ABS(IFERROR(AF1523,0))*$D$18,ABS((MAX($D$16,POWER((ABS(K1523)^2)/($I$5*MAX(F1523,0.1)^2),1/3)))-IFERROR(W1523,0))))))),MAX($D$16,POWER((ABS(K1523)^2)/($I$5*MAX(F1523,0.1)^2),1/3))),MAX($D$16,IFERROR(W1523,0)))))))</f>
        <v/>
      </c>
      <c r="X1523">
        <f>((F1523)+(G1523)*(W1523))*(W1523)</f>
        <v/>
      </c>
      <c r="Y1523">
        <f>(((F1523)+(G1523)*(W1523))*(W1523))/MAX((F1523)+2*(W1523)*SQRT(1+(G1523)^2),1E-6)</f>
        <v/>
      </c>
      <c r="Z1523">
        <f>ABS(K1523)/MAX(((F1523)+(G1523)*(W1523))*(W1523),1E-6)</f>
        <v/>
      </c>
      <c r="AA1523">
        <f>E1523+W1523</f>
        <v/>
      </c>
      <c r="AB1523">
        <f>AA1523+((ABS(K1523)/MAX(((F1523)+(G1523)*(W1523))*(W1523),1E-6))^2)/(2*$I$5)</f>
        <v/>
      </c>
      <c r="AC1523">
        <f>((ABS(K1523)*$D$6)/(MAX(((F1523)+(G1523)*(W1523))*(W1523),1E-6)*MAX(((((F1523)+(G1523)*(W1523))*(W1523))/MAX((F1523)+2*(W1523)*SQRT(1+(G1523)^2),1E-6))^(2/3),1E-6)))^2</f>
        <v/>
      </c>
      <c r="AD1523">
        <f>ABS(ABS(K1523)/MAX(((F1523)+(G1523)*(W1523))*(W1523),1E-6))/SQRT($I$5*MAX((((F1523)+(G1523)*(W1523))*(W1523))/MAX((F1523)+2*(G1523)*(W1523),1E-6),1E-6))</f>
        <v/>
      </c>
      <c r="AE1523">
        <f>((F1523)*(W1523)^2)/2+(G1523)*(W1523)^3/3+(ABS(K1523)^2)/($I$5*MAX(((F1523)+(G1523)*(W1523))*(W1523),1E-6))</f>
        <v/>
      </c>
      <c r="AF1523">
        <f>IF($D$20=0,0,IFERROR(AB1524+(((AC1523+AC1524)/2)*J1524)+(IF(Z1523&gt;Z1524,$D$8*((Z1523^2-Z1524^2)/(2*$I$5)),$D$9*((Z1524^2-Z1523^2)/(2*$I$5)))+($D$10*(ABS(I1524)/90)*(MAX(Z1523^2,Z1524^2)/(2*$I$5))))-AB1523,0))</f>
        <v/>
      </c>
      <c r="AG1523">
        <f>IF($D$20=0,1,IFERROR(IF(ROUND(AD1523,3)=1,1,IF(AND(ABS(AF1523)&lt;$D$19,AD1523&lt;1),1,0)),0))</f>
        <v/>
      </c>
      <c r="AH1523">
        <f>IFERROR(IF(V32="Supercritical",MAX($D$16,IFERROR(L1523,MAX($D$16,POWER((ABS(K1523)^2)/($I$5*MAX(F1523,0.1)^2),1/3)))),IF(V32="Subcritical",MAX($D$16,IFERROR(W1523,MAX($D$16,POWER((ABS(K1523)^2)/($I$5*MAX(F1523,0.1)^2),1/3)))),IF(AND(IFERROR(V1523,0)=1,IFERROR(AG1523,0)=1),IF(IFERROR(T1523,-1E99)&gt;=IFERROR(AE1523,-1E99),MAX($D$16,IFERROR(L1523,MAX($D$16,POWER((ABS(K1523)^2)/($I$5*MAX(F1523,0.1)^2),1/3)))),MAX($D$16,IFERROR(W1523,MAX($D$16,POWER((ABS(K1523)^2)/($I$5*MAX(F1523,0.1)^2),1/3))))),IF(IFERROR(V1523,0)=1,MAX($D$16,IFERROR(L1523,MAX($D$16,POWER((ABS(K1523)^2)/($I$5*MAX(F1523,0.1)^2),1/3)))),IF(IFERROR(AG1523,0)=1,MAX($D$16,IFERROR(W1523,MAX($D$16,POWER((ABS(K1523)^2)/($I$5*MAX(F1523,0.1)^2),1/3)))),MAX($D$16,POWER((ABS(K1523)^2)/($I$5*MAX(F1523,0.1)^2),1/3))))))),MAX($D$16,POWER((ABS(K1523)^2)/($I$5*MAX(F1523,0.1)^2),1/3)))</f>
        <v/>
      </c>
      <c r="AI1523">
        <f>E1523+AH1523</f>
        <v/>
      </c>
      <c r="AJ1523">
        <f>AI1523+((ABS(K1523)/MAX(((F1523)+(G1523)*(AH1523))*(AH1523),1E-6))^2)/(2*$I$5)</f>
        <v/>
      </c>
      <c r="AM1523" t="n">
        <v>0</v>
      </c>
      <c r="AN1523" t="n">
        <v>0</v>
      </c>
      <c r="AO1523">
        <f>AM1523+AN1523</f>
        <v/>
      </c>
      <c r="AP1523">
        <f>AP1522+AO1523</f>
        <v/>
      </c>
      <c r="AQ1523">
        <f>ABS(ABS(K1523)/MAX(((F1523)+(G1523)*(AH1523))*(AH1523),1E-6))/SQRT($I$5*MAX((((F1523)+(G1523)*(AH1523))*(AH1523))/MAX((F1523)+2*(G1523)*(AH1523),1E-6),1E-6))</f>
        <v/>
      </c>
      <c r="AR1523">
        <f>IF(AQ1523&lt;1,"Subcritical","Supercritical")</f>
        <v/>
      </c>
      <c r="AS1523">
        <f>((ABS(K1523)*$D$6)/(MAX(((F1523)+(G1523)*(AH1523))*(AH1523),1E-6)*MAX(((((F1523)+(G1523)*(AH1523))*(AH1523))/MAX((F1523)+2*(AH1523)*SQRT(1+(G1523)^2),1E-6))^(2/3),1E-6)))^2</f>
        <v/>
      </c>
    </row>
    <row r="1524">
      <c r="A1524" t="n">
        <v>1375</v>
      </c>
      <c r="B1524" t="n">
        <v>1373.889</v>
      </c>
      <c r="C1524" t="n">
        <v>616065.711</v>
      </c>
      <c r="D1524" t="n">
        <v>3096630.377</v>
      </c>
      <c r="E1524" t="n">
        <v>631.8768</v>
      </c>
      <c r="F1524" t="n">
        <v>5.2</v>
      </c>
      <c r="G1524" t="n">
        <v>0</v>
      </c>
      <c r="H1524" t="inlineStr">
        <is>
          <t>Normal</t>
        </is>
      </c>
      <c r="I1524" t="n">
        <v>0</v>
      </c>
      <c r="J1524">
        <f>B1524-B1523</f>
        <v/>
      </c>
      <c r="K1524">
        <f>MAX(0,K1523-AO1523)</f>
        <v/>
      </c>
      <c r="L1524">
        <f>IF($D$20=0,IFERROR(L1523,MAX($D$16,POWER((ABS(K1524)^2)/($I$5*MAX(F1524,0.1)^2),1/3))),IF(IFERROR(V1523,0)=0,IFERROR(L1523,MAX($D$16,POWER((ABS(K1524)^2)/($I$5*MAX(F1524,0.1)^2),1/3))),IF(OR(IFERROR(L1524,0)=0,IFERROR(S1523,0)&lt;1,IFERROR(S1524,0)&lt;1),MAX($D$16,POWER((ABS(K1524)^2)/($I$5*MAX(F1524,0.1)^2),1/3)),IF(IFERROR(U1524,0)&gt;0,MAX($D$16,IFERROR(L1524,0)+((IFERROR(U1524,0))*$D$18*IF((IFERROR(S1524,0))&lt;1,1,-1))),IF(IFERROR(U1524,0)&lt;0,IF(ABS((MAX($D$16,POWER((ABS(K1524)^2)/($I$5*MAX(F1524,0.1)^2),1/3)))-IFERROR(L1524,0))&gt;$D$19,MAX($D$16,IF((MAX($D$16,POWER((ABS(K1524)^2)/($I$5*MAX(F1524,0.1)^2),1/3)))&gt;IFERROR(L1524,0),MIN((MAX($D$16,POWER((ABS(K1524)^2)/($I$5*MAX(F1524,0.1)^2),1/3))),IFERROR(L1524,0)+(MIN(ABS(IFERROR(U1524,0))*$D$18,ABS((MAX($D$16,POWER((ABS(K1524)^2)/($I$5*MAX(F1524,0.1)^2),1/3)))-IFERROR(L1524,0))))),MAX((MAX($D$16,POWER((ABS(K1524)^2)/($I$5*MAX(F1524,0.1)^2),1/3))),IFERROR(L1524,0)-(MIN(ABS(IFERROR(U1524,0))*$D$18,ABS((MAX($D$16,POWER((ABS(K1524)^2)/($I$5*MAX(F1524,0.1)^2),1/3)))-IFERROR(L1524,0))))))),MAX($D$16,POWER((ABS(K1524)^2)/($I$5*MAX(F1524,0.1)^2),1/3))),MAX($D$16,IFERROR(L1524,0)))))))</f>
        <v/>
      </c>
      <c r="M1524">
        <f>((F1524)+(G1524)*(L1524))*(L1524)</f>
        <v/>
      </c>
      <c r="N1524">
        <f>(((F1524)+(G1524)*(L1524))*(L1524))/MAX((F1524)+2*(L1524)*SQRT(1+(G1524)^2),1E-6)</f>
        <v/>
      </c>
      <c r="O1524">
        <f>ABS(K1524)/MAX(((F1524)+(G1524)*(L1524))*(L1524),1E-6)</f>
        <v/>
      </c>
      <c r="P1524">
        <f>E1524+L1524</f>
        <v/>
      </c>
      <c r="Q1524">
        <f>P1524+((ABS(K1524)/MAX(((F1524)+(G1524)*(L1524))*(L1524),1E-6))^2)/(2*$I$5)</f>
        <v/>
      </c>
      <c r="R1524">
        <f>((ABS(K1524)*$D$6)/(MAX(((F1524)+(G1524)*(L1524))*(L1524),1E-6)*MAX(((((F1524)+(G1524)*(L1524))*(L1524))/MAX((F1524)+2*(L1524)*SQRT(1+(G1524)^2),1E-6))^(2/3),1E-6)))^2</f>
        <v/>
      </c>
      <c r="S1524">
        <f>ABS(ABS(K1524)/MAX(((F1524)+(G1524)*(L1524))*(L1524),1E-6))/SQRT($I$5*MAX((((F1524)+(G1524)*(L1524))*(L1524))/MAX((F1524)+2*(G1524)*(L1524),1E-6),1E-6))</f>
        <v/>
      </c>
      <c r="T1524">
        <f>((F1524)*(L1524)^2)/2+(G1524)*(L1524)^3/3+(ABS(K1524)^2)/($I$5*MAX(((F1524)+(G1524)*(L1524))*(L1524),1E-6))</f>
        <v/>
      </c>
      <c r="U1524">
        <f>IF($D$20=0,0,IFERROR(Q1523-(((R1523+R1524)/2)*J1524)-(IF(O1523&gt;O1524,$D$8*((O1523^2-O1524^2)/(2*$I$5)),$D$9*((O1524^2-O1523^2)/(2*$I$5)))+($D$10*(ABS(I1524)/90)*(MAX(O1523^2,O1524^2)/(2*$I$5))))-Q1524,0))</f>
        <v/>
      </c>
      <c r="V1524">
        <f>IF($D$20=0,1,IFERROR(IF(ROUND(S1524,3)=1,1,IF(AND(ABS(U1524)&lt;$D$19,S1524&gt;1),1,0)),0))</f>
        <v/>
      </c>
      <c r="W1524">
        <f>IF($D$20=0,IFERROR(W1525,MAX($D$16,POWER((ABS(K1524)^2)/($I$5*MAX(F1524,0.1)^2),1/3))),IF(IFERROR(AG1525,0)=0,IFERROR(W1525,MAX($D$16,POWER((ABS(K1524)^2)/($I$5*MAX(F1524,0.1)^2),1/3))),IF(OR(IFERROR(W1524,0)=0,IFERROR(AD1525,0)&gt;1),MAX($D$16,POWER((ABS(K1524)^2)/($I$5*MAX(F1524,0.1)^2),1/3)),IF(IFERROR(AF1524,0)&gt;0,MAX($D$16,IFERROR(W1524,0)+((IFERROR(AF1524,0))*$D$18*IF((IFERROR(AD1524,0))&lt;1,1,-1))),IF(IFERROR(AF1524,0)&lt;0,IF(ABS((MAX($D$16,POWER((ABS(K1524)^2)/($I$5*MAX(F1524,0.1)^2),1/3)))-IFERROR(W1524,0))&gt;$D$19,MAX($D$16,IF((MAX($D$16,POWER((ABS(K1524)^2)/($I$5*MAX(F1524,0.1)^2),1/3)))&gt;IFERROR(W1524,0),MIN((MAX($D$16,POWER((ABS(K1524)^2)/($I$5*MAX(F1524,0.1)^2),1/3))),IFERROR(W1524,0)+(MIN(ABS(IFERROR(AF1524,0))*$D$18,ABS((MAX($D$16,POWER((ABS(K1524)^2)/($I$5*MAX(F1524,0.1)^2),1/3)))-IFERROR(W1524,0))))),MAX((MAX($D$16,POWER((ABS(K1524)^2)/($I$5*MAX(F1524,0.1)^2),1/3))),IFERROR(W1524,0)-(MIN(ABS(IFERROR(AF1524,0))*$D$18,ABS((MAX($D$16,POWER((ABS(K1524)^2)/($I$5*MAX(F1524,0.1)^2),1/3)))-IFERROR(W1524,0))))))),MAX($D$16,POWER((ABS(K1524)^2)/($I$5*MAX(F1524,0.1)^2),1/3))),MAX($D$16,IFERROR(W1524,0)))))))</f>
        <v/>
      </c>
      <c r="X1524">
        <f>((F1524)+(G1524)*(W1524))*(W1524)</f>
        <v/>
      </c>
      <c r="Y1524">
        <f>(((F1524)+(G1524)*(W1524))*(W1524))/MAX((F1524)+2*(W1524)*SQRT(1+(G1524)^2),1E-6)</f>
        <v/>
      </c>
      <c r="Z1524">
        <f>ABS(K1524)/MAX(((F1524)+(G1524)*(W1524))*(W1524),1E-6)</f>
        <v/>
      </c>
      <c r="AA1524">
        <f>E1524+W1524</f>
        <v/>
      </c>
      <c r="AB1524">
        <f>AA1524+((ABS(K1524)/MAX(((F1524)+(G1524)*(W1524))*(W1524),1E-6))^2)/(2*$I$5)</f>
        <v/>
      </c>
      <c r="AC1524">
        <f>((ABS(K1524)*$D$6)/(MAX(((F1524)+(G1524)*(W1524))*(W1524),1E-6)*MAX(((((F1524)+(G1524)*(W1524))*(W1524))/MAX((F1524)+2*(W1524)*SQRT(1+(G1524)^2),1E-6))^(2/3),1E-6)))^2</f>
        <v/>
      </c>
      <c r="AD1524">
        <f>ABS(ABS(K1524)/MAX(((F1524)+(G1524)*(W1524))*(W1524),1E-6))/SQRT($I$5*MAX((((F1524)+(G1524)*(W1524))*(W1524))/MAX((F1524)+2*(G1524)*(W1524),1E-6),1E-6))</f>
        <v/>
      </c>
      <c r="AE1524">
        <f>((F1524)*(W1524)^2)/2+(G1524)*(W1524)^3/3+(ABS(K1524)^2)/($I$5*MAX(((F1524)+(G1524)*(W1524))*(W1524),1E-6))</f>
        <v/>
      </c>
      <c r="AF1524">
        <f>IF($D$20=0,0,IFERROR(AB1525+(((AC1524+AC1525)/2)*J1525)+(IF(Z1524&gt;Z1525,$D$8*((Z1524^2-Z1525^2)/(2*$I$5)),$D$9*((Z1525^2-Z1524^2)/(2*$I$5)))+($D$10*(ABS(I1525)/90)*(MAX(Z1524^2,Z1525^2)/(2*$I$5))))-AB1524,0))</f>
        <v/>
      </c>
      <c r="AG1524">
        <f>IF($D$20=0,1,IFERROR(IF(ROUND(AD1524,3)=1,1,IF(AND(ABS(AF1524)&lt;$D$19,AD1524&lt;1),1,0)),0))</f>
        <v/>
      </c>
      <c r="AH1524">
        <f>IFERROR(IF(V32="Supercritical",MAX($D$16,IFERROR(L1524,MAX($D$16,POWER((ABS(K1524)^2)/($I$5*MAX(F1524,0.1)^2),1/3)))),IF(V32="Subcritical",MAX($D$16,IFERROR(W1524,MAX($D$16,POWER((ABS(K1524)^2)/($I$5*MAX(F1524,0.1)^2),1/3)))),IF(AND(IFERROR(V1524,0)=1,IFERROR(AG1524,0)=1),IF(IFERROR(T1524,-1E99)&gt;=IFERROR(AE1524,-1E99),MAX($D$16,IFERROR(L1524,MAX($D$16,POWER((ABS(K1524)^2)/($I$5*MAX(F1524,0.1)^2),1/3)))),MAX($D$16,IFERROR(W1524,MAX($D$16,POWER((ABS(K1524)^2)/($I$5*MAX(F1524,0.1)^2),1/3))))),IF(IFERROR(V1524,0)=1,MAX($D$16,IFERROR(L1524,MAX($D$16,POWER((ABS(K1524)^2)/($I$5*MAX(F1524,0.1)^2),1/3)))),IF(IFERROR(AG1524,0)=1,MAX($D$16,IFERROR(W1524,MAX($D$16,POWER((ABS(K1524)^2)/($I$5*MAX(F1524,0.1)^2),1/3)))),MAX($D$16,POWER((ABS(K1524)^2)/($I$5*MAX(F1524,0.1)^2),1/3))))))),MAX($D$16,POWER((ABS(K1524)^2)/($I$5*MAX(F1524,0.1)^2),1/3)))</f>
        <v/>
      </c>
      <c r="AI1524">
        <f>E1524+AH1524</f>
        <v/>
      </c>
      <c r="AJ1524">
        <f>AI1524+((ABS(K1524)/MAX(((F1524)+(G1524)*(AH1524))*(AH1524),1E-6))^2)/(2*$I$5)</f>
        <v/>
      </c>
      <c r="AM1524" t="n">
        <v>0</v>
      </c>
      <c r="AN1524" t="n">
        <v>0</v>
      </c>
      <c r="AO1524">
        <f>AM1524+AN1524</f>
        <v/>
      </c>
      <c r="AP1524">
        <f>AP1523+AO1524</f>
        <v/>
      </c>
      <c r="AQ1524">
        <f>ABS(ABS(K1524)/MAX(((F1524)+(G1524)*(AH1524))*(AH1524),1E-6))/SQRT($I$5*MAX((((F1524)+(G1524)*(AH1524))*(AH1524))/MAX((F1524)+2*(G1524)*(AH1524),1E-6),1E-6))</f>
        <v/>
      </c>
      <c r="AR1524">
        <f>IF(AQ1524&lt;1,"Subcritical","Supercritical")</f>
        <v/>
      </c>
      <c r="AS1524">
        <f>((ABS(K1524)*$D$6)/(MAX(((F1524)+(G1524)*(AH1524))*(AH1524),1E-6)*MAX(((((F1524)+(G1524)*(AH1524))*(AH1524))/MAX((F1524)+2*(AH1524)*SQRT(1+(G1524)^2),1E-6))^(2/3),1E-6)))^2</f>
        <v/>
      </c>
    </row>
    <row r="1525">
      <c r="A1525" t="n">
        <v>1376</v>
      </c>
      <c r="B1525" t="n">
        <v>1374.889</v>
      </c>
      <c r="C1525" t="n">
        <v>616065.7169999999</v>
      </c>
      <c r="D1525" t="n">
        <v>3096629.377</v>
      </c>
      <c r="E1525" t="n">
        <v>631.8766000000001</v>
      </c>
      <c r="F1525" t="n">
        <v>5.2</v>
      </c>
      <c r="G1525" t="n">
        <v>0</v>
      </c>
      <c r="H1525" t="inlineStr">
        <is>
          <t>Normal</t>
        </is>
      </c>
      <c r="I1525" t="n">
        <v>0</v>
      </c>
      <c r="J1525">
        <f>B1525-B1524</f>
        <v/>
      </c>
      <c r="K1525">
        <f>MAX(0,K1524-AO1524)</f>
        <v/>
      </c>
      <c r="L1525">
        <f>IF($D$20=0,IFERROR(L1524,MAX($D$16,POWER((ABS(K1525)^2)/($I$5*MAX(F1525,0.1)^2),1/3))),IF(IFERROR(V1524,0)=0,IFERROR(L1524,MAX($D$16,POWER((ABS(K1525)^2)/($I$5*MAX(F1525,0.1)^2),1/3))),IF(OR(IFERROR(L1525,0)=0,IFERROR(S1524,0)&lt;1,IFERROR(S1525,0)&lt;1),MAX($D$16,POWER((ABS(K1525)^2)/($I$5*MAX(F1525,0.1)^2),1/3)),IF(IFERROR(U1525,0)&gt;0,MAX($D$16,IFERROR(L1525,0)+((IFERROR(U1525,0))*$D$18*IF((IFERROR(S1525,0))&lt;1,1,-1))),IF(IFERROR(U1525,0)&lt;0,IF(ABS((MAX($D$16,POWER((ABS(K1525)^2)/($I$5*MAX(F1525,0.1)^2),1/3)))-IFERROR(L1525,0))&gt;$D$19,MAX($D$16,IF((MAX($D$16,POWER((ABS(K1525)^2)/($I$5*MAX(F1525,0.1)^2),1/3)))&gt;IFERROR(L1525,0),MIN((MAX($D$16,POWER((ABS(K1525)^2)/($I$5*MAX(F1525,0.1)^2),1/3))),IFERROR(L1525,0)+(MIN(ABS(IFERROR(U1525,0))*$D$18,ABS((MAX($D$16,POWER((ABS(K1525)^2)/($I$5*MAX(F1525,0.1)^2),1/3)))-IFERROR(L1525,0))))),MAX((MAX($D$16,POWER((ABS(K1525)^2)/($I$5*MAX(F1525,0.1)^2),1/3))),IFERROR(L1525,0)-(MIN(ABS(IFERROR(U1525,0))*$D$18,ABS((MAX($D$16,POWER((ABS(K1525)^2)/($I$5*MAX(F1525,0.1)^2),1/3)))-IFERROR(L1525,0))))))),MAX($D$16,POWER((ABS(K1525)^2)/($I$5*MAX(F1525,0.1)^2),1/3))),MAX($D$16,IFERROR(L1525,0)))))))</f>
        <v/>
      </c>
      <c r="M1525">
        <f>((F1525)+(G1525)*(L1525))*(L1525)</f>
        <v/>
      </c>
      <c r="N1525">
        <f>(((F1525)+(G1525)*(L1525))*(L1525))/MAX((F1525)+2*(L1525)*SQRT(1+(G1525)^2),1E-6)</f>
        <v/>
      </c>
      <c r="O1525">
        <f>ABS(K1525)/MAX(((F1525)+(G1525)*(L1525))*(L1525),1E-6)</f>
        <v/>
      </c>
      <c r="P1525">
        <f>E1525+L1525</f>
        <v/>
      </c>
      <c r="Q1525">
        <f>P1525+((ABS(K1525)/MAX(((F1525)+(G1525)*(L1525))*(L1525),1E-6))^2)/(2*$I$5)</f>
        <v/>
      </c>
      <c r="R1525">
        <f>((ABS(K1525)*$D$6)/(MAX(((F1525)+(G1525)*(L1525))*(L1525),1E-6)*MAX(((((F1525)+(G1525)*(L1525))*(L1525))/MAX((F1525)+2*(L1525)*SQRT(1+(G1525)^2),1E-6))^(2/3),1E-6)))^2</f>
        <v/>
      </c>
      <c r="S1525">
        <f>ABS(ABS(K1525)/MAX(((F1525)+(G1525)*(L1525))*(L1525),1E-6))/SQRT($I$5*MAX((((F1525)+(G1525)*(L1525))*(L1525))/MAX((F1525)+2*(G1525)*(L1525),1E-6),1E-6))</f>
        <v/>
      </c>
      <c r="T1525">
        <f>((F1525)*(L1525)^2)/2+(G1525)*(L1525)^3/3+(ABS(K1525)^2)/($I$5*MAX(((F1525)+(G1525)*(L1525))*(L1525),1E-6))</f>
        <v/>
      </c>
      <c r="U1525">
        <f>IF($D$20=0,0,IFERROR(Q1524-(((R1524+R1525)/2)*J1525)-(IF(O1524&gt;O1525,$D$8*((O1524^2-O1525^2)/(2*$I$5)),$D$9*((O1525^2-O1524^2)/(2*$I$5)))+($D$10*(ABS(I1525)/90)*(MAX(O1524^2,O1525^2)/(2*$I$5))))-Q1525,0))</f>
        <v/>
      </c>
      <c r="V1525">
        <f>IF($D$20=0,1,IFERROR(IF(ROUND(S1525,3)=1,1,IF(AND(ABS(U1525)&lt;$D$19,S1525&gt;1),1,0)),0))</f>
        <v/>
      </c>
      <c r="W1525">
        <f>IF($D$20=0,IFERROR(W1526,MAX($D$16,POWER((ABS(K1525)^2)/($I$5*MAX(F1525,0.1)^2),1/3))),IF(IFERROR(AG1526,0)=0,IFERROR(W1526,MAX($D$16,POWER((ABS(K1525)^2)/($I$5*MAX(F1525,0.1)^2),1/3))),IF(OR(IFERROR(W1525,0)=0,IFERROR(AD1526,0)&gt;1),MAX($D$16,POWER((ABS(K1525)^2)/($I$5*MAX(F1525,0.1)^2),1/3)),IF(IFERROR(AF1525,0)&gt;0,MAX($D$16,IFERROR(W1525,0)+((IFERROR(AF1525,0))*$D$18*IF((IFERROR(AD1525,0))&lt;1,1,-1))),IF(IFERROR(AF1525,0)&lt;0,IF(ABS((MAX($D$16,POWER((ABS(K1525)^2)/($I$5*MAX(F1525,0.1)^2),1/3)))-IFERROR(W1525,0))&gt;$D$19,MAX($D$16,IF((MAX($D$16,POWER((ABS(K1525)^2)/($I$5*MAX(F1525,0.1)^2),1/3)))&gt;IFERROR(W1525,0),MIN((MAX($D$16,POWER((ABS(K1525)^2)/($I$5*MAX(F1525,0.1)^2),1/3))),IFERROR(W1525,0)+(MIN(ABS(IFERROR(AF1525,0))*$D$18,ABS((MAX($D$16,POWER((ABS(K1525)^2)/($I$5*MAX(F1525,0.1)^2),1/3)))-IFERROR(W1525,0))))),MAX((MAX($D$16,POWER((ABS(K1525)^2)/($I$5*MAX(F1525,0.1)^2),1/3))),IFERROR(W1525,0)-(MIN(ABS(IFERROR(AF1525,0))*$D$18,ABS((MAX($D$16,POWER((ABS(K1525)^2)/($I$5*MAX(F1525,0.1)^2),1/3)))-IFERROR(W1525,0))))))),MAX($D$16,POWER((ABS(K1525)^2)/($I$5*MAX(F1525,0.1)^2),1/3))),MAX($D$16,IFERROR(W1525,0)))))))</f>
        <v/>
      </c>
      <c r="X1525">
        <f>((F1525)+(G1525)*(W1525))*(W1525)</f>
        <v/>
      </c>
      <c r="Y1525">
        <f>(((F1525)+(G1525)*(W1525))*(W1525))/MAX((F1525)+2*(W1525)*SQRT(1+(G1525)^2),1E-6)</f>
        <v/>
      </c>
      <c r="Z1525">
        <f>ABS(K1525)/MAX(((F1525)+(G1525)*(W1525))*(W1525),1E-6)</f>
        <v/>
      </c>
      <c r="AA1525">
        <f>E1525+W1525</f>
        <v/>
      </c>
      <c r="AB1525">
        <f>AA1525+((ABS(K1525)/MAX(((F1525)+(G1525)*(W1525))*(W1525),1E-6))^2)/(2*$I$5)</f>
        <v/>
      </c>
      <c r="AC1525">
        <f>((ABS(K1525)*$D$6)/(MAX(((F1525)+(G1525)*(W1525))*(W1525),1E-6)*MAX(((((F1525)+(G1525)*(W1525))*(W1525))/MAX((F1525)+2*(W1525)*SQRT(1+(G1525)^2),1E-6))^(2/3),1E-6)))^2</f>
        <v/>
      </c>
      <c r="AD1525">
        <f>ABS(ABS(K1525)/MAX(((F1525)+(G1525)*(W1525))*(W1525),1E-6))/SQRT($I$5*MAX((((F1525)+(G1525)*(W1525))*(W1525))/MAX((F1525)+2*(G1525)*(W1525),1E-6),1E-6))</f>
        <v/>
      </c>
      <c r="AE1525">
        <f>((F1525)*(W1525)^2)/2+(G1525)*(W1525)^3/3+(ABS(K1525)^2)/($I$5*MAX(((F1525)+(G1525)*(W1525))*(W1525),1E-6))</f>
        <v/>
      </c>
      <c r="AF1525">
        <f>IF($D$20=0,0,IFERROR(AB1526+(((AC1525+AC1526)/2)*J1526)+(IF(Z1525&gt;Z1526,$D$8*((Z1525^2-Z1526^2)/(2*$I$5)),$D$9*((Z1526^2-Z1525^2)/(2*$I$5)))+($D$10*(ABS(I1526)/90)*(MAX(Z1525^2,Z1526^2)/(2*$I$5))))-AB1525,0))</f>
        <v/>
      </c>
      <c r="AG1525">
        <f>IF($D$20=0,1,IFERROR(IF(ROUND(AD1525,3)=1,1,IF(AND(ABS(AF1525)&lt;$D$19,AD1525&lt;1),1,0)),0))</f>
        <v/>
      </c>
      <c r="AH1525">
        <f>IFERROR(IF(V32="Supercritical",MAX($D$16,IFERROR(L1525,MAX($D$16,POWER((ABS(K1525)^2)/($I$5*MAX(F1525,0.1)^2),1/3)))),IF(V32="Subcritical",MAX($D$16,IFERROR(W1525,MAX($D$16,POWER((ABS(K1525)^2)/($I$5*MAX(F1525,0.1)^2),1/3)))),IF(AND(IFERROR(V1525,0)=1,IFERROR(AG1525,0)=1),IF(IFERROR(T1525,-1E99)&gt;=IFERROR(AE1525,-1E99),MAX($D$16,IFERROR(L1525,MAX($D$16,POWER((ABS(K1525)^2)/($I$5*MAX(F1525,0.1)^2),1/3)))),MAX($D$16,IFERROR(W1525,MAX($D$16,POWER((ABS(K1525)^2)/($I$5*MAX(F1525,0.1)^2),1/3))))),IF(IFERROR(V1525,0)=1,MAX($D$16,IFERROR(L1525,MAX($D$16,POWER((ABS(K1525)^2)/($I$5*MAX(F1525,0.1)^2),1/3)))),IF(IFERROR(AG1525,0)=1,MAX($D$16,IFERROR(W1525,MAX($D$16,POWER((ABS(K1525)^2)/($I$5*MAX(F1525,0.1)^2),1/3)))),MAX($D$16,POWER((ABS(K1525)^2)/($I$5*MAX(F1525,0.1)^2),1/3))))))),MAX($D$16,POWER((ABS(K1525)^2)/($I$5*MAX(F1525,0.1)^2),1/3)))</f>
        <v/>
      </c>
      <c r="AI1525">
        <f>E1525+AH1525</f>
        <v/>
      </c>
      <c r="AJ1525">
        <f>AI1525+((ABS(K1525)/MAX(((F1525)+(G1525)*(AH1525))*(AH1525),1E-6))^2)/(2*$I$5)</f>
        <v/>
      </c>
      <c r="AM1525" t="n">
        <v>0</v>
      </c>
      <c r="AN1525" t="n">
        <v>0</v>
      </c>
      <c r="AO1525">
        <f>AM1525+AN1525</f>
        <v/>
      </c>
      <c r="AP1525">
        <f>AP1524+AO1525</f>
        <v/>
      </c>
      <c r="AQ1525">
        <f>ABS(ABS(K1525)/MAX(((F1525)+(G1525)*(AH1525))*(AH1525),1E-6))/SQRT($I$5*MAX((((F1525)+(G1525)*(AH1525))*(AH1525))/MAX((F1525)+2*(G1525)*(AH1525),1E-6),1E-6))</f>
        <v/>
      </c>
      <c r="AR1525">
        <f>IF(AQ1525&lt;1,"Subcritical","Supercritical")</f>
        <v/>
      </c>
      <c r="AS1525">
        <f>((ABS(K1525)*$D$6)/(MAX(((F1525)+(G1525)*(AH1525))*(AH1525),1E-6)*MAX(((((F1525)+(G1525)*(AH1525))*(AH1525))/MAX((F1525)+2*(AH1525)*SQRT(1+(G1525)^2),1E-6))^(2/3),1E-6)))^2</f>
        <v/>
      </c>
    </row>
    <row r="1526">
      <c r="A1526" t="n">
        <v>1377</v>
      </c>
      <c r="B1526" t="n">
        <v>1375.889</v>
      </c>
      <c r="C1526" t="n">
        <v>616065.723</v>
      </c>
      <c r="D1526" t="n">
        <v>3096628.377</v>
      </c>
      <c r="E1526" t="n">
        <v>631.8764</v>
      </c>
      <c r="F1526" t="n">
        <v>5.2</v>
      </c>
      <c r="G1526" t="n">
        <v>0</v>
      </c>
      <c r="H1526" t="inlineStr">
        <is>
          <t>Normal</t>
        </is>
      </c>
      <c r="I1526" t="n">
        <v>0.057</v>
      </c>
      <c r="J1526">
        <f>B1526-B1525</f>
        <v/>
      </c>
      <c r="K1526">
        <f>MAX(0,K1525-AO1525)</f>
        <v/>
      </c>
      <c r="L1526">
        <f>IF($D$20=0,IFERROR(L1525,MAX($D$16,POWER((ABS(K1526)^2)/($I$5*MAX(F1526,0.1)^2),1/3))),IF(IFERROR(V1525,0)=0,IFERROR(L1525,MAX($D$16,POWER((ABS(K1526)^2)/($I$5*MAX(F1526,0.1)^2),1/3))),IF(OR(IFERROR(L1526,0)=0,IFERROR(S1525,0)&lt;1,IFERROR(S1526,0)&lt;1),MAX($D$16,POWER((ABS(K1526)^2)/($I$5*MAX(F1526,0.1)^2),1/3)),IF(IFERROR(U1526,0)&gt;0,MAX($D$16,IFERROR(L1526,0)+((IFERROR(U1526,0))*$D$18*IF((IFERROR(S1526,0))&lt;1,1,-1))),IF(IFERROR(U1526,0)&lt;0,IF(ABS((MAX($D$16,POWER((ABS(K1526)^2)/($I$5*MAX(F1526,0.1)^2),1/3)))-IFERROR(L1526,0))&gt;$D$19,MAX($D$16,IF((MAX($D$16,POWER((ABS(K1526)^2)/($I$5*MAX(F1526,0.1)^2),1/3)))&gt;IFERROR(L1526,0),MIN((MAX($D$16,POWER((ABS(K1526)^2)/($I$5*MAX(F1526,0.1)^2),1/3))),IFERROR(L1526,0)+(MIN(ABS(IFERROR(U1526,0))*$D$18,ABS((MAX($D$16,POWER((ABS(K1526)^2)/($I$5*MAX(F1526,0.1)^2),1/3)))-IFERROR(L1526,0))))),MAX((MAX($D$16,POWER((ABS(K1526)^2)/($I$5*MAX(F1526,0.1)^2),1/3))),IFERROR(L1526,0)-(MIN(ABS(IFERROR(U1526,0))*$D$18,ABS((MAX($D$16,POWER((ABS(K1526)^2)/($I$5*MAX(F1526,0.1)^2),1/3)))-IFERROR(L1526,0))))))),MAX($D$16,POWER((ABS(K1526)^2)/($I$5*MAX(F1526,0.1)^2),1/3))),MAX($D$16,IFERROR(L1526,0)))))))</f>
        <v/>
      </c>
      <c r="M1526">
        <f>((F1526)+(G1526)*(L1526))*(L1526)</f>
        <v/>
      </c>
      <c r="N1526">
        <f>(((F1526)+(G1526)*(L1526))*(L1526))/MAX((F1526)+2*(L1526)*SQRT(1+(G1526)^2),1E-6)</f>
        <v/>
      </c>
      <c r="O1526">
        <f>ABS(K1526)/MAX(((F1526)+(G1526)*(L1526))*(L1526),1E-6)</f>
        <v/>
      </c>
      <c r="P1526">
        <f>E1526+L1526</f>
        <v/>
      </c>
      <c r="Q1526">
        <f>P1526+((ABS(K1526)/MAX(((F1526)+(G1526)*(L1526))*(L1526),1E-6))^2)/(2*$I$5)</f>
        <v/>
      </c>
      <c r="R1526">
        <f>((ABS(K1526)*$D$6)/(MAX(((F1526)+(G1526)*(L1526))*(L1526),1E-6)*MAX(((((F1526)+(G1526)*(L1526))*(L1526))/MAX((F1526)+2*(L1526)*SQRT(1+(G1526)^2),1E-6))^(2/3),1E-6)))^2</f>
        <v/>
      </c>
      <c r="S1526">
        <f>ABS(ABS(K1526)/MAX(((F1526)+(G1526)*(L1526))*(L1526),1E-6))/SQRT($I$5*MAX((((F1526)+(G1526)*(L1526))*(L1526))/MAX((F1526)+2*(G1526)*(L1526),1E-6),1E-6))</f>
        <v/>
      </c>
      <c r="T1526">
        <f>((F1526)*(L1526)^2)/2+(G1526)*(L1526)^3/3+(ABS(K1526)^2)/($I$5*MAX(((F1526)+(G1526)*(L1526))*(L1526),1E-6))</f>
        <v/>
      </c>
      <c r="U1526">
        <f>IF($D$20=0,0,IFERROR(Q1525-(((R1525+R1526)/2)*J1526)-(IF(O1525&gt;O1526,$D$8*((O1525^2-O1526^2)/(2*$I$5)),$D$9*((O1526^2-O1525^2)/(2*$I$5)))+($D$10*(ABS(I1526)/90)*(MAX(O1525^2,O1526^2)/(2*$I$5))))-Q1526,0))</f>
        <v/>
      </c>
      <c r="V1526">
        <f>IF($D$20=0,1,IFERROR(IF(ROUND(S1526,3)=1,1,IF(AND(ABS(U1526)&lt;$D$19,S1526&gt;1),1,0)),0))</f>
        <v/>
      </c>
      <c r="W1526">
        <f>IF($D$20=0,IFERROR(W1527,MAX($D$16,POWER((ABS(K1526)^2)/($I$5*MAX(F1526,0.1)^2),1/3))),IF(IFERROR(AG1527,0)=0,IFERROR(W1527,MAX($D$16,POWER((ABS(K1526)^2)/($I$5*MAX(F1526,0.1)^2),1/3))),IF(OR(IFERROR(W1526,0)=0,IFERROR(AD1527,0)&gt;1),MAX($D$16,POWER((ABS(K1526)^2)/($I$5*MAX(F1526,0.1)^2),1/3)),IF(IFERROR(AF1526,0)&gt;0,MAX($D$16,IFERROR(W1526,0)+((IFERROR(AF1526,0))*$D$18*IF((IFERROR(AD1526,0))&lt;1,1,-1))),IF(IFERROR(AF1526,0)&lt;0,IF(ABS((MAX($D$16,POWER((ABS(K1526)^2)/($I$5*MAX(F1526,0.1)^2),1/3)))-IFERROR(W1526,0))&gt;$D$19,MAX($D$16,IF((MAX($D$16,POWER((ABS(K1526)^2)/($I$5*MAX(F1526,0.1)^2),1/3)))&gt;IFERROR(W1526,0),MIN((MAX($D$16,POWER((ABS(K1526)^2)/($I$5*MAX(F1526,0.1)^2),1/3))),IFERROR(W1526,0)+(MIN(ABS(IFERROR(AF1526,0))*$D$18,ABS((MAX($D$16,POWER((ABS(K1526)^2)/($I$5*MAX(F1526,0.1)^2),1/3)))-IFERROR(W1526,0))))),MAX((MAX($D$16,POWER((ABS(K1526)^2)/($I$5*MAX(F1526,0.1)^2),1/3))),IFERROR(W1526,0)-(MIN(ABS(IFERROR(AF1526,0))*$D$18,ABS((MAX($D$16,POWER((ABS(K1526)^2)/($I$5*MAX(F1526,0.1)^2),1/3)))-IFERROR(W1526,0))))))),MAX($D$16,POWER((ABS(K1526)^2)/($I$5*MAX(F1526,0.1)^2),1/3))),MAX($D$16,IFERROR(W1526,0)))))))</f>
        <v/>
      </c>
      <c r="X1526">
        <f>((F1526)+(G1526)*(W1526))*(W1526)</f>
        <v/>
      </c>
      <c r="Y1526">
        <f>(((F1526)+(G1526)*(W1526))*(W1526))/MAX((F1526)+2*(W1526)*SQRT(1+(G1526)^2),1E-6)</f>
        <v/>
      </c>
      <c r="Z1526">
        <f>ABS(K1526)/MAX(((F1526)+(G1526)*(W1526))*(W1526),1E-6)</f>
        <v/>
      </c>
      <c r="AA1526">
        <f>E1526+W1526</f>
        <v/>
      </c>
      <c r="AB1526">
        <f>AA1526+((ABS(K1526)/MAX(((F1526)+(G1526)*(W1526))*(W1526),1E-6))^2)/(2*$I$5)</f>
        <v/>
      </c>
      <c r="AC1526">
        <f>((ABS(K1526)*$D$6)/(MAX(((F1526)+(G1526)*(W1526))*(W1526),1E-6)*MAX(((((F1526)+(G1526)*(W1526))*(W1526))/MAX((F1526)+2*(W1526)*SQRT(1+(G1526)^2),1E-6))^(2/3),1E-6)))^2</f>
        <v/>
      </c>
      <c r="AD1526">
        <f>ABS(ABS(K1526)/MAX(((F1526)+(G1526)*(W1526))*(W1526),1E-6))/SQRT($I$5*MAX((((F1526)+(G1526)*(W1526))*(W1526))/MAX((F1526)+2*(G1526)*(W1526),1E-6),1E-6))</f>
        <v/>
      </c>
      <c r="AE1526">
        <f>((F1526)*(W1526)^2)/2+(G1526)*(W1526)^3/3+(ABS(K1526)^2)/($I$5*MAX(((F1526)+(G1526)*(W1526))*(W1526),1E-6))</f>
        <v/>
      </c>
      <c r="AF1526">
        <f>IF($D$20=0,0,IFERROR(AB1527+(((AC1526+AC1527)/2)*J1527)+(IF(Z1526&gt;Z1527,$D$8*((Z1526^2-Z1527^2)/(2*$I$5)),$D$9*((Z1527^2-Z1526^2)/(2*$I$5)))+($D$10*(ABS(I1527)/90)*(MAX(Z1526^2,Z1527^2)/(2*$I$5))))-AB1526,0))</f>
        <v/>
      </c>
      <c r="AG1526">
        <f>IF($D$20=0,1,IFERROR(IF(ROUND(AD1526,3)=1,1,IF(AND(ABS(AF1526)&lt;$D$19,AD1526&lt;1),1,0)),0))</f>
        <v/>
      </c>
      <c r="AH1526">
        <f>IFERROR(IF(V32="Supercritical",MAX($D$16,IFERROR(L1526,MAX($D$16,POWER((ABS(K1526)^2)/($I$5*MAX(F1526,0.1)^2),1/3)))),IF(V32="Subcritical",MAX($D$16,IFERROR(W1526,MAX($D$16,POWER((ABS(K1526)^2)/($I$5*MAX(F1526,0.1)^2),1/3)))),IF(AND(IFERROR(V1526,0)=1,IFERROR(AG1526,0)=1),IF(IFERROR(T1526,-1E99)&gt;=IFERROR(AE1526,-1E99),MAX($D$16,IFERROR(L1526,MAX($D$16,POWER((ABS(K1526)^2)/($I$5*MAX(F1526,0.1)^2),1/3)))),MAX($D$16,IFERROR(W1526,MAX($D$16,POWER((ABS(K1526)^2)/($I$5*MAX(F1526,0.1)^2),1/3))))),IF(IFERROR(V1526,0)=1,MAX($D$16,IFERROR(L1526,MAX($D$16,POWER((ABS(K1526)^2)/($I$5*MAX(F1526,0.1)^2),1/3)))),IF(IFERROR(AG1526,0)=1,MAX($D$16,IFERROR(W1526,MAX($D$16,POWER((ABS(K1526)^2)/($I$5*MAX(F1526,0.1)^2),1/3)))),MAX($D$16,POWER((ABS(K1526)^2)/($I$5*MAX(F1526,0.1)^2),1/3))))))),MAX($D$16,POWER((ABS(K1526)^2)/($I$5*MAX(F1526,0.1)^2),1/3)))</f>
        <v/>
      </c>
      <c r="AI1526">
        <f>E1526+AH1526</f>
        <v/>
      </c>
      <c r="AJ1526">
        <f>AI1526+((ABS(K1526)/MAX(((F1526)+(G1526)*(AH1526))*(AH1526),1E-6))^2)/(2*$I$5)</f>
        <v/>
      </c>
      <c r="AM1526" t="n">
        <v>0</v>
      </c>
      <c r="AN1526" t="n">
        <v>0</v>
      </c>
      <c r="AO1526">
        <f>AM1526+AN1526</f>
        <v/>
      </c>
      <c r="AP1526">
        <f>AP1525+AO1526</f>
        <v/>
      </c>
      <c r="AQ1526">
        <f>ABS(ABS(K1526)/MAX(((F1526)+(G1526)*(AH1526))*(AH1526),1E-6))/SQRT($I$5*MAX((((F1526)+(G1526)*(AH1526))*(AH1526))/MAX((F1526)+2*(G1526)*(AH1526),1E-6),1E-6))</f>
        <v/>
      </c>
      <c r="AR1526">
        <f>IF(AQ1526&lt;1,"Subcritical","Supercritical")</f>
        <v/>
      </c>
      <c r="AS1526">
        <f>((ABS(K1526)*$D$6)/(MAX(((F1526)+(G1526)*(AH1526))*(AH1526),1E-6)*MAX(((((F1526)+(G1526)*(AH1526))*(AH1526))/MAX((F1526)+2*(AH1526)*SQRT(1+(G1526)^2),1E-6))^(2/3),1E-6)))^2</f>
        <v/>
      </c>
    </row>
    <row r="1527">
      <c r="A1527" t="n">
        <v>1378</v>
      </c>
      <c r="B1527" t="n">
        <v>1376.889</v>
      </c>
      <c r="C1527" t="n">
        <v>616065.73</v>
      </c>
      <c r="D1527" t="n">
        <v>3096627.377</v>
      </c>
      <c r="E1527" t="n">
        <v>631.8762</v>
      </c>
      <c r="F1527" t="n">
        <v>5.2</v>
      </c>
      <c r="G1527" t="n">
        <v>0</v>
      </c>
      <c r="H1527" t="inlineStr">
        <is>
          <t>Normal</t>
        </is>
      </c>
      <c r="I1527" t="n">
        <v>0.401</v>
      </c>
      <c r="J1527">
        <f>B1527-B1526</f>
        <v/>
      </c>
      <c r="K1527">
        <f>MAX(0,K1526-AO1526)</f>
        <v/>
      </c>
      <c r="L1527">
        <f>IF($D$20=0,IFERROR(L1526,MAX($D$16,POWER((ABS(K1527)^2)/($I$5*MAX(F1527,0.1)^2),1/3))),IF(IFERROR(V1526,0)=0,IFERROR(L1526,MAX($D$16,POWER((ABS(K1527)^2)/($I$5*MAX(F1527,0.1)^2),1/3))),IF(OR(IFERROR(L1527,0)=0,IFERROR(S1526,0)&lt;1,IFERROR(S1527,0)&lt;1),MAX($D$16,POWER((ABS(K1527)^2)/($I$5*MAX(F1527,0.1)^2),1/3)),IF(IFERROR(U1527,0)&gt;0,MAX($D$16,IFERROR(L1527,0)+((IFERROR(U1527,0))*$D$18*IF((IFERROR(S1527,0))&lt;1,1,-1))),IF(IFERROR(U1527,0)&lt;0,IF(ABS((MAX($D$16,POWER((ABS(K1527)^2)/($I$5*MAX(F1527,0.1)^2),1/3)))-IFERROR(L1527,0))&gt;$D$19,MAX($D$16,IF((MAX($D$16,POWER((ABS(K1527)^2)/($I$5*MAX(F1527,0.1)^2),1/3)))&gt;IFERROR(L1527,0),MIN((MAX($D$16,POWER((ABS(K1527)^2)/($I$5*MAX(F1527,0.1)^2),1/3))),IFERROR(L1527,0)+(MIN(ABS(IFERROR(U1527,0))*$D$18,ABS((MAX($D$16,POWER((ABS(K1527)^2)/($I$5*MAX(F1527,0.1)^2),1/3)))-IFERROR(L1527,0))))),MAX((MAX($D$16,POWER((ABS(K1527)^2)/($I$5*MAX(F1527,0.1)^2),1/3))),IFERROR(L1527,0)-(MIN(ABS(IFERROR(U1527,0))*$D$18,ABS((MAX($D$16,POWER((ABS(K1527)^2)/($I$5*MAX(F1527,0.1)^2),1/3)))-IFERROR(L1527,0))))))),MAX($D$16,POWER((ABS(K1527)^2)/($I$5*MAX(F1527,0.1)^2),1/3))),MAX($D$16,IFERROR(L1527,0)))))))</f>
        <v/>
      </c>
      <c r="M1527">
        <f>((F1527)+(G1527)*(L1527))*(L1527)</f>
        <v/>
      </c>
      <c r="N1527">
        <f>(((F1527)+(G1527)*(L1527))*(L1527))/MAX((F1527)+2*(L1527)*SQRT(1+(G1527)^2),1E-6)</f>
        <v/>
      </c>
      <c r="O1527">
        <f>ABS(K1527)/MAX(((F1527)+(G1527)*(L1527))*(L1527),1E-6)</f>
        <v/>
      </c>
      <c r="P1527">
        <f>E1527+L1527</f>
        <v/>
      </c>
      <c r="Q1527">
        <f>P1527+((ABS(K1527)/MAX(((F1527)+(G1527)*(L1527))*(L1527),1E-6))^2)/(2*$I$5)</f>
        <v/>
      </c>
      <c r="R1527">
        <f>((ABS(K1527)*$D$6)/(MAX(((F1527)+(G1527)*(L1527))*(L1527),1E-6)*MAX(((((F1527)+(G1527)*(L1527))*(L1527))/MAX((F1527)+2*(L1527)*SQRT(1+(G1527)^2),1E-6))^(2/3),1E-6)))^2</f>
        <v/>
      </c>
      <c r="S1527">
        <f>ABS(ABS(K1527)/MAX(((F1527)+(G1527)*(L1527))*(L1527),1E-6))/SQRT($I$5*MAX((((F1527)+(G1527)*(L1527))*(L1527))/MAX((F1527)+2*(G1527)*(L1527),1E-6),1E-6))</f>
        <v/>
      </c>
      <c r="T1527">
        <f>((F1527)*(L1527)^2)/2+(G1527)*(L1527)^3/3+(ABS(K1527)^2)/($I$5*MAX(((F1527)+(G1527)*(L1527))*(L1527),1E-6))</f>
        <v/>
      </c>
      <c r="U1527">
        <f>IF($D$20=0,0,IFERROR(Q1526-(((R1526+R1527)/2)*J1527)-(IF(O1526&gt;O1527,$D$8*((O1526^2-O1527^2)/(2*$I$5)),$D$9*((O1527^2-O1526^2)/(2*$I$5)))+($D$10*(ABS(I1527)/90)*(MAX(O1526^2,O1527^2)/(2*$I$5))))-Q1527,0))</f>
        <v/>
      </c>
      <c r="V1527">
        <f>IF($D$20=0,1,IFERROR(IF(ROUND(S1527,3)=1,1,IF(AND(ABS(U1527)&lt;$D$19,S1527&gt;1),1,0)),0))</f>
        <v/>
      </c>
      <c r="W1527">
        <f>IF($D$20=0,IFERROR(W1528,MAX($D$16,POWER((ABS(K1527)^2)/($I$5*MAX(F1527,0.1)^2),1/3))),IF(IFERROR(AG1528,0)=0,IFERROR(W1528,MAX($D$16,POWER((ABS(K1527)^2)/($I$5*MAX(F1527,0.1)^2),1/3))),IF(OR(IFERROR(W1527,0)=0,IFERROR(AD1528,0)&gt;1),MAX($D$16,POWER((ABS(K1527)^2)/($I$5*MAX(F1527,0.1)^2),1/3)),IF(IFERROR(AF1527,0)&gt;0,MAX($D$16,IFERROR(W1527,0)+((IFERROR(AF1527,0))*$D$18*IF((IFERROR(AD1527,0))&lt;1,1,-1))),IF(IFERROR(AF1527,0)&lt;0,IF(ABS((MAX($D$16,POWER((ABS(K1527)^2)/($I$5*MAX(F1527,0.1)^2),1/3)))-IFERROR(W1527,0))&gt;$D$19,MAX($D$16,IF((MAX($D$16,POWER((ABS(K1527)^2)/($I$5*MAX(F1527,0.1)^2),1/3)))&gt;IFERROR(W1527,0),MIN((MAX($D$16,POWER((ABS(K1527)^2)/($I$5*MAX(F1527,0.1)^2),1/3))),IFERROR(W1527,0)+(MIN(ABS(IFERROR(AF1527,0))*$D$18,ABS((MAX($D$16,POWER((ABS(K1527)^2)/($I$5*MAX(F1527,0.1)^2),1/3)))-IFERROR(W1527,0))))),MAX((MAX($D$16,POWER((ABS(K1527)^2)/($I$5*MAX(F1527,0.1)^2),1/3))),IFERROR(W1527,0)-(MIN(ABS(IFERROR(AF1527,0))*$D$18,ABS((MAX($D$16,POWER((ABS(K1527)^2)/($I$5*MAX(F1527,0.1)^2),1/3)))-IFERROR(W1527,0))))))),MAX($D$16,POWER((ABS(K1527)^2)/($I$5*MAX(F1527,0.1)^2),1/3))),MAX($D$16,IFERROR(W1527,0)))))))</f>
        <v/>
      </c>
      <c r="X1527">
        <f>((F1527)+(G1527)*(W1527))*(W1527)</f>
        <v/>
      </c>
      <c r="Y1527">
        <f>(((F1527)+(G1527)*(W1527))*(W1527))/MAX((F1527)+2*(W1527)*SQRT(1+(G1527)^2),1E-6)</f>
        <v/>
      </c>
      <c r="Z1527">
        <f>ABS(K1527)/MAX(((F1527)+(G1527)*(W1527))*(W1527),1E-6)</f>
        <v/>
      </c>
      <c r="AA1527">
        <f>E1527+W1527</f>
        <v/>
      </c>
      <c r="AB1527">
        <f>AA1527+((ABS(K1527)/MAX(((F1527)+(G1527)*(W1527))*(W1527),1E-6))^2)/(2*$I$5)</f>
        <v/>
      </c>
      <c r="AC1527">
        <f>((ABS(K1527)*$D$6)/(MAX(((F1527)+(G1527)*(W1527))*(W1527),1E-6)*MAX(((((F1527)+(G1527)*(W1527))*(W1527))/MAX((F1527)+2*(W1527)*SQRT(1+(G1527)^2),1E-6))^(2/3),1E-6)))^2</f>
        <v/>
      </c>
      <c r="AD1527">
        <f>ABS(ABS(K1527)/MAX(((F1527)+(G1527)*(W1527))*(W1527),1E-6))/SQRT($I$5*MAX((((F1527)+(G1527)*(W1527))*(W1527))/MAX((F1527)+2*(G1527)*(W1527),1E-6),1E-6))</f>
        <v/>
      </c>
      <c r="AE1527">
        <f>((F1527)*(W1527)^2)/2+(G1527)*(W1527)^3/3+(ABS(K1527)^2)/($I$5*MAX(((F1527)+(G1527)*(W1527))*(W1527),1E-6))</f>
        <v/>
      </c>
      <c r="AF1527">
        <f>IF($D$20=0,0,IFERROR(AB1528+(((AC1527+AC1528)/2)*J1528)+(IF(Z1527&gt;Z1528,$D$8*((Z1527^2-Z1528^2)/(2*$I$5)),$D$9*((Z1528^2-Z1527^2)/(2*$I$5)))+($D$10*(ABS(I1528)/90)*(MAX(Z1527^2,Z1528^2)/(2*$I$5))))-AB1527,0))</f>
        <v/>
      </c>
      <c r="AG1527">
        <f>IF($D$20=0,1,IFERROR(IF(ROUND(AD1527,3)=1,1,IF(AND(ABS(AF1527)&lt;$D$19,AD1527&lt;1),1,0)),0))</f>
        <v/>
      </c>
      <c r="AH1527">
        <f>IFERROR(IF(V32="Supercritical",MAX($D$16,IFERROR(L1527,MAX($D$16,POWER((ABS(K1527)^2)/($I$5*MAX(F1527,0.1)^2),1/3)))),IF(V32="Subcritical",MAX($D$16,IFERROR(W1527,MAX($D$16,POWER((ABS(K1527)^2)/($I$5*MAX(F1527,0.1)^2),1/3)))),IF(AND(IFERROR(V1527,0)=1,IFERROR(AG1527,0)=1),IF(IFERROR(T1527,-1E99)&gt;=IFERROR(AE1527,-1E99),MAX($D$16,IFERROR(L1527,MAX($D$16,POWER((ABS(K1527)^2)/($I$5*MAX(F1527,0.1)^2),1/3)))),MAX($D$16,IFERROR(W1527,MAX($D$16,POWER((ABS(K1527)^2)/($I$5*MAX(F1527,0.1)^2),1/3))))),IF(IFERROR(V1527,0)=1,MAX($D$16,IFERROR(L1527,MAX($D$16,POWER((ABS(K1527)^2)/($I$5*MAX(F1527,0.1)^2),1/3)))),IF(IFERROR(AG1527,0)=1,MAX($D$16,IFERROR(W1527,MAX($D$16,POWER((ABS(K1527)^2)/($I$5*MAX(F1527,0.1)^2),1/3)))),MAX($D$16,POWER((ABS(K1527)^2)/($I$5*MAX(F1527,0.1)^2),1/3))))))),MAX($D$16,POWER((ABS(K1527)^2)/($I$5*MAX(F1527,0.1)^2),1/3)))</f>
        <v/>
      </c>
      <c r="AI1527">
        <f>E1527+AH1527</f>
        <v/>
      </c>
      <c r="AJ1527">
        <f>AI1527+((ABS(K1527)/MAX(((F1527)+(G1527)*(AH1527))*(AH1527),1E-6))^2)/(2*$I$5)</f>
        <v/>
      </c>
      <c r="AM1527" t="n">
        <v>0</v>
      </c>
      <c r="AN1527" t="n">
        <v>0</v>
      </c>
      <c r="AO1527">
        <f>AM1527+AN1527</f>
        <v/>
      </c>
      <c r="AP1527">
        <f>AP1526+AO1527</f>
        <v/>
      </c>
      <c r="AQ1527">
        <f>ABS(ABS(K1527)/MAX(((F1527)+(G1527)*(AH1527))*(AH1527),1E-6))/SQRT($I$5*MAX((((F1527)+(G1527)*(AH1527))*(AH1527))/MAX((F1527)+2*(G1527)*(AH1527),1E-6),1E-6))</f>
        <v/>
      </c>
      <c r="AR1527">
        <f>IF(AQ1527&lt;1,"Subcritical","Supercritical")</f>
        <v/>
      </c>
      <c r="AS1527">
        <f>((ABS(K1527)*$D$6)/(MAX(((F1527)+(G1527)*(AH1527))*(AH1527),1E-6)*MAX(((((F1527)+(G1527)*(AH1527))*(AH1527))/MAX((F1527)+2*(AH1527)*SQRT(1+(G1527)^2),1E-6))^(2/3),1E-6)))^2</f>
        <v/>
      </c>
    </row>
    <row r="1528">
      <c r="A1528" t="n">
        <v>1379</v>
      </c>
      <c r="B1528" t="n">
        <v>1377.889</v>
      </c>
      <c r="C1528" t="n">
        <v>616065.73</v>
      </c>
      <c r="D1528" t="n">
        <v>3096626.377</v>
      </c>
      <c r="E1528" t="n">
        <v>631.876</v>
      </c>
      <c r="F1528" t="n">
        <v>5.2</v>
      </c>
      <c r="G1528" t="n">
        <v>0</v>
      </c>
      <c r="H1528" t="inlineStr">
        <is>
          <t>Normal</t>
        </is>
      </c>
      <c r="I1528" t="n">
        <v>0</v>
      </c>
      <c r="J1528">
        <f>B1528-B1527</f>
        <v/>
      </c>
      <c r="K1528">
        <f>MAX(0,K1527-AO1527)</f>
        <v/>
      </c>
      <c r="L1528">
        <f>IF($D$20=0,IFERROR(L1527,MAX($D$16,POWER((ABS(K1528)^2)/($I$5*MAX(F1528,0.1)^2),1/3))),IF(IFERROR(V1527,0)=0,IFERROR(L1527,MAX($D$16,POWER((ABS(K1528)^2)/($I$5*MAX(F1528,0.1)^2),1/3))),IF(OR(IFERROR(L1528,0)=0,IFERROR(S1527,0)&lt;1,IFERROR(S1528,0)&lt;1),MAX($D$16,POWER((ABS(K1528)^2)/($I$5*MAX(F1528,0.1)^2),1/3)),IF(IFERROR(U1528,0)&gt;0,MAX($D$16,IFERROR(L1528,0)+((IFERROR(U1528,0))*$D$18*IF((IFERROR(S1528,0))&lt;1,1,-1))),IF(IFERROR(U1528,0)&lt;0,IF(ABS((MAX($D$16,POWER((ABS(K1528)^2)/($I$5*MAX(F1528,0.1)^2),1/3)))-IFERROR(L1528,0))&gt;$D$19,MAX($D$16,IF((MAX($D$16,POWER((ABS(K1528)^2)/($I$5*MAX(F1528,0.1)^2),1/3)))&gt;IFERROR(L1528,0),MIN((MAX($D$16,POWER((ABS(K1528)^2)/($I$5*MAX(F1528,0.1)^2),1/3))),IFERROR(L1528,0)+(MIN(ABS(IFERROR(U1528,0))*$D$18,ABS((MAX($D$16,POWER((ABS(K1528)^2)/($I$5*MAX(F1528,0.1)^2),1/3)))-IFERROR(L1528,0))))),MAX((MAX($D$16,POWER((ABS(K1528)^2)/($I$5*MAX(F1528,0.1)^2),1/3))),IFERROR(L1528,0)-(MIN(ABS(IFERROR(U1528,0))*$D$18,ABS((MAX($D$16,POWER((ABS(K1528)^2)/($I$5*MAX(F1528,0.1)^2),1/3)))-IFERROR(L1528,0))))))),MAX($D$16,POWER((ABS(K1528)^2)/($I$5*MAX(F1528,0.1)^2),1/3))),MAX($D$16,IFERROR(L1528,0)))))))</f>
        <v/>
      </c>
      <c r="M1528">
        <f>((F1528)+(G1528)*(L1528))*(L1528)</f>
        <v/>
      </c>
      <c r="N1528">
        <f>(((F1528)+(G1528)*(L1528))*(L1528))/MAX((F1528)+2*(L1528)*SQRT(1+(G1528)^2),1E-6)</f>
        <v/>
      </c>
      <c r="O1528">
        <f>ABS(K1528)/MAX(((F1528)+(G1528)*(L1528))*(L1528),1E-6)</f>
        <v/>
      </c>
      <c r="P1528">
        <f>E1528+L1528</f>
        <v/>
      </c>
      <c r="Q1528">
        <f>P1528+((ABS(K1528)/MAX(((F1528)+(G1528)*(L1528))*(L1528),1E-6))^2)/(2*$I$5)</f>
        <v/>
      </c>
      <c r="R1528">
        <f>((ABS(K1528)*$D$6)/(MAX(((F1528)+(G1528)*(L1528))*(L1528),1E-6)*MAX(((((F1528)+(G1528)*(L1528))*(L1528))/MAX((F1528)+2*(L1528)*SQRT(1+(G1528)^2),1E-6))^(2/3),1E-6)))^2</f>
        <v/>
      </c>
      <c r="S1528">
        <f>ABS(ABS(K1528)/MAX(((F1528)+(G1528)*(L1528))*(L1528),1E-6))/SQRT($I$5*MAX((((F1528)+(G1528)*(L1528))*(L1528))/MAX((F1528)+2*(G1528)*(L1528),1E-6),1E-6))</f>
        <v/>
      </c>
      <c r="T1528">
        <f>((F1528)*(L1528)^2)/2+(G1528)*(L1528)^3/3+(ABS(K1528)^2)/($I$5*MAX(((F1528)+(G1528)*(L1528))*(L1528),1E-6))</f>
        <v/>
      </c>
      <c r="U1528">
        <f>IF($D$20=0,0,IFERROR(Q1527-(((R1527+R1528)/2)*J1528)-(IF(O1527&gt;O1528,$D$8*((O1527^2-O1528^2)/(2*$I$5)),$D$9*((O1528^2-O1527^2)/(2*$I$5)))+($D$10*(ABS(I1528)/90)*(MAX(O1527^2,O1528^2)/(2*$I$5))))-Q1528,0))</f>
        <v/>
      </c>
      <c r="V1528">
        <f>IF($D$20=0,1,IFERROR(IF(ROUND(S1528,3)=1,1,IF(AND(ABS(U1528)&lt;$D$19,S1528&gt;1),1,0)),0))</f>
        <v/>
      </c>
      <c r="W1528">
        <f>IF($D$20=0,IFERROR(W1529,MAX($D$16,POWER((ABS(K1528)^2)/($I$5*MAX(F1528,0.1)^2),1/3))),IF(IFERROR(AG1529,0)=0,IFERROR(W1529,MAX($D$16,POWER((ABS(K1528)^2)/($I$5*MAX(F1528,0.1)^2),1/3))),IF(OR(IFERROR(W1528,0)=0,IFERROR(AD1529,0)&gt;1),MAX($D$16,POWER((ABS(K1528)^2)/($I$5*MAX(F1528,0.1)^2),1/3)),IF(IFERROR(AF1528,0)&gt;0,MAX($D$16,IFERROR(W1528,0)+((IFERROR(AF1528,0))*$D$18*IF((IFERROR(AD1528,0))&lt;1,1,-1))),IF(IFERROR(AF1528,0)&lt;0,IF(ABS((MAX($D$16,POWER((ABS(K1528)^2)/($I$5*MAX(F1528,0.1)^2),1/3)))-IFERROR(W1528,0))&gt;$D$19,MAX($D$16,IF((MAX($D$16,POWER((ABS(K1528)^2)/($I$5*MAX(F1528,0.1)^2),1/3)))&gt;IFERROR(W1528,0),MIN((MAX($D$16,POWER((ABS(K1528)^2)/($I$5*MAX(F1528,0.1)^2),1/3))),IFERROR(W1528,0)+(MIN(ABS(IFERROR(AF1528,0))*$D$18,ABS((MAX($D$16,POWER((ABS(K1528)^2)/($I$5*MAX(F1528,0.1)^2),1/3)))-IFERROR(W1528,0))))),MAX((MAX($D$16,POWER((ABS(K1528)^2)/($I$5*MAX(F1528,0.1)^2),1/3))),IFERROR(W1528,0)-(MIN(ABS(IFERROR(AF1528,0))*$D$18,ABS((MAX($D$16,POWER((ABS(K1528)^2)/($I$5*MAX(F1528,0.1)^2),1/3)))-IFERROR(W1528,0))))))),MAX($D$16,POWER((ABS(K1528)^2)/($I$5*MAX(F1528,0.1)^2),1/3))),MAX($D$16,IFERROR(W1528,0)))))))</f>
        <v/>
      </c>
      <c r="X1528">
        <f>((F1528)+(G1528)*(W1528))*(W1528)</f>
        <v/>
      </c>
      <c r="Y1528">
        <f>(((F1528)+(G1528)*(W1528))*(W1528))/MAX((F1528)+2*(W1528)*SQRT(1+(G1528)^2),1E-6)</f>
        <v/>
      </c>
      <c r="Z1528">
        <f>ABS(K1528)/MAX(((F1528)+(G1528)*(W1528))*(W1528),1E-6)</f>
        <v/>
      </c>
      <c r="AA1528">
        <f>E1528+W1528</f>
        <v/>
      </c>
      <c r="AB1528">
        <f>AA1528+((ABS(K1528)/MAX(((F1528)+(G1528)*(W1528))*(W1528),1E-6))^2)/(2*$I$5)</f>
        <v/>
      </c>
      <c r="AC1528">
        <f>((ABS(K1528)*$D$6)/(MAX(((F1528)+(G1528)*(W1528))*(W1528),1E-6)*MAX(((((F1528)+(G1528)*(W1528))*(W1528))/MAX((F1528)+2*(W1528)*SQRT(1+(G1528)^2),1E-6))^(2/3),1E-6)))^2</f>
        <v/>
      </c>
      <c r="AD1528">
        <f>ABS(ABS(K1528)/MAX(((F1528)+(G1528)*(W1528))*(W1528),1E-6))/SQRT($I$5*MAX((((F1528)+(G1528)*(W1528))*(W1528))/MAX((F1528)+2*(G1528)*(W1528),1E-6),1E-6))</f>
        <v/>
      </c>
      <c r="AE1528">
        <f>((F1528)*(W1528)^2)/2+(G1528)*(W1528)^3/3+(ABS(K1528)^2)/($I$5*MAX(((F1528)+(G1528)*(W1528))*(W1528),1E-6))</f>
        <v/>
      </c>
      <c r="AF1528">
        <f>IF($D$20=0,0,IFERROR(AB1529+(((AC1528+AC1529)/2)*J1529)+(IF(Z1528&gt;Z1529,$D$8*((Z1528^2-Z1529^2)/(2*$I$5)),$D$9*((Z1529^2-Z1528^2)/(2*$I$5)))+($D$10*(ABS(I1529)/90)*(MAX(Z1528^2,Z1529^2)/(2*$I$5))))-AB1528,0))</f>
        <v/>
      </c>
      <c r="AG1528">
        <f>IF($D$20=0,1,IFERROR(IF(ROUND(AD1528,3)=1,1,IF(AND(ABS(AF1528)&lt;$D$19,AD1528&lt;1),1,0)),0))</f>
        <v/>
      </c>
      <c r="AH1528">
        <f>IFERROR(IF(V32="Supercritical",MAX($D$16,IFERROR(L1528,MAX($D$16,POWER((ABS(K1528)^2)/($I$5*MAX(F1528,0.1)^2),1/3)))),IF(V32="Subcritical",MAX($D$16,IFERROR(W1528,MAX($D$16,POWER((ABS(K1528)^2)/($I$5*MAX(F1528,0.1)^2),1/3)))),IF(AND(IFERROR(V1528,0)=1,IFERROR(AG1528,0)=1),IF(IFERROR(T1528,-1E99)&gt;=IFERROR(AE1528,-1E99),MAX($D$16,IFERROR(L1528,MAX($D$16,POWER((ABS(K1528)^2)/($I$5*MAX(F1528,0.1)^2),1/3)))),MAX($D$16,IFERROR(W1528,MAX($D$16,POWER((ABS(K1528)^2)/($I$5*MAX(F1528,0.1)^2),1/3))))),IF(IFERROR(V1528,0)=1,MAX($D$16,IFERROR(L1528,MAX($D$16,POWER((ABS(K1528)^2)/($I$5*MAX(F1528,0.1)^2),1/3)))),IF(IFERROR(AG1528,0)=1,MAX($D$16,IFERROR(W1528,MAX($D$16,POWER((ABS(K1528)^2)/($I$5*MAX(F1528,0.1)^2),1/3)))),MAX($D$16,POWER((ABS(K1528)^2)/($I$5*MAX(F1528,0.1)^2),1/3))))))),MAX($D$16,POWER((ABS(K1528)^2)/($I$5*MAX(F1528,0.1)^2),1/3)))</f>
        <v/>
      </c>
      <c r="AI1528">
        <f>E1528+AH1528</f>
        <v/>
      </c>
      <c r="AJ1528">
        <f>AI1528+((ABS(K1528)/MAX(((F1528)+(G1528)*(AH1528))*(AH1528),1E-6))^2)/(2*$I$5)</f>
        <v/>
      </c>
      <c r="AM1528" t="n">
        <v>0</v>
      </c>
      <c r="AN1528" t="n">
        <v>0</v>
      </c>
      <c r="AO1528">
        <f>AM1528+AN1528</f>
        <v/>
      </c>
      <c r="AP1528">
        <f>AP1527+AO1528</f>
        <v/>
      </c>
      <c r="AQ1528">
        <f>ABS(ABS(K1528)/MAX(((F1528)+(G1528)*(AH1528))*(AH1528),1E-6))/SQRT($I$5*MAX((((F1528)+(G1528)*(AH1528))*(AH1528))/MAX((F1528)+2*(G1528)*(AH1528),1E-6),1E-6))</f>
        <v/>
      </c>
      <c r="AR1528">
        <f>IF(AQ1528&lt;1,"Subcritical","Supercritical")</f>
        <v/>
      </c>
      <c r="AS1528">
        <f>((ABS(K1528)*$D$6)/(MAX(((F1528)+(G1528)*(AH1528))*(AH1528),1E-6)*MAX(((((F1528)+(G1528)*(AH1528))*(AH1528))/MAX((F1528)+2*(AH1528)*SQRT(1+(G1528)^2),1E-6))^(2/3),1E-6)))^2</f>
        <v/>
      </c>
    </row>
    <row r="1529">
      <c r="A1529" t="n">
        <v>1380</v>
      </c>
      <c r="B1529" t="n">
        <v>1378.889</v>
      </c>
      <c r="C1529" t="n">
        <v>616065.73</v>
      </c>
      <c r="D1529" t="n">
        <v>3096625.377</v>
      </c>
      <c r="E1529" t="n">
        <v>631.8758</v>
      </c>
      <c r="F1529" t="n">
        <v>5.2</v>
      </c>
      <c r="G1529" t="n">
        <v>0</v>
      </c>
      <c r="H1529" t="inlineStr">
        <is>
          <t>Normal</t>
        </is>
      </c>
      <c r="I1529" t="n">
        <v>0</v>
      </c>
      <c r="J1529">
        <f>B1529-B1528</f>
        <v/>
      </c>
      <c r="K1529">
        <f>MAX(0,K1528-AO1528)</f>
        <v/>
      </c>
      <c r="L1529">
        <f>IF($D$20=0,IFERROR(L1528,MAX($D$16,POWER((ABS(K1529)^2)/($I$5*MAX(F1529,0.1)^2),1/3))),IF(IFERROR(V1528,0)=0,IFERROR(L1528,MAX($D$16,POWER((ABS(K1529)^2)/($I$5*MAX(F1529,0.1)^2),1/3))),IF(OR(IFERROR(L1529,0)=0,IFERROR(S1528,0)&lt;1,IFERROR(S1529,0)&lt;1),MAX($D$16,POWER((ABS(K1529)^2)/($I$5*MAX(F1529,0.1)^2),1/3)),IF(IFERROR(U1529,0)&gt;0,MAX($D$16,IFERROR(L1529,0)+((IFERROR(U1529,0))*$D$18*IF((IFERROR(S1529,0))&lt;1,1,-1))),IF(IFERROR(U1529,0)&lt;0,IF(ABS((MAX($D$16,POWER((ABS(K1529)^2)/($I$5*MAX(F1529,0.1)^2),1/3)))-IFERROR(L1529,0))&gt;$D$19,MAX($D$16,IF((MAX($D$16,POWER((ABS(K1529)^2)/($I$5*MAX(F1529,0.1)^2),1/3)))&gt;IFERROR(L1529,0),MIN((MAX($D$16,POWER((ABS(K1529)^2)/($I$5*MAX(F1529,0.1)^2),1/3))),IFERROR(L1529,0)+(MIN(ABS(IFERROR(U1529,0))*$D$18,ABS((MAX($D$16,POWER((ABS(K1529)^2)/($I$5*MAX(F1529,0.1)^2),1/3)))-IFERROR(L1529,0))))),MAX((MAX($D$16,POWER((ABS(K1529)^2)/($I$5*MAX(F1529,0.1)^2),1/3))),IFERROR(L1529,0)-(MIN(ABS(IFERROR(U1529,0))*$D$18,ABS((MAX($D$16,POWER((ABS(K1529)^2)/($I$5*MAX(F1529,0.1)^2),1/3)))-IFERROR(L1529,0))))))),MAX($D$16,POWER((ABS(K1529)^2)/($I$5*MAX(F1529,0.1)^2),1/3))),MAX($D$16,IFERROR(L1529,0)))))))</f>
        <v/>
      </c>
      <c r="M1529">
        <f>((F1529)+(G1529)*(L1529))*(L1529)</f>
        <v/>
      </c>
      <c r="N1529">
        <f>(((F1529)+(G1529)*(L1529))*(L1529))/MAX((F1529)+2*(L1529)*SQRT(1+(G1529)^2),1E-6)</f>
        <v/>
      </c>
      <c r="O1529">
        <f>ABS(K1529)/MAX(((F1529)+(G1529)*(L1529))*(L1529),1E-6)</f>
        <v/>
      </c>
      <c r="P1529">
        <f>E1529+L1529</f>
        <v/>
      </c>
      <c r="Q1529">
        <f>P1529+((ABS(K1529)/MAX(((F1529)+(G1529)*(L1529))*(L1529),1E-6))^2)/(2*$I$5)</f>
        <v/>
      </c>
      <c r="R1529">
        <f>((ABS(K1529)*$D$6)/(MAX(((F1529)+(G1529)*(L1529))*(L1529),1E-6)*MAX(((((F1529)+(G1529)*(L1529))*(L1529))/MAX((F1529)+2*(L1529)*SQRT(1+(G1529)^2),1E-6))^(2/3),1E-6)))^2</f>
        <v/>
      </c>
      <c r="S1529">
        <f>ABS(ABS(K1529)/MAX(((F1529)+(G1529)*(L1529))*(L1529),1E-6))/SQRT($I$5*MAX((((F1529)+(G1529)*(L1529))*(L1529))/MAX((F1529)+2*(G1529)*(L1529),1E-6),1E-6))</f>
        <v/>
      </c>
      <c r="T1529">
        <f>((F1529)*(L1529)^2)/2+(G1529)*(L1529)^3/3+(ABS(K1529)^2)/($I$5*MAX(((F1529)+(G1529)*(L1529))*(L1529),1E-6))</f>
        <v/>
      </c>
      <c r="U1529">
        <f>IF($D$20=0,0,IFERROR(Q1528-(((R1528+R1529)/2)*J1529)-(IF(O1528&gt;O1529,$D$8*((O1528^2-O1529^2)/(2*$I$5)),$D$9*((O1529^2-O1528^2)/(2*$I$5)))+($D$10*(ABS(I1529)/90)*(MAX(O1528^2,O1529^2)/(2*$I$5))))-Q1529,0))</f>
        <v/>
      </c>
      <c r="V1529">
        <f>IF($D$20=0,1,IFERROR(IF(ROUND(S1529,3)=1,1,IF(AND(ABS(U1529)&lt;$D$19,S1529&gt;1),1,0)),0))</f>
        <v/>
      </c>
      <c r="W1529">
        <f>IF($D$20=0,IFERROR(W1530,MAX($D$16,POWER((ABS(K1529)^2)/($I$5*MAX(F1529,0.1)^2),1/3))),IF(IFERROR(AG1530,0)=0,IFERROR(W1530,MAX($D$16,POWER((ABS(K1529)^2)/($I$5*MAX(F1529,0.1)^2),1/3))),IF(OR(IFERROR(W1529,0)=0,IFERROR(AD1530,0)&gt;1),MAX($D$16,POWER((ABS(K1529)^2)/($I$5*MAX(F1529,0.1)^2),1/3)),IF(IFERROR(AF1529,0)&gt;0,MAX($D$16,IFERROR(W1529,0)+((IFERROR(AF1529,0))*$D$18*IF((IFERROR(AD1529,0))&lt;1,1,-1))),IF(IFERROR(AF1529,0)&lt;0,IF(ABS((MAX($D$16,POWER((ABS(K1529)^2)/($I$5*MAX(F1529,0.1)^2),1/3)))-IFERROR(W1529,0))&gt;$D$19,MAX($D$16,IF((MAX($D$16,POWER((ABS(K1529)^2)/($I$5*MAX(F1529,0.1)^2),1/3)))&gt;IFERROR(W1529,0),MIN((MAX($D$16,POWER((ABS(K1529)^2)/($I$5*MAX(F1529,0.1)^2),1/3))),IFERROR(W1529,0)+(MIN(ABS(IFERROR(AF1529,0))*$D$18,ABS((MAX($D$16,POWER((ABS(K1529)^2)/($I$5*MAX(F1529,0.1)^2),1/3)))-IFERROR(W1529,0))))),MAX((MAX($D$16,POWER((ABS(K1529)^2)/($I$5*MAX(F1529,0.1)^2),1/3))),IFERROR(W1529,0)-(MIN(ABS(IFERROR(AF1529,0))*$D$18,ABS((MAX($D$16,POWER((ABS(K1529)^2)/($I$5*MAX(F1529,0.1)^2),1/3)))-IFERROR(W1529,0))))))),MAX($D$16,POWER((ABS(K1529)^2)/($I$5*MAX(F1529,0.1)^2),1/3))),MAX($D$16,IFERROR(W1529,0)))))))</f>
        <v/>
      </c>
      <c r="X1529">
        <f>((F1529)+(G1529)*(W1529))*(W1529)</f>
        <v/>
      </c>
      <c r="Y1529">
        <f>(((F1529)+(G1529)*(W1529))*(W1529))/MAX((F1529)+2*(W1529)*SQRT(1+(G1529)^2),1E-6)</f>
        <v/>
      </c>
      <c r="Z1529">
        <f>ABS(K1529)/MAX(((F1529)+(G1529)*(W1529))*(W1529),1E-6)</f>
        <v/>
      </c>
      <c r="AA1529">
        <f>E1529+W1529</f>
        <v/>
      </c>
      <c r="AB1529">
        <f>AA1529+((ABS(K1529)/MAX(((F1529)+(G1529)*(W1529))*(W1529),1E-6))^2)/(2*$I$5)</f>
        <v/>
      </c>
      <c r="AC1529">
        <f>((ABS(K1529)*$D$6)/(MAX(((F1529)+(G1529)*(W1529))*(W1529),1E-6)*MAX(((((F1529)+(G1529)*(W1529))*(W1529))/MAX((F1529)+2*(W1529)*SQRT(1+(G1529)^2),1E-6))^(2/3),1E-6)))^2</f>
        <v/>
      </c>
      <c r="AD1529">
        <f>ABS(ABS(K1529)/MAX(((F1529)+(G1529)*(W1529))*(W1529),1E-6))/SQRT($I$5*MAX((((F1529)+(G1529)*(W1529))*(W1529))/MAX((F1529)+2*(G1529)*(W1529),1E-6),1E-6))</f>
        <v/>
      </c>
      <c r="AE1529">
        <f>((F1529)*(W1529)^2)/2+(G1529)*(W1529)^3/3+(ABS(K1529)^2)/($I$5*MAX(((F1529)+(G1529)*(W1529))*(W1529),1E-6))</f>
        <v/>
      </c>
      <c r="AF1529">
        <f>IF($D$20=0,0,IFERROR(AB1530+(((AC1529+AC1530)/2)*J1530)+(IF(Z1529&gt;Z1530,$D$8*((Z1529^2-Z1530^2)/(2*$I$5)),$D$9*((Z1530^2-Z1529^2)/(2*$I$5)))+($D$10*(ABS(I1530)/90)*(MAX(Z1529^2,Z1530^2)/(2*$I$5))))-AB1529,0))</f>
        <v/>
      </c>
      <c r="AG1529">
        <f>IF($D$20=0,1,IFERROR(IF(ROUND(AD1529,3)=1,1,IF(AND(ABS(AF1529)&lt;$D$19,AD1529&lt;1),1,0)),0))</f>
        <v/>
      </c>
      <c r="AH1529">
        <f>IFERROR(IF(V32="Supercritical",MAX($D$16,IFERROR(L1529,MAX($D$16,POWER((ABS(K1529)^2)/($I$5*MAX(F1529,0.1)^2),1/3)))),IF(V32="Subcritical",MAX($D$16,IFERROR(W1529,MAX($D$16,POWER((ABS(K1529)^2)/($I$5*MAX(F1529,0.1)^2),1/3)))),IF(AND(IFERROR(V1529,0)=1,IFERROR(AG1529,0)=1),IF(IFERROR(T1529,-1E99)&gt;=IFERROR(AE1529,-1E99),MAX($D$16,IFERROR(L1529,MAX($D$16,POWER((ABS(K1529)^2)/($I$5*MAX(F1529,0.1)^2),1/3)))),MAX($D$16,IFERROR(W1529,MAX($D$16,POWER((ABS(K1529)^2)/($I$5*MAX(F1529,0.1)^2),1/3))))),IF(IFERROR(V1529,0)=1,MAX($D$16,IFERROR(L1529,MAX($D$16,POWER((ABS(K1529)^2)/($I$5*MAX(F1529,0.1)^2),1/3)))),IF(IFERROR(AG1529,0)=1,MAX($D$16,IFERROR(W1529,MAX($D$16,POWER((ABS(K1529)^2)/($I$5*MAX(F1529,0.1)^2),1/3)))),MAX($D$16,POWER((ABS(K1529)^2)/($I$5*MAX(F1529,0.1)^2),1/3))))))),MAX($D$16,POWER((ABS(K1529)^2)/($I$5*MAX(F1529,0.1)^2),1/3)))</f>
        <v/>
      </c>
      <c r="AI1529">
        <f>E1529+AH1529</f>
        <v/>
      </c>
      <c r="AJ1529">
        <f>AI1529+((ABS(K1529)/MAX(((F1529)+(G1529)*(AH1529))*(AH1529),1E-6))^2)/(2*$I$5)</f>
        <v/>
      </c>
      <c r="AM1529" t="n">
        <v>0</v>
      </c>
      <c r="AN1529" t="n">
        <v>0</v>
      </c>
      <c r="AO1529">
        <f>AM1529+AN1529</f>
        <v/>
      </c>
      <c r="AP1529">
        <f>AP1528+AO1529</f>
        <v/>
      </c>
      <c r="AQ1529">
        <f>ABS(ABS(K1529)/MAX(((F1529)+(G1529)*(AH1529))*(AH1529),1E-6))/SQRT($I$5*MAX((((F1529)+(G1529)*(AH1529))*(AH1529))/MAX((F1529)+2*(G1529)*(AH1529),1E-6),1E-6))</f>
        <v/>
      </c>
      <c r="AR1529">
        <f>IF(AQ1529&lt;1,"Subcritical","Supercritical")</f>
        <v/>
      </c>
      <c r="AS1529">
        <f>((ABS(K1529)*$D$6)/(MAX(((F1529)+(G1529)*(AH1529))*(AH1529),1E-6)*MAX(((((F1529)+(G1529)*(AH1529))*(AH1529))/MAX((F1529)+2*(AH1529)*SQRT(1+(G1529)^2),1E-6))^(2/3),1E-6)))^2</f>
        <v/>
      </c>
    </row>
    <row r="1530">
      <c r="A1530" t="n">
        <v>1381</v>
      </c>
      <c r="B1530" t="n">
        <v>1379.889</v>
      </c>
      <c r="C1530" t="n">
        <v>616065.73</v>
      </c>
      <c r="D1530" t="n">
        <v>3096624.377</v>
      </c>
      <c r="E1530" t="n">
        <v>631.8756</v>
      </c>
      <c r="F1530" t="n">
        <v>7.42</v>
      </c>
      <c r="G1530" t="n">
        <v>0</v>
      </c>
      <c r="H1530" t="inlineStr">
        <is>
          <t>Normal</t>
        </is>
      </c>
      <c r="I1530" t="n">
        <v>0</v>
      </c>
      <c r="J1530">
        <f>B1530-B1529</f>
        <v/>
      </c>
      <c r="K1530">
        <f>MAX(0,K1529-AO1529)</f>
        <v/>
      </c>
      <c r="L1530">
        <f>IF($D$20=0,IFERROR(L1529,MAX($D$16,POWER((ABS(K1530)^2)/($I$5*MAX(F1530,0.1)^2),1/3))),IF(IFERROR(V1529,0)=0,IFERROR(L1529,MAX($D$16,POWER((ABS(K1530)^2)/($I$5*MAX(F1530,0.1)^2),1/3))),IF(OR(IFERROR(L1530,0)=0,IFERROR(S1529,0)&lt;1,IFERROR(S1530,0)&lt;1),MAX($D$16,POWER((ABS(K1530)^2)/($I$5*MAX(F1530,0.1)^2),1/3)),IF(IFERROR(U1530,0)&gt;0,MAX($D$16,IFERROR(L1530,0)+((IFERROR(U1530,0))*$D$18*IF((IFERROR(S1530,0))&lt;1,1,-1))),IF(IFERROR(U1530,0)&lt;0,IF(ABS((MAX($D$16,POWER((ABS(K1530)^2)/($I$5*MAX(F1530,0.1)^2),1/3)))-IFERROR(L1530,0))&gt;$D$19,MAX($D$16,IF((MAX($D$16,POWER((ABS(K1530)^2)/($I$5*MAX(F1530,0.1)^2),1/3)))&gt;IFERROR(L1530,0),MIN((MAX($D$16,POWER((ABS(K1530)^2)/($I$5*MAX(F1530,0.1)^2),1/3))),IFERROR(L1530,0)+(MIN(ABS(IFERROR(U1530,0))*$D$18,ABS((MAX($D$16,POWER((ABS(K1530)^2)/($I$5*MAX(F1530,0.1)^2),1/3)))-IFERROR(L1530,0))))),MAX((MAX($D$16,POWER((ABS(K1530)^2)/($I$5*MAX(F1530,0.1)^2),1/3))),IFERROR(L1530,0)-(MIN(ABS(IFERROR(U1530,0))*$D$18,ABS((MAX($D$16,POWER((ABS(K1530)^2)/($I$5*MAX(F1530,0.1)^2),1/3)))-IFERROR(L1530,0))))))),MAX($D$16,POWER((ABS(K1530)^2)/($I$5*MAX(F1530,0.1)^2),1/3))),MAX($D$16,IFERROR(L1530,0)))))))</f>
        <v/>
      </c>
      <c r="M1530">
        <f>((F1530)+(G1530)*(L1530))*(L1530)</f>
        <v/>
      </c>
      <c r="N1530">
        <f>(((F1530)+(G1530)*(L1530))*(L1530))/MAX((F1530)+2*(L1530)*SQRT(1+(G1530)^2),1E-6)</f>
        <v/>
      </c>
      <c r="O1530">
        <f>ABS(K1530)/MAX(((F1530)+(G1530)*(L1530))*(L1530),1E-6)</f>
        <v/>
      </c>
      <c r="P1530">
        <f>E1530+L1530</f>
        <v/>
      </c>
      <c r="Q1530">
        <f>P1530+((ABS(K1530)/MAX(((F1530)+(G1530)*(L1530))*(L1530),1E-6))^2)/(2*$I$5)</f>
        <v/>
      </c>
      <c r="R1530">
        <f>((ABS(K1530)*$D$6)/(MAX(((F1530)+(G1530)*(L1530))*(L1530),1E-6)*MAX(((((F1530)+(G1530)*(L1530))*(L1530))/MAX((F1530)+2*(L1530)*SQRT(1+(G1530)^2),1E-6))^(2/3),1E-6)))^2</f>
        <v/>
      </c>
      <c r="S1530">
        <f>ABS(ABS(K1530)/MAX(((F1530)+(G1530)*(L1530))*(L1530),1E-6))/SQRT($I$5*MAX((((F1530)+(G1530)*(L1530))*(L1530))/MAX((F1530)+2*(G1530)*(L1530),1E-6),1E-6))</f>
        <v/>
      </c>
      <c r="T1530">
        <f>((F1530)*(L1530)^2)/2+(G1530)*(L1530)^3/3+(ABS(K1530)^2)/($I$5*MAX(((F1530)+(G1530)*(L1530))*(L1530),1E-6))</f>
        <v/>
      </c>
      <c r="U1530">
        <f>IF($D$20=0,0,IFERROR(Q1529-(((R1529+R1530)/2)*J1530)-(IF(O1529&gt;O1530,$D$8*((O1529^2-O1530^2)/(2*$I$5)),$D$9*((O1530^2-O1529^2)/(2*$I$5)))+($D$10*(ABS(I1530)/90)*(MAX(O1529^2,O1530^2)/(2*$I$5))))-Q1530,0))</f>
        <v/>
      </c>
      <c r="V1530">
        <f>IF($D$20=0,1,IFERROR(IF(ROUND(S1530,3)=1,1,IF(AND(ABS(U1530)&lt;$D$19,S1530&gt;1),1,0)),0))</f>
        <v/>
      </c>
      <c r="W1530">
        <f>IF($D$20=0,IFERROR(W1531,MAX($D$16,POWER((ABS(K1530)^2)/($I$5*MAX(F1530,0.1)^2),1/3))),IF(IFERROR(AG1531,0)=0,IFERROR(W1531,MAX($D$16,POWER((ABS(K1530)^2)/($I$5*MAX(F1530,0.1)^2),1/3))),IF(OR(IFERROR(W1530,0)=0,IFERROR(AD1531,0)&gt;1),MAX($D$16,POWER((ABS(K1530)^2)/($I$5*MAX(F1530,0.1)^2),1/3)),IF(IFERROR(AF1530,0)&gt;0,MAX($D$16,IFERROR(W1530,0)+((IFERROR(AF1530,0))*$D$18*IF((IFERROR(AD1530,0))&lt;1,1,-1))),IF(IFERROR(AF1530,0)&lt;0,IF(ABS((MAX($D$16,POWER((ABS(K1530)^2)/($I$5*MAX(F1530,0.1)^2),1/3)))-IFERROR(W1530,0))&gt;$D$19,MAX($D$16,IF((MAX($D$16,POWER((ABS(K1530)^2)/($I$5*MAX(F1530,0.1)^2),1/3)))&gt;IFERROR(W1530,0),MIN((MAX($D$16,POWER((ABS(K1530)^2)/($I$5*MAX(F1530,0.1)^2),1/3))),IFERROR(W1530,0)+(MIN(ABS(IFERROR(AF1530,0))*$D$18,ABS((MAX($D$16,POWER((ABS(K1530)^2)/($I$5*MAX(F1530,0.1)^2),1/3)))-IFERROR(W1530,0))))),MAX((MAX($D$16,POWER((ABS(K1530)^2)/($I$5*MAX(F1530,0.1)^2),1/3))),IFERROR(W1530,0)-(MIN(ABS(IFERROR(AF1530,0))*$D$18,ABS((MAX($D$16,POWER((ABS(K1530)^2)/($I$5*MAX(F1530,0.1)^2),1/3)))-IFERROR(W1530,0))))))),MAX($D$16,POWER((ABS(K1530)^2)/($I$5*MAX(F1530,0.1)^2),1/3))),MAX($D$16,IFERROR(W1530,0)))))))</f>
        <v/>
      </c>
      <c r="X1530">
        <f>((F1530)+(G1530)*(W1530))*(W1530)</f>
        <v/>
      </c>
      <c r="Y1530">
        <f>(((F1530)+(G1530)*(W1530))*(W1530))/MAX((F1530)+2*(W1530)*SQRT(1+(G1530)^2),1E-6)</f>
        <v/>
      </c>
      <c r="Z1530">
        <f>ABS(K1530)/MAX(((F1530)+(G1530)*(W1530))*(W1530),1E-6)</f>
        <v/>
      </c>
      <c r="AA1530">
        <f>E1530+W1530</f>
        <v/>
      </c>
      <c r="AB1530">
        <f>AA1530+((ABS(K1530)/MAX(((F1530)+(G1530)*(W1530))*(W1530),1E-6))^2)/(2*$I$5)</f>
        <v/>
      </c>
      <c r="AC1530">
        <f>((ABS(K1530)*$D$6)/(MAX(((F1530)+(G1530)*(W1530))*(W1530),1E-6)*MAX(((((F1530)+(G1530)*(W1530))*(W1530))/MAX((F1530)+2*(W1530)*SQRT(1+(G1530)^2),1E-6))^(2/3),1E-6)))^2</f>
        <v/>
      </c>
      <c r="AD1530">
        <f>ABS(ABS(K1530)/MAX(((F1530)+(G1530)*(W1530))*(W1530),1E-6))/SQRT($I$5*MAX((((F1530)+(G1530)*(W1530))*(W1530))/MAX((F1530)+2*(G1530)*(W1530),1E-6),1E-6))</f>
        <v/>
      </c>
      <c r="AE1530">
        <f>((F1530)*(W1530)^2)/2+(G1530)*(W1530)^3/3+(ABS(K1530)^2)/($I$5*MAX(((F1530)+(G1530)*(W1530))*(W1530),1E-6))</f>
        <v/>
      </c>
      <c r="AF1530">
        <f>IF($D$20=0,0,IFERROR(AB1531+(((AC1530+AC1531)/2)*J1531)+(IF(Z1530&gt;Z1531,$D$8*((Z1530^2-Z1531^2)/(2*$I$5)),$D$9*((Z1531^2-Z1530^2)/(2*$I$5)))+($D$10*(ABS(I1531)/90)*(MAX(Z1530^2,Z1531^2)/(2*$I$5))))-AB1530,0))</f>
        <v/>
      </c>
      <c r="AG1530">
        <f>IF($D$20=0,1,IFERROR(IF(ROUND(AD1530,3)=1,1,IF(AND(ABS(AF1530)&lt;$D$19,AD1530&lt;1),1,0)),0))</f>
        <v/>
      </c>
      <c r="AH1530">
        <f>IFERROR(IF(V32="Supercritical",MAX($D$16,IFERROR(L1530,MAX($D$16,POWER((ABS(K1530)^2)/($I$5*MAX(F1530,0.1)^2),1/3)))),IF(V32="Subcritical",MAX($D$16,IFERROR(W1530,MAX($D$16,POWER((ABS(K1530)^2)/($I$5*MAX(F1530,0.1)^2),1/3)))),IF(AND(IFERROR(V1530,0)=1,IFERROR(AG1530,0)=1),IF(IFERROR(T1530,-1E99)&gt;=IFERROR(AE1530,-1E99),MAX($D$16,IFERROR(L1530,MAX($D$16,POWER((ABS(K1530)^2)/($I$5*MAX(F1530,0.1)^2),1/3)))),MAX($D$16,IFERROR(W1530,MAX($D$16,POWER((ABS(K1530)^2)/($I$5*MAX(F1530,0.1)^2),1/3))))),IF(IFERROR(V1530,0)=1,MAX($D$16,IFERROR(L1530,MAX($D$16,POWER((ABS(K1530)^2)/($I$5*MAX(F1530,0.1)^2),1/3)))),IF(IFERROR(AG1530,0)=1,MAX($D$16,IFERROR(W1530,MAX($D$16,POWER((ABS(K1530)^2)/($I$5*MAX(F1530,0.1)^2),1/3)))),MAX($D$16,POWER((ABS(K1530)^2)/($I$5*MAX(F1530,0.1)^2),1/3))))))),MAX($D$16,POWER((ABS(K1530)^2)/($I$5*MAX(F1530,0.1)^2),1/3)))</f>
        <v/>
      </c>
      <c r="AI1530">
        <f>E1530+AH1530</f>
        <v/>
      </c>
      <c r="AJ1530">
        <f>AI1530+((ABS(K1530)/MAX(((F1530)+(G1530)*(AH1530))*(AH1530),1E-6))^2)/(2*$I$5)</f>
        <v/>
      </c>
      <c r="AM1530" t="n">
        <v>0</v>
      </c>
      <c r="AN1530" t="n">
        <v>0</v>
      </c>
      <c r="AO1530">
        <f>AM1530+AN1530</f>
        <v/>
      </c>
      <c r="AP1530">
        <f>AP1529+AO1530</f>
        <v/>
      </c>
      <c r="AQ1530">
        <f>ABS(ABS(K1530)/MAX(((F1530)+(G1530)*(AH1530))*(AH1530),1E-6))/SQRT($I$5*MAX((((F1530)+(G1530)*(AH1530))*(AH1530))/MAX((F1530)+2*(G1530)*(AH1530),1E-6),1E-6))</f>
        <v/>
      </c>
      <c r="AR1530">
        <f>IF(AQ1530&lt;1,"Subcritical","Supercritical")</f>
        <v/>
      </c>
      <c r="AS1530">
        <f>((ABS(K1530)*$D$6)/(MAX(((F1530)+(G1530)*(AH1530))*(AH1530),1E-6)*MAX(((((F1530)+(G1530)*(AH1530))*(AH1530))/MAX((F1530)+2*(AH1530)*SQRT(1+(G1530)^2),1E-6))^(2/3),1E-6)))^2</f>
        <v/>
      </c>
    </row>
    <row r="1531">
      <c r="A1531" t="n">
        <v>1382</v>
      </c>
      <c r="B1531" t="n">
        <v>1380.889</v>
      </c>
      <c r="C1531" t="n">
        <v>616065.73</v>
      </c>
      <c r="D1531" t="n">
        <v>3096623.377</v>
      </c>
      <c r="E1531" t="n">
        <v>631.8754</v>
      </c>
      <c r="F1531" t="n">
        <v>9.847</v>
      </c>
      <c r="G1531" t="n">
        <v>0</v>
      </c>
      <c r="H1531" t="inlineStr">
        <is>
          <t>Normal</t>
        </is>
      </c>
      <c r="I1531" t="n">
        <v>0</v>
      </c>
      <c r="J1531">
        <f>B1531-B1530</f>
        <v/>
      </c>
      <c r="K1531">
        <f>MAX(0,K1530-AO1530)</f>
        <v/>
      </c>
      <c r="L1531">
        <f>IF($D$20=0,IFERROR(L1530,MAX($D$16,POWER((ABS(K1531)^2)/($I$5*MAX(F1531,0.1)^2),1/3))),IF(IFERROR(V1530,0)=0,IFERROR(L1530,MAX($D$16,POWER((ABS(K1531)^2)/($I$5*MAX(F1531,0.1)^2),1/3))),IF(OR(IFERROR(L1531,0)=0,IFERROR(S1530,0)&lt;1,IFERROR(S1531,0)&lt;1),MAX($D$16,POWER((ABS(K1531)^2)/($I$5*MAX(F1531,0.1)^2),1/3)),IF(IFERROR(U1531,0)&gt;0,MAX($D$16,IFERROR(L1531,0)+((IFERROR(U1531,0))*$D$18*IF((IFERROR(S1531,0))&lt;1,1,-1))),IF(IFERROR(U1531,0)&lt;0,IF(ABS((MAX($D$16,POWER((ABS(K1531)^2)/($I$5*MAX(F1531,0.1)^2),1/3)))-IFERROR(L1531,0))&gt;$D$19,MAX($D$16,IF((MAX($D$16,POWER((ABS(K1531)^2)/($I$5*MAX(F1531,0.1)^2),1/3)))&gt;IFERROR(L1531,0),MIN((MAX($D$16,POWER((ABS(K1531)^2)/($I$5*MAX(F1531,0.1)^2),1/3))),IFERROR(L1531,0)+(MIN(ABS(IFERROR(U1531,0))*$D$18,ABS((MAX($D$16,POWER((ABS(K1531)^2)/($I$5*MAX(F1531,0.1)^2),1/3)))-IFERROR(L1531,0))))),MAX((MAX($D$16,POWER((ABS(K1531)^2)/($I$5*MAX(F1531,0.1)^2),1/3))),IFERROR(L1531,0)-(MIN(ABS(IFERROR(U1531,0))*$D$18,ABS((MAX($D$16,POWER((ABS(K1531)^2)/($I$5*MAX(F1531,0.1)^2),1/3)))-IFERROR(L1531,0))))))),MAX($D$16,POWER((ABS(K1531)^2)/($I$5*MAX(F1531,0.1)^2),1/3))),MAX($D$16,IFERROR(L1531,0)))))))</f>
        <v/>
      </c>
      <c r="M1531">
        <f>((F1531)+(G1531)*(L1531))*(L1531)</f>
        <v/>
      </c>
      <c r="N1531">
        <f>(((F1531)+(G1531)*(L1531))*(L1531))/MAX((F1531)+2*(L1531)*SQRT(1+(G1531)^2),1E-6)</f>
        <v/>
      </c>
      <c r="O1531">
        <f>ABS(K1531)/MAX(((F1531)+(G1531)*(L1531))*(L1531),1E-6)</f>
        <v/>
      </c>
      <c r="P1531">
        <f>E1531+L1531</f>
        <v/>
      </c>
      <c r="Q1531">
        <f>P1531+((ABS(K1531)/MAX(((F1531)+(G1531)*(L1531))*(L1531),1E-6))^2)/(2*$I$5)</f>
        <v/>
      </c>
      <c r="R1531">
        <f>((ABS(K1531)*$D$6)/(MAX(((F1531)+(G1531)*(L1531))*(L1531),1E-6)*MAX(((((F1531)+(G1531)*(L1531))*(L1531))/MAX((F1531)+2*(L1531)*SQRT(1+(G1531)^2),1E-6))^(2/3),1E-6)))^2</f>
        <v/>
      </c>
      <c r="S1531">
        <f>ABS(ABS(K1531)/MAX(((F1531)+(G1531)*(L1531))*(L1531),1E-6))/SQRT($I$5*MAX((((F1531)+(G1531)*(L1531))*(L1531))/MAX((F1531)+2*(G1531)*(L1531),1E-6),1E-6))</f>
        <v/>
      </c>
      <c r="T1531">
        <f>((F1531)*(L1531)^2)/2+(G1531)*(L1531)^3/3+(ABS(K1531)^2)/($I$5*MAX(((F1531)+(G1531)*(L1531))*(L1531),1E-6))</f>
        <v/>
      </c>
      <c r="U1531">
        <f>IF($D$20=0,0,IFERROR(Q1530-(((R1530+R1531)/2)*J1531)-(IF(O1530&gt;O1531,$D$8*((O1530^2-O1531^2)/(2*$I$5)),$D$9*((O1531^2-O1530^2)/(2*$I$5)))+($D$10*(ABS(I1531)/90)*(MAX(O1530^2,O1531^2)/(2*$I$5))))-Q1531,0))</f>
        <v/>
      </c>
      <c r="V1531">
        <f>IF($D$20=0,1,IFERROR(IF(ROUND(S1531,3)=1,1,IF(AND(ABS(U1531)&lt;$D$19,S1531&gt;1),1,0)),0))</f>
        <v/>
      </c>
      <c r="W1531">
        <f>IF($D$20=0,IFERROR(W1532,MAX($D$16,POWER((ABS(K1531)^2)/($I$5*MAX(F1531,0.1)^2),1/3))),IF(IFERROR(AG1532,0)=0,IFERROR(W1532,MAX($D$16,POWER((ABS(K1531)^2)/($I$5*MAX(F1531,0.1)^2),1/3))),IF(OR(IFERROR(W1531,0)=0,IFERROR(AD1532,0)&gt;1),MAX($D$16,POWER((ABS(K1531)^2)/($I$5*MAX(F1531,0.1)^2),1/3)),IF(IFERROR(AF1531,0)&gt;0,MAX($D$16,IFERROR(W1531,0)+((IFERROR(AF1531,0))*$D$18*IF((IFERROR(AD1531,0))&lt;1,1,-1))),IF(IFERROR(AF1531,0)&lt;0,IF(ABS((MAX($D$16,POWER((ABS(K1531)^2)/($I$5*MAX(F1531,0.1)^2),1/3)))-IFERROR(W1531,0))&gt;$D$19,MAX($D$16,IF((MAX($D$16,POWER((ABS(K1531)^2)/($I$5*MAX(F1531,0.1)^2),1/3)))&gt;IFERROR(W1531,0),MIN((MAX($D$16,POWER((ABS(K1531)^2)/($I$5*MAX(F1531,0.1)^2),1/3))),IFERROR(W1531,0)+(MIN(ABS(IFERROR(AF1531,0))*$D$18,ABS((MAX($D$16,POWER((ABS(K1531)^2)/($I$5*MAX(F1531,0.1)^2),1/3)))-IFERROR(W1531,0))))),MAX((MAX($D$16,POWER((ABS(K1531)^2)/($I$5*MAX(F1531,0.1)^2),1/3))),IFERROR(W1531,0)-(MIN(ABS(IFERROR(AF1531,0))*$D$18,ABS((MAX($D$16,POWER((ABS(K1531)^2)/($I$5*MAX(F1531,0.1)^2),1/3)))-IFERROR(W1531,0))))))),MAX($D$16,POWER((ABS(K1531)^2)/($I$5*MAX(F1531,0.1)^2),1/3))),MAX($D$16,IFERROR(W1531,0)))))))</f>
        <v/>
      </c>
      <c r="X1531">
        <f>((F1531)+(G1531)*(W1531))*(W1531)</f>
        <v/>
      </c>
      <c r="Y1531">
        <f>(((F1531)+(G1531)*(W1531))*(W1531))/MAX((F1531)+2*(W1531)*SQRT(1+(G1531)^2),1E-6)</f>
        <v/>
      </c>
      <c r="Z1531">
        <f>ABS(K1531)/MAX(((F1531)+(G1531)*(W1531))*(W1531),1E-6)</f>
        <v/>
      </c>
      <c r="AA1531">
        <f>E1531+W1531</f>
        <v/>
      </c>
      <c r="AB1531">
        <f>AA1531+((ABS(K1531)/MAX(((F1531)+(G1531)*(W1531))*(W1531),1E-6))^2)/(2*$I$5)</f>
        <v/>
      </c>
      <c r="AC1531">
        <f>((ABS(K1531)*$D$6)/(MAX(((F1531)+(G1531)*(W1531))*(W1531),1E-6)*MAX(((((F1531)+(G1531)*(W1531))*(W1531))/MAX((F1531)+2*(W1531)*SQRT(1+(G1531)^2),1E-6))^(2/3),1E-6)))^2</f>
        <v/>
      </c>
      <c r="AD1531">
        <f>ABS(ABS(K1531)/MAX(((F1531)+(G1531)*(W1531))*(W1531),1E-6))/SQRT($I$5*MAX((((F1531)+(G1531)*(W1531))*(W1531))/MAX((F1531)+2*(G1531)*(W1531),1E-6),1E-6))</f>
        <v/>
      </c>
      <c r="AE1531">
        <f>((F1531)*(W1531)^2)/2+(G1531)*(W1531)^3/3+(ABS(K1531)^2)/($I$5*MAX(((F1531)+(G1531)*(W1531))*(W1531),1E-6))</f>
        <v/>
      </c>
      <c r="AF1531">
        <f>IF($D$20=0,0,IFERROR(AB1532+(((AC1531+AC1532)/2)*J1532)+(IF(Z1531&gt;Z1532,$D$8*((Z1531^2-Z1532^2)/(2*$I$5)),$D$9*((Z1532^2-Z1531^2)/(2*$I$5)))+($D$10*(ABS(I1532)/90)*(MAX(Z1531^2,Z1532^2)/(2*$I$5))))-AB1531,0))</f>
        <v/>
      </c>
      <c r="AG1531">
        <f>IF($D$20=0,1,IFERROR(IF(ROUND(AD1531,3)=1,1,IF(AND(ABS(AF1531)&lt;$D$19,AD1531&lt;1),1,0)),0))</f>
        <v/>
      </c>
      <c r="AH1531">
        <f>IFERROR(IF(V32="Supercritical",MAX($D$16,IFERROR(L1531,MAX($D$16,POWER((ABS(K1531)^2)/($I$5*MAX(F1531,0.1)^2),1/3)))),IF(V32="Subcritical",MAX($D$16,IFERROR(W1531,MAX($D$16,POWER((ABS(K1531)^2)/($I$5*MAX(F1531,0.1)^2),1/3)))),IF(AND(IFERROR(V1531,0)=1,IFERROR(AG1531,0)=1),IF(IFERROR(T1531,-1E99)&gt;=IFERROR(AE1531,-1E99),MAX($D$16,IFERROR(L1531,MAX($D$16,POWER((ABS(K1531)^2)/($I$5*MAX(F1531,0.1)^2),1/3)))),MAX($D$16,IFERROR(W1531,MAX($D$16,POWER((ABS(K1531)^2)/($I$5*MAX(F1531,0.1)^2),1/3))))),IF(IFERROR(V1531,0)=1,MAX($D$16,IFERROR(L1531,MAX($D$16,POWER((ABS(K1531)^2)/($I$5*MAX(F1531,0.1)^2),1/3)))),IF(IFERROR(AG1531,0)=1,MAX($D$16,IFERROR(W1531,MAX($D$16,POWER((ABS(K1531)^2)/($I$5*MAX(F1531,0.1)^2),1/3)))),MAX($D$16,POWER((ABS(K1531)^2)/($I$5*MAX(F1531,0.1)^2),1/3))))))),MAX($D$16,POWER((ABS(K1531)^2)/($I$5*MAX(F1531,0.1)^2),1/3)))</f>
        <v/>
      </c>
      <c r="AI1531">
        <f>E1531+AH1531</f>
        <v/>
      </c>
      <c r="AJ1531">
        <f>AI1531+((ABS(K1531)/MAX(((F1531)+(G1531)*(AH1531))*(AH1531),1E-6))^2)/(2*$I$5)</f>
        <v/>
      </c>
      <c r="AM1531" t="n">
        <v>0</v>
      </c>
      <c r="AN1531" t="n">
        <v>0</v>
      </c>
      <c r="AO1531">
        <f>AM1531+AN1531</f>
        <v/>
      </c>
      <c r="AP1531">
        <f>AP1530+AO1531</f>
        <v/>
      </c>
      <c r="AQ1531">
        <f>ABS(ABS(K1531)/MAX(((F1531)+(G1531)*(AH1531))*(AH1531),1E-6))/SQRT($I$5*MAX((((F1531)+(G1531)*(AH1531))*(AH1531))/MAX((F1531)+2*(G1531)*(AH1531),1E-6),1E-6))</f>
        <v/>
      </c>
      <c r="AR1531">
        <f>IF(AQ1531&lt;1,"Subcritical","Supercritical")</f>
        <v/>
      </c>
      <c r="AS1531">
        <f>((ABS(K1531)*$D$6)/(MAX(((F1531)+(G1531)*(AH1531))*(AH1531),1E-6)*MAX(((((F1531)+(G1531)*(AH1531))*(AH1531))/MAX((F1531)+2*(AH1531)*SQRT(1+(G1531)^2),1E-6))^(2/3),1E-6)))^2</f>
        <v/>
      </c>
    </row>
    <row r="1532">
      <c r="A1532" t="n">
        <v>1383</v>
      </c>
      <c r="B1532" t="n">
        <v>1381.889</v>
      </c>
      <c r="C1532" t="n">
        <v>616065.73</v>
      </c>
      <c r="D1532" t="n">
        <v>3096622.377</v>
      </c>
      <c r="E1532" t="n">
        <v>631.8751999999999</v>
      </c>
      <c r="F1532" t="n">
        <v>10.1</v>
      </c>
      <c r="G1532" t="n">
        <v>0</v>
      </c>
      <c r="H1532" t="inlineStr">
        <is>
          <t>Normal</t>
        </is>
      </c>
      <c r="I1532" t="n">
        <v>0</v>
      </c>
      <c r="J1532">
        <f>B1532-B1531</f>
        <v/>
      </c>
      <c r="K1532">
        <f>MAX(0,K1531-AO1531)</f>
        <v/>
      </c>
      <c r="L1532">
        <f>IF($D$20=0,IFERROR(L1531,MAX($D$16,POWER((ABS(K1532)^2)/($I$5*MAX(F1532,0.1)^2),1/3))),IF(IFERROR(V1531,0)=0,IFERROR(L1531,MAX($D$16,POWER((ABS(K1532)^2)/($I$5*MAX(F1532,0.1)^2),1/3))),IF(OR(IFERROR(L1532,0)=0,IFERROR(S1531,0)&lt;1,IFERROR(S1532,0)&lt;1),MAX($D$16,POWER((ABS(K1532)^2)/($I$5*MAX(F1532,0.1)^2),1/3)),IF(IFERROR(U1532,0)&gt;0,MAX($D$16,IFERROR(L1532,0)+((IFERROR(U1532,0))*$D$18*IF((IFERROR(S1532,0))&lt;1,1,-1))),IF(IFERROR(U1532,0)&lt;0,IF(ABS((MAX($D$16,POWER((ABS(K1532)^2)/($I$5*MAX(F1532,0.1)^2),1/3)))-IFERROR(L1532,0))&gt;$D$19,MAX($D$16,IF((MAX($D$16,POWER((ABS(K1532)^2)/($I$5*MAX(F1532,0.1)^2),1/3)))&gt;IFERROR(L1532,0),MIN((MAX($D$16,POWER((ABS(K1532)^2)/($I$5*MAX(F1532,0.1)^2),1/3))),IFERROR(L1532,0)+(MIN(ABS(IFERROR(U1532,0))*$D$18,ABS((MAX($D$16,POWER((ABS(K1532)^2)/($I$5*MAX(F1532,0.1)^2),1/3)))-IFERROR(L1532,0))))),MAX((MAX($D$16,POWER((ABS(K1532)^2)/($I$5*MAX(F1532,0.1)^2),1/3))),IFERROR(L1532,0)-(MIN(ABS(IFERROR(U1532,0))*$D$18,ABS((MAX($D$16,POWER((ABS(K1532)^2)/($I$5*MAX(F1532,0.1)^2),1/3)))-IFERROR(L1532,0))))))),MAX($D$16,POWER((ABS(K1532)^2)/($I$5*MAX(F1532,0.1)^2),1/3))),MAX($D$16,IFERROR(L1532,0)))))))</f>
        <v/>
      </c>
      <c r="M1532">
        <f>((F1532)+(G1532)*(L1532))*(L1532)</f>
        <v/>
      </c>
      <c r="N1532">
        <f>(((F1532)+(G1532)*(L1532))*(L1532))/MAX((F1532)+2*(L1532)*SQRT(1+(G1532)^2),1E-6)</f>
        <v/>
      </c>
      <c r="O1532">
        <f>ABS(K1532)/MAX(((F1532)+(G1532)*(L1532))*(L1532),1E-6)</f>
        <v/>
      </c>
      <c r="P1532">
        <f>E1532+L1532</f>
        <v/>
      </c>
      <c r="Q1532">
        <f>P1532+((ABS(K1532)/MAX(((F1532)+(G1532)*(L1532))*(L1532),1E-6))^2)/(2*$I$5)</f>
        <v/>
      </c>
      <c r="R1532">
        <f>((ABS(K1532)*$D$6)/(MAX(((F1532)+(G1532)*(L1532))*(L1532),1E-6)*MAX(((((F1532)+(G1532)*(L1532))*(L1532))/MAX((F1532)+2*(L1532)*SQRT(1+(G1532)^2),1E-6))^(2/3),1E-6)))^2</f>
        <v/>
      </c>
      <c r="S1532">
        <f>ABS(ABS(K1532)/MAX(((F1532)+(G1532)*(L1532))*(L1532),1E-6))/SQRT($I$5*MAX((((F1532)+(G1532)*(L1532))*(L1532))/MAX((F1532)+2*(G1532)*(L1532),1E-6),1E-6))</f>
        <v/>
      </c>
      <c r="T1532">
        <f>((F1532)*(L1532)^2)/2+(G1532)*(L1532)^3/3+(ABS(K1532)^2)/($I$5*MAX(((F1532)+(G1532)*(L1532))*(L1532),1E-6))</f>
        <v/>
      </c>
      <c r="U1532">
        <f>IF($D$20=0,0,IFERROR(Q1531-(((R1531+R1532)/2)*J1532)-(IF(O1531&gt;O1532,$D$8*((O1531^2-O1532^2)/(2*$I$5)),$D$9*((O1532^2-O1531^2)/(2*$I$5)))+($D$10*(ABS(I1532)/90)*(MAX(O1531^2,O1532^2)/(2*$I$5))))-Q1532,0))</f>
        <v/>
      </c>
      <c r="V1532">
        <f>IF($D$20=0,1,IFERROR(IF(ROUND(S1532,3)=1,1,IF(AND(ABS(U1532)&lt;$D$19,S1532&gt;1),1,0)),0))</f>
        <v/>
      </c>
      <c r="W1532">
        <f>IF($D$20=0,IFERROR(W1533,MAX($D$16,POWER((ABS(K1532)^2)/($I$5*MAX(F1532,0.1)^2),1/3))),IF(IFERROR(AG1533,0)=0,IFERROR(W1533,MAX($D$16,POWER((ABS(K1532)^2)/($I$5*MAX(F1532,0.1)^2),1/3))),IF(OR(IFERROR(W1532,0)=0,IFERROR(AD1533,0)&gt;1),MAX($D$16,POWER((ABS(K1532)^2)/($I$5*MAX(F1532,0.1)^2),1/3)),IF(IFERROR(AF1532,0)&gt;0,MAX($D$16,IFERROR(W1532,0)+((IFERROR(AF1532,0))*$D$18*IF((IFERROR(AD1532,0))&lt;1,1,-1))),IF(IFERROR(AF1532,0)&lt;0,IF(ABS((MAX($D$16,POWER((ABS(K1532)^2)/($I$5*MAX(F1532,0.1)^2),1/3)))-IFERROR(W1532,0))&gt;$D$19,MAX($D$16,IF((MAX($D$16,POWER((ABS(K1532)^2)/($I$5*MAX(F1532,0.1)^2),1/3)))&gt;IFERROR(W1532,0),MIN((MAX($D$16,POWER((ABS(K1532)^2)/($I$5*MAX(F1532,0.1)^2),1/3))),IFERROR(W1532,0)+(MIN(ABS(IFERROR(AF1532,0))*$D$18,ABS((MAX($D$16,POWER((ABS(K1532)^2)/($I$5*MAX(F1532,0.1)^2),1/3)))-IFERROR(W1532,0))))),MAX((MAX($D$16,POWER((ABS(K1532)^2)/($I$5*MAX(F1532,0.1)^2),1/3))),IFERROR(W1532,0)-(MIN(ABS(IFERROR(AF1532,0))*$D$18,ABS((MAX($D$16,POWER((ABS(K1532)^2)/($I$5*MAX(F1532,0.1)^2),1/3)))-IFERROR(W1532,0))))))),MAX($D$16,POWER((ABS(K1532)^2)/($I$5*MAX(F1532,0.1)^2),1/3))),MAX($D$16,IFERROR(W1532,0)))))))</f>
        <v/>
      </c>
      <c r="X1532">
        <f>((F1532)+(G1532)*(W1532))*(W1532)</f>
        <v/>
      </c>
      <c r="Y1532">
        <f>(((F1532)+(G1532)*(W1532))*(W1532))/MAX((F1532)+2*(W1532)*SQRT(1+(G1532)^2),1E-6)</f>
        <v/>
      </c>
      <c r="Z1532">
        <f>ABS(K1532)/MAX(((F1532)+(G1532)*(W1532))*(W1532),1E-6)</f>
        <v/>
      </c>
      <c r="AA1532">
        <f>E1532+W1532</f>
        <v/>
      </c>
      <c r="AB1532">
        <f>AA1532+((ABS(K1532)/MAX(((F1532)+(G1532)*(W1532))*(W1532),1E-6))^2)/(2*$I$5)</f>
        <v/>
      </c>
      <c r="AC1532">
        <f>((ABS(K1532)*$D$6)/(MAX(((F1532)+(G1532)*(W1532))*(W1532),1E-6)*MAX(((((F1532)+(G1532)*(W1532))*(W1532))/MAX((F1532)+2*(W1532)*SQRT(1+(G1532)^2),1E-6))^(2/3),1E-6)))^2</f>
        <v/>
      </c>
      <c r="AD1532">
        <f>ABS(ABS(K1532)/MAX(((F1532)+(G1532)*(W1532))*(W1532),1E-6))/SQRT($I$5*MAX((((F1532)+(G1532)*(W1532))*(W1532))/MAX((F1532)+2*(G1532)*(W1532),1E-6),1E-6))</f>
        <v/>
      </c>
      <c r="AE1532">
        <f>((F1532)*(W1532)^2)/2+(G1532)*(W1532)^3/3+(ABS(K1532)^2)/($I$5*MAX(((F1532)+(G1532)*(W1532))*(W1532),1E-6))</f>
        <v/>
      </c>
      <c r="AF1532">
        <f>IF($D$20=0,0,IFERROR(AB1533+(((AC1532+AC1533)/2)*J1533)+(IF(Z1532&gt;Z1533,$D$8*((Z1532^2-Z1533^2)/(2*$I$5)),$D$9*((Z1533^2-Z1532^2)/(2*$I$5)))+($D$10*(ABS(I1533)/90)*(MAX(Z1532^2,Z1533^2)/(2*$I$5))))-AB1532,0))</f>
        <v/>
      </c>
      <c r="AG1532">
        <f>IF($D$20=0,1,IFERROR(IF(ROUND(AD1532,3)=1,1,IF(AND(ABS(AF1532)&lt;$D$19,AD1532&lt;1),1,0)),0))</f>
        <v/>
      </c>
      <c r="AH1532">
        <f>IFERROR(IF(V32="Supercritical",MAX($D$16,IFERROR(L1532,MAX($D$16,POWER((ABS(K1532)^2)/($I$5*MAX(F1532,0.1)^2),1/3)))),IF(V32="Subcritical",MAX($D$16,IFERROR(W1532,MAX($D$16,POWER((ABS(K1532)^2)/($I$5*MAX(F1532,0.1)^2),1/3)))),IF(AND(IFERROR(V1532,0)=1,IFERROR(AG1532,0)=1),IF(IFERROR(T1532,-1E99)&gt;=IFERROR(AE1532,-1E99),MAX($D$16,IFERROR(L1532,MAX($D$16,POWER((ABS(K1532)^2)/($I$5*MAX(F1532,0.1)^2),1/3)))),MAX($D$16,IFERROR(W1532,MAX($D$16,POWER((ABS(K1532)^2)/($I$5*MAX(F1532,0.1)^2),1/3))))),IF(IFERROR(V1532,0)=1,MAX($D$16,IFERROR(L1532,MAX($D$16,POWER((ABS(K1532)^2)/($I$5*MAX(F1532,0.1)^2),1/3)))),IF(IFERROR(AG1532,0)=1,MAX($D$16,IFERROR(W1532,MAX($D$16,POWER((ABS(K1532)^2)/($I$5*MAX(F1532,0.1)^2),1/3)))),MAX($D$16,POWER((ABS(K1532)^2)/($I$5*MAX(F1532,0.1)^2),1/3))))))),MAX($D$16,POWER((ABS(K1532)^2)/($I$5*MAX(F1532,0.1)^2),1/3)))</f>
        <v/>
      </c>
      <c r="AI1532">
        <f>E1532+AH1532</f>
        <v/>
      </c>
      <c r="AJ1532">
        <f>AI1532+((ABS(K1532)/MAX(((F1532)+(G1532)*(AH1532))*(AH1532),1E-6))^2)/(2*$I$5)</f>
        <v/>
      </c>
      <c r="AM1532" t="n">
        <v>0</v>
      </c>
      <c r="AN1532" t="n">
        <v>0</v>
      </c>
      <c r="AO1532">
        <f>AM1532+AN1532</f>
        <v/>
      </c>
      <c r="AP1532">
        <f>AP1531+AO1532</f>
        <v/>
      </c>
      <c r="AQ1532">
        <f>ABS(ABS(K1532)/MAX(((F1532)+(G1532)*(AH1532))*(AH1532),1E-6))/SQRT($I$5*MAX((((F1532)+(G1532)*(AH1532))*(AH1532))/MAX((F1532)+2*(G1532)*(AH1532),1E-6),1E-6))</f>
        <v/>
      </c>
      <c r="AR1532">
        <f>IF(AQ1532&lt;1,"Subcritical","Supercritical")</f>
        <v/>
      </c>
      <c r="AS1532">
        <f>((ABS(K1532)*$D$6)/(MAX(((F1532)+(G1532)*(AH1532))*(AH1532),1E-6)*MAX(((((F1532)+(G1532)*(AH1532))*(AH1532))/MAX((F1532)+2*(AH1532)*SQRT(1+(G1532)^2),1E-6))^(2/3),1E-6)))^2</f>
        <v/>
      </c>
    </row>
    <row r="1533">
      <c r="A1533" t="n">
        <v>1384</v>
      </c>
      <c r="B1533" t="n">
        <v>1382.398</v>
      </c>
      <c r="C1533" t="n">
        <v>616065.73</v>
      </c>
      <c r="D1533" t="n">
        <v>3096621.868</v>
      </c>
      <c r="E1533" t="n">
        <v>631.875</v>
      </c>
      <c r="F1533" t="n">
        <v>10.206</v>
      </c>
      <c r="G1533" t="n">
        <v>0</v>
      </c>
      <c r="H1533" t="inlineStr">
        <is>
          <t>Junction</t>
        </is>
      </c>
      <c r="I1533" t="n">
        <v>0</v>
      </c>
      <c r="J1533">
        <f>B1533-B1532</f>
        <v/>
      </c>
      <c r="K1533">
        <f>MAX(0,K1532-AO1532)</f>
        <v/>
      </c>
      <c r="L1533">
        <f>IF($D$20=0,IFERROR(L1532,MAX($D$16,POWER((ABS(K1533)^2)/($I$5*MAX(F1533,0.1)^2),1/3))),IF(IFERROR(V1532,0)=0,IFERROR(L1532,MAX($D$16,POWER((ABS(K1533)^2)/($I$5*MAX(F1533,0.1)^2),1/3))),IF(OR(IFERROR(L1533,0)=0,IFERROR(S1532,0)&lt;1,IFERROR(S1533,0)&lt;1),MAX($D$16,POWER((ABS(K1533)^2)/($I$5*MAX(F1533,0.1)^2),1/3)),IF(IFERROR(U1533,0)&gt;0,MAX($D$16,IFERROR(L1533,0)+((IFERROR(U1533,0))*$D$18*IF((IFERROR(S1533,0))&lt;1,1,-1))),IF(IFERROR(U1533,0)&lt;0,IF(ABS((MAX($D$16,POWER((ABS(K1533)^2)/($I$5*MAX(F1533,0.1)^2),1/3)))-IFERROR(L1533,0))&gt;$D$19,MAX($D$16,IF((MAX($D$16,POWER((ABS(K1533)^2)/($I$5*MAX(F1533,0.1)^2),1/3)))&gt;IFERROR(L1533,0),MIN((MAX($D$16,POWER((ABS(K1533)^2)/($I$5*MAX(F1533,0.1)^2),1/3))),IFERROR(L1533,0)+(MIN(ABS(IFERROR(U1533,0))*$D$18,ABS((MAX($D$16,POWER((ABS(K1533)^2)/($I$5*MAX(F1533,0.1)^2),1/3)))-IFERROR(L1533,0))))),MAX((MAX($D$16,POWER((ABS(K1533)^2)/($I$5*MAX(F1533,0.1)^2),1/3))),IFERROR(L1533,0)-(MIN(ABS(IFERROR(U1533,0))*$D$18,ABS((MAX($D$16,POWER((ABS(K1533)^2)/($I$5*MAX(F1533,0.1)^2),1/3)))-IFERROR(L1533,0))))))),MAX($D$16,POWER((ABS(K1533)^2)/($I$5*MAX(F1533,0.1)^2),1/3))),MAX($D$16,IFERROR(L1533,0)))))))</f>
        <v/>
      </c>
      <c r="M1533">
        <f>((F1533)+(G1533)*(L1533))*(L1533)</f>
        <v/>
      </c>
      <c r="N1533">
        <f>(((F1533)+(G1533)*(L1533))*(L1533))/MAX((F1533)+2*(L1533)*SQRT(1+(G1533)^2),1E-6)</f>
        <v/>
      </c>
      <c r="O1533">
        <f>ABS(K1533)/MAX(((F1533)+(G1533)*(L1533))*(L1533),1E-6)</f>
        <v/>
      </c>
      <c r="P1533">
        <f>E1533+L1533</f>
        <v/>
      </c>
      <c r="Q1533">
        <f>P1533+((ABS(K1533)/MAX(((F1533)+(G1533)*(L1533))*(L1533),1E-6))^2)/(2*$I$5)</f>
        <v/>
      </c>
      <c r="R1533">
        <f>((ABS(K1533)*$D$6)/(MAX(((F1533)+(G1533)*(L1533))*(L1533),1E-6)*MAX(((((F1533)+(G1533)*(L1533))*(L1533))/MAX((F1533)+2*(L1533)*SQRT(1+(G1533)^2),1E-6))^(2/3),1E-6)))^2</f>
        <v/>
      </c>
      <c r="S1533">
        <f>ABS(ABS(K1533)/MAX(((F1533)+(G1533)*(L1533))*(L1533),1E-6))/SQRT($I$5*MAX((((F1533)+(G1533)*(L1533))*(L1533))/MAX((F1533)+2*(G1533)*(L1533),1E-6),1E-6))</f>
        <v/>
      </c>
      <c r="T1533">
        <f>((F1533)*(L1533)^2)/2+(G1533)*(L1533)^3/3+(ABS(K1533)^2)/($I$5*MAX(((F1533)+(G1533)*(L1533))*(L1533),1E-6))</f>
        <v/>
      </c>
      <c r="U1533">
        <f>IF($D$20=0,0,IFERROR(Q1532-(((R1532+R1533)/2)*J1533)-(IF(O1532&gt;O1533,$D$8*((O1532^2-O1533^2)/(2*$I$5)),$D$9*((O1533^2-O1532^2)/(2*$I$5)))+($D$10*(ABS(I1533)/90)*(MAX(O1532^2,O1533^2)/(2*$I$5))))-Q1533,0))</f>
        <v/>
      </c>
      <c r="V1533">
        <f>IF($D$20=0,1,IFERROR(IF(ROUND(S1533,3)=1,1,IF(AND(ABS(U1533)&lt;$D$19,S1533&gt;1),1,0)),0))</f>
        <v/>
      </c>
      <c r="W1533">
        <f>MAX($D$16,($I$14)-E1533)</f>
        <v/>
      </c>
      <c r="X1533">
        <f>((F1533)+(G1533)*(W1533))*(W1533)</f>
        <v/>
      </c>
      <c r="Y1533">
        <f>(((F1533)+(G1533)*(W1533))*(W1533))/MAX((F1533)+2*(W1533)*SQRT(1+(G1533)^2),1E-6)</f>
        <v/>
      </c>
      <c r="Z1533">
        <f>ABS(K1533)/MAX(((F1533)+(G1533)*(W1533))*(W1533),1E-6)</f>
        <v/>
      </c>
      <c r="AA1533">
        <f>E1533+W1533</f>
        <v/>
      </c>
      <c r="AB1533">
        <f>AA1533+((ABS(K1533)/MAX(((F1533)+(G1533)*(W1533))*(W1533),1E-6))^2)/(2*$I$5)</f>
        <v/>
      </c>
      <c r="AC1533">
        <f>((ABS(K1533)*$D$6)/(MAX(((F1533)+(G1533)*(W1533))*(W1533),1E-6)*MAX(((((F1533)+(G1533)*(W1533))*(W1533))/MAX((F1533)+2*(W1533)*SQRT(1+(G1533)^2),1E-6))^(2/3),1E-6)))^2</f>
        <v/>
      </c>
      <c r="AD1533">
        <f>ABS(ABS(K1533)/MAX(((F1533)+(G1533)*(W1533))*(W1533),1E-6))/SQRT($I$5*MAX((((F1533)+(G1533)*(W1533))*(W1533))/MAX((F1533)+2*(G1533)*(W1533),1E-6),1E-6))</f>
        <v/>
      </c>
      <c r="AE1533">
        <f>((F1533)*(W1533)^2)/2+(G1533)*(W1533)^3/3+(ABS(K1533)^2)/($I$5*MAX(((F1533)+(G1533)*(W1533))*(W1533),1E-6))</f>
        <v/>
      </c>
      <c r="AF1533" t="n">
        <v>0</v>
      </c>
      <c r="AG1533" t="n">
        <v>1</v>
      </c>
      <c r="AH1533">
        <f>IFERROR(IF(V32="Supercritical",MAX($D$16,IFERROR(L1533,MAX($D$16,POWER((ABS(K1533)^2)/($I$5*MAX(F1533,0.1)^2),1/3)))),IF(V32="Subcritical",MAX($D$16,IFERROR(W1533,MAX($D$16,POWER((ABS(K1533)^2)/($I$5*MAX(F1533,0.1)^2),1/3)))),IF(AND(IFERROR(V1533,0)=1,IFERROR(AG1533,0)=1),IF(IFERROR(T1533,-1E99)&gt;=IFERROR(AE1533,-1E99),MAX($D$16,IFERROR(L1533,MAX($D$16,POWER((ABS(K1533)^2)/($I$5*MAX(F1533,0.1)^2),1/3)))),MAX($D$16,IFERROR(W1533,MAX($D$16,POWER((ABS(K1533)^2)/($I$5*MAX(F1533,0.1)^2),1/3))))),IF(IFERROR(V1533,0)=1,MAX($D$16,IFERROR(L1533,MAX($D$16,POWER((ABS(K1533)^2)/($I$5*MAX(F1533,0.1)^2),1/3)))),IF(IFERROR(AG1533,0)=1,MAX($D$16,IFERROR(W1533,MAX($D$16,POWER((ABS(K1533)^2)/($I$5*MAX(F1533,0.1)^2),1/3)))),MAX($D$16,POWER((ABS(K1533)^2)/($I$5*MAX(F1533,0.1)^2),1/3))))))),MAX($D$16,POWER((ABS(K1533)^2)/($I$5*MAX(F1533,0.1)^2),1/3)))</f>
        <v/>
      </c>
      <c r="AI1533">
        <f>E1533+AH1533</f>
        <v/>
      </c>
      <c r="AJ1533">
        <f>AI1533+((ABS(K1533)/MAX(((F1533)+(G1533)*(AH1533))*(AH1533),1E-6))^2)/(2*$I$5)</f>
        <v/>
      </c>
      <c r="AM1533" t="n">
        <v>0</v>
      </c>
      <c r="AN1533" t="n">
        <v>0</v>
      </c>
      <c r="AO1533">
        <f>AM1533+AN1533</f>
        <v/>
      </c>
      <c r="AP1533">
        <f>AP1532+AO1533</f>
        <v/>
      </c>
      <c r="AQ1533">
        <f>ABS(ABS(K1533)/MAX(((F1533)+(G1533)*(AH1533))*(AH1533),1E-6))/SQRT($I$5*MAX((((F1533)+(G1533)*(AH1533))*(AH1533))/MAX((F1533)+2*(G1533)*(AH1533),1E-6),1E-6))</f>
        <v/>
      </c>
      <c r="AR1533">
        <f>IF(AQ1533&lt;1,"Subcritical","Supercritical")</f>
        <v/>
      </c>
      <c r="AS1533">
        <f>((ABS(K1533)*$D$6)/(MAX(((F1533)+(G1533)*(AH1533))*(AH1533),1E-6)*MAX(((((F1533)+(G1533)*(AH1533))*(AH1533))/MAX((F1533)+2*(AH1533)*SQRT(1+(G1533)^2),1E-6))^(2/3),1E-6)))^2</f>
        <v/>
      </c>
    </row>
    <row r="1536">
      <c r="A1536" t="inlineStr">
        <is>
          <t>Segment: UsExit</t>
        </is>
      </c>
      <c r="E1536">
        <f>E33</f>
        <v/>
      </c>
      <c r="F1536" t="inlineStr">
        <is>
          <t>m length</t>
        </is>
      </c>
      <c r="H1536">
        <f>N33</f>
        <v/>
      </c>
      <c r="I1536" t="inlineStr">
        <is>
          <t>m3/s</t>
        </is>
      </c>
      <c r="K1536">
        <f>V33</f>
        <v/>
      </c>
      <c r="L1536" t="inlineStr">
        <is>
          <t>profile</t>
        </is>
      </c>
    </row>
    <row r="1537">
      <c r="A1537" t="inlineStr">
        <is>
          <t>SN</t>
        </is>
      </c>
      <c r="B1537" t="inlineStr">
        <is>
          <t>Dist</t>
        </is>
      </c>
      <c r="C1537" t="inlineStr">
        <is>
          <t>Easting</t>
        </is>
      </c>
      <c r="D1537" t="inlineStr">
        <is>
          <t>Northing</t>
        </is>
      </c>
      <c r="E1537" t="inlineStr">
        <is>
          <t>Bed Z</t>
        </is>
      </c>
      <c r="F1537" t="inlineStr">
        <is>
          <t>Width</t>
        </is>
      </c>
      <c r="G1537" t="inlineStr">
        <is>
          <t>Side z</t>
        </is>
      </c>
      <c r="H1537" t="inlineStr">
        <is>
          <t>Type</t>
        </is>
      </c>
      <c r="I1537" t="inlineStr">
        <is>
          <t>Def Ang</t>
        </is>
      </c>
      <c r="J1537" t="inlineStr">
        <is>
          <t>dx</t>
        </is>
      </c>
      <c r="K1537" t="inlineStr">
        <is>
          <t>Q_used</t>
        </is>
      </c>
      <c r="L1537" t="inlineStr">
        <is>
          <t>y_super</t>
        </is>
      </c>
      <c r="M1537" t="inlineStr">
        <is>
          <t>A_super</t>
        </is>
      </c>
      <c r="N1537" t="inlineStr">
        <is>
          <t>R_super</t>
        </is>
      </c>
      <c r="O1537" t="inlineStr">
        <is>
          <t>v_super</t>
        </is>
      </c>
      <c r="P1537" t="inlineStr">
        <is>
          <t>WS_super</t>
        </is>
      </c>
      <c r="Q1537" t="inlineStr">
        <is>
          <t>EG_super</t>
        </is>
      </c>
      <c r="R1537" t="inlineStr">
        <is>
          <t>Sf_super</t>
        </is>
      </c>
      <c r="S1537" t="inlineStr">
        <is>
          <t>Fr_super</t>
        </is>
      </c>
      <c r="T1537" t="inlineStr">
        <is>
          <t>M_super</t>
        </is>
      </c>
      <c r="U1537" t="inlineStr">
        <is>
          <t>Err_super</t>
        </is>
      </c>
      <c r="V1537" t="inlineStr">
        <is>
          <t>Done_super</t>
        </is>
      </c>
      <c r="W1537" t="inlineStr">
        <is>
          <t>y_sub</t>
        </is>
      </c>
      <c r="X1537" t="inlineStr">
        <is>
          <t>A_sub</t>
        </is>
      </c>
      <c r="Y1537" t="inlineStr">
        <is>
          <t>R_sub</t>
        </is>
      </c>
      <c r="Z1537" t="inlineStr">
        <is>
          <t>v_sub</t>
        </is>
      </c>
      <c r="AA1537" t="inlineStr">
        <is>
          <t>WS_sub</t>
        </is>
      </c>
      <c r="AB1537" t="inlineStr">
        <is>
          <t>EG_sub</t>
        </is>
      </c>
      <c r="AC1537" t="inlineStr">
        <is>
          <t>Sf_sub</t>
        </is>
      </c>
      <c r="AD1537" t="inlineStr">
        <is>
          <t>Fr_sub</t>
        </is>
      </c>
      <c r="AE1537" t="inlineStr">
        <is>
          <t>M_sub</t>
        </is>
      </c>
      <c r="AF1537" t="inlineStr">
        <is>
          <t>Err_sub</t>
        </is>
      </c>
      <c r="AG1537" t="inlineStr">
        <is>
          <t>Done_sub</t>
        </is>
      </c>
      <c r="AH1537" t="inlineStr">
        <is>
          <t>y_final</t>
        </is>
      </c>
      <c r="AI1537" t="inlineStr">
        <is>
          <t>WS_final</t>
        </is>
      </c>
      <c r="AJ1537" t="inlineStr">
        <is>
          <t>EG_final</t>
        </is>
      </c>
      <c r="AK1537" t="inlineStr">
        <is>
          <t>Crest_L</t>
        </is>
      </c>
      <c r="AL1537" t="inlineStr">
        <is>
          <t>Crest_R</t>
        </is>
      </c>
      <c r="AM1537" t="inlineStr">
        <is>
          <t>Spill_L</t>
        </is>
      </c>
      <c r="AN1537" t="inlineStr">
        <is>
          <t>Spill_R</t>
        </is>
      </c>
      <c r="AO1537" t="inlineStr">
        <is>
          <t>Spill_Q</t>
        </is>
      </c>
      <c r="AP1537" t="inlineStr">
        <is>
          <t>Cum_spill</t>
        </is>
      </c>
      <c r="AQ1537" t="inlineStr">
        <is>
          <t>Fr_final</t>
        </is>
      </c>
      <c r="AR1537" t="inlineStr">
        <is>
          <t>Regime</t>
        </is>
      </c>
      <c r="AS1537" t="inlineStr">
        <is>
          <t>Sf_final</t>
        </is>
      </c>
    </row>
    <row r="1538">
      <c r="A1538" t="inlineStr">
        <is>
          <t>-</t>
        </is>
      </c>
      <c r="B1538" t="inlineStr">
        <is>
          <t>m</t>
        </is>
      </c>
      <c r="C1538" t="inlineStr">
        <is>
          <t>m</t>
        </is>
      </c>
      <c r="D1538" t="inlineStr">
        <is>
          <t>m</t>
        </is>
      </c>
      <c r="E1538" t="inlineStr">
        <is>
          <t>m</t>
        </is>
      </c>
      <c r="F1538" t="inlineStr">
        <is>
          <t>m</t>
        </is>
      </c>
      <c r="G1538" t="inlineStr">
        <is>
          <t>-</t>
        </is>
      </c>
      <c r="H1538" t="inlineStr">
        <is>
          <t>-</t>
        </is>
      </c>
      <c r="I1538" t="inlineStr">
        <is>
          <t>deg</t>
        </is>
      </c>
      <c r="J1538" t="inlineStr">
        <is>
          <t>m</t>
        </is>
      </c>
      <c r="K1538" t="inlineStr">
        <is>
          <t>m3/s</t>
        </is>
      </c>
      <c r="L1538" t="inlineStr">
        <is>
          <t>m</t>
        </is>
      </c>
      <c r="M1538" t="inlineStr">
        <is>
          <t>m2</t>
        </is>
      </c>
      <c r="N1538" t="inlineStr">
        <is>
          <t>m</t>
        </is>
      </c>
      <c r="O1538" t="inlineStr">
        <is>
          <t>m/s</t>
        </is>
      </c>
      <c r="P1538" t="inlineStr">
        <is>
          <t>m</t>
        </is>
      </c>
      <c r="Q1538" t="inlineStr">
        <is>
          <t>m</t>
        </is>
      </c>
      <c r="R1538" t="inlineStr">
        <is>
          <t>-</t>
        </is>
      </c>
      <c r="S1538" t="inlineStr">
        <is>
          <t>-</t>
        </is>
      </c>
      <c r="T1538" t="inlineStr">
        <is>
          <t>m3</t>
        </is>
      </c>
      <c r="U1538" t="inlineStr">
        <is>
          <t>m</t>
        </is>
      </c>
      <c r="V1538" t="inlineStr">
        <is>
          <t>-</t>
        </is>
      </c>
      <c r="W1538" t="inlineStr">
        <is>
          <t>m</t>
        </is>
      </c>
      <c r="X1538" t="inlineStr">
        <is>
          <t>m2</t>
        </is>
      </c>
      <c r="Y1538" t="inlineStr">
        <is>
          <t>m</t>
        </is>
      </c>
      <c r="Z1538" t="inlineStr">
        <is>
          <t>m/s</t>
        </is>
      </c>
      <c r="AA1538" t="inlineStr">
        <is>
          <t>m</t>
        </is>
      </c>
      <c r="AB1538" t="inlineStr">
        <is>
          <t>m</t>
        </is>
      </c>
      <c r="AC1538" t="inlineStr">
        <is>
          <t>-</t>
        </is>
      </c>
      <c r="AD1538" t="inlineStr">
        <is>
          <t>-</t>
        </is>
      </c>
      <c r="AE1538" t="inlineStr">
        <is>
          <t>m3</t>
        </is>
      </c>
      <c r="AF1538" t="inlineStr">
        <is>
          <t>m</t>
        </is>
      </c>
      <c r="AG1538" t="inlineStr">
        <is>
          <t>-</t>
        </is>
      </c>
      <c r="AH1538" t="inlineStr">
        <is>
          <t>m</t>
        </is>
      </c>
      <c r="AI1538" t="inlineStr">
        <is>
          <t>m</t>
        </is>
      </c>
      <c r="AJ1538" t="inlineStr">
        <is>
          <t>m</t>
        </is>
      </c>
      <c r="AK1538" t="inlineStr">
        <is>
          <t>m</t>
        </is>
      </c>
      <c r="AL1538" t="inlineStr">
        <is>
          <t>m</t>
        </is>
      </c>
      <c r="AM1538" t="inlineStr">
        <is>
          <t>m3/s</t>
        </is>
      </c>
      <c r="AN1538" t="inlineStr">
        <is>
          <t>m3/s</t>
        </is>
      </c>
      <c r="AO1538" t="inlineStr">
        <is>
          <t>m3/s</t>
        </is>
      </c>
      <c r="AP1538" t="inlineStr">
        <is>
          <t>m3/s</t>
        </is>
      </c>
      <c r="AQ1538" t="inlineStr">
        <is>
          <t>-</t>
        </is>
      </c>
      <c r="AR1538" t="inlineStr">
        <is>
          <t>-</t>
        </is>
      </c>
      <c r="AS1538" t="inlineStr">
        <is>
          <t>-</t>
        </is>
      </c>
    </row>
    <row r="1539">
      <c r="A1539" t="n">
        <v>1</v>
      </c>
      <c r="B1539" t="n">
        <v>0</v>
      </c>
      <c r="C1539" t="n">
        <v>616556.013</v>
      </c>
      <c r="D1539" t="n">
        <v>3097760.448</v>
      </c>
      <c r="E1539" t="n">
        <v>634.298</v>
      </c>
      <c r="F1539" t="n">
        <v>6.558</v>
      </c>
      <c r="G1539" t="n">
        <v>0</v>
      </c>
      <c r="H1539" t="inlineStr">
        <is>
          <t>Junction</t>
        </is>
      </c>
      <c r="I1539" t="n">
        <v>0</v>
      </c>
      <c r="J1539" t="n">
        <v>0</v>
      </c>
      <c r="K1539">
        <f>N33</f>
        <v/>
      </c>
      <c r="L1539">
        <f>MAX($D$16,($I$13)-E1539)</f>
        <v/>
      </c>
      <c r="M1539">
        <f>((F1539)+(G1539)*(L1539))*(L1539)</f>
        <v/>
      </c>
      <c r="N1539">
        <f>(((F1539)+(G1539)*(L1539))*(L1539))/MAX((F1539)+2*(L1539)*SQRT(1+(G1539)^2),1E-6)</f>
        <v/>
      </c>
      <c r="O1539">
        <f>ABS(K1539)/MAX(((F1539)+(G1539)*(L1539))*(L1539),1E-6)</f>
        <v/>
      </c>
      <c r="P1539">
        <f>E1539+L1539</f>
        <v/>
      </c>
      <c r="Q1539">
        <f>P1539+((ABS(K1539)/MAX(((F1539)+(G1539)*(L1539))*(L1539),1E-6))^2)/(2*$I$5)</f>
        <v/>
      </c>
      <c r="R1539">
        <f>((ABS(K1539)*$D$6)/(MAX(((F1539)+(G1539)*(L1539))*(L1539),1E-6)*MAX(((((F1539)+(G1539)*(L1539))*(L1539))/MAX((F1539)+2*(L1539)*SQRT(1+(G1539)^2),1E-6))^(2/3),1E-6)))^2</f>
        <v/>
      </c>
      <c r="S1539">
        <f>ABS(ABS(K1539)/MAX(((F1539)+(G1539)*(L1539))*(L1539),1E-6))/SQRT($I$5*MAX((((F1539)+(G1539)*(L1539))*(L1539))/MAX((F1539)+2*(G1539)*(L1539),1E-6),1E-6))</f>
        <v/>
      </c>
      <c r="T1539">
        <f>((F1539)*(L1539)^2)/2+(G1539)*(L1539)^3/3+(ABS(K1539)^2)/($I$5*MAX(((F1539)+(G1539)*(L1539))*(L1539),1E-6))</f>
        <v/>
      </c>
      <c r="U1539" t="n">
        <v>0</v>
      </c>
      <c r="V1539" t="n">
        <v>1</v>
      </c>
      <c r="W1539">
        <f>IF($D$20=0,IFERROR(W1540,MAX($D$16,POWER((ABS(K1539)^2)/($I$5*MAX(F1539,0.1)^2),1/3))),IF(IFERROR(AG1540,0)=0,IFERROR(W1540,MAX($D$16,POWER((ABS(K1539)^2)/($I$5*MAX(F1539,0.1)^2),1/3))),IF(OR(IFERROR(W1539,0)=0,IFERROR(AD1540,0)&gt;1),MAX($D$16,POWER((ABS(K1539)^2)/($I$5*MAX(F1539,0.1)^2),1/3)),IF(IFERROR(AF1539,0)&gt;0,MAX($D$16,IFERROR(W1539,0)+((IFERROR(AF1539,0))*$D$18*IF((IFERROR(AD1539,0))&lt;1,1,-1))),IF(IFERROR(AF1539,0)&lt;0,IF(ABS((MAX($D$16,POWER((ABS(K1539)^2)/($I$5*MAX(F1539,0.1)^2),1/3)))-IFERROR(W1539,0))&gt;$D$19,MAX($D$16,IF((MAX($D$16,POWER((ABS(K1539)^2)/($I$5*MAX(F1539,0.1)^2),1/3)))&gt;IFERROR(W1539,0),MIN((MAX($D$16,POWER((ABS(K1539)^2)/($I$5*MAX(F1539,0.1)^2),1/3))),IFERROR(W1539,0)+(MIN(ABS(IFERROR(AF1539,0))*$D$18,ABS((MAX($D$16,POWER((ABS(K1539)^2)/($I$5*MAX(F1539,0.1)^2),1/3)))-IFERROR(W1539,0))))),MAX((MAX($D$16,POWER((ABS(K1539)^2)/($I$5*MAX(F1539,0.1)^2),1/3))),IFERROR(W1539,0)-(MIN(ABS(IFERROR(AF1539,0))*$D$18,ABS((MAX($D$16,POWER((ABS(K1539)^2)/($I$5*MAX(F1539,0.1)^2),1/3)))-IFERROR(W1539,0))))))),MAX($D$16,POWER((ABS(K1539)^2)/($I$5*MAX(F1539,0.1)^2),1/3))),MAX($D$16,IFERROR(W1539,0)))))))</f>
        <v/>
      </c>
      <c r="X1539">
        <f>((F1539)+(G1539)*(W1539))*(W1539)</f>
        <v/>
      </c>
      <c r="Y1539">
        <f>(((F1539)+(G1539)*(W1539))*(W1539))/MAX((F1539)+2*(W1539)*SQRT(1+(G1539)^2),1E-6)</f>
        <v/>
      </c>
      <c r="Z1539">
        <f>ABS(K1539)/MAX(((F1539)+(G1539)*(W1539))*(W1539),1E-6)</f>
        <v/>
      </c>
      <c r="AA1539">
        <f>E1539+W1539</f>
        <v/>
      </c>
      <c r="AB1539">
        <f>AA1539+((ABS(K1539)/MAX(((F1539)+(G1539)*(W1539))*(W1539),1E-6))^2)/(2*$I$5)</f>
        <v/>
      </c>
      <c r="AC1539">
        <f>((ABS(K1539)*$D$6)/(MAX(((F1539)+(G1539)*(W1539))*(W1539),1E-6)*MAX(((((F1539)+(G1539)*(W1539))*(W1539))/MAX((F1539)+2*(W1539)*SQRT(1+(G1539)^2),1E-6))^(2/3),1E-6)))^2</f>
        <v/>
      </c>
      <c r="AD1539">
        <f>ABS(ABS(K1539)/MAX(((F1539)+(G1539)*(W1539))*(W1539),1E-6))/SQRT($I$5*MAX((((F1539)+(G1539)*(W1539))*(W1539))/MAX((F1539)+2*(G1539)*(W1539),1E-6),1E-6))</f>
        <v/>
      </c>
      <c r="AE1539">
        <f>((F1539)*(W1539)^2)/2+(G1539)*(W1539)^3/3+(ABS(K1539)^2)/($I$5*MAX(((F1539)+(G1539)*(W1539))*(W1539),1E-6))</f>
        <v/>
      </c>
      <c r="AF1539">
        <f>IF($D$20=0,0,IFERROR(AB1540+(((AC1539+AC1540)/2)*J1540)+(IF(Z1539&gt;Z1540,$D$8*((Z1539^2-Z1540^2)/(2*$I$5)),$D$9*((Z1540^2-Z1539^2)/(2*$I$5)))+($D$10*(ABS(I1540)/90)*(MAX(Z1539^2,Z1540^2)/(2*$I$5))))-AB1539,0))</f>
        <v/>
      </c>
      <c r="AG1539">
        <f>IF($D$20=0,1,IFERROR(IF(ROUND(AD1539,3)=1,1,IF(AND(ABS(AF1539)&lt;$D$19,AD1539&lt;1),1,0)),0))</f>
        <v/>
      </c>
      <c r="AH1539">
        <f>IFERROR(IF(V33="Supercritical",MAX($D$16,IFERROR(L1539,MAX($D$16,POWER((ABS(K1539)^2)/($I$5*MAX(F1539,0.1)^2),1/3)))),IF(V33="Subcritical",MAX($D$16,IFERROR(W1539,MAX($D$16,POWER((ABS(K1539)^2)/($I$5*MAX(F1539,0.1)^2),1/3)))),IF(AND(IFERROR(V1539,0)=1,IFERROR(AG1539,0)=1),IF(IFERROR(T1539,-1E99)&gt;=IFERROR(AE1539,-1E99),MAX($D$16,IFERROR(L1539,MAX($D$16,POWER((ABS(K1539)^2)/($I$5*MAX(F1539,0.1)^2),1/3)))),MAX($D$16,IFERROR(W1539,MAX($D$16,POWER((ABS(K1539)^2)/($I$5*MAX(F1539,0.1)^2),1/3))))),IF(IFERROR(V1539,0)=1,MAX($D$16,IFERROR(L1539,MAX($D$16,POWER((ABS(K1539)^2)/($I$5*MAX(F1539,0.1)^2),1/3)))),IF(IFERROR(AG1539,0)=1,MAX($D$16,IFERROR(W1539,MAX($D$16,POWER((ABS(K1539)^2)/($I$5*MAX(F1539,0.1)^2),1/3)))),MAX($D$16,POWER((ABS(K1539)^2)/($I$5*MAX(F1539,0.1)^2),1/3))))))),MAX($D$16,POWER((ABS(K1539)^2)/($I$5*MAX(F1539,0.1)^2),1/3)))</f>
        <v/>
      </c>
      <c r="AI1539">
        <f>E1539+AH1539</f>
        <v/>
      </c>
      <c r="AJ1539">
        <f>AI1539+((ABS(K1539)/MAX(((F1539)+(G1539)*(AH1539))*(AH1539),1E-6))^2)/(2*$I$5)</f>
        <v/>
      </c>
      <c r="AM1539" t="n">
        <v>0</v>
      </c>
      <c r="AN1539" t="n">
        <v>0</v>
      </c>
      <c r="AO1539">
        <f>AM1539+AN1539</f>
        <v/>
      </c>
      <c r="AP1539">
        <f>AO1539</f>
        <v/>
      </c>
      <c r="AQ1539">
        <f>ABS(ABS(K1539)/MAX(((F1539)+(G1539)*(AH1539))*(AH1539),1E-6))/SQRT($I$5*MAX((((F1539)+(G1539)*(AH1539))*(AH1539))/MAX((F1539)+2*(G1539)*(AH1539),1E-6),1E-6))</f>
        <v/>
      </c>
      <c r="AR1539">
        <f>IF(AQ1539&lt;1,"Subcritical","Supercritical")</f>
        <v/>
      </c>
      <c r="AS1539">
        <f>((ABS(K1539)*$D$6)/(MAX(((F1539)+(G1539)*(AH1539))*(AH1539),1E-6)*MAX(((((F1539)+(G1539)*(AH1539))*(AH1539))/MAX((F1539)+2*(AH1539)*SQRT(1+(G1539)^2),1E-6))^(2/3),1E-6)))^2</f>
        <v/>
      </c>
    </row>
    <row r="1540">
      <c r="A1540" t="n">
        <v>2</v>
      </c>
      <c r="B1540" t="n">
        <v>1</v>
      </c>
      <c r="C1540" t="n">
        <v>616555.5429999999</v>
      </c>
      <c r="D1540" t="n">
        <v>3097759.565</v>
      </c>
      <c r="E1540" t="n">
        <v>634.296</v>
      </c>
      <c r="F1540" t="n">
        <v>7.191</v>
      </c>
      <c r="G1540" t="n">
        <v>0</v>
      </c>
      <c r="H1540" t="inlineStr">
        <is>
          <t>Junction</t>
        </is>
      </c>
      <c r="I1540" t="n">
        <v>0.027</v>
      </c>
      <c r="J1540">
        <f>B1540-B1539</f>
        <v/>
      </c>
      <c r="K1540">
        <f>MAX(0.05,K1539-AO1539)</f>
        <v/>
      </c>
      <c r="L1540">
        <f>IF($D$20=0,IFERROR(L1539,MAX($D$16,POWER((ABS(K1540)^2)/($I$5*MAX(F1540,0.1)^2),1/3))),IF(IFERROR(V1539,0)=0,IFERROR(L1539,MAX($D$16,POWER((ABS(K1540)^2)/($I$5*MAX(F1540,0.1)^2),1/3))),IF(OR(IFERROR(L1540,0)=0,IFERROR(S1539,0)&lt;1,IFERROR(S1540,0)&lt;1),MAX($D$16,POWER((ABS(K1540)^2)/($I$5*MAX(F1540,0.1)^2),1/3)),IF(IFERROR(U1540,0)&gt;0,MAX($D$16,IFERROR(L1540,0)+((IFERROR(U1540,0))*$D$18*IF((IFERROR(S1540,0))&lt;1,1,-1))),IF(IFERROR(U1540,0)&lt;0,IF(ABS((MAX($D$16,POWER((ABS(K1540)^2)/($I$5*MAX(F1540,0.1)^2),1/3)))-IFERROR(L1540,0))&gt;$D$19,MAX($D$16,IF((MAX($D$16,POWER((ABS(K1540)^2)/($I$5*MAX(F1540,0.1)^2),1/3)))&gt;IFERROR(L1540,0),MIN((MAX($D$16,POWER((ABS(K1540)^2)/($I$5*MAX(F1540,0.1)^2),1/3))),IFERROR(L1540,0)+(MIN(ABS(IFERROR(U1540,0))*$D$18,ABS((MAX($D$16,POWER((ABS(K1540)^2)/($I$5*MAX(F1540,0.1)^2),1/3)))-IFERROR(L1540,0))))),MAX((MAX($D$16,POWER((ABS(K1540)^2)/($I$5*MAX(F1540,0.1)^2),1/3))),IFERROR(L1540,0)-(MIN(ABS(IFERROR(U1540,0))*$D$18,ABS((MAX($D$16,POWER((ABS(K1540)^2)/($I$5*MAX(F1540,0.1)^2),1/3)))-IFERROR(L1540,0))))))),MAX($D$16,POWER((ABS(K1540)^2)/($I$5*MAX(F1540,0.1)^2),1/3))),MAX($D$16,IFERROR(L1540,0)))))))</f>
        <v/>
      </c>
      <c r="M1540">
        <f>((F1540)+(G1540)*(L1540))*(L1540)</f>
        <v/>
      </c>
      <c r="N1540">
        <f>(((F1540)+(G1540)*(L1540))*(L1540))/MAX((F1540)+2*(L1540)*SQRT(1+(G1540)^2),1E-6)</f>
        <v/>
      </c>
      <c r="O1540">
        <f>ABS(K1540)/MAX(((F1540)+(G1540)*(L1540))*(L1540),1E-6)</f>
        <v/>
      </c>
      <c r="P1540">
        <f>E1540+L1540</f>
        <v/>
      </c>
      <c r="Q1540">
        <f>P1540+((ABS(K1540)/MAX(((F1540)+(G1540)*(L1540))*(L1540),1E-6))^2)/(2*$I$5)</f>
        <v/>
      </c>
      <c r="R1540">
        <f>((ABS(K1540)*$D$6)/(MAX(((F1540)+(G1540)*(L1540))*(L1540),1E-6)*MAX(((((F1540)+(G1540)*(L1540))*(L1540))/MAX((F1540)+2*(L1540)*SQRT(1+(G1540)^2),1E-6))^(2/3),1E-6)))^2</f>
        <v/>
      </c>
      <c r="S1540">
        <f>ABS(ABS(K1540)/MAX(((F1540)+(G1540)*(L1540))*(L1540),1E-6))/SQRT($I$5*MAX((((F1540)+(G1540)*(L1540))*(L1540))/MAX((F1540)+2*(G1540)*(L1540),1E-6),1E-6))</f>
        <v/>
      </c>
      <c r="T1540">
        <f>((F1540)*(L1540)^2)/2+(G1540)*(L1540)^3/3+(ABS(K1540)^2)/($I$5*MAX(((F1540)+(G1540)*(L1540))*(L1540),1E-6))</f>
        <v/>
      </c>
      <c r="U1540">
        <f>IF($D$20=0,0,IFERROR(Q1539-(((R1539+R1540)/2)*J1540)-(IF(O1539&gt;O1540,$D$8*((O1539^2-O1540^2)/(2*$I$5)),$D$9*((O1540^2-O1539^2)/(2*$I$5)))+($D$10*(ABS(I1540)/90)*(MAX(O1539^2,O1540^2)/(2*$I$5))))-Q1540,0))</f>
        <v/>
      </c>
      <c r="V1540">
        <f>IF($D$20=0,1,IFERROR(IF(ROUND(S1540,3)=1,1,IF(AND(ABS(U1540)&lt;$D$19,S1540&gt;1),1,0)),0))</f>
        <v/>
      </c>
      <c r="W1540">
        <f>IF($D$20=0,IFERROR(W1541,MAX($D$16,POWER((ABS(K1540)^2)/($I$5*MAX(F1540,0.1)^2),1/3))),IF(IFERROR(AG1541,0)=0,IFERROR(W1541,MAX($D$16,POWER((ABS(K1540)^2)/($I$5*MAX(F1540,0.1)^2),1/3))),IF(OR(IFERROR(W1540,0)=0,IFERROR(AD1541,0)&gt;1),MAX($D$16,POWER((ABS(K1540)^2)/($I$5*MAX(F1540,0.1)^2),1/3)),IF(IFERROR(AF1540,0)&gt;0,MAX($D$16,IFERROR(W1540,0)+((IFERROR(AF1540,0))*$D$18*IF((IFERROR(AD1540,0))&lt;1,1,-1))),IF(IFERROR(AF1540,0)&lt;0,IF(ABS((MAX($D$16,POWER((ABS(K1540)^2)/($I$5*MAX(F1540,0.1)^2),1/3)))-IFERROR(W1540,0))&gt;$D$19,MAX($D$16,IF((MAX($D$16,POWER((ABS(K1540)^2)/($I$5*MAX(F1540,0.1)^2),1/3)))&gt;IFERROR(W1540,0),MIN((MAX($D$16,POWER((ABS(K1540)^2)/($I$5*MAX(F1540,0.1)^2),1/3))),IFERROR(W1540,0)+(MIN(ABS(IFERROR(AF1540,0))*$D$18,ABS((MAX($D$16,POWER((ABS(K1540)^2)/($I$5*MAX(F1540,0.1)^2),1/3)))-IFERROR(W1540,0))))),MAX((MAX($D$16,POWER((ABS(K1540)^2)/($I$5*MAX(F1540,0.1)^2),1/3))),IFERROR(W1540,0)-(MIN(ABS(IFERROR(AF1540,0))*$D$18,ABS((MAX($D$16,POWER((ABS(K1540)^2)/($I$5*MAX(F1540,0.1)^2),1/3)))-IFERROR(W1540,0))))))),MAX($D$16,POWER((ABS(K1540)^2)/($I$5*MAX(F1540,0.1)^2),1/3))),MAX($D$16,IFERROR(W1540,0)))))))</f>
        <v/>
      </c>
      <c r="X1540">
        <f>((F1540)+(G1540)*(W1540))*(W1540)</f>
        <v/>
      </c>
      <c r="Y1540">
        <f>(((F1540)+(G1540)*(W1540))*(W1540))/MAX((F1540)+2*(W1540)*SQRT(1+(G1540)^2),1E-6)</f>
        <v/>
      </c>
      <c r="Z1540">
        <f>ABS(K1540)/MAX(((F1540)+(G1540)*(W1540))*(W1540),1E-6)</f>
        <v/>
      </c>
      <c r="AA1540">
        <f>E1540+W1540</f>
        <v/>
      </c>
      <c r="AB1540">
        <f>AA1540+((ABS(K1540)/MAX(((F1540)+(G1540)*(W1540))*(W1540),1E-6))^2)/(2*$I$5)</f>
        <v/>
      </c>
      <c r="AC1540">
        <f>((ABS(K1540)*$D$6)/(MAX(((F1540)+(G1540)*(W1540))*(W1540),1E-6)*MAX(((((F1540)+(G1540)*(W1540))*(W1540))/MAX((F1540)+2*(W1540)*SQRT(1+(G1540)^2),1E-6))^(2/3),1E-6)))^2</f>
        <v/>
      </c>
      <c r="AD1540">
        <f>ABS(ABS(K1540)/MAX(((F1540)+(G1540)*(W1540))*(W1540),1E-6))/SQRT($I$5*MAX((((F1540)+(G1540)*(W1540))*(W1540))/MAX((F1540)+2*(G1540)*(W1540),1E-6),1E-6))</f>
        <v/>
      </c>
      <c r="AE1540">
        <f>((F1540)*(W1540)^2)/2+(G1540)*(W1540)^3/3+(ABS(K1540)^2)/($I$5*MAX(((F1540)+(G1540)*(W1540))*(W1540),1E-6))</f>
        <v/>
      </c>
      <c r="AF1540">
        <f>IF($D$20=0,0,IFERROR(AB1541+(((AC1540+AC1541)/2)*J1541)+(IF(Z1540&gt;Z1541,$D$8*((Z1540^2-Z1541^2)/(2*$I$5)),$D$9*((Z1541^2-Z1540^2)/(2*$I$5)))+($D$10*(ABS(I1541)/90)*(MAX(Z1540^2,Z1541^2)/(2*$I$5))))-AB1540,0))</f>
        <v/>
      </c>
      <c r="AG1540">
        <f>IF($D$20=0,1,IFERROR(IF(ROUND(AD1540,3)=1,1,IF(AND(ABS(AF1540)&lt;$D$19,AD1540&lt;1),1,0)),0))</f>
        <v/>
      </c>
      <c r="AH1540">
        <f>IFERROR(IF(V33="Supercritical",MAX($D$16,IFERROR(L1540,MAX($D$16,POWER((ABS(K1540)^2)/($I$5*MAX(F1540,0.1)^2),1/3)))),IF(V33="Subcritical",MAX($D$16,IFERROR(W1540,MAX($D$16,POWER((ABS(K1540)^2)/($I$5*MAX(F1540,0.1)^2),1/3)))),IF(AND(IFERROR(V1540,0)=1,IFERROR(AG1540,0)=1),IF(IFERROR(T1540,-1E99)&gt;=IFERROR(AE1540,-1E99),MAX($D$16,IFERROR(L1540,MAX($D$16,POWER((ABS(K1540)^2)/($I$5*MAX(F1540,0.1)^2),1/3)))),MAX($D$16,IFERROR(W1540,MAX($D$16,POWER((ABS(K1540)^2)/($I$5*MAX(F1540,0.1)^2),1/3))))),IF(IFERROR(V1540,0)=1,MAX($D$16,IFERROR(L1540,MAX($D$16,POWER((ABS(K1540)^2)/($I$5*MAX(F1540,0.1)^2),1/3)))),IF(IFERROR(AG1540,0)=1,MAX($D$16,IFERROR(W1540,MAX($D$16,POWER((ABS(K1540)^2)/($I$5*MAX(F1540,0.1)^2),1/3)))),MAX($D$16,POWER((ABS(K1540)^2)/($I$5*MAX(F1540,0.1)^2),1/3))))))),MAX($D$16,POWER((ABS(K1540)^2)/($I$5*MAX(F1540,0.1)^2),1/3)))</f>
        <v/>
      </c>
      <c r="AI1540">
        <f>E1540+AH1540</f>
        <v/>
      </c>
      <c r="AJ1540">
        <f>AI1540+((ABS(K1540)/MAX(((F1540)+(G1540)*(AH1540))*(AH1540),1E-6))^2)/(2*$I$5)</f>
        <v/>
      </c>
      <c r="AM1540" t="n">
        <v>0</v>
      </c>
      <c r="AN1540" t="n">
        <v>0</v>
      </c>
      <c r="AO1540">
        <f>AM1540+AN1540</f>
        <v/>
      </c>
      <c r="AP1540">
        <f>AP1539+AO1540</f>
        <v/>
      </c>
      <c r="AQ1540">
        <f>ABS(ABS(K1540)/MAX(((F1540)+(G1540)*(AH1540))*(AH1540),1E-6))/SQRT($I$5*MAX((((F1540)+(G1540)*(AH1540))*(AH1540))/MAX((F1540)+2*(G1540)*(AH1540),1E-6),1E-6))</f>
        <v/>
      </c>
      <c r="AR1540">
        <f>IF(AQ1540&lt;1,"Subcritical","Supercritical")</f>
        <v/>
      </c>
      <c r="AS1540">
        <f>((ABS(K1540)*$D$6)/(MAX(((F1540)+(G1540)*(AH1540))*(AH1540),1E-6)*MAX(((((F1540)+(G1540)*(AH1540))*(AH1540))/MAX((F1540)+2*(AH1540)*SQRT(1+(G1540)^2),1E-6))^(2/3),1E-6)))^2</f>
        <v/>
      </c>
    </row>
    <row r="1541">
      <c r="A1541" t="n">
        <v>3</v>
      </c>
      <c r="B1541" t="n">
        <v>2</v>
      </c>
      <c r="C1541" t="n">
        <v>616555.073</v>
      </c>
      <c r="D1541" t="n">
        <v>3097758.683</v>
      </c>
      <c r="E1541" t="n">
        <v>634.294</v>
      </c>
      <c r="F1541" t="n">
        <v>7.927</v>
      </c>
      <c r="G1541" t="n">
        <v>0</v>
      </c>
      <c r="H1541" t="inlineStr">
        <is>
          <t>Junction</t>
        </is>
      </c>
      <c r="I1541" t="n">
        <v>0.027</v>
      </c>
      <c r="J1541">
        <f>B1541-B1540</f>
        <v/>
      </c>
      <c r="K1541">
        <f>MAX(0.05,K1540-AO1540)</f>
        <v/>
      </c>
      <c r="L1541">
        <f>IF($D$20=0,IFERROR(L1540,MAX($D$16,POWER((ABS(K1541)^2)/($I$5*MAX(F1541,0.1)^2),1/3))),IF(IFERROR(V1540,0)=0,IFERROR(L1540,MAX($D$16,POWER((ABS(K1541)^2)/($I$5*MAX(F1541,0.1)^2),1/3))),IF(OR(IFERROR(L1541,0)=0,IFERROR(S1540,0)&lt;1,IFERROR(S1541,0)&lt;1),MAX($D$16,POWER((ABS(K1541)^2)/($I$5*MAX(F1541,0.1)^2),1/3)),IF(IFERROR(U1541,0)&gt;0,MAX($D$16,IFERROR(L1541,0)+((IFERROR(U1541,0))*$D$18*IF((IFERROR(S1541,0))&lt;1,1,-1))),IF(IFERROR(U1541,0)&lt;0,IF(ABS((MAX($D$16,POWER((ABS(K1541)^2)/($I$5*MAX(F1541,0.1)^2),1/3)))-IFERROR(L1541,0))&gt;$D$19,MAX($D$16,IF((MAX($D$16,POWER((ABS(K1541)^2)/($I$5*MAX(F1541,0.1)^2),1/3)))&gt;IFERROR(L1541,0),MIN((MAX($D$16,POWER((ABS(K1541)^2)/($I$5*MAX(F1541,0.1)^2),1/3))),IFERROR(L1541,0)+(MIN(ABS(IFERROR(U1541,0))*$D$18,ABS((MAX($D$16,POWER((ABS(K1541)^2)/($I$5*MAX(F1541,0.1)^2),1/3)))-IFERROR(L1541,0))))),MAX((MAX($D$16,POWER((ABS(K1541)^2)/($I$5*MAX(F1541,0.1)^2),1/3))),IFERROR(L1541,0)-(MIN(ABS(IFERROR(U1541,0))*$D$18,ABS((MAX($D$16,POWER((ABS(K1541)^2)/($I$5*MAX(F1541,0.1)^2),1/3)))-IFERROR(L1541,0))))))),MAX($D$16,POWER((ABS(K1541)^2)/($I$5*MAX(F1541,0.1)^2),1/3))),MAX($D$16,IFERROR(L1541,0)))))))</f>
        <v/>
      </c>
      <c r="M1541">
        <f>((F1541)+(G1541)*(L1541))*(L1541)</f>
        <v/>
      </c>
      <c r="N1541">
        <f>(((F1541)+(G1541)*(L1541))*(L1541))/MAX((F1541)+2*(L1541)*SQRT(1+(G1541)^2),1E-6)</f>
        <v/>
      </c>
      <c r="O1541">
        <f>ABS(K1541)/MAX(((F1541)+(G1541)*(L1541))*(L1541),1E-6)</f>
        <v/>
      </c>
      <c r="P1541">
        <f>E1541+L1541</f>
        <v/>
      </c>
      <c r="Q1541">
        <f>P1541+((ABS(K1541)/MAX(((F1541)+(G1541)*(L1541))*(L1541),1E-6))^2)/(2*$I$5)</f>
        <v/>
      </c>
      <c r="R1541">
        <f>((ABS(K1541)*$D$6)/(MAX(((F1541)+(G1541)*(L1541))*(L1541),1E-6)*MAX(((((F1541)+(G1541)*(L1541))*(L1541))/MAX((F1541)+2*(L1541)*SQRT(1+(G1541)^2),1E-6))^(2/3),1E-6)))^2</f>
        <v/>
      </c>
      <c r="S1541">
        <f>ABS(ABS(K1541)/MAX(((F1541)+(G1541)*(L1541))*(L1541),1E-6))/SQRT($I$5*MAX((((F1541)+(G1541)*(L1541))*(L1541))/MAX((F1541)+2*(G1541)*(L1541),1E-6),1E-6))</f>
        <v/>
      </c>
      <c r="T1541">
        <f>((F1541)*(L1541)^2)/2+(G1541)*(L1541)^3/3+(ABS(K1541)^2)/($I$5*MAX(((F1541)+(G1541)*(L1541))*(L1541),1E-6))</f>
        <v/>
      </c>
      <c r="U1541">
        <f>IF($D$20=0,0,IFERROR(Q1540-(((R1540+R1541)/2)*J1541)-(IF(O1540&gt;O1541,$D$8*((O1540^2-O1541^2)/(2*$I$5)),$D$9*((O1541^2-O1540^2)/(2*$I$5)))+($D$10*(ABS(I1541)/90)*(MAX(O1540^2,O1541^2)/(2*$I$5))))-Q1541,0))</f>
        <v/>
      </c>
      <c r="V1541">
        <f>IF($D$20=0,1,IFERROR(IF(ROUND(S1541,3)=1,1,IF(AND(ABS(U1541)&lt;$D$19,S1541&gt;1),1,0)),0))</f>
        <v/>
      </c>
      <c r="W1541">
        <f>IF($D$20=0,IFERROR(W1542,MAX($D$16,POWER((ABS(K1541)^2)/($I$5*MAX(F1541,0.1)^2),1/3))),IF(IFERROR(AG1542,0)=0,IFERROR(W1542,MAX($D$16,POWER((ABS(K1541)^2)/($I$5*MAX(F1541,0.1)^2),1/3))),IF(OR(IFERROR(W1541,0)=0,IFERROR(AD1542,0)&gt;1),MAX($D$16,POWER((ABS(K1541)^2)/($I$5*MAX(F1541,0.1)^2),1/3)),IF(IFERROR(AF1541,0)&gt;0,MAX($D$16,IFERROR(W1541,0)+((IFERROR(AF1541,0))*$D$18*IF((IFERROR(AD1541,0))&lt;1,1,-1))),IF(IFERROR(AF1541,0)&lt;0,IF(ABS((MAX($D$16,POWER((ABS(K1541)^2)/($I$5*MAX(F1541,0.1)^2),1/3)))-IFERROR(W1541,0))&gt;$D$19,MAX($D$16,IF((MAX($D$16,POWER((ABS(K1541)^2)/($I$5*MAX(F1541,0.1)^2),1/3)))&gt;IFERROR(W1541,0),MIN((MAX($D$16,POWER((ABS(K1541)^2)/($I$5*MAX(F1541,0.1)^2),1/3))),IFERROR(W1541,0)+(MIN(ABS(IFERROR(AF1541,0))*$D$18,ABS((MAX($D$16,POWER((ABS(K1541)^2)/($I$5*MAX(F1541,0.1)^2),1/3)))-IFERROR(W1541,0))))),MAX((MAX($D$16,POWER((ABS(K1541)^2)/($I$5*MAX(F1541,0.1)^2),1/3))),IFERROR(W1541,0)-(MIN(ABS(IFERROR(AF1541,0))*$D$18,ABS((MAX($D$16,POWER((ABS(K1541)^2)/($I$5*MAX(F1541,0.1)^2),1/3)))-IFERROR(W1541,0))))))),MAX($D$16,POWER((ABS(K1541)^2)/($I$5*MAX(F1541,0.1)^2),1/3))),MAX($D$16,IFERROR(W1541,0)))))))</f>
        <v/>
      </c>
      <c r="X1541">
        <f>((F1541)+(G1541)*(W1541))*(W1541)</f>
        <v/>
      </c>
      <c r="Y1541">
        <f>(((F1541)+(G1541)*(W1541))*(W1541))/MAX((F1541)+2*(W1541)*SQRT(1+(G1541)^2),1E-6)</f>
        <v/>
      </c>
      <c r="Z1541">
        <f>ABS(K1541)/MAX(((F1541)+(G1541)*(W1541))*(W1541),1E-6)</f>
        <v/>
      </c>
      <c r="AA1541">
        <f>E1541+W1541</f>
        <v/>
      </c>
      <c r="AB1541">
        <f>AA1541+((ABS(K1541)/MAX(((F1541)+(G1541)*(W1541))*(W1541),1E-6))^2)/(2*$I$5)</f>
        <v/>
      </c>
      <c r="AC1541">
        <f>((ABS(K1541)*$D$6)/(MAX(((F1541)+(G1541)*(W1541))*(W1541),1E-6)*MAX(((((F1541)+(G1541)*(W1541))*(W1541))/MAX((F1541)+2*(W1541)*SQRT(1+(G1541)^2),1E-6))^(2/3),1E-6)))^2</f>
        <v/>
      </c>
      <c r="AD1541">
        <f>ABS(ABS(K1541)/MAX(((F1541)+(G1541)*(W1541))*(W1541),1E-6))/SQRT($I$5*MAX((((F1541)+(G1541)*(W1541))*(W1541))/MAX((F1541)+2*(G1541)*(W1541),1E-6),1E-6))</f>
        <v/>
      </c>
      <c r="AE1541">
        <f>((F1541)*(W1541)^2)/2+(G1541)*(W1541)^3/3+(ABS(K1541)^2)/($I$5*MAX(((F1541)+(G1541)*(W1541))*(W1541),1E-6))</f>
        <v/>
      </c>
      <c r="AF1541">
        <f>IF($D$20=0,0,IFERROR(AB1542+(((AC1541+AC1542)/2)*J1542)+(IF(Z1541&gt;Z1542,$D$8*((Z1541^2-Z1542^2)/(2*$I$5)),$D$9*((Z1542^2-Z1541^2)/(2*$I$5)))+($D$10*(ABS(I1542)/90)*(MAX(Z1541^2,Z1542^2)/(2*$I$5))))-AB1541,0))</f>
        <v/>
      </c>
      <c r="AG1541">
        <f>IF($D$20=0,1,IFERROR(IF(ROUND(AD1541,3)=1,1,IF(AND(ABS(AF1541)&lt;$D$19,AD1541&lt;1),1,0)),0))</f>
        <v/>
      </c>
      <c r="AH1541">
        <f>IFERROR(IF(V33="Supercritical",MAX($D$16,IFERROR(L1541,MAX($D$16,POWER((ABS(K1541)^2)/($I$5*MAX(F1541,0.1)^2),1/3)))),IF(V33="Subcritical",MAX($D$16,IFERROR(W1541,MAX($D$16,POWER((ABS(K1541)^2)/($I$5*MAX(F1541,0.1)^2),1/3)))),IF(AND(IFERROR(V1541,0)=1,IFERROR(AG1541,0)=1),IF(IFERROR(T1541,-1E99)&gt;=IFERROR(AE1541,-1E99),MAX($D$16,IFERROR(L1541,MAX($D$16,POWER((ABS(K1541)^2)/($I$5*MAX(F1541,0.1)^2),1/3)))),MAX($D$16,IFERROR(W1541,MAX($D$16,POWER((ABS(K1541)^2)/($I$5*MAX(F1541,0.1)^2),1/3))))),IF(IFERROR(V1541,0)=1,MAX($D$16,IFERROR(L1541,MAX($D$16,POWER((ABS(K1541)^2)/($I$5*MAX(F1541,0.1)^2),1/3)))),IF(IFERROR(AG1541,0)=1,MAX($D$16,IFERROR(W1541,MAX($D$16,POWER((ABS(K1541)^2)/($I$5*MAX(F1541,0.1)^2),1/3)))),MAX($D$16,POWER((ABS(K1541)^2)/($I$5*MAX(F1541,0.1)^2),1/3))))))),MAX($D$16,POWER((ABS(K1541)^2)/($I$5*MAX(F1541,0.1)^2),1/3)))</f>
        <v/>
      </c>
      <c r="AI1541">
        <f>E1541+AH1541</f>
        <v/>
      </c>
      <c r="AJ1541">
        <f>AI1541+((ABS(K1541)/MAX(((F1541)+(G1541)*(AH1541))*(AH1541),1E-6))^2)/(2*$I$5)</f>
        <v/>
      </c>
      <c r="AM1541" t="n">
        <v>0</v>
      </c>
      <c r="AN1541" t="n">
        <v>0</v>
      </c>
      <c r="AO1541">
        <f>AM1541+AN1541</f>
        <v/>
      </c>
      <c r="AP1541">
        <f>AP1540+AO1541</f>
        <v/>
      </c>
      <c r="AQ1541">
        <f>ABS(ABS(K1541)/MAX(((F1541)+(G1541)*(AH1541))*(AH1541),1E-6))/SQRT($I$5*MAX((((F1541)+(G1541)*(AH1541))*(AH1541))/MAX((F1541)+2*(G1541)*(AH1541),1E-6),1E-6))</f>
        <v/>
      </c>
      <c r="AR1541">
        <f>IF(AQ1541&lt;1,"Subcritical","Supercritical")</f>
        <v/>
      </c>
      <c r="AS1541">
        <f>((ABS(K1541)*$D$6)/(MAX(((F1541)+(G1541)*(AH1541))*(AH1541),1E-6)*MAX(((((F1541)+(G1541)*(AH1541))*(AH1541))/MAX((F1541)+2*(AH1541)*SQRT(1+(G1541)^2),1E-6))^(2/3),1E-6)))^2</f>
        <v/>
      </c>
    </row>
    <row r="1542">
      <c r="A1542" t="n">
        <v>4</v>
      </c>
      <c r="B1542" t="n">
        <v>3</v>
      </c>
      <c r="C1542" t="n">
        <v>616554.603</v>
      </c>
      <c r="D1542" t="n">
        <v>3097757.8</v>
      </c>
      <c r="E1542" t="n">
        <v>634.292</v>
      </c>
      <c r="F1542" t="n">
        <v>8.664</v>
      </c>
      <c r="G1542" t="n">
        <v>0</v>
      </c>
      <c r="H1542" t="inlineStr">
        <is>
          <t>Junction</t>
        </is>
      </c>
      <c r="I1542" t="n">
        <v>0</v>
      </c>
      <c r="J1542">
        <f>B1542-B1541</f>
        <v/>
      </c>
      <c r="K1542">
        <f>MAX(0.05,K1541-AO1541)</f>
        <v/>
      </c>
      <c r="L1542">
        <f>IF($D$20=0,IFERROR(L1541,MAX($D$16,POWER((ABS(K1542)^2)/($I$5*MAX(F1542,0.1)^2),1/3))),IF(IFERROR(V1541,0)=0,IFERROR(L1541,MAX($D$16,POWER((ABS(K1542)^2)/($I$5*MAX(F1542,0.1)^2),1/3))),IF(OR(IFERROR(L1542,0)=0,IFERROR(S1541,0)&lt;1,IFERROR(S1542,0)&lt;1),MAX($D$16,POWER((ABS(K1542)^2)/($I$5*MAX(F1542,0.1)^2),1/3)),IF(IFERROR(U1542,0)&gt;0,MAX($D$16,IFERROR(L1542,0)+((IFERROR(U1542,0))*$D$18*IF((IFERROR(S1542,0))&lt;1,1,-1))),IF(IFERROR(U1542,0)&lt;0,IF(ABS((MAX($D$16,POWER((ABS(K1542)^2)/($I$5*MAX(F1542,0.1)^2),1/3)))-IFERROR(L1542,0))&gt;$D$19,MAX($D$16,IF((MAX($D$16,POWER((ABS(K1542)^2)/($I$5*MAX(F1542,0.1)^2),1/3)))&gt;IFERROR(L1542,0),MIN((MAX($D$16,POWER((ABS(K1542)^2)/($I$5*MAX(F1542,0.1)^2),1/3))),IFERROR(L1542,0)+(MIN(ABS(IFERROR(U1542,0))*$D$18,ABS((MAX($D$16,POWER((ABS(K1542)^2)/($I$5*MAX(F1542,0.1)^2),1/3)))-IFERROR(L1542,0))))),MAX((MAX($D$16,POWER((ABS(K1542)^2)/($I$5*MAX(F1542,0.1)^2),1/3))),IFERROR(L1542,0)-(MIN(ABS(IFERROR(U1542,0))*$D$18,ABS((MAX($D$16,POWER((ABS(K1542)^2)/($I$5*MAX(F1542,0.1)^2),1/3)))-IFERROR(L1542,0))))))),MAX($D$16,POWER((ABS(K1542)^2)/($I$5*MAX(F1542,0.1)^2),1/3))),MAX($D$16,IFERROR(L1542,0)))))))</f>
        <v/>
      </c>
      <c r="M1542">
        <f>((F1542)+(G1542)*(L1542))*(L1542)</f>
        <v/>
      </c>
      <c r="N1542">
        <f>(((F1542)+(G1542)*(L1542))*(L1542))/MAX((F1542)+2*(L1542)*SQRT(1+(G1542)^2),1E-6)</f>
        <v/>
      </c>
      <c r="O1542">
        <f>ABS(K1542)/MAX(((F1542)+(G1542)*(L1542))*(L1542),1E-6)</f>
        <v/>
      </c>
      <c r="P1542">
        <f>E1542+L1542</f>
        <v/>
      </c>
      <c r="Q1542">
        <f>P1542+((ABS(K1542)/MAX(((F1542)+(G1542)*(L1542))*(L1542),1E-6))^2)/(2*$I$5)</f>
        <v/>
      </c>
      <c r="R1542">
        <f>((ABS(K1542)*$D$6)/(MAX(((F1542)+(G1542)*(L1542))*(L1542),1E-6)*MAX(((((F1542)+(G1542)*(L1542))*(L1542))/MAX((F1542)+2*(L1542)*SQRT(1+(G1542)^2),1E-6))^(2/3),1E-6)))^2</f>
        <v/>
      </c>
      <c r="S1542">
        <f>ABS(ABS(K1542)/MAX(((F1542)+(G1542)*(L1542))*(L1542),1E-6))/SQRT($I$5*MAX((((F1542)+(G1542)*(L1542))*(L1542))/MAX((F1542)+2*(G1542)*(L1542),1E-6),1E-6))</f>
        <v/>
      </c>
      <c r="T1542">
        <f>((F1542)*(L1542)^2)/2+(G1542)*(L1542)^3/3+(ABS(K1542)^2)/($I$5*MAX(((F1542)+(G1542)*(L1542))*(L1542),1E-6))</f>
        <v/>
      </c>
      <c r="U1542">
        <f>IF($D$20=0,0,IFERROR(Q1541-(((R1541+R1542)/2)*J1542)-(IF(O1541&gt;O1542,$D$8*((O1541^2-O1542^2)/(2*$I$5)),$D$9*((O1542^2-O1541^2)/(2*$I$5)))+($D$10*(ABS(I1542)/90)*(MAX(O1541^2,O1542^2)/(2*$I$5))))-Q1542,0))</f>
        <v/>
      </c>
      <c r="V1542">
        <f>IF($D$20=0,1,IFERROR(IF(ROUND(S1542,3)=1,1,IF(AND(ABS(U1542)&lt;$D$19,S1542&gt;1),1,0)),0))</f>
        <v/>
      </c>
      <c r="W1542">
        <f>IF($D$20=0,IFERROR(W1543,MAX($D$16,POWER((ABS(K1542)^2)/($I$5*MAX(F1542,0.1)^2),1/3))),IF(IFERROR(AG1543,0)=0,IFERROR(W1543,MAX($D$16,POWER((ABS(K1542)^2)/($I$5*MAX(F1542,0.1)^2),1/3))),IF(OR(IFERROR(W1542,0)=0,IFERROR(AD1543,0)&gt;1),MAX($D$16,POWER((ABS(K1542)^2)/($I$5*MAX(F1542,0.1)^2),1/3)),IF(IFERROR(AF1542,0)&gt;0,MAX($D$16,IFERROR(W1542,0)+((IFERROR(AF1542,0))*$D$18*IF((IFERROR(AD1542,0))&lt;1,1,-1))),IF(IFERROR(AF1542,0)&lt;0,IF(ABS((MAX($D$16,POWER((ABS(K1542)^2)/($I$5*MAX(F1542,0.1)^2),1/3)))-IFERROR(W1542,0))&gt;$D$19,MAX($D$16,IF((MAX($D$16,POWER((ABS(K1542)^2)/($I$5*MAX(F1542,0.1)^2),1/3)))&gt;IFERROR(W1542,0),MIN((MAX($D$16,POWER((ABS(K1542)^2)/($I$5*MAX(F1542,0.1)^2),1/3))),IFERROR(W1542,0)+(MIN(ABS(IFERROR(AF1542,0))*$D$18,ABS((MAX($D$16,POWER((ABS(K1542)^2)/($I$5*MAX(F1542,0.1)^2),1/3)))-IFERROR(W1542,0))))),MAX((MAX($D$16,POWER((ABS(K1542)^2)/($I$5*MAX(F1542,0.1)^2),1/3))),IFERROR(W1542,0)-(MIN(ABS(IFERROR(AF1542,0))*$D$18,ABS((MAX($D$16,POWER((ABS(K1542)^2)/($I$5*MAX(F1542,0.1)^2),1/3)))-IFERROR(W1542,0))))))),MAX($D$16,POWER((ABS(K1542)^2)/($I$5*MAX(F1542,0.1)^2),1/3))),MAX($D$16,IFERROR(W1542,0)))))))</f>
        <v/>
      </c>
      <c r="X1542">
        <f>((F1542)+(G1542)*(W1542))*(W1542)</f>
        <v/>
      </c>
      <c r="Y1542">
        <f>(((F1542)+(G1542)*(W1542))*(W1542))/MAX((F1542)+2*(W1542)*SQRT(1+(G1542)^2),1E-6)</f>
        <v/>
      </c>
      <c r="Z1542">
        <f>ABS(K1542)/MAX(((F1542)+(G1542)*(W1542))*(W1542),1E-6)</f>
        <v/>
      </c>
      <c r="AA1542">
        <f>E1542+W1542</f>
        <v/>
      </c>
      <c r="AB1542">
        <f>AA1542+((ABS(K1542)/MAX(((F1542)+(G1542)*(W1542))*(W1542),1E-6))^2)/(2*$I$5)</f>
        <v/>
      </c>
      <c r="AC1542">
        <f>((ABS(K1542)*$D$6)/(MAX(((F1542)+(G1542)*(W1542))*(W1542),1E-6)*MAX(((((F1542)+(G1542)*(W1542))*(W1542))/MAX((F1542)+2*(W1542)*SQRT(1+(G1542)^2),1E-6))^(2/3),1E-6)))^2</f>
        <v/>
      </c>
      <c r="AD1542">
        <f>ABS(ABS(K1542)/MAX(((F1542)+(G1542)*(W1542))*(W1542),1E-6))/SQRT($I$5*MAX((((F1542)+(G1542)*(W1542))*(W1542))/MAX((F1542)+2*(G1542)*(W1542),1E-6),1E-6))</f>
        <v/>
      </c>
      <c r="AE1542">
        <f>((F1542)*(W1542)^2)/2+(G1542)*(W1542)^3/3+(ABS(K1542)^2)/($I$5*MAX(((F1542)+(G1542)*(W1542))*(W1542),1E-6))</f>
        <v/>
      </c>
      <c r="AF1542">
        <f>IF($D$20=0,0,IFERROR(AB1543+(((AC1542+AC1543)/2)*J1543)+(IF(Z1542&gt;Z1543,$D$8*((Z1542^2-Z1543^2)/(2*$I$5)),$D$9*((Z1543^2-Z1542^2)/(2*$I$5)))+($D$10*(ABS(I1543)/90)*(MAX(Z1542^2,Z1543^2)/(2*$I$5))))-AB1542,0))</f>
        <v/>
      </c>
      <c r="AG1542">
        <f>IF($D$20=0,1,IFERROR(IF(ROUND(AD1542,3)=1,1,IF(AND(ABS(AF1542)&lt;$D$19,AD1542&lt;1),1,0)),0))</f>
        <v/>
      </c>
      <c r="AH1542">
        <f>IFERROR(IF(V33="Supercritical",MAX($D$16,IFERROR(L1542,MAX($D$16,POWER((ABS(K1542)^2)/($I$5*MAX(F1542,0.1)^2),1/3)))),IF(V33="Subcritical",MAX($D$16,IFERROR(W1542,MAX($D$16,POWER((ABS(K1542)^2)/($I$5*MAX(F1542,0.1)^2),1/3)))),IF(AND(IFERROR(V1542,0)=1,IFERROR(AG1542,0)=1),IF(IFERROR(T1542,-1E99)&gt;=IFERROR(AE1542,-1E99),MAX($D$16,IFERROR(L1542,MAX($D$16,POWER((ABS(K1542)^2)/($I$5*MAX(F1542,0.1)^2),1/3)))),MAX($D$16,IFERROR(W1542,MAX($D$16,POWER((ABS(K1542)^2)/($I$5*MAX(F1542,0.1)^2),1/3))))),IF(IFERROR(V1542,0)=1,MAX($D$16,IFERROR(L1542,MAX($D$16,POWER((ABS(K1542)^2)/($I$5*MAX(F1542,0.1)^2),1/3)))),IF(IFERROR(AG1542,0)=1,MAX($D$16,IFERROR(W1542,MAX($D$16,POWER((ABS(K1542)^2)/($I$5*MAX(F1542,0.1)^2),1/3)))),MAX($D$16,POWER((ABS(K1542)^2)/($I$5*MAX(F1542,0.1)^2),1/3))))))),MAX($D$16,POWER((ABS(K1542)^2)/($I$5*MAX(F1542,0.1)^2),1/3)))</f>
        <v/>
      </c>
      <c r="AI1542">
        <f>E1542+AH1542</f>
        <v/>
      </c>
      <c r="AJ1542">
        <f>AI1542+((ABS(K1542)/MAX(((F1542)+(G1542)*(AH1542))*(AH1542),1E-6))^2)/(2*$I$5)</f>
        <v/>
      </c>
      <c r="AM1542" t="n">
        <v>0</v>
      </c>
      <c r="AN1542" t="n">
        <v>0</v>
      </c>
      <c r="AO1542">
        <f>AM1542+AN1542</f>
        <v/>
      </c>
      <c r="AP1542">
        <f>AP1541+AO1542</f>
        <v/>
      </c>
      <c r="AQ1542">
        <f>ABS(ABS(K1542)/MAX(((F1542)+(G1542)*(AH1542))*(AH1542),1E-6))/SQRT($I$5*MAX((((F1542)+(G1542)*(AH1542))*(AH1542))/MAX((F1542)+2*(G1542)*(AH1542),1E-6),1E-6))</f>
        <v/>
      </c>
      <c r="AR1542">
        <f>IF(AQ1542&lt;1,"Subcritical","Supercritical")</f>
        <v/>
      </c>
      <c r="AS1542">
        <f>((ABS(K1542)*$D$6)/(MAX(((F1542)+(G1542)*(AH1542))*(AH1542),1E-6)*MAX(((((F1542)+(G1542)*(AH1542))*(AH1542))/MAX((F1542)+2*(AH1542)*SQRT(1+(G1542)^2),1E-6))^(2/3),1E-6)))^2</f>
        <v/>
      </c>
    </row>
    <row r="1543">
      <c r="A1543" t="n">
        <v>5</v>
      </c>
      <c r="B1543" t="n">
        <v>4</v>
      </c>
      <c r="C1543" t="n">
        <v>616554.133</v>
      </c>
      <c r="D1543" t="n">
        <v>3097756.917</v>
      </c>
      <c r="E1543" t="n">
        <v>634.29</v>
      </c>
      <c r="F1543" t="n">
        <v>9.401</v>
      </c>
      <c r="G1543" t="n">
        <v>0</v>
      </c>
      <c r="H1543" t="inlineStr">
        <is>
          <t>Junction</t>
        </is>
      </c>
      <c r="I1543" t="n">
        <v>0</v>
      </c>
      <c r="J1543">
        <f>B1543-B1542</f>
        <v/>
      </c>
      <c r="K1543">
        <f>MAX(0.05,K1542-AO1542)</f>
        <v/>
      </c>
      <c r="L1543">
        <f>IF($D$20=0,IFERROR(L1542,MAX($D$16,POWER((ABS(K1543)^2)/($I$5*MAX(F1543,0.1)^2),1/3))),IF(IFERROR(V1542,0)=0,IFERROR(L1542,MAX($D$16,POWER((ABS(K1543)^2)/($I$5*MAX(F1543,0.1)^2),1/3))),IF(OR(IFERROR(L1543,0)=0,IFERROR(S1542,0)&lt;1,IFERROR(S1543,0)&lt;1),MAX($D$16,POWER((ABS(K1543)^2)/($I$5*MAX(F1543,0.1)^2),1/3)),IF(IFERROR(U1543,0)&gt;0,MAX($D$16,IFERROR(L1543,0)+((IFERROR(U1543,0))*$D$18*IF((IFERROR(S1543,0))&lt;1,1,-1))),IF(IFERROR(U1543,0)&lt;0,IF(ABS((MAX($D$16,POWER((ABS(K1543)^2)/($I$5*MAX(F1543,0.1)^2),1/3)))-IFERROR(L1543,0))&gt;$D$19,MAX($D$16,IF((MAX($D$16,POWER((ABS(K1543)^2)/($I$5*MAX(F1543,0.1)^2),1/3)))&gt;IFERROR(L1543,0),MIN((MAX($D$16,POWER((ABS(K1543)^2)/($I$5*MAX(F1543,0.1)^2),1/3))),IFERROR(L1543,0)+(MIN(ABS(IFERROR(U1543,0))*$D$18,ABS((MAX($D$16,POWER((ABS(K1543)^2)/($I$5*MAX(F1543,0.1)^2),1/3)))-IFERROR(L1543,0))))),MAX((MAX($D$16,POWER((ABS(K1543)^2)/($I$5*MAX(F1543,0.1)^2),1/3))),IFERROR(L1543,0)-(MIN(ABS(IFERROR(U1543,0))*$D$18,ABS((MAX($D$16,POWER((ABS(K1543)^2)/($I$5*MAX(F1543,0.1)^2),1/3)))-IFERROR(L1543,0))))))),MAX($D$16,POWER((ABS(K1543)^2)/($I$5*MAX(F1543,0.1)^2),1/3))),MAX($D$16,IFERROR(L1543,0)))))))</f>
        <v/>
      </c>
      <c r="M1543">
        <f>((F1543)+(G1543)*(L1543))*(L1543)</f>
        <v/>
      </c>
      <c r="N1543">
        <f>(((F1543)+(G1543)*(L1543))*(L1543))/MAX((F1543)+2*(L1543)*SQRT(1+(G1543)^2),1E-6)</f>
        <v/>
      </c>
      <c r="O1543">
        <f>ABS(K1543)/MAX(((F1543)+(G1543)*(L1543))*(L1543),1E-6)</f>
        <v/>
      </c>
      <c r="P1543">
        <f>E1543+L1543</f>
        <v/>
      </c>
      <c r="Q1543">
        <f>P1543+((ABS(K1543)/MAX(((F1543)+(G1543)*(L1543))*(L1543),1E-6))^2)/(2*$I$5)</f>
        <v/>
      </c>
      <c r="R1543">
        <f>((ABS(K1543)*$D$6)/(MAX(((F1543)+(G1543)*(L1543))*(L1543),1E-6)*MAX(((((F1543)+(G1543)*(L1543))*(L1543))/MAX((F1543)+2*(L1543)*SQRT(1+(G1543)^2),1E-6))^(2/3),1E-6)))^2</f>
        <v/>
      </c>
      <c r="S1543">
        <f>ABS(ABS(K1543)/MAX(((F1543)+(G1543)*(L1543))*(L1543),1E-6))/SQRT($I$5*MAX((((F1543)+(G1543)*(L1543))*(L1543))/MAX((F1543)+2*(G1543)*(L1543),1E-6),1E-6))</f>
        <v/>
      </c>
      <c r="T1543">
        <f>((F1543)*(L1543)^2)/2+(G1543)*(L1543)^3/3+(ABS(K1543)^2)/($I$5*MAX(((F1543)+(G1543)*(L1543))*(L1543),1E-6))</f>
        <v/>
      </c>
      <c r="U1543">
        <f>IF($D$20=0,0,IFERROR(Q1542-(((R1542+R1543)/2)*J1543)-(IF(O1542&gt;O1543,$D$8*((O1542^2-O1543^2)/(2*$I$5)),$D$9*((O1543^2-O1542^2)/(2*$I$5)))+($D$10*(ABS(I1543)/90)*(MAX(O1542^2,O1543^2)/(2*$I$5))))-Q1543,0))</f>
        <v/>
      </c>
      <c r="V1543">
        <f>IF($D$20=0,1,IFERROR(IF(ROUND(S1543,3)=1,1,IF(AND(ABS(U1543)&lt;$D$19,S1543&gt;1),1,0)),0))</f>
        <v/>
      </c>
      <c r="W1543">
        <f>IF($D$20=0,IFERROR(W1544,MAX($D$16,POWER((ABS(K1543)^2)/($I$5*MAX(F1543,0.1)^2),1/3))),IF(IFERROR(AG1544,0)=0,IFERROR(W1544,MAX($D$16,POWER((ABS(K1543)^2)/($I$5*MAX(F1543,0.1)^2),1/3))),IF(OR(IFERROR(W1543,0)=0,IFERROR(AD1544,0)&gt;1),MAX($D$16,POWER((ABS(K1543)^2)/($I$5*MAX(F1543,0.1)^2),1/3)),IF(IFERROR(AF1543,0)&gt;0,MAX($D$16,IFERROR(W1543,0)+((IFERROR(AF1543,0))*$D$18*IF((IFERROR(AD1543,0))&lt;1,1,-1))),IF(IFERROR(AF1543,0)&lt;0,IF(ABS((MAX($D$16,POWER((ABS(K1543)^2)/($I$5*MAX(F1543,0.1)^2),1/3)))-IFERROR(W1543,0))&gt;$D$19,MAX($D$16,IF((MAX($D$16,POWER((ABS(K1543)^2)/($I$5*MAX(F1543,0.1)^2),1/3)))&gt;IFERROR(W1543,0),MIN((MAX($D$16,POWER((ABS(K1543)^2)/($I$5*MAX(F1543,0.1)^2),1/3))),IFERROR(W1543,0)+(MIN(ABS(IFERROR(AF1543,0))*$D$18,ABS((MAX($D$16,POWER((ABS(K1543)^2)/($I$5*MAX(F1543,0.1)^2),1/3)))-IFERROR(W1543,0))))),MAX((MAX($D$16,POWER((ABS(K1543)^2)/($I$5*MAX(F1543,0.1)^2),1/3))),IFERROR(W1543,0)-(MIN(ABS(IFERROR(AF1543,0))*$D$18,ABS((MAX($D$16,POWER((ABS(K1543)^2)/($I$5*MAX(F1543,0.1)^2),1/3)))-IFERROR(W1543,0))))))),MAX($D$16,POWER((ABS(K1543)^2)/($I$5*MAX(F1543,0.1)^2),1/3))),MAX($D$16,IFERROR(W1543,0)))))))</f>
        <v/>
      </c>
      <c r="X1543">
        <f>((F1543)+(G1543)*(W1543))*(W1543)</f>
        <v/>
      </c>
      <c r="Y1543">
        <f>(((F1543)+(G1543)*(W1543))*(W1543))/MAX((F1543)+2*(W1543)*SQRT(1+(G1543)^2),1E-6)</f>
        <v/>
      </c>
      <c r="Z1543">
        <f>ABS(K1543)/MAX(((F1543)+(G1543)*(W1543))*(W1543),1E-6)</f>
        <v/>
      </c>
      <c r="AA1543">
        <f>E1543+W1543</f>
        <v/>
      </c>
      <c r="AB1543">
        <f>AA1543+((ABS(K1543)/MAX(((F1543)+(G1543)*(W1543))*(W1543),1E-6))^2)/(2*$I$5)</f>
        <v/>
      </c>
      <c r="AC1543">
        <f>((ABS(K1543)*$D$6)/(MAX(((F1543)+(G1543)*(W1543))*(W1543),1E-6)*MAX(((((F1543)+(G1543)*(W1543))*(W1543))/MAX((F1543)+2*(W1543)*SQRT(1+(G1543)^2),1E-6))^(2/3),1E-6)))^2</f>
        <v/>
      </c>
      <c r="AD1543">
        <f>ABS(ABS(K1543)/MAX(((F1543)+(G1543)*(W1543))*(W1543),1E-6))/SQRT($I$5*MAX((((F1543)+(G1543)*(W1543))*(W1543))/MAX((F1543)+2*(G1543)*(W1543),1E-6),1E-6))</f>
        <v/>
      </c>
      <c r="AE1543">
        <f>((F1543)*(W1543)^2)/2+(G1543)*(W1543)^3/3+(ABS(K1543)^2)/($I$5*MAX(((F1543)+(G1543)*(W1543))*(W1543),1E-6))</f>
        <v/>
      </c>
      <c r="AF1543">
        <f>IF($D$20=0,0,IFERROR(AB1544+(((AC1543+AC1544)/2)*J1544)+(IF(Z1543&gt;Z1544,$D$8*((Z1543^2-Z1544^2)/(2*$I$5)),$D$9*((Z1544^2-Z1543^2)/(2*$I$5)))+($D$10*(ABS(I1544)/90)*(MAX(Z1543^2,Z1544^2)/(2*$I$5))))-AB1543,0))</f>
        <v/>
      </c>
      <c r="AG1543">
        <f>IF($D$20=0,1,IFERROR(IF(ROUND(AD1543,3)=1,1,IF(AND(ABS(AF1543)&lt;$D$19,AD1543&lt;1),1,0)),0))</f>
        <v/>
      </c>
      <c r="AH1543">
        <f>IFERROR(IF(V33="Supercritical",MAX($D$16,IFERROR(L1543,MAX($D$16,POWER((ABS(K1543)^2)/($I$5*MAX(F1543,0.1)^2),1/3)))),IF(V33="Subcritical",MAX($D$16,IFERROR(W1543,MAX($D$16,POWER((ABS(K1543)^2)/($I$5*MAX(F1543,0.1)^2),1/3)))),IF(AND(IFERROR(V1543,0)=1,IFERROR(AG1543,0)=1),IF(IFERROR(T1543,-1E99)&gt;=IFERROR(AE1543,-1E99),MAX($D$16,IFERROR(L1543,MAX($D$16,POWER((ABS(K1543)^2)/($I$5*MAX(F1543,0.1)^2),1/3)))),MAX($D$16,IFERROR(W1543,MAX($D$16,POWER((ABS(K1543)^2)/($I$5*MAX(F1543,0.1)^2),1/3))))),IF(IFERROR(V1543,0)=1,MAX($D$16,IFERROR(L1543,MAX($D$16,POWER((ABS(K1543)^2)/($I$5*MAX(F1543,0.1)^2),1/3)))),IF(IFERROR(AG1543,0)=1,MAX($D$16,IFERROR(W1543,MAX($D$16,POWER((ABS(K1543)^2)/($I$5*MAX(F1543,0.1)^2),1/3)))),MAX($D$16,POWER((ABS(K1543)^2)/($I$5*MAX(F1543,0.1)^2),1/3))))))),MAX($D$16,POWER((ABS(K1543)^2)/($I$5*MAX(F1543,0.1)^2),1/3)))</f>
        <v/>
      </c>
      <c r="AI1543">
        <f>E1543+AH1543</f>
        <v/>
      </c>
      <c r="AJ1543">
        <f>AI1543+((ABS(K1543)/MAX(((F1543)+(G1543)*(AH1543))*(AH1543),1E-6))^2)/(2*$I$5)</f>
        <v/>
      </c>
      <c r="AM1543" t="n">
        <v>0</v>
      </c>
      <c r="AN1543" t="n">
        <v>0</v>
      </c>
      <c r="AO1543">
        <f>AM1543+AN1543</f>
        <v/>
      </c>
      <c r="AP1543">
        <f>AP1542+AO1543</f>
        <v/>
      </c>
      <c r="AQ1543">
        <f>ABS(ABS(K1543)/MAX(((F1543)+(G1543)*(AH1543))*(AH1543),1E-6))/SQRT($I$5*MAX((((F1543)+(G1543)*(AH1543))*(AH1543))/MAX((F1543)+2*(G1543)*(AH1543),1E-6),1E-6))</f>
        <v/>
      </c>
      <c r="AR1543">
        <f>IF(AQ1543&lt;1,"Subcritical","Supercritical")</f>
        <v/>
      </c>
      <c r="AS1543">
        <f>((ABS(K1543)*$D$6)/(MAX(((F1543)+(G1543)*(AH1543))*(AH1543),1E-6)*MAX(((((F1543)+(G1543)*(AH1543))*(AH1543))/MAX((F1543)+2*(AH1543)*SQRT(1+(G1543)^2),1E-6))^(2/3),1E-6)))^2</f>
        <v/>
      </c>
    </row>
    <row r="1544">
      <c r="A1544" t="n">
        <v>6</v>
      </c>
      <c r="B1544" t="n">
        <v>5.001</v>
      </c>
      <c r="C1544" t="n">
        <v>616553.6629999999</v>
      </c>
      <c r="D1544" t="n">
        <v>3097756.034</v>
      </c>
      <c r="E1544" t="n">
        <v>634.288</v>
      </c>
      <c r="F1544" t="n">
        <v>10.138</v>
      </c>
      <c r="G1544" t="n">
        <v>0</v>
      </c>
      <c r="H1544" t="inlineStr">
        <is>
          <t>Junction</t>
        </is>
      </c>
      <c r="I1544" t="n">
        <v>0.027</v>
      </c>
      <c r="J1544">
        <f>B1544-B1543</f>
        <v/>
      </c>
      <c r="K1544">
        <f>MAX(0.05,K1543-AO1543)</f>
        <v/>
      </c>
      <c r="L1544">
        <f>IF($D$20=0,IFERROR(L1543,MAX($D$16,POWER((ABS(K1544)^2)/($I$5*MAX(F1544,0.1)^2),1/3))),IF(IFERROR(V1543,0)=0,IFERROR(L1543,MAX($D$16,POWER((ABS(K1544)^2)/($I$5*MAX(F1544,0.1)^2),1/3))),IF(OR(IFERROR(L1544,0)=0,IFERROR(S1543,0)&lt;1,IFERROR(S1544,0)&lt;1),MAX($D$16,POWER((ABS(K1544)^2)/($I$5*MAX(F1544,0.1)^2),1/3)),IF(IFERROR(U1544,0)&gt;0,MAX($D$16,IFERROR(L1544,0)+((IFERROR(U1544,0))*$D$18*IF((IFERROR(S1544,0))&lt;1,1,-1))),IF(IFERROR(U1544,0)&lt;0,IF(ABS((MAX($D$16,POWER((ABS(K1544)^2)/($I$5*MAX(F1544,0.1)^2),1/3)))-IFERROR(L1544,0))&gt;$D$19,MAX($D$16,IF((MAX($D$16,POWER((ABS(K1544)^2)/($I$5*MAX(F1544,0.1)^2),1/3)))&gt;IFERROR(L1544,0),MIN((MAX($D$16,POWER((ABS(K1544)^2)/($I$5*MAX(F1544,0.1)^2),1/3))),IFERROR(L1544,0)+(MIN(ABS(IFERROR(U1544,0))*$D$18,ABS((MAX($D$16,POWER((ABS(K1544)^2)/($I$5*MAX(F1544,0.1)^2),1/3)))-IFERROR(L1544,0))))),MAX((MAX($D$16,POWER((ABS(K1544)^2)/($I$5*MAX(F1544,0.1)^2),1/3))),IFERROR(L1544,0)-(MIN(ABS(IFERROR(U1544,0))*$D$18,ABS((MAX($D$16,POWER((ABS(K1544)^2)/($I$5*MAX(F1544,0.1)^2),1/3)))-IFERROR(L1544,0))))))),MAX($D$16,POWER((ABS(K1544)^2)/($I$5*MAX(F1544,0.1)^2),1/3))),MAX($D$16,IFERROR(L1544,0)))))))</f>
        <v/>
      </c>
      <c r="M1544">
        <f>((F1544)+(G1544)*(L1544))*(L1544)</f>
        <v/>
      </c>
      <c r="N1544">
        <f>(((F1544)+(G1544)*(L1544))*(L1544))/MAX((F1544)+2*(L1544)*SQRT(1+(G1544)^2),1E-6)</f>
        <v/>
      </c>
      <c r="O1544">
        <f>ABS(K1544)/MAX(((F1544)+(G1544)*(L1544))*(L1544),1E-6)</f>
        <v/>
      </c>
      <c r="P1544">
        <f>E1544+L1544</f>
        <v/>
      </c>
      <c r="Q1544">
        <f>P1544+((ABS(K1544)/MAX(((F1544)+(G1544)*(L1544))*(L1544),1E-6))^2)/(2*$I$5)</f>
        <v/>
      </c>
      <c r="R1544">
        <f>((ABS(K1544)*$D$6)/(MAX(((F1544)+(G1544)*(L1544))*(L1544),1E-6)*MAX(((((F1544)+(G1544)*(L1544))*(L1544))/MAX((F1544)+2*(L1544)*SQRT(1+(G1544)^2),1E-6))^(2/3),1E-6)))^2</f>
        <v/>
      </c>
      <c r="S1544">
        <f>ABS(ABS(K1544)/MAX(((F1544)+(G1544)*(L1544))*(L1544),1E-6))/SQRT($I$5*MAX((((F1544)+(G1544)*(L1544))*(L1544))/MAX((F1544)+2*(G1544)*(L1544),1E-6),1E-6))</f>
        <v/>
      </c>
      <c r="T1544">
        <f>((F1544)*(L1544)^2)/2+(G1544)*(L1544)^3/3+(ABS(K1544)^2)/($I$5*MAX(((F1544)+(G1544)*(L1544))*(L1544),1E-6))</f>
        <v/>
      </c>
      <c r="U1544">
        <f>IF($D$20=0,0,IFERROR(Q1543-(((R1543+R1544)/2)*J1544)-(IF(O1543&gt;O1544,$D$8*((O1543^2-O1544^2)/(2*$I$5)),$D$9*((O1544^2-O1543^2)/(2*$I$5)))+($D$10*(ABS(I1544)/90)*(MAX(O1543^2,O1544^2)/(2*$I$5))))-Q1544,0))</f>
        <v/>
      </c>
      <c r="V1544">
        <f>IF($D$20=0,1,IFERROR(IF(ROUND(S1544,3)=1,1,IF(AND(ABS(U1544)&lt;$D$19,S1544&gt;1),1,0)),0))</f>
        <v/>
      </c>
      <c r="W1544">
        <f>IF($D$20=0,IFERROR(W1545,MAX($D$16,POWER((ABS(K1544)^2)/($I$5*MAX(F1544,0.1)^2),1/3))),IF(IFERROR(AG1545,0)=0,IFERROR(W1545,MAX($D$16,POWER((ABS(K1544)^2)/($I$5*MAX(F1544,0.1)^2),1/3))),IF(OR(IFERROR(W1544,0)=0,IFERROR(AD1545,0)&gt;1),MAX($D$16,POWER((ABS(K1544)^2)/($I$5*MAX(F1544,0.1)^2),1/3)),IF(IFERROR(AF1544,0)&gt;0,MAX($D$16,IFERROR(W1544,0)+((IFERROR(AF1544,0))*$D$18*IF((IFERROR(AD1544,0))&lt;1,1,-1))),IF(IFERROR(AF1544,0)&lt;0,IF(ABS((MAX($D$16,POWER((ABS(K1544)^2)/($I$5*MAX(F1544,0.1)^2),1/3)))-IFERROR(W1544,0))&gt;$D$19,MAX($D$16,IF((MAX($D$16,POWER((ABS(K1544)^2)/($I$5*MAX(F1544,0.1)^2),1/3)))&gt;IFERROR(W1544,0),MIN((MAX($D$16,POWER((ABS(K1544)^2)/($I$5*MAX(F1544,0.1)^2),1/3))),IFERROR(W1544,0)+(MIN(ABS(IFERROR(AF1544,0))*$D$18,ABS((MAX($D$16,POWER((ABS(K1544)^2)/($I$5*MAX(F1544,0.1)^2),1/3)))-IFERROR(W1544,0))))),MAX((MAX($D$16,POWER((ABS(K1544)^2)/($I$5*MAX(F1544,0.1)^2),1/3))),IFERROR(W1544,0)-(MIN(ABS(IFERROR(AF1544,0))*$D$18,ABS((MAX($D$16,POWER((ABS(K1544)^2)/($I$5*MAX(F1544,0.1)^2),1/3)))-IFERROR(W1544,0))))))),MAX($D$16,POWER((ABS(K1544)^2)/($I$5*MAX(F1544,0.1)^2),1/3))),MAX($D$16,IFERROR(W1544,0)))))))</f>
        <v/>
      </c>
      <c r="X1544">
        <f>((F1544)+(G1544)*(W1544))*(W1544)</f>
        <v/>
      </c>
      <c r="Y1544">
        <f>(((F1544)+(G1544)*(W1544))*(W1544))/MAX((F1544)+2*(W1544)*SQRT(1+(G1544)^2),1E-6)</f>
        <v/>
      </c>
      <c r="Z1544">
        <f>ABS(K1544)/MAX(((F1544)+(G1544)*(W1544))*(W1544),1E-6)</f>
        <v/>
      </c>
      <c r="AA1544">
        <f>E1544+W1544</f>
        <v/>
      </c>
      <c r="AB1544">
        <f>AA1544+((ABS(K1544)/MAX(((F1544)+(G1544)*(W1544))*(W1544),1E-6))^2)/(2*$I$5)</f>
        <v/>
      </c>
      <c r="AC1544">
        <f>((ABS(K1544)*$D$6)/(MAX(((F1544)+(G1544)*(W1544))*(W1544),1E-6)*MAX(((((F1544)+(G1544)*(W1544))*(W1544))/MAX((F1544)+2*(W1544)*SQRT(1+(G1544)^2),1E-6))^(2/3),1E-6)))^2</f>
        <v/>
      </c>
      <c r="AD1544">
        <f>ABS(ABS(K1544)/MAX(((F1544)+(G1544)*(W1544))*(W1544),1E-6))/SQRT($I$5*MAX((((F1544)+(G1544)*(W1544))*(W1544))/MAX((F1544)+2*(G1544)*(W1544),1E-6),1E-6))</f>
        <v/>
      </c>
      <c r="AE1544">
        <f>((F1544)*(W1544)^2)/2+(G1544)*(W1544)^3/3+(ABS(K1544)^2)/($I$5*MAX(((F1544)+(G1544)*(W1544))*(W1544),1E-6))</f>
        <v/>
      </c>
      <c r="AF1544">
        <f>IF($D$20=0,0,IFERROR(AB1545+(((AC1544+AC1545)/2)*J1545)+(IF(Z1544&gt;Z1545,$D$8*((Z1544^2-Z1545^2)/(2*$I$5)),$D$9*((Z1545^2-Z1544^2)/(2*$I$5)))+($D$10*(ABS(I1545)/90)*(MAX(Z1544^2,Z1545^2)/(2*$I$5))))-AB1544,0))</f>
        <v/>
      </c>
      <c r="AG1544">
        <f>IF($D$20=0,1,IFERROR(IF(ROUND(AD1544,3)=1,1,IF(AND(ABS(AF1544)&lt;$D$19,AD1544&lt;1),1,0)),0))</f>
        <v/>
      </c>
      <c r="AH1544">
        <f>IFERROR(IF(V33="Supercritical",MAX($D$16,IFERROR(L1544,MAX($D$16,POWER((ABS(K1544)^2)/($I$5*MAX(F1544,0.1)^2),1/3)))),IF(V33="Subcritical",MAX($D$16,IFERROR(W1544,MAX($D$16,POWER((ABS(K1544)^2)/($I$5*MAX(F1544,0.1)^2),1/3)))),IF(AND(IFERROR(V1544,0)=1,IFERROR(AG1544,0)=1),IF(IFERROR(T1544,-1E99)&gt;=IFERROR(AE1544,-1E99),MAX($D$16,IFERROR(L1544,MAX($D$16,POWER((ABS(K1544)^2)/($I$5*MAX(F1544,0.1)^2),1/3)))),MAX($D$16,IFERROR(W1544,MAX($D$16,POWER((ABS(K1544)^2)/($I$5*MAX(F1544,0.1)^2),1/3))))),IF(IFERROR(V1544,0)=1,MAX($D$16,IFERROR(L1544,MAX($D$16,POWER((ABS(K1544)^2)/($I$5*MAX(F1544,0.1)^2),1/3)))),IF(IFERROR(AG1544,0)=1,MAX($D$16,IFERROR(W1544,MAX($D$16,POWER((ABS(K1544)^2)/($I$5*MAX(F1544,0.1)^2),1/3)))),MAX($D$16,POWER((ABS(K1544)^2)/($I$5*MAX(F1544,0.1)^2),1/3))))))),MAX($D$16,POWER((ABS(K1544)^2)/($I$5*MAX(F1544,0.1)^2),1/3)))</f>
        <v/>
      </c>
      <c r="AI1544">
        <f>E1544+AH1544</f>
        <v/>
      </c>
      <c r="AJ1544">
        <f>AI1544+((ABS(K1544)/MAX(((F1544)+(G1544)*(AH1544))*(AH1544),1E-6))^2)/(2*$I$5)</f>
        <v/>
      </c>
      <c r="AM1544" t="n">
        <v>0</v>
      </c>
      <c r="AN1544" t="n">
        <v>0</v>
      </c>
      <c r="AO1544">
        <f>AM1544+AN1544</f>
        <v/>
      </c>
      <c r="AP1544">
        <f>AP1543+AO1544</f>
        <v/>
      </c>
      <c r="AQ1544">
        <f>ABS(ABS(K1544)/MAX(((F1544)+(G1544)*(AH1544))*(AH1544),1E-6))/SQRT($I$5*MAX((((F1544)+(G1544)*(AH1544))*(AH1544))/MAX((F1544)+2*(G1544)*(AH1544),1E-6),1E-6))</f>
        <v/>
      </c>
      <c r="AR1544">
        <f>IF(AQ1544&lt;1,"Subcritical","Supercritical")</f>
        <v/>
      </c>
      <c r="AS1544">
        <f>((ABS(K1544)*$D$6)/(MAX(((F1544)+(G1544)*(AH1544))*(AH1544),1E-6)*MAX(((((F1544)+(G1544)*(AH1544))*(AH1544))/MAX((F1544)+2*(AH1544)*SQRT(1+(G1544)^2),1E-6))^(2/3),1E-6)))^2</f>
        <v/>
      </c>
    </row>
    <row r="1545">
      <c r="A1545" t="n">
        <v>7</v>
      </c>
      <c r="B1545" t="n">
        <v>6</v>
      </c>
      <c r="C1545" t="n">
        <v>616553.193</v>
      </c>
      <c r="D1545" t="n">
        <v>3097755.152</v>
      </c>
      <c r="E1545" t="n">
        <v>634.2859999999999</v>
      </c>
      <c r="F1545" t="n">
        <v>10.874</v>
      </c>
      <c r="G1545" t="n">
        <v>0</v>
      </c>
      <c r="H1545" t="inlineStr">
        <is>
          <t>Junction</t>
        </is>
      </c>
      <c r="I1545" t="n">
        <v>0.027</v>
      </c>
      <c r="J1545">
        <f>B1545-B1544</f>
        <v/>
      </c>
      <c r="K1545">
        <f>MAX(0.05,K1544-AO1544)</f>
        <v/>
      </c>
      <c r="L1545">
        <f>IF($D$20=0,IFERROR(L1544,MAX($D$16,POWER((ABS(K1545)^2)/($I$5*MAX(F1545,0.1)^2),1/3))),IF(IFERROR(V1544,0)=0,IFERROR(L1544,MAX($D$16,POWER((ABS(K1545)^2)/($I$5*MAX(F1545,0.1)^2),1/3))),IF(OR(IFERROR(L1545,0)=0,IFERROR(S1544,0)&lt;1,IFERROR(S1545,0)&lt;1),MAX($D$16,POWER((ABS(K1545)^2)/($I$5*MAX(F1545,0.1)^2),1/3)),IF(IFERROR(U1545,0)&gt;0,MAX($D$16,IFERROR(L1545,0)+((IFERROR(U1545,0))*$D$18*IF((IFERROR(S1545,0))&lt;1,1,-1))),IF(IFERROR(U1545,0)&lt;0,IF(ABS((MAX($D$16,POWER((ABS(K1545)^2)/($I$5*MAX(F1545,0.1)^2),1/3)))-IFERROR(L1545,0))&gt;$D$19,MAX($D$16,IF((MAX($D$16,POWER((ABS(K1545)^2)/($I$5*MAX(F1545,0.1)^2),1/3)))&gt;IFERROR(L1545,0),MIN((MAX($D$16,POWER((ABS(K1545)^2)/($I$5*MAX(F1545,0.1)^2),1/3))),IFERROR(L1545,0)+(MIN(ABS(IFERROR(U1545,0))*$D$18,ABS((MAX($D$16,POWER((ABS(K1545)^2)/($I$5*MAX(F1545,0.1)^2),1/3)))-IFERROR(L1545,0))))),MAX((MAX($D$16,POWER((ABS(K1545)^2)/($I$5*MAX(F1545,0.1)^2),1/3))),IFERROR(L1545,0)-(MIN(ABS(IFERROR(U1545,0))*$D$18,ABS((MAX($D$16,POWER((ABS(K1545)^2)/($I$5*MAX(F1545,0.1)^2),1/3)))-IFERROR(L1545,0))))))),MAX($D$16,POWER((ABS(K1545)^2)/($I$5*MAX(F1545,0.1)^2),1/3))),MAX($D$16,IFERROR(L1545,0)))))))</f>
        <v/>
      </c>
      <c r="M1545">
        <f>((F1545)+(G1545)*(L1545))*(L1545)</f>
        <v/>
      </c>
      <c r="N1545">
        <f>(((F1545)+(G1545)*(L1545))*(L1545))/MAX((F1545)+2*(L1545)*SQRT(1+(G1545)^2),1E-6)</f>
        <v/>
      </c>
      <c r="O1545">
        <f>ABS(K1545)/MAX(((F1545)+(G1545)*(L1545))*(L1545),1E-6)</f>
        <v/>
      </c>
      <c r="P1545">
        <f>E1545+L1545</f>
        <v/>
      </c>
      <c r="Q1545">
        <f>P1545+((ABS(K1545)/MAX(((F1545)+(G1545)*(L1545))*(L1545),1E-6))^2)/(2*$I$5)</f>
        <v/>
      </c>
      <c r="R1545">
        <f>((ABS(K1545)*$D$6)/(MAX(((F1545)+(G1545)*(L1545))*(L1545),1E-6)*MAX(((((F1545)+(G1545)*(L1545))*(L1545))/MAX((F1545)+2*(L1545)*SQRT(1+(G1545)^2),1E-6))^(2/3),1E-6)))^2</f>
        <v/>
      </c>
      <c r="S1545">
        <f>ABS(ABS(K1545)/MAX(((F1545)+(G1545)*(L1545))*(L1545),1E-6))/SQRT($I$5*MAX((((F1545)+(G1545)*(L1545))*(L1545))/MAX((F1545)+2*(G1545)*(L1545),1E-6),1E-6))</f>
        <v/>
      </c>
      <c r="T1545">
        <f>((F1545)*(L1545)^2)/2+(G1545)*(L1545)^3/3+(ABS(K1545)^2)/($I$5*MAX(((F1545)+(G1545)*(L1545))*(L1545),1E-6))</f>
        <v/>
      </c>
      <c r="U1545">
        <f>IF($D$20=0,0,IFERROR(Q1544-(((R1544+R1545)/2)*J1545)-(IF(O1544&gt;O1545,$D$8*((O1544^2-O1545^2)/(2*$I$5)),$D$9*((O1545^2-O1544^2)/(2*$I$5)))+($D$10*(ABS(I1545)/90)*(MAX(O1544^2,O1545^2)/(2*$I$5))))-Q1545,0))</f>
        <v/>
      </c>
      <c r="V1545">
        <f>IF($D$20=0,1,IFERROR(IF(ROUND(S1545,3)=1,1,IF(AND(ABS(U1545)&lt;$D$19,S1545&gt;1),1,0)),0))</f>
        <v/>
      </c>
      <c r="W1545">
        <f>IF($D$20=0,IFERROR(W1546,MAX($D$16,POWER((ABS(K1545)^2)/($I$5*MAX(F1545,0.1)^2),1/3))),IF(IFERROR(AG1546,0)=0,IFERROR(W1546,MAX($D$16,POWER((ABS(K1545)^2)/($I$5*MAX(F1545,0.1)^2),1/3))),IF(OR(IFERROR(W1545,0)=0,IFERROR(AD1546,0)&gt;1),MAX($D$16,POWER((ABS(K1545)^2)/($I$5*MAX(F1545,0.1)^2),1/3)),IF(IFERROR(AF1545,0)&gt;0,MAX($D$16,IFERROR(W1545,0)+((IFERROR(AF1545,0))*$D$18*IF((IFERROR(AD1545,0))&lt;1,1,-1))),IF(IFERROR(AF1545,0)&lt;0,IF(ABS((MAX($D$16,POWER((ABS(K1545)^2)/($I$5*MAX(F1545,0.1)^2),1/3)))-IFERROR(W1545,0))&gt;$D$19,MAX($D$16,IF((MAX($D$16,POWER((ABS(K1545)^2)/($I$5*MAX(F1545,0.1)^2),1/3)))&gt;IFERROR(W1545,0),MIN((MAX($D$16,POWER((ABS(K1545)^2)/($I$5*MAX(F1545,0.1)^2),1/3))),IFERROR(W1545,0)+(MIN(ABS(IFERROR(AF1545,0))*$D$18,ABS((MAX($D$16,POWER((ABS(K1545)^2)/($I$5*MAX(F1545,0.1)^2),1/3)))-IFERROR(W1545,0))))),MAX((MAX($D$16,POWER((ABS(K1545)^2)/($I$5*MAX(F1545,0.1)^2),1/3))),IFERROR(W1545,0)-(MIN(ABS(IFERROR(AF1545,0))*$D$18,ABS((MAX($D$16,POWER((ABS(K1545)^2)/($I$5*MAX(F1545,0.1)^2),1/3)))-IFERROR(W1545,0))))))),MAX($D$16,POWER((ABS(K1545)^2)/($I$5*MAX(F1545,0.1)^2),1/3))),MAX($D$16,IFERROR(W1545,0)))))))</f>
        <v/>
      </c>
      <c r="X1545">
        <f>((F1545)+(G1545)*(W1545))*(W1545)</f>
        <v/>
      </c>
      <c r="Y1545">
        <f>(((F1545)+(G1545)*(W1545))*(W1545))/MAX((F1545)+2*(W1545)*SQRT(1+(G1545)^2),1E-6)</f>
        <v/>
      </c>
      <c r="Z1545">
        <f>ABS(K1545)/MAX(((F1545)+(G1545)*(W1545))*(W1545),1E-6)</f>
        <v/>
      </c>
      <c r="AA1545">
        <f>E1545+W1545</f>
        <v/>
      </c>
      <c r="AB1545">
        <f>AA1545+((ABS(K1545)/MAX(((F1545)+(G1545)*(W1545))*(W1545),1E-6))^2)/(2*$I$5)</f>
        <v/>
      </c>
      <c r="AC1545">
        <f>((ABS(K1545)*$D$6)/(MAX(((F1545)+(G1545)*(W1545))*(W1545),1E-6)*MAX(((((F1545)+(G1545)*(W1545))*(W1545))/MAX((F1545)+2*(W1545)*SQRT(1+(G1545)^2),1E-6))^(2/3),1E-6)))^2</f>
        <v/>
      </c>
      <c r="AD1545">
        <f>ABS(ABS(K1545)/MAX(((F1545)+(G1545)*(W1545))*(W1545),1E-6))/SQRT($I$5*MAX((((F1545)+(G1545)*(W1545))*(W1545))/MAX((F1545)+2*(G1545)*(W1545),1E-6),1E-6))</f>
        <v/>
      </c>
      <c r="AE1545">
        <f>((F1545)*(W1545)^2)/2+(G1545)*(W1545)^3/3+(ABS(K1545)^2)/($I$5*MAX(((F1545)+(G1545)*(W1545))*(W1545),1E-6))</f>
        <v/>
      </c>
      <c r="AF1545">
        <f>IF($D$20=0,0,IFERROR(AB1546+(((AC1545+AC1546)/2)*J1546)+(IF(Z1545&gt;Z1546,$D$8*((Z1545^2-Z1546^2)/(2*$I$5)),$D$9*((Z1546^2-Z1545^2)/(2*$I$5)))+($D$10*(ABS(I1546)/90)*(MAX(Z1545^2,Z1546^2)/(2*$I$5))))-AB1545,0))</f>
        <v/>
      </c>
      <c r="AG1545">
        <f>IF($D$20=0,1,IFERROR(IF(ROUND(AD1545,3)=1,1,IF(AND(ABS(AF1545)&lt;$D$19,AD1545&lt;1),1,0)),0))</f>
        <v/>
      </c>
      <c r="AH1545">
        <f>IFERROR(IF(V33="Supercritical",MAX($D$16,IFERROR(L1545,MAX($D$16,POWER((ABS(K1545)^2)/($I$5*MAX(F1545,0.1)^2),1/3)))),IF(V33="Subcritical",MAX($D$16,IFERROR(W1545,MAX($D$16,POWER((ABS(K1545)^2)/($I$5*MAX(F1545,0.1)^2),1/3)))),IF(AND(IFERROR(V1545,0)=1,IFERROR(AG1545,0)=1),IF(IFERROR(T1545,-1E99)&gt;=IFERROR(AE1545,-1E99),MAX($D$16,IFERROR(L1545,MAX($D$16,POWER((ABS(K1545)^2)/($I$5*MAX(F1545,0.1)^2),1/3)))),MAX($D$16,IFERROR(W1545,MAX($D$16,POWER((ABS(K1545)^2)/($I$5*MAX(F1545,0.1)^2),1/3))))),IF(IFERROR(V1545,0)=1,MAX($D$16,IFERROR(L1545,MAX($D$16,POWER((ABS(K1545)^2)/($I$5*MAX(F1545,0.1)^2),1/3)))),IF(IFERROR(AG1545,0)=1,MAX($D$16,IFERROR(W1545,MAX($D$16,POWER((ABS(K1545)^2)/($I$5*MAX(F1545,0.1)^2),1/3)))),MAX($D$16,POWER((ABS(K1545)^2)/($I$5*MAX(F1545,0.1)^2),1/3))))))),MAX($D$16,POWER((ABS(K1545)^2)/($I$5*MAX(F1545,0.1)^2),1/3)))</f>
        <v/>
      </c>
      <c r="AI1545">
        <f>E1545+AH1545</f>
        <v/>
      </c>
      <c r="AJ1545">
        <f>AI1545+((ABS(K1545)/MAX(((F1545)+(G1545)*(AH1545))*(AH1545),1E-6))^2)/(2*$I$5)</f>
        <v/>
      </c>
      <c r="AM1545" t="n">
        <v>0</v>
      </c>
      <c r="AN1545" t="n">
        <v>0</v>
      </c>
      <c r="AO1545">
        <f>AM1545+AN1545</f>
        <v/>
      </c>
      <c r="AP1545">
        <f>AP1544+AO1545</f>
        <v/>
      </c>
      <c r="AQ1545">
        <f>ABS(ABS(K1545)/MAX(((F1545)+(G1545)*(AH1545))*(AH1545),1E-6))/SQRT($I$5*MAX((((F1545)+(G1545)*(AH1545))*(AH1545))/MAX((F1545)+2*(G1545)*(AH1545),1E-6),1E-6))</f>
        <v/>
      </c>
      <c r="AR1545">
        <f>IF(AQ1545&lt;1,"Subcritical","Supercritical")</f>
        <v/>
      </c>
      <c r="AS1545">
        <f>((ABS(K1545)*$D$6)/(MAX(((F1545)+(G1545)*(AH1545))*(AH1545),1E-6)*MAX(((((F1545)+(G1545)*(AH1545))*(AH1545))/MAX((F1545)+2*(AH1545)*SQRT(1+(G1545)^2),1E-6))^(2/3),1E-6)))^2</f>
        <v/>
      </c>
    </row>
    <row r="1546">
      <c r="A1546" t="n">
        <v>8</v>
      </c>
      <c r="B1546" t="n">
        <v>7</v>
      </c>
      <c r="C1546" t="n">
        <v>616552.723</v>
      </c>
      <c r="D1546" t="n">
        <v>3097754.269</v>
      </c>
      <c r="E1546" t="n">
        <v>634.284</v>
      </c>
      <c r="F1546" t="n">
        <v>11.611</v>
      </c>
      <c r="G1546" t="n">
        <v>0</v>
      </c>
      <c r="H1546" t="inlineStr">
        <is>
          <t>Junction</t>
        </is>
      </c>
      <c r="I1546" t="n">
        <v>0</v>
      </c>
      <c r="J1546">
        <f>B1546-B1545</f>
        <v/>
      </c>
      <c r="K1546">
        <f>MAX(0.05,K1545-AO1545)</f>
        <v/>
      </c>
      <c r="L1546">
        <f>IF($D$20=0,IFERROR(L1545,MAX($D$16,POWER((ABS(K1546)^2)/($I$5*MAX(F1546,0.1)^2),1/3))),IF(IFERROR(V1545,0)=0,IFERROR(L1545,MAX($D$16,POWER((ABS(K1546)^2)/($I$5*MAX(F1546,0.1)^2),1/3))),IF(OR(IFERROR(L1546,0)=0,IFERROR(S1545,0)&lt;1,IFERROR(S1546,0)&lt;1),MAX($D$16,POWER((ABS(K1546)^2)/($I$5*MAX(F1546,0.1)^2),1/3)),IF(IFERROR(U1546,0)&gt;0,MAX($D$16,IFERROR(L1546,0)+((IFERROR(U1546,0))*$D$18*IF((IFERROR(S1546,0))&lt;1,1,-1))),IF(IFERROR(U1546,0)&lt;0,IF(ABS((MAX($D$16,POWER((ABS(K1546)^2)/($I$5*MAX(F1546,0.1)^2),1/3)))-IFERROR(L1546,0))&gt;$D$19,MAX($D$16,IF((MAX($D$16,POWER((ABS(K1546)^2)/($I$5*MAX(F1546,0.1)^2),1/3)))&gt;IFERROR(L1546,0),MIN((MAX($D$16,POWER((ABS(K1546)^2)/($I$5*MAX(F1546,0.1)^2),1/3))),IFERROR(L1546,0)+(MIN(ABS(IFERROR(U1546,0))*$D$18,ABS((MAX($D$16,POWER((ABS(K1546)^2)/($I$5*MAX(F1546,0.1)^2),1/3)))-IFERROR(L1546,0))))),MAX((MAX($D$16,POWER((ABS(K1546)^2)/($I$5*MAX(F1546,0.1)^2),1/3))),IFERROR(L1546,0)-(MIN(ABS(IFERROR(U1546,0))*$D$18,ABS((MAX($D$16,POWER((ABS(K1546)^2)/($I$5*MAX(F1546,0.1)^2),1/3)))-IFERROR(L1546,0))))))),MAX($D$16,POWER((ABS(K1546)^2)/($I$5*MAX(F1546,0.1)^2),1/3))),MAX($D$16,IFERROR(L1546,0)))))))</f>
        <v/>
      </c>
      <c r="M1546">
        <f>((F1546)+(G1546)*(L1546))*(L1546)</f>
        <v/>
      </c>
      <c r="N1546">
        <f>(((F1546)+(G1546)*(L1546))*(L1546))/MAX((F1546)+2*(L1546)*SQRT(1+(G1546)^2),1E-6)</f>
        <v/>
      </c>
      <c r="O1546">
        <f>ABS(K1546)/MAX(((F1546)+(G1546)*(L1546))*(L1546),1E-6)</f>
        <v/>
      </c>
      <c r="P1546">
        <f>E1546+L1546</f>
        <v/>
      </c>
      <c r="Q1546">
        <f>P1546+((ABS(K1546)/MAX(((F1546)+(G1546)*(L1546))*(L1546),1E-6))^2)/(2*$I$5)</f>
        <v/>
      </c>
      <c r="R1546">
        <f>((ABS(K1546)*$D$6)/(MAX(((F1546)+(G1546)*(L1546))*(L1546),1E-6)*MAX(((((F1546)+(G1546)*(L1546))*(L1546))/MAX((F1546)+2*(L1546)*SQRT(1+(G1546)^2),1E-6))^(2/3),1E-6)))^2</f>
        <v/>
      </c>
      <c r="S1546">
        <f>ABS(ABS(K1546)/MAX(((F1546)+(G1546)*(L1546))*(L1546),1E-6))/SQRT($I$5*MAX((((F1546)+(G1546)*(L1546))*(L1546))/MAX((F1546)+2*(G1546)*(L1546),1E-6),1E-6))</f>
        <v/>
      </c>
      <c r="T1546">
        <f>((F1546)*(L1546)^2)/2+(G1546)*(L1546)^3/3+(ABS(K1546)^2)/($I$5*MAX(((F1546)+(G1546)*(L1546))*(L1546),1E-6))</f>
        <v/>
      </c>
      <c r="U1546">
        <f>IF($D$20=0,0,IFERROR(Q1545-(((R1545+R1546)/2)*J1546)-(IF(O1545&gt;O1546,$D$8*((O1545^2-O1546^2)/(2*$I$5)),$D$9*((O1546^2-O1545^2)/(2*$I$5)))+($D$10*(ABS(I1546)/90)*(MAX(O1545^2,O1546^2)/(2*$I$5))))-Q1546,0))</f>
        <v/>
      </c>
      <c r="V1546">
        <f>IF($D$20=0,1,IFERROR(IF(ROUND(S1546,3)=1,1,IF(AND(ABS(U1546)&lt;$D$19,S1546&gt;1),1,0)),0))</f>
        <v/>
      </c>
      <c r="W1546">
        <f>IF($D$20=0,IFERROR(W1547,MAX($D$16,POWER((ABS(K1546)^2)/($I$5*MAX(F1546,0.1)^2),1/3))),IF(IFERROR(AG1547,0)=0,IFERROR(W1547,MAX($D$16,POWER((ABS(K1546)^2)/($I$5*MAX(F1546,0.1)^2),1/3))),IF(OR(IFERROR(W1546,0)=0,IFERROR(AD1547,0)&gt;1),MAX($D$16,POWER((ABS(K1546)^2)/($I$5*MAX(F1546,0.1)^2),1/3)),IF(IFERROR(AF1546,0)&gt;0,MAX($D$16,IFERROR(W1546,0)+((IFERROR(AF1546,0))*$D$18*IF((IFERROR(AD1546,0))&lt;1,1,-1))),IF(IFERROR(AF1546,0)&lt;0,IF(ABS((MAX($D$16,POWER((ABS(K1546)^2)/($I$5*MAX(F1546,0.1)^2),1/3)))-IFERROR(W1546,0))&gt;$D$19,MAX($D$16,IF((MAX($D$16,POWER((ABS(K1546)^2)/($I$5*MAX(F1546,0.1)^2),1/3)))&gt;IFERROR(W1546,0),MIN((MAX($D$16,POWER((ABS(K1546)^2)/($I$5*MAX(F1546,0.1)^2),1/3))),IFERROR(W1546,0)+(MIN(ABS(IFERROR(AF1546,0))*$D$18,ABS((MAX($D$16,POWER((ABS(K1546)^2)/($I$5*MAX(F1546,0.1)^2),1/3)))-IFERROR(W1546,0))))),MAX((MAX($D$16,POWER((ABS(K1546)^2)/($I$5*MAX(F1546,0.1)^2),1/3))),IFERROR(W1546,0)-(MIN(ABS(IFERROR(AF1546,0))*$D$18,ABS((MAX($D$16,POWER((ABS(K1546)^2)/($I$5*MAX(F1546,0.1)^2),1/3)))-IFERROR(W1546,0))))))),MAX($D$16,POWER((ABS(K1546)^2)/($I$5*MAX(F1546,0.1)^2),1/3))),MAX($D$16,IFERROR(W1546,0)))))))</f>
        <v/>
      </c>
      <c r="X1546">
        <f>((F1546)+(G1546)*(W1546))*(W1546)</f>
        <v/>
      </c>
      <c r="Y1546">
        <f>(((F1546)+(G1546)*(W1546))*(W1546))/MAX((F1546)+2*(W1546)*SQRT(1+(G1546)^2),1E-6)</f>
        <v/>
      </c>
      <c r="Z1546">
        <f>ABS(K1546)/MAX(((F1546)+(G1546)*(W1546))*(W1546),1E-6)</f>
        <v/>
      </c>
      <c r="AA1546">
        <f>E1546+W1546</f>
        <v/>
      </c>
      <c r="AB1546">
        <f>AA1546+((ABS(K1546)/MAX(((F1546)+(G1546)*(W1546))*(W1546),1E-6))^2)/(2*$I$5)</f>
        <v/>
      </c>
      <c r="AC1546">
        <f>((ABS(K1546)*$D$6)/(MAX(((F1546)+(G1546)*(W1546))*(W1546),1E-6)*MAX(((((F1546)+(G1546)*(W1546))*(W1546))/MAX((F1546)+2*(W1546)*SQRT(1+(G1546)^2),1E-6))^(2/3),1E-6)))^2</f>
        <v/>
      </c>
      <c r="AD1546">
        <f>ABS(ABS(K1546)/MAX(((F1546)+(G1546)*(W1546))*(W1546),1E-6))/SQRT($I$5*MAX((((F1546)+(G1546)*(W1546))*(W1546))/MAX((F1546)+2*(G1546)*(W1546),1E-6),1E-6))</f>
        <v/>
      </c>
      <c r="AE1546">
        <f>((F1546)*(W1546)^2)/2+(G1546)*(W1546)^3/3+(ABS(K1546)^2)/($I$5*MAX(((F1546)+(G1546)*(W1546))*(W1546),1E-6))</f>
        <v/>
      </c>
      <c r="AF1546">
        <f>IF($D$20=0,0,IFERROR(AB1547+(((AC1546+AC1547)/2)*J1547)+(IF(Z1546&gt;Z1547,$D$8*((Z1546^2-Z1547^2)/(2*$I$5)),$D$9*((Z1547^2-Z1546^2)/(2*$I$5)))+($D$10*(ABS(I1547)/90)*(MAX(Z1546^2,Z1547^2)/(2*$I$5))))-AB1546,0))</f>
        <v/>
      </c>
      <c r="AG1546">
        <f>IF($D$20=0,1,IFERROR(IF(ROUND(AD1546,3)=1,1,IF(AND(ABS(AF1546)&lt;$D$19,AD1546&lt;1),1,0)),0))</f>
        <v/>
      </c>
      <c r="AH1546">
        <f>IFERROR(IF(V33="Supercritical",MAX($D$16,IFERROR(L1546,MAX($D$16,POWER((ABS(K1546)^2)/($I$5*MAX(F1546,0.1)^2),1/3)))),IF(V33="Subcritical",MAX($D$16,IFERROR(W1546,MAX($D$16,POWER((ABS(K1546)^2)/($I$5*MAX(F1546,0.1)^2),1/3)))),IF(AND(IFERROR(V1546,0)=1,IFERROR(AG1546,0)=1),IF(IFERROR(T1546,-1E99)&gt;=IFERROR(AE1546,-1E99),MAX($D$16,IFERROR(L1546,MAX($D$16,POWER((ABS(K1546)^2)/($I$5*MAX(F1546,0.1)^2),1/3)))),MAX($D$16,IFERROR(W1546,MAX($D$16,POWER((ABS(K1546)^2)/($I$5*MAX(F1546,0.1)^2),1/3))))),IF(IFERROR(V1546,0)=1,MAX($D$16,IFERROR(L1546,MAX($D$16,POWER((ABS(K1546)^2)/($I$5*MAX(F1546,0.1)^2),1/3)))),IF(IFERROR(AG1546,0)=1,MAX($D$16,IFERROR(W1546,MAX($D$16,POWER((ABS(K1546)^2)/($I$5*MAX(F1546,0.1)^2),1/3)))),MAX($D$16,POWER((ABS(K1546)^2)/($I$5*MAX(F1546,0.1)^2),1/3))))))),MAX($D$16,POWER((ABS(K1546)^2)/($I$5*MAX(F1546,0.1)^2),1/3)))</f>
        <v/>
      </c>
      <c r="AI1546">
        <f>E1546+AH1546</f>
        <v/>
      </c>
      <c r="AJ1546">
        <f>AI1546+((ABS(K1546)/MAX(((F1546)+(G1546)*(AH1546))*(AH1546),1E-6))^2)/(2*$I$5)</f>
        <v/>
      </c>
      <c r="AM1546" t="n">
        <v>0</v>
      </c>
      <c r="AN1546" t="n">
        <v>0</v>
      </c>
      <c r="AO1546">
        <f>AM1546+AN1546</f>
        <v/>
      </c>
      <c r="AP1546">
        <f>AP1545+AO1546</f>
        <v/>
      </c>
      <c r="AQ1546">
        <f>ABS(ABS(K1546)/MAX(((F1546)+(G1546)*(AH1546))*(AH1546),1E-6))/SQRT($I$5*MAX((((F1546)+(G1546)*(AH1546))*(AH1546))/MAX((F1546)+2*(G1546)*(AH1546),1E-6),1E-6))</f>
        <v/>
      </c>
      <c r="AR1546">
        <f>IF(AQ1546&lt;1,"Subcritical","Supercritical")</f>
        <v/>
      </c>
      <c r="AS1546">
        <f>((ABS(K1546)*$D$6)/(MAX(((F1546)+(G1546)*(AH1546))*(AH1546),1E-6)*MAX(((((F1546)+(G1546)*(AH1546))*(AH1546))/MAX((F1546)+2*(AH1546)*SQRT(1+(G1546)^2),1E-6))^(2/3),1E-6)))^2</f>
        <v/>
      </c>
    </row>
    <row r="1547">
      <c r="A1547" t="n">
        <v>9</v>
      </c>
      <c r="B1547" t="n">
        <v>8.000999999999999</v>
      </c>
      <c r="C1547" t="n">
        <v>616552.253</v>
      </c>
      <c r="D1547" t="n">
        <v>3097753.386</v>
      </c>
      <c r="E1547" t="n">
        <v>634.282</v>
      </c>
      <c r="F1547" t="n">
        <v>12.348</v>
      </c>
      <c r="G1547" t="n">
        <v>0</v>
      </c>
      <c r="H1547" t="inlineStr">
        <is>
          <t>Junction</t>
        </is>
      </c>
      <c r="I1547" t="n">
        <v>0.027</v>
      </c>
      <c r="J1547">
        <f>B1547-B1546</f>
        <v/>
      </c>
      <c r="K1547">
        <f>MAX(0.05,K1546-AO1546)</f>
        <v/>
      </c>
      <c r="L1547">
        <f>IF($D$20=0,IFERROR(L1546,MAX($D$16,POWER((ABS(K1547)^2)/($I$5*MAX(F1547,0.1)^2),1/3))),IF(IFERROR(V1546,0)=0,IFERROR(L1546,MAX($D$16,POWER((ABS(K1547)^2)/($I$5*MAX(F1547,0.1)^2),1/3))),IF(OR(IFERROR(L1547,0)=0,IFERROR(S1546,0)&lt;1,IFERROR(S1547,0)&lt;1),MAX($D$16,POWER((ABS(K1547)^2)/($I$5*MAX(F1547,0.1)^2),1/3)),IF(IFERROR(U1547,0)&gt;0,MAX($D$16,IFERROR(L1547,0)+((IFERROR(U1547,0))*$D$18*IF((IFERROR(S1547,0))&lt;1,1,-1))),IF(IFERROR(U1547,0)&lt;0,IF(ABS((MAX($D$16,POWER((ABS(K1547)^2)/($I$5*MAX(F1547,0.1)^2),1/3)))-IFERROR(L1547,0))&gt;$D$19,MAX($D$16,IF((MAX($D$16,POWER((ABS(K1547)^2)/($I$5*MAX(F1547,0.1)^2),1/3)))&gt;IFERROR(L1547,0),MIN((MAX($D$16,POWER((ABS(K1547)^2)/($I$5*MAX(F1547,0.1)^2),1/3))),IFERROR(L1547,0)+(MIN(ABS(IFERROR(U1547,0))*$D$18,ABS((MAX($D$16,POWER((ABS(K1547)^2)/($I$5*MAX(F1547,0.1)^2),1/3)))-IFERROR(L1547,0))))),MAX((MAX($D$16,POWER((ABS(K1547)^2)/($I$5*MAX(F1547,0.1)^2),1/3))),IFERROR(L1547,0)-(MIN(ABS(IFERROR(U1547,0))*$D$18,ABS((MAX($D$16,POWER((ABS(K1547)^2)/($I$5*MAX(F1547,0.1)^2),1/3)))-IFERROR(L1547,0))))))),MAX($D$16,POWER((ABS(K1547)^2)/($I$5*MAX(F1547,0.1)^2),1/3))),MAX($D$16,IFERROR(L1547,0)))))))</f>
        <v/>
      </c>
      <c r="M1547">
        <f>((F1547)+(G1547)*(L1547))*(L1547)</f>
        <v/>
      </c>
      <c r="N1547">
        <f>(((F1547)+(G1547)*(L1547))*(L1547))/MAX((F1547)+2*(L1547)*SQRT(1+(G1547)^2),1E-6)</f>
        <v/>
      </c>
      <c r="O1547">
        <f>ABS(K1547)/MAX(((F1547)+(G1547)*(L1547))*(L1547),1E-6)</f>
        <v/>
      </c>
      <c r="P1547">
        <f>E1547+L1547</f>
        <v/>
      </c>
      <c r="Q1547">
        <f>P1547+((ABS(K1547)/MAX(((F1547)+(G1547)*(L1547))*(L1547),1E-6))^2)/(2*$I$5)</f>
        <v/>
      </c>
      <c r="R1547">
        <f>((ABS(K1547)*$D$6)/(MAX(((F1547)+(G1547)*(L1547))*(L1547),1E-6)*MAX(((((F1547)+(G1547)*(L1547))*(L1547))/MAX((F1547)+2*(L1547)*SQRT(1+(G1547)^2),1E-6))^(2/3),1E-6)))^2</f>
        <v/>
      </c>
      <c r="S1547">
        <f>ABS(ABS(K1547)/MAX(((F1547)+(G1547)*(L1547))*(L1547),1E-6))/SQRT($I$5*MAX((((F1547)+(G1547)*(L1547))*(L1547))/MAX((F1547)+2*(G1547)*(L1547),1E-6),1E-6))</f>
        <v/>
      </c>
      <c r="T1547">
        <f>((F1547)*(L1547)^2)/2+(G1547)*(L1547)^3/3+(ABS(K1547)^2)/($I$5*MAX(((F1547)+(G1547)*(L1547))*(L1547),1E-6))</f>
        <v/>
      </c>
      <c r="U1547">
        <f>IF($D$20=0,0,IFERROR(Q1546-(((R1546+R1547)/2)*J1547)-(IF(O1546&gt;O1547,$D$8*((O1546^2-O1547^2)/(2*$I$5)),$D$9*((O1547^2-O1546^2)/(2*$I$5)))+($D$10*(ABS(I1547)/90)*(MAX(O1546^2,O1547^2)/(2*$I$5))))-Q1547,0))</f>
        <v/>
      </c>
      <c r="V1547">
        <f>IF($D$20=0,1,IFERROR(IF(ROUND(S1547,3)=1,1,IF(AND(ABS(U1547)&lt;$D$19,S1547&gt;1),1,0)),0))</f>
        <v/>
      </c>
      <c r="W1547">
        <f>IF($D$20=0,IFERROR(W1548,MAX($D$16,POWER((ABS(K1547)^2)/($I$5*MAX(F1547,0.1)^2),1/3))),IF(IFERROR(AG1548,0)=0,IFERROR(W1548,MAX($D$16,POWER((ABS(K1547)^2)/($I$5*MAX(F1547,0.1)^2),1/3))),IF(OR(IFERROR(W1547,0)=0,IFERROR(AD1548,0)&gt;1),MAX($D$16,POWER((ABS(K1547)^2)/($I$5*MAX(F1547,0.1)^2),1/3)),IF(IFERROR(AF1547,0)&gt;0,MAX($D$16,IFERROR(W1547,0)+((IFERROR(AF1547,0))*$D$18*IF((IFERROR(AD1547,0))&lt;1,1,-1))),IF(IFERROR(AF1547,0)&lt;0,IF(ABS((MAX($D$16,POWER((ABS(K1547)^2)/($I$5*MAX(F1547,0.1)^2),1/3)))-IFERROR(W1547,0))&gt;$D$19,MAX($D$16,IF((MAX($D$16,POWER((ABS(K1547)^2)/($I$5*MAX(F1547,0.1)^2),1/3)))&gt;IFERROR(W1547,0),MIN((MAX($D$16,POWER((ABS(K1547)^2)/($I$5*MAX(F1547,0.1)^2),1/3))),IFERROR(W1547,0)+(MIN(ABS(IFERROR(AF1547,0))*$D$18,ABS((MAX($D$16,POWER((ABS(K1547)^2)/($I$5*MAX(F1547,0.1)^2),1/3)))-IFERROR(W1547,0))))),MAX((MAX($D$16,POWER((ABS(K1547)^2)/($I$5*MAX(F1547,0.1)^2),1/3))),IFERROR(W1547,0)-(MIN(ABS(IFERROR(AF1547,0))*$D$18,ABS((MAX($D$16,POWER((ABS(K1547)^2)/($I$5*MAX(F1547,0.1)^2),1/3)))-IFERROR(W1547,0))))))),MAX($D$16,POWER((ABS(K1547)^2)/($I$5*MAX(F1547,0.1)^2),1/3))),MAX($D$16,IFERROR(W1547,0)))))))</f>
        <v/>
      </c>
      <c r="X1547">
        <f>((F1547)+(G1547)*(W1547))*(W1547)</f>
        <v/>
      </c>
      <c r="Y1547">
        <f>(((F1547)+(G1547)*(W1547))*(W1547))/MAX((F1547)+2*(W1547)*SQRT(1+(G1547)^2),1E-6)</f>
        <v/>
      </c>
      <c r="Z1547">
        <f>ABS(K1547)/MAX(((F1547)+(G1547)*(W1547))*(W1547),1E-6)</f>
        <v/>
      </c>
      <c r="AA1547">
        <f>E1547+W1547</f>
        <v/>
      </c>
      <c r="AB1547">
        <f>AA1547+((ABS(K1547)/MAX(((F1547)+(G1547)*(W1547))*(W1547),1E-6))^2)/(2*$I$5)</f>
        <v/>
      </c>
      <c r="AC1547">
        <f>((ABS(K1547)*$D$6)/(MAX(((F1547)+(G1547)*(W1547))*(W1547),1E-6)*MAX(((((F1547)+(G1547)*(W1547))*(W1547))/MAX((F1547)+2*(W1547)*SQRT(1+(G1547)^2),1E-6))^(2/3),1E-6)))^2</f>
        <v/>
      </c>
      <c r="AD1547">
        <f>ABS(ABS(K1547)/MAX(((F1547)+(G1547)*(W1547))*(W1547),1E-6))/SQRT($I$5*MAX((((F1547)+(G1547)*(W1547))*(W1547))/MAX((F1547)+2*(G1547)*(W1547),1E-6),1E-6))</f>
        <v/>
      </c>
      <c r="AE1547">
        <f>((F1547)*(W1547)^2)/2+(G1547)*(W1547)^3/3+(ABS(K1547)^2)/($I$5*MAX(((F1547)+(G1547)*(W1547))*(W1547),1E-6))</f>
        <v/>
      </c>
      <c r="AF1547">
        <f>IF($D$20=0,0,IFERROR(AB1548+(((AC1547+AC1548)/2)*J1548)+(IF(Z1547&gt;Z1548,$D$8*((Z1547^2-Z1548^2)/(2*$I$5)),$D$9*((Z1548^2-Z1547^2)/(2*$I$5)))+($D$10*(ABS(I1548)/90)*(MAX(Z1547^2,Z1548^2)/(2*$I$5))))-AB1547,0))</f>
        <v/>
      </c>
      <c r="AG1547">
        <f>IF($D$20=0,1,IFERROR(IF(ROUND(AD1547,3)=1,1,IF(AND(ABS(AF1547)&lt;$D$19,AD1547&lt;1),1,0)),0))</f>
        <v/>
      </c>
      <c r="AH1547">
        <f>IFERROR(IF(V33="Supercritical",MAX($D$16,IFERROR(L1547,MAX($D$16,POWER((ABS(K1547)^2)/($I$5*MAX(F1547,0.1)^2),1/3)))),IF(V33="Subcritical",MAX($D$16,IFERROR(W1547,MAX($D$16,POWER((ABS(K1547)^2)/($I$5*MAX(F1547,0.1)^2),1/3)))),IF(AND(IFERROR(V1547,0)=1,IFERROR(AG1547,0)=1),IF(IFERROR(T1547,-1E99)&gt;=IFERROR(AE1547,-1E99),MAX($D$16,IFERROR(L1547,MAX($D$16,POWER((ABS(K1547)^2)/($I$5*MAX(F1547,0.1)^2),1/3)))),MAX($D$16,IFERROR(W1547,MAX($D$16,POWER((ABS(K1547)^2)/($I$5*MAX(F1547,0.1)^2),1/3))))),IF(IFERROR(V1547,0)=1,MAX($D$16,IFERROR(L1547,MAX($D$16,POWER((ABS(K1547)^2)/($I$5*MAX(F1547,0.1)^2),1/3)))),IF(IFERROR(AG1547,0)=1,MAX($D$16,IFERROR(W1547,MAX($D$16,POWER((ABS(K1547)^2)/($I$5*MAX(F1547,0.1)^2),1/3)))),MAX($D$16,POWER((ABS(K1547)^2)/($I$5*MAX(F1547,0.1)^2),1/3))))))),MAX($D$16,POWER((ABS(K1547)^2)/($I$5*MAX(F1547,0.1)^2),1/3)))</f>
        <v/>
      </c>
      <c r="AI1547">
        <f>E1547+AH1547</f>
        <v/>
      </c>
      <c r="AJ1547">
        <f>AI1547+((ABS(K1547)/MAX(((F1547)+(G1547)*(AH1547))*(AH1547),1E-6))^2)/(2*$I$5)</f>
        <v/>
      </c>
      <c r="AM1547" t="n">
        <v>0</v>
      </c>
      <c r="AN1547" t="n">
        <v>0</v>
      </c>
      <c r="AO1547">
        <f>AM1547+AN1547</f>
        <v/>
      </c>
      <c r="AP1547">
        <f>AP1546+AO1547</f>
        <v/>
      </c>
      <c r="AQ1547">
        <f>ABS(ABS(K1547)/MAX(((F1547)+(G1547)*(AH1547))*(AH1547),1E-6))/SQRT($I$5*MAX((((F1547)+(G1547)*(AH1547))*(AH1547))/MAX((F1547)+2*(G1547)*(AH1547),1E-6),1E-6))</f>
        <v/>
      </c>
      <c r="AR1547">
        <f>IF(AQ1547&lt;1,"Subcritical","Supercritical")</f>
        <v/>
      </c>
      <c r="AS1547">
        <f>((ABS(K1547)*$D$6)/(MAX(((F1547)+(G1547)*(AH1547))*(AH1547),1E-6)*MAX(((((F1547)+(G1547)*(AH1547))*(AH1547))/MAX((F1547)+2*(AH1547)*SQRT(1+(G1547)^2),1E-6))^(2/3),1E-6)))^2</f>
        <v/>
      </c>
    </row>
    <row r="1548">
      <c r="A1548" t="n">
        <v>10</v>
      </c>
      <c r="B1548" t="n">
        <v>9</v>
      </c>
      <c r="C1548" t="n">
        <v>616551.7830000001</v>
      </c>
      <c r="D1548" t="n">
        <v>3097752.504</v>
      </c>
      <c r="E1548" t="n">
        <v>634.28</v>
      </c>
      <c r="F1548" t="n">
        <v>6.224</v>
      </c>
      <c r="G1548" t="n">
        <v>0</v>
      </c>
      <c r="H1548" t="inlineStr">
        <is>
          <t>Normal</t>
        </is>
      </c>
      <c r="I1548" t="n">
        <v>0.027</v>
      </c>
      <c r="J1548">
        <f>B1548-B1547</f>
        <v/>
      </c>
      <c r="K1548">
        <f>MAX(0.05,K1547-AO1547)</f>
        <v/>
      </c>
      <c r="L1548">
        <f>IF($D$20=0,IFERROR(L1547,MAX($D$16,POWER((ABS(K1548)^2)/($I$5*MAX(F1548,0.1)^2),1/3))),IF(IFERROR(V1547,0)=0,IFERROR(L1547,MAX($D$16,POWER((ABS(K1548)^2)/($I$5*MAX(F1548,0.1)^2),1/3))),IF(OR(IFERROR(L1548,0)=0,IFERROR(S1547,0)&lt;1,IFERROR(S1548,0)&lt;1),MAX($D$16,POWER((ABS(K1548)^2)/($I$5*MAX(F1548,0.1)^2),1/3)),IF(IFERROR(U1548,0)&gt;0,MAX($D$16,IFERROR(L1548,0)+((IFERROR(U1548,0))*$D$18*IF((IFERROR(S1548,0))&lt;1,1,-1))),IF(IFERROR(U1548,0)&lt;0,IF(ABS((MAX($D$16,POWER((ABS(K1548)^2)/($I$5*MAX(F1548,0.1)^2),1/3)))-IFERROR(L1548,0))&gt;$D$19,MAX($D$16,IF((MAX($D$16,POWER((ABS(K1548)^2)/($I$5*MAX(F1548,0.1)^2),1/3)))&gt;IFERROR(L1548,0),MIN((MAX($D$16,POWER((ABS(K1548)^2)/($I$5*MAX(F1548,0.1)^2),1/3))),IFERROR(L1548,0)+(MIN(ABS(IFERROR(U1548,0))*$D$18,ABS((MAX($D$16,POWER((ABS(K1548)^2)/($I$5*MAX(F1548,0.1)^2),1/3)))-IFERROR(L1548,0))))),MAX((MAX($D$16,POWER((ABS(K1548)^2)/($I$5*MAX(F1548,0.1)^2),1/3))),IFERROR(L1548,0)-(MIN(ABS(IFERROR(U1548,0))*$D$18,ABS((MAX($D$16,POWER((ABS(K1548)^2)/($I$5*MAX(F1548,0.1)^2),1/3)))-IFERROR(L1548,0))))))),MAX($D$16,POWER((ABS(K1548)^2)/($I$5*MAX(F1548,0.1)^2),1/3))),MAX($D$16,IFERROR(L1548,0)))))))</f>
        <v/>
      </c>
      <c r="M1548">
        <f>((F1548)+(G1548)*(L1548))*(L1548)</f>
        <v/>
      </c>
      <c r="N1548">
        <f>(((F1548)+(G1548)*(L1548))*(L1548))/MAX((F1548)+2*(L1548)*SQRT(1+(G1548)^2),1E-6)</f>
        <v/>
      </c>
      <c r="O1548">
        <f>ABS(K1548)/MAX(((F1548)+(G1548)*(L1548))*(L1548),1E-6)</f>
        <v/>
      </c>
      <c r="P1548">
        <f>E1548+L1548</f>
        <v/>
      </c>
      <c r="Q1548">
        <f>P1548+((ABS(K1548)/MAX(((F1548)+(G1548)*(L1548))*(L1548),1E-6))^2)/(2*$I$5)</f>
        <v/>
      </c>
      <c r="R1548">
        <f>((ABS(K1548)*$D$6)/(MAX(((F1548)+(G1548)*(L1548))*(L1548),1E-6)*MAX(((((F1548)+(G1548)*(L1548))*(L1548))/MAX((F1548)+2*(L1548)*SQRT(1+(G1548)^2),1E-6))^(2/3),1E-6)))^2</f>
        <v/>
      </c>
      <c r="S1548">
        <f>ABS(ABS(K1548)/MAX(((F1548)+(G1548)*(L1548))*(L1548),1E-6))/SQRT($I$5*MAX((((F1548)+(G1548)*(L1548))*(L1548))/MAX((F1548)+2*(G1548)*(L1548),1E-6),1E-6))</f>
        <v/>
      </c>
      <c r="T1548">
        <f>((F1548)*(L1548)^2)/2+(G1548)*(L1548)^3/3+(ABS(K1548)^2)/($I$5*MAX(((F1548)+(G1548)*(L1548))*(L1548),1E-6))</f>
        <v/>
      </c>
      <c r="U1548">
        <f>IF($D$20=0,0,IFERROR(Q1547-(((R1547+R1548)/2)*J1548)-(IF(O1547&gt;O1548,$D$8*((O1547^2-O1548^2)/(2*$I$5)),$D$9*((O1548^2-O1547^2)/(2*$I$5)))+($D$10*(ABS(I1548)/90)*(MAX(O1547^2,O1548^2)/(2*$I$5))))-Q1548,0))</f>
        <v/>
      </c>
      <c r="V1548">
        <f>IF($D$20=0,1,IFERROR(IF(ROUND(S1548,3)=1,1,IF(AND(ABS(U1548)&lt;$D$19,S1548&gt;1),1,0)),0))</f>
        <v/>
      </c>
      <c r="W1548">
        <f>IF($D$20=0,IFERROR(W1549,MAX($D$16,POWER((ABS(K1548)^2)/($I$5*MAX(F1548,0.1)^2),1/3))),IF(IFERROR(AG1549,0)=0,IFERROR(W1549,MAX($D$16,POWER((ABS(K1548)^2)/($I$5*MAX(F1548,0.1)^2),1/3))),IF(OR(IFERROR(W1548,0)=0,IFERROR(AD1549,0)&gt;1),MAX($D$16,POWER((ABS(K1548)^2)/($I$5*MAX(F1548,0.1)^2),1/3)),IF(IFERROR(AF1548,0)&gt;0,MAX($D$16,IFERROR(W1548,0)+((IFERROR(AF1548,0))*$D$18*IF((IFERROR(AD1548,0))&lt;1,1,-1))),IF(IFERROR(AF1548,0)&lt;0,IF(ABS((MAX($D$16,POWER((ABS(K1548)^2)/($I$5*MAX(F1548,0.1)^2),1/3)))-IFERROR(W1548,0))&gt;$D$19,MAX($D$16,IF((MAX($D$16,POWER((ABS(K1548)^2)/($I$5*MAX(F1548,0.1)^2),1/3)))&gt;IFERROR(W1548,0),MIN((MAX($D$16,POWER((ABS(K1548)^2)/($I$5*MAX(F1548,0.1)^2),1/3))),IFERROR(W1548,0)+(MIN(ABS(IFERROR(AF1548,0))*$D$18,ABS((MAX($D$16,POWER((ABS(K1548)^2)/($I$5*MAX(F1548,0.1)^2),1/3)))-IFERROR(W1548,0))))),MAX((MAX($D$16,POWER((ABS(K1548)^2)/($I$5*MAX(F1548,0.1)^2),1/3))),IFERROR(W1548,0)-(MIN(ABS(IFERROR(AF1548,0))*$D$18,ABS((MAX($D$16,POWER((ABS(K1548)^2)/($I$5*MAX(F1548,0.1)^2),1/3)))-IFERROR(W1548,0))))))),MAX($D$16,POWER((ABS(K1548)^2)/($I$5*MAX(F1548,0.1)^2),1/3))),MAX($D$16,IFERROR(W1548,0)))))))</f>
        <v/>
      </c>
      <c r="X1548">
        <f>((F1548)+(G1548)*(W1548))*(W1548)</f>
        <v/>
      </c>
      <c r="Y1548">
        <f>(((F1548)+(G1548)*(W1548))*(W1548))/MAX((F1548)+2*(W1548)*SQRT(1+(G1548)^2),1E-6)</f>
        <v/>
      </c>
      <c r="Z1548">
        <f>ABS(K1548)/MAX(((F1548)+(G1548)*(W1548))*(W1548),1E-6)</f>
        <v/>
      </c>
      <c r="AA1548">
        <f>E1548+W1548</f>
        <v/>
      </c>
      <c r="AB1548">
        <f>AA1548+((ABS(K1548)/MAX(((F1548)+(G1548)*(W1548))*(W1548),1E-6))^2)/(2*$I$5)</f>
        <v/>
      </c>
      <c r="AC1548">
        <f>((ABS(K1548)*$D$6)/(MAX(((F1548)+(G1548)*(W1548))*(W1548),1E-6)*MAX(((((F1548)+(G1548)*(W1548))*(W1548))/MAX((F1548)+2*(W1548)*SQRT(1+(G1548)^2),1E-6))^(2/3),1E-6)))^2</f>
        <v/>
      </c>
      <c r="AD1548">
        <f>ABS(ABS(K1548)/MAX(((F1548)+(G1548)*(W1548))*(W1548),1E-6))/SQRT($I$5*MAX((((F1548)+(G1548)*(W1548))*(W1548))/MAX((F1548)+2*(G1548)*(W1548),1E-6),1E-6))</f>
        <v/>
      </c>
      <c r="AE1548">
        <f>((F1548)*(W1548)^2)/2+(G1548)*(W1548)^3/3+(ABS(K1548)^2)/($I$5*MAX(((F1548)+(G1548)*(W1548))*(W1548),1E-6))</f>
        <v/>
      </c>
      <c r="AF1548">
        <f>IF($D$20=0,0,IFERROR(AB1549+(((AC1548+AC1549)/2)*J1549)+(IF(Z1548&gt;Z1549,$D$8*((Z1548^2-Z1549^2)/(2*$I$5)),$D$9*((Z1549^2-Z1548^2)/(2*$I$5)))+($D$10*(ABS(I1549)/90)*(MAX(Z1548^2,Z1549^2)/(2*$I$5))))-AB1548,0))</f>
        <v/>
      </c>
      <c r="AG1548">
        <f>IF($D$20=0,1,IFERROR(IF(ROUND(AD1548,3)=1,1,IF(AND(ABS(AF1548)&lt;$D$19,AD1548&lt;1),1,0)),0))</f>
        <v/>
      </c>
      <c r="AH1548">
        <f>IFERROR(IF(V33="Supercritical",MAX($D$16,IFERROR(L1548,MAX($D$16,POWER((ABS(K1548)^2)/($I$5*MAX(F1548,0.1)^2),1/3)))),IF(V33="Subcritical",MAX($D$16,IFERROR(W1548,MAX($D$16,POWER((ABS(K1548)^2)/($I$5*MAX(F1548,0.1)^2),1/3)))),IF(AND(IFERROR(V1548,0)=1,IFERROR(AG1548,0)=1),IF(IFERROR(T1548,-1E99)&gt;=IFERROR(AE1548,-1E99),MAX($D$16,IFERROR(L1548,MAX($D$16,POWER((ABS(K1548)^2)/($I$5*MAX(F1548,0.1)^2),1/3)))),MAX($D$16,IFERROR(W1548,MAX($D$16,POWER((ABS(K1548)^2)/($I$5*MAX(F1548,0.1)^2),1/3))))),IF(IFERROR(V1548,0)=1,MAX($D$16,IFERROR(L1548,MAX($D$16,POWER((ABS(K1548)^2)/($I$5*MAX(F1548,0.1)^2),1/3)))),IF(IFERROR(AG1548,0)=1,MAX($D$16,IFERROR(W1548,MAX($D$16,POWER((ABS(K1548)^2)/($I$5*MAX(F1548,0.1)^2),1/3)))),MAX($D$16,POWER((ABS(K1548)^2)/($I$5*MAX(F1548,0.1)^2),1/3))))))),MAX($D$16,POWER((ABS(K1548)^2)/($I$5*MAX(F1548,0.1)^2),1/3)))</f>
        <v/>
      </c>
      <c r="AI1548">
        <f>E1548+AH1548</f>
        <v/>
      </c>
      <c r="AJ1548">
        <f>AI1548+((ABS(K1548)/MAX(((F1548)+(G1548)*(AH1548))*(AH1548),1E-6))^2)/(2*$I$5)</f>
        <v/>
      </c>
      <c r="AM1548" t="n">
        <v>0</v>
      </c>
      <c r="AN1548" t="n">
        <v>0</v>
      </c>
      <c r="AO1548">
        <f>AM1548+AN1548</f>
        <v/>
      </c>
      <c r="AP1548">
        <f>AP1547+AO1548</f>
        <v/>
      </c>
      <c r="AQ1548">
        <f>ABS(ABS(K1548)/MAX(((F1548)+(G1548)*(AH1548))*(AH1548),1E-6))/SQRT($I$5*MAX((((F1548)+(G1548)*(AH1548))*(AH1548))/MAX((F1548)+2*(G1548)*(AH1548),1E-6),1E-6))</f>
        <v/>
      </c>
      <c r="AR1548">
        <f>IF(AQ1548&lt;1,"Subcritical","Supercritical")</f>
        <v/>
      </c>
      <c r="AS1548">
        <f>((ABS(K1548)*$D$6)/(MAX(((F1548)+(G1548)*(AH1548))*(AH1548),1E-6)*MAX(((((F1548)+(G1548)*(AH1548))*(AH1548))/MAX((F1548)+2*(AH1548)*SQRT(1+(G1548)^2),1E-6))^(2/3),1E-6)))^2</f>
        <v/>
      </c>
    </row>
    <row r="1549">
      <c r="A1549" t="n">
        <v>11</v>
      </c>
      <c r="B1549" t="n">
        <v>10</v>
      </c>
      <c r="C1549" t="n">
        <v>616551.313</v>
      </c>
      <c r="D1549" t="n">
        <v>3097751.621</v>
      </c>
      <c r="E1549" t="n">
        <v>634.278</v>
      </c>
      <c r="F1549" t="n">
        <v>6.224</v>
      </c>
      <c r="G1549" t="n">
        <v>0</v>
      </c>
      <c r="H1549" t="inlineStr">
        <is>
          <t>Normal</t>
        </is>
      </c>
      <c r="I1549" t="n">
        <v>0</v>
      </c>
      <c r="J1549">
        <f>B1549-B1548</f>
        <v/>
      </c>
      <c r="K1549">
        <f>MAX(0.05,K1548-AO1548)</f>
        <v/>
      </c>
      <c r="L1549">
        <f>IF($D$20=0,IFERROR(L1548,MAX($D$16,POWER((ABS(K1549)^2)/($I$5*MAX(F1549,0.1)^2),1/3))),IF(IFERROR(V1548,0)=0,IFERROR(L1548,MAX($D$16,POWER((ABS(K1549)^2)/($I$5*MAX(F1549,0.1)^2),1/3))),IF(OR(IFERROR(L1549,0)=0,IFERROR(S1548,0)&lt;1,IFERROR(S1549,0)&lt;1),MAX($D$16,POWER((ABS(K1549)^2)/($I$5*MAX(F1549,0.1)^2),1/3)),IF(IFERROR(U1549,0)&gt;0,MAX($D$16,IFERROR(L1549,0)+((IFERROR(U1549,0))*$D$18*IF((IFERROR(S1549,0))&lt;1,1,-1))),IF(IFERROR(U1549,0)&lt;0,IF(ABS((MAX($D$16,POWER((ABS(K1549)^2)/($I$5*MAX(F1549,0.1)^2),1/3)))-IFERROR(L1549,0))&gt;$D$19,MAX($D$16,IF((MAX($D$16,POWER((ABS(K1549)^2)/($I$5*MAX(F1549,0.1)^2),1/3)))&gt;IFERROR(L1549,0),MIN((MAX($D$16,POWER((ABS(K1549)^2)/($I$5*MAX(F1549,0.1)^2),1/3))),IFERROR(L1549,0)+(MIN(ABS(IFERROR(U1549,0))*$D$18,ABS((MAX($D$16,POWER((ABS(K1549)^2)/($I$5*MAX(F1549,0.1)^2),1/3)))-IFERROR(L1549,0))))),MAX((MAX($D$16,POWER((ABS(K1549)^2)/($I$5*MAX(F1549,0.1)^2),1/3))),IFERROR(L1549,0)-(MIN(ABS(IFERROR(U1549,0))*$D$18,ABS((MAX($D$16,POWER((ABS(K1549)^2)/($I$5*MAX(F1549,0.1)^2),1/3)))-IFERROR(L1549,0))))))),MAX($D$16,POWER((ABS(K1549)^2)/($I$5*MAX(F1549,0.1)^2),1/3))),MAX($D$16,IFERROR(L1549,0)))))))</f>
        <v/>
      </c>
      <c r="M1549">
        <f>((F1549)+(G1549)*(L1549))*(L1549)</f>
        <v/>
      </c>
      <c r="N1549">
        <f>(((F1549)+(G1549)*(L1549))*(L1549))/MAX((F1549)+2*(L1549)*SQRT(1+(G1549)^2),1E-6)</f>
        <v/>
      </c>
      <c r="O1549">
        <f>ABS(K1549)/MAX(((F1549)+(G1549)*(L1549))*(L1549),1E-6)</f>
        <v/>
      </c>
      <c r="P1549">
        <f>E1549+L1549</f>
        <v/>
      </c>
      <c r="Q1549">
        <f>P1549+((ABS(K1549)/MAX(((F1549)+(G1549)*(L1549))*(L1549),1E-6))^2)/(2*$I$5)</f>
        <v/>
      </c>
      <c r="R1549">
        <f>((ABS(K1549)*$D$6)/(MAX(((F1549)+(G1549)*(L1549))*(L1549),1E-6)*MAX(((((F1549)+(G1549)*(L1549))*(L1549))/MAX((F1549)+2*(L1549)*SQRT(1+(G1549)^2),1E-6))^(2/3),1E-6)))^2</f>
        <v/>
      </c>
      <c r="S1549">
        <f>ABS(ABS(K1549)/MAX(((F1549)+(G1549)*(L1549))*(L1549),1E-6))/SQRT($I$5*MAX((((F1549)+(G1549)*(L1549))*(L1549))/MAX((F1549)+2*(G1549)*(L1549),1E-6),1E-6))</f>
        <v/>
      </c>
      <c r="T1549">
        <f>((F1549)*(L1549)^2)/2+(G1549)*(L1549)^3/3+(ABS(K1549)^2)/($I$5*MAX(((F1549)+(G1549)*(L1549))*(L1549),1E-6))</f>
        <v/>
      </c>
      <c r="U1549">
        <f>IF($D$20=0,0,IFERROR(Q1548-(((R1548+R1549)/2)*J1549)-(IF(O1548&gt;O1549,$D$8*((O1548^2-O1549^2)/(2*$I$5)),$D$9*((O1549^2-O1548^2)/(2*$I$5)))+($D$10*(ABS(I1549)/90)*(MAX(O1548^2,O1549^2)/(2*$I$5))))-Q1549,0))</f>
        <v/>
      </c>
      <c r="V1549">
        <f>IF($D$20=0,1,IFERROR(IF(ROUND(S1549,3)=1,1,IF(AND(ABS(U1549)&lt;$D$19,S1549&gt;1),1,0)),0))</f>
        <v/>
      </c>
      <c r="W1549">
        <f>IF($D$20=0,IFERROR(W1550,MAX($D$16,POWER((ABS(K1549)^2)/($I$5*MAX(F1549,0.1)^2),1/3))),IF(IFERROR(AG1550,0)=0,IFERROR(W1550,MAX($D$16,POWER((ABS(K1549)^2)/($I$5*MAX(F1549,0.1)^2),1/3))),IF(OR(IFERROR(W1549,0)=0,IFERROR(AD1550,0)&gt;1),MAX($D$16,POWER((ABS(K1549)^2)/($I$5*MAX(F1549,0.1)^2),1/3)),IF(IFERROR(AF1549,0)&gt;0,MAX($D$16,IFERROR(W1549,0)+((IFERROR(AF1549,0))*$D$18*IF((IFERROR(AD1549,0))&lt;1,1,-1))),IF(IFERROR(AF1549,0)&lt;0,IF(ABS((MAX($D$16,POWER((ABS(K1549)^2)/($I$5*MAX(F1549,0.1)^2),1/3)))-IFERROR(W1549,0))&gt;$D$19,MAX($D$16,IF((MAX($D$16,POWER((ABS(K1549)^2)/($I$5*MAX(F1549,0.1)^2),1/3)))&gt;IFERROR(W1549,0),MIN((MAX($D$16,POWER((ABS(K1549)^2)/($I$5*MAX(F1549,0.1)^2),1/3))),IFERROR(W1549,0)+(MIN(ABS(IFERROR(AF1549,0))*$D$18,ABS((MAX($D$16,POWER((ABS(K1549)^2)/($I$5*MAX(F1549,0.1)^2),1/3)))-IFERROR(W1549,0))))),MAX((MAX($D$16,POWER((ABS(K1549)^2)/($I$5*MAX(F1549,0.1)^2),1/3))),IFERROR(W1549,0)-(MIN(ABS(IFERROR(AF1549,0))*$D$18,ABS((MAX($D$16,POWER((ABS(K1549)^2)/($I$5*MAX(F1549,0.1)^2),1/3)))-IFERROR(W1549,0))))))),MAX($D$16,POWER((ABS(K1549)^2)/($I$5*MAX(F1549,0.1)^2),1/3))),MAX($D$16,IFERROR(W1549,0)))))))</f>
        <v/>
      </c>
      <c r="X1549">
        <f>((F1549)+(G1549)*(W1549))*(W1549)</f>
        <v/>
      </c>
      <c r="Y1549">
        <f>(((F1549)+(G1549)*(W1549))*(W1549))/MAX((F1549)+2*(W1549)*SQRT(1+(G1549)^2),1E-6)</f>
        <v/>
      </c>
      <c r="Z1549">
        <f>ABS(K1549)/MAX(((F1549)+(G1549)*(W1549))*(W1549),1E-6)</f>
        <v/>
      </c>
      <c r="AA1549">
        <f>E1549+W1549</f>
        <v/>
      </c>
      <c r="AB1549">
        <f>AA1549+((ABS(K1549)/MAX(((F1549)+(G1549)*(W1549))*(W1549),1E-6))^2)/(2*$I$5)</f>
        <v/>
      </c>
      <c r="AC1549">
        <f>((ABS(K1549)*$D$6)/(MAX(((F1549)+(G1549)*(W1549))*(W1549),1E-6)*MAX(((((F1549)+(G1549)*(W1549))*(W1549))/MAX((F1549)+2*(W1549)*SQRT(1+(G1549)^2),1E-6))^(2/3),1E-6)))^2</f>
        <v/>
      </c>
      <c r="AD1549">
        <f>ABS(ABS(K1549)/MAX(((F1549)+(G1549)*(W1549))*(W1549),1E-6))/SQRT($I$5*MAX((((F1549)+(G1549)*(W1549))*(W1549))/MAX((F1549)+2*(G1549)*(W1549),1E-6),1E-6))</f>
        <v/>
      </c>
      <c r="AE1549">
        <f>((F1549)*(W1549)^2)/2+(G1549)*(W1549)^3/3+(ABS(K1549)^2)/($I$5*MAX(((F1549)+(G1549)*(W1549))*(W1549),1E-6))</f>
        <v/>
      </c>
      <c r="AF1549">
        <f>IF($D$20=0,0,IFERROR(AB1550+(((AC1549+AC1550)/2)*J1550)+(IF(Z1549&gt;Z1550,$D$8*((Z1549^2-Z1550^2)/(2*$I$5)),$D$9*((Z1550^2-Z1549^2)/(2*$I$5)))+($D$10*(ABS(I1550)/90)*(MAX(Z1549^2,Z1550^2)/(2*$I$5))))-AB1549,0))</f>
        <v/>
      </c>
      <c r="AG1549">
        <f>IF($D$20=0,1,IFERROR(IF(ROUND(AD1549,3)=1,1,IF(AND(ABS(AF1549)&lt;$D$19,AD1549&lt;1),1,0)),0))</f>
        <v/>
      </c>
      <c r="AH1549">
        <f>IFERROR(IF(V33="Supercritical",MAX($D$16,IFERROR(L1549,MAX($D$16,POWER((ABS(K1549)^2)/($I$5*MAX(F1549,0.1)^2),1/3)))),IF(V33="Subcritical",MAX($D$16,IFERROR(W1549,MAX($D$16,POWER((ABS(K1549)^2)/($I$5*MAX(F1549,0.1)^2),1/3)))),IF(AND(IFERROR(V1549,0)=1,IFERROR(AG1549,0)=1),IF(IFERROR(T1549,-1E99)&gt;=IFERROR(AE1549,-1E99),MAX($D$16,IFERROR(L1549,MAX($D$16,POWER((ABS(K1549)^2)/($I$5*MAX(F1549,0.1)^2),1/3)))),MAX($D$16,IFERROR(W1549,MAX($D$16,POWER((ABS(K1549)^2)/($I$5*MAX(F1549,0.1)^2),1/3))))),IF(IFERROR(V1549,0)=1,MAX($D$16,IFERROR(L1549,MAX($D$16,POWER((ABS(K1549)^2)/($I$5*MAX(F1549,0.1)^2),1/3)))),IF(IFERROR(AG1549,0)=1,MAX($D$16,IFERROR(W1549,MAX($D$16,POWER((ABS(K1549)^2)/($I$5*MAX(F1549,0.1)^2),1/3)))),MAX($D$16,POWER((ABS(K1549)^2)/($I$5*MAX(F1549,0.1)^2),1/3))))))),MAX($D$16,POWER((ABS(K1549)^2)/($I$5*MAX(F1549,0.1)^2),1/3)))</f>
        <v/>
      </c>
      <c r="AI1549">
        <f>E1549+AH1549</f>
        <v/>
      </c>
      <c r="AJ1549">
        <f>AI1549+((ABS(K1549)/MAX(((F1549)+(G1549)*(AH1549))*(AH1549),1E-6))^2)/(2*$I$5)</f>
        <v/>
      </c>
      <c r="AM1549" t="n">
        <v>0</v>
      </c>
      <c r="AN1549" t="n">
        <v>0</v>
      </c>
      <c r="AO1549">
        <f>AM1549+AN1549</f>
        <v/>
      </c>
      <c r="AP1549">
        <f>AP1548+AO1549</f>
        <v/>
      </c>
      <c r="AQ1549">
        <f>ABS(ABS(K1549)/MAX(((F1549)+(G1549)*(AH1549))*(AH1549),1E-6))/SQRT($I$5*MAX((((F1549)+(G1549)*(AH1549))*(AH1549))/MAX((F1549)+2*(G1549)*(AH1549),1E-6),1E-6))</f>
        <v/>
      </c>
      <c r="AR1549">
        <f>IF(AQ1549&lt;1,"Subcritical","Supercritical")</f>
        <v/>
      </c>
      <c r="AS1549">
        <f>((ABS(K1549)*$D$6)/(MAX(((F1549)+(G1549)*(AH1549))*(AH1549),1E-6)*MAX(((((F1549)+(G1549)*(AH1549))*(AH1549))/MAX((F1549)+2*(AH1549)*SQRT(1+(G1549)^2),1E-6))^(2/3),1E-6)))^2</f>
        <v/>
      </c>
    </row>
    <row r="1550">
      <c r="A1550" t="n">
        <v>12</v>
      </c>
      <c r="B1550" t="n">
        <v>11.001</v>
      </c>
      <c r="C1550" t="n">
        <v>616550.843</v>
      </c>
      <c r="D1550" t="n">
        <v>3097750.738</v>
      </c>
      <c r="E1550" t="n">
        <v>634.276</v>
      </c>
      <c r="F1550" t="n">
        <v>5.995</v>
      </c>
      <c r="G1550" t="n">
        <v>0</v>
      </c>
      <c r="H1550" t="inlineStr">
        <is>
          <t>Normal</t>
        </is>
      </c>
      <c r="I1550" t="n">
        <v>0.027</v>
      </c>
      <c r="J1550">
        <f>B1550-B1549</f>
        <v/>
      </c>
      <c r="K1550">
        <f>MAX(0.05,K1549-AO1549)</f>
        <v/>
      </c>
      <c r="L1550">
        <f>IF($D$20=0,IFERROR(L1549,MAX($D$16,POWER((ABS(K1550)^2)/($I$5*MAX(F1550,0.1)^2),1/3))),IF(IFERROR(V1549,0)=0,IFERROR(L1549,MAX($D$16,POWER((ABS(K1550)^2)/($I$5*MAX(F1550,0.1)^2),1/3))),IF(OR(IFERROR(L1550,0)=0,IFERROR(S1549,0)&lt;1,IFERROR(S1550,0)&lt;1),MAX($D$16,POWER((ABS(K1550)^2)/($I$5*MAX(F1550,0.1)^2),1/3)),IF(IFERROR(U1550,0)&gt;0,MAX($D$16,IFERROR(L1550,0)+((IFERROR(U1550,0))*$D$18*IF((IFERROR(S1550,0))&lt;1,1,-1))),IF(IFERROR(U1550,0)&lt;0,IF(ABS((MAX($D$16,POWER((ABS(K1550)^2)/($I$5*MAX(F1550,0.1)^2),1/3)))-IFERROR(L1550,0))&gt;$D$19,MAX($D$16,IF((MAX($D$16,POWER((ABS(K1550)^2)/($I$5*MAX(F1550,0.1)^2),1/3)))&gt;IFERROR(L1550,0),MIN((MAX($D$16,POWER((ABS(K1550)^2)/($I$5*MAX(F1550,0.1)^2),1/3))),IFERROR(L1550,0)+(MIN(ABS(IFERROR(U1550,0))*$D$18,ABS((MAX($D$16,POWER((ABS(K1550)^2)/($I$5*MAX(F1550,0.1)^2),1/3)))-IFERROR(L1550,0))))),MAX((MAX($D$16,POWER((ABS(K1550)^2)/($I$5*MAX(F1550,0.1)^2),1/3))),IFERROR(L1550,0)-(MIN(ABS(IFERROR(U1550,0))*$D$18,ABS((MAX($D$16,POWER((ABS(K1550)^2)/($I$5*MAX(F1550,0.1)^2),1/3)))-IFERROR(L1550,0))))))),MAX($D$16,POWER((ABS(K1550)^2)/($I$5*MAX(F1550,0.1)^2),1/3))),MAX($D$16,IFERROR(L1550,0)))))))</f>
        <v/>
      </c>
      <c r="M1550">
        <f>((F1550)+(G1550)*(L1550))*(L1550)</f>
        <v/>
      </c>
      <c r="N1550">
        <f>(((F1550)+(G1550)*(L1550))*(L1550))/MAX((F1550)+2*(L1550)*SQRT(1+(G1550)^2),1E-6)</f>
        <v/>
      </c>
      <c r="O1550">
        <f>ABS(K1550)/MAX(((F1550)+(G1550)*(L1550))*(L1550),1E-6)</f>
        <v/>
      </c>
      <c r="P1550">
        <f>E1550+L1550</f>
        <v/>
      </c>
      <c r="Q1550">
        <f>P1550+((ABS(K1550)/MAX(((F1550)+(G1550)*(L1550))*(L1550),1E-6))^2)/(2*$I$5)</f>
        <v/>
      </c>
      <c r="R1550">
        <f>((ABS(K1550)*$D$6)/(MAX(((F1550)+(G1550)*(L1550))*(L1550),1E-6)*MAX(((((F1550)+(G1550)*(L1550))*(L1550))/MAX((F1550)+2*(L1550)*SQRT(1+(G1550)^2),1E-6))^(2/3),1E-6)))^2</f>
        <v/>
      </c>
      <c r="S1550">
        <f>ABS(ABS(K1550)/MAX(((F1550)+(G1550)*(L1550))*(L1550),1E-6))/SQRT($I$5*MAX((((F1550)+(G1550)*(L1550))*(L1550))/MAX((F1550)+2*(G1550)*(L1550),1E-6),1E-6))</f>
        <v/>
      </c>
      <c r="T1550">
        <f>((F1550)*(L1550)^2)/2+(G1550)*(L1550)^3/3+(ABS(K1550)^2)/($I$5*MAX(((F1550)+(G1550)*(L1550))*(L1550),1E-6))</f>
        <v/>
      </c>
      <c r="U1550">
        <f>IF($D$20=0,0,IFERROR(Q1549-(((R1549+R1550)/2)*J1550)-(IF(O1549&gt;O1550,$D$8*((O1549^2-O1550^2)/(2*$I$5)),$D$9*((O1550^2-O1549^2)/(2*$I$5)))+($D$10*(ABS(I1550)/90)*(MAX(O1549^2,O1550^2)/(2*$I$5))))-Q1550,0))</f>
        <v/>
      </c>
      <c r="V1550">
        <f>IF($D$20=0,1,IFERROR(IF(ROUND(S1550,3)=1,1,IF(AND(ABS(U1550)&lt;$D$19,S1550&gt;1),1,0)),0))</f>
        <v/>
      </c>
      <c r="W1550">
        <f>IF($D$20=0,IFERROR(W1551,MAX($D$16,POWER((ABS(K1550)^2)/($I$5*MAX(F1550,0.1)^2),1/3))),IF(IFERROR(AG1551,0)=0,IFERROR(W1551,MAX($D$16,POWER((ABS(K1550)^2)/($I$5*MAX(F1550,0.1)^2),1/3))),IF(OR(IFERROR(W1550,0)=0,IFERROR(AD1551,0)&gt;1),MAX($D$16,POWER((ABS(K1550)^2)/($I$5*MAX(F1550,0.1)^2),1/3)),IF(IFERROR(AF1550,0)&gt;0,MAX($D$16,IFERROR(W1550,0)+((IFERROR(AF1550,0))*$D$18*IF((IFERROR(AD1550,0))&lt;1,1,-1))),IF(IFERROR(AF1550,0)&lt;0,IF(ABS((MAX($D$16,POWER((ABS(K1550)^2)/($I$5*MAX(F1550,0.1)^2),1/3)))-IFERROR(W1550,0))&gt;$D$19,MAX($D$16,IF((MAX($D$16,POWER((ABS(K1550)^2)/($I$5*MAX(F1550,0.1)^2),1/3)))&gt;IFERROR(W1550,0),MIN((MAX($D$16,POWER((ABS(K1550)^2)/($I$5*MAX(F1550,0.1)^2),1/3))),IFERROR(W1550,0)+(MIN(ABS(IFERROR(AF1550,0))*$D$18,ABS((MAX($D$16,POWER((ABS(K1550)^2)/($I$5*MAX(F1550,0.1)^2),1/3)))-IFERROR(W1550,0))))),MAX((MAX($D$16,POWER((ABS(K1550)^2)/($I$5*MAX(F1550,0.1)^2),1/3))),IFERROR(W1550,0)-(MIN(ABS(IFERROR(AF1550,0))*$D$18,ABS((MAX($D$16,POWER((ABS(K1550)^2)/($I$5*MAX(F1550,0.1)^2),1/3)))-IFERROR(W1550,0))))))),MAX($D$16,POWER((ABS(K1550)^2)/($I$5*MAX(F1550,0.1)^2),1/3))),MAX($D$16,IFERROR(W1550,0)))))))</f>
        <v/>
      </c>
      <c r="X1550">
        <f>((F1550)+(G1550)*(W1550))*(W1550)</f>
        <v/>
      </c>
      <c r="Y1550">
        <f>(((F1550)+(G1550)*(W1550))*(W1550))/MAX((F1550)+2*(W1550)*SQRT(1+(G1550)^2),1E-6)</f>
        <v/>
      </c>
      <c r="Z1550">
        <f>ABS(K1550)/MAX(((F1550)+(G1550)*(W1550))*(W1550),1E-6)</f>
        <v/>
      </c>
      <c r="AA1550">
        <f>E1550+W1550</f>
        <v/>
      </c>
      <c r="AB1550">
        <f>AA1550+((ABS(K1550)/MAX(((F1550)+(G1550)*(W1550))*(W1550),1E-6))^2)/(2*$I$5)</f>
        <v/>
      </c>
      <c r="AC1550">
        <f>((ABS(K1550)*$D$6)/(MAX(((F1550)+(G1550)*(W1550))*(W1550),1E-6)*MAX(((((F1550)+(G1550)*(W1550))*(W1550))/MAX((F1550)+2*(W1550)*SQRT(1+(G1550)^2),1E-6))^(2/3),1E-6)))^2</f>
        <v/>
      </c>
      <c r="AD1550">
        <f>ABS(ABS(K1550)/MAX(((F1550)+(G1550)*(W1550))*(W1550),1E-6))/SQRT($I$5*MAX((((F1550)+(G1550)*(W1550))*(W1550))/MAX((F1550)+2*(G1550)*(W1550),1E-6),1E-6))</f>
        <v/>
      </c>
      <c r="AE1550">
        <f>((F1550)*(W1550)^2)/2+(G1550)*(W1550)^3/3+(ABS(K1550)^2)/($I$5*MAX(((F1550)+(G1550)*(W1550))*(W1550),1E-6))</f>
        <v/>
      </c>
      <c r="AF1550">
        <f>IF($D$20=0,0,IFERROR(AB1551+(((AC1550+AC1551)/2)*J1551)+(IF(Z1550&gt;Z1551,$D$8*((Z1550^2-Z1551^2)/(2*$I$5)),$D$9*((Z1551^2-Z1550^2)/(2*$I$5)))+($D$10*(ABS(I1551)/90)*(MAX(Z1550^2,Z1551^2)/(2*$I$5))))-AB1550,0))</f>
        <v/>
      </c>
      <c r="AG1550">
        <f>IF($D$20=0,1,IFERROR(IF(ROUND(AD1550,3)=1,1,IF(AND(ABS(AF1550)&lt;$D$19,AD1550&lt;1),1,0)),0))</f>
        <v/>
      </c>
      <c r="AH1550">
        <f>IFERROR(IF(V33="Supercritical",MAX($D$16,IFERROR(L1550,MAX($D$16,POWER((ABS(K1550)^2)/($I$5*MAX(F1550,0.1)^2),1/3)))),IF(V33="Subcritical",MAX($D$16,IFERROR(W1550,MAX($D$16,POWER((ABS(K1550)^2)/($I$5*MAX(F1550,0.1)^2),1/3)))),IF(AND(IFERROR(V1550,0)=1,IFERROR(AG1550,0)=1),IF(IFERROR(T1550,-1E99)&gt;=IFERROR(AE1550,-1E99),MAX($D$16,IFERROR(L1550,MAX($D$16,POWER((ABS(K1550)^2)/($I$5*MAX(F1550,0.1)^2),1/3)))),MAX($D$16,IFERROR(W1550,MAX($D$16,POWER((ABS(K1550)^2)/($I$5*MAX(F1550,0.1)^2),1/3))))),IF(IFERROR(V1550,0)=1,MAX($D$16,IFERROR(L1550,MAX($D$16,POWER((ABS(K1550)^2)/($I$5*MAX(F1550,0.1)^2),1/3)))),IF(IFERROR(AG1550,0)=1,MAX($D$16,IFERROR(W1550,MAX($D$16,POWER((ABS(K1550)^2)/($I$5*MAX(F1550,0.1)^2),1/3)))),MAX($D$16,POWER((ABS(K1550)^2)/($I$5*MAX(F1550,0.1)^2),1/3))))))),MAX($D$16,POWER((ABS(K1550)^2)/($I$5*MAX(F1550,0.1)^2),1/3)))</f>
        <v/>
      </c>
      <c r="AI1550">
        <f>E1550+AH1550</f>
        <v/>
      </c>
      <c r="AJ1550">
        <f>AI1550+((ABS(K1550)/MAX(((F1550)+(G1550)*(AH1550))*(AH1550),1E-6))^2)/(2*$I$5)</f>
        <v/>
      </c>
      <c r="AM1550" t="n">
        <v>0</v>
      </c>
      <c r="AN1550" t="n">
        <v>0</v>
      </c>
      <c r="AO1550">
        <f>AM1550+AN1550</f>
        <v/>
      </c>
      <c r="AP1550">
        <f>AP1549+AO1550</f>
        <v/>
      </c>
      <c r="AQ1550">
        <f>ABS(ABS(K1550)/MAX(((F1550)+(G1550)*(AH1550))*(AH1550),1E-6))/SQRT($I$5*MAX((((F1550)+(G1550)*(AH1550))*(AH1550))/MAX((F1550)+2*(G1550)*(AH1550),1E-6),1E-6))</f>
        <v/>
      </c>
      <c r="AR1550">
        <f>IF(AQ1550&lt;1,"Subcritical","Supercritical")</f>
        <v/>
      </c>
      <c r="AS1550">
        <f>((ABS(K1550)*$D$6)/(MAX(((F1550)+(G1550)*(AH1550))*(AH1550),1E-6)*MAX(((((F1550)+(G1550)*(AH1550))*(AH1550))/MAX((F1550)+2*(AH1550)*SQRT(1+(G1550)^2),1E-6))^(2/3),1E-6)))^2</f>
        <v/>
      </c>
    </row>
    <row r="1551">
      <c r="A1551" t="n">
        <v>13</v>
      </c>
      <c r="B1551" t="n">
        <v>12</v>
      </c>
      <c r="C1551" t="n">
        <v>616550.373</v>
      </c>
      <c r="D1551" t="n">
        <v>3097749.856</v>
      </c>
      <c r="E1551" t="n">
        <v>634.274</v>
      </c>
      <c r="F1551" t="n">
        <v>5.995</v>
      </c>
      <c r="G1551" t="n">
        <v>0</v>
      </c>
      <c r="H1551" t="inlineStr">
        <is>
          <t>Normal</t>
        </is>
      </c>
      <c r="I1551" t="n">
        <v>0.027</v>
      </c>
      <c r="J1551">
        <f>B1551-B1550</f>
        <v/>
      </c>
      <c r="K1551">
        <f>MAX(0.05,K1550-AO1550)</f>
        <v/>
      </c>
      <c r="L1551">
        <f>IF($D$20=0,IFERROR(L1550,MAX($D$16,POWER((ABS(K1551)^2)/($I$5*MAX(F1551,0.1)^2),1/3))),IF(IFERROR(V1550,0)=0,IFERROR(L1550,MAX($D$16,POWER((ABS(K1551)^2)/($I$5*MAX(F1551,0.1)^2),1/3))),IF(OR(IFERROR(L1551,0)=0,IFERROR(S1550,0)&lt;1,IFERROR(S1551,0)&lt;1),MAX($D$16,POWER((ABS(K1551)^2)/($I$5*MAX(F1551,0.1)^2),1/3)),IF(IFERROR(U1551,0)&gt;0,MAX($D$16,IFERROR(L1551,0)+((IFERROR(U1551,0))*$D$18*IF((IFERROR(S1551,0))&lt;1,1,-1))),IF(IFERROR(U1551,0)&lt;0,IF(ABS((MAX($D$16,POWER((ABS(K1551)^2)/($I$5*MAX(F1551,0.1)^2),1/3)))-IFERROR(L1551,0))&gt;$D$19,MAX($D$16,IF((MAX($D$16,POWER((ABS(K1551)^2)/($I$5*MAX(F1551,0.1)^2),1/3)))&gt;IFERROR(L1551,0),MIN((MAX($D$16,POWER((ABS(K1551)^2)/($I$5*MAX(F1551,0.1)^2),1/3))),IFERROR(L1551,0)+(MIN(ABS(IFERROR(U1551,0))*$D$18,ABS((MAX($D$16,POWER((ABS(K1551)^2)/($I$5*MAX(F1551,0.1)^2),1/3)))-IFERROR(L1551,0))))),MAX((MAX($D$16,POWER((ABS(K1551)^2)/($I$5*MAX(F1551,0.1)^2),1/3))),IFERROR(L1551,0)-(MIN(ABS(IFERROR(U1551,0))*$D$18,ABS((MAX($D$16,POWER((ABS(K1551)^2)/($I$5*MAX(F1551,0.1)^2),1/3)))-IFERROR(L1551,0))))))),MAX($D$16,POWER((ABS(K1551)^2)/($I$5*MAX(F1551,0.1)^2),1/3))),MAX($D$16,IFERROR(L1551,0)))))))</f>
        <v/>
      </c>
      <c r="M1551">
        <f>((F1551)+(G1551)*(L1551))*(L1551)</f>
        <v/>
      </c>
      <c r="N1551">
        <f>(((F1551)+(G1551)*(L1551))*(L1551))/MAX((F1551)+2*(L1551)*SQRT(1+(G1551)^2),1E-6)</f>
        <v/>
      </c>
      <c r="O1551">
        <f>ABS(K1551)/MAX(((F1551)+(G1551)*(L1551))*(L1551),1E-6)</f>
        <v/>
      </c>
      <c r="P1551">
        <f>E1551+L1551</f>
        <v/>
      </c>
      <c r="Q1551">
        <f>P1551+((ABS(K1551)/MAX(((F1551)+(G1551)*(L1551))*(L1551),1E-6))^2)/(2*$I$5)</f>
        <v/>
      </c>
      <c r="R1551">
        <f>((ABS(K1551)*$D$6)/(MAX(((F1551)+(G1551)*(L1551))*(L1551),1E-6)*MAX(((((F1551)+(G1551)*(L1551))*(L1551))/MAX((F1551)+2*(L1551)*SQRT(1+(G1551)^2),1E-6))^(2/3),1E-6)))^2</f>
        <v/>
      </c>
      <c r="S1551">
        <f>ABS(ABS(K1551)/MAX(((F1551)+(G1551)*(L1551))*(L1551),1E-6))/SQRT($I$5*MAX((((F1551)+(G1551)*(L1551))*(L1551))/MAX((F1551)+2*(G1551)*(L1551),1E-6),1E-6))</f>
        <v/>
      </c>
      <c r="T1551">
        <f>((F1551)*(L1551)^2)/2+(G1551)*(L1551)^3/3+(ABS(K1551)^2)/($I$5*MAX(((F1551)+(G1551)*(L1551))*(L1551),1E-6))</f>
        <v/>
      </c>
      <c r="U1551">
        <f>IF($D$20=0,0,IFERROR(Q1550-(((R1550+R1551)/2)*J1551)-(IF(O1550&gt;O1551,$D$8*((O1550^2-O1551^2)/(2*$I$5)),$D$9*((O1551^2-O1550^2)/(2*$I$5)))+($D$10*(ABS(I1551)/90)*(MAX(O1550^2,O1551^2)/(2*$I$5))))-Q1551,0))</f>
        <v/>
      </c>
      <c r="V1551">
        <f>IF($D$20=0,1,IFERROR(IF(ROUND(S1551,3)=1,1,IF(AND(ABS(U1551)&lt;$D$19,S1551&gt;1),1,0)),0))</f>
        <v/>
      </c>
      <c r="W1551">
        <f>IF($D$20=0,IFERROR(W1552,MAX($D$16,POWER((ABS(K1551)^2)/($I$5*MAX(F1551,0.1)^2),1/3))),IF(IFERROR(AG1552,0)=0,IFERROR(W1552,MAX($D$16,POWER((ABS(K1551)^2)/($I$5*MAX(F1551,0.1)^2),1/3))),IF(OR(IFERROR(W1551,0)=0,IFERROR(AD1552,0)&gt;1),MAX($D$16,POWER((ABS(K1551)^2)/($I$5*MAX(F1551,0.1)^2),1/3)),IF(IFERROR(AF1551,0)&gt;0,MAX($D$16,IFERROR(W1551,0)+((IFERROR(AF1551,0))*$D$18*IF((IFERROR(AD1551,0))&lt;1,1,-1))),IF(IFERROR(AF1551,0)&lt;0,IF(ABS((MAX($D$16,POWER((ABS(K1551)^2)/($I$5*MAX(F1551,0.1)^2),1/3)))-IFERROR(W1551,0))&gt;$D$19,MAX($D$16,IF((MAX($D$16,POWER((ABS(K1551)^2)/($I$5*MAX(F1551,0.1)^2),1/3)))&gt;IFERROR(W1551,0),MIN((MAX($D$16,POWER((ABS(K1551)^2)/($I$5*MAX(F1551,0.1)^2),1/3))),IFERROR(W1551,0)+(MIN(ABS(IFERROR(AF1551,0))*$D$18,ABS((MAX($D$16,POWER((ABS(K1551)^2)/($I$5*MAX(F1551,0.1)^2),1/3)))-IFERROR(W1551,0))))),MAX((MAX($D$16,POWER((ABS(K1551)^2)/($I$5*MAX(F1551,0.1)^2),1/3))),IFERROR(W1551,0)-(MIN(ABS(IFERROR(AF1551,0))*$D$18,ABS((MAX($D$16,POWER((ABS(K1551)^2)/($I$5*MAX(F1551,0.1)^2),1/3)))-IFERROR(W1551,0))))))),MAX($D$16,POWER((ABS(K1551)^2)/($I$5*MAX(F1551,0.1)^2),1/3))),MAX($D$16,IFERROR(W1551,0)))))))</f>
        <v/>
      </c>
      <c r="X1551">
        <f>((F1551)+(G1551)*(W1551))*(W1551)</f>
        <v/>
      </c>
      <c r="Y1551">
        <f>(((F1551)+(G1551)*(W1551))*(W1551))/MAX((F1551)+2*(W1551)*SQRT(1+(G1551)^2),1E-6)</f>
        <v/>
      </c>
      <c r="Z1551">
        <f>ABS(K1551)/MAX(((F1551)+(G1551)*(W1551))*(W1551),1E-6)</f>
        <v/>
      </c>
      <c r="AA1551">
        <f>E1551+W1551</f>
        <v/>
      </c>
      <c r="AB1551">
        <f>AA1551+((ABS(K1551)/MAX(((F1551)+(G1551)*(W1551))*(W1551),1E-6))^2)/(2*$I$5)</f>
        <v/>
      </c>
      <c r="AC1551">
        <f>((ABS(K1551)*$D$6)/(MAX(((F1551)+(G1551)*(W1551))*(W1551),1E-6)*MAX(((((F1551)+(G1551)*(W1551))*(W1551))/MAX((F1551)+2*(W1551)*SQRT(1+(G1551)^2),1E-6))^(2/3),1E-6)))^2</f>
        <v/>
      </c>
      <c r="AD1551">
        <f>ABS(ABS(K1551)/MAX(((F1551)+(G1551)*(W1551))*(W1551),1E-6))/SQRT($I$5*MAX((((F1551)+(G1551)*(W1551))*(W1551))/MAX((F1551)+2*(G1551)*(W1551),1E-6),1E-6))</f>
        <v/>
      </c>
      <c r="AE1551">
        <f>((F1551)*(W1551)^2)/2+(G1551)*(W1551)^3/3+(ABS(K1551)^2)/($I$5*MAX(((F1551)+(G1551)*(W1551))*(W1551),1E-6))</f>
        <v/>
      </c>
      <c r="AF1551">
        <f>IF($D$20=0,0,IFERROR(AB1552+(((AC1551+AC1552)/2)*J1552)+(IF(Z1551&gt;Z1552,$D$8*((Z1551^2-Z1552^2)/(2*$I$5)),$D$9*((Z1552^2-Z1551^2)/(2*$I$5)))+($D$10*(ABS(I1552)/90)*(MAX(Z1551^2,Z1552^2)/(2*$I$5))))-AB1551,0))</f>
        <v/>
      </c>
      <c r="AG1551">
        <f>IF($D$20=0,1,IFERROR(IF(ROUND(AD1551,3)=1,1,IF(AND(ABS(AF1551)&lt;$D$19,AD1551&lt;1),1,0)),0))</f>
        <v/>
      </c>
      <c r="AH1551">
        <f>IFERROR(IF(V33="Supercritical",MAX($D$16,IFERROR(L1551,MAX($D$16,POWER((ABS(K1551)^2)/($I$5*MAX(F1551,0.1)^2),1/3)))),IF(V33="Subcritical",MAX($D$16,IFERROR(W1551,MAX($D$16,POWER((ABS(K1551)^2)/($I$5*MAX(F1551,0.1)^2),1/3)))),IF(AND(IFERROR(V1551,0)=1,IFERROR(AG1551,0)=1),IF(IFERROR(T1551,-1E99)&gt;=IFERROR(AE1551,-1E99),MAX($D$16,IFERROR(L1551,MAX($D$16,POWER((ABS(K1551)^2)/($I$5*MAX(F1551,0.1)^2),1/3)))),MAX($D$16,IFERROR(W1551,MAX($D$16,POWER((ABS(K1551)^2)/($I$5*MAX(F1551,0.1)^2),1/3))))),IF(IFERROR(V1551,0)=1,MAX($D$16,IFERROR(L1551,MAX($D$16,POWER((ABS(K1551)^2)/($I$5*MAX(F1551,0.1)^2),1/3)))),IF(IFERROR(AG1551,0)=1,MAX($D$16,IFERROR(W1551,MAX($D$16,POWER((ABS(K1551)^2)/($I$5*MAX(F1551,0.1)^2),1/3)))),MAX($D$16,POWER((ABS(K1551)^2)/($I$5*MAX(F1551,0.1)^2),1/3))))))),MAX($D$16,POWER((ABS(K1551)^2)/($I$5*MAX(F1551,0.1)^2),1/3)))</f>
        <v/>
      </c>
      <c r="AI1551">
        <f>E1551+AH1551</f>
        <v/>
      </c>
      <c r="AJ1551">
        <f>AI1551+((ABS(K1551)/MAX(((F1551)+(G1551)*(AH1551))*(AH1551),1E-6))^2)/(2*$I$5)</f>
        <v/>
      </c>
      <c r="AM1551" t="n">
        <v>0</v>
      </c>
      <c r="AN1551" t="n">
        <v>0</v>
      </c>
      <c r="AO1551">
        <f>AM1551+AN1551</f>
        <v/>
      </c>
      <c r="AP1551">
        <f>AP1550+AO1551</f>
        <v/>
      </c>
      <c r="AQ1551">
        <f>ABS(ABS(K1551)/MAX(((F1551)+(G1551)*(AH1551))*(AH1551),1E-6))/SQRT($I$5*MAX((((F1551)+(G1551)*(AH1551))*(AH1551))/MAX((F1551)+2*(G1551)*(AH1551),1E-6),1E-6))</f>
        <v/>
      </c>
      <c r="AR1551">
        <f>IF(AQ1551&lt;1,"Subcritical","Supercritical")</f>
        <v/>
      </c>
      <c r="AS1551">
        <f>((ABS(K1551)*$D$6)/(MAX(((F1551)+(G1551)*(AH1551))*(AH1551),1E-6)*MAX(((((F1551)+(G1551)*(AH1551))*(AH1551))/MAX((F1551)+2*(AH1551)*SQRT(1+(G1551)^2),1E-6))^(2/3),1E-6)))^2</f>
        <v/>
      </c>
    </row>
    <row r="1552">
      <c r="A1552" t="n">
        <v>14</v>
      </c>
      <c r="B1552" t="n">
        <v>13</v>
      </c>
      <c r="C1552" t="n">
        <v>616549.903</v>
      </c>
      <c r="D1552" t="n">
        <v>3097748.973</v>
      </c>
      <c r="E1552" t="n">
        <v>634.272</v>
      </c>
      <c r="F1552" t="n">
        <v>5.995</v>
      </c>
      <c r="G1552" t="n">
        <v>0</v>
      </c>
      <c r="H1552" t="inlineStr">
        <is>
          <t>Normal</t>
        </is>
      </c>
      <c r="I1552" t="n">
        <v>0</v>
      </c>
      <c r="J1552">
        <f>B1552-B1551</f>
        <v/>
      </c>
      <c r="K1552">
        <f>MAX(0.05,K1551-AO1551)</f>
        <v/>
      </c>
      <c r="L1552">
        <f>IF($D$20=0,IFERROR(L1551,MAX($D$16,POWER((ABS(K1552)^2)/($I$5*MAX(F1552,0.1)^2),1/3))),IF(IFERROR(V1551,0)=0,IFERROR(L1551,MAX($D$16,POWER((ABS(K1552)^2)/($I$5*MAX(F1552,0.1)^2),1/3))),IF(OR(IFERROR(L1552,0)=0,IFERROR(S1551,0)&lt;1,IFERROR(S1552,0)&lt;1),MAX($D$16,POWER((ABS(K1552)^2)/($I$5*MAX(F1552,0.1)^2),1/3)),IF(IFERROR(U1552,0)&gt;0,MAX($D$16,IFERROR(L1552,0)+((IFERROR(U1552,0))*$D$18*IF((IFERROR(S1552,0))&lt;1,1,-1))),IF(IFERROR(U1552,0)&lt;0,IF(ABS((MAX($D$16,POWER((ABS(K1552)^2)/($I$5*MAX(F1552,0.1)^2),1/3)))-IFERROR(L1552,0))&gt;$D$19,MAX($D$16,IF((MAX($D$16,POWER((ABS(K1552)^2)/($I$5*MAX(F1552,0.1)^2),1/3)))&gt;IFERROR(L1552,0),MIN((MAX($D$16,POWER((ABS(K1552)^2)/($I$5*MAX(F1552,0.1)^2),1/3))),IFERROR(L1552,0)+(MIN(ABS(IFERROR(U1552,0))*$D$18,ABS((MAX($D$16,POWER((ABS(K1552)^2)/($I$5*MAX(F1552,0.1)^2),1/3)))-IFERROR(L1552,0))))),MAX((MAX($D$16,POWER((ABS(K1552)^2)/($I$5*MAX(F1552,0.1)^2),1/3))),IFERROR(L1552,0)-(MIN(ABS(IFERROR(U1552,0))*$D$18,ABS((MAX($D$16,POWER((ABS(K1552)^2)/($I$5*MAX(F1552,0.1)^2),1/3)))-IFERROR(L1552,0))))))),MAX($D$16,POWER((ABS(K1552)^2)/($I$5*MAX(F1552,0.1)^2),1/3))),MAX($D$16,IFERROR(L1552,0)))))))</f>
        <v/>
      </c>
      <c r="M1552">
        <f>((F1552)+(G1552)*(L1552))*(L1552)</f>
        <v/>
      </c>
      <c r="N1552">
        <f>(((F1552)+(G1552)*(L1552))*(L1552))/MAX((F1552)+2*(L1552)*SQRT(1+(G1552)^2),1E-6)</f>
        <v/>
      </c>
      <c r="O1552">
        <f>ABS(K1552)/MAX(((F1552)+(G1552)*(L1552))*(L1552),1E-6)</f>
        <v/>
      </c>
      <c r="P1552">
        <f>E1552+L1552</f>
        <v/>
      </c>
      <c r="Q1552">
        <f>P1552+((ABS(K1552)/MAX(((F1552)+(G1552)*(L1552))*(L1552),1E-6))^2)/(2*$I$5)</f>
        <v/>
      </c>
      <c r="R1552">
        <f>((ABS(K1552)*$D$6)/(MAX(((F1552)+(G1552)*(L1552))*(L1552),1E-6)*MAX(((((F1552)+(G1552)*(L1552))*(L1552))/MAX((F1552)+2*(L1552)*SQRT(1+(G1552)^2),1E-6))^(2/3),1E-6)))^2</f>
        <v/>
      </c>
      <c r="S1552">
        <f>ABS(ABS(K1552)/MAX(((F1552)+(G1552)*(L1552))*(L1552),1E-6))/SQRT($I$5*MAX((((F1552)+(G1552)*(L1552))*(L1552))/MAX((F1552)+2*(G1552)*(L1552),1E-6),1E-6))</f>
        <v/>
      </c>
      <c r="T1552">
        <f>((F1552)*(L1552)^2)/2+(G1552)*(L1552)^3/3+(ABS(K1552)^2)/($I$5*MAX(((F1552)+(G1552)*(L1552))*(L1552),1E-6))</f>
        <v/>
      </c>
      <c r="U1552">
        <f>IF($D$20=0,0,IFERROR(Q1551-(((R1551+R1552)/2)*J1552)-(IF(O1551&gt;O1552,$D$8*((O1551^2-O1552^2)/(2*$I$5)),$D$9*((O1552^2-O1551^2)/(2*$I$5)))+($D$10*(ABS(I1552)/90)*(MAX(O1551^2,O1552^2)/(2*$I$5))))-Q1552,0))</f>
        <v/>
      </c>
      <c r="V1552">
        <f>IF($D$20=0,1,IFERROR(IF(ROUND(S1552,3)=1,1,IF(AND(ABS(U1552)&lt;$D$19,S1552&gt;1),1,0)),0))</f>
        <v/>
      </c>
      <c r="W1552">
        <f>IF($D$20=0,IFERROR(W1553,MAX($D$16,POWER((ABS(K1552)^2)/($I$5*MAX(F1552,0.1)^2),1/3))),IF(IFERROR(AG1553,0)=0,IFERROR(W1553,MAX($D$16,POWER((ABS(K1552)^2)/($I$5*MAX(F1552,0.1)^2),1/3))),IF(OR(IFERROR(W1552,0)=0,IFERROR(AD1553,0)&gt;1),MAX($D$16,POWER((ABS(K1552)^2)/($I$5*MAX(F1552,0.1)^2),1/3)),IF(IFERROR(AF1552,0)&gt;0,MAX($D$16,IFERROR(W1552,0)+((IFERROR(AF1552,0))*$D$18*IF((IFERROR(AD1552,0))&lt;1,1,-1))),IF(IFERROR(AF1552,0)&lt;0,IF(ABS((MAX($D$16,POWER((ABS(K1552)^2)/($I$5*MAX(F1552,0.1)^2),1/3)))-IFERROR(W1552,0))&gt;$D$19,MAX($D$16,IF((MAX($D$16,POWER((ABS(K1552)^2)/($I$5*MAX(F1552,0.1)^2),1/3)))&gt;IFERROR(W1552,0),MIN((MAX($D$16,POWER((ABS(K1552)^2)/($I$5*MAX(F1552,0.1)^2),1/3))),IFERROR(W1552,0)+(MIN(ABS(IFERROR(AF1552,0))*$D$18,ABS((MAX($D$16,POWER((ABS(K1552)^2)/($I$5*MAX(F1552,0.1)^2),1/3)))-IFERROR(W1552,0))))),MAX((MAX($D$16,POWER((ABS(K1552)^2)/($I$5*MAX(F1552,0.1)^2),1/3))),IFERROR(W1552,0)-(MIN(ABS(IFERROR(AF1552,0))*$D$18,ABS((MAX($D$16,POWER((ABS(K1552)^2)/($I$5*MAX(F1552,0.1)^2),1/3)))-IFERROR(W1552,0))))))),MAX($D$16,POWER((ABS(K1552)^2)/($I$5*MAX(F1552,0.1)^2),1/3))),MAX($D$16,IFERROR(W1552,0)))))))</f>
        <v/>
      </c>
      <c r="X1552">
        <f>((F1552)+(G1552)*(W1552))*(W1552)</f>
        <v/>
      </c>
      <c r="Y1552">
        <f>(((F1552)+(G1552)*(W1552))*(W1552))/MAX((F1552)+2*(W1552)*SQRT(1+(G1552)^2),1E-6)</f>
        <v/>
      </c>
      <c r="Z1552">
        <f>ABS(K1552)/MAX(((F1552)+(G1552)*(W1552))*(W1552),1E-6)</f>
        <v/>
      </c>
      <c r="AA1552">
        <f>E1552+W1552</f>
        <v/>
      </c>
      <c r="AB1552">
        <f>AA1552+((ABS(K1552)/MAX(((F1552)+(G1552)*(W1552))*(W1552),1E-6))^2)/(2*$I$5)</f>
        <v/>
      </c>
      <c r="AC1552">
        <f>((ABS(K1552)*$D$6)/(MAX(((F1552)+(G1552)*(W1552))*(W1552),1E-6)*MAX(((((F1552)+(G1552)*(W1552))*(W1552))/MAX((F1552)+2*(W1552)*SQRT(1+(G1552)^2),1E-6))^(2/3),1E-6)))^2</f>
        <v/>
      </c>
      <c r="AD1552">
        <f>ABS(ABS(K1552)/MAX(((F1552)+(G1552)*(W1552))*(W1552),1E-6))/SQRT($I$5*MAX((((F1552)+(G1552)*(W1552))*(W1552))/MAX((F1552)+2*(G1552)*(W1552),1E-6),1E-6))</f>
        <v/>
      </c>
      <c r="AE1552">
        <f>((F1552)*(W1552)^2)/2+(G1552)*(W1552)^3/3+(ABS(K1552)^2)/($I$5*MAX(((F1552)+(G1552)*(W1552))*(W1552),1E-6))</f>
        <v/>
      </c>
      <c r="AF1552">
        <f>IF($D$20=0,0,IFERROR(AB1553+(((AC1552+AC1553)/2)*J1553)+(IF(Z1552&gt;Z1553,$D$8*((Z1552^2-Z1553^2)/(2*$I$5)),$D$9*((Z1553^2-Z1552^2)/(2*$I$5)))+($D$10*(ABS(I1553)/90)*(MAX(Z1552^2,Z1553^2)/(2*$I$5))))-AB1552,0))</f>
        <v/>
      </c>
      <c r="AG1552">
        <f>IF($D$20=0,1,IFERROR(IF(ROUND(AD1552,3)=1,1,IF(AND(ABS(AF1552)&lt;$D$19,AD1552&lt;1),1,0)),0))</f>
        <v/>
      </c>
      <c r="AH1552">
        <f>IFERROR(IF(V33="Supercritical",MAX($D$16,IFERROR(L1552,MAX($D$16,POWER((ABS(K1552)^2)/($I$5*MAX(F1552,0.1)^2),1/3)))),IF(V33="Subcritical",MAX($D$16,IFERROR(W1552,MAX($D$16,POWER((ABS(K1552)^2)/($I$5*MAX(F1552,0.1)^2),1/3)))),IF(AND(IFERROR(V1552,0)=1,IFERROR(AG1552,0)=1),IF(IFERROR(T1552,-1E99)&gt;=IFERROR(AE1552,-1E99),MAX($D$16,IFERROR(L1552,MAX($D$16,POWER((ABS(K1552)^2)/($I$5*MAX(F1552,0.1)^2),1/3)))),MAX($D$16,IFERROR(W1552,MAX($D$16,POWER((ABS(K1552)^2)/($I$5*MAX(F1552,0.1)^2),1/3))))),IF(IFERROR(V1552,0)=1,MAX($D$16,IFERROR(L1552,MAX($D$16,POWER((ABS(K1552)^2)/($I$5*MAX(F1552,0.1)^2),1/3)))),IF(IFERROR(AG1552,0)=1,MAX($D$16,IFERROR(W1552,MAX($D$16,POWER((ABS(K1552)^2)/($I$5*MAX(F1552,0.1)^2),1/3)))),MAX($D$16,POWER((ABS(K1552)^2)/($I$5*MAX(F1552,0.1)^2),1/3))))))),MAX($D$16,POWER((ABS(K1552)^2)/($I$5*MAX(F1552,0.1)^2),1/3)))</f>
        <v/>
      </c>
      <c r="AI1552">
        <f>E1552+AH1552</f>
        <v/>
      </c>
      <c r="AJ1552">
        <f>AI1552+((ABS(K1552)/MAX(((F1552)+(G1552)*(AH1552))*(AH1552),1E-6))^2)/(2*$I$5)</f>
        <v/>
      </c>
      <c r="AM1552" t="n">
        <v>0</v>
      </c>
      <c r="AN1552" t="n">
        <v>0</v>
      </c>
      <c r="AO1552">
        <f>AM1552+AN1552</f>
        <v/>
      </c>
      <c r="AP1552">
        <f>AP1551+AO1552</f>
        <v/>
      </c>
      <c r="AQ1552">
        <f>ABS(ABS(K1552)/MAX(((F1552)+(G1552)*(AH1552))*(AH1552),1E-6))/SQRT($I$5*MAX((((F1552)+(G1552)*(AH1552))*(AH1552))/MAX((F1552)+2*(G1552)*(AH1552),1E-6),1E-6))</f>
        <v/>
      </c>
      <c r="AR1552">
        <f>IF(AQ1552&lt;1,"Subcritical","Supercritical")</f>
        <v/>
      </c>
      <c r="AS1552">
        <f>((ABS(K1552)*$D$6)/(MAX(((F1552)+(G1552)*(AH1552))*(AH1552),1E-6)*MAX(((((F1552)+(G1552)*(AH1552))*(AH1552))/MAX((F1552)+2*(AH1552)*SQRT(1+(G1552)^2),1E-6))^(2/3),1E-6)))^2</f>
        <v/>
      </c>
    </row>
    <row r="1553">
      <c r="A1553" t="n">
        <v>15</v>
      </c>
      <c r="B1553" t="n">
        <v>14.001</v>
      </c>
      <c r="C1553" t="n">
        <v>616549.433</v>
      </c>
      <c r="D1553" t="n">
        <v>3097748.09</v>
      </c>
      <c r="E1553" t="n">
        <v>634.27</v>
      </c>
      <c r="F1553" t="n">
        <v>5.994</v>
      </c>
      <c r="G1553" t="n">
        <v>0</v>
      </c>
      <c r="H1553" t="inlineStr">
        <is>
          <t>Normal</t>
        </is>
      </c>
      <c r="I1553" t="n">
        <v>0.027</v>
      </c>
      <c r="J1553">
        <f>B1553-B1552</f>
        <v/>
      </c>
      <c r="K1553">
        <f>MAX(0.05,K1552-AO1552)</f>
        <v/>
      </c>
      <c r="L1553">
        <f>IF($D$20=0,IFERROR(L1552,MAX($D$16,POWER((ABS(K1553)^2)/($I$5*MAX(F1553,0.1)^2),1/3))),IF(IFERROR(V1552,0)=0,IFERROR(L1552,MAX($D$16,POWER((ABS(K1553)^2)/($I$5*MAX(F1553,0.1)^2),1/3))),IF(OR(IFERROR(L1553,0)=0,IFERROR(S1552,0)&lt;1,IFERROR(S1553,0)&lt;1),MAX($D$16,POWER((ABS(K1553)^2)/($I$5*MAX(F1553,0.1)^2),1/3)),IF(IFERROR(U1553,0)&gt;0,MAX($D$16,IFERROR(L1553,0)+((IFERROR(U1553,0))*$D$18*IF((IFERROR(S1553,0))&lt;1,1,-1))),IF(IFERROR(U1553,0)&lt;0,IF(ABS((MAX($D$16,POWER((ABS(K1553)^2)/($I$5*MAX(F1553,0.1)^2),1/3)))-IFERROR(L1553,0))&gt;$D$19,MAX($D$16,IF((MAX($D$16,POWER((ABS(K1553)^2)/($I$5*MAX(F1553,0.1)^2),1/3)))&gt;IFERROR(L1553,0),MIN((MAX($D$16,POWER((ABS(K1553)^2)/($I$5*MAX(F1553,0.1)^2),1/3))),IFERROR(L1553,0)+(MIN(ABS(IFERROR(U1553,0))*$D$18,ABS((MAX($D$16,POWER((ABS(K1553)^2)/($I$5*MAX(F1553,0.1)^2),1/3)))-IFERROR(L1553,0))))),MAX((MAX($D$16,POWER((ABS(K1553)^2)/($I$5*MAX(F1553,0.1)^2),1/3))),IFERROR(L1553,0)-(MIN(ABS(IFERROR(U1553,0))*$D$18,ABS((MAX($D$16,POWER((ABS(K1553)^2)/($I$5*MAX(F1553,0.1)^2),1/3)))-IFERROR(L1553,0))))))),MAX($D$16,POWER((ABS(K1553)^2)/($I$5*MAX(F1553,0.1)^2),1/3))),MAX($D$16,IFERROR(L1553,0)))))))</f>
        <v/>
      </c>
      <c r="M1553">
        <f>((F1553)+(G1553)*(L1553))*(L1553)</f>
        <v/>
      </c>
      <c r="N1553">
        <f>(((F1553)+(G1553)*(L1553))*(L1553))/MAX((F1553)+2*(L1553)*SQRT(1+(G1553)^2),1E-6)</f>
        <v/>
      </c>
      <c r="O1553">
        <f>ABS(K1553)/MAX(((F1553)+(G1553)*(L1553))*(L1553),1E-6)</f>
        <v/>
      </c>
      <c r="P1553">
        <f>E1553+L1553</f>
        <v/>
      </c>
      <c r="Q1553">
        <f>P1553+((ABS(K1553)/MAX(((F1553)+(G1553)*(L1553))*(L1553),1E-6))^2)/(2*$I$5)</f>
        <v/>
      </c>
      <c r="R1553">
        <f>((ABS(K1553)*$D$6)/(MAX(((F1553)+(G1553)*(L1553))*(L1553),1E-6)*MAX(((((F1553)+(G1553)*(L1553))*(L1553))/MAX((F1553)+2*(L1553)*SQRT(1+(G1553)^2),1E-6))^(2/3),1E-6)))^2</f>
        <v/>
      </c>
      <c r="S1553">
        <f>ABS(ABS(K1553)/MAX(((F1553)+(G1553)*(L1553))*(L1553),1E-6))/SQRT($I$5*MAX((((F1553)+(G1553)*(L1553))*(L1553))/MAX((F1553)+2*(G1553)*(L1553),1E-6),1E-6))</f>
        <v/>
      </c>
      <c r="T1553">
        <f>((F1553)*(L1553)^2)/2+(G1553)*(L1553)^3/3+(ABS(K1553)^2)/($I$5*MAX(((F1553)+(G1553)*(L1553))*(L1553),1E-6))</f>
        <v/>
      </c>
      <c r="U1553">
        <f>IF($D$20=0,0,IFERROR(Q1552-(((R1552+R1553)/2)*J1553)-(IF(O1552&gt;O1553,$D$8*((O1552^2-O1553^2)/(2*$I$5)),$D$9*((O1553^2-O1552^2)/(2*$I$5)))+($D$10*(ABS(I1553)/90)*(MAX(O1552^2,O1553^2)/(2*$I$5))))-Q1553,0))</f>
        <v/>
      </c>
      <c r="V1553">
        <f>IF($D$20=0,1,IFERROR(IF(ROUND(S1553,3)=1,1,IF(AND(ABS(U1553)&lt;$D$19,S1553&gt;1),1,0)),0))</f>
        <v/>
      </c>
      <c r="W1553">
        <f>IF($D$20=0,IFERROR(W1554,MAX($D$16,POWER((ABS(K1553)^2)/($I$5*MAX(F1553,0.1)^2),1/3))),IF(IFERROR(AG1554,0)=0,IFERROR(W1554,MAX($D$16,POWER((ABS(K1553)^2)/($I$5*MAX(F1553,0.1)^2),1/3))),IF(OR(IFERROR(W1553,0)=0,IFERROR(AD1554,0)&gt;1),MAX($D$16,POWER((ABS(K1553)^2)/($I$5*MAX(F1553,0.1)^2),1/3)),IF(IFERROR(AF1553,0)&gt;0,MAX($D$16,IFERROR(W1553,0)+((IFERROR(AF1553,0))*$D$18*IF((IFERROR(AD1553,0))&lt;1,1,-1))),IF(IFERROR(AF1553,0)&lt;0,IF(ABS((MAX($D$16,POWER((ABS(K1553)^2)/($I$5*MAX(F1553,0.1)^2),1/3)))-IFERROR(W1553,0))&gt;$D$19,MAX($D$16,IF((MAX($D$16,POWER((ABS(K1553)^2)/($I$5*MAX(F1553,0.1)^2),1/3)))&gt;IFERROR(W1553,0),MIN((MAX($D$16,POWER((ABS(K1553)^2)/($I$5*MAX(F1553,0.1)^2),1/3))),IFERROR(W1553,0)+(MIN(ABS(IFERROR(AF1553,0))*$D$18,ABS((MAX($D$16,POWER((ABS(K1553)^2)/($I$5*MAX(F1553,0.1)^2),1/3)))-IFERROR(W1553,0))))),MAX((MAX($D$16,POWER((ABS(K1553)^2)/($I$5*MAX(F1553,0.1)^2),1/3))),IFERROR(W1553,0)-(MIN(ABS(IFERROR(AF1553,0))*$D$18,ABS((MAX($D$16,POWER((ABS(K1553)^2)/($I$5*MAX(F1553,0.1)^2),1/3)))-IFERROR(W1553,0))))))),MAX($D$16,POWER((ABS(K1553)^2)/($I$5*MAX(F1553,0.1)^2),1/3))),MAX($D$16,IFERROR(W1553,0)))))))</f>
        <v/>
      </c>
      <c r="X1553">
        <f>((F1553)+(G1553)*(W1553))*(W1553)</f>
        <v/>
      </c>
      <c r="Y1553">
        <f>(((F1553)+(G1553)*(W1553))*(W1553))/MAX((F1553)+2*(W1553)*SQRT(1+(G1553)^2),1E-6)</f>
        <v/>
      </c>
      <c r="Z1553">
        <f>ABS(K1553)/MAX(((F1553)+(G1553)*(W1553))*(W1553),1E-6)</f>
        <v/>
      </c>
      <c r="AA1553">
        <f>E1553+W1553</f>
        <v/>
      </c>
      <c r="AB1553">
        <f>AA1553+((ABS(K1553)/MAX(((F1553)+(G1553)*(W1553))*(W1553),1E-6))^2)/(2*$I$5)</f>
        <v/>
      </c>
      <c r="AC1553">
        <f>((ABS(K1553)*$D$6)/(MAX(((F1553)+(G1553)*(W1553))*(W1553),1E-6)*MAX(((((F1553)+(G1553)*(W1553))*(W1553))/MAX((F1553)+2*(W1553)*SQRT(1+(G1553)^2),1E-6))^(2/3),1E-6)))^2</f>
        <v/>
      </c>
      <c r="AD1553">
        <f>ABS(ABS(K1553)/MAX(((F1553)+(G1553)*(W1553))*(W1553),1E-6))/SQRT($I$5*MAX((((F1553)+(G1553)*(W1553))*(W1553))/MAX((F1553)+2*(G1553)*(W1553),1E-6),1E-6))</f>
        <v/>
      </c>
      <c r="AE1553">
        <f>((F1553)*(W1553)^2)/2+(G1553)*(W1553)^3/3+(ABS(K1553)^2)/($I$5*MAX(((F1553)+(G1553)*(W1553))*(W1553),1E-6))</f>
        <v/>
      </c>
      <c r="AF1553">
        <f>IF($D$20=0,0,IFERROR(AB1554+(((AC1553+AC1554)/2)*J1554)+(IF(Z1553&gt;Z1554,$D$8*((Z1553^2-Z1554^2)/(2*$I$5)),$D$9*((Z1554^2-Z1553^2)/(2*$I$5)))+($D$10*(ABS(I1554)/90)*(MAX(Z1553^2,Z1554^2)/(2*$I$5))))-AB1553,0))</f>
        <v/>
      </c>
      <c r="AG1553">
        <f>IF($D$20=0,1,IFERROR(IF(ROUND(AD1553,3)=1,1,IF(AND(ABS(AF1553)&lt;$D$19,AD1553&lt;1),1,0)),0))</f>
        <v/>
      </c>
      <c r="AH1553">
        <f>IFERROR(IF(V33="Supercritical",MAX($D$16,IFERROR(L1553,MAX($D$16,POWER((ABS(K1553)^2)/($I$5*MAX(F1553,0.1)^2),1/3)))),IF(V33="Subcritical",MAX($D$16,IFERROR(W1553,MAX($D$16,POWER((ABS(K1553)^2)/($I$5*MAX(F1553,0.1)^2),1/3)))),IF(AND(IFERROR(V1553,0)=1,IFERROR(AG1553,0)=1),IF(IFERROR(T1553,-1E99)&gt;=IFERROR(AE1553,-1E99),MAX($D$16,IFERROR(L1553,MAX($D$16,POWER((ABS(K1553)^2)/($I$5*MAX(F1553,0.1)^2),1/3)))),MAX($D$16,IFERROR(W1553,MAX($D$16,POWER((ABS(K1553)^2)/($I$5*MAX(F1553,0.1)^2),1/3))))),IF(IFERROR(V1553,0)=1,MAX($D$16,IFERROR(L1553,MAX($D$16,POWER((ABS(K1553)^2)/($I$5*MAX(F1553,0.1)^2),1/3)))),IF(IFERROR(AG1553,0)=1,MAX($D$16,IFERROR(W1553,MAX($D$16,POWER((ABS(K1553)^2)/($I$5*MAX(F1553,0.1)^2),1/3)))),MAX($D$16,POWER((ABS(K1553)^2)/($I$5*MAX(F1553,0.1)^2),1/3))))))),MAX($D$16,POWER((ABS(K1553)^2)/($I$5*MAX(F1553,0.1)^2),1/3)))</f>
        <v/>
      </c>
      <c r="AI1553">
        <f>E1553+AH1553</f>
        <v/>
      </c>
      <c r="AJ1553">
        <f>AI1553+((ABS(K1553)/MAX(((F1553)+(G1553)*(AH1553))*(AH1553),1E-6))^2)/(2*$I$5)</f>
        <v/>
      </c>
      <c r="AM1553" t="n">
        <v>0</v>
      </c>
      <c r="AN1553" t="n">
        <v>0</v>
      </c>
      <c r="AO1553">
        <f>AM1553+AN1553</f>
        <v/>
      </c>
      <c r="AP1553">
        <f>AP1552+AO1553</f>
        <v/>
      </c>
      <c r="AQ1553">
        <f>ABS(ABS(K1553)/MAX(((F1553)+(G1553)*(AH1553))*(AH1553),1E-6))/SQRT($I$5*MAX((((F1553)+(G1553)*(AH1553))*(AH1553))/MAX((F1553)+2*(G1553)*(AH1553),1E-6),1E-6))</f>
        <v/>
      </c>
      <c r="AR1553">
        <f>IF(AQ1553&lt;1,"Subcritical","Supercritical")</f>
        <v/>
      </c>
      <c r="AS1553">
        <f>((ABS(K1553)*$D$6)/(MAX(((F1553)+(G1553)*(AH1553))*(AH1553),1E-6)*MAX(((((F1553)+(G1553)*(AH1553))*(AH1553))/MAX((F1553)+2*(AH1553)*SQRT(1+(G1553)^2),1E-6))^(2/3),1E-6)))^2</f>
        <v/>
      </c>
    </row>
    <row r="1554">
      <c r="A1554" t="n">
        <v>16</v>
      </c>
      <c r="B1554" t="n">
        <v>15</v>
      </c>
      <c r="C1554" t="n">
        <v>616548.963</v>
      </c>
      <c r="D1554" t="n">
        <v>3097747.208</v>
      </c>
      <c r="E1554" t="n">
        <v>634.268</v>
      </c>
      <c r="F1554" t="n">
        <v>5.994</v>
      </c>
      <c r="G1554" t="n">
        <v>0</v>
      </c>
      <c r="H1554" t="inlineStr">
        <is>
          <t>Normal</t>
        </is>
      </c>
      <c r="I1554" t="n">
        <v>0.027</v>
      </c>
      <c r="J1554">
        <f>B1554-B1553</f>
        <v/>
      </c>
      <c r="K1554">
        <f>MAX(0.05,K1553-AO1553)</f>
        <v/>
      </c>
      <c r="L1554">
        <f>IF($D$20=0,IFERROR(L1553,MAX($D$16,POWER((ABS(K1554)^2)/($I$5*MAX(F1554,0.1)^2),1/3))),IF(IFERROR(V1553,0)=0,IFERROR(L1553,MAX($D$16,POWER((ABS(K1554)^2)/($I$5*MAX(F1554,0.1)^2),1/3))),IF(OR(IFERROR(L1554,0)=0,IFERROR(S1553,0)&lt;1,IFERROR(S1554,0)&lt;1),MAX($D$16,POWER((ABS(K1554)^2)/($I$5*MAX(F1554,0.1)^2),1/3)),IF(IFERROR(U1554,0)&gt;0,MAX($D$16,IFERROR(L1554,0)+((IFERROR(U1554,0))*$D$18*IF((IFERROR(S1554,0))&lt;1,1,-1))),IF(IFERROR(U1554,0)&lt;0,IF(ABS((MAX($D$16,POWER((ABS(K1554)^2)/($I$5*MAX(F1554,0.1)^2),1/3)))-IFERROR(L1554,0))&gt;$D$19,MAX($D$16,IF((MAX($D$16,POWER((ABS(K1554)^2)/($I$5*MAX(F1554,0.1)^2),1/3)))&gt;IFERROR(L1554,0),MIN((MAX($D$16,POWER((ABS(K1554)^2)/($I$5*MAX(F1554,0.1)^2),1/3))),IFERROR(L1554,0)+(MIN(ABS(IFERROR(U1554,0))*$D$18,ABS((MAX($D$16,POWER((ABS(K1554)^2)/($I$5*MAX(F1554,0.1)^2),1/3)))-IFERROR(L1554,0))))),MAX((MAX($D$16,POWER((ABS(K1554)^2)/($I$5*MAX(F1554,0.1)^2),1/3))),IFERROR(L1554,0)-(MIN(ABS(IFERROR(U1554,0))*$D$18,ABS((MAX($D$16,POWER((ABS(K1554)^2)/($I$5*MAX(F1554,0.1)^2),1/3)))-IFERROR(L1554,0))))))),MAX($D$16,POWER((ABS(K1554)^2)/($I$5*MAX(F1554,0.1)^2),1/3))),MAX($D$16,IFERROR(L1554,0)))))))</f>
        <v/>
      </c>
      <c r="M1554">
        <f>((F1554)+(G1554)*(L1554))*(L1554)</f>
        <v/>
      </c>
      <c r="N1554">
        <f>(((F1554)+(G1554)*(L1554))*(L1554))/MAX((F1554)+2*(L1554)*SQRT(1+(G1554)^2),1E-6)</f>
        <v/>
      </c>
      <c r="O1554">
        <f>ABS(K1554)/MAX(((F1554)+(G1554)*(L1554))*(L1554),1E-6)</f>
        <v/>
      </c>
      <c r="P1554">
        <f>E1554+L1554</f>
        <v/>
      </c>
      <c r="Q1554">
        <f>P1554+((ABS(K1554)/MAX(((F1554)+(G1554)*(L1554))*(L1554),1E-6))^2)/(2*$I$5)</f>
        <v/>
      </c>
      <c r="R1554">
        <f>((ABS(K1554)*$D$6)/(MAX(((F1554)+(G1554)*(L1554))*(L1554),1E-6)*MAX(((((F1554)+(G1554)*(L1554))*(L1554))/MAX((F1554)+2*(L1554)*SQRT(1+(G1554)^2),1E-6))^(2/3),1E-6)))^2</f>
        <v/>
      </c>
      <c r="S1554">
        <f>ABS(ABS(K1554)/MAX(((F1554)+(G1554)*(L1554))*(L1554),1E-6))/SQRT($I$5*MAX((((F1554)+(G1554)*(L1554))*(L1554))/MAX((F1554)+2*(G1554)*(L1554),1E-6),1E-6))</f>
        <v/>
      </c>
      <c r="T1554">
        <f>((F1554)*(L1554)^2)/2+(G1554)*(L1554)^3/3+(ABS(K1554)^2)/($I$5*MAX(((F1554)+(G1554)*(L1554))*(L1554),1E-6))</f>
        <v/>
      </c>
      <c r="U1554">
        <f>IF($D$20=0,0,IFERROR(Q1553-(((R1553+R1554)/2)*J1554)-(IF(O1553&gt;O1554,$D$8*((O1553^2-O1554^2)/(2*$I$5)),$D$9*((O1554^2-O1553^2)/(2*$I$5)))+($D$10*(ABS(I1554)/90)*(MAX(O1553^2,O1554^2)/(2*$I$5))))-Q1554,0))</f>
        <v/>
      </c>
      <c r="V1554">
        <f>IF($D$20=0,1,IFERROR(IF(ROUND(S1554,3)=1,1,IF(AND(ABS(U1554)&lt;$D$19,S1554&gt;1),1,0)),0))</f>
        <v/>
      </c>
      <c r="W1554">
        <f>IF($D$20=0,IFERROR(W1555,MAX($D$16,POWER((ABS(K1554)^2)/($I$5*MAX(F1554,0.1)^2),1/3))),IF(IFERROR(AG1555,0)=0,IFERROR(W1555,MAX($D$16,POWER((ABS(K1554)^2)/($I$5*MAX(F1554,0.1)^2),1/3))),IF(OR(IFERROR(W1554,0)=0,IFERROR(AD1555,0)&gt;1),MAX($D$16,POWER((ABS(K1554)^2)/($I$5*MAX(F1554,0.1)^2),1/3)),IF(IFERROR(AF1554,0)&gt;0,MAX($D$16,IFERROR(W1554,0)+((IFERROR(AF1554,0))*$D$18*IF((IFERROR(AD1554,0))&lt;1,1,-1))),IF(IFERROR(AF1554,0)&lt;0,IF(ABS((MAX($D$16,POWER((ABS(K1554)^2)/($I$5*MAX(F1554,0.1)^2),1/3)))-IFERROR(W1554,0))&gt;$D$19,MAX($D$16,IF((MAX($D$16,POWER((ABS(K1554)^2)/($I$5*MAX(F1554,0.1)^2),1/3)))&gt;IFERROR(W1554,0),MIN((MAX($D$16,POWER((ABS(K1554)^2)/($I$5*MAX(F1554,0.1)^2),1/3))),IFERROR(W1554,0)+(MIN(ABS(IFERROR(AF1554,0))*$D$18,ABS((MAX($D$16,POWER((ABS(K1554)^2)/($I$5*MAX(F1554,0.1)^2),1/3)))-IFERROR(W1554,0))))),MAX((MAX($D$16,POWER((ABS(K1554)^2)/($I$5*MAX(F1554,0.1)^2),1/3))),IFERROR(W1554,0)-(MIN(ABS(IFERROR(AF1554,0))*$D$18,ABS((MAX($D$16,POWER((ABS(K1554)^2)/($I$5*MAX(F1554,0.1)^2),1/3)))-IFERROR(W1554,0))))))),MAX($D$16,POWER((ABS(K1554)^2)/($I$5*MAX(F1554,0.1)^2),1/3))),MAX($D$16,IFERROR(W1554,0)))))))</f>
        <v/>
      </c>
      <c r="X1554">
        <f>((F1554)+(G1554)*(W1554))*(W1554)</f>
        <v/>
      </c>
      <c r="Y1554">
        <f>(((F1554)+(G1554)*(W1554))*(W1554))/MAX((F1554)+2*(W1554)*SQRT(1+(G1554)^2),1E-6)</f>
        <v/>
      </c>
      <c r="Z1554">
        <f>ABS(K1554)/MAX(((F1554)+(G1554)*(W1554))*(W1554),1E-6)</f>
        <v/>
      </c>
      <c r="AA1554">
        <f>E1554+W1554</f>
        <v/>
      </c>
      <c r="AB1554">
        <f>AA1554+((ABS(K1554)/MAX(((F1554)+(G1554)*(W1554))*(W1554),1E-6))^2)/(2*$I$5)</f>
        <v/>
      </c>
      <c r="AC1554">
        <f>((ABS(K1554)*$D$6)/(MAX(((F1554)+(G1554)*(W1554))*(W1554),1E-6)*MAX(((((F1554)+(G1554)*(W1554))*(W1554))/MAX((F1554)+2*(W1554)*SQRT(1+(G1554)^2),1E-6))^(2/3),1E-6)))^2</f>
        <v/>
      </c>
      <c r="AD1554">
        <f>ABS(ABS(K1554)/MAX(((F1554)+(G1554)*(W1554))*(W1554),1E-6))/SQRT($I$5*MAX((((F1554)+(G1554)*(W1554))*(W1554))/MAX((F1554)+2*(G1554)*(W1554),1E-6),1E-6))</f>
        <v/>
      </c>
      <c r="AE1554">
        <f>((F1554)*(W1554)^2)/2+(G1554)*(W1554)^3/3+(ABS(K1554)^2)/($I$5*MAX(((F1554)+(G1554)*(W1554))*(W1554),1E-6))</f>
        <v/>
      </c>
      <c r="AF1554">
        <f>IF($D$20=0,0,IFERROR(AB1555+(((AC1554+AC1555)/2)*J1555)+(IF(Z1554&gt;Z1555,$D$8*((Z1554^2-Z1555^2)/(2*$I$5)),$D$9*((Z1555^2-Z1554^2)/(2*$I$5)))+($D$10*(ABS(I1555)/90)*(MAX(Z1554^2,Z1555^2)/(2*$I$5))))-AB1554,0))</f>
        <v/>
      </c>
      <c r="AG1554">
        <f>IF($D$20=0,1,IFERROR(IF(ROUND(AD1554,3)=1,1,IF(AND(ABS(AF1554)&lt;$D$19,AD1554&lt;1),1,0)),0))</f>
        <v/>
      </c>
      <c r="AH1554">
        <f>IFERROR(IF(V33="Supercritical",MAX($D$16,IFERROR(L1554,MAX($D$16,POWER((ABS(K1554)^2)/($I$5*MAX(F1554,0.1)^2),1/3)))),IF(V33="Subcritical",MAX($D$16,IFERROR(W1554,MAX($D$16,POWER((ABS(K1554)^2)/($I$5*MAX(F1554,0.1)^2),1/3)))),IF(AND(IFERROR(V1554,0)=1,IFERROR(AG1554,0)=1),IF(IFERROR(T1554,-1E99)&gt;=IFERROR(AE1554,-1E99),MAX($D$16,IFERROR(L1554,MAX($D$16,POWER((ABS(K1554)^2)/($I$5*MAX(F1554,0.1)^2),1/3)))),MAX($D$16,IFERROR(W1554,MAX($D$16,POWER((ABS(K1554)^2)/($I$5*MAX(F1554,0.1)^2),1/3))))),IF(IFERROR(V1554,0)=1,MAX($D$16,IFERROR(L1554,MAX($D$16,POWER((ABS(K1554)^2)/($I$5*MAX(F1554,0.1)^2),1/3)))),IF(IFERROR(AG1554,0)=1,MAX($D$16,IFERROR(W1554,MAX($D$16,POWER((ABS(K1554)^2)/($I$5*MAX(F1554,0.1)^2),1/3)))),MAX($D$16,POWER((ABS(K1554)^2)/($I$5*MAX(F1554,0.1)^2),1/3))))))),MAX($D$16,POWER((ABS(K1554)^2)/($I$5*MAX(F1554,0.1)^2),1/3)))</f>
        <v/>
      </c>
      <c r="AI1554">
        <f>E1554+AH1554</f>
        <v/>
      </c>
      <c r="AJ1554">
        <f>AI1554+((ABS(K1554)/MAX(((F1554)+(G1554)*(AH1554))*(AH1554),1E-6))^2)/(2*$I$5)</f>
        <v/>
      </c>
      <c r="AM1554" t="n">
        <v>0</v>
      </c>
      <c r="AN1554" t="n">
        <v>0</v>
      </c>
      <c r="AO1554">
        <f>AM1554+AN1554</f>
        <v/>
      </c>
      <c r="AP1554">
        <f>AP1553+AO1554</f>
        <v/>
      </c>
      <c r="AQ1554">
        <f>ABS(ABS(K1554)/MAX(((F1554)+(G1554)*(AH1554))*(AH1554),1E-6))/SQRT($I$5*MAX((((F1554)+(G1554)*(AH1554))*(AH1554))/MAX((F1554)+2*(G1554)*(AH1554),1E-6),1E-6))</f>
        <v/>
      </c>
      <c r="AR1554">
        <f>IF(AQ1554&lt;1,"Subcritical","Supercritical")</f>
        <v/>
      </c>
      <c r="AS1554">
        <f>((ABS(K1554)*$D$6)/(MAX(((F1554)+(G1554)*(AH1554))*(AH1554),1E-6)*MAX(((((F1554)+(G1554)*(AH1554))*(AH1554))/MAX((F1554)+2*(AH1554)*SQRT(1+(G1554)^2),1E-6))^(2/3),1E-6)))^2</f>
        <v/>
      </c>
    </row>
    <row r="1555">
      <c r="A1555" t="n">
        <v>17</v>
      </c>
      <c r="B1555" t="n">
        <v>16</v>
      </c>
      <c r="C1555" t="n">
        <v>616548.493</v>
      </c>
      <c r="D1555" t="n">
        <v>3097746.325</v>
      </c>
      <c r="E1555" t="n">
        <v>634.266</v>
      </c>
      <c r="F1555" t="n">
        <v>5.994</v>
      </c>
      <c r="G1555" t="n">
        <v>0</v>
      </c>
      <c r="H1555" t="inlineStr">
        <is>
          <t>Normal</t>
        </is>
      </c>
      <c r="I1555" t="n">
        <v>0</v>
      </c>
      <c r="J1555">
        <f>B1555-B1554</f>
        <v/>
      </c>
      <c r="K1555">
        <f>MAX(0.05,K1554-AO1554)</f>
        <v/>
      </c>
      <c r="L1555">
        <f>IF($D$20=0,IFERROR(L1554,MAX($D$16,POWER((ABS(K1555)^2)/($I$5*MAX(F1555,0.1)^2),1/3))),IF(IFERROR(V1554,0)=0,IFERROR(L1554,MAX($D$16,POWER((ABS(K1555)^2)/($I$5*MAX(F1555,0.1)^2),1/3))),IF(OR(IFERROR(L1555,0)=0,IFERROR(S1554,0)&lt;1,IFERROR(S1555,0)&lt;1),MAX($D$16,POWER((ABS(K1555)^2)/($I$5*MAX(F1555,0.1)^2),1/3)),IF(IFERROR(U1555,0)&gt;0,MAX($D$16,IFERROR(L1555,0)+((IFERROR(U1555,0))*$D$18*IF((IFERROR(S1555,0))&lt;1,1,-1))),IF(IFERROR(U1555,0)&lt;0,IF(ABS((MAX($D$16,POWER((ABS(K1555)^2)/($I$5*MAX(F1555,0.1)^2),1/3)))-IFERROR(L1555,0))&gt;$D$19,MAX($D$16,IF((MAX($D$16,POWER((ABS(K1555)^2)/($I$5*MAX(F1555,0.1)^2),1/3)))&gt;IFERROR(L1555,0),MIN((MAX($D$16,POWER((ABS(K1555)^2)/($I$5*MAX(F1555,0.1)^2),1/3))),IFERROR(L1555,0)+(MIN(ABS(IFERROR(U1555,0))*$D$18,ABS((MAX($D$16,POWER((ABS(K1555)^2)/($I$5*MAX(F1555,0.1)^2),1/3)))-IFERROR(L1555,0))))),MAX((MAX($D$16,POWER((ABS(K1555)^2)/($I$5*MAX(F1555,0.1)^2),1/3))),IFERROR(L1555,0)-(MIN(ABS(IFERROR(U1555,0))*$D$18,ABS((MAX($D$16,POWER((ABS(K1555)^2)/($I$5*MAX(F1555,0.1)^2),1/3)))-IFERROR(L1555,0))))))),MAX($D$16,POWER((ABS(K1555)^2)/($I$5*MAX(F1555,0.1)^2),1/3))),MAX($D$16,IFERROR(L1555,0)))))))</f>
        <v/>
      </c>
      <c r="M1555">
        <f>((F1555)+(G1555)*(L1555))*(L1555)</f>
        <v/>
      </c>
      <c r="N1555">
        <f>(((F1555)+(G1555)*(L1555))*(L1555))/MAX((F1555)+2*(L1555)*SQRT(1+(G1555)^2),1E-6)</f>
        <v/>
      </c>
      <c r="O1555">
        <f>ABS(K1555)/MAX(((F1555)+(G1555)*(L1555))*(L1555),1E-6)</f>
        <v/>
      </c>
      <c r="P1555">
        <f>E1555+L1555</f>
        <v/>
      </c>
      <c r="Q1555">
        <f>P1555+((ABS(K1555)/MAX(((F1555)+(G1555)*(L1555))*(L1555),1E-6))^2)/(2*$I$5)</f>
        <v/>
      </c>
      <c r="R1555">
        <f>((ABS(K1555)*$D$6)/(MAX(((F1555)+(G1555)*(L1555))*(L1555),1E-6)*MAX(((((F1555)+(G1555)*(L1555))*(L1555))/MAX((F1555)+2*(L1555)*SQRT(1+(G1555)^2),1E-6))^(2/3),1E-6)))^2</f>
        <v/>
      </c>
      <c r="S1555">
        <f>ABS(ABS(K1555)/MAX(((F1555)+(G1555)*(L1555))*(L1555),1E-6))/SQRT($I$5*MAX((((F1555)+(G1555)*(L1555))*(L1555))/MAX((F1555)+2*(G1555)*(L1555),1E-6),1E-6))</f>
        <v/>
      </c>
      <c r="T1555">
        <f>((F1555)*(L1555)^2)/2+(G1555)*(L1555)^3/3+(ABS(K1555)^2)/($I$5*MAX(((F1555)+(G1555)*(L1555))*(L1555),1E-6))</f>
        <v/>
      </c>
      <c r="U1555">
        <f>IF($D$20=0,0,IFERROR(Q1554-(((R1554+R1555)/2)*J1555)-(IF(O1554&gt;O1555,$D$8*((O1554^2-O1555^2)/(2*$I$5)),$D$9*((O1555^2-O1554^2)/(2*$I$5)))+($D$10*(ABS(I1555)/90)*(MAX(O1554^2,O1555^2)/(2*$I$5))))-Q1555,0))</f>
        <v/>
      </c>
      <c r="V1555">
        <f>IF($D$20=0,1,IFERROR(IF(ROUND(S1555,3)=1,1,IF(AND(ABS(U1555)&lt;$D$19,S1555&gt;1),1,0)),0))</f>
        <v/>
      </c>
      <c r="W1555">
        <f>IF($D$20=0,IFERROR(W1556,MAX($D$16,POWER((ABS(K1555)^2)/($I$5*MAX(F1555,0.1)^2),1/3))),IF(IFERROR(AG1556,0)=0,IFERROR(W1556,MAX($D$16,POWER((ABS(K1555)^2)/($I$5*MAX(F1555,0.1)^2),1/3))),IF(OR(IFERROR(W1555,0)=0,IFERROR(AD1556,0)&gt;1),MAX($D$16,POWER((ABS(K1555)^2)/($I$5*MAX(F1555,0.1)^2),1/3)),IF(IFERROR(AF1555,0)&gt;0,MAX($D$16,IFERROR(W1555,0)+((IFERROR(AF1555,0))*$D$18*IF((IFERROR(AD1555,0))&lt;1,1,-1))),IF(IFERROR(AF1555,0)&lt;0,IF(ABS((MAX($D$16,POWER((ABS(K1555)^2)/($I$5*MAX(F1555,0.1)^2),1/3)))-IFERROR(W1555,0))&gt;$D$19,MAX($D$16,IF((MAX($D$16,POWER((ABS(K1555)^2)/($I$5*MAX(F1555,0.1)^2),1/3)))&gt;IFERROR(W1555,0),MIN((MAX($D$16,POWER((ABS(K1555)^2)/($I$5*MAX(F1555,0.1)^2),1/3))),IFERROR(W1555,0)+(MIN(ABS(IFERROR(AF1555,0))*$D$18,ABS((MAX($D$16,POWER((ABS(K1555)^2)/($I$5*MAX(F1555,0.1)^2),1/3)))-IFERROR(W1555,0))))),MAX((MAX($D$16,POWER((ABS(K1555)^2)/($I$5*MAX(F1555,0.1)^2),1/3))),IFERROR(W1555,0)-(MIN(ABS(IFERROR(AF1555,0))*$D$18,ABS((MAX($D$16,POWER((ABS(K1555)^2)/($I$5*MAX(F1555,0.1)^2),1/3)))-IFERROR(W1555,0))))))),MAX($D$16,POWER((ABS(K1555)^2)/($I$5*MAX(F1555,0.1)^2),1/3))),MAX($D$16,IFERROR(W1555,0)))))))</f>
        <v/>
      </c>
      <c r="X1555">
        <f>((F1555)+(G1555)*(W1555))*(W1555)</f>
        <v/>
      </c>
      <c r="Y1555">
        <f>(((F1555)+(G1555)*(W1555))*(W1555))/MAX((F1555)+2*(W1555)*SQRT(1+(G1555)^2),1E-6)</f>
        <v/>
      </c>
      <c r="Z1555">
        <f>ABS(K1555)/MAX(((F1555)+(G1555)*(W1555))*(W1555),1E-6)</f>
        <v/>
      </c>
      <c r="AA1555">
        <f>E1555+W1555</f>
        <v/>
      </c>
      <c r="AB1555">
        <f>AA1555+((ABS(K1555)/MAX(((F1555)+(G1555)*(W1555))*(W1555),1E-6))^2)/(2*$I$5)</f>
        <v/>
      </c>
      <c r="AC1555">
        <f>((ABS(K1555)*$D$6)/(MAX(((F1555)+(G1555)*(W1555))*(W1555),1E-6)*MAX(((((F1555)+(G1555)*(W1555))*(W1555))/MAX((F1555)+2*(W1555)*SQRT(1+(G1555)^2),1E-6))^(2/3),1E-6)))^2</f>
        <v/>
      </c>
      <c r="AD1555">
        <f>ABS(ABS(K1555)/MAX(((F1555)+(G1555)*(W1555))*(W1555),1E-6))/SQRT($I$5*MAX((((F1555)+(G1555)*(W1555))*(W1555))/MAX((F1555)+2*(G1555)*(W1555),1E-6),1E-6))</f>
        <v/>
      </c>
      <c r="AE1555">
        <f>((F1555)*(W1555)^2)/2+(G1555)*(W1555)^3/3+(ABS(K1555)^2)/($I$5*MAX(((F1555)+(G1555)*(W1555))*(W1555),1E-6))</f>
        <v/>
      </c>
      <c r="AF1555">
        <f>IF($D$20=0,0,IFERROR(AB1556+(((AC1555+AC1556)/2)*J1556)+(IF(Z1555&gt;Z1556,$D$8*((Z1555^2-Z1556^2)/(2*$I$5)),$D$9*((Z1556^2-Z1555^2)/(2*$I$5)))+($D$10*(ABS(I1556)/90)*(MAX(Z1555^2,Z1556^2)/(2*$I$5))))-AB1555,0))</f>
        <v/>
      </c>
      <c r="AG1555">
        <f>IF($D$20=0,1,IFERROR(IF(ROUND(AD1555,3)=1,1,IF(AND(ABS(AF1555)&lt;$D$19,AD1555&lt;1),1,0)),0))</f>
        <v/>
      </c>
      <c r="AH1555">
        <f>IFERROR(IF(V33="Supercritical",MAX($D$16,IFERROR(L1555,MAX($D$16,POWER((ABS(K1555)^2)/($I$5*MAX(F1555,0.1)^2),1/3)))),IF(V33="Subcritical",MAX($D$16,IFERROR(W1555,MAX($D$16,POWER((ABS(K1555)^2)/($I$5*MAX(F1555,0.1)^2),1/3)))),IF(AND(IFERROR(V1555,0)=1,IFERROR(AG1555,0)=1),IF(IFERROR(T1555,-1E99)&gt;=IFERROR(AE1555,-1E99),MAX($D$16,IFERROR(L1555,MAX($D$16,POWER((ABS(K1555)^2)/($I$5*MAX(F1555,0.1)^2),1/3)))),MAX($D$16,IFERROR(W1555,MAX($D$16,POWER((ABS(K1555)^2)/($I$5*MAX(F1555,0.1)^2),1/3))))),IF(IFERROR(V1555,0)=1,MAX($D$16,IFERROR(L1555,MAX($D$16,POWER((ABS(K1555)^2)/($I$5*MAX(F1555,0.1)^2),1/3)))),IF(IFERROR(AG1555,0)=1,MAX($D$16,IFERROR(W1555,MAX($D$16,POWER((ABS(K1555)^2)/($I$5*MAX(F1555,0.1)^2),1/3)))),MAX($D$16,POWER((ABS(K1555)^2)/($I$5*MAX(F1555,0.1)^2),1/3))))))),MAX($D$16,POWER((ABS(K1555)^2)/($I$5*MAX(F1555,0.1)^2),1/3)))</f>
        <v/>
      </c>
      <c r="AI1555">
        <f>E1555+AH1555</f>
        <v/>
      </c>
      <c r="AJ1555">
        <f>AI1555+((ABS(K1555)/MAX(((F1555)+(G1555)*(AH1555))*(AH1555),1E-6))^2)/(2*$I$5)</f>
        <v/>
      </c>
      <c r="AM1555" t="n">
        <v>0</v>
      </c>
      <c r="AN1555" t="n">
        <v>0</v>
      </c>
      <c r="AO1555">
        <f>AM1555+AN1555</f>
        <v/>
      </c>
      <c r="AP1555">
        <f>AP1554+AO1555</f>
        <v/>
      </c>
      <c r="AQ1555">
        <f>ABS(ABS(K1555)/MAX(((F1555)+(G1555)*(AH1555))*(AH1555),1E-6))/SQRT($I$5*MAX((((F1555)+(G1555)*(AH1555))*(AH1555))/MAX((F1555)+2*(G1555)*(AH1555),1E-6),1E-6))</f>
        <v/>
      </c>
      <c r="AR1555">
        <f>IF(AQ1555&lt;1,"Subcritical","Supercritical")</f>
        <v/>
      </c>
      <c r="AS1555">
        <f>((ABS(K1555)*$D$6)/(MAX(((F1555)+(G1555)*(AH1555))*(AH1555),1E-6)*MAX(((((F1555)+(G1555)*(AH1555))*(AH1555))/MAX((F1555)+2*(AH1555)*SQRT(1+(G1555)^2),1E-6))^(2/3),1E-6)))^2</f>
        <v/>
      </c>
    </row>
    <row r="1556">
      <c r="A1556" t="n">
        <v>18</v>
      </c>
      <c r="B1556" t="n">
        <v>17.001</v>
      </c>
      <c r="C1556" t="n">
        <v>616548.023</v>
      </c>
      <c r="D1556" t="n">
        <v>3097745.442</v>
      </c>
      <c r="E1556" t="n">
        <v>634.264</v>
      </c>
      <c r="F1556" t="n">
        <v>5.994</v>
      </c>
      <c r="G1556" t="n">
        <v>0</v>
      </c>
      <c r="H1556" t="inlineStr">
        <is>
          <t>Normal</t>
        </is>
      </c>
      <c r="I1556" t="n">
        <v>0.151</v>
      </c>
      <c r="J1556">
        <f>B1556-B1555</f>
        <v/>
      </c>
      <c r="K1556">
        <f>MAX(0.05,K1555-AO1555)</f>
        <v/>
      </c>
      <c r="L1556">
        <f>IF($D$20=0,IFERROR(L1555,MAX($D$16,POWER((ABS(K1556)^2)/($I$5*MAX(F1556,0.1)^2),1/3))),IF(IFERROR(V1555,0)=0,IFERROR(L1555,MAX($D$16,POWER((ABS(K1556)^2)/($I$5*MAX(F1556,0.1)^2),1/3))),IF(OR(IFERROR(L1556,0)=0,IFERROR(S1555,0)&lt;1,IFERROR(S1556,0)&lt;1),MAX($D$16,POWER((ABS(K1556)^2)/($I$5*MAX(F1556,0.1)^2),1/3)),IF(IFERROR(U1556,0)&gt;0,MAX($D$16,IFERROR(L1556,0)+((IFERROR(U1556,0))*$D$18*IF((IFERROR(S1556,0))&lt;1,1,-1))),IF(IFERROR(U1556,0)&lt;0,IF(ABS((MAX($D$16,POWER((ABS(K1556)^2)/($I$5*MAX(F1556,0.1)^2),1/3)))-IFERROR(L1556,0))&gt;$D$19,MAX($D$16,IF((MAX($D$16,POWER((ABS(K1556)^2)/($I$5*MAX(F1556,0.1)^2),1/3)))&gt;IFERROR(L1556,0),MIN((MAX($D$16,POWER((ABS(K1556)^2)/($I$5*MAX(F1556,0.1)^2),1/3))),IFERROR(L1556,0)+(MIN(ABS(IFERROR(U1556,0))*$D$18,ABS((MAX($D$16,POWER((ABS(K1556)^2)/($I$5*MAX(F1556,0.1)^2),1/3)))-IFERROR(L1556,0))))),MAX((MAX($D$16,POWER((ABS(K1556)^2)/($I$5*MAX(F1556,0.1)^2),1/3))),IFERROR(L1556,0)-(MIN(ABS(IFERROR(U1556,0))*$D$18,ABS((MAX($D$16,POWER((ABS(K1556)^2)/($I$5*MAX(F1556,0.1)^2),1/3)))-IFERROR(L1556,0))))))),MAX($D$16,POWER((ABS(K1556)^2)/($I$5*MAX(F1556,0.1)^2),1/3))),MAX($D$16,IFERROR(L1556,0)))))))</f>
        <v/>
      </c>
      <c r="M1556">
        <f>((F1556)+(G1556)*(L1556))*(L1556)</f>
        <v/>
      </c>
      <c r="N1556">
        <f>(((F1556)+(G1556)*(L1556))*(L1556))/MAX((F1556)+2*(L1556)*SQRT(1+(G1556)^2),1E-6)</f>
        <v/>
      </c>
      <c r="O1556">
        <f>ABS(K1556)/MAX(((F1556)+(G1556)*(L1556))*(L1556),1E-6)</f>
        <v/>
      </c>
      <c r="P1556">
        <f>E1556+L1556</f>
        <v/>
      </c>
      <c r="Q1556">
        <f>P1556+((ABS(K1556)/MAX(((F1556)+(G1556)*(L1556))*(L1556),1E-6))^2)/(2*$I$5)</f>
        <v/>
      </c>
      <c r="R1556">
        <f>((ABS(K1556)*$D$6)/(MAX(((F1556)+(G1556)*(L1556))*(L1556),1E-6)*MAX(((((F1556)+(G1556)*(L1556))*(L1556))/MAX((F1556)+2*(L1556)*SQRT(1+(G1556)^2),1E-6))^(2/3),1E-6)))^2</f>
        <v/>
      </c>
      <c r="S1556">
        <f>ABS(ABS(K1556)/MAX(((F1556)+(G1556)*(L1556))*(L1556),1E-6))/SQRT($I$5*MAX((((F1556)+(G1556)*(L1556))*(L1556))/MAX((F1556)+2*(G1556)*(L1556),1E-6),1E-6))</f>
        <v/>
      </c>
      <c r="T1556">
        <f>((F1556)*(L1556)^2)/2+(G1556)*(L1556)^3/3+(ABS(K1556)^2)/($I$5*MAX(((F1556)+(G1556)*(L1556))*(L1556),1E-6))</f>
        <v/>
      </c>
      <c r="U1556">
        <f>IF($D$20=0,0,IFERROR(Q1555-(((R1555+R1556)/2)*J1556)-(IF(O1555&gt;O1556,$D$8*((O1555^2-O1556^2)/(2*$I$5)),$D$9*((O1556^2-O1555^2)/(2*$I$5)))+($D$10*(ABS(I1556)/90)*(MAX(O1555^2,O1556^2)/(2*$I$5))))-Q1556,0))</f>
        <v/>
      </c>
      <c r="V1556">
        <f>IF($D$20=0,1,IFERROR(IF(ROUND(S1556,3)=1,1,IF(AND(ABS(U1556)&lt;$D$19,S1556&gt;1),1,0)),0))</f>
        <v/>
      </c>
      <c r="W1556">
        <f>IF($D$20=0,IFERROR(W1557,MAX($D$16,POWER((ABS(K1556)^2)/($I$5*MAX(F1556,0.1)^2),1/3))),IF(IFERROR(AG1557,0)=0,IFERROR(W1557,MAX($D$16,POWER((ABS(K1556)^2)/($I$5*MAX(F1556,0.1)^2),1/3))),IF(OR(IFERROR(W1556,0)=0,IFERROR(AD1557,0)&gt;1),MAX($D$16,POWER((ABS(K1556)^2)/($I$5*MAX(F1556,0.1)^2),1/3)),IF(IFERROR(AF1556,0)&gt;0,MAX($D$16,IFERROR(W1556,0)+((IFERROR(AF1556,0))*$D$18*IF((IFERROR(AD1556,0))&lt;1,1,-1))),IF(IFERROR(AF1556,0)&lt;0,IF(ABS((MAX($D$16,POWER((ABS(K1556)^2)/($I$5*MAX(F1556,0.1)^2),1/3)))-IFERROR(W1556,0))&gt;$D$19,MAX($D$16,IF((MAX($D$16,POWER((ABS(K1556)^2)/($I$5*MAX(F1556,0.1)^2),1/3)))&gt;IFERROR(W1556,0),MIN((MAX($D$16,POWER((ABS(K1556)^2)/($I$5*MAX(F1556,0.1)^2),1/3))),IFERROR(W1556,0)+(MIN(ABS(IFERROR(AF1556,0))*$D$18,ABS((MAX($D$16,POWER((ABS(K1556)^2)/($I$5*MAX(F1556,0.1)^2),1/3)))-IFERROR(W1556,0))))),MAX((MAX($D$16,POWER((ABS(K1556)^2)/($I$5*MAX(F1556,0.1)^2),1/3))),IFERROR(W1556,0)-(MIN(ABS(IFERROR(AF1556,0))*$D$18,ABS((MAX($D$16,POWER((ABS(K1556)^2)/($I$5*MAX(F1556,0.1)^2),1/3)))-IFERROR(W1556,0))))))),MAX($D$16,POWER((ABS(K1556)^2)/($I$5*MAX(F1556,0.1)^2),1/3))),MAX($D$16,IFERROR(W1556,0)))))))</f>
        <v/>
      </c>
      <c r="X1556">
        <f>((F1556)+(G1556)*(W1556))*(W1556)</f>
        <v/>
      </c>
      <c r="Y1556">
        <f>(((F1556)+(G1556)*(W1556))*(W1556))/MAX((F1556)+2*(W1556)*SQRT(1+(G1556)^2),1E-6)</f>
        <v/>
      </c>
      <c r="Z1556">
        <f>ABS(K1556)/MAX(((F1556)+(G1556)*(W1556))*(W1556),1E-6)</f>
        <v/>
      </c>
      <c r="AA1556">
        <f>E1556+W1556</f>
        <v/>
      </c>
      <c r="AB1556">
        <f>AA1556+((ABS(K1556)/MAX(((F1556)+(G1556)*(W1556))*(W1556),1E-6))^2)/(2*$I$5)</f>
        <v/>
      </c>
      <c r="AC1556">
        <f>((ABS(K1556)*$D$6)/(MAX(((F1556)+(G1556)*(W1556))*(W1556),1E-6)*MAX(((((F1556)+(G1556)*(W1556))*(W1556))/MAX((F1556)+2*(W1556)*SQRT(1+(G1556)^2),1E-6))^(2/3),1E-6)))^2</f>
        <v/>
      </c>
      <c r="AD1556">
        <f>ABS(ABS(K1556)/MAX(((F1556)+(G1556)*(W1556))*(W1556),1E-6))/SQRT($I$5*MAX((((F1556)+(G1556)*(W1556))*(W1556))/MAX((F1556)+2*(G1556)*(W1556),1E-6),1E-6))</f>
        <v/>
      </c>
      <c r="AE1556">
        <f>((F1556)*(W1556)^2)/2+(G1556)*(W1556)^3/3+(ABS(K1556)^2)/($I$5*MAX(((F1556)+(G1556)*(W1556))*(W1556),1E-6))</f>
        <v/>
      </c>
      <c r="AF1556">
        <f>IF($D$20=0,0,IFERROR(AB1557+(((AC1556+AC1557)/2)*J1557)+(IF(Z1556&gt;Z1557,$D$8*((Z1556^2-Z1557^2)/(2*$I$5)),$D$9*((Z1557^2-Z1556^2)/(2*$I$5)))+($D$10*(ABS(I1557)/90)*(MAX(Z1556^2,Z1557^2)/(2*$I$5))))-AB1556,0))</f>
        <v/>
      </c>
      <c r="AG1556">
        <f>IF($D$20=0,1,IFERROR(IF(ROUND(AD1556,3)=1,1,IF(AND(ABS(AF1556)&lt;$D$19,AD1556&lt;1),1,0)),0))</f>
        <v/>
      </c>
      <c r="AH1556">
        <f>IFERROR(IF(V33="Supercritical",MAX($D$16,IFERROR(L1556,MAX($D$16,POWER((ABS(K1556)^2)/($I$5*MAX(F1556,0.1)^2),1/3)))),IF(V33="Subcritical",MAX($D$16,IFERROR(W1556,MAX($D$16,POWER((ABS(K1556)^2)/($I$5*MAX(F1556,0.1)^2),1/3)))),IF(AND(IFERROR(V1556,0)=1,IFERROR(AG1556,0)=1),IF(IFERROR(T1556,-1E99)&gt;=IFERROR(AE1556,-1E99),MAX($D$16,IFERROR(L1556,MAX($D$16,POWER((ABS(K1556)^2)/($I$5*MAX(F1556,0.1)^2),1/3)))),MAX($D$16,IFERROR(W1556,MAX($D$16,POWER((ABS(K1556)^2)/($I$5*MAX(F1556,0.1)^2),1/3))))),IF(IFERROR(V1556,0)=1,MAX($D$16,IFERROR(L1556,MAX($D$16,POWER((ABS(K1556)^2)/($I$5*MAX(F1556,0.1)^2),1/3)))),IF(IFERROR(AG1556,0)=1,MAX($D$16,IFERROR(W1556,MAX($D$16,POWER((ABS(K1556)^2)/($I$5*MAX(F1556,0.1)^2),1/3)))),MAX($D$16,POWER((ABS(K1556)^2)/($I$5*MAX(F1556,0.1)^2),1/3))))))),MAX($D$16,POWER((ABS(K1556)^2)/($I$5*MAX(F1556,0.1)^2),1/3)))</f>
        <v/>
      </c>
      <c r="AI1556">
        <f>E1556+AH1556</f>
        <v/>
      </c>
      <c r="AJ1556">
        <f>AI1556+((ABS(K1556)/MAX(((F1556)+(G1556)*(AH1556))*(AH1556),1E-6))^2)/(2*$I$5)</f>
        <v/>
      </c>
      <c r="AM1556" t="n">
        <v>0</v>
      </c>
      <c r="AN1556" t="n">
        <v>0</v>
      </c>
      <c r="AO1556">
        <f>AM1556+AN1556</f>
        <v/>
      </c>
      <c r="AP1556">
        <f>AP1555+AO1556</f>
        <v/>
      </c>
      <c r="AQ1556">
        <f>ABS(ABS(K1556)/MAX(((F1556)+(G1556)*(AH1556))*(AH1556),1E-6))/SQRT($I$5*MAX((((F1556)+(G1556)*(AH1556))*(AH1556))/MAX((F1556)+2*(G1556)*(AH1556),1E-6),1E-6))</f>
        <v/>
      </c>
      <c r="AR1556">
        <f>IF(AQ1556&lt;1,"Subcritical","Supercritical")</f>
        <v/>
      </c>
      <c r="AS1556">
        <f>((ABS(K1556)*$D$6)/(MAX(((F1556)+(G1556)*(AH1556))*(AH1556),1E-6)*MAX(((((F1556)+(G1556)*(AH1556))*(AH1556))/MAX((F1556)+2*(AH1556)*SQRT(1+(G1556)^2),1E-6))^(2/3),1E-6)))^2</f>
        <v/>
      </c>
    </row>
    <row r="1557">
      <c r="A1557" t="n">
        <v>19</v>
      </c>
      <c r="B1557" t="n">
        <v>17.255</v>
      </c>
      <c r="C1557" t="n">
        <v>616547.904</v>
      </c>
      <c r="D1557" t="n">
        <v>3097745.217</v>
      </c>
      <c r="E1557" t="n">
        <v>634.2619999999999</v>
      </c>
      <c r="F1557" t="n">
        <v>5.994</v>
      </c>
      <c r="G1557" t="n">
        <v>0</v>
      </c>
      <c r="H1557" t="inlineStr">
        <is>
          <t>Normal</t>
        </is>
      </c>
      <c r="I1557" t="n">
        <v>0</v>
      </c>
      <c r="J1557">
        <f>B1557-B1556</f>
        <v/>
      </c>
      <c r="K1557">
        <f>MAX(0.05,K1556-AO1556)</f>
        <v/>
      </c>
      <c r="L1557">
        <f>IF($D$20=0,IFERROR(L1556,MAX($D$16,POWER((ABS(K1557)^2)/($I$5*MAX(F1557,0.1)^2),1/3))),IF(IFERROR(V1556,0)=0,IFERROR(L1556,MAX($D$16,POWER((ABS(K1557)^2)/($I$5*MAX(F1557,0.1)^2),1/3))),IF(OR(IFERROR(L1557,0)=0,IFERROR(S1556,0)&lt;1,IFERROR(S1557,0)&lt;1),MAX($D$16,POWER((ABS(K1557)^2)/($I$5*MAX(F1557,0.1)^2),1/3)),IF(IFERROR(U1557,0)&gt;0,MAX($D$16,IFERROR(L1557,0)+((IFERROR(U1557,0))*$D$18*IF((IFERROR(S1557,0))&lt;1,1,-1))),IF(IFERROR(U1557,0)&lt;0,IF(ABS((MAX($D$16,POWER((ABS(K1557)^2)/($I$5*MAX(F1557,0.1)^2),1/3)))-IFERROR(L1557,0))&gt;$D$19,MAX($D$16,IF((MAX($D$16,POWER((ABS(K1557)^2)/($I$5*MAX(F1557,0.1)^2),1/3)))&gt;IFERROR(L1557,0),MIN((MAX($D$16,POWER((ABS(K1557)^2)/($I$5*MAX(F1557,0.1)^2),1/3))),IFERROR(L1557,0)+(MIN(ABS(IFERROR(U1557,0))*$D$18,ABS((MAX($D$16,POWER((ABS(K1557)^2)/($I$5*MAX(F1557,0.1)^2),1/3)))-IFERROR(L1557,0))))),MAX((MAX($D$16,POWER((ABS(K1557)^2)/($I$5*MAX(F1557,0.1)^2),1/3))),IFERROR(L1557,0)-(MIN(ABS(IFERROR(U1557,0))*$D$18,ABS((MAX($D$16,POWER((ABS(K1557)^2)/($I$5*MAX(F1557,0.1)^2),1/3)))-IFERROR(L1557,0))))))),MAX($D$16,POWER((ABS(K1557)^2)/($I$5*MAX(F1557,0.1)^2),1/3))),MAX($D$16,IFERROR(L1557,0)))))))</f>
        <v/>
      </c>
      <c r="M1557">
        <f>((F1557)+(G1557)*(L1557))*(L1557)</f>
        <v/>
      </c>
      <c r="N1557">
        <f>(((F1557)+(G1557)*(L1557))*(L1557))/MAX((F1557)+2*(L1557)*SQRT(1+(G1557)^2),1E-6)</f>
        <v/>
      </c>
      <c r="O1557">
        <f>ABS(K1557)/MAX(((F1557)+(G1557)*(L1557))*(L1557),1E-6)</f>
        <v/>
      </c>
      <c r="P1557">
        <f>E1557+L1557</f>
        <v/>
      </c>
      <c r="Q1557">
        <f>P1557+((ABS(K1557)/MAX(((F1557)+(G1557)*(L1557))*(L1557),1E-6))^2)/(2*$I$5)</f>
        <v/>
      </c>
      <c r="R1557">
        <f>((ABS(K1557)*$D$6)/(MAX(((F1557)+(G1557)*(L1557))*(L1557),1E-6)*MAX(((((F1557)+(G1557)*(L1557))*(L1557))/MAX((F1557)+2*(L1557)*SQRT(1+(G1557)^2),1E-6))^(2/3),1E-6)))^2</f>
        <v/>
      </c>
      <c r="S1557">
        <f>ABS(ABS(K1557)/MAX(((F1557)+(G1557)*(L1557))*(L1557),1E-6))/SQRT($I$5*MAX((((F1557)+(G1557)*(L1557))*(L1557))/MAX((F1557)+2*(G1557)*(L1557),1E-6),1E-6))</f>
        <v/>
      </c>
      <c r="T1557">
        <f>((F1557)*(L1557)^2)/2+(G1557)*(L1557)^3/3+(ABS(K1557)^2)/($I$5*MAX(((F1557)+(G1557)*(L1557))*(L1557),1E-6))</f>
        <v/>
      </c>
      <c r="U1557">
        <f>IF($D$20=0,0,IFERROR(Q1556-(((R1556+R1557)/2)*J1557)-(IF(O1556&gt;O1557,$D$8*((O1556^2-O1557^2)/(2*$I$5)),$D$9*((O1557^2-O1556^2)/(2*$I$5)))+($D$10*(ABS(I1557)/90)*(MAX(O1556^2,O1557^2)/(2*$I$5))))-Q1557,0))</f>
        <v/>
      </c>
      <c r="V1557">
        <f>IF($D$20=0,1,IFERROR(IF(ROUND(S1557,3)=1,1,IF(AND(ABS(U1557)&lt;$D$19,S1557&gt;1),1,0)),0))</f>
        <v/>
      </c>
      <c r="W1557">
        <f>MAX($D$16,($I$13)-E1557)</f>
        <v/>
      </c>
      <c r="X1557">
        <f>((F1557)+(G1557)*(W1557))*(W1557)</f>
        <v/>
      </c>
      <c r="Y1557">
        <f>(((F1557)+(G1557)*(W1557))*(W1557))/MAX((F1557)+2*(W1557)*SQRT(1+(G1557)^2),1E-6)</f>
        <v/>
      </c>
      <c r="Z1557">
        <f>ABS(K1557)/MAX(((F1557)+(G1557)*(W1557))*(W1557),1E-6)</f>
        <v/>
      </c>
      <c r="AA1557">
        <f>E1557+W1557</f>
        <v/>
      </c>
      <c r="AB1557">
        <f>AA1557+((ABS(K1557)/MAX(((F1557)+(G1557)*(W1557))*(W1557),1E-6))^2)/(2*$I$5)</f>
        <v/>
      </c>
      <c r="AC1557">
        <f>((ABS(K1557)*$D$6)/(MAX(((F1557)+(G1557)*(W1557))*(W1557),1E-6)*MAX(((((F1557)+(G1557)*(W1557))*(W1557))/MAX((F1557)+2*(W1557)*SQRT(1+(G1557)^2),1E-6))^(2/3),1E-6)))^2</f>
        <v/>
      </c>
      <c r="AD1557">
        <f>ABS(ABS(K1557)/MAX(((F1557)+(G1557)*(W1557))*(W1557),1E-6))/SQRT($I$5*MAX((((F1557)+(G1557)*(W1557))*(W1557))/MAX((F1557)+2*(G1557)*(W1557),1E-6),1E-6))</f>
        <v/>
      </c>
      <c r="AE1557">
        <f>((F1557)*(W1557)^2)/2+(G1557)*(W1557)^3/3+(ABS(K1557)^2)/($I$5*MAX(((F1557)+(G1557)*(W1557))*(W1557),1E-6))</f>
        <v/>
      </c>
      <c r="AF1557" t="n">
        <v>0</v>
      </c>
      <c r="AG1557" t="n">
        <v>1</v>
      </c>
      <c r="AH1557">
        <f>IFERROR(IF(V33="Supercritical",MAX($D$16,IFERROR(L1557,MAX($D$16,POWER((ABS(K1557)^2)/($I$5*MAX(F1557,0.1)^2),1/3)))),IF(V33="Subcritical",MAX($D$16,IFERROR(W1557,MAX($D$16,POWER((ABS(K1557)^2)/($I$5*MAX(F1557,0.1)^2),1/3)))),IF(AND(IFERROR(V1557,0)=1,IFERROR(AG1557,0)=1),IF(IFERROR(T1557,-1E99)&gt;=IFERROR(AE1557,-1E99),MAX($D$16,IFERROR(L1557,MAX($D$16,POWER((ABS(K1557)^2)/($I$5*MAX(F1557,0.1)^2),1/3)))),MAX($D$16,IFERROR(W1557,MAX($D$16,POWER((ABS(K1557)^2)/($I$5*MAX(F1557,0.1)^2),1/3))))),IF(IFERROR(V1557,0)=1,MAX($D$16,IFERROR(L1557,MAX($D$16,POWER((ABS(K1557)^2)/($I$5*MAX(F1557,0.1)^2),1/3)))),IF(IFERROR(AG1557,0)=1,MAX($D$16,IFERROR(W1557,MAX($D$16,POWER((ABS(K1557)^2)/($I$5*MAX(F1557,0.1)^2),1/3)))),MAX($D$16,POWER((ABS(K1557)^2)/($I$5*MAX(F1557,0.1)^2),1/3))))))),MAX($D$16,POWER((ABS(K1557)^2)/($I$5*MAX(F1557,0.1)^2),1/3)))</f>
        <v/>
      </c>
      <c r="AI1557">
        <f>E1557+AH1557</f>
        <v/>
      </c>
      <c r="AJ1557">
        <f>AI1557+((ABS(K1557)/MAX(((F1557)+(G1557)*(AH1557))*(AH1557),1E-6))^2)/(2*$I$5)</f>
        <v/>
      </c>
      <c r="AM1557" t="n">
        <v>0</v>
      </c>
      <c r="AN1557" t="n">
        <v>0</v>
      </c>
      <c r="AO1557">
        <f>AM1557+AN1557</f>
        <v/>
      </c>
      <c r="AP1557">
        <f>AP1556+AO1557</f>
        <v/>
      </c>
      <c r="AQ1557">
        <f>ABS(ABS(K1557)/MAX(((F1557)+(G1557)*(AH1557))*(AH1557),1E-6))/SQRT($I$5*MAX((((F1557)+(G1557)*(AH1557))*(AH1557))/MAX((F1557)+2*(G1557)*(AH1557),1E-6),1E-6))</f>
        <v/>
      </c>
      <c r="AR1557">
        <f>IF(AQ1557&lt;1,"Subcritical","Supercritical")</f>
        <v/>
      </c>
      <c r="AS1557">
        <f>((ABS(K1557)*$D$6)/(MAX(((F1557)+(G1557)*(AH1557))*(AH1557),1E-6)*MAX(((((F1557)+(G1557)*(AH1557))*(AH1557))/MAX((F1557)+2*(AH1557)*SQRT(1+(G1557)^2),1E-6))^(2/3),1E-6)))^2</f>
        <v/>
      </c>
    </row>
    <row r="1560">
      <c r="A1560" t="inlineStr">
        <is>
          <t>Segment: forebay</t>
        </is>
      </c>
      <c r="E1560">
        <f>E34</f>
        <v/>
      </c>
      <c r="F1560" t="inlineStr">
        <is>
          <t>m length</t>
        </is>
      </c>
      <c r="H1560">
        <f>N34</f>
        <v/>
      </c>
      <c r="I1560" t="inlineStr">
        <is>
          <t>m3/s</t>
        </is>
      </c>
      <c r="K1560">
        <f>V34</f>
        <v/>
      </c>
      <c r="L1560" t="inlineStr">
        <is>
          <t>profile</t>
        </is>
      </c>
    </row>
    <row r="1561">
      <c r="A1561" t="inlineStr">
        <is>
          <t>SN</t>
        </is>
      </c>
      <c r="B1561" t="inlineStr">
        <is>
          <t>Dist</t>
        </is>
      </c>
      <c r="C1561" t="inlineStr">
        <is>
          <t>Easting</t>
        </is>
      </c>
      <c r="D1561" t="inlineStr">
        <is>
          <t>Northing</t>
        </is>
      </c>
      <c r="E1561" t="inlineStr">
        <is>
          <t>Bed Z</t>
        </is>
      </c>
      <c r="F1561" t="inlineStr">
        <is>
          <t>Width</t>
        </is>
      </c>
      <c r="G1561" t="inlineStr">
        <is>
          <t>Side z</t>
        </is>
      </c>
      <c r="H1561" t="inlineStr">
        <is>
          <t>Type</t>
        </is>
      </c>
      <c r="I1561" t="inlineStr">
        <is>
          <t>Def Ang</t>
        </is>
      </c>
      <c r="J1561" t="inlineStr">
        <is>
          <t>dx</t>
        </is>
      </c>
      <c r="K1561" t="inlineStr">
        <is>
          <t>Q_used</t>
        </is>
      </c>
      <c r="L1561" t="inlineStr">
        <is>
          <t>y_super</t>
        </is>
      </c>
      <c r="M1561" t="inlineStr">
        <is>
          <t>A_super</t>
        </is>
      </c>
      <c r="N1561" t="inlineStr">
        <is>
          <t>R_super</t>
        </is>
      </c>
      <c r="O1561" t="inlineStr">
        <is>
          <t>v_super</t>
        </is>
      </c>
      <c r="P1561" t="inlineStr">
        <is>
          <t>WS_super</t>
        </is>
      </c>
      <c r="Q1561" t="inlineStr">
        <is>
          <t>EG_super</t>
        </is>
      </c>
      <c r="R1561" t="inlineStr">
        <is>
          <t>Sf_super</t>
        </is>
      </c>
      <c r="S1561" t="inlineStr">
        <is>
          <t>Fr_super</t>
        </is>
      </c>
      <c r="T1561" t="inlineStr">
        <is>
          <t>M_super</t>
        </is>
      </c>
      <c r="U1561" t="inlineStr">
        <is>
          <t>Err_super</t>
        </is>
      </c>
      <c r="V1561" t="inlineStr">
        <is>
          <t>Done_super</t>
        </is>
      </c>
      <c r="W1561" t="inlineStr">
        <is>
          <t>y_sub</t>
        </is>
      </c>
      <c r="X1561" t="inlineStr">
        <is>
          <t>A_sub</t>
        </is>
      </c>
      <c r="Y1561" t="inlineStr">
        <is>
          <t>R_sub</t>
        </is>
      </c>
      <c r="Z1561" t="inlineStr">
        <is>
          <t>v_sub</t>
        </is>
      </c>
      <c r="AA1561" t="inlineStr">
        <is>
          <t>WS_sub</t>
        </is>
      </c>
      <c r="AB1561" t="inlineStr">
        <is>
          <t>EG_sub</t>
        </is>
      </c>
      <c r="AC1561" t="inlineStr">
        <is>
          <t>Sf_sub</t>
        </is>
      </c>
      <c r="AD1561" t="inlineStr">
        <is>
          <t>Fr_sub</t>
        </is>
      </c>
      <c r="AE1561" t="inlineStr">
        <is>
          <t>M_sub</t>
        </is>
      </c>
      <c r="AF1561" t="inlineStr">
        <is>
          <t>Err_sub</t>
        </is>
      </c>
      <c r="AG1561" t="inlineStr">
        <is>
          <t>Done_sub</t>
        </is>
      </c>
      <c r="AH1561" t="inlineStr">
        <is>
          <t>y_final</t>
        </is>
      </c>
      <c r="AI1561" t="inlineStr">
        <is>
          <t>WS_final</t>
        </is>
      </c>
      <c r="AJ1561" t="inlineStr">
        <is>
          <t>EG_final</t>
        </is>
      </c>
      <c r="AK1561" t="inlineStr">
        <is>
          <t>Crest_L</t>
        </is>
      </c>
      <c r="AL1561" t="inlineStr">
        <is>
          <t>Crest_R</t>
        </is>
      </c>
      <c r="AM1561" t="inlineStr">
        <is>
          <t>Spill_L</t>
        </is>
      </c>
      <c r="AN1561" t="inlineStr">
        <is>
          <t>Spill_R</t>
        </is>
      </c>
      <c r="AO1561" t="inlineStr">
        <is>
          <t>Spill_Q</t>
        </is>
      </c>
      <c r="AP1561" t="inlineStr">
        <is>
          <t>Cum_spill</t>
        </is>
      </c>
      <c r="AQ1561" t="inlineStr">
        <is>
          <t>Fr_final</t>
        </is>
      </c>
      <c r="AR1561" t="inlineStr">
        <is>
          <t>Regime</t>
        </is>
      </c>
      <c r="AS1561" t="inlineStr">
        <is>
          <t>Sf_final</t>
        </is>
      </c>
    </row>
    <row r="1562">
      <c r="A1562" t="inlineStr">
        <is>
          <t>-</t>
        </is>
      </c>
      <c r="B1562" t="inlineStr">
        <is>
          <t>m</t>
        </is>
      </c>
      <c r="C1562" t="inlineStr">
        <is>
          <t>m</t>
        </is>
      </c>
      <c r="D1562" t="inlineStr">
        <is>
          <t>m</t>
        </is>
      </c>
      <c r="E1562" t="inlineStr">
        <is>
          <t>m</t>
        </is>
      </c>
      <c r="F1562" t="inlineStr">
        <is>
          <t>m</t>
        </is>
      </c>
      <c r="G1562" t="inlineStr">
        <is>
          <t>-</t>
        </is>
      </c>
      <c r="H1562" t="inlineStr">
        <is>
          <t>-</t>
        </is>
      </c>
      <c r="I1562" t="inlineStr">
        <is>
          <t>deg</t>
        </is>
      </c>
      <c r="J1562" t="inlineStr">
        <is>
          <t>m</t>
        </is>
      </c>
      <c r="K1562" t="inlineStr">
        <is>
          <t>m3/s</t>
        </is>
      </c>
      <c r="L1562" t="inlineStr">
        <is>
          <t>m</t>
        </is>
      </c>
      <c r="M1562" t="inlineStr">
        <is>
          <t>m2</t>
        </is>
      </c>
      <c r="N1562" t="inlineStr">
        <is>
          <t>m</t>
        </is>
      </c>
      <c r="O1562" t="inlineStr">
        <is>
          <t>m/s</t>
        </is>
      </c>
      <c r="P1562" t="inlineStr">
        <is>
          <t>m</t>
        </is>
      </c>
      <c r="Q1562" t="inlineStr">
        <is>
          <t>m</t>
        </is>
      </c>
      <c r="R1562" t="inlineStr">
        <is>
          <t>-</t>
        </is>
      </c>
      <c r="S1562" t="inlineStr">
        <is>
          <t>-</t>
        </is>
      </c>
      <c r="T1562" t="inlineStr">
        <is>
          <t>m3</t>
        </is>
      </c>
      <c r="U1562" t="inlineStr">
        <is>
          <t>m</t>
        </is>
      </c>
      <c r="V1562" t="inlineStr">
        <is>
          <t>-</t>
        </is>
      </c>
      <c r="W1562" t="inlineStr">
        <is>
          <t>m</t>
        </is>
      </c>
      <c r="X1562" t="inlineStr">
        <is>
          <t>m2</t>
        </is>
      </c>
      <c r="Y1562" t="inlineStr">
        <is>
          <t>m</t>
        </is>
      </c>
      <c r="Z1562" t="inlineStr">
        <is>
          <t>m/s</t>
        </is>
      </c>
      <c r="AA1562" t="inlineStr">
        <is>
          <t>m</t>
        </is>
      </c>
      <c r="AB1562" t="inlineStr">
        <is>
          <t>m</t>
        </is>
      </c>
      <c r="AC1562" t="inlineStr">
        <is>
          <t>-</t>
        </is>
      </c>
      <c r="AD1562" t="inlineStr">
        <is>
          <t>-</t>
        </is>
      </c>
      <c r="AE1562" t="inlineStr">
        <is>
          <t>m3</t>
        </is>
      </c>
      <c r="AF1562" t="inlineStr">
        <is>
          <t>m</t>
        </is>
      </c>
      <c r="AG1562" t="inlineStr">
        <is>
          <t>-</t>
        </is>
      </c>
      <c r="AH1562" t="inlineStr">
        <is>
          <t>m</t>
        </is>
      </c>
      <c r="AI1562" t="inlineStr">
        <is>
          <t>m</t>
        </is>
      </c>
      <c r="AJ1562" t="inlineStr">
        <is>
          <t>m</t>
        </is>
      </c>
      <c r="AK1562" t="inlineStr">
        <is>
          <t>m</t>
        </is>
      </c>
      <c r="AL1562" t="inlineStr">
        <is>
          <t>m</t>
        </is>
      </c>
      <c r="AM1562" t="inlineStr">
        <is>
          <t>m3/s</t>
        </is>
      </c>
      <c r="AN1562" t="inlineStr">
        <is>
          <t>m3/s</t>
        </is>
      </c>
      <c r="AO1562" t="inlineStr">
        <is>
          <t>m3/s</t>
        </is>
      </c>
      <c r="AP1562" t="inlineStr">
        <is>
          <t>m3/s</t>
        </is>
      </c>
      <c r="AQ1562" t="inlineStr">
        <is>
          <t>-</t>
        </is>
      </c>
      <c r="AR1562" t="inlineStr">
        <is>
          <t>-</t>
        </is>
      </c>
      <c r="AS1562" t="inlineStr">
        <is>
          <t>-</t>
        </is>
      </c>
    </row>
    <row r="1563">
      <c r="A1563" t="n">
        <v>1</v>
      </c>
      <c r="B1563" t="n">
        <v>0</v>
      </c>
      <c r="C1563" t="n">
        <v>616065.73</v>
      </c>
      <c r="D1563" t="n">
        <v>3096621.868</v>
      </c>
      <c r="E1563" t="n">
        <v>631.875</v>
      </c>
      <c r="F1563" t="n">
        <v>10.206</v>
      </c>
      <c r="G1563" t="n">
        <v>0</v>
      </c>
      <c r="H1563" t="inlineStr">
        <is>
          <t>Junction</t>
        </is>
      </c>
      <c r="I1563" t="n">
        <v>0</v>
      </c>
      <c r="J1563" t="n">
        <v>0</v>
      </c>
      <c r="K1563">
        <f>N34</f>
        <v/>
      </c>
      <c r="L1563">
        <f>MAX($D$16,($I$14)-E1563)</f>
        <v/>
      </c>
      <c r="M1563">
        <f>((F1563)+(G1563)*(L1563))*(L1563)</f>
        <v/>
      </c>
      <c r="N1563">
        <f>(((F1563)+(G1563)*(L1563))*(L1563))/MAX((F1563)+2*(L1563)*SQRT(1+(G1563)^2),1E-6)</f>
        <v/>
      </c>
      <c r="O1563">
        <f>ABS(K1563)/MAX(((F1563)+(G1563)*(L1563))*(L1563),1E-6)</f>
        <v/>
      </c>
      <c r="P1563">
        <f>E1563+L1563</f>
        <v/>
      </c>
      <c r="Q1563">
        <f>P1563+((ABS(K1563)/MAX(((F1563)+(G1563)*(L1563))*(L1563),1E-6))^2)/(2*$I$5)</f>
        <v/>
      </c>
      <c r="R1563">
        <f>((ABS(K1563)*$D$6)/(MAX(((F1563)+(G1563)*(L1563))*(L1563),1E-6)*MAX(((((F1563)+(G1563)*(L1563))*(L1563))/MAX((F1563)+2*(L1563)*SQRT(1+(G1563)^2),1E-6))^(2/3),1E-6)))^2</f>
        <v/>
      </c>
      <c r="S1563">
        <f>ABS(ABS(K1563)/MAX(((F1563)+(G1563)*(L1563))*(L1563),1E-6))/SQRT($I$5*MAX((((F1563)+(G1563)*(L1563))*(L1563))/MAX((F1563)+2*(G1563)*(L1563),1E-6),1E-6))</f>
        <v/>
      </c>
      <c r="T1563">
        <f>((F1563)*(L1563)^2)/2+(G1563)*(L1563)^3/3+(ABS(K1563)^2)/($I$5*MAX(((F1563)+(G1563)*(L1563))*(L1563),1E-6))</f>
        <v/>
      </c>
      <c r="U1563" t="n">
        <v>0</v>
      </c>
      <c r="V1563" t="n">
        <v>1</v>
      </c>
      <c r="W1563">
        <f>IF($D$20=0,IFERROR(W1564,MAX($D$16,POWER((ABS(K1563)^2)/($I$5*MAX(F1563,0.1)^2),1/3))),IF(IFERROR(AG1564,0)=0,IFERROR(W1564,MAX($D$16,POWER((ABS(K1563)^2)/($I$5*MAX(F1563,0.1)^2),1/3))),IF(OR(IFERROR(W1563,0)=0,IFERROR(AD1564,0)&gt;1),MAX($D$16,POWER((ABS(K1563)^2)/($I$5*MAX(F1563,0.1)^2),1/3)),IF(IFERROR(AF1563,0)&gt;0,MAX($D$16,IFERROR(W1563,0)+((IFERROR(AF1563,0))*$D$18*IF((IFERROR(AD1563,0))&lt;1,1,-1))),IF(IFERROR(AF1563,0)&lt;0,IF(ABS((MAX($D$16,POWER((ABS(K1563)^2)/($I$5*MAX(F1563,0.1)^2),1/3)))-IFERROR(W1563,0))&gt;$D$19,MAX($D$16,IF((MAX($D$16,POWER((ABS(K1563)^2)/($I$5*MAX(F1563,0.1)^2),1/3)))&gt;IFERROR(W1563,0),MIN((MAX($D$16,POWER((ABS(K1563)^2)/($I$5*MAX(F1563,0.1)^2),1/3))),IFERROR(W1563,0)+(MIN(ABS(IFERROR(AF1563,0))*$D$18,ABS((MAX($D$16,POWER((ABS(K1563)^2)/($I$5*MAX(F1563,0.1)^2),1/3)))-IFERROR(W1563,0))))),MAX((MAX($D$16,POWER((ABS(K1563)^2)/($I$5*MAX(F1563,0.1)^2),1/3))),IFERROR(W1563,0)-(MIN(ABS(IFERROR(AF1563,0))*$D$18,ABS((MAX($D$16,POWER((ABS(K1563)^2)/($I$5*MAX(F1563,0.1)^2),1/3)))-IFERROR(W1563,0))))))),MAX($D$16,POWER((ABS(K1563)^2)/($I$5*MAX(F1563,0.1)^2),1/3))),MAX($D$16,IFERROR(W1563,0)))))))</f>
        <v/>
      </c>
      <c r="X1563">
        <f>((F1563)+(G1563)*(W1563))*(W1563)</f>
        <v/>
      </c>
      <c r="Y1563">
        <f>(((F1563)+(G1563)*(W1563))*(W1563))/MAX((F1563)+2*(W1563)*SQRT(1+(G1563)^2),1E-6)</f>
        <v/>
      </c>
      <c r="Z1563">
        <f>ABS(K1563)/MAX(((F1563)+(G1563)*(W1563))*(W1563),1E-6)</f>
        <v/>
      </c>
      <c r="AA1563">
        <f>E1563+W1563</f>
        <v/>
      </c>
      <c r="AB1563">
        <f>AA1563+((ABS(K1563)/MAX(((F1563)+(G1563)*(W1563))*(W1563),1E-6))^2)/(2*$I$5)</f>
        <v/>
      </c>
      <c r="AC1563">
        <f>((ABS(K1563)*$D$6)/(MAX(((F1563)+(G1563)*(W1563))*(W1563),1E-6)*MAX(((((F1563)+(G1563)*(W1563))*(W1563))/MAX((F1563)+2*(W1563)*SQRT(1+(G1563)^2),1E-6))^(2/3),1E-6)))^2</f>
        <v/>
      </c>
      <c r="AD1563">
        <f>ABS(ABS(K1563)/MAX(((F1563)+(G1563)*(W1563))*(W1563),1E-6))/SQRT($I$5*MAX((((F1563)+(G1563)*(W1563))*(W1563))/MAX((F1563)+2*(G1563)*(W1563),1E-6),1E-6))</f>
        <v/>
      </c>
      <c r="AE1563">
        <f>((F1563)*(W1563)^2)/2+(G1563)*(W1563)^3/3+(ABS(K1563)^2)/($I$5*MAX(((F1563)+(G1563)*(W1563))*(W1563),1E-6))</f>
        <v/>
      </c>
      <c r="AF1563">
        <f>IF($D$20=0,0,IFERROR(AB1564+(((AC1563+AC1564)/2)*J1564)+(IF(Z1563&gt;Z1564,$D$8*((Z1563^2-Z1564^2)/(2*$I$5)),$D$9*((Z1564^2-Z1563^2)/(2*$I$5)))+($D$10*(ABS(I1564)/90)*(MAX(Z1563^2,Z1564^2)/(2*$I$5))))-AB1563,0))</f>
        <v/>
      </c>
      <c r="AG1563">
        <f>IF($D$20=0,1,IFERROR(IF(ROUND(AD1563,3)=1,1,IF(AND(ABS(AF1563)&lt;$D$19,AD1563&lt;1),1,0)),0))</f>
        <v/>
      </c>
      <c r="AH1563">
        <f>IFERROR(IF(V34="Supercritical",MAX($D$16,IFERROR(L1563,MAX($D$16,POWER((ABS(K1563)^2)/($I$5*MAX(F1563,0.1)^2),1/3)))),IF(V34="Subcritical",MAX($D$16,IFERROR(W1563,MAX($D$16,POWER((ABS(K1563)^2)/($I$5*MAX(F1563,0.1)^2),1/3)))),IF(AND(IFERROR(V1563,0)=1,IFERROR(AG1563,0)=1),IF(IFERROR(T1563,-1E99)&gt;=IFERROR(AE1563,-1E99),MAX($D$16,IFERROR(L1563,MAX($D$16,POWER((ABS(K1563)^2)/($I$5*MAX(F1563,0.1)^2),1/3)))),MAX($D$16,IFERROR(W1563,MAX($D$16,POWER((ABS(K1563)^2)/($I$5*MAX(F1563,0.1)^2),1/3))))),IF(IFERROR(V1563,0)=1,MAX($D$16,IFERROR(L1563,MAX($D$16,POWER((ABS(K1563)^2)/($I$5*MAX(F1563,0.1)^2),1/3)))),IF(IFERROR(AG1563,0)=1,MAX($D$16,IFERROR(W1563,MAX($D$16,POWER((ABS(K1563)^2)/($I$5*MAX(F1563,0.1)^2),1/3)))),MAX($D$16,POWER((ABS(K1563)^2)/($I$5*MAX(F1563,0.1)^2),1/3))))))),MAX($D$16,POWER((ABS(K1563)^2)/($I$5*MAX(F1563,0.1)^2),1/3)))</f>
        <v/>
      </c>
      <c r="AI1563">
        <f>E1563+AH1563</f>
        <v/>
      </c>
      <c r="AJ1563">
        <f>AI1563+((ABS(K1563)/MAX(((F1563)+(G1563)*(AH1563))*(AH1563),1E-6))^2)/(2*$I$5)</f>
        <v/>
      </c>
      <c r="AM1563" t="n">
        <v>0</v>
      </c>
      <c r="AN1563" t="n">
        <v>0</v>
      </c>
      <c r="AO1563">
        <f>AM1563+AN1563</f>
        <v/>
      </c>
      <c r="AP1563">
        <f>AO1563</f>
        <v/>
      </c>
      <c r="AQ1563">
        <f>ABS(ABS(K1563)/MAX(((F1563)+(G1563)*(AH1563))*(AH1563),1E-6))/SQRT($I$5*MAX((((F1563)+(G1563)*(AH1563))*(AH1563))/MAX((F1563)+2*(G1563)*(AH1563),1E-6),1E-6))</f>
        <v/>
      </c>
      <c r="AR1563">
        <f>IF(AQ1563&lt;1,"Subcritical","Supercritical")</f>
        <v/>
      </c>
      <c r="AS1563">
        <f>((ABS(K1563)*$D$6)/(MAX(((F1563)+(G1563)*(AH1563))*(AH1563),1E-6)*MAX(((((F1563)+(G1563)*(AH1563))*(AH1563))/MAX((F1563)+2*(AH1563)*SQRT(1+(G1563)^2),1E-6))^(2/3),1E-6)))^2</f>
        <v/>
      </c>
    </row>
    <row r="1564">
      <c r="A1564" t="n">
        <v>2</v>
      </c>
      <c r="B1564" t="n">
        <v>1</v>
      </c>
      <c r="C1564" t="n">
        <v>616065.73</v>
      </c>
      <c r="D1564" t="n">
        <v>3096620.868</v>
      </c>
      <c r="E1564" t="n">
        <v>631.6522</v>
      </c>
      <c r="F1564" t="n">
        <v>12.126</v>
      </c>
      <c r="G1564" t="n">
        <v>0</v>
      </c>
      <c r="H1564" t="inlineStr">
        <is>
          <t>Junction</t>
        </is>
      </c>
      <c r="I1564" t="n">
        <v>0</v>
      </c>
      <c r="J1564">
        <f>B1564-B1563</f>
        <v/>
      </c>
      <c r="K1564">
        <f>MAX(0.05,K1563-AO1563)</f>
        <v/>
      </c>
      <c r="L1564">
        <f>IF($D$20=0,IFERROR(L1563,MAX($D$16,POWER((ABS(K1564)^2)/($I$5*MAX(F1564,0.1)^2),1/3))),IF(IFERROR(V1563,0)=0,IFERROR(L1563,MAX($D$16,POWER((ABS(K1564)^2)/($I$5*MAX(F1564,0.1)^2),1/3))),IF(OR(IFERROR(L1564,0)=0,IFERROR(S1563,0)&lt;1,IFERROR(S1564,0)&lt;1),MAX($D$16,POWER((ABS(K1564)^2)/($I$5*MAX(F1564,0.1)^2),1/3)),IF(IFERROR(U1564,0)&gt;0,MAX($D$16,IFERROR(L1564,0)+((IFERROR(U1564,0))*$D$18*IF((IFERROR(S1564,0))&lt;1,1,-1))),IF(IFERROR(U1564,0)&lt;0,IF(ABS((MAX($D$16,POWER((ABS(K1564)^2)/($I$5*MAX(F1564,0.1)^2),1/3)))-IFERROR(L1564,0))&gt;$D$19,MAX($D$16,IF((MAX($D$16,POWER((ABS(K1564)^2)/($I$5*MAX(F1564,0.1)^2),1/3)))&gt;IFERROR(L1564,0),MIN((MAX($D$16,POWER((ABS(K1564)^2)/($I$5*MAX(F1564,0.1)^2),1/3))),IFERROR(L1564,0)+(MIN(ABS(IFERROR(U1564,0))*$D$18,ABS((MAX($D$16,POWER((ABS(K1564)^2)/($I$5*MAX(F1564,0.1)^2),1/3)))-IFERROR(L1564,0))))),MAX((MAX($D$16,POWER((ABS(K1564)^2)/($I$5*MAX(F1564,0.1)^2),1/3))),IFERROR(L1564,0)-(MIN(ABS(IFERROR(U1564,0))*$D$18,ABS((MAX($D$16,POWER((ABS(K1564)^2)/($I$5*MAX(F1564,0.1)^2),1/3)))-IFERROR(L1564,0))))))),MAX($D$16,POWER((ABS(K1564)^2)/($I$5*MAX(F1564,0.1)^2),1/3))),MAX($D$16,IFERROR(L1564,0)))))))</f>
        <v/>
      </c>
      <c r="M1564">
        <f>((F1564)+(G1564)*(L1564))*(L1564)</f>
        <v/>
      </c>
      <c r="N1564">
        <f>(((F1564)+(G1564)*(L1564))*(L1564))/MAX((F1564)+2*(L1564)*SQRT(1+(G1564)^2),1E-6)</f>
        <v/>
      </c>
      <c r="O1564">
        <f>ABS(K1564)/MAX(((F1564)+(G1564)*(L1564))*(L1564),1E-6)</f>
        <v/>
      </c>
      <c r="P1564">
        <f>E1564+L1564</f>
        <v/>
      </c>
      <c r="Q1564">
        <f>P1564+((ABS(K1564)/MAX(((F1564)+(G1564)*(L1564))*(L1564),1E-6))^2)/(2*$I$5)</f>
        <v/>
      </c>
      <c r="R1564">
        <f>((ABS(K1564)*$D$6)/(MAX(((F1564)+(G1564)*(L1564))*(L1564),1E-6)*MAX(((((F1564)+(G1564)*(L1564))*(L1564))/MAX((F1564)+2*(L1564)*SQRT(1+(G1564)^2),1E-6))^(2/3),1E-6)))^2</f>
        <v/>
      </c>
      <c r="S1564">
        <f>ABS(ABS(K1564)/MAX(((F1564)+(G1564)*(L1564))*(L1564),1E-6))/SQRT($I$5*MAX((((F1564)+(G1564)*(L1564))*(L1564))/MAX((F1564)+2*(G1564)*(L1564),1E-6),1E-6))</f>
        <v/>
      </c>
      <c r="T1564">
        <f>((F1564)*(L1564)^2)/2+(G1564)*(L1564)^3/3+(ABS(K1564)^2)/($I$5*MAX(((F1564)+(G1564)*(L1564))*(L1564),1E-6))</f>
        <v/>
      </c>
      <c r="U1564">
        <f>IF($D$20=0,0,IFERROR(Q1563-(((R1563+R1564)/2)*J1564)-(IF(O1563&gt;O1564,$D$8*((O1563^2-O1564^2)/(2*$I$5)),$D$9*((O1564^2-O1563^2)/(2*$I$5)))+($D$10*(ABS(I1564)/90)*(MAX(O1563^2,O1564^2)/(2*$I$5))))-Q1564,0))</f>
        <v/>
      </c>
      <c r="V1564">
        <f>IF($D$20=0,1,IFERROR(IF(ROUND(S1564,3)=1,1,IF(AND(ABS(U1564)&lt;$D$19,S1564&gt;1),1,0)),0))</f>
        <v/>
      </c>
      <c r="W1564">
        <f>IF($D$20=0,IFERROR(W1565,MAX($D$16,POWER((ABS(K1564)^2)/($I$5*MAX(F1564,0.1)^2),1/3))),IF(IFERROR(AG1565,0)=0,IFERROR(W1565,MAX($D$16,POWER((ABS(K1564)^2)/($I$5*MAX(F1564,0.1)^2),1/3))),IF(OR(IFERROR(W1564,0)=0,IFERROR(AD1565,0)&gt;1),MAX($D$16,POWER((ABS(K1564)^2)/($I$5*MAX(F1564,0.1)^2),1/3)),IF(IFERROR(AF1564,0)&gt;0,MAX($D$16,IFERROR(W1564,0)+((IFERROR(AF1564,0))*$D$18*IF((IFERROR(AD1564,0))&lt;1,1,-1))),IF(IFERROR(AF1564,0)&lt;0,IF(ABS((MAX($D$16,POWER((ABS(K1564)^2)/($I$5*MAX(F1564,0.1)^2),1/3)))-IFERROR(W1564,0))&gt;$D$19,MAX($D$16,IF((MAX($D$16,POWER((ABS(K1564)^2)/($I$5*MAX(F1564,0.1)^2),1/3)))&gt;IFERROR(W1564,0),MIN((MAX($D$16,POWER((ABS(K1564)^2)/($I$5*MAX(F1564,0.1)^2),1/3))),IFERROR(W1564,0)+(MIN(ABS(IFERROR(AF1564,0))*$D$18,ABS((MAX($D$16,POWER((ABS(K1564)^2)/($I$5*MAX(F1564,0.1)^2),1/3)))-IFERROR(W1564,0))))),MAX((MAX($D$16,POWER((ABS(K1564)^2)/($I$5*MAX(F1564,0.1)^2),1/3))),IFERROR(W1564,0)-(MIN(ABS(IFERROR(AF1564,0))*$D$18,ABS((MAX($D$16,POWER((ABS(K1564)^2)/($I$5*MAX(F1564,0.1)^2),1/3)))-IFERROR(W1564,0))))))),MAX($D$16,POWER((ABS(K1564)^2)/($I$5*MAX(F1564,0.1)^2),1/3))),MAX($D$16,IFERROR(W1564,0)))))))</f>
        <v/>
      </c>
      <c r="X1564">
        <f>((F1564)+(G1564)*(W1564))*(W1564)</f>
        <v/>
      </c>
      <c r="Y1564">
        <f>(((F1564)+(G1564)*(W1564))*(W1564))/MAX((F1564)+2*(W1564)*SQRT(1+(G1564)^2),1E-6)</f>
        <v/>
      </c>
      <c r="Z1564">
        <f>ABS(K1564)/MAX(((F1564)+(G1564)*(W1564))*(W1564),1E-6)</f>
        <v/>
      </c>
      <c r="AA1564">
        <f>E1564+W1564</f>
        <v/>
      </c>
      <c r="AB1564">
        <f>AA1564+((ABS(K1564)/MAX(((F1564)+(G1564)*(W1564))*(W1564),1E-6))^2)/(2*$I$5)</f>
        <v/>
      </c>
      <c r="AC1564">
        <f>((ABS(K1564)*$D$6)/(MAX(((F1564)+(G1564)*(W1564))*(W1564),1E-6)*MAX(((((F1564)+(G1564)*(W1564))*(W1564))/MAX((F1564)+2*(W1564)*SQRT(1+(G1564)^2),1E-6))^(2/3),1E-6)))^2</f>
        <v/>
      </c>
      <c r="AD1564">
        <f>ABS(ABS(K1564)/MAX(((F1564)+(G1564)*(W1564))*(W1564),1E-6))/SQRT($I$5*MAX((((F1564)+(G1564)*(W1564))*(W1564))/MAX((F1564)+2*(G1564)*(W1564),1E-6),1E-6))</f>
        <v/>
      </c>
      <c r="AE1564">
        <f>((F1564)*(W1564)^2)/2+(G1564)*(W1564)^3/3+(ABS(K1564)^2)/($I$5*MAX(((F1564)+(G1564)*(W1564))*(W1564),1E-6))</f>
        <v/>
      </c>
      <c r="AF1564">
        <f>IF($D$20=0,0,IFERROR(AB1565+(((AC1564+AC1565)/2)*J1565)+(IF(Z1564&gt;Z1565,$D$8*((Z1564^2-Z1565^2)/(2*$I$5)),$D$9*((Z1565^2-Z1564^2)/(2*$I$5)))+($D$10*(ABS(I1565)/90)*(MAX(Z1564^2,Z1565^2)/(2*$I$5))))-AB1564,0))</f>
        <v/>
      </c>
      <c r="AG1564">
        <f>IF($D$20=0,1,IFERROR(IF(ROUND(AD1564,3)=1,1,IF(AND(ABS(AF1564)&lt;$D$19,AD1564&lt;1),1,0)),0))</f>
        <v/>
      </c>
      <c r="AH1564">
        <f>IFERROR(IF(V34="Supercritical",MAX($D$16,IFERROR(L1564,MAX($D$16,POWER((ABS(K1564)^2)/($I$5*MAX(F1564,0.1)^2),1/3)))),IF(V34="Subcritical",MAX($D$16,IFERROR(W1564,MAX($D$16,POWER((ABS(K1564)^2)/($I$5*MAX(F1564,0.1)^2),1/3)))),IF(AND(IFERROR(V1564,0)=1,IFERROR(AG1564,0)=1),IF(IFERROR(T1564,-1E99)&gt;=IFERROR(AE1564,-1E99),MAX($D$16,IFERROR(L1564,MAX($D$16,POWER((ABS(K1564)^2)/($I$5*MAX(F1564,0.1)^2),1/3)))),MAX($D$16,IFERROR(W1564,MAX($D$16,POWER((ABS(K1564)^2)/($I$5*MAX(F1564,0.1)^2),1/3))))),IF(IFERROR(V1564,0)=1,MAX($D$16,IFERROR(L1564,MAX($D$16,POWER((ABS(K1564)^2)/($I$5*MAX(F1564,0.1)^2),1/3)))),IF(IFERROR(AG1564,0)=1,MAX($D$16,IFERROR(W1564,MAX($D$16,POWER((ABS(K1564)^2)/($I$5*MAX(F1564,0.1)^2),1/3)))),MAX($D$16,POWER((ABS(K1564)^2)/($I$5*MAX(F1564,0.1)^2),1/3))))))),MAX($D$16,POWER((ABS(K1564)^2)/($I$5*MAX(F1564,0.1)^2),1/3)))</f>
        <v/>
      </c>
      <c r="AI1564">
        <f>E1564+AH1564</f>
        <v/>
      </c>
      <c r="AJ1564">
        <f>AI1564+((ABS(K1564)/MAX(((F1564)+(G1564)*(AH1564))*(AH1564),1E-6))^2)/(2*$I$5)</f>
        <v/>
      </c>
      <c r="AM1564" t="n">
        <v>0</v>
      </c>
      <c r="AN1564" t="n">
        <v>0</v>
      </c>
      <c r="AO1564">
        <f>AM1564+AN1564</f>
        <v/>
      </c>
      <c r="AP1564">
        <f>AP1563+AO1564</f>
        <v/>
      </c>
      <c r="AQ1564">
        <f>ABS(ABS(K1564)/MAX(((F1564)+(G1564)*(AH1564))*(AH1564),1E-6))/SQRT($I$5*MAX((((F1564)+(G1564)*(AH1564))*(AH1564))/MAX((F1564)+2*(G1564)*(AH1564),1E-6),1E-6))</f>
        <v/>
      </c>
      <c r="AR1564">
        <f>IF(AQ1564&lt;1,"Subcritical","Supercritical")</f>
        <v/>
      </c>
      <c r="AS1564">
        <f>((ABS(K1564)*$D$6)/(MAX(((F1564)+(G1564)*(AH1564))*(AH1564),1E-6)*MAX(((((F1564)+(G1564)*(AH1564))*(AH1564))/MAX((F1564)+2*(AH1564)*SQRT(1+(G1564)^2),1E-6))^(2/3),1E-6)))^2</f>
        <v/>
      </c>
    </row>
    <row r="1565">
      <c r="A1565" t="n">
        <v>3</v>
      </c>
      <c r="B1565" t="n">
        <v>2</v>
      </c>
      <c r="C1565" t="n">
        <v>616065.73</v>
      </c>
      <c r="D1565" t="n">
        <v>3096619.868</v>
      </c>
      <c r="E1565" t="n">
        <v>631.4293</v>
      </c>
      <c r="F1565" t="n">
        <v>13.644</v>
      </c>
      <c r="G1565" t="n">
        <v>0</v>
      </c>
      <c r="H1565" t="inlineStr">
        <is>
          <t>Junction</t>
        </is>
      </c>
      <c r="I1565" t="n">
        <v>0</v>
      </c>
      <c r="J1565">
        <f>B1565-B1564</f>
        <v/>
      </c>
      <c r="K1565">
        <f>MAX(0.05,K1564-AO1564)</f>
        <v/>
      </c>
      <c r="L1565">
        <f>IF($D$20=0,IFERROR(L1564,MAX($D$16,POWER((ABS(K1565)^2)/($I$5*MAX(F1565,0.1)^2),1/3))),IF(IFERROR(V1564,0)=0,IFERROR(L1564,MAX($D$16,POWER((ABS(K1565)^2)/($I$5*MAX(F1565,0.1)^2),1/3))),IF(OR(IFERROR(L1565,0)=0,IFERROR(S1564,0)&lt;1,IFERROR(S1565,0)&lt;1),MAX($D$16,POWER((ABS(K1565)^2)/($I$5*MAX(F1565,0.1)^2),1/3)),IF(IFERROR(U1565,0)&gt;0,MAX($D$16,IFERROR(L1565,0)+((IFERROR(U1565,0))*$D$18*IF((IFERROR(S1565,0))&lt;1,1,-1))),IF(IFERROR(U1565,0)&lt;0,IF(ABS((MAX($D$16,POWER((ABS(K1565)^2)/($I$5*MAX(F1565,0.1)^2),1/3)))-IFERROR(L1565,0))&gt;$D$19,MAX($D$16,IF((MAX($D$16,POWER((ABS(K1565)^2)/($I$5*MAX(F1565,0.1)^2),1/3)))&gt;IFERROR(L1565,0),MIN((MAX($D$16,POWER((ABS(K1565)^2)/($I$5*MAX(F1565,0.1)^2),1/3))),IFERROR(L1565,0)+(MIN(ABS(IFERROR(U1565,0))*$D$18,ABS((MAX($D$16,POWER((ABS(K1565)^2)/($I$5*MAX(F1565,0.1)^2),1/3)))-IFERROR(L1565,0))))),MAX((MAX($D$16,POWER((ABS(K1565)^2)/($I$5*MAX(F1565,0.1)^2),1/3))),IFERROR(L1565,0)-(MIN(ABS(IFERROR(U1565,0))*$D$18,ABS((MAX($D$16,POWER((ABS(K1565)^2)/($I$5*MAX(F1565,0.1)^2),1/3)))-IFERROR(L1565,0))))))),MAX($D$16,POWER((ABS(K1565)^2)/($I$5*MAX(F1565,0.1)^2),1/3))),MAX($D$16,IFERROR(L1565,0)))))))</f>
        <v/>
      </c>
      <c r="M1565">
        <f>((F1565)+(G1565)*(L1565))*(L1565)</f>
        <v/>
      </c>
      <c r="N1565">
        <f>(((F1565)+(G1565)*(L1565))*(L1565))/MAX((F1565)+2*(L1565)*SQRT(1+(G1565)^2),1E-6)</f>
        <v/>
      </c>
      <c r="O1565">
        <f>ABS(K1565)/MAX(((F1565)+(G1565)*(L1565))*(L1565),1E-6)</f>
        <v/>
      </c>
      <c r="P1565">
        <f>E1565+L1565</f>
        <v/>
      </c>
      <c r="Q1565">
        <f>P1565+((ABS(K1565)/MAX(((F1565)+(G1565)*(L1565))*(L1565),1E-6))^2)/(2*$I$5)</f>
        <v/>
      </c>
      <c r="R1565">
        <f>((ABS(K1565)*$D$6)/(MAX(((F1565)+(G1565)*(L1565))*(L1565),1E-6)*MAX(((((F1565)+(G1565)*(L1565))*(L1565))/MAX((F1565)+2*(L1565)*SQRT(1+(G1565)^2),1E-6))^(2/3),1E-6)))^2</f>
        <v/>
      </c>
      <c r="S1565">
        <f>ABS(ABS(K1565)/MAX(((F1565)+(G1565)*(L1565))*(L1565),1E-6))/SQRT($I$5*MAX((((F1565)+(G1565)*(L1565))*(L1565))/MAX((F1565)+2*(G1565)*(L1565),1E-6),1E-6))</f>
        <v/>
      </c>
      <c r="T1565">
        <f>((F1565)*(L1565)^2)/2+(G1565)*(L1565)^3/3+(ABS(K1565)^2)/($I$5*MAX(((F1565)+(G1565)*(L1565))*(L1565),1E-6))</f>
        <v/>
      </c>
      <c r="U1565">
        <f>IF($D$20=0,0,IFERROR(Q1564-(((R1564+R1565)/2)*J1565)-(IF(O1564&gt;O1565,$D$8*((O1564^2-O1565^2)/(2*$I$5)),$D$9*((O1565^2-O1564^2)/(2*$I$5)))+($D$10*(ABS(I1565)/90)*(MAX(O1564^2,O1565^2)/(2*$I$5))))-Q1565,0))</f>
        <v/>
      </c>
      <c r="V1565">
        <f>IF($D$20=0,1,IFERROR(IF(ROUND(S1565,3)=1,1,IF(AND(ABS(U1565)&lt;$D$19,S1565&gt;1),1,0)),0))</f>
        <v/>
      </c>
      <c r="W1565">
        <f>IF($D$20=0,IFERROR(W1566,MAX($D$16,POWER((ABS(K1565)^2)/($I$5*MAX(F1565,0.1)^2),1/3))),IF(IFERROR(AG1566,0)=0,IFERROR(W1566,MAX($D$16,POWER((ABS(K1565)^2)/($I$5*MAX(F1565,0.1)^2),1/3))),IF(OR(IFERROR(W1565,0)=0,IFERROR(AD1566,0)&gt;1),MAX($D$16,POWER((ABS(K1565)^2)/($I$5*MAX(F1565,0.1)^2),1/3)),IF(IFERROR(AF1565,0)&gt;0,MAX($D$16,IFERROR(W1565,0)+((IFERROR(AF1565,0))*$D$18*IF((IFERROR(AD1565,0))&lt;1,1,-1))),IF(IFERROR(AF1565,0)&lt;0,IF(ABS((MAX($D$16,POWER((ABS(K1565)^2)/($I$5*MAX(F1565,0.1)^2),1/3)))-IFERROR(W1565,0))&gt;$D$19,MAX($D$16,IF((MAX($D$16,POWER((ABS(K1565)^2)/($I$5*MAX(F1565,0.1)^2),1/3)))&gt;IFERROR(W1565,0),MIN((MAX($D$16,POWER((ABS(K1565)^2)/($I$5*MAX(F1565,0.1)^2),1/3))),IFERROR(W1565,0)+(MIN(ABS(IFERROR(AF1565,0))*$D$18,ABS((MAX($D$16,POWER((ABS(K1565)^2)/($I$5*MAX(F1565,0.1)^2),1/3)))-IFERROR(W1565,0))))),MAX((MAX($D$16,POWER((ABS(K1565)^2)/($I$5*MAX(F1565,0.1)^2),1/3))),IFERROR(W1565,0)-(MIN(ABS(IFERROR(AF1565,0))*$D$18,ABS((MAX($D$16,POWER((ABS(K1565)^2)/($I$5*MAX(F1565,0.1)^2),1/3)))-IFERROR(W1565,0))))))),MAX($D$16,POWER((ABS(K1565)^2)/($I$5*MAX(F1565,0.1)^2),1/3))),MAX($D$16,IFERROR(W1565,0)))))))</f>
        <v/>
      </c>
      <c r="X1565">
        <f>((F1565)+(G1565)*(W1565))*(W1565)</f>
        <v/>
      </c>
      <c r="Y1565">
        <f>(((F1565)+(G1565)*(W1565))*(W1565))/MAX((F1565)+2*(W1565)*SQRT(1+(G1565)^2),1E-6)</f>
        <v/>
      </c>
      <c r="Z1565">
        <f>ABS(K1565)/MAX(((F1565)+(G1565)*(W1565))*(W1565),1E-6)</f>
        <v/>
      </c>
      <c r="AA1565">
        <f>E1565+W1565</f>
        <v/>
      </c>
      <c r="AB1565">
        <f>AA1565+((ABS(K1565)/MAX(((F1565)+(G1565)*(W1565))*(W1565),1E-6))^2)/(2*$I$5)</f>
        <v/>
      </c>
      <c r="AC1565">
        <f>((ABS(K1565)*$D$6)/(MAX(((F1565)+(G1565)*(W1565))*(W1565),1E-6)*MAX(((((F1565)+(G1565)*(W1565))*(W1565))/MAX((F1565)+2*(W1565)*SQRT(1+(G1565)^2),1E-6))^(2/3),1E-6)))^2</f>
        <v/>
      </c>
      <c r="AD1565">
        <f>ABS(ABS(K1565)/MAX(((F1565)+(G1565)*(W1565))*(W1565),1E-6))/SQRT($I$5*MAX((((F1565)+(G1565)*(W1565))*(W1565))/MAX((F1565)+2*(G1565)*(W1565),1E-6),1E-6))</f>
        <v/>
      </c>
      <c r="AE1565">
        <f>((F1565)*(W1565)^2)/2+(G1565)*(W1565)^3/3+(ABS(K1565)^2)/($I$5*MAX(((F1565)+(G1565)*(W1565))*(W1565),1E-6))</f>
        <v/>
      </c>
      <c r="AF1565">
        <f>IF($D$20=0,0,IFERROR(AB1566+(((AC1565+AC1566)/2)*J1566)+(IF(Z1565&gt;Z1566,$D$8*((Z1565^2-Z1566^2)/(2*$I$5)),$D$9*((Z1566^2-Z1565^2)/(2*$I$5)))+($D$10*(ABS(I1566)/90)*(MAX(Z1565^2,Z1566^2)/(2*$I$5))))-AB1565,0))</f>
        <v/>
      </c>
      <c r="AG1565">
        <f>IF($D$20=0,1,IFERROR(IF(ROUND(AD1565,3)=1,1,IF(AND(ABS(AF1565)&lt;$D$19,AD1565&lt;1),1,0)),0))</f>
        <v/>
      </c>
      <c r="AH1565">
        <f>IFERROR(IF(V34="Supercritical",MAX($D$16,IFERROR(L1565,MAX($D$16,POWER((ABS(K1565)^2)/($I$5*MAX(F1565,0.1)^2),1/3)))),IF(V34="Subcritical",MAX($D$16,IFERROR(W1565,MAX($D$16,POWER((ABS(K1565)^2)/($I$5*MAX(F1565,0.1)^2),1/3)))),IF(AND(IFERROR(V1565,0)=1,IFERROR(AG1565,0)=1),IF(IFERROR(T1565,-1E99)&gt;=IFERROR(AE1565,-1E99),MAX($D$16,IFERROR(L1565,MAX($D$16,POWER((ABS(K1565)^2)/($I$5*MAX(F1565,0.1)^2),1/3)))),MAX($D$16,IFERROR(W1565,MAX($D$16,POWER((ABS(K1565)^2)/($I$5*MAX(F1565,0.1)^2),1/3))))),IF(IFERROR(V1565,0)=1,MAX($D$16,IFERROR(L1565,MAX($D$16,POWER((ABS(K1565)^2)/($I$5*MAX(F1565,0.1)^2),1/3)))),IF(IFERROR(AG1565,0)=1,MAX($D$16,IFERROR(W1565,MAX($D$16,POWER((ABS(K1565)^2)/($I$5*MAX(F1565,0.1)^2),1/3)))),MAX($D$16,POWER((ABS(K1565)^2)/($I$5*MAX(F1565,0.1)^2),1/3))))))),MAX($D$16,POWER((ABS(K1565)^2)/($I$5*MAX(F1565,0.1)^2),1/3)))</f>
        <v/>
      </c>
      <c r="AI1565">
        <f>E1565+AH1565</f>
        <v/>
      </c>
      <c r="AJ1565">
        <f>AI1565+((ABS(K1565)/MAX(((F1565)+(G1565)*(AH1565))*(AH1565),1E-6))^2)/(2*$I$5)</f>
        <v/>
      </c>
      <c r="AM1565" t="n">
        <v>0</v>
      </c>
      <c r="AN1565" t="n">
        <v>0</v>
      </c>
      <c r="AO1565">
        <f>AM1565+AN1565</f>
        <v/>
      </c>
      <c r="AP1565">
        <f>AP1564+AO1565</f>
        <v/>
      </c>
      <c r="AQ1565">
        <f>ABS(ABS(K1565)/MAX(((F1565)+(G1565)*(AH1565))*(AH1565),1E-6))/SQRT($I$5*MAX((((F1565)+(G1565)*(AH1565))*(AH1565))/MAX((F1565)+2*(G1565)*(AH1565),1E-6),1E-6))</f>
        <v/>
      </c>
      <c r="AR1565">
        <f>IF(AQ1565&lt;1,"Subcritical","Supercritical")</f>
        <v/>
      </c>
      <c r="AS1565">
        <f>((ABS(K1565)*$D$6)/(MAX(((F1565)+(G1565)*(AH1565))*(AH1565),1E-6)*MAX(((((F1565)+(G1565)*(AH1565))*(AH1565))/MAX((F1565)+2*(AH1565)*SQRT(1+(G1565)^2),1E-6))^(2/3),1E-6)))^2</f>
        <v/>
      </c>
    </row>
    <row r="1566">
      <c r="A1566" t="n">
        <v>4</v>
      </c>
      <c r="B1566" t="n">
        <v>3</v>
      </c>
      <c r="C1566" t="n">
        <v>616065.73</v>
      </c>
      <c r="D1566" t="n">
        <v>3096618.868</v>
      </c>
      <c r="E1566" t="n">
        <v>631.2065</v>
      </c>
      <c r="F1566" t="n">
        <v>15</v>
      </c>
      <c r="G1566" t="n">
        <v>0</v>
      </c>
      <c r="H1566" t="inlineStr">
        <is>
          <t>Junction</t>
        </is>
      </c>
      <c r="I1566" t="n">
        <v>0</v>
      </c>
      <c r="J1566">
        <f>B1566-B1565</f>
        <v/>
      </c>
      <c r="K1566">
        <f>MAX(0.05,K1565-AO1565)</f>
        <v/>
      </c>
      <c r="L1566">
        <f>IF($D$20=0,IFERROR(L1565,MAX($D$16,POWER((ABS(K1566)^2)/($I$5*MAX(F1566,0.1)^2),1/3))),IF(IFERROR(V1565,0)=0,IFERROR(L1565,MAX($D$16,POWER((ABS(K1566)^2)/($I$5*MAX(F1566,0.1)^2),1/3))),IF(OR(IFERROR(L1566,0)=0,IFERROR(S1565,0)&lt;1,IFERROR(S1566,0)&lt;1),MAX($D$16,POWER((ABS(K1566)^2)/($I$5*MAX(F1566,0.1)^2),1/3)),IF(IFERROR(U1566,0)&gt;0,MAX($D$16,IFERROR(L1566,0)+((IFERROR(U1566,0))*$D$18*IF((IFERROR(S1566,0))&lt;1,1,-1))),IF(IFERROR(U1566,0)&lt;0,IF(ABS((MAX($D$16,POWER((ABS(K1566)^2)/($I$5*MAX(F1566,0.1)^2),1/3)))-IFERROR(L1566,0))&gt;$D$19,MAX($D$16,IF((MAX($D$16,POWER((ABS(K1566)^2)/($I$5*MAX(F1566,0.1)^2),1/3)))&gt;IFERROR(L1566,0),MIN((MAX($D$16,POWER((ABS(K1566)^2)/($I$5*MAX(F1566,0.1)^2),1/3))),IFERROR(L1566,0)+(MIN(ABS(IFERROR(U1566,0))*$D$18,ABS((MAX($D$16,POWER((ABS(K1566)^2)/($I$5*MAX(F1566,0.1)^2),1/3)))-IFERROR(L1566,0))))),MAX((MAX($D$16,POWER((ABS(K1566)^2)/($I$5*MAX(F1566,0.1)^2),1/3))),IFERROR(L1566,0)-(MIN(ABS(IFERROR(U1566,0))*$D$18,ABS((MAX($D$16,POWER((ABS(K1566)^2)/($I$5*MAX(F1566,0.1)^2),1/3)))-IFERROR(L1566,0))))))),MAX($D$16,POWER((ABS(K1566)^2)/($I$5*MAX(F1566,0.1)^2),1/3))),MAX($D$16,IFERROR(L1566,0)))))))</f>
        <v/>
      </c>
      <c r="M1566">
        <f>((F1566)+(G1566)*(L1566))*(L1566)</f>
        <v/>
      </c>
      <c r="N1566">
        <f>(((F1566)+(G1566)*(L1566))*(L1566))/MAX((F1566)+2*(L1566)*SQRT(1+(G1566)^2),1E-6)</f>
        <v/>
      </c>
      <c r="O1566">
        <f>ABS(K1566)/MAX(((F1566)+(G1566)*(L1566))*(L1566),1E-6)</f>
        <v/>
      </c>
      <c r="P1566">
        <f>E1566+L1566</f>
        <v/>
      </c>
      <c r="Q1566">
        <f>P1566+((ABS(K1566)/MAX(((F1566)+(G1566)*(L1566))*(L1566),1E-6))^2)/(2*$I$5)</f>
        <v/>
      </c>
      <c r="R1566">
        <f>((ABS(K1566)*$D$6)/(MAX(((F1566)+(G1566)*(L1566))*(L1566),1E-6)*MAX(((((F1566)+(G1566)*(L1566))*(L1566))/MAX((F1566)+2*(L1566)*SQRT(1+(G1566)^2),1E-6))^(2/3),1E-6)))^2</f>
        <v/>
      </c>
      <c r="S1566">
        <f>ABS(ABS(K1566)/MAX(((F1566)+(G1566)*(L1566))*(L1566),1E-6))/SQRT($I$5*MAX((((F1566)+(G1566)*(L1566))*(L1566))/MAX((F1566)+2*(G1566)*(L1566),1E-6),1E-6))</f>
        <v/>
      </c>
      <c r="T1566">
        <f>((F1566)*(L1566)^2)/2+(G1566)*(L1566)^3/3+(ABS(K1566)^2)/($I$5*MAX(((F1566)+(G1566)*(L1566))*(L1566),1E-6))</f>
        <v/>
      </c>
      <c r="U1566">
        <f>IF($D$20=0,0,IFERROR(Q1565-(((R1565+R1566)/2)*J1566)-(IF(O1565&gt;O1566,$D$8*((O1565^2-O1566^2)/(2*$I$5)),$D$9*((O1566^2-O1565^2)/(2*$I$5)))+($D$10*(ABS(I1566)/90)*(MAX(O1565^2,O1566^2)/(2*$I$5))))-Q1566,0))</f>
        <v/>
      </c>
      <c r="V1566">
        <f>IF($D$20=0,1,IFERROR(IF(ROUND(S1566,3)=1,1,IF(AND(ABS(U1566)&lt;$D$19,S1566&gt;1),1,0)),0))</f>
        <v/>
      </c>
      <c r="W1566">
        <f>IF($D$20=0,IFERROR(W1567,MAX($D$16,POWER((ABS(K1566)^2)/($I$5*MAX(F1566,0.1)^2),1/3))),IF(IFERROR(AG1567,0)=0,IFERROR(W1567,MAX($D$16,POWER((ABS(K1566)^2)/($I$5*MAX(F1566,0.1)^2),1/3))),IF(OR(IFERROR(W1566,0)=0,IFERROR(AD1567,0)&gt;1),MAX($D$16,POWER((ABS(K1566)^2)/($I$5*MAX(F1566,0.1)^2),1/3)),IF(IFERROR(AF1566,0)&gt;0,MAX($D$16,IFERROR(W1566,0)+((IFERROR(AF1566,0))*$D$18*IF((IFERROR(AD1566,0))&lt;1,1,-1))),IF(IFERROR(AF1566,0)&lt;0,IF(ABS((MAX($D$16,POWER((ABS(K1566)^2)/($I$5*MAX(F1566,0.1)^2),1/3)))-IFERROR(W1566,0))&gt;$D$19,MAX($D$16,IF((MAX($D$16,POWER((ABS(K1566)^2)/($I$5*MAX(F1566,0.1)^2),1/3)))&gt;IFERROR(W1566,0),MIN((MAX($D$16,POWER((ABS(K1566)^2)/($I$5*MAX(F1566,0.1)^2),1/3))),IFERROR(W1566,0)+(MIN(ABS(IFERROR(AF1566,0))*$D$18,ABS((MAX($D$16,POWER((ABS(K1566)^2)/($I$5*MAX(F1566,0.1)^2),1/3)))-IFERROR(W1566,0))))),MAX((MAX($D$16,POWER((ABS(K1566)^2)/($I$5*MAX(F1566,0.1)^2),1/3))),IFERROR(W1566,0)-(MIN(ABS(IFERROR(AF1566,0))*$D$18,ABS((MAX($D$16,POWER((ABS(K1566)^2)/($I$5*MAX(F1566,0.1)^2),1/3)))-IFERROR(W1566,0))))))),MAX($D$16,POWER((ABS(K1566)^2)/($I$5*MAX(F1566,0.1)^2),1/3))),MAX($D$16,IFERROR(W1566,0)))))))</f>
        <v/>
      </c>
      <c r="X1566">
        <f>((F1566)+(G1566)*(W1566))*(W1566)</f>
        <v/>
      </c>
      <c r="Y1566">
        <f>(((F1566)+(G1566)*(W1566))*(W1566))/MAX((F1566)+2*(W1566)*SQRT(1+(G1566)^2),1E-6)</f>
        <v/>
      </c>
      <c r="Z1566">
        <f>ABS(K1566)/MAX(((F1566)+(G1566)*(W1566))*(W1566),1E-6)</f>
        <v/>
      </c>
      <c r="AA1566">
        <f>E1566+W1566</f>
        <v/>
      </c>
      <c r="AB1566">
        <f>AA1566+((ABS(K1566)/MAX(((F1566)+(G1566)*(W1566))*(W1566),1E-6))^2)/(2*$I$5)</f>
        <v/>
      </c>
      <c r="AC1566">
        <f>((ABS(K1566)*$D$6)/(MAX(((F1566)+(G1566)*(W1566))*(W1566),1E-6)*MAX(((((F1566)+(G1566)*(W1566))*(W1566))/MAX((F1566)+2*(W1566)*SQRT(1+(G1566)^2),1E-6))^(2/3),1E-6)))^2</f>
        <v/>
      </c>
      <c r="AD1566">
        <f>ABS(ABS(K1566)/MAX(((F1566)+(G1566)*(W1566))*(W1566),1E-6))/SQRT($I$5*MAX((((F1566)+(G1566)*(W1566))*(W1566))/MAX((F1566)+2*(G1566)*(W1566),1E-6),1E-6))</f>
        <v/>
      </c>
      <c r="AE1566">
        <f>((F1566)*(W1566)^2)/2+(G1566)*(W1566)^3/3+(ABS(K1566)^2)/($I$5*MAX(((F1566)+(G1566)*(W1566))*(W1566),1E-6))</f>
        <v/>
      </c>
      <c r="AF1566">
        <f>IF($D$20=0,0,IFERROR(AB1567+(((AC1566+AC1567)/2)*J1567)+(IF(Z1566&gt;Z1567,$D$8*((Z1566^2-Z1567^2)/(2*$I$5)),$D$9*((Z1567^2-Z1566^2)/(2*$I$5)))+($D$10*(ABS(I1567)/90)*(MAX(Z1566^2,Z1567^2)/(2*$I$5))))-AB1566,0))</f>
        <v/>
      </c>
      <c r="AG1566">
        <f>IF($D$20=0,1,IFERROR(IF(ROUND(AD1566,3)=1,1,IF(AND(ABS(AF1566)&lt;$D$19,AD1566&lt;1),1,0)),0))</f>
        <v/>
      </c>
      <c r="AH1566">
        <f>IFERROR(IF(V34="Supercritical",MAX($D$16,IFERROR(L1566,MAX($D$16,POWER((ABS(K1566)^2)/($I$5*MAX(F1566,0.1)^2),1/3)))),IF(V34="Subcritical",MAX($D$16,IFERROR(W1566,MAX($D$16,POWER((ABS(K1566)^2)/($I$5*MAX(F1566,0.1)^2),1/3)))),IF(AND(IFERROR(V1566,0)=1,IFERROR(AG1566,0)=1),IF(IFERROR(T1566,-1E99)&gt;=IFERROR(AE1566,-1E99),MAX($D$16,IFERROR(L1566,MAX($D$16,POWER((ABS(K1566)^2)/($I$5*MAX(F1566,0.1)^2),1/3)))),MAX($D$16,IFERROR(W1566,MAX($D$16,POWER((ABS(K1566)^2)/($I$5*MAX(F1566,0.1)^2),1/3))))),IF(IFERROR(V1566,0)=1,MAX($D$16,IFERROR(L1566,MAX($D$16,POWER((ABS(K1566)^2)/($I$5*MAX(F1566,0.1)^2),1/3)))),IF(IFERROR(AG1566,0)=1,MAX($D$16,IFERROR(W1566,MAX($D$16,POWER((ABS(K1566)^2)/($I$5*MAX(F1566,0.1)^2),1/3)))),MAX($D$16,POWER((ABS(K1566)^2)/($I$5*MAX(F1566,0.1)^2),1/3))))))),MAX($D$16,POWER((ABS(K1566)^2)/($I$5*MAX(F1566,0.1)^2),1/3)))</f>
        <v/>
      </c>
      <c r="AI1566">
        <f>E1566+AH1566</f>
        <v/>
      </c>
      <c r="AJ1566">
        <f>AI1566+((ABS(K1566)/MAX(((F1566)+(G1566)*(AH1566))*(AH1566),1E-6))^2)/(2*$I$5)</f>
        <v/>
      </c>
      <c r="AM1566" t="n">
        <v>0</v>
      </c>
      <c r="AN1566" t="n">
        <v>0</v>
      </c>
      <c r="AO1566">
        <f>AM1566+AN1566</f>
        <v/>
      </c>
      <c r="AP1566">
        <f>AP1565+AO1566</f>
        <v/>
      </c>
      <c r="AQ1566">
        <f>ABS(ABS(K1566)/MAX(((F1566)+(G1566)*(AH1566))*(AH1566),1E-6))/SQRT($I$5*MAX((((F1566)+(G1566)*(AH1566))*(AH1566))/MAX((F1566)+2*(G1566)*(AH1566),1E-6),1E-6))</f>
        <v/>
      </c>
      <c r="AR1566">
        <f>IF(AQ1566&lt;1,"Subcritical","Supercritical")</f>
        <v/>
      </c>
      <c r="AS1566">
        <f>((ABS(K1566)*$D$6)/(MAX(((F1566)+(G1566)*(AH1566))*(AH1566),1E-6)*MAX(((((F1566)+(G1566)*(AH1566))*(AH1566))/MAX((F1566)+2*(AH1566)*SQRT(1+(G1566)^2),1E-6))^(2/3),1E-6)))^2</f>
        <v/>
      </c>
    </row>
    <row r="1567">
      <c r="A1567" t="n">
        <v>5</v>
      </c>
      <c r="B1567" t="n">
        <v>4</v>
      </c>
      <c r="C1567" t="n">
        <v>616065.73</v>
      </c>
      <c r="D1567" t="n">
        <v>3096617.868</v>
      </c>
      <c r="E1567" t="n">
        <v>630.9836</v>
      </c>
      <c r="F1567" t="n">
        <v>17</v>
      </c>
      <c r="G1567" t="n">
        <v>0</v>
      </c>
      <c r="H1567" t="inlineStr">
        <is>
          <t>Junction</t>
        </is>
      </c>
      <c r="I1567" t="n">
        <v>0</v>
      </c>
      <c r="J1567">
        <f>B1567-B1566</f>
        <v/>
      </c>
      <c r="K1567">
        <f>MAX(0.05,K1566-AO1566)</f>
        <v/>
      </c>
      <c r="L1567">
        <f>IF($D$20=0,IFERROR(L1566,MAX($D$16,POWER((ABS(K1567)^2)/($I$5*MAX(F1567,0.1)^2),1/3))),IF(IFERROR(V1566,0)=0,IFERROR(L1566,MAX($D$16,POWER((ABS(K1567)^2)/($I$5*MAX(F1567,0.1)^2),1/3))),IF(OR(IFERROR(L1567,0)=0,IFERROR(S1566,0)&lt;1,IFERROR(S1567,0)&lt;1),MAX($D$16,POWER((ABS(K1567)^2)/($I$5*MAX(F1567,0.1)^2),1/3)),IF(IFERROR(U1567,0)&gt;0,MAX($D$16,IFERROR(L1567,0)+((IFERROR(U1567,0))*$D$18*IF((IFERROR(S1567,0))&lt;1,1,-1))),IF(IFERROR(U1567,0)&lt;0,IF(ABS((MAX($D$16,POWER((ABS(K1567)^2)/($I$5*MAX(F1567,0.1)^2),1/3)))-IFERROR(L1567,0))&gt;$D$19,MAX($D$16,IF((MAX($D$16,POWER((ABS(K1567)^2)/($I$5*MAX(F1567,0.1)^2),1/3)))&gt;IFERROR(L1567,0),MIN((MAX($D$16,POWER((ABS(K1567)^2)/($I$5*MAX(F1567,0.1)^2),1/3))),IFERROR(L1567,0)+(MIN(ABS(IFERROR(U1567,0))*$D$18,ABS((MAX($D$16,POWER((ABS(K1567)^2)/($I$5*MAX(F1567,0.1)^2),1/3)))-IFERROR(L1567,0))))),MAX((MAX($D$16,POWER((ABS(K1567)^2)/($I$5*MAX(F1567,0.1)^2),1/3))),IFERROR(L1567,0)-(MIN(ABS(IFERROR(U1567,0))*$D$18,ABS((MAX($D$16,POWER((ABS(K1567)^2)/($I$5*MAX(F1567,0.1)^2),1/3)))-IFERROR(L1567,0))))))),MAX($D$16,POWER((ABS(K1567)^2)/($I$5*MAX(F1567,0.1)^2),1/3))),MAX($D$16,IFERROR(L1567,0)))))))</f>
        <v/>
      </c>
      <c r="M1567">
        <f>((F1567)+(G1567)*(L1567))*(L1567)</f>
        <v/>
      </c>
      <c r="N1567">
        <f>(((F1567)+(G1567)*(L1567))*(L1567))/MAX((F1567)+2*(L1567)*SQRT(1+(G1567)^2),1E-6)</f>
        <v/>
      </c>
      <c r="O1567">
        <f>ABS(K1567)/MAX(((F1567)+(G1567)*(L1567))*(L1567),1E-6)</f>
        <v/>
      </c>
      <c r="P1567">
        <f>E1567+L1567</f>
        <v/>
      </c>
      <c r="Q1567">
        <f>P1567+((ABS(K1567)/MAX(((F1567)+(G1567)*(L1567))*(L1567),1E-6))^2)/(2*$I$5)</f>
        <v/>
      </c>
      <c r="R1567">
        <f>((ABS(K1567)*$D$6)/(MAX(((F1567)+(G1567)*(L1567))*(L1567),1E-6)*MAX(((((F1567)+(G1567)*(L1567))*(L1567))/MAX((F1567)+2*(L1567)*SQRT(1+(G1567)^2),1E-6))^(2/3),1E-6)))^2</f>
        <v/>
      </c>
      <c r="S1567">
        <f>ABS(ABS(K1567)/MAX(((F1567)+(G1567)*(L1567))*(L1567),1E-6))/SQRT($I$5*MAX((((F1567)+(G1567)*(L1567))*(L1567))/MAX((F1567)+2*(G1567)*(L1567),1E-6),1E-6))</f>
        <v/>
      </c>
      <c r="T1567">
        <f>((F1567)*(L1567)^2)/2+(G1567)*(L1567)^3/3+(ABS(K1567)^2)/($I$5*MAX(((F1567)+(G1567)*(L1567))*(L1567),1E-6))</f>
        <v/>
      </c>
      <c r="U1567">
        <f>IF($D$20=0,0,IFERROR(Q1566-(((R1566+R1567)/2)*J1567)-(IF(O1566&gt;O1567,$D$8*((O1566^2-O1567^2)/(2*$I$5)),$D$9*((O1567^2-O1566^2)/(2*$I$5)))+($D$10*(ABS(I1567)/90)*(MAX(O1566^2,O1567^2)/(2*$I$5))))-Q1567,0))</f>
        <v/>
      </c>
      <c r="V1567">
        <f>IF($D$20=0,1,IFERROR(IF(ROUND(S1567,3)=1,1,IF(AND(ABS(U1567)&lt;$D$19,S1567&gt;1),1,0)),0))</f>
        <v/>
      </c>
      <c r="W1567">
        <f>IF($D$20=0,IFERROR(W1568,MAX($D$16,POWER((ABS(K1567)^2)/($I$5*MAX(F1567,0.1)^2),1/3))),IF(IFERROR(AG1568,0)=0,IFERROR(W1568,MAX($D$16,POWER((ABS(K1567)^2)/($I$5*MAX(F1567,0.1)^2),1/3))),IF(OR(IFERROR(W1567,0)=0,IFERROR(AD1568,0)&gt;1),MAX($D$16,POWER((ABS(K1567)^2)/($I$5*MAX(F1567,0.1)^2),1/3)),IF(IFERROR(AF1567,0)&gt;0,MAX($D$16,IFERROR(W1567,0)+((IFERROR(AF1567,0))*$D$18*IF((IFERROR(AD1567,0))&lt;1,1,-1))),IF(IFERROR(AF1567,0)&lt;0,IF(ABS((MAX($D$16,POWER((ABS(K1567)^2)/($I$5*MAX(F1567,0.1)^2),1/3)))-IFERROR(W1567,0))&gt;$D$19,MAX($D$16,IF((MAX($D$16,POWER((ABS(K1567)^2)/($I$5*MAX(F1567,0.1)^2),1/3)))&gt;IFERROR(W1567,0),MIN((MAX($D$16,POWER((ABS(K1567)^2)/($I$5*MAX(F1567,0.1)^2),1/3))),IFERROR(W1567,0)+(MIN(ABS(IFERROR(AF1567,0))*$D$18,ABS((MAX($D$16,POWER((ABS(K1567)^2)/($I$5*MAX(F1567,0.1)^2),1/3)))-IFERROR(W1567,0))))),MAX((MAX($D$16,POWER((ABS(K1567)^2)/($I$5*MAX(F1567,0.1)^2),1/3))),IFERROR(W1567,0)-(MIN(ABS(IFERROR(AF1567,0))*$D$18,ABS((MAX($D$16,POWER((ABS(K1567)^2)/($I$5*MAX(F1567,0.1)^2),1/3)))-IFERROR(W1567,0))))))),MAX($D$16,POWER((ABS(K1567)^2)/($I$5*MAX(F1567,0.1)^2),1/3))),MAX($D$16,IFERROR(W1567,0)))))))</f>
        <v/>
      </c>
      <c r="X1567">
        <f>((F1567)+(G1567)*(W1567))*(W1567)</f>
        <v/>
      </c>
      <c r="Y1567">
        <f>(((F1567)+(G1567)*(W1567))*(W1567))/MAX((F1567)+2*(W1567)*SQRT(1+(G1567)^2),1E-6)</f>
        <v/>
      </c>
      <c r="Z1567">
        <f>ABS(K1567)/MAX(((F1567)+(G1567)*(W1567))*(W1567),1E-6)</f>
        <v/>
      </c>
      <c r="AA1567">
        <f>E1567+W1567</f>
        <v/>
      </c>
      <c r="AB1567">
        <f>AA1567+((ABS(K1567)/MAX(((F1567)+(G1567)*(W1567))*(W1567),1E-6))^2)/(2*$I$5)</f>
        <v/>
      </c>
      <c r="AC1567">
        <f>((ABS(K1567)*$D$6)/(MAX(((F1567)+(G1567)*(W1567))*(W1567),1E-6)*MAX(((((F1567)+(G1567)*(W1567))*(W1567))/MAX((F1567)+2*(W1567)*SQRT(1+(G1567)^2),1E-6))^(2/3),1E-6)))^2</f>
        <v/>
      </c>
      <c r="AD1567">
        <f>ABS(ABS(K1567)/MAX(((F1567)+(G1567)*(W1567))*(W1567),1E-6))/SQRT($I$5*MAX((((F1567)+(G1567)*(W1567))*(W1567))/MAX((F1567)+2*(G1567)*(W1567),1E-6),1E-6))</f>
        <v/>
      </c>
      <c r="AE1567">
        <f>((F1567)*(W1567)^2)/2+(G1567)*(W1567)^3/3+(ABS(K1567)^2)/($I$5*MAX(((F1567)+(G1567)*(W1567))*(W1567),1E-6))</f>
        <v/>
      </c>
      <c r="AF1567">
        <f>IF($D$20=0,0,IFERROR(AB1568+(((AC1567+AC1568)/2)*J1568)+(IF(Z1567&gt;Z1568,$D$8*((Z1567^2-Z1568^2)/(2*$I$5)),$D$9*((Z1568^2-Z1567^2)/(2*$I$5)))+($D$10*(ABS(I1568)/90)*(MAX(Z1567^2,Z1568^2)/(2*$I$5))))-AB1567,0))</f>
        <v/>
      </c>
      <c r="AG1567">
        <f>IF($D$20=0,1,IFERROR(IF(ROUND(AD1567,3)=1,1,IF(AND(ABS(AF1567)&lt;$D$19,AD1567&lt;1),1,0)),0))</f>
        <v/>
      </c>
      <c r="AH1567">
        <f>IFERROR(IF(V34="Supercritical",MAX($D$16,IFERROR(L1567,MAX($D$16,POWER((ABS(K1567)^2)/($I$5*MAX(F1567,0.1)^2),1/3)))),IF(V34="Subcritical",MAX($D$16,IFERROR(W1567,MAX($D$16,POWER((ABS(K1567)^2)/($I$5*MAX(F1567,0.1)^2),1/3)))),IF(AND(IFERROR(V1567,0)=1,IFERROR(AG1567,0)=1),IF(IFERROR(T1567,-1E99)&gt;=IFERROR(AE1567,-1E99),MAX($D$16,IFERROR(L1567,MAX($D$16,POWER((ABS(K1567)^2)/($I$5*MAX(F1567,0.1)^2),1/3)))),MAX($D$16,IFERROR(W1567,MAX($D$16,POWER((ABS(K1567)^2)/($I$5*MAX(F1567,0.1)^2),1/3))))),IF(IFERROR(V1567,0)=1,MAX($D$16,IFERROR(L1567,MAX($D$16,POWER((ABS(K1567)^2)/($I$5*MAX(F1567,0.1)^2),1/3)))),IF(IFERROR(AG1567,0)=1,MAX($D$16,IFERROR(W1567,MAX($D$16,POWER((ABS(K1567)^2)/($I$5*MAX(F1567,0.1)^2),1/3)))),MAX($D$16,POWER((ABS(K1567)^2)/($I$5*MAX(F1567,0.1)^2),1/3))))))),MAX($D$16,POWER((ABS(K1567)^2)/($I$5*MAX(F1567,0.1)^2),1/3)))</f>
        <v/>
      </c>
      <c r="AI1567">
        <f>E1567+AH1567</f>
        <v/>
      </c>
      <c r="AJ1567">
        <f>AI1567+((ABS(K1567)/MAX(((F1567)+(G1567)*(AH1567))*(AH1567),1E-6))^2)/(2*$I$5)</f>
        <v/>
      </c>
      <c r="AM1567" t="n">
        <v>0</v>
      </c>
      <c r="AN1567" t="n">
        <v>0</v>
      </c>
      <c r="AO1567">
        <f>AM1567+AN1567</f>
        <v/>
      </c>
      <c r="AP1567">
        <f>AP1566+AO1567</f>
        <v/>
      </c>
      <c r="AQ1567">
        <f>ABS(ABS(K1567)/MAX(((F1567)+(G1567)*(AH1567))*(AH1567),1E-6))/SQRT($I$5*MAX((((F1567)+(G1567)*(AH1567))*(AH1567))/MAX((F1567)+2*(G1567)*(AH1567),1E-6),1E-6))</f>
        <v/>
      </c>
      <c r="AR1567">
        <f>IF(AQ1567&lt;1,"Subcritical","Supercritical")</f>
        <v/>
      </c>
      <c r="AS1567">
        <f>((ABS(K1567)*$D$6)/(MAX(((F1567)+(G1567)*(AH1567))*(AH1567),1E-6)*MAX(((((F1567)+(G1567)*(AH1567))*(AH1567))/MAX((F1567)+2*(AH1567)*SQRT(1+(G1567)^2),1E-6))^(2/3),1E-6)))^2</f>
        <v/>
      </c>
    </row>
    <row r="1568">
      <c r="A1568" t="n">
        <v>6</v>
      </c>
      <c r="B1568" t="n">
        <v>5</v>
      </c>
      <c r="C1568" t="n">
        <v>616065.73</v>
      </c>
      <c r="D1568" t="n">
        <v>3096616.868</v>
      </c>
      <c r="E1568" t="n">
        <v>630.7608</v>
      </c>
      <c r="F1568" t="n">
        <v>19</v>
      </c>
      <c r="G1568" t="n">
        <v>0</v>
      </c>
      <c r="H1568" t="inlineStr">
        <is>
          <t>Junction</t>
        </is>
      </c>
      <c r="I1568" t="n">
        <v>0</v>
      </c>
      <c r="J1568">
        <f>B1568-B1567</f>
        <v/>
      </c>
      <c r="K1568">
        <f>MAX(0.05,K1567-AO1567)</f>
        <v/>
      </c>
      <c r="L1568">
        <f>IF($D$20=0,IFERROR(L1567,MAX($D$16,POWER((ABS(K1568)^2)/($I$5*MAX(F1568,0.1)^2),1/3))),IF(IFERROR(V1567,0)=0,IFERROR(L1567,MAX($D$16,POWER((ABS(K1568)^2)/($I$5*MAX(F1568,0.1)^2),1/3))),IF(OR(IFERROR(L1568,0)=0,IFERROR(S1567,0)&lt;1,IFERROR(S1568,0)&lt;1),MAX($D$16,POWER((ABS(K1568)^2)/($I$5*MAX(F1568,0.1)^2),1/3)),IF(IFERROR(U1568,0)&gt;0,MAX($D$16,IFERROR(L1568,0)+((IFERROR(U1568,0))*$D$18*IF((IFERROR(S1568,0))&lt;1,1,-1))),IF(IFERROR(U1568,0)&lt;0,IF(ABS((MAX($D$16,POWER((ABS(K1568)^2)/($I$5*MAX(F1568,0.1)^2),1/3)))-IFERROR(L1568,0))&gt;$D$19,MAX($D$16,IF((MAX($D$16,POWER((ABS(K1568)^2)/($I$5*MAX(F1568,0.1)^2),1/3)))&gt;IFERROR(L1568,0),MIN((MAX($D$16,POWER((ABS(K1568)^2)/($I$5*MAX(F1568,0.1)^2),1/3))),IFERROR(L1568,0)+(MIN(ABS(IFERROR(U1568,0))*$D$18,ABS((MAX($D$16,POWER((ABS(K1568)^2)/($I$5*MAX(F1568,0.1)^2),1/3)))-IFERROR(L1568,0))))),MAX((MAX($D$16,POWER((ABS(K1568)^2)/($I$5*MAX(F1568,0.1)^2),1/3))),IFERROR(L1568,0)-(MIN(ABS(IFERROR(U1568,0))*$D$18,ABS((MAX($D$16,POWER((ABS(K1568)^2)/($I$5*MAX(F1568,0.1)^2),1/3)))-IFERROR(L1568,0))))))),MAX($D$16,POWER((ABS(K1568)^2)/($I$5*MAX(F1568,0.1)^2),1/3))),MAX($D$16,IFERROR(L1568,0)))))))</f>
        <v/>
      </c>
      <c r="M1568">
        <f>((F1568)+(G1568)*(L1568))*(L1568)</f>
        <v/>
      </c>
      <c r="N1568">
        <f>(((F1568)+(G1568)*(L1568))*(L1568))/MAX((F1568)+2*(L1568)*SQRT(1+(G1568)^2),1E-6)</f>
        <v/>
      </c>
      <c r="O1568">
        <f>ABS(K1568)/MAX(((F1568)+(G1568)*(L1568))*(L1568),1E-6)</f>
        <v/>
      </c>
      <c r="P1568">
        <f>E1568+L1568</f>
        <v/>
      </c>
      <c r="Q1568">
        <f>P1568+((ABS(K1568)/MAX(((F1568)+(G1568)*(L1568))*(L1568),1E-6))^2)/(2*$I$5)</f>
        <v/>
      </c>
      <c r="R1568">
        <f>((ABS(K1568)*$D$6)/(MAX(((F1568)+(G1568)*(L1568))*(L1568),1E-6)*MAX(((((F1568)+(G1568)*(L1568))*(L1568))/MAX((F1568)+2*(L1568)*SQRT(1+(G1568)^2),1E-6))^(2/3),1E-6)))^2</f>
        <v/>
      </c>
      <c r="S1568">
        <f>ABS(ABS(K1568)/MAX(((F1568)+(G1568)*(L1568))*(L1568),1E-6))/SQRT($I$5*MAX((((F1568)+(G1568)*(L1568))*(L1568))/MAX((F1568)+2*(G1568)*(L1568),1E-6),1E-6))</f>
        <v/>
      </c>
      <c r="T1568">
        <f>((F1568)*(L1568)^2)/2+(G1568)*(L1568)^3/3+(ABS(K1568)^2)/($I$5*MAX(((F1568)+(G1568)*(L1568))*(L1568),1E-6))</f>
        <v/>
      </c>
      <c r="U1568">
        <f>IF($D$20=0,0,IFERROR(Q1567-(((R1567+R1568)/2)*J1568)-(IF(O1567&gt;O1568,$D$8*((O1567^2-O1568^2)/(2*$I$5)),$D$9*((O1568^2-O1567^2)/(2*$I$5)))+($D$10*(ABS(I1568)/90)*(MAX(O1567^2,O1568^2)/(2*$I$5))))-Q1568,0))</f>
        <v/>
      </c>
      <c r="V1568">
        <f>IF($D$20=0,1,IFERROR(IF(ROUND(S1568,3)=1,1,IF(AND(ABS(U1568)&lt;$D$19,S1568&gt;1),1,0)),0))</f>
        <v/>
      </c>
      <c r="W1568">
        <f>IF($D$20=0,IFERROR(W1569,MAX($D$16,POWER((ABS(K1568)^2)/($I$5*MAX(F1568,0.1)^2),1/3))),IF(IFERROR(AG1569,0)=0,IFERROR(W1569,MAX($D$16,POWER((ABS(K1568)^2)/($I$5*MAX(F1568,0.1)^2),1/3))),IF(OR(IFERROR(W1568,0)=0,IFERROR(AD1569,0)&gt;1),MAX($D$16,POWER((ABS(K1568)^2)/($I$5*MAX(F1568,0.1)^2),1/3)),IF(IFERROR(AF1568,0)&gt;0,MAX($D$16,IFERROR(W1568,0)+((IFERROR(AF1568,0))*$D$18*IF((IFERROR(AD1568,0))&lt;1,1,-1))),IF(IFERROR(AF1568,0)&lt;0,IF(ABS((MAX($D$16,POWER((ABS(K1568)^2)/($I$5*MAX(F1568,0.1)^2),1/3)))-IFERROR(W1568,0))&gt;$D$19,MAX($D$16,IF((MAX($D$16,POWER((ABS(K1568)^2)/($I$5*MAX(F1568,0.1)^2),1/3)))&gt;IFERROR(W1568,0),MIN((MAX($D$16,POWER((ABS(K1568)^2)/($I$5*MAX(F1568,0.1)^2),1/3))),IFERROR(W1568,0)+(MIN(ABS(IFERROR(AF1568,0))*$D$18,ABS((MAX($D$16,POWER((ABS(K1568)^2)/($I$5*MAX(F1568,0.1)^2),1/3)))-IFERROR(W1568,0))))),MAX((MAX($D$16,POWER((ABS(K1568)^2)/($I$5*MAX(F1568,0.1)^2),1/3))),IFERROR(W1568,0)-(MIN(ABS(IFERROR(AF1568,0))*$D$18,ABS((MAX($D$16,POWER((ABS(K1568)^2)/($I$5*MAX(F1568,0.1)^2),1/3)))-IFERROR(W1568,0))))))),MAX($D$16,POWER((ABS(K1568)^2)/($I$5*MAX(F1568,0.1)^2),1/3))),MAX($D$16,IFERROR(W1568,0)))))))</f>
        <v/>
      </c>
      <c r="X1568">
        <f>((F1568)+(G1568)*(W1568))*(W1568)</f>
        <v/>
      </c>
      <c r="Y1568">
        <f>(((F1568)+(G1568)*(W1568))*(W1568))/MAX((F1568)+2*(W1568)*SQRT(1+(G1568)^2),1E-6)</f>
        <v/>
      </c>
      <c r="Z1568">
        <f>ABS(K1568)/MAX(((F1568)+(G1568)*(W1568))*(W1568),1E-6)</f>
        <v/>
      </c>
      <c r="AA1568">
        <f>E1568+W1568</f>
        <v/>
      </c>
      <c r="AB1568">
        <f>AA1568+((ABS(K1568)/MAX(((F1568)+(G1568)*(W1568))*(W1568),1E-6))^2)/(2*$I$5)</f>
        <v/>
      </c>
      <c r="AC1568">
        <f>((ABS(K1568)*$D$6)/(MAX(((F1568)+(G1568)*(W1568))*(W1568),1E-6)*MAX(((((F1568)+(G1568)*(W1568))*(W1568))/MAX((F1568)+2*(W1568)*SQRT(1+(G1568)^2),1E-6))^(2/3),1E-6)))^2</f>
        <v/>
      </c>
      <c r="AD1568">
        <f>ABS(ABS(K1568)/MAX(((F1568)+(G1568)*(W1568))*(W1568),1E-6))/SQRT($I$5*MAX((((F1568)+(G1568)*(W1568))*(W1568))/MAX((F1568)+2*(G1568)*(W1568),1E-6),1E-6))</f>
        <v/>
      </c>
      <c r="AE1568">
        <f>((F1568)*(W1568)^2)/2+(G1568)*(W1568)^3/3+(ABS(K1568)^2)/($I$5*MAX(((F1568)+(G1568)*(W1568))*(W1568),1E-6))</f>
        <v/>
      </c>
      <c r="AF1568">
        <f>IF($D$20=0,0,IFERROR(AB1569+(((AC1568+AC1569)/2)*J1569)+(IF(Z1568&gt;Z1569,$D$8*((Z1568^2-Z1569^2)/(2*$I$5)),$D$9*((Z1569^2-Z1568^2)/(2*$I$5)))+($D$10*(ABS(I1569)/90)*(MAX(Z1568^2,Z1569^2)/(2*$I$5))))-AB1568,0))</f>
        <v/>
      </c>
      <c r="AG1568">
        <f>IF($D$20=0,1,IFERROR(IF(ROUND(AD1568,3)=1,1,IF(AND(ABS(AF1568)&lt;$D$19,AD1568&lt;1),1,0)),0))</f>
        <v/>
      </c>
      <c r="AH1568">
        <f>IFERROR(IF(V34="Supercritical",MAX($D$16,IFERROR(L1568,MAX($D$16,POWER((ABS(K1568)^2)/($I$5*MAX(F1568,0.1)^2),1/3)))),IF(V34="Subcritical",MAX($D$16,IFERROR(W1568,MAX($D$16,POWER((ABS(K1568)^2)/($I$5*MAX(F1568,0.1)^2),1/3)))),IF(AND(IFERROR(V1568,0)=1,IFERROR(AG1568,0)=1),IF(IFERROR(T1568,-1E99)&gt;=IFERROR(AE1568,-1E99),MAX($D$16,IFERROR(L1568,MAX($D$16,POWER((ABS(K1568)^2)/($I$5*MAX(F1568,0.1)^2),1/3)))),MAX($D$16,IFERROR(W1568,MAX($D$16,POWER((ABS(K1568)^2)/($I$5*MAX(F1568,0.1)^2),1/3))))),IF(IFERROR(V1568,0)=1,MAX($D$16,IFERROR(L1568,MAX($D$16,POWER((ABS(K1568)^2)/($I$5*MAX(F1568,0.1)^2),1/3)))),IF(IFERROR(AG1568,0)=1,MAX($D$16,IFERROR(W1568,MAX($D$16,POWER((ABS(K1568)^2)/($I$5*MAX(F1568,0.1)^2),1/3)))),MAX($D$16,POWER((ABS(K1568)^2)/($I$5*MAX(F1568,0.1)^2),1/3))))))),MAX($D$16,POWER((ABS(K1568)^2)/($I$5*MAX(F1568,0.1)^2),1/3)))</f>
        <v/>
      </c>
      <c r="AI1568">
        <f>E1568+AH1568</f>
        <v/>
      </c>
      <c r="AJ1568">
        <f>AI1568+((ABS(K1568)/MAX(((F1568)+(G1568)*(AH1568))*(AH1568),1E-6))^2)/(2*$I$5)</f>
        <v/>
      </c>
      <c r="AM1568" t="n">
        <v>0</v>
      </c>
      <c r="AN1568" t="n">
        <v>0</v>
      </c>
      <c r="AO1568">
        <f>AM1568+AN1568</f>
        <v/>
      </c>
      <c r="AP1568">
        <f>AP1567+AO1568</f>
        <v/>
      </c>
      <c r="AQ1568">
        <f>ABS(ABS(K1568)/MAX(((F1568)+(G1568)*(AH1568))*(AH1568),1E-6))/SQRT($I$5*MAX((((F1568)+(G1568)*(AH1568))*(AH1568))/MAX((F1568)+2*(G1568)*(AH1568),1E-6),1E-6))</f>
        <v/>
      </c>
      <c r="AR1568">
        <f>IF(AQ1568&lt;1,"Subcritical","Supercritical")</f>
        <v/>
      </c>
      <c r="AS1568">
        <f>((ABS(K1568)*$D$6)/(MAX(((F1568)+(G1568)*(AH1568))*(AH1568),1E-6)*MAX(((((F1568)+(G1568)*(AH1568))*(AH1568))/MAX((F1568)+2*(AH1568)*SQRT(1+(G1568)^2),1E-6))^(2/3),1E-6)))^2</f>
        <v/>
      </c>
    </row>
    <row r="1569">
      <c r="A1569" t="n">
        <v>7</v>
      </c>
      <c r="B1569" t="n">
        <v>6</v>
      </c>
      <c r="C1569" t="n">
        <v>616065.73</v>
      </c>
      <c r="D1569" t="n">
        <v>3096615.868</v>
      </c>
      <c r="E1569" t="n">
        <v>630.5379</v>
      </c>
      <c r="F1569" t="n">
        <v>11.881</v>
      </c>
      <c r="G1569" t="n">
        <v>0</v>
      </c>
      <c r="H1569" t="inlineStr">
        <is>
          <t>Normal</t>
        </is>
      </c>
      <c r="I1569" t="n">
        <v>0</v>
      </c>
      <c r="J1569">
        <f>B1569-B1568</f>
        <v/>
      </c>
      <c r="K1569">
        <f>MAX(0.05,K1568-AO1568)</f>
        <v/>
      </c>
      <c r="L1569">
        <f>IF($D$20=0,IFERROR(L1568,MAX($D$16,POWER((ABS(K1569)^2)/($I$5*MAX(F1569,0.1)^2),1/3))),IF(IFERROR(V1568,0)=0,IFERROR(L1568,MAX($D$16,POWER((ABS(K1569)^2)/($I$5*MAX(F1569,0.1)^2),1/3))),IF(OR(IFERROR(L1569,0)=0,IFERROR(S1568,0)&lt;1,IFERROR(S1569,0)&lt;1),MAX($D$16,POWER((ABS(K1569)^2)/($I$5*MAX(F1569,0.1)^2),1/3)),IF(IFERROR(U1569,0)&gt;0,MAX($D$16,IFERROR(L1569,0)+((IFERROR(U1569,0))*$D$18*IF((IFERROR(S1569,0))&lt;1,1,-1))),IF(IFERROR(U1569,0)&lt;0,IF(ABS((MAX($D$16,POWER((ABS(K1569)^2)/($I$5*MAX(F1569,0.1)^2),1/3)))-IFERROR(L1569,0))&gt;$D$19,MAX($D$16,IF((MAX($D$16,POWER((ABS(K1569)^2)/($I$5*MAX(F1569,0.1)^2),1/3)))&gt;IFERROR(L1569,0),MIN((MAX($D$16,POWER((ABS(K1569)^2)/($I$5*MAX(F1569,0.1)^2),1/3))),IFERROR(L1569,0)+(MIN(ABS(IFERROR(U1569,0))*$D$18,ABS((MAX($D$16,POWER((ABS(K1569)^2)/($I$5*MAX(F1569,0.1)^2),1/3)))-IFERROR(L1569,0))))),MAX((MAX($D$16,POWER((ABS(K1569)^2)/($I$5*MAX(F1569,0.1)^2),1/3))),IFERROR(L1569,0)-(MIN(ABS(IFERROR(U1569,0))*$D$18,ABS((MAX($D$16,POWER((ABS(K1569)^2)/($I$5*MAX(F1569,0.1)^2),1/3)))-IFERROR(L1569,0))))))),MAX($D$16,POWER((ABS(K1569)^2)/($I$5*MAX(F1569,0.1)^2),1/3))),MAX($D$16,IFERROR(L1569,0)))))))</f>
        <v/>
      </c>
      <c r="M1569">
        <f>((F1569)+(G1569)*(L1569))*(L1569)</f>
        <v/>
      </c>
      <c r="N1569">
        <f>(((F1569)+(G1569)*(L1569))*(L1569))/MAX((F1569)+2*(L1569)*SQRT(1+(G1569)^2),1E-6)</f>
        <v/>
      </c>
      <c r="O1569">
        <f>ABS(K1569)/MAX(((F1569)+(G1569)*(L1569))*(L1569),1E-6)</f>
        <v/>
      </c>
      <c r="P1569">
        <f>E1569+L1569</f>
        <v/>
      </c>
      <c r="Q1569">
        <f>P1569+((ABS(K1569)/MAX(((F1569)+(G1569)*(L1569))*(L1569),1E-6))^2)/(2*$I$5)</f>
        <v/>
      </c>
      <c r="R1569">
        <f>((ABS(K1569)*$D$6)/(MAX(((F1569)+(G1569)*(L1569))*(L1569),1E-6)*MAX(((((F1569)+(G1569)*(L1569))*(L1569))/MAX((F1569)+2*(L1569)*SQRT(1+(G1569)^2),1E-6))^(2/3),1E-6)))^2</f>
        <v/>
      </c>
      <c r="S1569">
        <f>ABS(ABS(K1569)/MAX(((F1569)+(G1569)*(L1569))*(L1569),1E-6))/SQRT($I$5*MAX((((F1569)+(G1569)*(L1569))*(L1569))/MAX((F1569)+2*(G1569)*(L1569),1E-6),1E-6))</f>
        <v/>
      </c>
      <c r="T1569">
        <f>((F1569)*(L1569)^2)/2+(G1569)*(L1569)^3/3+(ABS(K1569)^2)/($I$5*MAX(((F1569)+(G1569)*(L1569))*(L1569),1E-6))</f>
        <v/>
      </c>
      <c r="U1569">
        <f>IF($D$20=0,0,IFERROR(Q1568-(((R1568+R1569)/2)*J1569)-(IF(O1568&gt;O1569,$D$8*((O1568^2-O1569^2)/(2*$I$5)),$D$9*((O1569^2-O1568^2)/(2*$I$5)))+($D$10*(ABS(I1569)/90)*(MAX(O1568^2,O1569^2)/(2*$I$5))))-Q1569,0))</f>
        <v/>
      </c>
      <c r="V1569">
        <f>IF($D$20=0,1,IFERROR(IF(ROUND(S1569,3)=1,1,IF(AND(ABS(U1569)&lt;$D$19,S1569&gt;1),1,0)),0))</f>
        <v/>
      </c>
      <c r="W1569">
        <f>IF($D$20=0,IFERROR(W1570,MAX($D$16,POWER((ABS(K1569)^2)/($I$5*MAX(F1569,0.1)^2),1/3))),IF(IFERROR(AG1570,0)=0,IFERROR(W1570,MAX($D$16,POWER((ABS(K1569)^2)/($I$5*MAX(F1569,0.1)^2),1/3))),IF(OR(IFERROR(W1569,0)=0,IFERROR(AD1570,0)&gt;1),MAX($D$16,POWER((ABS(K1569)^2)/($I$5*MAX(F1569,0.1)^2),1/3)),IF(IFERROR(AF1569,0)&gt;0,MAX($D$16,IFERROR(W1569,0)+((IFERROR(AF1569,0))*$D$18*IF((IFERROR(AD1569,0))&lt;1,1,-1))),IF(IFERROR(AF1569,0)&lt;0,IF(ABS((MAX($D$16,POWER((ABS(K1569)^2)/($I$5*MAX(F1569,0.1)^2),1/3)))-IFERROR(W1569,0))&gt;$D$19,MAX($D$16,IF((MAX($D$16,POWER((ABS(K1569)^2)/($I$5*MAX(F1569,0.1)^2),1/3)))&gt;IFERROR(W1569,0),MIN((MAX($D$16,POWER((ABS(K1569)^2)/($I$5*MAX(F1569,0.1)^2),1/3))),IFERROR(W1569,0)+(MIN(ABS(IFERROR(AF1569,0))*$D$18,ABS((MAX($D$16,POWER((ABS(K1569)^2)/($I$5*MAX(F1569,0.1)^2),1/3)))-IFERROR(W1569,0))))),MAX((MAX($D$16,POWER((ABS(K1569)^2)/($I$5*MAX(F1569,0.1)^2),1/3))),IFERROR(W1569,0)-(MIN(ABS(IFERROR(AF1569,0))*$D$18,ABS((MAX($D$16,POWER((ABS(K1569)^2)/($I$5*MAX(F1569,0.1)^2),1/3)))-IFERROR(W1569,0))))))),MAX($D$16,POWER((ABS(K1569)^2)/($I$5*MAX(F1569,0.1)^2),1/3))),MAX($D$16,IFERROR(W1569,0)))))))</f>
        <v/>
      </c>
      <c r="X1569">
        <f>((F1569)+(G1569)*(W1569))*(W1569)</f>
        <v/>
      </c>
      <c r="Y1569">
        <f>(((F1569)+(G1569)*(W1569))*(W1569))/MAX((F1569)+2*(W1569)*SQRT(1+(G1569)^2),1E-6)</f>
        <v/>
      </c>
      <c r="Z1569">
        <f>ABS(K1569)/MAX(((F1569)+(G1569)*(W1569))*(W1569),1E-6)</f>
        <v/>
      </c>
      <c r="AA1569">
        <f>E1569+W1569</f>
        <v/>
      </c>
      <c r="AB1569">
        <f>AA1569+((ABS(K1569)/MAX(((F1569)+(G1569)*(W1569))*(W1569),1E-6))^2)/(2*$I$5)</f>
        <v/>
      </c>
      <c r="AC1569">
        <f>((ABS(K1569)*$D$6)/(MAX(((F1569)+(G1569)*(W1569))*(W1569),1E-6)*MAX(((((F1569)+(G1569)*(W1569))*(W1569))/MAX((F1569)+2*(W1569)*SQRT(1+(G1569)^2),1E-6))^(2/3),1E-6)))^2</f>
        <v/>
      </c>
      <c r="AD1569">
        <f>ABS(ABS(K1569)/MAX(((F1569)+(G1569)*(W1569))*(W1569),1E-6))/SQRT($I$5*MAX((((F1569)+(G1569)*(W1569))*(W1569))/MAX((F1569)+2*(G1569)*(W1569),1E-6),1E-6))</f>
        <v/>
      </c>
      <c r="AE1569">
        <f>((F1569)*(W1569)^2)/2+(G1569)*(W1569)^3/3+(ABS(K1569)^2)/($I$5*MAX(((F1569)+(G1569)*(W1569))*(W1569),1E-6))</f>
        <v/>
      </c>
      <c r="AF1569">
        <f>IF($D$20=0,0,IFERROR(AB1570+(((AC1569+AC1570)/2)*J1570)+(IF(Z1569&gt;Z1570,$D$8*((Z1569^2-Z1570^2)/(2*$I$5)),$D$9*((Z1570^2-Z1569^2)/(2*$I$5)))+($D$10*(ABS(I1570)/90)*(MAX(Z1569^2,Z1570^2)/(2*$I$5))))-AB1569,0))</f>
        <v/>
      </c>
      <c r="AG1569">
        <f>IF($D$20=0,1,IFERROR(IF(ROUND(AD1569,3)=1,1,IF(AND(ABS(AF1569)&lt;$D$19,AD1569&lt;1),1,0)),0))</f>
        <v/>
      </c>
      <c r="AH1569">
        <f>IFERROR(IF(V34="Supercritical",MAX($D$16,IFERROR(L1569,MAX($D$16,POWER((ABS(K1569)^2)/($I$5*MAX(F1569,0.1)^2),1/3)))),IF(V34="Subcritical",MAX($D$16,IFERROR(W1569,MAX($D$16,POWER((ABS(K1569)^2)/($I$5*MAX(F1569,0.1)^2),1/3)))),IF(AND(IFERROR(V1569,0)=1,IFERROR(AG1569,0)=1),IF(IFERROR(T1569,-1E99)&gt;=IFERROR(AE1569,-1E99),MAX($D$16,IFERROR(L1569,MAX($D$16,POWER((ABS(K1569)^2)/($I$5*MAX(F1569,0.1)^2),1/3)))),MAX($D$16,IFERROR(W1569,MAX($D$16,POWER((ABS(K1569)^2)/($I$5*MAX(F1569,0.1)^2),1/3))))),IF(IFERROR(V1569,0)=1,MAX($D$16,IFERROR(L1569,MAX($D$16,POWER((ABS(K1569)^2)/($I$5*MAX(F1569,0.1)^2),1/3)))),IF(IFERROR(AG1569,0)=1,MAX($D$16,IFERROR(W1569,MAX($D$16,POWER((ABS(K1569)^2)/($I$5*MAX(F1569,0.1)^2),1/3)))),MAX($D$16,POWER((ABS(K1569)^2)/($I$5*MAX(F1569,0.1)^2),1/3))))))),MAX($D$16,POWER((ABS(K1569)^2)/($I$5*MAX(F1569,0.1)^2),1/3)))</f>
        <v/>
      </c>
      <c r="AI1569">
        <f>E1569+AH1569</f>
        <v/>
      </c>
      <c r="AJ1569">
        <f>AI1569+((ABS(K1569)/MAX(((F1569)+(G1569)*(AH1569))*(AH1569),1E-6))^2)/(2*$I$5)</f>
        <v/>
      </c>
      <c r="AM1569" t="n">
        <v>0</v>
      </c>
      <c r="AN1569" t="n">
        <v>0</v>
      </c>
      <c r="AO1569">
        <f>AM1569+AN1569</f>
        <v/>
      </c>
      <c r="AP1569">
        <f>AP1568+AO1569</f>
        <v/>
      </c>
      <c r="AQ1569">
        <f>ABS(ABS(K1569)/MAX(((F1569)+(G1569)*(AH1569))*(AH1569),1E-6))/SQRT($I$5*MAX((((F1569)+(G1569)*(AH1569))*(AH1569))/MAX((F1569)+2*(G1569)*(AH1569),1E-6),1E-6))</f>
        <v/>
      </c>
      <c r="AR1569">
        <f>IF(AQ1569&lt;1,"Subcritical","Supercritical")</f>
        <v/>
      </c>
      <c r="AS1569">
        <f>((ABS(K1569)*$D$6)/(MAX(((F1569)+(G1569)*(AH1569))*(AH1569),1E-6)*MAX(((((F1569)+(G1569)*(AH1569))*(AH1569))/MAX((F1569)+2*(AH1569)*SQRT(1+(G1569)^2),1E-6))^(2/3),1E-6)))^2</f>
        <v/>
      </c>
    </row>
    <row r="1570">
      <c r="A1570" t="n">
        <v>8</v>
      </c>
      <c r="B1570" t="n">
        <v>7</v>
      </c>
      <c r="C1570" t="n">
        <v>616065.73</v>
      </c>
      <c r="D1570" t="n">
        <v>3096614.868</v>
      </c>
      <c r="E1570" t="n">
        <v>630.3151</v>
      </c>
      <c r="F1570" t="n">
        <v>12</v>
      </c>
      <c r="G1570" t="n">
        <v>0</v>
      </c>
      <c r="H1570" t="inlineStr">
        <is>
          <t>Normal</t>
        </is>
      </c>
      <c r="I1570" t="n">
        <v>0</v>
      </c>
      <c r="J1570">
        <f>B1570-B1569</f>
        <v/>
      </c>
      <c r="K1570">
        <f>MAX(0.05,K1569-AO1569)</f>
        <v/>
      </c>
      <c r="L1570">
        <f>IF($D$20=0,IFERROR(L1569,MAX($D$16,POWER((ABS(K1570)^2)/($I$5*MAX(F1570,0.1)^2),1/3))),IF(IFERROR(V1569,0)=0,IFERROR(L1569,MAX($D$16,POWER((ABS(K1570)^2)/($I$5*MAX(F1570,0.1)^2),1/3))),IF(OR(IFERROR(L1570,0)=0,IFERROR(S1569,0)&lt;1,IFERROR(S1570,0)&lt;1),MAX($D$16,POWER((ABS(K1570)^2)/($I$5*MAX(F1570,0.1)^2),1/3)),IF(IFERROR(U1570,0)&gt;0,MAX($D$16,IFERROR(L1570,0)+((IFERROR(U1570,0))*$D$18*IF((IFERROR(S1570,0))&lt;1,1,-1))),IF(IFERROR(U1570,0)&lt;0,IF(ABS((MAX($D$16,POWER((ABS(K1570)^2)/($I$5*MAX(F1570,0.1)^2),1/3)))-IFERROR(L1570,0))&gt;$D$19,MAX($D$16,IF((MAX($D$16,POWER((ABS(K1570)^2)/($I$5*MAX(F1570,0.1)^2),1/3)))&gt;IFERROR(L1570,0),MIN((MAX($D$16,POWER((ABS(K1570)^2)/($I$5*MAX(F1570,0.1)^2),1/3))),IFERROR(L1570,0)+(MIN(ABS(IFERROR(U1570,0))*$D$18,ABS((MAX($D$16,POWER((ABS(K1570)^2)/($I$5*MAX(F1570,0.1)^2),1/3)))-IFERROR(L1570,0))))),MAX((MAX($D$16,POWER((ABS(K1570)^2)/($I$5*MAX(F1570,0.1)^2),1/3))),IFERROR(L1570,0)-(MIN(ABS(IFERROR(U1570,0))*$D$18,ABS((MAX($D$16,POWER((ABS(K1570)^2)/($I$5*MAX(F1570,0.1)^2),1/3)))-IFERROR(L1570,0))))))),MAX($D$16,POWER((ABS(K1570)^2)/($I$5*MAX(F1570,0.1)^2),1/3))),MAX($D$16,IFERROR(L1570,0)))))))</f>
        <v/>
      </c>
      <c r="M1570">
        <f>((F1570)+(G1570)*(L1570))*(L1570)</f>
        <v/>
      </c>
      <c r="N1570">
        <f>(((F1570)+(G1570)*(L1570))*(L1570))/MAX((F1570)+2*(L1570)*SQRT(1+(G1570)^2),1E-6)</f>
        <v/>
      </c>
      <c r="O1570">
        <f>ABS(K1570)/MAX(((F1570)+(G1570)*(L1570))*(L1570),1E-6)</f>
        <v/>
      </c>
      <c r="P1570">
        <f>E1570+L1570</f>
        <v/>
      </c>
      <c r="Q1570">
        <f>P1570+((ABS(K1570)/MAX(((F1570)+(G1570)*(L1570))*(L1570),1E-6))^2)/(2*$I$5)</f>
        <v/>
      </c>
      <c r="R1570">
        <f>((ABS(K1570)*$D$6)/(MAX(((F1570)+(G1570)*(L1570))*(L1570),1E-6)*MAX(((((F1570)+(G1570)*(L1570))*(L1570))/MAX((F1570)+2*(L1570)*SQRT(1+(G1570)^2),1E-6))^(2/3),1E-6)))^2</f>
        <v/>
      </c>
      <c r="S1570">
        <f>ABS(ABS(K1570)/MAX(((F1570)+(G1570)*(L1570))*(L1570),1E-6))/SQRT($I$5*MAX((((F1570)+(G1570)*(L1570))*(L1570))/MAX((F1570)+2*(G1570)*(L1570),1E-6),1E-6))</f>
        <v/>
      </c>
      <c r="T1570">
        <f>((F1570)*(L1570)^2)/2+(G1570)*(L1570)^3/3+(ABS(K1570)^2)/($I$5*MAX(((F1570)+(G1570)*(L1570))*(L1570),1E-6))</f>
        <v/>
      </c>
      <c r="U1570">
        <f>IF($D$20=0,0,IFERROR(Q1569-(((R1569+R1570)/2)*J1570)-(IF(O1569&gt;O1570,$D$8*((O1569^2-O1570^2)/(2*$I$5)),$D$9*((O1570^2-O1569^2)/(2*$I$5)))+($D$10*(ABS(I1570)/90)*(MAX(O1569^2,O1570^2)/(2*$I$5))))-Q1570,0))</f>
        <v/>
      </c>
      <c r="V1570">
        <f>IF($D$20=0,1,IFERROR(IF(ROUND(S1570,3)=1,1,IF(AND(ABS(U1570)&lt;$D$19,S1570&gt;1),1,0)),0))</f>
        <v/>
      </c>
      <c r="W1570">
        <f>IF($D$20=0,IFERROR(W1571,MAX($D$16,POWER((ABS(K1570)^2)/($I$5*MAX(F1570,0.1)^2),1/3))),IF(IFERROR(AG1571,0)=0,IFERROR(W1571,MAX($D$16,POWER((ABS(K1570)^2)/($I$5*MAX(F1570,0.1)^2),1/3))),IF(OR(IFERROR(W1570,0)=0,IFERROR(AD1571,0)&gt;1),MAX($D$16,POWER((ABS(K1570)^2)/($I$5*MAX(F1570,0.1)^2),1/3)),IF(IFERROR(AF1570,0)&gt;0,MAX($D$16,IFERROR(W1570,0)+((IFERROR(AF1570,0))*$D$18*IF((IFERROR(AD1570,0))&lt;1,1,-1))),IF(IFERROR(AF1570,0)&lt;0,IF(ABS((MAX($D$16,POWER((ABS(K1570)^2)/($I$5*MAX(F1570,0.1)^2),1/3)))-IFERROR(W1570,0))&gt;$D$19,MAX($D$16,IF((MAX($D$16,POWER((ABS(K1570)^2)/($I$5*MAX(F1570,0.1)^2),1/3)))&gt;IFERROR(W1570,0),MIN((MAX($D$16,POWER((ABS(K1570)^2)/($I$5*MAX(F1570,0.1)^2),1/3))),IFERROR(W1570,0)+(MIN(ABS(IFERROR(AF1570,0))*$D$18,ABS((MAX($D$16,POWER((ABS(K1570)^2)/($I$5*MAX(F1570,0.1)^2),1/3)))-IFERROR(W1570,0))))),MAX((MAX($D$16,POWER((ABS(K1570)^2)/($I$5*MAX(F1570,0.1)^2),1/3))),IFERROR(W1570,0)-(MIN(ABS(IFERROR(AF1570,0))*$D$18,ABS((MAX($D$16,POWER((ABS(K1570)^2)/($I$5*MAX(F1570,0.1)^2),1/3)))-IFERROR(W1570,0))))))),MAX($D$16,POWER((ABS(K1570)^2)/($I$5*MAX(F1570,0.1)^2),1/3))),MAX($D$16,IFERROR(W1570,0)))))))</f>
        <v/>
      </c>
      <c r="X1570">
        <f>((F1570)+(G1570)*(W1570))*(W1570)</f>
        <v/>
      </c>
      <c r="Y1570">
        <f>(((F1570)+(G1570)*(W1570))*(W1570))/MAX((F1570)+2*(W1570)*SQRT(1+(G1570)^2),1E-6)</f>
        <v/>
      </c>
      <c r="Z1570">
        <f>ABS(K1570)/MAX(((F1570)+(G1570)*(W1570))*(W1570),1E-6)</f>
        <v/>
      </c>
      <c r="AA1570">
        <f>E1570+W1570</f>
        <v/>
      </c>
      <c r="AB1570">
        <f>AA1570+((ABS(K1570)/MAX(((F1570)+(G1570)*(W1570))*(W1570),1E-6))^2)/(2*$I$5)</f>
        <v/>
      </c>
      <c r="AC1570">
        <f>((ABS(K1570)*$D$6)/(MAX(((F1570)+(G1570)*(W1570))*(W1570),1E-6)*MAX(((((F1570)+(G1570)*(W1570))*(W1570))/MAX((F1570)+2*(W1570)*SQRT(1+(G1570)^2),1E-6))^(2/3),1E-6)))^2</f>
        <v/>
      </c>
      <c r="AD1570">
        <f>ABS(ABS(K1570)/MAX(((F1570)+(G1570)*(W1570))*(W1570),1E-6))/SQRT($I$5*MAX((((F1570)+(G1570)*(W1570))*(W1570))/MAX((F1570)+2*(G1570)*(W1570),1E-6),1E-6))</f>
        <v/>
      </c>
      <c r="AE1570">
        <f>((F1570)*(W1570)^2)/2+(G1570)*(W1570)^3/3+(ABS(K1570)^2)/($I$5*MAX(((F1570)+(G1570)*(W1570))*(W1570),1E-6))</f>
        <v/>
      </c>
      <c r="AF1570">
        <f>IF($D$20=0,0,IFERROR(AB1571+(((AC1570+AC1571)/2)*J1571)+(IF(Z1570&gt;Z1571,$D$8*((Z1570^2-Z1571^2)/(2*$I$5)),$D$9*((Z1571^2-Z1570^2)/(2*$I$5)))+($D$10*(ABS(I1571)/90)*(MAX(Z1570^2,Z1571^2)/(2*$I$5))))-AB1570,0))</f>
        <v/>
      </c>
      <c r="AG1570">
        <f>IF($D$20=0,1,IFERROR(IF(ROUND(AD1570,3)=1,1,IF(AND(ABS(AF1570)&lt;$D$19,AD1570&lt;1),1,0)),0))</f>
        <v/>
      </c>
      <c r="AH1570">
        <f>IFERROR(IF(V34="Supercritical",MAX($D$16,IFERROR(L1570,MAX($D$16,POWER((ABS(K1570)^2)/($I$5*MAX(F1570,0.1)^2),1/3)))),IF(V34="Subcritical",MAX($D$16,IFERROR(W1570,MAX($D$16,POWER((ABS(K1570)^2)/($I$5*MAX(F1570,0.1)^2),1/3)))),IF(AND(IFERROR(V1570,0)=1,IFERROR(AG1570,0)=1),IF(IFERROR(T1570,-1E99)&gt;=IFERROR(AE1570,-1E99),MAX($D$16,IFERROR(L1570,MAX($D$16,POWER((ABS(K1570)^2)/($I$5*MAX(F1570,0.1)^2),1/3)))),MAX($D$16,IFERROR(W1570,MAX($D$16,POWER((ABS(K1570)^2)/($I$5*MAX(F1570,0.1)^2),1/3))))),IF(IFERROR(V1570,0)=1,MAX($D$16,IFERROR(L1570,MAX($D$16,POWER((ABS(K1570)^2)/($I$5*MAX(F1570,0.1)^2),1/3)))),IF(IFERROR(AG1570,0)=1,MAX($D$16,IFERROR(W1570,MAX($D$16,POWER((ABS(K1570)^2)/($I$5*MAX(F1570,0.1)^2),1/3)))),MAX($D$16,POWER((ABS(K1570)^2)/($I$5*MAX(F1570,0.1)^2),1/3))))))),MAX($D$16,POWER((ABS(K1570)^2)/($I$5*MAX(F1570,0.1)^2),1/3)))</f>
        <v/>
      </c>
      <c r="AI1570">
        <f>E1570+AH1570</f>
        <v/>
      </c>
      <c r="AJ1570">
        <f>AI1570+((ABS(K1570)/MAX(((F1570)+(G1570)*(AH1570))*(AH1570),1E-6))^2)/(2*$I$5)</f>
        <v/>
      </c>
      <c r="AK1570" t="n">
        <v>635.5</v>
      </c>
      <c r="AM1570">
        <f>IF($D$20=0,IFERROR(AM1570,0),IF(($D$12*MAX(J1570,0.1)*POWER(MAX(0,AI1570-AK1570),1.5))&lt;=0,0,MAX(0,IFERROR(AM1570,0)+($D$25*(($D$12*MAX(J1570,0.1)*POWER(MAX(0,AI1570-AK1570),1.5))-IFERROR(AM1570,0))))))</f>
        <v/>
      </c>
      <c r="AN1570" t="n">
        <v>0</v>
      </c>
      <c r="AO1570">
        <f>AM1570+AN1570</f>
        <v/>
      </c>
      <c r="AP1570">
        <f>AP1569+AO1570</f>
        <v/>
      </c>
      <c r="AQ1570">
        <f>ABS(ABS(K1570)/MAX(((F1570)+(G1570)*(AH1570))*(AH1570),1E-6))/SQRT($I$5*MAX((((F1570)+(G1570)*(AH1570))*(AH1570))/MAX((F1570)+2*(G1570)*(AH1570),1E-6),1E-6))</f>
        <v/>
      </c>
      <c r="AR1570">
        <f>IF(AQ1570&lt;1,"Subcritical","Supercritical")</f>
        <v/>
      </c>
      <c r="AS1570">
        <f>((ABS(K1570)*$D$6)/(MAX(((F1570)+(G1570)*(AH1570))*(AH1570),1E-6)*MAX(((((F1570)+(G1570)*(AH1570))*(AH1570))/MAX((F1570)+2*(AH1570)*SQRT(1+(G1570)^2),1E-6))^(2/3),1E-6)))^2</f>
        <v/>
      </c>
    </row>
    <row r="1571">
      <c r="A1571" t="n">
        <v>9</v>
      </c>
      <c r="B1571" t="n">
        <v>8</v>
      </c>
      <c r="C1571" t="n">
        <v>616065.73</v>
      </c>
      <c r="D1571" t="n">
        <v>3096613.868</v>
      </c>
      <c r="E1571" t="n">
        <v>630.0922</v>
      </c>
      <c r="F1571" t="n">
        <v>12.197</v>
      </c>
      <c r="G1571" t="n">
        <v>0</v>
      </c>
      <c r="H1571" t="inlineStr">
        <is>
          <t>Normal</t>
        </is>
      </c>
      <c r="I1571" t="n">
        <v>0</v>
      </c>
      <c r="J1571">
        <f>B1571-B1570</f>
        <v/>
      </c>
      <c r="K1571">
        <f>MAX(0.05,K1570-AO1570)</f>
        <v/>
      </c>
      <c r="L1571">
        <f>IF($D$20=0,IFERROR(L1570,MAX($D$16,POWER((ABS(K1571)^2)/($I$5*MAX(F1571,0.1)^2),1/3))),IF(IFERROR(V1570,0)=0,IFERROR(L1570,MAX($D$16,POWER((ABS(K1571)^2)/($I$5*MAX(F1571,0.1)^2),1/3))),IF(OR(IFERROR(L1571,0)=0,IFERROR(S1570,0)&lt;1,IFERROR(S1571,0)&lt;1),MAX($D$16,POWER((ABS(K1571)^2)/($I$5*MAX(F1571,0.1)^2),1/3)),IF(IFERROR(U1571,0)&gt;0,MAX($D$16,IFERROR(L1571,0)+((IFERROR(U1571,0))*$D$18*IF((IFERROR(S1571,0))&lt;1,1,-1))),IF(IFERROR(U1571,0)&lt;0,IF(ABS((MAX($D$16,POWER((ABS(K1571)^2)/($I$5*MAX(F1571,0.1)^2),1/3)))-IFERROR(L1571,0))&gt;$D$19,MAX($D$16,IF((MAX($D$16,POWER((ABS(K1571)^2)/($I$5*MAX(F1571,0.1)^2),1/3)))&gt;IFERROR(L1571,0),MIN((MAX($D$16,POWER((ABS(K1571)^2)/($I$5*MAX(F1571,0.1)^2),1/3))),IFERROR(L1571,0)+(MIN(ABS(IFERROR(U1571,0))*$D$18,ABS((MAX($D$16,POWER((ABS(K1571)^2)/($I$5*MAX(F1571,0.1)^2),1/3)))-IFERROR(L1571,0))))),MAX((MAX($D$16,POWER((ABS(K1571)^2)/($I$5*MAX(F1571,0.1)^2),1/3))),IFERROR(L1571,0)-(MIN(ABS(IFERROR(U1571,0))*$D$18,ABS((MAX($D$16,POWER((ABS(K1571)^2)/($I$5*MAX(F1571,0.1)^2),1/3)))-IFERROR(L1571,0))))))),MAX($D$16,POWER((ABS(K1571)^2)/($I$5*MAX(F1571,0.1)^2),1/3))),MAX($D$16,IFERROR(L1571,0)))))))</f>
        <v/>
      </c>
      <c r="M1571">
        <f>((F1571)+(G1571)*(L1571))*(L1571)</f>
        <v/>
      </c>
      <c r="N1571">
        <f>(((F1571)+(G1571)*(L1571))*(L1571))/MAX((F1571)+2*(L1571)*SQRT(1+(G1571)^2),1E-6)</f>
        <v/>
      </c>
      <c r="O1571">
        <f>ABS(K1571)/MAX(((F1571)+(G1571)*(L1571))*(L1571),1E-6)</f>
        <v/>
      </c>
      <c r="P1571">
        <f>E1571+L1571</f>
        <v/>
      </c>
      <c r="Q1571">
        <f>P1571+((ABS(K1571)/MAX(((F1571)+(G1571)*(L1571))*(L1571),1E-6))^2)/(2*$I$5)</f>
        <v/>
      </c>
      <c r="R1571">
        <f>((ABS(K1571)*$D$6)/(MAX(((F1571)+(G1571)*(L1571))*(L1571),1E-6)*MAX(((((F1571)+(G1571)*(L1571))*(L1571))/MAX((F1571)+2*(L1571)*SQRT(1+(G1571)^2),1E-6))^(2/3),1E-6)))^2</f>
        <v/>
      </c>
      <c r="S1571">
        <f>ABS(ABS(K1571)/MAX(((F1571)+(G1571)*(L1571))*(L1571),1E-6))/SQRT($I$5*MAX((((F1571)+(G1571)*(L1571))*(L1571))/MAX((F1571)+2*(G1571)*(L1571),1E-6),1E-6))</f>
        <v/>
      </c>
      <c r="T1571">
        <f>((F1571)*(L1571)^2)/2+(G1571)*(L1571)^3/3+(ABS(K1571)^2)/($I$5*MAX(((F1571)+(G1571)*(L1571))*(L1571),1E-6))</f>
        <v/>
      </c>
      <c r="U1571">
        <f>IF($D$20=0,0,IFERROR(Q1570-(((R1570+R1571)/2)*J1571)-(IF(O1570&gt;O1571,$D$8*((O1570^2-O1571^2)/(2*$I$5)),$D$9*((O1571^2-O1570^2)/(2*$I$5)))+($D$10*(ABS(I1571)/90)*(MAX(O1570^2,O1571^2)/(2*$I$5))))-Q1571,0))</f>
        <v/>
      </c>
      <c r="V1571">
        <f>IF($D$20=0,1,IFERROR(IF(ROUND(S1571,3)=1,1,IF(AND(ABS(U1571)&lt;$D$19,S1571&gt;1),1,0)),0))</f>
        <v/>
      </c>
      <c r="W1571">
        <f>IF($D$20=0,IFERROR(W1572,MAX($D$16,POWER((ABS(K1571)^2)/($I$5*MAX(F1571,0.1)^2),1/3))),IF(IFERROR(AG1572,0)=0,IFERROR(W1572,MAX($D$16,POWER((ABS(K1571)^2)/($I$5*MAX(F1571,0.1)^2),1/3))),IF(OR(IFERROR(W1571,0)=0,IFERROR(AD1572,0)&gt;1),MAX($D$16,POWER((ABS(K1571)^2)/($I$5*MAX(F1571,0.1)^2),1/3)),IF(IFERROR(AF1571,0)&gt;0,MAX($D$16,IFERROR(W1571,0)+((IFERROR(AF1571,0))*$D$18*IF((IFERROR(AD1571,0))&lt;1,1,-1))),IF(IFERROR(AF1571,0)&lt;0,IF(ABS((MAX($D$16,POWER((ABS(K1571)^2)/($I$5*MAX(F1571,0.1)^2),1/3)))-IFERROR(W1571,0))&gt;$D$19,MAX($D$16,IF((MAX($D$16,POWER((ABS(K1571)^2)/($I$5*MAX(F1571,0.1)^2),1/3)))&gt;IFERROR(W1571,0),MIN((MAX($D$16,POWER((ABS(K1571)^2)/($I$5*MAX(F1571,0.1)^2),1/3))),IFERROR(W1571,0)+(MIN(ABS(IFERROR(AF1571,0))*$D$18,ABS((MAX($D$16,POWER((ABS(K1571)^2)/($I$5*MAX(F1571,0.1)^2),1/3)))-IFERROR(W1571,0))))),MAX((MAX($D$16,POWER((ABS(K1571)^2)/($I$5*MAX(F1571,0.1)^2),1/3))),IFERROR(W1571,0)-(MIN(ABS(IFERROR(AF1571,0))*$D$18,ABS((MAX($D$16,POWER((ABS(K1571)^2)/($I$5*MAX(F1571,0.1)^2),1/3)))-IFERROR(W1571,0))))))),MAX($D$16,POWER((ABS(K1571)^2)/($I$5*MAX(F1571,0.1)^2),1/3))),MAX($D$16,IFERROR(W1571,0)))))))</f>
        <v/>
      </c>
      <c r="X1571">
        <f>((F1571)+(G1571)*(W1571))*(W1571)</f>
        <v/>
      </c>
      <c r="Y1571">
        <f>(((F1571)+(G1571)*(W1571))*(W1571))/MAX((F1571)+2*(W1571)*SQRT(1+(G1571)^2),1E-6)</f>
        <v/>
      </c>
      <c r="Z1571">
        <f>ABS(K1571)/MAX(((F1571)+(G1571)*(W1571))*(W1571),1E-6)</f>
        <v/>
      </c>
      <c r="AA1571">
        <f>E1571+W1571</f>
        <v/>
      </c>
      <c r="AB1571">
        <f>AA1571+((ABS(K1571)/MAX(((F1571)+(G1571)*(W1571))*(W1571),1E-6))^2)/(2*$I$5)</f>
        <v/>
      </c>
      <c r="AC1571">
        <f>((ABS(K1571)*$D$6)/(MAX(((F1571)+(G1571)*(W1571))*(W1571),1E-6)*MAX(((((F1571)+(G1571)*(W1571))*(W1571))/MAX((F1571)+2*(W1571)*SQRT(1+(G1571)^2),1E-6))^(2/3),1E-6)))^2</f>
        <v/>
      </c>
      <c r="AD1571">
        <f>ABS(ABS(K1571)/MAX(((F1571)+(G1571)*(W1571))*(W1571),1E-6))/SQRT($I$5*MAX((((F1571)+(G1571)*(W1571))*(W1571))/MAX((F1571)+2*(G1571)*(W1571),1E-6),1E-6))</f>
        <v/>
      </c>
      <c r="AE1571">
        <f>((F1571)*(W1571)^2)/2+(G1571)*(W1571)^3/3+(ABS(K1571)^2)/($I$5*MAX(((F1571)+(G1571)*(W1571))*(W1571),1E-6))</f>
        <v/>
      </c>
      <c r="AF1571">
        <f>IF($D$20=0,0,IFERROR(AB1572+(((AC1571+AC1572)/2)*J1572)+(IF(Z1571&gt;Z1572,$D$8*((Z1571^2-Z1572^2)/(2*$I$5)),$D$9*((Z1572^2-Z1571^2)/(2*$I$5)))+($D$10*(ABS(I1572)/90)*(MAX(Z1571^2,Z1572^2)/(2*$I$5))))-AB1571,0))</f>
        <v/>
      </c>
      <c r="AG1571">
        <f>IF($D$20=0,1,IFERROR(IF(ROUND(AD1571,3)=1,1,IF(AND(ABS(AF1571)&lt;$D$19,AD1571&lt;1),1,0)),0))</f>
        <v/>
      </c>
      <c r="AH1571">
        <f>IFERROR(IF(V34="Supercritical",MAX($D$16,IFERROR(L1571,MAX($D$16,POWER((ABS(K1571)^2)/($I$5*MAX(F1571,0.1)^2),1/3)))),IF(V34="Subcritical",MAX($D$16,IFERROR(W1571,MAX($D$16,POWER((ABS(K1571)^2)/($I$5*MAX(F1571,0.1)^2),1/3)))),IF(AND(IFERROR(V1571,0)=1,IFERROR(AG1571,0)=1),IF(IFERROR(T1571,-1E99)&gt;=IFERROR(AE1571,-1E99),MAX($D$16,IFERROR(L1571,MAX($D$16,POWER((ABS(K1571)^2)/($I$5*MAX(F1571,0.1)^2),1/3)))),MAX($D$16,IFERROR(W1571,MAX($D$16,POWER((ABS(K1571)^2)/($I$5*MAX(F1571,0.1)^2),1/3))))),IF(IFERROR(V1571,0)=1,MAX($D$16,IFERROR(L1571,MAX($D$16,POWER((ABS(K1571)^2)/($I$5*MAX(F1571,0.1)^2),1/3)))),IF(IFERROR(AG1571,0)=1,MAX($D$16,IFERROR(W1571,MAX($D$16,POWER((ABS(K1571)^2)/($I$5*MAX(F1571,0.1)^2),1/3)))),MAX($D$16,POWER((ABS(K1571)^2)/($I$5*MAX(F1571,0.1)^2),1/3))))))),MAX($D$16,POWER((ABS(K1571)^2)/($I$5*MAX(F1571,0.1)^2),1/3)))</f>
        <v/>
      </c>
      <c r="AI1571">
        <f>E1571+AH1571</f>
        <v/>
      </c>
      <c r="AJ1571">
        <f>AI1571+((ABS(K1571)/MAX(((F1571)+(G1571)*(AH1571))*(AH1571),1E-6))^2)/(2*$I$5)</f>
        <v/>
      </c>
      <c r="AK1571" t="n">
        <v>635.5</v>
      </c>
      <c r="AM1571">
        <f>IF($D$20=0,IFERROR(AM1571,0),IF(($D$12*MAX(J1571,0.1)*POWER(MAX(0,AI1571-AK1571),1.5))&lt;=0,0,MAX(0,IFERROR(AM1571,0)+($D$25*(($D$12*MAX(J1571,0.1)*POWER(MAX(0,AI1571-AK1571),1.5))-IFERROR(AM1571,0))))))</f>
        <v/>
      </c>
      <c r="AN1571" t="n">
        <v>0</v>
      </c>
      <c r="AO1571">
        <f>AM1571+AN1571</f>
        <v/>
      </c>
      <c r="AP1571">
        <f>AP1570+AO1571</f>
        <v/>
      </c>
      <c r="AQ1571">
        <f>ABS(ABS(K1571)/MAX(((F1571)+(G1571)*(AH1571))*(AH1571),1E-6))/SQRT($I$5*MAX((((F1571)+(G1571)*(AH1571))*(AH1571))/MAX((F1571)+2*(G1571)*(AH1571),1E-6),1E-6))</f>
        <v/>
      </c>
      <c r="AR1571">
        <f>IF(AQ1571&lt;1,"Subcritical","Supercritical")</f>
        <v/>
      </c>
      <c r="AS1571">
        <f>((ABS(K1571)*$D$6)/(MAX(((F1571)+(G1571)*(AH1571))*(AH1571),1E-6)*MAX(((((F1571)+(G1571)*(AH1571))*(AH1571))/MAX((F1571)+2*(AH1571)*SQRT(1+(G1571)^2),1E-6))^(2/3),1E-6)))^2</f>
        <v/>
      </c>
    </row>
    <row r="1572">
      <c r="A1572" t="n">
        <v>10</v>
      </c>
      <c r="B1572" t="n">
        <v>9</v>
      </c>
      <c r="C1572" t="n">
        <v>616065.73</v>
      </c>
      <c r="D1572" t="n">
        <v>3096612.868</v>
      </c>
      <c r="E1572" t="n">
        <v>629.8694</v>
      </c>
      <c r="F1572" t="n">
        <v>12.81</v>
      </c>
      <c r="G1572" t="n">
        <v>0</v>
      </c>
      <c r="H1572" t="inlineStr">
        <is>
          <t>Normal</t>
        </is>
      </c>
      <c r="I1572" t="n">
        <v>0</v>
      </c>
      <c r="J1572">
        <f>B1572-B1571</f>
        <v/>
      </c>
      <c r="K1572">
        <f>MAX(0.05,K1571-AO1571)</f>
        <v/>
      </c>
      <c r="L1572">
        <f>IF($D$20=0,IFERROR(L1571,MAX($D$16,POWER((ABS(K1572)^2)/($I$5*MAX(F1572,0.1)^2),1/3))),IF(IFERROR(V1571,0)=0,IFERROR(L1571,MAX($D$16,POWER((ABS(K1572)^2)/($I$5*MAX(F1572,0.1)^2),1/3))),IF(OR(IFERROR(L1572,0)=0,IFERROR(S1571,0)&lt;1,IFERROR(S1572,0)&lt;1),MAX($D$16,POWER((ABS(K1572)^2)/($I$5*MAX(F1572,0.1)^2),1/3)),IF(IFERROR(U1572,0)&gt;0,MAX($D$16,IFERROR(L1572,0)+((IFERROR(U1572,0))*$D$18*IF((IFERROR(S1572,0))&lt;1,1,-1))),IF(IFERROR(U1572,0)&lt;0,IF(ABS((MAX($D$16,POWER((ABS(K1572)^2)/($I$5*MAX(F1572,0.1)^2),1/3)))-IFERROR(L1572,0))&gt;$D$19,MAX($D$16,IF((MAX($D$16,POWER((ABS(K1572)^2)/($I$5*MAX(F1572,0.1)^2),1/3)))&gt;IFERROR(L1572,0),MIN((MAX($D$16,POWER((ABS(K1572)^2)/($I$5*MAX(F1572,0.1)^2),1/3))),IFERROR(L1572,0)+(MIN(ABS(IFERROR(U1572,0))*$D$18,ABS((MAX($D$16,POWER((ABS(K1572)^2)/($I$5*MAX(F1572,0.1)^2),1/3)))-IFERROR(L1572,0))))),MAX((MAX($D$16,POWER((ABS(K1572)^2)/($I$5*MAX(F1572,0.1)^2),1/3))),IFERROR(L1572,0)-(MIN(ABS(IFERROR(U1572,0))*$D$18,ABS((MAX($D$16,POWER((ABS(K1572)^2)/($I$5*MAX(F1572,0.1)^2),1/3)))-IFERROR(L1572,0))))))),MAX($D$16,POWER((ABS(K1572)^2)/($I$5*MAX(F1572,0.1)^2),1/3))),MAX($D$16,IFERROR(L1572,0)))))))</f>
        <v/>
      </c>
      <c r="M1572">
        <f>((F1572)+(G1572)*(L1572))*(L1572)</f>
        <v/>
      </c>
      <c r="N1572">
        <f>(((F1572)+(G1572)*(L1572))*(L1572))/MAX((F1572)+2*(L1572)*SQRT(1+(G1572)^2),1E-6)</f>
        <v/>
      </c>
      <c r="O1572">
        <f>ABS(K1572)/MAX(((F1572)+(G1572)*(L1572))*(L1572),1E-6)</f>
        <v/>
      </c>
      <c r="P1572">
        <f>E1572+L1572</f>
        <v/>
      </c>
      <c r="Q1572">
        <f>P1572+((ABS(K1572)/MAX(((F1572)+(G1572)*(L1572))*(L1572),1E-6))^2)/(2*$I$5)</f>
        <v/>
      </c>
      <c r="R1572">
        <f>((ABS(K1572)*$D$6)/(MAX(((F1572)+(G1572)*(L1572))*(L1572),1E-6)*MAX(((((F1572)+(G1572)*(L1572))*(L1572))/MAX((F1572)+2*(L1572)*SQRT(1+(G1572)^2),1E-6))^(2/3),1E-6)))^2</f>
        <v/>
      </c>
      <c r="S1572">
        <f>ABS(ABS(K1572)/MAX(((F1572)+(G1572)*(L1572))*(L1572),1E-6))/SQRT($I$5*MAX((((F1572)+(G1572)*(L1572))*(L1572))/MAX((F1572)+2*(G1572)*(L1572),1E-6),1E-6))</f>
        <v/>
      </c>
      <c r="T1572">
        <f>((F1572)*(L1572)^2)/2+(G1572)*(L1572)^3/3+(ABS(K1572)^2)/($I$5*MAX(((F1572)+(G1572)*(L1572))*(L1572),1E-6))</f>
        <v/>
      </c>
      <c r="U1572">
        <f>IF($D$20=0,0,IFERROR(Q1571-(((R1571+R1572)/2)*J1572)-(IF(O1571&gt;O1572,$D$8*((O1571^2-O1572^2)/(2*$I$5)),$D$9*((O1572^2-O1571^2)/(2*$I$5)))+($D$10*(ABS(I1572)/90)*(MAX(O1571^2,O1572^2)/(2*$I$5))))-Q1572,0))</f>
        <v/>
      </c>
      <c r="V1572">
        <f>IF($D$20=0,1,IFERROR(IF(ROUND(S1572,3)=1,1,IF(AND(ABS(U1572)&lt;$D$19,S1572&gt;1),1,0)),0))</f>
        <v/>
      </c>
      <c r="W1572">
        <f>IF($D$20=0,IFERROR(W1573,MAX($D$16,POWER((ABS(K1572)^2)/($I$5*MAX(F1572,0.1)^2),1/3))),IF(IFERROR(AG1573,0)=0,IFERROR(W1573,MAX($D$16,POWER((ABS(K1572)^2)/($I$5*MAX(F1572,0.1)^2),1/3))),IF(OR(IFERROR(W1572,0)=0,IFERROR(AD1573,0)&gt;1),MAX($D$16,POWER((ABS(K1572)^2)/($I$5*MAX(F1572,0.1)^2),1/3)),IF(IFERROR(AF1572,0)&gt;0,MAX($D$16,IFERROR(W1572,0)+((IFERROR(AF1572,0))*$D$18*IF((IFERROR(AD1572,0))&lt;1,1,-1))),IF(IFERROR(AF1572,0)&lt;0,IF(ABS((MAX($D$16,POWER((ABS(K1572)^2)/($I$5*MAX(F1572,0.1)^2),1/3)))-IFERROR(W1572,0))&gt;$D$19,MAX($D$16,IF((MAX($D$16,POWER((ABS(K1572)^2)/($I$5*MAX(F1572,0.1)^2),1/3)))&gt;IFERROR(W1572,0),MIN((MAX($D$16,POWER((ABS(K1572)^2)/($I$5*MAX(F1572,0.1)^2),1/3))),IFERROR(W1572,0)+(MIN(ABS(IFERROR(AF1572,0))*$D$18,ABS((MAX($D$16,POWER((ABS(K1572)^2)/($I$5*MAX(F1572,0.1)^2),1/3)))-IFERROR(W1572,0))))),MAX((MAX($D$16,POWER((ABS(K1572)^2)/($I$5*MAX(F1572,0.1)^2),1/3))),IFERROR(W1572,0)-(MIN(ABS(IFERROR(AF1572,0))*$D$18,ABS((MAX($D$16,POWER((ABS(K1572)^2)/($I$5*MAX(F1572,0.1)^2),1/3)))-IFERROR(W1572,0))))))),MAX($D$16,POWER((ABS(K1572)^2)/($I$5*MAX(F1572,0.1)^2),1/3))),MAX($D$16,IFERROR(W1572,0)))))))</f>
        <v/>
      </c>
      <c r="X1572">
        <f>((F1572)+(G1572)*(W1572))*(W1572)</f>
        <v/>
      </c>
      <c r="Y1572">
        <f>(((F1572)+(G1572)*(W1572))*(W1572))/MAX((F1572)+2*(W1572)*SQRT(1+(G1572)^2),1E-6)</f>
        <v/>
      </c>
      <c r="Z1572">
        <f>ABS(K1572)/MAX(((F1572)+(G1572)*(W1572))*(W1572),1E-6)</f>
        <v/>
      </c>
      <c r="AA1572">
        <f>E1572+W1572</f>
        <v/>
      </c>
      <c r="AB1572">
        <f>AA1572+((ABS(K1572)/MAX(((F1572)+(G1572)*(W1572))*(W1572),1E-6))^2)/(2*$I$5)</f>
        <v/>
      </c>
      <c r="AC1572">
        <f>((ABS(K1572)*$D$6)/(MAX(((F1572)+(G1572)*(W1572))*(W1572),1E-6)*MAX(((((F1572)+(G1572)*(W1572))*(W1572))/MAX((F1572)+2*(W1572)*SQRT(1+(G1572)^2),1E-6))^(2/3),1E-6)))^2</f>
        <v/>
      </c>
      <c r="AD1572">
        <f>ABS(ABS(K1572)/MAX(((F1572)+(G1572)*(W1572))*(W1572),1E-6))/SQRT($I$5*MAX((((F1572)+(G1572)*(W1572))*(W1572))/MAX((F1572)+2*(G1572)*(W1572),1E-6),1E-6))</f>
        <v/>
      </c>
      <c r="AE1572">
        <f>((F1572)*(W1572)^2)/2+(G1572)*(W1572)^3/3+(ABS(K1572)^2)/($I$5*MAX(((F1572)+(G1572)*(W1572))*(W1572),1E-6))</f>
        <v/>
      </c>
      <c r="AF1572">
        <f>IF($D$20=0,0,IFERROR(AB1573+(((AC1572+AC1573)/2)*J1573)+(IF(Z1572&gt;Z1573,$D$8*((Z1572^2-Z1573^2)/(2*$I$5)),$D$9*((Z1573^2-Z1572^2)/(2*$I$5)))+($D$10*(ABS(I1573)/90)*(MAX(Z1572^2,Z1573^2)/(2*$I$5))))-AB1572,0))</f>
        <v/>
      </c>
      <c r="AG1572">
        <f>IF($D$20=0,1,IFERROR(IF(ROUND(AD1572,3)=1,1,IF(AND(ABS(AF1572)&lt;$D$19,AD1572&lt;1),1,0)),0))</f>
        <v/>
      </c>
      <c r="AH1572">
        <f>IFERROR(IF(V34="Supercritical",MAX($D$16,IFERROR(L1572,MAX($D$16,POWER((ABS(K1572)^2)/($I$5*MAX(F1572,0.1)^2),1/3)))),IF(V34="Subcritical",MAX($D$16,IFERROR(W1572,MAX($D$16,POWER((ABS(K1572)^2)/($I$5*MAX(F1572,0.1)^2),1/3)))),IF(AND(IFERROR(V1572,0)=1,IFERROR(AG1572,0)=1),IF(IFERROR(T1572,-1E99)&gt;=IFERROR(AE1572,-1E99),MAX($D$16,IFERROR(L1572,MAX($D$16,POWER((ABS(K1572)^2)/($I$5*MAX(F1572,0.1)^2),1/3)))),MAX($D$16,IFERROR(W1572,MAX($D$16,POWER((ABS(K1572)^2)/($I$5*MAX(F1572,0.1)^2),1/3))))),IF(IFERROR(V1572,0)=1,MAX($D$16,IFERROR(L1572,MAX($D$16,POWER((ABS(K1572)^2)/($I$5*MAX(F1572,0.1)^2),1/3)))),IF(IFERROR(AG1572,0)=1,MAX($D$16,IFERROR(W1572,MAX($D$16,POWER((ABS(K1572)^2)/($I$5*MAX(F1572,0.1)^2),1/3)))),MAX($D$16,POWER((ABS(K1572)^2)/($I$5*MAX(F1572,0.1)^2),1/3))))))),MAX($D$16,POWER((ABS(K1572)^2)/($I$5*MAX(F1572,0.1)^2),1/3)))</f>
        <v/>
      </c>
      <c r="AI1572">
        <f>E1572+AH1572</f>
        <v/>
      </c>
      <c r="AJ1572">
        <f>AI1572+((ABS(K1572)/MAX(((F1572)+(G1572)*(AH1572))*(AH1572),1E-6))^2)/(2*$I$5)</f>
        <v/>
      </c>
      <c r="AK1572" t="n">
        <v>635.5</v>
      </c>
      <c r="AM1572">
        <f>IF($D$20=0,IFERROR(AM1572,0),IF(($D$12*MAX(J1572,0.1)*POWER(MAX(0,AI1572-AK1572),1.5))&lt;=0,0,MAX(0,IFERROR(AM1572,0)+($D$25*(($D$12*MAX(J1572,0.1)*POWER(MAX(0,AI1572-AK1572),1.5))-IFERROR(AM1572,0))))))</f>
        <v/>
      </c>
      <c r="AN1572" t="n">
        <v>0</v>
      </c>
      <c r="AO1572">
        <f>AM1572+AN1572</f>
        <v/>
      </c>
      <c r="AP1572">
        <f>AP1571+AO1572</f>
        <v/>
      </c>
      <c r="AQ1572">
        <f>ABS(ABS(K1572)/MAX(((F1572)+(G1572)*(AH1572))*(AH1572),1E-6))/SQRT($I$5*MAX((((F1572)+(G1572)*(AH1572))*(AH1572))/MAX((F1572)+2*(G1572)*(AH1572),1E-6),1E-6))</f>
        <v/>
      </c>
      <c r="AR1572">
        <f>IF(AQ1572&lt;1,"Subcritical","Supercritical")</f>
        <v/>
      </c>
      <c r="AS1572">
        <f>((ABS(K1572)*$D$6)/(MAX(((F1572)+(G1572)*(AH1572))*(AH1572),1E-6)*MAX(((((F1572)+(G1572)*(AH1572))*(AH1572))/MAX((F1572)+2*(AH1572)*SQRT(1+(G1572)^2),1E-6))^(2/3),1E-6)))^2</f>
        <v/>
      </c>
    </row>
    <row r="1573">
      <c r="A1573" t="n">
        <v>11</v>
      </c>
      <c r="B1573" t="n">
        <v>10</v>
      </c>
      <c r="C1573" t="n">
        <v>616065.73</v>
      </c>
      <c r="D1573" t="n">
        <v>3096611.868</v>
      </c>
      <c r="E1573" t="n">
        <v>629.6464999999999</v>
      </c>
      <c r="F1573" t="n">
        <v>13.422</v>
      </c>
      <c r="G1573" t="n">
        <v>0</v>
      </c>
      <c r="H1573" t="inlineStr">
        <is>
          <t>Normal</t>
        </is>
      </c>
      <c r="I1573" t="n">
        <v>0</v>
      </c>
      <c r="J1573">
        <f>B1573-B1572</f>
        <v/>
      </c>
      <c r="K1573">
        <f>MAX(0.05,K1572-AO1572)</f>
        <v/>
      </c>
      <c r="L1573">
        <f>IF($D$20=0,IFERROR(L1572,MAX($D$16,POWER((ABS(K1573)^2)/($I$5*MAX(F1573,0.1)^2),1/3))),IF(IFERROR(V1572,0)=0,IFERROR(L1572,MAX($D$16,POWER((ABS(K1573)^2)/($I$5*MAX(F1573,0.1)^2),1/3))),IF(OR(IFERROR(L1573,0)=0,IFERROR(S1572,0)&lt;1,IFERROR(S1573,0)&lt;1),MAX($D$16,POWER((ABS(K1573)^2)/($I$5*MAX(F1573,0.1)^2),1/3)),IF(IFERROR(U1573,0)&gt;0,MAX($D$16,IFERROR(L1573,0)+((IFERROR(U1573,0))*$D$18*IF((IFERROR(S1573,0))&lt;1,1,-1))),IF(IFERROR(U1573,0)&lt;0,IF(ABS((MAX($D$16,POWER((ABS(K1573)^2)/($I$5*MAX(F1573,0.1)^2),1/3)))-IFERROR(L1573,0))&gt;$D$19,MAX($D$16,IF((MAX($D$16,POWER((ABS(K1573)^2)/($I$5*MAX(F1573,0.1)^2),1/3)))&gt;IFERROR(L1573,0),MIN((MAX($D$16,POWER((ABS(K1573)^2)/($I$5*MAX(F1573,0.1)^2),1/3))),IFERROR(L1573,0)+(MIN(ABS(IFERROR(U1573,0))*$D$18,ABS((MAX($D$16,POWER((ABS(K1573)^2)/($I$5*MAX(F1573,0.1)^2),1/3)))-IFERROR(L1573,0))))),MAX((MAX($D$16,POWER((ABS(K1573)^2)/($I$5*MAX(F1573,0.1)^2),1/3))),IFERROR(L1573,0)-(MIN(ABS(IFERROR(U1573,0))*$D$18,ABS((MAX($D$16,POWER((ABS(K1573)^2)/($I$5*MAX(F1573,0.1)^2),1/3)))-IFERROR(L1573,0))))))),MAX($D$16,POWER((ABS(K1573)^2)/($I$5*MAX(F1573,0.1)^2),1/3))),MAX($D$16,IFERROR(L1573,0)))))))</f>
        <v/>
      </c>
      <c r="M1573">
        <f>((F1573)+(G1573)*(L1573))*(L1573)</f>
        <v/>
      </c>
      <c r="N1573">
        <f>(((F1573)+(G1573)*(L1573))*(L1573))/MAX((F1573)+2*(L1573)*SQRT(1+(G1573)^2),1E-6)</f>
        <v/>
      </c>
      <c r="O1573">
        <f>ABS(K1573)/MAX(((F1573)+(G1573)*(L1573))*(L1573),1E-6)</f>
        <v/>
      </c>
      <c r="P1573">
        <f>E1573+L1573</f>
        <v/>
      </c>
      <c r="Q1573">
        <f>P1573+((ABS(K1573)/MAX(((F1573)+(G1573)*(L1573))*(L1573),1E-6))^2)/(2*$I$5)</f>
        <v/>
      </c>
      <c r="R1573">
        <f>((ABS(K1573)*$D$6)/(MAX(((F1573)+(G1573)*(L1573))*(L1573),1E-6)*MAX(((((F1573)+(G1573)*(L1573))*(L1573))/MAX((F1573)+2*(L1573)*SQRT(1+(G1573)^2),1E-6))^(2/3),1E-6)))^2</f>
        <v/>
      </c>
      <c r="S1573">
        <f>ABS(ABS(K1573)/MAX(((F1573)+(G1573)*(L1573))*(L1573),1E-6))/SQRT($I$5*MAX((((F1573)+(G1573)*(L1573))*(L1573))/MAX((F1573)+2*(G1573)*(L1573),1E-6),1E-6))</f>
        <v/>
      </c>
      <c r="T1573">
        <f>((F1573)*(L1573)^2)/2+(G1573)*(L1573)^3/3+(ABS(K1573)^2)/($I$5*MAX(((F1573)+(G1573)*(L1573))*(L1573),1E-6))</f>
        <v/>
      </c>
      <c r="U1573">
        <f>IF($D$20=0,0,IFERROR(Q1572-(((R1572+R1573)/2)*J1573)-(IF(O1572&gt;O1573,$D$8*((O1572^2-O1573^2)/(2*$I$5)),$D$9*((O1573^2-O1572^2)/(2*$I$5)))+($D$10*(ABS(I1573)/90)*(MAX(O1572^2,O1573^2)/(2*$I$5))))-Q1573,0))</f>
        <v/>
      </c>
      <c r="V1573">
        <f>IF($D$20=0,1,IFERROR(IF(ROUND(S1573,3)=1,1,IF(AND(ABS(U1573)&lt;$D$19,S1573&gt;1),1,0)),0))</f>
        <v/>
      </c>
      <c r="W1573">
        <f>IF($D$20=0,IFERROR(W1574,MAX($D$16,POWER((ABS(K1573)^2)/($I$5*MAX(F1573,0.1)^2),1/3))),IF(IFERROR(AG1574,0)=0,IFERROR(W1574,MAX($D$16,POWER((ABS(K1573)^2)/($I$5*MAX(F1573,0.1)^2),1/3))),IF(OR(IFERROR(W1573,0)=0,IFERROR(AD1574,0)&gt;1),MAX($D$16,POWER((ABS(K1573)^2)/($I$5*MAX(F1573,0.1)^2),1/3)),IF(IFERROR(AF1573,0)&gt;0,MAX($D$16,IFERROR(W1573,0)+((IFERROR(AF1573,0))*$D$18*IF((IFERROR(AD1573,0))&lt;1,1,-1))),IF(IFERROR(AF1573,0)&lt;0,IF(ABS((MAX($D$16,POWER((ABS(K1573)^2)/($I$5*MAX(F1573,0.1)^2),1/3)))-IFERROR(W1573,0))&gt;$D$19,MAX($D$16,IF((MAX($D$16,POWER((ABS(K1573)^2)/($I$5*MAX(F1573,0.1)^2),1/3)))&gt;IFERROR(W1573,0),MIN((MAX($D$16,POWER((ABS(K1573)^2)/($I$5*MAX(F1573,0.1)^2),1/3))),IFERROR(W1573,0)+(MIN(ABS(IFERROR(AF1573,0))*$D$18,ABS((MAX($D$16,POWER((ABS(K1573)^2)/($I$5*MAX(F1573,0.1)^2),1/3)))-IFERROR(W1573,0))))),MAX((MAX($D$16,POWER((ABS(K1573)^2)/($I$5*MAX(F1573,0.1)^2),1/3))),IFERROR(W1573,0)-(MIN(ABS(IFERROR(AF1573,0))*$D$18,ABS((MAX($D$16,POWER((ABS(K1573)^2)/($I$5*MAX(F1573,0.1)^2),1/3)))-IFERROR(W1573,0))))))),MAX($D$16,POWER((ABS(K1573)^2)/($I$5*MAX(F1573,0.1)^2),1/3))),MAX($D$16,IFERROR(W1573,0)))))))</f>
        <v/>
      </c>
      <c r="X1573">
        <f>((F1573)+(G1573)*(W1573))*(W1573)</f>
        <v/>
      </c>
      <c r="Y1573">
        <f>(((F1573)+(G1573)*(W1573))*(W1573))/MAX((F1573)+2*(W1573)*SQRT(1+(G1573)^2),1E-6)</f>
        <v/>
      </c>
      <c r="Z1573">
        <f>ABS(K1573)/MAX(((F1573)+(G1573)*(W1573))*(W1573),1E-6)</f>
        <v/>
      </c>
      <c r="AA1573">
        <f>E1573+W1573</f>
        <v/>
      </c>
      <c r="AB1573">
        <f>AA1573+((ABS(K1573)/MAX(((F1573)+(G1573)*(W1573))*(W1573),1E-6))^2)/(2*$I$5)</f>
        <v/>
      </c>
      <c r="AC1573">
        <f>((ABS(K1573)*$D$6)/(MAX(((F1573)+(G1573)*(W1573))*(W1573),1E-6)*MAX(((((F1573)+(G1573)*(W1573))*(W1573))/MAX((F1573)+2*(W1573)*SQRT(1+(G1573)^2),1E-6))^(2/3),1E-6)))^2</f>
        <v/>
      </c>
      <c r="AD1573">
        <f>ABS(ABS(K1573)/MAX(((F1573)+(G1573)*(W1573))*(W1573),1E-6))/SQRT($I$5*MAX((((F1573)+(G1573)*(W1573))*(W1573))/MAX((F1573)+2*(G1573)*(W1573),1E-6),1E-6))</f>
        <v/>
      </c>
      <c r="AE1573">
        <f>((F1573)*(W1573)^2)/2+(G1573)*(W1573)^3/3+(ABS(K1573)^2)/($I$5*MAX(((F1573)+(G1573)*(W1573))*(W1573),1E-6))</f>
        <v/>
      </c>
      <c r="AF1573">
        <f>IF($D$20=0,0,IFERROR(AB1574+(((AC1573+AC1574)/2)*J1574)+(IF(Z1573&gt;Z1574,$D$8*((Z1573^2-Z1574^2)/(2*$I$5)),$D$9*((Z1574^2-Z1573^2)/(2*$I$5)))+($D$10*(ABS(I1574)/90)*(MAX(Z1573^2,Z1574^2)/(2*$I$5))))-AB1573,0))</f>
        <v/>
      </c>
      <c r="AG1573">
        <f>IF($D$20=0,1,IFERROR(IF(ROUND(AD1573,3)=1,1,IF(AND(ABS(AF1573)&lt;$D$19,AD1573&lt;1),1,0)),0))</f>
        <v/>
      </c>
      <c r="AH1573">
        <f>IFERROR(IF(V34="Supercritical",MAX($D$16,IFERROR(L1573,MAX($D$16,POWER((ABS(K1573)^2)/($I$5*MAX(F1573,0.1)^2),1/3)))),IF(V34="Subcritical",MAX($D$16,IFERROR(W1573,MAX($D$16,POWER((ABS(K1573)^2)/($I$5*MAX(F1573,0.1)^2),1/3)))),IF(AND(IFERROR(V1573,0)=1,IFERROR(AG1573,0)=1),IF(IFERROR(T1573,-1E99)&gt;=IFERROR(AE1573,-1E99),MAX($D$16,IFERROR(L1573,MAX($D$16,POWER((ABS(K1573)^2)/($I$5*MAX(F1573,0.1)^2),1/3)))),MAX($D$16,IFERROR(W1573,MAX($D$16,POWER((ABS(K1573)^2)/($I$5*MAX(F1573,0.1)^2),1/3))))),IF(IFERROR(V1573,0)=1,MAX($D$16,IFERROR(L1573,MAX($D$16,POWER((ABS(K1573)^2)/($I$5*MAX(F1573,0.1)^2),1/3)))),IF(IFERROR(AG1573,0)=1,MAX($D$16,IFERROR(W1573,MAX($D$16,POWER((ABS(K1573)^2)/($I$5*MAX(F1573,0.1)^2),1/3)))),MAX($D$16,POWER((ABS(K1573)^2)/($I$5*MAX(F1573,0.1)^2),1/3))))))),MAX($D$16,POWER((ABS(K1573)^2)/($I$5*MAX(F1573,0.1)^2),1/3)))</f>
        <v/>
      </c>
      <c r="AI1573">
        <f>E1573+AH1573</f>
        <v/>
      </c>
      <c r="AJ1573">
        <f>AI1573+((ABS(K1573)/MAX(((F1573)+(G1573)*(AH1573))*(AH1573),1E-6))^2)/(2*$I$5)</f>
        <v/>
      </c>
      <c r="AK1573" t="n">
        <v>635.5</v>
      </c>
      <c r="AM1573">
        <f>IF($D$20=0,IFERROR(AM1573,0),IF(($D$12*MAX(J1573,0.1)*POWER(MAX(0,AI1573-AK1573),1.5))&lt;=0,0,MAX(0,IFERROR(AM1573,0)+($D$25*(($D$12*MAX(J1573,0.1)*POWER(MAX(0,AI1573-AK1573),1.5))-IFERROR(AM1573,0))))))</f>
        <v/>
      </c>
      <c r="AN1573" t="n">
        <v>0</v>
      </c>
      <c r="AO1573">
        <f>AM1573+AN1573</f>
        <v/>
      </c>
      <c r="AP1573">
        <f>AP1572+AO1573</f>
        <v/>
      </c>
      <c r="AQ1573">
        <f>ABS(ABS(K1573)/MAX(((F1573)+(G1573)*(AH1573))*(AH1573),1E-6))/SQRT($I$5*MAX((((F1573)+(G1573)*(AH1573))*(AH1573))/MAX((F1573)+2*(G1573)*(AH1573),1E-6),1E-6))</f>
        <v/>
      </c>
      <c r="AR1573">
        <f>IF(AQ1573&lt;1,"Subcritical","Supercritical")</f>
        <v/>
      </c>
      <c r="AS1573">
        <f>((ABS(K1573)*$D$6)/(MAX(((F1573)+(G1573)*(AH1573))*(AH1573),1E-6)*MAX(((((F1573)+(G1573)*(AH1573))*(AH1573))/MAX((F1573)+2*(AH1573)*SQRT(1+(G1573)^2),1E-6))^(2/3),1E-6)))^2</f>
        <v/>
      </c>
    </row>
    <row r="1574">
      <c r="A1574" t="n">
        <v>12</v>
      </c>
      <c r="B1574" t="n">
        <v>11</v>
      </c>
      <c r="C1574" t="n">
        <v>616065.73</v>
      </c>
      <c r="D1574" t="n">
        <v>3096610.868</v>
      </c>
      <c r="E1574" t="n">
        <v>629.4237000000001</v>
      </c>
      <c r="F1574" t="n">
        <v>14.035</v>
      </c>
      <c r="G1574" t="n">
        <v>0</v>
      </c>
      <c r="H1574" t="inlineStr">
        <is>
          <t>Normal</t>
        </is>
      </c>
      <c r="I1574" t="n">
        <v>0</v>
      </c>
      <c r="J1574">
        <f>B1574-B1573</f>
        <v/>
      </c>
      <c r="K1574">
        <f>MAX(0.05,K1573-AO1573)</f>
        <v/>
      </c>
      <c r="L1574">
        <f>IF($D$20=0,IFERROR(L1573,MAX($D$16,POWER((ABS(K1574)^2)/($I$5*MAX(F1574,0.1)^2),1/3))),IF(IFERROR(V1573,0)=0,IFERROR(L1573,MAX($D$16,POWER((ABS(K1574)^2)/($I$5*MAX(F1574,0.1)^2),1/3))),IF(OR(IFERROR(L1574,0)=0,IFERROR(S1573,0)&lt;1,IFERROR(S1574,0)&lt;1),MAX($D$16,POWER((ABS(K1574)^2)/($I$5*MAX(F1574,0.1)^2),1/3)),IF(IFERROR(U1574,0)&gt;0,MAX($D$16,IFERROR(L1574,0)+((IFERROR(U1574,0))*$D$18*IF((IFERROR(S1574,0))&lt;1,1,-1))),IF(IFERROR(U1574,0)&lt;0,IF(ABS((MAX($D$16,POWER((ABS(K1574)^2)/($I$5*MAX(F1574,0.1)^2),1/3)))-IFERROR(L1574,0))&gt;$D$19,MAX($D$16,IF((MAX($D$16,POWER((ABS(K1574)^2)/($I$5*MAX(F1574,0.1)^2),1/3)))&gt;IFERROR(L1574,0),MIN((MAX($D$16,POWER((ABS(K1574)^2)/($I$5*MAX(F1574,0.1)^2),1/3))),IFERROR(L1574,0)+(MIN(ABS(IFERROR(U1574,0))*$D$18,ABS((MAX($D$16,POWER((ABS(K1574)^2)/($I$5*MAX(F1574,0.1)^2),1/3)))-IFERROR(L1574,0))))),MAX((MAX($D$16,POWER((ABS(K1574)^2)/($I$5*MAX(F1574,0.1)^2),1/3))),IFERROR(L1574,0)-(MIN(ABS(IFERROR(U1574,0))*$D$18,ABS((MAX($D$16,POWER((ABS(K1574)^2)/($I$5*MAX(F1574,0.1)^2),1/3)))-IFERROR(L1574,0))))))),MAX($D$16,POWER((ABS(K1574)^2)/($I$5*MAX(F1574,0.1)^2),1/3))),MAX($D$16,IFERROR(L1574,0)))))))</f>
        <v/>
      </c>
      <c r="M1574">
        <f>((F1574)+(G1574)*(L1574))*(L1574)</f>
        <v/>
      </c>
      <c r="N1574">
        <f>(((F1574)+(G1574)*(L1574))*(L1574))/MAX((F1574)+2*(L1574)*SQRT(1+(G1574)^2),1E-6)</f>
        <v/>
      </c>
      <c r="O1574">
        <f>ABS(K1574)/MAX(((F1574)+(G1574)*(L1574))*(L1574),1E-6)</f>
        <v/>
      </c>
      <c r="P1574">
        <f>E1574+L1574</f>
        <v/>
      </c>
      <c r="Q1574">
        <f>P1574+((ABS(K1574)/MAX(((F1574)+(G1574)*(L1574))*(L1574),1E-6))^2)/(2*$I$5)</f>
        <v/>
      </c>
      <c r="R1574">
        <f>((ABS(K1574)*$D$6)/(MAX(((F1574)+(G1574)*(L1574))*(L1574),1E-6)*MAX(((((F1574)+(G1574)*(L1574))*(L1574))/MAX((F1574)+2*(L1574)*SQRT(1+(G1574)^2),1E-6))^(2/3),1E-6)))^2</f>
        <v/>
      </c>
      <c r="S1574">
        <f>ABS(ABS(K1574)/MAX(((F1574)+(G1574)*(L1574))*(L1574),1E-6))/SQRT($I$5*MAX((((F1574)+(G1574)*(L1574))*(L1574))/MAX((F1574)+2*(G1574)*(L1574),1E-6),1E-6))</f>
        <v/>
      </c>
      <c r="T1574">
        <f>((F1574)*(L1574)^2)/2+(G1574)*(L1574)^3/3+(ABS(K1574)^2)/($I$5*MAX(((F1574)+(G1574)*(L1574))*(L1574),1E-6))</f>
        <v/>
      </c>
      <c r="U1574">
        <f>IF($D$20=0,0,IFERROR(Q1573-(((R1573+R1574)/2)*J1574)-(IF(O1573&gt;O1574,$D$8*((O1573^2-O1574^2)/(2*$I$5)),$D$9*((O1574^2-O1573^2)/(2*$I$5)))+($D$10*(ABS(I1574)/90)*(MAX(O1573^2,O1574^2)/(2*$I$5))))-Q1574,0))</f>
        <v/>
      </c>
      <c r="V1574">
        <f>IF($D$20=0,1,IFERROR(IF(ROUND(S1574,3)=1,1,IF(AND(ABS(U1574)&lt;$D$19,S1574&gt;1),1,0)),0))</f>
        <v/>
      </c>
      <c r="W1574">
        <f>IF($D$20=0,IFERROR(W1575,MAX($D$16,POWER((ABS(K1574)^2)/($I$5*MAX(F1574,0.1)^2),1/3))),IF(IFERROR(AG1575,0)=0,IFERROR(W1575,MAX($D$16,POWER((ABS(K1574)^2)/($I$5*MAX(F1574,0.1)^2),1/3))),IF(OR(IFERROR(W1574,0)=0,IFERROR(AD1575,0)&gt;1),MAX($D$16,POWER((ABS(K1574)^2)/($I$5*MAX(F1574,0.1)^2),1/3)),IF(IFERROR(AF1574,0)&gt;0,MAX($D$16,IFERROR(W1574,0)+((IFERROR(AF1574,0))*$D$18*IF((IFERROR(AD1574,0))&lt;1,1,-1))),IF(IFERROR(AF1574,0)&lt;0,IF(ABS((MAX($D$16,POWER((ABS(K1574)^2)/($I$5*MAX(F1574,0.1)^2),1/3)))-IFERROR(W1574,0))&gt;$D$19,MAX($D$16,IF((MAX($D$16,POWER((ABS(K1574)^2)/($I$5*MAX(F1574,0.1)^2),1/3)))&gt;IFERROR(W1574,0),MIN((MAX($D$16,POWER((ABS(K1574)^2)/($I$5*MAX(F1574,0.1)^2),1/3))),IFERROR(W1574,0)+(MIN(ABS(IFERROR(AF1574,0))*$D$18,ABS((MAX($D$16,POWER((ABS(K1574)^2)/($I$5*MAX(F1574,0.1)^2),1/3)))-IFERROR(W1574,0))))),MAX((MAX($D$16,POWER((ABS(K1574)^2)/($I$5*MAX(F1574,0.1)^2),1/3))),IFERROR(W1574,0)-(MIN(ABS(IFERROR(AF1574,0))*$D$18,ABS((MAX($D$16,POWER((ABS(K1574)^2)/($I$5*MAX(F1574,0.1)^2),1/3)))-IFERROR(W1574,0))))))),MAX($D$16,POWER((ABS(K1574)^2)/($I$5*MAX(F1574,0.1)^2),1/3))),MAX($D$16,IFERROR(W1574,0)))))))</f>
        <v/>
      </c>
      <c r="X1574">
        <f>((F1574)+(G1574)*(W1574))*(W1574)</f>
        <v/>
      </c>
      <c r="Y1574">
        <f>(((F1574)+(G1574)*(W1574))*(W1574))/MAX((F1574)+2*(W1574)*SQRT(1+(G1574)^2),1E-6)</f>
        <v/>
      </c>
      <c r="Z1574">
        <f>ABS(K1574)/MAX(((F1574)+(G1574)*(W1574))*(W1574),1E-6)</f>
        <v/>
      </c>
      <c r="AA1574">
        <f>E1574+W1574</f>
        <v/>
      </c>
      <c r="AB1574">
        <f>AA1574+((ABS(K1574)/MAX(((F1574)+(G1574)*(W1574))*(W1574),1E-6))^2)/(2*$I$5)</f>
        <v/>
      </c>
      <c r="AC1574">
        <f>((ABS(K1574)*$D$6)/(MAX(((F1574)+(G1574)*(W1574))*(W1574),1E-6)*MAX(((((F1574)+(G1574)*(W1574))*(W1574))/MAX((F1574)+2*(W1574)*SQRT(1+(G1574)^2),1E-6))^(2/3),1E-6)))^2</f>
        <v/>
      </c>
      <c r="AD1574">
        <f>ABS(ABS(K1574)/MAX(((F1574)+(G1574)*(W1574))*(W1574),1E-6))/SQRT($I$5*MAX((((F1574)+(G1574)*(W1574))*(W1574))/MAX((F1574)+2*(G1574)*(W1574),1E-6),1E-6))</f>
        <v/>
      </c>
      <c r="AE1574">
        <f>((F1574)*(W1574)^2)/2+(G1574)*(W1574)^3/3+(ABS(K1574)^2)/($I$5*MAX(((F1574)+(G1574)*(W1574))*(W1574),1E-6))</f>
        <v/>
      </c>
      <c r="AF1574">
        <f>IF($D$20=0,0,IFERROR(AB1575+(((AC1574+AC1575)/2)*J1575)+(IF(Z1574&gt;Z1575,$D$8*((Z1574^2-Z1575^2)/(2*$I$5)),$D$9*((Z1575^2-Z1574^2)/(2*$I$5)))+($D$10*(ABS(I1575)/90)*(MAX(Z1574^2,Z1575^2)/(2*$I$5))))-AB1574,0))</f>
        <v/>
      </c>
      <c r="AG1574">
        <f>IF($D$20=0,1,IFERROR(IF(ROUND(AD1574,3)=1,1,IF(AND(ABS(AF1574)&lt;$D$19,AD1574&lt;1),1,0)),0))</f>
        <v/>
      </c>
      <c r="AH1574">
        <f>IFERROR(IF(V34="Supercritical",MAX($D$16,IFERROR(L1574,MAX($D$16,POWER((ABS(K1574)^2)/($I$5*MAX(F1574,0.1)^2),1/3)))),IF(V34="Subcritical",MAX($D$16,IFERROR(W1574,MAX($D$16,POWER((ABS(K1574)^2)/($I$5*MAX(F1574,0.1)^2),1/3)))),IF(AND(IFERROR(V1574,0)=1,IFERROR(AG1574,0)=1),IF(IFERROR(T1574,-1E99)&gt;=IFERROR(AE1574,-1E99),MAX($D$16,IFERROR(L1574,MAX($D$16,POWER((ABS(K1574)^2)/($I$5*MAX(F1574,0.1)^2),1/3)))),MAX($D$16,IFERROR(W1574,MAX($D$16,POWER((ABS(K1574)^2)/($I$5*MAX(F1574,0.1)^2),1/3))))),IF(IFERROR(V1574,0)=1,MAX($D$16,IFERROR(L1574,MAX($D$16,POWER((ABS(K1574)^2)/($I$5*MAX(F1574,0.1)^2),1/3)))),IF(IFERROR(AG1574,0)=1,MAX($D$16,IFERROR(W1574,MAX($D$16,POWER((ABS(K1574)^2)/($I$5*MAX(F1574,0.1)^2),1/3)))),MAX($D$16,POWER((ABS(K1574)^2)/($I$5*MAX(F1574,0.1)^2),1/3))))))),MAX($D$16,POWER((ABS(K1574)^2)/($I$5*MAX(F1574,0.1)^2),1/3)))</f>
        <v/>
      </c>
      <c r="AI1574">
        <f>E1574+AH1574</f>
        <v/>
      </c>
      <c r="AJ1574">
        <f>AI1574+((ABS(K1574)/MAX(((F1574)+(G1574)*(AH1574))*(AH1574),1E-6))^2)/(2*$I$5)</f>
        <v/>
      </c>
      <c r="AK1574" t="n">
        <v>635.5</v>
      </c>
      <c r="AM1574">
        <f>IF($D$20=0,IFERROR(AM1574,0),IF(($D$12*MAX(J1574,0.1)*POWER(MAX(0,AI1574-AK1574),1.5))&lt;=0,0,MAX(0,IFERROR(AM1574,0)+($D$25*(($D$12*MAX(J1574,0.1)*POWER(MAX(0,AI1574-AK1574),1.5))-IFERROR(AM1574,0))))))</f>
        <v/>
      </c>
      <c r="AN1574" t="n">
        <v>0</v>
      </c>
      <c r="AO1574">
        <f>AM1574+AN1574</f>
        <v/>
      </c>
      <c r="AP1574">
        <f>AP1573+AO1574</f>
        <v/>
      </c>
      <c r="AQ1574">
        <f>ABS(ABS(K1574)/MAX(((F1574)+(G1574)*(AH1574))*(AH1574),1E-6))/SQRT($I$5*MAX((((F1574)+(G1574)*(AH1574))*(AH1574))/MAX((F1574)+2*(G1574)*(AH1574),1E-6),1E-6))</f>
        <v/>
      </c>
      <c r="AR1574">
        <f>IF(AQ1574&lt;1,"Subcritical","Supercritical")</f>
        <v/>
      </c>
      <c r="AS1574">
        <f>((ABS(K1574)*$D$6)/(MAX(((F1574)+(G1574)*(AH1574))*(AH1574),1E-6)*MAX(((((F1574)+(G1574)*(AH1574))*(AH1574))/MAX((F1574)+2*(AH1574)*SQRT(1+(G1574)^2),1E-6))^(2/3),1E-6)))^2</f>
        <v/>
      </c>
    </row>
    <row r="1575">
      <c r="A1575" t="n">
        <v>13</v>
      </c>
      <c r="B1575" t="n">
        <v>12</v>
      </c>
      <c r="C1575" t="n">
        <v>616065.73</v>
      </c>
      <c r="D1575" t="n">
        <v>3096609.868</v>
      </c>
      <c r="E1575" t="n">
        <v>629.2008</v>
      </c>
      <c r="F1575" t="n">
        <v>14.647</v>
      </c>
      <c r="G1575" t="n">
        <v>0</v>
      </c>
      <c r="H1575" t="inlineStr">
        <is>
          <t>Normal</t>
        </is>
      </c>
      <c r="I1575" t="n">
        <v>0</v>
      </c>
      <c r="J1575">
        <f>B1575-B1574</f>
        <v/>
      </c>
      <c r="K1575">
        <f>MAX(0.05,K1574-AO1574)</f>
        <v/>
      </c>
      <c r="L1575">
        <f>IF($D$20=0,IFERROR(L1574,MAX($D$16,POWER((ABS(K1575)^2)/($I$5*MAX(F1575,0.1)^2),1/3))),IF(IFERROR(V1574,0)=0,IFERROR(L1574,MAX($D$16,POWER((ABS(K1575)^2)/($I$5*MAX(F1575,0.1)^2),1/3))),IF(OR(IFERROR(L1575,0)=0,IFERROR(S1574,0)&lt;1,IFERROR(S1575,0)&lt;1),MAX($D$16,POWER((ABS(K1575)^2)/($I$5*MAX(F1575,0.1)^2),1/3)),IF(IFERROR(U1575,0)&gt;0,MAX($D$16,IFERROR(L1575,0)+((IFERROR(U1575,0))*$D$18*IF((IFERROR(S1575,0))&lt;1,1,-1))),IF(IFERROR(U1575,0)&lt;0,IF(ABS((MAX($D$16,POWER((ABS(K1575)^2)/($I$5*MAX(F1575,0.1)^2),1/3)))-IFERROR(L1575,0))&gt;$D$19,MAX($D$16,IF((MAX($D$16,POWER((ABS(K1575)^2)/($I$5*MAX(F1575,0.1)^2),1/3)))&gt;IFERROR(L1575,0),MIN((MAX($D$16,POWER((ABS(K1575)^2)/($I$5*MAX(F1575,0.1)^2),1/3))),IFERROR(L1575,0)+(MIN(ABS(IFERROR(U1575,0))*$D$18,ABS((MAX($D$16,POWER((ABS(K1575)^2)/($I$5*MAX(F1575,0.1)^2),1/3)))-IFERROR(L1575,0))))),MAX((MAX($D$16,POWER((ABS(K1575)^2)/($I$5*MAX(F1575,0.1)^2),1/3))),IFERROR(L1575,0)-(MIN(ABS(IFERROR(U1575,0))*$D$18,ABS((MAX($D$16,POWER((ABS(K1575)^2)/($I$5*MAX(F1575,0.1)^2),1/3)))-IFERROR(L1575,0))))))),MAX($D$16,POWER((ABS(K1575)^2)/($I$5*MAX(F1575,0.1)^2),1/3))),MAX($D$16,IFERROR(L1575,0)))))))</f>
        <v/>
      </c>
      <c r="M1575">
        <f>((F1575)+(G1575)*(L1575))*(L1575)</f>
        <v/>
      </c>
      <c r="N1575">
        <f>(((F1575)+(G1575)*(L1575))*(L1575))/MAX((F1575)+2*(L1575)*SQRT(1+(G1575)^2),1E-6)</f>
        <v/>
      </c>
      <c r="O1575">
        <f>ABS(K1575)/MAX(((F1575)+(G1575)*(L1575))*(L1575),1E-6)</f>
        <v/>
      </c>
      <c r="P1575">
        <f>E1575+L1575</f>
        <v/>
      </c>
      <c r="Q1575">
        <f>P1575+((ABS(K1575)/MAX(((F1575)+(G1575)*(L1575))*(L1575),1E-6))^2)/(2*$I$5)</f>
        <v/>
      </c>
      <c r="R1575">
        <f>((ABS(K1575)*$D$6)/(MAX(((F1575)+(G1575)*(L1575))*(L1575),1E-6)*MAX(((((F1575)+(G1575)*(L1575))*(L1575))/MAX((F1575)+2*(L1575)*SQRT(1+(G1575)^2),1E-6))^(2/3),1E-6)))^2</f>
        <v/>
      </c>
      <c r="S1575">
        <f>ABS(ABS(K1575)/MAX(((F1575)+(G1575)*(L1575))*(L1575),1E-6))/SQRT($I$5*MAX((((F1575)+(G1575)*(L1575))*(L1575))/MAX((F1575)+2*(G1575)*(L1575),1E-6),1E-6))</f>
        <v/>
      </c>
      <c r="T1575">
        <f>((F1575)*(L1575)^2)/2+(G1575)*(L1575)^3/3+(ABS(K1575)^2)/($I$5*MAX(((F1575)+(G1575)*(L1575))*(L1575),1E-6))</f>
        <v/>
      </c>
      <c r="U1575">
        <f>IF($D$20=0,0,IFERROR(Q1574-(((R1574+R1575)/2)*J1575)-(IF(O1574&gt;O1575,$D$8*((O1574^2-O1575^2)/(2*$I$5)),$D$9*((O1575^2-O1574^2)/(2*$I$5)))+($D$10*(ABS(I1575)/90)*(MAX(O1574^2,O1575^2)/(2*$I$5))))-Q1575,0))</f>
        <v/>
      </c>
      <c r="V1575">
        <f>IF($D$20=0,1,IFERROR(IF(ROUND(S1575,3)=1,1,IF(AND(ABS(U1575)&lt;$D$19,S1575&gt;1),1,0)),0))</f>
        <v/>
      </c>
      <c r="W1575">
        <f>IF($D$20=0,IFERROR(W1576,MAX($D$16,POWER((ABS(K1575)^2)/($I$5*MAX(F1575,0.1)^2),1/3))),IF(IFERROR(AG1576,0)=0,IFERROR(W1576,MAX($D$16,POWER((ABS(K1575)^2)/($I$5*MAX(F1575,0.1)^2),1/3))),IF(OR(IFERROR(W1575,0)=0,IFERROR(AD1576,0)&gt;1),MAX($D$16,POWER((ABS(K1575)^2)/($I$5*MAX(F1575,0.1)^2),1/3)),IF(IFERROR(AF1575,0)&gt;0,MAX($D$16,IFERROR(W1575,0)+((IFERROR(AF1575,0))*$D$18*IF((IFERROR(AD1575,0))&lt;1,1,-1))),IF(IFERROR(AF1575,0)&lt;0,IF(ABS((MAX($D$16,POWER((ABS(K1575)^2)/($I$5*MAX(F1575,0.1)^2),1/3)))-IFERROR(W1575,0))&gt;$D$19,MAX($D$16,IF((MAX($D$16,POWER((ABS(K1575)^2)/($I$5*MAX(F1575,0.1)^2),1/3)))&gt;IFERROR(W1575,0),MIN((MAX($D$16,POWER((ABS(K1575)^2)/($I$5*MAX(F1575,0.1)^2),1/3))),IFERROR(W1575,0)+(MIN(ABS(IFERROR(AF1575,0))*$D$18,ABS((MAX($D$16,POWER((ABS(K1575)^2)/($I$5*MAX(F1575,0.1)^2),1/3)))-IFERROR(W1575,0))))),MAX((MAX($D$16,POWER((ABS(K1575)^2)/($I$5*MAX(F1575,0.1)^2),1/3))),IFERROR(W1575,0)-(MIN(ABS(IFERROR(AF1575,0))*$D$18,ABS((MAX($D$16,POWER((ABS(K1575)^2)/($I$5*MAX(F1575,0.1)^2),1/3)))-IFERROR(W1575,0))))))),MAX($D$16,POWER((ABS(K1575)^2)/($I$5*MAX(F1575,0.1)^2),1/3))),MAX($D$16,IFERROR(W1575,0)))))))</f>
        <v/>
      </c>
      <c r="X1575">
        <f>((F1575)+(G1575)*(W1575))*(W1575)</f>
        <v/>
      </c>
      <c r="Y1575">
        <f>(((F1575)+(G1575)*(W1575))*(W1575))/MAX((F1575)+2*(W1575)*SQRT(1+(G1575)^2),1E-6)</f>
        <v/>
      </c>
      <c r="Z1575">
        <f>ABS(K1575)/MAX(((F1575)+(G1575)*(W1575))*(W1575),1E-6)</f>
        <v/>
      </c>
      <c r="AA1575">
        <f>E1575+W1575</f>
        <v/>
      </c>
      <c r="AB1575">
        <f>AA1575+((ABS(K1575)/MAX(((F1575)+(G1575)*(W1575))*(W1575),1E-6))^2)/(2*$I$5)</f>
        <v/>
      </c>
      <c r="AC1575">
        <f>((ABS(K1575)*$D$6)/(MAX(((F1575)+(G1575)*(W1575))*(W1575),1E-6)*MAX(((((F1575)+(G1575)*(W1575))*(W1575))/MAX((F1575)+2*(W1575)*SQRT(1+(G1575)^2),1E-6))^(2/3),1E-6)))^2</f>
        <v/>
      </c>
      <c r="AD1575">
        <f>ABS(ABS(K1575)/MAX(((F1575)+(G1575)*(W1575))*(W1575),1E-6))/SQRT($I$5*MAX((((F1575)+(G1575)*(W1575))*(W1575))/MAX((F1575)+2*(G1575)*(W1575),1E-6),1E-6))</f>
        <v/>
      </c>
      <c r="AE1575">
        <f>((F1575)*(W1575)^2)/2+(G1575)*(W1575)^3/3+(ABS(K1575)^2)/($I$5*MAX(((F1575)+(G1575)*(W1575))*(W1575),1E-6))</f>
        <v/>
      </c>
      <c r="AF1575">
        <f>IF($D$20=0,0,IFERROR(AB1576+(((AC1575+AC1576)/2)*J1576)+(IF(Z1575&gt;Z1576,$D$8*((Z1575^2-Z1576^2)/(2*$I$5)),$D$9*((Z1576^2-Z1575^2)/(2*$I$5)))+($D$10*(ABS(I1576)/90)*(MAX(Z1575^2,Z1576^2)/(2*$I$5))))-AB1575,0))</f>
        <v/>
      </c>
      <c r="AG1575">
        <f>IF($D$20=0,1,IFERROR(IF(ROUND(AD1575,3)=1,1,IF(AND(ABS(AF1575)&lt;$D$19,AD1575&lt;1),1,0)),0))</f>
        <v/>
      </c>
      <c r="AH1575">
        <f>IFERROR(IF(V34="Supercritical",MAX($D$16,IFERROR(L1575,MAX($D$16,POWER((ABS(K1575)^2)/($I$5*MAX(F1575,0.1)^2),1/3)))),IF(V34="Subcritical",MAX($D$16,IFERROR(W1575,MAX($D$16,POWER((ABS(K1575)^2)/($I$5*MAX(F1575,0.1)^2),1/3)))),IF(AND(IFERROR(V1575,0)=1,IFERROR(AG1575,0)=1),IF(IFERROR(T1575,-1E99)&gt;=IFERROR(AE1575,-1E99),MAX($D$16,IFERROR(L1575,MAX($D$16,POWER((ABS(K1575)^2)/($I$5*MAX(F1575,0.1)^2),1/3)))),MAX($D$16,IFERROR(W1575,MAX($D$16,POWER((ABS(K1575)^2)/($I$5*MAX(F1575,0.1)^2),1/3))))),IF(IFERROR(V1575,0)=1,MAX($D$16,IFERROR(L1575,MAX($D$16,POWER((ABS(K1575)^2)/($I$5*MAX(F1575,0.1)^2),1/3)))),IF(IFERROR(AG1575,0)=1,MAX($D$16,IFERROR(W1575,MAX($D$16,POWER((ABS(K1575)^2)/($I$5*MAX(F1575,0.1)^2),1/3)))),MAX($D$16,POWER((ABS(K1575)^2)/($I$5*MAX(F1575,0.1)^2),1/3))))))),MAX($D$16,POWER((ABS(K1575)^2)/($I$5*MAX(F1575,0.1)^2),1/3)))</f>
        <v/>
      </c>
      <c r="AI1575">
        <f>E1575+AH1575</f>
        <v/>
      </c>
      <c r="AJ1575">
        <f>AI1575+((ABS(K1575)/MAX(((F1575)+(G1575)*(AH1575))*(AH1575),1E-6))^2)/(2*$I$5)</f>
        <v/>
      </c>
      <c r="AK1575" t="n">
        <v>635.5</v>
      </c>
      <c r="AM1575">
        <f>IF($D$20=0,IFERROR(AM1575,0),IF(($D$12*MAX(J1575,0.1)*POWER(MAX(0,AI1575-AK1575),1.5))&lt;=0,0,MAX(0,IFERROR(AM1575,0)+($D$25*(($D$12*MAX(J1575,0.1)*POWER(MAX(0,AI1575-AK1575),1.5))-IFERROR(AM1575,0))))))</f>
        <v/>
      </c>
      <c r="AN1575" t="n">
        <v>0</v>
      </c>
      <c r="AO1575">
        <f>AM1575+AN1575</f>
        <v/>
      </c>
      <c r="AP1575">
        <f>AP1574+AO1575</f>
        <v/>
      </c>
      <c r="AQ1575">
        <f>ABS(ABS(K1575)/MAX(((F1575)+(G1575)*(AH1575))*(AH1575),1E-6))/SQRT($I$5*MAX((((F1575)+(G1575)*(AH1575))*(AH1575))/MAX((F1575)+2*(G1575)*(AH1575),1E-6),1E-6))</f>
        <v/>
      </c>
      <c r="AR1575">
        <f>IF(AQ1575&lt;1,"Subcritical","Supercritical")</f>
        <v/>
      </c>
      <c r="AS1575">
        <f>((ABS(K1575)*$D$6)/(MAX(((F1575)+(G1575)*(AH1575))*(AH1575),1E-6)*MAX(((((F1575)+(G1575)*(AH1575))*(AH1575))/MAX((F1575)+2*(AH1575)*SQRT(1+(G1575)^2),1E-6))^(2/3),1E-6)))^2</f>
        <v/>
      </c>
    </row>
    <row r="1576">
      <c r="A1576" t="n">
        <v>14</v>
      </c>
      <c r="B1576" t="n">
        <v>13</v>
      </c>
      <c r="C1576" t="n">
        <v>616065.73</v>
      </c>
      <c r="D1576" t="n">
        <v>3096608.868</v>
      </c>
      <c r="E1576" t="n">
        <v>628.978</v>
      </c>
      <c r="F1576" t="n">
        <v>15</v>
      </c>
      <c r="G1576" t="n">
        <v>0</v>
      </c>
      <c r="H1576" t="inlineStr">
        <is>
          <t>Normal</t>
        </is>
      </c>
      <c r="I1576" t="n">
        <v>0</v>
      </c>
      <c r="J1576">
        <f>B1576-B1575</f>
        <v/>
      </c>
      <c r="K1576">
        <f>MAX(0.05,K1575-AO1575)</f>
        <v/>
      </c>
      <c r="L1576">
        <f>IF($D$20=0,IFERROR(L1575,MAX($D$16,POWER((ABS(K1576)^2)/($I$5*MAX(F1576,0.1)^2),1/3))),IF(IFERROR(V1575,0)=0,IFERROR(L1575,MAX($D$16,POWER((ABS(K1576)^2)/($I$5*MAX(F1576,0.1)^2),1/3))),IF(OR(IFERROR(L1576,0)=0,IFERROR(S1575,0)&lt;1,IFERROR(S1576,0)&lt;1),MAX($D$16,POWER((ABS(K1576)^2)/($I$5*MAX(F1576,0.1)^2),1/3)),IF(IFERROR(U1576,0)&gt;0,MAX($D$16,IFERROR(L1576,0)+((IFERROR(U1576,0))*$D$18*IF((IFERROR(S1576,0))&lt;1,1,-1))),IF(IFERROR(U1576,0)&lt;0,IF(ABS((MAX($D$16,POWER((ABS(K1576)^2)/($I$5*MAX(F1576,0.1)^2),1/3)))-IFERROR(L1576,0))&gt;$D$19,MAX($D$16,IF((MAX($D$16,POWER((ABS(K1576)^2)/($I$5*MAX(F1576,0.1)^2),1/3)))&gt;IFERROR(L1576,0),MIN((MAX($D$16,POWER((ABS(K1576)^2)/($I$5*MAX(F1576,0.1)^2),1/3))),IFERROR(L1576,0)+(MIN(ABS(IFERROR(U1576,0))*$D$18,ABS((MAX($D$16,POWER((ABS(K1576)^2)/($I$5*MAX(F1576,0.1)^2),1/3)))-IFERROR(L1576,0))))),MAX((MAX($D$16,POWER((ABS(K1576)^2)/($I$5*MAX(F1576,0.1)^2),1/3))),IFERROR(L1576,0)-(MIN(ABS(IFERROR(U1576,0))*$D$18,ABS((MAX($D$16,POWER((ABS(K1576)^2)/($I$5*MAX(F1576,0.1)^2),1/3)))-IFERROR(L1576,0))))))),MAX($D$16,POWER((ABS(K1576)^2)/($I$5*MAX(F1576,0.1)^2),1/3))),MAX($D$16,IFERROR(L1576,0)))))))</f>
        <v/>
      </c>
      <c r="M1576">
        <f>((F1576)+(G1576)*(L1576))*(L1576)</f>
        <v/>
      </c>
      <c r="N1576">
        <f>(((F1576)+(G1576)*(L1576))*(L1576))/MAX((F1576)+2*(L1576)*SQRT(1+(G1576)^2),1E-6)</f>
        <v/>
      </c>
      <c r="O1576">
        <f>ABS(K1576)/MAX(((F1576)+(G1576)*(L1576))*(L1576),1E-6)</f>
        <v/>
      </c>
      <c r="P1576">
        <f>E1576+L1576</f>
        <v/>
      </c>
      <c r="Q1576">
        <f>P1576+((ABS(K1576)/MAX(((F1576)+(G1576)*(L1576))*(L1576),1E-6))^2)/(2*$I$5)</f>
        <v/>
      </c>
      <c r="R1576">
        <f>((ABS(K1576)*$D$6)/(MAX(((F1576)+(G1576)*(L1576))*(L1576),1E-6)*MAX(((((F1576)+(G1576)*(L1576))*(L1576))/MAX((F1576)+2*(L1576)*SQRT(1+(G1576)^2),1E-6))^(2/3),1E-6)))^2</f>
        <v/>
      </c>
      <c r="S1576">
        <f>ABS(ABS(K1576)/MAX(((F1576)+(G1576)*(L1576))*(L1576),1E-6))/SQRT($I$5*MAX((((F1576)+(G1576)*(L1576))*(L1576))/MAX((F1576)+2*(G1576)*(L1576),1E-6),1E-6))</f>
        <v/>
      </c>
      <c r="T1576">
        <f>((F1576)*(L1576)^2)/2+(G1576)*(L1576)^3/3+(ABS(K1576)^2)/($I$5*MAX(((F1576)+(G1576)*(L1576))*(L1576),1E-6))</f>
        <v/>
      </c>
      <c r="U1576">
        <f>IF($D$20=0,0,IFERROR(Q1575-(((R1575+R1576)/2)*J1576)-(IF(O1575&gt;O1576,$D$8*((O1575^2-O1576^2)/(2*$I$5)),$D$9*((O1576^2-O1575^2)/(2*$I$5)))+($D$10*(ABS(I1576)/90)*(MAX(O1575^2,O1576^2)/(2*$I$5))))-Q1576,0))</f>
        <v/>
      </c>
      <c r="V1576">
        <f>IF($D$20=0,1,IFERROR(IF(ROUND(S1576,3)=1,1,IF(AND(ABS(U1576)&lt;$D$19,S1576&gt;1),1,0)),0))</f>
        <v/>
      </c>
      <c r="W1576">
        <f>IF($D$20=0,IFERROR(W1577,MAX($D$16,POWER((ABS(K1576)^2)/($I$5*MAX(F1576,0.1)^2),1/3))),IF(IFERROR(AG1577,0)=0,IFERROR(W1577,MAX($D$16,POWER((ABS(K1576)^2)/($I$5*MAX(F1576,0.1)^2),1/3))),IF(OR(IFERROR(W1576,0)=0,IFERROR(AD1577,0)&gt;1),MAX($D$16,POWER((ABS(K1576)^2)/($I$5*MAX(F1576,0.1)^2),1/3)),IF(IFERROR(AF1576,0)&gt;0,MAX($D$16,IFERROR(W1576,0)+((IFERROR(AF1576,0))*$D$18*IF((IFERROR(AD1576,0))&lt;1,1,-1))),IF(IFERROR(AF1576,0)&lt;0,IF(ABS((MAX($D$16,POWER((ABS(K1576)^2)/($I$5*MAX(F1576,0.1)^2),1/3)))-IFERROR(W1576,0))&gt;$D$19,MAX($D$16,IF((MAX($D$16,POWER((ABS(K1576)^2)/($I$5*MAX(F1576,0.1)^2),1/3)))&gt;IFERROR(W1576,0),MIN((MAX($D$16,POWER((ABS(K1576)^2)/($I$5*MAX(F1576,0.1)^2),1/3))),IFERROR(W1576,0)+(MIN(ABS(IFERROR(AF1576,0))*$D$18,ABS((MAX($D$16,POWER((ABS(K1576)^2)/($I$5*MAX(F1576,0.1)^2),1/3)))-IFERROR(W1576,0))))),MAX((MAX($D$16,POWER((ABS(K1576)^2)/($I$5*MAX(F1576,0.1)^2),1/3))),IFERROR(W1576,0)-(MIN(ABS(IFERROR(AF1576,0))*$D$18,ABS((MAX($D$16,POWER((ABS(K1576)^2)/($I$5*MAX(F1576,0.1)^2),1/3)))-IFERROR(W1576,0))))))),MAX($D$16,POWER((ABS(K1576)^2)/($I$5*MAX(F1576,0.1)^2),1/3))),MAX($D$16,IFERROR(W1576,0)))))))</f>
        <v/>
      </c>
      <c r="X1576">
        <f>((F1576)+(G1576)*(W1576))*(W1576)</f>
        <v/>
      </c>
      <c r="Y1576">
        <f>(((F1576)+(G1576)*(W1576))*(W1576))/MAX((F1576)+2*(W1576)*SQRT(1+(G1576)^2),1E-6)</f>
        <v/>
      </c>
      <c r="Z1576">
        <f>ABS(K1576)/MAX(((F1576)+(G1576)*(W1576))*(W1576),1E-6)</f>
        <v/>
      </c>
      <c r="AA1576">
        <f>E1576+W1576</f>
        <v/>
      </c>
      <c r="AB1576">
        <f>AA1576+((ABS(K1576)/MAX(((F1576)+(G1576)*(W1576))*(W1576),1E-6))^2)/(2*$I$5)</f>
        <v/>
      </c>
      <c r="AC1576">
        <f>((ABS(K1576)*$D$6)/(MAX(((F1576)+(G1576)*(W1576))*(W1576),1E-6)*MAX(((((F1576)+(G1576)*(W1576))*(W1576))/MAX((F1576)+2*(W1576)*SQRT(1+(G1576)^2),1E-6))^(2/3),1E-6)))^2</f>
        <v/>
      </c>
      <c r="AD1576">
        <f>ABS(ABS(K1576)/MAX(((F1576)+(G1576)*(W1576))*(W1576),1E-6))/SQRT($I$5*MAX((((F1576)+(G1576)*(W1576))*(W1576))/MAX((F1576)+2*(G1576)*(W1576),1E-6),1E-6))</f>
        <v/>
      </c>
      <c r="AE1576">
        <f>((F1576)*(W1576)^2)/2+(G1576)*(W1576)^3/3+(ABS(K1576)^2)/($I$5*MAX(((F1576)+(G1576)*(W1576))*(W1576),1E-6))</f>
        <v/>
      </c>
      <c r="AF1576">
        <f>IF($D$20=0,0,IFERROR(AB1577+(((AC1576+AC1577)/2)*J1577)+(IF(Z1576&gt;Z1577,$D$8*((Z1576^2-Z1577^2)/(2*$I$5)),$D$9*((Z1577^2-Z1576^2)/(2*$I$5)))+($D$10*(ABS(I1577)/90)*(MAX(Z1576^2,Z1577^2)/(2*$I$5))))-AB1576,0))</f>
        <v/>
      </c>
      <c r="AG1576">
        <f>IF($D$20=0,1,IFERROR(IF(ROUND(AD1576,3)=1,1,IF(AND(ABS(AF1576)&lt;$D$19,AD1576&lt;1),1,0)),0))</f>
        <v/>
      </c>
      <c r="AH1576">
        <f>IFERROR(IF(V34="Supercritical",MAX($D$16,IFERROR(L1576,MAX($D$16,POWER((ABS(K1576)^2)/($I$5*MAX(F1576,0.1)^2),1/3)))),IF(V34="Subcritical",MAX($D$16,IFERROR(W1576,MAX($D$16,POWER((ABS(K1576)^2)/($I$5*MAX(F1576,0.1)^2),1/3)))),IF(AND(IFERROR(V1576,0)=1,IFERROR(AG1576,0)=1),IF(IFERROR(T1576,-1E99)&gt;=IFERROR(AE1576,-1E99),MAX($D$16,IFERROR(L1576,MAX($D$16,POWER((ABS(K1576)^2)/($I$5*MAX(F1576,0.1)^2),1/3)))),MAX($D$16,IFERROR(W1576,MAX($D$16,POWER((ABS(K1576)^2)/($I$5*MAX(F1576,0.1)^2),1/3))))),IF(IFERROR(V1576,0)=1,MAX($D$16,IFERROR(L1576,MAX($D$16,POWER((ABS(K1576)^2)/($I$5*MAX(F1576,0.1)^2),1/3)))),IF(IFERROR(AG1576,0)=1,MAX($D$16,IFERROR(W1576,MAX($D$16,POWER((ABS(K1576)^2)/($I$5*MAX(F1576,0.1)^2),1/3)))),MAX($D$16,POWER((ABS(K1576)^2)/($I$5*MAX(F1576,0.1)^2),1/3))))))),MAX($D$16,POWER((ABS(K1576)^2)/($I$5*MAX(F1576,0.1)^2),1/3)))</f>
        <v/>
      </c>
      <c r="AI1576">
        <f>E1576+AH1576</f>
        <v/>
      </c>
      <c r="AJ1576">
        <f>AI1576+((ABS(K1576)/MAX(((F1576)+(G1576)*(AH1576))*(AH1576),1E-6))^2)/(2*$I$5)</f>
        <v/>
      </c>
      <c r="AK1576" t="n">
        <v>635.5</v>
      </c>
      <c r="AM1576">
        <f>IF($D$20=0,IFERROR(AM1576,0),IF(($D$12*MAX(J1576,0.1)*POWER(MAX(0,AI1576-AK1576),1.5))&lt;=0,0,MAX(0,IFERROR(AM1576,0)+($D$25*(($D$12*MAX(J1576,0.1)*POWER(MAX(0,AI1576-AK1576),1.5))-IFERROR(AM1576,0))))))</f>
        <v/>
      </c>
      <c r="AN1576" t="n">
        <v>0</v>
      </c>
      <c r="AO1576">
        <f>AM1576+AN1576</f>
        <v/>
      </c>
      <c r="AP1576">
        <f>AP1575+AO1576</f>
        <v/>
      </c>
      <c r="AQ1576">
        <f>ABS(ABS(K1576)/MAX(((F1576)+(G1576)*(AH1576))*(AH1576),1E-6))/SQRT($I$5*MAX((((F1576)+(G1576)*(AH1576))*(AH1576))/MAX((F1576)+2*(G1576)*(AH1576),1E-6),1E-6))</f>
        <v/>
      </c>
      <c r="AR1576">
        <f>IF(AQ1576&lt;1,"Subcritical","Supercritical")</f>
        <v/>
      </c>
      <c r="AS1576">
        <f>((ABS(K1576)*$D$6)/(MAX(((F1576)+(G1576)*(AH1576))*(AH1576),1E-6)*MAX(((((F1576)+(G1576)*(AH1576))*(AH1576))/MAX((F1576)+2*(AH1576)*SQRT(1+(G1576)^2),1E-6))^(2/3),1E-6)))^2</f>
        <v/>
      </c>
    </row>
    <row r="1577">
      <c r="A1577" t="n">
        <v>15</v>
      </c>
      <c r="B1577" t="n">
        <v>14</v>
      </c>
      <c r="C1577" t="n">
        <v>616065.73</v>
      </c>
      <c r="D1577" t="n">
        <v>3096607.868</v>
      </c>
      <c r="E1577" t="n">
        <v>628.978</v>
      </c>
      <c r="F1577" t="n">
        <v>15</v>
      </c>
      <c r="G1577" t="n">
        <v>0</v>
      </c>
      <c r="H1577" t="inlineStr">
        <is>
          <t>Normal</t>
        </is>
      </c>
      <c r="I1577" t="n">
        <v>0</v>
      </c>
      <c r="J1577">
        <f>B1577-B1576</f>
        <v/>
      </c>
      <c r="K1577">
        <f>MAX(0.05,K1576-AO1576)</f>
        <v/>
      </c>
      <c r="L1577">
        <f>IF($D$20=0,IFERROR(L1576,MAX($D$16,POWER((ABS(K1577)^2)/($I$5*MAX(F1577,0.1)^2),1/3))),IF(IFERROR(V1576,0)=0,IFERROR(L1576,MAX($D$16,POWER((ABS(K1577)^2)/($I$5*MAX(F1577,0.1)^2),1/3))),IF(OR(IFERROR(L1577,0)=0,IFERROR(S1576,0)&lt;1,IFERROR(S1577,0)&lt;1),MAX($D$16,POWER((ABS(K1577)^2)/($I$5*MAX(F1577,0.1)^2),1/3)),IF(IFERROR(U1577,0)&gt;0,MAX($D$16,IFERROR(L1577,0)+((IFERROR(U1577,0))*$D$18*IF((IFERROR(S1577,0))&lt;1,1,-1))),IF(IFERROR(U1577,0)&lt;0,IF(ABS((MAX($D$16,POWER((ABS(K1577)^2)/($I$5*MAX(F1577,0.1)^2),1/3)))-IFERROR(L1577,0))&gt;$D$19,MAX($D$16,IF((MAX($D$16,POWER((ABS(K1577)^2)/($I$5*MAX(F1577,0.1)^2),1/3)))&gt;IFERROR(L1577,0),MIN((MAX($D$16,POWER((ABS(K1577)^2)/($I$5*MAX(F1577,0.1)^2),1/3))),IFERROR(L1577,0)+(MIN(ABS(IFERROR(U1577,0))*$D$18,ABS((MAX($D$16,POWER((ABS(K1577)^2)/($I$5*MAX(F1577,0.1)^2),1/3)))-IFERROR(L1577,0))))),MAX((MAX($D$16,POWER((ABS(K1577)^2)/($I$5*MAX(F1577,0.1)^2),1/3))),IFERROR(L1577,0)-(MIN(ABS(IFERROR(U1577,0))*$D$18,ABS((MAX($D$16,POWER((ABS(K1577)^2)/($I$5*MAX(F1577,0.1)^2),1/3)))-IFERROR(L1577,0))))))),MAX($D$16,POWER((ABS(K1577)^2)/($I$5*MAX(F1577,0.1)^2),1/3))),MAX($D$16,IFERROR(L1577,0)))))))</f>
        <v/>
      </c>
      <c r="M1577">
        <f>((F1577)+(G1577)*(L1577))*(L1577)</f>
        <v/>
      </c>
      <c r="N1577">
        <f>(((F1577)+(G1577)*(L1577))*(L1577))/MAX((F1577)+2*(L1577)*SQRT(1+(G1577)^2),1E-6)</f>
        <v/>
      </c>
      <c r="O1577">
        <f>ABS(K1577)/MAX(((F1577)+(G1577)*(L1577))*(L1577),1E-6)</f>
        <v/>
      </c>
      <c r="P1577">
        <f>E1577+L1577</f>
        <v/>
      </c>
      <c r="Q1577">
        <f>P1577+((ABS(K1577)/MAX(((F1577)+(G1577)*(L1577))*(L1577),1E-6))^2)/(2*$I$5)</f>
        <v/>
      </c>
      <c r="R1577">
        <f>((ABS(K1577)*$D$6)/(MAX(((F1577)+(G1577)*(L1577))*(L1577),1E-6)*MAX(((((F1577)+(G1577)*(L1577))*(L1577))/MAX((F1577)+2*(L1577)*SQRT(1+(G1577)^2),1E-6))^(2/3),1E-6)))^2</f>
        <v/>
      </c>
      <c r="S1577">
        <f>ABS(ABS(K1577)/MAX(((F1577)+(G1577)*(L1577))*(L1577),1E-6))/SQRT($I$5*MAX((((F1577)+(G1577)*(L1577))*(L1577))/MAX((F1577)+2*(G1577)*(L1577),1E-6),1E-6))</f>
        <v/>
      </c>
      <c r="T1577">
        <f>((F1577)*(L1577)^2)/2+(G1577)*(L1577)^3/3+(ABS(K1577)^2)/($I$5*MAX(((F1577)+(G1577)*(L1577))*(L1577),1E-6))</f>
        <v/>
      </c>
      <c r="U1577">
        <f>IF($D$20=0,0,IFERROR(Q1576-(((R1576+R1577)/2)*J1577)-(IF(O1576&gt;O1577,$D$8*((O1576^2-O1577^2)/(2*$I$5)),$D$9*((O1577^2-O1576^2)/(2*$I$5)))+($D$10*(ABS(I1577)/90)*(MAX(O1576^2,O1577^2)/(2*$I$5))))-Q1577,0))</f>
        <v/>
      </c>
      <c r="V1577">
        <f>IF($D$20=0,1,IFERROR(IF(ROUND(S1577,3)=1,1,IF(AND(ABS(U1577)&lt;$D$19,S1577&gt;1),1,0)),0))</f>
        <v/>
      </c>
      <c r="W1577">
        <f>IF($D$20=0,IFERROR(W1578,MAX($D$16,POWER((ABS(K1577)^2)/($I$5*MAX(F1577,0.1)^2),1/3))),IF(IFERROR(AG1578,0)=0,IFERROR(W1578,MAX($D$16,POWER((ABS(K1577)^2)/($I$5*MAX(F1577,0.1)^2),1/3))),IF(OR(IFERROR(W1577,0)=0,IFERROR(AD1578,0)&gt;1),MAX($D$16,POWER((ABS(K1577)^2)/($I$5*MAX(F1577,0.1)^2),1/3)),IF(IFERROR(AF1577,0)&gt;0,MAX($D$16,IFERROR(W1577,0)+((IFERROR(AF1577,0))*$D$18*IF((IFERROR(AD1577,0))&lt;1,1,-1))),IF(IFERROR(AF1577,0)&lt;0,IF(ABS((MAX($D$16,POWER((ABS(K1577)^2)/($I$5*MAX(F1577,0.1)^2),1/3)))-IFERROR(W1577,0))&gt;$D$19,MAX($D$16,IF((MAX($D$16,POWER((ABS(K1577)^2)/($I$5*MAX(F1577,0.1)^2),1/3)))&gt;IFERROR(W1577,0),MIN((MAX($D$16,POWER((ABS(K1577)^2)/($I$5*MAX(F1577,0.1)^2),1/3))),IFERROR(W1577,0)+(MIN(ABS(IFERROR(AF1577,0))*$D$18,ABS((MAX($D$16,POWER((ABS(K1577)^2)/($I$5*MAX(F1577,0.1)^2),1/3)))-IFERROR(W1577,0))))),MAX((MAX($D$16,POWER((ABS(K1577)^2)/($I$5*MAX(F1577,0.1)^2),1/3))),IFERROR(W1577,0)-(MIN(ABS(IFERROR(AF1577,0))*$D$18,ABS((MAX($D$16,POWER((ABS(K1577)^2)/($I$5*MAX(F1577,0.1)^2),1/3)))-IFERROR(W1577,0))))))),MAX($D$16,POWER((ABS(K1577)^2)/($I$5*MAX(F1577,0.1)^2),1/3))),MAX($D$16,IFERROR(W1577,0)))))))</f>
        <v/>
      </c>
      <c r="X1577">
        <f>((F1577)+(G1577)*(W1577))*(W1577)</f>
        <v/>
      </c>
      <c r="Y1577">
        <f>(((F1577)+(G1577)*(W1577))*(W1577))/MAX((F1577)+2*(W1577)*SQRT(1+(G1577)^2),1E-6)</f>
        <v/>
      </c>
      <c r="Z1577">
        <f>ABS(K1577)/MAX(((F1577)+(G1577)*(W1577))*(W1577),1E-6)</f>
        <v/>
      </c>
      <c r="AA1577">
        <f>E1577+W1577</f>
        <v/>
      </c>
      <c r="AB1577">
        <f>AA1577+((ABS(K1577)/MAX(((F1577)+(G1577)*(W1577))*(W1577),1E-6))^2)/(2*$I$5)</f>
        <v/>
      </c>
      <c r="AC1577">
        <f>((ABS(K1577)*$D$6)/(MAX(((F1577)+(G1577)*(W1577))*(W1577),1E-6)*MAX(((((F1577)+(G1577)*(W1577))*(W1577))/MAX((F1577)+2*(W1577)*SQRT(1+(G1577)^2),1E-6))^(2/3),1E-6)))^2</f>
        <v/>
      </c>
      <c r="AD1577">
        <f>ABS(ABS(K1577)/MAX(((F1577)+(G1577)*(W1577))*(W1577),1E-6))/SQRT($I$5*MAX((((F1577)+(G1577)*(W1577))*(W1577))/MAX((F1577)+2*(G1577)*(W1577),1E-6),1E-6))</f>
        <v/>
      </c>
      <c r="AE1577">
        <f>((F1577)*(W1577)^2)/2+(G1577)*(W1577)^3/3+(ABS(K1577)^2)/($I$5*MAX(((F1577)+(G1577)*(W1577))*(W1577),1E-6))</f>
        <v/>
      </c>
      <c r="AF1577">
        <f>IF($D$20=0,0,IFERROR(AB1578+(((AC1577+AC1578)/2)*J1578)+(IF(Z1577&gt;Z1578,$D$8*((Z1577^2-Z1578^2)/(2*$I$5)),$D$9*((Z1578^2-Z1577^2)/(2*$I$5)))+($D$10*(ABS(I1578)/90)*(MAX(Z1577^2,Z1578^2)/(2*$I$5))))-AB1577,0))</f>
        <v/>
      </c>
      <c r="AG1577">
        <f>IF($D$20=0,1,IFERROR(IF(ROUND(AD1577,3)=1,1,IF(AND(ABS(AF1577)&lt;$D$19,AD1577&lt;1),1,0)),0))</f>
        <v/>
      </c>
      <c r="AH1577">
        <f>IFERROR(IF(V34="Supercritical",MAX($D$16,IFERROR(L1577,MAX($D$16,POWER((ABS(K1577)^2)/($I$5*MAX(F1577,0.1)^2),1/3)))),IF(V34="Subcritical",MAX($D$16,IFERROR(W1577,MAX($D$16,POWER((ABS(K1577)^2)/($I$5*MAX(F1577,0.1)^2),1/3)))),IF(AND(IFERROR(V1577,0)=1,IFERROR(AG1577,0)=1),IF(IFERROR(T1577,-1E99)&gt;=IFERROR(AE1577,-1E99),MAX($D$16,IFERROR(L1577,MAX($D$16,POWER((ABS(K1577)^2)/($I$5*MAX(F1577,0.1)^2),1/3)))),MAX($D$16,IFERROR(W1577,MAX($D$16,POWER((ABS(K1577)^2)/($I$5*MAX(F1577,0.1)^2),1/3))))),IF(IFERROR(V1577,0)=1,MAX($D$16,IFERROR(L1577,MAX($D$16,POWER((ABS(K1577)^2)/($I$5*MAX(F1577,0.1)^2),1/3)))),IF(IFERROR(AG1577,0)=1,MAX($D$16,IFERROR(W1577,MAX($D$16,POWER((ABS(K1577)^2)/($I$5*MAX(F1577,0.1)^2),1/3)))),MAX($D$16,POWER((ABS(K1577)^2)/($I$5*MAX(F1577,0.1)^2),1/3))))))),MAX($D$16,POWER((ABS(K1577)^2)/($I$5*MAX(F1577,0.1)^2),1/3)))</f>
        <v/>
      </c>
      <c r="AI1577">
        <f>E1577+AH1577</f>
        <v/>
      </c>
      <c r="AJ1577">
        <f>AI1577+((ABS(K1577)/MAX(((F1577)+(G1577)*(AH1577))*(AH1577),1E-6))^2)/(2*$I$5)</f>
        <v/>
      </c>
      <c r="AK1577" t="n">
        <v>635.5</v>
      </c>
      <c r="AM1577">
        <f>IF($D$20=0,IFERROR(AM1577,0),IF(($D$12*MAX(J1577,0.1)*POWER(MAX(0,AI1577-AK1577),1.5))&lt;=0,0,MAX(0,IFERROR(AM1577,0)+($D$25*(($D$12*MAX(J1577,0.1)*POWER(MAX(0,AI1577-AK1577),1.5))-IFERROR(AM1577,0))))))</f>
        <v/>
      </c>
      <c r="AN1577" t="n">
        <v>0</v>
      </c>
      <c r="AO1577">
        <f>AM1577+AN1577</f>
        <v/>
      </c>
      <c r="AP1577">
        <f>AP1576+AO1577</f>
        <v/>
      </c>
      <c r="AQ1577">
        <f>ABS(ABS(K1577)/MAX(((F1577)+(G1577)*(AH1577))*(AH1577),1E-6))/SQRT($I$5*MAX((((F1577)+(G1577)*(AH1577))*(AH1577))/MAX((F1577)+2*(G1577)*(AH1577),1E-6),1E-6))</f>
        <v/>
      </c>
      <c r="AR1577">
        <f>IF(AQ1577&lt;1,"Subcritical","Supercritical")</f>
        <v/>
      </c>
      <c r="AS1577">
        <f>((ABS(K1577)*$D$6)/(MAX(((F1577)+(G1577)*(AH1577))*(AH1577),1E-6)*MAX(((((F1577)+(G1577)*(AH1577))*(AH1577))/MAX((F1577)+2*(AH1577)*SQRT(1+(G1577)^2),1E-6))^(2/3),1E-6)))^2</f>
        <v/>
      </c>
    </row>
    <row r="1578">
      <c r="A1578" t="n">
        <v>16</v>
      </c>
      <c r="B1578" t="n">
        <v>15</v>
      </c>
      <c r="C1578" t="n">
        <v>616065.73</v>
      </c>
      <c r="D1578" t="n">
        <v>3096606.868</v>
      </c>
      <c r="E1578" t="n">
        <v>628.978</v>
      </c>
      <c r="F1578" t="n">
        <v>15</v>
      </c>
      <c r="G1578" t="n">
        <v>0</v>
      </c>
      <c r="H1578" t="inlineStr">
        <is>
          <t>Normal</t>
        </is>
      </c>
      <c r="I1578" t="n">
        <v>0</v>
      </c>
      <c r="J1578">
        <f>B1578-B1577</f>
        <v/>
      </c>
      <c r="K1578">
        <f>MAX(0.05,K1577-AO1577)</f>
        <v/>
      </c>
      <c r="L1578">
        <f>IF($D$20=0,IFERROR(L1577,MAX($D$16,POWER((ABS(K1578)^2)/($I$5*MAX(F1578,0.1)^2),1/3))),IF(IFERROR(V1577,0)=0,IFERROR(L1577,MAX($D$16,POWER((ABS(K1578)^2)/($I$5*MAX(F1578,0.1)^2),1/3))),IF(OR(IFERROR(L1578,0)=0,IFERROR(S1577,0)&lt;1,IFERROR(S1578,0)&lt;1),MAX($D$16,POWER((ABS(K1578)^2)/($I$5*MAX(F1578,0.1)^2),1/3)),IF(IFERROR(U1578,0)&gt;0,MAX($D$16,IFERROR(L1578,0)+((IFERROR(U1578,0))*$D$18*IF((IFERROR(S1578,0))&lt;1,1,-1))),IF(IFERROR(U1578,0)&lt;0,IF(ABS((MAX($D$16,POWER((ABS(K1578)^2)/($I$5*MAX(F1578,0.1)^2),1/3)))-IFERROR(L1578,0))&gt;$D$19,MAX($D$16,IF((MAX($D$16,POWER((ABS(K1578)^2)/($I$5*MAX(F1578,0.1)^2),1/3)))&gt;IFERROR(L1578,0),MIN((MAX($D$16,POWER((ABS(K1578)^2)/($I$5*MAX(F1578,0.1)^2),1/3))),IFERROR(L1578,0)+(MIN(ABS(IFERROR(U1578,0))*$D$18,ABS((MAX($D$16,POWER((ABS(K1578)^2)/($I$5*MAX(F1578,0.1)^2),1/3)))-IFERROR(L1578,0))))),MAX((MAX($D$16,POWER((ABS(K1578)^2)/($I$5*MAX(F1578,0.1)^2),1/3))),IFERROR(L1578,0)-(MIN(ABS(IFERROR(U1578,0))*$D$18,ABS((MAX($D$16,POWER((ABS(K1578)^2)/($I$5*MAX(F1578,0.1)^2),1/3)))-IFERROR(L1578,0))))))),MAX($D$16,POWER((ABS(K1578)^2)/($I$5*MAX(F1578,0.1)^2),1/3))),MAX($D$16,IFERROR(L1578,0)))))))</f>
        <v/>
      </c>
      <c r="M1578">
        <f>((F1578)+(G1578)*(L1578))*(L1578)</f>
        <v/>
      </c>
      <c r="N1578">
        <f>(((F1578)+(G1578)*(L1578))*(L1578))/MAX((F1578)+2*(L1578)*SQRT(1+(G1578)^2),1E-6)</f>
        <v/>
      </c>
      <c r="O1578">
        <f>ABS(K1578)/MAX(((F1578)+(G1578)*(L1578))*(L1578),1E-6)</f>
        <v/>
      </c>
      <c r="P1578">
        <f>E1578+L1578</f>
        <v/>
      </c>
      <c r="Q1578">
        <f>P1578+((ABS(K1578)/MAX(((F1578)+(G1578)*(L1578))*(L1578),1E-6))^2)/(2*$I$5)</f>
        <v/>
      </c>
      <c r="R1578">
        <f>((ABS(K1578)*$D$6)/(MAX(((F1578)+(G1578)*(L1578))*(L1578),1E-6)*MAX(((((F1578)+(G1578)*(L1578))*(L1578))/MAX((F1578)+2*(L1578)*SQRT(1+(G1578)^2),1E-6))^(2/3),1E-6)))^2</f>
        <v/>
      </c>
      <c r="S1578">
        <f>ABS(ABS(K1578)/MAX(((F1578)+(G1578)*(L1578))*(L1578),1E-6))/SQRT($I$5*MAX((((F1578)+(G1578)*(L1578))*(L1578))/MAX((F1578)+2*(G1578)*(L1578),1E-6),1E-6))</f>
        <v/>
      </c>
      <c r="T1578">
        <f>((F1578)*(L1578)^2)/2+(G1578)*(L1578)^3/3+(ABS(K1578)^2)/($I$5*MAX(((F1578)+(G1578)*(L1578))*(L1578),1E-6))</f>
        <v/>
      </c>
      <c r="U1578">
        <f>IF($D$20=0,0,IFERROR(Q1577-(((R1577+R1578)/2)*J1578)-(IF(O1577&gt;O1578,$D$8*((O1577^2-O1578^2)/(2*$I$5)),$D$9*((O1578^2-O1577^2)/(2*$I$5)))+($D$10*(ABS(I1578)/90)*(MAX(O1577^2,O1578^2)/(2*$I$5))))-Q1578,0))</f>
        <v/>
      </c>
      <c r="V1578">
        <f>IF($D$20=0,1,IFERROR(IF(ROUND(S1578,3)=1,1,IF(AND(ABS(U1578)&lt;$D$19,S1578&gt;1),1,0)),0))</f>
        <v/>
      </c>
      <c r="W1578">
        <f>IF($D$20=0,IFERROR(W1579,MAX($D$16,POWER((ABS(K1578)^2)/($I$5*MAX(F1578,0.1)^2),1/3))),IF(IFERROR(AG1579,0)=0,IFERROR(W1579,MAX($D$16,POWER((ABS(K1578)^2)/($I$5*MAX(F1578,0.1)^2),1/3))),IF(OR(IFERROR(W1578,0)=0,IFERROR(AD1579,0)&gt;1),MAX($D$16,POWER((ABS(K1578)^2)/($I$5*MAX(F1578,0.1)^2),1/3)),IF(IFERROR(AF1578,0)&gt;0,MAX($D$16,IFERROR(W1578,0)+((IFERROR(AF1578,0))*$D$18*IF((IFERROR(AD1578,0))&lt;1,1,-1))),IF(IFERROR(AF1578,0)&lt;0,IF(ABS((MAX($D$16,POWER((ABS(K1578)^2)/($I$5*MAX(F1578,0.1)^2),1/3)))-IFERROR(W1578,0))&gt;$D$19,MAX($D$16,IF((MAX($D$16,POWER((ABS(K1578)^2)/($I$5*MAX(F1578,0.1)^2),1/3)))&gt;IFERROR(W1578,0),MIN((MAX($D$16,POWER((ABS(K1578)^2)/($I$5*MAX(F1578,0.1)^2),1/3))),IFERROR(W1578,0)+(MIN(ABS(IFERROR(AF1578,0))*$D$18,ABS((MAX($D$16,POWER((ABS(K1578)^2)/($I$5*MAX(F1578,0.1)^2),1/3)))-IFERROR(W1578,0))))),MAX((MAX($D$16,POWER((ABS(K1578)^2)/($I$5*MAX(F1578,0.1)^2),1/3))),IFERROR(W1578,0)-(MIN(ABS(IFERROR(AF1578,0))*$D$18,ABS((MAX($D$16,POWER((ABS(K1578)^2)/($I$5*MAX(F1578,0.1)^2),1/3)))-IFERROR(W1578,0))))))),MAX($D$16,POWER((ABS(K1578)^2)/($I$5*MAX(F1578,0.1)^2),1/3))),MAX($D$16,IFERROR(W1578,0)))))))</f>
        <v/>
      </c>
      <c r="X1578">
        <f>((F1578)+(G1578)*(W1578))*(W1578)</f>
        <v/>
      </c>
      <c r="Y1578">
        <f>(((F1578)+(G1578)*(W1578))*(W1578))/MAX((F1578)+2*(W1578)*SQRT(1+(G1578)^2),1E-6)</f>
        <v/>
      </c>
      <c r="Z1578">
        <f>ABS(K1578)/MAX(((F1578)+(G1578)*(W1578))*(W1578),1E-6)</f>
        <v/>
      </c>
      <c r="AA1578">
        <f>E1578+W1578</f>
        <v/>
      </c>
      <c r="AB1578">
        <f>AA1578+((ABS(K1578)/MAX(((F1578)+(G1578)*(W1578))*(W1578),1E-6))^2)/(2*$I$5)</f>
        <v/>
      </c>
      <c r="AC1578">
        <f>((ABS(K1578)*$D$6)/(MAX(((F1578)+(G1578)*(W1578))*(W1578),1E-6)*MAX(((((F1578)+(G1578)*(W1578))*(W1578))/MAX((F1578)+2*(W1578)*SQRT(1+(G1578)^2),1E-6))^(2/3),1E-6)))^2</f>
        <v/>
      </c>
      <c r="AD1578">
        <f>ABS(ABS(K1578)/MAX(((F1578)+(G1578)*(W1578))*(W1578),1E-6))/SQRT($I$5*MAX((((F1578)+(G1578)*(W1578))*(W1578))/MAX((F1578)+2*(G1578)*(W1578),1E-6),1E-6))</f>
        <v/>
      </c>
      <c r="AE1578">
        <f>((F1578)*(W1578)^2)/2+(G1578)*(W1578)^3/3+(ABS(K1578)^2)/($I$5*MAX(((F1578)+(G1578)*(W1578))*(W1578),1E-6))</f>
        <v/>
      </c>
      <c r="AF1578">
        <f>IF($D$20=0,0,IFERROR(AB1579+(((AC1578+AC1579)/2)*J1579)+(IF(Z1578&gt;Z1579,$D$8*((Z1578^2-Z1579^2)/(2*$I$5)),$D$9*((Z1579^2-Z1578^2)/(2*$I$5)))+($D$10*(ABS(I1579)/90)*(MAX(Z1578^2,Z1579^2)/(2*$I$5))))-AB1578,0))</f>
        <v/>
      </c>
      <c r="AG1578">
        <f>IF($D$20=0,1,IFERROR(IF(ROUND(AD1578,3)=1,1,IF(AND(ABS(AF1578)&lt;$D$19,AD1578&lt;1),1,0)),0))</f>
        <v/>
      </c>
      <c r="AH1578">
        <f>IFERROR(IF(V34="Supercritical",MAX($D$16,IFERROR(L1578,MAX($D$16,POWER((ABS(K1578)^2)/($I$5*MAX(F1578,0.1)^2),1/3)))),IF(V34="Subcritical",MAX($D$16,IFERROR(W1578,MAX($D$16,POWER((ABS(K1578)^2)/($I$5*MAX(F1578,0.1)^2),1/3)))),IF(AND(IFERROR(V1578,0)=1,IFERROR(AG1578,0)=1),IF(IFERROR(T1578,-1E99)&gt;=IFERROR(AE1578,-1E99),MAX($D$16,IFERROR(L1578,MAX($D$16,POWER((ABS(K1578)^2)/($I$5*MAX(F1578,0.1)^2),1/3)))),MAX($D$16,IFERROR(W1578,MAX($D$16,POWER((ABS(K1578)^2)/($I$5*MAX(F1578,0.1)^2),1/3))))),IF(IFERROR(V1578,0)=1,MAX($D$16,IFERROR(L1578,MAX($D$16,POWER((ABS(K1578)^2)/($I$5*MAX(F1578,0.1)^2),1/3)))),IF(IFERROR(AG1578,0)=1,MAX($D$16,IFERROR(W1578,MAX($D$16,POWER((ABS(K1578)^2)/($I$5*MAX(F1578,0.1)^2),1/3)))),MAX($D$16,POWER((ABS(K1578)^2)/($I$5*MAX(F1578,0.1)^2),1/3))))))),MAX($D$16,POWER((ABS(K1578)^2)/($I$5*MAX(F1578,0.1)^2),1/3)))</f>
        <v/>
      </c>
      <c r="AI1578">
        <f>E1578+AH1578</f>
        <v/>
      </c>
      <c r="AJ1578">
        <f>AI1578+((ABS(K1578)/MAX(((F1578)+(G1578)*(AH1578))*(AH1578),1E-6))^2)/(2*$I$5)</f>
        <v/>
      </c>
      <c r="AK1578" t="n">
        <v>635.5</v>
      </c>
      <c r="AM1578">
        <f>IF($D$20=0,IFERROR(AM1578,0),IF(($D$12*MAX(J1578,0.1)*POWER(MAX(0,AI1578-AK1578),1.5))&lt;=0,0,MAX(0,IFERROR(AM1578,0)+($D$25*(($D$12*MAX(J1578,0.1)*POWER(MAX(0,AI1578-AK1578),1.5))-IFERROR(AM1578,0))))))</f>
        <v/>
      </c>
      <c r="AN1578" t="n">
        <v>0</v>
      </c>
      <c r="AO1578">
        <f>AM1578+AN1578</f>
        <v/>
      </c>
      <c r="AP1578">
        <f>AP1577+AO1578</f>
        <v/>
      </c>
      <c r="AQ1578">
        <f>ABS(ABS(K1578)/MAX(((F1578)+(G1578)*(AH1578))*(AH1578),1E-6))/SQRT($I$5*MAX((((F1578)+(G1578)*(AH1578))*(AH1578))/MAX((F1578)+2*(G1578)*(AH1578),1E-6),1E-6))</f>
        <v/>
      </c>
      <c r="AR1578">
        <f>IF(AQ1578&lt;1,"Subcritical","Supercritical")</f>
        <v/>
      </c>
      <c r="AS1578">
        <f>((ABS(K1578)*$D$6)/(MAX(((F1578)+(G1578)*(AH1578))*(AH1578),1E-6)*MAX(((((F1578)+(G1578)*(AH1578))*(AH1578))/MAX((F1578)+2*(AH1578)*SQRT(1+(G1578)^2),1E-6))^(2/3),1E-6)))^2</f>
        <v/>
      </c>
    </row>
    <row r="1579">
      <c r="A1579" t="n">
        <v>17</v>
      </c>
      <c r="B1579" t="n">
        <v>16</v>
      </c>
      <c r="C1579" t="n">
        <v>616065.73</v>
      </c>
      <c r="D1579" t="n">
        <v>3096605.868</v>
      </c>
      <c r="E1579" t="n">
        <v>628.978</v>
      </c>
      <c r="F1579" t="n">
        <v>15</v>
      </c>
      <c r="G1579" t="n">
        <v>0</v>
      </c>
      <c r="H1579" t="inlineStr">
        <is>
          <t>Normal</t>
        </is>
      </c>
      <c r="I1579" t="n">
        <v>0</v>
      </c>
      <c r="J1579">
        <f>B1579-B1578</f>
        <v/>
      </c>
      <c r="K1579">
        <f>MAX(0.05,K1578-AO1578)</f>
        <v/>
      </c>
      <c r="L1579">
        <f>IF($D$20=0,IFERROR(L1578,MAX($D$16,POWER((ABS(K1579)^2)/($I$5*MAX(F1579,0.1)^2),1/3))),IF(IFERROR(V1578,0)=0,IFERROR(L1578,MAX($D$16,POWER((ABS(K1579)^2)/($I$5*MAX(F1579,0.1)^2),1/3))),IF(OR(IFERROR(L1579,0)=0,IFERROR(S1578,0)&lt;1,IFERROR(S1579,0)&lt;1),MAX($D$16,POWER((ABS(K1579)^2)/($I$5*MAX(F1579,0.1)^2),1/3)),IF(IFERROR(U1579,0)&gt;0,MAX($D$16,IFERROR(L1579,0)+((IFERROR(U1579,0))*$D$18*IF((IFERROR(S1579,0))&lt;1,1,-1))),IF(IFERROR(U1579,0)&lt;0,IF(ABS((MAX($D$16,POWER((ABS(K1579)^2)/($I$5*MAX(F1579,0.1)^2),1/3)))-IFERROR(L1579,0))&gt;$D$19,MAX($D$16,IF((MAX($D$16,POWER((ABS(K1579)^2)/($I$5*MAX(F1579,0.1)^2),1/3)))&gt;IFERROR(L1579,0),MIN((MAX($D$16,POWER((ABS(K1579)^2)/($I$5*MAX(F1579,0.1)^2),1/3))),IFERROR(L1579,0)+(MIN(ABS(IFERROR(U1579,0))*$D$18,ABS((MAX($D$16,POWER((ABS(K1579)^2)/($I$5*MAX(F1579,0.1)^2),1/3)))-IFERROR(L1579,0))))),MAX((MAX($D$16,POWER((ABS(K1579)^2)/($I$5*MAX(F1579,0.1)^2),1/3))),IFERROR(L1579,0)-(MIN(ABS(IFERROR(U1579,0))*$D$18,ABS((MAX($D$16,POWER((ABS(K1579)^2)/($I$5*MAX(F1579,0.1)^2),1/3)))-IFERROR(L1579,0))))))),MAX($D$16,POWER((ABS(K1579)^2)/($I$5*MAX(F1579,0.1)^2),1/3))),MAX($D$16,IFERROR(L1579,0)))))))</f>
        <v/>
      </c>
      <c r="M1579">
        <f>((F1579)+(G1579)*(L1579))*(L1579)</f>
        <v/>
      </c>
      <c r="N1579">
        <f>(((F1579)+(G1579)*(L1579))*(L1579))/MAX((F1579)+2*(L1579)*SQRT(1+(G1579)^2),1E-6)</f>
        <v/>
      </c>
      <c r="O1579">
        <f>ABS(K1579)/MAX(((F1579)+(G1579)*(L1579))*(L1579),1E-6)</f>
        <v/>
      </c>
      <c r="P1579">
        <f>E1579+L1579</f>
        <v/>
      </c>
      <c r="Q1579">
        <f>P1579+((ABS(K1579)/MAX(((F1579)+(G1579)*(L1579))*(L1579),1E-6))^2)/(2*$I$5)</f>
        <v/>
      </c>
      <c r="R1579">
        <f>((ABS(K1579)*$D$6)/(MAX(((F1579)+(G1579)*(L1579))*(L1579),1E-6)*MAX(((((F1579)+(G1579)*(L1579))*(L1579))/MAX((F1579)+2*(L1579)*SQRT(1+(G1579)^2),1E-6))^(2/3),1E-6)))^2</f>
        <v/>
      </c>
      <c r="S1579">
        <f>ABS(ABS(K1579)/MAX(((F1579)+(G1579)*(L1579))*(L1579),1E-6))/SQRT($I$5*MAX((((F1579)+(G1579)*(L1579))*(L1579))/MAX((F1579)+2*(G1579)*(L1579),1E-6),1E-6))</f>
        <v/>
      </c>
      <c r="T1579">
        <f>((F1579)*(L1579)^2)/2+(G1579)*(L1579)^3/3+(ABS(K1579)^2)/($I$5*MAX(((F1579)+(G1579)*(L1579))*(L1579),1E-6))</f>
        <v/>
      </c>
      <c r="U1579">
        <f>IF($D$20=0,0,IFERROR(Q1578-(((R1578+R1579)/2)*J1579)-(IF(O1578&gt;O1579,$D$8*((O1578^2-O1579^2)/(2*$I$5)),$D$9*((O1579^2-O1578^2)/(2*$I$5)))+($D$10*(ABS(I1579)/90)*(MAX(O1578^2,O1579^2)/(2*$I$5))))-Q1579,0))</f>
        <v/>
      </c>
      <c r="V1579">
        <f>IF($D$20=0,1,IFERROR(IF(ROUND(S1579,3)=1,1,IF(AND(ABS(U1579)&lt;$D$19,S1579&gt;1),1,0)),0))</f>
        <v/>
      </c>
      <c r="W1579">
        <f>IF($D$20=0,IFERROR(W1580,MAX($D$16,POWER((ABS(K1579)^2)/($I$5*MAX(F1579,0.1)^2),1/3))),IF(IFERROR(AG1580,0)=0,IFERROR(W1580,MAX($D$16,POWER((ABS(K1579)^2)/($I$5*MAX(F1579,0.1)^2),1/3))),IF(OR(IFERROR(W1579,0)=0,IFERROR(AD1580,0)&gt;1),MAX($D$16,POWER((ABS(K1579)^2)/($I$5*MAX(F1579,0.1)^2),1/3)),IF(IFERROR(AF1579,0)&gt;0,MAX($D$16,IFERROR(W1579,0)+((IFERROR(AF1579,0))*$D$18*IF((IFERROR(AD1579,0))&lt;1,1,-1))),IF(IFERROR(AF1579,0)&lt;0,IF(ABS((MAX($D$16,POWER((ABS(K1579)^2)/($I$5*MAX(F1579,0.1)^2),1/3)))-IFERROR(W1579,0))&gt;$D$19,MAX($D$16,IF((MAX($D$16,POWER((ABS(K1579)^2)/($I$5*MAX(F1579,0.1)^2),1/3)))&gt;IFERROR(W1579,0),MIN((MAX($D$16,POWER((ABS(K1579)^2)/($I$5*MAX(F1579,0.1)^2),1/3))),IFERROR(W1579,0)+(MIN(ABS(IFERROR(AF1579,0))*$D$18,ABS((MAX($D$16,POWER((ABS(K1579)^2)/($I$5*MAX(F1579,0.1)^2),1/3)))-IFERROR(W1579,0))))),MAX((MAX($D$16,POWER((ABS(K1579)^2)/($I$5*MAX(F1579,0.1)^2),1/3))),IFERROR(W1579,0)-(MIN(ABS(IFERROR(AF1579,0))*$D$18,ABS((MAX($D$16,POWER((ABS(K1579)^2)/($I$5*MAX(F1579,0.1)^2),1/3)))-IFERROR(W1579,0))))))),MAX($D$16,POWER((ABS(K1579)^2)/($I$5*MAX(F1579,0.1)^2),1/3))),MAX($D$16,IFERROR(W1579,0)))))))</f>
        <v/>
      </c>
      <c r="X1579">
        <f>((F1579)+(G1579)*(W1579))*(W1579)</f>
        <v/>
      </c>
      <c r="Y1579">
        <f>(((F1579)+(G1579)*(W1579))*(W1579))/MAX((F1579)+2*(W1579)*SQRT(1+(G1579)^2),1E-6)</f>
        <v/>
      </c>
      <c r="Z1579">
        <f>ABS(K1579)/MAX(((F1579)+(G1579)*(W1579))*(W1579),1E-6)</f>
        <v/>
      </c>
      <c r="AA1579">
        <f>E1579+W1579</f>
        <v/>
      </c>
      <c r="AB1579">
        <f>AA1579+((ABS(K1579)/MAX(((F1579)+(G1579)*(W1579))*(W1579),1E-6))^2)/(2*$I$5)</f>
        <v/>
      </c>
      <c r="AC1579">
        <f>((ABS(K1579)*$D$6)/(MAX(((F1579)+(G1579)*(W1579))*(W1579),1E-6)*MAX(((((F1579)+(G1579)*(W1579))*(W1579))/MAX((F1579)+2*(W1579)*SQRT(1+(G1579)^2),1E-6))^(2/3),1E-6)))^2</f>
        <v/>
      </c>
      <c r="AD1579">
        <f>ABS(ABS(K1579)/MAX(((F1579)+(G1579)*(W1579))*(W1579),1E-6))/SQRT($I$5*MAX((((F1579)+(G1579)*(W1579))*(W1579))/MAX((F1579)+2*(G1579)*(W1579),1E-6),1E-6))</f>
        <v/>
      </c>
      <c r="AE1579">
        <f>((F1579)*(W1579)^2)/2+(G1579)*(W1579)^3/3+(ABS(K1579)^2)/($I$5*MAX(((F1579)+(G1579)*(W1579))*(W1579),1E-6))</f>
        <v/>
      </c>
      <c r="AF1579">
        <f>IF($D$20=0,0,IFERROR(AB1580+(((AC1579+AC1580)/2)*J1580)+(IF(Z1579&gt;Z1580,$D$8*((Z1579^2-Z1580^2)/(2*$I$5)),$D$9*((Z1580^2-Z1579^2)/(2*$I$5)))+($D$10*(ABS(I1580)/90)*(MAX(Z1579^2,Z1580^2)/(2*$I$5))))-AB1579,0))</f>
        <v/>
      </c>
      <c r="AG1579">
        <f>IF($D$20=0,1,IFERROR(IF(ROUND(AD1579,3)=1,1,IF(AND(ABS(AF1579)&lt;$D$19,AD1579&lt;1),1,0)),0))</f>
        <v/>
      </c>
      <c r="AH1579">
        <f>IFERROR(IF(V34="Supercritical",MAX($D$16,IFERROR(L1579,MAX($D$16,POWER((ABS(K1579)^2)/($I$5*MAX(F1579,0.1)^2),1/3)))),IF(V34="Subcritical",MAX($D$16,IFERROR(W1579,MAX($D$16,POWER((ABS(K1579)^2)/($I$5*MAX(F1579,0.1)^2),1/3)))),IF(AND(IFERROR(V1579,0)=1,IFERROR(AG1579,0)=1),IF(IFERROR(T1579,-1E99)&gt;=IFERROR(AE1579,-1E99),MAX($D$16,IFERROR(L1579,MAX($D$16,POWER((ABS(K1579)^2)/($I$5*MAX(F1579,0.1)^2),1/3)))),MAX($D$16,IFERROR(W1579,MAX($D$16,POWER((ABS(K1579)^2)/($I$5*MAX(F1579,0.1)^2),1/3))))),IF(IFERROR(V1579,0)=1,MAX($D$16,IFERROR(L1579,MAX($D$16,POWER((ABS(K1579)^2)/($I$5*MAX(F1579,0.1)^2),1/3)))),IF(IFERROR(AG1579,0)=1,MAX($D$16,IFERROR(W1579,MAX($D$16,POWER((ABS(K1579)^2)/($I$5*MAX(F1579,0.1)^2),1/3)))),MAX($D$16,POWER((ABS(K1579)^2)/($I$5*MAX(F1579,0.1)^2),1/3))))))),MAX($D$16,POWER((ABS(K1579)^2)/($I$5*MAX(F1579,0.1)^2),1/3)))</f>
        <v/>
      </c>
      <c r="AI1579">
        <f>E1579+AH1579</f>
        <v/>
      </c>
      <c r="AJ1579">
        <f>AI1579+((ABS(K1579)/MAX(((F1579)+(G1579)*(AH1579))*(AH1579),1E-6))^2)/(2*$I$5)</f>
        <v/>
      </c>
      <c r="AK1579" t="n">
        <v>635.5</v>
      </c>
      <c r="AM1579">
        <f>IF($D$20=0,IFERROR(AM1579,0),IF(($D$12*MAX(J1579,0.1)*POWER(MAX(0,AI1579-AK1579),1.5))&lt;=0,0,MAX(0,IFERROR(AM1579,0)+($D$25*(($D$12*MAX(J1579,0.1)*POWER(MAX(0,AI1579-AK1579),1.5))-IFERROR(AM1579,0))))))</f>
        <v/>
      </c>
      <c r="AN1579" t="n">
        <v>0</v>
      </c>
      <c r="AO1579">
        <f>AM1579+AN1579</f>
        <v/>
      </c>
      <c r="AP1579">
        <f>AP1578+AO1579</f>
        <v/>
      </c>
      <c r="AQ1579">
        <f>ABS(ABS(K1579)/MAX(((F1579)+(G1579)*(AH1579))*(AH1579),1E-6))/SQRT($I$5*MAX((((F1579)+(G1579)*(AH1579))*(AH1579))/MAX((F1579)+2*(G1579)*(AH1579),1E-6),1E-6))</f>
        <v/>
      </c>
      <c r="AR1579">
        <f>IF(AQ1579&lt;1,"Subcritical","Supercritical")</f>
        <v/>
      </c>
      <c r="AS1579">
        <f>((ABS(K1579)*$D$6)/(MAX(((F1579)+(G1579)*(AH1579))*(AH1579),1E-6)*MAX(((((F1579)+(G1579)*(AH1579))*(AH1579))/MAX((F1579)+2*(AH1579)*SQRT(1+(G1579)^2),1E-6))^(2/3),1E-6)))^2</f>
        <v/>
      </c>
    </row>
    <row r="1580">
      <c r="A1580" t="n">
        <v>18</v>
      </c>
      <c r="B1580" t="n">
        <v>17</v>
      </c>
      <c r="C1580" t="n">
        <v>616065.73</v>
      </c>
      <c r="D1580" t="n">
        <v>3096604.868</v>
      </c>
      <c r="E1580" t="n">
        <v>628.978</v>
      </c>
      <c r="F1580" t="n">
        <v>15</v>
      </c>
      <c r="G1580" t="n">
        <v>0</v>
      </c>
      <c r="H1580" t="inlineStr">
        <is>
          <t>Normal</t>
        </is>
      </c>
      <c r="I1580" t="n">
        <v>0</v>
      </c>
      <c r="J1580">
        <f>B1580-B1579</f>
        <v/>
      </c>
      <c r="K1580">
        <f>MAX(0.05,K1579-AO1579)</f>
        <v/>
      </c>
      <c r="L1580">
        <f>IF($D$20=0,IFERROR(L1579,MAX($D$16,POWER((ABS(K1580)^2)/($I$5*MAX(F1580,0.1)^2),1/3))),IF(IFERROR(V1579,0)=0,IFERROR(L1579,MAX($D$16,POWER((ABS(K1580)^2)/($I$5*MAX(F1580,0.1)^2),1/3))),IF(OR(IFERROR(L1580,0)=0,IFERROR(S1579,0)&lt;1,IFERROR(S1580,0)&lt;1),MAX($D$16,POWER((ABS(K1580)^2)/($I$5*MAX(F1580,0.1)^2),1/3)),IF(IFERROR(U1580,0)&gt;0,MAX($D$16,IFERROR(L1580,0)+((IFERROR(U1580,0))*$D$18*IF((IFERROR(S1580,0))&lt;1,1,-1))),IF(IFERROR(U1580,0)&lt;0,IF(ABS((MAX($D$16,POWER((ABS(K1580)^2)/($I$5*MAX(F1580,0.1)^2),1/3)))-IFERROR(L1580,0))&gt;$D$19,MAX($D$16,IF((MAX($D$16,POWER((ABS(K1580)^2)/($I$5*MAX(F1580,0.1)^2),1/3)))&gt;IFERROR(L1580,0),MIN((MAX($D$16,POWER((ABS(K1580)^2)/($I$5*MAX(F1580,0.1)^2),1/3))),IFERROR(L1580,0)+(MIN(ABS(IFERROR(U1580,0))*$D$18,ABS((MAX($D$16,POWER((ABS(K1580)^2)/($I$5*MAX(F1580,0.1)^2),1/3)))-IFERROR(L1580,0))))),MAX((MAX($D$16,POWER((ABS(K1580)^2)/($I$5*MAX(F1580,0.1)^2),1/3))),IFERROR(L1580,0)-(MIN(ABS(IFERROR(U1580,0))*$D$18,ABS((MAX($D$16,POWER((ABS(K1580)^2)/($I$5*MAX(F1580,0.1)^2),1/3)))-IFERROR(L1580,0))))))),MAX($D$16,POWER((ABS(K1580)^2)/($I$5*MAX(F1580,0.1)^2),1/3))),MAX($D$16,IFERROR(L1580,0)))))))</f>
        <v/>
      </c>
      <c r="M1580">
        <f>((F1580)+(G1580)*(L1580))*(L1580)</f>
        <v/>
      </c>
      <c r="N1580">
        <f>(((F1580)+(G1580)*(L1580))*(L1580))/MAX((F1580)+2*(L1580)*SQRT(1+(G1580)^2),1E-6)</f>
        <v/>
      </c>
      <c r="O1580">
        <f>ABS(K1580)/MAX(((F1580)+(G1580)*(L1580))*(L1580),1E-6)</f>
        <v/>
      </c>
      <c r="P1580">
        <f>E1580+L1580</f>
        <v/>
      </c>
      <c r="Q1580">
        <f>P1580+((ABS(K1580)/MAX(((F1580)+(G1580)*(L1580))*(L1580),1E-6))^2)/(2*$I$5)</f>
        <v/>
      </c>
      <c r="R1580">
        <f>((ABS(K1580)*$D$6)/(MAX(((F1580)+(G1580)*(L1580))*(L1580),1E-6)*MAX(((((F1580)+(G1580)*(L1580))*(L1580))/MAX((F1580)+2*(L1580)*SQRT(1+(G1580)^2),1E-6))^(2/3),1E-6)))^2</f>
        <v/>
      </c>
      <c r="S1580">
        <f>ABS(ABS(K1580)/MAX(((F1580)+(G1580)*(L1580))*(L1580),1E-6))/SQRT($I$5*MAX((((F1580)+(G1580)*(L1580))*(L1580))/MAX((F1580)+2*(G1580)*(L1580),1E-6),1E-6))</f>
        <v/>
      </c>
      <c r="T1580">
        <f>((F1580)*(L1580)^2)/2+(G1580)*(L1580)^3/3+(ABS(K1580)^2)/($I$5*MAX(((F1580)+(G1580)*(L1580))*(L1580),1E-6))</f>
        <v/>
      </c>
      <c r="U1580">
        <f>IF($D$20=0,0,IFERROR(Q1579-(((R1579+R1580)/2)*J1580)-(IF(O1579&gt;O1580,$D$8*((O1579^2-O1580^2)/(2*$I$5)),$D$9*((O1580^2-O1579^2)/(2*$I$5)))+($D$10*(ABS(I1580)/90)*(MAX(O1579^2,O1580^2)/(2*$I$5))))-Q1580,0))</f>
        <v/>
      </c>
      <c r="V1580">
        <f>IF($D$20=0,1,IFERROR(IF(ROUND(S1580,3)=1,1,IF(AND(ABS(U1580)&lt;$D$19,S1580&gt;1),1,0)),0))</f>
        <v/>
      </c>
      <c r="W1580">
        <f>IF($D$20=0,IFERROR(W1581,MAX($D$16,POWER((ABS(K1580)^2)/($I$5*MAX(F1580,0.1)^2),1/3))),IF(IFERROR(AG1581,0)=0,IFERROR(W1581,MAX($D$16,POWER((ABS(K1580)^2)/($I$5*MAX(F1580,0.1)^2),1/3))),IF(OR(IFERROR(W1580,0)=0,IFERROR(AD1581,0)&gt;1),MAX($D$16,POWER((ABS(K1580)^2)/($I$5*MAX(F1580,0.1)^2),1/3)),IF(IFERROR(AF1580,0)&gt;0,MAX($D$16,IFERROR(W1580,0)+((IFERROR(AF1580,0))*$D$18*IF((IFERROR(AD1580,0))&lt;1,1,-1))),IF(IFERROR(AF1580,0)&lt;0,IF(ABS((MAX($D$16,POWER((ABS(K1580)^2)/($I$5*MAX(F1580,0.1)^2),1/3)))-IFERROR(W1580,0))&gt;$D$19,MAX($D$16,IF((MAX($D$16,POWER((ABS(K1580)^2)/($I$5*MAX(F1580,0.1)^2),1/3)))&gt;IFERROR(W1580,0),MIN((MAX($D$16,POWER((ABS(K1580)^2)/($I$5*MAX(F1580,0.1)^2),1/3))),IFERROR(W1580,0)+(MIN(ABS(IFERROR(AF1580,0))*$D$18,ABS((MAX($D$16,POWER((ABS(K1580)^2)/($I$5*MAX(F1580,0.1)^2),1/3)))-IFERROR(W1580,0))))),MAX((MAX($D$16,POWER((ABS(K1580)^2)/($I$5*MAX(F1580,0.1)^2),1/3))),IFERROR(W1580,0)-(MIN(ABS(IFERROR(AF1580,0))*$D$18,ABS((MAX($D$16,POWER((ABS(K1580)^2)/($I$5*MAX(F1580,0.1)^2),1/3)))-IFERROR(W1580,0))))))),MAX($D$16,POWER((ABS(K1580)^2)/($I$5*MAX(F1580,0.1)^2),1/3))),MAX($D$16,IFERROR(W1580,0)))))))</f>
        <v/>
      </c>
      <c r="X1580">
        <f>((F1580)+(G1580)*(W1580))*(W1580)</f>
        <v/>
      </c>
      <c r="Y1580">
        <f>(((F1580)+(G1580)*(W1580))*(W1580))/MAX((F1580)+2*(W1580)*SQRT(1+(G1580)^2),1E-6)</f>
        <v/>
      </c>
      <c r="Z1580">
        <f>ABS(K1580)/MAX(((F1580)+(G1580)*(W1580))*(W1580),1E-6)</f>
        <v/>
      </c>
      <c r="AA1580">
        <f>E1580+W1580</f>
        <v/>
      </c>
      <c r="AB1580">
        <f>AA1580+((ABS(K1580)/MAX(((F1580)+(G1580)*(W1580))*(W1580),1E-6))^2)/(2*$I$5)</f>
        <v/>
      </c>
      <c r="AC1580">
        <f>((ABS(K1580)*$D$6)/(MAX(((F1580)+(G1580)*(W1580))*(W1580),1E-6)*MAX(((((F1580)+(G1580)*(W1580))*(W1580))/MAX((F1580)+2*(W1580)*SQRT(1+(G1580)^2),1E-6))^(2/3),1E-6)))^2</f>
        <v/>
      </c>
      <c r="AD1580">
        <f>ABS(ABS(K1580)/MAX(((F1580)+(G1580)*(W1580))*(W1580),1E-6))/SQRT($I$5*MAX((((F1580)+(G1580)*(W1580))*(W1580))/MAX((F1580)+2*(G1580)*(W1580),1E-6),1E-6))</f>
        <v/>
      </c>
      <c r="AE1580">
        <f>((F1580)*(W1580)^2)/2+(G1580)*(W1580)^3/3+(ABS(K1580)^2)/($I$5*MAX(((F1580)+(G1580)*(W1580))*(W1580),1E-6))</f>
        <v/>
      </c>
      <c r="AF1580">
        <f>IF($D$20=0,0,IFERROR(AB1581+(((AC1580+AC1581)/2)*J1581)+(IF(Z1580&gt;Z1581,$D$8*((Z1580^2-Z1581^2)/(2*$I$5)),$D$9*((Z1581^2-Z1580^2)/(2*$I$5)))+($D$10*(ABS(I1581)/90)*(MAX(Z1580^2,Z1581^2)/(2*$I$5))))-AB1580,0))</f>
        <v/>
      </c>
      <c r="AG1580">
        <f>IF($D$20=0,1,IFERROR(IF(ROUND(AD1580,3)=1,1,IF(AND(ABS(AF1580)&lt;$D$19,AD1580&lt;1),1,0)),0))</f>
        <v/>
      </c>
      <c r="AH1580">
        <f>IFERROR(IF(V34="Supercritical",MAX($D$16,IFERROR(L1580,MAX($D$16,POWER((ABS(K1580)^2)/($I$5*MAX(F1580,0.1)^2),1/3)))),IF(V34="Subcritical",MAX($D$16,IFERROR(W1580,MAX($D$16,POWER((ABS(K1580)^2)/($I$5*MAX(F1580,0.1)^2),1/3)))),IF(AND(IFERROR(V1580,0)=1,IFERROR(AG1580,0)=1),IF(IFERROR(T1580,-1E99)&gt;=IFERROR(AE1580,-1E99),MAX($D$16,IFERROR(L1580,MAX($D$16,POWER((ABS(K1580)^2)/($I$5*MAX(F1580,0.1)^2),1/3)))),MAX($D$16,IFERROR(W1580,MAX($D$16,POWER((ABS(K1580)^2)/($I$5*MAX(F1580,0.1)^2),1/3))))),IF(IFERROR(V1580,0)=1,MAX($D$16,IFERROR(L1580,MAX($D$16,POWER((ABS(K1580)^2)/($I$5*MAX(F1580,0.1)^2),1/3)))),IF(IFERROR(AG1580,0)=1,MAX($D$16,IFERROR(W1580,MAX($D$16,POWER((ABS(K1580)^2)/($I$5*MAX(F1580,0.1)^2),1/3)))),MAX($D$16,POWER((ABS(K1580)^2)/($I$5*MAX(F1580,0.1)^2),1/3))))))),MAX($D$16,POWER((ABS(K1580)^2)/($I$5*MAX(F1580,0.1)^2),1/3)))</f>
        <v/>
      </c>
      <c r="AI1580">
        <f>E1580+AH1580</f>
        <v/>
      </c>
      <c r="AJ1580">
        <f>AI1580+((ABS(K1580)/MAX(((F1580)+(G1580)*(AH1580))*(AH1580),1E-6))^2)/(2*$I$5)</f>
        <v/>
      </c>
      <c r="AK1580" t="n">
        <v>635.5</v>
      </c>
      <c r="AM1580">
        <f>IF($D$20=0,IFERROR(AM1580,0),IF(($D$12*MAX(J1580,0.1)*POWER(MAX(0,AI1580-AK1580),1.5))&lt;=0,0,MAX(0,IFERROR(AM1580,0)+($D$25*(($D$12*MAX(J1580,0.1)*POWER(MAX(0,AI1580-AK1580),1.5))-IFERROR(AM1580,0))))))</f>
        <v/>
      </c>
      <c r="AN1580" t="n">
        <v>0</v>
      </c>
      <c r="AO1580">
        <f>AM1580+AN1580</f>
        <v/>
      </c>
      <c r="AP1580">
        <f>AP1579+AO1580</f>
        <v/>
      </c>
      <c r="AQ1580">
        <f>ABS(ABS(K1580)/MAX(((F1580)+(G1580)*(AH1580))*(AH1580),1E-6))/SQRT($I$5*MAX((((F1580)+(G1580)*(AH1580))*(AH1580))/MAX((F1580)+2*(G1580)*(AH1580),1E-6),1E-6))</f>
        <v/>
      </c>
      <c r="AR1580">
        <f>IF(AQ1580&lt;1,"Subcritical","Supercritical")</f>
        <v/>
      </c>
      <c r="AS1580">
        <f>((ABS(K1580)*$D$6)/(MAX(((F1580)+(G1580)*(AH1580))*(AH1580),1E-6)*MAX(((((F1580)+(G1580)*(AH1580))*(AH1580))/MAX((F1580)+2*(AH1580)*SQRT(1+(G1580)^2),1E-6))^(2/3),1E-6)))^2</f>
        <v/>
      </c>
    </row>
    <row r="1581">
      <c r="A1581" t="n">
        <v>19</v>
      </c>
      <c r="B1581" t="n">
        <v>18</v>
      </c>
      <c r="C1581" t="n">
        <v>616065.73</v>
      </c>
      <c r="D1581" t="n">
        <v>3096603.868</v>
      </c>
      <c r="E1581" t="n">
        <v>628.978</v>
      </c>
      <c r="F1581" t="n">
        <v>15</v>
      </c>
      <c r="G1581" t="n">
        <v>0</v>
      </c>
      <c r="H1581" t="inlineStr">
        <is>
          <t>Normal</t>
        </is>
      </c>
      <c r="I1581" t="n">
        <v>0</v>
      </c>
      <c r="J1581">
        <f>B1581-B1580</f>
        <v/>
      </c>
      <c r="K1581">
        <f>MAX(0.05,K1580-AO1580)</f>
        <v/>
      </c>
      <c r="L1581">
        <f>IF($D$20=0,IFERROR(L1580,MAX($D$16,POWER((ABS(K1581)^2)/($I$5*MAX(F1581,0.1)^2),1/3))),IF(IFERROR(V1580,0)=0,IFERROR(L1580,MAX($D$16,POWER((ABS(K1581)^2)/($I$5*MAX(F1581,0.1)^2),1/3))),IF(OR(IFERROR(L1581,0)=0,IFERROR(S1580,0)&lt;1,IFERROR(S1581,0)&lt;1),MAX($D$16,POWER((ABS(K1581)^2)/($I$5*MAX(F1581,0.1)^2),1/3)),IF(IFERROR(U1581,0)&gt;0,MAX($D$16,IFERROR(L1581,0)+((IFERROR(U1581,0))*$D$18*IF((IFERROR(S1581,0))&lt;1,1,-1))),IF(IFERROR(U1581,0)&lt;0,IF(ABS((MAX($D$16,POWER((ABS(K1581)^2)/($I$5*MAX(F1581,0.1)^2),1/3)))-IFERROR(L1581,0))&gt;$D$19,MAX($D$16,IF((MAX($D$16,POWER((ABS(K1581)^2)/($I$5*MAX(F1581,0.1)^2),1/3)))&gt;IFERROR(L1581,0),MIN((MAX($D$16,POWER((ABS(K1581)^2)/($I$5*MAX(F1581,0.1)^2),1/3))),IFERROR(L1581,0)+(MIN(ABS(IFERROR(U1581,0))*$D$18,ABS((MAX($D$16,POWER((ABS(K1581)^2)/($I$5*MAX(F1581,0.1)^2),1/3)))-IFERROR(L1581,0))))),MAX((MAX($D$16,POWER((ABS(K1581)^2)/($I$5*MAX(F1581,0.1)^2),1/3))),IFERROR(L1581,0)-(MIN(ABS(IFERROR(U1581,0))*$D$18,ABS((MAX($D$16,POWER((ABS(K1581)^2)/($I$5*MAX(F1581,0.1)^2),1/3)))-IFERROR(L1581,0))))))),MAX($D$16,POWER((ABS(K1581)^2)/($I$5*MAX(F1581,0.1)^2),1/3))),MAX($D$16,IFERROR(L1581,0)))))))</f>
        <v/>
      </c>
      <c r="M1581">
        <f>((F1581)+(G1581)*(L1581))*(L1581)</f>
        <v/>
      </c>
      <c r="N1581">
        <f>(((F1581)+(G1581)*(L1581))*(L1581))/MAX((F1581)+2*(L1581)*SQRT(1+(G1581)^2),1E-6)</f>
        <v/>
      </c>
      <c r="O1581">
        <f>ABS(K1581)/MAX(((F1581)+(G1581)*(L1581))*(L1581),1E-6)</f>
        <v/>
      </c>
      <c r="P1581">
        <f>E1581+L1581</f>
        <v/>
      </c>
      <c r="Q1581">
        <f>P1581+((ABS(K1581)/MAX(((F1581)+(G1581)*(L1581))*(L1581),1E-6))^2)/(2*$I$5)</f>
        <v/>
      </c>
      <c r="R1581">
        <f>((ABS(K1581)*$D$6)/(MAX(((F1581)+(G1581)*(L1581))*(L1581),1E-6)*MAX(((((F1581)+(G1581)*(L1581))*(L1581))/MAX((F1581)+2*(L1581)*SQRT(1+(G1581)^2),1E-6))^(2/3),1E-6)))^2</f>
        <v/>
      </c>
      <c r="S1581">
        <f>ABS(ABS(K1581)/MAX(((F1581)+(G1581)*(L1581))*(L1581),1E-6))/SQRT($I$5*MAX((((F1581)+(G1581)*(L1581))*(L1581))/MAX((F1581)+2*(G1581)*(L1581),1E-6),1E-6))</f>
        <v/>
      </c>
      <c r="T1581">
        <f>((F1581)*(L1581)^2)/2+(G1581)*(L1581)^3/3+(ABS(K1581)^2)/($I$5*MAX(((F1581)+(G1581)*(L1581))*(L1581),1E-6))</f>
        <v/>
      </c>
      <c r="U1581">
        <f>IF($D$20=0,0,IFERROR(Q1580-(((R1580+R1581)/2)*J1581)-(IF(O1580&gt;O1581,$D$8*((O1580^2-O1581^2)/(2*$I$5)),$D$9*((O1581^2-O1580^2)/(2*$I$5)))+($D$10*(ABS(I1581)/90)*(MAX(O1580^2,O1581^2)/(2*$I$5))))-Q1581,0))</f>
        <v/>
      </c>
      <c r="V1581">
        <f>IF($D$20=0,1,IFERROR(IF(ROUND(S1581,3)=1,1,IF(AND(ABS(U1581)&lt;$D$19,S1581&gt;1),1,0)),0))</f>
        <v/>
      </c>
      <c r="W1581">
        <f>IF($D$20=0,IFERROR(W1582,MAX($D$16,POWER((ABS(K1581)^2)/($I$5*MAX(F1581,0.1)^2),1/3))),IF(IFERROR(AG1582,0)=0,IFERROR(W1582,MAX($D$16,POWER((ABS(K1581)^2)/($I$5*MAX(F1581,0.1)^2),1/3))),IF(OR(IFERROR(W1581,0)=0,IFERROR(AD1582,0)&gt;1),MAX($D$16,POWER((ABS(K1581)^2)/($I$5*MAX(F1581,0.1)^2),1/3)),IF(IFERROR(AF1581,0)&gt;0,MAX($D$16,IFERROR(W1581,0)+((IFERROR(AF1581,0))*$D$18*IF((IFERROR(AD1581,0))&lt;1,1,-1))),IF(IFERROR(AF1581,0)&lt;0,IF(ABS((MAX($D$16,POWER((ABS(K1581)^2)/($I$5*MAX(F1581,0.1)^2),1/3)))-IFERROR(W1581,0))&gt;$D$19,MAX($D$16,IF((MAX($D$16,POWER((ABS(K1581)^2)/($I$5*MAX(F1581,0.1)^2),1/3)))&gt;IFERROR(W1581,0),MIN((MAX($D$16,POWER((ABS(K1581)^2)/($I$5*MAX(F1581,0.1)^2),1/3))),IFERROR(W1581,0)+(MIN(ABS(IFERROR(AF1581,0))*$D$18,ABS((MAX($D$16,POWER((ABS(K1581)^2)/($I$5*MAX(F1581,0.1)^2),1/3)))-IFERROR(W1581,0))))),MAX((MAX($D$16,POWER((ABS(K1581)^2)/($I$5*MAX(F1581,0.1)^2),1/3))),IFERROR(W1581,0)-(MIN(ABS(IFERROR(AF1581,0))*$D$18,ABS((MAX($D$16,POWER((ABS(K1581)^2)/($I$5*MAX(F1581,0.1)^2),1/3)))-IFERROR(W1581,0))))))),MAX($D$16,POWER((ABS(K1581)^2)/($I$5*MAX(F1581,0.1)^2),1/3))),MAX($D$16,IFERROR(W1581,0)))))))</f>
        <v/>
      </c>
      <c r="X1581">
        <f>((F1581)+(G1581)*(W1581))*(W1581)</f>
        <v/>
      </c>
      <c r="Y1581">
        <f>(((F1581)+(G1581)*(W1581))*(W1581))/MAX((F1581)+2*(W1581)*SQRT(1+(G1581)^2),1E-6)</f>
        <v/>
      </c>
      <c r="Z1581">
        <f>ABS(K1581)/MAX(((F1581)+(G1581)*(W1581))*(W1581),1E-6)</f>
        <v/>
      </c>
      <c r="AA1581">
        <f>E1581+W1581</f>
        <v/>
      </c>
      <c r="AB1581">
        <f>AA1581+((ABS(K1581)/MAX(((F1581)+(G1581)*(W1581))*(W1581),1E-6))^2)/(2*$I$5)</f>
        <v/>
      </c>
      <c r="AC1581">
        <f>((ABS(K1581)*$D$6)/(MAX(((F1581)+(G1581)*(W1581))*(W1581),1E-6)*MAX(((((F1581)+(G1581)*(W1581))*(W1581))/MAX((F1581)+2*(W1581)*SQRT(1+(G1581)^2),1E-6))^(2/3),1E-6)))^2</f>
        <v/>
      </c>
      <c r="AD1581">
        <f>ABS(ABS(K1581)/MAX(((F1581)+(G1581)*(W1581))*(W1581),1E-6))/SQRT($I$5*MAX((((F1581)+(G1581)*(W1581))*(W1581))/MAX((F1581)+2*(G1581)*(W1581),1E-6),1E-6))</f>
        <v/>
      </c>
      <c r="AE1581">
        <f>((F1581)*(W1581)^2)/2+(G1581)*(W1581)^3/3+(ABS(K1581)^2)/($I$5*MAX(((F1581)+(G1581)*(W1581))*(W1581),1E-6))</f>
        <v/>
      </c>
      <c r="AF1581">
        <f>IF($D$20=0,0,IFERROR(AB1582+(((AC1581+AC1582)/2)*J1582)+(IF(Z1581&gt;Z1582,$D$8*((Z1581^2-Z1582^2)/(2*$I$5)),$D$9*((Z1582^2-Z1581^2)/(2*$I$5)))+($D$10*(ABS(I1582)/90)*(MAX(Z1581^2,Z1582^2)/(2*$I$5))))-AB1581,0))</f>
        <v/>
      </c>
      <c r="AG1581">
        <f>IF($D$20=0,1,IFERROR(IF(ROUND(AD1581,3)=1,1,IF(AND(ABS(AF1581)&lt;$D$19,AD1581&lt;1),1,0)),0))</f>
        <v/>
      </c>
      <c r="AH1581">
        <f>IFERROR(IF(V34="Supercritical",MAX($D$16,IFERROR(L1581,MAX($D$16,POWER((ABS(K1581)^2)/($I$5*MAX(F1581,0.1)^2),1/3)))),IF(V34="Subcritical",MAX($D$16,IFERROR(W1581,MAX($D$16,POWER((ABS(K1581)^2)/($I$5*MAX(F1581,0.1)^2),1/3)))),IF(AND(IFERROR(V1581,0)=1,IFERROR(AG1581,0)=1),IF(IFERROR(T1581,-1E99)&gt;=IFERROR(AE1581,-1E99),MAX($D$16,IFERROR(L1581,MAX($D$16,POWER((ABS(K1581)^2)/($I$5*MAX(F1581,0.1)^2),1/3)))),MAX($D$16,IFERROR(W1581,MAX($D$16,POWER((ABS(K1581)^2)/($I$5*MAX(F1581,0.1)^2),1/3))))),IF(IFERROR(V1581,0)=1,MAX($D$16,IFERROR(L1581,MAX($D$16,POWER((ABS(K1581)^2)/($I$5*MAX(F1581,0.1)^2),1/3)))),IF(IFERROR(AG1581,0)=1,MAX($D$16,IFERROR(W1581,MAX($D$16,POWER((ABS(K1581)^2)/($I$5*MAX(F1581,0.1)^2),1/3)))),MAX($D$16,POWER((ABS(K1581)^2)/($I$5*MAX(F1581,0.1)^2),1/3))))))),MAX($D$16,POWER((ABS(K1581)^2)/($I$5*MAX(F1581,0.1)^2),1/3)))</f>
        <v/>
      </c>
      <c r="AI1581">
        <f>E1581+AH1581</f>
        <v/>
      </c>
      <c r="AJ1581">
        <f>AI1581+((ABS(K1581)/MAX(((F1581)+(G1581)*(AH1581))*(AH1581),1E-6))^2)/(2*$I$5)</f>
        <v/>
      </c>
      <c r="AK1581" t="n">
        <v>635.5</v>
      </c>
      <c r="AM1581">
        <f>IF($D$20=0,IFERROR(AM1581,0),IF(($D$12*MAX(J1581,0.1)*POWER(MAX(0,AI1581-AK1581),1.5))&lt;=0,0,MAX(0,IFERROR(AM1581,0)+($D$25*(($D$12*MAX(J1581,0.1)*POWER(MAX(0,AI1581-AK1581),1.5))-IFERROR(AM1581,0))))))</f>
        <v/>
      </c>
      <c r="AN1581" t="n">
        <v>0</v>
      </c>
      <c r="AO1581">
        <f>AM1581+AN1581</f>
        <v/>
      </c>
      <c r="AP1581">
        <f>AP1580+AO1581</f>
        <v/>
      </c>
      <c r="AQ1581">
        <f>ABS(ABS(K1581)/MAX(((F1581)+(G1581)*(AH1581))*(AH1581),1E-6))/SQRT($I$5*MAX((((F1581)+(G1581)*(AH1581))*(AH1581))/MAX((F1581)+2*(G1581)*(AH1581),1E-6),1E-6))</f>
        <v/>
      </c>
      <c r="AR1581">
        <f>IF(AQ1581&lt;1,"Subcritical","Supercritical")</f>
        <v/>
      </c>
      <c r="AS1581">
        <f>((ABS(K1581)*$D$6)/(MAX(((F1581)+(G1581)*(AH1581))*(AH1581),1E-6)*MAX(((((F1581)+(G1581)*(AH1581))*(AH1581))/MAX((F1581)+2*(AH1581)*SQRT(1+(G1581)^2),1E-6))^(2/3),1E-6)))^2</f>
        <v/>
      </c>
    </row>
    <row r="1582">
      <c r="A1582" t="n">
        <v>20</v>
      </c>
      <c r="B1582" t="n">
        <v>19</v>
      </c>
      <c r="C1582" t="n">
        <v>616065.73</v>
      </c>
      <c r="D1582" t="n">
        <v>3096602.868</v>
      </c>
      <c r="E1582" t="n">
        <v>628.978</v>
      </c>
      <c r="F1582" t="n">
        <v>15</v>
      </c>
      <c r="G1582" t="n">
        <v>0</v>
      </c>
      <c r="H1582" t="inlineStr">
        <is>
          <t>Normal</t>
        </is>
      </c>
      <c r="I1582" t="n">
        <v>0</v>
      </c>
      <c r="J1582">
        <f>B1582-B1581</f>
        <v/>
      </c>
      <c r="K1582">
        <f>MAX(0.05,K1581-AO1581)</f>
        <v/>
      </c>
      <c r="L1582">
        <f>IF($D$20=0,IFERROR(L1581,MAX($D$16,POWER((ABS(K1582)^2)/($I$5*MAX(F1582,0.1)^2),1/3))),IF(IFERROR(V1581,0)=0,IFERROR(L1581,MAX($D$16,POWER((ABS(K1582)^2)/($I$5*MAX(F1582,0.1)^2),1/3))),IF(OR(IFERROR(L1582,0)=0,IFERROR(S1581,0)&lt;1,IFERROR(S1582,0)&lt;1),MAX($D$16,POWER((ABS(K1582)^2)/($I$5*MAX(F1582,0.1)^2),1/3)),IF(IFERROR(U1582,0)&gt;0,MAX($D$16,IFERROR(L1582,0)+((IFERROR(U1582,0))*$D$18*IF((IFERROR(S1582,0))&lt;1,1,-1))),IF(IFERROR(U1582,0)&lt;0,IF(ABS((MAX($D$16,POWER((ABS(K1582)^2)/($I$5*MAX(F1582,0.1)^2),1/3)))-IFERROR(L1582,0))&gt;$D$19,MAX($D$16,IF((MAX($D$16,POWER((ABS(K1582)^2)/($I$5*MAX(F1582,0.1)^2),1/3)))&gt;IFERROR(L1582,0),MIN((MAX($D$16,POWER((ABS(K1582)^2)/($I$5*MAX(F1582,0.1)^2),1/3))),IFERROR(L1582,0)+(MIN(ABS(IFERROR(U1582,0))*$D$18,ABS((MAX($D$16,POWER((ABS(K1582)^2)/($I$5*MAX(F1582,0.1)^2),1/3)))-IFERROR(L1582,0))))),MAX((MAX($D$16,POWER((ABS(K1582)^2)/($I$5*MAX(F1582,0.1)^2),1/3))),IFERROR(L1582,0)-(MIN(ABS(IFERROR(U1582,0))*$D$18,ABS((MAX($D$16,POWER((ABS(K1582)^2)/($I$5*MAX(F1582,0.1)^2),1/3)))-IFERROR(L1582,0))))))),MAX($D$16,POWER((ABS(K1582)^2)/($I$5*MAX(F1582,0.1)^2),1/3))),MAX($D$16,IFERROR(L1582,0)))))))</f>
        <v/>
      </c>
      <c r="M1582">
        <f>((F1582)+(G1582)*(L1582))*(L1582)</f>
        <v/>
      </c>
      <c r="N1582">
        <f>(((F1582)+(G1582)*(L1582))*(L1582))/MAX((F1582)+2*(L1582)*SQRT(1+(G1582)^2),1E-6)</f>
        <v/>
      </c>
      <c r="O1582">
        <f>ABS(K1582)/MAX(((F1582)+(G1582)*(L1582))*(L1582),1E-6)</f>
        <v/>
      </c>
      <c r="P1582">
        <f>E1582+L1582</f>
        <v/>
      </c>
      <c r="Q1582">
        <f>P1582+((ABS(K1582)/MAX(((F1582)+(G1582)*(L1582))*(L1582),1E-6))^2)/(2*$I$5)</f>
        <v/>
      </c>
      <c r="R1582">
        <f>((ABS(K1582)*$D$6)/(MAX(((F1582)+(G1582)*(L1582))*(L1582),1E-6)*MAX(((((F1582)+(G1582)*(L1582))*(L1582))/MAX((F1582)+2*(L1582)*SQRT(1+(G1582)^2),1E-6))^(2/3),1E-6)))^2</f>
        <v/>
      </c>
      <c r="S1582">
        <f>ABS(ABS(K1582)/MAX(((F1582)+(G1582)*(L1582))*(L1582),1E-6))/SQRT($I$5*MAX((((F1582)+(G1582)*(L1582))*(L1582))/MAX((F1582)+2*(G1582)*(L1582),1E-6),1E-6))</f>
        <v/>
      </c>
      <c r="T1582">
        <f>((F1582)*(L1582)^2)/2+(G1582)*(L1582)^3/3+(ABS(K1582)^2)/($I$5*MAX(((F1582)+(G1582)*(L1582))*(L1582),1E-6))</f>
        <v/>
      </c>
      <c r="U1582">
        <f>IF($D$20=0,0,IFERROR(Q1581-(((R1581+R1582)/2)*J1582)-(IF(O1581&gt;O1582,$D$8*((O1581^2-O1582^2)/(2*$I$5)),$D$9*((O1582^2-O1581^2)/(2*$I$5)))+($D$10*(ABS(I1582)/90)*(MAX(O1581^2,O1582^2)/(2*$I$5))))-Q1582,0))</f>
        <v/>
      </c>
      <c r="V1582">
        <f>IF($D$20=0,1,IFERROR(IF(ROUND(S1582,3)=1,1,IF(AND(ABS(U1582)&lt;$D$19,S1582&gt;1),1,0)),0))</f>
        <v/>
      </c>
      <c r="W1582">
        <f>IF($D$20=0,IFERROR(W1583,MAX($D$16,POWER((ABS(K1582)^2)/($I$5*MAX(F1582,0.1)^2),1/3))),IF(IFERROR(AG1583,0)=0,IFERROR(W1583,MAX($D$16,POWER((ABS(K1582)^2)/($I$5*MAX(F1582,0.1)^2),1/3))),IF(OR(IFERROR(W1582,0)=0,IFERROR(AD1583,0)&gt;1),MAX($D$16,POWER((ABS(K1582)^2)/($I$5*MAX(F1582,0.1)^2),1/3)),IF(IFERROR(AF1582,0)&gt;0,MAX($D$16,IFERROR(W1582,0)+((IFERROR(AF1582,0))*$D$18*IF((IFERROR(AD1582,0))&lt;1,1,-1))),IF(IFERROR(AF1582,0)&lt;0,IF(ABS((MAX($D$16,POWER((ABS(K1582)^2)/($I$5*MAX(F1582,0.1)^2),1/3)))-IFERROR(W1582,0))&gt;$D$19,MAX($D$16,IF((MAX($D$16,POWER((ABS(K1582)^2)/($I$5*MAX(F1582,0.1)^2),1/3)))&gt;IFERROR(W1582,0),MIN((MAX($D$16,POWER((ABS(K1582)^2)/($I$5*MAX(F1582,0.1)^2),1/3))),IFERROR(W1582,0)+(MIN(ABS(IFERROR(AF1582,0))*$D$18,ABS((MAX($D$16,POWER((ABS(K1582)^2)/($I$5*MAX(F1582,0.1)^2),1/3)))-IFERROR(W1582,0))))),MAX((MAX($D$16,POWER((ABS(K1582)^2)/($I$5*MAX(F1582,0.1)^2),1/3))),IFERROR(W1582,0)-(MIN(ABS(IFERROR(AF1582,0))*$D$18,ABS((MAX($D$16,POWER((ABS(K1582)^2)/($I$5*MAX(F1582,0.1)^2),1/3)))-IFERROR(W1582,0))))))),MAX($D$16,POWER((ABS(K1582)^2)/($I$5*MAX(F1582,0.1)^2),1/3))),MAX($D$16,IFERROR(W1582,0)))))))</f>
        <v/>
      </c>
      <c r="X1582">
        <f>((F1582)+(G1582)*(W1582))*(W1582)</f>
        <v/>
      </c>
      <c r="Y1582">
        <f>(((F1582)+(G1582)*(W1582))*(W1582))/MAX((F1582)+2*(W1582)*SQRT(1+(G1582)^2),1E-6)</f>
        <v/>
      </c>
      <c r="Z1582">
        <f>ABS(K1582)/MAX(((F1582)+(G1582)*(W1582))*(W1582),1E-6)</f>
        <v/>
      </c>
      <c r="AA1582">
        <f>E1582+W1582</f>
        <v/>
      </c>
      <c r="AB1582">
        <f>AA1582+((ABS(K1582)/MAX(((F1582)+(G1582)*(W1582))*(W1582),1E-6))^2)/(2*$I$5)</f>
        <v/>
      </c>
      <c r="AC1582">
        <f>((ABS(K1582)*$D$6)/(MAX(((F1582)+(G1582)*(W1582))*(W1582),1E-6)*MAX(((((F1582)+(G1582)*(W1582))*(W1582))/MAX((F1582)+2*(W1582)*SQRT(1+(G1582)^2),1E-6))^(2/3),1E-6)))^2</f>
        <v/>
      </c>
      <c r="AD1582">
        <f>ABS(ABS(K1582)/MAX(((F1582)+(G1582)*(W1582))*(W1582),1E-6))/SQRT($I$5*MAX((((F1582)+(G1582)*(W1582))*(W1582))/MAX((F1582)+2*(G1582)*(W1582),1E-6),1E-6))</f>
        <v/>
      </c>
      <c r="AE1582">
        <f>((F1582)*(W1582)^2)/2+(G1582)*(W1582)^3/3+(ABS(K1582)^2)/($I$5*MAX(((F1582)+(G1582)*(W1582))*(W1582),1E-6))</f>
        <v/>
      </c>
      <c r="AF1582">
        <f>IF($D$20=0,0,IFERROR(AB1583+(((AC1582+AC1583)/2)*J1583)+(IF(Z1582&gt;Z1583,$D$8*((Z1582^2-Z1583^2)/(2*$I$5)),$D$9*((Z1583^2-Z1582^2)/(2*$I$5)))+($D$10*(ABS(I1583)/90)*(MAX(Z1582^2,Z1583^2)/(2*$I$5))))-AB1582,0))</f>
        <v/>
      </c>
      <c r="AG1582">
        <f>IF($D$20=0,1,IFERROR(IF(ROUND(AD1582,3)=1,1,IF(AND(ABS(AF1582)&lt;$D$19,AD1582&lt;1),1,0)),0))</f>
        <v/>
      </c>
      <c r="AH1582">
        <f>IFERROR(IF(V34="Supercritical",MAX($D$16,IFERROR(L1582,MAX($D$16,POWER((ABS(K1582)^2)/($I$5*MAX(F1582,0.1)^2),1/3)))),IF(V34="Subcritical",MAX($D$16,IFERROR(W1582,MAX($D$16,POWER((ABS(K1582)^2)/($I$5*MAX(F1582,0.1)^2),1/3)))),IF(AND(IFERROR(V1582,0)=1,IFERROR(AG1582,0)=1),IF(IFERROR(T1582,-1E99)&gt;=IFERROR(AE1582,-1E99),MAX($D$16,IFERROR(L1582,MAX($D$16,POWER((ABS(K1582)^2)/($I$5*MAX(F1582,0.1)^2),1/3)))),MAX($D$16,IFERROR(W1582,MAX($D$16,POWER((ABS(K1582)^2)/($I$5*MAX(F1582,0.1)^2),1/3))))),IF(IFERROR(V1582,0)=1,MAX($D$16,IFERROR(L1582,MAX($D$16,POWER((ABS(K1582)^2)/($I$5*MAX(F1582,0.1)^2),1/3)))),IF(IFERROR(AG1582,0)=1,MAX($D$16,IFERROR(W1582,MAX($D$16,POWER((ABS(K1582)^2)/($I$5*MAX(F1582,0.1)^2),1/3)))),MAX($D$16,POWER((ABS(K1582)^2)/($I$5*MAX(F1582,0.1)^2),1/3))))))),MAX($D$16,POWER((ABS(K1582)^2)/($I$5*MAX(F1582,0.1)^2),1/3)))</f>
        <v/>
      </c>
      <c r="AI1582">
        <f>E1582+AH1582</f>
        <v/>
      </c>
      <c r="AJ1582">
        <f>AI1582+((ABS(K1582)/MAX(((F1582)+(G1582)*(AH1582))*(AH1582),1E-6))^2)/(2*$I$5)</f>
        <v/>
      </c>
      <c r="AK1582" t="n">
        <v>635.5</v>
      </c>
      <c r="AM1582">
        <f>IF($D$20=0,IFERROR(AM1582,0),IF(($D$12*MAX(J1582,0.1)*POWER(MAX(0,AI1582-AK1582),1.5))&lt;=0,0,MAX(0,IFERROR(AM1582,0)+($D$25*(($D$12*MAX(J1582,0.1)*POWER(MAX(0,AI1582-AK1582),1.5))-IFERROR(AM1582,0))))))</f>
        <v/>
      </c>
      <c r="AN1582" t="n">
        <v>0</v>
      </c>
      <c r="AO1582">
        <f>AM1582+AN1582</f>
        <v/>
      </c>
      <c r="AP1582">
        <f>AP1581+AO1582</f>
        <v/>
      </c>
      <c r="AQ1582">
        <f>ABS(ABS(K1582)/MAX(((F1582)+(G1582)*(AH1582))*(AH1582),1E-6))/SQRT($I$5*MAX((((F1582)+(G1582)*(AH1582))*(AH1582))/MAX((F1582)+2*(G1582)*(AH1582),1E-6),1E-6))</f>
        <v/>
      </c>
      <c r="AR1582">
        <f>IF(AQ1582&lt;1,"Subcritical","Supercritical")</f>
        <v/>
      </c>
      <c r="AS1582">
        <f>((ABS(K1582)*$D$6)/(MAX(((F1582)+(G1582)*(AH1582))*(AH1582),1E-6)*MAX(((((F1582)+(G1582)*(AH1582))*(AH1582))/MAX((F1582)+2*(AH1582)*SQRT(1+(G1582)^2),1E-6))^(2/3),1E-6)))^2</f>
        <v/>
      </c>
    </row>
    <row r="1583">
      <c r="A1583" t="n">
        <v>21</v>
      </c>
      <c r="B1583" t="n">
        <v>20</v>
      </c>
      <c r="C1583" t="n">
        <v>616065.73</v>
      </c>
      <c r="D1583" t="n">
        <v>3096601.868</v>
      </c>
      <c r="E1583" t="n">
        <v>628.978</v>
      </c>
      <c r="F1583" t="n">
        <v>15</v>
      </c>
      <c r="G1583" t="n">
        <v>0</v>
      </c>
      <c r="H1583" t="inlineStr">
        <is>
          <t>Normal</t>
        </is>
      </c>
      <c r="I1583" t="n">
        <v>0</v>
      </c>
      <c r="J1583">
        <f>B1583-B1582</f>
        <v/>
      </c>
      <c r="K1583">
        <f>MAX(0.05,K1582-AO1582)</f>
        <v/>
      </c>
      <c r="L1583">
        <f>IF($D$20=0,IFERROR(L1582,MAX($D$16,POWER((ABS(K1583)^2)/($I$5*MAX(F1583,0.1)^2),1/3))),IF(IFERROR(V1582,0)=0,IFERROR(L1582,MAX($D$16,POWER((ABS(K1583)^2)/($I$5*MAX(F1583,0.1)^2),1/3))),IF(OR(IFERROR(L1583,0)=0,IFERROR(S1582,0)&lt;1,IFERROR(S1583,0)&lt;1),MAX($D$16,POWER((ABS(K1583)^2)/($I$5*MAX(F1583,0.1)^2),1/3)),IF(IFERROR(U1583,0)&gt;0,MAX($D$16,IFERROR(L1583,0)+((IFERROR(U1583,0))*$D$18*IF((IFERROR(S1583,0))&lt;1,1,-1))),IF(IFERROR(U1583,0)&lt;0,IF(ABS((MAX($D$16,POWER((ABS(K1583)^2)/($I$5*MAX(F1583,0.1)^2),1/3)))-IFERROR(L1583,0))&gt;$D$19,MAX($D$16,IF((MAX($D$16,POWER((ABS(K1583)^2)/($I$5*MAX(F1583,0.1)^2),1/3)))&gt;IFERROR(L1583,0),MIN((MAX($D$16,POWER((ABS(K1583)^2)/($I$5*MAX(F1583,0.1)^2),1/3))),IFERROR(L1583,0)+(MIN(ABS(IFERROR(U1583,0))*$D$18,ABS((MAX($D$16,POWER((ABS(K1583)^2)/($I$5*MAX(F1583,0.1)^2),1/3)))-IFERROR(L1583,0))))),MAX((MAX($D$16,POWER((ABS(K1583)^2)/($I$5*MAX(F1583,0.1)^2),1/3))),IFERROR(L1583,0)-(MIN(ABS(IFERROR(U1583,0))*$D$18,ABS((MAX($D$16,POWER((ABS(K1583)^2)/($I$5*MAX(F1583,0.1)^2),1/3)))-IFERROR(L1583,0))))))),MAX($D$16,POWER((ABS(K1583)^2)/($I$5*MAX(F1583,0.1)^2),1/3))),MAX($D$16,IFERROR(L1583,0)))))))</f>
        <v/>
      </c>
      <c r="M1583">
        <f>((F1583)+(G1583)*(L1583))*(L1583)</f>
        <v/>
      </c>
      <c r="N1583">
        <f>(((F1583)+(G1583)*(L1583))*(L1583))/MAX((F1583)+2*(L1583)*SQRT(1+(G1583)^2),1E-6)</f>
        <v/>
      </c>
      <c r="O1583">
        <f>ABS(K1583)/MAX(((F1583)+(G1583)*(L1583))*(L1583),1E-6)</f>
        <v/>
      </c>
      <c r="P1583">
        <f>E1583+L1583</f>
        <v/>
      </c>
      <c r="Q1583">
        <f>P1583+((ABS(K1583)/MAX(((F1583)+(G1583)*(L1583))*(L1583),1E-6))^2)/(2*$I$5)</f>
        <v/>
      </c>
      <c r="R1583">
        <f>((ABS(K1583)*$D$6)/(MAX(((F1583)+(G1583)*(L1583))*(L1583),1E-6)*MAX(((((F1583)+(G1583)*(L1583))*(L1583))/MAX((F1583)+2*(L1583)*SQRT(1+(G1583)^2),1E-6))^(2/3),1E-6)))^2</f>
        <v/>
      </c>
      <c r="S1583">
        <f>ABS(ABS(K1583)/MAX(((F1583)+(G1583)*(L1583))*(L1583),1E-6))/SQRT($I$5*MAX((((F1583)+(G1583)*(L1583))*(L1583))/MAX((F1583)+2*(G1583)*(L1583),1E-6),1E-6))</f>
        <v/>
      </c>
      <c r="T1583">
        <f>((F1583)*(L1583)^2)/2+(G1583)*(L1583)^3/3+(ABS(K1583)^2)/($I$5*MAX(((F1583)+(G1583)*(L1583))*(L1583),1E-6))</f>
        <v/>
      </c>
      <c r="U1583">
        <f>IF($D$20=0,0,IFERROR(Q1582-(((R1582+R1583)/2)*J1583)-(IF(O1582&gt;O1583,$D$8*((O1582^2-O1583^2)/(2*$I$5)),$D$9*((O1583^2-O1582^2)/(2*$I$5)))+($D$10*(ABS(I1583)/90)*(MAX(O1582^2,O1583^2)/(2*$I$5))))-Q1583,0))</f>
        <v/>
      </c>
      <c r="V1583">
        <f>IF($D$20=0,1,IFERROR(IF(ROUND(S1583,3)=1,1,IF(AND(ABS(U1583)&lt;$D$19,S1583&gt;1),1,0)),0))</f>
        <v/>
      </c>
      <c r="W1583">
        <f>IF($D$20=0,IFERROR(W1584,MAX($D$16,POWER((ABS(K1583)^2)/($I$5*MAX(F1583,0.1)^2),1/3))),IF(IFERROR(AG1584,0)=0,IFERROR(W1584,MAX($D$16,POWER((ABS(K1583)^2)/($I$5*MAX(F1583,0.1)^2),1/3))),IF(OR(IFERROR(W1583,0)=0,IFERROR(AD1584,0)&gt;1),MAX($D$16,POWER((ABS(K1583)^2)/($I$5*MAX(F1583,0.1)^2),1/3)),IF(IFERROR(AF1583,0)&gt;0,MAX($D$16,IFERROR(W1583,0)+((IFERROR(AF1583,0))*$D$18*IF((IFERROR(AD1583,0))&lt;1,1,-1))),IF(IFERROR(AF1583,0)&lt;0,IF(ABS((MAX($D$16,POWER((ABS(K1583)^2)/($I$5*MAX(F1583,0.1)^2),1/3)))-IFERROR(W1583,0))&gt;$D$19,MAX($D$16,IF((MAX($D$16,POWER((ABS(K1583)^2)/($I$5*MAX(F1583,0.1)^2),1/3)))&gt;IFERROR(W1583,0),MIN((MAX($D$16,POWER((ABS(K1583)^2)/($I$5*MAX(F1583,0.1)^2),1/3))),IFERROR(W1583,0)+(MIN(ABS(IFERROR(AF1583,0))*$D$18,ABS((MAX($D$16,POWER((ABS(K1583)^2)/($I$5*MAX(F1583,0.1)^2),1/3)))-IFERROR(W1583,0))))),MAX((MAX($D$16,POWER((ABS(K1583)^2)/($I$5*MAX(F1583,0.1)^2),1/3))),IFERROR(W1583,0)-(MIN(ABS(IFERROR(AF1583,0))*$D$18,ABS((MAX($D$16,POWER((ABS(K1583)^2)/($I$5*MAX(F1583,0.1)^2),1/3)))-IFERROR(W1583,0))))))),MAX($D$16,POWER((ABS(K1583)^2)/($I$5*MAX(F1583,0.1)^2),1/3))),MAX($D$16,IFERROR(W1583,0)))))))</f>
        <v/>
      </c>
      <c r="X1583">
        <f>((F1583)+(G1583)*(W1583))*(W1583)</f>
        <v/>
      </c>
      <c r="Y1583">
        <f>(((F1583)+(G1583)*(W1583))*(W1583))/MAX((F1583)+2*(W1583)*SQRT(1+(G1583)^2),1E-6)</f>
        <v/>
      </c>
      <c r="Z1583">
        <f>ABS(K1583)/MAX(((F1583)+(G1583)*(W1583))*(W1583),1E-6)</f>
        <v/>
      </c>
      <c r="AA1583">
        <f>E1583+W1583</f>
        <v/>
      </c>
      <c r="AB1583">
        <f>AA1583+((ABS(K1583)/MAX(((F1583)+(G1583)*(W1583))*(W1583),1E-6))^2)/(2*$I$5)</f>
        <v/>
      </c>
      <c r="AC1583">
        <f>((ABS(K1583)*$D$6)/(MAX(((F1583)+(G1583)*(W1583))*(W1583),1E-6)*MAX(((((F1583)+(G1583)*(W1583))*(W1583))/MAX((F1583)+2*(W1583)*SQRT(1+(G1583)^2),1E-6))^(2/3),1E-6)))^2</f>
        <v/>
      </c>
      <c r="AD1583">
        <f>ABS(ABS(K1583)/MAX(((F1583)+(G1583)*(W1583))*(W1583),1E-6))/SQRT($I$5*MAX((((F1583)+(G1583)*(W1583))*(W1583))/MAX((F1583)+2*(G1583)*(W1583),1E-6),1E-6))</f>
        <v/>
      </c>
      <c r="AE1583">
        <f>((F1583)*(W1583)^2)/2+(G1583)*(W1583)^3/3+(ABS(K1583)^2)/($I$5*MAX(((F1583)+(G1583)*(W1583))*(W1583),1E-6))</f>
        <v/>
      </c>
      <c r="AF1583">
        <f>IF($D$20=0,0,IFERROR(AB1584+(((AC1583+AC1584)/2)*J1584)+(IF(Z1583&gt;Z1584,$D$8*((Z1583^2-Z1584^2)/(2*$I$5)),$D$9*((Z1584^2-Z1583^2)/(2*$I$5)))+($D$10*(ABS(I1584)/90)*(MAX(Z1583^2,Z1584^2)/(2*$I$5))))-AB1583,0))</f>
        <v/>
      </c>
      <c r="AG1583">
        <f>IF($D$20=0,1,IFERROR(IF(ROUND(AD1583,3)=1,1,IF(AND(ABS(AF1583)&lt;$D$19,AD1583&lt;1),1,0)),0))</f>
        <v/>
      </c>
      <c r="AH1583">
        <f>IFERROR(IF(V34="Supercritical",MAX($D$16,IFERROR(L1583,MAX($D$16,POWER((ABS(K1583)^2)/($I$5*MAX(F1583,0.1)^2),1/3)))),IF(V34="Subcritical",MAX($D$16,IFERROR(W1583,MAX($D$16,POWER((ABS(K1583)^2)/($I$5*MAX(F1583,0.1)^2),1/3)))),IF(AND(IFERROR(V1583,0)=1,IFERROR(AG1583,0)=1),IF(IFERROR(T1583,-1E99)&gt;=IFERROR(AE1583,-1E99),MAX($D$16,IFERROR(L1583,MAX($D$16,POWER((ABS(K1583)^2)/($I$5*MAX(F1583,0.1)^2),1/3)))),MAX($D$16,IFERROR(W1583,MAX($D$16,POWER((ABS(K1583)^2)/($I$5*MAX(F1583,0.1)^2),1/3))))),IF(IFERROR(V1583,0)=1,MAX($D$16,IFERROR(L1583,MAX($D$16,POWER((ABS(K1583)^2)/($I$5*MAX(F1583,0.1)^2),1/3)))),IF(IFERROR(AG1583,0)=1,MAX($D$16,IFERROR(W1583,MAX($D$16,POWER((ABS(K1583)^2)/($I$5*MAX(F1583,0.1)^2),1/3)))),MAX($D$16,POWER((ABS(K1583)^2)/($I$5*MAX(F1583,0.1)^2),1/3))))))),MAX($D$16,POWER((ABS(K1583)^2)/($I$5*MAX(F1583,0.1)^2),1/3)))</f>
        <v/>
      </c>
      <c r="AI1583">
        <f>E1583+AH1583</f>
        <v/>
      </c>
      <c r="AJ1583">
        <f>AI1583+((ABS(K1583)/MAX(((F1583)+(G1583)*(AH1583))*(AH1583),1E-6))^2)/(2*$I$5)</f>
        <v/>
      </c>
      <c r="AK1583" t="n">
        <v>635.5</v>
      </c>
      <c r="AM1583">
        <f>IF($D$20=0,IFERROR(AM1583,0),IF(($D$12*MAX(J1583,0.1)*POWER(MAX(0,AI1583-AK1583),1.5))&lt;=0,0,MAX(0,IFERROR(AM1583,0)+($D$25*(($D$12*MAX(J1583,0.1)*POWER(MAX(0,AI1583-AK1583),1.5))-IFERROR(AM1583,0))))))</f>
        <v/>
      </c>
      <c r="AN1583" t="n">
        <v>0</v>
      </c>
      <c r="AO1583">
        <f>AM1583+AN1583</f>
        <v/>
      </c>
      <c r="AP1583">
        <f>AP1582+AO1583</f>
        <v/>
      </c>
      <c r="AQ1583">
        <f>ABS(ABS(K1583)/MAX(((F1583)+(G1583)*(AH1583))*(AH1583),1E-6))/SQRT($I$5*MAX((((F1583)+(G1583)*(AH1583))*(AH1583))/MAX((F1583)+2*(G1583)*(AH1583),1E-6),1E-6))</f>
        <v/>
      </c>
      <c r="AR1583">
        <f>IF(AQ1583&lt;1,"Subcritical","Supercritical")</f>
        <v/>
      </c>
      <c r="AS1583">
        <f>((ABS(K1583)*$D$6)/(MAX(((F1583)+(G1583)*(AH1583))*(AH1583),1E-6)*MAX(((((F1583)+(G1583)*(AH1583))*(AH1583))/MAX((F1583)+2*(AH1583)*SQRT(1+(G1583)^2),1E-6))^(2/3),1E-6)))^2</f>
        <v/>
      </c>
    </row>
    <row r="1584">
      <c r="A1584" t="n">
        <v>22</v>
      </c>
      <c r="B1584" t="n">
        <v>21</v>
      </c>
      <c r="C1584" t="n">
        <v>616065.73</v>
      </c>
      <c r="D1584" t="n">
        <v>3096600.868</v>
      </c>
      <c r="E1584" t="n">
        <v>628.978</v>
      </c>
      <c r="F1584" t="n">
        <v>15</v>
      </c>
      <c r="G1584" t="n">
        <v>0</v>
      </c>
      <c r="H1584" t="inlineStr">
        <is>
          <t>Normal</t>
        </is>
      </c>
      <c r="I1584" t="n">
        <v>0</v>
      </c>
      <c r="J1584">
        <f>B1584-B1583</f>
        <v/>
      </c>
      <c r="K1584">
        <f>MAX(0.05,K1583-AO1583)</f>
        <v/>
      </c>
      <c r="L1584">
        <f>IF($D$20=0,IFERROR(L1583,MAX($D$16,POWER((ABS(K1584)^2)/($I$5*MAX(F1584,0.1)^2),1/3))),IF(IFERROR(V1583,0)=0,IFERROR(L1583,MAX($D$16,POWER((ABS(K1584)^2)/($I$5*MAX(F1584,0.1)^2),1/3))),IF(OR(IFERROR(L1584,0)=0,IFERROR(S1583,0)&lt;1,IFERROR(S1584,0)&lt;1),MAX($D$16,POWER((ABS(K1584)^2)/($I$5*MAX(F1584,0.1)^2),1/3)),IF(IFERROR(U1584,0)&gt;0,MAX($D$16,IFERROR(L1584,0)+((IFERROR(U1584,0))*$D$18*IF((IFERROR(S1584,0))&lt;1,1,-1))),IF(IFERROR(U1584,0)&lt;0,IF(ABS((MAX($D$16,POWER((ABS(K1584)^2)/($I$5*MAX(F1584,0.1)^2),1/3)))-IFERROR(L1584,0))&gt;$D$19,MAX($D$16,IF((MAX($D$16,POWER((ABS(K1584)^2)/($I$5*MAX(F1584,0.1)^2),1/3)))&gt;IFERROR(L1584,0),MIN((MAX($D$16,POWER((ABS(K1584)^2)/($I$5*MAX(F1584,0.1)^2),1/3))),IFERROR(L1584,0)+(MIN(ABS(IFERROR(U1584,0))*$D$18,ABS((MAX($D$16,POWER((ABS(K1584)^2)/($I$5*MAX(F1584,0.1)^2),1/3)))-IFERROR(L1584,0))))),MAX((MAX($D$16,POWER((ABS(K1584)^2)/($I$5*MAX(F1584,0.1)^2),1/3))),IFERROR(L1584,0)-(MIN(ABS(IFERROR(U1584,0))*$D$18,ABS((MAX($D$16,POWER((ABS(K1584)^2)/($I$5*MAX(F1584,0.1)^2),1/3)))-IFERROR(L1584,0))))))),MAX($D$16,POWER((ABS(K1584)^2)/($I$5*MAX(F1584,0.1)^2),1/3))),MAX($D$16,IFERROR(L1584,0)))))))</f>
        <v/>
      </c>
      <c r="M1584">
        <f>((F1584)+(G1584)*(L1584))*(L1584)</f>
        <v/>
      </c>
      <c r="N1584">
        <f>(((F1584)+(G1584)*(L1584))*(L1584))/MAX((F1584)+2*(L1584)*SQRT(1+(G1584)^2),1E-6)</f>
        <v/>
      </c>
      <c r="O1584">
        <f>ABS(K1584)/MAX(((F1584)+(G1584)*(L1584))*(L1584),1E-6)</f>
        <v/>
      </c>
      <c r="P1584">
        <f>E1584+L1584</f>
        <v/>
      </c>
      <c r="Q1584">
        <f>P1584+((ABS(K1584)/MAX(((F1584)+(G1584)*(L1584))*(L1584),1E-6))^2)/(2*$I$5)</f>
        <v/>
      </c>
      <c r="R1584">
        <f>((ABS(K1584)*$D$6)/(MAX(((F1584)+(G1584)*(L1584))*(L1584),1E-6)*MAX(((((F1584)+(G1584)*(L1584))*(L1584))/MAX((F1584)+2*(L1584)*SQRT(1+(G1584)^2),1E-6))^(2/3),1E-6)))^2</f>
        <v/>
      </c>
      <c r="S1584">
        <f>ABS(ABS(K1584)/MAX(((F1584)+(G1584)*(L1584))*(L1584),1E-6))/SQRT($I$5*MAX((((F1584)+(G1584)*(L1584))*(L1584))/MAX((F1584)+2*(G1584)*(L1584),1E-6),1E-6))</f>
        <v/>
      </c>
      <c r="T1584">
        <f>((F1584)*(L1584)^2)/2+(G1584)*(L1584)^3/3+(ABS(K1584)^2)/($I$5*MAX(((F1584)+(G1584)*(L1584))*(L1584),1E-6))</f>
        <v/>
      </c>
      <c r="U1584">
        <f>IF($D$20=0,0,IFERROR(Q1583-(((R1583+R1584)/2)*J1584)-(IF(O1583&gt;O1584,$D$8*((O1583^2-O1584^2)/(2*$I$5)),$D$9*((O1584^2-O1583^2)/(2*$I$5)))+($D$10*(ABS(I1584)/90)*(MAX(O1583^2,O1584^2)/(2*$I$5))))-Q1584,0))</f>
        <v/>
      </c>
      <c r="V1584">
        <f>IF($D$20=0,1,IFERROR(IF(ROUND(S1584,3)=1,1,IF(AND(ABS(U1584)&lt;$D$19,S1584&gt;1),1,0)),0))</f>
        <v/>
      </c>
      <c r="W1584">
        <f>IF($D$20=0,IFERROR(W1585,MAX($D$16,POWER((ABS(K1584)^2)/($I$5*MAX(F1584,0.1)^2),1/3))),IF(IFERROR(AG1585,0)=0,IFERROR(W1585,MAX($D$16,POWER((ABS(K1584)^2)/($I$5*MAX(F1584,0.1)^2),1/3))),IF(OR(IFERROR(W1584,0)=0,IFERROR(AD1585,0)&gt;1),MAX($D$16,POWER((ABS(K1584)^2)/($I$5*MAX(F1584,0.1)^2),1/3)),IF(IFERROR(AF1584,0)&gt;0,MAX($D$16,IFERROR(W1584,0)+((IFERROR(AF1584,0))*$D$18*IF((IFERROR(AD1584,0))&lt;1,1,-1))),IF(IFERROR(AF1584,0)&lt;0,IF(ABS((MAX($D$16,POWER((ABS(K1584)^2)/($I$5*MAX(F1584,0.1)^2),1/3)))-IFERROR(W1584,0))&gt;$D$19,MAX($D$16,IF((MAX($D$16,POWER((ABS(K1584)^2)/($I$5*MAX(F1584,0.1)^2),1/3)))&gt;IFERROR(W1584,0),MIN((MAX($D$16,POWER((ABS(K1584)^2)/($I$5*MAX(F1584,0.1)^2),1/3))),IFERROR(W1584,0)+(MIN(ABS(IFERROR(AF1584,0))*$D$18,ABS((MAX($D$16,POWER((ABS(K1584)^2)/($I$5*MAX(F1584,0.1)^2),1/3)))-IFERROR(W1584,0))))),MAX((MAX($D$16,POWER((ABS(K1584)^2)/($I$5*MAX(F1584,0.1)^2),1/3))),IFERROR(W1584,0)-(MIN(ABS(IFERROR(AF1584,0))*$D$18,ABS((MAX($D$16,POWER((ABS(K1584)^2)/($I$5*MAX(F1584,0.1)^2),1/3)))-IFERROR(W1584,0))))))),MAX($D$16,POWER((ABS(K1584)^2)/($I$5*MAX(F1584,0.1)^2),1/3))),MAX($D$16,IFERROR(W1584,0)))))))</f>
        <v/>
      </c>
      <c r="X1584">
        <f>((F1584)+(G1584)*(W1584))*(W1584)</f>
        <v/>
      </c>
      <c r="Y1584">
        <f>(((F1584)+(G1584)*(W1584))*(W1584))/MAX((F1584)+2*(W1584)*SQRT(1+(G1584)^2),1E-6)</f>
        <v/>
      </c>
      <c r="Z1584">
        <f>ABS(K1584)/MAX(((F1584)+(G1584)*(W1584))*(W1584),1E-6)</f>
        <v/>
      </c>
      <c r="AA1584">
        <f>E1584+W1584</f>
        <v/>
      </c>
      <c r="AB1584">
        <f>AA1584+((ABS(K1584)/MAX(((F1584)+(G1584)*(W1584))*(W1584),1E-6))^2)/(2*$I$5)</f>
        <v/>
      </c>
      <c r="AC1584">
        <f>((ABS(K1584)*$D$6)/(MAX(((F1584)+(G1584)*(W1584))*(W1584),1E-6)*MAX(((((F1584)+(G1584)*(W1584))*(W1584))/MAX((F1584)+2*(W1584)*SQRT(1+(G1584)^2),1E-6))^(2/3),1E-6)))^2</f>
        <v/>
      </c>
      <c r="AD1584">
        <f>ABS(ABS(K1584)/MAX(((F1584)+(G1584)*(W1584))*(W1584),1E-6))/SQRT($I$5*MAX((((F1584)+(G1584)*(W1584))*(W1584))/MAX((F1584)+2*(G1584)*(W1584),1E-6),1E-6))</f>
        <v/>
      </c>
      <c r="AE1584">
        <f>((F1584)*(W1584)^2)/2+(G1584)*(W1584)^3/3+(ABS(K1584)^2)/($I$5*MAX(((F1584)+(G1584)*(W1584))*(W1584),1E-6))</f>
        <v/>
      </c>
      <c r="AF1584">
        <f>IF($D$20=0,0,IFERROR(AB1585+(((AC1584+AC1585)/2)*J1585)+(IF(Z1584&gt;Z1585,$D$8*((Z1584^2-Z1585^2)/(2*$I$5)),$D$9*((Z1585^2-Z1584^2)/(2*$I$5)))+($D$10*(ABS(I1585)/90)*(MAX(Z1584^2,Z1585^2)/(2*$I$5))))-AB1584,0))</f>
        <v/>
      </c>
      <c r="AG1584">
        <f>IF($D$20=0,1,IFERROR(IF(ROUND(AD1584,3)=1,1,IF(AND(ABS(AF1584)&lt;$D$19,AD1584&lt;1),1,0)),0))</f>
        <v/>
      </c>
      <c r="AH1584">
        <f>IFERROR(IF(V34="Supercritical",MAX($D$16,IFERROR(L1584,MAX($D$16,POWER((ABS(K1584)^2)/($I$5*MAX(F1584,0.1)^2),1/3)))),IF(V34="Subcritical",MAX($D$16,IFERROR(W1584,MAX($D$16,POWER((ABS(K1584)^2)/($I$5*MAX(F1584,0.1)^2),1/3)))),IF(AND(IFERROR(V1584,0)=1,IFERROR(AG1584,0)=1),IF(IFERROR(T1584,-1E99)&gt;=IFERROR(AE1584,-1E99),MAX($D$16,IFERROR(L1584,MAX($D$16,POWER((ABS(K1584)^2)/($I$5*MAX(F1584,0.1)^2),1/3)))),MAX($D$16,IFERROR(W1584,MAX($D$16,POWER((ABS(K1584)^2)/($I$5*MAX(F1584,0.1)^2),1/3))))),IF(IFERROR(V1584,0)=1,MAX($D$16,IFERROR(L1584,MAX($D$16,POWER((ABS(K1584)^2)/($I$5*MAX(F1584,0.1)^2),1/3)))),IF(IFERROR(AG1584,0)=1,MAX($D$16,IFERROR(W1584,MAX($D$16,POWER((ABS(K1584)^2)/($I$5*MAX(F1584,0.1)^2),1/3)))),MAX($D$16,POWER((ABS(K1584)^2)/($I$5*MAX(F1584,0.1)^2),1/3))))))),MAX($D$16,POWER((ABS(K1584)^2)/($I$5*MAX(F1584,0.1)^2),1/3)))</f>
        <v/>
      </c>
      <c r="AI1584">
        <f>E1584+AH1584</f>
        <v/>
      </c>
      <c r="AJ1584">
        <f>AI1584+((ABS(K1584)/MAX(((F1584)+(G1584)*(AH1584))*(AH1584),1E-6))^2)/(2*$I$5)</f>
        <v/>
      </c>
      <c r="AK1584" t="n">
        <v>635.5</v>
      </c>
      <c r="AM1584">
        <f>IF($D$20=0,IFERROR(AM1584,0),IF(($D$12*MAX(J1584,0.1)*POWER(MAX(0,AI1584-AK1584),1.5))&lt;=0,0,MAX(0,IFERROR(AM1584,0)+($D$25*(($D$12*MAX(J1584,0.1)*POWER(MAX(0,AI1584-AK1584),1.5))-IFERROR(AM1584,0))))))</f>
        <v/>
      </c>
      <c r="AN1584" t="n">
        <v>0</v>
      </c>
      <c r="AO1584">
        <f>AM1584+AN1584</f>
        <v/>
      </c>
      <c r="AP1584">
        <f>AP1583+AO1584</f>
        <v/>
      </c>
      <c r="AQ1584">
        <f>ABS(ABS(K1584)/MAX(((F1584)+(G1584)*(AH1584))*(AH1584),1E-6))/SQRT($I$5*MAX((((F1584)+(G1584)*(AH1584))*(AH1584))/MAX((F1584)+2*(G1584)*(AH1584),1E-6),1E-6))</f>
        <v/>
      </c>
      <c r="AR1584">
        <f>IF(AQ1584&lt;1,"Subcritical","Supercritical")</f>
        <v/>
      </c>
      <c r="AS1584">
        <f>((ABS(K1584)*$D$6)/(MAX(((F1584)+(G1584)*(AH1584))*(AH1584),1E-6)*MAX(((((F1584)+(G1584)*(AH1584))*(AH1584))/MAX((F1584)+2*(AH1584)*SQRT(1+(G1584)^2),1E-6))^(2/3),1E-6)))^2</f>
        <v/>
      </c>
    </row>
    <row r="1585">
      <c r="A1585" t="n">
        <v>23</v>
      </c>
      <c r="B1585" t="n">
        <v>22</v>
      </c>
      <c r="C1585" t="n">
        <v>616065.73</v>
      </c>
      <c r="D1585" t="n">
        <v>3096599.868</v>
      </c>
      <c r="E1585" t="n">
        <v>628.978</v>
      </c>
      <c r="F1585" t="n">
        <v>15</v>
      </c>
      <c r="G1585" t="n">
        <v>0</v>
      </c>
      <c r="H1585" t="inlineStr">
        <is>
          <t>Normal</t>
        </is>
      </c>
      <c r="I1585" t="n">
        <v>0</v>
      </c>
      <c r="J1585">
        <f>B1585-B1584</f>
        <v/>
      </c>
      <c r="K1585">
        <f>MAX(0.05,K1584-AO1584)</f>
        <v/>
      </c>
      <c r="L1585">
        <f>IF($D$20=0,IFERROR(L1584,MAX($D$16,POWER((ABS(K1585)^2)/($I$5*MAX(F1585,0.1)^2),1/3))),IF(IFERROR(V1584,0)=0,IFERROR(L1584,MAX($D$16,POWER((ABS(K1585)^2)/($I$5*MAX(F1585,0.1)^2),1/3))),IF(OR(IFERROR(L1585,0)=0,IFERROR(S1584,0)&lt;1,IFERROR(S1585,0)&lt;1),MAX($D$16,POWER((ABS(K1585)^2)/($I$5*MAX(F1585,0.1)^2),1/3)),IF(IFERROR(U1585,0)&gt;0,MAX($D$16,IFERROR(L1585,0)+((IFERROR(U1585,0))*$D$18*IF((IFERROR(S1585,0))&lt;1,1,-1))),IF(IFERROR(U1585,0)&lt;0,IF(ABS((MAX($D$16,POWER((ABS(K1585)^2)/($I$5*MAX(F1585,0.1)^2),1/3)))-IFERROR(L1585,0))&gt;$D$19,MAX($D$16,IF((MAX($D$16,POWER((ABS(K1585)^2)/($I$5*MAX(F1585,0.1)^2),1/3)))&gt;IFERROR(L1585,0),MIN((MAX($D$16,POWER((ABS(K1585)^2)/($I$5*MAX(F1585,0.1)^2),1/3))),IFERROR(L1585,0)+(MIN(ABS(IFERROR(U1585,0))*$D$18,ABS((MAX($D$16,POWER((ABS(K1585)^2)/($I$5*MAX(F1585,0.1)^2),1/3)))-IFERROR(L1585,0))))),MAX((MAX($D$16,POWER((ABS(K1585)^2)/($I$5*MAX(F1585,0.1)^2),1/3))),IFERROR(L1585,0)-(MIN(ABS(IFERROR(U1585,0))*$D$18,ABS((MAX($D$16,POWER((ABS(K1585)^2)/($I$5*MAX(F1585,0.1)^2),1/3)))-IFERROR(L1585,0))))))),MAX($D$16,POWER((ABS(K1585)^2)/($I$5*MAX(F1585,0.1)^2),1/3))),MAX($D$16,IFERROR(L1585,0)))))))</f>
        <v/>
      </c>
      <c r="M1585">
        <f>((F1585)+(G1585)*(L1585))*(L1585)</f>
        <v/>
      </c>
      <c r="N1585">
        <f>(((F1585)+(G1585)*(L1585))*(L1585))/MAX((F1585)+2*(L1585)*SQRT(1+(G1585)^2),1E-6)</f>
        <v/>
      </c>
      <c r="O1585">
        <f>ABS(K1585)/MAX(((F1585)+(G1585)*(L1585))*(L1585),1E-6)</f>
        <v/>
      </c>
      <c r="P1585">
        <f>E1585+L1585</f>
        <v/>
      </c>
      <c r="Q1585">
        <f>P1585+((ABS(K1585)/MAX(((F1585)+(G1585)*(L1585))*(L1585),1E-6))^2)/(2*$I$5)</f>
        <v/>
      </c>
      <c r="R1585">
        <f>((ABS(K1585)*$D$6)/(MAX(((F1585)+(G1585)*(L1585))*(L1585),1E-6)*MAX(((((F1585)+(G1585)*(L1585))*(L1585))/MAX((F1585)+2*(L1585)*SQRT(1+(G1585)^2),1E-6))^(2/3),1E-6)))^2</f>
        <v/>
      </c>
      <c r="S1585">
        <f>ABS(ABS(K1585)/MAX(((F1585)+(G1585)*(L1585))*(L1585),1E-6))/SQRT($I$5*MAX((((F1585)+(G1585)*(L1585))*(L1585))/MAX((F1585)+2*(G1585)*(L1585),1E-6),1E-6))</f>
        <v/>
      </c>
      <c r="T1585">
        <f>((F1585)*(L1585)^2)/2+(G1585)*(L1585)^3/3+(ABS(K1585)^2)/($I$5*MAX(((F1585)+(G1585)*(L1585))*(L1585),1E-6))</f>
        <v/>
      </c>
      <c r="U1585">
        <f>IF($D$20=0,0,IFERROR(Q1584-(((R1584+R1585)/2)*J1585)-(IF(O1584&gt;O1585,$D$8*((O1584^2-O1585^2)/(2*$I$5)),$D$9*((O1585^2-O1584^2)/(2*$I$5)))+($D$10*(ABS(I1585)/90)*(MAX(O1584^2,O1585^2)/(2*$I$5))))-Q1585,0))</f>
        <v/>
      </c>
      <c r="V1585">
        <f>IF($D$20=0,1,IFERROR(IF(ROUND(S1585,3)=1,1,IF(AND(ABS(U1585)&lt;$D$19,S1585&gt;1),1,0)),0))</f>
        <v/>
      </c>
      <c r="W1585">
        <f>IF($D$20=0,IFERROR(W1586,MAX($D$16,POWER((ABS(K1585)^2)/($I$5*MAX(F1585,0.1)^2),1/3))),IF(IFERROR(AG1586,0)=0,IFERROR(W1586,MAX($D$16,POWER((ABS(K1585)^2)/($I$5*MAX(F1585,0.1)^2),1/3))),IF(OR(IFERROR(W1585,0)=0,IFERROR(AD1586,0)&gt;1),MAX($D$16,POWER((ABS(K1585)^2)/($I$5*MAX(F1585,0.1)^2),1/3)),IF(IFERROR(AF1585,0)&gt;0,MAX($D$16,IFERROR(W1585,0)+((IFERROR(AF1585,0))*$D$18*IF((IFERROR(AD1585,0))&lt;1,1,-1))),IF(IFERROR(AF1585,0)&lt;0,IF(ABS((MAX($D$16,POWER((ABS(K1585)^2)/($I$5*MAX(F1585,0.1)^2),1/3)))-IFERROR(W1585,0))&gt;$D$19,MAX($D$16,IF((MAX($D$16,POWER((ABS(K1585)^2)/($I$5*MAX(F1585,0.1)^2),1/3)))&gt;IFERROR(W1585,0),MIN((MAX($D$16,POWER((ABS(K1585)^2)/($I$5*MAX(F1585,0.1)^2),1/3))),IFERROR(W1585,0)+(MIN(ABS(IFERROR(AF1585,0))*$D$18,ABS((MAX($D$16,POWER((ABS(K1585)^2)/($I$5*MAX(F1585,0.1)^2),1/3)))-IFERROR(W1585,0))))),MAX((MAX($D$16,POWER((ABS(K1585)^2)/($I$5*MAX(F1585,0.1)^2),1/3))),IFERROR(W1585,0)-(MIN(ABS(IFERROR(AF1585,0))*$D$18,ABS((MAX($D$16,POWER((ABS(K1585)^2)/($I$5*MAX(F1585,0.1)^2),1/3)))-IFERROR(W1585,0))))))),MAX($D$16,POWER((ABS(K1585)^2)/($I$5*MAX(F1585,0.1)^2),1/3))),MAX($D$16,IFERROR(W1585,0)))))))</f>
        <v/>
      </c>
      <c r="X1585">
        <f>((F1585)+(G1585)*(W1585))*(W1585)</f>
        <v/>
      </c>
      <c r="Y1585">
        <f>(((F1585)+(G1585)*(W1585))*(W1585))/MAX((F1585)+2*(W1585)*SQRT(1+(G1585)^2),1E-6)</f>
        <v/>
      </c>
      <c r="Z1585">
        <f>ABS(K1585)/MAX(((F1585)+(G1585)*(W1585))*(W1585),1E-6)</f>
        <v/>
      </c>
      <c r="AA1585">
        <f>E1585+W1585</f>
        <v/>
      </c>
      <c r="AB1585">
        <f>AA1585+((ABS(K1585)/MAX(((F1585)+(G1585)*(W1585))*(W1585),1E-6))^2)/(2*$I$5)</f>
        <v/>
      </c>
      <c r="AC1585">
        <f>((ABS(K1585)*$D$6)/(MAX(((F1585)+(G1585)*(W1585))*(W1585),1E-6)*MAX(((((F1585)+(G1585)*(W1585))*(W1585))/MAX((F1585)+2*(W1585)*SQRT(1+(G1585)^2),1E-6))^(2/3),1E-6)))^2</f>
        <v/>
      </c>
      <c r="AD1585">
        <f>ABS(ABS(K1585)/MAX(((F1585)+(G1585)*(W1585))*(W1585),1E-6))/SQRT($I$5*MAX((((F1585)+(G1585)*(W1585))*(W1585))/MAX((F1585)+2*(G1585)*(W1585),1E-6),1E-6))</f>
        <v/>
      </c>
      <c r="AE1585">
        <f>((F1585)*(W1585)^2)/2+(G1585)*(W1585)^3/3+(ABS(K1585)^2)/($I$5*MAX(((F1585)+(G1585)*(W1585))*(W1585),1E-6))</f>
        <v/>
      </c>
      <c r="AF1585">
        <f>IF($D$20=0,0,IFERROR(AB1586+(((AC1585+AC1586)/2)*J1586)+(IF(Z1585&gt;Z1586,$D$8*((Z1585^2-Z1586^2)/(2*$I$5)),$D$9*((Z1586^2-Z1585^2)/(2*$I$5)))+($D$10*(ABS(I1586)/90)*(MAX(Z1585^2,Z1586^2)/(2*$I$5))))-AB1585,0))</f>
        <v/>
      </c>
      <c r="AG1585">
        <f>IF($D$20=0,1,IFERROR(IF(ROUND(AD1585,3)=1,1,IF(AND(ABS(AF1585)&lt;$D$19,AD1585&lt;1),1,0)),0))</f>
        <v/>
      </c>
      <c r="AH1585">
        <f>IFERROR(IF(V34="Supercritical",MAX($D$16,IFERROR(L1585,MAX($D$16,POWER((ABS(K1585)^2)/($I$5*MAX(F1585,0.1)^2),1/3)))),IF(V34="Subcritical",MAX($D$16,IFERROR(W1585,MAX($D$16,POWER((ABS(K1585)^2)/($I$5*MAX(F1585,0.1)^2),1/3)))),IF(AND(IFERROR(V1585,0)=1,IFERROR(AG1585,0)=1),IF(IFERROR(T1585,-1E99)&gt;=IFERROR(AE1585,-1E99),MAX($D$16,IFERROR(L1585,MAX($D$16,POWER((ABS(K1585)^2)/($I$5*MAX(F1585,0.1)^2),1/3)))),MAX($D$16,IFERROR(W1585,MAX($D$16,POWER((ABS(K1585)^2)/($I$5*MAX(F1585,0.1)^2),1/3))))),IF(IFERROR(V1585,0)=1,MAX($D$16,IFERROR(L1585,MAX($D$16,POWER((ABS(K1585)^2)/($I$5*MAX(F1585,0.1)^2),1/3)))),IF(IFERROR(AG1585,0)=1,MAX($D$16,IFERROR(W1585,MAX($D$16,POWER((ABS(K1585)^2)/($I$5*MAX(F1585,0.1)^2),1/3)))),MAX($D$16,POWER((ABS(K1585)^2)/($I$5*MAX(F1585,0.1)^2),1/3))))))),MAX($D$16,POWER((ABS(K1585)^2)/($I$5*MAX(F1585,0.1)^2),1/3)))</f>
        <v/>
      </c>
      <c r="AI1585">
        <f>E1585+AH1585</f>
        <v/>
      </c>
      <c r="AJ1585">
        <f>AI1585+((ABS(K1585)/MAX(((F1585)+(G1585)*(AH1585))*(AH1585),1E-6))^2)/(2*$I$5)</f>
        <v/>
      </c>
      <c r="AK1585" t="n">
        <v>635.5</v>
      </c>
      <c r="AM1585">
        <f>IF($D$20=0,IFERROR(AM1585,0),IF(($D$12*MAX(J1585,0.1)*POWER(MAX(0,AI1585-AK1585),1.5))&lt;=0,0,MAX(0,IFERROR(AM1585,0)+($D$25*(($D$12*MAX(J1585,0.1)*POWER(MAX(0,AI1585-AK1585),1.5))-IFERROR(AM1585,0))))))</f>
        <v/>
      </c>
      <c r="AN1585" t="n">
        <v>0</v>
      </c>
      <c r="AO1585">
        <f>AM1585+AN1585</f>
        <v/>
      </c>
      <c r="AP1585">
        <f>AP1584+AO1585</f>
        <v/>
      </c>
      <c r="AQ1585">
        <f>ABS(ABS(K1585)/MAX(((F1585)+(G1585)*(AH1585))*(AH1585),1E-6))/SQRT($I$5*MAX((((F1585)+(G1585)*(AH1585))*(AH1585))/MAX((F1585)+2*(G1585)*(AH1585),1E-6),1E-6))</f>
        <v/>
      </c>
      <c r="AR1585">
        <f>IF(AQ1585&lt;1,"Subcritical","Supercritical")</f>
        <v/>
      </c>
      <c r="AS1585">
        <f>((ABS(K1585)*$D$6)/(MAX(((F1585)+(G1585)*(AH1585))*(AH1585),1E-6)*MAX(((((F1585)+(G1585)*(AH1585))*(AH1585))/MAX((F1585)+2*(AH1585)*SQRT(1+(G1585)^2),1E-6))^(2/3),1E-6)))^2</f>
        <v/>
      </c>
    </row>
    <row r="1586">
      <c r="A1586" t="n">
        <v>24</v>
      </c>
      <c r="B1586" t="n">
        <v>23</v>
      </c>
      <c r="C1586" t="n">
        <v>616065.73</v>
      </c>
      <c r="D1586" t="n">
        <v>3096598.868</v>
      </c>
      <c r="E1586" t="n">
        <v>628.978</v>
      </c>
      <c r="F1586" t="n">
        <v>15</v>
      </c>
      <c r="G1586" t="n">
        <v>0</v>
      </c>
      <c r="H1586" t="inlineStr">
        <is>
          <t>Normal</t>
        </is>
      </c>
      <c r="I1586" t="n">
        <v>0</v>
      </c>
      <c r="J1586">
        <f>B1586-B1585</f>
        <v/>
      </c>
      <c r="K1586">
        <f>MAX(0.05,K1585-AO1585)</f>
        <v/>
      </c>
      <c r="L1586">
        <f>IF($D$20=0,IFERROR(L1585,MAX($D$16,POWER((ABS(K1586)^2)/($I$5*MAX(F1586,0.1)^2),1/3))),IF(IFERROR(V1585,0)=0,IFERROR(L1585,MAX($D$16,POWER((ABS(K1586)^2)/($I$5*MAX(F1586,0.1)^2),1/3))),IF(OR(IFERROR(L1586,0)=0,IFERROR(S1585,0)&lt;1,IFERROR(S1586,0)&lt;1),MAX($D$16,POWER((ABS(K1586)^2)/($I$5*MAX(F1586,0.1)^2),1/3)),IF(IFERROR(U1586,0)&gt;0,MAX($D$16,IFERROR(L1586,0)+((IFERROR(U1586,0))*$D$18*IF((IFERROR(S1586,0))&lt;1,1,-1))),IF(IFERROR(U1586,0)&lt;0,IF(ABS((MAX($D$16,POWER((ABS(K1586)^2)/($I$5*MAX(F1586,0.1)^2),1/3)))-IFERROR(L1586,0))&gt;$D$19,MAX($D$16,IF((MAX($D$16,POWER((ABS(K1586)^2)/($I$5*MAX(F1586,0.1)^2),1/3)))&gt;IFERROR(L1586,0),MIN((MAX($D$16,POWER((ABS(K1586)^2)/($I$5*MAX(F1586,0.1)^2),1/3))),IFERROR(L1586,0)+(MIN(ABS(IFERROR(U1586,0))*$D$18,ABS((MAX($D$16,POWER((ABS(K1586)^2)/($I$5*MAX(F1586,0.1)^2),1/3)))-IFERROR(L1586,0))))),MAX((MAX($D$16,POWER((ABS(K1586)^2)/($I$5*MAX(F1586,0.1)^2),1/3))),IFERROR(L1586,0)-(MIN(ABS(IFERROR(U1586,0))*$D$18,ABS((MAX($D$16,POWER((ABS(K1586)^2)/($I$5*MAX(F1586,0.1)^2),1/3)))-IFERROR(L1586,0))))))),MAX($D$16,POWER((ABS(K1586)^2)/($I$5*MAX(F1586,0.1)^2),1/3))),MAX($D$16,IFERROR(L1586,0)))))))</f>
        <v/>
      </c>
      <c r="M1586">
        <f>((F1586)+(G1586)*(L1586))*(L1586)</f>
        <v/>
      </c>
      <c r="N1586">
        <f>(((F1586)+(G1586)*(L1586))*(L1586))/MAX((F1586)+2*(L1586)*SQRT(1+(G1586)^2),1E-6)</f>
        <v/>
      </c>
      <c r="O1586">
        <f>ABS(K1586)/MAX(((F1586)+(G1586)*(L1586))*(L1586),1E-6)</f>
        <v/>
      </c>
      <c r="P1586">
        <f>E1586+L1586</f>
        <v/>
      </c>
      <c r="Q1586">
        <f>P1586+((ABS(K1586)/MAX(((F1586)+(G1586)*(L1586))*(L1586),1E-6))^2)/(2*$I$5)</f>
        <v/>
      </c>
      <c r="R1586">
        <f>((ABS(K1586)*$D$6)/(MAX(((F1586)+(G1586)*(L1586))*(L1586),1E-6)*MAX(((((F1586)+(G1586)*(L1586))*(L1586))/MAX((F1586)+2*(L1586)*SQRT(1+(G1586)^2),1E-6))^(2/3),1E-6)))^2</f>
        <v/>
      </c>
      <c r="S1586">
        <f>ABS(ABS(K1586)/MAX(((F1586)+(G1586)*(L1586))*(L1586),1E-6))/SQRT($I$5*MAX((((F1586)+(G1586)*(L1586))*(L1586))/MAX((F1586)+2*(G1586)*(L1586),1E-6),1E-6))</f>
        <v/>
      </c>
      <c r="T1586">
        <f>((F1586)*(L1586)^2)/2+(G1586)*(L1586)^3/3+(ABS(K1586)^2)/($I$5*MAX(((F1586)+(G1586)*(L1586))*(L1586),1E-6))</f>
        <v/>
      </c>
      <c r="U1586">
        <f>IF($D$20=0,0,IFERROR(Q1585-(((R1585+R1586)/2)*J1586)-(IF(O1585&gt;O1586,$D$8*((O1585^2-O1586^2)/(2*$I$5)),$D$9*((O1586^2-O1585^2)/(2*$I$5)))+($D$10*(ABS(I1586)/90)*(MAX(O1585^2,O1586^2)/(2*$I$5))))-Q1586,0))</f>
        <v/>
      </c>
      <c r="V1586">
        <f>IF($D$20=0,1,IFERROR(IF(ROUND(S1586,3)=1,1,IF(AND(ABS(U1586)&lt;$D$19,S1586&gt;1),1,0)),0))</f>
        <v/>
      </c>
      <c r="W1586">
        <f>IF($D$20=0,IFERROR(W1587,MAX($D$16,POWER((ABS(K1586)^2)/($I$5*MAX(F1586,0.1)^2),1/3))),IF(IFERROR(AG1587,0)=0,IFERROR(W1587,MAX($D$16,POWER((ABS(K1586)^2)/($I$5*MAX(F1586,0.1)^2),1/3))),IF(OR(IFERROR(W1586,0)=0,IFERROR(AD1587,0)&gt;1),MAX($D$16,POWER((ABS(K1586)^2)/($I$5*MAX(F1586,0.1)^2),1/3)),IF(IFERROR(AF1586,0)&gt;0,MAX($D$16,IFERROR(W1586,0)+((IFERROR(AF1586,0))*$D$18*IF((IFERROR(AD1586,0))&lt;1,1,-1))),IF(IFERROR(AF1586,0)&lt;0,IF(ABS((MAX($D$16,POWER((ABS(K1586)^2)/($I$5*MAX(F1586,0.1)^2),1/3)))-IFERROR(W1586,0))&gt;$D$19,MAX($D$16,IF((MAX($D$16,POWER((ABS(K1586)^2)/($I$5*MAX(F1586,0.1)^2),1/3)))&gt;IFERROR(W1586,0),MIN((MAX($D$16,POWER((ABS(K1586)^2)/($I$5*MAX(F1586,0.1)^2),1/3))),IFERROR(W1586,0)+(MIN(ABS(IFERROR(AF1586,0))*$D$18,ABS((MAX($D$16,POWER((ABS(K1586)^2)/($I$5*MAX(F1586,0.1)^2),1/3)))-IFERROR(W1586,0))))),MAX((MAX($D$16,POWER((ABS(K1586)^2)/($I$5*MAX(F1586,0.1)^2),1/3))),IFERROR(W1586,0)-(MIN(ABS(IFERROR(AF1586,0))*$D$18,ABS((MAX($D$16,POWER((ABS(K1586)^2)/($I$5*MAX(F1586,0.1)^2),1/3)))-IFERROR(W1586,0))))))),MAX($D$16,POWER((ABS(K1586)^2)/($I$5*MAX(F1586,0.1)^2),1/3))),MAX($D$16,IFERROR(W1586,0)))))))</f>
        <v/>
      </c>
      <c r="X1586">
        <f>((F1586)+(G1586)*(W1586))*(W1586)</f>
        <v/>
      </c>
      <c r="Y1586">
        <f>(((F1586)+(G1586)*(W1586))*(W1586))/MAX((F1586)+2*(W1586)*SQRT(1+(G1586)^2),1E-6)</f>
        <v/>
      </c>
      <c r="Z1586">
        <f>ABS(K1586)/MAX(((F1586)+(G1586)*(W1586))*(W1586),1E-6)</f>
        <v/>
      </c>
      <c r="AA1586">
        <f>E1586+W1586</f>
        <v/>
      </c>
      <c r="AB1586">
        <f>AA1586+((ABS(K1586)/MAX(((F1586)+(G1586)*(W1586))*(W1586),1E-6))^2)/(2*$I$5)</f>
        <v/>
      </c>
      <c r="AC1586">
        <f>((ABS(K1586)*$D$6)/(MAX(((F1586)+(G1586)*(W1586))*(W1586),1E-6)*MAX(((((F1586)+(G1586)*(W1586))*(W1586))/MAX((F1586)+2*(W1586)*SQRT(1+(G1586)^2),1E-6))^(2/3),1E-6)))^2</f>
        <v/>
      </c>
      <c r="AD1586">
        <f>ABS(ABS(K1586)/MAX(((F1586)+(G1586)*(W1586))*(W1586),1E-6))/SQRT($I$5*MAX((((F1586)+(G1586)*(W1586))*(W1586))/MAX((F1586)+2*(G1586)*(W1586),1E-6),1E-6))</f>
        <v/>
      </c>
      <c r="AE1586">
        <f>((F1586)*(W1586)^2)/2+(G1586)*(W1586)^3/3+(ABS(K1586)^2)/($I$5*MAX(((F1586)+(G1586)*(W1586))*(W1586),1E-6))</f>
        <v/>
      </c>
      <c r="AF1586">
        <f>IF($D$20=0,0,IFERROR(AB1587+(((AC1586+AC1587)/2)*J1587)+(IF(Z1586&gt;Z1587,$D$8*((Z1586^2-Z1587^2)/(2*$I$5)),$D$9*((Z1587^2-Z1586^2)/(2*$I$5)))+($D$10*(ABS(I1587)/90)*(MAX(Z1586^2,Z1587^2)/(2*$I$5))))-AB1586,0))</f>
        <v/>
      </c>
      <c r="AG1586">
        <f>IF($D$20=0,1,IFERROR(IF(ROUND(AD1586,3)=1,1,IF(AND(ABS(AF1586)&lt;$D$19,AD1586&lt;1),1,0)),0))</f>
        <v/>
      </c>
      <c r="AH1586">
        <f>IFERROR(IF(V34="Supercritical",MAX($D$16,IFERROR(L1586,MAX($D$16,POWER((ABS(K1586)^2)/($I$5*MAX(F1586,0.1)^2),1/3)))),IF(V34="Subcritical",MAX($D$16,IFERROR(W1586,MAX($D$16,POWER((ABS(K1586)^2)/($I$5*MAX(F1586,0.1)^2),1/3)))),IF(AND(IFERROR(V1586,0)=1,IFERROR(AG1586,0)=1),IF(IFERROR(T1586,-1E99)&gt;=IFERROR(AE1586,-1E99),MAX($D$16,IFERROR(L1586,MAX($D$16,POWER((ABS(K1586)^2)/($I$5*MAX(F1586,0.1)^2),1/3)))),MAX($D$16,IFERROR(W1586,MAX($D$16,POWER((ABS(K1586)^2)/($I$5*MAX(F1586,0.1)^2),1/3))))),IF(IFERROR(V1586,0)=1,MAX($D$16,IFERROR(L1586,MAX($D$16,POWER((ABS(K1586)^2)/($I$5*MAX(F1586,0.1)^2),1/3)))),IF(IFERROR(AG1586,0)=1,MAX($D$16,IFERROR(W1586,MAX($D$16,POWER((ABS(K1586)^2)/($I$5*MAX(F1586,0.1)^2),1/3)))),MAX($D$16,POWER((ABS(K1586)^2)/($I$5*MAX(F1586,0.1)^2),1/3))))))),MAX($D$16,POWER((ABS(K1586)^2)/($I$5*MAX(F1586,0.1)^2),1/3)))</f>
        <v/>
      </c>
      <c r="AI1586">
        <f>E1586+AH1586</f>
        <v/>
      </c>
      <c r="AJ1586">
        <f>AI1586+((ABS(K1586)/MAX(((F1586)+(G1586)*(AH1586))*(AH1586),1E-6))^2)/(2*$I$5)</f>
        <v/>
      </c>
      <c r="AK1586" t="n">
        <v>635.5</v>
      </c>
      <c r="AM1586">
        <f>IF($D$20=0,IFERROR(AM1586,0),IF(($D$12*MAX(J1586,0.1)*POWER(MAX(0,AI1586-AK1586),1.5))&lt;=0,0,MAX(0,IFERROR(AM1586,0)+($D$25*(($D$12*MAX(J1586,0.1)*POWER(MAX(0,AI1586-AK1586),1.5))-IFERROR(AM1586,0))))))</f>
        <v/>
      </c>
      <c r="AN1586" t="n">
        <v>0</v>
      </c>
      <c r="AO1586">
        <f>AM1586+AN1586</f>
        <v/>
      </c>
      <c r="AP1586">
        <f>AP1585+AO1586</f>
        <v/>
      </c>
      <c r="AQ1586">
        <f>ABS(ABS(K1586)/MAX(((F1586)+(G1586)*(AH1586))*(AH1586),1E-6))/SQRT($I$5*MAX((((F1586)+(G1586)*(AH1586))*(AH1586))/MAX((F1586)+2*(G1586)*(AH1586),1E-6),1E-6))</f>
        <v/>
      </c>
      <c r="AR1586">
        <f>IF(AQ1586&lt;1,"Subcritical","Supercritical")</f>
        <v/>
      </c>
      <c r="AS1586">
        <f>((ABS(K1586)*$D$6)/(MAX(((F1586)+(G1586)*(AH1586))*(AH1586),1E-6)*MAX(((((F1586)+(G1586)*(AH1586))*(AH1586))/MAX((F1586)+2*(AH1586)*SQRT(1+(G1586)^2),1E-6))^(2/3),1E-6)))^2</f>
        <v/>
      </c>
    </row>
    <row r="1587">
      <c r="A1587" t="n">
        <v>25</v>
      </c>
      <c r="B1587" t="n">
        <v>24</v>
      </c>
      <c r="C1587" t="n">
        <v>616065.73</v>
      </c>
      <c r="D1587" t="n">
        <v>3096597.868</v>
      </c>
      <c r="E1587" t="n">
        <v>628.978</v>
      </c>
      <c r="F1587" t="n">
        <v>15</v>
      </c>
      <c r="G1587" t="n">
        <v>0</v>
      </c>
      <c r="H1587" t="inlineStr">
        <is>
          <t>Normal</t>
        </is>
      </c>
      <c r="I1587" t="n">
        <v>0</v>
      </c>
      <c r="J1587">
        <f>B1587-B1586</f>
        <v/>
      </c>
      <c r="K1587">
        <f>MAX(0.05,K1586-AO1586)</f>
        <v/>
      </c>
      <c r="L1587">
        <f>IF($D$20=0,IFERROR(L1586,MAX($D$16,POWER((ABS(K1587)^2)/($I$5*MAX(F1587,0.1)^2),1/3))),IF(IFERROR(V1586,0)=0,IFERROR(L1586,MAX($D$16,POWER((ABS(K1587)^2)/($I$5*MAX(F1587,0.1)^2),1/3))),IF(OR(IFERROR(L1587,0)=0,IFERROR(S1586,0)&lt;1,IFERROR(S1587,0)&lt;1),MAX($D$16,POWER((ABS(K1587)^2)/($I$5*MAX(F1587,0.1)^2),1/3)),IF(IFERROR(U1587,0)&gt;0,MAX($D$16,IFERROR(L1587,0)+((IFERROR(U1587,0))*$D$18*IF((IFERROR(S1587,0))&lt;1,1,-1))),IF(IFERROR(U1587,0)&lt;0,IF(ABS((MAX($D$16,POWER((ABS(K1587)^2)/($I$5*MAX(F1587,0.1)^2),1/3)))-IFERROR(L1587,0))&gt;$D$19,MAX($D$16,IF((MAX($D$16,POWER((ABS(K1587)^2)/($I$5*MAX(F1587,0.1)^2),1/3)))&gt;IFERROR(L1587,0),MIN((MAX($D$16,POWER((ABS(K1587)^2)/($I$5*MAX(F1587,0.1)^2),1/3))),IFERROR(L1587,0)+(MIN(ABS(IFERROR(U1587,0))*$D$18,ABS((MAX($D$16,POWER((ABS(K1587)^2)/($I$5*MAX(F1587,0.1)^2),1/3)))-IFERROR(L1587,0))))),MAX((MAX($D$16,POWER((ABS(K1587)^2)/($I$5*MAX(F1587,0.1)^2),1/3))),IFERROR(L1587,0)-(MIN(ABS(IFERROR(U1587,0))*$D$18,ABS((MAX($D$16,POWER((ABS(K1587)^2)/($I$5*MAX(F1587,0.1)^2),1/3)))-IFERROR(L1587,0))))))),MAX($D$16,POWER((ABS(K1587)^2)/($I$5*MAX(F1587,0.1)^2),1/3))),MAX($D$16,IFERROR(L1587,0)))))))</f>
        <v/>
      </c>
      <c r="M1587">
        <f>((F1587)+(G1587)*(L1587))*(L1587)</f>
        <v/>
      </c>
      <c r="N1587">
        <f>(((F1587)+(G1587)*(L1587))*(L1587))/MAX((F1587)+2*(L1587)*SQRT(1+(G1587)^2),1E-6)</f>
        <v/>
      </c>
      <c r="O1587">
        <f>ABS(K1587)/MAX(((F1587)+(G1587)*(L1587))*(L1587),1E-6)</f>
        <v/>
      </c>
      <c r="P1587">
        <f>E1587+L1587</f>
        <v/>
      </c>
      <c r="Q1587">
        <f>P1587+((ABS(K1587)/MAX(((F1587)+(G1587)*(L1587))*(L1587),1E-6))^2)/(2*$I$5)</f>
        <v/>
      </c>
      <c r="R1587">
        <f>((ABS(K1587)*$D$6)/(MAX(((F1587)+(G1587)*(L1587))*(L1587),1E-6)*MAX(((((F1587)+(G1587)*(L1587))*(L1587))/MAX((F1587)+2*(L1587)*SQRT(1+(G1587)^2),1E-6))^(2/3),1E-6)))^2</f>
        <v/>
      </c>
      <c r="S1587">
        <f>ABS(ABS(K1587)/MAX(((F1587)+(G1587)*(L1587))*(L1587),1E-6))/SQRT($I$5*MAX((((F1587)+(G1587)*(L1587))*(L1587))/MAX((F1587)+2*(G1587)*(L1587),1E-6),1E-6))</f>
        <v/>
      </c>
      <c r="T1587">
        <f>((F1587)*(L1587)^2)/2+(G1587)*(L1587)^3/3+(ABS(K1587)^2)/($I$5*MAX(((F1587)+(G1587)*(L1587))*(L1587),1E-6))</f>
        <v/>
      </c>
      <c r="U1587">
        <f>IF($D$20=0,0,IFERROR(Q1586-(((R1586+R1587)/2)*J1587)-(IF(O1586&gt;O1587,$D$8*((O1586^2-O1587^2)/(2*$I$5)),$D$9*((O1587^2-O1586^2)/(2*$I$5)))+($D$10*(ABS(I1587)/90)*(MAX(O1586^2,O1587^2)/(2*$I$5))))-Q1587,0))</f>
        <v/>
      </c>
      <c r="V1587">
        <f>IF($D$20=0,1,IFERROR(IF(ROUND(S1587,3)=1,1,IF(AND(ABS(U1587)&lt;$D$19,S1587&gt;1),1,0)),0))</f>
        <v/>
      </c>
      <c r="W1587">
        <f>IF($D$20=0,IFERROR(W1588,MAX($D$16,POWER((ABS(K1587)^2)/($I$5*MAX(F1587,0.1)^2),1/3))),IF(IFERROR(AG1588,0)=0,IFERROR(W1588,MAX($D$16,POWER((ABS(K1587)^2)/($I$5*MAX(F1587,0.1)^2),1/3))),IF(OR(IFERROR(W1587,0)=0,IFERROR(AD1588,0)&gt;1),MAX($D$16,POWER((ABS(K1587)^2)/($I$5*MAX(F1587,0.1)^2),1/3)),IF(IFERROR(AF1587,0)&gt;0,MAX($D$16,IFERROR(W1587,0)+((IFERROR(AF1587,0))*$D$18*IF((IFERROR(AD1587,0))&lt;1,1,-1))),IF(IFERROR(AF1587,0)&lt;0,IF(ABS((MAX($D$16,POWER((ABS(K1587)^2)/($I$5*MAX(F1587,0.1)^2),1/3)))-IFERROR(W1587,0))&gt;$D$19,MAX($D$16,IF((MAX($D$16,POWER((ABS(K1587)^2)/($I$5*MAX(F1587,0.1)^2),1/3)))&gt;IFERROR(W1587,0),MIN((MAX($D$16,POWER((ABS(K1587)^2)/($I$5*MAX(F1587,0.1)^2),1/3))),IFERROR(W1587,0)+(MIN(ABS(IFERROR(AF1587,0))*$D$18,ABS((MAX($D$16,POWER((ABS(K1587)^2)/($I$5*MAX(F1587,0.1)^2),1/3)))-IFERROR(W1587,0))))),MAX((MAX($D$16,POWER((ABS(K1587)^2)/($I$5*MAX(F1587,0.1)^2),1/3))),IFERROR(W1587,0)-(MIN(ABS(IFERROR(AF1587,0))*$D$18,ABS((MAX($D$16,POWER((ABS(K1587)^2)/($I$5*MAX(F1587,0.1)^2),1/3)))-IFERROR(W1587,0))))))),MAX($D$16,POWER((ABS(K1587)^2)/($I$5*MAX(F1587,0.1)^2),1/3))),MAX($D$16,IFERROR(W1587,0)))))))</f>
        <v/>
      </c>
      <c r="X1587">
        <f>((F1587)+(G1587)*(W1587))*(W1587)</f>
        <v/>
      </c>
      <c r="Y1587">
        <f>(((F1587)+(G1587)*(W1587))*(W1587))/MAX((F1587)+2*(W1587)*SQRT(1+(G1587)^2),1E-6)</f>
        <v/>
      </c>
      <c r="Z1587">
        <f>ABS(K1587)/MAX(((F1587)+(G1587)*(W1587))*(W1587),1E-6)</f>
        <v/>
      </c>
      <c r="AA1587">
        <f>E1587+W1587</f>
        <v/>
      </c>
      <c r="AB1587">
        <f>AA1587+((ABS(K1587)/MAX(((F1587)+(G1587)*(W1587))*(W1587),1E-6))^2)/(2*$I$5)</f>
        <v/>
      </c>
      <c r="AC1587">
        <f>((ABS(K1587)*$D$6)/(MAX(((F1587)+(G1587)*(W1587))*(W1587),1E-6)*MAX(((((F1587)+(G1587)*(W1587))*(W1587))/MAX((F1587)+2*(W1587)*SQRT(1+(G1587)^2),1E-6))^(2/3),1E-6)))^2</f>
        <v/>
      </c>
      <c r="AD1587">
        <f>ABS(ABS(K1587)/MAX(((F1587)+(G1587)*(W1587))*(W1587),1E-6))/SQRT($I$5*MAX((((F1587)+(G1587)*(W1587))*(W1587))/MAX((F1587)+2*(G1587)*(W1587),1E-6),1E-6))</f>
        <v/>
      </c>
      <c r="AE1587">
        <f>((F1587)*(W1587)^2)/2+(G1587)*(W1587)^3/3+(ABS(K1587)^2)/($I$5*MAX(((F1587)+(G1587)*(W1587))*(W1587),1E-6))</f>
        <v/>
      </c>
      <c r="AF1587">
        <f>IF($D$20=0,0,IFERROR(AB1588+(((AC1587+AC1588)/2)*J1588)+(IF(Z1587&gt;Z1588,$D$8*((Z1587^2-Z1588^2)/(2*$I$5)),$D$9*((Z1588^2-Z1587^2)/(2*$I$5)))+($D$10*(ABS(I1588)/90)*(MAX(Z1587^2,Z1588^2)/(2*$I$5))))-AB1587,0))</f>
        <v/>
      </c>
      <c r="AG1587">
        <f>IF($D$20=0,1,IFERROR(IF(ROUND(AD1587,3)=1,1,IF(AND(ABS(AF1587)&lt;$D$19,AD1587&lt;1),1,0)),0))</f>
        <v/>
      </c>
      <c r="AH1587">
        <f>IFERROR(IF(V34="Supercritical",MAX($D$16,IFERROR(L1587,MAX($D$16,POWER((ABS(K1587)^2)/($I$5*MAX(F1587,0.1)^2),1/3)))),IF(V34="Subcritical",MAX($D$16,IFERROR(W1587,MAX($D$16,POWER((ABS(K1587)^2)/($I$5*MAX(F1587,0.1)^2),1/3)))),IF(AND(IFERROR(V1587,0)=1,IFERROR(AG1587,0)=1),IF(IFERROR(T1587,-1E99)&gt;=IFERROR(AE1587,-1E99),MAX($D$16,IFERROR(L1587,MAX($D$16,POWER((ABS(K1587)^2)/($I$5*MAX(F1587,0.1)^2),1/3)))),MAX($D$16,IFERROR(W1587,MAX($D$16,POWER((ABS(K1587)^2)/($I$5*MAX(F1587,0.1)^2),1/3))))),IF(IFERROR(V1587,0)=1,MAX($D$16,IFERROR(L1587,MAX($D$16,POWER((ABS(K1587)^2)/($I$5*MAX(F1587,0.1)^2),1/3)))),IF(IFERROR(AG1587,0)=1,MAX($D$16,IFERROR(W1587,MAX($D$16,POWER((ABS(K1587)^2)/($I$5*MAX(F1587,0.1)^2),1/3)))),MAX($D$16,POWER((ABS(K1587)^2)/($I$5*MAX(F1587,0.1)^2),1/3))))))),MAX($D$16,POWER((ABS(K1587)^2)/($I$5*MAX(F1587,0.1)^2),1/3)))</f>
        <v/>
      </c>
      <c r="AI1587">
        <f>E1587+AH1587</f>
        <v/>
      </c>
      <c r="AJ1587">
        <f>AI1587+((ABS(K1587)/MAX(((F1587)+(G1587)*(AH1587))*(AH1587),1E-6))^2)/(2*$I$5)</f>
        <v/>
      </c>
      <c r="AK1587" t="n">
        <v>635.5</v>
      </c>
      <c r="AM1587">
        <f>IF($D$20=0,IFERROR(AM1587,0),IF(($D$12*MAX(J1587,0.1)*POWER(MAX(0,AI1587-AK1587),1.5))&lt;=0,0,MAX(0,IFERROR(AM1587,0)+($D$25*(($D$12*MAX(J1587,0.1)*POWER(MAX(0,AI1587-AK1587),1.5))-IFERROR(AM1587,0))))))</f>
        <v/>
      </c>
      <c r="AN1587" t="n">
        <v>0</v>
      </c>
      <c r="AO1587">
        <f>AM1587+AN1587</f>
        <v/>
      </c>
      <c r="AP1587">
        <f>AP1586+AO1587</f>
        <v/>
      </c>
      <c r="AQ1587">
        <f>ABS(ABS(K1587)/MAX(((F1587)+(G1587)*(AH1587))*(AH1587),1E-6))/SQRT($I$5*MAX((((F1587)+(G1587)*(AH1587))*(AH1587))/MAX((F1587)+2*(G1587)*(AH1587),1E-6),1E-6))</f>
        <v/>
      </c>
      <c r="AR1587">
        <f>IF(AQ1587&lt;1,"Subcritical","Supercritical")</f>
        <v/>
      </c>
      <c r="AS1587">
        <f>((ABS(K1587)*$D$6)/(MAX(((F1587)+(G1587)*(AH1587))*(AH1587),1E-6)*MAX(((((F1587)+(G1587)*(AH1587))*(AH1587))/MAX((F1587)+2*(AH1587)*SQRT(1+(G1587)^2),1E-6))^(2/3),1E-6)))^2</f>
        <v/>
      </c>
    </row>
    <row r="1588">
      <c r="A1588" t="n">
        <v>26</v>
      </c>
      <c r="B1588" t="n">
        <v>25</v>
      </c>
      <c r="C1588" t="n">
        <v>616065.73</v>
      </c>
      <c r="D1588" t="n">
        <v>3096596.868</v>
      </c>
      <c r="E1588" t="n">
        <v>628.978</v>
      </c>
      <c r="F1588" t="n">
        <v>15</v>
      </c>
      <c r="G1588" t="n">
        <v>0</v>
      </c>
      <c r="H1588" t="inlineStr">
        <is>
          <t>Normal</t>
        </is>
      </c>
      <c r="I1588" t="n">
        <v>0</v>
      </c>
      <c r="J1588">
        <f>B1588-B1587</f>
        <v/>
      </c>
      <c r="K1588">
        <f>MAX(0.05,K1587-AO1587)</f>
        <v/>
      </c>
      <c r="L1588">
        <f>IF($D$20=0,IFERROR(L1587,MAX($D$16,POWER((ABS(K1588)^2)/($I$5*MAX(F1588,0.1)^2),1/3))),IF(IFERROR(V1587,0)=0,IFERROR(L1587,MAX($D$16,POWER((ABS(K1588)^2)/($I$5*MAX(F1588,0.1)^2),1/3))),IF(OR(IFERROR(L1588,0)=0,IFERROR(S1587,0)&lt;1,IFERROR(S1588,0)&lt;1),MAX($D$16,POWER((ABS(K1588)^2)/($I$5*MAX(F1588,0.1)^2),1/3)),IF(IFERROR(U1588,0)&gt;0,MAX($D$16,IFERROR(L1588,0)+((IFERROR(U1588,0))*$D$18*IF((IFERROR(S1588,0))&lt;1,1,-1))),IF(IFERROR(U1588,0)&lt;0,IF(ABS((MAX($D$16,POWER((ABS(K1588)^2)/($I$5*MAX(F1588,0.1)^2),1/3)))-IFERROR(L1588,0))&gt;$D$19,MAX($D$16,IF((MAX($D$16,POWER((ABS(K1588)^2)/($I$5*MAX(F1588,0.1)^2),1/3)))&gt;IFERROR(L1588,0),MIN((MAX($D$16,POWER((ABS(K1588)^2)/($I$5*MAX(F1588,0.1)^2),1/3))),IFERROR(L1588,0)+(MIN(ABS(IFERROR(U1588,0))*$D$18,ABS((MAX($D$16,POWER((ABS(K1588)^2)/($I$5*MAX(F1588,0.1)^2),1/3)))-IFERROR(L1588,0))))),MAX((MAX($D$16,POWER((ABS(K1588)^2)/($I$5*MAX(F1588,0.1)^2),1/3))),IFERROR(L1588,0)-(MIN(ABS(IFERROR(U1588,0))*$D$18,ABS((MAX($D$16,POWER((ABS(K1588)^2)/($I$5*MAX(F1588,0.1)^2),1/3)))-IFERROR(L1588,0))))))),MAX($D$16,POWER((ABS(K1588)^2)/($I$5*MAX(F1588,0.1)^2),1/3))),MAX($D$16,IFERROR(L1588,0)))))))</f>
        <v/>
      </c>
      <c r="M1588">
        <f>((F1588)+(G1588)*(L1588))*(L1588)</f>
        <v/>
      </c>
      <c r="N1588">
        <f>(((F1588)+(G1588)*(L1588))*(L1588))/MAX((F1588)+2*(L1588)*SQRT(1+(G1588)^2),1E-6)</f>
        <v/>
      </c>
      <c r="O1588">
        <f>ABS(K1588)/MAX(((F1588)+(G1588)*(L1588))*(L1588),1E-6)</f>
        <v/>
      </c>
      <c r="P1588">
        <f>E1588+L1588</f>
        <v/>
      </c>
      <c r="Q1588">
        <f>P1588+((ABS(K1588)/MAX(((F1588)+(G1588)*(L1588))*(L1588),1E-6))^2)/(2*$I$5)</f>
        <v/>
      </c>
      <c r="R1588">
        <f>((ABS(K1588)*$D$6)/(MAX(((F1588)+(G1588)*(L1588))*(L1588),1E-6)*MAX(((((F1588)+(G1588)*(L1588))*(L1588))/MAX((F1588)+2*(L1588)*SQRT(1+(G1588)^2),1E-6))^(2/3),1E-6)))^2</f>
        <v/>
      </c>
      <c r="S1588">
        <f>ABS(ABS(K1588)/MAX(((F1588)+(G1588)*(L1588))*(L1588),1E-6))/SQRT($I$5*MAX((((F1588)+(G1588)*(L1588))*(L1588))/MAX((F1588)+2*(G1588)*(L1588),1E-6),1E-6))</f>
        <v/>
      </c>
      <c r="T1588">
        <f>((F1588)*(L1588)^2)/2+(G1588)*(L1588)^3/3+(ABS(K1588)^2)/($I$5*MAX(((F1588)+(G1588)*(L1588))*(L1588),1E-6))</f>
        <v/>
      </c>
      <c r="U1588">
        <f>IF($D$20=0,0,IFERROR(Q1587-(((R1587+R1588)/2)*J1588)-(IF(O1587&gt;O1588,$D$8*((O1587^2-O1588^2)/(2*$I$5)),$D$9*((O1588^2-O1587^2)/(2*$I$5)))+($D$10*(ABS(I1588)/90)*(MAX(O1587^2,O1588^2)/(2*$I$5))))-Q1588,0))</f>
        <v/>
      </c>
      <c r="V1588">
        <f>IF($D$20=0,1,IFERROR(IF(ROUND(S1588,3)=1,1,IF(AND(ABS(U1588)&lt;$D$19,S1588&gt;1),1,0)),0))</f>
        <v/>
      </c>
      <c r="W1588">
        <f>IF($D$20=0,IFERROR(W1589,MAX($D$16,POWER((ABS(K1588)^2)/($I$5*MAX(F1588,0.1)^2),1/3))),IF(IFERROR(AG1589,0)=0,IFERROR(W1589,MAX($D$16,POWER((ABS(K1588)^2)/($I$5*MAX(F1588,0.1)^2),1/3))),IF(OR(IFERROR(W1588,0)=0,IFERROR(AD1589,0)&gt;1),MAX($D$16,POWER((ABS(K1588)^2)/($I$5*MAX(F1588,0.1)^2),1/3)),IF(IFERROR(AF1588,0)&gt;0,MAX($D$16,IFERROR(W1588,0)+((IFERROR(AF1588,0))*$D$18*IF((IFERROR(AD1588,0))&lt;1,1,-1))),IF(IFERROR(AF1588,0)&lt;0,IF(ABS((MAX($D$16,POWER((ABS(K1588)^2)/($I$5*MAX(F1588,0.1)^2),1/3)))-IFERROR(W1588,0))&gt;$D$19,MAX($D$16,IF((MAX($D$16,POWER((ABS(K1588)^2)/($I$5*MAX(F1588,0.1)^2),1/3)))&gt;IFERROR(W1588,0),MIN((MAX($D$16,POWER((ABS(K1588)^2)/($I$5*MAX(F1588,0.1)^2),1/3))),IFERROR(W1588,0)+(MIN(ABS(IFERROR(AF1588,0))*$D$18,ABS((MAX($D$16,POWER((ABS(K1588)^2)/($I$5*MAX(F1588,0.1)^2),1/3)))-IFERROR(W1588,0))))),MAX((MAX($D$16,POWER((ABS(K1588)^2)/($I$5*MAX(F1588,0.1)^2),1/3))),IFERROR(W1588,0)-(MIN(ABS(IFERROR(AF1588,0))*$D$18,ABS((MAX($D$16,POWER((ABS(K1588)^2)/($I$5*MAX(F1588,0.1)^2),1/3)))-IFERROR(W1588,0))))))),MAX($D$16,POWER((ABS(K1588)^2)/($I$5*MAX(F1588,0.1)^2),1/3))),MAX($D$16,IFERROR(W1588,0)))))))</f>
        <v/>
      </c>
      <c r="X1588">
        <f>((F1588)+(G1588)*(W1588))*(W1588)</f>
        <v/>
      </c>
      <c r="Y1588">
        <f>(((F1588)+(G1588)*(W1588))*(W1588))/MAX((F1588)+2*(W1588)*SQRT(1+(G1588)^2),1E-6)</f>
        <v/>
      </c>
      <c r="Z1588">
        <f>ABS(K1588)/MAX(((F1588)+(G1588)*(W1588))*(W1588),1E-6)</f>
        <v/>
      </c>
      <c r="AA1588">
        <f>E1588+W1588</f>
        <v/>
      </c>
      <c r="AB1588">
        <f>AA1588+((ABS(K1588)/MAX(((F1588)+(G1588)*(W1588))*(W1588),1E-6))^2)/(2*$I$5)</f>
        <v/>
      </c>
      <c r="AC1588">
        <f>((ABS(K1588)*$D$6)/(MAX(((F1588)+(G1588)*(W1588))*(W1588),1E-6)*MAX(((((F1588)+(G1588)*(W1588))*(W1588))/MAX((F1588)+2*(W1588)*SQRT(1+(G1588)^2),1E-6))^(2/3),1E-6)))^2</f>
        <v/>
      </c>
      <c r="AD1588">
        <f>ABS(ABS(K1588)/MAX(((F1588)+(G1588)*(W1588))*(W1588),1E-6))/SQRT($I$5*MAX((((F1588)+(G1588)*(W1588))*(W1588))/MAX((F1588)+2*(G1588)*(W1588),1E-6),1E-6))</f>
        <v/>
      </c>
      <c r="AE1588">
        <f>((F1588)*(W1588)^2)/2+(G1588)*(W1588)^3/3+(ABS(K1588)^2)/($I$5*MAX(((F1588)+(G1588)*(W1588))*(W1588),1E-6))</f>
        <v/>
      </c>
      <c r="AF1588">
        <f>IF($D$20=0,0,IFERROR(AB1589+(((AC1588+AC1589)/2)*J1589)+(IF(Z1588&gt;Z1589,$D$8*((Z1588^2-Z1589^2)/(2*$I$5)),$D$9*((Z1589^2-Z1588^2)/(2*$I$5)))+($D$10*(ABS(I1589)/90)*(MAX(Z1588^2,Z1589^2)/(2*$I$5))))-AB1588,0))</f>
        <v/>
      </c>
      <c r="AG1588">
        <f>IF($D$20=0,1,IFERROR(IF(ROUND(AD1588,3)=1,1,IF(AND(ABS(AF1588)&lt;$D$19,AD1588&lt;1),1,0)),0))</f>
        <v/>
      </c>
      <c r="AH1588">
        <f>IFERROR(IF(V34="Supercritical",MAX($D$16,IFERROR(L1588,MAX($D$16,POWER((ABS(K1588)^2)/($I$5*MAX(F1588,0.1)^2),1/3)))),IF(V34="Subcritical",MAX($D$16,IFERROR(W1588,MAX($D$16,POWER((ABS(K1588)^2)/($I$5*MAX(F1588,0.1)^2),1/3)))),IF(AND(IFERROR(V1588,0)=1,IFERROR(AG1588,0)=1),IF(IFERROR(T1588,-1E99)&gt;=IFERROR(AE1588,-1E99),MAX($D$16,IFERROR(L1588,MAX($D$16,POWER((ABS(K1588)^2)/($I$5*MAX(F1588,0.1)^2),1/3)))),MAX($D$16,IFERROR(W1588,MAX($D$16,POWER((ABS(K1588)^2)/($I$5*MAX(F1588,0.1)^2),1/3))))),IF(IFERROR(V1588,0)=1,MAX($D$16,IFERROR(L1588,MAX($D$16,POWER((ABS(K1588)^2)/($I$5*MAX(F1588,0.1)^2),1/3)))),IF(IFERROR(AG1588,0)=1,MAX($D$16,IFERROR(W1588,MAX($D$16,POWER((ABS(K1588)^2)/($I$5*MAX(F1588,0.1)^2),1/3)))),MAX($D$16,POWER((ABS(K1588)^2)/($I$5*MAX(F1588,0.1)^2),1/3))))))),MAX($D$16,POWER((ABS(K1588)^2)/($I$5*MAX(F1588,0.1)^2),1/3)))</f>
        <v/>
      </c>
      <c r="AI1588">
        <f>E1588+AH1588</f>
        <v/>
      </c>
      <c r="AJ1588">
        <f>AI1588+((ABS(K1588)/MAX(((F1588)+(G1588)*(AH1588))*(AH1588),1E-6))^2)/(2*$I$5)</f>
        <v/>
      </c>
      <c r="AK1588" t="n">
        <v>635.5</v>
      </c>
      <c r="AM1588">
        <f>IF($D$20=0,IFERROR(AM1588,0),IF(($D$12*MAX(J1588,0.1)*POWER(MAX(0,AI1588-AK1588),1.5))&lt;=0,0,MAX(0,IFERROR(AM1588,0)+($D$25*(($D$12*MAX(J1588,0.1)*POWER(MAX(0,AI1588-AK1588),1.5))-IFERROR(AM1588,0))))))</f>
        <v/>
      </c>
      <c r="AN1588" t="n">
        <v>0</v>
      </c>
      <c r="AO1588">
        <f>AM1588+AN1588</f>
        <v/>
      </c>
      <c r="AP1588">
        <f>AP1587+AO1588</f>
        <v/>
      </c>
      <c r="AQ1588">
        <f>ABS(ABS(K1588)/MAX(((F1588)+(G1588)*(AH1588))*(AH1588),1E-6))/SQRT($I$5*MAX((((F1588)+(G1588)*(AH1588))*(AH1588))/MAX((F1588)+2*(G1588)*(AH1588),1E-6),1E-6))</f>
        <v/>
      </c>
      <c r="AR1588">
        <f>IF(AQ1588&lt;1,"Subcritical","Supercritical")</f>
        <v/>
      </c>
      <c r="AS1588">
        <f>((ABS(K1588)*$D$6)/(MAX(((F1588)+(G1588)*(AH1588))*(AH1588),1E-6)*MAX(((((F1588)+(G1588)*(AH1588))*(AH1588))/MAX((F1588)+2*(AH1588)*SQRT(1+(G1588)^2),1E-6))^(2/3),1E-6)))^2</f>
        <v/>
      </c>
    </row>
    <row r="1589">
      <c r="A1589" t="n">
        <v>27</v>
      </c>
      <c r="B1589" t="n">
        <v>26</v>
      </c>
      <c r="C1589" t="n">
        <v>616065.73</v>
      </c>
      <c r="D1589" t="n">
        <v>3096595.868</v>
      </c>
      <c r="E1589" t="n">
        <v>628.978</v>
      </c>
      <c r="F1589" t="n">
        <v>15</v>
      </c>
      <c r="G1589" t="n">
        <v>0</v>
      </c>
      <c r="H1589" t="inlineStr">
        <is>
          <t>Normal</t>
        </is>
      </c>
      <c r="I1589" t="n">
        <v>0</v>
      </c>
      <c r="J1589">
        <f>B1589-B1588</f>
        <v/>
      </c>
      <c r="K1589">
        <f>MAX(0.05,K1588-AO1588)</f>
        <v/>
      </c>
      <c r="L1589">
        <f>IF($D$20=0,IFERROR(L1588,MAX($D$16,POWER((ABS(K1589)^2)/($I$5*MAX(F1589,0.1)^2),1/3))),IF(IFERROR(V1588,0)=0,IFERROR(L1588,MAX($D$16,POWER((ABS(K1589)^2)/($I$5*MAX(F1589,0.1)^2),1/3))),IF(OR(IFERROR(L1589,0)=0,IFERROR(S1588,0)&lt;1,IFERROR(S1589,0)&lt;1),MAX($D$16,POWER((ABS(K1589)^2)/($I$5*MAX(F1589,0.1)^2),1/3)),IF(IFERROR(U1589,0)&gt;0,MAX($D$16,IFERROR(L1589,0)+((IFERROR(U1589,0))*$D$18*IF((IFERROR(S1589,0))&lt;1,1,-1))),IF(IFERROR(U1589,0)&lt;0,IF(ABS((MAX($D$16,POWER((ABS(K1589)^2)/($I$5*MAX(F1589,0.1)^2),1/3)))-IFERROR(L1589,0))&gt;$D$19,MAX($D$16,IF((MAX($D$16,POWER((ABS(K1589)^2)/($I$5*MAX(F1589,0.1)^2),1/3)))&gt;IFERROR(L1589,0),MIN((MAX($D$16,POWER((ABS(K1589)^2)/($I$5*MAX(F1589,0.1)^2),1/3))),IFERROR(L1589,0)+(MIN(ABS(IFERROR(U1589,0))*$D$18,ABS((MAX($D$16,POWER((ABS(K1589)^2)/($I$5*MAX(F1589,0.1)^2),1/3)))-IFERROR(L1589,0))))),MAX((MAX($D$16,POWER((ABS(K1589)^2)/($I$5*MAX(F1589,0.1)^2),1/3))),IFERROR(L1589,0)-(MIN(ABS(IFERROR(U1589,0))*$D$18,ABS((MAX($D$16,POWER((ABS(K1589)^2)/($I$5*MAX(F1589,0.1)^2),1/3)))-IFERROR(L1589,0))))))),MAX($D$16,POWER((ABS(K1589)^2)/($I$5*MAX(F1589,0.1)^2),1/3))),MAX($D$16,IFERROR(L1589,0)))))))</f>
        <v/>
      </c>
      <c r="M1589">
        <f>((F1589)+(G1589)*(L1589))*(L1589)</f>
        <v/>
      </c>
      <c r="N1589">
        <f>(((F1589)+(G1589)*(L1589))*(L1589))/MAX((F1589)+2*(L1589)*SQRT(1+(G1589)^2),1E-6)</f>
        <v/>
      </c>
      <c r="O1589">
        <f>ABS(K1589)/MAX(((F1589)+(G1589)*(L1589))*(L1589),1E-6)</f>
        <v/>
      </c>
      <c r="P1589">
        <f>E1589+L1589</f>
        <v/>
      </c>
      <c r="Q1589">
        <f>P1589+((ABS(K1589)/MAX(((F1589)+(G1589)*(L1589))*(L1589),1E-6))^2)/(2*$I$5)</f>
        <v/>
      </c>
      <c r="R1589">
        <f>((ABS(K1589)*$D$6)/(MAX(((F1589)+(G1589)*(L1589))*(L1589),1E-6)*MAX(((((F1589)+(G1589)*(L1589))*(L1589))/MAX((F1589)+2*(L1589)*SQRT(1+(G1589)^2),1E-6))^(2/3),1E-6)))^2</f>
        <v/>
      </c>
      <c r="S1589">
        <f>ABS(ABS(K1589)/MAX(((F1589)+(G1589)*(L1589))*(L1589),1E-6))/SQRT($I$5*MAX((((F1589)+(G1589)*(L1589))*(L1589))/MAX((F1589)+2*(G1589)*(L1589),1E-6),1E-6))</f>
        <v/>
      </c>
      <c r="T1589">
        <f>((F1589)*(L1589)^2)/2+(G1589)*(L1589)^3/3+(ABS(K1589)^2)/($I$5*MAX(((F1589)+(G1589)*(L1589))*(L1589),1E-6))</f>
        <v/>
      </c>
      <c r="U1589">
        <f>IF($D$20=0,0,IFERROR(Q1588-(((R1588+R1589)/2)*J1589)-(IF(O1588&gt;O1589,$D$8*((O1588^2-O1589^2)/(2*$I$5)),$D$9*((O1589^2-O1588^2)/(2*$I$5)))+($D$10*(ABS(I1589)/90)*(MAX(O1588^2,O1589^2)/(2*$I$5))))-Q1589,0))</f>
        <v/>
      </c>
      <c r="V1589">
        <f>IF($D$20=0,1,IFERROR(IF(ROUND(S1589,3)=1,1,IF(AND(ABS(U1589)&lt;$D$19,S1589&gt;1),1,0)),0))</f>
        <v/>
      </c>
      <c r="W1589">
        <f>IF($D$20=0,IFERROR(W1590,MAX($D$16,POWER((ABS(K1589)^2)/($I$5*MAX(F1589,0.1)^2),1/3))),IF(IFERROR(AG1590,0)=0,IFERROR(W1590,MAX($D$16,POWER((ABS(K1589)^2)/($I$5*MAX(F1589,0.1)^2),1/3))),IF(OR(IFERROR(W1589,0)=0,IFERROR(AD1590,0)&gt;1),MAX($D$16,POWER((ABS(K1589)^2)/($I$5*MAX(F1589,0.1)^2),1/3)),IF(IFERROR(AF1589,0)&gt;0,MAX($D$16,IFERROR(W1589,0)+((IFERROR(AF1589,0))*$D$18*IF((IFERROR(AD1589,0))&lt;1,1,-1))),IF(IFERROR(AF1589,0)&lt;0,IF(ABS((MAX($D$16,POWER((ABS(K1589)^2)/($I$5*MAX(F1589,0.1)^2),1/3)))-IFERROR(W1589,0))&gt;$D$19,MAX($D$16,IF((MAX($D$16,POWER((ABS(K1589)^2)/($I$5*MAX(F1589,0.1)^2),1/3)))&gt;IFERROR(W1589,0),MIN((MAX($D$16,POWER((ABS(K1589)^2)/($I$5*MAX(F1589,0.1)^2),1/3))),IFERROR(W1589,0)+(MIN(ABS(IFERROR(AF1589,0))*$D$18,ABS((MAX($D$16,POWER((ABS(K1589)^2)/($I$5*MAX(F1589,0.1)^2),1/3)))-IFERROR(W1589,0))))),MAX((MAX($D$16,POWER((ABS(K1589)^2)/($I$5*MAX(F1589,0.1)^2),1/3))),IFERROR(W1589,0)-(MIN(ABS(IFERROR(AF1589,0))*$D$18,ABS((MAX($D$16,POWER((ABS(K1589)^2)/($I$5*MAX(F1589,0.1)^2),1/3)))-IFERROR(W1589,0))))))),MAX($D$16,POWER((ABS(K1589)^2)/($I$5*MAX(F1589,0.1)^2),1/3))),MAX($D$16,IFERROR(W1589,0)))))))</f>
        <v/>
      </c>
      <c r="X1589">
        <f>((F1589)+(G1589)*(W1589))*(W1589)</f>
        <v/>
      </c>
      <c r="Y1589">
        <f>(((F1589)+(G1589)*(W1589))*(W1589))/MAX((F1589)+2*(W1589)*SQRT(1+(G1589)^2),1E-6)</f>
        <v/>
      </c>
      <c r="Z1589">
        <f>ABS(K1589)/MAX(((F1589)+(G1589)*(W1589))*(W1589),1E-6)</f>
        <v/>
      </c>
      <c r="AA1589">
        <f>E1589+W1589</f>
        <v/>
      </c>
      <c r="AB1589">
        <f>AA1589+((ABS(K1589)/MAX(((F1589)+(G1589)*(W1589))*(W1589),1E-6))^2)/(2*$I$5)</f>
        <v/>
      </c>
      <c r="AC1589">
        <f>((ABS(K1589)*$D$6)/(MAX(((F1589)+(G1589)*(W1589))*(W1589),1E-6)*MAX(((((F1589)+(G1589)*(W1589))*(W1589))/MAX((F1589)+2*(W1589)*SQRT(1+(G1589)^2),1E-6))^(2/3),1E-6)))^2</f>
        <v/>
      </c>
      <c r="AD1589">
        <f>ABS(ABS(K1589)/MAX(((F1589)+(G1589)*(W1589))*(W1589),1E-6))/SQRT($I$5*MAX((((F1589)+(G1589)*(W1589))*(W1589))/MAX((F1589)+2*(G1589)*(W1589),1E-6),1E-6))</f>
        <v/>
      </c>
      <c r="AE1589">
        <f>((F1589)*(W1589)^2)/2+(G1589)*(W1589)^3/3+(ABS(K1589)^2)/($I$5*MAX(((F1589)+(G1589)*(W1589))*(W1589),1E-6))</f>
        <v/>
      </c>
      <c r="AF1589">
        <f>IF($D$20=0,0,IFERROR(AB1590+(((AC1589+AC1590)/2)*J1590)+(IF(Z1589&gt;Z1590,$D$8*((Z1589^2-Z1590^2)/(2*$I$5)),$D$9*((Z1590^2-Z1589^2)/(2*$I$5)))+($D$10*(ABS(I1590)/90)*(MAX(Z1589^2,Z1590^2)/(2*$I$5))))-AB1589,0))</f>
        <v/>
      </c>
      <c r="AG1589">
        <f>IF($D$20=0,1,IFERROR(IF(ROUND(AD1589,3)=1,1,IF(AND(ABS(AF1589)&lt;$D$19,AD1589&lt;1),1,0)),0))</f>
        <v/>
      </c>
      <c r="AH1589">
        <f>IFERROR(IF(V34="Supercritical",MAX($D$16,IFERROR(L1589,MAX($D$16,POWER((ABS(K1589)^2)/($I$5*MAX(F1589,0.1)^2),1/3)))),IF(V34="Subcritical",MAX($D$16,IFERROR(W1589,MAX($D$16,POWER((ABS(K1589)^2)/($I$5*MAX(F1589,0.1)^2),1/3)))),IF(AND(IFERROR(V1589,0)=1,IFERROR(AG1589,0)=1),IF(IFERROR(T1589,-1E99)&gt;=IFERROR(AE1589,-1E99),MAX($D$16,IFERROR(L1589,MAX($D$16,POWER((ABS(K1589)^2)/($I$5*MAX(F1589,0.1)^2),1/3)))),MAX($D$16,IFERROR(W1589,MAX($D$16,POWER((ABS(K1589)^2)/($I$5*MAX(F1589,0.1)^2),1/3))))),IF(IFERROR(V1589,0)=1,MAX($D$16,IFERROR(L1589,MAX($D$16,POWER((ABS(K1589)^2)/($I$5*MAX(F1589,0.1)^2),1/3)))),IF(IFERROR(AG1589,0)=1,MAX($D$16,IFERROR(W1589,MAX($D$16,POWER((ABS(K1589)^2)/($I$5*MAX(F1589,0.1)^2),1/3)))),MAX($D$16,POWER((ABS(K1589)^2)/($I$5*MAX(F1589,0.1)^2),1/3))))))),MAX($D$16,POWER((ABS(K1589)^2)/($I$5*MAX(F1589,0.1)^2),1/3)))</f>
        <v/>
      </c>
      <c r="AI1589">
        <f>E1589+AH1589</f>
        <v/>
      </c>
      <c r="AJ1589">
        <f>AI1589+((ABS(K1589)/MAX(((F1589)+(G1589)*(AH1589))*(AH1589),1E-6))^2)/(2*$I$5)</f>
        <v/>
      </c>
      <c r="AK1589" t="n">
        <v>635.5</v>
      </c>
      <c r="AM1589">
        <f>IF($D$20=0,IFERROR(AM1589,0),IF(($D$12*MAX(J1589,0.1)*POWER(MAX(0,AI1589-AK1589),1.5))&lt;=0,0,MAX(0,IFERROR(AM1589,0)+($D$25*(($D$12*MAX(J1589,0.1)*POWER(MAX(0,AI1589-AK1589),1.5))-IFERROR(AM1589,0))))))</f>
        <v/>
      </c>
      <c r="AN1589" t="n">
        <v>0</v>
      </c>
      <c r="AO1589">
        <f>AM1589+AN1589</f>
        <v/>
      </c>
      <c r="AP1589">
        <f>AP1588+AO1589</f>
        <v/>
      </c>
      <c r="AQ1589">
        <f>ABS(ABS(K1589)/MAX(((F1589)+(G1589)*(AH1589))*(AH1589),1E-6))/SQRT($I$5*MAX((((F1589)+(G1589)*(AH1589))*(AH1589))/MAX((F1589)+2*(G1589)*(AH1589),1E-6),1E-6))</f>
        <v/>
      </c>
      <c r="AR1589">
        <f>IF(AQ1589&lt;1,"Subcritical","Supercritical")</f>
        <v/>
      </c>
      <c r="AS1589">
        <f>((ABS(K1589)*$D$6)/(MAX(((F1589)+(G1589)*(AH1589))*(AH1589),1E-6)*MAX(((((F1589)+(G1589)*(AH1589))*(AH1589))/MAX((F1589)+2*(AH1589)*SQRT(1+(G1589)^2),1E-6))^(2/3),1E-6)))^2</f>
        <v/>
      </c>
    </row>
    <row r="1590">
      <c r="A1590" t="n">
        <v>28</v>
      </c>
      <c r="B1590" t="n">
        <v>27</v>
      </c>
      <c r="C1590" t="n">
        <v>616065.73</v>
      </c>
      <c r="D1590" t="n">
        <v>3096594.868</v>
      </c>
      <c r="E1590" t="n">
        <v>628.3946999999999</v>
      </c>
      <c r="F1590" t="n">
        <v>14.576</v>
      </c>
      <c r="G1590" t="n">
        <v>0</v>
      </c>
      <c r="H1590" t="inlineStr">
        <is>
          <t>Normal</t>
        </is>
      </c>
      <c r="I1590" t="n">
        <v>0</v>
      </c>
      <c r="J1590">
        <f>B1590-B1589</f>
        <v/>
      </c>
      <c r="K1590">
        <f>MAX(0.05,K1589-AO1589)</f>
        <v/>
      </c>
      <c r="L1590">
        <f>IF($D$20=0,IFERROR(L1589,MAX($D$16,POWER((ABS(K1590)^2)/($I$5*MAX(F1590,0.1)^2),1/3))),IF(IFERROR(V1589,0)=0,IFERROR(L1589,MAX($D$16,POWER((ABS(K1590)^2)/($I$5*MAX(F1590,0.1)^2),1/3))),IF(OR(IFERROR(L1590,0)=0,IFERROR(S1589,0)&lt;1,IFERROR(S1590,0)&lt;1),MAX($D$16,POWER((ABS(K1590)^2)/($I$5*MAX(F1590,0.1)^2),1/3)),IF(IFERROR(U1590,0)&gt;0,MAX($D$16,IFERROR(L1590,0)+((IFERROR(U1590,0))*$D$18*IF((IFERROR(S1590,0))&lt;1,1,-1))),IF(IFERROR(U1590,0)&lt;0,IF(ABS((MAX($D$16,POWER((ABS(K1590)^2)/($I$5*MAX(F1590,0.1)^2),1/3)))-IFERROR(L1590,0))&gt;$D$19,MAX($D$16,IF((MAX($D$16,POWER((ABS(K1590)^2)/($I$5*MAX(F1590,0.1)^2),1/3)))&gt;IFERROR(L1590,0),MIN((MAX($D$16,POWER((ABS(K1590)^2)/($I$5*MAX(F1590,0.1)^2),1/3))),IFERROR(L1590,0)+(MIN(ABS(IFERROR(U1590,0))*$D$18,ABS((MAX($D$16,POWER((ABS(K1590)^2)/($I$5*MAX(F1590,0.1)^2),1/3)))-IFERROR(L1590,0))))),MAX((MAX($D$16,POWER((ABS(K1590)^2)/($I$5*MAX(F1590,0.1)^2),1/3))),IFERROR(L1590,0)-(MIN(ABS(IFERROR(U1590,0))*$D$18,ABS((MAX($D$16,POWER((ABS(K1590)^2)/($I$5*MAX(F1590,0.1)^2),1/3)))-IFERROR(L1590,0))))))),MAX($D$16,POWER((ABS(K1590)^2)/($I$5*MAX(F1590,0.1)^2),1/3))),MAX($D$16,IFERROR(L1590,0)))))))</f>
        <v/>
      </c>
      <c r="M1590">
        <f>((F1590)+(G1590)*(L1590))*(L1590)</f>
        <v/>
      </c>
      <c r="N1590">
        <f>(((F1590)+(G1590)*(L1590))*(L1590))/MAX((F1590)+2*(L1590)*SQRT(1+(G1590)^2),1E-6)</f>
        <v/>
      </c>
      <c r="O1590">
        <f>ABS(K1590)/MAX(((F1590)+(G1590)*(L1590))*(L1590),1E-6)</f>
        <v/>
      </c>
      <c r="P1590">
        <f>E1590+L1590</f>
        <v/>
      </c>
      <c r="Q1590">
        <f>P1590+((ABS(K1590)/MAX(((F1590)+(G1590)*(L1590))*(L1590),1E-6))^2)/(2*$I$5)</f>
        <v/>
      </c>
      <c r="R1590">
        <f>((ABS(K1590)*$D$6)/(MAX(((F1590)+(G1590)*(L1590))*(L1590),1E-6)*MAX(((((F1590)+(G1590)*(L1590))*(L1590))/MAX((F1590)+2*(L1590)*SQRT(1+(G1590)^2),1E-6))^(2/3),1E-6)))^2</f>
        <v/>
      </c>
      <c r="S1590">
        <f>ABS(ABS(K1590)/MAX(((F1590)+(G1590)*(L1590))*(L1590),1E-6))/SQRT($I$5*MAX((((F1590)+(G1590)*(L1590))*(L1590))/MAX((F1590)+2*(G1590)*(L1590),1E-6),1E-6))</f>
        <v/>
      </c>
      <c r="T1590">
        <f>((F1590)*(L1590)^2)/2+(G1590)*(L1590)^3/3+(ABS(K1590)^2)/($I$5*MAX(((F1590)+(G1590)*(L1590))*(L1590),1E-6))</f>
        <v/>
      </c>
      <c r="U1590">
        <f>IF($D$20=0,0,IFERROR(Q1589-(((R1589+R1590)/2)*J1590)-(IF(O1589&gt;O1590,$D$8*((O1589^2-O1590^2)/(2*$I$5)),$D$9*((O1590^2-O1589^2)/(2*$I$5)))+($D$10*(ABS(I1590)/90)*(MAX(O1589^2,O1590^2)/(2*$I$5))))-Q1590,0))</f>
        <v/>
      </c>
      <c r="V1590">
        <f>IF($D$20=0,1,IFERROR(IF(ROUND(S1590,3)=1,1,IF(AND(ABS(U1590)&lt;$D$19,S1590&gt;1),1,0)),0))</f>
        <v/>
      </c>
      <c r="W1590">
        <f>IF($D$20=0,IFERROR(W1591,MAX($D$16,POWER((ABS(K1590)^2)/($I$5*MAX(F1590,0.1)^2),1/3))),IF(IFERROR(AG1591,0)=0,IFERROR(W1591,MAX($D$16,POWER((ABS(K1590)^2)/($I$5*MAX(F1590,0.1)^2),1/3))),IF(OR(IFERROR(W1590,0)=0,IFERROR(AD1591,0)&gt;1),MAX($D$16,POWER((ABS(K1590)^2)/($I$5*MAX(F1590,0.1)^2),1/3)),IF(IFERROR(AF1590,0)&gt;0,MAX($D$16,IFERROR(W1590,0)+((IFERROR(AF1590,0))*$D$18*IF((IFERROR(AD1590,0))&lt;1,1,-1))),IF(IFERROR(AF1590,0)&lt;0,IF(ABS((MAX($D$16,POWER((ABS(K1590)^2)/($I$5*MAX(F1590,0.1)^2),1/3)))-IFERROR(W1590,0))&gt;$D$19,MAX($D$16,IF((MAX($D$16,POWER((ABS(K1590)^2)/($I$5*MAX(F1590,0.1)^2),1/3)))&gt;IFERROR(W1590,0),MIN((MAX($D$16,POWER((ABS(K1590)^2)/($I$5*MAX(F1590,0.1)^2),1/3))),IFERROR(W1590,0)+(MIN(ABS(IFERROR(AF1590,0))*$D$18,ABS((MAX($D$16,POWER((ABS(K1590)^2)/($I$5*MAX(F1590,0.1)^2),1/3)))-IFERROR(W1590,0))))),MAX((MAX($D$16,POWER((ABS(K1590)^2)/($I$5*MAX(F1590,0.1)^2),1/3))),IFERROR(W1590,0)-(MIN(ABS(IFERROR(AF1590,0))*$D$18,ABS((MAX($D$16,POWER((ABS(K1590)^2)/($I$5*MAX(F1590,0.1)^2),1/3)))-IFERROR(W1590,0))))))),MAX($D$16,POWER((ABS(K1590)^2)/($I$5*MAX(F1590,0.1)^2),1/3))),MAX($D$16,IFERROR(W1590,0)))))))</f>
        <v/>
      </c>
      <c r="X1590">
        <f>((F1590)+(G1590)*(W1590))*(W1590)</f>
        <v/>
      </c>
      <c r="Y1590">
        <f>(((F1590)+(G1590)*(W1590))*(W1590))/MAX((F1590)+2*(W1590)*SQRT(1+(G1590)^2),1E-6)</f>
        <v/>
      </c>
      <c r="Z1590">
        <f>ABS(K1590)/MAX(((F1590)+(G1590)*(W1590))*(W1590),1E-6)</f>
        <v/>
      </c>
      <c r="AA1590">
        <f>E1590+W1590</f>
        <v/>
      </c>
      <c r="AB1590">
        <f>AA1590+((ABS(K1590)/MAX(((F1590)+(G1590)*(W1590))*(W1590),1E-6))^2)/(2*$I$5)</f>
        <v/>
      </c>
      <c r="AC1590">
        <f>((ABS(K1590)*$D$6)/(MAX(((F1590)+(G1590)*(W1590))*(W1590),1E-6)*MAX(((((F1590)+(G1590)*(W1590))*(W1590))/MAX((F1590)+2*(W1590)*SQRT(1+(G1590)^2),1E-6))^(2/3),1E-6)))^2</f>
        <v/>
      </c>
      <c r="AD1590">
        <f>ABS(ABS(K1590)/MAX(((F1590)+(G1590)*(W1590))*(W1590),1E-6))/SQRT($I$5*MAX((((F1590)+(G1590)*(W1590))*(W1590))/MAX((F1590)+2*(G1590)*(W1590),1E-6),1E-6))</f>
        <v/>
      </c>
      <c r="AE1590">
        <f>((F1590)*(W1590)^2)/2+(G1590)*(W1590)^3/3+(ABS(K1590)^2)/($I$5*MAX(((F1590)+(G1590)*(W1590))*(W1590),1E-6))</f>
        <v/>
      </c>
      <c r="AF1590">
        <f>IF($D$20=0,0,IFERROR(AB1591+(((AC1590+AC1591)/2)*J1591)+(IF(Z1590&gt;Z1591,$D$8*((Z1590^2-Z1591^2)/(2*$I$5)),$D$9*((Z1591^2-Z1590^2)/(2*$I$5)))+($D$10*(ABS(I1591)/90)*(MAX(Z1590^2,Z1591^2)/(2*$I$5))))-AB1590,0))</f>
        <v/>
      </c>
      <c r="AG1590">
        <f>IF($D$20=0,1,IFERROR(IF(ROUND(AD1590,3)=1,1,IF(AND(ABS(AF1590)&lt;$D$19,AD1590&lt;1),1,0)),0))</f>
        <v/>
      </c>
      <c r="AH1590">
        <f>IFERROR(IF(V34="Supercritical",MAX($D$16,IFERROR(L1590,MAX($D$16,POWER((ABS(K1590)^2)/($I$5*MAX(F1590,0.1)^2),1/3)))),IF(V34="Subcritical",MAX($D$16,IFERROR(W1590,MAX($D$16,POWER((ABS(K1590)^2)/($I$5*MAX(F1590,0.1)^2),1/3)))),IF(AND(IFERROR(V1590,0)=1,IFERROR(AG1590,0)=1),IF(IFERROR(T1590,-1E99)&gt;=IFERROR(AE1590,-1E99),MAX($D$16,IFERROR(L1590,MAX($D$16,POWER((ABS(K1590)^2)/($I$5*MAX(F1590,0.1)^2),1/3)))),MAX($D$16,IFERROR(W1590,MAX($D$16,POWER((ABS(K1590)^2)/($I$5*MAX(F1590,0.1)^2),1/3))))),IF(IFERROR(V1590,0)=1,MAX($D$16,IFERROR(L1590,MAX($D$16,POWER((ABS(K1590)^2)/($I$5*MAX(F1590,0.1)^2),1/3)))),IF(IFERROR(AG1590,0)=1,MAX($D$16,IFERROR(W1590,MAX($D$16,POWER((ABS(K1590)^2)/($I$5*MAX(F1590,0.1)^2),1/3)))),MAX($D$16,POWER((ABS(K1590)^2)/($I$5*MAX(F1590,0.1)^2),1/3))))))),MAX($D$16,POWER((ABS(K1590)^2)/($I$5*MAX(F1590,0.1)^2),1/3)))</f>
        <v/>
      </c>
      <c r="AI1590">
        <f>E1590+AH1590</f>
        <v/>
      </c>
      <c r="AJ1590">
        <f>AI1590+((ABS(K1590)/MAX(((F1590)+(G1590)*(AH1590))*(AH1590),1E-6))^2)/(2*$I$5)</f>
        <v/>
      </c>
      <c r="AK1590" t="n">
        <v>635.5</v>
      </c>
      <c r="AM1590">
        <f>IF($D$20=0,IFERROR(AM1590,0),IF(($D$12*MAX(J1590,0.1)*POWER(MAX(0,AI1590-AK1590),1.5))&lt;=0,0,MAX(0,IFERROR(AM1590,0)+($D$25*(($D$12*MAX(J1590,0.1)*POWER(MAX(0,AI1590-AK1590),1.5))-IFERROR(AM1590,0))))))</f>
        <v/>
      </c>
      <c r="AN1590" t="n">
        <v>0</v>
      </c>
      <c r="AO1590">
        <f>AM1590+AN1590</f>
        <v/>
      </c>
      <c r="AP1590">
        <f>AP1589+AO1590</f>
        <v/>
      </c>
      <c r="AQ1590">
        <f>ABS(ABS(K1590)/MAX(((F1590)+(G1590)*(AH1590))*(AH1590),1E-6))/SQRT($I$5*MAX((((F1590)+(G1590)*(AH1590))*(AH1590))/MAX((F1590)+2*(G1590)*(AH1590),1E-6),1E-6))</f>
        <v/>
      </c>
      <c r="AR1590">
        <f>IF(AQ1590&lt;1,"Subcritical","Supercritical")</f>
        <v/>
      </c>
      <c r="AS1590">
        <f>((ABS(K1590)*$D$6)/(MAX(((F1590)+(G1590)*(AH1590))*(AH1590),1E-6)*MAX(((((F1590)+(G1590)*(AH1590))*(AH1590))/MAX((F1590)+2*(AH1590)*SQRT(1+(G1590)^2),1E-6))^(2/3),1E-6)))^2</f>
        <v/>
      </c>
    </row>
    <row r="1591">
      <c r="A1591" t="n">
        <v>29</v>
      </c>
      <c r="B1591" t="n">
        <v>28</v>
      </c>
      <c r="C1591" t="n">
        <v>616065.73</v>
      </c>
      <c r="D1591" t="n">
        <v>3096593.868</v>
      </c>
      <c r="E1591" t="n">
        <v>627.8113</v>
      </c>
      <c r="F1591" t="n">
        <v>13.576</v>
      </c>
      <c r="G1591" t="n">
        <v>0</v>
      </c>
      <c r="H1591" t="inlineStr">
        <is>
          <t>Normal</t>
        </is>
      </c>
      <c r="I1591" t="n">
        <v>0</v>
      </c>
      <c r="J1591">
        <f>B1591-B1590</f>
        <v/>
      </c>
      <c r="K1591">
        <f>MAX(0.05,K1590-AO1590)</f>
        <v/>
      </c>
      <c r="L1591">
        <f>IF($D$20=0,IFERROR(L1590,MAX($D$16,POWER((ABS(K1591)^2)/($I$5*MAX(F1591,0.1)^2),1/3))),IF(IFERROR(V1590,0)=0,IFERROR(L1590,MAX($D$16,POWER((ABS(K1591)^2)/($I$5*MAX(F1591,0.1)^2),1/3))),IF(OR(IFERROR(L1591,0)=0,IFERROR(S1590,0)&lt;1,IFERROR(S1591,0)&lt;1),MAX($D$16,POWER((ABS(K1591)^2)/($I$5*MAX(F1591,0.1)^2),1/3)),IF(IFERROR(U1591,0)&gt;0,MAX($D$16,IFERROR(L1591,0)+((IFERROR(U1591,0))*$D$18*IF((IFERROR(S1591,0))&lt;1,1,-1))),IF(IFERROR(U1591,0)&lt;0,IF(ABS((MAX($D$16,POWER((ABS(K1591)^2)/($I$5*MAX(F1591,0.1)^2),1/3)))-IFERROR(L1591,0))&gt;$D$19,MAX($D$16,IF((MAX($D$16,POWER((ABS(K1591)^2)/($I$5*MAX(F1591,0.1)^2),1/3)))&gt;IFERROR(L1591,0),MIN((MAX($D$16,POWER((ABS(K1591)^2)/($I$5*MAX(F1591,0.1)^2),1/3))),IFERROR(L1591,0)+(MIN(ABS(IFERROR(U1591,0))*$D$18,ABS((MAX($D$16,POWER((ABS(K1591)^2)/($I$5*MAX(F1591,0.1)^2),1/3)))-IFERROR(L1591,0))))),MAX((MAX($D$16,POWER((ABS(K1591)^2)/($I$5*MAX(F1591,0.1)^2),1/3))),IFERROR(L1591,0)-(MIN(ABS(IFERROR(U1591,0))*$D$18,ABS((MAX($D$16,POWER((ABS(K1591)^2)/($I$5*MAX(F1591,0.1)^2),1/3)))-IFERROR(L1591,0))))))),MAX($D$16,POWER((ABS(K1591)^2)/($I$5*MAX(F1591,0.1)^2),1/3))),MAX($D$16,IFERROR(L1591,0)))))))</f>
        <v/>
      </c>
      <c r="M1591">
        <f>((F1591)+(G1591)*(L1591))*(L1591)</f>
        <v/>
      </c>
      <c r="N1591">
        <f>(((F1591)+(G1591)*(L1591))*(L1591))/MAX((F1591)+2*(L1591)*SQRT(1+(G1591)^2),1E-6)</f>
        <v/>
      </c>
      <c r="O1591">
        <f>ABS(K1591)/MAX(((F1591)+(G1591)*(L1591))*(L1591),1E-6)</f>
        <v/>
      </c>
      <c r="P1591">
        <f>E1591+L1591</f>
        <v/>
      </c>
      <c r="Q1591">
        <f>P1591+((ABS(K1591)/MAX(((F1591)+(G1591)*(L1591))*(L1591),1E-6))^2)/(2*$I$5)</f>
        <v/>
      </c>
      <c r="R1591">
        <f>((ABS(K1591)*$D$6)/(MAX(((F1591)+(G1591)*(L1591))*(L1591),1E-6)*MAX(((((F1591)+(G1591)*(L1591))*(L1591))/MAX((F1591)+2*(L1591)*SQRT(1+(G1591)^2),1E-6))^(2/3),1E-6)))^2</f>
        <v/>
      </c>
      <c r="S1591">
        <f>ABS(ABS(K1591)/MAX(((F1591)+(G1591)*(L1591))*(L1591),1E-6))/SQRT($I$5*MAX((((F1591)+(G1591)*(L1591))*(L1591))/MAX((F1591)+2*(G1591)*(L1591),1E-6),1E-6))</f>
        <v/>
      </c>
      <c r="T1591">
        <f>((F1591)*(L1591)^2)/2+(G1591)*(L1591)^3/3+(ABS(K1591)^2)/($I$5*MAX(((F1591)+(G1591)*(L1591))*(L1591),1E-6))</f>
        <v/>
      </c>
      <c r="U1591">
        <f>IF($D$20=0,0,IFERROR(Q1590-(((R1590+R1591)/2)*J1591)-(IF(O1590&gt;O1591,$D$8*((O1590^2-O1591^2)/(2*$I$5)),$D$9*((O1591^2-O1590^2)/(2*$I$5)))+($D$10*(ABS(I1591)/90)*(MAX(O1590^2,O1591^2)/(2*$I$5))))-Q1591,0))</f>
        <v/>
      </c>
      <c r="V1591">
        <f>IF($D$20=0,1,IFERROR(IF(ROUND(S1591,3)=1,1,IF(AND(ABS(U1591)&lt;$D$19,S1591&gt;1),1,0)),0))</f>
        <v/>
      </c>
      <c r="W1591">
        <f>IF($D$20=0,IFERROR(W1592,MAX($D$16,POWER((ABS(K1591)^2)/($I$5*MAX(F1591,0.1)^2),1/3))),IF(IFERROR(AG1592,0)=0,IFERROR(W1592,MAX($D$16,POWER((ABS(K1591)^2)/($I$5*MAX(F1591,0.1)^2),1/3))),IF(OR(IFERROR(W1591,0)=0,IFERROR(AD1592,0)&gt;1),MAX($D$16,POWER((ABS(K1591)^2)/($I$5*MAX(F1591,0.1)^2),1/3)),IF(IFERROR(AF1591,0)&gt;0,MAX($D$16,IFERROR(W1591,0)+((IFERROR(AF1591,0))*$D$18*IF((IFERROR(AD1591,0))&lt;1,1,-1))),IF(IFERROR(AF1591,0)&lt;0,IF(ABS((MAX($D$16,POWER((ABS(K1591)^2)/($I$5*MAX(F1591,0.1)^2),1/3)))-IFERROR(W1591,0))&gt;$D$19,MAX($D$16,IF((MAX($D$16,POWER((ABS(K1591)^2)/($I$5*MAX(F1591,0.1)^2),1/3)))&gt;IFERROR(W1591,0),MIN((MAX($D$16,POWER((ABS(K1591)^2)/($I$5*MAX(F1591,0.1)^2),1/3))),IFERROR(W1591,0)+(MIN(ABS(IFERROR(AF1591,0))*$D$18,ABS((MAX($D$16,POWER((ABS(K1591)^2)/($I$5*MAX(F1591,0.1)^2),1/3)))-IFERROR(W1591,0))))),MAX((MAX($D$16,POWER((ABS(K1591)^2)/($I$5*MAX(F1591,0.1)^2),1/3))),IFERROR(W1591,0)-(MIN(ABS(IFERROR(AF1591,0))*$D$18,ABS((MAX($D$16,POWER((ABS(K1591)^2)/($I$5*MAX(F1591,0.1)^2),1/3)))-IFERROR(W1591,0))))))),MAX($D$16,POWER((ABS(K1591)^2)/($I$5*MAX(F1591,0.1)^2),1/3))),MAX($D$16,IFERROR(W1591,0)))))))</f>
        <v/>
      </c>
      <c r="X1591">
        <f>((F1591)+(G1591)*(W1591))*(W1591)</f>
        <v/>
      </c>
      <c r="Y1591">
        <f>(((F1591)+(G1591)*(W1591))*(W1591))/MAX((F1591)+2*(W1591)*SQRT(1+(G1591)^2),1E-6)</f>
        <v/>
      </c>
      <c r="Z1591">
        <f>ABS(K1591)/MAX(((F1591)+(G1591)*(W1591))*(W1591),1E-6)</f>
        <v/>
      </c>
      <c r="AA1591">
        <f>E1591+W1591</f>
        <v/>
      </c>
      <c r="AB1591">
        <f>AA1591+((ABS(K1591)/MAX(((F1591)+(G1591)*(W1591))*(W1591),1E-6))^2)/(2*$I$5)</f>
        <v/>
      </c>
      <c r="AC1591">
        <f>((ABS(K1591)*$D$6)/(MAX(((F1591)+(G1591)*(W1591))*(W1591),1E-6)*MAX(((((F1591)+(G1591)*(W1591))*(W1591))/MAX((F1591)+2*(W1591)*SQRT(1+(G1591)^2),1E-6))^(2/3),1E-6)))^2</f>
        <v/>
      </c>
      <c r="AD1591">
        <f>ABS(ABS(K1591)/MAX(((F1591)+(G1591)*(W1591))*(W1591),1E-6))/SQRT($I$5*MAX((((F1591)+(G1591)*(W1591))*(W1591))/MAX((F1591)+2*(G1591)*(W1591),1E-6),1E-6))</f>
        <v/>
      </c>
      <c r="AE1591">
        <f>((F1591)*(W1591)^2)/2+(G1591)*(W1591)^3/3+(ABS(K1591)^2)/($I$5*MAX(((F1591)+(G1591)*(W1591))*(W1591),1E-6))</f>
        <v/>
      </c>
      <c r="AF1591">
        <f>IF($D$20=0,0,IFERROR(AB1592+(((AC1591+AC1592)/2)*J1592)+(IF(Z1591&gt;Z1592,$D$8*((Z1591^2-Z1592^2)/(2*$I$5)),$D$9*((Z1592^2-Z1591^2)/(2*$I$5)))+($D$10*(ABS(I1592)/90)*(MAX(Z1591^2,Z1592^2)/(2*$I$5))))-AB1591,0))</f>
        <v/>
      </c>
      <c r="AG1591">
        <f>IF($D$20=0,1,IFERROR(IF(ROUND(AD1591,3)=1,1,IF(AND(ABS(AF1591)&lt;$D$19,AD1591&lt;1),1,0)),0))</f>
        <v/>
      </c>
      <c r="AH1591">
        <f>IFERROR(IF(V34="Supercritical",MAX($D$16,IFERROR(L1591,MAX($D$16,POWER((ABS(K1591)^2)/($I$5*MAX(F1591,0.1)^2),1/3)))),IF(V34="Subcritical",MAX($D$16,IFERROR(W1591,MAX($D$16,POWER((ABS(K1591)^2)/($I$5*MAX(F1591,0.1)^2),1/3)))),IF(AND(IFERROR(V1591,0)=1,IFERROR(AG1591,0)=1),IF(IFERROR(T1591,-1E99)&gt;=IFERROR(AE1591,-1E99),MAX($D$16,IFERROR(L1591,MAX($D$16,POWER((ABS(K1591)^2)/($I$5*MAX(F1591,0.1)^2),1/3)))),MAX($D$16,IFERROR(W1591,MAX($D$16,POWER((ABS(K1591)^2)/($I$5*MAX(F1591,0.1)^2),1/3))))),IF(IFERROR(V1591,0)=1,MAX($D$16,IFERROR(L1591,MAX($D$16,POWER((ABS(K1591)^2)/($I$5*MAX(F1591,0.1)^2),1/3)))),IF(IFERROR(AG1591,0)=1,MAX($D$16,IFERROR(W1591,MAX($D$16,POWER((ABS(K1591)^2)/($I$5*MAX(F1591,0.1)^2),1/3)))),MAX($D$16,POWER((ABS(K1591)^2)/($I$5*MAX(F1591,0.1)^2),1/3))))))),MAX($D$16,POWER((ABS(K1591)^2)/($I$5*MAX(F1591,0.1)^2),1/3)))</f>
        <v/>
      </c>
      <c r="AI1591">
        <f>E1591+AH1591</f>
        <v/>
      </c>
      <c r="AJ1591">
        <f>AI1591+((ABS(K1591)/MAX(((F1591)+(G1591)*(AH1591))*(AH1591),1E-6))^2)/(2*$I$5)</f>
        <v/>
      </c>
      <c r="AK1591" t="n">
        <v>635.5</v>
      </c>
      <c r="AM1591">
        <f>IF($D$20=0,IFERROR(AM1591,0),IF(($D$12*MAX(J1591,0.1)*POWER(MAX(0,AI1591-AK1591),1.5))&lt;=0,0,MAX(0,IFERROR(AM1591,0)+($D$25*(($D$12*MAX(J1591,0.1)*POWER(MAX(0,AI1591-AK1591),1.5))-IFERROR(AM1591,0))))))</f>
        <v/>
      </c>
      <c r="AN1591" t="n">
        <v>0</v>
      </c>
      <c r="AO1591">
        <f>AM1591+AN1591</f>
        <v/>
      </c>
      <c r="AP1591">
        <f>AP1590+AO1591</f>
        <v/>
      </c>
      <c r="AQ1591">
        <f>ABS(ABS(K1591)/MAX(((F1591)+(G1591)*(AH1591))*(AH1591),1E-6))/SQRT($I$5*MAX((((F1591)+(G1591)*(AH1591))*(AH1591))/MAX((F1591)+2*(G1591)*(AH1591),1E-6),1E-6))</f>
        <v/>
      </c>
      <c r="AR1591">
        <f>IF(AQ1591&lt;1,"Subcritical","Supercritical")</f>
        <v/>
      </c>
      <c r="AS1591">
        <f>((ABS(K1591)*$D$6)/(MAX(((F1591)+(G1591)*(AH1591))*(AH1591),1E-6)*MAX(((((F1591)+(G1591)*(AH1591))*(AH1591))/MAX((F1591)+2*(AH1591)*SQRT(1+(G1591)^2),1E-6))^(2/3),1E-6)))^2</f>
        <v/>
      </c>
    </row>
    <row r="1592">
      <c r="A1592" t="n">
        <v>30</v>
      </c>
      <c r="B1592" t="n">
        <v>29</v>
      </c>
      <c r="C1592" t="n">
        <v>616065.73</v>
      </c>
      <c r="D1592" t="n">
        <v>3096592.868</v>
      </c>
      <c r="E1592" t="n">
        <v>627.228</v>
      </c>
      <c r="F1592" t="n">
        <v>12.576</v>
      </c>
      <c r="G1592" t="n">
        <v>0</v>
      </c>
      <c r="H1592" t="inlineStr">
        <is>
          <t>Normal</t>
        </is>
      </c>
      <c r="I1592" t="n">
        <v>0</v>
      </c>
      <c r="J1592">
        <f>B1592-B1591</f>
        <v/>
      </c>
      <c r="K1592">
        <f>MAX(0.05,K1591-AO1591)</f>
        <v/>
      </c>
      <c r="L1592">
        <f>IF($D$20=0,IFERROR(L1591,MAX($D$16,POWER((ABS(K1592)^2)/($I$5*MAX(F1592,0.1)^2),1/3))),IF(IFERROR(V1591,0)=0,IFERROR(L1591,MAX($D$16,POWER((ABS(K1592)^2)/($I$5*MAX(F1592,0.1)^2),1/3))),IF(OR(IFERROR(L1592,0)=0,IFERROR(S1591,0)&lt;1,IFERROR(S1592,0)&lt;1),MAX($D$16,POWER((ABS(K1592)^2)/($I$5*MAX(F1592,0.1)^2),1/3)),IF(IFERROR(U1592,0)&gt;0,MAX($D$16,IFERROR(L1592,0)+((IFERROR(U1592,0))*$D$18*IF((IFERROR(S1592,0))&lt;1,1,-1))),IF(IFERROR(U1592,0)&lt;0,IF(ABS((MAX($D$16,POWER((ABS(K1592)^2)/($I$5*MAX(F1592,0.1)^2),1/3)))-IFERROR(L1592,0))&gt;$D$19,MAX($D$16,IF((MAX($D$16,POWER((ABS(K1592)^2)/($I$5*MAX(F1592,0.1)^2),1/3)))&gt;IFERROR(L1592,0),MIN((MAX($D$16,POWER((ABS(K1592)^2)/($I$5*MAX(F1592,0.1)^2),1/3))),IFERROR(L1592,0)+(MIN(ABS(IFERROR(U1592,0))*$D$18,ABS((MAX($D$16,POWER((ABS(K1592)^2)/($I$5*MAX(F1592,0.1)^2),1/3)))-IFERROR(L1592,0))))),MAX((MAX($D$16,POWER((ABS(K1592)^2)/($I$5*MAX(F1592,0.1)^2),1/3))),IFERROR(L1592,0)-(MIN(ABS(IFERROR(U1592,0))*$D$18,ABS((MAX($D$16,POWER((ABS(K1592)^2)/($I$5*MAX(F1592,0.1)^2),1/3)))-IFERROR(L1592,0))))))),MAX($D$16,POWER((ABS(K1592)^2)/($I$5*MAX(F1592,0.1)^2),1/3))),MAX($D$16,IFERROR(L1592,0)))))))</f>
        <v/>
      </c>
      <c r="M1592">
        <f>((F1592)+(G1592)*(L1592))*(L1592)</f>
        <v/>
      </c>
      <c r="N1592">
        <f>(((F1592)+(G1592)*(L1592))*(L1592))/MAX((F1592)+2*(L1592)*SQRT(1+(G1592)^2),1E-6)</f>
        <v/>
      </c>
      <c r="O1592">
        <f>ABS(K1592)/MAX(((F1592)+(G1592)*(L1592))*(L1592),1E-6)</f>
        <v/>
      </c>
      <c r="P1592">
        <f>E1592+L1592</f>
        <v/>
      </c>
      <c r="Q1592">
        <f>P1592+((ABS(K1592)/MAX(((F1592)+(G1592)*(L1592))*(L1592),1E-6))^2)/(2*$I$5)</f>
        <v/>
      </c>
      <c r="R1592">
        <f>((ABS(K1592)*$D$6)/(MAX(((F1592)+(G1592)*(L1592))*(L1592),1E-6)*MAX(((((F1592)+(G1592)*(L1592))*(L1592))/MAX((F1592)+2*(L1592)*SQRT(1+(G1592)^2),1E-6))^(2/3),1E-6)))^2</f>
        <v/>
      </c>
      <c r="S1592">
        <f>ABS(ABS(K1592)/MAX(((F1592)+(G1592)*(L1592))*(L1592),1E-6))/SQRT($I$5*MAX((((F1592)+(G1592)*(L1592))*(L1592))/MAX((F1592)+2*(G1592)*(L1592),1E-6),1E-6))</f>
        <v/>
      </c>
      <c r="T1592">
        <f>((F1592)*(L1592)^2)/2+(G1592)*(L1592)^3/3+(ABS(K1592)^2)/($I$5*MAX(((F1592)+(G1592)*(L1592))*(L1592),1E-6))</f>
        <v/>
      </c>
      <c r="U1592">
        <f>IF($D$20=0,0,IFERROR(Q1591-(((R1591+R1592)/2)*J1592)-(IF(O1591&gt;O1592,$D$8*((O1591^2-O1592^2)/(2*$I$5)),$D$9*((O1592^2-O1591^2)/(2*$I$5)))+($D$10*(ABS(I1592)/90)*(MAX(O1591^2,O1592^2)/(2*$I$5))))-Q1592,0))</f>
        <v/>
      </c>
      <c r="V1592">
        <f>IF($D$20=0,1,IFERROR(IF(ROUND(S1592,3)=1,1,IF(AND(ABS(U1592)&lt;$D$19,S1592&gt;1),1,0)),0))</f>
        <v/>
      </c>
      <c r="W1592">
        <f>IF($D$20=0,IFERROR(W1593,MAX($D$16,POWER((ABS(K1592)^2)/($I$5*MAX(F1592,0.1)^2),1/3))),IF(IFERROR(AG1593,0)=0,IFERROR(W1593,MAX($D$16,POWER((ABS(K1592)^2)/($I$5*MAX(F1592,0.1)^2),1/3))),IF(OR(IFERROR(W1592,0)=0,IFERROR(AD1593,0)&gt;1),MAX($D$16,POWER((ABS(K1592)^2)/($I$5*MAX(F1592,0.1)^2),1/3)),IF(IFERROR(AF1592,0)&gt;0,MAX($D$16,IFERROR(W1592,0)+((IFERROR(AF1592,0))*$D$18*IF((IFERROR(AD1592,0))&lt;1,1,-1))),IF(IFERROR(AF1592,0)&lt;0,IF(ABS((MAX($D$16,POWER((ABS(K1592)^2)/($I$5*MAX(F1592,0.1)^2),1/3)))-IFERROR(W1592,0))&gt;$D$19,MAX($D$16,IF((MAX($D$16,POWER((ABS(K1592)^2)/($I$5*MAX(F1592,0.1)^2),1/3)))&gt;IFERROR(W1592,0),MIN((MAX($D$16,POWER((ABS(K1592)^2)/($I$5*MAX(F1592,0.1)^2),1/3))),IFERROR(W1592,0)+(MIN(ABS(IFERROR(AF1592,0))*$D$18,ABS((MAX($D$16,POWER((ABS(K1592)^2)/($I$5*MAX(F1592,0.1)^2),1/3)))-IFERROR(W1592,0))))),MAX((MAX($D$16,POWER((ABS(K1592)^2)/($I$5*MAX(F1592,0.1)^2),1/3))),IFERROR(W1592,0)-(MIN(ABS(IFERROR(AF1592,0))*$D$18,ABS((MAX($D$16,POWER((ABS(K1592)^2)/($I$5*MAX(F1592,0.1)^2),1/3)))-IFERROR(W1592,0))))))),MAX($D$16,POWER((ABS(K1592)^2)/($I$5*MAX(F1592,0.1)^2),1/3))),MAX($D$16,IFERROR(W1592,0)))))))</f>
        <v/>
      </c>
      <c r="X1592">
        <f>((F1592)+(G1592)*(W1592))*(W1592)</f>
        <v/>
      </c>
      <c r="Y1592">
        <f>(((F1592)+(G1592)*(W1592))*(W1592))/MAX((F1592)+2*(W1592)*SQRT(1+(G1592)^2),1E-6)</f>
        <v/>
      </c>
      <c r="Z1592">
        <f>ABS(K1592)/MAX(((F1592)+(G1592)*(W1592))*(W1592),1E-6)</f>
        <v/>
      </c>
      <c r="AA1592">
        <f>E1592+W1592</f>
        <v/>
      </c>
      <c r="AB1592">
        <f>AA1592+((ABS(K1592)/MAX(((F1592)+(G1592)*(W1592))*(W1592),1E-6))^2)/(2*$I$5)</f>
        <v/>
      </c>
      <c r="AC1592">
        <f>((ABS(K1592)*$D$6)/(MAX(((F1592)+(G1592)*(W1592))*(W1592),1E-6)*MAX(((((F1592)+(G1592)*(W1592))*(W1592))/MAX((F1592)+2*(W1592)*SQRT(1+(G1592)^2),1E-6))^(2/3),1E-6)))^2</f>
        <v/>
      </c>
      <c r="AD1592">
        <f>ABS(ABS(K1592)/MAX(((F1592)+(G1592)*(W1592))*(W1592),1E-6))/SQRT($I$5*MAX((((F1592)+(G1592)*(W1592))*(W1592))/MAX((F1592)+2*(G1592)*(W1592),1E-6),1E-6))</f>
        <v/>
      </c>
      <c r="AE1592">
        <f>((F1592)*(W1592)^2)/2+(G1592)*(W1592)^3/3+(ABS(K1592)^2)/($I$5*MAX(((F1592)+(G1592)*(W1592))*(W1592),1E-6))</f>
        <v/>
      </c>
      <c r="AF1592">
        <f>IF($D$20=0,0,IFERROR(AB1593+(((AC1592+AC1593)/2)*J1593)+(IF(Z1592&gt;Z1593,$D$8*((Z1592^2-Z1593^2)/(2*$I$5)),$D$9*((Z1593^2-Z1592^2)/(2*$I$5)))+($D$10*(ABS(I1593)/90)*(MAX(Z1592^2,Z1593^2)/(2*$I$5))))-AB1592,0))</f>
        <v/>
      </c>
      <c r="AG1592">
        <f>IF($D$20=0,1,IFERROR(IF(ROUND(AD1592,3)=1,1,IF(AND(ABS(AF1592)&lt;$D$19,AD1592&lt;1),1,0)),0))</f>
        <v/>
      </c>
      <c r="AH1592">
        <f>IFERROR(IF(V34="Supercritical",MAX($D$16,IFERROR(L1592,MAX($D$16,POWER((ABS(K1592)^2)/($I$5*MAX(F1592,0.1)^2),1/3)))),IF(V34="Subcritical",MAX($D$16,IFERROR(W1592,MAX($D$16,POWER((ABS(K1592)^2)/($I$5*MAX(F1592,0.1)^2),1/3)))),IF(AND(IFERROR(V1592,0)=1,IFERROR(AG1592,0)=1),IF(IFERROR(T1592,-1E99)&gt;=IFERROR(AE1592,-1E99),MAX($D$16,IFERROR(L1592,MAX($D$16,POWER((ABS(K1592)^2)/($I$5*MAX(F1592,0.1)^2),1/3)))),MAX($D$16,IFERROR(W1592,MAX($D$16,POWER((ABS(K1592)^2)/($I$5*MAX(F1592,0.1)^2),1/3))))),IF(IFERROR(V1592,0)=1,MAX($D$16,IFERROR(L1592,MAX($D$16,POWER((ABS(K1592)^2)/($I$5*MAX(F1592,0.1)^2),1/3)))),IF(IFERROR(AG1592,0)=1,MAX($D$16,IFERROR(W1592,MAX($D$16,POWER((ABS(K1592)^2)/($I$5*MAX(F1592,0.1)^2),1/3)))),MAX($D$16,POWER((ABS(K1592)^2)/($I$5*MAX(F1592,0.1)^2),1/3))))))),MAX($D$16,POWER((ABS(K1592)^2)/($I$5*MAX(F1592,0.1)^2),1/3)))</f>
        <v/>
      </c>
      <c r="AI1592">
        <f>E1592+AH1592</f>
        <v/>
      </c>
      <c r="AJ1592">
        <f>AI1592+((ABS(K1592)/MAX(((F1592)+(G1592)*(AH1592))*(AH1592),1E-6))^2)/(2*$I$5)</f>
        <v/>
      </c>
      <c r="AK1592" t="n">
        <v>635.5</v>
      </c>
      <c r="AM1592">
        <f>IF($D$20=0,IFERROR(AM1592,0),IF(($D$12*MAX(J1592,0.1)*POWER(MAX(0,AI1592-AK1592),1.5))&lt;=0,0,MAX(0,IFERROR(AM1592,0)+($D$25*(($D$12*MAX(J1592,0.1)*POWER(MAX(0,AI1592-AK1592),1.5))-IFERROR(AM1592,0))))))</f>
        <v/>
      </c>
      <c r="AN1592" t="n">
        <v>0</v>
      </c>
      <c r="AO1592">
        <f>AM1592+AN1592</f>
        <v/>
      </c>
      <c r="AP1592">
        <f>AP1591+AO1592</f>
        <v/>
      </c>
      <c r="AQ1592">
        <f>ABS(ABS(K1592)/MAX(((F1592)+(G1592)*(AH1592))*(AH1592),1E-6))/SQRT($I$5*MAX((((F1592)+(G1592)*(AH1592))*(AH1592))/MAX((F1592)+2*(G1592)*(AH1592),1E-6),1E-6))</f>
        <v/>
      </c>
      <c r="AR1592">
        <f>IF(AQ1592&lt;1,"Subcritical","Supercritical")</f>
        <v/>
      </c>
      <c r="AS1592">
        <f>((ABS(K1592)*$D$6)/(MAX(((F1592)+(G1592)*(AH1592))*(AH1592),1E-6)*MAX(((((F1592)+(G1592)*(AH1592))*(AH1592))/MAX((F1592)+2*(AH1592)*SQRT(1+(G1592)^2),1E-6))^(2/3),1E-6)))^2</f>
        <v/>
      </c>
    </row>
    <row r="1593">
      <c r="A1593" t="n">
        <v>31</v>
      </c>
      <c r="B1593" t="n">
        <v>30</v>
      </c>
      <c r="C1593" t="n">
        <v>616065.73</v>
      </c>
      <c r="D1593" t="n">
        <v>3096591.868</v>
      </c>
      <c r="E1593" t="n">
        <v>626.6446999999999</v>
      </c>
      <c r="F1593" t="n">
        <v>11.576</v>
      </c>
      <c r="G1593" t="n">
        <v>0</v>
      </c>
      <c r="H1593" t="inlineStr">
        <is>
          <t>Normal</t>
        </is>
      </c>
      <c r="I1593" t="n">
        <v>0</v>
      </c>
      <c r="J1593">
        <f>B1593-B1592</f>
        <v/>
      </c>
      <c r="K1593">
        <f>MAX(0.05,K1592-AO1592)</f>
        <v/>
      </c>
      <c r="L1593">
        <f>IF($D$20=0,IFERROR(L1592,MAX($D$16,POWER((ABS(K1593)^2)/($I$5*MAX(F1593,0.1)^2),1/3))),IF(IFERROR(V1592,0)=0,IFERROR(L1592,MAX($D$16,POWER((ABS(K1593)^2)/($I$5*MAX(F1593,0.1)^2),1/3))),IF(OR(IFERROR(L1593,0)=0,IFERROR(S1592,0)&lt;1,IFERROR(S1593,0)&lt;1),MAX($D$16,POWER((ABS(K1593)^2)/($I$5*MAX(F1593,0.1)^2),1/3)),IF(IFERROR(U1593,0)&gt;0,MAX($D$16,IFERROR(L1593,0)+((IFERROR(U1593,0))*$D$18*IF((IFERROR(S1593,0))&lt;1,1,-1))),IF(IFERROR(U1593,0)&lt;0,IF(ABS((MAX($D$16,POWER((ABS(K1593)^2)/($I$5*MAX(F1593,0.1)^2),1/3)))-IFERROR(L1593,0))&gt;$D$19,MAX($D$16,IF((MAX($D$16,POWER((ABS(K1593)^2)/($I$5*MAX(F1593,0.1)^2),1/3)))&gt;IFERROR(L1593,0),MIN((MAX($D$16,POWER((ABS(K1593)^2)/($I$5*MAX(F1593,0.1)^2),1/3))),IFERROR(L1593,0)+(MIN(ABS(IFERROR(U1593,0))*$D$18,ABS((MAX($D$16,POWER((ABS(K1593)^2)/($I$5*MAX(F1593,0.1)^2),1/3)))-IFERROR(L1593,0))))),MAX((MAX($D$16,POWER((ABS(K1593)^2)/($I$5*MAX(F1593,0.1)^2),1/3))),IFERROR(L1593,0)-(MIN(ABS(IFERROR(U1593,0))*$D$18,ABS((MAX($D$16,POWER((ABS(K1593)^2)/($I$5*MAX(F1593,0.1)^2),1/3)))-IFERROR(L1593,0))))))),MAX($D$16,POWER((ABS(K1593)^2)/($I$5*MAX(F1593,0.1)^2),1/3))),MAX($D$16,IFERROR(L1593,0)))))))</f>
        <v/>
      </c>
      <c r="M1593">
        <f>((F1593)+(G1593)*(L1593))*(L1593)</f>
        <v/>
      </c>
      <c r="N1593">
        <f>(((F1593)+(G1593)*(L1593))*(L1593))/MAX((F1593)+2*(L1593)*SQRT(1+(G1593)^2),1E-6)</f>
        <v/>
      </c>
      <c r="O1593">
        <f>ABS(K1593)/MAX(((F1593)+(G1593)*(L1593))*(L1593),1E-6)</f>
        <v/>
      </c>
      <c r="P1593">
        <f>E1593+L1593</f>
        <v/>
      </c>
      <c r="Q1593">
        <f>P1593+((ABS(K1593)/MAX(((F1593)+(G1593)*(L1593))*(L1593),1E-6))^2)/(2*$I$5)</f>
        <v/>
      </c>
      <c r="R1593">
        <f>((ABS(K1593)*$D$6)/(MAX(((F1593)+(G1593)*(L1593))*(L1593),1E-6)*MAX(((((F1593)+(G1593)*(L1593))*(L1593))/MAX((F1593)+2*(L1593)*SQRT(1+(G1593)^2),1E-6))^(2/3),1E-6)))^2</f>
        <v/>
      </c>
      <c r="S1593">
        <f>ABS(ABS(K1593)/MAX(((F1593)+(G1593)*(L1593))*(L1593),1E-6))/SQRT($I$5*MAX((((F1593)+(G1593)*(L1593))*(L1593))/MAX((F1593)+2*(G1593)*(L1593),1E-6),1E-6))</f>
        <v/>
      </c>
      <c r="T1593">
        <f>((F1593)*(L1593)^2)/2+(G1593)*(L1593)^3/3+(ABS(K1593)^2)/($I$5*MAX(((F1593)+(G1593)*(L1593))*(L1593),1E-6))</f>
        <v/>
      </c>
      <c r="U1593">
        <f>IF($D$20=0,0,IFERROR(Q1592-(((R1592+R1593)/2)*J1593)-(IF(O1592&gt;O1593,$D$8*((O1592^2-O1593^2)/(2*$I$5)),$D$9*((O1593^2-O1592^2)/(2*$I$5)))+($D$10*(ABS(I1593)/90)*(MAX(O1592^2,O1593^2)/(2*$I$5))))-Q1593,0))</f>
        <v/>
      </c>
      <c r="V1593">
        <f>IF($D$20=0,1,IFERROR(IF(ROUND(S1593,3)=1,1,IF(AND(ABS(U1593)&lt;$D$19,S1593&gt;1),1,0)),0))</f>
        <v/>
      </c>
      <c r="W1593">
        <f>IF($D$20=0,IFERROR(W1594,MAX($D$16,POWER((ABS(K1593)^2)/($I$5*MAX(F1593,0.1)^2),1/3))),IF(IFERROR(AG1594,0)=0,IFERROR(W1594,MAX($D$16,POWER((ABS(K1593)^2)/($I$5*MAX(F1593,0.1)^2),1/3))),IF(OR(IFERROR(W1593,0)=0,IFERROR(AD1594,0)&gt;1),MAX($D$16,POWER((ABS(K1593)^2)/($I$5*MAX(F1593,0.1)^2),1/3)),IF(IFERROR(AF1593,0)&gt;0,MAX($D$16,IFERROR(W1593,0)+((IFERROR(AF1593,0))*$D$18*IF((IFERROR(AD1593,0))&lt;1,1,-1))),IF(IFERROR(AF1593,0)&lt;0,IF(ABS((MAX($D$16,POWER((ABS(K1593)^2)/($I$5*MAX(F1593,0.1)^2),1/3)))-IFERROR(W1593,0))&gt;$D$19,MAX($D$16,IF((MAX($D$16,POWER((ABS(K1593)^2)/($I$5*MAX(F1593,0.1)^2),1/3)))&gt;IFERROR(W1593,0),MIN((MAX($D$16,POWER((ABS(K1593)^2)/($I$5*MAX(F1593,0.1)^2),1/3))),IFERROR(W1593,0)+(MIN(ABS(IFERROR(AF1593,0))*$D$18,ABS((MAX($D$16,POWER((ABS(K1593)^2)/($I$5*MAX(F1593,0.1)^2),1/3)))-IFERROR(W1593,0))))),MAX((MAX($D$16,POWER((ABS(K1593)^2)/($I$5*MAX(F1593,0.1)^2),1/3))),IFERROR(W1593,0)-(MIN(ABS(IFERROR(AF1593,0))*$D$18,ABS((MAX($D$16,POWER((ABS(K1593)^2)/($I$5*MAX(F1593,0.1)^2),1/3)))-IFERROR(W1593,0))))))),MAX($D$16,POWER((ABS(K1593)^2)/($I$5*MAX(F1593,0.1)^2),1/3))),MAX($D$16,IFERROR(W1593,0)))))))</f>
        <v/>
      </c>
      <c r="X1593">
        <f>((F1593)+(G1593)*(W1593))*(W1593)</f>
        <v/>
      </c>
      <c r="Y1593">
        <f>(((F1593)+(G1593)*(W1593))*(W1593))/MAX((F1593)+2*(W1593)*SQRT(1+(G1593)^2),1E-6)</f>
        <v/>
      </c>
      <c r="Z1593">
        <f>ABS(K1593)/MAX(((F1593)+(G1593)*(W1593))*(W1593),1E-6)</f>
        <v/>
      </c>
      <c r="AA1593">
        <f>E1593+W1593</f>
        <v/>
      </c>
      <c r="AB1593">
        <f>AA1593+((ABS(K1593)/MAX(((F1593)+(G1593)*(W1593))*(W1593),1E-6))^2)/(2*$I$5)</f>
        <v/>
      </c>
      <c r="AC1593">
        <f>((ABS(K1593)*$D$6)/(MAX(((F1593)+(G1593)*(W1593))*(W1593),1E-6)*MAX(((((F1593)+(G1593)*(W1593))*(W1593))/MAX((F1593)+2*(W1593)*SQRT(1+(G1593)^2),1E-6))^(2/3),1E-6)))^2</f>
        <v/>
      </c>
      <c r="AD1593">
        <f>ABS(ABS(K1593)/MAX(((F1593)+(G1593)*(W1593))*(W1593),1E-6))/SQRT($I$5*MAX((((F1593)+(G1593)*(W1593))*(W1593))/MAX((F1593)+2*(G1593)*(W1593),1E-6),1E-6))</f>
        <v/>
      </c>
      <c r="AE1593">
        <f>((F1593)*(W1593)^2)/2+(G1593)*(W1593)^3/3+(ABS(K1593)^2)/($I$5*MAX(((F1593)+(G1593)*(W1593))*(W1593),1E-6))</f>
        <v/>
      </c>
      <c r="AF1593">
        <f>IF($D$20=0,0,IFERROR(AB1594+(((AC1593+AC1594)/2)*J1594)+(IF(Z1593&gt;Z1594,$D$8*((Z1593^2-Z1594^2)/(2*$I$5)),$D$9*((Z1594^2-Z1593^2)/(2*$I$5)))+($D$10*(ABS(I1594)/90)*(MAX(Z1593^2,Z1594^2)/(2*$I$5))))-AB1593,0))</f>
        <v/>
      </c>
      <c r="AG1593">
        <f>IF($D$20=0,1,IFERROR(IF(ROUND(AD1593,3)=1,1,IF(AND(ABS(AF1593)&lt;$D$19,AD1593&lt;1),1,0)),0))</f>
        <v/>
      </c>
      <c r="AH1593">
        <f>IFERROR(IF(V34="Supercritical",MAX($D$16,IFERROR(L1593,MAX($D$16,POWER((ABS(K1593)^2)/($I$5*MAX(F1593,0.1)^2),1/3)))),IF(V34="Subcritical",MAX($D$16,IFERROR(W1593,MAX($D$16,POWER((ABS(K1593)^2)/($I$5*MAX(F1593,0.1)^2),1/3)))),IF(AND(IFERROR(V1593,0)=1,IFERROR(AG1593,0)=1),IF(IFERROR(T1593,-1E99)&gt;=IFERROR(AE1593,-1E99),MAX($D$16,IFERROR(L1593,MAX($D$16,POWER((ABS(K1593)^2)/($I$5*MAX(F1593,0.1)^2),1/3)))),MAX($D$16,IFERROR(W1593,MAX($D$16,POWER((ABS(K1593)^2)/($I$5*MAX(F1593,0.1)^2),1/3))))),IF(IFERROR(V1593,0)=1,MAX($D$16,IFERROR(L1593,MAX($D$16,POWER((ABS(K1593)^2)/($I$5*MAX(F1593,0.1)^2),1/3)))),IF(IFERROR(AG1593,0)=1,MAX($D$16,IFERROR(W1593,MAX($D$16,POWER((ABS(K1593)^2)/($I$5*MAX(F1593,0.1)^2),1/3)))),MAX($D$16,POWER((ABS(K1593)^2)/($I$5*MAX(F1593,0.1)^2),1/3))))))),MAX($D$16,POWER((ABS(K1593)^2)/($I$5*MAX(F1593,0.1)^2),1/3)))</f>
        <v/>
      </c>
      <c r="AI1593">
        <f>E1593+AH1593</f>
        <v/>
      </c>
      <c r="AJ1593">
        <f>AI1593+((ABS(K1593)/MAX(((F1593)+(G1593)*(AH1593))*(AH1593),1E-6))^2)/(2*$I$5)</f>
        <v/>
      </c>
      <c r="AK1593" t="n">
        <v>635.5</v>
      </c>
      <c r="AM1593">
        <f>IF($D$20=0,IFERROR(AM1593,0),IF(($D$12*MAX(J1593,0.1)*POWER(MAX(0,AI1593-AK1593),1.5))&lt;=0,0,MAX(0,IFERROR(AM1593,0)+($D$25*(($D$12*MAX(J1593,0.1)*POWER(MAX(0,AI1593-AK1593),1.5))-IFERROR(AM1593,0))))))</f>
        <v/>
      </c>
      <c r="AN1593" t="n">
        <v>0</v>
      </c>
      <c r="AO1593">
        <f>AM1593+AN1593</f>
        <v/>
      </c>
      <c r="AP1593">
        <f>AP1592+AO1593</f>
        <v/>
      </c>
      <c r="AQ1593">
        <f>ABS(ABS(K1593)/MAX(((F1593)+(G1593)*(AH1593))*(AH1593),1E-6))/SQRT($I$5*MAX((((F1593)+(G1593)*(AH1593))*(AH1593))/MAX((F1593)+2*(G1593)*(AH1593),1E-6),1E-6))</f>
        <v/>
      </c>
      <c r="AR1593">
        <f>IF(AQ1593&lt;1,"Subcritical","Supercritical")</f>
        <v/>
      </c>
      <c r="AS1593">
        <f>((ABS(K1593)*$D$6)/(MAX(((F1593)+(G1593)*(AH1593))*(AH1593),1E-6)*MAX(((((F1593)+(G1593)*(AH1593))*(AH1593))/MAX((F1593)+2*(AH1593)*SQRT(1+(G1593)^2),1E-6))^(2/3),1E-6)))^2</f>
        <v/>
      </c>
    </row>
    <row r="1594">
      <c r="A1594" t="n">
        <v>32</v>
      </c>
      <c r="B1594" t="n">
        <v>31</v>
      </c>
      <c r="C1594" t="n">
        <v>616065.73</v>
      </c>
      <c r="D1594" t="n">
        <v>3096590.868</v>
      </c>
      <c r="E1594" t="n">
        <v>626.0613</v>
      </c>
      <c r="F1594" t="n">
        <v>10.576</v>
      </c>
      <c r="G1594" t="n">
        <v>0</v>
      </c>
      <c r="H1594" t="inlineStr">
        <is>
          <t>Normal</t>
        </is>
      </c>
      <c r="I1594" t="n">
        <v>0</v>
      </c>
      <c r="J1594">
        <f>B1594-B1593</f>
        <v/>
      </c>
      <c r="K1594">
        <f>MAX(0.05,K1593-AO1593)</f>
        <v/>
      </c>
      <c r="L1594">
        <f>IF($D$20=0,IFERROR(L1593,MAX($D$16,POWER((ABS(K1594)^2)/($I$5*MAX(F1594,0.1)^2),1/3))),IF(IFERROR(V1593,0)=0,IFERROR(L1593,MAX($D$16,POWER((ABS(K1594)^2)/($I$5*MAX(F1594,0.1)^2),1/3))),IF(OR(IFERROR(L1594,0)=0,IFERROR(S1593,0)&lt;1,IFERROR(S1594,0)&lt;1),MAX($D$16,POWER((ABS(K1594)^2)/($I$5*MAX(F1594,0.1)^2),1/3)),IF(IFERROR(U1594,0)&gt;0,MAX($D$16,IFERROR(L1594,0)+((IFERROR(U1594,0))*$D$18*IF((IFERROR(S1594,0))&lt;1,1,-1))),IF(IFERROR(U1594,0)&lt;0,IF(ABS((MAX($D$16,POWER((ABS(K1594)^2)/($I$5*MAX(F1594,0.1)^2),1/3)))-IFERROR(L1594,0))&gt;$D$19,MAX($D$16,IF((MAX($D$16,POWER((ABS(K1594)^2)/($I$5*MAX(F1594,0.1)^2),1/3)))&gt;IFERROR(L1594,0),MIN((MAX($D$16,POWER((ABS(K1594)^2)/($I$5*MAX(F1594,0.1)^2),1/3))),IFERROR(L1594,0)+(MIN(ABS(IFERROR(U1594,0))*$D$18,ABS((MAX($D$16,POWER((ABS(K1594)^2)/($I$5*MAX(F1594,0.1)^2),1/3)))-IFERROR(L1594,0))))),MAX((MAX($D$16,POWER((ABS(K1594)^2)/($I$5*MAX(F1594,0.1)^2),1/3))),IFERROR(L1594,0)-(MIN(ABS(IFERROR(U1594,0))*$D$18,ABS((MAX($D$16,POWER((ABS(K1594)^2)/($I$5*MAX(F1594,0.1)^2),1/3)))-IFERROR(L1594,0))))))),MAX($D$16,POWER((ABS(K1594)^2)/($I$5*MAX(F1594,0.1)^2),1/3))),MAX($D$16,IFERROR(L1594,0)))))))</f>
        <v/>
      </c>
      <c r="M1594">
        <f>((F1594)+(G1594)*(L1594))*(L1594)</f>
        <v/>
      </c>
      <c r="N1594">
        <f>(((F1594)+(G1594)*(L1594))*(L1594))/MAX((F1594)+2*(L1594)*SQRT(1+(G1594)^2),1E-6)</f>
        <v/>
      </c>
      <c r="O1594">
        <f>ABS(K1594)/MAX(((F1594)+(G1594)*(L1594))*(L1594),1E-6)</f>
        <v/>
      </c>
      <c r="P1594">
        <f>E1594+L1594</f>
        <v/>
      </c>
      <c r="Q1594">
        <f>P1594+((ABS(K1594)/MAX(((F1594)+(G1594)*(L1594))*(L1594),1E-6))^2)/(2*$I$5)</f>
        <v/>
      </c>
      <c r="R1594">
        <f>((ABS(K1594)*$D$6)/(MAX(((F1594)+(G1594)*(L1594))*(L1594),1E-6)*MAX(((((F1594)+(G1594)*(L1594))*(L1594))/MAX((F1594)+2*(L1594)*SQRT(1+(G1594)^2),1E-6))^(2/3),1E-6)))^2</f>
        <v/>
      </c>
      <c r="S1594">
        <f>ABS(ABS(K1594)/MAX(((F1594)+(G1594)*(L1594))*(L1594),1E-6))/SQRT($I$5*MAX((((F1594)+(G1594)*(L1594))*(L1594))/MAX((F1594)+2*(G1594)*(L1594),1E-6),1E-6))</f>
        <v/>
      </c>
      <c r="T1594">
        <f>((F1594)*(L1594)^2)/2+(G1594)*(L1594)^3/3+(ABS(K1594)^2)/($I$5*MAX(((F1594)+(G1594)*(L1594))*(L1594),1E-6))</f>
        <v/>
      </c>
      <c r="U1594">
        <f>IF($D$20=0,0,IFERROR(Q1593-(((R1593+R1594)/2)*J1594)-(IF(O1593&gt;O1594,$D$8*((O1593^2-O1594^2)/(2*$I$5)),$D$9*((O1594^2-O1593^2)/(2*$I$5)))+($D$10*(ABS(I1594)/90)*(MAX(O1593^2,O1594^2)/(2*$I$5))))-Q1594,0))</f>
        <v/>
      </c>
      <c r="V1594">
        <f>IF($D$20=0,1,IFERROR(IF(ROUND(S1594,3)=1,1,IF(AND(ABS(U1594)&lt;$D$19,S1594&gt;1),1,0)),0))</f>
        <v/>
      </c>
      <c r="W1594">
        <f>IF($D$20=0,IFERROR(W1595,MAX($D$16,POWER((ABS(K1594)^2)/($I$5*MAX(F1594,0.1)^2),1/3))),IF(IFERROR(AG1595,0)=0,IFERROR(W1595,MAX($D$16,POWER((ABS(K1594)^2)/($I$5*MAX(F1594,0.1)^2),1/3))),IF(OR(IFERROR(W1594,0)=0,IFERROR(AD1595,0)&gt;1),MAX($D$16,POWER((ABS(K1594)^2)/($I$5*MAX(F1594,0.1)^2),1/3)),IF(IFERROR(AF1594,0)&gt;0,MAX($D$16,IFERROR(W1594,0)+((IFERROR(AF1594,0))*$D$18*IF((IFERROR(AD1594,0))&lt;1,1,-1))),IF(IFERROR(AF1594,0)&lt;0,IF(ABS((MAX($D$16,POWER((ABS(K1594)^2)/($I$5*MAX(F1594,0.1)^2),1/3)))-IFERROR(W1594,0))&gt;$D$19,MAX($D$16,IF((MAX($D$16,POWER((ABS(K1594)^2)/($I$5*MAX(F1594,0.1)^2),1/3)))&gt;IFERROR(W1594,0),MIN((MAX($D$16,POWER((ABS(K1594)^2)/($I$5*MAX(F1594,0.1)^2),1/3))),IFERROR(W1594,0)+(MIN(ABS(IFERROR(AF1594,0))*$D$18,ABS((MAX($D$16,POWER((ABS(K1594)^2)/($I$5*MAX(F1594,0.1)^2),1/3)))-IFERROR(W1594,0))))),MAX((MAX($D$16,POWER((ABS(K1594)^2)/($I$5*MAX(F1594,0.1)^2),1/3))),IFERROR(W1594,0)-(MIN(ABS(IFERROR(AF1594,0))*$D$18,ABS((MAX($D$16,POWER((ABS(K1594)^2)/($I$5*MAX(F1594,0.1)^2),1/3)))-IFERROR(W1594,0))))))),MAX($D$16,POWER((ABS(K1594)^2)/($I$5*MAX(F1594,0.1)^2),1/3))),MAX($D$16,IFERROR(W1594,0)))))))</f>
        <v/>
      </c>
      <c r="X1594">
        <f>((F1594)+(G1594)*(W1594))*(W1594)</f>
        <v/>
      </c>
      <c r="Y1594">
        <f>(((F1594)+(G1594)*(W1594))*(W1594))/MAX((F1594)+2*(W1594)*SQRT(1+(G1594)^2),1E-6)</f>
        <v/>
      </c>
      <c r="Z1594">
        <f>ABS(K1594)/MAX(((F1594)+(G1594)*(W1594))*(W1594),1E-6)</f>
        <v/>
      </c>
      <c r="AA1594">
        <f>E1594+W1594</f>
        <v/>
      </c>
      <c r="AB1594">
        <f>AA1594+((ABS(K1594)/MAX(((F1594)+(G1594)*(W1594))*(W1594),1E-6))^2)/(2*$I$5)</f>
        <v/>
      </c>
      <c r="AC1594">
        <f>((ABS(K1594)*$D$6)/(MAX(((F1594)+(G1594)*(W1594))*(W1594),1E-6)*MAX(((((F1594)+(G1594)*(W1594))*(W1594))/MAX((F1594)+2*(W1594)*SQRT(1+(G1594)^2),1E-6))^(2/3),1E-6)))^2</f>
        <v/>
      </c>
      <c r="AD1594">
        <f>ABS(ABS(K1594)/MAX(((F1594)+(G1594)*(W1594))*(W1594),1E-6))/SQRT($I$5*MAX((((F1594)+(G1594)*(W1594))*(W1594))/MAX((F1594)+2*(G1594)*(W1594),1E-6),1E-6))</f>
        <v/>
      </c>
      <c r="AE1594">
        <f>((F1594)*(W1594)^2)/2+(G1594)*(W1594)^3/3+(ABS(K1594)^2)/($I$5*MAX(((F1594)+(G1594)*(W1594))*(W1594),1E-6))</f>
        <v/>
      </c>
      <c r="AF1594">
        <f>IF($D$20=0,0,IFERROR(AB1595+(((AC1594+AC1595)/2)*J1595)+(IF(Z1594&gt;Z1595,$D$8*((Z1594^2-Z1595^2)/(2*$I$5)),$D$9*((Z1595^2-Z1594^2)/(2*$I$5)))+($D$10*(ABS(I1595)/90)*(MAX(Z1594^2,Z1595^2)/(2*$I$5))))-AB1594,0))</f>
        <v/>
      </c>
      <c r="AG1594">
        <f>IF($D$20=0,1,IFERROR(IF(ROUND(AD1594,3)=1,1,IF(AND(ABS(AF1594)&lt;$D$19,AD1594&lt;1),1,0)),0))</f>
        <v/>
      </c>
      <c r="AH1594">
        <f>IFERROR(IF(V34="Supercritical",MAX($D$16,IFERROR(L1594,MAX($D$16,POWER((ABS(K1594)^2)/($I$5*MAX(F1594,0.1)^2),1/3)))),IF(V34="Subcritical",MAX($D$16,IFERROR(W1594,MAX($D$16,POWER((ABS(K1594)^2)/($I$5*MAX(F1594,0.1)^2),1/3)))),IF(AND(IFERROR(V1594,0)=1,IFERROR(AG1594,0)=1),IF(IFERROR(T1594,-1E99)&gt;=IFERROR(AE1594,-1E99),MAX($D$16,IFERROR(L1594,MAX($D$16,POWER((ABS(K1594)^2)/($I$5*MAX(F1594,0.1)^2),1/3)))),MAX($D$16,IFERROR(W1594,MAX($D$16,POWER((ABS(K1594)^2)/($I$5*MAX(F1594,0.1)^2),1/3))))),IF(IFERROR(V1594,0)=1,MAX($D$16,IFERROR(L1594,MAX($D$16,POWER((ABS(K1594)^2)/($I$5*MAX(F1594,0.1)^2),1/3)))),IF(IFERROR(AG1594,0)=1,MAX($D$16,IFERROR(W1594,MAX($D$16,POWER((ABS(K1594)^2)/($I$5*MAX(F1594,0.1)^2),1/3)))),MAX($D$16,POWER((ABS(K1594)^2)/($I$5*MAX(F1594,0.1)^2),1/3))))))),MAX($D$16,POWER((ABS(K1594)^2)/($I$5*MAX(F1594,0.1)^2),1/3)))</f>
        <v/>
      </c>
      <c r="AI1594">
        <f>E1594+AH1594</f>
        <v/>
      </c>
      <c r="AJ1594">
        <f>AI1594+((ABS(K1594)/MAX(((F1594)+(G1594)*(AH1594))*(AH1594),1E-6))^2)/(2*$I$5)</f>
        <v/>
      </c>
      <c r="AK1594" t="n">
        <v>635.5</v>
      </c>
      <c r="AM1594">
        <f>IF($D$20=0,IFERROR(AM1594,0),IF(($D$12*MAX(J1594,0.1)*POWER(MAX(0,AI1594-AK1594),1.5))&lt;=0,0,MAX(0,IFERROR(AM1594,0)+($D$25*(($D$12*MAX(J1594,0.1)*POWER(MAX(0,AI1594-AK1594),1.5))-IFERROR(AM1594,0))))))</f>
        <v/>
      </c>
      <c r="AN1594" t="n">
        <v>0</v>
      </c>
      <c r="AO1594">
        <f>AM1594+AN1594</f>
        <v/>
      </c>
      <c r="AP1594">
        <f>AP1593+AO1594</f>
        <v/>
      </c>
      <c r="AQ1594">
        <f>ABS(ABS(K1594)/MAX(((F1594)+(G1594)*(AH1594))*(AH1594),1E-6))/SQRT($I$5*MAX((((F1594)+(G1594)*(AH1594))*(AH1594))/MAX((F1594)+2*(G1594)*(AH1594),1E-6),1E-6))</f>
        <v/>
      </c>
      <c r="AR1594">
        <f>IF(AQ1594&lt;1,"Subcritical","Supercritical")</f>
        <v/>
      </c>
      <c r="AS1594">
        <f>((ABS(K1594)*$D$6)/(MAX(((F1594)+(G1594)*(AH1594))*(AH1594),1E-6)*MAX(((((F1594)+(G1594)*(AH1594))*(AH1594))/MAX((F1594)+2*(AH1594)*SQRT(1+(G1594)^2),1E-6))^(2/3),1E-6)))^2</f>
        <v/>
      </c>
    </row>
    <row r="1595">
      <c r="A1595" t="n">
        <v>33</v>
      </c>
      <c r="B1595" t="n">
        <v>32</v>
      </c>
      <c r="C1595" t="n">
        <v>616065.73</v>
      </c>
      <c r="D1595" t="n">
        <v>3096589.868</v>
      </c>
      <c r="E1595" t="n">
        <v>625.478</v>
      </c>
      <c r="F1595" t="n">
        <v>10.152</v>
      </c>
      <c r="G1595" t="n">
        <v>0</v>
      </c>
      <c r="H1595" t="inlineStr">
        <is>
          <t>Normal</t>
        </is>
      </c>
      <c r="I1595" t="n">
        <v>0</v>
      </c>
      <c r="J1595">
        <f>B1595-B1594</f>
        <v/>
      </c>
      <c r="K1595">
        <f>MAX(0.05,K1594-AO1594)</f>
        <v/>
      </c>
      <c r="L1595">
        <f>IF($D$20=0,IFERROR(L1594,MAX($D$16,POWER((ABS(K1595)^2)/($I$5*MAX(F1595,0.1)^2),1/3))),IF(IFERROR(V1594,0)=0,IFERROR(L1594,MAX($D$16,POWER((ABS(K1595)^2)/($I$5*MAX(F1595,0.1)^2),1/3))),IF(OR(IFERROR(L1595,0)=0,IFERROR(S1594,0)&lt;1,IFERROR(S1595,0)&lt;1),MAX($D$16,POWER((ABS(K1595)^2)/($I$5*MAX(F1595,0.1)^2),1/3)),IF(IFERROR(U1595,0)&gt;0,MAX($D$16,IFERROR(L1595,0)+((IFERROR(U1595,0))*$D$18*IF((IFERROR(S1595,0))&lt;1,1,-1))),IF(IFERROR(U1595,0)&lt;0,IF(ABS((MAX($D$16,POWER((ABS(K1595)^2)/($I$5*MAX(F1595,0.1)^2),1/3)))-IFERROR(L1595,0))&gt;$D$19,MAX($D$16,IF((MAX($D$16,POWER((ABS(K1595)^2)/($I$5*MAX(F1595,0.1)^2),1/3)))&gt;IFERROR(L1595,0),MIN((MAX($D$16,POWER((ABS(K1595)^2)/($I$5*MAX(F1595,0.1)^2),1/3))),IFERROR(L1595,0)+(MIN(ABS(IFERROR(U1595,0))*$D$18,ABS((MAX($D$16,POWER((ABS(K1595)^2)/($I$5*MAX(F1595,0.1)^2),1/3)))-IFERROR(L1595,0))))),MAX((MAX($D$16,POWER((ABS(K1595)^2)/($I$5*MAX(F1595,0.1)^2),1/3))),IFERROR(L1595,0)-(MIN(ABS(IFERROR(U1595,0))*$D$18,ABS((MAX($D$16,POWER((ABS(K1595)^2)/($I$5*MAX(F1595,0.1)^2),1/3)))-IFERROR(L1595,0))))))),MAX($D$16,POWER((ABS(K1595)^2)/($I$5*MAX(F1595,0.1)^2),1/3))),MAX($D$16,IFERROR(L1595,0)))))))</f>
        <v/>
      </c>
      <c r="M1595">
        <f>((F1595)+(G1595)*(L1595))*(L1595)</f>
        <v/>
      </c>
      <c r="N1595">
        <f>(((F1595)+(G1595)*(L1595))*(L1595))/MAX((F1595)+2*(L1595)*SQRT(1+(G1595)^2),1E-6)</f>
        <v/>
      </c>
      <c r="O1595">
        <f>ABS(K1595)/MAX(((F1595)+(G1595)*(L1595))*(L1595),1E-6)</f>
        <v/>
      </c>
      <c r="P1595">
        <f>E1595+L1595</f>
        <v/>
      </c>
      <c r="Q1595">
        <f>P1595+((ABS(K1595)/MAX(((F1595)+(G1595)*(L1595))*(L1595),1E-6))^2)/(2*$I$5)</f>
        <v/>
      </c>
      <c r="R1595">
        <f>((ABS(K1595)*$D$6)/(MAX(((F1595)+(G1595)*(L1595))*(L1595),1E-6)*MAX(((((F1595)+(G1595)*(L1595))*(L1595))/MAX((F1595)+2*(L1595)*SQRT(1+(G1595)^2),1E-6))^(2/3),1E-6)))^2</f>
        <v/>
      </c>
      <c r="S1595">
        <f>ABS(ABS(K1595)/MAX(((F1595)+(G1595)*(L1595))*(L1595),1E-6))/SQRT($I$5*MAX((((F1595)+(G1595)*(L1595))*(L1595))/MAX((F1595)+2*(G1595)*(L1595),1E-6),1E-6))</f>
        <v/>
      </c>
      <c r="T1595">
        <f>((F1595)*(L1595)^2)/2+(G1595)*(L1595)^3/3+(ABS(K1595)^2)/($I$5*MAX(((F1595)+(G1595)*(L1595))*(L1595),1E-6))</f>
        <v/>
      </c>
      <c r="U1595">
        <f>IF($D$20=0,0,IFERROR(Q1594-(((R1594+R1595)/2)*J1595)-(IF(O1594&gt;O1595,$D$8*((O1594^2-O1595^2)/(2*$I$5)),$D$9*((O1595^2-O1594^2)/(2*$I$5)))+($D$10*(ABS(I1595)/90)*(MAX(O1594^2,O1595^2)/(2*$I$5))))-Q1595,0))</f>
        <v/>
      </c>
      <c r="V1595">
        <f>IF($D$20=0,1,IFERROR(IF(ROUND(S1595,3)=1,1,IF(AND(ABS(U1595)&lt;$D$19,S1595&gt;1),1,0)),0))</f>
        <v/>
      </c>
      <c r="W1595">
        <f>IF($D$20=0,IFERROR(W1596,MAX($D$16,POWER((ABS(K1595)^2)/($I$5*MAX(F1595,0.1)^2),1/3))),IF(IFERROR(AG1596,0)=0,IFERROR(W1596,MAX($D$16,POWER((ABS(K1595)^2)/($I$5*MAX(F1595,0.1)^2),1/3))),IF(OR(IFERROR(W1595,0)=0,IFERROR(AD1596,0)&gt;1),MAX($D$16,POWER((ABS(K1595)^2)/($I$5*MAX(F1595,0.1)^2),1/3)),IF(IFERROR(AF1595,0)&gt;0,MAX($D$16,IFERROR(W1595,0)+((IFERROR(AF1595,0))*$D$18*IF((IFERROR(AD1595,0))&lt;1,1,-1))),IF(IFERROR(AF1595,0)&lt;0,IF(ABS((MAX($D$16,POWER((ABS(K1595)^2)/($I$5*MAX(F1595,0.1)^2),1/3)))-IFERROR(W1595,0))&gt;$D$19,MAX($D$16,IF((MAX($D$16,POWER((ABS(K1595)^2)/($I$5*MAX(F1595,0.1)^2),1/3)))&gt;IFERROR(W1595,0),MIN((MAX($D$16,POWER((ABS(K1595)^2)/($I$5*MAX(F1595,0.1)^2),1/3))),IFERROR(W1595,0)+(MIN(ABS(IFERROR(AF1595,0))*$D$18,ABS((MAX($D$16,POWER((ABS(K1595)^2)/($I$5*MAX(F1595,0.1)^2),1/3)))-IFERROR(W1595,0))))),MAX((MAX($D$16,POWER((ABS(K1595)^2)/($I$5*MAX(F1595,0.1)^2),1/3))),IFERROR(W1595,0)-(MIN(ABS(IFERROR(AF1595,0))*$D$18,ABS((MAX($D$16,POWER((ABS(K1595)^2)/($I$5*MAX(F1595,0.1)^2),1/3)))-IFERROR(W1595,0))))))),MAX($D$16,POWER((ABS(K1595)^2)/($I$5*MAX(F1595,0.1)^2),1/3))),MAX($D$16,IFERROR(W1595,0)))))))</f>
        <v/>
      </c>
      <c r="X1595">
        <f>((F1595)+(G1595)*(W1595))*(W1595)</f>
        <v/>
      </c>
      <c r="Y1595">
        <f>(((F1595)+(G1595)*(W1595))*(W1595))/MAX((F1595)+2*(W1595)*SQRT(1+(G1595)^2),1E-6)</f>
        <v/>
      </c>
      <c r="Z1595">
        <f>ABS(K1595)/MAX(((F1595)+(G1595)*(W1595))*(W1595),1E-6)</f>
        <v/>
      </c>
      <c r="AA1595">
        <f>E1595+W1595</f>
        <v/>
      </c>
      <c r="AB1595">
        <f>AA1595+((ABS(K1595)/MAX(((F1595)+(G1595)*(W1595))*(W1595),1E-6))^2)/(2*$I$5)</f>
        <v/>
      </c>
      <c r="AC1595">
        <f>((ABS(K1595)*$D$6)/(MAX(((F1595)+(G1595)*(W1595))*(W1595),1E-6)*MAX(((((F1595)+(G1595)*(W1595))*(W1595))/MAX((F1595)+2*(W1595)*SQRT(1+(G1595)^2),1E-6))^(2/3),1E-6)))^2</f>
        <v/>
      </c>
      <c r="AD1595">
        <f>ABS(ABS(K1595)/MAX(((F1595)+(G1595)*(W1595))*(W1595),1E-6))/SQRT($I$5*MAX((((F1595)+(G1595)*(W1595))*(W1595))/MAX((F1595)+2*(G1595)*(W1595),1E-6),1E-6))</f>
        <v/>
      </c>
      <c r="AE1595">
        <f>((F1595)*(W1595)^2)/2+(G1595)*(W1595)^3/3+(ABS(K1595)^2)/($I$5*MAX(((F1595)+(G1595)*(W1595))*(W1595),1E-6))</f>
        <v/>
      </c>
      <c r="AF1595">
        <f>IF($D$20=0,0,IFERROR(AB1596+(((AC1595+AC1596)/2)*J1596)+(IF(Z1595&gt;Z1596,$D$8*((Z1595^2-Z1596^2)/(2*$I$5)),$D$9*((Z1596^2-Z1595^2)/(2*$I$5)))+($D$10*(ABS(I1596)/90)*(MAX(Z1595^2,Z1596^2)/(2*$I$5))))-AB1595,0))</f>
        <v/>
      </c>
      <c r="AG1595">
        <f>IF($D$20=0,1,IFERROR(IF(ROUND(AD1595,3)=1,1,IF(AND(ABS(AF1595)&lt;$D$19,AD1595&lt;1),1,0)),0))</f>
        <v/>
      </c>
      <c r="AH1595">
        <f>IFERROR(IF(V34="Supercritical",MAX($D$16,IFERROR(L1595,MAX($D$16,POWER((ABS(K1595)^2)/($I$5*MAX(F1595,0.1)^2),1/3)))),IF(V34="Subcritical",MAX($D$16,IFERROR(W1595,MAX($D$16,POWER((ABS(K1595)^2)/($I$5*MAX(F1595,0.1)^2),1/3)))),IF(AND(IFERROR(V1595,0)=1,IFERROR(AG1595,0)=1),IF(IFERROR(T1595,-1E99)&gt;=IFERROR(AE1595,-1E99),MAX($D$16,IFERROR(L1595,MAX($D$16,POWER((ABS(K1595)^2)/($I$5*MAX(F1595,0.1)^2),1/3)))),MAX($D$16,IFERROR(W1595,MAX($D$16,POWER((ABS(K1595)^2)/($I$5*MAX(F1595,0.1)^2),1/3))))),IF(IFERROR(V1595,0)=1,MAX($D$16,IFERROR(L1595,MAX($D$16,POWER((ABS(K1595)^2)/($I$5*MAX(F1595,0.1)^2),1/3)))),IF(IFERROR(AG1595,0)=1,MAX($D$16,IFERROR(W1595,MAX($D$16,POWER((ABS(K1595)^2)/($I$5*MAX(F1595,0.1)^2),1/3)))),MAX($D$16,POWER((ABS(K1595)^2)/($I$5*MAX(F1595,0.1)^2),1/3))))))),MAX($D$16,POWER((ABS(K1595)^2)/($I$5*MAX(F1595,0.1)^2),1/3)))</f>
        <v/>
      </c>
      <c r="AI1595">
        <f>E1595+AH1595</f>
        <v/>
      </c>
      <c r="AJ1595">
        <f>AI1595+((ABS(K1595)/MAX(((F1595)+(G1595)*(AH1595))*(AH1595),1E-6))^2)/(2*$I$5)</f>
        <v/>
      </c>
      <c r="AK1595" t="n">
        <v>635.5</v>
      </c>
      <c r="AM1595">
        <f>IF($D$20=0,IFERROR(AM1595,0),IF(($D$12*MAX(J1595,0.1)*POWER(MAX(0,AI1595-AK1595),1.5))&lt;=0,0,MAX(0,IFERROR(AM1595,0)+($D$25*(($D$12*MAX(J1595,0.1)*POWER(MAX(0,AI1595-AK1595),1.5))-IFERROR(AM1595,0))))))</f>
        <v/>
      </c>
      <c r="AN1595" t="n">
        <v>0</v>
      </c>
      <c r="AO1595">
        <f>AM1595+AN1595</f>
        <v/>
      </c>
      <c r="AP1595">
        <f>AP1594+AO1595</f>
        <v/>
      </c>
      <c r="AQ1595">
        <f>ABS(ABS(K1595)/MAX(((F1595)+(G1595)*(AH1595))*(AH1595),1E-6))/SQRT($I$5*MAX((((F1595)+(G1595)*(AH1595))*(AH1595))/MAX((F1595)+2*(G1595)*(AH1595),1E-6),1E-6))</f>
        <v/>
      </c>
      <c r="AR1595">
        <f>IF(AQ1595&lt;1,"Subcritical","Supercritical")</f>
        <v/>
      </c>
      <c r="AS1595">
        <f>((ABS(K1595)*$D$6)/(MAX(((F1595)+(G1595)*(AH1595))*(AH1595),1E-6)*MAX(((((F1595)+(G1595)*(AH1595))*(AH1595))/MAX((F1595)+2*(AH1595)*SQRT(1+(G1595)^2),1E-6))^(2/3),1E-6)))^2</f>
        <v/>
      </c>
    </row>
    <row r="1596">
      <c r="A1596" t="n">
        <v>34</v>
      </c>
      <c r="B1596" t="n">
        <v>33</v>
      </c>
      <c r="C1596" t="n">
        <v>616065.73</v>
      </c>
      <c r="D1596" t="n">
        <v>3096588.868</v>
      </c>
      <c r="E1596" t="n">
        <v>624.8946999999999</v>
      </c>
      <c r="F1596" t="n">
        <v>9.092000000000001</v>
      </c>
      <c r="G1596" t="n">
        <v>0</v>
      </c>
      <c r="H1596" t="inlineStr">
        <is>
          <t>Normal</t>
        </is>
      </c>
      <c r="I1596" t="n">
        <v>0</v>
      </c>
      <c r="J1596">
        <f>B1596-B1595</f>
        <v/>
      </c>
      <c r="K1596">
        <f>MAX(0.05,K1595-AO1595)</f>
        <v/>
      </c>
      <c r="L1596">
        <f>IF($D$20=0,IFERROR(L1595,MAX($D$16,POWER((ABS(K1596)^2)/($I$5*MAX(F1596,0.1)^2),1/3))),IF(IFERROR(V1595,0)=0,IFERROR(L1595,MAX($D$16,POWER((ABS(K1596)^2)/($I$5*MAX(F1596,0.1)^2),1/3))),IF(OR(IFERROR(L1596,0)=0,IFERROR(S1595,0)&lt;1,IFERROR(S1596,0)&lt;1),MAX($D$16,POWER((ABS(K1596)^2)/($I$5*MAX(F1596,0.1)^2),1/3)),IF(IFERROR(U1596,0)&gt;0,MAX($D$16,IFERROR(L1596,0)+((IFERROR(U1596,0))*$D$18*IF((IFERROR(S1596,0))&lt;1,1,-1))),IF(IFERROR(U1596,0)&lt;0,IF(ABS((MAX($D$16,POWER((ABS(K1596)^2)/($I$5*MAX(F1596,0.1)^2),1/3)))-IFERROR(L1596,0))&gt;$D$19,MAX($D$16,IF((MAX($D$16,POWER((ABS(K1596)^2)/($I$5*MAX(F1596,0.1)^2),1/3)))&gt;IFERROR(L1596,0),MIN((MAX($D$16,POWER((ABS(K1596)^2)/($I$5*MAX(F1596,0.1)^2),1/3))),IFERROR(L1596,0)+(MIN(ABS(IFERROR(U1596,0))*$D$18,ABS((MAX($D$16,POWER((ABS(K1596)^2)/($I$5*MAX(F1596,0.1)^2),1/3)))-IFERROR(L1596,0))))),MAX((MAX($D$16,POWER((ABS(K1596)^2)/($I$5*MAX(F1596,0.1)^2),1/3))),IFERROR(L1596,0)-(MIN(ABS(IFERROR(U1596,0))*$D$18,ABS((MAX($D$16,POWER((ABS(K1596)^2)/($I$5*MAX(F1596,0.1)^2),1/3)))-IFERROR(L1596,0))))))),MAX($D$16,POWER((ABS(K1596)^2)/($I$5*MAX(F1596,0.1)^2),1/3))),MAX($D$16,IFERROR(L1596,0)))))))</f>
        <v/>
      </c>
      <c r="M1596">
        <f>((F1596)+(G1596)*(L1596))*(L1596)</f>
        <v/>
      </c>
      <c r="N1596">
        <f>(((F1596)+(G1596)*(L1596))*(L1596))/MAX((F1596)+2*(L1596)*SQRT(1+(G1596)^2),1E-6)</f>
        <v/>
      </c>
      <c r="O1596">
        <f>ABS(K1596)/MAX(((F1596)+(G1596)*(L1596))*(L1596),1E-6)</f>
        <v/>
      </c>
      <c r="P1596">
        <f>E1596+L1596</f>
        <v/>
      </c>
      <c r="Q1596">
        <f>P1596+((ABS(K1596)/MAX(((F1596)+(G1596)*(L1596))*(L1596),1E-6))^2)/(2*$I$5)</f>
        <v/>
      </c>
      <c r="R1596">
        <f>((ABS(K1596)*$D$6)/(MAX(((F1596)+(G1596)*(L1596))*(L1596),1E-6)*MAX(((((F1596)+(G1596)*(L1596))*(L1596))/MAX((F1596)+2*(L1596)*SQRT(1+(G1596)^2),1E-6))^(2/3),1E-6)))^2</f>
        <v/>
      </c>
      <c r="S1596">
        <f>ABS(ABS(K1596)/MAX(((F1596)+(G1596)*(L1596))*(L1596),1E-6))/SQRT($I$5*MAX((((F1596)+(G1596)*(L1596))*(L1596))/MAX((F1596)+2*(G1596)*(L1596),1E-6),1E-6))</f>
        <v/>
      </c>
      <c r="T1596">
        <f>((F1596)*(L1596)^2)/2+(G1596)*(L1596)^3/3+(ABS(K1596)^2)/($I$5*MAX(((F1596)+(G1596)*(L1596))*(L1596),1E-6))</f>
        <v/>
      </c>
      <c r="U1596">
        <f>IF($D$20=0,0,IFERROR(Q1595-(((R1595+R1596)/2)*J1596)-(IF(O1595&gt;O1596,$D$8*((O1595^2-O1596^2)/(2*$I$5)),$D$9*((O1596^2-O1595^2)/(2*$I$5)))+($D$10*(ABS(I1596)/90)*(MAX(O1595^2,O1596^2)/(2*$I$5))))-Q1596,0))</f>
        <v/>
      </c>
      <c r="V1596">
        <f>IF($D$20=0,1,IFERROR(IF(ROUND(S1596,3)=1,1,IF(AND(ABS(U1596)&lt;$D$19,S1596&gt;1),1,0)),0))</f>
        <v/>
      </c>
      <c r="W1596">
        <f>IF($D$20=0,IFERROR(W1597,MAX($D$16,POWER((ABS(K1596)^2)/($I$5*MAX(F1596,0.1)^2),1/3))),IF(IFERROR(AG1597,0)=0,IFERROR(W1597,MAX($D$16,POWER((ABS(K1596)^2)/($I$5*MAX(F1596,0.1)^2),1/3))),IF(OR(IFERROR(W1596,0)=0,IFERROR(AD1597,0)&gt;1),MAX($D$16,POWER((ABS(K1596)^2)/($I$5*MAX(F1596,0.1)^2),1/3)),IF(IFERROR(AF1596,0)&gt;0,MAX($D$16,IFERROR(W1596,0)+((IFERROR(AF1596,0))*$D$18*IF((IFERROR(AD1596,0))&lt;1,1,-1))),IF(IFERROR(AF1596,0)&lt;0,IF(ABS((MAX($D$16,POWER((ABS(K1596)^2)/($I$5*MAX(F1596,0.1)^2),1/3)))-IFERROR(W1596,0))&gt;$D$19,MAX($D$16,IF((MAX($D$16,POWER((ABS(K1596)^2)/($I$5*MAX(F1596,0.1)^2),1/3)))&gt;IFERROR(W1596,0),MIN((MAX($D$16,POWER((ABS(K1596)^2)/($I$5*MAX(F1596,0.1)^2),1/3))),IFERROR(W1596,0)+(MIN(ABS(IFERROR(AF1596,0))*$D$18,ABS((MAX($D$16,POWER((ABS(K1596)^2)/($I$5*MAX(F1596,0.1)^2),1/3)))-IFERROR(W1596,0))))),MAX((MAX($D$16,POWER((ABS(K1596)^2)/($I$5*MAX(F1596,0.1)^2),1/3))),IFERROR(W1596,0)-(MIN(ABS(IFERROR(AF1596,0))*$D$18,ABS((MAX($D$16,POWER((ABS(K1596)^2)/($I$5*MAX(F1596,0.1)^2),1/3)))-IFERROR(W1596,0))))))),MAX($D$16,POWER((ABS(K1596)^2)/($I$5*MAX(F1596,0.1)^2),1/3))),MAX($D$16,IFERROR(W1596,0)))))))</f>
        <v/>
      </c>
      <c r="X1596">
        <f>((F1596)+(G1596)*(W1596))*(W1596)</f>
        <v/>
      </c>
      <c r="Y1596">
        <f>(((F1596)+(G1596)*(W1596))*(W1596))/MAX((F1596)+2*(W1596)*SQRT(1+(G1596)^2),1E-6)</f>
        <v/>
      </c>
      <c r="Z1596">
        <f>ABS(K1596)/MAX(((F1596)+(G1596)*(W1596))*(W1596),1E-6)</f>
        <v/>
      </c>
      <c r="AA1596">
        <f>E1596+W1596</f>
        <v/>
      </c>
      <c r="AB1596">
        <f>AA1596+((ABS(K1596)/MAX(((F1596)+(G1596)*(W1596))*(W1596),1E-6))^2)/(2*$I$5)</f>
        <v/>
      </c>
      <c r="AC1596">
        <f>((ABS(K1596)*$D$6)/(MAX(((F1596)+(G1596)*(W1596))*(W1596),1E-6)*MAX(((((F1596)+(G1596)*(W1596))*(W1596))/MAX((F1596)+2*(W1596)*SQRT(1+(G1596)^2),1E-6))^(2/3),1E-6)))^2</f>
        <v/>
      </c>
      <c r="AD1596">
        <f>ABS(ABS(K1596)/MAX(((F1596)+(G1596)*(W1596))*(W1596),1E-6))/SQRT($I$5*MAX((((F1596)+(G1596)*(W1596))*(W1596))/MAX((F1596)+2*(G1596)*(W1596),1E-6),1E-6))</f>
        <v/>
      </c>
      <c r="AE1596">
        <f>((F1596)*(W1596)^2)/2+(G1596)*(W1596)^3/3+(ABS(K1596)^2)/($I$5*MAX(((F1596)+(G1596)*(W1596))*(W1596),1E-6))</f>
        <v/>
      </c>
      <c r="AF1596">
        <f>IF($D$20=0,0,IFERROR(AB1597+(((AC1596+AC1597)/2)*J1597)+(IF(Z1596&gt;Z1597,$D$8*((Z1596^2-Z1597^2)/(2*$I$5)),$D$9*((Z1597^2-Z1596^2)/(2*$I$5)))+($D$10*(ABS(I1597)/90)*(MAX(Z1596^2,Z1597^2)/(2*$I$5))))-AB1596,0))</f>
        <v/>
      </c>
      <c r="AG1596">
        <f>IF($D$20=0,1,IFERROR(IF(ROUND(AD1596,3)=1,1,IF(AND(ABS(AF1596)&lt;$D$19,AD1596&lt;1),1,0)),0))</f>
        <v/>
      </c>
      <c r="AH1596">
        <f>IFERROR(IF(V34="Supercritical",MAX($D$16,IFERROR(L1596,MAX($D$16,POWER((ABS(K1596)^2)/($I$5*MAX(F1596,0.1)^2),1/3)))),IF(V34="Subcritical",MAX($D$16,IFERROR(W1596,MAX($D$16,POWER((ABS(K1596)^2)/($I$5*MAX(F1596,0.1)^2),1/3)))),IF(AND(IFERROR(V1596,0)=1,IFERROR(AG1596,0)=1),IF(IFERROR(T1596,-1E99)&gt;=IFERROR(AE1596,-1E99),MAX($D$16,IFERROR(L1596,MAX($D$16,POWER((ABS(K1596)^2)/($I$5*MAX(F1596,0.1)^2),1/3)))),MAX($D$16,IFERROR(W1596,MAX($D$16,POWER((ABS(K1596)^2)/($I$5*MAX(F1596,0.1)^2),1/3))))),IF(IFERROR(V1596,0)=1,MAX($D$16,IFERROR(L1596,MAX($D$16,POWER((ABS(K1596)^2)/($I$5*MAX(F1596,0.1)^2),1/3)))),IF(IFERROR(AG1596,0)=1,MAX($D$16,IFERROR(W1596,MAX($D$16,POWER((ABS(K1596)^2)/($I$5*MAX(F1596,0.1)^2),1/3)))),MAX($D$16,POWER((ABS(K1596)^2)/($I$5*MAX(F1596,0.1)^2),1/3))))))),MAX($D$16,POWER((ABS(K1596)^2)/($I$5*MAX(F1596,0.1)^2),1/3)))</f>
        <v/>
      </c>
      <c r="AI1596">
        <f>E1596+AH1596</f>
        <v/>
      </c>
      <c r="AJ1596">
        <f>AI1596+((ABS(K1596)/MAX(((F1596)+(G1596)*(AH1596))*(AH1596),1E-6))^2)/(2*$I$5)</f>
        <v/>
      </c>
      <c r="AM1596" t="n">
        <v>0</v>
      </c>
      <c r="AN1596" t="n">
        <v>0</v>
      </c>
      <c r="AO1596">
        <f>AM1596+AN1596</f>
        <v/>
      </c>
      <c r="AP1596">
        <f>AP1595+AO1596</f>
        <v/>
      </c>
      <c r="AQ1596">
        <f>ABS(ABS(K1596)/MAX(((F1596)+(G1596)*(AH1596))*(AH1596),1E-6))/SQRT($I$5*MAX((((F1596)+(G1596)*(AH1596))*(AH1596))/MAX((F1596)+2*(G1596)*(AH1596),1E-6),1E-6))</f>
        <v/>
      </c>
      <c r="AR1596">
        <f>IF(AQ1596&lt;1,"Subcritical","Supercritical")</f>
        <v/>
      </c>
      <c r="AS1596">
        <f>((ABS(K1596)*$D$6)/(MAX(((F1596)+(G1596)*(AH1596))*(AH1596),1E-6)*MAX(((((F1596)+(G1596)*(AH1596))*(AH1596))/MAX((F1596)+2*(AH1596)*SQRT(1+(G1596)^2),1E-6))^(2/3),1E-6)))^2</f>
        <v/>
      </c>
    </row>
    <row r="1597">
      <c r="A1597" t="n">
        <v>35</v>
      </c>
      <c r="B1597" t="n">
        <v>34</v>
      </c>
      <c r="C1597" t="n">
        <v>616065.73</v>
      </c>
      <c r="D1597" t="n">
        <v>3096587.868</v>
      </c>
      <c r="E1597" t="n">
        <v>624.3113</v>
      </c>
      <c r="F1597" t="n">
        <v>7.858</v>
      </c>
      <c r="G1597" t="n">
        <v>0</v>
      </c>
      <c r="H1597" t="inlineStr">
        <is>
          <t>Normal</t>
        </is>
      </c>
      <c r="I1597" t="n">
        <v>0</v>
      </c>
      <c r="J1597">
        <f>B1597-B1596</f>
        <v/>
      </c>
      <c r="K1597">
        <f>MAX(0.05,K1596-AO1596)</f>
        <v/>
      </c>
      <c r="L1597">
        <f>IF($D$20=0,IFERROR(L1596,MAX($D$16,POWER((ABS(K1597)^2)/($I$5*MAX(F1597,0.1)^2),1/3))),IF(IFERROR(V1596,0)=0,IFERROR(L1596,MAX($D$16,POWER((ABS(K1597)^2)/($I$5*MAX(F1597,0.1)^2),1/3))),IF(OR(IFERROR(L1597,0)=0,IFERROR(S1596,0)&lt;1,IFERROR(S1597,0)&lt;1),MAX($D$16,POWER((ABS(K1597)^2)/($I$5*MAX(F1597,0.1)^2),1/3)),IF(IFERROR(U1597,0)&gt;0,MAX($D$16,IFERROR(L1597,0)+((IFERROR(U1597,0))*$D$18*IF((IFERROR(S1597,0))&lt;1,1,-1))),IF(IFERROR(U1597,0)&lt;0,IF(ABS((MAX($D$16,POWER((ABS(K1597)^2)/($I$5*MAX(F1597,0.1)^2),1/3)))-IFERROR(L1597,0))&gt;$D$19,MAX($D$16,IF((MAX($D$16,POWER((ABS(K1597)^2)/($I$5*MAX(F1597,0.1)^2),1/3)))&gt;IFERROR(L1597,0),MIN((MAX($D$16,POWER((ABS(K1597)^2)/($I$5*MAX(F1597,0.1)^2),1/3))),IFERROR(L1597,0)+(MIN(ABS(IFERROR(U1597,0))*$D$18,ABS((MAX($D$16,POWER((ABS(K1597)^2)/($I$5*MAX(F1597,0.1)^2),1/3)))-IFERROR(L1597,0))))),MAX((MAX($D$16,POWER((ABS(K1597)^2)/($I$5*MAX(F1597,0.1)^2),1/3))),IFERROR(L1597,0)-(MIN(ABS(IFERROR(U1597,0))*$D$18,ABS((MAX($D$16,POWER((ABS(K1597)^2)/($I$5*MAX(F1597,0.1)^2),1/3)))-IFERROR(L1597,0))))))),MAX($D$16,POWER((ABS(K1597)^2)/($I$5*MAX(F1597,0.1)^2),1/3))),MAX($D$16,IFERROR(L1597,0)))))))</f>
        <v/>
      </c>
      <c r="M1597">
        <f>((F1597)+(G1597)*(L1597))*(L1597)</f>
        <v/>
      </c>
      <c r="N1597">
        <f>(((F1597)+(G1597)*(L1597))*(L1597))/MAX((F1597)+2*(L1597)*SQRT(1+(G1597)^2),1E-6)</f>
        <v/>
      </c>
      <c r="O1597">
        <f>ABS(K1597)/MAX(((F1597)+(G1597)*(L1597))*(L1597),1E-6)</f>
        <v/>
      </c>
      <c r="P1597">
        <f>E1597+L1597</f>
        <v/>
      </c>
      <c r="Q1597">
        <f>P1597+((ABS(K1597)/MAX(((F1597)+(G1597)*(L1597))*(L1597),1E-6))^2)/(2*$I$5)</f>
        <v/>
      </c>
      <c r="R1597">
        <f>((ABS(K1597)*$D$6)/(MAX(((F1597)+(G1597)*(L1597))*(L1597),1E-6)*MAX(((((F1597)+(G1597)*(L1597))*(L1597))/MAX((F1597)+2*(L1597)*SQRT(1+(G1597)^2),1E-6))^(2/3),1E-6)))^2</f>
        <v/>
      </c>
      <c r="S1597">
        <f>ABS(ABS(K1597)/MAX(((F1597)+(G1597)*(L1597))*(L1597),1E-6))/SQRT($I$5*MAX((((F1597)+(G1597)*(L1597))*(L1597))/MAX((F1597)+2*(G1597)*(L1597),1E-6),1E-6))</f>
        <v/>
      </c>
      <c r="T1597">
        <f>((F1597)*(L1597)^2)/2+(G1597)*(L1597)^3/3+(ABS(K1597)^2)/($I$5*MAX(((F1597)+(G1597)*(L1597))*(L1597),1E-6))</f>
        <v/>
      </c>
      <c r="U1597">
        <f>IF($D$20=0,0,IFERROR(Q1596-(((R1596+R1597)/2)*J1597)-(IF(O1596&gt;O1597,$D$8*((O1596^2-O1597^2)/(2*$I$5)),$D$9*((O1597^2-O1596^2)/(2*$I$5)))+($D$10*(ABS(I1597)/90)*(MAX(O1596^2,O1597^2)/(2*$I$5))))-Q1597,0))</f>
        <v/>
      </c>
      <c r="V1597">
        <f>IF($D$20=0,1,IFERROR(IF(ROUND(S1597,3)=1,1,IF(AND(ABS(U1597)&lt;$D$19,S1597&gt;1),1,0)),0))</f>
        <v/>
      </c>
      <c r="W1597">
        <f>IF($D$20=0,IFERROR(W1598,MAX($D$16,POWER((ABS(K1597)^2)/($I$5*MAX(F1597,0.1)^2),1/3))),IF(IFERROR(AG1598,0)=0,IFERROR(W1598,MAX($D$16,POWER((ABS(K1597)^2)/($I$5*MAX(F1597,0.1)^2),1/3))),IF(OR(IFERROR(W1597,0)=0,IFERROR(AD1598,0)&gt;1),MAX($D$16,POWER((ABS(K1597)^2)/($I$5*MAX(F1597,0.1)^2),1/3)),IF(IFERROR(AF1597,0)&gt;0,MAX($D$16,IFERROR(W1597,0)+((IFERROR(AF1597,0))*$D$18*IF((IFERROR(AD1597,0))&lt;1,1,-1))),IF(IFERROR(AF1597,0)&lt;0,IF(ABS((MAX($D$16,POWER((ABS(K1597)^2)/($I$5*MAX(F1597,0.1)^2),1/3)))-IFERROR(W1597,0))&gt;$D$19,MAX($D$16,IF((MAX($D$16,POWER((ABS(K1597)^2)/($I$5*MAX(F1597,0.1)^2),1/3)))&gt;IFERROR(W1597,0),MIN((MAX($D$16,POWER((ABS(K1597)^2)/($I$5*MAX(F1597,0.1)^2),1/3))),IFERROR(W1597,0)+(MIN(ABS(IFERROR(AF1597,0))*$D$18,ABS((MAX($D$16,POWER((ABS(K1597)^2)/($I$5*MAX(F1597,0.1)^2),1/3)))-IFERROR(W1597,0))))),MAX((MAX($D$16,POWER((ABS(K1597)^2)/($I$5*MAX(F1597,0.1)^2),1/3))),IFERROR(W1597,0)-(MIN(ABS(IFERROR(AF1597,0))*$D$18,ABS((MAX($D$16,POWER((ABS(K1597)^2)/($I$5*MAX(F1597,0.1)^2),1/3)))-IFERROR(W1597,0))))))),MAX($D$16,POWER((ABS(K1597)^2)/($I$5*MAX(F1597,0.1)^2),1/3))),MAX($D$16,IFERROR(W1597,0)))))))</f>
        <v/>
      </c>
      <c r="X1597">
        <f>((F1597)+(G1597)*(W1597))*(W1597)</f>
        <v/>
      </c>
      <c r="Y1597">
        <f>(((F1597)+(G1597)*(W1597))*(W1597))/MAX((F1597)+2*(W1597)*SQRT(1+(G1597)^2),1E-6)</f>
        <v/>
      </c>
      <c r="Z1597">
        <f>ABS(K1597)/MAX(((F1597)+(G1597)*(W1597))*(W1597),1E-6)</f>
        <v/>
      </c>
      <c r="AA1597">
        <f>E1597+W1597</f>
        <v/>
      </c>
      <c r="AB1597">
        <f>AA1597+((ABS(K1597)/MAX(((F1597)+(G1597)*(W1597))*(W1597),1E-6))^2)/(2*$I$5)</f>
        <v/>
      </c>
      <c r="AC1597">
        <f>((ABS(K1597)*$D$6)/(MAX(((F1597)+(G1597)*(W1597))*(W1597),1E-6)*MAX(((((F1597)+(G1597)*(W1597))*(W1597))/MAX((F1597)+2*(W1597)*SQRT(1+(G1597)^2),1E-6))^(2/3),1E-6)))^2</f>
        <v/>
      </c>
      <c r="AD1597">
        <f>ABS(ABS(K1597)/MAX(((F1597)+(G1597)*(W1597))*(W1597),1E-6))/SQRT($I$5*MAX((((F1597)+(G1597)*(W1597))*(W1597))/MAX((F1597)+2*(G1597)*(W1597),1E-6),1E-6))</f>
        <v/>
      </c>
      <c r="AE1597">
        <f>((F1597)*(W1597)^2)/2+(G1597)*(W1597)^3/3+(ABS(K1597)^2)/($I$5*MAX(((F1597)+(G1597)*(W1597))*(W1597),1E-6))</f>
        <v/>
      </c>
      <c r="AF1597">
        <f>IF($D$20=0,0,IFERROR(AB1598+(((AC1597+AC1598)/2)*J1598)+(IF(Z1597&gt;Z1598,$D$8*((Z1597^2-Z1598^2)/(2*$I$5)),$D$9*((Z1598^2-Z1597^2)/(2*$I$5)))+($D$10*(ABS(I1598)/90)*(MAX(Z1597^2,Z1598^2)/(2*$I$5))))-AB1597,0))</f>
        <v/>
      </c>
      <c r="AG1597">
        <f>IF($D$20=0,1,IFERROR(IF(ROUND(AD1597,3)=1,1,IF(AND(ABS(AF1597)&lt;$D$19,AD1597&lt;1),1,0)),0))</f>
        <v/>
      </c>
      <c r="AH1597">
        <f>IFERROR(IF(V34="Supercritical",MAX($D$16,IFERROR(L1597,MAX($D$16,POWER((ABS(K1597)^2)/($I$5*MAX(F1597,0.1)^2),1/3)))),IF(V34="Subcritical",MAX($D$16,IFERROR(W1597,MAX($D$16,POWER((ABS(K1597)^2)/($I$5*MAX(F1597,0.1)^2),1/3)))),IF(AND(IFERROR(V1597,0)=1,IFERROR(AG1597,0)=1),IF(IFERROR(T1597,-1E99)&gt;=IFERROR(AE1597,-1E99),MAX($D$16,IFERROR(L1597,MAX($D$16,POWER((ABS(K1597)^2)/($I$5*MAX(F1597,0.1)^2),1/3)))),MAX($D$16,IFERROR(W1597,MAX($D$16,POWER((ABS(K1597)^2)/($I$5*MAX(F1597,0.1)^2),1/3))))),IF(IFERROR(V1597,0)=1,MAX($D$16,IFERROR(L1597,MAX($D$16,POWER((ABS(K1597)^2)/($I$5*MAX(F1597,0.1)^2),1/3)))),IF(IFERROR(AG1597,0)=1,MAX($D$16,IFERROR(W1597,MAX($D$16,POWER((ABS(K1597)^2)/($I$5*MAX(F1597,0.1)^2),1/3)))),MAX($D$16,POWER((ABS(K1597)^2)/($I$5*MAX(F1597,0.1)^2),1/3))))))),MAX($D$16,POWER((ABS(K1597)^2)/($I$5*MAX(F1597,0.1)^2),1/3)))</f>
        <v/>
      </c>
      <c r="AI1597">
        <f>E1597+AH1597</f>
        <v/>
      </c>
      <c r="AJ1597">
        <f>AI1597+((ABS(K1597)/MAX(((F1597)+(G1597)*(AH1597))*(AH1597),1E-6))^2)/(2*$I$5)</f>
        <v/>
      </c>
      <c r="AM1597" t="n">
        <v>0</v>
      </c>
      <c r="AN1597" t="n">
        <v>0</v>
      </c>
      <c r="AO1597">
        <f>AM1597+AN1597</f>
        <v/>
      </c>
      <c r="AP1597">
        <f>AP1596+AO1597</f>
        <v/>
      </c>
      <c r="AQ1597">
        <f>ABS(ABS(K1597)/MAX(((F1597)+(G1597)*(AH1597))*(AH1597),1E-6))/SQRT($I$5*MAX((((F1597)+(G1597)*(AH1597))*(AH1597))/MAX((F1597)+2*(G1597)*(AH1597),1E-6),1E-6))</f>
        <v/>
      </c>
      <c r="AR1597">
        <f>IF(AQ1597&lt;1,"Subcritical","Supercritical")</f>
        <v/>
      </c>
      <c r="AS1597">
        <f>((ABS(K1597)*$D$6)/(MAX(((F1597)+(G1597)*(AH1597))*(AH1597),1E-6)*MAX(((((F1597)+(G1597)*(AH1597))*(AH1597))/MAX((F1597)+2*(AH1597)*SQRT(1+(G1597)^2),1E-6))^(2/3),1E-6)))^2</f>
        <v/>
      </c>
    </row>
    <row r="1598">
      <c r="A1598" t="n">
        <v>36</v>
      </c>
      <c r="B1598" t="n">
        <v>35</v>
      </c>
      <c r="C1598" t="n">
        <v>616065.73</v>
      </c>
      <c r="D1598" t="n">
        <v>3096586.868</v>
      </c>
      <c r="E1598" t="n">
        <v>623.728</v>
      </c>
      <c r="F1598" t="n">
        <v>6.821</v>
      </c>
      <c r="G1598" t="n">
        <v>0</v>
      </c>
      <c r="H1598" t="inlineStr">
        <is>
          <t>Normal</t>
        </is>
      </c>
      <c r="I1598" t="n">
        <v>0</v>
      </c>
      <c r="J1598">
        <f>B1598-B1597</f>
        <v/>
      </c>
      <c r="K1598">
        <f>MAX(0.05,K1597-AO1597)</f>
        <v/>
      </c>
      <c r="L1598">
        <f>IF($D$20=0,IFERROR(L1597,MAX($D$16,POWER((ABS(K1598)^2)/($I$5*MAX(F1598,0.1)^2),1/3))),IF(IFERROR(V1597,0)=0,IFERROR(L1597,MAX($D$16,POWER((ABS(K1598)^2)/($I$5*MAX(F1598,0.1)^2),1/3))),IF(OR(IFERROR(L1598,0)=0,IFERROR(S1597,0)&lt;1,IFERROR(S1598,0)&lt;1),MAX($D$16,POWER((ABS(K1598)^2)/($I$5*MAX(F1598,0.1)^2),1/3)),IF(IFERROR(U1598,0)&gt;0,MAX($D$16,IFERROR(L1598,0)+((IFERROR(U1598,0))*$D$18*IF((IFERROR(S1598,0))&lt;1,1,-1))),IF(IFERROR(U1598,0)&lt;0,IF(ABS((MAX($D$16,POWER((ABS(K1598)^2)/($I$5*MAX(F1598,0.1)^2),1/3)))-IFERROR(L1598,0))&gt;$D$19,MAX($D$16,IF((MAX($D$16,POWER((ABS(K1598)^2)/($I$5*MAX(F1598,0.1)^2),1/3)))&gt;IFERROR(L1598,0),MIN((MAX($D$16,POWER((ABS(K1598)^2)/($I$5*MAX(F1598,0.1)^2),1/3))),IFERROR(L1598,0)+(MIN(ABS(IFERROR(U1598,0))*$D$18,ABS((MAX($D$16,POWER((ABS(K1598)^2)/($I$5*MAX(F1598,0.1)^2),1/3)))-IFERROR(L1598,0))))),MAX((MAX($D$16,POWER((ABS(K1598)^2)/($I$5*MAX(F1598,0.1)^2),1/3))),IFERROR(L1598,0)-(MIN(ABS(IFERROR(U1598,0))*$D$18,ABS((MAX($D$16,POWER((ABS(K1598)^2)/($I$5*MAX(F1598,0.1)^2),1/3)))-IFERROR(L1598,0))))))),MAX($D$16,POWER((ABS(K1598)^2)/($I$5*MAX(F1598,0.1)^2),1/3))),MAX($D$16,IFERROR(L1598,0)))))))</f>
        <v/>
      </c>
      <c r="M1598">
        <f>((F1598)+(G1598)*(L1598))*(L1598)</f>
        <v/>
      </c>
      <c r="N1598">
        <f>(((F1598)+(G1598)*(L1598))*(L1598))/MAX((F1598)+2*(L1598)*SQRT(1+(G1598)^2),1E-6)</f>
        <v/>
      </c>
      <c r="O1598">
        <f>ABS(K1598)/MAX(((F1598)+(G1598)*(L1598))*(L1598),1E-6)</f>
        <v/>
      </c>
      <c r="P1598">
        <f>E1598+L1598</f>
        <v/>
      </c>
      <c r="Q1598">
        <f>P1598+((ABS(K1598)/MAX(((F1598)+(G1598)*(L1598))*(L1598),1E-6))^2)/(2*$I$5)</f>
        <v/>
      </c>
      <c r="R1598">
        <f>((ABS(K1598)*$D$6)/(MAX(((F1598)+(G1598)*(L1598))*(L1598),1E-6)*MAX(((((F1598)+(G1598)*(L1598))*(L1598))/MAX((F1598)+2*(L1598)*SQRT(1+(G1598)^2),1E-6))^(2/3),1E-6)))^2</f>
        <v/>
      </c>
      <c r="S1598">
        <f>ABS(ABS(K1598)/MAX(((F1598)+(G1598)*(L1598))*(L1598),1E-6))/SQRT($I$5*MAX((((F1598)+(G1598)*(L1598))*(L1598))/MAX((F1598)+2*(G1598)*(L1598),1E-6),1E-6))</f>
        <v/>
      </c>
      <c r="T1598">
        <f>((F1598)*(L1598)^2)/2+(G1598)*(L1598)^3/3+(ABS(K1598)^2)/($I$5*MAX(((F1598)+(G1598)*(L1598))*(L1598),1E-6))</f>
        <v/>
      </c>
      <c r="U1598">
        <f>IF($D$20=0,0,IFERROR(Q1597-(((R1597+R1598)/2)*J1598)-(IF(O1597&gt;O1598,$D$8*((O1597^2-O1598^2)/(2*$I$5)),$D$9*((O1598^2-O1597^2)/(2*$I$5)))+($D$10*(ABS(I1598)/90)*(MAX(O1597^2,O1598^2)/(2*$I$5))))-Q1598,0))</f>
        <v/>
      </c>
      <c r="V1598">
        <f>IF($D$20=0,1,IFERROR(IF(ROUND(S1598,3)=1,1,IF(AND(ABS(U1598)&lt;$D$19,S1598&gt;1),1,0)),0))</f>
        <v/>
      </c>
      <c r="W1598">
        <f>IF($D$20=0,IFERROR(W1599,MAX($D$16,POWER((ABS(K1598)^2)/($I$5*MAX(F1598,0.1)^2),1/3))),IF(IFERROR(AG1599,0)=0,IFERROR(W1599,MAX($D$16,POWER((ABS(K1598)^2)/($I$5*MAX(F1598,0.1)^2),1/3))),IF(OR(IFERROR(W1598,0)=0,IFERROR(AD1599,0)&gt;1),MAX($D$16,POWER((ABS(K1598)^2)/($I$5*MAX(F1598,0.1)^2),1/3)),IF(IFERROR(AF1598,0)&gt;0,MAX($D$16,IFERROR(W1598,0)+((IFERROR(AF1598,0))*$D$18*IF((IFERROR(AD1598,0))&lt;1,1,-1))),IF(IFERROR(AF1598,0)&lt;0,IF(ABS((MAX($D$16,POWER((ABS(K1598)^2)/($I$5*MAX(F1598,0.1)^2),1/3)))-IFERROR(W1598,0))&gt;$D$19,MAX($D$16,IF((MAX($D$16,POWER((ABS(K1598)^2)/($I$5*MAX(F1598,0.1)^2),1/3)))&gt;IFERROR(W1598,0),MIN((MAX($D$16,POWER((ABS(K1598)^2)/($I$5*MAX(F1598,0.1)^2),1/3))),IFERROR(W1598,0)+(MIN(ABS(IFERROR(AF1598,0))*$D$18,ABS((MAX($D$16,POWER((ABS(K1598)^2)/($I$5*MAX(F1598,0.1)^2),1/3)))-IFERROR(W1598,0))))),MAX((MAX($D$16,POWER((ABS(K1598)^2)/($I$5*MAX(F1598,0.1)^2),1/3))),IFERROR(W1598,0)-(MIN(ABS(IFERROR(AF1598,0))*$D$18,ABS((MAX($D$16,POWER((ABS(K1598)^2)/($I$5*MAX(F1598,0.1)^2),1/3)))-IFERROR(W1598,0))))))),MAX($D$16,POWER((ABS(K1598)^2)/($I$5*MAX(F1598,0.1)^2),1/3))),MAX($D$16,IFERROR(W1598,0)))))))</f>
        <v/>
      </c>
      <c r="X1598">
        <f>((F1598)+(G1598)*(W1598))*(W1598)</f>
        <v/>
      </c>
      <c r="Y1598">
        <f>(((F1598)+(G1598)*(W1598))*(W1598))/MAX((F1598)+2*(W1598)*SQRT(1+(G1598)^2),1E-6)</f>
        <v/>
      </c>
      <c r="Z1598">
        <f>ABS(K1598)/MAX(((F1598)+(G1598)*(W1598))*(W1598),1E-6)</f>
        <v/>
      </c>
      <c r="AA1598">
        <f>E1598+W1598</f>
        <v/>
      </c>
      <c r="AB1598">
        <f>AA1598+((ABS(K1598)/MAX(((F1598)+(G1598)*(W1598))*(W1598),1E-6))^2)/(2*$I$5)</f>
        <v/>
      </c>
      <c r="AC1598">
        <f>((ABS(K1598)*$D$6)/(MAX(((F1598)+(G1598)*(W1598))*(W1598),1E-6)*MAX(((((F1598)+(G1598)*(W1598))*(W1598))/MAX((F1598)+2*(W1598)*SQRT(1+(G1598)^2),1E-6))^(2/3),1E-6)))^2</f>
        <v/>
      </c>
      <c r="AD1598">
        <f>ABS(ABS(K1598)/MAX(((F1598)+(G1598)*(W1598))*(W1598),1E-6))/SQRT($I$5*MAX((((F1598)+(G1598)*(W1598))*(W1598))/MAX((F1598)+2*(G1598)*(W1598),1E-6),1E-6))</f>
        <v/>
      </c>
      <c r="AE1598">
        <f>((F1598)*(W1598)^2)/2+(G1598)*(W1598)^3/3+(ABS(K1598)^2)/($I$5*MAX(((F1598)+(G1598)*(W1598))*(W1598),1E-6))</f>
        <v/>
      </c>
      <c r="AF1598">
        <f>IF($D$20=0,0,IFERROR(AB1599+(((AC1598+AC1599)/2)*J1599)+(IF(Z1598&gt;Z1599,$D$8*((Z1598^2-Z1599^2)/(2*$I$5)),$D$9*((Z1599^2-Z1598^2)/(2*$I$5)))+($D$10*(ABS(I1599)/90)*(MAX(Z1598^2,Z1599^2)/(2*$I$5))))-AB1598,0))</f>
        <v/>
      </c>
      <c r="AG1598">
        <f>IF($D$20=0,1,IFERROR(IF(ROUND(AD1598,3)=1,1,IF(AND(ABS(AF1598)&lt;$D$19,AD1598&lt;1),1,0)),0))</f>
        <v/>
      </c>
      <c r="AH1598">
        <f>IFERROR(IF(V34="Supercritical",MAX($D$16,IFERROR(L1598,MAX($D$16,POWER((ABS(K1598)^2)/($I$5*MAX(F1598,0.1)^2),1/3)))),IF(V34="Subcritical",MAX($D$16,IFERROR(W1598,MAX($D$16,POWER((ABS(K1598)^2)/($I$5*MAX(F1598,0.1)^2),1/3)))),IF(AND(IFERROR(V1598,0)=1,IFERROR(AG1598,0)=1),IF(IFERROR(T1598,-1E99)&gt;=IFERROR(AE1598,-1E99),MAX($D$16,IFERROR(L1598,MAX($D$16,POWER((ABS(K1598)^2)/($I$5*MAX(F1598,0.1)^2),1/3)))),MAX($D$16,IFERROR(W1598,MAX($D$16,POWER((ABS(K1598)^2)/($I$5*MAX(F1598,0.1)^2),1/3))))),IF(IFERROR(V1598,0)=1,MAX($D$16,IFERROR(L1598,MAX($D$16,POWER((ABS(K1598)^2)/($I$5*MAX(F1598,0.1)^2),1/3)))),IF(IFERROR(AG1598,0)=1,MAX($D$16,IFERROR(W1598,MAX($D$16,POWER((ABS(K1598)^2)/($I$5*MAX(F1598,0.1)^2),1/3)))),MAX($D$16,POWER((ABS(K1598)^2)/($I$5*MAX(F1598,0.1)^2),1/3))))))),MAX($D$16,POWER((ABS(K1598)^2)/($I$5*MAX(F1598,0.1)^2),1/3)))</f>
        <v/>
      </c>
      <c r="AI1598">
        <f>E1598+AH1598</f>
        <v/>
      </c>
      <c r="AJ1598">
        <f>AI1598+((ABS(K1598)/MAX(((F1598)+(G1598)*(AH1598))*(AH1598),1E-6))^2)/(2*$I$5)</f>
        <v/>
      </c>
      <c r="AM1598" t="n">
        <v>0</v>
      </c>
      <c r="AN1598" t="n">
        <v>0</v>
      </c>
      <c r="AO1598">
        <f>AM1598+AN1598</f>
        <v/>
      </c>
      <c r="AP1598">
        <f>AP1597+AO1598</f>
        <v/>
      </c>
      <c r="AQ1598">
        <f>ABS(ABS(K1598)/MAX(((F1598)+(G1598)*(AH1598))*(AH1598),1E-6))/SQRT($I$5*MAX((((F1598)+(G1598)*(AH1598))*(AH1598))/MAX((F1598)+2*(G1598)*(AH1598),1E-6),1E-6))</f>
        <v/>
      </c>
      <c r="AR1598">
        <f>IF(AQ1598&lt;1,"Subcritical","Supercritical")</f>
        <v/>
      </c>
      <c r="AS1598">
        <f>((ABS(K1598)*$D$6)/(MAX(((F1598)+(G1598)*(AH1598))*(AH1598),1E-6)*MAX(((((F1598)+(G1598)*(AH1598))*(AH1598))/MAX((F1598)+2*(AH1598)*SQRT(1+(G1598)^2),1E-6))^(2/3),1E-6)))^2</f>
        <v/>
      </c>
    </row>
    <row r="1599">
      <c r="A1599" t="n">
        <v>37</v>
      </c>
      <c r="B1599" t="n">
        <v>36</v>
      </c>
      <c r="C1599" t="n">
        <v>616065.73</v>
      </c>
      <c r="D1599" t="n">
        <v>3096585.868</v>
      </c>
      <c r="E1599" t="n">
        <v>623.1446999999999</v>
      </c>
      <c r="F1599" t="n">
        <v>5.783</v>
      </c>
      <c r="G1599" t="n">
        <v>0</v>
      </c>
      <c r="H1599" t="inlineStr">
        <is>
          <t>Normal</t>
        </is>
      </c>
      <c r="I1599" t="n">
        <v>0</v>
      </c>
      <c r="J1599">
        <f>B1599-B1598</f>
        <v/>
      </c>
      <c r="K1599">
        <f>MAX(0.05,K1598-AO1598)</f>
        <v/>
      </c>
      <c r="L1599">
        <f>IF($D$20=0,IFERROR(L1598,MAX($D$16,POWER((ABS(K1599)^2)/($I$5*MAX(F1599,0.1)^2),1/3))),IF(IFERROR(V1598,0)=0,IFERROR(L1598,MAX($D$16,POWER((ABS(K1599)^2)/($I$5*MAX(F1599,0.1)^2),1/3))),IF(OR(IFERROR(L1599,0)=0,IFERROR(S1598,0)&lt;1,IFERROR(S1599,0)&lt;1),MAX($D$16,POWER((ABS(K1599)^2)/($I$5*MAX(F1599,0.1)^2),1/3)),IF(IFERROR(U1599,0)&gt;0,MAX($D$16,IFERROR(L1599,0)+((IFERROR(U1599,0))*$D$18*IF((IFERROR(S1599,0))&lt;1,1,-1))),IF(IFERROR(U1599,0)&lt;0,IF(ABS((MAX($D$16,POWER((ABS(K1599)^2)/($I$5*MAX(F1599,0.1)^2),1/3)))-IFERROR(L1599,0))&gt;$D$19,MAX($D$16,IF((MAX($D$16,POWER((ABS(K1599)^2)/($I$5*MAX(F1599,0.1)^2),1/3)))&gt;IFERROR(L1599,0),MIN((MAX($D$16,POWER((ABS(K1599)^2)/($I$5*MAX(F1599,0.1)^2),1/3))),IFERROR(L1599,0)+(MIN(ABS(IFERROR(U1599,0))*$D$18,ABS((MAX($D$16,POWER((ABS(K1599)^2)/($I$5*MAX(F1599,0.1)^2),1/3)))-IFERROR(L1599,0))))),MAX((MAX($D$16,POWER((ABS(K1599)^2)/($I$5*MAX(F1599,0.1)^2),1/3))),IFERROR(L1599,0)-(MIN(ABS(IFERROR(U1599,0))*$D$18,ABS((MAX($D$16,POWER((ABS(K1599)^2)/($I$5*MAX(F1599,0.1)^2),1/3)))-IFERROR(L1599,0))))))),MAX($D$16,POWER((ABS(K1599)^2)/($I$5*MAX(F1599,0.1)^2),1/3))),MAX($D$16,IFERROR(L1599,0)))))))</f>
        <v/>
      </c>
      <c r="M1599">
        <f>((F1599)+(G1599)*(L1599))*(L1599)</f>
        <v/>
      </c>
      <c r="N1599">
        <f>(((F1599)+(G1599)*(L1599))*(L1599))/MAX((F1599)+2*(L1599)*SQRT(1+(G1599)^2),1E-6)</f>
        <v/>
      </c>
      <c r="O1599">
        <f>ABS(K1599)/MAX(((F1599)+(G1599)*(L1599))*(L1599),1E-6)</f>
        <v/>
      </c>
      <c r="P1599">
        <f>E1599+L1599</f>
        <v/>
      </c>
      <c r="Q1599">
        <f>P1599+((ABS(K1599)/MAX(((F1599)+(G1599)*(L1599))*(L1599),1E-6))^2)/(2*$I$5)</f>
        <v/>
      </c>
      <c r="R1599">
        <f>((ABS(K1599)*$D$6)/(MAX(((F1599)+(G1599)*(L1599))*(L1599),1E-6)*MAX(((((F1599)+(G1599)*(L1599))*(L1599))/MAX((F1599)+2*(L1599)*SQRT(1+(G1599)^2),1E-6))^(2/3),1E-6)))^2</f>
        <v/>
      </c>
      <c r="S1599">
        <f>ABS(ABS(K1599)/MAX(((F1599)+(G1599)*(L1599))*(L1599),1E-6))/SQRT($I$5*MAX((((F1599)+(G1599)*(L1599))*(L1599))/MAX((F1599)+2*(G1599)*(L1599),1E-6),1E-6))</f>
        <v/>
      </c>
      <c r="T1599">
        <f>((F1599)*(L1599)^2)/2+(G1599)*(L1599)^3/3+(ABS(K1599)^2)/($I$5*MAX(((F1599)+(G1599)*(L1599))*(L1599),1E-6))</f>
        <v/>
      </c>
      <c r="U1599">
        <f>IF($D$20=0,0,IFERROR(Q1598-(((R1598+R1599)/2)*J1599)-(IF(O1598&gt;O1599,$D$8*((O1598^2-O1599^2)/(2*$I$5)),$D$9*((O1599^2-O1598^2)/(2*$I$5)))+($D$10*(ABS(I1599)/90)*(MAX(O1598^2,O1599^2)/(2*$I$5))))-Q1599,0))</f>
        <v/>
      </c>
      <c r="V1599">
        <f>IF($D$20=0,1,IFERROR(IF(ROUND(S1599,3)=1,1,IF(AND(ABS(U1599)&lt;$D$19,S1599&gt;1),1,0)),0))</f>
        <v/>
      </c>
      <c r="W1599">
        <f>IF($D$20=0,IFERROR(W1600,MAX($D$16,POWER((ABS(K1599)^2)/($I$5*MAX(F1599,0.1)^2),1/3))),IF(IFERROR(AG1600,0)=0,IFERROR(W1600,MAX($D$16,POWER((ABS(K1599)^2)/($I$5*MAX(F1599,0.1)^2),1/3))),IF(OR(IFERROR(W1599,0)=0,IFERROR(AD1600,0)&gt;1),MAX($D$16,POWER((ABS(K1599)^2)/($I$5*MAX(F1599,0.1)^2),1/3)),IF(IFERROR(AF1599,0)&gt;0,MAX($D$16,IFERROR(W1599,0)+((IFERROR(AF1599,0))*$D$18*IF((IFERROR(AD1599,0))&lt;1,1,-1))),IF(IFERROR(AF1599,0)&lt;0,IF(ABS((MAX($D$16,POWER((ABS(K1599)^2)/($I$5*MAX(F1599,0.1)^2),1/3)))-IFERROR(W1599,0))&gt;$D$19,MAX($D$16,IF((MAX($D$16,POWER((ABS(K1599)^2)/($I$5*MAX(F1599,0.1)^2),1/3)))&gt;IFERROR(W1599,0),MIN((MAX($D$16,POWER((ABS(K1599)^2)/($I$5*MAX(F1599,0.1)^2),1/3))),IFERROR(W1599,0)+(MIN(ABS(IFERROR(AF1599,0))*$D$18,ABS((MAX($D$16,POWER((ABS(K1599)^2)/($I$5*MAX(F1599,0.1)^2),1/3)))-IFERROR(W1599,0))))),MAX((MAX($D$16,POWER((ABS(K1599)^2)/($I$5*MAX(F1599,0.1)^2),1/3))),IFERROR(W1599,0)-(MIN(ABS(IFERROR(AF1599,0))*$D$18,ABS((MAX($D$16,POWER((ABS(K1599)^2)/($I$5*MAX(F1599,0.1)^2),1/3)))-IFERROR(W1599,0))))))),MAX($D$16,POWER((ABS(K1599)^2)/($I$5*MAX(F1599,0.1)^2),1/3))),MAX($D$16,IFERROR(W1599,0)))))))</f>
        <v/>
      </c>
      <c r="X1599">
        <f>((F1599)+(G1599)*(W1599))*(W1599)</f>
        <v/>
      </c>
      <c r="Y1599">
        <f>(((F1599)+(G1599)*(W1599))*(W1599))/MAX((F1599)+2*(W1599)*SQRT(1+(G1599)^2),1E-6)</f>
        <v/>
      </c>
      <c r="Z1599">
        <f>ABS(K1599)/MAX(((F1599)+(G1599)*(W1599))*(W1599),1E-6)</f>
        <v/>
      </c>
      <c r="AA1599">
        <f>E1599+W1599</f>
        <v/>
      </c>
      <c r="AB1599">
        <f>AA1599+((ABS(K1599)/MAX(((F1599)+(G1599)*(W1599))*(W1599),1E-6))^2)/(2*$I$5)</f>
        <v/>
      </c>
      <c r="AC1599">
        <f>((ABS(K1599)*$D$6)/(MAX(((F1599)+(G1599)*(W1599))*(W1599),1E-6)*MAX(((((F1599)+(G1599)*(W1599))*(W1599))/MAX((F1599)+2*(W1599)*SQRT(1+(G1599)^2),1E-6))^(2/3),1E-6)))^2</f>
        <v/>
      </c>
      <c r="AD1599">
        <f>ABS(ABS(K1599)/MAX(((F1599)+(G1599)*(W1599))*(W1599),1E-6))/SQRT($I$5*MAX((((F1599)+(G1599)*(W1599))*(W1599))/MAX((F1599)+2*(G1599)*(W1599),1E-6),1E-6))</f>
        <v/>
      </c>
      <c r="AE1599">
        <f>((F1599)*(W1599)^2)/2+(G1599)*(W1599)^3/3+(ABS(K1599)^2)/($I$5*MAX(((F1599)+(G1599)*(W1599))*(W1599),1E-6))</f>
        <v/>
      </c>
      <c r="AF1599">
        <f>IF($D$20=0,0,IFERROR(AB1600+(((AC1599+AC1600)/2)*J1600)+(IF(Z1599&gt;Z1600,$D$8*((Z1599^2-Z1600^2)/(2*$I$5)),$D$9*((Z1600^2-Z1599^2)/(2*$I$5)))+($D$10*(ABS(I1600)/90)*(MAX(Z1599^2,Z1600^2)/(2*$I$5))))-AB1599,0))</f>
        <v/>
      </c>
      <c r="AG1599">
        <f>IF($D$20=0,1,IFERROR(IF(ROUND(AD1599,3)=1,1,IF(AND(ABS(AF1599)&lt;$D$19,AD1599&lt;1),1,0)),0))</f>
        <v/>
      </c>
      <c r="AH1599">
        <f>IFERROR(IF(V34="Supercritical",MAX($D$16,IFERROR(L1599,MAX($D$16,POWER((ABS(K1599)^2)/($I$5*MAX(F1599,0.1)^2),1/3)))),IF(V34="Subcritical",MAX($D$16,IFERROR(W1599,MAX($D$16,POWER((ABS(K1599)^2)/($I$5*MAX(F1599,0.1)^2),1/3)))),IF(AND(IFERROR(V1599,0)=1,IFERROR(AG1599,0)=1),IF(IFERROR(T1599,-1E99)&gt;=IFERROR(AE1599,-1E99),MAX($D$16,IFERROR(L1599,MAX($D$16,POWER((ABS(K1599)^2)/($I$5*MAX(F1599,0.1)^2),1/3)))),MAX($D$16,IFERROR(W1599,MAX($D$16,POWER((ABS(K1599)^2)/($I$5*MAX(F1599,0.1)^2),1/3))))),IF(IFERROR(V1599,0)=1,MAX($D$16,IFERROR(L1599,MAX($D$16,POWER((ABS(K1599)^2)/($I$5*MAX(F1599,0.1)^2),1/3)))),IF(IFERROR(AG1599,0)=1,MAX($D$16,IFERROR(W1599,MAX($D$16,POWER((ABS(K1599)^2)/($I$5*MAX(F1599,0.1)^2),1/3)))),MAX($D$16,POWER((ABS(K1599)^2)/($I$5*MAX(F1599,0.1)^2),1/3))))))),MAX($D$16,POWER((ABS(K1599)^2)/($I$5*MAX(F1599,0.1)^2),1/3)))</f>
        <v/>
      </c>
      <c r="AI1599">
        <f>E1599+AH1599</f>
        <v/>
      </c>
      <c r="AJ1599">
        <f>AI1599+((ABS(K1599)/MAX(((F1599)+(G1599)*(AH1599))*(AH1599),1E-6))^2)/(2*$I$5)</f>
        <v/>
      </c>
      <c r="AM1599" t="n">
        <v>0</v>
      </c>
      <c r="AN1599" t="n">
        <v>0</v>
      </c>
      <c r="AO1599">
        <f>AM1599+AN1599</f>
        <v/>
      </c>
      <c r="AP1599">
        <f>AP1598+AO1599</f>
        <v/>
      </c>
      <c r="AQ1599">
        <f>ABS(ABS(K1599)/MAX(((F1599)+(G1599)*(AH1599))*(AH1599),1E-6))/SQRT($I$5*MAX((((F1599)+(G1599)*(AH1599))*(AH1599))/MAX((F1599)+2*(G1599)*(AH1599),1E-6),1E-6))</f>
        <v/>
      </c>
      <c r="AR1599">
        <f>IF(AQ1599&lt;1,"Subcritical","Supercritical")</f>
        <v/>
      </c>
      <c r="AS1599">
        <f>((ABS(K1599)*$D$6)/(MAX(((F1599)+(G1599)*(AH1599))*(AH1599),1E-6)*MAX(((((F1599)+(G1599)*(AH1599))*(AH1599))/MAX((F1599)+2*(AH1599)*SQRT(1+(G1599)^2),1E-6))^(2/3),1E-6)))^2</f>
        <v/>
      </c>
    </row>
    <row r="1600">
      <c r="A1600" t="n">
        <v>38</v>
      </c>
      <c r="B1600" t="n">
        <v>37</v>
      </c>
      <c r="C1600" t="n">
        <v>616065.73</v>
      </c>
      <c r="D1600" t="n">
        <v>3096584.868</v>
      </c>
      <c r="E1600" t="n">
        <v>622.5613</v>
      </c>
      <c r="F1600" t="n">
        <v>5.005</v>
      </c>
      <c r="G1600" t="n">
        <v>0</v>
      </c>
      <c r="H1600" t="inlineStr">
        <is>
          <t>Normal</t>
        </is>
      </c>
      <c r="I1600" t="n">
        <v>0</v>
      </c>
      <c r="J1600">
        <f>B1600-B1599</f>
        <v/>
      </c>
      <c r="K1600">
        <f>MAX(0.05,K1599-AO1599)</f>
        <v/>
      </c>
      <c r="L1600">
        <f>IF($D$20=0,IFERROR(L1599,MAX($D$16,POWER((ABS(K1600)^2)/($I$5*MAX(F1600,0.1)^2),1/3))),IF(IFERROR(V1599,0)=0,IFERROR(L1599,MAX($D$16,POWER((ABS(K1600)^2)/($I$5*MAX(F1600,0.1)^2),1/3))),IF(OR(IFERROR(L1600,0)=0,IFERROR(S1599,0)&lt;1,IFERROR(S1600,0)&lt;1),MAX($D$16,POWER((ABS(K1600)^2)/($I$5*MAX(F1600,0.1)^2),1/3)),IF(IFERROR(U1600,0)&gt;0,MAX($D$16,IFERROR(L1600,0)+((IFERROR(U1600,0))*$D$18*IF((IFERROR(S1600,0))&lt;1,1,-1))),IF(IFERROR(U1600,0)&lt;0,IF(ABS((MAX($D$16,POWER((ABS(K1600)^2)/($I$5*MAX(F1600,0.1)^2),1/3)))-IFERROR(L1600,0))&gt;$D$19,MAX($D$16,IF((MAX($D$16,POWER((ABS(K1600)^2)/($I$5*MAX(F1600,0.1)^2),1/3)))&gt;IFERROR(L1600,0),MIN((MAX($D$16,POWER((ABS(K1600)^2)/($I$5*MAX(F1600,0.1)^2),1/3))),IFERROR(L1600,0)+(MIN(ABS(IFERROR(U1600,0))*$D$18,ABS((MAX($D$16,POWER((ABS(K1600)^2)/($I$5*MAX(F1600,0.1)^2),1/3)))-IFERROR(L1600,0))))),MAX((MAX($D$16,POWER((ABS(K1600)^2)/($I$5*MAX(F1600,0.1)^2),1/3))),IFERROR(L1600,0)-(MIN(ABS(IFERROR(U1600,0))*$D$18,ABS((MAX($D$16,POWER((ABS(K1600)^2)/($I$5*MAX(F1600,0.1)^2),1/3)))-IFERROR(L1600,0))))))),MAX($D$16,POWER((ABS(K1600)^2)/($I$5*MAX(F1600,0.1)^2),1/3))),MAX($D$16,IFERROR(L1600,0)))))))</f>
        <v/>
      </c>
      <c r="M1600">
        <f>((F1600)+(G1600)*(L1600))*(L1600)</f>
        <v/>
      </c>
      <c r="N1600">
        <f>(((F1600)+(G1600)*(L1600))*(L1600))/MAX((F1600)+2*(L1600)*SQRT(1+(G1600)^2),1E-6)</f>
        <v/>
      </c>
      <c r="O1600">
        <f>ABS(K1600)/MAX(((F1600)+(G1600)*(L1600))*(L1600),1E-6)</f>
        <v/>
      </c>
      <c r="P1600">
        <f>E1600+L1600</f>
        <v/>
      </c>
      <c r="Q1600">
        <f>P1600+((ABS(K1600)/MAX(((F1600)+(G1600)*(L1600))*(L1600),1E-6))^2)/(2*$I$5)</f>
        <v/>
      </c>
      <c r="R1600">
        <f>((ABS(K1600)*$D$6)/(MAX(((F1600)+(G1600)*(L1600))*(L1600),1E-6)*MAX(((((F1600)+(G1600)*(L1600))*(L1600))/MAX((F1600)+2*(L1600)*SQRT(1+(G1600)^2),1E-6))^(2/3),1E-6)))^2</f>
        <v/>
      </c>
      <c r="S1600">
        <f>ABS(ABS(K1600)/MAX(((F1600)+(G1600)*(L1600))*(L1600),1E-6))/SQRT($I$5*MAX((((F1600)+(G1600)*(L1600))*(L1600))/MAX((F1600)+2*(G1600)*(L1600),1E-6),1E-6))</f>
        <v/>
      </c>
      <c r="T1600">
        <f>((F1600)*(L1600)^2)/2+(G1600)*(L1600)^3/3+(ABS(K1600)^2)/($I$5*MAX(((F1600)+(G1600)*(L1600))*(L1600),1E-6))</f>
        <v/>
      </c>
      <c r="U1600">
        <f>IF($D$20=0,0,IFERROR(Q1599-(((R1599+R1600)/2)*J1600)-(IF(O1599&gt;O1600,$D$8*((O1599^2-O1600^2)/(2*$I$5)),$D$9*((O1600^2-O1599^2)/(2*$I$5)))+($D$10*(ABS(I1600)/90)*(MAX(O1599^2,O1600^2)/(2*$I$5))))-Q1600,0))</f>
        <v/>
      </c>
      <c r="V1600">
        <f>IF($D$20=0,1,IFERROR(IF(ROUND(S1600,3)=1,1,IF(AND(ABS(U1600)&lt;$D$19,S1600&gt;1),1,0)),0))</f>
        <v/>
      </c>
      <c r="W1600">
        <f>IF($D$20=0,IFERROR(W1601,MAX($D$16,POWER((ABS(K1600)^2)/($I$5*MAX(F1600,0.1)^2),1/3))),IF(IFERROR(AG1601,0)=0,IFERROR(W1601,MAX($D$16,POWER((ABS(K1600)^2)/($I$5*MAX(F1600,0.1)^2),1/3))),IF(OR(IFERROR(W1600,0)=0,IFERROR(AD1601,0)&gt;1),MAX($D$16,POWER((ABS(K1600)^2)/($I$5*MAX(F1600,0.1)^2),1/3)),IF(IFERROR(AF1600,0)&gt;0,MAX($D$16,IFERROR(W1600,0)+((IFERROR(AF1600,0))*$D$18*IF((IFERROR(AD1600,0))&lt;1,1,-1))),IF(IFERROR(AF1600,0)&lt;0,IF(ABS((MAX($D$16,POWER((ABS(K1600)^2)/($I$5*MAX(F1600,0.1)^2),1/3)))-IFERROR(W1600,0))&gt;$D$19,MAX($D$16,IF((MAX($D$16,POWER((ABS(K1600)^2)/($I$5*MAX(F1600,0.1)^2),1/3)))&gt;IFERROR(W1600,0),MIN((MAX($D$16,POWER((ABS(K1600)^2)/($I$5*MAX(F1600,0.1)^2),1/3))),IFERROR(W1600,0)+(MIN(ABS(IFERROR(AF1600,0))*$D$18,ABS((MAX($D$16,POWER((ABS(K1600)^2)/($I$5*MAX(F1600,0.1)^2),1/3)))-IFERROR(W1600,0))))),MAX((MAX($D$16,POWER((ABS(K1600)^2)/($I$5*MAX(F1600,0.1)^2),1/3))),IFERROR(W1600,0)-(MIN(ABS(IFERROR(AF1600,0))*$D$18,ABS((MAX($D$16,POWER((ABS(K1600)^2)/($I$5*MAX(F1600,0.1)^2),1/3)))-IFERROR(W1600,0))))))),MAX($D$16,POWER((ABS(K1600)^2)/($I$5*MAX(F1600,0.1)^2),1/3))),MAX($D$16,IFERROR(W1600,0)))))))</f>
        <v/>
      </c>
      <c r="X1600">
        <f>((F1600)+(G1600)*(W1600))*(W1600)</f>
        <v/>
      </c>
      <c r="Y1600">
        <f>(((F1600)+(G1600)*(W1600))*(W1600))/MAX((F1600)+2*(W1600)*SQRT(1+(G1600)^2),1E-6)</f>
        <v/>
      </c>
      <c r="Z1600">
        <f>ABS(K1600)/MAX(((F1600)+(G1600)*(W1600))*(W1600),1E-6)</f>
        <v/>
      </c>
      <c r="AA1600">
        <f>E1600+W1600</f>
        <v/>
      </c>
      <c r="AB1600">
        <f>AA1600+((ABS(K1600)/MAX(((F1600)+(G1600)*(W1600))*(W1600),1E-6))^2)/(2*$I$5)</f>
        <v/>
      </c>
      <c r="AC1600">
        <f>((ABS(K1600)*$D$6)/(MAX(((F1600)+(G1600)*(W1600))*(W1600),1E-6)*MAX(((((F1600)+(G1600)*(W1600))*(W1600))/MAX((F1600)+2*(W1600)*SQRT(1+(G1600)^2),1E-6))^(2/3),1E-6)))^2</f>
        <v/>
      </c>
      <c r="AD1600">
        <f>ABS(ABS(K1600)/MAX(((F1600)+(G1600)*(W1600))*(W1600),1E-6))/SQRT($I$5*MAX((((F1600)+(G1600)*(W1600))*(W1600))/MAX((F1600)+2*(G1600)*(W1600),1E-6),1E-6))</f>
        <v/>
      </c>
      <c r="AE1600">
        <f>((F1600)*(W1600)^2)/2+(G1600)*(W1600)^3/3+(ABS(K1600)^2)/($I$5*MAX(((F1600)+(G1600)*(W1600))*(W1600),1E-6))</f>
        <v/>
      </c>
      <c r="AF1600">
        <f>IF($D$20=0,0,IFERROR(AB1601+(((AC1600+AC1601)/2)*J1601)+(IF(Z1600&gt;Z1601,$D$8*((Z1600^2-Z1601^2)/(2*$I$5)),$D$9*((Z1601^2-Z1600^2)/(2*$I$5)))+($D$10*(ABS(I1601)/90)*(MAX(Z1600^2,Z1601^2)/(2*$I$5))))-AB1600,0))</f>
        <v/>
      </c>
      <c r="AG1600">
        <f>IF($D$20=0,1,IFERROR(IF(ROUND(AD1600,3)=1,1,IF(AND(ABS(AF1600)&lt;$D$19,AD1600&lt;1),1,0)),0))</f>
        <v/>
      </c>
      <c r="AH1600">
        <f>IFERROR(IF(V34="Supercritical",MAX($D$16,IFERROR(L1600,MAX($D$16,POWER((ABS(K1600)^2)/($I$5*MAX(F1600,0.1)^2),1/3)))),IF(V34="Subcritical",MAX($D$16,IFERROR(W1600,MAX($D$16,POWER((ABS(K1600)^2)/($I$5*MAX(F1600,0.1)^2),1/3)))),IF(AND(IFERROR(V1600,0)=1,IFERROR(AG1600,0)=1),IF(IFERROR(T1600,-1E99)&gt;=IFERROR(AE1600,-1E99),MAX($D$16,IFERROR(L1600,MAX($D$16,POWER((ABS(K1600)^2)/($I$5*MAX(F1600,0.1)^2),1/3)))),MAX($D$16,IFERROR(W1600,MAX($D$16,POWER((ABS(K1600)^2)/($I$5*MAX(F1600,0.1)^2),1/3))))),IF(IFERROR(V1600,0)=1,MAX($D$16,IFERROR(L1600,MAX($D$16,POWER((ABS(K1600)^2)/($I$5*MAX(F1600,0.1)^2),1/3)))),IF(IFERROR(AG1600,0)=1,MAX($D$16,IFERROR(W1600,MAX($D$16,POWER((ABS(K1600)^2)/($I$5*MAX(F1600,0.1)^2),1/3)))),MAX($D$16,POWER((ABS(K1600)^2)/($I$5*MAX(F1600,0.1)^2),1/3))))))),MAX($D$16,POWER((ABS(K1600)^2)/($I$5*MAX(F1600,0.1)^2),1/3)))</f>
        <v/>
      </c>
      <c r="AI1600">
        <f>E1600+AH1600</f>
        <v/>
      </c>
      <c r="AJ1600">
        <f>AI1600+((ABS(K1600)/MAX(((F1600)+(G1600)*(AH1600))*(AH1600),1E-6))^2)/(2*$I$5)</f>
        <v/>
      </c>
      <c r="AM1600" t="n">
        <v>0</v>
      </c>
      <c r="AN1600" t="n">
        <v>0</v>
      </c>
      <c r="AO1600">
        <f>AM1600+AN1600</f>
        <v/>
      </c>
      <c r="AP1600">
        <f>AP1599+AO1600</f>
        <v/>
      </c>
      <c r="AQ1600">
        <f>ABS(ABS(K1600)/MAX(((F1600)+(G1600)*(AH1600))*(AH1600),1E-6))/SQRT($I$5*MAX((((F1600)+(G1600)*(AH1600))*(AH1600))/MAX((F1600)+2*(G1600)*(AH1600),1E-6),1E-6))</f>
        <v/>
      </c>
      <c r="AR1600">
        <f>IF(AQ1600&lt;1,"Subcritical","Supercritical")</f>
        <v/>
      </c>
      <c r="AS1600">
        <f>((ABS(K1600)*$D$6)/(MAX(((F1600)+(G1600)*(AH1600))*(AH1600),1E-6)*MAX(((((F1600)+(G1600)*(AH1600))*(AH1600))/MAX((F1600)+2*(AH1600)*SQRT(1+(G1600)^2),1E-6))^(2/3),1E-6)))^2</f>
        <v/>
      </c>
    </row>
    <row r="1601">
      <c r="A1601" t="n">
        <v>39</v>
      </c>
      <c r="B1601" t="n">
        <v>38</v>
      </c>
      <c r="C1601" t="n">
        <v>616065.73</v>
      </c>
      <c r="D1601" t="n">
        <v>3096583.868</v>
      </c>
      <c r="E1601" t="n">
        <v>621.978</v>
      </c>
      <c r="F1601" t="n">
        <v>5.005</v>
      </c>
      <c r="G1601" t="n">
        <v>0</v>
      </c>
      <c r="H1601" t="inlineStr">
        <is>
          <t>Normal</t>
        </is>
      </c>
      <c r="I1601" t="n">
        <v>0</v>
      </c>
      <c r="J1601">
        <f>B1601-B1600</f>
        <v/>
      </c>
      <c r="K1601">
        <f>MAX(0.05,K1600-AO1600)</f>
        <v/>
      </c>
      <c r="L1601">
        <f>IF($D$20=0,IFERROR(L1600,MAX($D$16,POWER((ABS(K1601)^2)/($I$5*MAX(F1601,0.1)^2),1/3))),IF(IFERROR(V1600,0)=0,IFERROR(L1600,MAX($D$16,POWER((ABS(K1601)^2)/($I$5*MAX(F1601,0.1)^2),1/3))),IF(OR(IFERROR(L1601,0)=0,IFERROR(S1600,0)&lt;1,IFERROR(S1601,0)&lt;1),MAX($D$16,POWER((ABS(K1601)^2)/($I$5*MAX(F1601,0.1)^2),1/3)),IF(IFERROR(U1601,0)&gt;0,MAX($D$16,IFERROR(L1601,0)+((IFERROR(U1601,0))*$D$18*IF((IFERROR(S1601,0))&lt;1,1,-1))),IF(IFERROR(U1601,0)&lt;0,IF(ABS((MAX($D$16,POWER((ABS(K1601)^2)/($I$5*MAX(F1601,0.1)^2),1/3)))-IFERROR(L1601,0))&gt;$D$19,MAX($D$16,IF((MAX($D$16,POWER((ABS(K1601)^2)/($I$5*MAX(F1601,0.1)^2),1/3)))&gt;IFERROR(L1601,0),MIN((MAX($D$16,POWER((ABS(K1601)^2)/($I$5*MAX(F1601,0.1)^2),1/3))),IFERROR(L1601,0)+(MIN(ABS(IFERROR(U1601,0))*$D$18,ABS((MAX($D$16,POWER((ABS(K1601)^2)/($I$5*MAX(F1601,0.1)^2),1/3)))-IFERROR(L1601,0))))),MAX((MAX($D$16,POWER((ABS(K1601)^2)/($I$5*MAX(F1601,0.1)^2),1/3))),IFERROR(L1601,0)-(MIN(ABS(IFERROR(U1601,0))*$D$18,ABS((MAX($D$16,POWER((ABS(K1601)^2)/($I$5*MAX(F1601,0.1)^2),1/3)))-IFERROR(L1601,0))))))),MAX($D$16,POWER((ABS(K1601)^2)/($I$5*MAX(F1601,0.1)^2),1/3))),MAX($D$16,IFERROR(L1601,0)))))))</f>
        <v/>
      </c>
      <c r="M1601">
        <f>((F1601)+(G1601)*(L1601))*(L1601)</f>
        <v/>
      </c>
      <c r="N1601">
        <f>(((F1601)+(G1601)*(L1601))*(L1601))/MAX((F1601)+2*(L1601)*SQRT(1+(G1601)^2),1E-6)</f>
        <v/>
      </c>
      <c r="O1601">
        <f>ABS(K1601)/MAX(((F1601)+(G1601)*(L1601))*(L1601),1E-6)</f>
        <v/>
      </c>
      <c r="P1601">
        <f>E1601+L1601</f>
        <v/>
      </c>
      <c r="Q1601">
        <f>P1601+((ABS(K1601)/MAX(((F1601)+(G1601)*(L1601))*(L1601),1E-6))^2)/(2*$I$5)</f>
        <v/>
      </c>
      <c r="R1601">
        <f>((ABS(K1601)*$D$6)/(MAX(((F1601)+(G1601)*(L1601))*(L1601),1E-6)*MAX(((((F1601)+(G1601)*(L1601))*(L1601))/MAX((F1601)+2*(L1601)*SQRT(1+(G1601)^2),1E-6))^(2/3),1E-6)))^2</f>
        <v/>
      </c>
      <c r="S1601">
        <f>ABS(ABS(K1601)/MAX(((F1601)+(G1601)*(L1601))*(L1601),1E-6))/SQRT($I$5*MAX((((F1601)+(G1601)*(L1601))*(L1601))/MAX((F1601)+2*(G1601)*(L1601),1E-6),1E-6))</f>
        <v/>
      </c>
      <c r="T1601">
        <f>((F1601)*(L1601)^2)/2+(G1601)*(L1601)^3/3+(ABS(K1601)^2)/($I$5*MAX(((F1601)+(G1601)*(L1601))*(L1601),1E-6))</f>
        <v/>
      </c>
      <c r="U1601">
        <f>IF($D$20=0,0,IFERROR(Q1600-(((R1600+R1601)/2)*J1601)-(IF(O1600&gt;O1601,$D$8*((O1600^2-O1601^2)/(2*$I$5)),$D$9*((O1601^2-O1600^2)/(2*$I$5)))+($D$10*(ABS(I1601)/90)*(MAX(O1600^2,O1601^2)/(2*$I$5))))-Q1601,0))</f>
        <v/>
      </c>
      <c r="V1601">
        <f>IF($D$20=0,1,IFERROR(IF(ROUND(S1601,3)=1,1,IF(AND(ABS(U1601)&lt;$D$19,S1601&gt;1),1,0)),0))</f>
        <v/>
      </c>
      <c r="W1601">
        <f>MAX($D$16,($I$14)-E1601)</f>
        <v/>
      </c>
      <c r="X1601">
        <f>((F1601)+(G1601)*(W1601))*(W1601)</f>
        <v/>
      </c>
      <c r="Y1601">
        <f>(((F1601)+(G1601)*(W1601))*(W1601))/MAX((F1601)+2*(W1601)*SQRT(1+(G1601)^2),1E-6)</f>
        <v/>
      </c>
      <c r="Z1601">
        <f>ABS(K1601)/MAX(((F1601)+(G1601)*(W1601))*(W1601),1E-6)</f>
        <v/>
      </c>
      <c r="AA1601">
        <f>E1601+W1601</f>
        <v/>
      </c>
      <c r="AB1601">
        <f>AA1601+((ABS(K1601)/MAX(((F1601)+(G1601)*(W1601))*(W1601),1E-6))^2)/(2*$I$5)</f>
        <v/>
      </c>
      <c r="AC1601">
        <f>((ABS(K1601)*$D$6)/(MAX(((F1601)+(G1601)*(W1601))*(W1601),1E-6)*MAX(((((F1601)+(G1601)*(W1601))*(W1601))/MAX((F1601)+2*(W1601)*SQRT(1+(G1601)^2),1E-6))^(2/3),1E-6)))^2</f>
        <v/>
      </c>
      <c r="AD1601">
        <f>ABS(ABS(K1601)/MAX(((F1601)+(G1601)*(W1601))*(W1601),1E-6))/SQRT($I$5*MAX((((F1601)+(G1601)*(W1601))*(W1601))/MAX((F1601)+2*(G1601)*(W1601),1E-6),1E-6))</f>
        <v/>
      </c>
      <c r="AE1601">
        <f>((F1601)*(W1601)^2)/2+(G1601)*(W1601)^3/3+(ABS(K1601)^2)/($I$5*MAX(((F1601)+(G1601)*(W1601))*(W1601),1E-6))</f>
        <v/>
      </c>
      <c r="AF1601" t="n">
        <v>0</v>
      </c>
      <c r="AG1601" t="n">
        <v>1</v>
      </c>
      <c r="AH1601">
        <f>IFERROR(IF(V34="Supercritical",MAX($D$16,IFERROR(L1601,MAX($D$16,POWER((ABS(K1601)^2)/($I$5*MAX(F1601,0.1)^2),1/3)))),IF(V34="Subcritical",MAX($D$16,IFERROR(W1601,MAX($D$16,POWER((ABS(K1601)^2)/($I$5*MAX(F1601,0.1)^2),1/3)))),IF(AND(IFERROR(V1601,0)=1,IFERROR(AG1601,0)=1),IF(IFERROR(T1601,-1E99)&gt;=IFERROR(AE1601,-1E99),MAX($D$16,IFERROR(L1601,MAX($D$16,POWER((ABS(K1601)^2)/($I$5*MAX(F1601,0.1)^2),1/3)))),MAX($D$16,IFERROR(W1601,MAX($D$16,POWER((ABS(K1601)^2)/($I$5*MAX(F1601,0.1)^2),1/3))))),IF(IFERROR(V1601,0)=1,MAX($D$16,IFERROR(L1601,MAX($D$16,POWER((ABS(K1601)^2)/($I$5*MAX(F1601,0.1)^2),1/3)))),IF(IFERROR(AG1601,0)=1,MAX($D$16,IFERROR(W1601,MAX($D$16,POWER((ABS(K1601)^2)/($I$5*MAX(F1601,0.1)^2),1/3)))),MAX($D$16,POWER((ABS(K1601)^2)/($I$5*MAX(F1601,0.1)^2),1/3))))))),MAX($D$16,POWER((ABS(K1601)^2)/($I$5*MAX(F1601,0.1)^2),1/3)))</f>
        <v/>
      </c>
      <c r="AI1601">
        <f>E1601+AH1601</f>
        <v/>
      </c>
      <c r="AJ1601">
        <f>AI1601+((ABS(K1601)/MAX(((F1601)+(G1601)*(AH1601))*(AH1601),1E-6))^2)/(2*$I$5)</f>
        <v/>
      </c>
      <c r="AM1601" t="n">
        <v>0</v>
      </c>
      <c r="AN1601" t="n">
        <v>0</v>
      </c>
      <c r="AO1601">
        <f>AM1601+AN1601</f>
        <v/>
      </c>
      <c r="AP1601">
        <f>AP1600+AO1601</f>
        <v/>
      </c>
      <c r="AQ1601">
        <f>ABS(ABS(K1601)/MAX(((F1601)+(G1601)*(AH1601))*(AH1601),1E-6))/SQRT($I$5*MAX((((F1601)+(G1601)*(AH1601))*(AH1601))/MAX((F1601)+2*(G1601)*(AH1601),1E-6),1E-6))</f>
        <v/>
      </c>
      <c r="AR1601">
        <f>IF(AQ1601&lt;1,"Subcritical","Supercritical")</f>
        <v/>
      </c>
      <c r="AS1601">
        <f>((ABS(K1601)*$D$6)/(MAX(((F1601)+(G1601)*(AH1601))*(AH1601),1E-6)*MAX(((((F1601)+(G1601)*(AH1601))*(AH1601))/MAX((F1601)+2*(AH1601)*SQRT(1+(G1601)^2),1E-6))^(2/3),1E-6)))^2</f>
        <v/>
      </c>
    </row>
    <row r="1604">
      <c r="A1604" t="inlineStr">
        <is>
          <t>Segment: sidechannel</t>
        </is>
      </c>
      <c r="E1604">
        <f>E35</f>
        <v/>
      </c>
      <c r="F1604" t="inlineStr">
        <is>
          <t>m length</t>
        </is>
      </c>
      <c r="H1604">
        <f>N35</f>
        <v/>
      </c>
      <c r="I1604" t="inlineStr">
        <is>
          <t>m3/s</t>
        </is>
      </c>
      <c r="K1604">
        <f>V35</f>
        <v/>
      </c>
      <c r="L1604" t="inlineStr">
        <is>
          <t>profile</t>
        </is>
      </c>
    </row>
    <row r="1605">
      <c r="A1605" t="inlineStr">
        <is>
          <t>SN</t>
        </is>
      </c>
      <c r="B1605" t="inlineStr">
        <is>
          <t>Dist</t>
        </is>
      </c>
      <c r="C1605" t="inlineStr">
        <is>
          <t>Easting</t>
        </is>
      </c>
      <c r="D1605" t="inlineStr">
        <is>
          <t>Northing</t>
        </is>
      </c>
      <c r="E1605" t="inlineStr">
        <is>
          <t>Bed Z</t>
        </is>
      </c>
      <c r="F1605" t="inlineStr">
        <is>
          <t>Width</t>
        </is>
      </c>
      <c r="G1605" t="inlineStr">
        <is>
          <t>Side z</t>
        </is>
      </c>
      <c r="H1605" t="inlineStr">
        <is>
          <t>Type</t>
        </is>
      </c>
      <c r="I1605" t="inlineStr">
        <is>
          <t>Def Ang</t>
        </is>
      </c>
      <c r="J1605" t="inlineStr">
        <is>
          <t>dx</t>
        </is>
      </c>
      <c r="K1605" t="inlineStr">
        <is>
          <t>Q_used</t>
        </is>
      </c>
      <c r="L1605" t="inlineStr">
        <is>
          <t>y_super</t>
        </is>
      </c>
      <c r="M1605" t="inlineStr">
        <is>
          <t>A_super</t>
        </is>
      </c>
      <c r="N1605" t="inlineStr">
        <is>
          <t>R_super</t>
        </is>
      </c>
      <c r="O1605" t="inlineStr">
        <is>
          <t>v_super</t>
        </is>
      </c>
      <c r="P1605" t="inlineStr">
        <is>
          <t>WS_super</t>
        </is>
      </c>
      <c r="Q1605" t="inlineStr">
        <is>
          <t>EG_super</t>
        </is>
      </c>
      <c r="R1605" t="inlineStr">
        <is>
          <t>Sf_super</t>
        </is>
      </c>
      <c r="S1605" t="inlineStr">
        <is>
          <t>Fr_super</t>
        </is>
      </c>
      <c r="T1605" t="inlineStr">
        <is>
          <t>M_super</t>
        </is>
      </c>
      <c r="U1605" t="inlineStr">
        <is>
          <t>Err_super</t>
        </is>
      </c>
      <c r="V1605" t="inlineStr">
        <is>
          <t>Done_super</t>
        </is>
      </c>
      <c r="W1605" t="inlineStr">
        <is>
          <t>y_sub</t>
        </is>
      </c>
      <c r="X1605" t="inlineStr">
        <is>
          <t>A_sub</t>
        </is>
      </c>
      <c r="Y1605" t="inlineStr">
        <is>
          <t>R_sub</t>
        </is>
      </c>
      <c r="Z1605" t="inlineStr">
        <is>
          <t>v_sub</t>
        </is>
      </c>
      <c r="AA1605" t="inlineStr">
        <is>
          <t>WS_sub</t>
        </is>
      </c>
      <c r="AB1605" t="inlineStr">
        <is>
          <t>EG_sub</t>
        </is>
      </c>
      <c r="AC1605" t="inlineStr">
        <is>
          <t>Sf_sub</t>
        </is>
      </c>
      <c r="AD1605" t="inlineStr">
        <is>
          <t>Fr_sub</t>
        </is>
      </c>
      <c r="AE1605" t="inlineStr">
        <is>
          <t>M_sub</t>
        </is>
      </c>
      <c r="AF1605" t="inlineStr">
        <is>
          <t>Err_sub</t>
        </is>
      </c>
      <c r="AG1605" t="inlineStr">
        <is>
          <t>Done_sub</t>
        </is>
      </c>
      <c r="AH1605" t="inlineStr">
        <is>
          <t>y_final</t>
        </is>
      </c>
      <c r="AI1605" t="inlineStr">
        <is>
          <t>WS_final</t>
        </is>
      </c>
      <c r="AJ1605" t="inlineStr">
        <is>
          <t>EG_final</t>
        </is>
      </c>
      <c r="AK1605" t="inlineStr">
        <is>
          <t>Crest_L</t>
        </is>
      </c>
      <c r="AL1605" t="inlineStr">
        <is>
          <t>Crest_R</t>
        </is>
      </c>
      <c r="AM1605" t="inlineStr">
        <is>
          <t>Spill_L</t>
        </is>
      </c>
      <c r="AN1605" t="inlineStr">
        <is>
          <t>Spill_R</t>
        </is>
      </c>
      <c r="AO1605" t="inlineStr">
        <is>
          <t>Spill_Q</t>
        </is>
      </c>
      <c r="AP1605" t="inlineStr">
        <is>
          <t>Cum_spill</t>
        </is>
      </c>
      <c r="AQ1605" t="inlineStr">
        <is>
          <t>Fr_final</t>
        </is>
      </c>
      <c r="AR1605" t="inlineStr">
        <is>
          <t>Regime</t>
        </is>
      </c>
      <c r="AS1605" t="inlineStr">
        <is>
          <t>Sf_final</t>
        </is>
      </c>
    </row>
    <row r="1606">
      <c r="A1606" t="inlineStr">
        <is>
          <t>-</t>
        </is>
      </c>
      <c r="B1606" t="inlineStr">
        <is>
          <t>m</t>
        </is>
      </c>
      <c r="C1606" t="inlineStr">
        <is>
          <t>m</t>
        </is>
      </c>
      <c r="D1606" t="inlineStr">
        <is>
          <t>m</t>
        </is>
      </c>
      <c r="E1606" t="inlineStr">
        <is>
          <t>m</t>
        </is>
      </c>
      <c r="F1606" t="inlineStr">
        <is>
          <t>m</t>
        </is>
      </c>
      <c r="G1606" t="inlineStr">
        <is>
          <t>-</t>
        </is>
      </c>
      <c r="H1606" t="inlineStr">
        <is>
          <t>-</t>
        </is>
      </c>
      <c r="I1606" t="inlineStr">
        <is>
          <t>deg</t>
        </is>
      </c>
      <c r="J1606" t="inlineStr">
        <is>
          <t>m</t>
        </is>
      </c>
      <c r="K1606" t="inlineStr">
        <is>
          <t>m3/s</t>
        </is>
      </c>
      <c r="L1606" t="inlineStr">
        <is>
          <t>m</t>
        </is>
      </c>
      <c r="M1606" t="inlineStr">
        <is>
          <t>m2</t>
        </is>
      </c>
      <c r="N1606" t="inlineStr">
        <is>
          <t>m</t>
        </is>
      </c>
      <c r="O1606" t="inlineStr">
        <is>
          <t>m/s</t>
        </is>
      </c>
      <c r="P1606" t="inlineStr">
        <is>
          <t>m</t>
        </is>
      </c>
      <c r="Q1606" t="inlineStr">
        <is>
          <t>m</t>
        </is>
      </c>
      <c r="R1606" t="inlineStr">
        <is>
          <t>-</t>
        </is>
      </c>
      <c r="S1606" t="inlineStr">
        <is>
          <t>-</t>
        </is>
      </c>
      <c r="T1606" t="inlineStr">
        <is>
          <t>m3</t>
        </is>
      </c>
      <c r="U1606" t="inlineStr">
        <is>
          <t>m</t>
        </is>
      </c>
      <c r="V1606" t="inlineStr">
        <is>
          <t>-</t>
        </is>
      </c>
      <c r="W1606" t="inlineStr">
        <is>
          <t>m</t>
        </is>
      </c>
      <c r="X1606" t="inlineStr">
        <is>
          <t>m2</t>
        </is>
      </c>
      <c r="Y1606" t="inlineStr">
        <is>
          <t>m</t>
        </is>
      </c>
      <c r="Z1606" t="inlineStr">
        <is>
          <t>m/s</t>
        </is>
      </c>
      <c r="AA1606" t="inlineStr">
        <is>
          <t>m</t>
        </is>
      </c>
      <c r="AB1606" t="inlineStr">
        <is>
          <t>m</t>
        </is>
      </c>
      <c r="AC1606" t="inlineStr">
        <is>
          <t>-</t>
        </is>
      </c>
      <c r="AD1606" t="inlineStr">
        <is>
          <t>-</t>
        </is>
      </c>
      <c r="AE1606" t="inlineStr">
        <is>
          <t>m3</t>
        </is>
      </c>
      <c r="AF1606" t="inlineStr">
        <is>
          <t>m</t>
        </is>
      </c>
      <c r="AG1606" t="inlineStr">
        <is>
          <t>-</t>
        </is>
      </c>
      <c r="AH1606" t="inlineStr">
        <is>
          <t>m</t>
        </is>
      </c>
      <c r="AI1606" t="inlineStr">
        <is>
          <t>m</t>
        </is>
      </c>
      <c r="AJ1606" t="inlineStr">
        <is>
          <t>m</t>
        </is>
      </c>
      <c r="AK1606" t="inlineStr">
        <is>
          <t>m</t>
        </is>
      </c>
      <c r="AL1606" t="inlineStr">
        <is>
          <t>m</t>
        </is>
      </c>
      <c r="AM1606" t="inlineStr">
        <is>
          <t>m3/s</t>
        </is>
      </c>
      <c r="AN1606" t="inlineStr">
        <is>
          <t>m3/s</t>
        </is>
      </c>
      <c r="AO1606" t="inlineStr">
        <is>
          <t>m3/s</t>
        </is>
      </c>
      <c r="AP1606" t="inlineStr">
        <is>
          <t>m3/s</t>
        </is>
      </c>
      <c r="AQ1606" t="inlineStr">
        <is>
          <t>-</t>
        </is>
      </c>
      <c r="AR1606" t="inlineStr">
        <is>
          <t>-</t>
        </is>
      </c>
      <c r="AS1606" t="inlineStr">
        <is>
          <t>-</t>
        </is>
      </c>
    </row>
    <row r="1607">
      <c r="A1607" t="n">
        <v>1</v>
      </c>
      <c r="B1607" t="n">
        <v>0</v>
      </c>
      <c r="C1607" t="n">
        <v>616065.73</v>
      </c>
      <c r="D1607" t="n">
        <v>3096621.868</v>
      </c>
      <c r="E1607" t="n">
        <v>631.5</v>
      </c>
      <c r="F1607" t="n">
        <v>10.206</v>
      </c>
      <c r="G1607" t="n">
        <v>0</v>
      </c>
      <c r="H1607" t="inlineStr">
        <is>
          <t>Junction</t>
        </is>
      </c>
      <c r="I1607" t="n">
        <v>0</v>
      </c>
      <c r="J1607" t="n">
        <v>0</v>
      </c>
      <c r="K1607">
        <f>N35</f>
        <v/>
      </c>
      <c r="L1607">
        <f>MAX($D$16,($I$14)-E1607)</f>
        <v/>
      </c>
      <c r="M1607">
        <f>((F1607)+(G1607)*(L1607))*(L1607)</f>
        <v/>
      </c>
      <c r="N1607">
        <f>(((F1607)+(G1607)*(L1607))*(L1607))/MAX((F1607)+2*(L1607)*SQRT(1+(G1607)^2),1E-6)</f>
        <v/>
      </c>
      <c r="O1607">
        <f>ABS(K1607)/MAX(((F1607)+(G1607)*(L1607))*(L1607),1E-6)</f>
        <v/>
      </c>
      <c r="P1607">
        <f>E1607+L1607</f>
        <v/>
      </c>
      <c r="Q1607">
        <f>P1607+((ABS(K1607)/MAX(((F1607)+(G1607)*(L1607))*(L1607),1E-6))^2)/(2*$I$5)</f>
        <v/>
      </c>
      <c r="R1607">
        <f>((ABS(K1607)*$D$6)/(MAX(((F1607)+(G1607)*(L1607))*(L1607),1E-6)*MAX(((((F1607)+(G1607)*(L1607))*(L1607))/MAX((F1607)+2*(L1607)*SQRT(1+(G1607)^2),1E-6))^(2/3),1E-6)))^2</f>
        <v/>
      </c>
      <c r="S1607">
        <f>ABS(ABS(K1607)/MAX(((F1607)+(G1607)*(L1607))*(L1607),1E-6))/SQRT($I$5*MAX((((F1607)+(G1607)*(L1607))*(L1607))/MAX((F1607)+2*(G1607)*(L1607),1E-6),1E-6))</f>
        <v/>
      </c>
      <c r="T1607">
        <f>((F1607)*(L1607)^2)/2+(G1607)*(L1607)^3/3+(ABS(K1607)^2)/($I$5*MAX(((F1607)+(G1607)*(L1607))*(L1607),1E-6))</f>
        <v/>
      </c>
      <c r="U1607" t="n">
        <v>0</v>
      </c>
      <c r="V1607" t="n">
        <v>1</v>
      </c>
      <c r="W1607">
        <f>IF($D$20=0,IFERROR(W1608,MAX($D$16,POWER((ABS(K1607)^2)/($I$5*MAX(F1607,0.1)^2),1/3))),IF(IFERROR(AG1608,0)=0,IFERROR(W1608,MAX($D$16,POWER((ABS(K1607)^2)/($I$5*MAX(F1607,0.1)^2),1/3))),IF(OR(IFERROR(W1607,0)=0,IFERROR(AD1608,0)&gt;1),MAX($D$16,POWER((ABS(K1607)^2)/($I$5*MAX(F1607,0.1)^2),1/3)),IF(IFERROR(AF1607,0)&gt;0,MAX($D$16,IFERROR(W1607,0)+((IFERROR(AF1607,0))*$D$18*IF((IFERROR(AD1607,0))&lt;1,1,-1))),IF(IFERROR(AF1607,0)&lt;0,IF(ABS((MAX($D$16,POWER((ABS(K1607)^2)/($I$5*MAX(F1607,0.1)^2),1/3)))-IFERROR(W1607,0))&gt;$D$19,MAX($D$16,IF((MAX($D$16,POWER((ABS(K1607)^2)/($I$5*MAX(F1607,0.1)^2),1/3)))&gt;IFERROR(W1607,0),MIN((MAX($D$16,POWER((ABS(K1607)^2)/($I$5*MAX(F1607,0.1)^2),1/3))),IFERROR(W1607,0)+(MIN(ABS(IFERROR(AF1607,0))*$D$18,ABS((MAX($D$16,POWER((ABS(K1607)^2)/($I$5*MAX(F1607,0.1)^2),1/3)))-IFERROR(W1607,0))))),MAX((MAX($D$16,POWER((ABS(K1607)^2)/($I$5*MAX(F1607,0.1)^2),1/3))),IFERROR(W1607,0)-(MIN(ABS(IFERROR(AF1607,0))*$D$18,ABS((MAX($D$16,POWER((ABS(K1607)^2)/($I$5*MAX(F1607,0.1)^2),1/3)))-IFERROR(W1607,0))))))),MAX($D$16,POWER((ABS(K1607)^2)/($I$5*MAX(F1607,0.1)^2),1/3))),MAX($D$16,IFERROR(W1607,0)))))))</f>
        <v/>
      </c>
      <c r="X1607">
        <f>((F1607)+(G1607)*(W1607))*(W1607)</f>
        <v/>
      </c>
      <c r="Y1607">
        <f>(((F1607)+(G1607)*(W1607))*(W1607))/MAX((F1607)+2*(W1607)*SQRT(1+(G1607)^2),1E-6)</f>
        <v/>
      </c>
      <c r="Z1607">
        <f>ABS(K1607)/MAX(((F1607)+(G1607)*(W1607))*(W1607),1E-6)</f>
        <v/>
      </c>
      <c r="AA1607">
        <f>E1607+W1607</f>
        <v/>
      </c>
      <c r="AB1607">
        <f>AA1607+((ABS(K1607)/MAX(((F1607)+(G1607)*(W1607))*(W1607),1E-6))^2)/(2*$I$5)</f>
        <v/>
      </c>
      <c r="AC1607">
        <f>((ABS(K1607)*$D$6)/(MAX(((F1607)+(G1607)*(W1607))*(W1607),1E-6)*MAX(((((F1607)+(G1607)*(W1607))*(W1607))/MAX((F1607)+2*(W1607)*SQRT(1+(G1607)^2),1E-6))^(2/3),1E-6)))^2</f>
        <v/>
      </c>
      <c r="AD1607">
        <f>ABS(ABS(K1607)/MAX(((F1607)+(G1607)*(W1607))*(W1607),1E-6))/SQRT($I$5*MAX((((F1607)+(G1607)*(W1607))*(W1607))/MAX((F1607)+2*(G1607)*(W1607),1E-6),1E-6))</f>
        <v/>
      </c>
      <c r="AE1607">
        <f>((F1607)*(W1607)^2)/2+(G1607)*(W1607)^3/3+(ABS(K1607)^2)/($I$5*MAX(((F1607)+(G1607)*(W1607))*(W1607),1E-6))</f>
        <v/>
      </c>
      <c r="AF1607">
        <f>IF($D$20=0,0,IFERROR(AB1608+(((AC1607+AC1608)/2)*J1608)+(IF(Z1607&gt;Z1608,$D$8*((Z1607^2-Z1608^2)/(2*$I$5)),$D$9*((Z1608^2-Z1607^2)/(2*$I$5)))+($D$10*(ABS(I1608)/90)*(MAX(Z1607^2,Z1608^2)/(2*$I$5))))-AB1607,0))</f>
        <v/>
      </c>
      <c r="AG1607">
        <f>IF($D$20=0,1,IFERROR(IF(ROUND(AD1607,3)=1,1,IF(AND(ABS(AF1607)&lt;$D$19,AD1607&lt;1),1,0)),0))</f>
        <v/>
      </c>
      <c r="AH1607">
        <f>IFERROR(IF(V35="Supercritical",MAX($D$16,IFERROR(L1607,MAX($D$16,POWER((ABS(K1607)^2)/($I$5*MAX(F1607,0.1)^2),1/3)))),IF(V35="Subcritical",MAX($D$16,IFERROR(W1607,MAX($D$16,POWER((ABS(K1607)^2)/($I$5*MAX(F1607,0.1)^2),1/3)))),IF(AND(IFERROR(V1607,0)=1,IFERROR(AG1607,0)=1),IF(IFERROR(T1607,-1E99)&gt;=IFERROR(AE1607,-1E99),MAX($D$16,IFERROR(L1607,MAX($D$16,POWER((ABS(K1607)^2)/($I$5*MAX(F1607,0.1)^2),1/3)))),MAX($D$16,IFERROR(W1607,MAX($D$16,POWER((ABS(K1607)^2)/($I$5*MAX(F1607,0.1)^2),1/3))))),IF(IFERROR(V1607,0)=1,MAX($D$16,IFERROR(L1607,MAX($D$16,POWER((ABS(K1607)^2)/($I$5*MAX(F1607,0.1)^2),1/3)))),IF(IFERROR(AG1607,0)=1,MAX($D$16,IFERROR(W1607,MAX($D$16,POWER((ABS(K1607)^2)/($I$5*MAX(F1607,0.1)^2),1/3)))),MAX($D$16,POWER((ABS(K1607)^2)/($I$5*MAX(F1607,0.1)^2),1/3))))))),MAX($D$16,POWER((ABS(K1607)^2)/($I$5*MAX(F1607,0.1)^2),1/3)))</f>
        <v/>
      </c>
      <c r="AI1607">
        <f>E1607+AH1607</f>
        <v/>
      </c>
      <c r="AJ1607">
        <f>AI1607+((ABS(K1607)/MAX(((F1607)+(G1607)*(AH1607))*(AH1607),1E-6))^2)/(2*$I$5)</f>
        <v/>
      </c>
      <c r="AM1607" t="n">
        <v>0</v>
      </c>
      <c r="AN1607" t="n">
        <v>0</v>
      </c>
      <c r="AO1607">
        <f>AM1607+AN1607</f>
        <v/>
      </c>
      <c r="AP1607">
        <f>AO1607</f>
        <v/>
      </c>
      <c r="AQ1607">
        <f>ABS(ABS(K1607)/MAX(((F1607)+(G1607)*(AH1607))*(AH1607),1E-6))/SQRT($I$5*MAX((((F1607)+(G1607)*(AH1607))*(AH1607))/MAX((F1607)+2*(G1607)*(AH1607),1E-6),1E-6))</f>
        <v/>
      </c>
      <c r="AR1607">
        <f>IF(AQ1607&lt;1,"Subcritical","Supercritical")</f>
        <v/>
      </c>
      <c r="AS1607">
        <f>((ABS(K1607)*$D$6)/(MAX(((F1607)+(G1607)*(AH1607))*(AH1607),1E-6)*MAX(((((F1607)+(G1607)*(AH1607))*(AH1607))/MAX((F1607)+2*(AH1607)*SQRT(1+(G1607)^2),1E-6))^(2/3),1E-6)))^2</f>
        <v/>
      </c>
    </row>
    <row r="1608">
      <c r="A1608" t="n">
        <v>2</v>
      </c>
      <c r="B1608" t="n">
        <v>1</v>
      </c>
      <c r="C1608" t="n">
        <v>616066.682</v>
      </c>
      <c r="D1608" t="n">
        <v>3096621.562</v>
      </c>
      <c r="E1608" t="n">
        <v>631.5</v>
      </c>
      <c r="F1608" t="n">
        <v>12.126</v>
      </c>
      <c r="G1608" t="n">
        <v>0</v>
      </c>
      <c r="H1608" t="inlineStr">
        <is>
          <t>Junction</t>
        </is>
      </c>
      <c r="I1608" t="n">
        <v>0.07199999999999999</v>
      </c>
      <c r="J1608">
        <f>B1608-B1607</f>
        <v/>
      </c>
      <c r="K1608">
        <f>MAX(0.05,K1607-AO1607)</f>
        <v/>
      </c>
      <c r="L1608">
        <f>IF($D$20=0,IFERROR(L1607,MAX($D$16,POWER((ABS(K1608)^2)/($I$5*MAX(F1608,0.1)^2),1/3))),IF(IFERROR(V1607,0)=0,IFERROR(L1607,MAX($D$16,POWER((ABS(K1608)^2)/($I$5*MAX(F1608,0.1)^2),1/3))),IF(OR(IFERROR(L1608,0)=0,IFERROR(S1607,0)&lt;1,IFERROR(S1608,0)&lt;1),MAX($D$16,POWER((ABS(K1608)^2)/($I$5*MAX(F1608,0.1)^2),1/3)),IF(IFERROR(U1608,0)&gt;0,MAX($D$16,IFERROR(L1608,0)+((IFERROR(U1608,0))*$D$18*IF((IFERROR(S1608,0))&lt;1,1,-1))),IF(IFERROR(U1608,0)&lt;0,IF(ABS((MAX($D$16,POWER((ABS(K1608)^2)/($I$5*MAX(F1608,0.1)^2),1/3)))-IFERROR(L1608,0))&gt;$D$19,MAX($D$16,IF((MAX($D$16,POWER((ABS(K1608)^2)/($I$5*MAX(F1608,0.1)^2),1/3)))&gt;IFERROR(L1608,0),MIN((MAX($D$16,POWER((ABS(K1608)^2)/($I$5*MAX(F1608,0.1)^2),1/3))),IFERROR(L1608,0)+(MIN(ABS(IFERROR(U1608,0))*$D$18,ABS((MAX($D$16,POWER((ABS(K1608)^2)/($I$5*MAX(F1608,0.1)^2),1/3)))-IFERROR(L1608,0))))),MAX((MAX($D$16,POWER((ABS(K1608)^2)/($I$5*MAX(F1608,0.1)^2),1/3))),IFERROR(L1608,0)-(MIN(ABS(IFERROR(U1608,0))*$D$18,ABS((MAX($D$16,POWER((ABS(K1608)^2)/($I$5*MAX(F1608,0.1)^2),1/3)))-IFERROR(L1608,0))))))),MAX($D$16,POWER((ABS(K1608)^2)/($I$5*MAX(F1608,0.1)^2),1/3))),MAX($D$16,IFERROR(L1608,0)))))))</f>
        <v/>
      </c>
      <c r="M1608">
        <f>((F1608)+(G1608)*(L1608))*(L1608)</f>
        <v/>
      </c>
      <c r="N1608">
        <f>(((F1608)+(G1608)*(L1608))*(L1608))/MAX((F1608)+2*(L1608)*SQRT(1+(G1608)^2),1E-6)</f>
        <v/>
      </c>
      <c r="O1608">
        <f>ABS(K1608)/MAX(((F1608)+(G1608)*(L1608))*(L1608),1E-6)</f>
        <v/>
      </c>
      <c r="P1608">
        <f>E1608+L1608</f>
        <v/>
      </c>
      <c r="Q1608">
        <f>P1608+((ABS(K1608)/MAX(((F1608)+(G1608)*(L1608))*(L1608),1E-6))^2)/(2*$I$5)</f>
        <v/>
      </c>
      <c r="R1608">
        <f>((ABS(K1608)*$D$6)/(MAX(((F1608)+(G1608)*(L1608))*(L1608),1E-6)*MAX(((((F1608)+(G1608)*(L1608))*(L1608))/MAX((F1608)+2*(L1608)*SQRT(1+(G1608)^2),1E-6))^(2/3),1E-6)))^2</f>
        <v/>
      </c>
      <c r="S1608">
        <f>ABS(ABS(K1608)/MAX(((F1608)+(G1608)*(L1608))*(L1608),1E-6))/SQRT($I$5*MAX((((F1608)+(G1608)*(L1608))*(L1608))/MAX((F1608)+2*(G1608)*(L1608),1E-6),1E-6))</f>
        <v/>
      </c>
      <c r="T1608">
        <f>((F1608)*(L1608)^2)/2+(G1608)*(L1608)^3/3+(ABS(K1608)^2)/($I$5*MAX(((F1608)+(G1608)*(L1608))*(L1608),1E-6))</f>
        <v/>
      </c>
      <c r="U1608">
        <f>IF($D$20=0,0,IFERROR(Q1607-(((R1607+R1608)/2)*J1608)-(IF(O1607&gt;O1608,$D$8*((O1607^2-O1608^2)/(2*$I$5)),$D$9*((O1608^2-O1607^2)/(2*$I$5)))+($D$10*(ABS(I1608)/90)*(MAX(O1607^2,O1608^2)/(2*$I$5))))-Q1608,0))</f>
        <v/>
      </c>
      <c r="V1608">
        <f>IF($D$20=0,1,IFERROR(IF(ROUND(S1608,3)=1,1,IF(AND(ABS(U1608)&lt;$D$19,S1608&gt;1),1,0)),0))</f>
        <v/>
      </c>
      <c r="W1608">
        <f>IF($D$20=0,IFERROR(W1609,MAX($D$16,POWER((ABS(K1608)^2)/($I$5*MAX(F1608,0.1)^2),1/3))),IF(IFERROR(AG1609,0)=0,IFERROR(W1609,MAX($D$16,POWER((ABS(K1608)^2)/($I$5*MAX(F1608,0.1)^2),1/3))),IF(OR(IFERROR(W1608,0)=0,IFERROR(AD1609,0)&gt;1),MAX($D$16,POWER((ABS(K1608)^2)/($I$5*MAX(F1608,0.1)^2),1/3)),IF(IFERROR(AF1608,0)&gt;0,MAX($D$16,IFERROR(W1608,0)+((IFERROR(AF1608,0))*$D$18*IF((IFERROR(AD1608,0))&lt;1,1,-1))),IF(IFERROR(AF1608,0)&lt;0,IF(ABS((MAX($D$16,POWER((ABS(K1608)^2)/($I$5*MAX(F1608,0.1)^2),1/3)))-IFERROR(W1608,0))&gt;$D$19,MAX($D$16,IF((MAX($D$16,POWER((ABS(K1608)^2)/($I$5*MAX(F1608,0.1)^2),1/3)))&gt;IFERROR(W1608,0),MIN((MAX($D$16,POWER((ABS(K1608)^2)/($I$5*MAX(F1608,0.1)^2),1/3))),IFERROR(W1608,0)+(MIN(ABS(IFERROR(AF1608,0))*$D$18,ABS((MAX($D$16,POWER((ABS(K1608)^2)/($I$5*MAX(F1608,0.1)^2),1/3)))-IFERROR(W1608,0))))),MAX((MAX($D$16,POWER((ABS(K1608)^2)/($I$5*MAX(F1608,0.1)^2),1/3))),IFERROR(W1608,0)-(MIN(ABS(IFERROR(AF1608,0))*$D$18,ABS((MAX($D$16,POWER((ABS(K1608)^2)/($I$5*MAX(F1608,0.1)^2),1/3)))-IFERROR(W1608,0))))))),MAX($D$16,POWER((ABS(K1608)^2)/($I$5*MAX(F1608,0.1)^2),1/3))),MAX($D$16,IFERROR(W1608,0)))))))</f>
        <v/>
      </c>
      <c r="X1608">
        <f>((F1608)+(G1608)*(W1608))*(W1608)</f>
        <v/>
      </c>
      <c r="Y1608">
        <f>(((F1608)+(G1608)*(W1608))*(W1608))/MAX((F1608)+2*(W1608)*SQRT(1+(G1608)^2),1E-6)</f>
        <v/>
      </c>
      <c r="Z1608">
        <f>ABS(K1608)/MAX(((F1608)+(G1608)*(W1608))*(W1608),1E-6)</f>
        <v/>
      </c>
      <c r="AA1608">
        <f>E1608+W1608</f>
        <v/>
      </c>
      <c r="AB1608">
        <f>AA1608+((ABS(K1608)/MAX(((F1608)+(G1608)*(W1608))*(W1608),1E-6))^2)/(2*$I$5)</f>
        <v/>
      </c>
      <c r="AC1608">
        <f>((ABS(K1608)*$D$6)/(MAX(((F1608)+(G1608)*(W1608))*(W1608),1E-6)*MAX(((((F1608)+(G1608)*(W1608))*(W1608))/MAX((F1608)+2*(W1608)*SQRT(1+(G1608)^2),1E-6))^(2/3),1E-6)))^2</f>
        <v/>
      </c>
      <c r="AD1608">
        <f>ABS(ABS(K1608)/MAX(((F1608)+(G1608)*(W1608))*(W1608),1E-6))/SQRT($I$5*MAX((((F1608)+(G1608)*(W1608))*(W1608))/MAX((F1608)+2*(G1608)*(W1608),1E-6),1E-6))</f>
        <v/>
      </c>
      <c r="AE1608">
        <f>((F1608)*(W1608)^2)/2+(G1608)*(W1608)^3/3+(ABS(K1608)^2)/($I$5*MAX(((F1608)+(G1608)*(W1608))*(W1608),1E-6))</f>
        <v/>
      </c>
      <c r="AF1608">
        <f>IF($D$20=0,0,IFERROR(AB1609+(((AC1608+AC1609)/2)*J1609)+(IF(Z1608&gt;Z1609,$D$8*((Z1608^2-Z1609^2)/(2*$I$5)),$D$9*((Z1609^2-Z1608^2)/(2*$I$5)))+($D$10*(ABS(I1609)/90)*(MAX(Z1608^2,Z1609^2)/(2*$I$5))))-AB1608,0))</f>
        <v/>
      </c>
      <c r="AG1608">
        <f>IF($D$20=0,1,IFERROR(IF(ROUND(AD1608,3)=1,1,IF(AND(ABS(AF1608)&lt;$D$19,AD1608&lt;1),1,0)),0))</f>
        <v/>
      </c>
      <c r="AH1608">
        <f>IFERROR(IF(V35="Supercritical",MAX($D$16,IFERROR(L1608,MAX($D$16,POWER((ABS(K1608)^2)/($I$5*MAX(F1608,0.1)^2),1/3)))),IF(V35="Subcritical",MAX($D$16,IFERROR(W1608,MAX($D$16,POWER((ABS(K1608)^2)/($I$5*MAX(F1608,0.1)^2),1/3)))),IF(AND(IFERROR(V1608,0)=1,IFERROR(AG1608,0)=1),IF(IFERROR(T1608,-1E99)&gt;=IFERROR(AE1608,-1E99),MAX($D$16,IFERROR(L1608,MAX($D$16,POWER((ABS(K1608)^2)/($I$5*MAX(F1608,0.1)^2),1/3)))),MAX($D$16,IFERROR(W1608,MAX($D$16,POWER((ABS(K1608)^2)/($I$5*MAX(F1608,0.1)^2),1/3))))),IF(IFERROR(V1608,0)=1,MAX($D$16,IFERROR(L1608,MAX($D$16,POWER((ABS(K1608)^2)/($I$5*MAX(F1608,0.1)^2),1/3)))),IF(IFERROR(AG1608,0)=1,MAX($D$16,IFERROR(W1608,MAX($D$16,POWER((ABS(K1608)^2)/($I$5*MAX(F1608,0.1)^2),1/3)))),MAX($D$16,POWER((ABS(K1608)^2)/($I$5*MAX(F1608,0.1)^2),1/3))))))),MAX($D$16,POWER((ABS(K1608)^2)/($I$5*MAX(F1608,0.1)^2),1/3)))</f>
        <v/>
      </c>
      <c r="AI1608">
        <f>E1608+AH1608</f>
        <v/>
      </c>
      <c r="AJ1608">
        <f>AI1608+((ABS(K1608)/MAX(((F1608)+(G1608)*(AH1608))*(AH1608),1E-6))^2)/(2*$I$5)</f>
        <v/>
      </c>
      <c r="AM1608" t="n">
        <v>0</v>
      </c>
      <c r="AN1608" t="n">
        <v>0</v>
      </c>
      <c r="AO1608">
        <f>AM1608+AN1608</f>
        <v/>
      </c>
      <c r="AP1608">
        <f>AP1607+AO1608</f>
        <v/>
      </c>
      <c r="AQ1608">
        <f>ABS(ABS(K1608)/MAX(((F1608)+(G1608)*(AH1608))*(AH1608),1E-6))/SQRT($I$5*MAX((((F1608)+(G1608)*(AH1608))*(AH1608))/MAX((F1608)+2*(G1608)*(AH1608),1E-6),1E-6))</f>
        <v/>
      </c>
      <c r="AR1608">
        <f>IF(AQ1608&lt;1,"Subcritical","Supercritical")</f>
        <v/>
      </c>
      <c r="AS1608">
        <f>((ABS(K1608)*$D$6)/(MAX(((F1608)+(G1608)*(AH1608))*(AH1608),1E-6)*MAX(((((F1608)+(G1608)*(AH1608))*(AH1608))/MAX((F1608)+2*(AH1608)*SQRT(1+(G1608)^2),1E-6))^(2/3),1E-6)))^2</f>
        <v/>
      </c>
    </row>
    <row r="1609">
      <c r="A1609" t="n">
        <v>3</v>
      </c>
      <c r="B1609" t="n">
        <v>2.001</v>
      </c>
      <c r="C1609" t="n">
        <v>616067.635</v>
      </c>
      <c r="D1609" t="n">
        <v>3096621.257</v>
      </c>
      <c r="E1609" t="n">
        <v>631.5</v>
      </c>
      <c r="F1609" t="n">
        <v>13.644</v>
      </c>
      <c r="G1609" t="n">
        <v>0</v>
      </c>
      <c r="H1609" t="inlineStr">
        <is>
          <t>Junction</t>
        </is>
      </c>
      <c r="I1609" t="n">
        <v>0.07199999999999999</v>
      </c>
      <c r="J1609">
        <f>B1609-B1608</f>
        <v/>
      </c>
      <c r="K1609">
        <f>MAX(0.05,K1608-AO1608)</f>
        <v/>
      </c>
      <c r="L1609">
        <f>IF($D$20=0,IFERROR(L1608,MAX($D$16,POWER((ABS(K1609)^2)/($I$5*MAX(F1609,0.1)^2),1/3))),IF(IFERROR(V1608,0)=0,IFERROR(L1608,MAX($D$16,POWER((ABS(K1609)^2)/($I$5*MAX(F1609,0.1)^2),1/3))),IF(OR(IFERROR(L1609,0)=0,IFERROR(S1608,0)&lt;1,IFERROR(S1609,0)&lt;1),MAX($D$16,POWER((ABS(K1609)^2)/($I$5*MAX(F1609,0.1)^2),1/3)),IF(IFERROR(U1609,0)&gt;0,MAX($D$16,IFERROR(L1609,0)+((IFERROR(U1609,0))*$D$18*IF((IFERROR(S1609,0))&lt;1,1,-1))),IF(IFERROR(U1609,0)&lt;0,IF(ABS((MAX($D$16,POWER((ABS(K1609)^2)/($I$5*MAX(F1609,0.1)^2),1/3)))-IFERROR(L1609,0))&gt;$D$19,MAX($D$16,IF((MAX($D$16,POWER((ABS(K1609)^2)/($I$5*MAX(F1609,0.1)^2),1/3)))&gt;IFERROR(L1609,0),MIN((MAX($D$16,POWER((ABS(K1609)^2)/($I$5*MAX(F1609,0.1)^2),1/3))),IFERROR(L1609,0)+(MIN(ABS(IFERROR(U1609,0))*$D$18,ABS((MAX($D$16,POWER((ABS(K1609)^2)/($I$5*MAX(F1609,0.1)^2),1/3)))-IFERROR(L1609,0))))),MAX((MAX($D$16,POWER((ABS(K1609)^2)/($I$5*MAX(F1609,0.1)^2),1/3))),IFERROR(L1609,0)-(MIN(ABS(IFERROR(U1609,0))*$D$18,ABS((MAX($D$16,POWER((ABS(K1609)^2)/($I$5*MAX(F1609,0.1)^2),1/3)))-IFERROR(L1609,0))))))),MAX($D$16,POWER((ABS(K1609)^2)/($I$5*MAX(F1609,0.1)^2),1/3))),MAX($D$16,IFERROR(L1609,0)))))))</f>
        <v/>
      </c>
      <c r="M1609">
        <f>((F1609)+(G1609)*(L1609))*(L1609)</f>
        <v/>
      </c>
      <c r="N1609">
        <f>(((F1609)+(G1609)*(L1609))*(L1609))/MAX((F1609)+2*(L1609)*SQRT(1+(G1609)^2),1E-6)</f>
        <v/>
      </c>
      <c r="O1609">
        <f>ABS(K1609)/MAX(((F1609)+(G1609)*(L1609))*(L1609),1E-6)</f>
        <v/>
      </c>
      <c r="P1609">
        <f>E1609+L1609</f>
        <v/>
      </c>
      <c r="Q1609">
        <f>P1609+((ABS(K1609)/MAX(((F1609)+(G1609)*(L1609))*(L1609),1E-6))^2)/(2*$I$5)</f>
        <v/>
      </c>
      <c r="R1609">
        <f>((ABS(K1609)*$D$6)/(MAX(((F1609)+(G1609)*(L1609))*(L1609),1E-6)*MAX(((((F1609)+(G1609)*(L1609))*(L1609))/MAX((F1609)+2*(L1609)*SQRT(1+(G1609)^2),1E-6))^(2/3),1E-6)))^2</f>
        <v/>
      </c>
      <c r="S1609">
        <f>ABS(ABS(K1609)/MAX(((F1609)+(G1609)*(L1609))*(L1609),1E-6))/SQRT($I$5*MAX((((F1609)+(G1609)*(L1609))*(L1609))/MAX((F1609)+2*(G1609)*(L1609),1E-6),1E-6))</f>
        <v/>
      </c>
      <c r="T1609">
        <f>((F1609)*(L1609)^2)/2+(G1609)*(L1609)^3/3+(ABS(K1609)^2)/($I$5*MAX(((F1609)+(G1609)*(L1609))*(L1609),1E-6))</f>
        <v/>
      </c>
      <c r="U1609">
        <f>IF($D$20=0,0,IFERROR(Q1608-(((R1608+R1609)/2)*J1609)-(IF(O1608&gt;O1609,$D$8*((O1608^2-O1609^2)/(2*$I$5)),$D$9*((O1609^2-O1608^2)/(2*$I$5)))+($D$10*(ABS(I1609)/90)*(MAX(O1608^2,O1609^2)/(2*$I$5))))-Q1609,0))</f>
        <v/>
      </c>
      <c r="V1609">
        <f>IF($D$20=0,1,IFERROR(IF(ROUND(S1609,3)=1,1,IF(AND(ABS(U1609)&lt;$D$19,S1609&gt;1),1,0)),0))</f>
        <v/>
      </c>
      <c r="W1609">
        <f>IF($D$20=0,IFERROR(W1610,MAX($D$16,POWER((ABS(K1609)^2)/($I$5*MAX(F1609,0.1)^2),1/3))),IF(IFERROR(AG1610,0)=0,IFERROR(W1610,MAX($D$16,POWER((ABS(K1609)^2)/($I$5*MAX(F1609,0.1)^2),1/3))),IF(OR(IFERROR(W1609,0)=0,IFERROR(AD1610,0)&gt;1),MAX($D$16,POWER((ABS(K1609)^2)/($I$5*MAX(F1609,0.1)^2),1/3)),IF(IFERROR(AF1609,0)&gt;0,MAX($D$16,IFERROR(W1609,0)+((IFERROR(AF1609,0))*$D$18*IF((IFERROR(AD1609,0))&lt;1,1,-1))),IF(IFERROR(AF1609,0)&lt;0,IF(ABS((MAX($D$16,POWER((ABS(K1609)^2)/($I$5*MAX(F1609,0.1)^2),1/3)))-IFERROR(W1609,0))&gt;$D$19,MAX($D$16,IF((MAX($D$16,POWER((ABS(K1609)^2)/($I$5*MAX(F1609,0.1)^2),1/3)))&gt;IFERROR(W1609,0),MIN((MAX($D$16,POWER((ABS(K1609)^2)/($I$5*MAX(F1609,0.1)^2),1/3))),IFERROR(W1609,0)+(MIN(ABS(IFERROR(AF1609,0))*$D$18,ABS((MAX($D$16,POWER((ABS(K1609)^2)/($I$5*MAX(F1609,0.1)^2),1/3)))-IFERROR(W1609,0))))),MAX((MAX($D$16,POWER((ABS(K1609)^2)/($I$5*MAX(F1609,0.1)^2),1/3))),IFERROR(W1609,0)-(MIN(ABS(IFERROR(AF1609,0))*$D$18,ABS((MAX($D$16,POWER((ABS(K1609)^2)/($I$5*MAX(F1609,0.1)^2),1/3)))-IFERROR(W1609,0))))))),MAX($D$16,POWER((ABS(K1609)^2)/($I$5*MAX(F1609,0.1)^2),1/3))),MAX($D$16,IFERROR(W1609,0)))))))</f>
        <v/>
      </c>
      <c r="X1609">
        <f>((F1609)+(G1609)*(W1609))*(W1609)</f>
        <v/>
      </c>
      <c r="Y1609">
        <f>(((F1609)+(G1609)*(W1609))*(W1609))/MAX((F1609)+2*(W1609)*SQRT(1+(G1609)^2),1E-6)</f>
        <v/>
      </c>
      <c r="Z1609">
        <f>ABS(K1609)/MAX(((F1609)+(G1609)*(W1609))*(W1609),1E-6)</f>
        <v/>
      </c>
      <c r="AA1609">
        <f>E1609+W1609</f>
        <v/>
      </c>
      <c r="AB1609">
        <f>AA1609+((ABS(K1609)/MAX(((F1609)+(G1609)*(W1609))*(W1609),1E-6))^2)/(2*$I$5)</f>
        <v/>
      </c>
      <c r="AC1609">
        <f>((ABS(K1609)*$D$6)/(MAX(((F1609)+(G1609)*(W1609))*(W1609),1E-6)*MAX(((((F1609)+(G1609)*(W1609))*(W1609))/MAX((F1609)+2*(W1609)*SQRT(1+(G1609)^2),1E-6))^(2/3),1E-6)))^2</f>
        <v/>
      </c>
      <c r="AD1609">
        <f>ABS(ABS(K1609)/MAX(((F1609)+(G1609)*(W1609))*(W1609),1E-6))/SQRT($I$5*MAX((((F1609)+(G1609)*(W1609))*(W1609))/MAX((F1609)+2*(G1609)*(W1609),1E-6),1E-6))</f>
        <v/>
      </c>
      <c r="AE1609">
        <f>((F1609)*(W1609)^2)/2+(G1609)*(W1609)^3/3+(ABS(K1609)^2)/($I$5*MAX(((F1609)+(G1609)*(W1609))*(W1609),1E-6))</f>
        <v/>
      </c>
      <c r="AF1609">
        <f>IF($D$20=0,0,IFERROR(AB1610+(((AC1609+AC1610)/2)*J1610)+(IF(Z1609&gt;Z1610,$D$8*((Z1609^2-Z1610^2)/(2*$I$5)),$D$9*((Z1610^2-Z1609^2)/(2*$I$5)))+($D$10*(ABS(I1610)/90)*(MAX(Z1609^2,Z1610^2)/(2*$I$5))))-AB1609,0))</f>
        <v/>
      </c>
      <c r="AG1609">
        <f>IF($D$20=0,1,IFERROR(IF(ROUND(AD1609,3)=1,1,IF(AND(ABS(AF1609)&lt;$D$19,AD1609&lt;1),1,0)),0))</f>
        <v/>
      </c>
      <c r="AH1609">
        <f>IFERROR(IF(V35="Supercritical",MAX($D$16,IFERROR(L1609,MAX($D$16,POWER((ABS(K1609)^2)/($I$5*MAX(F1609,0.1)^2),1/3)))),IF(V35="Subcritical",MAX($D$16,IFERROR(W1609,MAX($D$16,POWER((ABS(K1609)^2)/($I$5*MAX(F1609,0.1)^2),1/3)))),IF(AND(IFERROR(V1609,0)=1,IFERROR(AG1609,0)=1),IF(IFERROR(T1609,-1E99)&gt;=IFERROR(AE1609,-1E99),MAX($D$16,IFERROR(L1609,MAX($D$16,POWER((ABS(K1609)^2)/($I$5*MAX(F1609,0.1)^2),1/3)))),MAX($D$16,IFERROR(W1609,MAX($D$16,POWER((ABS(K1609)^2)/($I$5*MAX(F1609,0.1)^2),1/3))))),IF(IFERROR(V1609,0)=1,MAX($D$16,IFERROR(L1609,MAX($D$16,POWER((ABS(K1609)^2)/($I$5*MAX(F1609,0.1)^2),1/3)))),IF(IFERROR(AG1609,0)=1,MAX($D$16,IFERROR(W1609,MAX($D$16,POWER((ABS(K1609)^2)/($I$5*MAX(F1609,0.1)^2),1/3)))),MAX($D$16,POWER((ABS(K1609)^2)/($I$5*MAX(F1609,0.1)^2),1/3))))))),MAX($D$16,POWER((ABS(K1609)^2)/($I$5*MAX(F1609,0.1)^2),1/3)))</f>
        <v/>
      </c>
      <c r="AI1609">
        <f>E1609+AH1609</f>
        <v/>
      </c>
      <c r="AJ1609">
        <f>AI1609+((ABS(K1609)/MAX(((F1609)+(G1609)*(AH1609))*(AH1609),1E-6))^2)/(2*$I$5)</f>
        <v/>
      </c>
      <c r="AM1609" t="n">
        <v>0</v>
      </c>
      <c r="AN1609" t="n">
        <v>0</v>
      </c>
      <c r="AO1609">
        <f>AM1609+AN1609</f>
        <v/>
      </c>
      <c r="AP1609">
        <f>AP1608+AO1609</f>
        <v/>
      </c>
      <c r="AQ1609">
        <f>ABS(ABS(K1609)/MAX(((F1609)+(G1609)*(AH1609))*(AH1609),1E-6))/SQRT($I$5*MAX((((F1609)+(G1609)*(AH1609))*(AH1609))/MAX((F1609)+2*(G1609)*(AH1609),1E-6),1E-6))</f>
        <v/>
      </c>
      <c r="AR1609">
        <f>IF(AQ1609&lt;1,"Subcritical","Supercritical")</f>
        <v/>
      </c>
      <c r="AS1609">
        <f>((ABS(K1609)*$D$6)/(MAX(((F1609)+(G1609)*(AH1609))*(AH1609),1E-6)*MAX(((((F1609)+(G1609)*(AH1609))*(AH1609))/MAX((F1609)+2*(AH1609)*SQRT(1+(G1609)^2),1E-6))^(2/3),1E-6)))^2</f>
        <v/>
      </c>
    </row>
    <row r="1610">
      <c r="A1610" t="n">
        <v>4</v>
      </c>
      <c r="B1610" t="n">
        <v>3.001</v>
      </c>
      <c r="C1610" t="n">
        <v>616068.5870000001</v>
      </c>
      <c r="D1610" t="n">
        <v>3096620.951</v>
      </c>
      <c r="E1610" t="n">
        <v>631.5</v>
      </c>
      <c r="F1610" t="n">
        <v>15</v>
      </c>
      <c r="G1610" t="n">
        <v>0</v>
      </c>
      <c r="H1610" t="inlineStr">
        <is>
          <t>Junction</t>
        </is>
      </c>
      <c r="I1610" t="n">
        <v>0.055</v>
      </c>
      <c r="J1610">
        <f>B1610-B1609</f>
        <v/>
      </c>
      <c r="K1610">
        <f>MAX(0.05,K1609-AO1609)</f>
        <v/>
      </c>
      <c r="L1610">
        <f>IF($D$20=0,IFERROR(L1609,MAX($D$16,POWER((ABS(K1610)^2)/($I$5*MAX(F1610,0.1)^2),1/3))),IF(IFERROR(V1609,0)=0,IFERROR(L1609,MAX($D$16,POWER((ABS(K1610)^2)/($I$5*MAX(F1610,0.1)^2),1/3))),IF(OR(IFERROR(L1610,0)=0,IFERROR(S1609,0)&lt;1,IFERROR(S1610,0)&lt;1),MAX($D$16,POWER((ABS(K1610)^2)/($I$5*MAX(F1610,0.1)^2),1/3)),IF(IFERROR(U1610,0)&gt;0,MAX($D$16,IFERROR(L1610,0)+((IFERROR(U1610,0))*$D$18*IF((IFERROR(S1610,0))&lt;1,1,-1))),IF(IFERROR(U1610,0)&lt;0,IF(ABS((MAX($D$16,POWER((ABS(K1610)^2)/($I$5*MAX(F1610,0.1)^2),1/3)))-IFERROR(L1610,0))&gt;$D$19,MAX($D$16,IF((MAX($D$16,POWER((ABS(K1610)^2)/($I$5*MAX(F1610,0.1)^2),1/3)))&gt;IFERROR(L1610,0),MIN((MAX($D$16,POWER((ABS(K1610)^2)/($I$5*MAX(F1610,0.1)^2),1/3))),IFERROR(L1610,0)+(MIN(ABS(IFERROR(U1610,0))*$D$18,ABS((MAX($D$16,POWER((ABS(K1610)^2)/($I$5*MAX(F1610,0.1)^2),1/3)))-IFERROR(L1610,0))))),MAX((MAX($D$16,POWER((ABS(K1610)^2)/($I$5*MAX(F1610,0.1)^2),1/3))),IFERROR(L1610,0)-(MIN(ABS(IFERROR(U1610,0))*$D$18,ABS((MAX($D$16,POWER((ABS(K1610)^2)/($I$5*MAX(F1610,0.1)^2),1/3)))-IFERROR(L1610,0))))))),MAX($D$16,POWER((ABS(K1610)^2)/($I$5*MAX(F1610,0.1)^2),1/3))),MAX($D$16,IFERROR(L1610,0)))))))</f>
        <v/>
      </c>
      <c r="M1610">
        <f>((F1610)+(G1610)*(L1610))*(L1610)</f>
        <v/>
      </c>
      <c r="N1610">
        <f>(((F1610)+(G1610)*(L1610))*(L1610))/MAX((F1610)+2*(L1610)*SQRT(1+(G1610)^2),1E-6)</f>
        <v/>
      </c>
      <c r="O1610">
        <f>ABS(K1610)/MAX(((F1610)+(G1610)*(L1610))*(L1610),1E-6)</f>
        <v/>
      </c>
      <c r="P1610">
        <f>E1610+L1610</f>
        <v/>
      </c>
      <c r="Q1610">
        <f>P1610+((ABS(K1610)/MAX(((F1610)+(G1610)*(L1610))*(L1610),1E-6))^2)/(2*$I$5)</f>
        <v/>
      </c>
      <c r="R1610">
        <f>((ABS(K1610)*$D$6)/(MAX(((F1610)+(G1610)*(L1610))*(L1610),1E-6)*MAX(((((F1610)+(G1610)*(L1610))*(L1610))/MAX((F1610)+2*(L1610)*SQRT(1+(G1610)^2),1E-6))^(2/3),1E-6)))^2</f>
        <v/>
      </c>
      <c r="S1610">
        <f>ABS(ABS(K1610)/MAX(((F1610)+(G1610)*(L1610))*(L1610),1E-6))/SQRT($I$5*MAX((((F1610)+(G1610)*(L1610))*(L1610))/MAX((F1610)+2*(G1610)*(L1610),1E-6),1E-6))</f>
        <v/>
      </c>
      <c r="T1610">
        <f>((F1610)*(L1610)^2)/2+(G1610)*(L1610)^3/3+(ABS(K1610)^2)/($I$5*MAX(((F1610)+(G1610)*(L1610))*(L1610),1E-6))</f>
        <v/>
      </c>
      <c r="U1610">
        <f>IF($D$20=0,0,IFERROR(Q1609-(((R1609+R1610)/2)*J1610)-(IF(O1609&gt;O1610,$D$8*((O1609^2-O1610^2)/(2*$I$5)),$D$9*((O1610^2-O1609^2)/(2*$I$5)))+($D$10*(ABS(I1610)/90)*(MAX(O1609^2,O1610^2)/(2*$I$5))))-Q1610,0))</f>
        <v/>
      </c>
      <c r="V1610">
        <f>IF($D$20=0,1,IFERROR(IF(ROUND(S1610,3)=1,1,IF(AND(ABS(U1610)&lt;$D$19,S1610&gt;1),1,0)),0))</f>
        <v/>
      </c>
      <c r="W1610">
        <f>IF($D$20=0,IFERROR(W1611,MAX($D$16,POWER((ABS(K1610)^2)/($I$5*MAX(F1610,0.1)^2),1/3))),IF(IFERROR(AG1611,0)=0,IFERROR(W1611,MAX($D$16,POWER((ABS(K1610)^2)/($I$5*MAX(F1610,0.1)^2),1/3))),IF(OR(IFERROR(W1610,0)=0,IFERROR(AD1611,0)&gt;1),MAX($D$16,POWER((ABS(K1610)^2)/($I$5*MAX(F1610,0.1)^2),1/3)),IF(IFERROR(AF1610,0)&gt;0,MAX($D$16,IFERROR(W1610,0)+((IFERROR(AF1610,0))*$D$18*IF((IFERROR(AD1610,0))&lt;1,1,-1))),IF(IFERROR(AF1610,0)&lt;0,IF(ABS((MAX($D$16,POWER((ABS(K1610)^2)/($I$5*MAX(F1610,0.1)^2),1/3)))-IFERROR(W1610,0))&gt;$D$19,MAX($D$16,IF((MAX($D$16,POWER((ABS(K1610)^2)/($I$5*MAX(F1610,0.1)^2),1/3)))&gt;IFERROR(W1610,0),MIN((MAX($D$16,POWER((ABS(K1610)^2)/($I$5*MAX(F1610,0.1)^2),1/3))),IFERROR(W1610,0)+(MIN(ABS(IFERROR(AF1610,0))*$D$18,ABS((MAX($D$16,POWER((ABS(K1610)^2)/($I$5*MAX(F1610,0.1)^2),1/3)))-IFERROR(W1610,0))))),MAX((MAX($D$16,POWER((ABS(K1610)^2)/($I$5*MAX(F1610,0.1)^2),1/3))),IFERROR(W1610,0)-(MIN(ABS(IFERROR(AF1610,0))*$D$18,ABS((MAX($D$16,POWER((ABS(K1610)^2)/($I$5*MAX(F1610,0.1)^2),1/3)))-IFERROR(W1610,0))))))),MAX($D$16,POWER((ABS(K1610)^2)/($I$5*MAX(F1610,0.1)^2),1/3))),MAX($D$16,IFERROR(W1610,0)))))))</f>
        <v/>
      </c>
      <c r="X1610">
        <f>((F1610)+(G1610)*(W1610))*(W1610)</f>
        <v/>
      </c>
      <c r="Y1610">
        <f>(((F1610)+(G1610)*(W1610))*(W1610))/MAX((F1610)+2*(W1610)*SQRT(1+(G1610)^2),1E-6)</f>
        <v/>
      </c>
      <c r="Z1610">
        <f>ABS(K1610)/MAX(((F1610)+(G1610)*(W1610))*(W1610),1E-6)</f>
        <v/>
      </c>
      <c r="AA1610">
        <f>E1610+W1610</f>
        <v/>
      </c>
      <c r="AB1610">
        <f>AA1610+((ABS(K1610)/MAX(((F1610)+(G1610)*(W1610))*(W1610),1E-6))^2)/(2*$I$5)</f>
        <v/>
      </c>
      <c r="AC1610">
        <f>((ABS(K1610)*$D$6)/(MAX(((F1610)+(G1610)*(W1610))*(W1610),1E-6)*MAX(((((F1610)+(G1610)*(W1610))*(W1610))/MAX((F1610)+2*(W1610)*SQRT(1+(G1610)^2),1E-6))^(2/3),1E-6)))^2</f>
        <v/>
      </c>
      <c r="AD1610">
        <f>ABS(ABS(K1610)/MAX(((F1610)+(G1610)*(W1610))*(W1610),1E-6))/SQRT($I$5*MAX((((F1610)+(G1610)*(W1610))*(W1610))/MAX((F1610)+2*(G1610)*(W1610),1E-6),1E-6))</f>
        <v/>
      </c>
      <c r="AE1610">
        <f>((F1610)*(W1610)^2)/2+(G1610)*(W1610)^3/3+(ABS(K1610)^2)/($I$5*MAX(((F1610)+(G1610)*(W1610))*(W1610),1E-6))</f>
        <v/>
      </c>
      <c r="AF1610">
        <f>IF($D$20=0,0,IFERROR(AB1611+(((AC1610+AC1611)/2)*J1611)+(IF(Z1610&gt;Z1611,$D$8*((Z1610^2-Z1611^2)/(2*$I$5)),$D$9*((Z1611^2-Z1610^2)/(2*$I$5)))+($D$10*(ABS(I1611)/90)*(MAX(Z1610^2,Z1611^2)/(2*$I$5))))-AB1610,0))</f>
        <v/>
      </c>
      <c r="AG1610">
        <f>IF($D$20=0,1,IFERROR(IF(ROUND(AD1610,3)=1,1,IF(AND(ABS(AF1610)&lt;$D$19,AD1610&lt;1),1,0)),0))</f>
        <v/>
      </c>
      <c r="AH1610">
        <f>IFERROR(IF(V35="Supercritical",MAX($D$16,IFERROR(L1610,MAX($D$16,POWER((ABS(K1610)^2)/($I$5*MAX(F1610,0.1)^2),1/3)))),IF(V35="Subcritical",MAX($D$16,IFERROR(W1610,MAX($D$16,POWER((ABS(K1610)^2)/($I$5*MAX(F1610,0.1)^2),1/3)))),IF(AND(IFERROR(V1610,0)=1,IFERROR(AG1610,0)=1),IF(IFERROR(T1610,-1E99)&gt;=IFERROR(AE1610,-1E99),MAX($D$16,IFERROR(L1610,MAX($D$16,POWER((ABS(K1610)^2)/($I$5*MAX(F1610,0.1)^2),1/3)))),MAX($D$16,IFERROR(W1610,MAX($D$16,POWER((ABS(K1610)^2)/($I$5*MAX(F1610,0.1)^2),1/3))))),IF(IFERROR(V1610,0)=1,MAX($D$16,IFERROR(L1610,MAX($D$16,POWER((ABS(K1610)^2)/($I$5*MAX(F1610,0.1)^2),1/3)))),IF(IFERROR(AG1610,0)=1,MAX($D$16,IFERROR(W1610,MAX($D$16,POWER((ABS(K1610)^2)/($I$5*MAX(F1610,0.1)^2),1/3)))),MAX($D$16,POWER((ABS(K1610)^2)/($I$5*MAX(F1610,0.1)^2),1/3))))))),MAX($D$16,POWER((ABS(K1610)^2)/($I$5*MAX(F1610,0.1)^2),1/3)))</f>
        <v/>
      </c>
      <c r="AI1610">
        <f>E1610+AH1610</f>
        <v/>
      </c>
      <c r="AJ1610">
        <f>AI1610+((ABS(K1610)/MAX(((F1610)+(G1610)*(AH1610))*(AH1610),1E-6))^2)/(2*$I$5)</f>
        <v/>
      </c>
      <c r="AM1610" t="n">
        <v>0</v>
      </c>
      <c r="AN1610" t="n">
        <v>0</v>
      </c>
      <c r="AO1610">
        <f>AM1610+AN1610</f>
        <v/>
      </c>
      <c r="AP1610">
        <f>AP1609+AO1610</f>
        <v/>
      </c>
      <c r="AQ1610">
        <f>ABS(ABS(K1610)/MAX(((F1610)+(G1610)*(AH1610))*(AH1610),1E-6))/SQRT($I$5*MAX((((F1610)+(G1610)*(AH1610))*(AH1610))/MAX((F1610)+2*(G1610)*(AH1610),1E-6),1E-6))</f>
        <v/>
      </c>
      <c r="AR1610">
        <f>IF(AQ1610&lt;1,"Subcritical","Supercritical")</f>
        <v/>
      </c>
      <c r="AS1610">
        <f>((ABS(K1610)*$D$6)/(MAX(((F1610)+(G1610)*(AH1610))*(AH1610),1E-6)*MAX(((((F1610)+(G1610)*(AH1610))*(AH1610))/MAX((F1610)+2*(AH1610)*SQRT(1+(G1610)^2),1E-6))^(2/3),1E-6)))^2</f>
        <v/>
      </c>
    </row>
    <row r="1611">
      <c r="A1611" t="n">
        <v>5</v>
      </c>
      <c r="B1611" t="n">
        <v>4</v>
      </c>
      <c r="C1611" t="n">
        <v>616069.539</v>
      </c>
      <c r="D1611" t="n">
        <v>3096620.646</v>
      </c>
      <c r="E1611" t="n">
        <v>631.5</v>
      </c>
      <c r="F1611" t="n">
        <v>16</v>
      </c>
      <c r="G1611" t="n">
        <v>0</v>
      </c>
      <c r="H1611" t="inlineStr">
        <is>
          <t>Junction</t>
        </is>
      </c>
      <c r="I1611" t="n">
        <v>0.055</v>
      </c>
      <c r="J1611">
        <f>B1611-B1610</f>
        <v/>
      </c>
      <c r="K1611">
        <f>MAX(0.05,K1610-AO1610)</f>
        <v/>
      </c>
      <c r="L1611">
        <f>IF($D$20=0,IFERROR(L1610,MAX($D$16,POWER((ABS(K1611)^2)/($I$5*MAX(F1611,0.1)^2),1/3))),IF(IFERROR(V1610,0)=0,IFERROR(L1610,MAX($D$16,POWER((ABS(K1611)^2)/($I$5*MAX(F1611,0.1)^2),1/3))),IF(OR(IFERROR(L1611,0)=0,IFERROR(S1610,0)&lt;1,IFERROR(S1611,0)&lt;1),MAX($D$16,POWER((ABS(K1611)^2)/($I$5*MAX(F1611,0.1)^2),1/3)),IF(IFERROR(U1611,0)&gt;0,MAX($D$16,IFERROR(L1611,0)+((IFERROR(U1611,0))*$D$18*IF((IFERROR(S1611,0))&lt;1,1,-1))),IF(IFERROR(U1611,0)&lt;0,IF(ABS((MAX($D$16,POWER((ABS(K1611)^2)/($I$5*MAX(F1611,0.1)^2),1/3)))-IFERROR(L1611,0))&gt;$D$19,MAX($D$16,IF((MAX($D$16,POWER((ABS(K1611)^2)/($I$5*MAX(F1611,0.1)^2),1/3)))&gt;IFERROR(L1611,0),MIN((MAX($D$16,POWER((ABS(K1611)^2)/($I$5*MAX(F1611,0.1)^2),1/3))),IFERROR(L1611,0)+(MIN(ABS(IFERROR(U1611,0))*$D$18,ABS((MAX($D$16,POWER((ABS(K1611)^2)/($I$5*MAX(F1611,0.1)^2),1/3)))-IFERROR(L1611,0))))),MAX((MAX($D$16,POWER((ABS(K1611)^2)/($I$5*MAX(F1611,0.1)^2),1/3))),IFERROR(L1611,0)-(MIN(ABS(IFERROR(U1611,0))*$D$18,ABS((MAX($D$16,POWER((ABS(K1611)^2)/($I$5*MAX(F1611,0.1)^2),1/3)))-IFERROR(L1611,0))))))),MAX($D$16,POWER((ABS(K1611)^2)/($I$5*MAX(F1611,0.1)^2),1/3))),MAX($D$16,IFERROR(L1611,0)))))))</f>
        <v/>
      </c>
      <c r="M1611">
        <f>((F1611)+(G1611)*(L1611))*(L1611)</f>
        <v/>
      </c>
      <c r="N1611">
        <f>(((F1611)+(G1611)*(L1611))*(L1611))/MAX((F1611)+2*(L1611)*SQRT(1+(G1611)^2),1E-6)</f>
        <v/>
      </c>
      <c r="O1611">
        <f>ABS(K1611)/MAX(((F1611)+(G1611)*(L1611))*(L1611),1E-6)</f>
        <v/>
      </c>
      <c r="P1611">
        <f>E1611+L1611</f>
        <v/>
      </c>
      <c r="Q1611">
        <f>P1611+((ABS(K1611)/MAX(((F1611)+(G1611)*(L1611))*(L1611),1E-6))^2)/(2*$I$5)</f>
        <v/>
      </c>
      <c r="R1611">
        <f>((ABS(K1611)*$D$6)/(MAX(((F1611)+(G1611)*(L1611))*(L1611),1E-6)*MAX(((((F1611)+(G1611)*(L1611))*(L1611))/MAX((F1611)+2*(L1611)*SQRT(1+(G1611)^2),1E-6))^(2/3),1E-6)))^2</f>
        <v/>
      </c>
      <c r="S1611">
        <f>ABS(ABS(K1611)/MAX(((F1611)+(G1611)*(L1611))*(L1611),1E-6))/SQRT($I$5*MAX((((F1611)+(G1611)*(L1611))*(L1611))/MAX((F1611)+2*(G1611)*(L1611),1E-6),1E-6))</f>
        <v/>
      </c>
      <c r="T1611">
        <f>((F1611)*(L1611)^2)/2+(G1611)*(L1611)^3/3+(ABS(K1611)^2)/($I$5*MAX(((F1611)+(G1611)*(L1611))*(L1611),1E-6))</f>
        <v/>
      </c>
      <c r="U1611">
        <f>IF($D$20=0,0,IFERROR(Q1610-(((R1610+R1611)/2)*J1611)-(IF(O1610&gt;O1611,$D$8*((O1610^2-O1611^2)/(2*$I$5)),$D$9*((O1611^2-O1610^2)/(2*$I$5)))+($D$10*(ABS(I1611)/90)*(MAX(O1610^2,O1611^2)/(2*$I$5))))-Q1611,0))</f>
        <v/>
      </c>
      <c r="V1611">
        <f>IF($D$20=0,1,IFERROR(IF(ROUND(S1611,3)=1,1,IF(AND(ABS(U1611)&lt;$D$19,S1611&gt;1),1,0)),0))</f>
        <v/>
      </c>
      <c r="W1611">
        <f>IF($D$20=0,IFERROR(W1612,MAX($D$16,POWER((ABS(K1611)^2)/($I$5*MAX(F1611,0.1)^2),1/3))),IF(IFERROR(AG1612,0)=0,IFERROR(W1612,MAX($D$16,POWER((ABS(K1611)^2)/($I$5*MAX(F1611,0.1)^2),1/3))),IF(OR(IFERROR(W1611,0)=0,IFERROR(AD1612,0)&gt;1),MAX($D$16,POWER((ABS(K1611)^2)/($I$5*MAX(F1611,0.1)^2),1/3)),IF(IFERROR(AF1611,0)&gt;0,MAX($D$16,IFERROR(W1611,0)+((IFERROR(AF1611,0))*$D$18*IF((IFERROR(AD1611,0))&lt;1,1,-1))),IF(IFERROR(AF1611,0)&lt;0,IF(ABS((MAX($D$16,POWER((ABS(K1611)^2)/($I$5*MAX(F1611,0.1)^2),1/3)))-IFERROR(W1611,0))&gt;$D$19,MAX($D$16,IF((MAX($D$16,POWER((ABS(K1611)^2)/($I$5*MAX(F1611,0.1)^2),1/3)))&gt;IFERROR(W1611,0),MIN((MAX($D$16,POWER((ABS(K1611)^2)/($I$5*MAX(F1611,0.1)^2),1/3))),IFERROR(W1611,0)+(MIN(ABS(IFERROR(AF1611,0))*$D$18,ABS((MAX($D$16,POWER((ABS(K1611)^2)/($I$5*MAX(F1611,0.1)^2),1/3)))-IFERROR(W1611,0))))),MAX((MAX($D$16,POWER((ABS(K1611)^2)/($I$5*MAX(F1611,0.1)^2),1/3))),IFERROR(W1611,0)-(MIN(ABS(IFERROR(AF1611,0))*$D$18,ABS((MAX($D$16,POWER((ABS(K1611)^2)/($I$5*MAX(F1611,0.1)^2),1/3)))-IFERROR(W1611,0))))))),MAX($D$16,POWER((ABS(K1611)^2)/($I$5*MAX(F1611,0.1)^2),1/3))),MAX($D$16,IFERROR(W1611,0)))))))</f>
        <v/>
      </c>
      <c r="X1611">
        <f>((F1611)+(G1611)*(W1611))*(W1611)</f>
        <v/>
      </c>
      <c r="Y1611">
        <f>(((F1611)+(G1611)*(W1611))*(W1611))/MAX((F1611)+2*(W1611)*SQRT(1+(G1611)^2),1E-6)</f>
        <v/>
      </c>
      <c r="Z1611">
        <f>ABS(K1611)/MAX(((F1611)+(G1611)*(W1611))*(W1611),1E-6)</f>
        <v/>
      </c>
      <c r="AA1611">
        <f>E1611+W1611</f>
        <v/>
      </c>
      <c r="AB1611">
        <f>AA1611+((ABS(K1611)/MAX(((F1611)+(G1611)*(W1611))*(W1611),1E-6))^2)/(2*$I$5)</f>
        <v/>
      </c>
      <c r="AC1611">
        <f>((ABS(K1611)*$D$6)/(MAX(((F1611)+(G1611)*(W1611))*(W1611),1E-6)*MAX(((((F1611)+(G1611)*(W1611))*(W1611))/MAX((F1611)+2*(W1611)*SQRT(1+(G1611)^2),1E-6))^(2/3),1E-6)))^2</f>
        <v/>
      </c>
      <c r="AD1611">
        <f>ABS(ABS(K1611)/MAX(((F1611)+(G1611)*(W1611))*(W1611),1E-6))/SQRT($I$5*MAX((((F1611)+(G1611)*(W1611))*(W1611))/MAX((F1611)+2*(G1611)*(W1611),1E-6),1E-6))</f>
        <v/>
      </c>
      <c r="AE1611">
        <f>((F1611)*(W1611)^2)/2+(G1611)*(W1611)^3/3+(ABS(K1611)^2)/($I$5*MAX(((F1611)+(G1611)*(W1611))*(W1611),1E-6))</f>
        <v/>
      </c>
      <c r="AF1611">
        <f>IF($D$20=0,0,IFERROR(AB1612+(((AC1611+AC1612)/2)*J1612)+(IF(Z1611&gt;Z1612,$D$8*((Z1611^2-Z1612^2)/(2*$I$5)),$D$9*((Z1612^2-Z1611^2)/(2*$I$5)))+($D$10*(ABS(I1612)/90)*(MAX(Z1611^2,Z1612^2)/(2*$I$5))))-AB1611,0))</f>
        <v/>
      </c>
      <c r="AG1611">
        <f>IF($D$20=0,1,IFERROR(IF(ROUND(AD1611,3)=1,1,IF(AND(ABS(AF1611)&lt;$D$19,AD1611&lt;1),1,0)),0))</f>
        <v/>
      </c>
      <c r="AH1611">
        <f>IFERROR(IF(V35="Supercritical",MAX($D$16,IFERROR(L1611,MAX($D$16,POWER((ABS(K1611)^2)/($I$5*MAX(F1611,0.1)^2),1/3)))),IF(V35="Subcritical",MAX($D$16,IFERROR(W1611,MAX($D$16,POWER((ABS(K1611)^2)/($I$5*MAX(F1611,0.1)^2),1/3)))),IF(AND(IFERROR(V1611,0)=1,IFERROR(AG1611,0)=1),IF(IFERROR(T1611,-1E99)&gt;=IFERROR(AE1611,-1E99),MAX($D$16,IFERROR(L1611,MAX($D$16,POWER((ABS(K1611)^2)/($I$5*MAX(F1611,0.1)^2),1/3)))),MAX($D$16,IFERROR(W1611,MAX($D$16,POWER((ABS(K1611)^2)/($I$5*MAX(F1611,0.1)^2),1/3))))),IF(IFERROR(V1611,0)=1,MAX($D$16,IFERROR(L1611,MAX($D$16,POWER((ABS(K1611)^2)/($I$5*MAX(F1611,0.1)^2),1/3)))),IF(IFERROR(AG1611,0)=1,MAX($D$16,IFERROR(W1611,MAX($D$16,POWER((ABS(K1611)^2)/($I$5*MAX(F1611,0.1)^2),1/3)))),MAX($D$16,POWER((ABS(K1611)^2)/($I$5*MAX(F1611,0.1)^2),1/3))))))),MAX($D$16,POWER((ABS(K1611)^2)/($I$5*MAX(F1611,0.1)^2),1/3)))</f>
        <v/>
      </c>
      <c r="AI1611">
        <f>E1611+AH1611</f>
        <v/>
      </c>
      <c r="AJ1611">
        <f>AI1611+((ABS(K1611)/MAX(((F1611)+(G1611)*(AH1611))*(AH1611),1E-6))^2)/(2*$I$5)</f>
        <v/>
      </c>
      <c r="AM1611" t="n">
        <v>0</v>
      </c>
      <c r="AN1611" t="n">
        <v>0</v>
      </c>
      <c r="AO1611">
        <f>AM1611+AN1611</f>
        <v/>
      </c>
      <c r="AP1611">
        <f>AP1610+AO1611</f>
        <v/>
      </c>
      <c r="AQ1611">
        <f>ABS(ABS(K1611)/MAX(((F1611)+(G1611)*(AH1611))*(AH1611),1E-6))/SQRT($I$5*MAX((((F1611)+(G1611)*(AH1611))*(AH1611))/MAX((F1611)+2*(G1611)*(AH1611),1E-6),1E-6))</f>
        <v/>
      </c>
      <c r="AR1611">
        <f>IF(AQ1611&lt;1,"Subcritical","Supercritical")</f>
        <v/>
      </c>
      <c r="AS1611">
        <f>((ABS(K1611)*$D$6)/(MAX(((F1611)+(G1611)*(AH1611))*(AH1611),1E-6)*MAX(((((F1611)+(G1611)*(AH1611))*(AH1611))/MAX((F1611)+2*(AH1611)*SQRT(1+(G1611)^2),1E-6))^(2/3),1E-6)))^2</f>
        <v/>
      </c>
    </row>
    <row r="1612">
      <c r="A1612" t="n">
        <v>6</v>
      </c>
      <c r="B1612" t="n">
        <v>5</v>
      </c>
      <c r="C1612" t="n">
        <v>616070.491</v>
      </c>
      <c r="D1612" t="n">
        <v>3096620.34</v>
      </c>
      <c r="E1612" t="n">
        <v>631.5</v>
      </c>
      <c r="F1612" t="n">
        <v>17</v>
      </c>
      <c r="G1612" t="n">
        <v>0</v>
      </c>
      <c r="H1612" t="inlineStr">
        <is>
          <t>Junction</t>
        </is>
      </c>
      <c r="I1612" t="n">
        <v>0.055</v>
      </c>
      <c r="J1612">
        <f>B1612-B1611</f>
        <v/>
      </c>
      <c r="K1612">
        <f>MAX(0.05,K1611-AO1611)</f>
        <v/>
      </c>
      <c r="L1612">
        <f>IF($D$20=0,IFERROR(L1611,MAX($D$16,POWER((ABS(K1612)^2)/($I$5*MAX(F1612,0.1)^2),1/3))),IF(IFERROR(V1611,0)=0,IFERROR(L1611,MAX($D$16,POWER((ABS(K1612)^2)/($I$5*MAX(F1612,0.1)^2),1/3))),IF(OR(IFERROR(L1612,0)=0,IFERROR(S1611,0)&lt;1,IFERROR(S1612,0)&lt;1),MAX($D$16,POWER((ABS(K1612)^2)/($I$5*MAX(F1612,0.1)^2),1/3)),IF(IFERROR(U1612,0)&gt;0,MAX($D$16,IFERROR(L1612,0)+((IFERROR(U1612,0))*$D$18*IF((IFERROR(S1612,0))&lt;1,1,-1))),IF(IFERROR(U1612,0)&lt;0,IF(ABS((MAX($D$16,POWER((ABS(K1612)^2)/($I$5*MAX(F1612,0.1)^2),1/3)))-IFERROR(L1612,0))&gt;$D$19,MAX($D$16,IF((MAX($D$16,POWER((ABS(K1612)^2)/($I$5*MAX(F1612,0.1)^2),1/3)))&gt;IFERROR(L1612,0),MIN((MAX($D$16,POWER((ABS(K1612)^2)/($I$5*MAX(F1612,0.1)^2),1/3))),IFERROR(L1612,0)+(MIN(ABS(IFERROR(U1612,0))*$D$18,ABS((MAX($D$16,POWER((ABS(K1612)^2)/($I$5*MAX(F1612,0.1)^2),1/3)))-IFERROR(L1612,0))))),MAX((MAX($D$16,POWER((ABS(K1612)^2)/($I$5*MAX(F1612,0.1)^2),1/3))),IFERROR(L1612,0)-(MIN(ABS(IFERROR(U1612,0))*$D$18,ABS((MAX($D$16,POWER((ABS(K1612)^2)/($I$5*MAX(F1612,0.1)^2),1/3)))-IFERROR(L1612,0))))))),MAX($D$16,POWER((ABS(K1612)^2)/($I$5*MAX(F1612,0.1)^2),1/3))),MAX($D$16,IFERROR(L1612,0)))))))</f>
        <v/>
      </c>
      <c r="M1612">
        <f>((F1612)+(G1612)*(L1612))*(L1612)</f>
        <v/>
      </c>
      <c r="N1612">
        <f>(((F1612)+(G1612)*(L1612))*(L1612))/MAX((F1612)+2*(L1612)*SQRT(1+(G1612)^2),1E-6)</f>
        <v/>
      </c>
      <c r="O1612">
        <f>ABS(K1612)/MAX(((F1612)+(G1612)*(L1612))*(L1612),1E-6)</f>
        <v/>
      </c>
      <c r="P1612">
        <f>E1612+L1612</f>
        <v/>
      </c>
      <c r="Q1612">
        <f>P1612+((ABS(K1612)/MAX(((F1612)+(G1612)*(L1612))*(L1612),1E-6))^2)/(2*$I$5)</f>
        <v/>
      </c>
      <c r="R1612">
        <f>((ABS(K1612)*$D$6)/(MAX(((F1612)+(G1612)*(L1612))*(L1612),1E-6)*MAX(((((F1612)+(G1612)*(L1612))*(L1612))/MAX((F1612)+2*(L1612)*SQRT(1+(G1612)^2),1E-6))^(2/3),1E-6)))^2</f>
        <v/>
      </c>
      <c r="S1612">
        <f>ABS(ABS(K1612)/MAX(((F1612)+(G1612)*(L1612))*(L1612),1E-6))/SQRT($I$5*MAX((((F1612)+(G1612)*(L1612))*(L1612))/MAX((F1612)+2*(G1612)*(L1612),1E-6),1E-6))</f>
        <v/>
      </c>
      <c r="T1612">
        <f>((F1612)*(L1612)^2)/2+(G1612)*(L1612)^3/3+(ABS(K1612)^2)/($I$5*MAX(((F1612)+(G1612)*(L1612))*(L1612),1E-6))</f>
        <v/>
      </c>
      <c r="U1612">
        <f>IF($D$20=0,0,IFERROR(Q1611-(((R1611+R1612)/2)*J1612)-(IF(O1611&gt;O1612,$D$8*((O1611^2-O1612^2)/(2*$I$5)),$D$9*((O1612^2-O1611^2)/(2*$I$5)))+($D$10*(ABS(I1612)/90)*(MAX(O1611^2,O1612^2)/(2*$I$5))))-Q1612,0))</f>
        <v/>
      </c>
      <c r="V1612">
        <f>IF($D$20=0,1,IFERROR(IF(ROUND(S1612,3)=1,1,IF(AND(ABS(U1612)&lt;$D$19,S1612&gt;1),1,0)),0))</f>
        <v/>
      </c>
      <c r="W1612">
        <f>IF($D$20=0,IFERROR(W1613,MAX($D$16,POWER((ABS(K1612)^2)/($I$5*MAX(F1612,0.1)^2),1/3))),IF(IFERROR(AG1613,0)=0,IFERROR(W1613,MAX($D$16,POWER((ABS(K1612)^2)/($I$5*MAX(F1612,0.1)^2),1/3))),IF(OR(IFERROR(W1612,0)=0,IFERROR(AD1613,0)&gt;1),MAX($D$16,POWER((ABS(K1612)^2)/($I$5*MAX(F1612,0.1)^2),1/3)),IF(IFERROR(AF1612,0)&gt;0,MAX($D$16,IFERROR(W1612,0)+((IFERROR(AF1612,0))*$D$18*IF((IFERROR(AD1612,0))&lt;1,1,-1))),IF(IFERROR(AF1612,0)&lt;0,IF(ABS((MAX($D$16,POWER((ABS(K1612)^2)/($I$5*MAX(F1612,0.1)^2),1/3)))-IFERROR(W1612,0))&gt;$D$19,MAX($D$16,IF((MAX($D$16,POWER((ABS(K1612)^2)/($I$5*MAX(F1612,0.1)^2),1/3)))&gt;IFERROR(W1612,0),MIN((MAX($D$16,POWER((ABS(K1612)^2)/($I$5*MAX(F1612,0.1)^2),1/3))),IFERROR(W1612,0)+(MIN(ABS(IFERROR(AF1612,0))*$D$18,ABS((MAX($D$16,POWER((ABS(K1612)^2)/($I$5*MAX(F1612,0.1)^2),1/3)))-IFERROR(W1612,0))))),MAX((MAX($D$16,POWER((ABS(K1612)^2)/($I$5*MAX(F1612,0.1)^2),1/3))),IFERROR(W1612,0)-(MIN(ABS(IFERROR(AF1612,0))*$D$18,ABS((MAX($D$16,POWER((ABS(K1612)^2)/($I$5*MAX(F1612,0.1)^2),1/3)))-IFERROR(W1612,0))))))),MAX($D$16,POWER((ABS(K1612)^2)/($I$5*MAX(F1612,0.1)^2),1/3))),MAX($D$16,IFERROR(W1612,0)))))))</f>
        <v/>
      </c>
      <c r="X1612">
        <f>((F1612)+(G1612)*(W1612))*(W1612)</f>
        <v/>
      </c>
      <c r="Y1612">
        <f>(((F1612)+(G1612)*(W1612))*(W1612))/MAX((F1612)+2*(W1612)*SQRT(1+(G1612)^2),1E-6)</f>
        <v/>
      </c>
      <c r="Z1612">
        <f>ABS(K1612)/MAX(((F1612)+(G1612)*(W1612))*(W1612),1E-6)</f>
        <v/>
      </c>
      <c r="AA1612">
        <f>E1612+W1612</f>
        <v/>
      </c>
      <c r="AB1612">
        <f>AA1612+((ABS(K1612)/MAX(((F1612)+(G1612)*(W1612))*(W1612),1E-6))^2)/(2*$I$5)</f>
        <v/>
      </c>
      <c r="AC1612">
        <f>((ABS(K1612)*$D$6)/(MAX(((F1612)+(G1612)*(W1612))*(W1612),1E-6)*MAX(((((F1612)+(G1612)*(W1612))*(W1612))/MAX((F1612)+2*(W1612)*SQRT(1+(G1612)^2),1E-6))^(2/3),1E-6)))^2</f>
        <v/>
      </c>
      <c r="AD1612">
        <f>ABS(ABS(K1612)/MAX(((F1612)+(G1612)*(W1612))*(W1612),1E-6))/SQRT($I$5*MAX((((F1612)+(G1612)*(W1612))*(W1612))/MAX((F1612)+2*(G1612)*(W1612),1E-6),1E-6))</f>
        <v/>
      </c>
      <c r="AE1612">
        <f>((F1612)*(W1612)^2)/2+(G1612)*(W1612)^3/3+(ABS(K1612)^2)/($I$5*MAX(((F1612)+(G1612)*(W1612))*(W1612),1E-6))</f>
        <v/>
      </c>
      <c r="AF1612">
        <f>IF($D$20=0,0,IFERROR(AB1613+(((AC1612+AC1613)/2)*J1613)+(IF(Z1612&gt;Z1613,$D$8*((Z1612^2-Z1613^2)/(2*$I$5)),$D$9*((Z1613^2-Z1612^2)/(2*$I$5)))+($D$10*(ABS(I1613)/90)*(MAX(Z1612^2,Z1613^2)/(2*$I$5))))-AB1612,0))</f>
        <v/>
      </c>
      <c r="AG1612">
        <f>IF($D$20=0,1,IFERROR(IF(ROUND(AD1612,3)=1,1,IF(AND(ABS(AF1612)&lt;$D$19,AD1612&lt;1),1,0)),0))</f>
        <v/>
      </c>
      <c r="AH1612">
        <f>IFERROR(IF(V35="Supercritical",MAX($D$16,IFERROR(L1612,MAX($D$16,POWER((ABS(K1612)^2)/($I$5*MAX(F1612,0.1)^2),1/3)))),IF(V35="Subcritical",MAX($D$16,IFERROR(W1612,MAX($D$16,POWER((ABS(K1612)^2)/($I$5*MAX(F1612,0.1)^2),1/3)))),IF(AND(IFERROR(V1612,0)=1,IFERROR(AG1612,0)=1),IF(IFERROR(T1612,-1E99)&gt;=IFERROR(AE1612,-1E99),MAX($D$16,IFERROR(L1612,MAX($D$16,POWER((ABS(K1612)^2)/($I$5*MAX(F1612,0.1)^2),1/3)))),MAX($D$16,IFERROR(W1612,MAX($D$16,POWER((ABS(K1612)^2)/($I$5*MAX(F1612,0.1)^2),1/3))))),IF(IFERROR(V1612,0)=1,MAX($D$16,IFERROR(L1612,MAX($D$16,POWER((ABS(K1612)^2)/($I$5*MAX(F1612,0.1)^2),1/3)))),IF(IFERROR(AG1612,0)=1,MAX($D$16,IFERROR(W1612,MAX($D$16,POWER((ABS(K1612)^2)/($I$5*MAX(F1612,0.1)^2),1/3)))),MAX($D$16,POWER((ABS(K1612)^2)/($I$5*MAX(F1612,0.1)^2),1/3))))))),MAX($D$16,POWER((ABS(K1612)^2)/($I$5*MAX(F1612,0.1)^2),1/3)))</f>
        <v/>
      </c>
      <c r="AI1612">
        <f>E1612+AH1612</f>
        <v/>
      </c>
      <c r="AJ1612">
        <f>AI1612+((ABS(K1612)/MAX(((F1612)+(G1612)*(AH1612))*(AH1612),1E-6))^2)/(2*$I$5)</f>
        <v/>
      </c>
      <c r="AM1612" t="n">
        <v>0</v>
      </c>
      <c r="AN1612" t="n">
        <v>0</v>
      </c>
      <c r="AO1612">
        <f>AM1612+AN1612</f>
        <v/>
      </c>
      <c r="AP1612">
        <f>AP1611+AO1612</f>
        <v/>
      </c>
      <c r="AQ1612">
        <f>ABS(ABS(K1612)/MAX(((F1612)+(G1612)*(AH1612))*(AH1612),1E-6))/SQRT($I$5*MAX((((F1612)+(G1612)*(AH1612))*(AH1612))/MAX((F1612)+2*(G1612)*(AH1612),1E-6),1E-6))</f>
        <v/>
      </c>
      <c r="AR1612">
        <f>IF(AQ1612&lt;1,"Subcritical","Supercritical")</f>
        <v/>
      </c>
      <c r="AS1612">
        <f>((ABS(K1612)*$D$6)/(MAX(((F1612)+(G1612)*(AH1612))*(AH1612),1E-6)*MAX(((((F1612)+(G1612)*(AH1612))*(AH1612))/MAX((F1612)+2*(AH1612)*SQRT(1+(G1612)^2),1E-6))^(2/3),1E-6)))^2</f>
        <v/>
      </c>
    </row>
    <row r="1613">
      <c r="A1613" t="n">
        <v>7</v>
      </c>
      <c r="B1613" t="n">
        <v>6</v>
      </c>
      <c r="C1613" t="n">
        <v>616071.443</v>
      </c>
      <c r="D1613" t="n">
        <v>3096620.035</v>
      </c>
      <c r="E1613" t="n">
        <v>631.5</v>
      </c>
      <c r="F1613" t="n">
        <v>18</v>
      </c>
      <c r="G1613" t="n">
        <v>0</v>
      </c>
      <c r="H1613" t="inlineStr">
        <is>
          <t>Junction</t>
        </is>
      </c>
      <c r="I1613" t="n">
        <v>0.037</v>
      </c>
      <c r="J1613">
        <f>B1613-B1612</f>
        <v/>
      </c>
      <c r="K1613">
        <f>MAX(0.05,K1612-AO1612)</f>
        <v/>
      </c>
      <c r="L1613">
        <f>IF($D$20=0,IFERROR(L1612,MAX($D$16,POWER((ABS(K1613)^2)/($I$5*MAX(F1613,0.1)^2),1/3))),IF(IFERROR(V1612,0)=0,IFERROR(L1612,MAX($D$16,POWER((ABS(K1613)^2)/($I$5*MAX(F1613,0.1)^2),1/3))),IF(OR(IFERROR(L1613,0)=0,IFERROR(S1612,0)&lt;1,IFERROR(S1613,0)&lt;1),MAX($D$16,POWER((ABS(K1613)^2)/($I$5*MAX(F1613,0.1)^2),1/3)),IF(IFERROR(U1613,0)&gt;0,MAX($D$16,IFERROR(L1613,0)+((IFERROR(U1613,0))*$D$18*IF((IFERROR(S1613,0))&lt;1,1,-1))),IF(IFERROR(U1613,0)&lt;0,IF(ABS((MAX($D$16,POWER((ABS(K1613)^2)/($I$5*MAX(F1613,0.1)^2),1/3)))-IFERROR(L1613,0))&gt;$D$19,MAX($D$16,IF((MAX($D$16,POWER((ABS(K1613)^2)/($I$5*MAX(F1613,0.1)^2),1/3)))&gt;IFERROR(L1613,0),MIN((MAX($D$16,POWER((ABS(K1613)^2)/($I$5*MAX(F1613,0.1)^2),1/3))),IFERROR(L1613,0)+(MIN(ABS(IFERROR(U1613,0))*$D$18,ABS((MAX($D$16,POWER((ABS(K1613)^2)/($I$5*MAX(F1613,0.1)^2),1/3)))-IFERROR(L1613,0))))),MAX((MAX($D$16,POWER((ABS(K1613)^2)/($I$5*MAX(F1613,0.1)^2),1/3))),IFERROR(L1613,0)-(MIN(ABS(IFERROR(U1613,0))*$D$18,ABS((MAX($D$16,POWER((ABS(K1613)^2)/($I$5*MAX(F1613,0.1)^2),1/3)))-IFERROR(L1613,0))))))),MAX($D$16,POWER((ABS(K1613)^2)/($I$5*MAX(F1613,0.1)^2),1/3))),MAX($D$16,IFERROR(L1613,0)))))))</f>
        <v/>
      </c>
      <c r="M1613">
        <f>((F1613)+(G1613)*(L1613))*(L1613)</f>
        <v/>
      </c>
      <c r="N1613">
        <f>(((F1613)+(G1613)*(L1613))*(L1613))/MAX((F1613)+2*(L1613)*SQRT(1+(G1613)^2),1E-6)</f>
        <v/>
      </c>
      <c r="O1613">
        <f>ABS(K1613)/MAX(((F1613)+(G1613)*(L1613))*(L1613),1E-6)</f>
        <v/>
      </c>
      <c r="P1613">
        <f>E1613+L1613</f>
        <v/>
      </c>
      <c r="Q1613">
        <f>P1613+((ABS(K1613)/MAX(((F1613)+(G1613)*(L1613))*(L1613),1E-6))^2)/(2*$I$5)</f>
        <v/>
      </c>
      <c r="R1613">
        <f>((ABS(K1613)*$D$6)/(MAX(((F1613)+(G1613)*(L1613))*(L1613),1E-6)*MAX(((((F1613)+(G1613)*(L1613))*(L1613))/MAX((F1613)+2*(L1613)*SQRT(1+(G1613)^2),1E-6))^(2/3),1E-6)))^2</f>
        <v/>
      </c>
      <c r="S1613">
        <f>ABS(ABS(K1613)/MAX(((F1613)+(G1613)*(L1613))*(L1613),1E-6))/SQRT($I$5*MAX((((F1613)+(G1613)*(L1613))*(L1613))/MAX((F1613)+2*(G1613)*(L1613),1E-6),1E-6))</f>
        <v/>
      </c>
      <c r="T1613">
        <f>((F1613)*(L1613)^2)/2+(G1613)*(L1613)^3/3+(ABS(K1613)^2)/($I$5*MAX(((F1613)+(G1613)*(L1613))*(L1613),1E-6))</f>
        <v/>
      </c>
      <c r="U1613">
        <f>IF($D$20=0,0,IFERROR(Q1612-(((R1612+R1613)/2)*J1613)-(IF(O1612&gt;O1613,$D$8*((O1612^2-O1613^2)/(2*$I$5)),$D$9*((O1613^2-O1612^2)/(2*$I$5)))+($D$10*(ABS(I1613)/90)*(MAX(O1612^2,O1613^2)/(2*$I$5))))-Q1613,0))</f>
        <v/>
      </c>
      <c r="V1613">
        <f>IF($D$20=0,1,IFERROR(IF(ROUND(S1613,3)=1,1,IF(AND(ABS(U1613)&lt;$D$19,S1613&gt;1),1,0)),0))</f>
        <v/>
      </c>
      <c r="W1613">
        <f>IF($D$20=0,IFERROR(W1614,MAX($D$16,POWER((ABS(K1613)^2)/($I$5*MAX(F1613,0.1)^2),1/3))),IF(IFERROR(AG1614,0)=0,IFERROR(W1614,MAX($D$16,POWER((ABS(K1613)^2)/($I$5*MAX(F1613,0.1)^2),1/3))),IF(OR(IFERROR(W1613,0)=0,IFERROR(AD1614,0)&gt;1),MAX($D$16,POWER((ABS(K1613)^2)/($I$5*MAX(F1613,0.1)^2),1/3)),IF(IFERROR(AF1613,0)&gt;0,MAX($D$16,IFERROR(W1613,0)+((IFERROR(AF1613,0))*$D$18*IF((IFERROR(AD1613,0))&lt;1,1,-1))),IF(IFERROR(AF1613,0)&lt;0,IF(ABS((MAX($D$16,POWER((ABS(K1613)^2)/($I$5*MAX(F1613,0.1)^2),1/3)))-IFERROR(W1613,0))&gt;$D$19,MAX($D$16,IF((MAX($D$16,POWER((ABS(K1613)^2)/($I$5*MAX(F1613,0.1)^2),1/3)))&gt;IFERROR(W1613,0),MIN((MAX($D$16,POWER((ABS(K1613)^2)/($I$5*MAX(F1613,0.1)^2),1/3))),IFERROR(W1613,0)+(MIN(ABS(IFERROR(AF1613,0))*$D$18,ABS((MAX($D$16,POWER((ABS(K1613)^2)/($I$5*MAX(F1613,0.1)^2),1/3)))-IFERROR(W1613,0))))),MAX((MAX($D$16,POWER((ABS(K1613)^2)/($I$5*MAX(F1613,0.1)^2),1/3))),IFERROR(W1613,0)-(MIN(ABS(IFERROR(AF1613,0))*$D$18,ABS((MAX($D$16,POWER((ABS(K1613)^2)/($I$5*MAX(F1613,0.1)^2),1/3)))-IFERROR(W1613,0))))))),MAX($D$16,POWER((ABS(K1613)^2)/($I$5*MAX(F1613,0.1)^2),1/3))),MAX($D$16,IFERROR(W1613,0)))))))</f>
        <v/>
      </c>
      <c r="X1613">
        <f>((F1613)+(G1613)*(W1613))*(W1613)</f>
        <v/>
      </c>
      <c r="Y1613">
        <f>(((F1613)+(G1613)*(W1613))*(W1613))/MAX((F1613)+2*(W1613)*SQRT(1+(G1613)^2),1E-6)</f>
        <v/>
      </c>
      <c r="Z1613">
        <f>ABS(K1613)/MAX(((F1613)+(G1613)*(W1613))*(W1613),1E-6)</f>
        <v/>
      </c>
      <c r="AA1613">
        <f>E1613+W1613</f>
        <v/>
      </c>
      <c r="AB1613">
        <f>AA1613+((ABS(K1613)/MAX(((F1613)+(G1613)*(W1613))*(W1613),1E-6))^2)/(2*$I$5)</f>
        <v/>
      </c>
      <c r="AC1613">
        <f>((ABS(K1613)*$D$6)/(MAX(((F1613)+(G1613)*(W1613))*(W1613),1E-6)*MAX(((((F1613)+(G1613)*(W1613))*(W1613))/MAX((F1613)+2*(W1613)*SQRT(1+(G1613)^2),1E-6))^(2/3),1E-6)))^2</f>
        <v/>
      </c>
      <c r="AD1613">
        <f>ABS(ABS(K1613)/MAX(((F1613)+(G1613)*(W1613))*(W1613),1E-6))/SQRT($I$5*MAX((((F1613)+(G1613)*(W1613))*(W1613))/MAX((F1613)+2*(G1613)*(W1613),1E-6),1E-6))</f>
        <v/>
      </c>
      <c r="AE1613">
        <f>((F1613)*(W1613)^2)/2+(G1613)*(W1613)^3/3+(ABS(K1613)^2)/($I$5*MAX(((F1613)+(G1613)*(W1613))*(W1613),1E-6))</f>
        <v/>
      </c>
      <c r="AF1613">
        <f>IF($D$20=0,0,IFERROR(AB1614+(((AC1613+AC1614)/2)*J1614)+(IF(Z1613&gt;Z1614,$D$8*((Z1613^2-Z1614^2)/(2*$I$5)),$D$9*((Z1614^2-Z1613^2)/(2*$I$5)))+($D$10*(ABS(I1614)/90)*(MAX(Z1613^2,Z1614^2)/(2*$I$5))))-AB1613,0))</f>
        <v/>
      </c>
      <c r="AG1613">
        <f>IF($D$20=0,1,IFERROR(IF(ROUND(AD1613,3)=1,1,IF(AND(ABS(AF1613)&lt;$D$19,AD1613&lt;1),1,0)),0))</f>
        <v/>
      </c>
      <c r="AH1613">
        <f>IFERROR(IF(V35="Supercritical",MAX($D$16,IFERROR(L1613,MAX($D$16,POWER((ABS(K1613)^2)/($I$5*MAX(F1613,0.1)^2),1/3)))),IF(V35="Subcritical",MAX($D$16,IFERROR(W1613,MAX($D$16,POWER((ABS(K1613)^2)/($I$5*MAX(F1613,0.1)^2),1/3)))),IF(AND(IFERROR(V1613,0)=1,IFERROR(AG1613,0)=1),IF(IFERROR(T1613,-1E99)&gt;=IFERROR(AE1613,-1E99),MAX($D$16,IFERROR(L1613,MAX($D$16,POWER((ABS(K1613)^2)/($I$5*MAX(F1613,0.1)^2),1/3)))),MAX($D$16,IFERROR(W1613,MAX($D$16,POWER((ABS(K1613)^2)/($I$5*MAX(F1613,0.1)^2),1/3))))),IF(IFERROR(V1613,0)=1,MAX($D$16,IFERROR(L1613,MAX($D$16,POWER((ABS(K1613)^2)/($I$5*MAX(F1613,0.1)^2),1/3)))),IF(IFERROR(AG1613,0)=1,MAX($D$16,IFERROR(W1613,MAX($D$16,POWER((ABS(K1613)^2)/($I$5*MAX(F1613,0.1)^2),1/3)))),MAX($D$16,POWER((ABS(K1613)^2)/($I$5*MAX(F1613,0.1)^2),1/3))))))),MAX($D$16,POWER((ABS(K1613)^2)/($I$5*MAX(F1613,0.1)^2),1/3)))</f>
        <v/>
      </c>
      <c r="AI1613">
        <f>E1613+AH1613</f>
        <v/>
      </c>
      <c r="AJ1613">
        <f>AI1613+((ABS(K1613)/MAX(((F1613)+(G1613)*(AH1613))*(AH1613),1E-6))^2)/(2*$I$5)</f>
        <v/>
      </c>
      <c r="AM1613" t="n">
        <v>0</v>
      </c>
      <c r="AN1613" t="n">
        <v>0</v>
      </c>
      <c r="AO1613">
        <f>AM1613+AN1613</f>
        <v/>
      </c>
      <c r="AP1613">
        <f>AP1612+AO1613</f>
        <v/>
      </c>
      <c r="AQ1613">
        <f>ABS(ABS(K1613)/MAX(((F1613)+(G1613)*(AH1613))*(AH1613),1E-6))/SQRT($I$5*MAX((((F1613)+(G1613)*(AH1613))*(AH1613))/MAX((F1613)+2*(G1613)*(AH1613),1E-6),1E-6))</f>
        <v/>
      </c>
      <c r="AR1613">
        <f>IF(AQ1613&lt;1,"Subcritical","Supercritical")</f>
        <v/>
      </c>
      <c r="AS1613">
        <f>((ABS(K1613)*$D$6)/(MAX(((F1613)+(G1613)*(AH1613))*(AH1613),1E-6)*MAX(((((F1613)+(G1613)*(AH1613))*(AH1613))/MAX((F1613)+2*(AH1613)*SQRT(1+(G1613)^2),1E-6))^(2/3),1E-6)))^2</f>
        <v/>
      </c>
    </row>
    <row r="1614">
      <c r="A1614" t="n">
        <v>8</v>
      </c>
      <c r="B1614" t="n">
        <v>7.001</v>
      </c>
      <c r="C1614" t="n">
        <v>616072.3959999999</v>
      </c>
      <c r="D1614" t="n">
        <v>3096619.729</v>
      </c>
      <c r="E1614" t="n">
        <v>631.5</v>
      </c>
      <c r="F1614" t="n">
        <v>19</v>
      </c>
      <c r="G1614" t="n">
        <v>0</v>
      </c>
      <c r="H1614" t="inlineStr">
        <is>
          <t>Junction</t>
        </is>
      </c>
      <c r="I1614" t="n">
        <v>0.037</v>
      </c>
      <c r="J1614">
        <f>B1614-B1613</f>
        <v/>
      </c>
      <c r="K1614">
        <f>MAX(0.05,K1613-AO1613)</f>
        <v/>
      </c>
      <c r="L1614">
        <f>IF($D$20=0,IFERROR(L1613,MAX($D$16,POWER((ABS(K1614)^2)/($I$5*MAX(F1614,0.1)^2),1/3))),IF(IFERROR(V1613,0)=0,IFERROR(L1613,MAX($D$16,POWER((ABS(K1614)^2)/($I$5*MAX(F1614,0.1)^2),1/3))),IF(OR(IFERROR(L1614,0)=0,IFERROR(S1613,0)&lt;1,IFERROR(S1614,0)&lt;1),MAX($D$16,POWER((ABS(K1614)^2)/($I$5*MAX(F1614,0.1)^2),1/3)),IF(IFERROR(U1614,0)&gt;0,MAX($D$16,IFERROR(L1614,0)+((IFERROR(U1614,0))*$D$18*IF((IFERROR(S1614,0))&lt;1,1,-1))),IF(IFERROR(U1614,0)&lt;0,IF(ABS((MAX($D$16,POWER((ABS(K1614)^2)/($I$5*MAX(F1614,0.1)^2),1/3)))-IFERROR(L1614,0))&gt;$D$19,MAX($D$16,IF((MAX($D$16,POWER((ABS(K1614)^2)/($I$5*MAX(F1614,0.1)^2),1/3)))&gt;IFERROR(L1614,0),MIN((MAX($D$16,POWER((ABS(K1614)^2)/($I$5*MAX(F1614,0.1)^2),1/3))),IFERROR(L1614,0)+(MIN(ABS(IFERROR(U1614,0))*$D$18,ABS((MAX($D$16,POWER((ABS(K1614)^2)/($I$5*MAX(F1614,0.1)^2),1/3)))-IFERROR(L1614,0))))),MAX((MAX($D$16,POWER((ABS(K1614)^2)/($I$5*MAX(F1614,0.1)^2),1/3))),IFERROR(L1614,0)-(MIN(ABS(IFERROR(U1614,0))*$D$18,ABS((MAX($D$16,POWER((ABS(K1614)^2)/($I$5*MAX(F1614,0.1)^2),1/3)))-IFERROR(L1614,0))))))),MAX($D$16,POWER((ABS(K1614)^2)/($I$5*MAX(F1614,0.1)^2),1/3))),MAX($D$16,IFERROR(L1614,0)))))))</f>
        <v/>
      </c>
      <c r="M1614">
        <f>((F1614)+(G1614)*(L1614))*(L1614)</f>
        <v/>
      </c>
      <c r="N1614">
        <f>(((F1614)+(G1614)*(L1614))*(L1614))/MAX((F1614)+2*(L1614)*SQRT(1+(G1614)^2),1E-6)</f>
        <v/>
      </c>
      <c r="O1614">
        <f>ABS(K1614)/MAX(((F1614)+(G1614)*(L1614))*(L1614),1E-6)</f>
        <v/>
      </c>
      <c r="P1614">
        <f>E1614+L1614</f>
        <v/>
      </c>
      <c r="Q1614">
        <f>P1614+((ABS(K1614)/MAX(((F1614)+(G1614)*(L1614))*(L1614),1E-6))^2)/(2*$I$5)</f>
        <v/>
      </c>
      <c r="R1614">
        <f>((ABS(K1614)*$D$6)/(MAX(((F1614)+(G1614)*(L1614))*(L1614),1E-6)*MAX(((((F1614)+(G1614)*(L1614))*(L1614))/MAX((F1614)+2*(L1614)*SQRT(1+(G1614)^2),1E-6))^(2/3),1E-6)))^2</f>
        <v/>
      </c>
      <c r="S1614">
        <f>ABS(ABS(K1614)/MAX(((F1614)+(G1614)*(L1614))*(L1614),1E-6))/SQRT($I$5*MAX((((F1614)+(G1614)*(L1614))*(L1614))/MAX((F1614)+2*(G1614)*(L1614),1E-6),1E-6))</f>
        <v/>
      </c>
      <c r="T1614">
        <f>((F1614)*(L1614)^2)/2+(G1614)*(L1614)^3/3+(ABS(K1614)^2)/($I$5*MAX(((F1614)+(G1614)*(L1614))*(L1614),1E-6))</f>
        <v/>
      </c>
      <c r="U1614">
        <f>IF($D$20=0,0,IFERROR(Q1613-(((R1613+R1614)/2)*J1614)-(IF(O1613&gt;O1614,$D$8*((O1613^2-O1614^2)/(2*$I$5)),$D$9*((O1614^2-O1613^2)/(2*$I$5)))+($D$10*(ABS(I1614)/90)*(MAX(O1613^2,O1614^2)/(2*$I$5))))-Q1614,0))</f>
        <v/>
      </c>
      <c r="V1614">
        <f>IF($D$20=0,1,IFERROR(IF(ROUND(S1614,3)=1,1,IF(AND(ABS(U1614)&lt;$D$19,S1614&gt;1),1,0)),0))</f>
        <v/>
      </c>
      <c r="W1614">
        <f>IF($D$20=0,IFERROR(W1615,MAX($D$16,POWER((ABS(K1614)^2)/($I$5*MAX(F1614,0.1)^2),1/3))),IF(IFERROR(AG1615,0)=0,IFERROR(W1615,MAX($D$16,POWER((ABS(K1614)^2)/($I$5*MAX(F1614,0.1)^2),1/3))),IF(OR(IFERROR(W1614,0)=0,IFERROR(AD1615,0)&gt;1),MAX($D$16,POWER((ABS(K1614)^2)/($I$5*MAX(F1614,0.1)^2),1/3)),IF(IFERROR(AF1614,0)&gt;0,MAX($D$16,IFERROR(W1614,0)+((IFERROR(AF1614,0))*$D$18*IF((IFERROR(AD1614,0))&lt;1,1,-1))),IF(IFERROR(AF1614,0)&lt;0,IF(ABS((MAX($D$16,POWER((ABS(K1614)^2)/($I$5*MAX(F1614,0.1)^2),1/3)))-IFERROR(W1614,0))&gt;$D$19,MAX($D$16,IF((MAX($D$16,POWER((ABS(K1614)^2)/($I$5*MAX(F1614,0.1)^2),1/3)))&gt;IFERROR(W1614,0),MIN((MAX($D$16,POWER((ABS(K1614)^2)/($I$5*MAX(F1614,0.1)^2),1/3))),IFERROR(W1614,0)+(MIN(ABS(IFERROR(AF1614,0))*$D$18,ABS((MAX($D$16,POWER((ABS(K1614)^2)/($I$5*MAX(F1614,0.1)^2),1/3)))-IFERROR(W1614,0))))),MAX((MAX($D$16,POWER((ABS(K1614)^2)/($I$5*MAX(F1614,0.1)^2),1/3))),IFERROR(W1614,0)-(MIN(ABS(IFERROR(AF1614,0))*$D$18,ABS((MAX($D$16,POWER((ABS(K1614)^2)/($I$5*MAX(F1614,0.1)^2),1/3)))-IFERROR(W1614,0))))))),MAX($D$16,POWER((ABS(K1614)^2)/($I$5*MAX(F1614,0.1)^2),1/3))),MAX($D$16,IFERROR(W1614,0)))))))</f>
        <v/>
      </c>
      <c r="X1614">
        <f>((F1614)+(G1614)*(W1614))*(W1614)</f>
        <v/>
      </c>
      <c r="Y1614">
        <f>(((F1614)+(G1614)*(W1614))*(W1614))/MAX((F1614)+2*(W1614)*SQRT(1+(G1614)^2),1E-6)</f>
        <v/>
      </c>
      <c r="Z1614">
        <f>ABS(K1614)/MAX(((F1614)+(G1614)*(W1614))*(W1614),1E-6)</f>
        <v/>
      </c>
      <c r="AA1614">
        <f>E1614+W1614</f>
        <v/>
      </c>
      <c r="AB1614">
        <f>AA1614+((ABS(K1614)/MAX(((F1614)+(G1614)*(W1614))*(W1614),1E-6))^2)/(2*$I$5)</f>
        <v/>
      </c>
      <c r="AC1614">
        <f>((ABS(K1614)*$D$6)/(MAX(((F1614)+(G1614)*(W1614))*(W1614),1E-6)*MAX(((((F1614)+(G1614)*(W1614))*(W1614))/MAX((F1614)+2*(W1614)*SQRT(1+(G1614)^2),1E-6))^(2/3),1E-6)))^2</f>
        <v/>
      </c>
      <c r="AD1614">
        <f>ABS(ABS(K1614)/MAX(((F1614)+(G1614)*(W1614))*(W1614),1E-6))/SQRT($I$5*MAX((((F1614)+(G1614)*(W1614))*(W1614))/MAX((F1614)+2*(G1614)*(W1614),1E-6),1E-6))</f>
        <v/>
      </c>
      <c r="AE1614">
        <f>((F1614)*(W1614)^2)/2+(G1614)*(W1614)^3/3+(ABS(K1614)^2)/($I$5*MAX(((F1614)+(G1614)*(W1614))*(W1614),1E-6))</f>
        <v/>
      </c>
      <c r="AF1614">
        <f>IF($D$20=0,0,IFERROR(AB1615+(((AC1614+AC1615)/2)*J1615)+(IF(Z1614&gt;Z1615,$D$8*((Z1614^2-Z1615^2)/(2*$I$5)),$D$9*((Z1615^2-Z1614^2)/(2*$I$5)))+($D$10*(ABS(I1615)/90)*(MAX(Z1614^2,Z1615^2)/(2*$I$5))))-AB1614,0))</f>
        <v/>
      </c>
      <c r="AG1614">
        <f>IF($D$20=0,1,IFERROR(IF(ROUND(AD1614,3)=1,1,IF(AND(ABS(AF1614)&lt;$D$19,AD1614&lt;1),1,0)),0))</f>
        <v/>
      </c>
      <c r="AH1614">
        <f>IFERROR(IF(V35="Supercritical",MAX($D$16,IFERROR(L1614,MAX($D$16,POWER((ABS(K1614)^2)/($I$5*MAX(F1614,0.1)^2),1/3)))),IF(V35="Subcritical",MAX($D$16,IFERROR(W1614,MAX($D$16,POWER((ABS(K1614)^2)/($I$5*MAX(F1614,0.1)^2),1/3)))),IF(AND(IFERROR(V1614,0)=1,IFERROR(AG1614,0)=1),IF(IFERROR(T1614,-1E99)&gt;=IFERROR(AE1614,-1E99),MAX($D$16,IFERROR(L1614,MAX($D$16,POWER((ABS(K1614)^2)/($I$5*MAX(F1614,0.1)^2),1/3)))),MAX($D$16,IFERROR(W1614,MAX($D$16,POWER((ABS(K1614)^2)/($I$5*MAX(F1614,0.1)^2),1/3))))),IF(IFERROR(V1614,0)=1,MAX($D$16,IFERROR(L1614,MAX($D$16,POWER((ABS(K1614)^2)/($I$5*MAX(F1614,0.1)^2),1/3)))),IF(IFERROR(AG1614,0)=1,MAX($D$16,IFERROR(W1614,MAX($D$16,POWER((ABS(K1614)^2)/($I$5*MAX(F1614,0.1)^2),1/3)))),MAX($D$16,POWER((ABS(K1614)^2)/($I$5*MAX(F1614,0.1)^2),1/3))))))),MAX($D$16,POWER((ABS(K1614)^2)/($I$5*MAX(F1614,0.1)^2),1/3)))</f>
        <v/>
      </c>
      <c r="AI1614">
        <f>E1614+AH1614</f>
        <v/>
      </c>
      <c r="AJ1614">
        <f>AI1614+((ABS(K1614)/MAX(((F1614)+(G1614)*(AH1614))*(AH1614),1E-6))^2)/(2*$I$5)</f>
        <v/>
      </c>
      <c r="AM1614" t="n">
        <v>0</v>
      </c>
      <c r="AN1614" t="n">
        <v>0</v>
      </c>
      <c r="AO1614">
        <f>AM1614+AN1614</f>
        <v/>
      </c>
      <c r="AP1614">
        <f>AP1613+AO1614</f>
        <v/>
      </c>
      <c r="AQ1614">
        <f>ABS(ABS(K1614)/MAX(((F1614)+(G1614)*(AH1614))*(AH1614),1E-6))/SQRT($I$5*MAX((((F1614)+(G1614)*(AH1614))*(AH1614))/MAX((F1614)+2*(G1614)*(AH1614),1E-6),1E-6))</f>
        <v/>
      </c>
      <c r="AR1614">
        <f>IF(AQ1614&lt;1,"Subcritical","Supercritical")</f>
        <v/>
      </c>
      <c r="AS1614">
        <f>((ABS(K1614)*$D$6)/(MAX(((F1614)+(G1614)*(AH1614))*(AH1614),1E-6)*MAX(((((F1614)+(G1614)*(AH1614))*(AH1614))/MAX((F1614)+2*(AH1614)*SQRT(1+(G1614)^2),1E-6))^(2/3),1E-6)))^2</f>
        <v/>
      </c>
    </row>
    <row r="1615">
      <c r="A1615" t="n">
        <v>9</v>
      </c>
      <c r="B1615" t="n">
        <v>8</v>
      </c>
      <c r="C1615" t="n">
        <v>616073.348</v>
      </c>
      <c r="D1615" t="n">
        <v>3096619.424</v>
      </c>
      <c r="E1615" t="n">
        <v>631.5</v>
      </c>
      <c r="F1615" t="n">
        <v>6.724</v>
      </c>
      <c r="G1615" t="n">
        <v>0</v>
      </c>
      <c r="H1615" t="inlineStr">
        <is>
          <t>Normal</t>
        </is>
      </c>
      <c r="I1615" t="n">
        <v>0.055</v>
      </c>
      <c r="J1615">
        <f>B1615-B1614</f>
        <v/>
      </c>
      <c r="K1615">
        <f>MAX(0.05,K1614-AO1614)</f>
        <v/>
      </c>
      <c r="L1615">
        <f>IF($D$20=0,IFERROR(L1614,MAX($D$16,POWER((ABS(K1615)^2)/($I$5*MAX(F1615,0.1)^2),1/3))),IF(IFERROR(V1614,0)=0,IFERROR(L1614,MAX($D$16,POWER((ABS(K1615)^2)/($I$5*MAX(F1615,0.1)^2),1/3))),IF(OR(IFERROR(L1615,0)=0,IFERROR(S1614,0)&lt;1,IFERROR(S1615,0)&lt;1),MAX($D$16,POWER((ABS(K1615)^2)/($I$5*MAX(F1615,0.1)^2),1/3)),IF(IFERROR(U1615,0)&gt;0,MAX($D$16,IFERROR(L1615,0)+((IFERROR(U1615,0))*$D$18*IF((IFERROR(S1615,0))&lt;1,1,-1))),IF(IFERROR(U1615,0)&lt;0,IF(ABS((MAX($D$16,POWER((ABS(K1615)^2)/($I$5*MAX(F1615,0.1)^2),1/3)))-IFERROR(L1615,0))&gt;$D$19,MAX($D$16,IF((MAX($D$16,POWER((ABS(K1615)^2)/($I$5*MAX(F1615,0.1)^2),1/3)))&gt;IFERROR(L1615,0),MIN((MAX($D$16,POWER((ABS(K1615)^2)/($I$5*MAX(F1615,0.1)^2),1/3))),IFERROR(L1615,0)+(MIN(ABS(IFERROR(U1615,0))*$D$18,ABS((MAX($D$16,POWER((ABS(K1615)^2)/($I$5*MAX(F1615,0.1)^2),1/3)))-IFERROR(L1615,0))))),MAX((MAX($D$16,POWER((ABS(K1615)^2)/($I$5*MAX(F1615,0.1)^2),1/3))),IFERROR(L1615,0)-(MIN(ABS(IFERROR(U1615,0))*$D$18,ABS((MAX($D$16,POWER((ABS(K1615)^2)/($I$5*MAX(F1615,0.1)^2),1/3)))-IFERROR(L1615,0))))))),MAX($D$16,POWER((ABS(K1615)^2)/($I$5*MAX(F1615,0.1)^2),1/3))),MAX($D$16,IFERROR(L1615,0)))))))</f>
        <v/>
      </c>
      <c r="M1615">
        <f>((F1615)+(G1615)*(L1615))*(L1615)</f>
        <v/>
      </c>
      <c r="N1615">
        <f>(((F1615)+(G1615)*(L1615))*(L1615))/MAX((F1615)+2*(L1615)*SQRT(1+(G1615)^2),1E-6)</f>
        <v/>
      </c>
      <c r="O1615">
        <f>ABS(K1615)/MAX(((F1615)+(G1615)*(L1615))*(L1615),1E-6)</f>
        <v/>
      </c>
      <c r="P1615">
        <f>E1615+L1615</f>
        <v/>
      </c>
      <c r="Q1615">
        <f>P1615+((ABS(K1615)/MAX(((F1615)+(G1615)*(L1615))*(L1615),1E-6))^2)/(2*$I$5)</f>
        <v/>
      </c>
      <c r="R1615">
        <f>((ABS(K1615)*$D$6)/(MAX(((F1615)+(G1615)*(L1615))*(L1615),1E-6)*MAX(((((F1615)+(G1615)*(L1615))*(L1615))/MAX((F1615)+2*(L1615)*SQRT(1+(G1615)^2),1E-6))^(2/3),1E-6)))^2</f>
        <v/>
      </c>
      <c r="S1615">
        <f>ABS(ABS(K1615)/MAX(((F1615)+(G1615)*(L1615))*(L1615),1E-6))/SQRT($I$5*MAX((((F1615)+(G1615)*(L1615))*(L1615))/MAX((F1615)+2*(G1615)*(L1615),1E-6),1E-6))</f>
        <v/>
      </c>
      <c r="T1615">
        <f>((F1615)*(L1615)^2)/2+(G1615)*(L1615)^3/3+(ABS(K1615)^2)/($I$5*MAX(((F1615)+(G1615)*(L1615))*(L1615),1E-6))</f>
        <v/>
      </c>
      <c r="U1615">
        <f>IF($D$20=0,0,IFERROR(Q1614-(((R1614+R1615)/2)*J1615)-(IF(O1614&gt;O1615,$D$8*((O1614^2-O1615^2)/(2*$I$5)),$D$9*((O1615^2-O1614^2)/(2*$I$5)))+($D$10*(ABS(I1615)/90)*(MAX(O1614^2,O1615^2)/(2*$I$5))))-Q1615,0))</f>
        <v/>
      </c>
      <c r="V1615">
        <f>IF($D$20=0,1,IFERROR(IF(ROUND(S1615,3)=1,1,IF(AND(ABS(U1615)&lt;$D$19,S1615&gt;1),1,0)),0))</f>
        <v/>
      </c>
      <c r="W1615">
        <f>IF($D$20=0,IFERROR(W1616,MAX($D$16,POWER((ABS(K1615)^2)/($I$5*MAX(F1615,0.1)^2),1/3))),IF(IFERROR(AG1616,0)=0,IFERROR(W1616,MAX($D$16,POWER((ABS(K1615)^2)/($I$5*MAX(F1615,0.1)^2),1/3))),IF(OR(IFERROR(W1615,0)=0,IFERROR(AD1616,0)&gt;1),MAX($D$16,POWER((ABS(K1615)^2)/($I$5*MAX(F1615,0.1)^2),1/3)),IF(IFERROR(AF1615,0)&gt;0,MAX($D$16,IFERROR(W1615,0)+((IFERROR(AF1615,0))*$D$18*IF((IFERROR(AD1615,0))&lt;1,1,-1))),IF(IFERROR(AF1615,0)&lt;0,IF(ABS((MAX($D$16,POWER((ABS(K1615)^2)/($I$5*MAX(F1615,0.1)^2),1/3)))-IFERROR(W1615,0))&gt;$D$19,MAX($D$16,IF((MAX($D$16,POWER((ABS(K1615)^2)/($I$5*MAX(F1615,0.1)^2),1/3)))&gt;IFERROR(W1615,0),MIN((MAX($D$16,POWER((ABS(K1615)^2)/($I$5*MAX(F1615,0.1)^2),1/3))),IFERROR(W1615,0)+(MIN(ABS(IFERROR(AF1615,0))*$D$18,ABS((MAX($D$16,POWER((ABS(K1615)^2)/($I$5*MAX(F1615,0.1)^2),1/3)))-IFERROR(W1615,0))))),MAX((MAX($D$16,POWER((ABS(K1615)^2)/($I$5*MAX(F1615,0.1)^2),1/3))),IFERROR(W1615,0)-(MIN(ABS(IFERROR(AF1615,0))*$D$18,ABS((MAX($D$16,POWER((ABS(K1615)^2)/($I$5*MAX(F1615,0.1)^2),1/3)))-IFERROR(W1615,0))))))),MAX($D$16,POWER((ABS(K1615)^2)/($I$5*MAX(F1615,0.1)^2),1/3))),MAX($D$16,IFERROR(W1615,0)))))))</f>
        <v/>
      </c>
      <c r="X1615">
        <f>((F1615)+(G1615)*(W1615))*(W1615)</f>
        <v/>
      </c>
      <c r="Y1615">
        <f>(((F1615)+(G1615)*(W1615))*(W1615))/MAX((F1615)+2*(W1615)*SQRT(1+(G1615)^2),1E-6)</f>
        <v/>
      </c>
      <c r="Z1615">
        <f>ABS(K1615)/MAX(((F1615)+(G1615)*(W1615))*(W1615),1E-6)</f>
        <v/>
      </c>
      <c r="AA1615">
        <f>E1615+W1615</f>
        <v/>
      </c>
      <c r="AB1615">
        <f>AA1615+((ABS(K1615)/MAX(((F1615)+(G1615)*(W1615))*(W1615),1E-6))^2)/(2*$I$5)</f>
        <v/>
      </c>
      <c r="AC1615">
        <f>((ABS(K1615)*$D$6)/(MAX(((F1615)+(G1615)*(W1615))*(W1615),1E-6)*MAX(((((F1615)+(G1615)*(W1615))*(W1615))/MAX((F1615)+2*(W1615)*SQRT(1+(G1615)^2),1E-6))^(2/3),1E-6)))^2</f>
        <v/>
      </c>
      <c r="AD1615">
        <f>ABS(ABS(K1615)/MAX(((F1615)+(G1615)*(W1615))*(W1615),1E-6))/SQRT($I$5*MAX((((F1615)+(G1615)*(W1615))*(W1615))/MAX((F1615)+2*(G1615)*(W1615),1E-6),1E-6))</f>
        <v/>
      </c>
      <c r="AE1615">
        <f>((F1615)*(W1615)^2)/2+(G1615)*(W1615)^3/3+(ABS(K1615)^2)/($I$5*MAX(((F1615)+(G1615)*(W1615))*(W1615),1E-6))</f>
        <v/>
      </c>
      <c r="AF1615">
        <f>IF($D$20=0,0,IFERROR(AB1616+(((AC1615+AC1616)/2)*J1616)+(IF(Z1615&gt;Z1616,$D$8*((Z1615^2-Z1616^2)/(2*$I$5)),$D$9*((Z1616^2-Z1615^2)/(2*$I$5)))+($D$10*(ABS(I1616)/90)*(MAX(Z1615^2,Z1616^2)/(2*$I$5))))-AB1615,0))</f>
        <v/>
      </c>
      <c r="AG1615">
        <f>IF($D$20=0,1,IFERROR(IF(ROUND(AD1615,3)=1,1,IF(AND(ABS(AF1615)&lt;$D$19,AD1615&lt;1),1,0)),0))</f>
        <v/>
      </c>
      <c r="AH1615">
        <f>IFERROR(IF(V35="Supercritical",MAX($D$16,IFERROR(L1615,MAX($D$16,POWER((ABS(K1615)^2)/($I$5*MAX(F1615,0.1)^2),1/3)))),IF(V35="Subcritical",MAX($D$16,IFERROR(W1615,MAX($D$16,POWER((ABS(K1615)^2)/($I$5*MAX(F1615,0.1)^2),1/3)))),IF(AND(IFERROR(V1615,0)=1,IFERROR(AG1615,0)=1),IF(IFERROR(T1615,-1E99)&gt;=IFERROR(AE1615,-1E99),MAX($D$16,IFERROR(L1615,MAX($D$16,POWER((ABS(K1615)^2)/($I$5*MAX(F1615,0.1)^2),1/3)))),MAX($D$16,IFERROR(W1615,MAX($D$16,POWER((ABS(K1615)^2)/($I$5*MAX(F1615,0.1)^2),1/3))))),IF(IFERROR(V1615,0)=1,MAX($D$16,IFERROR(L1615,MAX($D$16,POWER((ABS(K1615)^2)/($I$5*MAX(F1615,0.1)^2),1/3)))),IF(IFERROR(AG1615,0)=1,MAX($D$16,IFERROR(W1615,MAX($D$16,POWER((ABS(K1615)^2)/($I$5*MAX(F1615,0.1)^2),1/3)))),MAX($D$16,POWER((ABS(K1615)^2)/($I$5*MAX(F1615,0.1)^2),1/3))))))),MAX($D$16,POWER((ABS(K1615)^2)/($I$5*MAX(F1615,0.1)^2),1/3)))</f>
        <v/>
      </c>
      <c r="AI1615">
        <f>E1615+AH1615</f>
        <v/>
      </c>
      <c r="AJ1615">
        <f>AI1615+((ABS(K1615)/MAX(((F1615)+(G1615)*(AH1615))*(AH1615),1E-6))^2)/(2*$I$5)</f>
        <v/>
      </c>
      <c r="AM1615" t="n">
        <v>0</v>
      </c>
      <c r="AN1615" t="n">
        <v>0</v>
      </c>
      <c r="AO1615">
        <f>AM1615+AN1615</f>
        <v/>
      </c>
      <c r="AP1615">
        <f>AP1614+AO1615</f>
        <v/>
      </c>
      <c r="AQ1615">
        <f>ABS(ABS(K1615)/MAX(((F1615)+(G1615)*(AH1615))*(AH1615),1E-6))/SQRT($I$5*MAX((((F1615)+(G1615)*(AH1615))*(AH1615))/MAX((F1615)+2*(G1615)*(AH1615),1E-6),1E-6))</f>
        <v/>
      </c>
      <c r="AR1615">
        <f>IF(AQ1615&lt;1,"Subcritical","Supercritical")</f>
        <v/>
      </c>
      <c r="AS1615">
        <f>((ABS(K1615)*$D$6)/(MAX(((F1615)+(G1615)*(AH1615))*(AH1615),1E-6)*MAX(((((F1615)+(G1615)*(AH1615))*(AH1615))/MAX((F1615)+2*(AH1615)*SQRT(1+(G1615)^2),1E-6))^(2/3),1E-6)))^2</f>
        <v/>
      </c>
    </row>
    <row r="1616">
      <c r="A1616" t="n">
        <v>10</v>
      </c>
      <c r="B1616" t="n">
        <v>9</v>
      </c>
      <c r="C1616" t="n">
        <v>616074.3</v>
      </c>
      <c r="D1616" t="n">
        <v>3096619.118</v>
      </c>
      <c r="E1616" t="n">
        <v>631.5</v>
      </c>
      <c r="F1616" t="n">
        <v>6.032</v>
      </c>
      <c r="G1616" t="n">
        <v>0</v>
      </c>
      <c r="H1616" t="inlineStr">
        <is>
          <t>Normal</t>
        </is>
      </c>
      <c r="I1616" t="n">
        <v>0.055</v>
      </c>
      <c r="J1616">
        <f>B1616-B1615</f>
        <v/>
      </c>
      <c r="K1616">
        <f>MAX(0.05,K1615-AO1615)</f>
        <v/>
      </c>
      <c r="L1616">
        <f>IF($D$20=0,IFERROR(L1615,MAX($D$16,POWER((ABS(K1616)^2)/($I$5*MAX(F1616,0.1)^2),1/3))),IF(IFERROR(V1615,0)=0,IFERROR(L1615,MAX($D$16,POWER((ABS(K1616)^2)/($I$5*MAX(F1616,0.1)^2),1/3))),IF(OR(IFERROR(L1616,0)=0,IFERROR(S1615,0)&lt;1,IFERROR(S1616,0)&lt;1),MAX($D$16,POWER((ABS(K1616)^2)/($I$5*MAX(F1616,0.1)^2),1/3)),IF(IFERROR(U1616,0)&gt;0,MAX($D$16,IFERROR(L1616,0)+((IFERROR(U1616,0))*$D$18*IF((IFERROR(S1616,0))&lt;1,1,-1))),IF(IFERROR(U1616,0)&lt;0,IF(ABS((MAX($D$16,POWER((ABS(K1616)^2)/($I$5*MAX(F1616,0.1)^2),1/3)))-IFERROR(L1616,0))&gt;$D$19,MAX($D$16,IF((MAX($D$16,POWER((ABS(K1616)^2)/($I$5*MAX(F1616,0.1)^2),1/3)))&gt;IFERROR(L1616,0),MIN((MAX($D$16,POWER((ABS(K1616)^2)/($I$5*MAX(F1616,0.1)^2),1/3))),IFERROR(L1616,0)+(MIN(ABS(IFERROR(U1616,0))*$D$18,ABS((MAX($D$16,POWER((ABS(K1616)^2)/($I$5*MAX(F1616,0.1)^2),1/3)))-IFERROR(L1616,0))))),MAX((MAX($D$16,POWER((ABS(K1616)^2)/($I$5*MAX(F1616,0.1)^2),1/3))),IFERROR(L1616,0)-(MIN(ABS(IFERROR(U1616,0))*$D$18,ABS((MAX($D$16,POWER((ABS(K1616)^2)/($I$5*MAX(F1616,0.1)^2),1/3)))-IFERROR(L1616,0))))))),MAX($D$16,POWER((ABS(K1616)^2)/($I$5*MAX(F1616,0.1)^2),1/3))),MAX($D$16,IFERROR(L1616,0)))))))</f>
        <v/>
      </c>
      <c r="M1616">
        <f>((F1616)+(G1616)*(L1616))*(L1616)</f>
        <v/>
      </c>
      <c r="N1616">
        <f>(((F1616)+(G1616)*(L1616))*(L1616))/MAX((F1616)+2*(L1616)*SQRT(1+(G1616)^2),1E-6)</f>
        <v/>
      </c>
      <c r="O1616">
        <f>ABS(K1616)/MAX(((F1616)+(G1616)*(L1616))*(L1616),1E-6)</f>
        <v/>
      </c>
      <c r="P1616">
        <f>E1616+L1616</f>
        <v/>
      </c>
      <c r="Q1616">
        <f>P1616+((ABS(K1616)/MAX(((F1616)+(G1616)*(L1616))*(L1616),1E-6))^2)/(2*$I$5)</f>
        <v/>
      </c>
      <c r="R1616">
        <f>((ABS(K1616)*$D$6)/(MAX(((F1616)+(G1616)*(L1616))*(L1616),1E-6)*MAX(((((F1616)+(G1616)*(L1616))*(L1616))/MAX((F1616)+2*(L1616)*SQRT(1+(G1616)^2),1E-6))^(2/3),1E-6)))^2</f>
        <v/>
      </c>
      <c r="S1616">
        <f>ABS(ABS(K1616)/MAX(((F1616)+(G1616)*(L1616))*(L1616),1E-6))/SQRT($I$5*MAX((((F1616)+(G1616)*(L1616))*(L1616))/MAX((F1616)+2*(G1616)*(L1616),1E-6),1E-6))</f>
        <v/>
      </c>
      <c r="T1616">
        <f>((F1616)*(L1616)^2)/2+(G1616)*(L1616)^3/3+(ABS(K1616)^2)/($I$5*MAX(((F1616)+(G1616)*(L1616))*(L1616),1E-6))</f>
        <v/>
      </c>
      <c r="U1616">
        <f>IF($D$20=0,0,IFERROR(Q1615-(((R1615+R1616)/2)*J1616)-(IF(O1615&gt;O1616,$D$8*((O1615^2-O1616^2)/(2*$I$5)),$D$9*((O1616^2-O1615^2)/(2*$I$5)))+($D$10*(ABS(I1616)/90)*(MAX(O1615^2,O1616^2)/(2*$I$5))))-Q1616,0))</f>
        <v/>
      </c>
      <c r="V1616">
        <f>IF($D$20=0,1,IFERROR(IF(ROUND(S1616,3)=1,1,IF(AND(ABS(U1616)&lt;$D$19,S1616&gt;1),1,0)),0))</f>
        <v/>
      </c>
      <c r="W1616">
        <f>IF($D$20=0,IFERROR(W1617,MAX($D$16,POWER((ABS(K1616)^2)/($I$5*MAX(F1616,0.1)^2),1/3))),IF(IFERROR(AG1617,0)=0,IFERROR(W1617,MAX($D$16,POWER((ABS(K1616)^2)/($I$5*MAX(F1616,0.1)^2),1/3))),IF(OR(IFERROR(W1616,0)=0,IFERROR(AD1617,0)&gt;1),MAX($D$16,POWER((ABS(K1616)^2)/($I$5*MAX(F1616,0.1)^2),1/3)),IF(IFERROR(AF1616,0)&gt;0,MAX($D$16,IFERROR(W1616,0)+((IFERROR(AF1616,0))*$D$18*IF((IFERROR(AD1616,0))&lt;1,1,-1))),IF(IFERROR(AF1616,0)&lt;0,IF(ABS((MAX($D$16,POWER((ABS(K1616)^2)/($I$5*MAX(F1616,0.1)^2),1/3)))-IFERROR(W1616,0))&gt;$D$19,MAX($D$16,IF((MAX($D$16,POWER((ABS(K1616)^2)/($I$5*MAX(F1616,0.1)^2),1/3)))&gt;IFERROR(W1616,0),MIN((MAX($D$16,POWER((ABS(K1616)^2)/($I$5*MAX(F1616,0.1)^2),1/3))),IFERROR(W1616,0)+(MIN(ABS(IFERROR(AF1616,0))*$D$18,ABS((MAX($D$16,POWER((ABS(K1616)^2)/($I$5*MAX(F1616,0.1)^2),1/3)))-IFERROR(W1616,0))))),MAX((MAX($D$16,POWER((ABS(K1616)^2)/($I$5*MAX(F1616,0.1)^2),1/3))),IFERROR(W1616,0)-(MIN(ABS(IFERROR(AF1616,0))*$D$18,ABS((MAX($D$16,POWER((ABS(K1616)^2)/($I$5*MAX(F1616,0.1)^2),1/3)))-IFERROR(W1616,0))))))),MAX($D$16,POWER((ABS(K1616)^2)/($I$5*MAX(F1616,0.1)^2),1/3))),MAX($D$16,IFERROR(W1616,0)))))))</f>
        <v/>
      </c>
      <c r="X1616">
        <f>((F1616)+(G1616)*(W1616))*(W1616)</f>
        <v/>
      </c>
      <c r="Y1616">
        <f>(((F1616)+(G1616)*(W1616))*(W1616))/MAX((F1616)+2*(W1616)*SQRT(1+(G1616)^2),1E-6)</f>
        <v/>
      </c>
      <c r="Z1616">
        <f>ABS(K1616)/MAX(((F1616)+(G1616)*(W1616))*(W1616),1E-6)</f>
        <v/>
      </c>
      <c r="AA1616">
        <f>E1616+W1616</f>
        <v/>
      </c>
      <c r="AB1616">
        <f>AA1616+((ABS(K1616)/MAX(((F1616)+(G1616)*(W1616))*(W1616),1E-6))^2)/(2*$I$5)</f>
        <v/>
      </c>
      <c r="AC1616">
        <f>((ABS(K1616)*$D$6)/(MAX(((F1616)+(G1616)*(W1616))*(W1616),1E-6)*MAX(((((F1616)+(G1616)*(W1616))*(W1616))/MAX((F1616)+2*(W1616)*SQRT(1+(G1616)^2),1E-6))^(2/3),1E-6)))^2</f>
        <v/>
      </c>
      <c r="AD1616">
        <f>ABS(ABS(K1616)/MAX(((F1616)+(G1616)*(W1616))*(W1616),1E-6))/SQRT($I$5*MAX((((F1616)+(G1616)*(W1616))*(W1616))/MAX((F1616)+2*(G1616)*(W1616),1E-6),1E-6))</f>
        <v/>
      </c>
      <c r="AE1616">
        <f>((F1616)*(W1616)^2)/2+(G1616)*(W1616)^3/3+(ABS(K1616)^2)/($I$5*MAX(((F1616)+(G1616)*(W1616))*(W1616),1E-6))</f>
        <v/>
      </c>
      <c r="AF1616">
        <f>IF($D$20=0,0,IFERROR(AB1617+(((AC1616+AC1617)/2)*J1617)+(IF(Z1616&gt;Z1617,$D$8*((Z1616^2-Z1617^2)/(2*$I$5)),$D$9*((Z1617^2-Z1616^2)/(2*$I$5)))+($D$10*(ABS(I1617)/90)*(MAX(Z1616^2,Z1617^2)/(2*$I$5))))-AB1616,0))</f>
        <v/>
      </c>
      <c r="AG1616">
        <f>IF($D$20=0,1,IFERROR(IF(ROUND(AD1616,3)=1,1,IF(AND(ABS(AF1616)&lt;$D$19,AD1616&lt;1),1,0)),0))</f>
        <v/>
      </c>
      <c r="AH1616">
        <f>IFERROR(IF(V35="Supercritical",MAX($D$16,IFERROR(L1616,MAX($D$16,POWER((ABS(K1616)^2)/($I$5*MAX(F1616,0.1)^2),1/3)))),IF(V35="Subcritical",MAX($D$16,IFERROR(W1616,MAX($D$16,POWER((ABS(K1616)^2)/($I$5*MAX(F1616,0.1)^2),1/3)))),IF(AND(IFERROR(V1616,0)=1,IFERROR(AG1616,0)=1),IF(IFERROR(T1616,-1E99)&gt;=IFERROR(AE1616,-1E99),MAX($D$16,IFERROR(L1616,MAX($D$16,POWER((ABS(K1616)^2)/($I$5*MAX(F1616,0.1)^2),1/3)))),MAX($D$16,IFERROR(W1616,MAX($D$16,POWER((ABS(K1616)^2)/($I$5*MAX(F1616,0.1)^2),1/3))))),IF(IFERROR(V1616,0)=1,MAX($D$16,IFERROR(L1616,MAX($D$16,POWER((ABS(K1616)^2)/($I$5*MAX(F1616,0.1)^2),1/3)))),IF(IFERROR(AG1616,0)=1,MAX($D$16,IFERROR(W1616,MAX($D$16,POWER((ABS(K1616)^2)/($I$5*MAX(F1616,0.1)^2),1/3)))),MAX($D$16,POWER((ABS(K1616)^2)/($I$5*MAX(F1616,0.1)^2),1/3))))))),MAX($D$16,POWER((ABS(K1616)^2)/($I$5*MAX(F1616,0.1)^2),1/3)))</f>
        <v/>
      </c>
      <c r="AI1616">
        <f>E1616+AH1616</f>
        <v/>
      </c>
      <c r="AJ1616">
        <f>AI1616+((ABS(K1616)/MAX(((F1616)+(G1616)*(AH1616))*(AH1616),1E-6))^2)/(2*$I$5)</f>
        <v/>
      </c>
      <c r="AL1616" t="n">
        <v>635.5</v>
      </c>
      <c r="AM1616" t="n">
        <v>0</v>
      </c>
      <c r="AN1616">
        <f>IF($D$20=0,IFERROR(AN1616,0),IF(($D$12*MAX(J1616,0.1)*POWER(MAX(0,AI1616-AL1616),1.5))&lt;=0,0,MAX(0,IFERROR(AN1616,0)+($D$25*(($D$12*MAX(J1616,0.1)*POWER(MAX(0,AI1616-AL1616),1.5))-IFERROR(AN1616,0))))))</f>
        <v/>
      </c>
      <c r="AO1616">
        <f>AM1616+AN1616</f>
        <v/>
      </c>
      <c r="AP1616">
        <f>AP1615+AO1616</f>
        <v/>
      </c>
      <c r="AQ1616">
        <f>ABS(ABS(K1616)/MAX(((F1616)+(G1616)*(AH1616))*(AH1616),1E-6))/SQRT($I$5*MAX((((F1616)+(G1616)*(AH1616))*(AH1616))/MAX((F1616)+2*(G1616)*(AH1616),1E-6),1E-6))</f>
        <v/>
      </c>
      <c r="AR1616">
        <f>IF(AQ1616&lt;1,"Subcritical","Supercritical")</f>
        <v/>
      </c>
      <c r="AS1616">
        <f>((ABS(K1616)*$D$6)/(MAX(((F1616)+(G1616)*(AH1616))*(AH1616),1E-6)*MAX(((((F1616)+(G1616)*(AH1616))*(AH1616))/MAX((F1616)+2*(AH1616)*SQRT(1+(G1616)^2),1E-6))^(2/3),1E-6)))^2</f>
        <v/>
      </c>
    </row>
    <row r="1617">
      <c r="A1617" t="n">
        <v>11</v>
      </c>
      <c r="B1617" t="n">
        <v>10</v>
      </c>
      <c r="C1617" t="n">
        <v>616075.252</v>
      </c>
      <c r="D1617" t="n">
        <v>3096618.813</v>
      </c>
      <c r="E1617" t="n">
        <v>631.5</v>
      </c>
      <c r="F1617" t="n">
        <v>6.391</v>
      </c>
      <c r="G1617" t="n">
        <v>0</v>
      </c>
      <c r="H1617" t="inlineStr">
        <is>
          <t>Normal</t>
        </is>
      </c>
      <c r="I1617" t="n">
        <v>12.169</v>
      </c>
      <c r="J1617">
        <f>B1617-B1616</f>
        <v/>
      </c>
      <c r="K1617">
        <f>MAX(0.05,K1616-AO1616)</f>
        <v/>
      </c>
      <c r="L1617">
        <f>IF($D$20=0,IFERROR(L1616,MAX($D$16,POWER((ABS(K1617)^2)/($I$5*MAX(F1617,0.1)^2),1/3))),IF(IFERROR(V1616,0)=0,IFERROR(L1616,MAX($D$16,POWER((ABS(K1617)^2)/($I$5*MAX(F1617,0.1)^2),1/3))),IF(OR(IFERROR(L1617,0)=0,IFERROR(S1616,0)&lt;1,IFERROR(S1617,0)&lt;1),MAX($D$16,POWER((ABS(K1617)^2)/($I$5*MAX(F1617,0.1)^2),1/3)),IF(IFERROR(U1617,0)&gt;0,MAX($D$16,IFERROR(L1617,0)+((IFERROR(U1617,0))*$D$18*IF((IFERROR(S1617,0))&lt;1,1,-1))),IF(IFERROR(U1617,0)&lt;0,IF(ABS((MAX($D$16,POWER((ABS(K1617)^2)/($I$5*MAX(F1617,0.1)^2),1/3)))-IFERROR(L1617,0))&gt;$D$19,MAX($D$16,IF((MAX($D$16,POWER((ABS(K1617)^2)/($I$5*MAX(F1617,0.1)^2),1/3)))&gt;IFERROR(L1617,0),MIN((MAX($D$16,POWER((ABS(K1617)^2)/($I$5*MAX(F1617,0.1)^2),1/3))),IFERROR(L1617,0)+(MIN(ABS(IFERROR(U1617,0))*$D$18,ABS((MAX($D$16,POWER((ABS(K1617)^2)/($I$5*MAX(F1617,0.1)^2),1/3)))-IFERROR(L1617,0))))),MAX((MAX($D$16,POWER((ABS(K1617)^2)/($I$5*MAX(F1617,0.1)^2),1/3))),IFERROR(L1617,0)-(MIN(ABS(IFERROR(U1617,0))*$D$18,ABS((MAX($D$16,POWER((ABS(K1617)^2)/($I$5*MAX(F1617,0.1)^2),1/3)))-IFERROR(L1617,0))))))),MAX($D$16,POWER((ABS(K1617)^2)/($I$5*MAX(F1617,0.1)^2),1/3))),MAX($D$16,IFERROR(L1617,0)))))))</f>
        <v/>
      </c>
      <c r="M1617">
        <f>((F1617)+(G1617)*(L1617))*(L1617)</f>
        <v/>
      </c>
      <c r="N1617">
        <f>(((F1617)+(G1617)*(L1617))*(L1617))/MAX((F1617)+2*(L1617)*SQRT(1+(G1617)^2),1E-6)</f>
        <v/>
      </c>
      <c r="O1617">
        <f>ABS(K1617)/MAX(((F1617)+(G1617)*(L1617))*(L1617),1E-6)</f>
        <v/>
      </c>
      <c r="P1617">
        <f>E1617+L1617</f>
        <v/>
      </c>
      <c r="Q1617">
        <f>P1617+((ABS(K1617)/MAX(((F1617)+(G1617)*(L1617))*(L1617),1E-6))^2)/(2*$I$5)</f>
        <v/>
      </c>
      <c r="R1617">
        <f>((ABS(K1617)*$D$6)/(MAX(((F1617)+(G1617)*(L1617))*(L1617),1E-6)*MAX(((((F1617)+(G1617)*(L1617))*(L1617))/MAX((F1617)+2*(L1617)*SQRT(1+(G1617)^2),1E-6))^(2/3),1E-6)))^2</f>
        <v/>
      </c>
      <c r="S1617">
        <f>ABS(ABS(K1617)/MAX(((F1617)+(G1617)*(L1617))*(L1617),1E-6))/SQRT($I$5*MAX((((F1617)+(G1617)*(L1617))*(L1617))/MAX((F1617)+2*(G1617)*(L1617),1E-6),1E-6))</f>
        <v/>
      </c>
      <c r="T1617">
        <f>((F1617)*(L1617)^2)/2+(G1617)*(L1617)^3/3+(ABS(K1617)^2)/($I$5*MAX(((F1617)+(G1617)*(L1617))*(L1617),1E-6))</f>
        <v/>
      </c>
      <c r="U1617">
        <f>IF($D$20=0,0,IFERROR(Q1616-(((R1616+R1617)/2)*J1617)-(IF(O1616&gt;O1617,$D$8*((O1616^2-O1617^2)/(2*$I$5)),$D$9*((O1617^2-O1616^2)/(2*$I$5)))+($D$10*(ABS(I1617)/90)*(MAX(O1616^2,O1617^2)/(2*$I$5))))-Q1617,0))</f>
        <v/>
      </c>
      <c r="V1617">
        <f>IF($D$20=0,1,IFERROR(IF(ROUND(S1617,3)=1,1,IF(AND(ABS(U1617)&lt;$D$19,S1617&gt;1),1,0)),0))</f>
        <v/>
      </c>
      <c r="W1617">
        <f>IF($D$20=0,IFERROR(W1618,MAX($D$16,POWER((ABS(K1617)^2)/($I$5*MAX(F1617,0.1)^2),1/3))),IF(IFERROR(AG1618,0)=0,IFERROR(W1618,MAX($D$16,POWER((ABS(K1617)^2)/($I$5*MAX(F1617,0.1)^2),1/3))),IF(OR(IFERROR(W1617,0)=0,IFERROR(AD1618,0)&gt;1),MAX($D$16,POWER((ABS(K1617)^2)/($I$5*MAX(F1617,0.1)^2),1/3)),IF(IFERROR(AF1617,0)&gt;0,MAX($D$16,IFERROR(W1617,0)+((IFERROR(AF1617,0))*$D$18*IF((IFERROR(AD1617,0))&lt;1,1,-1))),IF(IFERROR(AF1617,0)&lt;0,IF(ABS((MAX($D$16,POWER((ABS(K1617)^2)/($I$5*MAX(F1617,0.1)^2),1/3)))-IFERROR(W1617,0))&gt;$D$19,MAX($D$16,IF((MAX($D$16,POWER((ABS(K1617)^2)/($I$5*MAX(F1617,0.1)^2),1/3)))&gt;IFERROR(W1617,0),MIN((MAX($D$16,POWER((ABS(K1617)^2)/($I$5*MAX(F1617,0.1)^2),1/3))),IFERROR(W1617,0)+(MIN(ABS(IFERROR(AF1617,0))*$D$18,ABS((MAX($D$16,POWER((ABS(K1617)^2)/($I$5*MAX(F1617,0.1)^2),1/3)))-IFERROR(W1617,0))))),MAX((MAX($D$16,POWER((ABS(K1617)^2)/($I$5*MAX(F1617,0.1)^2),1/3))),IFERROR(W1617,0)-(MIN(ABS(IFERROR(AF1617,0))*$D$18,ABS((MAX($D$16,POWER((ABS(K1617)^2)/($I$5*MAX(F1617,0.1)^2),1/3)))-IFERROR(W1617,0))))))),MAX($D$16,POWER((ABS(K1617)^2)/($I$5*MAX(F1617,0.1)^2),1/3))),MAX($D$16,IFERROR(W1617,0)))))))</f>
        <v/>
      </c>
      <c r="X1617">
        <f>((F1617)+(G1617)*(W1617))*(W1617)</f>
        <v/>
      </c>
      <c r="Y1617">
        <f>(((F1617)+(G1617)*(W1617))*(W1617))/MAX((F1617)+2*(W1617)*SQRT(1+(G1617)^2),1E-6)</f>
        <v/>
      </c>
      <c r="Z1617">
        <f>ABS(K1617)/MAX(((F1617)+(G1617)*(W1617))*(W1617),1E-6)</f>
        <v/>
      </c>
      <c r="AA1617">
        <f>E1617+W1617</f>
        <v/>
      </c>
      <c r="AB1617">
        <f>AA1617+((ABS(K1617)/MAX(((F1617)+(G1617)*(W1617))*(W1617),1E-6))^2)/(2*$I$5)</f>
        <v/>
      </c>
      <c r="AC1617">
        <f>((ABS(K1617)*$D$6)/(MAX(((F1617)+(G1617)*(W1617))*(W1617),1E-6)*MAX(((((F1617)+(G1617)*(W1617))*(W1617))/MAX((F1617)+2*(W1617)*SQRT(1+(G1617)^2),1E-6))^(2/3),1E-6)))^2</f>
        <v/>
      </c>
      <c r="AD1617">
        <f>ABS(ABS(K1617)/MAX(((F1617)+(G1617)*(W1617))*(W1617),1E-6))/SQRT($I$5*MAX((((F1617)+(G1617)*(W1617))*(W1617))/MAX((F1617)+2*(G1617)*(W1617),1E-6),1E-6))</f>
        <v/>
      </c>
      <c r="AE1617">
        <f>((F1617)*(W1617)^2)/2+(G1617)*(W1617)^3/3+(ABS(K1617)^2)/($I$5*MAX(((F1617)+(G1617)*(W1617))*(W1617),1E-6))</f>
        <v/>
      </c>
      <c r="AF1617">
        <f>IF($D$20=0,0,IFERROR(AB1618+(((AC1617+AC1618)/2)*J1618)+(IF(Z1617&gt;Z1618,$D$8*((Z1617^2-Z1618^2)/(2*$I$5)),$D$9*((Z1618^2-Z1617^2)/(2*$I$5)))+($D$10*(ABS(I1618)/90)*(MAX(Z1617^2,Z1618^2)/(2*$I$5))))-AB1617,0))</f>
        <v/>
      </c>
      <c r="AG1617">
        <f>IF($D$20=0,1,IFERROR(IF(ROUND(AD1617,3)=1,1,IF(AND(ABS(AF1617)&lt;$D$19,AD1617&lt;1),1,0)),0))</f>
        <v/>
      </c>
      <c r="AH1617">
        <f>IFERROR(IF(V35="Supercritical",MAX($D$16,IFERROR(L1617,MAX($D$16,POWER((ABS(K1617)^2)/($I$5*MAX(F1617,0.1)^2),1/3)))),IF(V35="Subcritical",MAX($D$16,IFERROR(W1617,MAX($D$16,POWER((ABS(K1617)^2)/($I$5*MAX(F1617,0.1)^2),1/3)))),IF(AND(IFERROR(V1617,0)=1,IFERROR(AG1617,0)=1),IF(IFERROR(T1617,-1E99)&gt;=IFERROR(AE1617,-1E99),MAX($D$16,IFERROR(L1617,MAX($D$16,POWER((ABS(K1617)^2)/($I$5*MAX(F1617,0.1)^2),1/3)))),MAX($D$16,IFERROR(W1617,MAX($D$16,POWER((ABS(K1617)^2)/($I$5*MAX(F1617,0.1)^2),1/3))))),IF(IFERROR(V1617,0)=1,MAX($D$16,IFERROR(L1617,MAX($D$16,POWER((ABS(K1617)^2)/($I$5*MAX(F1617,0.1)^2),1/3)))),IF(IFERROR(AG1617,0)=1,MAX($D$16,IFERROR(W1617,MAX($D$16,POWER((ABS(K1617)^2)/($I$5*MAX(F1617,0.1)^2),1/3)))),MAX($D$16,POWER((ABS(K1617)^2)/($I$5*MAX(F1617,0.1)^2),1/3))))))),MAX($D$16,POWER((ABS(K1617)^2)/($I$5*MAX(F1617,0.1)^2),1/3)))</f>
        <v/>
      </c>
      <c r="AI1617">
        <f>E1617+AH1617</f>
        <v/>
      </c>
      <c r="AJ1617">
        <f>AI1617+((ABS(K1617)/MAX(((F1617)+(G1617)*(AH1617))*(AH1617),1E-6))^2)/(2*$I$5)</f>
        <v/>
      </c>
      <c r="AL1617" t="n">
        <v>635.5</v>
      </c>
      <c r="AM1617" t="n">
        <v>0</v>
      </c>
      <c r="AN1617">
        <f>IF($D$20=0,IFERROR(AN1617,0),IF(($D$12*MAX(J1617,0.1)*POWER(MAX(0,AI1617-AL1617),1.5))&lt;=0,0,MAX(0,IFERROR(AN1617,0)+($D$25*(($D$12*MAX(J1617,0.1)*POWER(MAX(0,AI1617-AL1617),1.5))-IFERROR(AN1617,0))))))</f>
        <v/>
      </c>
      <c r="AO1617">
        <f>AM1617+AN1617</f>
        <v/>
      </c>
      <c r="AP1617">
        <f>AP1616+AO1617</f>
        <v/>
      </c>
      <c r="AQ1617">
        <f>ABS(ABS(K1617)/MAX(((F1617)+(G1617)*(AH1617))*(AH1617),1E-6))/SQRT($I$5*MAX((((F1617)+(G1617)*(AH1617))*(AH1617))/MAX((F1617)+2*(G1617)*(AH1617),1E-6),1E-6))</f>
        <v/>
      </c>
      <c r="AR1617">
        <f>IF(AQ1617&lt;1,"Subcritical","Supercritical")</f>
        <v/>
      </c>
      <c r="AS1617">
        <f>((ABS(K1617)*$D$6)/(MAX(((F1617)+(G1617)*(AH1617))*(AH1617),1E-6)*MAX(((((F1617)+(G1617)*(AH1617))*(AH1617))/MAX((F1617)+2*(AH1617)*SQRT(1+(G1617)^2),1E-6))^(2/3),1E-6)))^2</f>
        <v/>
      </c>
    </row>
    <row r="1618">
      <c r="A1618" t="n">
        <v>12</v>
      </c>
      <c r="B1618" t="n">
        <v>10.944</v>
      </c>
      <c r="C1618" t="n">
        <v>616076.0699999999</v>
      </c>
      <c r="D1618" t="n">
        <v>3096618.342</v>
      </c>
      <c r="E1618" t="n">
        <v>631.5</v>
      </c>
      <c r="F1618" t="n">
        <v>5.886</v>
      </c>
      <c r="G1618" t="n">
        <v>0</v>
      </c>
      <c r="H1618" t="inlineStr">
        <is>
          <t>Normal</t>
        </is>
      </c>
      <c r="I1618" t="n">
        <v>30.656</v>
      </c>
      <c r="J1618">
        <f>B1618-B1617</f>
        <v/>
      </c>
      <c r="K1618">
        <f>MAX(0.05,K1617-AO1617)</f>
        <v/>
      </c>
      <c r="L1618">
        <f>IF($D$20=0,IFERROR(L1617,MAX($D$16,POWER((ABS(K1618)^2)/($I$5*MAX(F1618,0.1)^2),1/3))),IF(IFERROR(V1617,0)=0,IFERROR(L1617,MAX($D$16,POWER((ABS(K1618)^2)/($I$5*MAX(F1618,0.1)^2),1/3))),IF(OR(IFERROR(L1618,0)=0,IFERROR(S1617,0)&lt;1,IFERROR(S1618,0)&lt;1),MAX($D$16,POWER((ABS(K1618)^2)/($I$5*MAX(F1618,0.1)^2),1/3)),IF(IFERROR(U1618,0)&gt;0,MAX($D$16,IFERROR(L1618,0)+((IFERROR(U1618,0))*$D$18*IF((IFERROR(S1618,0))&lt;1,1,-1))),IF(IFERROR(U1618,0)&lt;0,IF(ABS((MAX($D$16,POWER((ABS(K1618)^2)/($I$5*MAX(F1618,0.1)^2),1/3)))-IFERROR(L1618,0))&gt;$D$19,MAX($D$16,IF((MAX($D$16,POWER((ABS(K1618)^2)/($I$5*MAX(F1618,0.1)^2),1/3)))&gt;IFERROR(L1618,0),MIN((MAX($D$16,POWER((ABS(K1618)^2)/($I$5*MAX(F1618,0.1)^2),1/3))),IFERROR(L1618,0)+(MIN(ABS(IFERROR(U1618,0))*$D$18,ABS((MAX($D$16,POWER((ABS(K1618)^2)/($I$5*MAX(F1618,0.1)^2),1/3)))-IFERROR(L1618,0))))),MAX((MAX($D$16,POWER((ABS(K1618)^2)/($I$5*MAX(F1618,0.1)^2),1/3))),IFERROR(L1618,0)-(MIN(ABS(IFERROR(U1618,0))*$D$18,ABS((MAX($D$16,POWER((ABS(K1618)^2)/($I$5*MAX(F1618,0.1)^2),1/3)))-IFERROR(L1618,0))))))),MAX($D$16,POWER((ABS(K1618)^2)/($I$5*MAX(F1618,0.1)^2),1/3))),MAX($D$16,IFERROR(L1618,0)))))))</f>
        <v/>
      </c>
      <c r="M1618">
        <f>((F1618)+(G1618)*(L1618))*(L1618)</f>
        <v/>
      </c>
      <c r="N1618">
        <f>(((F1618)+(G1618)*(L1618))*(L1618))/MAX((F1618)+2*(L1618)*SQRT(1+(G1618)^2),1E-6)</f>
        <v/>
      </c>
      <c r="O1618">
        <f>ABS(K1618)/MAX(((F1618)+(G1618)*(L1618))*(L1618),1E-6)</f>
        <v/>
      </c>
      <c r="P1618">
        <f>E1618+L1618</f>
        <v/>
      </c>
      <c r="Q1618">
        <f>P1618+((ABS(K1618)/MAX(((F1618)+(G1618)*(L1618))*(L1618),1E-6))^2)/(2*$I$5)</f>
        <v/>
      </c>
      <c r="R1618">
        <f>((ABS(K1618)*$D$6)/(MAX(((F1618)+(G1618)*(L1618))*(L1618),1E-6)*MAX(((((F1618)+(G1618)*(L1618))*(L1618))/MAX((F1618)+2*(L1618)*SQRT(1+(G1618)^2),1E-6))^(2/3),1E-6)))^2</f>
        <v/>
      </c>
      <c r="S1618">
        <f>ABS(ABS(K1618)/MAX(((F1618)+(G1618)*(L1618))*(L1618),1E-6))/SQRT($I$5*MAX((((F1618)+(G1618)*(L1618))*(L1618))/MAX((F1618)+2*(G1618)*(L1618),1E-6),1E-6))</f>
        <v/>
      </c>
      <c r="T1618">
        <f>((F1618)*(L1618)^2)/2+(G1618)*(L1618)^3/3+(ABS(K1618)^2)/($I$5*MAX(((F1618)+(G1618)*(L1618))*(L1618),1E-6))</f>
        <v/>
      </c>
      <c r="U1618">
        <f>IF($D$20=0,0,IFERROR(Q1617-(((R1617+R1618)/2)*J1618)-(IF(O1617&gt;O1618,$D$8*((O1617^2-O1618^2)/(2*$I$5)),$D$9*((O1618^2-O1617^2)/(2*$I$5)))+($D$10*(ABS(I1618)/90)*(MAX(O1617^2,O1618^2)/(2*$I$5))))-Q1618,0))</f>
        <v/>
      </c>
      <c r="V1618">
        <f>IF($D$20=0,1,IFERROR(IF(ROUND(S1618,3)=1,1,IF(AND(ABS(U1618)&lt;$D$19,S1618&gt;1),1,0)),0))</f>
        <v/>
      </c>
      <c r="W1618">
        <f>IF($D$20=0,IFERROR(W1619,MAX($D$16,POWER((ABS(K1618)^2)/($I$5*MAX(F1618,0.1)^2),1/3))),IF(IFERROR(AG1619,0)=0,IFERROR(W1619,MAX($D$16,POWER((ABS(K1618)^2)/($I$5*MAX(F1618,0.1)^2),1/3))),IF(OR(IFERROR(W1618,0)=0,IFERROR(AD1619,0)&gt;1),MAX($D$16,POWER((ABS(K1618)^2)/($I$5*MAX(F1618,0.1)^2),1/3)),IF(IFERROR(AF1618,0)&gt;0,MAX($D$16,IFERROR(W1618,0)+((IFERROR(AF1618,0))*$D$18*IF((IFERROR(AD1618,0))&lt;1,1,-1))),IF(IFERROR(AF1618,0)&lt;0,IF(ABS((MAX($D$16,POWER((ABS(K1618)^2)/($I$5*MAX(F1618,0.1)^2),1/3)))-IFERROR(W1618,0))&gt;$D$19,MAX($D$16,IF((MAX($D$16,POWER((ABS(K1618)^2)/($I$5*MAX(F1618,0.1)^2),1/3)))&gt;IFERROR(W1618,0),MIN((MAX($D$16,POWER((ABS(K1618)^2)/($I$5*MAX(F1618,0.1)^2),1/3))),IFERROR(W1618,0)+(MIN(ABS(IFERROR(AF1618,0))*$D$18,ABS((MAX($D$16,POWER((ABS(K1618)^2)/($I$5*MAX(F1618,0.1)^2),1/3)))-IFERROR(W1618,0))))),MAX((MAX($D$16,POWER((ABS(K1618)^2)/($I$5*MAX(F1618,0.1)^2),1/3))),IFERROR(W1618,0)-(MIN(ABS(IFERROR(AF1618,0))*$D$18,ABS((MAX($D$16,POWER((ABS(K1618)^2)/($I$5*MAX(F1618,0.1)^2),1/3)))-IFERROR(W1618,0))))))),MAX($D$16,POWER((ABS(K1618)^2)/($I$5*MAX(F1618,0.1)^2),1/3))),MAX($D$16,IFERROR(W1618,0)))))))</f>
        <v/>
      </c>
      <c r="X1618">
        <f>((F1618)+(G1618)*(W1618))*(W1618)</f>
        <v/>
      </c>
      <c r="Y1618">
        <f>(((F1618)+(G1618)*(W1618))*(W1618))/MAX((F1618)+2*(W1618)*SQRT(1+(G1618)^2),1E-6)</f>
        <v/>
      </c>
      <c r="Z1618">
        <f>ABS(K1618)/MAX(((F1618)+(G1618)*(W1618))*(W1618),1E-6)</f>
        <v/>
      </c>
      <c r="AA1618">
        <f>E1618+W1618</f>
        <v/>
      </c>
      <c r="AB1618">
        <f>AA1618+((ABS(K1618)/MAX(((F1618)+(G1618)*(W1618))*(W1618),1E-6))^2)/(2*$I$5)</f>
        <v/>
      </c>
      <c r="AC1618">
        <f>((ABS(K1618)*$D$6)/(MAX(((F1618)+(G1618)*(W1618))*(W1618),1E-6)*MAX(((((F1618)+(G1618)*(W1618))*(W1618))/MAX((F1618)+2*(W1618)*SQRT(1+(G1618)^2),1E-6))^(2/3),1E-6)))^2</f>
        <v/>
      </c>
      <c r="AD1618">
        <f>ABS(ABS(K1618)/MAX(((F1618)+(G1618)*(W1618))*(W1618),1E-6))/SQRT($I$5*MAX((((F1618)+(G1618)*(W1618))*(W1618))/MAX((F1618)+2*(G1618)*(W1618),1E-6),1E-6))</f>
        <v/>
      </c>
      <c r="AE1618">
        <f>((F1618)*(W1618)^2)/2+(G1618)*(W1618)^3/3+(ABS(K1618)^2)/($I$5*MAX(((F1618)+(G1618)*(W1618))*(W1618),1E-6))</f>
        <v/>
      </c>
      <c r="AF1618">
        <f>IF($D$20=0,0,IFERROR(AB1619+(((AC1618+AC1619)/2)*J1619)+(IF(Z1618&gt;Z1619,$D$8*((Z1618^2-Z1619^2)/(2*$I$5)),$D$9*((Z1619^2-Z1618^2)/(2*$I$5)))+($D$10*(ABS(I1619)/90)*(MAX(Z1618^2,Z1619^2)/(2*$I$5))))-AB1618,0))</f>
        <v/>
      </c>
      <c r="AG1618">
        <f>IF($D$20=0,1,IFERROR(IF(ROUND(AD1618,3)=1,1,IF(AND(ABS(AF1618)&lt;$D$19,AD1618&lt;1),1,0)),0))</f>
        <v/>
      </c>
      <c r="AH1618">
        <f>IFERROR(IF(V35="Supercritical",MAX($D$16,IFERROR(L1618,MAX($D$16,POWER((ABS(K1618)^2)/($I$5*MAX(F1618,0.1)^2),1/3)))),IF(V35="Subcritical",MAX($D$16,IFERROR(W1618,MAX($D$16,POWER((ABS(K1618)^2)/($I$5*MAX(F1618,0.1)^2),1/3)))),IF(AND(IFERROR(V1618,0)=1,IFERROR(AG1618,0)=1),IF(IFERROR(T1618,-1E99)&gt;=IFERROR(AE1618,-1E99),MAX($D$16,IFERROR(L1618,MAX($D$16,POWER((ABS(K1618)^2)/($I$5*MAX(F1618,0.1)^2),1/3)))),MAX($D$16,IFERROR(W1618,MAX($D$16,POWER((ABS(K1618)^2)/($I$5*MAX(F1618,0.1)^2),1/3))))),IF(IFERROR(V1618,0)=1,MAX($D$16,IFERROR(L1618,MAX($D$16,POWER((ABS(K1618)^2)/($I$5*MAX(F1618,0.1)^2),1/3)))),IF(IFERROR(AG1618,0)=1,MAX($D$16,IFERROR(W1618,MAX($D$16,POWER((ABS(K1618)^2)/($I$5*MAX(F1618,0.1)^2),1/3)))),MAX($D$16,POWER((ABS(K1618)^2)/($I$5*MAX(F1618,0.1)^2),1/3))))))),MAX($D$16,POWER((ABS(K1618)^2)/($I$5*MAX(F1618,0.1)^2),1/3)))</f>
        <v/>
      </c>
      <c r="AI1618">
        <f>E1618+AH1618</f>
        <v/>
      </c>
      <c r="AJ1618">
        <f>AI1618+((ABS(K1618)/MAX(((F1618)+(G1618)*(AH1618))*(AH1618),1E-6))^2)/(2*$I$5)</f>
        <v/>
      </c>
      <c r="AL1618" t="n">
        <v>635.5</v>
      </c>
      <c r="AM1618" t="n">
        <v>0</v>
      </c>
      <c r="AN1618">
        <f>IF($D$20=0,IFERROR(AN1618,0),IF(($D$12*MAX(J1618,0.1)*POWER(MAX(0,AI1618-AL1618),1.5))&lt;=0,0,MAX(0,IFERROR(AN1618,0)+($D$25*(($D$12*MAX(J1618,0.1)*POWER(MAX(0,AI1618-AL1618),1.5))-IFERROR(AN1618,0))))))</f>
        <v/>
      </c>
      <c r="AO1618">
        <f>AM1618+AN1618</f>
        <v/>
      </c>
      <c r="AP1618">
        <f>AP1617+AO1618</f>
        <v/>
      </c>
      <c r="AQ1618">
        <f>ABS(ABS(K1618)/MAX(((F1618)+(G1618)*(AH1618))*(AH1618),1E-6))/SQRT($I$5*MAX((((F1618)+(G1618)*(AH1618))*(AH1618))/MAX((F1618)+2*(G1618)*(AH1618),1E-6),1E-6))</f>
        <v/>
      </c>
      <c r="AR1618">
        <f>IF(AQ1618&lt;1,"Subcritical","Supercritical")</f>
        <v/>
      </c>
      <c r="AS1618">
        <f>((ABS(K1618)*$D$6)/(MAX(((F1618)+(G1618)*(AH1618))*(AH1618),1E-6)*MAX(((((F1618)+(G1618)*(AH1618))*(AH1618))/MAX((F1618)+2*(AH1618)*SQRT(1+(G1618)^2),1E-6))^(2/3),1E-6)))^2</f>
        <v/>
      </c>
    </row>
    <row r="1619">
      <c r="A1619" t="n">
        <v>13</v>
      </c>
      <c r="B1619" t="n">
        <v>11.944</v>
      </c>
      <c r="C1619" t="n">
        <v>616076.561</v>
      </c>
      <c r="D1619" t="n">
        <v>3096617.471</v>
      </c>
      <c r="E1619" t="n">
        <v>631.5</v>
      </c>
      <c r="F1619" t="n">
        <v>5.38</v>
      </c>
      <c r="G1619" t="n">
        <v>0</v>
      </c>
      <c r="H1619" t="inlineStr">
        <is>
          <t>Normal</t>
        </is>
      </c>
      <c r="I1619" t="n">
        <v>0.078</v>
      </c>
      <c r="J1619">
        <f>B1619-B1618</f>
        <v/>
      </c>
      <c r="K1619">
        <f>MAX(0.05,K1618-AO1618)</f>
        <v/>
      </c>
      <c r="L1619">
        <f>IF($D$20=0,IFERROR(L1618,MAX($D$16,POWER((ABS(K1619)^2)/($I$5*MAX(F1619,0.1)^2),1/3))),IF(IFERROR(V1618,0)=0,IFERROR(L1618,MAX($D$16,POWER((ABS(K1619)^2)/($I$5*MAX(F1619,0.1)^2),1/3))),IF(OR(IFERROR(L1619,0)=0,IFERROR(S1618,0)&lt;1,IFERROR(S1619,0)&lt;1),MAX($D$16,POWER((ABS(K1619)^2)/($I$5*MAX(F1619,0.1)^2),1/3)),IF(IFERROR(U1619,0)&gt;0,MAX($D$16,IFERROR(L1619,0)+((IFERROR(U1619,0))*$D$18*IF((IFERROR(S1619,0))&lt;1,1,-1))),IF(IFERROR(U1619,0)&lt;0,IF(ABS((MAX($D$16,POWER((ABS(K1619)^2)/($I$5*MAX(F1619,0.1)^2),1/3)))-IFERROR(L1619,0))&gt;$D$19,MAX($D$16,IF((MAX($D$16,POWER((ABS(K1619)^2)/($I$5*MAX(F1619,0.1)^2),1/3)))&gt;IFERROR(L1619,0),MIN((MAX($D$16,POWER((ABS(K1619)^2)/($I$5*MAX(F1619,0.1)^2),1/3))),IFERROR(L1619,0)+(MIN(ABS(IFERROR(U1619,0))*$D$18,ABS((MAX($D$16,POWER((ABS(K1619)^2)/($I$5*MAX(F1619,0.1)^2),1/3)))-IFERROR(L1619,0))))),MAX((MAX($D$16,POWER((ABS(K1619)^2)/($I$5*MAX(F1619,0.1)^2),1/3))),IFERROR(L1619,0)-(MIN(ABS(IFERROR(U1619,0))*$D$18,ABS((MAX($D$16,POWER((ABS(K1619)^2)/($I$5*MAX(F1619,0.1)^2),1/3)))-IFERROR(L1619,0))))))),MAX($D$16,POWER((ABS(K1619)^2)/($I$5*MAX(F1619,0.1)^2),1/3))),MAX($D$16,IFERROR(L1619,0)))))))</f>
        <v/>
      </c>
      <c r="M1619">
        <f>((F1619)+(G1619)*(L1619))*(L1619)</f>
        <v/>
      </c>
      <c r="N1619">
        <f>(((F1619)+(G1619)*(L1619))*(L1619))/MAX((F1619)+2*(L1619)*SQRT(1+(G1619)^2),1E-6)</f>
        <v/>
      </c>
      <c r="O1619">
        <f>ABS(K1619)/MAX(((F1619)+(G1619)*(L1619))*(L1619),1E-6)</f>
        <v/>
      </c>
      <c r="P1619">
        <f>E1619+L1619</f>
        <v/>
      </c>
      <c r="Q1619">
        <f>P1619+((ABS(K1619)/MAX(((F1619)+(G1619)*(L1619))*(L1619),1E-6))^2)/(2*$I$5)</f>
        <v/>
      </c>
      <c r="R1619">
        <f>((ABS(K1619)*$D$6)/(MAX(((F1619)+(G1619)*(L1619))*(L1619),1E-6)*MAX(((((F1619)+(G1619)*(L1619))*(L1619))/MAX((F1619)+2*(L1619)*SQRT(1+(G1619)^2),1E-6))^(2/3),1E-6)))^2</f>
        <v/>
      </c>
      <c r="S1619">
        <f>ABS(ABS(K1619)/MAX(((F1619)+(G1619)*(L1619))*(L1619),1E-6))/SQRT($I$5*MAX((((F1619)+(G1619)*(L1619))*(L1619))/MAX((F1619)+2*(G1619)*(L1619),1E-6),1E-6))</f>
        <v/>
      </c>
      <c r="T1619">
        <f>((F1619)*(L1619)^2)/2+(G1619)*(L1619)^3/3+(ABS(K1619)^2)/($I$5*MAX(((F1619)+(G1619)*(L1619))*(L1619),1E-6))</f>
        <v/>
      </c>
      <c r="U1619">
        <f>IF($D$20=0,0,IFERROR(Q1618-(((R1618+R1619)/2)*J1619)-(IF(O1618&gt;O1619,$D$8*((O1618^2-O1619^2)/(2*$I$5)),$D$9*((O1619^2-O1618^2)/(2*$I$5)))+($D$10*(ABS(I1619)/90)*(MAX(O1618^2,O1619^2)/(2*$I$5))))-Q1619,0))</f>
        <v/>
      </c>
      <c r="V1619">
        <f>IF($D$20=0,1,IFERROR(IF(ROUND(S1619,3)=1,1,IF(AND(ABS(U1619)&lt;$D$19,S1619&gt;1),1,0)),0))</f>
        <v/>
      </c>
      <c r="W1619">
        <f>IF($D$20=0,IFERROR(W1620,MAX($D$16,POWER((ABS(K1619)^2)/($I$5*MAX(F1619,0.1)^2),1/3))),IF(IFERROR(AG1620,0)=0,IFERROR(W1620,MAX($D$16,POWER((ABS(K1619)^2)/($I$5*MAX(F1619,0.1)^2),1/3))),IF(OR(IFERROR(W1619,0)=0,IFERROR(AD1620,0)&gt;1),MAX($D$16,POWER((ABS(K1619)^2)/($I$5*MAX(F1619,0.1)^2),1/3)),IF(IFERROR(AF1619,0)&gt;0,MAX($D$16,IFERROR(W1619,0)+((IFERROR(AF1619,0))*$D$18*IF((IFERROR(AD1619,0))&lt;1,1,-1))),IF(IFERROR(AF1619,0)&lt;0,IF(ABS((MAX($D$16,POWER((ABS(K1619)^2)/($I$5*MAX(F1619,0.1)^2),1/3)))-IFERROR(W1619,0))&gt;$D$19,MAX($D$16,IF((MAX($D$16,POWER((ABS(K1619)^2)/($I$5*MAX(F1619,0.1)^2),1/3)))&gt;IFERROR(W1619,0),MIN((MAX($D$16,POWER((ABS(K1619)^2)/($I$5*MAX(F1619,0.1)^2),1/3))),IFERROR(W1619,0)+(MIN(ABS(IFERROR(AF1619,0))*$D$18,ABS((MAX($D$16,POWER((ABS(K1619)^2)/($I$5*MAX(F1619,0.1)^2),1/3)))-IFERROR(W1619,0))))),MAX((MAX($D$16,POWER((ABS(K1619)^2)/($I$5*MAX(F1619,0.1)^2),1/3))),IFERROR(W1619,0)-(MIN(ABS(IFERROR(AF1619,0))*$D$18,ABS((MAX($D$16,POWER((ABS(K1619)^2)/($I$5*MAX(F1619,0.1)^2),1/3)))-IFERROR(W1619,0))))))),MAX($D$16,POWER((ABS(K1619)^2)/($I$5*MAX(F1619,0.1)^2),1/3))),MAX($D$16,IFERROR(W1619,0)))))))</f>
        <v/>
      </c>
      <c r="X1619">
        <f>((F1619)+(G1619)*(W1619))*(W1619)</f>
        <v/>
      </c>
      <c r="Y1619">
        <f>(((F1619)+(G1619)*(W1619))*(W1619))/MAX((F1619)+2*(W1619)*SQRT(1+(G1619)^2),1E-6)</f>
        <v/>
      </c>
      <c r="Z1619">
        <f>ABS(K1619)/MAX(((F1619)+(G1619)*(W1619))*(W1619),1E-6)</f>
        <v/>
      </c>
      <c r="AA1619">
        <f>E1619+W1619</f>
        <v/>
      </c>
      <c r="AB1619">
        <f>AA1619+((ABS(K1619)/MAX(((F1619)+(G1619)*(W1619))*(W1619),1E-6))^2)/(2*$I$5)</f>
        <v/>
      </c>
      <c r="AC1619">
        <f>((ABS(K1619)*$D$6)/(MAX(((F1619)+(G1619)*(W1619))*(W1619),1E-6)*MAX(((((F1619)+(G1619)*(W1619))*(W1619))/MAX((F1619)+2*(W1619)*SQRT(1+(G1619)^2),1E-6))^(2/3),1E-6)))^2</f>
        <v/>
      </c>
      <c r="AD1619">
        <f>ABS(ABS(K1619)/MAX(((F1619)+(G1619)*(W1619))*(W1619),1E-6))/SQRT($I$5*MAX((((F1619)+(G1619)*(W1619))*(W1619))/MAX((F1619)+2*(G1619)*(W1619),1E-6),1E-6))</f>
        <v/>
      </c>
      <c r="AE1619">
        <f>((F1619)*(W1619)^2)/2+(G1619)*(W1619)^3/3+(ABS(K1619)^2)/($I$5*MAX(((F1619)+(G1619)*(W1619))*(W1619),1E-6))</f>
        <v/>
      </c>
      <c r="AF1619">
        <f>IF($D$20=0,0,IFERROR(AB1620+(((AC1619+AC1620)/2)*J1620)+(IF(Z1619&gt;Z1620,$D$8*((Z1619^2-Z1620^2)/(2*$I$5)),$D$9*((Z1620^2-Z1619^2)/(2*$I$5)))+($D$10*(ABS(I1620)/90)*(MAX(Z1619^2,Z1620^2)/(2*$I$5))))-AB1619,0))</f>
        <v/>
      </c>
      <c r="AG1619">
        <f>IF($D$20=0,1,IFERROR(IF(ROUND(AD1619,3)=1,1,IF(AND(ABS(AF1619)&lt;$D$19,AD1619&lt;1),1,0)),0))</f>
        <v/>
      </c>
      <c r="AH1619">
        <f>IFERROR(IF(V35="Supercritical",MAX($D$16,IFERROR(L1619,MAX($D$16,POWER((ABS(K1619)^2)/($I$5*MAX(F1619,0.1)^2),1/3)))),IF(V35="Subcritical",MAX($D$16,IFERROR(W1619,MAX($D$16,POWER((ABS(K1619)^2)/($I$5*MAX(F1619,0.1)^2),1/3)))),IF(AND(IFERROR(V1619,0)=1,IFERROR(AG1619,0)=1),IF(IFERROR(T1619,-1E99)&gt;=IFERROR(AE1619,-1E99),MAX($D$16,IFERROR(L1619,MAX($D$16,POWER((ABS(K1619)^2)/($I$5*MAX(F1619,0.1)^2),1/3)))),MAX($D$16,IFERROR(W1619,MAX($D$16,POWER((ABS(K1619)^2)/($I$5*MAX(F1619,0.1)^2),1/3))))),IF(IFERROR(V1619,0)=1,MAX($D$16,IFERROR(L1619,MAX($D$16,POWER((ABS(K1619)^2)/($I$5*MAX(F1619,0.1)^2),1/3)))),IF(IFERROR(AG1619,0)=1,MAX($D$16,IFERROR(W1619,MAX($D$16,POWER((ABS(K1619)^2)/($I$5*MAX(F1619,0.1)^2),1/3)))),MAX($D$16,POWER((ABS(K1619)^2)/($I$5*MAX(F1619,0.1)^2),1/3))))))),MAX($D$16,POWER((ABS(K1619)^2)/($I$5*MAX(F1619,0.1)^2),1/3)))</f>
        <v/>
      </c>
      <c r="AI1619">
        <f>E1619+AH1619</f>
        <v/>
      </c>
      <c r="AJ1619">
        <f>AI1619+((ABS(K1619)/MAX(((F1619)+(G1619)*(AH1619))*(AH1619),1E-6))^2)/(2*$I$5)</f>
        <v/>
      </c>
      <c r="AL1619" t="n">
        <v>635.5</v>
      </c>
      <c r="AM1619" t="n">
        <v>0</v>
      </c>
      <c r="AN1619">
        <f>IF($D$20=0,IFERROR(AN1619,0),IF(($D$12*MAX(J1619,0.1)*POWER(MAX(0,AI1619-AL1619),1.5))&lt;=0,0,MAX(0,IFERROR(AN1619,0)+($D$25*(($D$12*MAX(J1619,0.1)*POWER(MAX(0,AI1619-AL1619),1.5))-IFERROR(AN1619,0))))))</f>
        <v/>
      </c>
      <c r="AO1619">
        <f>AM1619+AN1619</f>
        <v/>
      </c>
      <c r="AP1619">
        <f>AP1618+AO1619</f>
        <v/>
      </c>
      <c r="AQ1619">
        <f>ABS(ABS(K1619)/MAX(((F1619)+(G1619)*(AH1619))*(AH1619),1E-6))/SQRT($I$5*MAX((((F1619)+(G1619)*(AH1619))*(AH1619))/MAX((F1619)+2*(G1619)*(AH1619),1E-6),1E-6))</f>
        <v/>
      </c>
      <c r="AR1619">
        <f>IF(AQ1619&lt;1,"Subcritical","Supercritical")</f>
        <v/>
      </c>
      <c r="AS1619">
        <f>((ABS(K1619)*$D$6)/(MAX(((F1619)+(G1619)*(AH1619))*(AH1619),1E-6)*MAX(((((F1619)+(G1619)*(AH1619))*(AH1619))/MAX((F1619)+2*(AH1619)*SQRT(1+(G1619)^2),1E-6))^(2/3),1E-6)))^2</f>
        <v/>
      </c>
    </row>
    <row r="1620">
      <c r="A1620" t="n">
        <v>14</v>
      </c>
      <c r="B1620" t="n">
        <v>12.943</v>
      </c>
      <c r="C1620" t="n">
        <v>616077.053</v>
      </c>
      <c r="D1620" t="n">
        <v>3096616.601</v>
      </c>
      <c r="E1620" t="n">
        <v>631.5</v>
      </c>
      <c r="F1620" t="n">
        <v>5.2</v>
      </c>
      <c r="G1620" t="n">
        <v>0</v>
      </c>
      <c r="H1620" t="inlineStr">
        <is>
          <t>Normal</t>
        </is>
      </c>
      <c r="I1620" t="n">
        <v>0.028</v>
      </c>
      <c r="J1620">
        <f>B1620-B1619</f>
        <v/>
      </c>
      <c r="K1620">
        <f>MAX(0.05,K1619-AO1619)</f>
        <v/>
      </c>
      <c r="L1620">
        <f>IF($D$20=0,IFERROR(L1619,MAX($D$16,POWER((ABS(K1620)^2)/($I$5*MAX(F1620,0.1)^2),1/3))),IF(IFERROR(V1619,0)=0,IFERROR(L1619,MAX($D$16,POWER((ABS(K1620)^2)/($I$5*MAX(F1620,0.1)^2),1/3))),IF(OR(IFERROR(L1620,0)=0,IFERROR(S1619,0)&lt;1,IFERROR(S1620,0)&lt;1),MAX($D$16,POWER((ABS(K1620)^2)/($I$5*MAX(F1620,0.1)^2),1/3)),IF(IFERROR(U1620,0)&gt;0,MAX($D$16,IFERROR(L1620,0)+((IFERROR(U1620,0))*$D$18*IF((IFERROR(S1620,0))&lt;1,1,-1))),IF(IFERROR(U1620,0)&lt;0,IF(ABS((MAX($D$16,POWER((ABS(K1620)^2)/($I$5*MAX(F1620,0.1)^2),1/3)))-IFERROR(L1620,0))&gt;$D$19,MAX($D$16,IF((MAX($D$16,POWER((ABS(K1620)^2)/($I$5*MAX(F1620,0.1)^2),1/3)))&gt;IFERROR(L1620,0),MIN((MAX($D$16,POWER((ABS(K1620)^2)/($I$5*MAX(F1620,0.1)^2),1/3))),IFERROR(L1620,0)+(MIN(ABS(IFERROR(U1620,0))*$D$18,ABS((MAX($D$16,POWER((ABS(K1620)^2)/($I$5*MAX(F1620,0.1)^2),1/3)))-IFERROR(L1620,0))))),MAX((MAX($D$16,POWER((ABS(K1620)^2)/($I$5*MAX(F1620,0.1)^2),1/3))),IFERROR(L1620,0)-(MIN(ABS(IFERROR(U1620,0))*$D$18,ABS((MAX($D$16,POWER((ABS(K1620)^2)/($I$5*MAX(F1620,0.1)^2),1/3)))-IFERROR(L1620,0))))))),MAX($D$16,POWER((ABS(K1620)^2)/($I$5*MAX(F1620,0.1)^2),1/3))),MAX($D$16,IFERROR(L1620,0)))))))</f>
        <v/>
      </c>
      <c r="M1620">
        <f>((F1620)+(G1620)*(L1620))*(L1620)</f>
        <v/>
      </c>
      <c r="N1620">
        <f>(((F1620)+(G1620)*(L1620))*(L1620))/MAX((F1620)+2*(L1620)*SQRT(1+(G1620)^2),1E-6)</f>
        <v/>
      </c>
      <c r="O1620">
        <f>ABS(K1620)/MAX(((F1620)+(G1620)*(L1620))*(L1620),1E-6)</f>
        <v/>
      </c>
      <c r="P1620">
        <f>E1620+L1620</f>
        <v/>
      </c>
      <c r="Q1620">
        <f>P1620+((ABS(K1620)/MAX(((F1620)+(G1620)*(L1620))*(L1620),1E-6))^2)/(2*$I$5)</f>
        <v/>
      </c>
      <c r="R1620">
        <f>((ABS(K1620)*$D$6)/(MAX(((F1620)+(G1620)*(L1620))*(L1620),1E-6)*MAX(((((F1620)+(G1620)*(L1620))*(L1620))/MAX((F1620)+2*(L1620)*SQRT(1+(G1620)^2),1E-6))^(2/3),1E-6)))^2</f>
        <v/>
      </c>
      <c r="S1620">
        <f>ABS(ABS(K1620)/MAX(((F1620)+(G1620)*(L1620))*(L1620),1E-6))/SQRT($I$5*MAX((((F1620)+(G1620)*(L1620))*(L1620))/MAX((F1620)+2*(G1620)*(L1620),1E-6),1E-6))</f>
        <v/>
      </c>
      <c r="T1620">
        <f>((F1620)*(L1620)^2)/2+(G1620)*(L1620)^3/3+(ABS(K1620)^2)/($I$5*MAX(((F1620)+(G1620)*(L1620))*(L1620),1E-6))</f>
        <v/>
      </c>
      <c r="U1620">
        <f>IF($D$20=0,0,IFERROR(Q1619-(((R1619+R1620)/2)*J1620)-(IF(O1619&gt;O1620,$D$8*((O1619^2-O1620^2)/(2*$I$5)),$D$9*((O1620^2-O1619^2)/(2*$I$5)))+($D$10*(ABS(I1620)/90)*(MAX(O1619^2,O1620^2)/(2*$I$5))))-Q1620,0))</f>
        <v/>
      </c>
      <c r="V1620">
        <f>IF($D$20=0,1,IFERROR(IF(ROUND(S1620,3)=1,1,IF(AND(ABS(U1620)&lt;$D$19,S1620&gt;1),1,0)),0))</f>
        <v/>
      </c>
      <c r="W1620">
        <f>IF($D$20=0,IFERROR(W1621,MAX($D$16,POWER((ABS(K1620)^2)/($I$5*MAX(F1620,0.1)^2),1/3))),IF(IFERROR(AG1621,0)=0,IFERROR(W1621,MAX($D$16,POWER((ABS(K1620)^2)/($I$5*MAX(F1620,0.1)^2),1/3))),IF(OR(IFERROR(W1620,0)=0,IFERROR(AD1621,0)&gt;1),MAX($D$16,POWER((ABS(K1620)^2)/($I$5*MAX(F1620,0.1)^2),1/3)),IF(IFERROR(AF1620,0)&gt;0,MAX($D$16,IFERROR(W1620,0)+((IFERROR(AF1620,0))*$D$18*IF((IFERROR(AD1620,0))&lt;1,1,-1))),IF(IFERROR(AF1620,0)&lt;0,IF(ABS((MAX($D$16,POWER((ABS(K1620)^2)/($I$5*MAX(F1620,0.1)^2),1/3)))-IFERROR(W1620,0))&gt;$D$19,MAX($D$16,IF((MAX($D$16,POWER((ABS(K1620)^2)/($I$5*MAX(F1620,0.1)^2),1/3)))&gt;IFERROR(W1620,0),MIN((MAX($D$16,POWER((ABS(K1620)^2)/($I$5*MAX(F1620,0.1)^2),1/3))),IFERROR(W1620,0)+(MIN(ABS(IFERROR(AF1620,0))*$D$18,ABS((MAX($D$16,POWER((ABS(K1620)^2)/($I$5*MAX(F1620,0.1)^2),1/3)))-IFERROR(W1620,0))))),MAX((MAX($D$16,POWER((ABS(K1620)^2)/($I$5*MAX(F1620,0.1)^2),1/3))),IFERROR(W1620,0)-(MIN(ABS(IFERROR(AF1620,0))*$D$18,ABS((MAX($D$16,POWER((ABS(K1620)^2)/($I$5*MAX(F1620,0.1)^2),1/3)))-IFERROR(W1620,0))))))),MAX($D$16,POWER((ABS(K1620)^2)/($I$5*MAX(F1620,0.1)^2),1/3))),MAX($D$16,IFERROR(W1620,0)))))))</f>
        <v/>
      </c>
      <c r="X1620">
        <f>((F1620)+(G1620)*(W1620))*(W1620)</f>
        <v/>
      </c>
      <c r="Y1620">
        <f>(((F1620)+(G1620)*(W1620))*(W1620))/MAX((F1620)+2*(W1620)*SQRT(1+(G1620)^2),1E-6)</f>
        <v/>
      </c>
      <c r="Z1620">
        <f>ABS(K1620)/MAX(((F1620)+(G1620)*(W1620))*(W1620),1E-6)</f>
        <v/>
      </c>
      <c r="AA1620">
        <f>E1620+W1620</f>
        <v/>
      </c>
      <c r="AB1620">
        <f>AA1620+((ABS(K1620)/MAX(((F1620)+(G1620)*(W1620))*(W1620),1E-6))^2)/(2*$I$5)</f>
        <v/>
      </c>
      <c r="AC1620">
        <f>((ABS(K1620)*$D$6)/(MAX(((F1620)+(G1620)*(W1620))*(W1620),1E-6)*MAX(((((F1620)+(G1620)*(W1620))*(W1620))/MAX((F1620)+2*(W1620)*SQRT(1+(G1620)^2),1E-6))^(2/3),1E-6)))^2</f>
        <v/>
      </c>
      <c r="AD1620">
        <f>ABS(ABS(K1620)/MAX(((F1620)+(G1620)*(W1620))*(W1620),1E-6))/SQRT($I$5*MAX((((F1620)+(G1620)*(W1620))*(W1620))/MAX((F1620)+2*(G1620)*(W1620),1E-6),1E-6))</f>
        <v/>
      </c>
      <c r="AE1620">
        <f>((F1620)*(W1620)^2)/2+(G1620)*(W1620)^3/3+(ABS(K1620)^2)/($I$5*MAX(((F1620)+(G1620)*(W1620))*(W1620),1E-6))</f>
        <v/>
      </c>
      <c r="AF1620">
        <f>IF($D$20=0,0,IFERROR(AB1621+(((AC1620+AC1621)/2)*J1621)+(IF(Z1620&gt;Z1621,$D$8*((Z1620^2-Z1621^2)/(2*$I$5)),$D$9*((Z1621^2-Z1620^2)/(2*$I$5)))+($D$10*(ABS(I1621)/90)*(MAX(Z1620^2,Z1621^2)/(2*$I$5))))-AB1620,0))</f>
        <v/>
      </c>
      <c r="AG1620">
        <f>IF($D$20=0,1,IFERROR(IF(ROUND(AD1620,3)=1,1,IF(AND(ABS(AF1620)&lt;$D$19,AD1620&lt;1),1,0)),0))</f>
        <v/>
      </c>
      <c r="AH1620">
        <f>IFERROR(IF(V35="Supercritical",MAX($D$16,IFERROR(L1620,MAX($D$16,POWER((ABS(K1620)^2)/($I$5*MAX(F1620,0.1)^2),1/3)))),IF(V35="Subcritical",MAX($D$16,IFERROR(W1620,MAX($D$16,POWER((ABS(K1620)^2)/($I$5*MAX(F1620,0.1)^2),1/3)))),IF(AND(IFERROR(V1620,0)=1,IFERROR(AG1620,0)=1),IF(IFERROR(T1620,-1E99)&gt;=IFERROR(AE1620,-1E99),MAX($D$16,IFERROR(L1620,MAX($D$16,POWER((ABS(K1620)^2)/($I$5*MAX(F1620,0.1)^2),1/3)))),MAX($D$16,IFERROR(W1620,MAX($D$16,POWER((ABS(K1620)^2)/($I$5*MAX(F1620,0.1)^2),1/3))))),IF(IFERROR(V1620,0)=1,MAX($D$16,IFERROR(L1620,MAX($D$16,POWER((ABS(K1620)^2)/($I$5*MAX(F1620,0.1)^2),1/3)))),IF(IFERROR(AG1620,0)=1,MAX($D$16,IFERROR(W1620,MAX($D$16,POWER((ABS(K1620)^2)/($I$5*MAX(F1620,0.1)^2),1/3)))),MAX($D$16,POWER((ABS(K1620)^2)/($I$5*MAX(F1620,0.1)^2),1/3))))))),MAX($D$16,POWER((ABS(K1620)^2)/($I$5*MAX(F1620,0.1)^2),1/3)))</f>
        <v/>
      </c>
      <c r="AI1620">
        <f>E1620+AH1620</f>
        <v/>
      </c>
      <c r="AJ1620">
        <f>AI1620+((ABS(K1620)/MAX(((F1620)+(G1620)*(AH1620))*(AH1620),1E-6))^2)/(2*$I$5)</f>
        <v/>
      </c>
      <c r="AL1620" t="n">
        <v>635.5</v>
      </c>
      <c r="AM1620" t="n">
        <v>0</v>
      </c>
      <c r="AN1620">
        <f>IF($D$20=0,IFERROR(AN1620,0),IF(($D$12*MAX(J1620,0.1)*POWER(MAX(0,AI1620-AL1620),1.5))&lt;=0,0,MAX(0,IFERROR(AN1620,0)+($D$25*(($D$12*MAX(J1620,0.1)*POWER(MAX(0,AI1620-AL1620),1.5))-IFERROR(AN1620,0))))))</f>
        <v/>
      </c>
      <c r="AO1620">
        <f>AM1620+AN1620</f>
        <v/>
      </c>
      <c r="AP1620">
        <f>AP1619+AO1620</f>
        <v/>
      </c>
      <c r="AQ1620">
        <f>ABS(ABS(K1620)/MAX(((F1620)+(G1620)*(AH1620))*(AH1620),1E-6))/SQRT($I$5*MAX((((F1620)+(G1620)*(AH1620))*(AH1620))/MAX((F1620)+2*(G1620)*(AH1620),1E-6),1E-6))</f>
        <v/>
      </c>
      <c r="AR1620">
        <f>IF(AQ1620&lt;1,"Subcritical","Supercritical")</f>
        <v/>
      </c>
      <c r="AS1620">
        <f>((ABS(K1620)*$D$6)/(MAX(((F1620)+(G1620)*(AH1620))*(AH1620),1E-6)*MAX(((((F1620)+(G1620)*(AH1620))*(AH1620))/MAX((F1620)+2*(AH1620)*SQRT(1+(G1620)^2),1E-6))^(2/3),1E-6)))^2</f>
        <v/>
      </c>
    </row>
    <row r="1621">
      <c r="A1621" t="n">
        <v>15</v>
      </c>
      <c r="B1621" t="n">
        <v>13.944</v>
      </c>
      <c r="C1621" t="n">
        <v>616077.545</v>
      </c>
      <c r="D1621" t="n">
        <v>3096615.73</v>
      </c>
      <c r="E1621" t="n">
        <v>631.5</v>
      </c>
      <c r="F1621" t="n">
        <v>5.125</v>
      </c>
      <c r="G1621" t="n">
        <v>0</v>
      </c>
      <c r="H1621" t="inlineStr">
        <is>
          <t>Normal</t>
        </is>
      </c>
      <c r="I1621" t="n">
        <v>0.05</v>
      </c>
      <c r="J1621">
        <f>B1621-B1620</f>
        <v/>
      </c>
      <c r="K1621">
        <f>MAX(0.05,K1620-AO1620)</f>
        <v/>
      </c>
      <c r="L1621">
        <f>IF($D$20=0,IFERROR(L1620,MAX($D$16,POWER((ABS(K1621)^2)/($I$5*MAX(F1621,0.1)^2),1/3))),IF(IFERROR(V1620,0)=0,IFERROR(L1620,MAX($D$16,POWER((ABS(K1621)^2)/($I$5*MAX(F1621,0.1)^2),1/3))),IF(OR(IFERROR(L1621,0)=0,IFERROR(S1620,0)&lt;1,IFERROR(S1621,0)&lt;1),MAX($D$16,POWER((ABS(K1621)^2)/($I$5*MAX(F1621,0.1)^2),1/3)),IF(IFERROR(U1621,0)&gt;0,MAX($D$16,IFERROR(L1621,0)+((IFERROR(U1621,0))*$D$18*IF((IFERROR(S1621,0))&lt;1,1,-1))),IF(IFERROR(U1621,0)&lt;0,IF(ABS((MAX($D$16,POWER((ABS(K1621)^2)/($I$5*MAX(F1621,0.1)^2),1/3)))-IFERROR(L1621,0))&gt;$D$19,MAX($D$16,IF((MAX($D$16,POWER((ABS(K1621)^2)/($I$5*MAX(F1621,0.1)^2),1/3)))&gt;IFERROR(L1621,0),MIN((MAX($D$16,POWER((ABS(K1621)^2)/($I$5*MAX(F1621,0.1)^2),1/3))),IFERROR(L1621,0)+(MIN(ABS(IFERROR(U1621,0))*$D$18,ABS((MAX($D$16,POWER((ABS(K1621)^2)/($I$5*MAX(F1621,0.1)^2),1/3)))-IFERROR(L1621,0))))),MAX((MAX($D$16,POWER((ABS(K1621)^2)/($I$5*MAX(F1621,0.1)^2),1/3))),IFERROR(L1621,0)-(MIN(ABS(IFERROR(U1621,0))*$D$18,ABS((MAX($D$16,POWER((ABS(K1621)^2)/($I$5*MAX(F1621,0.1)^2),1/3)))-IFERROR(L1621,0))))))),MAX($D$16,POWER((ABS(K1621)^2)/($I$5*MAX(F1621,0.1)^2),1/3))),MAX($D$16,IFERROR(L1621,0)))))))</f>
        <v/>
      </c>
      <c r="M1621">
        <f>((F1621)+(G1621)*(L1621))*(L1621)</f>
        <v/>
      </c>
      <c r="N1621">
        <f>(((F1621)+(G1621)*(L1621))*(L1621))/MAX((F1621)+2*(L1621)*SQRT(1+(G1621)^2),1E-6)</f>
        <v/>
      </c>
      <c r="O1621">
        <f>ABS(K1621)/MAX(((F1621)+(G1621)*(L1621))*(L1621),1E-6)</f>
        <v/>
      </c>
      <c r="P1621">
        <f>E1621+L1621</f>
        <v/>
      </c>
      <c r="Q1621">
        <f>P1621+((ABS(K1621)/MAX(((F1621)+(G1621)*(L1621))*(L1621),1E-6))^2)/(2*$I$5)</f>
        <v/>
      </c>
      <c r="R1621">
        <f>((ABS(K1621)*$D$6)/(MAX(((F1621)+(G1621)*(L1621))*(L1621),1E-6)*MAX(((((F1621)+(G1621)*(L1621))*(L1621))/MAX((F1621)+2*(L1621)*SQRT(1+(G1621)^2),1E-6))^(2/3),1E-6)))^2</f>
        <v/>
      </c>
      <c r="S1621">
        <f>ABS(ABS(K1621)/MAX(((F1621)+(G1621)*(L1621))*(L1621),1E-6))/SQRT($I$5*MAX((((F1621)+(G1621)*(L1621))*(L1621))/MAX((F1621)+2*(G1621)*(L1621),1E-6),1E-6))</f>
        <v/>
      </c>
      <c r="T1621">
        <f>((F1621)*(L1621)^2)/2+(G1621)*(L1621)^3/3+(ABS(K1621)^2)/($I$5*MAX(((F1621)+(G1621)*(L1621))*(L1621),1E-6))</f>
        <v/>
      </c>
      <c r="U1621">
        <f>IF($D$20=0,0,IFERROR(Q1620-(((R1620+R1621)/2)*J1621)-(IF(O1620&gt;O1621,$D$8*((O1620^2-O1621^2)/(2*$I$5)),$D$9*((O1621^2-O1620^2)/(2*$I$5)))+($D$10*(ABS(I1621)/90)*(MAX(O1620^2,O1621^2)/(2*$I$5))))-Q1621,0))</f>
        <v/>
      </c>
      <c r="V1621">
        <f>IF($D$20=0,1,IFERROR(IF(ROUND(S1621,3)=1,1,IF(AND(ABS(U1621)&lt;$D$19,S1621&gt;1),1,0)),0))</f>
        <v/>
      </c>
      <c r="W1621">
        <f>IF($D$20=0,IFERROR(W1622,MAX($D$16,POWER((ABS(K1621)^2)/($I$5*MAX(F1621,0.1)^2),1/3))),IF(IFERROR(AG1622,0)=0,IFERROR(W1622,MAX($D$16,POWER((ABS(K1621)^2)/($I$5*MAX(F1621,0.1)^2),1/3))),IF(OR(IFERROR(W1621,0)=0,IFERROR(AD1622,0)&gt;1),MAX($D$16,POWER((ABS(K1621)^2)/($I$5*MAX(F1621,0.1)^2),1/3)),IF(IFERROR(AF1621,0)&gt;0,MAX($D$16,IFERROR(W1621,0)+((IFERROR(AF1621,0))*$D$18*IF((IFERROR(AD1621,0))&lt;1,1,-1))),IF(IFERROR(AF1621,0)&lt;0,IF(ABS((MAX($D$16,POWER((ABS(K1621)^2)/($I$5*MAX(F1621,0.1)^2),1/3)))-IFERROR(W1621,0))&gt;$D$19,MAX($D$16,IF((MAX($D$16,POWER((ABS(K1621)^2)/($I$5*MAX(F1621,0.1)^2),1/3)))&gt;IFERROR(W1621,0),MIN((MAX($D$16,POWER((ABS(K1621)^2)/($I$5*MAX(F1621,0.1)^2),1/3))),IFERROR(W1621,0)+(MIN(ABS(IFERROR(AF1621,0))*$D$18,ABS((MAX($D$16,POWER((ABS(K1621)^2)/($I$5*MAX(F1621,0.1)^2),1/3)))-IFERROR(W1621,0))))),MAX((MAX($D$16,POWER((ABS(K1621)^2)/($I$5*MAX(F1621,0.1)^2),1/3))),IFERROR(W1621,0)-(MIN(ABS(IFERROR(AF1621,0))*$D$18,ABS((MAX($D$16,POWER((ABS(K1621)^2)/($I$5*MAX(F1621,0.1)^2),1/3)))-IFERROR(W1621,0))))))),MAX($D$16,POWER((ABS(K1621)^2)/($I$5*MAX(F1621,0.1)^2),1/3))),MAX($D$16,IFERROR(W1621,0)))))))</f>
        <v/>
      </c>
      <c r="X1621">
        <f>((F1621)+(G1621)*(W1621))*(W1621)</f>
        <v/>
      </c>
      <c r="Y1621">
        <f>(((F1621)+(G1621)*(W1621))*(W1621))/MAX((F1621)+2*(W1621)*SQRT(1+(G1621)^2),1E-6)</f>
        <v/>
      </c>
      <c r="Z1621">
        <f>ABS(K1621)/MAX(((F1621)+(G1621)*(W1621))*(W1621),1E-6)</f>
        <v/>
      </c>
      <c r="AA1621">
        <f>E1621+W1621</f>
        <v/>
      </c>
      <c r="AB1621">
        <f>AA1621+((ABS(K1621)/MAX(((F1621)+(G1621)*(W1621))*(W1621),1E-6))^2)/(2*$I$5)</f>
        <v/>
      </c>
      <c r="AC1621">
        <f>((ABS(K1621)*$D$6)/(MAX(((F1621)+(G1621)*(W1621))*(W1621),1E-6)*MAX(((((F1621)+(G1621)*(W1621))*(W1621))/MAX((F1621)+2*(W1621)*SQRT(1+(G1621)^2),1E-6))^(2/3),1E-6)))^2</f>
        <v/>
      </c>
      <c r="AD1621">
        <f>ABS(ABS(K1621)/MAX(((F1621)+(G1621)*(W1621))*(W1621),1E-6))/SQRT($I$5*MAX((((F1621)+(G1621)*(W1621))*(W1621))/MAX((F1621)+2*(G1621)*(W1621),1E-6),1E-6))</f>
        <v/>
      </c>
      <c r="AE1621">
        <f>((F1621)*(W1621)^2)/2+(G1621)*(W1621)^3/3+(ABS(K1621)^2)/($I$5*MAX(((F1621)+(G1621)*(W1621))*(W1621),1E-6))</f>
        <v/>
      </c>
      <c r="AF1621">
        <f>IF($D$20=0,0,IFERROR(AB1622+(((AC1621+AC1622)/2)*J1622)+(IF(Z1621&gt;Z1622,$D$8*((Z1621^2-Z1622^2)/(2*$I$5)),$D$9*((Z1622^2-Z1621^2)/(2*$I$5)))+($D$10*(ABS(I1622)/90)*(MAX(Z1621^2,Z1622^2)/(2*$I$5))))-AB1621,0))</f>
        <v/>
      </c>
      <c r="AG1621">
        <f>IF($D$20=0,1,IFERROR(IF(ROUND(AD1621,3)=1,1,IF(AND(ABS(AF1621)&lt;$D$19,AD1621&lt;1),1,0)),0))</f>
        <v/>
      </c>
      <c r="AH1621">
        <f>IFERROR(IF(V35="Supercritical",MAX($D$16,IFERROR(L1621,MAX($D$16,POWER((ABS(K1621)^2)/($I$5*MAX(F1621,0.1)^2),1/3)))),IF(V35="Subcritical",MAX($D$16,IFERROR(W1621,MAX($D$16,POWER((ABS(K1621)^2)/($I$5*MAX(F1621,0.1)^2),1/3)))),IF(AND(IFERROR(V1621,0)=1,IFERROR(AG1621,0)=1),IF(IFERROR(T1621,-1E99)&gt;=IFERROR(AE1621,-1E99),MAX($D$16,IFERROR(L1621,MAX($D$16,POWER((ABS(K1621)^2)/($I$5*MAX(F1621,0.1)^2),1/3)))),MAX($D$16,IFERROR(W1621,MAX($D$16,POWER((ABS(K1621)^2)/($I$5*MAX(F1621,0.1)^2),1/3))))),IF(IFERROR(V1621,0)=1,MAX($D$16,IFERROR(L1621,MAX($D$16,POWER((ABS(K1621)^2)/($I$5*MAX(F1621,0.1)^2),1/3)))),IF(IFERROR(AG1621,0)=1,MAX($D$16,IFERROR(W1621,MAX($D$16,POWER((ABS(K1621)^2)/($I$5*MAX(F1621,0.1)^2),1/3)))),MAX($D$16,POWER((ABS(K1621)^2)/($I$5*MAX(F1621,0.1)^2),1/3))))))),MAX($D$16,POWER((ABS(K1621)^2)/($I$5*MAX(F1621,0.1)^2),1/3)))</f>
        <v/>
      </c>
      <c r="AI1621">
        <f>E1621+AH1621</f>
        <v/>
      </c>
      <c r="AJ1621">
        <f>AI1621+((ABS(K1621)/MAX(((F1621)+(G1621)*(AH1621))*(AH1621),1E-6))^2)/(2*$I$5)</f>
        <v/>
      </c>
      <c r="AL1621" t="n">
        <v>635.5</v>
      </c>
      <c r="AM1621" t="n">
        <v>0</v>
      </c>
      <c r="AN1621">
        <f>IF($D$20=0,IFERROR(AN1621,0),IF(($D$12*MAX(J1621,0.1)*POWER(MAX(0,AI1621-AL1621),1.5))&lt;=0,0,MAX(0,IFERROR(AN1621,0)+($D$25*(($D$12*MAX(J1621,0.1)*POWER(MAX(0,AI1621-AL1621),1.5))-IFERROR(AN1621,0))))))</f>
        <v/>
      </c>
      <c r="AO1621">
        <f>AM1621+AN1621</f>
        <v/>
      </c>
      <c r="AP1621">
        <f>AP1620+AO1621</f>
        <v/>
      </c>
      <c r="AQ1621">
        <f>ABS(ABS(K1621)/MAX(((F1621)+(G1621)*(AH1621))*(AH1621),1E-6))/SQRT($I$5*MAX((((F1621)+(G1621)*(AH1621))*(AH1621))/MAX((F1621)+2*(G1621)*(AH1621),1E-6),1E-6))</f>
        <v/>
      </c>
      <c r="AR1621">
        <f>IF(AQ1621&lt;1,"Subcritical","Supercritical")</f>
        <v/>
      </c>
      <c r="AS1621">
        <f>((ABS(K1621)*$D$6)/(MAX(((F1621)+(G1621)*(AH1621))*(AH1621),1E-6)*MAX(((((F1621)+(G1621)*(AH1621))*(AH1621))/MAX((F1621)+2*(AH1621)*SQRT(1+(G1621)^2),1E-6))^(2/3),1E-6)))^2</f>
        <v/>
      </c>
    </row>
    <row r="1622">
      <c r="A1622" t="n">
        <v>16</v>
      </c>
      <c r="B1622" t="n">
        <v>14.944</v>
      </c>
      <c r="C1622" t="n">
        <v>616078.036</v>
      </c>
      <c r="D1622" t="n">
        <v>3096614.859</v>
      </c>
      <c r="E1622" t="n">
        <v>631.5</v>
      </c>
      <c r="F1622" t="n">
        <v>5.051</v>
      </c>
      <c r="G1622" t="n">
        <v>0</v>
      </c>
      <c r="H1622" t="inlineStr">
        <is>
          <t>Normal</t>
        </is>
      </c>
      <c r="I1622" t="n">
        <v>0.05</v>
      </c>
      <c r="J1622">
        <f>B1622-B1621</f>
        <v/>
      </c>
      <c r="K1622">
        <f>MAX(0.05,K1621-AO1621)</f>
        <v/>
      </c>
      <c r="L1622">
        <f>IF($D$20=0,IFERROR(L1621,MAX($D$16,POWER((ABS(K1622)^2)/($I$5*MAX(F1622,0.1)^2),1/3))),IF(IFERROR(V1621,0)=0,IFERROR(L1621,MAX($D$16,POWER((ABS(K1622)^2)/($I$5*MAX(F1622,0.1)^2),1/3))),IF(OR(IFERROR(L1622,0)=0,IFERROR(S1621,0)&lt;1,IFERROR(S1622,0)&lt;1),MAX($D$16,POWER((ABS(K1622)^2)/($I$5*MAX(F1622,0.1)^2),1/3)),IF(IFERROR(U1622,0)&gt;0,MAX($D$16,IFERROR(L1622,0)+((IFERROR(U1622,0))*$D$18*IF((IFERROR(S1622,0))&lt;1,1,-1))),IF(IFERROR(U1622,0)&lt;0,IF(ABS((MAX($D$16,POWER((ABS(K1622)^2)/($I$5*MAX(F1622,0.1)^2),1/3)))-IFERROR(L1622,0))&gt;$D$19,MAX($D$16,IF((MAX($D$16,POWER((ABS(K1622)^2)/($I$5*MAX(F1622,0.1)^2),1/3)))&gt;IFERROR(L1622,0),MIN((MAX($D$16,POWER((ABS(K1622)^2)/($I$5*MAX(F1622,0.1)^2),1/3))),IFERROR(L1622,0)+(MIN(ABS(IFERROR(U1622,0))*$D$18,ABS((MAX($D$16,POWER((ABS(K1622)^2)/($I$5*MAX(F1622,0.1)^2),1/3)))-IFERROR(L1622,0))))),MAX((MAX($D$16,POWER((ABS(K1622)^2)/($I$5*MAX(F1622,0.1)^2),1/3))),IFERROR(L1622,0)-(MIN(ABS(IFERROR(U1622,0))*$D$18,ABS((MAX($D$16,POWER((ABS(K1622)^2)/($I$5*MAX(F1622,0.1)^2),1/3)))-IFERROR(L1622,0))))))),MAX($D$16,POWER((ABS(K1622)^2)/($I$5*MAX(F1622,0.1)^2),1/3))),MAX($D$16,IFERROR(L1622,0)))))))</f>
        <v/>
      </c>
      <c r="M1622">
        <f>((F1622)+(G1622)*(L1622))*(L1622)</f>
        <v/>
      </c>
      <c r="N1622">
        <f>(((F1622)+(G1622)*(L1622))*(L1622))/MAX((F1622)+2*(L1622)*SQRT(1+(G1622)^2),1E-6)</f>
        <v/>
      </c>
      <c r="O1622">
        <f>ABS(K1622)/MAX(((F1622)+(G1622)*(L1622))*(L1622),1E-6)</f>
        <v/>
      </c>
      <c r="P1622">
        <f>E1622+L1622</f>
        <v/>
      </c>
      <c r="Q1622">
        <f>P1622+((ABS(K1622)/MAX(((F1622)+(G1622)*(L1622))*(L1622),1E-6))^2)/(2*$I$5)</f>
        <v/>
      </c>
      <c r="R1622">
        <f>((ABS(K1622)*$D$6)/(MAX(((F1622)+(G1622)*(L1622))*(L1622),1E-6)*MAX(((((F1622)+(G1622)*(L1622))*(L1622))/MAX((F1622)+2*(L1622)*SQRT(1+(G1622)^2),1E-6))^(2/3),1E-6)))^2</f>
        <v/>
      </c>
      <c r="S1622">
        <f>ABS(ABS(K1622)/MAX(((F1622)+(G1622)*(L1622))*(L1622),1E-6))/SQRT($I$5*MAX((((F1622)+(G1622)*(L1622))*(L1622))/MAX((F1622)+2*(G1622)*(L1622),1E-6),1E-6))</f>
        <v/>
      </c>
      <c r="T1622">
        <f>((F1622)*(L1622)^2)/2+(G1622)*(L1622)^3/3+(ABS(K1622)^2)/($I$5*MAX(((F1622)+(G1622)*(L1622))*(L1622),1E-6))</f>
        <v/>
      </c>
      <c r="U1622">
        <f>IF($D$20=0,0,IFERROR(Q1621-(((R1621+R1622)/2)*J1622)-(IF(O1621&gt;O1622,$D$8*((O1621^2-O1622^2)/(2*$I$5)),$D$9*((O1622^2-O1621^2)/(2*$I$5)))+($D$10*(ABS(I1622)/90)*(MAX(O1621^2,O1622^2)/(2*$I$5))))-Q1622,0))</f>
        <v/>
      </c>
      <c r="V1622">
        <f>IF($D$20=0,1,IFERROR(IF(ROUND(S1622,3)=1,1,IF(AND(ABS(U1622)&lt;$D$19,S1622&gt;1),1,0)),0))</f>
        <v/>
      </c>
      <c r="W1622">
        <f>IF($D$20=0,IFERROR(W1623,MAX($D$16,POWER((ABS(K1622)^2)/($I$5*MAX(F1622,0.1)^2),1/3))),IF(IFERROR(AG1623,0)=0,IFERROR(W1623,MAX($D$16,POWER((ABS(K1622)^2)/($I$5*MAX(F1622,0.1)^2),1/3))),IF(OR(IFERROR(W1622,0)=0,IFERROR(AD1623,0)&gt;1),MAX($D$16,POWER((ABS(K1622)^2)/($I$5*MAX(F1622,0.1)^2),1/3)),IF(IFERROR(AF1622,0)&gt;0,MAX($D$16,IFERROR(W1622,0)+((IFERROR(AF1622,0))*$D$18*IF((IFERROR(AD1622,0))&lt;1,1,-1))),IF(IFERROR(AF1622,0)&lt;0,IF(ABS((MAX($D$16,POWER((ABS(K1622)^2)/($I$5*MAX(F1622,0.1)^2),1/3)))-IFERROR(W1622,0))&gt;$D$19,MAX($D$16,IF((MAX($D$16,POWER((ABS(K1622)^2)/($I$5*MAX(F1622,0.1)^2),1/3)))&gt;IFERROR(W1622,0),MIN((MAX($D$16,POWER((ABS(K1622)^2)/($I$5*MAX(F1622,0.1)^2),1/3))),IFERROR(W1622,0)+(MIN(ABS(IFERROR(AF1622,0))*$D$18,ABS((MAX($D$16,POWER((ABS(K1622)^2)/($I$5*MAX(F1622,0.1)^2),1/3)))-IFERROR(W1622,0))))),MAX((MAX($D$16,POWER((ABS(K1622)^2)/($I$5*MAX(F1622,0.1)^2),1/3))),IFERROR(W1622,0)-(MIN(ABS(IFERROR(AF1622,0))*$D$18,ABS((MAX($D$16,POWER((ABS(K1622)^2)/($I$5*MAX(F1622,0.1)^2),1/3)))-IFERROR(W1622,0))))))),MAX($D$16,POWER((ABS(K1622)^2)/($I$5*MAX(F1622,0.1)^2),1/3))),MAX($D$16,IFERROR(W1622,0)))))))</f>
        <v/>
      </c>
      <c r="X1622">
        <f>((F1622)+(G1622)*(W1622))*(W1622)</f>
        <v/>
      </c>
      <c r="Y1622">
        <f>(((F1622)+(G1622)*(W1622))*(W1622))/MAX((F1622)+2*(W1622)*SQRT(1+(G1622)^2),1E-6)</f>
        <v/>
      </c>
      <c r="Z1622">
        <f>ABS(K1622)/MAX(((F1622)+(G1622)*(W1622))*(W1622),1E-6)</f>
        <v/>
      </c>
      <c r="AA1622">
        <f>E1622+W1622</f>
        <v/>
      </c>
      <c r="AB1622">
        <f>AA1622+((ABS(K1622)/MAX(((F1622)+(G1622)*(W1622))*(W1622),1E-6))^2)/(2*$I$5)</f>
        <v/>
      </c>
      <c r="AC1622">
        <f>((ABS(K1622)*$D$6)/(MAX(((F1622)+(G1622)*(W1622))*(W1622),1E-6)*MAX(((((F1622)+(G1622)*(W1622))*(W1622))/MAX((F1622)+2*(W1622)*SQRT(1+(G1622)^2),1E-6))^(2/3),1E-6)))^2</f>
        <v/>
      </c>
      <c r="AD1622">
        <f>ABS(ABS(K1622)/MAX(((F1622)+(G1622)*(W1622))*(W1622),1E-6))/SQRT($I$5*MAX((((F1622)+(G1622)*(W1622))*(W1622))/MAX((F1622)+2*(G1622)*(W1622),1E-6),1E-6))</f>
        <v/>
      </c>
      <c r="AE1622">
        <f>((F1622)*(W1622)^2)/2+(G1622)*(W1622)^3/3+(ABS(K1622)^2)/($I$5*MAX(((F1622)+(G1622)*(W1622))*(W1622),1E-6))</f>
        <v/>
      </c>
      <c r="AF1622">
        <f>IF($D$20=0,0,IFERROR(AB1623+(((AC1622+AC1623)/2)*J1623)+(IF(Z1622&gt;Z1623,$D$8*((Z1622^2-Z1623^2)/(2*$I$5)),$D$9*((Z1623^2-Z1622^2)/(2*$I$5)))+($D$10*(ABS(I1623)/90)*(MAX(Z1622^2,Z1623^2)/(2*$I$5))))-AB1622,0))</f>
        <v/>
      </c>
      <c r="AG1622">
        <f>IF($D$20=0,1,IFERROR(IF(ROUND(AD1622,3)=1,1,IF(AND(ABS(AF1622)&lt;$D$19,AD1622&lt;1),1,0)),0))</f>
        <v/>
      </c>
      <c r="AH1622">
        <f>IFERROR(IF(V35="Supercritical",MAX($D$16,IFERROR(L1622,MAX($D$16,POWER((ABS(K1622)^2)/($I$5*MAX(F1622,0.1)^2),1/3)))),IF(V35="Subcritical",MAX($D$16,IFERROR(W1622,MAX($D$16,POWER((ABS(K1622)^2)/($I$5*MAX(F1622,0.1)^2),1/3)))),IF(AND(IFERROR(V1622,0)=1,IFERROR(AG1622,0)=1),IF(IFERROR(T1622,-1E99)&gt;=IFERROR(AE1622,-1E99),MAX($D$16,IFERROR(L1622,MAX($D$16,POWER((ABS(K1622)^2)/($I$5*MAX(F1622,0.1)^2),1/3)))),MAX($D$16,IFERROR(W1622,MAX($D$16,POWER((ABS(K1622)^2)/($I$5*MAX(F1622,0.1)^2),1/3))))),IF(IFERROR(V1622,0)=1,MAX($D$16,IFERROR(L1622,MAX($D$16,POWER((ABS(K1622)^2)/($I$5*MAX(F1622,0.1)^2),1/3)))),IF(IFERROR(AG1622,0)=1,MAX($D$16,IFERROR(W1622,MAX($D$16,POWER((ABS(K1622)^2)/($I$5*MAX(F1622,0.1)^2),1/3)))),MAX($D$16,POWER((ABS(K1622)^2)/($I$5*MAX(F1622,0.1)^2),1/3))))))),MAX($D$16,POWER((ABS(K1622)^2)/($I$5*MAX(F1622,0.1)^2),1/3)))</f>
        <v/>
      </c>
      <c r="AI1622">
        <f>E1622+AH1622</f>
        <v/>
      </c>
      <c r="AJ1622">
        <f>AI1622+((ABS(K1622)/MAX(((F1622)+(G1622)*(AH1622))*(AH1622),1E-6))^2)/(2*$I$5)</f>
        <v/>
      </c>
      <c r="AL1622" t="n">
        <v>635.5</v>
      </c>
      <c r="AM1622" t="n">
        <v>0</v>
      </c>
      <c r="AN1622">
        <f>IF($D$20=0,IFERROR(AN1622,0),IF(($D$12*MAX(J1622,0.1)*POWER(MAX(0,AI1622-AL1622),1.5))&lt;=0,0,MAX(0,IFERROR(AN1622,0)+($D$25*(($D$12*MAX(J1622,0.1)*POWER(MAX(0,AI1622-AL1622),1.5))-IFERROR(AN1622,0))))))</f>
        <v/>
      </c>
      <c r="AO1622">
        <f>AM1622+AN1622</f>
        <v/>
      </c>
      <c r="AP1622">
        <f>AP1621+AO1622</f>
        <v/>
      </c>
      <c r="AQ1622">
        <f>ABS(ABS(K1622)/MAX(((F1622)+(G1622)*(AH1622))*(AH1622),1E-6))/SQRT($I$5*MAX((((F1622)+(G1622)*(AH1622))*(AH1622))/MAX((F1622)+2*(G1622)*(AH1622),1E-6),1E-6))</f>
        <v/>
      </c>
      <c r="AR1622">
        <f>IF(AQ1622&lt;1,"Subcritical","Supercritical")</f>
        <v/>
      </c>
      <c r="AS1622">
        <f>((ABS(K1622)*$D$6)/(MAX(((F1622)+(G1622)*(AH1622))*(AH1622),1E-6)*MAX(((((F1622)+(G1622)*(AH1622))*(AH1622))/MAX((F1622)+2*(AH1622)*SQRT(1+(G1622)^2),1E-6))^(2/3),1E-6)))^2</f>
        <v/>
      </c>
    </row>
    <row r="1623">
      <c r="A1623" t="n">
        <v>17</v>
      </c>
      <c r="B1623" t="n">
        <v>15.944</v>
      </c>
      <c r="C1623" t="n">
        <v>616078.528</v>
      </c>
      <c r="D1623" t="n">
        <v>3096613.988</v>
      </c>
      <c r="E1623" t="n">
        <v>631.5</v>
      </c>
      <c r="F1623" t="n">
        <v>4.976</v>
      </c>
      <c r="G1623" t="n">
        <v>0</v>
      </c>
      <c r="H1623" t="inlineStr">
        <is>
          <t>Normal</t>
        </is>
      </c>
      <c r="I1623" t="n">
        <v>0.05</v>
      </c>
      <c r="J1623">
        <f>B1623-B1622</f>
        <v/>
      </c>
      <c r="K1623">
        <f>MAX(0.05,K1622-AO1622)</f>
        <v/>
      </c>
      <c r="L1623">
        <f>IF($D$20=0,IFERROR(L1622,MAX($D$16,POWER((ABS(K1623)^2)/($I$5*MAX(F1623,0.1)^2),1/3))),IF(IFERROR(V1622,0)=0,IFERROR(L1622,MAX($D$16,POWER((ABS(K1623)^2)/($I$5*MAX(F1623,0.1)^2),1/3))),IF(OR(IFERROR(L1623,0)=0,IFERROR(S1622,0)&lt;1,IFERROR(S1623,0)&lt;1),MAX($D$16,POWER((ABS(K1623)^2)/($I$5*MAX(F1623,0.1)^2),1/3)),IF(IFERROR(U1623,0)&gt;0,MAX($D$16,IFERROR(L1623,0)+((IFERROR(U1623,0))*$D$18*IF((IFERROR(S1623,0))&lt;1,1,-1))),IF(IFERROR(U1623,0)&lt;0,IF(ABS((MAX($D$16,POWER((ABS(K1623)^2)/($I$5*MAX(F1623,0.1)^2),1/3)))-IFERROR(L1623,0))&gt;$D$19,MAX($D$16,IF((MAX($D$16,POWER((ABS(K1623)^2)/($I$5*MAX(F1623,0.1)^2),1/3)))&gt;IFERROR(L1623,0),MIN((MAX($D$16,POWER((ABS(K1623)^2)/($I$5*MAX(F1623,0.1)^2),1/3))),IFERROR(L1623,0)+(MIN(ABS(IFERROR(U1623,0))*$D$18,ABS((MAX($D$16,POWER((ABS(K1623)^2)/($I$5*MAX(F1623,0.1)^2),1/3)))-IFERROR(L1623,0))))),MAX((MAX($D$16,POWER((ABS(K1623)^2)/($I$5*MAX(F1623,0.1)^2),1/3))),IFERROR(L1623,0)-(MIN(ABS(IFERROR(U1623,0))*$D$18,ABS((MAX($D$16,POWER((ABS(K1623)^2)/($I$5*MAX(F1623,0.1)^2),1/3)))-IFERROR(L1623,0))))))),MAX($D$16,POWER((ABS(K1623)^2)/($I$5*MAX(F1623,0.1)^2),1/3))),MAX($D$16,IFERROR(L1623,0)))))))</f>
        <v/>
      </c>
      <c r="M1623">
        <f>((F1623)+(G1623)*(L1623))*(L1623)</f>
        <v/>
      </c>
      <c r="N1623">
        <f>(((F1623)+(G1623)*(L1623))*(L1623))/MAX((F1623)+2*(L1623)*SQRT(1+(G1623)^2),1E-6)</f>
        <v/>
      </c>
      <c r="O1623">
        <f>ABS(K1623)/MAX(((F1623)+(G1623)*(L1623))*(L1623),1E-6)</f>
        <v/>
      </c>
      <c r="P1623">
        <f>E1623+L1623</f>
        <v/>
      </c>
      <c r="Q1623">
        <f>P1623+((ABS(K1623)/MAX(((F1623)+(G1623)*(L1623))*(L1623),1E-6))^2)/(2*$I$5)</f>
        <v/>
      </c>
      <c r="R1623">
        <f>((ABS(K1623)*$D$6)/(MAX(((F1623)+(G1623)*(L1623))*(L1623),1E-6)*MAX(((((F1623)+(G1623)*(L1623))*(L1623))/MAX((F1623)+2*(L1623)*SQRT(1+(G1623)^2),1E-6))^(2/3),1E-6)))^2</f>
        <v/>
      </c>
      <c r="S1623">
        <f>ABS(ABS(K1623)/MAX(((F1623)+(G1623)*(L1623))*(L1623),1E-6))/SQRT($I$5*MAX((((F1623)+(G1623)*(L1623))*(L1623))/MAX((F1623)+2*(G1623)*(L1623),1E-6),1E-6))</f>
        <v/>
      </c>
      <c r="T1623">
        <f>((F1623)*(L1623)^2)/2+(G1623)*(L1623)^3/3+(ABS(K1623)^2)/($I$5*MAX(((F1623)+(G1623)*(L1623))*(L1623),1E-6))</f>
        <v/>
      </c>
      <c r="U1623">
        <f>IF($D$20=0,0,IFERROR(Q1622-(((R1622+R1623)/2)*J1623)-(IF(O1622&gt;O1623,$D$8*((O1622^2-O1623^2)/(2*$I$5)),$D$9*((O1623^2-O1622^2)/(2*$I$5)))+($D$10*(ABS(I1623)/90)*(MAX(O1622^2,O1623^2)/(2*$I$5))))-Q1623,0))</f>
        <v/>
      </c>
      <c r="V1623">
        <f>IF($D$20=0,1,IFERROR(IF(ROUND(S1623,3)=1,1,IF(AND(ABS(U1623)&lt;$D$19,S1623&gt;1),1,0)),0))</f>
        <v/>
      </c>
      <c r="W1623">
        <f>IF($D$20=0,IFERROR(W1624,MAX($D$16,POWER((ABS(K1623)^2)/($I$5*MAX(F1623,0.1)^2),1/3))),IF(IFERROR(AG1624,0)=0,IFERROR(W1624,MAX($D$16,POWER((ABS(K1623)^2)/($I$5*MAX(F1623,0.1)^2),1/3))),IF(OR(IFERROR(W1623,0)=0,IFERROR(AD1624,0)&gt;1),MAX($D$16,POWER((ABS(K1623)^2)/($I$5*MAX(F1623,0.1)^2),1/3)),IF(IFERROR(AF1623,0)&gt;0,MAX($D$16,IFERROR(W1623,0)+((IFERROR(AF1623,0))*$D$18*IF((IFERROR(AD1623,0))&lt;1,1,-1))),IF(IFERROR(AF1623,0)&lt;0,IF(ABS((MAX($D$16,POWER((ABS(K1623)^2)/($I$5*MAX(F1623,0.1)^2),1/3)))-IFERROR(W1623,0))&gt;$D$19,MAX($D$16,IF((MAX($D$16,POWER((ABS(K1623)^2)/($I$5*MAX(F1623,0.1)^2),1/3)))&gt;IFERROR(W1623,0),MIN((MAX($D$16,POWER((ABS(K1623)^2)/($I$5*MAX(F1623,0.1)^2),1/3))),IFERROR(W1623,0)+(MIN(ABS(IFERROR(AF1623,0))*$D$18,ABS((MAX($D$16,POWER((ABS(K1623)^2)/($I$5*MAX(F1623,0.1)^2),1/3)))-IFERROR(W1623,0))))),MAX((MAX($D$16,POWER((ABS(K1623)^2)/($I$5*MAX(F1623,0.1)^2),1/3))),IFERROR(W1623,0)-(MIN(ABS(IFERROR(AF1623,0))*$D$18,ABS((MAX($D$16,POWER((ABS(K1623)^2)/($I$5*MAX(F1623,0.1)^2),1/3)))-IFERROR(W1623,0))))))),MAX($D$16,POWER((ABS(K1623)^2)/($I$5*MAX(F1623,0.1)^2),1/3))),MAX($D$16,IFERROR(W1623,0)))))))</f>
        <v/>
      </c>
      <c r="X1623">
        <f>((F1623)+(G1623)*(W1623))*(W1623)</f>
        <v/>
      </c>
      <c r="Y1623">
        <f>(((F1623)+(G1623)*(W1623))*(W1623))/MAX((F1623)+2*(W1623)*SQRT(1+(G1623)^2),1E-6)</f>
        <v/>
      </c>
      <c r="Z1623">
        <f>ABS(K1623)/MAX(((F1623)+(G1623)*(W1623))*(W1623),1E-6)</f>
        <v/>
      </c>
      <c r="AA1623">
        <f>E1623+W1623</f>
        <v/>
      </c>
      <c r="AB1623">
        <f>AA1623+((ABS(K1623)/MAX(((F1623)+(G1623)*(W1623))*(W1623),1E-6))^2)/(2*$I$5)</f>
        <v/>
      </c>
      <c r="AC1623">
        <f>((ABS(K1623)*$D$6)/(MAX(((F1623)+(G1623)*(W1623))*(W1623),1E-6)*MAX(((((F1623)+(G1623)*(W1623))*(W1623))/MAX((F1623)+2*(W1623)*SQRT(1+(G1623)^2),1E-6))^(2/3),1E-6)))^2</f>
        <v/>
      </c>
      <c r="AD1623">
        <f>ABS(ABS(K1623)/MAX(((F1623)+(G1623)*(W1623))*(W1623),1E-6))/SQRT($I$5*MAX((((F1623)+(G1623)*(W1623))*(W1623))/MAX((F1623)+2*(G1623)*(W1623),1E-6),1E-6))</f>
        <v/>
      </c>
      <c r="AE1623">
        <f>((F1623)*(W1623)^2)/2+(G1623)*(W1623)^3/3+(ABS(K1623)^2)/($I$5*MAX(((F1623)+(G1623)*(W1623))*(W1623),1E-6))</f>
        <v/>
      </c>
      <c r="AF1623">
        <f>IF($D$20=0,0,IFERROR(AB1624+(((AC1623+AC1624)/2)*J1624)+(IF(Z1623&gt;Z1624,$D$8*((Z1623^2-Z1624^2)/(2*$I$5)),$D$9*((Z1624^2-Z1623^2)/(2*$I$5)))+($D$10*(ABS(I1624)/90)*(MAX(Z1623^2,Z1624^2)/(2*$I$5))))-AB1623,0))</f>
        <v/>
      </c>
      <c r="AG1623">
        <f>IF($D$20=0,1,IFERROR(IF(ROUND(AD1623,3)=1,1,IF(AND(ABS(AF1623)&lt;$D$19,AD1623&lt;1),1,0)),0))</f>
        <v/>
      </c>
      <c r="AH1623">
        <f>IFERROR(IF(V35="Supercritical",MAX($D$16,IFERROR(L1623,MAX($D$16,POWER((ABS(K1623)^2)/($I$5*MAX(F1623,0.1)^2),1/3)))),IF(V35="Subcritical",MAX($D$16,IFERROR(W1623,MAX($D$16,POWER((ABS(K1623)^2)/($I$5*MAX(F1623,0.1)^2),1/3)))),IF(AND(IFERROR(V1623,0)=1,IFERROR(AG1623,0)=1),IF(IFERROR(T1623,-1E99)&gt;=IFERROR(AE1623,-1E99),MAX($D$16,IFERROR(L1623,MAX($D$16,POWER((ABS(K1623)^2)/($I$5*MAX(F1623,0.1)^2),1/3)))),MAX($D$16,IFERROR(W1623,MAX($D$16,POWER((ABS(K1623)^2)/($I$5*MAX(F1623,0.1)^2),1/3))))),IF(IFERROR(V1623,0)=1,MAX($D$16,IFERROR(L1623,MAX($D$16,POWER((ABS(K1623)^2)/($I$5*MAX(F1623,0.1)^2),1/3)))),IF(IFERROR(AG1623,0)=1,MAX($D$16,IFERROR(W1623,MAX($D$16,POWER((ABS(K1623)^2)/($I$5*MAX(F1623,0.1)^2),1/3)))),MAX($D$16,POWER((ABS(K1623)^2)/($I$5*MAX(F1623,0.1)^2),1/3))))))),MAX($D$16,POWER((ABS(K1623)^2)/($I$5*MAX(F1623,0.1)^2),1/3)))</f>
        <v/>
      </c>
      <c r="AI1623">
        <f>E1623+AH1623</f>
        <v/>
      </c>
      <c r="AJ1623">
        <f>AI1623+((ABS(K1623)/MAX(((F1623)+(G1623)*(AH1623))*(AH1623),1E-6))^2)/(2*$I$5)</f>
        <v/>
      </c>
      <c r="AL1623" t="n">
        <v>635.5</v>
      </c>
      <c r="AM1623" t="n">
        <v>0</v>
      </c>
      <c r="AN1623">
        <f>IF($D$20=0,IFERROR(AN1623,0),IF(($D$12*MAX(J1623,0.1)*POWER(MAX(0,AI1623-AL1623),1.5))&lt;=0,0,MAX(0,IFERROR(AN1623,0)+($D$25*(($D$12*MAX(J1623,0.1)*POWER(MAX(0,AI1623-AL1623),1.5))-IFERROR(AN1623,0))))))</f>
        <v/>
      </c>
      <c r="AO1623">
        <f>AM1623+AN1623</f>
        <v/>
      </c>
      <c r="AP1623">
        <f>AP1622+AO1623</f>
        <v/>
      </c>
      <c r="AQ1623">
        <f>ABS(ABS(K1623)/MAX(((F1623)+(G1623)*(AH1623))*(AH1623),1E-6))/SQRT($I$5*MAX((((F1623)+(G1623)*(AH1623))*(AH1623))/MAX((F1623)+2*(G1623)*(AH1623),1E-6),1E-6))</f>
        <v/>
      </c>
      <c r="AR1623">
        <f>IF(AQ1623&lt;1,"Subcritical","Supercritical")</f>
        <v/>
      </c>
      <c r="AS1623">
        <f>((ABS(K1623)*$D$6)/(MAX(((F1623)+(G1623)*(AH1623))*(AH1623),1E-6)*MAX(((((F1623)+(G1623)*(AH1623))*(AH1623))/MAX((F1623)+2*(AH1623)*SQRT(1+(G1623)^2),1E-6))^(2/3),1E-6)))^2</f>
        <v/>
      </c>
    </row>
    <row r="1624">
      <c r="A1624" t="n">
        <v>18</v>
      </c>
      <c r="B1624" t="n">
        <v>16.944</v>
      </c>
      <c r="C1624" t="n">
        <v>616079.019</v>
      </c>
      <c r="D1624" t="n">
        <v>3096613.117</v>
      </c>
      <c r="E1624" t="n">
        <v>631.5</v>
      </c>
      <c r="F1624" t="n">
        <v>4.901</v>
      </c>
      <c r="G1624" t="n">
        <v>0</v>
      </c>
      <c r="H1624" t="inlineStr">
        <is>
          <t>Normal</t>
        </is>
      </c>
      <c r="I1624" t="n">
        <v>0.05</v>
      </c>
      <c r="J1624">
        <f>B1624-B1623</f>
        <v/>
      </c>
      <c r="K1624">
        <f>MAX(0.05,K1623-AO1623)</f>
        <v/>
      </c>
      <c r="L1624">
        <f>IF($D$20=0,IFERROR(L1623,MAX($D$16,POWER((ABS(K1624)^2)/($I$5*MAX(F1624,0.1)^2),1/3))),IF(IFERROR(V1623,0)=0,IFERROR(L1623,MAX($D$16,POWER((ABS(K1624)^2)/($I$5*MAX(F1624,0.1)^2),1/3))),IF(OR(IFERROR(L1624,0)=0,IFERROR(S1623,0)&lt;1,IFERROR(S1624,0)&lt;1),MAX($D$16,POWER((ABS(K1624)^2)/($I$5*MAX(F1624,0.1)^2),1/3)),IF(IFERROR(U1624,0)&gt;0,MAX($D$16,IFERROR(L1624,0)+((IFERROR(U1624,0))*$D$18*IF((IFERROR(S1624,0))&lt;1,1,-1))),IF(IFERROR(U1624,0)&lt;0,IF(ABS((MAX($D$16,POWER((ABS(K1624)^2)/($I$5*MAX(F1624,0.1)^2),1/3)))-IFERROR(L1624,0))&gt;$D$19,MAX($D$16,IF((MAX($D$16,POWER((ABS(K1624)^2)/($I$5*MAX(F1624,0.1)^2),1/3)))&gt;IFERROR(L1624,0),MIN((MAX($D$16,POWER((ABS(K1624)^2)/($I$5*MAX(F1624,0.1)^2),1/3))),IFERROR(L1624,0)+(MIN(ABS(IFERROR(U1624,0))*$D$18,ABS((MAX($D$16,POWER((ABS(K1624)^2)/($I$5*MAX(F1624,0.1)^2),1/3)))-IFERROR(L1624,0))))),MAX((MAX($D$16,POWER((ABS(K1624)^2)/($I$5*MAX(F1624,0.1)^2),1/3))),IFERROR(L1624,0)-(MIN(ABS(IFERROR(U1624,0))*$D$18,ABS((MAX($D$16,POWER((ABS(K1624)^2)/($I$5*MAX(F1624,0.1)^2),1/3)))-IFERROR(L1624,0))))))),MAX($D$16,POWER((ABS(K1624)^2)/($I$5*MAX(F1624,0.1)^2),1/3))),MAX($D$16,IFERROR(L1624,0)))))))</f>
        <v/>
      </c>
      <c r="M1624">
        <f>((F1624)+(G1624)*(L1624))*(L1624)</f>
        <v/>
      </c>
      <c r="N1624">
        <f>(((F1624)+(G1624)*(L1624))*(L1624))/MAX((F1624)+2*(L1624)*SQRT(1+(G1624)^2),1E-6)</f>
        <v/>
      </c>
      <c r="O1624">
        <f>ABS(K1624)/MAX(((F1624)+(G1624)*(L1624))*(L1624),1E-6)</f>
        <v/>
      </c>
      <c r="P1624">
        <f>E1624+L1624</f>
        <v/>
      </c>
      <c r="Q1624">
        <f>P1624+((ABS(K1624)/MAX(((F1624)+(G1624)*(L1624))*(L1624),1E-6))^2)/(2*$I$5)</f>
        <v/>
      </c>
      <c r="R1624">
        <f>((ABS(K1624)*$D$6)/(MAX(((F1624)+(G1624)*(L1624))*(L1624),1E-6)*MAX(((((F1624)+(G1624)*(L1624))*(L1624))/MAX((F1624)+2*(L1624)*SQRT(1+(G1624)^2),1E-6))^(2/3),1E-6)))^2</f>
        <v/>
      </c>
      <c r="S1624">
        <f>ABS(ABS(K1624)/MAX(((F1624)+(G1624)*(L1624))*(L1624),1E-6))/SQRT($I$5*MAX((((F1624)+(G1624)*(L1624))*(L1624))/MAX((F1624)+2*(G1624)*(L1624),1E-6),1E-6))</f>
        <v/>
      </c>
      <c r="T1624">
        <f>((F1624)*(L1624)^2)/2+(G1624)*(L1624)^3/3+(ABS(K1624)^2)/($I$5*MAX(((F1624)+(G1624)*(L1624))*(L1624),1E-6))</f>
        <v/>
      </c>
      <c r="U1624">
        <f>IF($D$20=0,0,IFERROR(Q1623-(((R1623+R1624)/2)*J1624)-(IF(O1623&gt;O1624,$D$8*((O1623^2-O1624^2)/(2*$I$5)),$D$9*((O1624^2-O1623^2)/(2*$I$5)))+($D$10*(ABS(I1624)/90)*(MAX(O1623^2,O1624^2)/(2*$I$5))))-Q1624,0))</f>
        <v/>
      </c>
      <c r="V1624">
        <f>IF($D$20=0,1,IFERROR(IF(ROUND(S1624,3)=1,1,IF(AND(ABS(U1624)&lt;$D$19,S1624&gt;1),1,0)),0))</f>
        <v/>
      </c>
      <c r="W1624">
        <f>IF($D$20=0,IFERROR(W1625,MAX($D$16,POWER((ABS(K1624)^2)/($I$5*MAX(F1624,0.1)^2),1/3))),IF(IFERROR(AG1625,0)=0,IFERROR(W1625,MAX($D$16,POWER((ABS(K1624)^2)/($I$5*MAX(F1624,0.1)^2),1/3))),IF(OR(IFERROR(W1624,0)=0,IFERROR(AD1625,0)&gt;1),MAX($D$16,POWER((ABS(K1624)^2)/($I$5*MAX(F1624,0.1)^2),1/3)),IF(IFERROR(AF1624,0)&gt;0,MAX($D$16,IFERROR(W1624,0)+((IFERROR(AF1624,0))*$D$18*IF((IFERROR(AD1624,0))&lt;1,1,-1))),IF(IFERROR(AF1624,0)&lt;0,IF(ABS((MAX($D$16,POWER((ABS(K1624)^2)/($I$5*MAX(F1624,0.1)^2),1/3)))-IFERROR(W1624,0))&gt;$D$19,MAX($D$16,IF((MAX($D$16,POWER((ABS(K1624)^2)/($I$5*MAX(F1624,0.1)^2),1/3)))&gt;IFERROR(W1624,0),MIN((MAX($D$16,POWER((ABS(K1624)^2)/($I$5*MAX(F1624,0.1)^2),1/3))),IFERROR(W1624,0)+(MIN(ABS(IFERROR(AF1624,0))*$D$18,ABS((MAX($D$16,POWER((ABS(K1624)^2)/($I$5*MAX(F1624,0.1)^2),1/3)))-IFERROR(W1624,0))))),MAX((MAX($D$16,POWER((ABS(K1624)^2)/($I$5*MAX(F1624,0.1)^2),1/3))),IFERROR(W1624,0)-(MIN(ABS(IFERROR(AF1624,0))*$D$18,ABS((MAX($D$16,POWER((ABS(K1624)^2)/($I$5*MAX(F1624,0.1)^2),1/3)))-IFERROR(W1624,0))))))),MAX($D$16,POWER((ABS(K1624)^2)/($I$5*MAX(F1624,0.1)^2),1/3))),MAX($D$16,IFERROR(W1624,0)))))))</f>
        <v/>
      </c>
      <c r="X1624">
        <f>((F1624)+(G1624)*(W1624))*(W1624)</f>
        <v/>
      </c>
      <c r="Y1624">
        <f>(((F1624)+(G1624)*(W1624))*(W1624))/MAX((F1624)+2*(W1624)*SQRT(1+(G1624)^2),1E-6)</f>
        <v/>
      </c>
      <c r="Z1624">
        <f>ABS(K1624)/MAX(((F1624)+(G1624)*(W1624))*(W1624),1E-6)</f>
        <v/>
      </c>
      <c r="AA1624">
        <f>E1624+W1624</f>
        <v/>
      </c>
      <c r="AB1624">
        <f>AA1624+((ABS(K1624)/MAX(((F1624)+(G1624)*(W1624))*(W1624),1E-6))^2)/(2*$I$5)</f>
        <v/>
      </c>
      <c r="AC1624">
        <f>((ABS(K1624)*$D$6)/(MAX(((F1624)+(G1624)*(W1624))*(W1624),1E-6)*MAX(((((F1624)+(G1624)*(W1624))*(W1624))/MAX((F1624)+2*(W1624)*SQRT(1+(G1624)^2),1E-6))^(2/3),1E-6)))^2</f>
        <v/>
      </c>
      <c r="AD1624">
        <f>ABS(ABS(K1624)/MAX(((F1624)+(G1624)*(W1624))*(W1624),1E-6))/SQRT($I$5*MAX((((F1624)+(G1624)*(W1624))*(W1624))/MAX((F1624)+2*(G1624)*(W1624),1E-6),1E-6))</f>
        <v/>
      </c>
      <c r="AE1624">
        <f>((F1624)*(W1624)^2)/2+(G1624)*(W1624)^3/3+(ABS(K1624)^2)/($I$5*MAX(((F1624)+(G1624)*(W1624))*(W1624),1E-6))</f>
        <v/>
      </c>
      <c r="AF1624">
        <f>IF($D$20=0,0,IFERROR(AB1625+(((AC1624+AC1625)/2)*J1625)+(IF(Z1624&gt;Z1625,$D$8*((Z1624^2-Z1625^2)/(2*$I$5)),$D$9*((Z1625^2-Z1624^2)/(2*$I$5)))+($D$10*(ABS(I1625)/90)*(MAX(Z1624^2,Z1625^2)/(2*$I$5))))-AB1624,0))</f>
        <v/>
      </c>
      <c r="AG1624">
        <f>IF($D$20=0,1,IFERROR(IF(ROUND(AD1624,3)=1,1,IF(AND(ABS(AF1624)&lt;$D$19,AD1624&lt;1),1,0)),0))</f>
        <v/>
      </c>
      <c r="AH1624">
        <f>IFERROR(IF(V35="Supercritical",MAX($D$16,IFERROR(L1624,MAX($D$16,POWER((ABS(K1624)^2)/($I$5*MAX(F1624,0.1)^2),1/3)))),IF(V35="Subcritical",MAX($D$16,IFERROR(W1624,MAX($D$16,POWER((ABS(K1624)^2)/($I$5*MAX(F1624,0.1)^2),1/3)))),IF(AND(IFERROR(V1624,0)=1,IFERROR(AG1624,0)=1),IF(IFERROR(T1624,-1E99)&gt;=IFERROR(AE1624,-1E99),MAX($D$16,IFERROR(L1624,MAX($D$16,POWER((ABS(K1624)^2)/($I$5*MAX(F1624,0.1)^2),1/3)))),MAX($D$16,IFERROR(W1624,MAX($D$16,POWER((ABS(K1624)^2)/($I$5*MAX(F1624,0.1)^2),1/3))))),IF(IFERROR(V1624,0)=1,MAX($D$16,IFERROR(L1624,MAX($D$16,POWER((ABS(K1624)^2)/($I$5*MAX(F1624,0.1)^2),1/3)))),IF(IFERROR(AG1624,0)=1,MAX($D$16,IFERROR(W1624,MAX($D$16,POWER((ABS(K1624)^2)/($I$5*MAX(F1624,0.1)^2),1/3)))),MAX($D$16,POWER((ABS(K1624)^2)/($I$5*MAX(F1624,0.1)^2),1/3))))))),MAX($D$16,POWER((ABS(K1624)^2)/($I$5*MAX(F1624,0.1)^2),1/3)))</f>
        <v/>
      </c>
      <c r="AI1624">
        <f>E1624+AH1624</f>
        <v/>
      </c>
      <c r="AJ1624">
        <f>AI1624+((ABS(K1624)/MAX(((F1624)+(G1624)*(AH1624))*(AH1624),1E-6))^2)/(2*$I$5)</f>
        <v/>
      </c>
      <c r="AL1624" t="n">
        <v>635.5</v>
      </c>
      <c r="AM1624" t="n">
        <v>0</v>
      </c>
      <c r="AN1624">
        <f>IF($D$20=0,IFERROR(AN1624,0),IF(($D$12*MAX(J1624,0.1)*POWER(MAX(0,AI1624-AL1624),1.5))&lt;=0,0,MAX(0,IFERROR(AN1624,0)+($D$25*(($D$12*MAX(J1624,0.1)*POWER(MAX(0,AI1624-AL1624),1.5))-IFERROR(AN1624,0))))))</f>
        <v/>
      </c>
      <c r="AO1624">
        <f>AM1624+AN1624</f>
        <v/>
      </c>
      <c r="AP1624">
        <f>AP1623+AO1624</f>
        <v/>
      </c>
      <c r="AQ1624">
        <f>ABS(ABS(K1624)/MAX(((F1624)+(G1624)*(AH1624))*(AH1624),1E-6))/SQRT($I$5*MAX((((F1624)+(G1624)*(AH1624))*(AH1624))/MAX((F1624)+2*(G1624)*(AH1624),1E-6),1E-6))</f>
        <v/>
      </c>
      <c r="AR1624">
        <f>IF(AQ1624&lt;1,"Subcritical","Supercritical")</f>
        <v/>
      </c>
      <c r="AS1624">
        <f>((ABS(K1624)*$D$6)/(MAX(((F1624)+(G1624)*(AH1624))*(AH1624),1E-6)*MAX(((((F1624)+(G1624)*(AH1624))*(AH1624))/MAX((F1624)+2*(AH1624)*SQRT(1+(G1624)^2),1E-6))^(2/3),1E-6)))^2</f>
        <v/>
      </c>
    </row>
    <row r="1625">
      <c r="A1625" t="n">
        <v>19</v>
      </c>
      <c r="B1625" t="n">
        <v>17.944</v>
      </c>
      <c r="C1625" t="n">
        <v>616079.5110000001</v>
      </c>
      <c r="D1625" t="n">
        <v>3096612.246</v>
      </c>
      <c r="E1625" t="n">
        <v>631.5</v>
      </c>
      <c r="F1625" t="n">
        <v>4.826</v>
      </c>
      <c r="G1625" t="n">
        <v>0</v>
      </c>
      <c r="H1625" t="inlineStr">
        <is>
          <t>Normal</t>
        </is>
      </c>
      <c r="I1625" t="n">
        <v>0.05</v>
      </c>
      <c r="J1625">
        <f>B1625-B1624</f>
        <v/>
      </c>
      <c r="K1625">
        <f>MAX(0.05,K1624-AO1624)</f>
        <v/>
      </c>
      <c r="L1625">
        <f>IF($D$20=0,IFERROR(L1624,MAX($D$16,POWER((ABS(K1625)^2)/($I$5*MAX(F1625,0.1)^2),1/3))),IF(IFERROR(V1624,0)=0,IFERROR(L1624,MAX($D$16,POWER((ABS(K1625)^2)/($I$5*MAX(F1625,0.1)^2),1/3))),IF(OR(IFERROR(L1625,0)=0,IFERROR(S1624,0)&lt;1,IFERROR(S1625,0)&lt;1),MAX($D$16,POWER((ABS(K1625)^2)/($I$5*MAX(F1625,0.1)^2),1/3)),IF(IFERROR(U1625,0)&gt;0,MAX($D$16,IFERROR(L1625,0)+((IFERROR(U1625,0))*$D$18*IF((IFERROR(S1625,0))&lt;1,1,-1))),IF(IFERROR(U1625,0)&lt;0,IF(ABS((MAX($D$16,POWER((ABS(K1625)^2)/($I$5*MAX(F1625,0.1)^2),1/3)))-IFERROR(L1625,0))&gt;$D$19,MAX($D$16,IF((MAX($D$16,POWER((ABS(K1625)^2)/($I$5*MAX(F1625,0.1)^2),1/3)))&gt;IFERROR(L1625,0),MIN((MAX($D$16,POWER((ABS(K1625)^2)/($I$5*MAX(F1625,0.1)^2),1/3))),IFERROR(L1625,0)+(MIN(ABS(IFERROR(U1625,0))*$D$18,ABS((MAX($D$16,POWER((ABS(K1625)^2)/($I$5*MAX(F1625,0.1)^2),1/3)))-IFERROR(L1625,0))))),MAX((MAX($D$16,POWER((ABS(K1625)^2)/($I$5*MAX(F1625,0.1)^2),1/3))),IFERROR(L1625,0)-(MIN(ABS(IFERROR(U1625,0))*$D$18,ABS((MAX($D$16,POWER((ABS(K1625)^2)/($I$5*MAX(F1625,0.1)^2),1/3)))-IFERROR(L1625,0))))))),MAX($D$16,POWER((ABS(K1625)^2)/($I$5*MAX(F1625,0.1)^2),1/3))),MAX($D$16,IFERROR(L1625,0)))))))</f>
        <v/>
      </c>
      <c r="M1625">
        <f>((F1625)+(G1625)*(L1625))*(L1625)</f>
        <v/>
      </c>
      <c r="N1625">
        <f>(((F1625)+(G1625)*(L1625))*(L1625))/MAX((F1625)+2*(L1625)*SQRT(1+(G1625)^2),1E-6)</f>
        <v/>
      </c>
      <c r="O1625">
        <f>ABS(K1625)/MAX(((F1625)+(G1625)*(L1625))*(L1625),1E-6)</f>
        <v/>
      </c>
      <c r="P1625">
        <f>E1625+L1625</f>
        <v/>
      </c>
      <c r="Q1625">
        <f>P1625+((ABS(K1625)/MAX(((F1625)+(G1625)*(L1625))*(L1625),1E-6))^2)/(2*$I$5)</f>
        <v/>
      </c>
      <c r="R1625">
        <f>((ABS(K1625)*$D$6)/(MAX(((F1625)+(G1625)*(L1625))*(L1625),1E-6)*MAX(((((F1625)+(G1625)*(L1625))*(L1625))/MAX((F1625)+2*(L1625)*SQRT(1+(G1625)^2),1E-6))^(2/3),1E-6)))^2</f>
        <v/>
      </c>
      <c r="S1625">
        <f>ABS(ABS(K1625)/MAX(((F1625)+(G1625)*(L1625))*(L1625),1E-6))/SQRT($I$5*MAX((((F1625)+(G1625)*(L1625))*(L1625))/MAX((F1625)+2*(G1625)*(L1625),1E-6),1E-6))</f>
        <v/>
      </c>
      <c r="T1625">
        <f>((F1625)*(L1625)^2)/2+(G1625)*(L1625)^3/3+(ABS(K1625)^2)/($I$5*MAX(((F1625)+(G1625)*(L1625))*(L1625),1E-6))</f>
        <v/>
      </c>
      <c r="U1625">
        <f>IF($D$20=0,0,IFERROR(Q1624-(((R1624+R1625)/2)*J1625)-(IF(O1624&gt;O1625,$D$8*((O1624^2-O1625^2)/(2*$I$5)),$D$9*((O1625^2-O1624^2)/(2*$I$5)))+($D$10*(ABS(I1625)/90)*(MAX(O1624^2,O1625^2)/(2*$I$5))))-Q1625,0))</f>
        <v/>
      </c>
      <c r="V1625">
        <f>IF($D$20=0,1,IFERROR(IF(ROUND(S1625,3)=1,1,IF(AND(ABS(U1625)&lt;$D$19,S1625&gt;1),1,0)),0))</f>
        <v/>
      </c>
      <c r="W1625">
        <f>IF($D$20=0,IFERROR(W1626,MAX($D$16,POWER((ABS(K1625)^2)/($I$5*MAX(F1625,0.1)^2),1/3))),IF(IFERROR(AG1626,0)=0,IFERROR(W1626,MAX($D$16,POWER((ABS(K1625)^2)/($I$5*MAX(F1625,0.1)^2),1/3))),IF(OR(IFERROR(W1625,0)=0,IFERROR(AD1626,0)&gt;1),MAX($D$16,POWER((ABS(K1625)^2)/($I$5*MAX(F1625,0.1)^2),1/3)),IF(IFERROR(AF1625,0)&gt;0,MAX($D$16,IFERROR(W1625,0)+((IFERROR(AF1625,0))*$D$18*IF((IFERROR(AD1625,0))&lt;1,1,-1))),IF(IFERROR(AF1625,0)&lt;0,IF(ABS((MAX($D$16,POWER((ABS(K1625)^2)/($I$5*MAX(F1625,0.1)^2),1/3)))-IFERROR(W1625,0))&gt;$D$19,MAX($D$16,IF((MAX($D$16,POWER((ABS(K1625)^2)/($I$5*MAX(F1625,0.1)^2),1/3)))&gt;IFERROR(W1625,0),MIN((MAX($D$16,POWER((ABS(K1625)^2)/($I$5*MAX(F1625,0.1)^2),1/3))),IFERROR(W1625,0)+(MIN(ABS(IFERROR(AF1625,0))*$D$18,ABS((MAX($D$16,POWER((ABS(K1625)^2)/($I$5*MAX(F1625,0.1)^2),1/3)))-IFERROR(W1625,0))))),MAX((MAX($D$16,POWER((ABS(K1625)^2)/($I$5*MAX(F1625,0.1)^2),1/3))),IFERROR(W1625,0)-(MIN(ABS(IFERROR(AF1625,0))*$D$18,ABS((MAX($D$16,POWER((ABS(K1625)^2)/($I$5*MAX(F1625,0.1)^2),1/3)))-IFERROR(W1625,0))))))),MAX($D$16,POWER((ABS(K1625)^2)/($I$5*MAX(F1625,0.1)^2),1/3))),MAX($D$16,IFERROR(W1625,0)))))))</f>
        <v/>
      </c>
      <c r="X1625">
        <f>((F1625)+(G1625)*(W1625))*(W1625)</f>
        <v/>
      </c>
      <c r="Y1625">
        <f>(((F1625)+(G1625)*(W1625))*(W1625))/MAX((F1625)+2*(W1625)*SQRT(1+(G1625)^2),1E-6)</f>
        <v/>
      </c>
      <c r="Z1625">
        <f>ABS(K1625)/MAX(((F1625)+(G1625)*(W1625))*(W1625),1E-6)</f>
        <v/>
      </c>
      <c r="AA1625">
        <f>E1625+W1625</f>
        <v/>
      </c>
      <c r="AB1625">
        <f>AA1625+((ABS(K1625)/MAX(((F1625)+(G1625)*(W1625))*(W1625),1E-6))^2)/(2*$I$5)</f>
        <v/>
      </c>
      <c r="AC1625">
        <f>((ABS(K1625)*$D$6)/(MAX(((F1625)+(G1625)*(W1625))*(W1625),1E-6)*MAX(((((F1625)+(G1625)*(W1625))*(W1625))/MAX((F1625)+2*(W1625)*SQRT(1+(G1625)^2),1E-6))^(2/3),1E-6)))^2</f>
        <v/>
      </c>
      <c r="AD1625">
        <f>ABS(ABS(K1625)/MAX(((F1625)+(G1625)*(W1625))*(W1625),1E-6))/SQRT($I$5*MAX((((F1625)+(G1625)*(W1625))*(W1625))/MAX((F1625)+2*(G1625)*(W1625),1E-6),1E-6))</f>
        <v/>
      </c>
      <c r="AE1625">
        <f>((F1625)*(W1625)^2)/2+(G1625)*(W1625)^3/3+(ABS(K1625)^2)/($I$5*MAX(((F1625)+(G1625)*(W1625))*(W1625),1E-6))</f>
        <v/>
      </c>
      <c r="AF1625">
        <f>IF($D$20=0,0,IFERROR(AB1626+(((AC1625+AC1626)/2)*J1626)+(IF(Z1625&gt;Z1626,$D$8*((Z1625^2-Z1626^2)/(2*$I$5)),$D$9*((Z1626^2-Z1625^2)/(2*$I$5)))+($D$10*(ABS(I1626)/90)*(MAX(Z1625^2,Z1626^2)/(2*$I$5))))-AB1625,0))</f>
        <v/>
      </c>
      <c r="AG1625">
        <f>IF($D$20=0,1,IFERROR(IF(ROUND(AD1625,3)=1,1,IF(AND(ABS(AF1625)&lt;$D$19,AD1625&lt;1),1,0)),0))</f>
        <v/>
      </c>
      <c r="AH1625">
        <f>IFERROR(IF(V35="Supercritical",MAX($D$16,IFERROR(L1625,MAX($D$16,POWER((ABS(K1625)^2)/($I$5*MAX(F1625,0.1)^2),1/3)))),IF(V35="Subcritical",MAX($D$16,IFERROR(W1625,MAX($D$16,POWER((ABS(K1625)^2)/($I$5*MAX(F1625,0.1)^2),1/3)))),IF(AND(IFERROR(V1625,0)=1,IFERROR(AG1625,0)=1),IF(IFERROR(T1625,-1E99)&gt;=IFERROR(AE1625,-1E99),MAX($D$16,IFERROR(L1625,MAX($D$16,POWER((ABS(K1625)^2)/($I$5*MAX(F1625,0.1)^2),1/3)))),MAX($D$16,IFERROR(W1625,MAX($D$16,POWER((ABS(K1625)^2)/($I$5*MAX(F1625,0.1)^2),1/3))))),IF(IFERROR(V1625,0)=1,MAX($D$16,IFERROR(L1625,MAX($D$16,POWER((ABS(K1625)^2)/($I$5*MAX(F1625,0.1)^2),1/3)))),IF(IFERROR(AG1625,0)=1,MAX($D$16,IFERROR(W1625,MAX($D$16,POWER((ABS(K1625)^2)/($I$5*MAX(F1625,0.1)^2),1/3)))),MAX($D$16,POWER((ABS(K1625)^2)/($I$5*MAX(F1625,0.1)^2),1/3))))))),MAX($D$16,POWER((ABS(K1625)^2)/($I$5*MAX(F1625,0.1)^2),1/3)))</f>
        <v/>
      </c>
      <c r="AI1625">
        <f>E1625+AH1625</f>
        <v/>
      </c>
      <c r="AJ1625">
        <f>AI1625+((ABS(K1625)/MAX(((F1625)+(G1625)*(AH1625))*(AH1625),1E-6))^2)/(2*$I$5)</f>
        <v/>
      </c>
      <c r="AL1625" t="n">
        <v>635.5</v>
      </c>
      <c r="AM1625" t="n">
        <v>0</v>
      </c>
      <c r="AN1625">
        <f>IF($D$20=0,IFERROR(AN1625,0),IF(($D$12*MAX(J1625,0.1)*POWER(MAX(0,AI1625-AL1625),1.5))&lt;=0,0,MAX(0,IFERROR(AN1625,0)+($D$25*(($D$12*MAX(J1625,0.1)*POWER(MAX(0,AI1625-AL1625),1.5))-IFERROR(AN1625,0))))))</f>
        <v/>
      </c>
      <c r="AO1625">
        <f>AM1625+AN1625</f>
        <v/>
      </c>
      <c r="AP1625">
        <f>AP1624+AO1625</f>
        <v/>
      </c>
      <c r="AQ1625">
        <f>ABS(ABS(K1625)/MAX(((F1625)+(G1625)*(AH1625))*(AH1625),1E-6))/SQRT($I$5*MAX((((F1625)+(G1625)*(AH1625))*(AH1625))/MAX((F1625)+2*(G1625)*(AH1625),1E-6),1E-6))</f>
        <v/>
      </c>
      <c r="AR1625">
        <f>IF(AQ1625&lt;1,"Subcritical","Supercritical")</f>
        <v/>
      </c>
      <c r="AS1625">
        <f>((ABS(K1625)*$D$6)/(MAX(((F1625)+(G1625)*(AH1625))*(AH1625),1E-6)*MAX(((((F1625)+(G1625)*(AH1625))*(AH1625))/MAX((F1625)+2*(AH1625)*SQRT(1+(G1625)^2),1E-6))^(2/3),1E-6)))^2</f>
        <v/>
      </c>
    </row>
    <row r="1626">
      <c r="A1626" t="n">
        <v>20</v>
      </c>
      <c r="B1626" t="n">
        <v>18.944</v>
      </c>
      <c r="C1626" t="n">
        <v>616080.002</v>
      </c>
      <c r="D1626" t="n">
        <v>3096611.375</v>
      </c>
      <c r="E1626" t="n">
        <v>631.5</v>
      </c>
      <c r="F1626" t="n">
        <v>4.752</v>
      </c>
      <c r="G1626" t="n">
        <v>0</v>
      </c>
      <c r="H1626" t="inlineStr">
        <is>
          <t>Normal</t>
        </is>
      </c>
      <c r="I1626" t="n">
        <v>0.078</v>
      </c>
      <c r="J1626">
        <f>B1626-B1625</f>
        <v/>
      </c>
      <c r="K1626">
        <f>MAX(0.05,K1625-AO1625)</f>
        <v/>
      </c>
      <c r="L1626">
        <f>IF($D$20=0,IFERROR(L1625,MAX($D$16,POWER((ABS(K1626)^2)/($I$5*MAX(F1626,0.1)^2),1/3))),IF(IFERROR(V1625,0)=0,IFERROR(L1625,MAX($D$16,POWER((ABS(K1626)^2)/($I$5*MAX(F1626,0.1)^2),1/3))),IF(OR(IFERROR(L1626,0)=0,IFERROR(S1625,0)&lt;1,IFERROR(S1626,0)&lt;1),MAX($D$16,POWER((ABS(K1626)^2)/($I$5*MAX(F1626,0.1)^2),1/3)),IF(IFERROR(U1626,0)&gt;0,MAX($D$16,IFERROR(L1626,0)+((IFERROR(U1626,0))*$D$18*IF((IFERROR(S1626,0))&lt;1,1,-1))),IF(IFERROR(U1626,0)&lt;0,IF(ABS((MAX($D$16,POWER((ABS(K1626)^2)/($I$5*MAX(F1626,0.1)^2),1/3)))-IFERROR(L1626,0))&gt;$D$19,MAX($D$16,IF((MAX($D$16,POWER((ABS(K1626)^2)/($I$5*MAX(F1626,0.1)^2),1/3)))&gt;IFERROR(L1626,0),MIN((MAX($D$16,POWER((ABS(K1626)^2)/($I$5*MAX(F1626,0.1)^2),1/3))),IFERROR(L1626,0)+(MIN(ABS(IFERROR(U1626,0))*$D$18,ABS((MAX($D$16,POWER((ABS(K1626)^2)/($I$5*MAX(F1626,0.1)^2),1/3)))-IFERROR(L1626,0))))),MAX((MAX($D$16,POWER((ABS(K1626)^2)/($I$5*MAX(F1626,0.1)^2),1/3))),IFERROR(L1626,0)-(MIN(ABS(IFERROR(U1626,0))*$D$18,ABS((MAX($D$16,POWER((ABS(K1626)^2)/($I$5*MAX(F1626,0.1)^2),1/3)))-IFERROR(L1626,0))))))),MAX($D$16,POWER((ABS(K1626)^2)/($I$5*MAX(F1626,0.1)^2),1/3))),MAX($D$16,IFERROR(L1626,0)))))))</f>
        <v/>
      </c>
      <c r="M1626">
        <f>((F1626)+(G1626)*(L1626))*(L1626)</f>
        <v/>
      </c>
      <c r="N1626">
        <f>(((F1626)+(G1626)*(L1626))*(L1626))/MAX((F1626)+2*(L1626)*SQRT(1+(G1626)^2),1E-6)</f>
        <v/>
      </c>
      <c r="O1626">
        <f>ABS(K1626)/MAX(((F1626)+(G1626)*(L1626))*(L1626),1E-6)</f>
        <v/>
      </c>
      <c r="P1626">
        <f>E1626+L1626</f>
        <v/>
      </c>
      <c r="Q1626">
        <f>P1626+((ABS(K1626)/MAX(((F1626)+(G1626)*(L1626))*(L1626),1E-6))^2)/(2*$I$5)</f>
        <v/>
      </c>
      <c r="R1626">
        <f>((ABS(K1626)*$D$6)/(MAX(((F1626)+(G1626)*(L1626))*(L1626),1E-6)*MAX(((((F1626)+(G1626)*(L1626))*(L1626))/MAX((F1626)+2*(L1626)*SQRT(1+(G1626)^2),1E-6))^(2/3),1E-6)))^2</f>
        <v/>
      </c>
      <c r="S1626">
        <f>ABS(ABS(K1626)/MAX(((F1626)+(G1626)*(L1626))*(L1626),1E-6))/SQRT($I$5*MAX((((F1626)+(G1626)*(L1626))*(L1626))/MAX((F1626)+2*(G1626)*(L1626),1E-6),1E-6))</f>
        <v/>
      </c>
      <c r="T1626">
        <f>((F1626)*(L1626)^2)/2+(G1626)*(L1626)^3/3+(ABS(K1626)^2)/($I$5*MAX(((F1626)+(G1626)*(L1626))*(L1626),1E-6))</f>
        <v/>
      </c>
      <c r="U1626">
        <f>IF($D$20=0,0,IFERROR(Q1625-(((R1625+R1626)/2)*J1626)-(IF(O1625&gt;O1626,$D$8*((O1625^2-O1626^2)/(2*$I$5)),$D$9*((O1626^2-O1625^2)/(2*$I$5)))+($D$10*(ABS(I1626)/90)*(MAX(O1625^2,O1626^2)/(2*$I$5))))-Q1626,0))</f>
        <v/>
      </c>
      <c r="V1626">
        <f>IF($D$20=0,1,IFERROR(IF(ROUND(S1626,3)=1,1,IF(AND(ABS(U1626)&lt;$D$19,S1626&gt;1),1,0)),0))</f>
        <v/>
      </c>
      <c r="W1626">
        <f>IF($D$20=0,IFERROR(W1627,MAX($D$16,POWER((ABS(K1626)^2)/($I$5*MAX(F1626,0.1)^2),1/3))),IF(IFERROR(AG1627,0)=0,IFERROR(W1627,MAX($D$16,POWER((ABS(K1626)^2)/($I$5*MAX(F1626,0.1)^2),1/3))),IF(OR(IFERROR(W1626,0)=0,IFERROR(AD1627,0)&gt;1),MAX($D$16,POWER((ABS(K1626)^2)/($I$5*MAX(F1626,0.1)^2),1/3)),IF(IFERROR(AF1626,0)&gt;0,MAX($D$16,IFERROR(W1626,0)+((IFERROR(AF1626,0))*$D$18*IF((IFERROR(AD1626,0))&lt;1,1,-1))),IF(IFERROR(AF1626,0)&lt;0,IF(ABS((MAX($D$16,POWER((ABS(K1626)^2)/($I$5*MAX(F1626,0.1)^2),1/3)))-IFERROR(W1626,0))&gt;$D$19,MAX($D$16,IF((MAX($D$16,POWER((ABS(K1626)^2)/($I$5*MAX(F1626,0.1)^2),1/3)))&gt;IFERROR(W1626,0),MIN((MAX($D$16,POWER((ABS(K1626)^2)/($I$5*MAX(F1626,0.1)^2),1/3))),IFERROR(W1626,0)+(MIN(ABS(IFERROR(AF1626,0))*$D$18,ABS((MAX($D$16,POWER((ABS(K1626)^2)/($I$5*MAX(F1626,0.1)^2),1/3)))-IFERROR(W1626,0))))),MAX((MAX($D$16,POWER((ABS(K1626)^2)/($I$5*MAX(F1626,0.1)^2),1/3))),IFERROR(W1626,0)-(MIN(ABS(IFERROR(AF1626,0))*$D$18,ABS((MAX($D$16,POWER((ABS(K1626)^2)/($I$5*MAX(F1626,0.1)^2),1/3)))-IFERROR(W1626,0))))))),MAX($D$16,POWER((ABS(K1626)^2)/($I$5*MAX(F1626,0.1)^2),1/3))),MAX($D$16,IFERROR(W1626,0)))))))</f>
        <v/>
      </c>
      <c r="X1626">
        <f>((F1626)+(G1626)*(W1626))*(W1626)</f>
        <v/>
      </c>
      <c r="Y1626">
        <f>(((F1626)+(G1626)*(W1626))*(W1626))/MAX((F1626)+2*(W1626)*SQRT(1+(G1626)^2),1E-6)</f>
        <v/>
      </c>
      <c r="Z1626">
        <f>ABS(K1626)/MAX(((F1626)+(G1626)*(W1626))*(W1626),1E-6)</f>
        <v/>
      </c>
      <c r="AA1626">
        <f>E1626+W1626</f>
        <v/>
      </c>
      <c r="AB1626">
        <f>AA1626+((ABS(K1626)/MAX(((F1626)+(G1626)*(W1626))*(W1626),1E-6))^2)/(2*$I$5)</f>
        <v/>
      </c>
      <c r="AC1626">
        <f>((ABS(K1626)*$D$6)/(MAX(((F1626)+(G1626)*(W1626))*(W1626),1E-6)*MAX(((((F1626)+(G1626)*(W1626))*(W1626))/MAX((F1626)+2*(W1626)*SQRT(1+(G1626)^2),1E-6))^(2/3),1E-6)))^2</f>
        <v/>
      </c>
      <c r="AD1626">
        <f>ABS(ABS(K1626)/MAX(((F1626)+(G1626)*(W1626))*(W1626),1E-6))/SQRT($I$5*MAX((((F1626)+(G1626)*(W1626))*(W1626))/MAX((F1626)+2*(G1626)*(W1626),1E-6),1E-6))</f>
        <v/>
      </c>
      <c r="AE1626">
        <f>((F1626)*(W1626)^2)/2+(G1626)*(W1626)^3/3+(ABS(K1626)^2)/($I$5*MAX(((F1626)+(G1626)*(W1626))*(W1626),1E-6))</f>
        <v/>
      </c>
      <c r="AF1626">
        <f>IF($D$20=0,0,IFERROR(AB1627+(((AC1626+AC1627)/2)*J1627)+(IF(Z1626&gt;Z1627,$D$8*((Z1626^2-Z1627^2)/(2*$I$5)),$D$9*((Z1627^2-Z1626^2)/(2*$I$5)))+($D$10*(ABS(I1627)/90)*(MAX(Z1626^2,Z1627^2)/(2*$I$5))))-AB1626,0))</f>
        <v/>
      </c>
      <c r="AG1626">
        <f>IF($D$20=0,1,IFERROR(IF(ROUND(AD1626,3)=1,1,IF(AND(ABS(AF1626)&lt;$D$19,AD1626&lt;1),1,0)),0))</f>
        <v/>
      </c>
      <c r="AH1626">
        <f>IFERROR(IF(V35="Supercritical",MAX($D$16,IFERROR(L1626,MAX($D$16,POWER((ABS(K1626)^2)/($I$5*MAX(F1626,0.1)^2),1/3)))),IF(V35="Subcritical",MAX($D$16,IFERROR(W1626,MAX($D$16,POWER((ABS(K1626)^2)/($I$5*MAX(F1626,0.1)^2),1/3)))),IF(AND(IFERROR(V1626,0)=1,IFERROR(AG1626,0)=1),IF(IFERROR(T1626,-1E99)&gt;=IFERROR(AE1626,-1E99),MAX($D$16,IFERROR(L1626,MAX($D$16,POWER((ABS(K1626)^2)/($I$5*MAX(F1626,0.1)^2),1/3)))),MAX($D$16,IFERROR(W1626,MAX($D$16,POWER((ABS(K1626)^2)/($I$5*MAX(F1626,0.1)^2),1/3))))),IF(IFERROR(V1626,0)=1,MAX($D$16,IFERROR(L1626,MAX($D$16,POWER((ABS(K1626)^2)/($I$5*MAX(F1626,0.1)^2),1/3)))),IF(IFERROR(AG1626,0)=1,MAX($D$16,IFERROR(W1626,MAX($D$16,POWER((ABS(K1626)^2)/($I$5*MAX(F1626,0.1)^2),1/3)))),MAX($D$16,POWER((ABS(K1626)^2)/($I$5*MAX(F1626,0.1)^2),1/3))))))),MAX($D$16,POWER((ABS(K1626)^2)/($I$5*MAX(F1626,0.1)^2),1/3)))</f>
        <v/>
      </c>
      <c r="AI1626">
        <f>E1626+AH1626</f>
        <v/>
      </c>
      <c r="AJ1626">
        <f>AI1626+((ABS(K1626)/MAX(((F1626)+(G1626)*(AH1626))*(AH1626),1E-6))^2)/(2*$I$5)</f>
        <v/>
      </c>
      <c r="AL1626" t="n">
        <v>635.5</v>
      </c>
      <c r="AM1626" t="n">
        <v>0</v>
      </c>
      <c r="AN1626">
        <f>IF($D$20=0,IFERROR(AN1626,0),IF(($D$12*MAX(J1626,0.1)*POWER(MAX(0,AI1626-AL1626),1.5))&lt;=0,0,MAX(0,IFERROR(AN1626,0)+($D$25*(($D$12*MAX(J1626,0.1)*POWER(MAX(0,AI1626-AL1626),1.5))-IFERROR(AN1626,0))))))</f>
        <v/>
      </c>
      <c r="AO1626">
        <f>AM1626+AN1626</f>
        <v/>
      </c>
      <c r="AP1626">
        <f>AP1625+AO1626</f>
        <v/>
      </c>
      <c r="AQ1626">
        <f>ABS(ABS(K1626)/MAX(((F1626)+(G1626)*(AH1626))*(AH1626),1E-6))/SQRT($I$5*MAX((((F1626)+(G1626)*(AH1626))*(AH1626))/MAX((F1626)+2*(G1626)*(AH1626),1E-6),1E-6))</f>
        <v/>
      </c>
      <c r="AR1626">
        <f>IF(AQ1626&lt;1,"Subcritical","Supercritical")</f>
        <v/>
      </c>
      <c r="AS1626">
        <f>((ABS(K1626)*$D$6)/(MAX(((F1626)+(G1626)*(AH1626))*(AH1626),1E-6)*MAX(((((F1626)+(G1626)*(AH1626))*(AH1626))/MAX((F1626)+2*(AH1626)*SQRT(1+(G1626)^2),1E-6))^(2/3),1E-6)))^2</f>
        <v/>
      </c>
    </row>
    <row r="1627">
      <c r="A1627" t="n">
        <v>21</v>
      </c>
      <c r="B1627" t="n">
        <v>19.943</v>
      </c>
      <c r="C1627" t="n">
        <v>616080.4939999999</v>
      </c>
      <c r="D1627" t="n">
        <v>3096610.505</v>
      </c>
      <c r="E1627" t="n">
        <v>631.5</v>
      </c>
      <c r="F1627" t="n">
        <v>4.929</v>
      </c>
      <c r="G1627" t="n">
        <v>0</v>
      </c>
      <c r="H1627" t="inlineStr">
        <is>
          <t>Normal</t>
        </is>
      </c>
      <c r="I1627" t="n">
        <v>0.078</v>
      </c>
      <c r="J1627">
        <f>B1627-B1626</f>
        <v/>
      </c>
      <c r="K1627">
        <f>MAX(0.05,K1626-AO1626)</f>
        <v/>
      </c>
      <c r="L1627">
        <f>IF($D$20=0,IFERROR(L1626,MAX($D$16,POWER((ABS(K1627)^2)/($I$5*MAX(F1627,0.1)^2),1/3))),IF(IFERROR(V1626,0)=0,IFERROR(L1626,MAX($D$16,POWER((ABS(K1627)^2)/($I$5*MAX(F1627,0.1)^2),1/3))),IF(OR(IFERROR(L1627,0)=0,IFERROR(S1626,0)&lt;1,IFERROR(S1627,0)&lt;1),MAX($D$16,POWER((ABS(K1627)^2)/($I$5*MAX(F1627,0.1)^2),1/3)),IF(IFERROR(U1627,0)&gt;0,MAX($D$16,IFERROR(L1627,0)+((IFERROR(U1627,0))*$D$18*IF((IFERROR(S1627,0))&lt;1,1,-1))),IF(IFERROR(U1627,0)&lt;0,IF(ABS((MAX($D$16,POWER((ABS(K1627)^2)/($I$5*MAX(F1627,0.1)^2),1/3)))-IFERROR(L1627,0))&gt;$D$19,MAX($D$16,IF((MAX($D$16,POWER((ABS(K1627)^2)/($I$5*MAX(F1627,0.1)^2),1/3)))&gt;IFERROR(L1627,0),MIN((MAX($D$16,POWER((ABS(K1627)^2)/($I$5*MAX(F1627,0.1)^2),1/3))),IFERROR(L1627,0)+(MIN(ABS(IFERROR(U1627,0))*$D$18,ABS((MAX($D$16,POWER((ABS(K1627)^2)/($I$5*MAX(F1627,0.1)^2),1/3)))-IFERROR(L1627,0))))),MAX((MAX($D$16,POWER((ABS(K1627)^2)/($I$5*MAX(F1627,0.1)^2),1/3))),IFERROR(L1627,0)-(MIN(ABS(IFERROR(U1627,0))*$D$18,ABS((MAX($D$16,POWER((ABS(K1627)^2)/($I$5*MAX(F1627,0.1)^2),1/3)))-IFERROR(L1627,0))))))),MAX($D$16,POWER((ABS(K1627)^2)/($I$5*MAX(F1627,0.1)^2),1/3))),MAX($D$16,IFERROR(L1627,0)))))))</f>
        <v/>
      </c>
      <c r="M1627">
        <f>((F1627)+(G1627)*(L1627))*(L1627)</f>
        <v/>
      </c>
      <c r="N1627">
        <f>(((F1627)+(G1627)*(L1627))*(L1627))/MAX((F1627)+2*(L1627)*SQRT(1+(G1627)^2),1E-6)</f>
        <v/>
      </c>
      <c r="O1627">
        <f>ABS(K1627)/MAX(((F1627)+(G1627)*(L1627))*(L1627),1E-6)</f>
        <v/>
      </c>
      <c r="P1627">
        <f>E1627+L1627</f>
        <v/>
      </c>
      <c r="Q1627">
        <f>P1627+((ABS(K1627)/MAX(((F1627)+(G1627)*(L1627))*(L1627),1E-6))^2)/(2*$I$5)</f>
        <v/>
      </c>
      <c r="R1627">
        <f>((ABS(K1627)*$D$6)/(MAX(((F1627)+(G1627)*(L1627))*(L1627),1E-6)*MAX(((((F1627)+(G1627)*(L1627))*(L1627))/MAX((F1627)+2*(L1627)*SQRT(1+(G1627)^2),1E-6))^(2/3),1E-6)))^2</f>
        <v/>
      </c>
      <c r="S1627">
        <f>ABS(ABS(K1627)/MAX(((F1627)+(G1627)*(L1627))*(L1627),1E-6))/SQRT($I$5*MAX((((F1627)+(G1627)*(L1627))*(L1627))/MAX((F1627)+2*(G1627)*(L1627),1E-6),1E-6))</f>
        <v/>
      </c>
      <c r="T1627">
        <f>((F1627)*(L1627)^2)/2+(G1627)*(L1627)^3/3+(ABS(K1627)^2)/($I$5*MAX(((F1627)+(G1627)*(L1627))*(L1627),1E-6))</f>
        <v/>
      </c>
      <c r="U1627">
        <f>IF($D$20=0,0,IFERROR(Q1626-(((R1626+R1627)/2)*J1627)-(IF(O1626&gt;O1627,$D$8*((O1626^2-O1627^2)/(2*$I$5)),$D$9*((O1627^2-O1626^2)/(2*$I$5)))+($D$10*(ABS(I1627)/90)*(MAX(O1626^2,O1627^2)/(2*$I$5))))-Q1627,0))</f>
        <v/>
      </c>
      <c r="V1627">
        <f>IF($D$20=0,1,IFERROR(IF(ROUND(S1627,3)=1,1,IF(AND(ABS(U1627)&lt;$D$19,S1627&gt;1),1,0)),0))</f>
        <v/>
      </c>
      <c r="W1627">
        <f>IF($D$20=0,IFERROR(W1628,MAX($D$16,POWER((ABS(K1627)^2)/($I$5*MAX(F1627,0.1)^2),1/3))),IF(IFERROR(AG1628,0)=0,IFERROR(W1628,MAX($D$16,POWER((ABS(K1627)^2)/($I$5*MAX(F1627,0.1)^2),1/3))),IF(OR(IFERROR(W1627,0)=0,IFERROR(AD1628,0)&gt;1),MAX($D$16,POWER((ABS(K1627)^2)/($I$5*MAX(F1627,0.1)^2),1/3)),IF(IFERROR(AF1627,0)&gt;0,MAX($D$16,IFERROR(W1627,0)+((IFERROR(AF1627,0))*$D$18*IF((IFERROR(AD1627,0))&lt;1,1,-1))),IF(IFERROR(AF1627,0)&lt;0,IF(ABS((MAX($D$16,POWER((ABS(K1627)^2)/($I$5*MAX(F1627,0.1)^2),1/3)))-IFERROR(W1627,0))&gt;$D$19,MAX($D$16,IF((MAX($D$16,POWER((ABS(K1627)^2)/($I$5*MAX(F1627,0.1)^2),1/3)))&gt;IFERROR(W1627,0),MIN((MAX($D$16,POWER((ABS(K1627)^2)/($I$5*MAX(F1627,0.1)^2),1/3))),IFERROR(W1627,0)+(MIN(ABS(IFERROR(AF1627,0))*$D$18,ABS((MAX($D$16,POWER((ABS(K1627)^2)/($I$5*MAX(F1627,0.1)^2),1/3)))-IFERROR(W1627,0))))),MAX((MAX($D$16,POWER((ABS(K1627)^2)/($I$5*MAX(F1627,0.1)^2),1/3))),IFERROR(W1627,0)-(MIN(ABS(IFERROR(AF1627,0))*$D$18,ABS((MAX($D$16,POWER((ABS(K1627)^2)/($I$5*MAX(F1627,0.1)^2),1/3)))-IFERROR(W1627,0))))))),MAX($D$16,POWER((ABS(K1627)^2)/($I$5*MAX(F1627,0.1)^2),1/3))),MAX($D$16,IFERROR(W1627,0)))))))</f>
        <v/>
      </c>
      <c r="X1627">
        <f>((F1627)+(G1627)*(W1627))*(W1627)</f>
        <v/>
      </c>
      <c r="Y1627">
        <f>(((F1627)+(G1627)*(W1627))*(W1627))/MAX((F1627)+2*(W1627)*SQRT(1+(G1627)^2),1E-6)</f>
        <v/>
      </c>
      <c r="Z1627">
        <f>ABS(K1627)/MAX(((F1627)+(G1627)*(W1627))*(W1627),1E-6)</f>
        <v/>
      </c>
      <c r="AA1627">
        <f>E1627+W1627</f>
        <v/>
      </c>
      <c r="AB1627">
        <f>AA1627+((ABS(K1627)/MAX(((F1627)+(G1627)*(W1627))*(W1627),1E-6))^2)/(2*$I$5)</f>
        <v/>
      </c>
      <c r="AC1627">
        <f>((ABS(K1627)*$D$6)/(MAX(((F1627)+(G1627)*(W1627))*(W1627),1E-6)*MAX(((((F1627)+(G1627)*(W1627))*(W1627))/MAX((F1627)+2*(W1627)*SQRT(1+(G1627)^2),1E-6))^(2/3),1E-6)))^2</f>
        <v/>
      </c>
      <c r="AD1627">
        <f>ABS(ABS(K1627)/MAX(((F1627)+(G1627)*(W1627))*(W1627),1E-6))/SQRT($I$5*MAX((((F1627)+(G1627)*(W1627))*(W1627))/MAX((F1627)+2*(G1627)*(W1627),1E-6),1E-6))</f>
        <v/>
      </c>
      <c r="AE1627">
        <f>((F1627)*(W1627)^2)/2+(G1627)*(W1627)^3/3+(ABS(K1627)^2)/($I$5*MAX(((F1627)+(G1627)*(W1627))*(W1627),1E-6))</f>
        <v/>
      </c>
      <c r="AF1627">
        <f>IF($D$20=0,0,IFERROR(AB1628+(((AC1627+AC1628)/2)*J1628)+(IF(Z1627&gt;Z1628,$D$8*((Z1627^2-Z1628^2)/(2*$I$5)),$D$9*((Z1628^2-Z1627^2)/(2*$I$5)))+($D$10*(ABS(I1628)/90)*(MAX(Z1627^2,Z1628^2)/(2*$I$5))))-AB1627,0))</f>
        <v/>
      </c>
      <c r="AG1627">
        <f>IF($D$20=0,1,IFERROR(IF(ROUND(AD1627,3)=1,1,IF(AND(ABS(AF1627)&lt;$D$19,AD1627&lt;1),1,0)),0))</f>
        <v/>
      </c>
      <c r="AH1627">
        <f>IFERROR(IF(V35="Supercritical",MAX($D$16,IFERROR(L1627,MAX($D$16,POWER((ABS(K1627)^2)/($I$5*MAX(F1627,0.1)^2),1/3)))),IF(V35="Subcritical",MAX($D$16,IFERROR(W1627,MAX($D$16,POWER((ABS(K1627)^2)/($I$5*MAX(F1627,0.1)^2),1/3)))),IF(AND(IFERROR(V1627,0)=1,IFERROR(AG1627,0)=1),IF(IFERROR(T1627,-1E99)&gt;=IFERROR(AE1627,-1E99),MAX($D$16,IFERROR(L1627,MAX($D$16,POWER((ABS(K1627)^2)/($I$5*MAX(F1627,0.1)^2),1/3)))),MAX($D$16,IFERROR(W1627,MAX($D$16,POWER((ABS(K1627)^2)/($I$5*MAX(F1627,0.1)^2),1/3))))),IF(IFERROR(V1627,0)=1,MAX($D$16,IFERROR(L1627,MAX($D$16,POWER((ABS(K1627)^2)/($I$5*MAX(F1627,0.1)^2),1/3)))),IF(IFERROR(AG1627,0)=1,MAX($D$16,IFERROR(W1627,MAX($D$16,POWER((ABS(K1627)^2)/($I$5*MAX(F1627,0.1)^2),1/3)))),MAX($D$16,POWER((ABS(K1627)^2)/($I$5*MAX(F1627,0.1)^2),1/3))))))),MAX($D$16,POWER((ABS(K1627)^2)/($I$5*MAX(F1627,0.1)^2),1/3)))</f>
        <v/>
      </c>
      <c r="AI1627">
        <f>E1627+AH1627</f>
        <v/>
      </c>
      <c r="AJ1627">
        <f>AI1627+((ABS(K1627)/MAX(((F1627)+(G1627)*(AH1627))*(AH1627),1E-6))^2)/(2*$I$5)</f>
        <v/>
      </c>
      <c r="AL1627" t="n">
        <v>635.5</v>
      </c>
      <c r="AM1627" t="n">
        <v>0</v>
      </c>
      <c r="AN1627">
        <f>IF($D$20=0,IFERROR(AN1627,0),IF(($D$12*MAX(J1627,0.1)*POWER(MAX(0,AI1627-AL1627),1.5))&lt;=0,0,MAX(0,IFERROR(AN1627,0)+($D$25*(($D$12*MAX(J1627,0.1)*POWER(MAX(0,AI1627-AL1627),1.5))-IFERROR(AN1627,0))))))</f>
        <v/>
      </c>
      <c r="AO1627">
        <f>AM1627+AN1627</f>
        <v/>
      </c>
      <c r="AP1627">
        <f>AP1626+AO1627</f>
        <v/>
      </c>
      <c r="AQ1627">
        <f>ABS(ABS(K1627)/MAX(((F1627)+(G1627)*(AH1627))*(AH1627),1E-6))/SQRT($I$5*MAX((((F1627)+(G1627)*(AH1627))*(AH1627))/MAX((F1627)+2*(G1627)*(AH1627),1E-6),1E-6))</f>
        <v/>
      </c>
      <c r="AR1627">
        <f>IF(AQ1627&lt;1,"Subcritical","Supercritical")</f>
        <v/>
      </c>
      <c r="AS1627">
        <f>((ABS(K1627)*$D$6)/(MAX(((F1627)+(G1627)*(AH1627))*(AH1627),1E-6)*MAX(((((F1627)+(G1627)*(AH1627))*(AH1627))/MAX((F1627)+2*(AH1627)*SQRT(1+(G1627)^2),1E-6))^(2/3),1E-6)))^2</f>
        <v/>
      </c>
    </row>
    <row r="1628">
      <c r="A1628" t="n">
        <v>22</v>
      </c>
      <c r="B1628" t="n">
        <v>20.943</v>
      </c>
      <c r="C1628" t="n">
        <v>616080.985</v>
      </c>
      <c r="D1628" t="n">
        <v>3096609.634</v>
      </c>
      <c r="E1628" t="n">
        <v>631.5</v>
      </c>
      <c r="F1628" t="n">
        <v>5.088</v>
      </c>
      <c r="G1628" t="n">
        <v>0</v>
      </c>
      <c r="H1628" t="inlineStr">
        <is>
          <t>Normal</t>
        </is>
      </c>
      <c r="I1628" t="n">
        <v>4.04</v>
      </c>
      <c r="J1628">
        <f>B1628-B1627</f>
        <v/>
      </c>
      <c r="K1628">
        <f>MAX(0.05,K1627-AO1627)</f>
        <v/>
      </c>
      <c r="L1628">
        <f>IF($D$20=0,IFERROR(L1627,MAX($D$16,POWER((ABS(K1628)^2)/($I$5*MAX(F1628,0.1)^2),1/3))),IF(IFERROR(V1627,0)=0,IFERROR(L1627,MAX($D$16,POWER((ABS(K1628)^2)/($I$5*MAX(F1628,0.1)^2),1/3))),IF(OR(IFERROR(L1628,0)=0,IFERROR(S1627,0)&lt;1,IFERROR(S1628,0)&lt;1),MAX($D$16,POWER((ABS(K1628)^2)/($I$5*MAX(F1628,0.1)^2),1/3)),IF(IFERROR(U1628,0)&gt;0,MAX($D$16,IFERROR(L1628,0)+((IFERROR(U1628,0))*$D$18*IF((IFERROR(S1628,0))&lt;1,1,-1))),IF(IFERROR(U1628,0)&lt;0,IF(ABS((MAX($D$16,POWER((ABS(K1628)^2)/($I$5*MAX(F1628,0.1)^2),1/3)))-IFERROR(L1628,0))&gt;$D$19,MAX($D$16,IF((MAX($D$16,POWER((ABS(K1628)^2)/($I$5*MAX(F1628,0.1)^2),1/3)))&gt;IFERROR(L1628,0),MIN((MAX($D$16,POWER((ABS(K1628)^2)/($I$5*MAX(F1628,0.1)^2),1/3))),IFERROR(L1628,0)+(MIN(ABS(IFERROR(U1628,0))*$D$18,ABS((MAX($D$16,POWER((ABS(K1628)^2)/($I$5*MAX(F1628,0.1)^2),1/3)))-IFERROR(L1628,0))))),MAX((MAX($D$16,POWER((ABS(K1628)^2)/($I$5*MAX(F1628,0.1)^2),1/3))),IFERROR(L1628,0)-(MIN(ABS(IFERROR(U1628,0))*$D$18,ABS((MAX($D$16,POWER((ABS(K1628)^2)/($I$5*MAX(F1628,0.1)^2),1/3)))-IFERROR(L1628,0))))))),MAX($D$16,POWER((ABS(K1628)^2)/($I$5*MAX(F1628,0.1)^2),1/3))),MAX($D$16,IFERROR(L1628,0)))))))</f>
        <v/>
      </c>
      <c r="M1628">
        <f>((F1628)+(G1628)*(L1628))*(L1628)</f>
        <v/>
      </c>
      <c r="N1628">
        <f>(((F1628)+(G1628)*(L1628))*(L1628))/MAX((F1628)+2*(L1628)*SQRT(1+(G1628)^2),1E-6)</f>
        <v/>
      </c>
      <c r="O1628">
        <f>ABS(K1628)/MAX(((F1628)+(G1628)*(L1628))*(L1628),1E-6)</f>
        <v/>
      </c>
      <c r="P1628">
        <f>E1628+L1628</f>
        <v/>
      </c>
      <c r="Q1628">
        <f>P1628+((ABS(K1628)/MAX(((F1628)+(G1628)*(L1628))*(L1628),1E-6))^2)/(2*$I$5)</f>
        <v/>
      </c>
      <c r="R1628">
        <f>((ABS(K1628)*$D$6)/(MAX(((F1628)+(G1628)*(L1628))*(L1628),1E-6)*MAX(((((F1628)+(G1628)*(L1628))*(L1628))/MAX((F1628)+2*(L1628)*SQRT(1+(G1628)^2),1E-6))^(2/3),1E-6)))^2</f>
        <v/>
      </c>
      <c r="S1628">
        <f>ABS(ABS(K1628)/MAX(((F1628)+(G1628)*(L1628))*(L1628),1E-6))/SQRT($I$5*MAX((((F1628)+(G1628)*(L1628))*(L1628))/MAX((F1628)+2*(G1628)*(L1628),1E-6),1E-6))</f>
        <v/>
      </c>
      <c r="T1628">
        <f>((F1628)*(L1628)^2)/2+(G1628)*(L1628)^3/3+(ABS(K1628)^2)/($I$5*MAX(((F1628)+(G1628)*(L1628))*(L1628),1E-6))</f>
        <v/>
      </c>
      <c r="U1628">
        <f>IF($D$20=0,0,IFERROR(Q1627-(((R1627+R1628)/2)*J1628)-(IF(O1627&gt;O1628,$D$8*((O1627^2-O1628^2)/(2*$I$5)),$D$9*((O1628^2-O1627^2)/(2*$I$5)))+($D$10*(ABS(I1628)/90)*(MAX(O1627^2,O1628^2)/(2*$I$5))))-Q1628,0))</f>
        <v/>
      </c>
      <c r="V1628">
        <f>IF($D$20=0,1,IFERROR(IF(ROUND(S1628,3)=1,1,IF(AND(ABS(U1628)&lt;$D$19,S1628&gt;1),1,0)),0))</f>
        <v/>
      </c>
      <c r="W1628">
        <f>IF($D$20=0,IFERROR(W1629,MAX($D$16,POWER((ABS(K1628)^2)/($I$5*MAX(F1628,0.1)^2),1/3))),IF(IFERROR(AG1629,0)=0,IFERROR(W1629,MAX($D$16,POWER((ABS(K1628)^2)/($I$5*MAX(F1628,0.1)^2),1/3))),IF(OR(IFERROR(W1628,0)=0,IFERROR(AD1629,0)&gt;1),MAX($D$16,POWER((ABS(K1628)^2)/($I$5*MAX(F1628,0.1)^2),1/3)),IF(IFERROR(AF1628,0)&gt;0,MAX($D$16,IFERROR(W1628,0)+((IFERROR(AF1628,0))*$D$18*IF((IFERROR(AD1628,0))&lt;1,1,-1))),IF(IFERROR(AF1628,0)&lt;0,IF(ABS((MAX($D$16,POWER((ABS(K1628)^2)/($I$5*MAX(F1628,0.1)^2),1/3)))-IFERROR(W1628,0))&gt;$D$19,MAX($D$16,IF((MAX($D$16,POWER((ABS(K1628)^2)/($I$5*MAX(F1628,0.1)^2),1/3)))&gt;IFERROR(W1628,0),MIN((MAX($D$16,POWER((ABS(K1628)^2)/($I$5*MAX(F1628,0.1)^2),1/3))),IFERROR(W1628,0)+(MIN(ABS(IFERROR(AF1628,0))*$D$18,ABS((MAX($D$16,POWER((ABS(K1628)^2)/($I$5*MAX(F1628,0.1)^2),1/3)))-IFERROR(W1628,0))))),MAX((MAX($D$16,POWER((ABS(K1628)^2)/($I$5*MAX(F1628,0.1)^2),1/3))),IFERROR(W1628,0)-(MIN(ABS(IFERROR(AF1628,0))*$D$18,ABS((MAX($D$16,POWER((ABS(K1628)^2)/($I$5*MAX(F1628,0.1)^2),1/3)))-IFERROR(W1628,0))))))),MAX($D$16,POWER((ABS(K1628)^2)/($I$5*MAX(F1628,0.1)^2),1/3))),MAX($D$16,IFERROR(W1628,0)))))))</f>
        <v/>
      </c>
      <c r="X1628">
        <f>((F1628)+(G1628)*(W1628))*(W1628)</f>
        <v/>
      </c>
      <c r="Y1628">
        <f>(((F1628)+(G1628)*(W1628))*(W1628))/MAX((F1628)+2*(W1628)*SQRT(1+(G1628)^2),1E-6)</f>
        <v/>
      </c>
      <c r="Z1628">
        <f>ABS(K1628)/MAX(((F1628)+(G1628)*(W1628))*(W1628),1E-6)</f>
        <v/>
      </c>
      <c r="AA1628">
        <f>E1628+W1628</f>
        <v/>
      </c>
      <c r="AB1628">
        <f>AA1628+((ABS(K1628)/MAX(((F1628)+(G1628)*(W1628))*(W1628),1E-6))^2)/(2*$I$5)</f>
        <v/>
      </c>
      <c r="AC1628">
        <f>((ABS(K1628)*$D$6)/(MAX(((F1628)+(G1628)*(W1628))*(W1628),1E-6)*MAX(((((F1628)+(G1628)*(W1628))*(W1628))/MAX((F1628)+2*(W1628)*SQRT(1+(G1628)^2),1E-6))^(2/3),1E-6)))^2</f>
        <v/>
      </c>
      <c r="AD1628">
        <f>ABS(ABS(K1628)/MAX(((F1628)+(G1628)*(W1628))*(W1628),1E-6))/SQRT($I$5*MAX((((F1628)+(G1628)*(W1628))*(W1628))/MAX((F1628)+2*(G1628)*(W1628),1E-6),1E-6))</f>
        <v/>
      </c>
      <c r="AE1628">
        <f>((F1628)*(W1628)^2)/2+(G1628)*(W1628)^3/3+(ABS(K1628)^2)/($I$5*MAX(((F1628)+(G1628)*(W1628))*(W1628),1E-6))</f>
        <v/>
      </c>
      <c r="AF1628">
        <f>IF($D$20=0,0,IFERROR(AB1629+(((AC1628+AC1629)/2)*J1629)+(IF(Z1628&gt;Z1629,$D$8*((Z1628^2-Z1629^2)/(2*$I$5)),$D$9*((Z1629^2-Z1628^2)/(2*$I$5)))+($D$10*(ABS(I1629)/90)*(MAX(Z1628^2,Z1629^2)/(2*$I$5))))-AB1628,0))</f>
        <v/>
      </c>
      <c r="AG1628">
        <f>IF($D$20=0,1,IFERROR(IF(ROUND(AD1628,3)=1,1,IF(AND(ABS(AF1628)&lt;$D$19,AD1628&lt;1),1,0)),0))</f>
        <v/>
      </c>
      <c r="AH1628">
        <f>IFERROR(IF(V35="Supercritical",MAX($D$16,IFERROR(L1628,MAX($D$16,POWER((ABS(K1628)^2)/($I$5*MAX(F1628,0.1)^2),1/3)))),IF(V35="Subcritical",MAX($D$16,IFERROR(W1628,MAX($D$16,POWER((ABS(K1628)^2)/($I$5*MAX(F1628,0.1)^2),1/3)))),IF(AND(IFERROR(V1628,0)=1,IFERROR(AG1628,0)=1),IF(IFERROR(T1628,-1E99)&gt;=IFERROR(AE1628,-1E99),MAX($D$16,IFERROR(L1628,MAX($D$16,POWER((ABS(K1628)^2)/($I$5*MAX(F1628,0.1)^2),1/3)))),MAX($D$16,IFERROR(W1628,MAX($D$16,POWER((ABS(K1628)^2)/($I$5*MAX(F1628,0.1)^2),1/3))))),IF(IFERROR(V1628,0)=1,MAX($D$16,IFERROR(L1628,MAX($D$16,POWER((ABS(K1628)^2)/($I$5*MAX(F1628,0.1)^2),1/3)))),IF(IFERROR(AG1628,0)=1,MAX($D$16,IFERROR(W1628,MAX($D$16,POWER((ABS(K1628)^2)/($I$5*MAX(F1628,0.1)^2),1/3)))),MAX($D$16,POWER((ABS(K1628)^2)/($I$5*MAX(F1628,0.1)^2),1/3))))))),MAX($D$16,POWER((ABS(K1628)^2)/($I$5*MAX(F1628,0.1)^2),1/3)))</f>
        <v/>
      </c>
      <c r="AI1628">
        <f>E1628+AH1628</f>
        <v/>
      </c>
      <c r="AJ1628">
        <f>AI1628+((ABS(K1628)/MAX(((F1628)+(G1628)*(AH1628))*(AH1628),1E-6))^2)/(2*$I$5)</f>
        <v/>
      </c>
      <c r="AL1628" t="n">
        <v>635.5</v>
      </c>
      <c r="AM1628" t="n">
        <v>0</v>
      </c>
      <c r="AN1628">
        <f>IF($D$20=0,IFERROR(AN1628,0),IF(($D$12*MAX(J1628,0.1)*POWER(MAX(0,AI1628-AL1628),1.5))&lt;=0,0,MAX(0,IFERROR(AN1628,0)+($D$25*(($D$12*MAX(J1628,0.1)*POWER(MAX(0,AI1628-AL1628),1.5))-IFERROR(AN1628,0))))))</f>
        <v/>
      </c>
      <c r="AO1628">
        <f>AM1628+AN1628</f>
        <v/>
      </c>
      <c r="AP1628">
        <f>AP1627+AO1628</f>
        <v/>
      </c>
      <c r="AQ1628">
        <f>ABS(ABS(K1628)/MAX(((F1628)+(G1628)*(AH1628))*(AH1628),1E-6))/SQRT($I$5*MAX((((F1628)+(G1628)*(AH1628))*(AH1628))/MAX((F1628)+2*(G1628)*(AH1628),1E-6),1E-6))</f>
        <v/>
      </c>
      <c r="AR1628">
        <f>IF(AQ1628&lt;1,"Subcritical","Supercritical")</f>
        <v/>
      </c>
      <c r="AS1628">
        <f>((ABS(K1628)*$D$6)/(MAX(((F1628)+(G1628)*(AH1628))*(AH1628),1E-6)*MAX(((((F1628)+(G1628)*(AH1628))*(AH1628))/MAX((F1628)+2*(AH1628)*SQRT(1+(G1628)^2),1E-6))^(2/3),1E-6)))^2</f>
        <v/>
      </c>
    </row>
    <row r="1629">
      <c r="A1629" t="n">
        <v>23</v>
      </c>
      <c r="B1629" t="n">
        <v>21.931</v>
      </c>
      <c r="C1629" t="n">
        <v>616081.4080000001</v>
      </c>
      <c r="D1629" t="n">
        <v>3096608.742</v>
      </c>
      <c r="E1629" t="n">
        <v>631.5</v>
      </c>
      <c r="F1629" t="n">
        <v>5.36</v>
      </c>
      <c r="G1629" t="n">
        <v>0</v>
      </c>
      <c r="H1629" t="inlineStr">
        <is>
          <t>Normal</t>
        </is>
      </c>
      <c r="I1629" t="n">
        <v>21.069</v>
      </c>
      <c r="J1629">
        <f>B1629-B1628</f>
        <v/>
      </c>
      <c r="K1629">
        <f>MAX(0.05,K1628-AO1628)</f>
        <v/>
      </c>
      <c r="L1629">
        <f>IF($D$20=0,IFERROR(L1628,MAX($D$16,POWER((ABS(K1629)^2)/($I$5*MAX(F1629,0.1)^2),1/3))),IF(IFERROR(V1628,0)=0,IFERROR(L1628,MAX($D$16,POWER((ABS(K1629)^2)/($I$5*MAX(F1629,0.1)^2),1/3))),IF(OR(IFERROR(L1629,0)=0,IFERROR(S1628,0)&lt;1,IFERROR(S1629,0)&lt;1),MAX($D$16,POWER((ABS(K1629)^2)/($I$5*MAX(F1629,0.1)^2),1/3)),IF(IFERROR(U1629,0)&gt;0,MAX($D$16,IFERROR(L1629,0)+((IFERROR(U1629,0))*$D$18*IF((IFERROR(S1629,0))&lt;1,1,-1))),IF(IFERROR(U1629,0)&lt;0,IF(ABS((MAX($D$16,POWER((ABS(K1629)^2)/($I$5*MAX(F1629,0.1)^2),1/3)))-IFERROR(L1629,0))&gt;$D$19,MAX($D$16,IF((MAX($D$16,POWER((ABS(K1629)^2)/($I$5*MAX(F1629,0.1)^2),1/3)))&gt;IFERROR(L1629,0),MIN((MAX($D$16,POWER((ABS(K1629)^2)/($I$5*MAX(F1629,0.1)^2),1/3))),IFERROR(L1629,0)+(MIN(ABS(IFERROR(U1629,0))*$D$18,ABS((MAX($D$16,POWER((ABS(K1629)^2)/($I$5*MAX(F1629,0.1)^2),1/3)))-IFERROR(L1629,0))))),MAX((MAX($D$16,POWER((ABS(K1629)^2)/($I$5*MAX(F1629,0.1)^2),1/3))),IFERROR(L1629,0)-(MIN(ABS(IFERROR(U1629,0))*$D$18,ABS((MAX($D$16,POWER((ABS(K1629)^2)/($I$5*MAX(F1629,0.1)^2),1/3)))-IFERROR(L1629,0))))))),MAX($D$16,POWER((ABS(K1629)^2)/($I$5*MAX(F1629,0.1)^2),1/3))),MAX($D$16,IFERROR(L1629,0)))))))</f>
        <v/>
      </c>
      <c r="M1629">
        <f>((F1629)+(G1629)*(L1629))*(L1629)</f>
        <v/>
      </c>
      <c r="N1629">
        <f>(((F1629)+(G1629)*(L1629))*(L1629))/MAX((F1629)+2*(L1629)*SQRT(1+(G1629)^2),1E-6)</f>
        <v/>
      </c>
      <c r="O1629">
        <f>ABS(K1629)/MAX(((F1629)+(G1629)*(L1629))*(L1629),1E-6)</f>
        <v/>
      </c>
      <c r="P1629">
        <f>E1629+L1629</f>
        <v/>
      </c>
      <c r="Q1629">
        <f>P1629+((ABS(K1629)/MAX(((F1629)+(G1629)*(L1629))*(L1629),1E-6))^2)/(2*$I$5)</f>
        <v/>
      </c>
      <c r="R1629">
        <f>((ABS(K1629)*$D$6)/(MAX(((F1629)+(G1629)*(L1629))*(L1629),1E-6)*MAX(((((F1629)+(G1629)*(L1629))*(L1629))/MAX((F1629)+2*(L1629)*SQRT(1+(G1629)^2),1E-6))^(2/3),1E-6)))^2</f>
        <v/>
      </c>
      <c r="S1629">
        <f>ABS(ABS(K1629)/MAX(((F1629)+(G1629)*(L1629))*(L1629),1E-6))/SQRT($I$5*MAX((((F1629)+(G1629)*(L1629))*(L1629))/MAX((F1629)+2*(G1629)*(L1629),1E-6),1E-6))</f>
        <v/>
      </c>
      <c r="T1629">
        <f>((F1629)*(L1629)^2)/2+(G1629)*(L1629)^3/3+(ABS(K1629)^2)/($I$5*MAX(((F1629)+(G1629)*(L1629))*(L1629),1E-6))</f>
        <v/>
      </c>
      <c r="U1629">
        <f>IF($D$20=0,0,IFERROR(Q1628-(((R1628+R1629)/2)*J1629)-(IF(O1628&gt;O1629,$D$8*((O1628^2-O1629^2)/(2*$I$5)),$D$9*((O1629^2-O1628^2)/(2*$I$5)))+($D$10*(ABS(I1629)/90)*(MAX(O1628^2,O1629^2)/(2*$I$5))))-Q1629,0))</f>
        <v/>
      </c>
      <c r="V1629">
        <f>IF($D$20=0,1,IFERROR(IF(ROUND(S1629,3)=1,1,IF(AND(ABS(U1629)&lt;$D$19,S1629&gt;1),1,0)),0))</f>
        <v/>
      </c>
      <c r="W1629">
        <f>IF($D$20=0,IFERROR(W1630,MAX($D$16,POWER((ABS(K1629)^2)/($I$5*MAX(F1629,0.1)^2),1/3))),IF(IFERROR(AG1630,0)=0,IFERROR(W1630,MAX($D$16,POWER((ABS(K1629)^2)/($I$5*MAX(F1629,0.1)^2),1/3))),IF(OR(IFERROR(W1629,0)=0,IFERROR(AD1630,0)&gt;1),MAX($D$16,POWER((ABS(K1629)^2)/($I$5*MAX(F1629,0.1)^2),1/3)),IF(IFERROR(AF1629,0)&gt;0,MAX($D$16,IFERROR(W1629,0)+((IFERROR(AF1629,0))*$D$18*IF((IFERROR(AD1629,0))&lt;1,1,-1))),IF(IFERROR(AF1629,0)&lt;0,IF(ABS((MAX($D$16,POWER((ABS(K1629)^2)/($I$5*MAX(F1629,0.1)^2),1/3)))-IFERROR(W1629,0))&gt;$D$19,MAX($D$16,IF((MAX($D$16,POWER((ABS(K1629)^2)/($I$5*MAX(F1629,0.1)^2),1/3)))&gt;IFERROR(W1629,0),MIN((MAX($D$16,POWER((ABS(K1629)^2)/($I$5*MAX(F1629,0.1)^2),1/3))),IFERROR(W1629,0)+(MIN(ABS(IFERROR(AF1629,0))*$D$18,ABS((MAX($D$16,POWER((ABS(K1629)^2)/($I$5*MAX(F1629,0.1)^2),1/3)))-IFERROR(W1629,0))))),MAX((MAX($D$16,POWER((ABS(K1629)^2)/($I$5*MAX(F1629,0.1)^2),1/3))),IFERROR(W1629,0)-(MIN(ABS(IFERROR(AF1629,0))*$D$18,ABS((MAX($D$16,POWER((ABS(K1629)^2)/($I$5*MAX(F1629,0.1)^2),1/3)))-IFERROR(W1629,0))))))),MAX($D$16,POWER((ABS(K1629)^2)/($I$5*MAX(F1629,0.1)^2),1/3))),MAX($D$16,IFERROR(W1629,0)))))))</f>
        <v/>
      </c>
      <c r="X1629">
        <f>((F1629)+(G1629)*(W1629))*(W1629)</f>
        <v/>
      </c>
      <c r="Y1629">
        <f>(((F1629)+(G1629)*(W1629))*(W1629))/MAX((F1629)+2*(W1629)*SQRT(1+(G1629)^2),1E-6)</f>
        <v/>
      </c>
      <c r="Z1629">
        <f>ABS(K1629)/MAX(((F1629)+(G1629)*(W1629))*(W1629),1E-6)</f>
        <v/>
      </c>
      <c r="AA1629">
        <f>E1629+W1629</f>
        <v/>
      </c>
      <c r="AB1629">
        <f>AA1629+((ABS(K1629)/MAX(((F1629)+(G1629)*(W1629))*(W1629),1E-6))^2)/(2*$I$5)</f>
        <v/>
      </c>
      <c r="AC1629">
        <f>((ABS(K1629)*$D$6)/(MAX(((F1629)+(G1629)*(W1629))*(W1629),1E-6)*MAX(((((F1629)+(G1629)*(W1629))*(W1629))/MAX((F1629)+2*(W1629)*SQRT(1+(G1629)^2),1E-6))^(2/3),1E-6)))^2</f>
        <v/>
      </c>
      <c r="AD1629">
        <f>ABS(ABS(K1629)/MAX(((F1629)+(G1629)*(W1629))*(W1629),1E-6))/SQRT($I$5*MAX((((F1629)+(G1629)*(W1629))*(W1629))/MAX((F1629)+2*(G1629)*(W1629),1E-6),1E-6))</f>
        <v/>
      </c>
      <c r="AE1629">
        <f>((F1629)*(W1629)^2)/2+(G1629)*(W1629)^3/3+(ABS(K1629)^2)/($I$5*MAX(((F1629)+(G1629)*(W1629))*(W1629),1E-6))</f>
        <v/>
      </c>
      <c r="AF1629">
        <f>IF($D$20=0,0,IFERROR(AB1630+(((AC1629+AC1630)/2)*J1630)+(IF(Z1629&gt;Z1630,$D$8*((Z1629^2-Z1630^2)/(2*$I$5)),$D$9*((Z1630^2-Z1629^2)/(2*$I$5)))+($D$10*(ABS(I1630)/90)*(MAX(Z1629^2,Z1630^2)/(2*$I$5))))-AB1629,0))</f>
        <v/>
      </c>
      <c r="AG1629">
        <f>IF($D$20=0,1,IFERROR(IF(ROUND(AD1629,3)=1,1,IF(AND(ABS(AF1629)&lt;$D$19,AD1629&lt;1),1,0)),0))</f>
        <v/>
      </c>
      <c r="AH1629">
        <f>IFERROR(IF(V35="Supercritical",MAX($D$16,IFERROR(L1629,MAX($D$16,POWER((ABS(K1629)^2)/($I$5*MAX(F1629,0.1)^2),1/3)))),IF(V35="Subcritical",MAX($D$16,IFERROR(W1629,MAX($D$16,POWER((ABS(K1629)^2)/($I$5*MAX(F1629,0.1)^2),1/3)))),IF(AND(IFERROR(V1629,0)=1,IFERROR(AG1629,0)=1),IF(IFERROR(T1629,-1E99)&gt;=IFERROR(AE1629,-1E99),MAX($D$16,IFERROR(L1629,MAX($D$16,POWER((ABS(K1629)^2)/($I$5*MAX(F1629,0.1)^2),1/3)))),MAX($D$16,IFERROR(W1629,MAX($D$16,POWER((ABS(K1629)^2)/($I$5*MAX(F1629,0.1)^2),1/3))))),IF(IFERROR(V1629,0)=1,MAX($D$16,IFERROR(L1629,MAX($D$16,POWER((ABS(K1629)^2)/($I$5*MAX(F1629,0.1)^2),1/3)))),IF(IFERROR(AG1629,0)=1,MAX($D$16,IFERROR(W1629,MAX($D$16,POWER((ABS(K1629)^2)/($I$5*MAX(F1629,0.1)^2),1/3)))),MAX($D$16,POWER((ABS(K1629)^2)/($I$5*MAX(F1629,0.1)^2),1/3))))))),MAX($D$16,POWER((ABS(K1629)^2)/($I$5*MAX(F1629,0.1)^2),1/3)))</f>
        <v/>
      </c>
      <c r="AI1629">
        <f>E1629+AH1629</f>
        <v/>
      </c>
      <c r="AJ1629">
        <f>AI1629+((ABS(K1629)/MAX(((F1629)+(G1629)*(AH1629))*(AH1629),1E-6))^2)/(2*$I$5)</f>
        <v/>
      </c>
      <c r="AL1629" t="n">
        <v>635.5</v>
      </c>
      <c r="AM1629" t="n">
        <v>0</v>
      </c>
      <c r="AN1629">
        <f>IF($D$20=0,IFERROR(AN1629,0),IF(($D$12*MAX(J1629,0.1)*POWER(MAX(0,AI1629-AL1629),1.5))&lt;=0,0,MAX(0,IFERROR(AN1629,0)+($D$25*(($D$12*MAX(J1629,0.1)*POWER(MAX(0,AI1629-AL1629),1.5))-IFERROR(AN1629,0))))))</f>
        <v/>
      </c>
      <c r="AO1629">
        <f>AM1629+AN1629</f>
        <v/>
      </c>
      <c r="AP1629">
        <f>AP1628+AO1629</f>
        <v/>
      </c>
      <c r="AQ1629">
        <f>ABS(ABS(K1629)/MAX(((F1629)+(G1629)*(AH1629))*(AH1629),1E-6))/SQRT($I$5*MAX((((F1629)+(G1629)*(AH1629))*(AH1629))/MAX((F1629)+2*(G1629)*(AH1629),1E-6),1E-6))</f>
        <v/>
      </c>
      <c r="AR1629">
        <f>IF(AQ1629&lt;1,"Subcritical","Supercritical")</f>
        <v/>
      </c>
      <c r="AS1629">
        <f>((ABS(K1629)*$D$6)/(MAX(((F1629)+(G1629)*(AH1629))*(AH1629),1E-6)*MAX(((((F1629)+(G1629)*(AH1629))*(AH1629))/MAX((F1629)+2*(AH1629)*SQRT(1+(G1629)^2),1E-6))^(2/3),1E-6)))^2</f>
        <v/>
      </c>
    </row>
    <row r="1630">
      <c r="A1630" t="n">
        <v>24</v>
      </c>
      <c r="B1630" t="n">
        <v>22.93</v>
      </c>
      <c r="C1630" t="n">
        <v>616081.483</v>
      </c>
      <c r="D1630" t="n">
        <v>3096607.745</v>
      </c>
      <c r="E1630" t="n">
        <v>631.5</v>
      </c>
      <c r="F1630" t="n">
        <v>5.13</v>
      </c>
      <c r="G1630" t="n">
        <v>0</v>
      </c>
      <c r="H1630" t="inlineStr">
        <is>
          <t>Normal</t>
        </is>
      </c>
      <c r="I1630" t="n">
        <v>0.057</v>
      </c>
      <c r="J1630">
        <f>B1630-B1629</f>
        <v/>
      </c>
      <c r="K1630">
        <f>MAX(0.05,K1629-AO1629)</f>
        <v/>
      </c>
      <c r="L1630">
        <f>IF($D$20=0,IFERROR(L1629,MAX($D$16,POWER((ABS(K1630)^2)/($I$5*MAX(F1630,0.1)^2),1/3))),IF(IFERROR(V1629,0)=0,IFERROR(L1629,MAX($D$16,POWER((ABS(K1630)^2)/($I$5*MAX(F1630,0.1)^2),1/3))),IF(OR(IFERROR(L1630,0)=0,IFERROR(S1629,0)&lt;1,IFERROR(S1630,0)&lt;1),MAX($D$16,POWER((ABS(K1630)^2)/($I$5*MAX(F1630,0.1)^2),1/3)),IF(IFERROR(U1630,0)&gt;0,MAX($D$16,IFERROR(L1630,0)+((IFERROR(U1630,0))*$D$18*IF((IFERROR(S1630,0))&lt;1,1,-1))),IF(IFERROR(U1630,0)&lt;0,IF(ABS((MAX($D$16,POWER((ABS(K1630)^2)/($I$5*MAX(F1630,0.1)^2),1/3)))-IFERROR(L1630,0))&gt;$D$19,MAX($D$16,IF((MAX($D$16,POWER((ABS(K1630)^2)/($I$5*MAX(F1630,0.1)^2),1/3)))&gt;IFERROR(L1630,0),MIN((MAX($D$16,POWER((ABS(K1630)^2)/($I$5*MAX(F1630,0.1)^2),1/3))),IFERROR(L1630,0)+(MIN(ABS(IFERROR(U1630,0))*$D$18,ABS((MAX($D$16,POWER((ABS(K1630)^2)/($I$5*MAX(F1630,0.1)^2),1/3)))-IFERROR(L1630,0))))),MAX((MAX($D$16,POWER((ABS(K1630)^2)/($I$5*MAX(F1630,0.1)^2),1/3))),IFERROR(L1630,0)-(MIN(ABS(IFERROR(U1630,0))*$D$18,ABS((MAX($D$16,POWER((ABS(K1630)^2)/($I$5*MAX(F1630,0.1)^2),1/3)))-IFERROR(L1630,0))))))),MAX($D$16,POWER((ABS(K1630)^2)/($I$5*MAX(F1630,0.1)^2),1/3))),MAX($D$16,IFERROR(L1630,0)))))))</f>
        <v/>
      </c>
      <c r="M1630">
        <f>((F1630)+(G1630)*(L1630))*(L1630)</f>
        <v/>
      </c>
      <c r="N1630">
        <f>(((F1630)+(G1630)*(L1630))*(L1630))/MAX((F1630)+2*(L1630)*SQRT(1+(G1630)^2),1E-6)</f>
        <v/>
      </c>
      <c r="O1630">
        <f>ABS(K1630)/MAX(((F1630)+(G1630)*(L1630))*(L1630),1E-6)</f>
        <v/>
      </c>
      <c r="P1630">
        <f>E1630+L1630</f>
        <v/>
      </c>
      <c r="Q1630">
        <f>P1630+((ABS(K1630)/MAX(((F1630)+(G1630)*(L1630))*(L1630),1E-6))^2)/(2*$I$5)</f>
        <v/>
      </c>
      <c r="R1630">
        <f>((ABS(K1630)*$D$6)/(MAX(((F1630)+(G1630)*(L1630))*(L1630),1E-6)*MAX(((((F1630)+(G1630)*(L1630))*(L1630))/MAX((F1630)+2*(L1630)*SQRT(1+(G1630)^2),1E-6))^(2/3),1E-6)))^2</f>
        <v/>
      </c>
      <c r="S1630">
        <f>ABS(ABS(K1630)/MAX(((F1630)+(G1630)*(L1630))*(L1630),1E-6))/SQRT($I$5*MAX((((F1630)+(G1630)*(L1630))*(L1630))/MAX((F1630)+2*(G1630)*(L1630),1E-6),1E-6))</f>
        <v/>
      </c>
      <c r="T1630">
        <f>((F1630)*(L1630)^2)/2+(G1630)*(L1630)^3/3+(ABS(K1630)^2)/($I$5*MAX(((F1630)+(G1630)*(L1630))*(L1630),1E-6))</f>
        <v/>
      </c>
      <c r="U1630">
        <f>IF($D$20=0,0,IFERROR(Q1629-(((R1629+R1630)/2)*J1630)-(IF(O1629&gt;O1630,$D$8*((O1629^2-O1630^2)/(2*$I$5)),$D$9*((O1630^2-O1629^2)/(2*$I$5)))+($D$10*(ABS(I1630)/90)*(MAX(O1629^2,O1630^2)/(2*$I$5))))-Q1630,0))</f>
        <v/>
      </c>
      <c r="V1630">
        <f>IF($D$20=0,1,IFERROR(IF(ROUND(S1630,3)=1,1,IF(AND(ABS(U1630)&lt;$D$19,S1630&gt;1),1,0)),0))</f>
        <v/>
      </c>
      <c r="W1630">
        <f>IF($D$20=0,IFERROR(W1631,MAX($D$16,POWER((ABS(K1630)^2)/($I$5*MAX(F1630,0.1)^2),1/3))),IF(IFERROR(AG1631,0)=0,IFERROR(W1631,MAX($D$16,POWER((ABS(K1630)^2)/($I$5*MAX(F1630,0.1)^2),1/3))),IF(OR(IFERROR(W1630,0)=0,IFERROR(AD1631,0)&gt;1),MAX($D$16,POWER((ABS(K1630)^2)/($I$5*MAX(F1630,0.1)^2),1/3)),IF(IFERROR(AF1630,0)&gt;0,MAX($D$16,IFERROR(W1630,0)+((IFERROR(AF1630,0))*$D$18*IF((IFERROR(AD1630,0))&lt;1,1,-1))),IF(IFERROR(AF1630,0)&lt;0,IF(ABS((MAX($D$16,POWER((ABS(K1630)^2)/($I$5*MAX(F1630,0.1)^2),1/3)))-IFERROR(W1630,0))&gt;$D$19,MAX($D$16,IF((MAX($D$16,POWER((ABS(K1630)^2)/($I$5*MAX(F1630,0.1)^2),1/3)))&gt;IFERROR(W1630,0),MIN((MAX($D$16,POWER((ABS(K1630)^2)/($I$5*MAX(F1630,0.1)^2),1/3))),IFERROR(W1630,0)+(MIN(ABS(IFERROR(AF1630,0))*$D$18,ABS((MAX($D$16,POWER((ABS(K1630)^2)/($I$5*MAX(F1630,0.1)^2),1/3)))-IFERROR(W1630,0))))),MAX((MAX($D$16,POWER((ABS(K1630)^2)/($I$5*MAX(F1630,0.1)^2),1/3))),IFERROR(W1630,0)-(MIN(ABS(IFERROR(AF1630,0))*$D$18,ABS((MAX($D$16,POWER((ABS(K1630)^2)/($I$5*MAX(F1630,0.1)^2),1/3)))-IFERROR(W1630,0))))))),MAX($D$16,POWER((ABS(K1630)^2)/($I$5*MAX(F1630,0.1)^2),1/3))),MAX($D$16,IFERROR(W1630,0)))))))</f>
        <v/>
      </c>
      <c r="X1630">
        <f>((F1630)+(G1630)*(W1630))*(W1630)</f>
        <v/>
      </c>
      <c r="Y1630">
        <f>(((F1630)+(G1630)*(W1630))*(W1630))/MAX((F1630)+2*(W1630)*SQRT(1+(G1630)^2),1E-6)</f>
        <v/>
      </c>
      <c r="Z1630">
        <f>ABS(K1630)/MAX(((F1630)+(G1630)*(W1630))*(W1630),1E-6)</f>
        <v/>
      </c>
      <c r="AA1630">
        <f>E1630+W1630</f>
        <v/>
      </c>
      <c r="AB1630">
        <f>AA1630+((ABS(K1630)/MAX(((F1630)+(G1630)*(W1630))*(W1630),1E-6))^2)/(2*$I$5)</f>
        <v/>
      </c>
      <c r="AC1630">
        <f>((ABS(K1630)*$D$6)/(MAX(((F1630)+(G1630)*(W1630))*(W1630),1E-6)*MAX(((((F1630)+(G1630)*(W1630))*(W1630))/MAX((F1630)+2*(W1630)*SQRT(1+(G1630)^2),1E-6))^(2/3),1E-6)))^2</f>
        <v/>
      </c>
      <c r="AD1630">
        <f>ABS(ABS(K1630)/MAX(((F1630)+(G1630)*(W1630))*(W1630),1E-6))/SQRT($I$5*MAX((((F1630)+(G1630)*(W1630))*(W1630))/MAX((F1630)+2*(G1630)*(W1630),1E-6),1E-6))</f>
        <v/>
      </c>
      <c r="AE1630">
        <f>((F1630)*(W1630)^2)/2+(G1630)*(W1630)^3/3+(ABS(K1630)^2)/($I$5*MAX(((F1630)+(G1630)*(W1630))*(W1630),1E-6))</f>
        <v/>
      </c>
      <c r="AF1630">
        <f>IF($D$20=0,0,IFERROR(AB1631+(((AC1630+AC1631)/2)*J1631)+(IF(Z1630&gt;Z1631,$D$8*((Z1630^2-Z1631^2)/(2*$I$5)),$D$9*((Z1631^2-Z1630^2)/(2*$I$5)))+($D$10*(ABS(I1631)/90)*(MAX(Z1630^2,Z1631^2)/(2*$I$5))))-AB1630,0))</f>
        <v/>
      </c>
      <c r="AG1630">
        <f>IF($D$20=0,1,IFERROR(IF(ROUND(AD1630,3)=1,1,IF(AND(ABS(AF1630)&lt;$D$19,AD1630&lt;1),1,0)),0))</f>
        <v/>
      </c>
      <c r="AH1630">
        <f>IFERROR(IF(V35="Supercritical",MAX($D$16,IFERROR(L1630,MAX($D$16,POWER((ABS(K1630)^2)/($I$5*MAX(F1630,0.1)^2),1/3)))),IF(V35="Subcritical",MAX($D$16,IFERROR(W1630,MAX($D$16,POWER((ABS(K1630)^2)/($I$5*MAX(F1630,0.1)^2),1/3)))),IF(AND(IFERROR(V1630,0)=1,IFERROR(AG1630,0)=1),IF(IFERROR(T1630,-1E99)&gt;=IFERROR(AE1630,-1E99),MAX($D$16,IFERROR(L1630,MAX($D$16,POWER((ABS(K1630)^2)/($I$5*MAX(F1630,0.1)^2),1/3)))),MAX($D$16,IFERROR(W1630,MAX($D$16,POWER((ABS(K1630)^2)/($I$5*MAX(F1630,0.1)^2),1/3))))),IF(IFERROR(V1630,0)=1,MAX($D$16,IFERROR(L1630,MAX($D$16,POWER((ABS(K1630)^2)/($I$5*MAX(F1630,0.1)^2),1/3)))),IF(IFERROR(AG1630,0)=1,MAX($D$16,IFERROR(W1630,MAX($D$16,POWER((ABS(K1630)^2)/($I$5*MAX(F1630,0.1)^2),1/3)))),MAX($D$16,POWER((ABS(K1630)^2)/($I$5*MAX(F1630,0.1)^2),1/3))))))),MAX($D$16,POWER((ABS(K1630)^2)/($I$5*MAX(F1630,0.1)^2),1/3)))</f>
        <v/>
      </c>
      <c r="AI1630">
        <f>E1630+AH1630</f>
        <v/>
      </c>
      <c r="AJ1630">
        <f>AI1630+((ABS(K1630)/MAX(((F1630)+(G1630)*(AH1630))*(AH1630),1E-6))^2)/(2*$I$5)</f>
        <v/>
      </c>
      <c r="AL1630" t="n">
        <v>635.5</v>
      </c>
      <c r="AM1630" t="n">
        <v>0</v>
      </c>
      <c r="AN1630">
        <f>IF($D$20=0,IFERROR(AN1630,0),IF(($D$12*MAX(J1630,0.1)*POWER(MAX(0,AI1630-AL1630),1.5))&lt;=0,0,MAX(0,IFERROR(AN1630,0)+($D$25*(($D$12*MAX(J1630,0.1)*POWER(MAX(0,AI1630-AL1630),1.5))-IFERROR(AN1630,0))))))</f>
        <v/>
      </c>
      <c r="AO1630">
        <f>AM1630+AN1630</f>
        <v/>
      </c>
      <c r="AP1630">
        <f>AP1629+AO1630</f>
        <v/>
      </c>
      <c r="AQ1630">
        <f>ABS(ABS(K1630)/MAX(((F1630)+(G1630)*(AH1630))*(AH1630),1E-6))/SQRT($I$5*MAX((((F1630)+(G1630)*(AH1630))*(AH1630))/MAX((F1630)+2*(G1630)*(AH1630),1E-6),1E-6))</f>
        <v/>
      </c>
      <c r="AR1630">
        <f>IF(AQ1630&lt;1,"Subcritical","Supercritical")</f>
        <v/>
      </c>
      <c r="AS1630">
        <f>((ABS(K1630)*$D$6)/(MAX(((F1630)+(G1630)*(AH1630))*(AH1630),1E-6)*MAX(((((F1630)+(G1630)*(AH1630))*(AH1630))/MAX((F1630)+2*(AH1630)*SQRT(1+(G1630)^2),1E-6))^(2/3),1E-6)))^2</f>
        <v/>
      </c>
    </row>
    <row r="1631">
      <c r="A1631" t="n">
        <v>25</v>
      </c>
      <c r="B1631" t="n">
        <v>23.93</v>
      </c>
      <c r="C1631" t="n">
        <v>616081.557</v>
      </c>
      <c r="D1631" t="n">
        <v>3096606.748</v>
      </c>
      <c r="E1631" t="n">
        <v>631.5</v>
      </c>
      <c r="F1631" t="n">
        <v>5.021</v>
      </c>
      <c r="G1631" t="n">
        <v>0</v>
      </c>
      <c r="H1631" t="inlineStr">
        <is>
          <t>Normal</t>
        </is>
      </c>
      <c r="I1631" t="n">
        <v>0.053</v>
      </c>
      <c r="J1631">
        <f>B1631-B1630</f>
        <v/>
      </c>
      <c r="K1631">
        <f>MAX(0.05,K1630-AO1630)</f>
        <v/>
      </c>
      <c r="L1631">
        <f>IF($D$20=0,IFERROR(L1630,MAX($D$16,POWER((ABS(K1631)^2)/($I$5*MAX(F1631,0.1)^2),1/3))),IF(IFERROR(V1630,0)=0,IFERROR(L1630,MAX($D$16,POWER((ABS(K1631)^2)/($I$5*MAX(F1631,0.1)^2),1/3))),IF(OR(IFERROR(L1631,0)=0,IFERROR(S1630,0)&lt;1,IFERROR(S1631,0)&lt;1),MAX($D$16,POWER((ABS(K1631)^2)/($I$5*MAX(F1631,0.1)^2),1/3)),IF(IFERROR(U1631,0)&gt;0,MAX($D$16,IFERROR(L1631,0)+((IFERROR(U1631,0))*$D$18*IF((IFERROR(S1631,0))&lt;1,1,-1))),IF(IFERROR(U1631,0)&lt;0,IF(ABS((MAX($D$16,POWER((ABS(K1631)^2)/($I$5*MAX(F1631,0.1)^2),1/3)))-IFERROR(L1631,0))&gt;$D$19,MAX($D$16,IF((MAX($D$16,POWER((ABS(K1631)^2)/($I$5*MAX(F1631,0.1)^2),1/3)))&gt;IFERROR(L1631,0),MIN((MAX($D$16,POWER((ABS(K1631)^2)/($I$5*MAX(F1631,0.1)^2),1/3))),IFERROR(L1631,0)+(MIN(ABS(IFERROR(U1631,0))*$D$18,ABS((MAX($D$16,POWER((ABS(K1631)^2)/($I$5*MAX(F1631,0.1)^2),1/3)))-IFERROR(L1631,0))))),MAX((MAX($D$16,POWER((ABS(K1631)^2)/($I$5*MAX(F1631,0.1)^2),1/3))),IFERROR(L1631,0)-(MIN(ABS(IFERROR(U1631,0))*$D$18,ABS((MAX($D$16,POWER((ABS(K1631)^2)/($I$5*MAX(F1631,0.1)^2),1/3)))-IFERROR(L1631,0))))))),MAX($D$16,POWER((ABS(K1631)^2)/($I$5*MAX(F1631,0.1)^2),1/3))),MAX($D$16,IFERROR(L1631,0)))))))</f>
        <v/>
      </c>
      <c r="M1631">
        <f>((F1631)+(G1631)*(L1631))*(L1631)</f>
        <v/>
      </c>
      <c r="N1631">
        <f>(((F1631)+(G1631)*(L1631))*(L1631))/MAX((F1631)+2*(L1631)*SQRT(1+(G1631)^2),1E-6)</f>
        <v/>
      </c>
      <c r="O1631">
        <f>ABS(K1631)/MAX(((F1631)+(G1631)*(L1631))*(L1631),1E-6)</f>
        <v/>
      </c>
      <c r="P1631">
        <f>E1631+L1631</f>
        <v/>
      </c>
      <c r="Q1631">
        <f>P1631+((ABS(K1631)/MAX(((F1631)+(G1631)*(L1631))*(L1631),1E-6))^2)/(2*$I$5)</f>
        <v/>
      </c>
      <c r="R1631">
        <f>((ABS(K1631)*$D$6)/(MAX(((F1631)+(G1631)*(L1631))*(L1631),1E-6)*MAX(((((F1631)+(G1631)*(L1631))*(L1631))/MAX((F1631)+2*(L1631)*SQRT(1+(G1631)^2),1E-6))^(2/3),1E-6)))^2</f>
        <v/>
      </c>
      <c r="S1631">
        <f>ABS(ABS(K1631)/MAX(((F1631)+(G1631)*(L1631))*(L1631),1E-6))/SQRT($I$5*MAX((((F1631)+(G1631)*(L1631))*(L1631))/MAX((F1631)+2*(G1631)*(L1631),1E-6),1E-6))</f>
        <v/>
      </c>
      <c r="T1631">
        <f>((F1631)*(L1631)^2)/2+(G1631)*(L1631)^3/3+(ABS(K1631)^2)/($I$5*MAX(((F1631)+(G1631)*(L1631))*(L1631),1E-6))</f>
        <v/>
      </c>
      <c r="U1631">
        <f>IF($D$20=0,0,IFERROR(Q1630-(((R1630+R1631)/2)*J1631)-(IF(O1630&gt;O1631,$D$8*((O1630^2-O1631^2)/(2*$I$5)),$D$9*((O1631^2-O1630^2)/(2*$I$5)))+($D$10*(ABS(I1631)/90)*(MAX(O1630^2,O1631^2)/(2*$I$5))))-Q1631,0))</f>
        <v/>
      </c>
      <c r="V1631">
        <f>IF($D$20=0,1,IFERROR(IF(ROUND(S1631,3)=1,1,IF(AND(ABS(U1631)&lt;$D$19,S1631&gt;1),1,0)),0))</f>
        <v/>
      </c>
      <c r="W1631">
        <f>IF($D$20=0,IFERROR(W1632,MAX($D$16,POWER((ABS(K1631)^2)/($I$5*MAX(F1631,0.1)^2),1/3))),IF(IFERROR(AG1632,0)=0,IFERROR(W1632,MAX($D$16,POWER((ABS(K1631)^2)/($I$5*MAX(F1631,0.1)^2),1/3))),IF(OR(IFERROR(W1631,0)=0,IFERROR(AD1632,0)&gt;1),MAX($D$16,POWER((ABS(K1631)^2)/($I$5*MAX(F1631,0.1)^2),1/3)),IF(IFERROR(AF1631,0)&gt;0,MAX($D$16,IFERROR(W1631,0)+((IFERROR(AF1631,0))*$D$18*IF((IFERROR(AD1631,0))&lt;1,1,-1))),IF(IFERROR(AF1631,0)&lt;0,IF(ABS((MAX($D$16,POWER((ABS(K1631)^2)/($I$5*MAX(F1631,0.1)^2),1/3)))-IFERROR(W1631,0))&gt;$D$19,MAX($D$16,IF((MAX($D$16,POWER((ABS(K1631)^2)/($I$5*MAX(F1631,0.1)^2),1/3)))&gt;IFERROR(W1631,0),MIN((MAX($D$16,POWER((ABS(K1631)^2)/($I$5*MAX(F1631,0.1)^2),1/3))),IFERROR(W1631,0)+(MIN(ABS(IFERROR(AF1631,0))*$D$18,ABS((MAX($D$16,POWER((ABS(K1631)^2)/($I$5*MAX(F1631,0.1)^2),1/3)))-IFERROR(W1631,0))))),MAX((MAX($D$16,POWER((ABS(K1631)^2)/($I$5*MAX(F1631,0.1)^2),1/3))),IFERROR(W1631,0)-(MIN(ABS(IFERROR(AF1631,0))*$D$18,ABS((MAX($D$16,POWER((ABS(K1631)^2)/($I$5*MAX(F1631,0.1)^2),1/3)))-IFERROR(W1631,0))))))),MAX($D$16,POWER((ABS(K1631)^2)/($I$5*MAX(F1631,0.1)^2),1/3))),MAX($D$16,IFERROR(W1631,0)))))))</f>
        <v/>
      </c>
      <c r="X1631">
        <f>((F1631)+(G1631)*(W1631))*(W1631)</f>
        <v/>
      </c>
      <c r="Y1631">
        <f>(((F1631)+(G1631)*(W1631))*(W1631))/MAX((F1631)+2*(W1631)*SQRT(1+(G1631)^2),1E-6)</f>
        <v/>
      </c>
      <c r="Z1631">
        <f>ABS(K1631)/MAX(((F1631)+(G1631)*(W1631))*(W1631),1E-6)</f>
        <v/>
      </c>
      <c r="AA1631">
        <f>E1631+W1631</f>
        <v/>
      </c>
      <c r="AB1631">
        <f>AA1631+((ABS(K1631)/MAX(((F1631)+(G1631)*(W1631))*(W1631),1E-6))^2)/(2*$I$5)</f>
        <v/>
      </c>
      <c r="AC1631">
        <f>((ABS(K1631)*$D$6)/(MAX(((F1631)+(G1631)*(W1631))*(W1631),1E-6)*MAX(((((F1631)+(G1631)*(W1631))*(W1631))/MAX((F1631)+2*(W1631)*SQRT(1+(G1631)^2),1E-6))^(2/3),1E-6)))^2</f>
        <v/>
      </c>
      <c r="AD1631">
        <f>ABS(ABS(K1631)/MAX(((F1631)+(G1631)*(W1631))*(W1631),1E-6))/SQRT($I$5*MAX((((F1631)+(G1631)*(W1631))*(W1631))/MAX((F1631)+2*(G1631)*(W1631),1E-6),1E-6))</f>
        <v/>
      </c>
      <c r="AE1631">
        <f>((F1631)*(W1631)^2)/2+(G1631)*(W1631)^3/3+(ABS(K1631)^2)/($I$5*MAX(((F1631)+(G1631)*(W1631))*(W1631),1E-6))</f>
        <v/>
      </c>
      <c r="AF1631">
        <f>IF($D$20=0,0,IFERROR(AB1632+(((AC1631+AC1632)/2)*J1632)+(IF(Z1631&gt;Z1632,$D$8*((Z1631^2-Z1632^2)/(2*$I$5)),$D$9*((Z1632^2-Z1631^2)/(2*$I$5)))+($D$10*(ABS(I1632)/90)*(MAX(Z1631^2,Z1632^2)/(2*$I$5))))-AB1631,0))</f>
        <v/>
      </c>
      <c r="AG1631">
        <f>IF($D$20=0,1,IFERROR(IF(ROUND(AD1631,3)=1,1,IF(AND(ABS(AF1631)&lt;$D$19,AD1631&lt;1),1,0)),0))</f>
        <v/>
      </c>
      <c r="AH1631">
        <f>IFERROR(IF(V35="Supercritical",MAX($D$16,IFERROR(L1631,MAX($D$16,POWER((ABS(K1631)^2)/($I$5*MAX(F1631,0.1)^2),1/3)))),IF(V35="Subcritical",MAX($D$16,IFERROR(W1631,MAX($D$16,POWER((ABS(K1631)^2)/($I$5*MAX(F1631,0.1)^2),1/3)))),IF(AND(IFERROR(V1631,0)=1,IFERROR(AG1631,0)=1),IF(IFERROR(T1631,-1E99)&gt;=IFERROR(AE1631,-1E99),MAX($D$16,IFERROR(L1631,MAX($D$16,POWER((ABS(K1631)^2)/($I$5*MAX(F1631,0.1)^2),1/3)))),MAX($D$16,IFERROR(W1631,MAX($D$16,POWER((ABS(K1631)^2)/($I$5*MAX(F1631,0.1)^2),1/3))))),IF(IFERROR(V1631,0)=1,MAX($D$16,IFERROR(L1631,MAX($D$16,POWER((ABS(K1631)^2)/($I$5*MAX(F1631,0.1)^2),1/3)))),IF(IFERROR(AG1631,0)=1,MAX($D$16,IFERROR(W1631,MAX($D$16,POWER((ABS(K1631)^2)/($I$5*MAX(F1631,0.1)^2),1/3)))),MAX($D$16,POWER((ABS(K1631)^2)/($I$5*MAX(F1631,0.1)^2),1/3))))))),MAX($D$16,POWER((ABS(K1631)^2)/($I$5*MAX(F1631,0.1)^2),1/3)))</f>
        <v/>
      </c>
      <c r="AI1631">
        <f>E1631+AH1631</f>
        <v/>
      </c>
      <c r="AJ1631">
        <f>AI1631+((ABS(K1631)/MAX(((F1631)+(G1631)*(AH1631))*(AH1631),1E-6))^2)/(2*$I$5)</f>
        <v/>
      </c>
      <c r="AL1631" t="n">
        <v>635.5</v>
      </c>
      <c r="AM1631" t="n">
        <v>0</v>
      </c>
      <c r="AN1631">
        <f>IF($D$20=0,IFERROR(AN1631,0),IF(($D$12*MAX(J1631,0.1)*POWER(MAX(0,AI1631-AL1631),1.5))&lt;=0,0,MAX(0,IFERROR(AN1631,0)+($D$25*(($D$12*MAX(J1631,0.1)*POWER(MAX(0,AI1631-AL1631),1.5))-IFERROR(AN1631,0))))))</f>
        <v/>
      </c>
      <c r="AO1631">
        <f>AM1631+AN1631</f>
        <v/>
      </c>
      <c r="AP1631">
        <f>AP1630+AO1631</f>
        <v/>
      </c>
      <c r="AQ1631">
        <f>ABS(ABS(K1631)/MAX(((F1631)+(G1631)*(AH1631))*(AH1631),1E-6))/SQRT($I$5*MAX((((F1631)+(G1631)*(AH1631))*(AH1631))/MAX((F1631)+2*(G1631)*(AH1631),1E-6),1E-6))</f>
        <v/>
      </c>
      <c r="AR1631">
        <f>IF(AQ1631&lt;1,"Subcritical","Supercritical")</f>
        <v/>
      </c>
      <c r="AS1631">
        <f>((ABS(K1631)*$D$6)/(MAX(((F1631)+(G1631)*(AH1631))*(AH1631),1E-6)*MAX(((((F1631)+(G1631)*(AH1631))*(AH1631))/MAX((F1631)+2*(AH1631)*SQRT(1+(G1631)^2),1E-6))^(2/3),1E-6)))^2</f>
        <v/>
      </c>
    </row>
    <row r="1632">
      <c r="A1632" t="n">
        <v>26</v>
      </c>
      <c r="B1632" t="n">
        <v>24.931</v>
      </c>
      <c r="C1632" t="n">
        <v>616081.632</v>
      </c>
      <c r="D1632" t="n">
        <v>3096605.75</v>
      </c>
      <c r="E1632" t="n">
        <v>631.5</v>
      </c>
      <c r="F1632" t="n">
        <v>4.912</v>
      </c>
      <c r="G1632" t="n">
        <v>0</v>
      </c>
      <c r="H1632" t="inlineStr">
        <is>
          <t>Normal</t>
        </is>
      </c>
      <c r="I1632" t="n">
        <v>0.053</v>
      </c>
      <c r="J1632">
        <f>B1632-B1631</f>
        <v/>
      </c>
      <c r="K1632">
        <f>MAX(0.05,K1631-AO1631)</f>
        <v/>
      </c>
      <c r="L1632">
        <f>IF($D$20=0,IFERROR(L1631,MAX($D$16,POWER((ABS(K1632)^2)/($I$5*MAX(F1632,0.1)^2),1/3))),IF(IFERROR(V1631,0)=0,IFERROR(L1631,MAX($D$16,POWER((ABS(K1632)^2)/($I$5*MAX(F1632,0.1)^2),1/3))),IF(OR(IFERROR(L1632,0)=0,IFERROR(S1631,0)&lt;1,IFERROR(S1632,0)&lt;1),MAX($D$16,POWER((ABS(K1632)^2)/($I$5*MAX(F1632,0.1)^2),1/3)),IF(IFERROR(U1632,0)&gt;0,MAX($D$16,IFERROR(L1632,0)+((IFERROR(U1632,0))*$D$18*IF((IFERROR(S1632,0))&lt;1,1,-1))),IF(IFERROR(U1632,0)&lt;0,IF(ABS((MAX($D$16,POWER((ABS(K1632)^2)/($I$5*MAX(F1632,0.1)^2),1/3)))-IFERROR(L1632,0))&gt;$D$19,MAX($D$16,IF((MAX($D$16,POWER((ABS(K1632)^2)/($I$5*MAX(F1632,0.1)^2),1/3)))&gt;IFERROR(L1632,0),MIN((MAX($D$16,POWER((ABS(K1632)^2)/($I$5*MAX(F1632,0.1)^2),1/3))),IFERROR(L1632,0)+(MIN(ABS(IFERROR(U1632,0))*$D$18,ABS((MAX($D$16,POWER((ABS(K1632)^2)/($I$5*MAX(F1632,0.1)^2),1/3)))-IFERROR(L1632,0))))),MAX((MAX($D$16,POWER((ABS(K1632)^2)/($I$5*MAX(F1632,0.1)^2),1/3))),IFERROR(L1632,0)-(MIN(ABS(IFERROR(U1632,0))*$D$18,ABS((MAX($D$16,POWER((ABS(K1632)^2)/($I$5*MAX(F1632,0.1)^2),1/3)))-IFERROR(L1632,0))))))),MAX($D$16,POWER((ABS(K1632)^2)/($I$5*MAX(F1632,0.1)^2),1/3))),MAX($D$16,IFERROR(L1632,0)))))))</f>
        <v/>
      </c>
      <c r="M1632">
        <f>((F1632)+(G1632)*(L1632))*(L1632)</f>
        <v/>
      </c>
      <c r="N1632">
        <f>(((F1632)+(G1632)*(L1632))*(L1632))/MAX((F1632)+2*(L1632)*SQRT(1+(G1632)^2),1E-6)</f>
        <v/>
      </c>
      <c r="O1632">
        <f>ABS(K1632)/MAX(((F1632)+(G1632)*(L1632))*(L1632),1E-6)</f>
        <v/>
      </c>
      <c r="P1632">
        <f>E1632+L1632</f>
        <v/>
      </c>
      <c r="Q1632">
        <f>P1632+((ABS(K1632)/MAX(((F1632)+(G1632)*(L1632))*(L1632),1E-6))^2)/(2*$I$5)</f>
        <v/>
      </c>
      <c r="R1632">
        <f>((ABS(K1632)*$D$6)/(MAX(((F1632)+(G1632)*(L1632))*(L1632),1E-6)*MAX(((((F1632)+(G1632)*(L1632))*(L1632))/MAX((F1632)+2*(L1632)*SQRT(1+(G1632)^2),1E-6))^(2/3),1E-6)))^2</f>
        <v/>
      </c>
      <c r="S1632">
        <f>ABS(ABS(K1632)/MAX(((F1632)+(G1632)*(L1632))*(L1632),1E-6))/SQRT($I$5*MAX((((F1632)+(G1632)*(L1632))*(L1632))/MAX((F1632)+2*(G1632)*(L1632),1E-6),1E-6))</f>
        <v/>
      </c>
      <c r="T1632">
        <f>((F1632)*(L1632)^2)/2+(G1632)*(L1632)^3/3+(ABS(K1632)^2)/($I$5*MAX(((F1632)+(G1632)*(L1632))*(L1632),1E-6))</f>
        <v/>
      </c>
      <c r="U1632">
        <f>IF($D$20=0,0,IFERROR(Q1631-(((R1631+R1632)/2)*J1632)-(IF(O1631&gt;O1632,$D$8*((O1631^2-O1632^2)/(2*$I$5)),$D$9*((O1632^2-O1631^2)/(2*$I$5)))+($D$10*(ABS(I1632)/90)*(MAX(O1631^2,O1632^2)/(2*$I$5))))-Q1632,0))</f>
        <v/>
      </c>
      <c r="V1632">
        <f>IF($D$20=0,1,IFERROR(IF(ROUND(S1632,3)=1,1,IF(AND(ABS(U1632)&lt;$D$19,S1632&gt;1),1,0)),0))</f>
        <v/>
      </c>
      <c r="W1632">
        <f>IF($D$20=0,IFERROR(W1633,MAX($D$16,POWER((ABS(K1632)^2)/($I$5*MAX(F1632,0.1)^2),1/3))),IF(IFERROR(AG1633,0)=0,IFERROR(W1633,MAX($D$16,POWER((ABS(K1632)^2)/($I$5*MAX(F1632,0.1)^2),1/3))),IF(OR(IFERROR(W1632,0)=0,IFERROR(AD1633,0)&gt;1),MAX($D$16,POWER((ABS(K1632)^2)/($I$5*MAX(F1632,0.1)^2),1/3)),IF(IFERROR(AF1632,0)&gt;0,MAX($D$16,IFERROR(W1632,0)+((IFERROR(AF1632,0))*$D$18*IF((IFERROR(AD1632,0))&lt;1,1,-1))),IF(IFERROR(AF1632,0)&lt;0,IF(ABS((MAX($D$16,POWER((ABS(K1632)^2)/($I$5*MAX(F1632,0.1)^2),1/3)))-IFERROR(W1632,0))&gt;$D$19,MAX($D$16,IF((MAX($D$16,POWER((ABS(K1632)^2)/($I$5*MAX(F1632,0.1)^2),1/3)))&gt;IFERROR(W1632,0),MIN((MAX($D$16,POWER((ABS(K1632)^2)/($I$5*MAX(F1632,0.1)^2),1/3))),IFERROR(W1632,0)+(MIN(ABS(IFERROR(AF1632,0))*$D$18,ABS((MAX($D$16,POWER((ABS(K1632)^2)/($I$5*MAX(F1632,0.1)^2),1/3)))-IFERROR(W1632,0))))),MAX((MAX($D$16,POWER((ABS(K1632)^2)/($I$5*MAX(F1632,0.1)^2),1/3))),IFERROR(W1632,0)-(MIN(ABS(IFERROR(AF1632,0))*$D$18,ABS((MAX($D$16,POWER((ABS(K1632)^2)/($I$5*MAX(F1632,0.1)^2),1/3)))-IFERROR(W1632,0))))))),MAX($D$16,POWER((ABS(K1632)^2)/($I$5*MAX(F1632,0.1)^2),1/3))),MAX($D$16,IFERROR(W1632,0)))))))</f>
        <v/>
      </c>
      <c r="X1632">
        <f>((F1632)+(G1632)*(W1632))*(W1632)</f>
        <v/>
      </c>
      <c r="Y1632">
        <f>(((F1632)+(G1632)*(W1632))*(W1632))/MAX((F1632)+2*(W1632)*SQRT(1+(G1632)^2),1E-6)</f>
        <v/>
      </c>
      <c r="Z1632">
        <f>ABS(K1632)/MAX(((F1632)+(G1632)*(W1632))*(W1632),1E-6)</f>
        <v/>
      </c>
      <c r="AA1632">
        <f>E1632+W1632</f>
        <v/>
      </c>
      <c r="AB1632">
        <f>AA1632+((ABS(K1632)/MAX(((F1632)+(G1632)*(W1632))*(W1632),1E-6))^2)/(2*$I$5)</f>
        <v/>
      </c>
      <c r="AC1632">
        <f>((ABS(K1632)*$D$6)/(MAX(((F1632)+(G1632)*(W1632))*(W1632),1E-6)*MAX(((((F1632)+(G1632)*(W1632))*(W1632))/MAX((F1632)+2*(W1632)*SQRT(1+(G1632)^2),1E-6))^(2/3),1E-6)))^2</f>
        <v/>
      </c>
      <c r="AD1632">
        <f>ABS(ABS(K1632)/MAX(((F1632)+(G1632)*(W1632))*(W1632),1E-6))/SQRT($I$5*MAX((((F1632)+(G1632)*(W1632))*(W1632))/MAX((F1632)+2*(G1632)*(W1632),1E-6),1E-6))</f>
        <v/>
      </c>
      <c r="AE1632">
        <f>((F1632)*(W1632)^2)/2+(G1632)*(W1632)^3/3+(ABS(K1632)^2)/($I$5*MAX(((F1632)+(G1632)*(W1632))*(W1632),1E-6))</f>
        <v/>
      </c>
      <c r="AF1632">
        <f>IF($D$20=0,0,IFERROR(AB1633+(((AC1632+AC1633)/2)*J1633)+(IF(Z1632&gt;Z1633,$D$8*((Z1632^2-Z1633^2)/(2*$I$5)),$D$9*((Z1633^2-Z1632^2)/(2*$I$5)))+($D$10*(ABS(I1633)/90)*(MAX(Z1632^2,Z1633^2)/(2*$I$5))))-AB1632,0))</f>
        <v/>
      </c>
      <c r="AG1632">
        <f>IF($D$20=0,1,IFERROR(IF(ROUND(AD1632,3)=1,1,IF(AND(ABS(AF1632)&lt;$D$19,AD1632&lt;1),1,0)),0))</f>
        <v/>
      </c>
      <c r="AH1632">
        <f>IFERROR(IF(V35="Supercritical",MAX($D$16,IFERROR(L1632,MAX($D$16,POWER((ABS(K1632)^2)/($I$5*MAX(F1632,0.1)^2),1/3)))),IF(V35="Subcritical",MAX($D$16,IFERROR(W1632,MAX($D$16,POWER((ABS(K1632)^2)/($I$5*MAX(F1632,0.1)^2),1/3)))),IF(AND(IFERROR(V1632,0)=1,IFERROR(AG1632,0)=1),IF(IFERROR(T1632,-1E99)&gt;=IFERROR(AE1632,-1E99),MAX($D$16,IFERROR(L1632,MAX($D$16,POWER((ABS(K1632)^2)/($I$5*MAX(F1632,0.1)^2),1/3)))),MAX($D$16,IFERROR(W1632,MAX($D$16,POWER((ABS(K1632)^2)/($I$5*MAX(F1632,0.1)^2),1/3))))),IF(IFERROR(V1632,0)=1,MAX($D$16,IFERROR(L1632,MAX($D$16,POWER((ABS(K1632)^2)/($I$5*MAX(F1632,0.1)^2),1/3)))),IF(IFERROR(AG1632,0)=1,MAX($D$16,IFERROR(W1632,MAX($D$16,POWER((ABS(K1632)^2)/($I$5*MAX(F1632,0.1)^2),1/3)))),MAX($D$16,POWER((ABS(K1632)^2)/($I$5*MAX(F1632,0.1)^2),1/3))))))),MAX($D$16,POWER((ABS(K1632)^2)/($I$5*MAX(F1632,0.1)^2),1/3)))</f>
        <v/>
      </c>
      <c r="AI1632">
        <f>E1632+AH1632</f>
        <v/>
      </c>
      <c r="AJ1632">
        <f>AI1632+((ABS(K1632)/MAX(((F1632)+(G1632)*(AH1632))*(AH1632),1E-6))^2)/(2*$I$5)</f>
        <v/>
      </c>
      <c r="AL1632" t="n">
        <v>635.5</v>
      </c>
      <c r="AM1632" t="n">
        <v>0</v>
      </c>
      <c r="AN1632">
        <f>IF($D$20=0,IFERROR(AN1632,0),IF(($D$12*MAX(J1632,0.1)*POWER(MAX(0,AI1632-AL1632),1.5))&lt;=0,0,MAX(0,IFERROR(AN1632,0)+($D$25*(($D$12*MAX(J1632,0.1)*POWER(MAX(0,AI1632-AL1632),1.5))-IFERROR(AN1632,0))))))</f>
        <v/>
      </c>
      <c r="AO1632">
        <f>AM1632+AN1632</f>
        <v/>
      </c>
      <c r="AP1632">
        <f>AP1631+AO1632</f>
        <v/>
      </c>
      <c r="AQ1632">
        <f>ABS(ABS(K1632)/MAX(((F1632)+(G1632)*(AH1632))*(AH1632),1E-6))/SQRT($I$5*MAX((((F1632)+(G1632)*(AH1632))*(AH1632))/MAX((F1632)+2*(G1632)*(AH1632),1E-6),1E-6))</f>
        <v/>
      </c>
      <c r="AR1632">
        <f>IF(AQ1632&lt;1,"Subcritical","Supercritical")</f>
        <v/>
      </c>
      <c r="AS1632">
        <f>((ABS(K1632)*$D$6)/(MAX(((F1632)+(G1632)*(AH1632))*(AH1632),1E-6)*MAX(((((F1632)+(G1632)*(AH1632))*(AH1632))/MAX((F1632)+2*(AH1632)*SQRT(1+(G1632)^2),1E-6))^(2/3),1E-6)))^2</f>
        <v/>
      </c>
    </row>
    <row r="1633">
      <c r="A1633" t="n">
        <v>27</v>
      </c>
      <c r="B1633" t="n">
        <v>25.931</v>
      </c>
      <c r="C1633" t="n">
        <v>616081.706</v>
      </c>
      <c r="D1633" t="n">
        <v>3096604.753</v>
      </c>
      <c r="E1633" t="n">
        <v>631.5</v>
      </c>
      <c r="F1633" t="n">
        <v>4.802</v>
      </c>
      <c r="G1633" t="n">
        <v>0</v>
      </c>
      <c r="H1633" t="inlineStr">
        <is>
          <t>Normal</t>
        </is>
      </c>
      <c r="I1633" t="n">
        <v>0</v>
      </c>
      <c r="J1633">
        <f>B1633-B1632</f>
        <v/>
      </c>
      <c r="K1633">
        <f>MAX(0.05,K1632-AO1632)</f>
        <v/>
      </c>
      <c r="L1633">
        <f>IF($D$20=0,IFERROR(L1632,MAX($D$16,POWER((ABS(K1633)^2)/($I$5*MAX(F1633,0.1)^2),1/3))),IF(IFERROR(V1632,0)=0,IFERROR(L1632,MAX($D$16,POWER((ABS(K1633)^2)/($I$5*MAX(F1633,0.1)^2),1/3))),IF(OR(IFERROR(L1633,0)=0,IFERROR(S1632,0)&lt;1,IFERROR(S1633,0)&lt;1),MAX($D$16,POWER((ABS(K1633)^2)/($I$5*MAX(F1633,0.1)^2),1/3)),IF(IFERROR(U1633,0)&gt;0,MAX($D$16,IFERROR(L1633,0)+((IFERROR(U1633,0))*$D$18*IF((IFERROR(S1633,0))&lt;1,1,-1))),IF(IFERROR(U1633,0)&lt;0,IF(ABS((MAX($D$16,POWER((ABS(K1633)^2)/($I$5*MAX(F1633,0.1)^2),1/3)))-IFERROR(L1633,0))&gt;$D$19,MAX($D$16,IF((MAX($D$16,POWER((ABS(K1633)^2)/($I$5*MAX(F1633,0.1)^2),1/3)))&gt;IFERROR(L1633,0),MIN((MAX($D$16,POWER((ABS(K1633)^2)/($I$5*MAX(F1633,0.1)^2),1/3))),IFERROR(L1633,0)+(MIN(ABS(IFERROR(U1633,0))*$D$18,ABS((MAX($D$16,POWER((ABS(K1633)^2)/($I$5*MAX(F1633,0.1)^2),1/3)))-IFERROR(L1633,0))))),MAX((MAX($D$16,POWER((ABS(K1633)^2)/($I$5*MAX(F1633,0.1)^2),1/3))),IFERROR(L1633,0)-(MIN(ABS(IFERROR(U1633,0))*$D$18,ABS((MAX($D$16,POWER((ABS(K1633)^2)/($I$5*MAX(F1633,0.1)^2),1/3)))-IFERROR(L1633,0))))))),MAX($D$16,POWER((ABS(K1633)^2)/($I$5*MAX(F1633,0.1)^2),1/3))),MAX($D$16,IFERROR(L1633,0)))))))</f>
        <v/>
      </c>
      <c r="M1633">
        <f>((F1633)+(G1633)*(L1633))*(L1633)</f>
        <v/>
      </c>
      <c r="N1633">
        <f>(((F1633)+(G1633)*(L1633))*(L1633))/MAX((F1633)+2*(L1633)*SQRT(1+(G1633)^2),1E-6)</f>
        <v/>
      </c>
      <c r="O1633">
        <f>ABS(K1633)/MAX(((F1633)+(G1633)*(L1633))*(L1633),1E-6)</f>
        <v/>
      </c>
      <c r="P1633">
        <f>E1633+L1633</f>
        <v/>
      </c>
      <c r="Q1633">
        <f>P1633+((ABS(K1633)/MAX(((F1633)+(G1633)*(L1633))*(L1633),1E-6))^2)/(2*$I$5)</f>
        <v/>
      </c>
      <c r="R1633">
        <f>((ABS(K1633)*$D$6)/(MAX(((F1633)+(G1633)*(L1633))*(L1633),1E-6)*MAX(((((F1633)+(G1633)*(L1633))*(L1633))/MAX((F1633)+2*(L1633)*SQRT(1+(G1633)^2),1E-6))^(2/3),1E-6)))^2</f>
        <v/>
      </c>
      <c r="S1633">
        <f>ABS(ABS(K1633)/MAX(((F1633)+(G1633)*(L1633))*(L1633),1E-6))/SQRT($I$5*MAX((((F1633)+(G1633)*(L1633))*(L1633))/MAX((F1633)+2*(G1633)*(L1633),1E-6),1E-6))</f>
        <v/>
      </c>
      <c r="T1633">
        <f>((F1633)*(L1633)^2)/2+(G1633)*(L1633)^3/3+(ABS(K1633)^2)/($I$5*MAX(((F1633)+(G1633)*(L1633))*(L1633),1E-6))</f>
        <v/>
      </c>
      <c r="U1633">
        <f>IF($D$20=0,0,IFERROR(Q1632-(((R1632+R1633)/2)*J1633)-(IF(O1632&gt;O1633,$D$8*((O1632^2-O1633^2)/(2*$I$5)),$D$9*((O1633^2-O1632^2)/(2*$I$5)))+($D$10*(ABS(I1633)/90)*(MAX(O1632^2,O1633^2)/(2*$I$5))))-Q1633,0))</f>
        <v/>
      </c>
      <c r="V1633">
        <f>IF($D$20=0,1,IFERROR(IF(ROUND(S1633,3)=1,1,IF(AND(ABS(U1633)&lt;$D$19,S1633&gt;1),1,0)),0))</f>
        <v/>
      </c>
      <c r="W1633">
        <f>IF($D$20=0,IFERROR(W1634,MAX($D$16,POWER((ABS(K1633)^2)/($I$5*MAX(F1633,0.1)^2),1/3))),IF(IFERROR(AG1634,0)=0,IFERROR(W1634,MAX($D$16,POWER((ABS(K1633)^2)/($I$5*MAX(F1633,0.1)^2),1/3))),IF(OR(IFERROR(W1633,0)=0,IFERROR(AD1634,0)&gt;1),MAX($D$16,POWER((ABS(K1633)^2)/($I$5*MAX(F1633,0.1)^2),1/3)),IF(IFERROR(AF1633,0)&gt;0,MAX($D$16,IFERROR(W1633,0)+((IFERROR(AF1633,0))*$D$18*IF((IFERROR(AD1633,0))&lt;1,1,-1))),IF(IFERROR(AF1633,0)&lt;0,IF(ABS((MAX($D$16,POWER((ABS(K1633)^2)/($I$5*MAX(F1633,0.1)^2),1/3)))-IFERROR(W1633,0))&gt;$D$19,MAX($D$16,IF((MAX($D$16,POWER((ABS(K1633)^2)/($I$5*MAX(F1633,0.1)^2),1/3)))&gt;IFERROR(W1633,0),MIN((MAX($D$16,POWER((ABS(K1633)^2)/($I$5*MAX(F1633,0.1)^2),1/3))),IFERROR(W1633,0)+(MIN(ABS(IFERROR(AF1633,0))*$D$18,ABS((MAX($D$16,POWER((ABS(K1633)^2)/($I$5*MAX(F1633,0.1)^2),1/3)))-IFERROR(W1633,0))))),MAX((MAX($D$16,POWER((ABS(K1633)^2)/($I$5*MAX(F1633,0.1)^2),1/3))),IFERROR(W1633,0)-(MIN(ABS(IFERROR(AF1633,0))*$D$18,ABS((MAX($D$16,POWER((ABS(K1633)^2)/($I$5*MAX(F1633,0.1)^2),1/3)))-IFERROR(W1633,0))))))),MAX($D$16,POWER((ABS(K1633)^2)/($I$5*MAX(F1633,0.1)^2),1/3))),MAX($D$16,IFERROR(W1633,0)))))))</f>
        <v/>
      </c>
      <c r="X1633">
        <f>((F1633)+(G1633)*(W1633))*(W1633)</f>
        <v/>
      </c>
      <c r="Y1633">
        <f>(((F1633)+(G1633)*(W1633))*(W1633))/MAX((F1633)+2*(W1633)*SQRT(1+(G1633)^2),1E-6)</f>
        <v/>
      </c>
      <c r="Z1633">
        <f>ABS(K1633)/MAX(((F1633)+(G1633)*(W1633))*(W1633),1E-6)</f>
        <v/>
      </c>
      <c r="AA1633">
        <f>E1633+W1633</f>
        <v/>
      </c>
      <c r="AB1633">
        <f>AA1633+((ABS(K1633)/MAX(((F1633)+(G1633)*(W1633))*(W1633),1E-6))^2)/(2*$I$5)</f>
        <v/>
      </c>
      <c r="AC1633">
        <f>((ABS(K1633)*$D$6)/(MAX(((F1633)+(G1633)*(W1633))*(W1633),1E-6)*MAX(((((F1633)+(G1633)*(W1633))*(W1633))/MAX((F1633)+2*(W1633)*SQRT(1+(G1633)^2),1E-6))^(2/3),1E-6)))^2</f>
        <v/>
      </c>
      <c r="AD1633">
        <f>ABS(ABS(K1633)/MAX(((F1633)+(G1633)*(W1633))*(W1633),1E-6))/SQRT($I$5*MAX((((F1633)+(G1633)*(W1633))*(W1633))/MAX((F1633)+2*(G1633)*(W1633),1E-6),1E-6))</f>
        <v/>
      </c>
      <c r="AE1633">
        <f>((F1633)*(W1633)^2)/2+(G1633)*(W1633)^3/3+(ABS(K1633)^2)/($I$5*MAX(((F1633)+(G1633)*(W1633))*(W1633),1E-6))</f>
        <v/>
      </c>
      <c r="AF1633">
        <f>IF($D$20=0,0,IFERROR(AB1634+(((AC1633+AC1634)/2)*J1634)+(IF(Z1633&gt;Z1634,$D$8*((Z1633^2-Z1634^2)/(2*$I$5)),$D$9*((Z1634^2-Z1633^2)/(2*$I$5)))+($D$10*(ABS(I1634)/90)*(MAX(Z1633^2,Z1634^2)/(2*$I$5))))-AB1633,0))</f>
        <v/>
      </c>
      <c r="AG1633">
        <f>IF($D$20=0,1,IFERROR(IF(ROUND(AD1633,3)=1,1,IF(AND(ABS(AF1633)&lt;$D$19,AD1633&lt;1),1,0)),0))</f>
        <v/>
      </c>
      <c r="AH1633">
        <f>IFERROR(IF(V35="Supercritical",MAX($D$16,IFERROR(L1633,MAX($D$16,POWER((ABS(K1633)^2)/($I$5*MAX(F1633,0.1)^2),1/3)))),IF(V35="Subcritical",MAX($D$16,IFERROR(W1633,MAX($D$16,POWER((ABS(K1633)^2)/($I$5*MAX(F1633,0.1)^2),1/3)))),IF(AND(IFERROR(V1633,0)=1,IFERROR(AG1633,0)=1),IF(IFERROR(T1633,-1E99)&gt;=IFERROR(AE1633,-1E99),MAX($D$16,IFERROR(L1633,MAX($D$16,POWER((ABS(K1633)^2)/($I$5*MAX(F1633,0.1)^2),1/3)))),MAX($D$16,IFERROR(W1633,MAX($D$16,POWER((ABS(K1633)^2)/($I$5*MAX(F1633,0.1)^2),1/3))))),IF(IFERROR(V1633,0)=1,MAX($D$16,IFERROR(L1633,MAX($D$16,POWER((ABS(K1633)^2)/($I$5*MAX(F1633,0.1)^2),1/3)))),IF(IFERROR(AG1633,0)=1,MAX($D$16,IFERROR(W1633,MAX($D$16,POWER((ABS(K1633)^2)/($I$5*MAX(F1633,0.1)^2),1/3)))),MAX($D$16,POWER((ABS(K1633)^2)/($I$5*MAX(F1633,0.1)^2),1/3))))))),MAX($D$16,POWER((ABS(K1633)^2)/($I$5*MAX(F1633,0.1)^2),1/3)))</f>
        <v/>
      </c>
      <c r="AI1633">
        <f>E1633+AH1633</f>
        <v/>
      </c>
      <c r="AJ1633">
        <f>AI1633+((ABS(K1633)/MAX(((F1633)+(G1633)*(AH1633))*(AH1633),1E-6))^2)/(2*$I$5)</f>
        <v/>
      </c>
      <c r="AL1633" t="n">
        <v>635.5</v>
      </c>
      <c r="AM1633" t="n">
        <v>0</v>
      </c>
      <c r="AN1633">
        <f>IF($D$20=0,IFERROR(AN1633,0),IF(($D$12*MAX(J1633,0.1)*POWER(MAX(0,AI1633-AL1633),1.5))&lt;=0,0,MAX(0,IFERROR(AN1633,0)+($D$25*(($D$12*MAX(J1633,0.1)*POWER(MAX(0,AI1633-AL1633),1.5))-IFERROR(AN1633,0))))))</f>
        <v/>
      </c>
      <c r="AO1633">
        <f>AM1633+AN1633</f>
        <v/>
      </c>
      <c r="AP1633">
        <f>AP1632+AO1633</f>
        <v/>
      </c>
      <c r="AQ1633">
        <f>ABS(ABS(K1633)/MAX(((F1633)+(G1633)*(AH1633))*(AH1633),1E-6))/SQRT($I$5*MAX((((F1633)+(G1633)*(AH1633))*(AH1633))/MAX((F1633)+2*(G1633)*(AH1633),1E-6),1E-6))</f>
        <v/>
      </c>
      <c r="AR1633">
        <f>IF(AQ1633&lt;1,"Subcritical","Supercritical")</f>
        <v/>
      </c>
      <c r="AS1633">
        <f>((ABS(K1633)*$D$6)/(MAX(((F1633)+(G1633)*(AH1633))*(AH1633),1E-6)*MAX(((((F1633)+(G1633)*(AH1633))*(AH1633))/MAX((F1633)+2*(AH1633)*SQRT(1+(G1633)^2),1E-6))^(2/3),1E-6)))^2</f>
        <v/>
      </c>
    </row>
    <row r="1634">
      <c r="A1634" t="n">
        <v>28</v>
      </c>
      <c r="B1634" t="n">
        <v>26.93</v>
      </c>
      <c r="C1634" t="n">
        <v>616081.78</v>
      </c>
      <c r="D1634" t="n">
        <v>3096603.756</v>
      </c>
      <c r="E1634" t="n">
        <v>631.5</v>
      </c>
      <c r="F1634" t="n">
        <v>4.693</v>
      </c>
      <c r="G1634" t="n">
        <v>0</v>
      </c>
      <c r="H1634" t="inlineStr">
        <is>
          <t>Normal</t>
        </is>
      </c>
      <c r="I1634" t="n">
        <v>0.057</v>
      </c>
      <c r="J1634">
        <f>B1634-B1633</f>
        <v/>
      </c>
      <c r="K1634">
        <f>MAX(0.05,K1633-AO1633)</f>
        <v/>
      </c>
      <c r="L1634">
        <f>IF($D$20=0,IFERROR(L1633,MAX($D$16,POWER((ABS(K1634)^2)/($I$5*MAX(F1634,0.1)^2),1/3))),IF(IFERROR(V1633,0)=0,IFERROR(L1633,MAX($D$16,POWER((ABS(K1634)^2)/($I$5*MAX(F1634,0.1)^2),1/3))),IF(OR(IFERROR(L1634,0)=0,IFERROR(S1633,0)&lt;1,IFERROR(S1634,0)&lt;1),MAX($D$16,POWER((ABS(K1634)^2)/($I$5*MAX(F1634,0.1)^2),1/3)),IF(IFERROR(U1634,0)&gt;0,MAX($D$16,IFERROR(L1634,0)+((IFERROR(U1634,0))*$D$18*IF((IFERROR(S1634,0))&lt;1,1,-1))),IF(IFERROR(U1634,0)&lt;0,IF(ABS((MAX($D$16,POWER((ABS(K1634)^2)/($I$5*MAX(F1634,0.1)^2),1/3)))-IFERROR(L1634,0))&gt;$D$19,MAX($D$16,IF((MAX($D$16,POWER((ABS(K1634)^2)/($I$5*MAX(F1634,0.1)^2),1/3)))&gt;IFERROR(L1634,0),MIN((MAX($D$16,POWER((ABS(K1634)^2)/($I$5*MAX(F1634,0.1)^2),1/3))),IFERROR(L1634,0)+(MIN(ABS(IFERROR(U1634,0))*$D$18,ABS((MAX($D$16,POWER((ABS(K1634)^2)/($I$5*MAX(F1634,0.1)^2),1/3)))-IFERROR(L1634,0))))),MAX((MAX($D$16,POWER((ABS(K1634)^2)/($I$5*MAX(F1634,0.1)^2),1/3))),IFERROR(L1634,0)-(MIN(ABS(IFERROR(U1634,0))*$D$18,ABS((MAX($D$16,POWER((ABS(K1634)^2)/($I$5*MAX(F1634,0.1)^2),1/3)))-IFERROR(L1634,0))))))),MAX($D$16,POWER((ABS(K1634)^2)/($I$5*MAX(F1634,0.1)^2),1/3))),MAX($D$16,IFERROR(L1634,0)))))))</f>
        <v/>
      </c>
      <c r="M1634">
        <f>((F1634)+(G1634)*(L1634))*(L1634)</f>
        <v/>
      </c>
      <c r="N1634">
        <f>(((F1634)+(G1634)*(L1634))*(L1634))/MAX((F1634)+2*(L1634)*SQRT(1+(G1634)^2),1E-6)</f>
        <v/>
      </c>
      <c r="O1634">
        <f>ABS(K1634)/MAX(((F1634)+(G1634)*(L1634))*(L1634),1E-6)</f>
        <v/>
      </c>
      <c r="P1634">
        <f>E1634+L1634</f>
        <v/>
      </c>
      <c r="Q1634">
        <f>P1634+((ABS(K1634)/MAX(((F1634)+(G1634)*(L1634))*(L1634),1E-6))^2)/(2*$I$5)</f>
        <v/>
      </c>
      <c r="R1634">
        <f>((ABS(K1634)*$D$6)/(MAX(((F1634)+(G1634)*(L1634))*(L1634),1E-6)*MAX(((((F1634)+(G1634)*(L1634))*(L1634))/MAX((F1634)+2*(L1634)*SQRT(1+(G1634)^2),1E-6))^(2/3),1E-6)))^2</f>
        <v/>
      </c>
      <c r="S1634">
        <f>ABS(ABS(K1634)/MAX(((F1634)+(G1634)*(L1634))*(L1634),1E-6))/SQRT($I$5*MAX((((F1634)+(G1634)*(L1634))*(L1634))/MAX((F1634)+2*(G1634)*(L1634),1E-6),1E-6))</f>
        <v/>
      </c>
      <c r="T1634">
        <f>((F1634)*(L1634)^2)/2+(G1634)*(L1634)^3/3+(ABS(K1634)^2)/($I$5*MAX(((F1634)+(G1634)*(L1634))*(L1634),1E-6))</f>
        <v/>
      </c>
      <c r="U1634">
        <f>IF($D$20=0,0,IFERROR(Q1633-(((R1633+R1634)/2)*J1634)-(IF(O1633&gt;O1634,$D$8*((O1633^2-O1634^2)/(2*$I$5)),$D$9*((O1634^2-O1633^2)/(2*$I$5)))+($D$10*(ABS(I1634)/90)*(MAX(O1633^2,O1634^2)/(2*$I$5))))-Q1634,0))</f>
        <v/>
      </c>
      <c r="V1634">
        <f>IF($D$20=0,1,IFERROR(IF(ROUND(S1634,3)=1,1,IF(AND(ABS(U1634)&lt;$D$19,S1634&gt;1),1,0)),0))</f>
        <v/>
      </c>
      <c r="W1634">
        <f>IF($D$20=0,IFERROR(W1635,MAX($D$16,POWER((ABS(K1634)^2)/($I$5*MAX(F1634,0.1)^2),1/3))),IF(IFERROR(AG1635,0)=0,IFERROR(W1635,MAX($D$16,POWER((ABS(K1634)^2)/($I$5*MAX(F1634,0.1)^2),1/3))),IF(OR(IFERROR(W1634,0)=0,IFERROR(AD1635,0)&gt;1),MAX($D$16,POWER((ABS(K1634)^2)/($I$5*MAX(F1634,0.1)^2),1/3)),IF(IFERROR(AF1634,0)&gt;0,MAX($D$16,IFERROR(W1634,0)+((IFERROR(AF1634,0))*$D$18*IF((IFERROR(AD1634,0))&lt;1,1,-1))),IF(IFERROR(AF1634,0)&lt;0,IF(ABS((MAX($D$16,POWER((ABS(K1634)^2)/($I$5*MAX(F1634,0.1)^2),1/3)))-IFERROR(W1634,0))&gt;$D$19,MAX($D$16,IF((MAX($D$16,POWER((ABS(K1634)^2)/($I$5*MAX(F1634,0.1)^2),1/3)))&gt;IFERROR(W1634,0),MIN((MAX($D$16,POWER((ABS(K1634)^2)/($I$5*MAX(F1634,0.1)^2),1/3))),IFERROR(W1634,0)+(MIN(ABS(IFERROR(AF1634,0))*$D$18,ABS((MAX($D$16,POWER((ABS(K1634)^2)/($I$5*MAX(F1634,0.1)^2),1/3)))-IFERROR(W1634,0))))),MAX((MAX($D$16,POWER((ABS(K1634)^2)/($I$5*MAX(F1634,0.1)^2),1/3))),IFERROR(W1634,0)-(MIN(ABS(IFERROR(AF1634,0))*$D$18,ABS((MAX($D$16,POWER((ABS(K1634)^2)/($I$5*MAX(F1634,0.1)^2),1/3)))-IFERROR(W1634,0))))))),MAX($D$16,POWER((ABS(K1634)^2)/($I$5*MAX(F1634,0.1)^2),1/3))),MAX($D$16,IFERROR(W1634,0)))))))</f>
        <v/>
      </c>
      <c r="X1634">
        <f>((F1634)+(G1634)*(W1634))*(W1634)</f>
        <v/>
      </c>
      <c r="Y1634">
        <f>(((F1634)+(G1634)*(W1634))*(W1634))/MAX((F1634)+2*(W1634)*SQRT(1+(G1634)^2),1E-6)</f>
        <v/>
      </c>
      <c r="Z1634">
        <f>ABS(K1634)/MAX(((F1634)+(G1634)*(W1634))*(W1634),1E-6)</f>
        <v/>
      </c>
      <c r="AA1634">
        <f>E1634+W1634</f>
        <v/>
      </c>
      <c r="AB1634">
        <f>AA1634+((ABS(K1634)/MAX(((F1634)+(G1634)*(W1634))*(W1634),1E-6))^2)/(2*$I$5)</f>
        <v/>
      </c>
      <c r="AC1634">
        <f>((ABS(K1634)*$D$6)/(MAX(((F1634)+(G1634)*(W1634))*(W1634),1E-6)*MAX(((((F1634)+(G1634)*(W1634))*(W1634))/MAX((F1634)+2*(W1634)*SQRT(1+(G1634)^2),1E-6))^(2/3),1E-6)))^2</f>
        <v/>
      </c>
      <c r="AD1634">
        <f>ABS(ABS(K1634)/MAX(((F1634)+(G1634)*(W1634))*(W1634),1E-6))/SQRT($I$5*MAX((((F1634)+(G1634)*(W1634))*(W1634))/MAX((F1634)+2*(G1634)*(W1634),1E-6),1E-6))</f>
        <v/>
      </c>
      <c r="AE1634">
        <f>((F1634)*(W1634)^2)/2+(G1634)*(W1634)^3/3+(ABS(K1634)^2)/($I$5*MAX(((F1634)+(G1634)*(W1634))*(W1634),1E-6))</f>
        <v/>
      </c>
      <c r="AF1634">
        <f>IF($D$20=0,0,IFERROR(AB1635+(((AC1634+AC1635)/2)*J1635)+(IF(Z1634&gt;Z1635,$D$8*((Z1634^2-Z1635^2)/(2*$I$5)),$D$9*((Z1635^2-Z1634^2)/(2*$I$5)))+($D$10*(ABS(I1635)/90)*(MAX(Z1634^2,Z1635^2)/(2*$I$5))))-AB1634,0))</f>
        <v/>
      </c>
      <c r="AG1634">
        <f>IF($D$20=0,1,IFERROR(IF(ROUND(AD1634,3)=1,1,IF(AND(ABS(AF1634)&lt;$D$19,AD1634&lt;1),1,0)),0))</f>
        <v/>
      </c>
      <c r="AH1634">
        <f>IFERROR(IF(V35="Supercritical",MAX($D$16,IFERROR(L1634,MAX($D$16,POWER((ABS(K1634)^2)/($I$5*MAX(F1634,0.1)^2),1/3)))),IF(V35="Subcritical",MAX($D$16,IFERROR(W1634,MAX($D$16,POWER((ABS(K1634)^2)/($I$5*MAX(F1634,0.1)^2),1/3)))),IF(AND(IFERROR(V1634,0)=1,IFERROR(AG1634,0)=1),IF(IFERROR(T1634,-1E99)&gt;=IFERROR(AE1634,-1E99),MAX($D$16,IFERROR(L1634,MAX($D$16,POWER((ABS(K1634)^2)/($I$5*MAX(F1634,0.1)^2),1/3)))),MAX($D$16,IFERROR(W1634,MAX($D$16,POWER((ABS(K1634)^2)/($I$5*MAX(F1634,0.1)^2),1/3))))),IF(IFERROR(V1634,0)=1,MAX($D$16,IFERROR(L1634,MAX($D$16,POWER((ABS(K1634)^2)/($I$5*MAX(F1634,0.1)^2),1/3)))),IF(IFERROR(AG1634,0)=1,MAX($D$16,IFERROR(W1634,MAX($D$16,POWER((ABS(K1634)^2)/($I$5*MAX(F1634,0.1)^2),1/3)))),MAX($D$16,POWER((ABS(K1634)^2)/($I$5*MAX(F1634,0.1)^2),1/3))))))),MAX($D$16,POWER((ABS(K1634)^2)/($I$5*MAX(F1634,0.1)^2),1/3)))</f>
        <v/>
      </c>
      <c r="AI1634">
        <f>E1634+AH1634</f>
        <v/>
      </c>
      <c r="AJ1634">
        <f>AI1634+((ABS(K1634)/MAX(((F1634)+(G1634)*(AH1634))*(AH1634),1E-6))^2)/(2*$I$5)</f>
        <v/>
      </c>
      <c r="AL1634" t="n">
        <v>635.5</v>
      </c>
      <c r="AM1634" t="n">
        <v>0</v>
      </c>
      <c r="AN1634">
        <f>IF($D$20=0,IFERROR(AN1634,0),IF(($D$12*MAX(J1634,0.1)*POWER(MAX(0,AI1634-AL1634),1.5))&lt;=0,0,MAX(0,IFERROR(AN1634,0)+($D$25*(($D$12*MAX(J1634,0.1)*POWER(MAX(0,AI1634-AL1634),1.5))-IFERROR(AN1634,0))))))</f>
        <v/>
      </c>
      <c r="AO1634">
        <f>AM1634+AN1634</f>
        <v/>
      </c>
      <c r="AP1634">
        <f>AP1633+AO1634</f>
        <v/>
      </c>
      <c r="AQ1634">
        <f>ABS(ABS(K1634)/MAX(((F1634)+(G1634)*(AH1634))*(AH1634),1E-6))/SQRT($I$5*MAX((((F1634)+(G1634)*(AH1634))*(AH1634))/MAX((F1634)+2*(G1634)*(AH1634),1E-6),1E-6))</f>
        <v/>
      </c>
      <c r="AR1634">
        <f>IF(AQ1634&lt;1,"Subcritical","Supercritical")</f>
        <v/>
      </c>
      <c r="AS1634">
        <f>((ABS(K1634)*$D$6)/(MAX(((F1634)+(G1634)*(AH1634))*(AH1634),1E-6)*MAX(((((F1634)+(G1634)*(AH1634))*(AH1634))/MAX((F1634)+2*(AH1634)*SQRT(1+(G1634)^2),1E-6))^(2/3),1E-6)))^2</f>
        <v/>
      </c>
    </row>
    <row r="1635">
      <c r="A1635" t="n">
        <v>29</v>
      </c>
      <c r="B1635" t="n">
        <v>27.93</v>
      </c>
      <c r="C1635" t="n">
        <v>616081.855</v>
      </c>
      <c r="D1635" t="n">
        <v>3096602.759</v>
      </c>
      <c r="E1635" t="n">
        <v>631.5</v>
      </c>
      <c r="F1635" t="n">
        <v>4.584</v>
      </c>
      <c r="G1635" t="n">
        <v>0</v>
      </c>
      <c r="H1635" t="inlineStr">
        <is>
          <t>Normal</t>
        </is>
      </c>
      <c r="I1635" t="n">
        <v>0.057</v>
      </c>
      <c r="J1635">
        <f>B1635-B1634</f>
        <v/>
      </c>
      <c r="K1635">
        <f>MAX(0.05,K1634-AO1634)</f>
        <v/>
      </c>
      <c r="L1635">
        <f>IF($D$20=0,IFERROR(L1634,MAX($D$16,POWER((ABS(K1635)^2)/($I$5*MAX(F1635,0.1)^2),1/3))),IF(IFERROR(V1634,0)=0,IFERROR(L1634,MAX($D$16,POWER((ABS(K1635)^2)/($I$5*MAX(F1635,0.1)^2),1/3))),IF(OR(IFERROR(L1635,0)=0,IFERROR(S1634,0)&lt;1,IFERROR(S1635,0)&lt;1),MAX($D$16,POWER((ABS(K1635)^2)/($I$5*MAX(F1635,0.1)^2),1/3)),IF(IFERROR(U1635,0)&gt;0,MAX($D$16,IFERROR(L1635,0)+((IFERROR(U1635,0))*$D$18*IF((IFERROR(S1635,0))&lt;1,1,-1))),IF(IFERROR(U1635,0)&lt;0,IF(ABS((MAX($D$16,POWER((ABS(K1635)^2)/($I$5*MAX(F1635,0.1)^2),1/3)))-IFERROR(L1635,0))&gt;$D$19,MAX($D$16,IF((MAX($D$16,POWER((ABS(K1635)^2)/($I$5*MAX(F1635,0.1)^2),1/3)))&gt;IFERROR(L1635,0),MIN((MAX($D$16,POWER((ABS(K1635)^2)/($I$5*MAX(F1635,0.1)^2),1/3))),IFERROR(L1635,0)+(MIN(ABS(IFERROR(U1635,0))*$D$18,ABS((MAX($D$16,POWER((ABS(K1635)^2)/($I$5*MAX(F1635,0.1)^2),1/3)))-IFERROR(L1635,0))))),MAX((MAX($D$16,POWER((ABS(K1635)^2)/($I$5*MAX(F1635,0.1)^2),1/3))),IFERROR(L1635,0)-(MIN(ABS(IFERROR(U1635,0))*$D$18,ABS((MAX($D$16,POWER((ABS(K1635)^2)/($I$5*MAX(F1635,0.1)^2),1/3)))-IFERROR(L1635,0))))))),MAX($D$16,POWER((ABS(K1635)^2)/($I$5*MAX(F1635,0.1)^2),1/3))),MAX($D$16,IFERROR(L1635,0)))))))</f>
        <v/>
      </c>
      <c r="M1635">
        <f>((F1635)+(G1635)*(L1635))*(L1635)</f>
        <v/>
      </c>
      <c r="N1635">
        <f>(((F1635)+(G1635)*(L1635))*(L1635))/MAX((F1635)+2*(L1635)*SQRT(1+(G1635)^2),1E-6)</f>
        <v/>
      </c>
      <c r="O1635">
        <f>ABS(K1635)/MAX(((F1635)+(G1635)*(L1635))*(L1635),1E-6)</f>
        <v/>
      </c>
      <c r="P1635">
        <f>E1635+L1635</f>
        <v/>
      </c>
      <c r="Q1635">
        <f>P1635+((ABS(K1635)/MAX(((F1635)+(G1635)*(L1635))*(L1635),1E-6))^2)/(2*$I$5)</f>
        <v/>
      </c>
      <c r="R1635">
        <f>((ABS(K1635)*$D$6)/(MAX(((F1635)+(G1635)*(L1635))*(L1635),1E-6)*MAX(((((F1635)+(G1635)*(L1635))*(L1635))/MAX((F1635)+2*(L1635)*SQRT(1+(G1635)^2),1E-6))^(2/3),1E-6)))^2</f>
        <v/>
      </c>
      <c r="S1635">
        <f>ABS(ABS(K1635)/MAX(((F1635)+(G1635)*(L1635))*(L1635),1E-6))/SQRT($I$5*MAX((((F1635)+(G1635)*(L1635))*(L1635))/MAX((F1635)+2*(G1635)*(L1635),1E-6),1E-6))</f>
        <v/>
      </c>
      <c r="T1635">
        <f>((F1635)*(L1635)^2)/2+(G1635)*(L1635)^3/3+(ABS(K1635)^2)/($I$5*MAX(((F1635)+(G1635)*(L1635))*(L1635),1E-6))</f>
        <v/>
      </c>
      <c r="U1635">
        <f>IF($D$20=0,0,IFERROR(Q1634-(((R1634+R1635)/2)*J1635)-(IF(O1634&gt;O1635,$D$8*((O1634^2-O1635^2)/(2*$I$5)),$D$9*((O1635^2-O1634^2)/(2*$I$5)))+($D$10*(ABS(I1635)/90)*(MAX(O1634^2,O1635^2)/(2*$I$5))))-Q1635,0))</f>
        <v/>
      </c>
      <c r="V1635">
        <f>IF($D$20=0,1,IFERROR(IF(ROUND(S1635,3)=1,1,IF(AND(ABS(U1635)&lt;$D$19,S1635&gt;1),1,0)),0))</f>
        <v/>
      </c>
      <c r="W1635">
        <f>IF($D$20=0,IFERROR(W1636,MAX($D$16,POWER((ABS(K1635)^2)/($I$5*MAX(F1635,0.1)^2),1/3))),IF(IFERROR(AG1636,0)=0,IFERROR(W1636,MAX($D$16,POWER((ABS(K1635)^2)/($I$5*MAX(F1635,0.1)^2),1/3))),IF(OR(IFERROR(W1635,0)=0,IFERROR(AD1636,0)&gt;1),MAX($D$16,POWER((ABS(K1635)^2)/($I$5*MAX(F1635,0.1)^2),1/3)),IF(IFERROR(AF1635,0)&gt;0,MAX($D$16,IFERROR(W1635,0)+((IFERROR(AF1635,0))*$D$18*IF((IFERROR(AD1635,0))&lt;1,1,-1))),IF(IFERROR(AF1635,0)&lt;0,IF(ABS((MAX($D$16,POWER((ABS(K1635)^2)/($I$5*MAX(F1635,0.1)^2),1/3)))-IFERROR(W1635,0))&gt;$D$19,MAX($D$16,IF((MAX($D$16,POWER((ABS(K1635)^2)/($I$5*MAX(F1635,0.1)^2),1/3)))&gt;IFERROR(W1635,0),MIN((MAX($D$16,POWER((ABS(K1635)^2)/($I$5*MAX(F1635,0.1)^2),1/3))),IFERROR(W1635,0)+(MIN(ABS(IFERROR(AF1635,0))*$D$18,ABS((MAX($D$16,POWER((ABS(K1635)^2)/($I$5*MAX(F1635,0.1)^2),1/3)))-IFERROR(W1635,0))))),MAX((MAX($D$16,POWER((ABS(K1635)^2)/($I$5*MAX(F1635,0.1)^2),1/3))),IFERROR(W1635,0)-(MIN(ABS(IFERROR(AF1635,0))*$D$18,ABS((MAX($D$16,POWER((ABS(K1635)^2)/($I$5*MAX(F1635,0.1)^2),1/3)))-IFERROR(W1635,0))))))),MAX($D$16,POWER((ABS(K1635)^2)/($I$5*MAX(F1635,0.1)^2),1/3))),MAX($D$16,IFERROR(W1635,0)))))))</f>
        <v/>
      </c>
      <c r="X1635">
        <f>((F1635)+(G1635)*(W1635))*(W1635)</f>
        <v/>
      </c>
      <c r="Y1635">
        <f>(((F1635)+(G1635)*(W1635))*(W1635))/MAX((F1635)+2*(W1635)*SQRT(1+(G1635)^2),1E-6)</f>
        <v/>
      </c>
      <c r="Z1635">
        <f>ABS(K1635)/MAX(((F1635)+(G1635)*(W1635))*(W1635),1E-6)</f>
        <v/>
      </c>
      <c r="AA1635">
        <f>E1635+W1635</f>
        <v/>
      </c>
      <c r="AB1635">
        <f>AA1635+((ABS(K1635)/MAX(((F1635)+(G1635)*(W1635))*(W1635),1E-6))^2)/(2*$I$5)</f>
        <v/>
      </c>
      <c r="AC1635">
        <f>((ABS(K1635)*$D$6)/(MAX(((F1635)+(G1635)*(W1635))*(W1635),1E-6)*MAX(((((F1635)+(G1635)*(W1635))*(W1635))/MAX((F1635)+2*(W1635)*SQRT(1+(G1635)^2),1E-6))^(2/3),1E-6)))^2</f>
        <v/>
      </c>
      <c r="AD1635">
        <f>ABS(ABS(K1635)/MAX(((F1635)+(G1635)*(W1635))*(W1635),1E-6))/SQRT($I$5*MAX((((F1635)+(G1635)*(W1635))*(W1635))/MAX((F1635)+2*(G1635)*(W1635),1E-6),1E-6))</f>
        <v/>
      </c>
      <c r="AE1635">
        <f>((F1635)*(W1635)^2)/2+(G1635)*(W1635)^3/3+(ABS(K1635)^2)/($I$5*MAX(((F1635)+(G1635)*(W1635))*(W1635),1E-6))</f>
        <v/>
      </c>
      <c r="AF1635">
        <f>IF($D$20=0,0,IFERROR(AB1636+(((AC1635+AC1636)/2)*J1636)+(IF(Z1635&gt;Z1636,$D$8*((Z1635^2-Z1636^2)/(2*$I$5)),$D$9*((Z1636^2-Z1635^2)/(2*$I$5)))+($D$10*(ABS(I1636)/90)*(MAX(Z1635^2,Z1636^2)/(2*$I$5))))-AB1635,0))</f>
        <v/>
      </c>
      <c r="AG1635">
        <f>IF($D$20=0,1,IFERROR(IF(ROUND(AD1635,3)=1,1,IF(AND(ABS(AF1635)&lt;$D$19,AD1635&lt;1),1,0)),0))</f>
        <v/>
      </c>
      <c r="AH1635">
        <f>IFERROR(IF(V35="Supercritical",MAX($D$16,IFERROR(L1635,MAX($D$16,POWER((ABS(K1635)^2)/($I$5*MAX(F1635,0.1)^2),1/3)))),IF(V35="Subcritical",MAX($D$16,IFERROR(W1635,MAX($D$16,POWER((ABS(K1635)^2)/($I$5*MAX(F1635,0.1)^2),1/3)))),IF(AND(IFERROR(V1635,0)=1,IFERROR(AG1635,0)=1),IF(IFERROR(T1635,-1E99)&gt;=IFERROR(AE1635,-1E99),MAX($D$16,IFERROR(L1635,MAX($D$16,POWER((ABS(K1635)^2)/($I$5*MAX(F1635,0.1)^2),1/3)))),MAX($D$16,IFERROR(W1635,MAX($D$16,POWER((ABS(K1635)^2)/($I$5*MAX(F1635,0.1)^2),1/3))))),IF(IFERROR(V1635,0)=1,MAX($D$16,IFERROR(L1635,MAX($D$16,POWER((ABS(K1635)^2)/($I$5*MAX(F1635,0.1)^2),1/3)))),IF(IFERROR(AG1635,0)=1,MAX($D$16,IFERROR(W1635,MAX($D$16,POWER((ABS(K1635)^2)/($I$5*MAX(F1635,0.1)^2),1/3)))),MAX($D$16,POWER((ABS(K1635)^2)/($I$5*MAX(F1635,0.1)^2),1/3))))))),MAX($D$16,POWER((ABS(K1635)^2)/($I$5*MAX(F1635,0.1)^2),1/3)))</f>
        <v/>
      </c>
      <c r="AI1635">
        <f>E1635+AH1635</f>
        <v/>
      </c>
      <c r="AJ1635">
        <f>AI1635+((ABS(K1635)/MAX(((F1635)+(G1635)*(AH1635))*(AH1635),1E-6))^2)/(2*$I$5)</f>
        <v/>
      </c>
      <c r="AL1635" t="n">
        <v>635.5</v>
      </c>
      <c r="AM1635" t="n">
        <v>0</v>
      </c>
      <c r="AN1635">
        <f>IF($D$20=0,IFERROR(AN1635,0),IF(($D$12*MAX(J1635,0.1)*POWER(MAX(0,AI1635-AL1635),1.5))&lt;=0,0,MAX(0,IFERROR(AN1635,0)+($D$25*(($D$12*MAX(J1635,0.1)*POWER(MAX(0,AI1635-AL1635),1.5))-IFERROR(AN1635,0))))))</f>
        <v/>
      </c>
      <c r="AO1635">
        <f>AM1635+AN1635</f>
        <v/>
      </c>
      <c r="AP1635">
        <f>AP1634+AO1635</f>
        <v/>
      </c>
      <c r="AQ1635">
        <f>ABS(ABS(K1635)/MAX(((F1635)+(G1635)*(AH1635))*(AH1635),1E-6))/SQRT($I$5*MAX((((F1635)+(G1635)*(AH1635))*(AH1635))/MAX((F1635)+2*(G1635)*(AH1635),1E-6),1E-6))</f>
        <v/>
      </c>
      <c r="AR1635">
        <f>IF(AQ1635&lt;1,"Subcritical","Supercritical")</f>
        <v/>
      </c>
      <c r="AS1635">
        <f>((ABS(K1635)*$D$6)/(MAX(((F1635)+(G1635)*(AH1635))*(AH1635),1E-6)*MAX(((((F1635)+(G1635)*(AH1635))*(AH1635))/MAX((F1635)+2*(AH1635)*SQRT(1+(G1635)^2),1E-6))^(2/3),1E-6)))^2</f>
        <v/>
      </c>
    </row>
    <row r="1636">
      <c r="A1636" t="n">
        <v>30</v>
      </c>
      <c r="B1636" t="n">
        <v>28.93</v>
      </c>
      <c r="C1636" t="n">
        <v>616081.929</v>
      </c>
      <c r="D1636" t="n">
        <v>3096601.762</v>
      </c>
      <c r="E1636" t="n">
        <v>631.5</v>
      </c>
      <c r="F1636" t="n">
        <v>4.475</v>
      </c>
      <c r="G1636" t="n">
        <v>0</v>
      </c>
      <c r="H1636" t="inlineStr">
        <is>
          <t>Normal</t>
        </is>
      </c>
      <c r="I1636" t="n">
        <v>0.053</v>
      </c>
      <c r="J1636">
        <f>B1636-B1635</f>
        <v/>
      </c>
      <c r="K1636">
        <f>MAX(0.05,K1635-AO1635)</f>
        <v/>
      </c>
      <c r="L1636">
        <f>IF($D$20=0,IFERROR(L1635,MAX($D$16,POWER((ABS(K1636)^2)/($I$5*MAX(F1636,0.1)^2),1/3))),IF(IFERROR(V1635,0)=0,IFERROR(L1635,MAX($D$16,POWER((ABS(K1636)^2)/($I$5*MAX(F1636,0.1)^2),1/3))),IF(OR(IFERROR(L1636,0)=0,IFERROR(S1635,0)&lt;1,IFERROR(S1636,0)&lt;1),MAX($D$16,POWER((ABS(K1636)^2)/($I$5*MAX(F1636,0.1)^2),1/3)),IF(IFERROR(U1636,0)&gt;0,MAX($D$16,IFERROR(L1636,0)+((IFERROR(U1636,0))*$D$18*IF((IFERROR(S1636,0))&lt;1,1,-1))),IF(IFERROR(U1636,0)&lt;0,IF(ABS((MAX($D$16,POWER((ABS(K1636)^2)/($I$5*MAX(F1636,0.1)^2),1/3)))-IFERROR(L1636,0))&gt;$D$19,MAX($D$16,IF((MAX($D$16,POWER((ABS(K1636)^2)/($I$5*MAX(F1636,0.1)^2),1/3)))&gt;IFERROR(L1636,0),MIN((MAX($D$16,POWER((ABS(K1636)^2)/($I$5*MAX(F1636,0.1)^2),1/3))),IFERROR(L1636,0)+(MIN(ABS(IFERROR(U1636,0))*$D$18,ABS((MAX($D$16,POWER((ABS(K1636)^2)/($I$5*MAX(F1636,0.1)^2),1/3)))-IFERROR(L1636,0))))),MAX((MAX($D$16,POWER((ABS(K1636)^2)/($I$5*MAX(F1636,0.1)^2),1/3))),IFERROR(L1636,0)-(MIN(ABS(IFERROR(U1636,0))*$D$18,ABS((MAX($D$16,POWER((ABS(K1636)^2)/($I$5*MAX(F1636,0.1)^2),1/3)))-IFERROR(L1636,0))))))),MAX($D$16,POWER((ABS(K1636)^2)/($I$5*MAX(F1636,0.1)^2),1/3))),MAX($D$16,IFERROR(L1636,0)))))))</f>
        <v/>
      </c>
      <c r="M1636">
        <f>((F1636)+(G1636)*(L1636))*(L1636)</f>
        <v/>
      </c>
      <c r="N1636">
        <f>(((F1636)+(G1636)*(L1636))*(L1636))/MAX((F1636)+2*(L1636)*SQRT(1+(G1636)^2),1E-6)</f>
        <v/>
      </c>
      <c r="O1636">
        <f>ABS(K1636)/MAX(((F1636)+(G1636)*(L1636))*(L1636),1E-6)</f>
        <v/>
      </c>
      <c r="P1636">
        <f>E1636+L1636</f>
        <v/>
      </c>
      <c r="Q1636">
        <f>P1636+((ABS(K1636)/MAX(((F1636)+(G1636)*(L1636))*(L1636),1E-6))^2)/(2*$I$5)</f>
        <v/>
      </c>
      <c r="R1636">
        <f>((ABS(K1636)*$D$6)/(MAX(((F1636)+(G1636)*(L1636))*(L1636),1E-6)*MAX(((((F1636)+(G1636)*(L1636))*(L1636))/MAX((F1636)+2*(L1636)*SQRT(1+(G1636)^2),1E-6))^(2/3),1E-6)))^2</f>
        <v/>
      </c>
      <c r="S1636">
        <f>ABS(ABS(K1636)/MAX(((F1636)+(G1636)*(L1636))*(L1636),1E-6))/SQRT($I$5*MAX((((F1636)+(G1636)*(L1636))*(L1636))/MAX((F1636)+2*(G1636)*(L1636),1E-6),1E-6))</f>
        <v/>
      </c>
      <c r="T1636">
        <f>((F1636)*(L1636)^2)/2+(G1636)*(L1636)^3/3+(ABS(K1636)^2)/($I$5*MAX(((F1636)+(G1636)*(L1636))*(L1636),1E-6))</f>
        <v/>
      </c>
      <c r="U1636">
        <f>IF($D$20=0,0,IFERROR(Q1635-(((R1635+R1636)/2)*J1636)-(IF(O1635&gt;O1636,$D$8*((O1635^2-O1636^2)/(2*$I$5)),$D$9*((O1636^2-O1635^2)/(2*$I$5)))+($D$10*(ABS(I1636)/90)*(MAX(O1635^2,O1636^2)/(2*$I$5))))-Q1636,0))</f>
        <v/>
      </c>
      <c r="V1636">
        <f>IF($D$20=0,1,IFERROR(IF(ROUND(S1636,3)=1,1,IF(AND(ABS(U1636)&lt;$D$19,S1636&gt;1),1,0)),0))</f>
        <v/>
      </c>
      <c r="W1636">
        <f>IF($D$20=0,IFERROR(W1637,MAX($D$16,POWER((ABS(K1636)^2)/($I$5*MAX(F1636,0.1)^2),1/3))),IF(IFERROR(AG1637,0)=0,IFERROR(W1637,MAX($D$16,POWER((ABS(K1636)^2)/($I$5*MAX(F1636,0.1)^2),1/3))),IF(OR(IFERROR(W1636,0)=0,IFERROR(AD1637,0)&gt;1),MAX($D$16,POWER((ABS(K1636)^2)/($I$5*MAX(F1636,0.1)^2),1/3)),IF(IFERROR(AF1636,0)&gt;0,MAX($D$16,IFERROR(W1636,0)+((IFERROR(AF1636,0))*$D$18*IF((IFERROR(AD1636,0))&lt;1,1,-1))),IF(IFERROR(AF1636,0)&lt;0,IF(ABS((MAX($D$16,POWER((ABS(K1636)^2)/($I$5*MAX(F1636,0.1)^2),1/3)))-IFERROR(W1636,0))&gt;$D$19,MAX($D$16,IF((MAX($D$16,POWER((ABS(K1636)^2)/($I$5*MAX(F1636,0.1)^2),1/3)))&gt;IFERROR(W1636,0),MIN((MAX($D$16,POWER((ABS(K1636)^2)/($I$5*MAX(F1636,0.1)^2),1/3))),IFERROR(W1636,0)+(MIN(ABS(IFERROR(AF1636,0))*$D$18,ABS((MAX($D$16,POWER((ABS(K1636)^2)/($I$5*MAX(F1636,0.1)^2),1/3)))-IFERROR(W1636,0))))),MAX((MAX($D$16,POWER((ABS(K1636)^2)/($I$5*MAX(F1636,0.1)^2),1/3))),IFERROR(W1636,0)-(MIN(ABS(IFERROR(AF1636,0))*$D$18,ABS((MAX($D$16,POWER((ABS(K1636)^2)/($I$5*MAX(F1636,0.1)^2),1/3)))-IFERROR(W1636,0))))))),MAX($D$16,POWER((ABS(K1636)^2)/($I$5*MAX(F1636,0.1)^2),1/3))),MAX($D$16,IFERROR(W1636,0)))))))</f>
        <v/>
      </c>
      <c r="X1636">
        <f>((F1636)+(G1636)*(W1636))*(W1636)</f>
        <v/>
      </c>
      <c r="Y1636">
        <f>(((F1636)+(G1636)*(W1636))*(W1636))/MAX((F1636)+2*(W1636)*SQRT(1+(G1636)^2),1E-6)</f>
        <v/>
      </c>
      <c r="Z1636">
        <f>ABS(K1636)/MAX(((F1636)+(G1636)*(W1636))*(W1636),1E-6)</f>
        <v/>
      </c>
      <c r="AA1636">
        <f>E1636+W1636</f>
        <v/>
      </c>
      <c r="AB1636">
        <f>AA1636+((ABS(K1636)/MAX(((F1636)+(G1636)*(W1636))*(W1636),1E-6))^2)/(2*$I$5)</f>
        <v/>
      </c>
      <c r="AC1636">
        <f>((ABS(K1636)*$D$6)/(MAX(((F1636)+(G1636)*(W1636))*(W1636),1E-6)*MAX(((((F1636)+(G1636)*(W1636))*(W1636))/MAX((F1636)+2*(W1636)*SQRT(1+(G1636)^2),1E-6))^(2/3),1E-6)))^2</f>
        <v/>
      </c>
      <c r="AD1636">
        <f>ABS(ABS(K1636)/MAX(((F1636)+(G1636)*(W1636))*(W1636),1E-6))/SQRT($I$5*MAX((((F1636)+(G1636)*(W1636))*(W1636))/MAX((F1636)+2*(G1636)*(W1636),1E-6),1E-6))</f>
        <v/>
      </c>
      <c r="AE1636">
        <f>((F1636)*(W1636)^2)/2+(G1636)*(W1636)^3/3+(ABS(K1636)^2)/($I$5*MAX(((F1636)+(G1636)*(W1636))*(W1636),1E-6))</f>
        <v/>
      </c>
      <c r="AF1636">
        <f>IF($D$20=0,0,IFERROR(AB1637+(((AC1636+AC1637)/2)*J1637)+(IF(Z1636&gt;Z1637,$D$8*((Z1636^2-Z1637^2)/(2*$I$5)),$D$9*((Z1637^2-Z1636^2)/(2*$I$5)))+($D$10*(ABS(I1637)/90)*(MAX(Z1636^2,Z1637^2)/(2*$I$5))))-AB1636,0))</f>
        <v/>
      </c>
      <c r="AG1636">
        <f>IF($D$20=0,1,IFERROR(IF(ROUND(AD1636,3)=1,1,IF(AND(ABS(AF1636)&lt;$D$19,AD1636&lt;1),1,0)),0))</f>
        <v/>
      </c>
      <c r="AH1636">
        <f>IFERROR(IF(V35="Supercritical",MAX($D$16,IFERROR(L1636,MAX($D$16,POWER((ABS(K1636)^2)/($I$5*MAX(F1636,0.1)^2),1/3)))),IF(V35="Subcritical",MAX($D$16,IFERROR(W1636,MAX($D$16,POWER((ABS(K1636)^2)/($I$5*MAX(F1636,0.1)^2),1/3)))),IF(AND(IFERROR(V1636,0)=1,IFERROR(AG1636,0)=1),IF(IFERROR(T1636,-1E99)&gt;=IFERROR(AE1636,-1E99),MAX($D$16,IFERROR(L1636,MAX($D$16,POWER((ABS(K1636)^2)/($I$5*MAX(F1636,0.1)^2),1/3)))),MAX($D$16,IFERROR(W1636,MAX($D$16,POWER((ABS(K1636)^2)/($I$5*MAX(F1636,0.1)^2),1/3))))),IF(IFERROR(V1636,0)=1,MAX($D$16,IFERROR(L1636,MAX($D$16,POWER((ABS(K1636)^2)/($I$5*MAX(F1636,0.1)^2),1/3)))),IF(IFERROR(AG1636,0)=1,MAX($D$16,IFERROR(W1636,MAX($D$16,POWER((ABS(K1636)^2)/($I$5*MAX(F1636,0.1)^2),1/3)))),MAX($D$16,POWER((ABS(K1636)^2)/($I$5*MAX(F1636,0.1)^2),1/3))))))),MAX($D$16,POWER((ABS(K1636)^2)/($I$5*MAX(F1636,0.1)^2),1/3)))</f>
        <v/>
      </c>
      <c r="AI1636">
        <f>E1636+AH1636</f>
        <v/>
      </c>
      <c r="AJ1636">
        <f>AI1636+((ABS(K1636)/MAX(((F1636)+(G1636)*(AH1636))*(AH1636),1E-6))^2)/(2*$I$5)</f>
        <v/>
      </c>
      <c r="AL1636" t="n">
        <v>635.5</v>
      </c>
      <c r="AM1636" t="n">
        <v>0</v>
      </c>
      <c r="AN1636">
        <f>IF($D$20=0,IFERROR(AN1636,0),IF(($D$12*MAX(J1636,0.1)*POWER(MAX(0,AI1636-AL1636),1.5))&lt;=0,0,MAX(0,IFERROR(AN1636,0)+($D$25*(($D$12*MAX(J1636,0.1)*POWER(MAX(0,AI1636-AL1636),1.5))-IFERROR(AN1636,0))))))</f>
        <v/>
      </c>
      <c r="AO1636">
        <f>AM1636+AN1636</f>
        <v/>
      </c>
      <c r="AP1636">
        <f>AP1635+AO1636</f>
        <v/>
      </c>
      <c r="AQ1636">
        <f>ABS(ABS(K1636)/MAX(((F1636)+(G1636)*(AH1636))*(AH1636),1E-6))/SQRT($I$5*MAX((((F1636)+(G1636)*(AH1636))*(AH1636))/MAX((F1636)+2*(G1636)*(AH1636),1E-6),1E-6))</f>
        <v/>
      </c>
      <c r="AR1636">
        <f>IF(AQ1636&lt;1,"Subcritical","Supercritical")</f>
        <v/>
      </c>
      <c r="AS1636">
        <f>((ABS(K1636)*$D$6)/(MAX(((F1636)+(G1636)*(AH1636))*(AH1636),1E-6)*MAX(((((F1636)+(G1636)*(AH1636))*(AH1636))/MAX((F1636)+2*(AH1636)*SQRT(1+(G1636)^2),1E-6))^(2/3),1E-6)))^2</f>
        <v/>
      </c>
    </row>
    <row r="1637">
      <c r="A1637" t="n">
        <v>31</v>
      </c>
      <c r="B1637" t="n">
        <v>29.931</v>
      </c>
      <c r="C1637" t="n">
        <v>616082.004</v>
      </c>
      <c r="D1637" t="n">
        <v>3096600.764</v>
      </c>
      <c r="E1637" t="n">
        <v>631.5</v>
      </c>
      <c r="F1637" t="n">
        <v>4.366</v>
      </c>
      <c r="G1637" t="n">
        <v>0</v>
      </c>
      <c r="H1637" t="inlineStr">
        <is>
          <t>Normal</t>
        </is>
      </c>
      <c r="I1637" t="n">
        <v>0.053</v>
      </c>
      <c r="J1637">
        <f>B1637-B1636</f>
        <v/>
      </c>
      <c r="K1637">
        <f>MAX(0.05,K1636-AO1636)</f>
        <v/>
      </c>
      <c r="L1637">
        <f>IF($D$20=0,IFERROR(L1636,MAX($D$16,POWER((ABS(K1637)^2)/($I$5*MAX(F1637,0.1)^2),1/3))),IF(IFERROR(V1636,0)=0,IFERROR(L1636,MAX($D$16,POWER((ABS(K1637)^2)/($I$5*MAX(F1637,0.1)^2),1/3))),IF(OR(IFERROR(L1637,0)=0,IFERROR(S1636,0)&lt;1,IFERROR(S1637,0)&lt;1),MAX($D$16,POWER((ABS(K1637)^2)/($I$5*MAX(F1637,0.1)^2),1/3)),IF(IFERROR(U1637,0)&gt;0,MAX($D$16,IFERROR(L1637,0)+((IFERROR(U1637,0))*$D$18*IF((IFERROR(S1637,0))&lt;1,1,-1))),IF(IFERROR(U1637,0)&lt;0,IF(ABS((MAX($D$16,POWER((ABS(K1637)^2)/($I$5*MAX(F1637,0.1)^2),1/3)))-IFERROR(L1637,0))&gt;$D$19,MAX($D$16,IF((MAX($D$16,POWER((ABS(K1637)^2)/($I$5*MAX(F1637,0.1)^2),1/3)))&gt;IFERROR(L1637,0),MIN((MAX($D$16,POWER((ABS(K1637)^2)/($I$5*MAX(F1637,0.1)^2),1/3))),IFERROR(L1637,0)+(MIN(ABS(IFERROR(U1637,0))*$D$18,ABS((MAX($D$16,POWER((ABS(K1637)^2)/($I$5*MAX(F1637,0.1)^2),1/3)))-IFERROR(L1637,0))))),MAX((MAX($D$16,POWER((ABS(K1637)^2)/($I$5*MAX(F1637,0.1)^2),1/3))),IFERROR(L1637,0)-(MIN(ABS(IFERROR(U1637,0))*$D$18,ABS((MAX($D$16,POWER((ABS(K1637)^2)/($I$5*MAX(F1637,0.1)^2),1/3)))-IFERROR(L1637,0))))))),MAX($D$16,POWER((ABS(K1637)^2)/($I$5*MAX(F1637,0.1)^2),1/3))),MAX($D$16,IFERROR(L1637,0)))))))</f>
        <v/>
      </c>
      <c r="M1637">
        <f>((F1637)+(G1637)*(L1637))*(L1637)</f>
        <v/>
      </c>
      <c r="N1637">
        <f>(((F1637)+(G1637)*(L1637))*(L1637))/MAX((F1637)+2*(L1637)*SQRT(1+(G1637)^2),1E-6)</f>
        <v/>
      </c>
      <c r="O1637">
        <f>ABS(K1637)/MAX(((F1637)+(G1637)*(L1637))*(L1637),1E-6)</f>
        <v/>
      </c>
      <c r="P1637">
        <f>E1637+L1637</f>
        <v/>
      </c>
      <c r="Q1637">
        <f>P1637+((ABS(K1637)/MAX(((F1637)+(G1637)*(L1637))*(L1637),1E-6))^2)/(2*$I$5)</f>
        <v/>
      </c>
      <c r="R1637">
        <f>((ABS(K1637)*$D$6)/(MAX(((F1637)+(G1637)*(L1637))*(L1637),1E-6)*MAX(((((F1637)+(G1637)*(L1637))*(L1637))/MAX((F1637)+2*(L1637)*SQRT(1+(G1637)^2),1E-6))^(2/3),1E-6)))^2</f>
        <v/>
      </c>
      <c r="S1637">
        <f>ABS(ABS(K1637)/MAX(((F1637)+(G1637)*(L1637))*(L1637),1E-6))/SQRT($I$5*MAX((((F1637)+(G1637)*(L1637))*(L1637))/MAX((F1637)+2*(G1637)*(L1637),1E-6),1E-6))</f>
        <v/>
      </c>
      <c r="T1637">
        <f>((F1637)*(L1637)^2)/2+(G1637)*(L1637)^3/3+(ABS(K1637)^2)/($I$5*MAX(((F1637)+(G1637)*(L1637))*(L1637),1E-6))</f>
        <v/>
      </c>
      <c r="U1637">
        <f>IF($D$20=0,0,IFERROR(Q1636-(((R1636+R1637)/2)*J1637)-(IF(O1636&gt;O1637,$D$8*((O1636^2-O1637^2)/(2*$I$5)),$D$9*((O1637^2-O1636^2)/(2*$I$5)))+($D$10*(ABS(I1637)/90)*(MAX(O1636^2,O1637^2)/(2*$I$5))))-Q1637,0))</f>
        <v/>
      </c>
      <c r="V1637">
        <f>IF($D$20=0,1,IFERROR(IF(ROUND(S1637,3)=1,1,IF(AND(ABS(U1637)&lt;$D$19,S1637&gt;1),1,0)),0))</f>
        <v/>
      </c>
      <c r="W1637">
        <f>IF($D$20=0,IFERROR(W1638,MAX($D$16,POWER((ABS(K1637)^2)/($I$5*MAX(F1637,0.1)^2),1/3))),IF(IFERROR(AG1638,0)=0,IFERROR(W1638,MAX($D$16,POWER((ABS(K1637)^2)/($I$5*MAX(F1637,0.1)^2),1/3))),IF(OR(IFERROR(W1637,0)=0,IFERROR(AD1638,0)&gt;1),MAX($D$16,POWER((ABS(K1637)^2)/($I$5*MAX(F1637,0.1)^2),1/3)),IF(IFERROR(AF1637,0)&gt;0,MAX($D$16,IFERROR(W1637,0)+((IFERROR(AF1637,0))*$D$18*IF((IFERROR(AD1637,0))&lt;1,1,-1))),IF(IFERROR(AF1637,0)&lt;0,IF(ABS((MAX($D$16,POWER((ABS(K1637)^2)/($I$5*MAX(F1637,0.1)^2),1/3)))-IFERROR(W1637,0))&gt;$D$19,MAX($D$16,IF((MAX($D$16,POWER((ABS(K1637)^2)/($I$5*MAX(F1637,0.1)^2),1/3)))&gt;IFERROR(W1637,0),MIN((MAX($D$16,POWER((ABS(K1637)^2)/($I$5*MAX(F1637,0.1)^2),1/3))),IFERROR(W1637,0)+(MIN(ABS(IFERROR(AF1637,0))*$D$18,ABS((MAX($D$16,POWER((ABS(K1637)^2)/($I$5*MAX(F1637,0.1)^2),1/3)))-IFERROR(W1637,0))))),MAX((MAX($D$16,POWER((ABS(K1637)^2)/($I$5*MAX(F1637,0.1)^2),1/3))),IFERROR(W1637,0)-(MIN(ABS(IFERROR(AF1637,0))*$D$18,ABS((MAX($D$16,POWER((ABS(K1637)^2)/($I$5*MAX(F1637,0.1)^2),1/3)))-IFERROR(W1637,0))))))),MAX($D$16,POWER((ABS(K1637)^2)/($I$5*MAX(F1637,0.1)^2),1/3))),MAX($D$16,IFERROR(W1637,0)))))))</f>
        <v/>
      </c>
      <c r="X1637">
        <f>((F1637)+(G1637)*(W1637))*(W1637)</f>
        <v/>
      </c>
      <c r="Y1637">
        <f>(((F1637)+(G1637)*(W1637))*(W1637))/MAX((F1637)+2*(W1637)*SQRT(1+(G1637)^2),1E-6)</f>
        <v/>
      </c>
      <c r="Z1637">
        <f>ABS(K1637)/MAX(((F1637)+(G1637)*(W1637))*(W1637),1E-6)</f>
        <v/>
      </c>
      <c r="AA1637">
        <f>E1637+W1637</f>
        <v/>
      </c>
      <c r="AB1637">
        <f>AA1637+((ABS(K1637)/MAX(((F1637)+(G1637)*(W1637))*(W1637),1E-6))^2)/(2*$I$5)</f>
        <v/>
      </c>
      <c r="AC1637">
        <f>((ABS(K1637)*$D$6)/(MAX(((F1637)+(G1637)*(W1637))*(W1637),1E-6)*MAX(((((F1637)+(G1637)*(W1637))*(W1637))/MAX((F1637)+2*(W1637)*SQRT(1+(G1637)^2),1E-6))^(2/3),1E-6)))^2</f>
        <v/>
      </c>
      <c r="AD1637">
        <f>ABS(ABS(K1637)/MAX(((F1637)+(G1637)*(W1637))*(W1637),1E-6))/SQRT($I$5*MAX((((F1637)+(G1637)*(W1637))*(W1637))/MAX((F1637)+2*(G1637)*(W1637),1E-6),1E-6))</f>
        <v/>
      </c>
      <c r="AE1637">
        <f>((F1637)*(W1637)^2)/2+(G1637)*(W1637)^3/3+(ABS(K1637)^2)/($I$5*MAX(((F1637)+(G1637)*(W1637))*(W1637),1E-6))</f>
        <v/>
      </c>
      <c r="AF1637">
        <f>IF($D$20=0,0,IFERROR(AB1638+(((AC1637+AC1638)/2)*J1638)+(IF(Z1637&gt;Z1638,$D$8*((Z1637^2-Z1638^2)/(2*$I$5)),$D$9*((Z1638^2-Z1637^2)/(2*$I$5)))+($D$10*(ABS(I1638)/90)*(MAX(Z1637^2,Z1638^2)/(2*$I$5))))-AB1637,0))</f>
        <v/>
      </c>
      <c r="AG1637">
        <f>IF($D$20=0,1,IFERROR(IF(ROUND(AD1637,3)=1,1,IF(AND(ABS(AF1637)&lt;$D$19,AD1637&lt;1),1,0)),0))</f>
        <v/>
      </c>
      <c r="AH1637">
        <f>IFERROR(IF(V35="Supercritical",MAX($D$16,IFERROR(L1637,MAX($D$16,POWER((ABS(K1637)^2)/($I$5*MAX(F1637,0.1)^2),1/3)))),IF(V35="Subcritical",MAX($D$16,IFERROR(W1637,MAX($D$16,POWER((ABS(K1637)^2)/($I$5*MAX(F1637,0.1)^2),1/3)))),IF(AND(IFERROR(V1637,0)=1,IFERROR(AG1637,0)=1),IF(IFERROR(T1637,-1E99)&gt;=IFERROR(AE1637,-1E99),MAX($D$16,IFERROR(L1637,MAX($D$16,POWER((ABS(K1637)^2)/($I$5*MAX(F1637,0.1)^2),1/3)))),MAX($D$16,IFERROR(W1637,MAX($D$16,POWER((ABS(K1637)^2)/($I$5*MAX(F1637,0.1)^2),1/3))))),IF(IFERROR(V1637,0)=1,MAX($D$16,IFERROR(L1637,MAX($D$16,POWER((ABS(K1637)^2)/($I$5*MAX(F1637,0.1)^2),1/3)))),IF(IFERROR(AG1637,0)=1,MAX($D$16,IFERROR(W1637,MAX($D$16,POWER((ABS(K1637)^2)/($I$5*MAX(F1637,0.1)^2),1/3)))),MAX($D$16,POWER((ABS(K1637)^2)/($I$5*MAX(F1637,0.1)^2),1/3))))))),MAX($D$16,POWER((ABS(K1637)^2)/($I$5*MAX(F1637,0.1)^2),1/3)))</f>
        <v/>
      </c>
      <c r="AI1637">
        <f>E1637+AH1637</f>
        <v/>
      </c>
      <c r="AJ1637">
        <f>AI1637+((ABS(K1637)/MAX(((F1637)+(G1637)*(AH1637))*(AH1637),1E-6))^2)/(2*$I$5)</f>
        <v/>
      </c>
      <c r="AL1637" t="n">
        <v>635.5</v>
      </c>
      <c r="AM1637" t="n">
        <v>0</v>
      </c>
      <c r="AN1637">
        <f>IF($D$20=0,IFERROR(AN1637,0),IF(($D$12*MAX(J1637,0.1)*POWER(MAX(0,AI1637-AL1637),1.5))&lt;=0,0,MAX(0,IFERROR(AN1637,0)+($D$25*(($D$12*MAX(J1637,0.1)*POWER(MAX(0,AI1637-AL1637),1.5))-IFERROR(AN1637,0))))))</f>
        <v/>
      </c>
      <c r="AO1637">
        <f>AM1637+AN1637</f>
        <v/>
      </c>
      <c r="AP1637">
        <f>AP1636+AO1637</f>
        <v/>
      </c>
      <c r="AQ1637">
        <f>ABS(ABS(K1637)/MAX(((F1637)+(G1637)*(AH1637))*(AH1637),1E-6))/SQRT($I$5*MAX((((F1637)+(G1637)*(AH1637))*(AH1637))/MAX((F1637)+2*(G1637)*(AH1637),1E-6),1E-6))</f>
        <v/>
      </c>
      <c r="AR1637">
        <f>IF(AQ1637&lt;1,"Subcritical","Supercritical")</f>
        <v/>
      </c>
      <c r="AS1637">
        <f>((ABS(K1637)*$D$6)/(MAX(((F1637)+(G1637)*(AH1637))*(AH1637),1E-6)*MAX(((((F1637)+(G1637)*(AH1637))*(AH1637))/MAX((F1637)+2*(AH1637)*SQRT(1+(G1637)^2),1E-6))^(2/3),1E-6)))^2</f>
        <v/>
      </c>
    </row>
    <row r="1638">
      <c r="A1638" t="n">
        <v>32</v>
      </c>
      <c r="B1638" t="n">
        <v>30.931</v>
      </c>
      <c r="C1638" t="n">
        <v>616082.078</v>
      </c>
      <c r="D1638" t="n">
        <v>3096599.767</v>
      </c>
      <c r="E1638" t="n">
        <v>631.5</v>
      </c>
      <c r="F1638" t="n">
        <v>4.257</v>
      </c>
      <c r="G1638" t="n">
        <v>0</v>
      </c>
      <c r="H1638" t="inlineStr">
        <is>
          <t>Normal</t>
        </is>
      </c>
      <c r="I1638" t="n">
        <v>0.057</v>
      </c>
      <c r="J1638">
        <f>B1638-B1637</f>
        <v/>
      </c>
      <c r="K1638">
        <f>MAX(0.05,K1637-AO1637)</f>
        <v/>
      </c>
      <c r="L1638">
        <f>IF($D$20=0,IFERROR(L1637,MAX($D$16,POWER((ABS(K1638)^2)/($I$5*MAX(F1638,0.1)^2),1/3))),IF(IFERROR(V1637,0)=0,IFERROR(L1637,MAX($D$16,POWER((ABS(K1638)^2)/($I$5*MAX(F1638,0.1)^2),1/3))),IF(OR(IFERROR(L1638,0)=0,IFERROR(S1637,0)&lt;1,IFERROR(S1638,0)&lt;1),MAX($D$16,POWER((ABS(K1638)^2)/($I$5*MAX(F1638,0.1)^2),1/3)),IF(IFERROR(U1638,0)&gt;0,MAX($D$16,IFERROR(L1638,0)+((IFERROR(U1638,0))*$D$18*IF((IFERROR(S1638,0))&lt;1,1,-1))),IF(IFERROR(U1638,0)&lt;0,IF(ABS((MAX($D$16,POWER((ABS(K1638)^2)/($I$5*MAX(F1638,0.1)^2),1/3)))-IFERROR(L1638,0))&gt;$D$19,MAX($D$16,IF((MAX($D$16,POWER((ABS(K1638)^2)/($I$5*MAX(F1638,0.1)^2),1/3)))&gt;IFERROR(L1638,0),MIN((MAX($D$16,POWER((ABS(K1638)^2)/($I$5*MAX(F1638,0.1)^2),1/3))),IFERROR(L1638,0)+(MIN(ABS(IFERROR(U1638,0))*$D$18,ABS((MAX($D$16,POWER((ABS(K1638)^2)/($I$5*MAX(F1638,0.1)^2),1/3)))-IFERROR(L1638,0))))),MAX((MAX($D$16,POWER((ABS(K1638)^2)/($I$5*MAX(F1638,0.1)^2),1/3))),IFERROR(L1638,0)-(MIN(ABS(IFERROR(U1638,0))*$D$18,ABS((MAX($D$16,POWER((ABS(K1638)^2)/($I$5*MAX(F1638,0.1)^2),1/3)))-IFERROR(L1638,0))))))),MAX($D$16,POWER((ABS(K1638)^2)/($I$5*MAX(F1638,0.1)^2),1/3))),MAX($D$16,IFERROR(L1638,0)))))))</f>
        <v/>
      </c>
      <c r="M1638">
        <f>((F1638)+(G1638)*(L1638))*(L1638)</f>
        <v/>
      </c>
      <c r="N1638">
        <f>(((F1638)+(G1638)*(L1638))*(L1638))/MAX((F1638)+2*(L1638)*SQRT(1+(G1638)^2),1E-6)</f>
        <v/>
      </c>
      <c r="O1638">
        <f>ABS(K1638)/MAX(((F1638)+(G1638)*(L1638))*(L1638),1E-6)</f>
        <v/>
      </c>
      <c r="P1638">
        <f>E1638+L1638</f>
        <v/>
      </c>
      <c r="Q1638">
        <f>P1638+((ABS(K1638)/MAX(((F1638)+(G1638)*(L1638))*(L1638),1E-6))^2)/(2*$I$5)</f>
        <v/>
      </c>
      <c r="R1638">
        <f>((ABS(K1638)*$D$6)/(MAX(((F1638)+(G1638)*(L1638))*(L1638),1E-6)*MAX(((((F1638)+(G1638)*(L1638))*(L1638))/MAX((F1638)+2*(L1638)*SQRT(1+(G1638)^2),1E-6))^(2/3),1E-6)))^2</f>
        <v/>
      </c>
      <c r="S1638">
        <f>ABS(ABS(K1638)/MAX(((F1638)+(G1638)*(L1638))*(L1638),1E-6))/SQRT($I$5*MAX((((F1638)+(G1638)*(L1638))*(L1638))/MAX((F1638)+2*(G1638)*(L1638),1E-6),1E-6))</f>
        <v/>
      </c>
      <c r="T1638">
        <f>((F1638)*(L1638)^2)/2+(G1638)*(L1638)^3/3+(ABS(K1638)^2)/($I$5*MAX(((F1638)+(G1638)*(L1638))*(L1638),1E-6))</f>
        <v/>
      </c>
      <c r="U1638">
        <f>IF($D$20=0,0,IFERROR(Q1637-(((R1637+R1638)/2)*J1638)-(IF(O1637&gt;O1638,$D$8*((O1637^2-O1638^2)/(2*$I$5)),$D$9*((O1638^2-O1637^2)/(2*$I$5)))+($D$10*(ABS(I1638)/90)*(MAX(O1637^2,O1638^2)/(2*$I$5))))-Q1638,0))</f>
        <v/>
      </c>
      <c r="V1638">
        <f>IF($D$20=0,1,IFERROR(IF(ROUND(S1638,3)=1,1,IF(AND(ABS(U1638)&lt;$D$19,S1638&gt;1),1,0)),0))</f>
        <v/>
      </c>
      <c r="W1638">
        <f>IF($D$20=0,IFERROR(W1639,MAX($D$16,POWER((ABS(K1638)^2)/($I$5*MAX(F1638,0.1)^2),1/3))),IF(IFERROR(AG1639,0)=0,IFERROR(W1639,MAX($D$16,POWER((ABS(K1638)^2)/($I$5*MAX(F1638,0.1)^2),1/3))),IF(OR(IFERROR(W1638,0)=0,IFERROR(AD1639,0)&gt;1),MAX($D$16,POWER((ABS(K1638)^2)/($I$5*MAX(F1638,0.1)^2),1/3)),IF(IFERROR(AF1638,0)&gt;0,MAX($D$16,IFERROR(W1638,0)+((IFERROR(AF1638,0))*$D$18*IF((IFERROR(AD1638,0))&lt;1,1,-1))),IF(IFERROR(AF1638,0)&lt;0,IF(ABS((MAX($D$16,POWER((ABS(K1638)^2)/($I$5*MAX(F1638,0.1)^2),1/3)))-IFERROR(W1638,0))&gt;$D$19,MAX($D$16,IF((MAX($D$16,POWER((ABS(K1638)^2)/($I$5*MAX(F1638,0.1)^2),1/3)))&gt;IFERROR(W1638,0),MIN((MAX($D$16,POWER((ABS(K1638)^2)/($I$5*MAX(F1638,0.1)^2),1/3))),IFERROR(W1638,0)+(MIN(ABS(IFERROR(AF1638,0))*$D$18,ABS((MAX($D$16,POWER((ABS(K1638)^2)/($I$5*MAX(F1638,0.1)^2),1/3)))-IFERROR(W1638,0))))),MAX((MAX($D$16,POWER((ABS(K1638)^2)/($I$5*MAX(F1638,0.1)^2),1/3))),IFERROR(W1638,0)-(MIN(ABS(IFERROR(AF1638,0))*$D$18,ABS((MAX($D$16,POWER((ABS(K1638)^2)/($I$5*MAX(F1638,0.1)^2),1/3)))-IFERROR(W1638,0))))))),MAX($D$16,POWER((ABS(K1638)^2)/($I$5*MAX(F1638,0.1)^2),1/3))),MAX($D$16,IFERROR(W1638,0)))))))</f>
        <v/>
      </c>
      <c r="X1638">
        <f>((F1638)+(G1638)*(W1638))*(W1638)</f>
        <v/>
      </c>
      <c r="Y1638">
        <f>(((F1638)+(G1638)*(W1638))*(W1638))/MAX((F1638)+2*(W1638)*SQRT(1+(G1638)^2),1E-6)</f>
        <v/>
      </c>
      <c r="Z1638">
        <f>ABS(K1638)/MAX(((F1638)+(G1638)*(W1638))*(W1638),1E-6)</f>
        <v/>
      </c>
      <c r="AA1638">
        <f>E1638+W1638</f>
        <v/>
      </c>
      <c r="AB1638">
        <f>AA1638+((ABS(K1638)/MAX(((F1638)+(G1638)*(W1638))*(W1638),1E-6))^2)/(2*$I$5)</f>
        <v/>
      </c>
      <c r="AC1638">
        <f>((ABS(K1638)*$D$6)/(MAX(((F1638)+(G1638)*(W1638))*(W1638),1E-6)*MAX(((((F1638)+(G1638)*(W1638))*(W1638))/MAX((F1638)+2*(W1638)*SQRT(1+(G1638)^2),1E-6))^(2/3),1E-6)))^2</f>
        <v/>
      </c>
      <c r="AD1638">
        <f>ABS(ABS(K1638)/MAX(((F1638)+(G1638)*(W1638))*(W1638),1E-6))/SQRT($I$5*MAX((((F1638)+(G1638)*(W1638))*(W1638))/MAX((F1638)+2*(G1638)*(W1638),1E-6),1E-6))</f>
        <v/>
      </c>
      <c r="AE1638">
        <f>((F1638)*(W1638)^2)/2+(G1638)*(W1638)^3/3+(ABS(K1638)^2)/($I$5*MAX(((F1638)+(G1638)*(W1638))*(W1638),1E-6))</f>
        <v/>
      </c>
      <c r="AF1638">
        <f>IF($D$20=0,0,IFERROR(AB1639+(((AC1638+AC1639)/2)*J1639)+(IF(Z1638&gt;Z1639,$D$8*((Z1638^2-Z1639^2)/(2*$I$5)),$D$9*((Z1639^2-Z1638^2)/(2*$I$5)))+($D$10*(ABS(I1639)/90)*(MAX(Z1638^2,Z1639^2)/(2*$I$5))))-AB1638,0))</f>
        <v/>
      </c>
      <c r="AG1638">
        <f>IF($D$20=0,1,IFERROR(IF(ROUND(AD1638,3)=1,1,IF(AND(ABS(AF1638)&lt;$D$19,AD1638&lt;1),1,0)),0))</f>
        <v/>
      </c>
      <c r="AH1638">
        <f>IFERROR(IF(V35="Supercritical",MAX($D$16,IFERROR(L1638,MAX($D$16,POWER((ABS(K1638)^2)/($I$5*MAX(F1638,0.1)^2),1/3)))),IF(V35="Subcritical",MAX($D$16,IFERROR(W1638,MAX($D$16,POWER((ABS(K1638)^2)/($I$5*MAX(F1638,0.1)^2),1/3)))),IF(AND(IFERROR(V1638,0)=1,IFERROR(AG1638,0)=1),IF(IFERROR(T1638,-1E99)&gt;=IFERROR(AE1638,-1E99),MAX($D$16,IFERROR(L1638,MAX($D$16,POWER((ABS(K1638)^2)/($I$5*MAX(F1638,0.1)^2),1/3)))),MAX($D$16,IFERROR(W1638,MAX($D$16,POWER((ABS(K1638)^2)/($I$5*MAX(F1638,0.1)^2),1/3))))),IF(IFERROR(V1638,0)=1,MAX($D$16,IFERROR(L1638,MAX($D$16,POWER((ABS(K1638)^2)/($I$5*MAX(F1638,0.1)^2),1/3)))),IF(IFERROR(AG1638,0)=1,MAX($D$16,IFERROR(W1638,MAX($D$16,POWER((ABS(K1638)^2)/($I$5*MAX(F1638,0.1)^2),1/3)))),MAX($D$16,POWER((ABS(K1638)^2)/($I$5*MAX(F1638,0.1)^2),1/3))))))),MAX($D$16,POWER((ABS(K1638)^2)/($I$5*MAX(F1638,0.1)^2),1/3)))</f>
        <v/>
      </c>
      <c r="AI1638">
        <f>E1638+AH1638</f>
        <v/>
      </c>
      <c r="AJ1638">
        <f>AI1638+((ABS(K1638)/MAX(((F1638)+(G1638)*(AH1638))*(AH1638),1E-6))^2)/(2*$I$5)</f>
        <v/>
      </c>
      <c r="AL1638" t="n">
        <v>635.5</v>
      </c>
      <c r="AM1638" t="n">
        <v>0</v>
      </c>
      <c r="AN1638">
        <f>IF($D$20=0,IFERROR(AN1638,0),IF(($D$12*MAX(J1638,0.1)*POWER(MAX(0,AI1638-AL1638),1.5))&lt;=0,0,MAX(0,IFERROR(AN1638,0)+($D$25*(($D$12*MAX(J1638,0.1)*POWER(MAX(0,AI1638-AL1638),1.5))-IFERROR(AN1638,0))))))</f>
        <v/>
      </c>
      <c r="AO1638">
        <f>AM1638+AN1638</f>
        <v/>
      </c>
      <c r="AP1638">
        <f>AP1637+AO1638</f>
        <v/>
      </c>
      <c r="AQ1638">
        <f>ABS(ABS(K1638)/MAX(((F1638)+(G1638)*(AH1638))*(AH1638),1E-6))/SQRT($I$5*MAX((((F1638)+(G1638)*(AH1638))*(AH1638))/MAX((F1638)+2*(G1638)*(AH1638),1E-6),1E-6))</f>
        <v/>
      </c>
      <c r="AR1638">
        <f>IF(AQ1638&lt;1,"Subcritical","Supercritical")</f>
        <v/>
      </c>
      <c r="AS1638">
        <f>((ABS(K1638)*$D$6)/(MAX(((F1638)+(G1638)*(AH1638))*(AH1638),1E-6)*MAX(((((F1638)+(G1638)*(AH1638))*(AH1638))/MAX((F1638)+2*(AH1638)*SQRT(1+(G1638)^2),1E-6))^(2/3),1E-6)))^2</f>
        <v/>
      </c>
    </row>
    <row r="1639">
      <c r="A1639" t="n">
        <v>33</v>
      </c>
      <c r="B1639" t="n">
        <v>31.93</v>
      </c>
      <c r="C1639" t="n">
        <v>616082.153</v>
      </c>
      <c r="D1639" t="n">
        <v>3096598.77</v>
      </c>
      <c r="E1639" t="n">
        <v>631.5</v>
      </c>
      <c r="F1639" t="n">
        <v>4.148</v>
      </c>
      <c r="G1639" t="n">
        <v>0</v>
      </c>
      <c r="H1639" t="inlineStr">
        <is>
          <t>Normal</t>
        </is>
      </c>
      <c r="I1639" t="n">
        <v>0.057</v>
      </c>
      <c r="J1639">
        <f>B1639-B1638</f>
        <v/>
      </c>
      <c r="K1639">
        <f>MAX(0.05,K1638-AO1638)</f>
        <v/>
      </c>
      <c r="L1639">
        <f>IF($D$20=0,IFERROR(L1638,MAX($D$16,POWER((ABS(K1639)^2)/($I$5*MAX(F1639,0.1)^2),1/3))),IF(IFERROR(V1638,0)=0,IFERROR(L1638,MAX($D$16,POWER((ABS(K1639)^2)/($I$5*MAX(F1639,0.1)^2),1/3))),IF(OR(IFERROR(L1639,0)=0,IFERROR(S1638,0)&lt;1,IFERROR(S1639,0)&lt;1),MAX($D$16,POWER((ABS(K1639)^2)/($I$5*MAX(F1639,0.1)^2),1/3)),IF(IFERROR(U1639,0)&gt;0,MAX($D$16,IFERROR(L1639,0)+((IFERROR(U1639,0))*$D$18*IF((IFERROR(S1639,0))&lt;1,1,-1))),IF(IFERROR(U1639,0)&lt;0,IF(ABS((MAX($D$16,POWER((ABS(K1639)^2)/($I$5*MAX(F1639,0.1)^2),1/3)))-IFERROR(L1639,0))&gt;$D$19,MAX($D$16,IF((MAX($D$16,POWER((ABS(K1639)^2)/($I$5*MAX(F1639,0.1)^2),1/3)))&gt;IFERROR(L1639,0),MIN((MAX($D$16,POWER((ABS(K1639)^2)/($I$5*MAX(F1639,0.1)^2),1/3))),IFERROR(L1639,0)+(MIN(ABS(IFERROR(U1639,0))*$D$18,ABS((MAX($D$16,POWER((ABS(K1639)^2)/($I$5*MAX(F1639,0.1)^2),1/3)))-IFERROR(L1639,0))))),MAX((MAX($D$16,POWER((ABS(K1639)^2)/($I$5*MAX(F1639,0.1)^2),1/3))),IFERROR(L1639,0)-(MIN(ABS(IFERROR(U1639,0))*$D$18,ABS((MAX($D$16,POWER((ABS(K1639)^2)/($I$5*MAX(F1639,0.1)^2),1/3)))-IFERROR(L1639,0))))))),MAX($D$16,POWER((ABS(K1639)^2)/($I$5*MAX(F1639,0.1)^2),1/3))),MAX($D$16,IFERROR(L1639,0)))))))</f>
        <v/>
      </c>
      <c r="M1639">
        <f>((F1639)+(G1639)*(L1639))*(L1639)</f>
        <v/>
      </c>
      <c r="N1639">
        <f>(((F1639)+(G1639)*(L1639))*(L1639))/MAX((F1639)+2*(L1639)*SQRT(1+(G1639)^2),1E-6)</f>
        <v/>
      </c>
      <c r="O1639">
        <f>ABS(K1639)/MAX(((F1639)+(G1639)*(L1639))*(L1639),1E-6)</f>
        <v/>
      </c>
      <c r="P1639">
        <f>E1639+L1639</f>
        <v/>
      </c>
      <c r="Q1639">
        <f>P1639+((ABS(K1639)/MAX(((F1639)+(G1639)*(L1639))*(L1639),1E-6))^2)/(2*$I$5)</f>
        <v/>
      </c>
      <c r="R1639">
        <f>((ABS(K1639)*$D$6)/(MAX(((F1639)+(G1639)*(L1639))*(L1639),1E-6)*MAX(((((F1639)+(G1639)*(L1639))*(L1639))/MAX((F1639)+2*(L1639)*SQRT(1+(G1639)^2),1E-6))^(2/3),1E-6)))^2</f>
        <v/>
      </c>
      <c r="S1639">
        <f>ABS(ABS(K1639)/MAX(((F1639)+(G1639)*(L1639))*(L1639),1E-6))/SQRT($I$5*MAX((((F1639)+(G1639)*(L1639))*(L1639))/MAX((F1639)+2*(G1639)*(L1639),1E-6),1E-6))</f>
        <v/>
      </c>
      <c r="T1639">
        <f>((F1639)*(L1639)^2)/2+(G1639)*(L1639)^3/3+(ABS(K1639)^2)/($I$5*MAX(((F1639)+(G1639)*(L1639))*(L1639),1E-6))</f>
        <v/>
      </c>
      <c r="U1639">
        <f>IF($D$20=0,0,IFERROR(Q1638-(((R1638+R1639)/2)*J1639)-(IF(O1638&gt;O1639,$D$8*((O1638^2-O1639^2)/(2*$I$5)),$D$9*((O1639^2-O1638^2)/(2*$I$5)))+($D$10*(ABS(I1639)/90)*(MAX(O1638^2,O1639^2)/(2*$I$5))))-Q1639,0))</f>
        <v/>
      </c>
      <c r="V1639">
        <f>IF($D$20=0,1,IFERROR(IF(ROUND(S1639,3)=1,1,IF(AND(ABS(U1639)&lt;$D$19,S1639&gt;1),1,0)),0))</f>
        <v/>
      </c>
      <c r="W1639">
        <f>IF($D$20=0,IFERROR(W1640,MAX($D$16,POWER((ABS(K1639)^2)/($I$5*MAX(F1639,0.1)^2),1/3))),IF(IFERROR(AG1640,0)=0,IFERROR(W1640,MAX($D$16,POWER((ABS(K1639)^2)/($I$5*MAX(F1639,0.1)^2),1/3))),IF(OR(IFERROR(W1639,0)=0,IFERROR(AD1640,0)&gt;1),MAX($D$16,POWER((ABS(K1639)^2)/($I$5*MAX(F1639,0.1)^2),1/3)),IF(IFERROR(AF1639,0)&gt;0,MAX($D$16,IFERROR(W1639,0)+((IFERROR(AF1639,0))*$D$18*IF((IFERROR(AD1639,0))&lt;1,1,-1))),IF(IFERROR(AF1639,0)&lt;0,IF(ABS((MAX($D$16,POWER((ABS(K1639)^2)/($I$5*MAX(F1639,0.1)^2),1/3)))-IFERROR(W1639,0))&gt;$D$19,MAX($D$16,IF((MAX($D$16,POWER((ABS(K1639)^2)/($I$5*MAX(F1639,0.1)^2),1/3)))&gt;IFERROR(W1639,0),MIN((MAX($D$16,POWER((ABS(K1639)^2)/($I$5*MAX(F1639,0.1)^2),1/3))),IFERROR(W1639,0)+(MIN(ABS(IFERROR(AF1639,0))*$D$18,ABS((MAX($D$16,POWER((ABS(K1639)^2)/($I$5*MAX(F1639,0.1)^2),1/3)))-IFERROR(W1639,0))))),MAX((MAX($D$16,POWER((ABS(K1639)^2)/($I$5*MAX(F1639,0.1)^2),1/3))),IFERROR(W1639,0)-(MIN(ABS(IFERROR(AF1639,0))*$D$18,ABS((MAX($D$16,POWER((ABS(K1639)^2)/($I$5*MAX(F1639,0.1)^2),1/3)))-IFERROR(W1639,0))))))),MAX($D$16,POWER((ABS(K1639)^2)/($I$5*MAX(F1639,0.1)^2),1/3))),MAX($D$16,IFERROR(W1639,0)))))))</f>
        <v/>
      </c>
      <c r="X1639">
        <f>((F1639)+(G1639)*(W1639))*(W1639)</f>
        <v/>
      </c>
      <c r="Y1639">
        <f>(((F1639)+(G1639)*(W1639))*(W1639))/MAX((F1639)+2*(W1639)*SQRT(1+(G1639)^2),1E-6)</f>
        <v/>
      </c>
      <c r="Z1639">
        <f>ABS(K1639)/MAX(((F1639)+(G1639)*(W1639))*(W1639),1E-6)</f>
        <v/>
      </c>
      <c r="AA1639">
        <f>E1639+W1639</f>
        <v/>
      </c>
      <c r="AB1639">
        <f>AA1639+((ABS(K1639)/MAX(((F1639)+(G1639)*(W1639))*(W1639),1E-6))^2)/(2*$I$5)</f>
        <v/>
      </c>
      <c r="AC1639">
        <f>((ABS(K1639)*$D$6)/(MAX(((F1639)+(G1639)*(W1639))*(W1639),1E-6)*MAX(((((F1639)+(G1639)*(W1639))*(W1639))/MAX((F1639)+2*(W1639)*SQRT(1+(G1639)^2),1E-6))^(2/3),1E-6)))^2</f>
        <v/>
      </c>
      <c r="AD1639">
        <f>ABS(ABS(K1639)/MAX(((F1639)+(G1639)*(W1639))*(W1639),1E-6))/SQRT($I$5*MAX((((F1639)+(G1639)*(W1639))*(W1639))/MAX((F1639)+2*(G1639)*(W1639),1E-6),1E-6))</f>
        <v/>
      </c>
      <c r="AE1639">
        <f>((F1639)*(W1639)^2)/2+(G1639)*(W1639)^3/3+(ABS(K1639)^2)/($I$5*MAX(((F1639)+(G1639)*(W1639))*(W1639),1E-6))</f>
        <v/>
      </c>
      <c r="AF1639">
        <f>IF($D$20=0,0,IFERROR(AB1640+(((AC1639+AC1640)/2)*J1640)+(IF(Z1639&gt;Z1640,$D$8*((Z1639^2-Z1640^2)/(2*$I$5)),$D$9*((Z1640^2-Z1639^2)/(2*$I$5)))+($D$10*(ABS(I1640)/90)*(MAX(Z1639^2,Z1640^2)/(2*$I$5))))-AB1639,0))</f>
        <v/>
      </c>
      <c r="AG1639">
        <f>IF($D$20=0,1,IFERROR(IF(ROUND(AD1639,3)=1,1,IF(AND(ABS(AF1639)&lt;$D$19,AD1639&lt;1),1,0)),0))</f>
        <v/>
      </c>
      <c r="AH1639">
        <f>IFERROR(IF(V35="Supercritical",MAX($D$16,IFERROR(L1639,MAX($D$16,POWER((ABS(K1639)^2)/($I$5*MAX(F1639,0.1)^2),1/3)))),IF(V35="Subcritical",MAX($D$16,IFERROR(W1639,MAX($D$16,POWER((ABS(K1639)^2)/($I$5*MAX(F1639,0.1)^2),1/3)))),IF(AND(IFERROR(V1639,0)=1,IFERROR(AG1639,0)=1),IF(IFERROR(T1639,-1E99)&gt;=IFERROR(AE1639,-1E99),MAX($D$16,IFERROR(L1639,MAX($D$16,POWER((ABS(K1639)^2)/($I$5*MAX(F1639,0.1)^2),1/3)))),MAX($D$16,IFERROR(W1639,MAX($D$16,POWER((ABS(K1639)^2)/($I$5*MAX(F1639,0.1)^2),1/3))))),IF(IFERROR(V1639,0)=1,MAX($D$16,IFERROR(L1639,MAX($D$16,POWER((ABS(K1639)^2)/($I$5*MAX(F1639,0.1)^2),1/3)))),IF(IFERROR(AG1639,0)=1,MAX($D$16,IFERROR(W1639,MAX($D$16,POWER((ABS(K1639)^2)/($I$5*MAX(F1639,0.1)^2),1/3)))),MAX($D$16,POWER((ABS(K1639)^2)/($I$5*MAX(F1639,0.1)^2),1/3))))))),MAX($D$16,POWER((ABS(K1639)^2)/($I$5*MAX(F1639,0.1)^2),1/3)))</f>
        <v/>
      </c>
      <c r="AI1639">
        <f>E1639+AH1639</f>
        <v/>
      </c>
      <c r="AJ1639">
        <f>AI1639+((ABS(K1639)/MAX(((F1639)+(G1639)*(AH1639))*(AH1639),1E-6))^2)/(2*$I$5)</f>
        <v/>
      </c>
      <c r="AL1639" t="n">
        <v>635.5</v>
      </c>
      <c r="AM1639" t="n">
        <v>0</v>
      </c>
      <c r="AN1639">
        <f>IF($D$20=0,IFERROR(AN1639,0),IF(($D$12*MAX(J1639,0.1)*POWER(MAX(0,AI1639-AL1639),1.5))&lt;=0,0,MAX(0,IFERROR(AN1639,0)+($D$25*(($D$12*MAX(J1639,0.1)*POWER(MAX(0,AI1639-AL1639),1.5))-IFERROR(AN1639,0))))))</f>
        <v/>
      </c>
      <c r="AO1639">
        <f>AM1639+AN1639</f>
        <v/>
      </c>
      <c r="AP1639">
        <f>AP1638+AO1639</f>
        <v/>
      </c>
      <c r="AQ1639">
        <f>ABS(ABS(K1639)/MAX(((F1639)+(G1639)*(AH1639))*(AH1639),1E-6))/SQRT($I$5*MAX((((F1639)+(G1639)*(AH1639))*(AH1639))/MAX((F1639)+2*(G1639)*(AH1639),1E-6),1E-6))</f>
        <v/>
      </c>
      <c r="AR1639">
        <f>IF(AQ1639&lt;1,"Subcritical","Supercritical")</f>
        <v/>
      </c>
      <c r="AS1639">
        <f>((ABS(K1639)*$D$6)/(MAX(((F1639)+(G1639)*(AH1639))*(AH1639),1E-6)*MAX(((((F1639)+(G1639)*(AH1639))*(AH1639))/MAX((F1639)+2*(AH1639)*SQRT(1+(G1639)^2),1E-6))^(2/3),1E-6)))^2</f>
        <v/>
      </c>
    </row>
    <row r="1640">
      <c r="A1640" t="n">
        <v>34</v>
      </c>
      <c r="B1640" t="n">
        <v>32.93</v>
      </c>
      <c r="C1640" t="n">
        <v>616082.227</v>
      </c>
      <c r="D1640" t="n">
        <v>3096597.773</v>
      </c>
      <c r="E1640" t="n">
        <v>631.5</v>
      </c>
      <c r="F1640" t="n">
        <v>4.038</v>
      </c>
      <c r="G1640" t="n">
        <v>0</v>
      </c>
      <c r="H1640" t="inlineStr">
        <is>
          <t>Normal</t>
        </is>
      </c>
      <c r="I1640" t="n">
        <v>0.053</v>
      </c>
      <c r="J1640">
        <f>B1640-B1639</f>
        <v/>
      </c>
      <c r="K1640">
        <f>MAX(0.05,K1639-AO1639)</f>
        <v/>
      </c>
      <c r="L1640">
        <f>IF($D$20=0,IFERROR(L1639,MAX($D$16,POWER((ABS(K1640)^2)/($I$5*MAX(F1640,0.1)^2),1/3))),IF(IFERROR(V1639,0)=0,IFERROR(L1639,MAX($D$16,POWER((ABS(K1640)^2)/($I$5*MAX(F1640,0.1)^2),1/3))),IF(OR(IFERROR(L1640,0)=0,IFERROR(S1639,0)&lt;1,IFERROR(S1640,0)&lt;1),MAX($D$16,POWER((ABS(K1640)^2)/($I$5*MAX(F1640,0.1)^2),1/3)),IF(IFERROR(U1640,0)&gt;0,MAX($D$16,IFERROR(L1640,0)+((IFERROR(U1640,0))*$D$18*IF((IFERROR(S1640,0))&lt;1,1,-1))),IF(IFERROR(U1640,0)&lt;0,IF(ABS((MAX($D$16,POWER((ABS(K1640)^2)/($I$5*MAX(F1640,0.1)^2),1/3)))-IFERROR(L1640,0))&gt;$D$19,MAX($D$16,IF((MAX($D$16,POWER((ABS(K1640)^2)/($I$5*MAX(F1640,0.1)^2),1/3)))&gt;IFERROR(L1640,0),MIN((MAX($D$16,POWER((ABS(K1640)^2)/($I$5*MAX(F1640,0.1)^2),1/3))),IFERROR(L1640,0)+(MIN(ABS(IFERROR(U1640,0))*$D$18,ABS((MAX($D$16,POWER((ABS(K1640)^2)/($I$5*MAX(F1640,0.1)^2),1/3)))-IFERROR(L1640,0))))),MAX((MAX($D$16,POWER((ABS(K1640)^2)/($I$5*MAX(F1640,0.1)^2),1/3))),IFERROR(L1640,0)-(MIN(ABS(IFERROR(U1640,0))*$D$18,ABS((MAX($D$16,POWER((ABS(K1640)^2)/($I$5*MAX(F1640,0.1)^2),1/3)))-IFERROR(L1640,0))))))),MAX($D$16,POWER((ABS(K1640)^2)/($I$5*MAX(F1640,0.1)^2),1/3))),MAX($D$16,IFERROR(L1640,0)))))))</f>
        <v/>
      </c>
      <c r="M1640">
        <f>((F1640)+(G1640)*(L1640))*(L1640)</f>
        <v/>
      </c>
      <c r="N1640">
        <f>(((F1640)+(G1640)*(L1640))*(L1640))/MAX((F1640)+2*(L1640)*SQRT(1+(G1640)^2),1E-6)</f>
        <v/>
      </c>
      <c r="O1640">
        <f>ABS(K1640)/MAX(((F1640)+(G1640)*(L1640))*(L1640),1E-6)</f>
        <v/>
      </c>
      <c r="P1640">
        <f>E1640+L1640</f>
        <v/>
      </c>
      <c r="Q1640">
        <f>P1640+((ABS(K1640)/MAX(((F1640)+(G1640)*(L1640))*(L1640),1E-6))^2)/(2*$I$5)</f>
        <v/>
      </c>
      <c r="R1640">
        <f>((ABS(K1640)*$D$6)/(MAX(((F1640)+(G1640)*(L1640))*(L1640),1E-6)*MAX(((((F1640)+(G1640)*(L1640))*(L1640))/MAX((F1640)+2*(L1640)*SQRT(1+(G1640)^2),1E-6))^(2/3),1E-6)))^2</f>
        <v/>
      </c>
      <c r="S1640">
        <f>ABS(ABS(K1640)/MAX(((F1640)+(G1640)*(L1640))*(L1640),1E-6))/SQRT($I$5*MAX((((F1640)+(G1640)*(L1640))*(L1640))/MAX((F1640)+2*(G1640)*(L1640),1E-6),1E-6))</f>
        <v/>
      </c>
      <c r="T1640">
        <f>((F1640)*(L1640)^2)/2+(G1640)*(L1640)^3/3+(ABS(K1640)^2)/($I$5*MAX(((F1640)+(G1640)*(L1640))*(L1640),1E-6))</f>
        <v/>
      </c>
      <c r="U1640">
        <f>IF($D$20=0,0,IFERROR(Q1639-(((R1639+R1640)/2)*J1640)-(IF(O1639&gt;O1640,$D$8*((O1639^2-O1640^2)/(2*$I$5)),$D$9*((O1640^2-O1639^2)/(2*$I$5)))+($D$10*(ABS(I1640)/90)*(MAX(O1639^2,O1640^2)/(2*$I$5))))-Q1640,0))</f>
        <v/>
      </c>
      <c r="V1640">
        <f>IF($D$20=0,1,IFERROR(IF(ROUND(S1640,3)=1,1,IF(AND(ABS(U1640)&lt;$D$19,S1640&gt;1),1,0)),0))</f>
        <v/>
      </c>
      <c r="W1640">
        <f>IF($D$20=0,IFERROR(W1641,MAX($D$16,POWER((ABS(K1640)^2)/($I$5*MAX(F1640,0.1)^2),1/3))),IF(IFERROR(AG1641,0)=0,IFERROR(W1641,MAX($D$16,POWER((ABS(K1640)^2)/($I$5*MAX(F1640,0.1)^2),1/3))),IF(OR(IFERROR(W1640,0)=0,IFERROR(AD1641,0)&gt;1),MAX($D$16,POWER((ABS(K1640)^2)/($I$5*MAX(F1640,0.1)^2),1/3)),IF(IFERROR(AF1640,0)&gt;0,MAX($D$16,IFERROR(W1640,0)+((IFERROR(AF1640,0))*$D$18*IF((IFERROR(AD1640,0))&lt;1,1,-1))),IF(IFERROR(AF1640,0)&lt;0,IF(ABS((MAX($D$16,POWER((ABS(K1640)^2)/($I$5*MAX(F1640,0.1)^2),1/3)))-IFERROR(W1640,0))&gt;$D$19,MAX($D$16,IF((MAX($D$16,POWER((ABS(K1640)^2)/($I$5*MAX(F1640,0.1)^2),1/3)))&gt;IFERROR(W1640,0),MIN((MAX($D$16,POWER((ABS(K1640)^2)/($I$5*MAX(F1640,0.1)^2),1/3))),IFERROR(W1640,0)+(MIN(ABS(IFERROR(AF1640,0))*$D$18,ABS((MAX($D$16,POWER((ABS(K1640)^2)/($I$5*MAX(F1640,0.1)^2),1/3)))-IFERROR(W1640,0))))),MAX((MAX($D$16,POWER((ABS(K1640)^2)/($I$5*MAX(F1640,0.1)^2),1/3))),IFERROR(W1640,0)-(MIN(ABS(IFERROR(AF1640,0))*$D$18,ABS((MAX($D$16,POWER((ABS(K1640)^2)/($I$5*MAX(F1640,0.1)^2),1/3)))-IFERROR(W1640,0))))))),MAX($D$16,POWER((ABS(K1640)^2)/($I$5*MAX(F1640,0.1)^2),1/3))),MAX($D$16,IFERROR(W1640,0)))))))</f>
        <v/>
      </c>
      <c r="X1640">
        <f>((F1640)+(G1640)*(W1640))*(W1640)</f>
        <v/>
      </c>
      <c r="Y1640">
        <f>(((F1640)+(G1640)*(W1640))*(W1640))/MAX((F1640)+2*(W1640)*SQRT(1+(G1640)^2),1E-6)</f>
        <v/>
      </c>
      <c r="Z1640">
        <f>ABS(K1640)/MAX(((F1640)+(G1640)*(W1640))*(W1640),1E-6)</f>
        <v/>
      </c>
      <c r="AA1640">
        <f>E1640+W1640</f>
        <v/>
      </c>
      <c r="AB1640">
        <f>AA1640+((ABS(K1640)/MAX(((F1640)+(G1640)*(W1640))*(W1640),1E-6))^2)/(2*$I$5)</f>
        <v/>
      </c>
      <c r="AC1640">
        <f>((ABS(K1640)*$D$6)/(MAX(((F1640)+(G1640)*(W1640))*(W1640),1E-6)*MAX(((((F1640)+(G1640)*(W1640))*(W1640))/MAX((F1640)+2*(W1640)*SQRT(1+(G1640)^2),1E-6))^(2/3),1E-6)))^2</f>
        <v/>
      </c>
      <c r="AD1640">
        <f>ABS(ABS(K1640)/MAX(((F1640)+(G1640)*(W1640))*(W1640),1E-6))/SQRT($I$5*MAX((((F1640)+(G1640)*(W1640))*(W1640))/MAX((F1640)+2*(G1640)*(W1640),1E-6),1E-6))</f>
        <v/>
      </c>
      <c r="AE1640">
        <f>((F1640)*(W1640)^2)/2+(G1640)*(W1640)^3/3+(ABS(K1640)^2)/($I$5*MAX(((F1640)+(G1640)*(W1640))*(W1640),1E-6))</f>
        <v/>
      </c>
      <c r="AF1640">
        <f>IF($D$20=0,0,IFERROR(AB1641+(((AC1640+AC1641)/2)*J1641)+(IF(Z1640&gt;Z1641,$D$8*((Z1640^2-Z1641^2)/(2*$I$5)),$D$9*((Z1641^2-Z1640^2)/(2*$I$5)))+($D$10*(ABS(I1641)/90)*(MAX(Z1640^2,Z1641^2)/(2*$I$5))))-AB1640,0))</f>
        <v/>
      </c>
      <c r="AG1640">
        <f>IF($D$20=0,1,IFERROR(IF(ROUND(AD1640,3)=1,1,IF(AND(ABS(AF1640)&lt;$D$19,AD1640&lt;1),1,0)),0))</f>
        <v/>
      </c>
      <c r="AH1640">
        <f>IFERROR(IF(V35="Supercritical",MAX($D$16,IFERROR(L1640,MAX($D$16,POWER((ABS(K1640)^2)/($I$5*MAX(F1640,0.1)^2),1/3)))),IF(V35="Subcritical",MAX($D$16,IFERROR(W1640,MAX($D$16,POWER((ABS(K1640)^2)/($I$5*MAX(F1640,0.1)^2),1/3)))),IF(AND(IFERROR(V1640,0)=1,IFERROR(AG1640,0)=1),IF(IFERROR(T1640,-1E99)&gt;=IFERROR(AE1640,-1E99),MAX($D$16,IFERROR(L1640,MAX($D$16,POWER((ABS(K1640)^2)/($I$5*MAX(F1640,0.1)^2),1/3)))),MAX($D$16,IFERROR(W1640,MAX($D$16,POWER((ABS(K1640)^2)/($I$5*MAX(F1640,0.1)^2),1/3))))),IF(IFERROR(V1640,0)=1,MAX($D$16,IFERROR(L1640,MAX($D$16,POWER((ABS(K1640)^2)/($I$5*MAX(F1640,0.1)^2),1/3)))),IF(IFERROR(AG1640,0)=1,MAX($D$16,IFERROR(W1640,MAX($D$16,POWER((ABS(K1640)^2)/($I$5*MAX(F1640,0.1)^2),1/3)))),MAX($D$16,POWER((ABS(K1640)^2)/($I$5*MAX(F1640,0.1)^2),1/3))))))),MAX($D$16,POWER((ABS(K1640)^2)/($I$5*MAX(F1640,0.1)^2),1/3)))</f>
        <v/>
      </c>
      <c r="AI1640">
        <f>E1640+AH1640</f>
        <v/>
      </c>
      <c r="AJ1640">
        <f>AI1640+((ABS(K1640)/MAX(((F1640)+(G1640)*(AH1640))*(AH1640),1E-6))^2)/(2*$I$5)</f>
        <v/>
      </c>
      <c r="AL1640" t="n">
        <v>635.5</v>
      </c>
      <c r="AM1640" t="n">
        <v>0</v>
      </c>
      <c r="AN1640">
        <f>IF($D$20=0,IFERROR(AN1640,0),IF(($D$12*MAX(J1640,0.1)*POWER(MAX(0,AI1640-AL1640),1.5))&lt;=0,0,MAX(0,IFERROR(AN1640,0)+($D$25*(($D$12*MAX(J1640,0.1)*POWER(MAX(0,AI1640-AL1640),1.5))-IFERROR(AN1640,0))))))</f>
        <v/>
      </c>
      <c r="AO1640">
        <f>AM1640+AN1640</f>
        <v/>
      </c>
      <c r="AP1640">
        <f>AP1639+AO1640</f>
        <v/>
      </c>
      <c r="AQ1640">
        <f>ABS(ABS(K1640)/MAX(((F1640)+(G1640)*(AH1640))*(AH1640),1E-6))/SQRT($I$5*MAX((((F1640)+(G1640)*(AH1640))*(AH1640))/MAX((F1640)+2*(G1640)*(AH1640),1E-6),1E-6))</f>
        <v/>
      </c>
      <c r="AR1640">
        <f>IF(AQ1640&lt;1,"Subcritical","Supercritical")</f>
        <v/>
      </c>
      <c r="AS1640">
        <f>((ABS(K1640)*$D$6)/(MAX(((F1640)+(G1640)*(AH1640))*(AH1640),1E-6)*MAX(((((F1640)+(G1640)*(AH1640))*(AH1640))/MAX((F1640)+2*(AH1640)*SQRT(1+(G1640)^2),1E-6))^(2/3),1E-6)))^2</f>
        <v/>
      </c>
    </row>
    <row r="1641">
      <c r="A1641" t="n">
        <v>35</v>
      </c>
      <c r="B1641" t="n">
        <v>33.931</v>
      </c>
      <c r="C1641" t="n">
        <v>616082.302</v>
      </c>
      <c r="D1641" t="n">
        <v>3096596.775</v>
      </c>
      <c r="E1641" t="n">
        <v>631.5</v>
      </c>
      <c r="F1641" t="n">
        <v>3.929</v>
      </c>
      <c r="G1641" t="n">
        <v>0</v>
      </c>
      <c r="H1641" t="inlineStr">
        <is>
          <t>Normal</t>
        </is>
      </c>
      <c r="I1641" t="n">
        <v>0.053</v>
      </c>
      <c r="J1641">
        <f>B1641-B1640</f>
        <v/>
      </c>
      <c r="K1641">
        <f>MAX(0.05,K1640-AO1640)</f>
        <v/>
      </c>
      <c r="L1641">
        <f>IF($D$20=0,IFERROR(L1640,MAX($D$16,POWER((ABS(K1641)^2)/($I$5*MAX(F1641,0.1)^2),1/3))),IF(IFERROR(V1640,0)=0,IFERROR(L1640,MAX($D$16,POWER((ABS(K1641)^2)/($I$5*MAX(F1641,0.1)^2),1/3))),IF(OR(IFERROR(L1641,0)=0,IFERROR(S1640,0)&lt;1,IFERROR(S1641,0)&lt;1),MAX($D$16,POWER((ABS(K1641)^2)/($I$5*MAX(F1641,0.1)^2),1/3)),IF(IFERROR(U1641,0)&gt;0,MAX($D$16,IFERROR(L1641,0)+((IFERROR(U1641,0))*$D$18*IF((IFERROR(S1641,0))&lt;1,1,-1))),IF(IFERROR(U1641,0)&lt;0,IF(ABS((MAX($D$16,POWER((ABS(K1641)^2)/($I$5*MAX(F1641,0.1)^2),1/3)))-IFERROR(L1641,0))&gt;$D$19,MAX($D$16,IF((MAX($D$16,POWER((ABS(K1641)^2)/($I$5*MAX(F1641,0.1)^2),1/3)))&gt;IFERROR(L1641,0),MIN((MAX($D$16,POWER((ABS(K1641)^2)/($I$5*MAX(F1641,0.1)^2),1/3))),IFERROR(L1641,0)+(MIN(ABS(IFERROR(U1641,0))*$D$18,ABS((MAX($D$16,POWER((ABS(K1641)^2)/($I$5*MAX(F1641,0.1)^2),1/3)))-IFERROR(L1641,0))))),MAX((MAX($D$16,POWER((ABS(K1641)^2)/($I$5*MAX(F1641,0.1)^2),1/3))),IFERROR(L1641,0)-(MIN(ABS(IFERROR(U1641,0))*$D$18,ABS((MAX($D$16,POWER((ABS(K1641)^2)/($I$5*MAX(F1641,0.1)^2),1/3)))-IFERROR(L1641,0))))))),MAX($D$16,POWER((ABS(K1641)^2)/($I$5*MAX(F1641,0.1)^2),1/3))),MAX($D$16,IFERROR(L1641,0)))))))</f>
        <v/>
      </c>
      <c r="M1641">
        <f>((F1641)+(G1641)*(L1641))*(L1641)</f>
        <v/>
      </c>
      <c r="N1641">
        <f>(((F1641)+(G1641)*(L1641))*(L1641))/MAX((F1641)+2*(L1641)*SQRT(1+(G1641)^2),1E-6)</f>
        <v/>
      </c>
      <c r="O1641">
        <f>ABS(K1641)/MAX(((F1641)+(G1641)*(L1641))*(L1641),1E-6)</f>
        <v/>
      </c>
      <c r="P1641">
        <f>E1641+L1641</f>
        <v/>
      </c>
      <c r="Q1641">
        <f>P1641+((ABS(K1641)/MAX(((F1641)+(G1641)*(L1641))*(L1641),1E-6))^2)/(2*$I$5)</f>
        <v/>
      </c>
      <c r="R1641">
        <f>((ABS(K1641)*$D$6)/(MAX(((F1641)+(G1641)*(L1641))*(L1641),1E-6)*MAX(((((F1641)+(G1641)*(L1641))*(L1641))/MAX((F1641)+2*(L1641)*SQRT(1+(G1641)^2),1E-6))^(2/3),1E-6)))^2</f>
        <v/>
      </c>
      <c r="S1641">
        <f>ABS(ABS(K1641)/MAX(((F1641)+(G1641)*(L1641))*(L1641),1E-6))/SQRT($I$5*MAX((((F1641)+(G1641)*(L1641))*(L1641))/MAX((F1641)+2*(G1641)*(L1641),1E-6),1E-6))</f>
        <v/>
      </c>
      <c r="T1641">
        <f>((F1641)*(L1641)^2)/2+(G1641)*(L1641)^3/3+(ABS(K1641)^2)/($I$5*MAX(((F1641)+(G1641)*(L1641))*(L1641),1E-6))</f>
        <v/>
      </c>
      <c r="U1641">
        <f>IF($D$20=0,0,IFERROR(Q1640-(((R1640+R1641)/2)*J1641)-(IF(O1640&gt;O1641,$D$8*((O1640^2-O1641^2)/(2*$I$5)),$D$9*((O1641^2-O1640^2)/(2*$I$5)))+($D$10*(ABS(I1641)/90)*(MAX(O1640^2,O1641^2)/(2*$I$5))))-Q1641,0))</f>
        <v/>
      </c>
      <c r="V1641">
        <f>IF($D$20=0,1,IFERROR(IF(ROUND(S1641,3)=1,1,IF(AND(ABS(U1641)&lt;$D$19,S1641&gt;1),1,0)),0))</f>
        <v/>
      </c>
      <c r="W1641">
        <f>IF($D$20=0,IFERROR(W1642,MAX($D$16,POWER((ABS(K1641)^2)/($I$5*MAX(F1641,0.1)^2),1/3))),IF(IFERROR(AG1642,0)=0,IFERROR(W1642,MAX($D$16,POWER((ABS(K1641)^2)/($I$5*MAX(F1641,0.1)^2),1/3))),IF(OR(IFERROR(W1641,0)=0,IFERROR(AD1642,0)&gt;1),MAX($D$16,POWER((ABS(K1641)^2)/($I$5*MAX(F1641,0.1)^2),1/3)),IF(IFERROR(AF1641,0)&gt;0,MAX($D$16,IFERROR(W1641,0)+((IFERROR(AF1641,0))*$D$18*IF((IFERROR(AD1641,0))&lt;1,1,-1))),IF(IFERROR(AF1641,0)&lt;0,IF(ABS((MAX($D$16,POWER((ABS(K1641)^2)/($I$5*MAX(F1641,0.1)^2),1/3)))-IFERROR(W1641,0))&gt;$D$19,MAX($D$16,IF((MAX($D$16,POWER((ABS(K1641)^2)/($I$5*MAX(F1641,0.1)^2),1/3)))&gt;IFERROR(W1641,0),MIN((MAX($D$16,POWER((ABS(K1641)^2)/($I$5*MAX(F1641,0.1)^2),1/3))),IFERROR(W1641,0)+(MIN(ABS(IFERROR(AF1641,0))*$D$18,ABS((MAX($D$16,POWER((ABS(K1641)^2)/($I$5*MAX(F1641,0.1)^2),1/3)))-IFERROR(W1641,0))))),MAX((MAX($D$16,POWER((ABS(K1641)^2)/($I$5*MAX(F1641,0.1)^2),1/3))),IFERROR(W1641,0)-(MIN(ABS(IFERROR(AF1641,0))*$D$18,ABS((MAX($D$16,POWER((ABS(K1641)^2)/($I$5*MAX(F1641,0.1)^2),1/3)))-IFERROR(W1641,0))))))),MAX($D$16,POWER((ABS(K1641)^2)/($I$5*MAX(F1641,0.1)^2),1/3))),MAX($D$16,IFERROR(W1641,0)))))))</f>
        <v/>
      </c>
      <c r="X1641">
        <f>((F1641)+(G1641)*(W1641))*(W1641)</f>
        <v/>
      </c>
      <c r="Y1641">
        <f>(((F1641)+(G1641)*(W1641))*(W1641))/MAX((F1641)+2*(W1641)*SQRT(1+(G1641)^2),1E-6)</f>
        <v/>
      </c>
      <c r="Z1641">
        <f>ABS(K1641)/MAX(((F1641)+(G1641)*(W1641))*(W1641),1E-6)</f>
        <v/>
      </c>
      <c r="AA1641">
        <f>E1641+W1641</f>
        <v/>
      </c>
      <c r="AB1641">
        <f>AA1641+((ABS(K1641)/MAX(((F1641)+(G1641)*(W1641))*(W1641),1E-6))^2)/(2*$I$5)</f>
        <v/>
      </c>
      <c r="AC1641">
        <f>((ABS(K1641)*$D$6)/(MAX(((F1641)+(G1641)*(W1641))*(W1641),1E-6)*MAX(((((F1641)+(G1641)*(W1641))*(W1641))/MAX((F1641)+2*(W1641)*SQRT(1+(G1641)^2),1E-6))^(2/3),1E-6)))^2</f>
        <v/>
      </c>
      <c r="AD1641">
        <f>ABS(ABS(K1641)/MAX(((F1641)+(G1641)*(W1641))*(W1641),1E-6))/SQRT($I$5*MAX((((F1641)+(G1641)*(W1641))*(W1641))/MAX((F1641)+2*(G1641)*(W1641),1E-6),1E-6))</f>
        <v/>
      </c>
      <c r="AE1641">
        <f>((F1641)*(W1641)^2)/2+(G1641)*(W1641)^3/3+(ABS(K1641)^2)/($I$5*MAX(((F1641)+(G1641)*(W1641))*(W1641),1E-6))</f>
        <v/>
      </c>
      <c r="AF1641">
        <f>IF($D$20=0,0,IFERROR(AB1642+(((AC1641+AC1642)/2)*J1642)+(IF(Z1641&gt;Z1642,$D$8*((Z1641^2-Z1642^2)/(2*$I$5)),$D$9*((Z1642^2-Z1641^2)/(2*$I$5)))+($D$10*(ABS(I1642)/90)*(MAX(Z1641^2,Z1642^2)/(2*$I$5))))-AB1641,0))</f>
        <v/>
      </c>
      <c r="AG1641">
        <f>IF($D$20=0,1,IFERROR(IF(ROUND(AD1641,3)=1,1,IF(AND(ABS(AF1641)&lt;$D$19,AD1641&lt;1),1,0)),0))</f>
        <v/>
      </c>
      <c r="AH1641">
        <f>IFERROR(IF(V35="Supercritical",MAX($D$16,IFERROR(L1641,MAX($D$16,POWER((ABS(K1641)^2)/($I$5*MAX(F1641,0.1)^2),1/3)))),IF(V35="Subcritical",MAX($D$16,IFERROR(W1641,MAX($D$16,POWER((ABS(K1641)^2)/($I$5*MAX(F1641,0.1)^2),1/3)))),IF(AND(IFERROR(V1641,0)=1,IFERROR(AG1641,0)=1),IF(IFERROR(T1641,-1E99)&gt;=IFERROR(AE1641,-1E99),MAX($D$16,IFERROR(L1641,MAX($D$16,POWER((ABS(K1641)^2)/($I$5*MAX(F1641,0.1)^2),1/3)))),MAX($D$16,IFERROR(W1641,MAX($D$16,POWER((ABS(K1641)^2)/($I$5*MAX(F1641,0.1)^2),1/3))))),IF(IFERROR(V1641,0)=1,MAX($D$16,IFERROR(L1641,MAX($D$16,POWER((ABS(K1641)^2)/($I$5*MAX(F1641,0.1)^2),1/3)))),IF(IFERROR(AG1641,0)=1,MAX($D$16,IFERROR(W1641,MAX($D$16,POWER((ABS(K1641)^2)/($I$5*MAX(F1641,0.1)^2),1/3)))),MAX($D$16,POWER((ABS(K1641)^2)/($I$5*MAX(F1641,0.1)^2),1/3))))))),MAX($D$16,POWER((ABS(K1641)^2)/($I$5*MAX(F1641,0.1)^2),1/3)))</f>
        <v/>
      </c>
      <c r="AI1641">
        <f>E1641+AH1641</f>
        <v/>
      </c>
      <c r="AJ1641">
        <f>AI1641+((ABS(K1641)/MAX(((F1641)+(G1641)*(AH1641))*(AH1641),1E-6))^2)/(2*$I$5)</f>
        <v/>
      </c>
      <c r="AL1641" t="n">
        <v>635.5</v>
      </c>
      <c r="AM1641" t="n">
        <v>0</v>
      </c>
      <c r="AN1641">
        <f>IF($D$20=0,IFERROR(AN1641,0),IF(($D$12*MAX(J1641,0.1)*POWER(MAX(0,AI1641-AL1641),1.5))&lt;=0,0,MAX(0,IFERROR(AN1641,0)+($D$25*(($D$12*MAX(J1641,0.1)*POWER(MAX(0,AI1641-AL1641),1.5))-IFERROR(AN1641,0))))))</f>
        <v/>
      </c>
      <c r="AO1641">
        <f>AM1641+AN1641</f>
        <v/>
      </c>
      <c r="AP1641">
        <f>AP1640+AO1641</f>
        <v/>
      </c>
      <c r="AQ1641">
        <f>ABS(ABS(K1641)/MAX(((F1641)+(G1641)*(AH1641))*(AH1641),1E-6))/SQRT($I$5*MAX((((F1641)+(G1641)*(AH1641))*(AH1641))/MAX((F1641)+2*(G1641)*(AH1641),1E-6),1E-6))</f>
        <v/>
      </c>
      <c r="AR1641">
        <f>IF(AQ1641&lt;1,"Subcritical","Supercritical")</f>
        <v/>
      </c>
      <c r="AS1641">
        <f>((ABS(K1641)*$D$6)/(MAX(((F1641)+(G1641)*(AH1641))*(AH1641),1E-6)*MAX(((((F1641)+(G1641)*(AH1641))*(AH1641))/MAX((F1641)+2*(AH1641)*SQRT(1+(G1641)^2),1E-6))^(2/3),1E-6)))^2</f>
        <v/>
      </c>
    </row>
    <row r="1642">
      <c r="A1642" t="n">
        <v>36</v>
      </c>
      <c r="B1642" t="n">
        <v>34.931</v>
      </c>
      <c r="C1642" t="n">
        <v>616082.376</v>
      </c>
      <c r="D1642" t="n">
        <v>3096595.778</v>
      </c>
      <c r="E1642" t="n">
        <v>631.5</v>
      </c>
      <c r="F1642" t="n">
        <v>3.82</v>
      </c>
      <c r="G1642" t="n">
        <v>0</v>
      </c>
      <c r="H1642" t="inlineStr">
        <is>
          <t>Normal</t>
        </is>
      </c>
      <c r="I1642" t="n">
        <v>0</v>
      </c>
      <c r="J1642">
        <f>B1642-B1641</f>
        <v/>
      </c>
      <c r="K1642">
        <f>MAX(0.05,K1641-AO1641)</f>
        <v/>
      </c>
      <c r="L1642">
        <f>IF($D$20=0,IFERROR(L1641,MAX($D$16,POWER((ABS(K1642)^2)/($I$5*MAX(F1642,0.1)^2),1/3))),IF(IFERROR(V1641,0)=0,IFERROR(L1641,MAX($D$16,POWER((ABS(K1642)^2)/($I$5*MAX(F1642,0.1)^2),1/3))),IF(OR(IFERROR(L1642,0)=0,IFERROR(S1641,0)&lt;1,IFERROR(S1642,0)&lt;1),MAX($D$16,POWER((ABS(K1642)^2)/($I$5*MAX(F1642,0.1)^2),1/3)),IF(IFERROR(U1642,0)&gt;0,MAX($D$16,IFERROR(L1642,0)+((IFERROR(U1642,0))*$D$18*IF((IFERROR(S1642,0))&lt;1,1,-1))),IF(IFERROR(U1642,0)&lt;0,IF(ABS((MAX($D$16,POWER((ABS(K1642)^2)/($I$5*MAX(F1642,0.1)^2),1/3)))-IFERROR(L1642,0))&gt;$D$19,MAX($D$16,IF((MAX($D$16,POWER((ABS(K1642)^2)/($I$5*MAX(F1642,0.1)^2),1/3)))&gt;IFERROR(L1642,0),MIN((MAX($D$16,POWER((ABS(K1642)^2)/($I$5*MAX(F1642,0.1)^2),1/3))),IFERROR(L1642,0)+(MIN(ABS(IFERROR(U1642,0))*$D$18,ABS((MAX($D$16,POWER((ABS(K1642)^2)/($I$5*MAX(F1642,0.1)^2),1/3)))-IFERROR(L1642,0))))),MAX((MAX($D$16,POWER((ABS(K1642)^2)/($I$5*MAX(F1642,0.1)^2),1/3))),IFERROR(L1642,0)-(MIN(ABS(IFERROR(U1642,0))*$D$18,ABS((MAX($D$16,POWER((ABS(K1642)^2)/($I$5*MAX(F1642,0.1)^2),1/3)))-IFERROR(L1642,0))))))),MAX($D$16,POWER((ABS(K1642)^2)/($I$5*MAX(F1642,0.1)^2),1/3))),MAX($D$16,IFERROR(L1642,0)))))))</f>
        <v/>
      </c>
      <c r="M1642">
        <f>((F1642)+(G1642)*(L1642))*(L1642)</f>
        <v/>
      </c>
      <c r="N1642">
        <f>(((F1642)+(G1642)*(L1642))*(L1642))/MAX((F1642)+2*(L1642)*SQRT(1+(G1642)^2),1E-6)</f>
        <v/>
      </c>
      <c r="O1642">
        <f>ABS(K1642)/MAX(((F1642)+(G1642)*(L1642))*(L1642),1E-6)</f>
        <v/>
      </c>
      <c r="P1642">
        <f>E1642+L1642</f>
        <v/>
      </c>
      <c r="Q1642">
        <f>P1642+((ABS(K1642)/MAX(((F1642)+(G1642)*(L1642))*(L1642),1E-6))^2)/(2*$I$5)</f>
        <v/>
      </c>
      <c r="R1642">
        <f>((ABS(K1642)*$D$6)/(MAX(((F1642)+(G1642)*(L1642))*(L1642),1E-6)*MAX(((((F1642)+(G1642)*(L1642))*(L1642))/MAX((F1642)+2*(L1642)*SQRT(1+(G1642)^2),1E-6))^(2/3),1E-6)))^2</f>
        <v/>
      </c>
      <c r="S1642">
        <f>ABS(ABS(K1642)/MAX(((F1642)+(G1642)*(L1642))*(L1642),1E-6))/SQRT($I$5*MAX((((F1642)+(G1642)*(L1642))*(L1642))/MAX((F1642)+2*(G1642)*(L1642),1E-6),1E-6))</f>
        <v/>
      </c>
      <c r="T1642">
        <f>((F1642)*(L1642)^2)/2+(G1642)*(L1642)^3/3+(ABS(K1642)^2)/($I$5*MAX(((F1642)+(G1642)*(L1642))*(L1642),1E-6))</f>
        <v/>
      </c>
      <c r="U1642">
        <f>IF($D$20=0,0,IFERROR(Q1641-(((R1641+R1642)/2)*J1642)-(IF(O1641&gt;O1642,$D$8*((O1641^2-O1642^2)/(2*$I$5)),$D$9*((O1642^2-O1641^2)/(2*$I$5)))+($D$10*(ABS(I1642)/90)*(MAX(O1641^2,O1642^2)/(2*$I$5))))-Q1642,0))</f>
        <v/>
      </c>
      <c r="V1642">
        <f>IF($D$20=0,1,IFERROR(IF(ROUND(S1642,3)=1,1,IF(AND(ABS(U1642)&lt;$D$19,S1642&gt;1),1,0)),0))</f>
        <v/>
      </c>
      <c r="W1642">
        <f>MAX($D$16,(P8)-E1642)</f>
        <v/>
      </c>
      <c r="X1642">
        <f>((F1642)+(G1642)*(W1642))*(W1642)</f>
        <v/>
      </c>
      <c r="Y1642">
        <f>(((F1642)+(G1642)*(W1642))*(W1642))/MAX((F1642)+2*(W1642)*SQRT(1+(G1642)^2),1E-6)</f>
        <v/>
      </c>
      <c r="Z1642">
        <f>ABS(K1642)/MAX(((F1642)+(G1642)*(W1642))*(W1642),1E-6)</f>
        <v/>
      </c>
      <c r="AA1642">
        <f>E1642+W1642</f>
        <v/>
      </c>
      <c r="AB1642">
        <f>AA1642+((ABS(K1642)/MAX(((F1642)+(G1642)*(W1642))*(W1642),1E-6))^2)/(2*$I$5)</f>
        <v/>
      </c>
      <c r="AC1642">
        <f>((ABS(K1642)*$D$6)/(MAX(((F1642)+(G1642)*(W1642))*(W1642),1E-6)*MAX(((((F1642)+(G1642)*(W1642))*(W1642))/MAX((F1642)+2*(W1642)*SQRT(1+(G1642)^2),1E-6))^(2/3),1E-6)))^2</f>
        <v/>
      </c>
      <c r="AD1642">
        <f>ABS(ABS(K1642)/MAX(((F1642)+(G1642)*(W1642))*(W1642),1E-6))/SQRT($I$5*MAX((((F1642)+(G1642)*(W1642))*(W1642))/MAX((F1642)+2*(G1642)*(W1642),1E-6),1E-6))</f>
        <v/>
      </c>
      <c r="AE1642">
        <f>((F1642)*(W1642)^2)/2+(G1642)*(W1642)^3/3+(ABS(K1642)^2)/($I$5*MAX(((F1642)+(G1642)*(W1642))*(W1642),1E-6))</f>
        <v/>
      </c>
      <c r="AF1642" t="n">
        <v>0</v>
      </c>
      <c r="AG1642" t="n">
        <v>1</v>
      </c>
      <c r="AH1642">
        <f>IFERROR(IF(V35="Supercritical",MAX($D$16,IFERROR(L1642,MAX($D$16,POWER((ABS(K1642)^2)/($I$5*MAX(F1642,0.1)^2),1/3)))),IF(V35="Subcritical",MAX($D$16,IFERROR(W1642,MAX($D$16,POWER((ABS(K1642)^2)/($I$5*MAX(F1642,0.1)^2),1/3)))),IF(AND(IFERROR(V1642,0)=1,IFERROR(AG1642,0)=1),IF(IFERROR(T1642,-1E99)&gt;=IFERROR(AE1642,-1E99),MAX($D$16,IFERROR(L1642,MAX($D$16,POWER((ABS(K1642)^2)/($I$5*MAX(F1642,0.1)^2),1/3)))),MAX($D$16,IFERROR(W1642,MAX($D$16,POWER((ABS(K1642)^2)/($I$5*MAX(F1642,0.1)^2),1/3))))),IF(IFERROR(V1642,0)=1,MAX($D$16,IFERROR(L1642,MAX($D$16,POWER((ABS(K1642)^2)/($I$5*MAX(F1642,0.1)^2),1/3)))),IF(IFERROR(AG1642,0)=1,MAX($D$16,IFERROR(W1642,MAX($D$16,POWER((ABS(K1642)^2)/($I$5*MAX(F1642,0.1)^2),1/3)))),MAX($D$16,POWER((ABS(K1642)^2)/($I$5*MAX(F1642,0.1)^2),1/3))))))),MAX($D$16,POWER((ABS(K1642)^2)/($I$5*MAX(F1642,0.1)^2),1/3)))</f>
        <v/>
      </c>
      <c r="AI1642">
        <f>E1642+AH1642</f>
        <v/>
      </c>
      <c r="AJ1642">
        <f>AI1642+((ABS(K1642)/MAX(((F1642)+(G1642)*(AH1642))*(AH1642),1E-6))^2)/(2*$I$5)</f>
        <v/>
      </c>
      <c r="AL1642" t="n">
        <v>635.5</v>
      </c>
      <c r="AM1642" t="n">
        <v>0</v>
      </c>
      <c r="AN1642">
        <f>IF($D$20=0,IFERROR(AN1642,0),IF(($D$12*MAX(J1642,0.1)*POWER(MAX(0,AI1642-AL1642),1.5))&lt;=0,0,MAX(0,IFERROR(AN1642,0)+($D$25*(($D$12*MAX(J1642,0.1)*POWER(MAX(0,AI1642-AL1642),1.5))-IFERROR(AN1642,0))))))</f>
        <v/>
      </c>
      <c r="AO1642">
        <f>AM1642+AN1642+MAX(0,K1642-(AM1642+AN1642)-0.05)</f>
        <v/>
      </c>
      <c r="AP1642">
        <f>AP1641+AO1642</f>
        <v/>
      </c>
      <c r="AQ1642">
        <f>ABS(ABS(K1642)/MAX(((F1642)+(G1642)*(AH1642))*(AH1642),1E-6))/SQRT($I$5*MAX((((F1642)+(G1642)*(AH1642))*(AH1642))/MAX((F1642)+2*(G1642)*(AH1642),1E-6),1E-6))</f>
        <v/>
      </c>
      <c r="AR1642">
        <f>IF(AQ1642&lt;1,"Subcritical","Supercritical")</f>
        <v/>
      </c>
      <c r="AS1642">
        <f>((ABS(K1642)*$D$6)/(MAX(((F1642)+(G1642)*(AH1642))*(AH1642),1E-6)*MAX(((((F1642)+(G1642)*(AH1642))*(AH1642))/MAX((F1642)+2*(AH1642)*SQRT(1+(G1642)^2),1E-6))^(2/3),1E-6)))^2</f>
        <v/>
      </c>
    </row>
    <row r="1645">
      <c r="A1645" t="inlineStr">
        <is>
          <t>Segment: drain</t>
        </is>
      </c>
      <c r="E1645">
        <f>E36</f>
        <v/>
      </c>
      <c r="F1645" t="inlineStr">
        <is>
          <t>m length</t>
        </is>
      </c>
      <c r="H1645">
        <f>N36</f>
        <v/>
      </c>
      <c r="I1645" t="inlineStr">
        <is>
          <t>m3/s</t>
        </is>
      </c>
      <c r="K1645">
        <f>V36</f>
        <v/>
      </c>
      <c r="L1645" t="inlineStr">
        <is>
          <t>profile</t>
        </is>
      </c>
    </row>
    <row r="1646">
      <c r="A1646" t="inlineStr">
        <is>
          <t>SN</t>
        </is>
      </c>
      <c r="B1646" t="inlineStr">
        <is>
          <t>Dist</t>
        </is>
      </c>
      <c r="C1646" t="inlineStr">
        <is>
          <t>Easting</t>
        </is>
      </c>
      <c r="D1646" t="inlineStr">
        <is>
          <t>Northing</t>
        </is>
      </c>
      <c r="E1646" t="inlineStr">
        <is>
          <t>Bed Z</t>
        </is>
      </c>
      <c r="F1646" t="inlineStr">
        <is>
          <t>Width</t>
        </is>
      </c>
      <c r="G1646" t="inlineStr">
        <is>
          <t>Side z</t>
        </is>
      </c>
      <c r="H1646" t="inlineStr">
        <is>
          <t>Type</t>
        </is>
      </c>
      <c r="I1646" t="inlineStr">
        <is>
          <t>Def Ang</t>
        </is>
      </c>
      <c r="J1646" t="inlineStr">
        <is>
          <t>dx</t>
        </is>
      </c>
      <c r="K1646" t="inlineStr">
        <is>
          <t>Q_used</t>
        </is>
      </c>
      <c r="L1646" t="inlineStr">
        <is>
          <t>y_super</t>
        </is>
      </c>
      <c r="M1646" t="inlineStr">
        <is>
          <t>A_super</t>
        </is>
      </c>
      <c r="N1646" t="inlineStr">
        <is>
          <t>R_super</t>
        </is>
      </c>
      <c r="O1646" t="inlineStr">
        <is>
          <t>v_super</t>
        </is>
      </c>
      <c r="P1646" t="inlineStr">
        <is>
          <t>WS_super</t>
        </is>
      </c>
      <c r="Q1646" t="inlineStr">
        <is>
          <t>EG_super</t>
        </is>
      </c>
      <c r="R1646" t="inlineStr">
        <is>
          <t>Sf_super</t>
        </is>
      </c>
      <c r="S1646" t="inlineStr">
        <is>
          <t>Fr_super</t>
        </is>
      </c>
      <c r="T1646" t="inlineStr">
        <is>
          <t>M_super</t>
        </is>
      </c>
      <c r="U1646" t="inlineStr">
        <is>
          <t>Err_super</t>
        </is>
      </c>
      <c r="V1646" t="inlineStr">
        <is>
          <t>Done_super</t>
        </is>
      </c>
      <c r="W1646" t="inlineStr">
        <is>
          <t>y_sub</t>
        </is>
      </c>
      <c r="X1646" t="inlineStr">
        <is>
          <t>A_sub</t>
        </is>
      </c>
      <c r="Y1646" t="inlineStr">
        <is>
          <t>R_sub</t>
        </is>
      </c>
      <c r="Z1646" t="inlineStr">
        <is>
          <t>v_sub</t>
        </is>
      </c>
      <c r="AA1646" t="inlineStr">
        <is>
          <t>WS_sub</t>
        </is>
      </c>
      <c r="AB1646" t="inlineStr">
        <is>
          <t>EG_sub</t>
        </is>
      </c>
      <c r="AC1646" t="inlineStr">
        <is>
          <t>Sf_sub</t>
        </is>
      </c>
      <c r="AD1646" t="inlineStr">
        <is>
          <t>Fr_sub</t>
        </is>
      </c>
      <c r="AE1646" t="inlineStr">
        <is>
          <t>M_sub</t>
        </is>
      </c>
      <c r="AF1646" t="inlineStr">
        <is>
          <t>Err_sub</t>
        </is>
      </c>
      <c r="AG1646" t="inlineStr">
        <is>
          <t>Done_sub</t>
        </is>
      </c>
      <c r="AH1646" t="inlineStr">
        <is>
          <t>y_final</t>
        </is>
      </c>
      <c r="AI1646" t="inlineStr">
        <is>
          <t>WS_final</t>
        </is>
      </c>
      <c r="AJ1646" t="inlineStr">
        <is>
          <t>EG_final</t>
        </is>
      </c>
      <c r="AK1646" t="inlineStr">
        <is>
          <t>Crest_L</t>
        </is>
      </c>
      <c r="AL1646" t="inlineStr">
        <is>
          <t>Crest_R</t>
        </is>
      </c>
      <c r="AM1646" t="inlineStr">
        <is>
          <t>Spill_L</t>
        </is>
      </c>
      <c r="AN1646" t="inlineStr">
        <is>
          <t>Spill_R</t>
        </is>
      </c>
      <c r="AO1646" t="inlineStr">
        <is>
          <t>Spill_Q</t>
        </is>
      </c>
      <c r="AP1646" t="inlineStr">
        <is>
          <t>Cum_spill</t>
        </is>
      </c>
      <c r="AQ1646" t="inlineStr">
        <is>
          <t>Fr_final</t>
        </is>
      </c>
      <c r="AR1646" t="inlineStr">
        <is>
          <t>Regime</t>
        </is>
      </c>
      <c r="AS1646" t="inlineStr">
        <is>
          <t>Sf_final</t>
        </is>
      </c>
    </row>
    <row r="1647">
      <c r="A1647" t="inlineStr">
        <is>
          <t>-</t>
        </is>
      </c>
      <c r="B1647" t="inlineStr">
        <is>
          <t>m</t>
        </is>
      </c>
      <c r="C1647" t="inlineStr">
        <is>
          <t>m</t>
        </is>
      </c>
      <c r="D1647" t="inlineStr">
        <is>
          <t>m</t>
        </is>
      </c>
      <c r="E1647" t="inlineStr">
        <is>
          <t>m</t>
        </is>
      </c>
      <c r="F1647" t="inlineStr">
        <is>
          <t>m</t>
        </is>
      </c>
      <c r="G1647" t="inlineStr">
        <is>
          <t>-</t>
        </is>
      </c>
      <c r="H1647" t="inlineStr">
        <is>
          <t>-</t>
        </is>
      </c>
      <c r="I1647" t="inlineStr">
        <is>
          <t>deg</t>
        </is>
      </c>
      <c r="J1647" t="inlineStr">
        <is>
          <t>m</t>
        </is>
      </c>
      <c r="K1647" t="inlineStr">
        <is>
          <t>m3/s</t>
        </is>
      </c>
      <c r="L1647" t="inlineStr">
        <is>
          <t>m</t>
        </is>
      </c>
      <c r="M1647" t="inlineStr">
        <is>
          <t>m2</t>
        </is>
      </c>
      <c r="N1647" t="inlineStr">
        <is>
          <t>m</t>
        </is>
      </c>
      <c r="O1647" t="inlineStr">
        <is>
          <t>m/s</t>
        </is>
      </c>
      <c r="P1647" t="inlineStr">
        <is>
          <t>m</t>
        </is>
      </c>
      <c r="Q1647" t="inlineStr">
        <is>
          <t>m</t>
        </is>
      </c>
      <c r="R1647" t="inlineStr">
        <is>
          <t>-</t>
        </is>
      </c>
      <c r="S1647" t="inlineStr">
        <is>
          <t>-</t>
        </is>
      </c>
      <c r="T1647" t="inlineStr">
        <is>
          <t>m3</t>
        </is>
      </c>
      <c r="U1647" t="inlineStr">
        <is>
          <t>m</t>
        </is>
      </c>
      <c r="V1647" t="inlineStr">
        <is>
          <t>-</t>
        </is>
      </c>
      <c r="W1647" t="inlineStr">
        <is>
          <t>m</t>
        </is>
      </c>
      <c r="X1647" t="inlineStr">
        <is>
          <t>m2</t>
        </is>
      </c>
      <c r="Y1647" t="inlineStr">
        <is>
          <t>m</t>
        </is>
      </c>
      <c r="Z1647" t="inlineStr">
        <is>
          <t>m/s</t>
        </is>
      </c>
      <c r="AA1647" t="inlineStr">
        <is>
          <t>m</t>
        </is>
      </c>
      <c r="AB1647" t="inlineStr">
        <is>
          <t>m</t>
        </is>
      </c>
      <c r="AC1647" t="inlineStr">
        <is>
          <t>-</t>
        </is>
      </c>
      <c r="AD1647" t="inlineStr">
        <is>
          <t>-</t>
        </is>
      </c>
      <c r="AE1647" t="inlineStr">
        <is>
          <t>m3</t>
        </is>
      </c>
      <c r="AF1647" t="inlineStr">
        <is>
          <t>m</t>
        </is>
      </c>
      <c r="AG1647" t="inlineStr">
        <is>
          <t>-</t>
        </is>
      </c>
      <c r="AH1647" t="inlineStr">
        <is>
          <t>m</t>
        </is>
      </c>
      <c r="AI1647" t="inlineStr">
        <is>
          <t>m</t>
        </is>
      </c>
      <c r="AJ1647" t="inlineStr">
        <is>
          <t>m</t>
        </is>
      </c>
      <c r="AK1647" t="inlineStr">
        <is>
          <t>m</t>
        </is>
      </c>
      <c r="AL1647" t="inlineStr">
        <is>
          <t>m</t>
        </is>
      </c>
      <c r="AM1647" t="inlineStr">
        <is>
          <t>m3/s</t>
        </is>
      </c>
      <c r="AN1647" t="inlineStr">
        <is>
          <t>m3/s</t>
        </is>
      </c>
      <c r="AO1647" t="inlineStr">
        <is>
          <t>m3/s</t>
        </is>
      </c>
      <c r="AP1647" t="inlineStr">
        <is>
          <t>m3/s</t>
        </is>
      </c>
      <c r="AQ1647" t="inlineStr">
        <is>
          <t>-</t>
        </is>
      </c>
      <c r="AR1647" t="inlineStr">
        <is>
          <t>-</t>
        </is>
      </c>
      <c r="AS1647" t="inlineStr">
        <is>
          <t>-</t>
        </is>
      </c>
    </row>
    <row r="1648">
      <c r="A1648" t="n">
        <v>1</v>
      </c>
      <c r="B1648" t="n">
        <v>0</v>
      </c>
      <c r="C1648" t="n">
        <v>616073.135</v>
      </c>
      <c r="D1648" t="n">
        <v>3096615.242</v>
      </c>
      <c r="E1648" t="n">
        <v>631.5</v>
      </c>
      <c r="F1648" t="n">
        <v>2.05</v>
      </c>
      <c r="G1648" t="n">
        <v>0</v>
      </c>
      <c r="H1648" t="inlineStr">
        <is>
          <t>Normal</t>
        </is>
      </c>
      <c r="I1648" t="n">
        <v>0</v>
      </c>
      <c r="J1648" t="n">
        <v>0</v>
      </c>
      <c r="K1648" t="n">
        <v>0</v>
      </c>
      <c r="L1648">
        <f>MAX($D$16,(P9)-E1648)</f>
        <v/>
      </c>
      <c r="M1648">
        <f>((F1648)+(G1648)*(L1648))*(L1648)</f>
        <v/>
      </c>
      <c r="N1648">
        <f>(((F1648)+(G1648)*(L1648))*(L1648))/MAX((F1648)+2*(L1648)*SQRT(1+(G1648)^2),1E-6)</f>
        <v/>
      </c>
      <c r="O1648">
        <f>ABS(K1648)/MAX(((F1648)+(G1648)*(L1648))*(L1648),1E-6)</f>
        <v/>
      </c>
      <c r="P1648">
        <f>E1648+L1648</f>
        <v/>
      </c>
      <c r="Q1648">
        <f>P1648+((ABS(K1648)/MAX(((F1648)+(G1648)*(L1648))*(L1648),1E-6))^2)/(2*$I$5)</f>
        <v/>
      </c>
      <c r="R1648">
        <f>((ABS(K1648)*$D$6)/(MAX(((F1648)+(G1648)*(L1648))*(L1648),1E-6)*MAX(((((F1648)+(G1648)*(L1648))*(L1648))/MAX((F1648)+2*(L1648)*SQRT(1+(G1648)^2),1E-6))^(2/3),1E-6)))^2</f>
        <v/>
      </c>
      <c r="S1648">
        <f>ABS(ABS(K1648)/MAX(((F1648)+(G1648)*(L1648))*(L1648),1E-6))/SQRT($I$5*MAX((((F1648)+(G1648)*(L1648))*(L1648))/MAX((F1648)+2*(G1648)*(L1648),1E-6),1E-6))</f>
        <v/>
      </c>
      <c r="T1648">
        <f>((F1648)*(L1648)^2)/2+(G1648)*(L1648)^3/3+(ABS(K1648)^2)/($I$5*MAX(((F1648)+(G1648)*(L1648))*(L1648),1E-6))</f>
        <v/>
      </c>
      <c r="U1648" t="n">
        <v>0</v>
      </c>
      <c r="V1648" t="n">
        <v>1</v>
      </c>
      <c r="W1648">
        <f>IF($D$20=0,IFERROR(W1649,MAX($D$16,POWER((ABS(K1648)^2)/($I$5*MAX(F1648,0.1)^2),1/3))),IF(IFERROR(AG1649,0)=0,IFERROR(W1649,MAX($D$16,POWER((ABS(K1648)^2)/($I$5*MAX(F1648,0.1)^2),1/3))),IF(OR(IFERROR(W1648,0)=0,IFERROR(AD1649,0)&gt;1),MAX($D$16,POWER((ABS(K1648)^2)/($I$5*MAX(F1648,0.1)^2),1/3)),IF(IFERROR(AF1648,0)&gt;0,MAX($D$16,IFERROR(W1648,0)+((IFERROR(AF1648,0))*$D$18*IF((IFERROR(AD1648,0))&lt;1,1,-1))),IF(IFERROR(AF1648,0)&lt;0,IF(ABS((MAX($D$16,POWER((ABS(K1648)^2)/($I$5*MAX(F1648,0.1)^2),1/3)))-IFERROR(W1648,0))&gt;$D$19,MAX($D$16,IF((MAX($D$16,POWER((ABS(K1648)^2)/($I$5*MAX(F1648,0.1)^2),1/3)))&gt;IFERROR(W1648,0),MIN((MAX($D$16,POWER((ABS(K1648)^2)/($I$5*MAX(F1648,0.1)^2),1/3))),IFERROR(W1648,0)+(MIN(ABS(IFERROR(AF1648,0))*$D$18,ABS((MAX($D$16,POWER((ABS(K1648)^2)/($I$5*MAX(F1648,0.1)^2),1/3)))-IFERROR(W1648,0))))),MAX((MAX($D$16,POWER((ABS(K1648)^2)/($I$5*MAX(F1648,0.1)^2),1/3))),IFERROR(W1648,0)-(MIN(ABS(IFERROR(AF1648,0))*$D$18,ABS((MAX($D$16,POWER((ABS(K1648)^2)/($I$5*MAX(F1648,0.1)^2),1/3)))-IFERROR(W1648,0))))))),MAX($D$16,POWER((ABS(K1648)^2)/($I$5*MAX(F1648,0.1)^2),1/3))),MAX($D$16,IFERROR(W1648,0)))))))</f>
        <v/>
      </c>
      <c r="X1648">
        <f>((F1648)+(G1648)*(W1648))*(W1648)</f>
        <v/>
      </c>
      <c r="Y1648">
        <f>(((F1648)+(G1648)*(W1648))*(W1648))/MAX((F1648)+2*(W1648)*SQRT(1+(G1648)^2),1E-6)</f>
        <v/>
      </c>
      <c r="Z1648">
        <f>ABS(K1648)/MAX(((F1648)+(G1648)*(W1648))*(W1648),1E-6)</f>
        <v/>
      </c>
      <c r="AA1648">
        <f>E1648+W1648</f>
        <v/>
      </c>
      <c r="AB1648">
        <f>AA1648+((ABS(K1648)/MAX(((F1648)+(G1648)*(W1648))*(W1648),1E-6))^2)/(2*$I$5)</f>
        <v/>
      </c>
      <c r="AC1648">
        <f>((ABS(K1648)*$D$6)/(MAX(((F1648)+(G1648)*(W1648))*(W1648),1E-6)*MAX(((((F1648)+(G1648)*(W1648))*(W1648))/MAX((F1648)+2*(W1648)*SQRT(1+(G1648)^2),1E-6))^(2/3),1E-6)))^2</f>
        <v/>
      </c>
      <c r="AD1648">
        <f>ABS(ABS(K1648)/MAX(((F1648)+(G1648)*(W1648))*(W1648),1E-6))/SQRT($I$5*MAX((((F1648)+(G1648)*(W1648))*(W1648))/MAX((F1648)+2*(G1648)*(W1648),1E-6),1E-6))</f>
        <v/>
      </c>
      <c r="AE1648">
        <f>((F1648)*(W1648)^2)/2+(G1648)*(W1648)^3/3+(ABS(K1648)^2)/($I$5*MAX(((F1648)+(G1648)*(W1648))*(W1648),1E-6))</f>
        <v/>
      </c>
      <c r="AF1648">
        <f>IF($D$20=0,0,IFERROR(AB1649+(((AC1648+AC1649)/2)*J1649)+(IF(Z1648&gt;Z1649,$D$8*((Z1648^2-Z1649^2)/(2*$I$5)),$D$9*((Z1649^2-Z1648^2)/(2*$I$5)))+($D$10*(ABS(I1649)/90)*(MAX(Z1648^2,Z1649^2)/(2*$I$5))))-AB1648,0))</f>
        <v/>
      </c>
      <c r="AG1648">
        <f>IF($D$20=0,1,IFERROR(IF(ROUND(AD1648,3)=1,1,IF(AND(ABS(AF1648)&lt;$D$19,AD1648&lt;1),1,0)),0))</f>
        <v/>
      </c>
      <c r="AH1648">
        <f>IFERROR(IF(V36="Supercritical",MAX($D$16,IFERROR(L1648,MAX($D$16,POWER((ABS(K1648)^2)/($I$5*MAX(F1648,0.1)^2),1/3)))),IF(V36="Subcritical",MAX($D$16,IFERROR(W1648,MAX($D$16,POWER((ABS(K1648)^2)/($I$5*MAX(F1648,0.1)^2),1/3)))),IF(AND(IFERROR(V1648,0)=1,IFERROR(AG1648,0)=1),IF(IFERROR(T1648,-1E99)&gt;=IFERROR(AE1648,-1E99),MAX($D$16,IFERROR(L1648,MAX($D$16,POWER((ABS(K1648)^2)/($I$5*MAX(F1648,0.1)^2),1/3)))),MAX($D$16,IFERROR(W1648,MAX($D$16,POWER((ABS(K1648)^2)/($I$5*MAX(F1648,0.1)^2),1/3))))),IF(IFERROR(V1648,0)=1,MAX($D$16,IFERROR(L1648,MAX($D$16,POWER((ABS(K1648)^2)/($I$5*MAX(F1648,0.1)^2),1/3)))),IF(IFERROR(AG1648,0)=1,MAX($D$16,IFERROR(W1648,MAX($D$16,POWER((ABS(K1648)^2)/($I$5*MAX(F1648,0.1)^2),1/3)))),MAX($D$16,POWER((ABS(K1648)^2)/($I$5*MAX(F1648,0.1)^2),1/3))))))),MAX($D$16,POWER((ABS(K1648)^2)/($I$5*MAX(F1648,0.1)^2),1/3)))</f>
        <v/>
      </c>
      <c r="AI1648">
        <f>E1648+AH1648</f>
        <v/>
      </c>
      <c r="AJ1648">
        <f>AI1648+((ABS(K1648)/MAX(((F1648)+(G1648)*(AH1648))*(AH1648),1E-6))^2)/(2*$I$5)</f>
        <v/>
      </c>
      <c r="AM1648" t="n">
        <v>0</v>
      </c>
      <c r="AN1648" t="n">
        <v>0</v>
      </c>
      <c r="AO1648">
        <f>AM1648+AN1648</f>
        <v/>
      </c>
      <c r="AP1648">
        <f>AO1648</f>
        <v/>
      </c>
      <c r="AQ1648">
        <f>ABS(ABS(K1648)/MAX(((F1648)+(G1648)*(AH1648))*(AH1648),1E-6))/SQRT($I$5*MAX((((F1648)+(G1648)*(AH1648))*(AH1648))/MAX((F1648)+2*(G1648)*(AH1648),1E-6),1E-6))</f>
        <v/>
      </c>
      <c r="AR1648">
        <f>IF(AQ1648&lt;1,"Subcritical","Supercritical")</f>
        <v/>
      </c>
      <c r="AS1648">
        <f>((ABS(K1648)*$D$6)/(MAX(((F1648)+(G1648)*(AH1648))*(AH1648),1E-6)*MAX(((((F1648)+(G1648)*(AH1648))*(AH1648))/MAX((F1648)+2*(AH1648)*SQRT(1+(G1648)^2),1E-6))^(2/3),1E-6)))^2</f>
        <v/>
      </c>
    </row>
    <row r="1649">
      <c r="A1649" t="n">
        <v>2</v>
      </c>
      <c r="B1649" t="n">
        <v>1</v>
      </c>
      <c r="C1649" t="n">
        <v>616073.556</v>
      </c>
      <c r="D1649" t="n">
        <v>3096614.335</v>
      </c>
      <c r="E1649" t="n">
        <v>631.5</v>
      </c>
      <c r="F1649" t="n">
        <v>2.332</v>
      </c>
      <c r="G1649" t="n">
        <v>0</v>
      </c>
      <c r="H1649" t="inlineStr">
        <is>
          <t>Normal</t>
        </is>
      </c>
      <c r="I1649" t="n">
        <v>0</v>
      </c>
      <c r="J1649">
        <f>B1649-B1648</f>
        <v/>
      </c>
      <c r="K1649" t="n">
        <v>0</v>
      </c>
      <c r="L1649">
        <f>IF($D$20=0,IFERROR(L1648,MAX($D$16,POWER((ABS(K1649)^2)/($I$5*MAX(F1649,0.1)^2),1/3))),IF(IFERROR(V1648,0)=0,IFERROR(L1648,MAX($D$16,POWER((ABS(K1649)^2)/($I$5*MAX(F1649,0.1)^2),1/3))),IF(OR(IFERROR(L1649,0)=0,IFERROR(S1648,0)&lt;1,IFERROR(S1649,0)&lt;1),MAX($D$16,POWER((ABS(K1649)^2)/($I$5*MAX(F1649,0.1)^2),1/3)),IF(IFERROR(U1649,0)&gt;0,MAX($D$16,IFERROR(L1649,0)+((IFERROR(U1649,0))*$D$18*IF((IFERROR(S1649,0))&lt;1,1,-1))),IF(IFERROR(U1649,0)&lt;0,IF(ABS((MAX($D$16,POWER((ABS(K1649)^2)/($I$5*MAX(F1649,0.1)^2),1/3)))-IFERROR(L1649,0))&gt;$D$19,MAX($D$16,IF((MAX($D$16,POWER((ABS(K1649)^2)/($I$5*MAX(F1649,0.1)^2),1/3)))&gt;IFERROR(L1649,0),MIN((MAX($D$16,POWER((ABS(K1649)^2)/($I$5*MAX(F1649,0.1)^2),1/3))),IFERROR(L1649,0)+(MIN(ABS(IFERROR(U1649,0))*$D$18,ABS((MAX($D$16,POWER((ABS(K1649)^2)/($I$5*MAX(F1649,0.1)^2),1/3)))-IFERROR(L1649,0))))),MAX((MAX($D$16,POWER((ABS(K1649)^2)/($I$5*MAX(F1649,0.1)^2),1/3))),IFERROR(L1649,0)-(MIN(ABS(IFERROR(U1649,0))*$D$18,ABS((MAX($D$16,POWER((ABS(K1649)^2)/($I$5*MAX(F1649,0.1)^2),1/3)))-IFERROR(L1649,0))))))),MAX($D$16,POWER((ABS(K1649)^2)/($I$5*MAX(F1649,0.1)^2),1/3))),MAX($D$16,IFERROR(L1649,0)))))))</f>
        <v/>
      </c>
      <c r="M1649">
        <f>((F1649)+(G1649)*(L1649))*(L1649)</f>
        <v/>
      </c>
      <c r="N1649">
        <f>(((F1649)+(G1649)*(L1649))*(L1649))/MAX((F1649)+2*(L1649)*SQRT(1+(G1649)^2),1E-6)</f>
        <v/>
      </c>
      <c r="O1649">
        <f>ABS(K1649)/MAX(((F1649)+(G1649)*(L1649))*(L1649),1E-6)</f>
        <v/>
      </c>
      <c r="P1649">
        <f>E1649+L1649</f>
        <v/>
      </c>
      <c r="Q1649">
        <f>P1649+((ABS(K1649)/MAX(((F1649)+(G1649)*(L1649))*(L1649),1E-6))^2)/(2*$I$5)</f>
        <v/>
      </c>
      <c r="R1649">
        <f>((ABS(K1649)*$D$6)/(MAX(((F1649)+(G1649)*(L1649))*(L1649),1E-6)*MAX(((((F1649)+(G1649)*(L1649))*(L1649))/MAX((F1649)+2*(L1649)*SQRT(1+(G1649)^2),1E-6))^(2/3),1E-6)))^2</f>
        <v/>
      </c>
      <c r="S1649">
        <f>ABS(ABS(K1649)/MAX(((F1649)+(G1649)*(L1649))*(L1649),1E-6))/SQRT($I$5*MAX((((F1649)+(G1649)*(L1649))*(L1649))/MAX((F1649)+2*(G1649)*(L1649),1E-6),1E-6))</f>
        <v/>
      </c>
      <c r="T1649">
        <f>((F1649)*(L1649)^2)/2+(G1649)*(L1649)^3/3+(ABS(K1649)^2)/($I$5*MAX(((F1649)+(G1649)*(L1649))*(L1649),1E-6))</f>
        <v/>
      </c>
      <c r="U1649">
        <f>IF($D$20=0,0,IFERROR(Q1648-(((R1648+R1649)/2)*J1649)-(IF(O1648&gt;O1649,$D$8*((O1648^2-O1649^2)/(2*$I$5)),$D$9*((O1649^2-O1648^2)/(2*$I$5)))+($D$10*(ABS(I1649)/90)*(MAX(O1648^2,O1649^2)/(2*$I$5))))-Q1649,0))</f>
        <v/>
      </c>
      <c r="V1649">
        <f>IF($D$20=0,1,IFERROR(IF(ROUND(S1649,3)=1,1,IF(AND(ABS(U1649)&lt;$D$19,S1649&gt;1),1,0)),0))</f>
        <v/>
      </c>
      <c r="W1649">
        <f>IF($D$20=0,IFERROR(W1650,MAX($D$16,POWER((ABS(K1649)^2)/($I$5*MAX(F1649,0.1)^2),1/3))),IF(IFERROR(AG1650,0)=0,IFERROR(W1650,MAX($D$16,POWER((ABS(K1649)^2)/($I$5*MAX(F1649,0.1)^2),1/3))),IF(OR(IFERROR(W1649,0)=0,IFERROR(AD1650,0)&gt;1),MAX($D$16,POWER((ABS(K1649)^2)/($I$5*MAX(F1649,0.1)^2),1/3)),IF(IFERROR(AF1649,0)&gt;0,MAX($D$16,IFERROR(W1649,0)+((IFERROR(AF1649,0))*$D$18*IF((IFERROR(AD1649,0))&lt;1,1,-1))),IF(IFERROR(AF1649,0)&lt;0,IF(ABS((MAX($D$16,POWER((ABS(K1649)^2)/($I$5*MAX(F1649,0.1)^2),1/3)))-IFERROR(W1649,0))&gt;$D$19,MAX($D$16,IF((MAX($D$16,POWER((ABS(K1649)^2)/($I$5*MAX(F1649,0.1)^2),1/3)))&gt;IFERROR(W1649,0),MIN((MAX($D$16,POWER((ABS(K1649)^2)/($I$5*MAX(F1649,0.1)^2),1/3))),IFERROR(W1649,0)+(MIN(ABS(IFERROR(AF1649,0))*$D$18,ABS((MAX($D$16,POWER((ABS(K1649)^2)/($I$5*MAX(F1649,0.1)^2),1/3)))-IFERROR(W1649,0))))),MAX((MAX($D$16,POWER((ABS(K1649)^2)/($I$5*MAX(F1649,0.1)^2),1/3))),IFERROR(W1649,0)-(MIN(ABS(IFERROR(AF1649,0))*$D$18,ABS((MAX($D$16,POWER((ABS(K1649)^2)/($I$5*MAX(F1649,0.1)^2),1/3)))-IFERROR(W1649,0))))))),MAX($D$16,POWER((ABS(K1649)^2)/($I$5*MAX(F1649,0.1)^2),1/3))),MAX($D$16,IFERROR(W1649,0)))))))</f>
        <v/>
      </c>
      <c r="X1649">
        <f>((F1649)+(G1649)*(W1649))*(W1649)</f>
        <v/>
      </c>
      <c r="Y1649">
        <f>(((F1649)+(G1649)*(W1649))*(W1649))/MAX((F1649)+2*(W1649)*SQRT(1+(G1649)^2),1E-6)</f>
        <v/>
      </c>
      <c r="Z1649">
        <f>ABS(K1649)/MAX(((F1649)+(G1649)*(W1649))*(W1649),1E-6)</f>
        <v/>
      </c>
      <c r="AA1649">
        <f>E1649+W1649</f>
        <v/>
      </c>
      <c r="AB1649">
        <f>AA1649+((ABS(K1649)/MAX(((F1649)+(G1649)*(W1649))*(W1649),1E-6))^2)/(2*$I$5)</f>
        <v/>
      </c>
      <c r="AC1649">
        <f>((ABS(K1649)*$D$6)/(MAX(((F1649)+(G1649)*(W1649))*(W1649),1E-6)*MAX(((((F1649)+(G1649)*(W1649))*(W1649))/MAX((F1649)+2*(W1649)*SQRT(1+(G1649)^2),1E-6))^(2/3),1E-6)))^2</f>
        <v/>
      </c>
      <c r="AD1649">
        <f>ABS(ABS(K1649)/MAX(((F1649)+(G1649)*(W1649))*(W1649),1E-6))/SQRT($I$5*MAX((((F1649)+(G1649)*(W1649))*(W1649))/MAX((F1649)+2*(G1649)*(W1649),1E-6),1E-6))</f>
        <v/>
      </c>
      <c r="AE1649">
        <f>((F1649)*(W1649)^2)/2+(G1649)*(W1649)^3/3+(ABS(K1649)^2)/($I$5*MAX(((F1649)+(G1649)*(W1649))*(W1649),1E-6))</f>
        <v/>
      </c>
      <c r="AF1649">
        <f>IF($D$20=0,0,IFERROR(AB1650+(((AC1649+AC1650)/2)*J1650)+(IF(Z1649&gt;Z1650,$D$8*((Z1649^2-Z1650^2)/(2*$I$5)),$D$9*((Z1650^2-Z1649^2)/(2*$I$5)))+($D$10*(ABS(I1650)/90)*(MAX(Z1649^2,Z1650^2)/(2*$I$5))))-AB1649,0))</f>
        <v/>
      </c>
      <c r="AG1649">
        <f>IF($D$20=0,1,IFERROR(IF(ROUND(AD1649,3)=1,1,IF(AND(ABS(AF1649)&lt;$D$19,AD1649&lt;1),1,0)),0))</f>
        <v/>
      </c>
      <c r="AH1649">
        <f>IFERROR(IF(V36="Supercritical",MAX($D$16,IFERROR(L1649,MAX($D$16,POWER((ABS(K1649)^2)/($I$5*MAX(F1649,0.1)^2),1/3)))),IF(V36="Subcritical",MAX($D$16,IFERROR(W1649,MAX($D$16,POWER((ABS(K1649)^2)/($I$5*MAX(F1649,0.1)^2),1/3)))),IF(AND(IFERROR(V1649,0)=1,IFERROR(AG1649,0)=1),IF(IFERROR(T1649,-1E99)&gt;=IFERROR(AE1649,-1E99),MAX($D$16,IFERROR(L1649,MAX($D$16,POWER((ABS(K1649)^2)/($I$5*MAX(F1649,0.1)^2),1/3)))),MAX($D$16,IFERROR(W1649,MAX($D$16,POWER((ABS(K1649)^2)/($I$5*MAX(F1649,0.1)^2),1/3))))),IF(IFERROR(V1649,0)=1,MAX($D$16,IFERROR(L1649,MAX($D$16,POWER((ABS(K1649)^2)/($I$5*MAX(F1649,0.1)^2),1/3)))),IF(IFERROR(AG1649,0)=1,MAX($D$16,IFERROR(W1649,MAX($D$16,POWER((ABS(K1649)^2)/($I$5*MAX(F1649,0.1)^2),1/3)))),MAX($D$16,POWER((ABS(K1649)^2)/($I$5*MAX(F1649,0.1)^2),1/3))))))),MAX($D$16,POWER((ABS(K1649)^2)/($I$5*MAX(F1649,0.1)^2),1/3)))</f>
        <v/>
      </c>
      <c r="AI1649">
        <f>E1649+AH1649</f>
        <v/>
      </c>
      <c r="AJ1649">
        <f>AI1649+((ABS(K1649)/MAX(((F1649)+(G1649)*(AH1649))*(AH1649),1E-6))^2)/(2*$I$5)</f>
        <v/>
      </c>
      <c r="AM1649" t="n">
        <v>0</v>
      </c>
      <c r="AN1649" t="n">
        <v>0</v>
      </c>
      <c r="AO1649">
        <f>AM1649+AN1649</f>
        <v/>
      </c>
      <c r="AP1649">
        <f>AP1648+AO1649</f>
        <v/>
      </c>
      <c r="AQ1649">
        <f>ABS(ABS(K1649)/MAX(((F1649)+(G1649)*(AH1649))*(AH1649),1E-6))/SQRT($I$5*MAX((((F1649)+(G1649)*(AH1649))*(AH1649))/MAX((F1649)+2*(G1649)*(AH1649),1E-6),1E-6))</f>
        <v/>
      </c>
      <c r="AR1649">
        <f>IF(AQ1649&lt;1,"Subcritical","Supercritical")</f>
        <v/>
      </c>
      <c r="AS1649">
        <f>((ABS(K1649)*$D$6)/(MAX(((F1649)+(G1649)*(AH1649))*(AH1649),1E-6)*MAX(((((F1649)+(G1649)*(AH1649))*(AH1649))/MAX((F1649)+2*(AH1649)*SQRT(1+(G1649)^2),1E-6))^(2/3),1E-6)))^2</f>
        <v/>
      </c>
    </row>
    <row r="1650">
      <c r="A1650" t="n">
        <v>3</v>
      </c>
      <c r="B1650" t="n">
        <v>2</v>
      </c>
      <c r="C1650" t="n">
        <v>616073.977</v>
      </c>
      <c r="D1650" t="n">
        <v>3096613.428</v>
      </c>
      <c r="E1650" t="n">
        <v>631.5</v>
      </c>
      <c r="F1650" t="n">
        <v>2.614</v>
      </c>
      <c r="G1650" t="n">
        <v>0</v>
      </c>
      <c r="H1650" t="inlineStr">
        <is>
          <t>Normal</t>
        </is>
      </c>
      <c r="I1650" t="n">
        <v>0.052</v>
      </c>
      <c r="J1650">
        <f>B1650-B1649</f>
        <v/>
      </c>
      <c r="K1650">
        <f>K1649+(AO1570 + AO1616)</f>
        <v/>
      </c>
      <c r="L1650">
        <f>IF($D$20=0,IFERROR(L1649,MAX($D$16,POWER((ABS(K1650)^2)/($I$5*MAX(F1650,0.1)^2),1/3))),IF(IFERROR(V1649,0)=0,IFERROR(L1649,MAX($D$16,POWER((ABS(K1650)^2)/($I$5*MAX(F1650,0.1)^2),1/3))),IF(OR(IFERROR(L1650,0)=0,IFERROR(S1649,0)&lt;1,IFERROR(S1650,0)&lt;1),MAX($D$16,POWER((ABS(K1650)^2)/($I$5*MAX(F1650,0.1)^2),1/3)),IF(IFERROR(U1650,0)&gt;0,MAX($D$16,IFERROR(L1650,0)+((IFERROR(U1650,0))*$D$18*IF((IFERROR(S1650,0))&lt;1,1,-1))),IF(IFERROR(U1650,0)&lt;0,IF(ABS((MAX($D$16,POWER((ABS(K1650)^2)/($I$5*MAX(F1650,0.1)^2),1/3)))-IFERROR(L1650,0))&gt;$D$19,MAX($D$16,IF((MAX($D$16,POWER((ABS(K1650)^2)/($I$5*MAX(F1650,0.1)^2),1/3)))&gt;IFERROR(L1650,0),MIN((MAX($D$16,POWER((ABS(K1650)^2)/($I$5*MAX(F1650,0.1)^2),1/3))),IFERROR(L1650,0)+(MIN(ABS(IFERROR(U1650,0))*$D$18,ABS((MAX($D$16,POWER((ABS(K1650)^2)/($I$5*MAX(F1650,0.1)^2),1/3)))-IFERROR(L1650,0))))),MAX((MAX($D$16,POWER((ABS(K1650)^2)/($I$5*MAX(F1650,0.1)^2),1/3))),IFERROR(L1650,0)-(MIN(ABS(IFERROR(U1650,0))*$D$18,ABS((MAX($D$16,POWER((ABS(K1650)^2)/($I$5*MAX(F1650,0.1)^2),1/3)))-IFERROR(L1650,0))))))),MAX($D$16,POWER((ABS(K1650)^2)/($I$5*MAX(F1650,0.1)^2),1/3))),MAX($D$16,IFERROR(L1650,0)))))))</f>
        <v/>
      </c>
      <c r="M1650">
        <f>((F1650)+(G1650)*(L1650))*(L1650)</f>
        <v/>
      </c>
      <c r="N1650">
        <f>(((F1650)+(G1650)*(L1650))*(L1650))/MAX((F1650)+2*(L1650)*SQRT(1+(G1650)^2),1E-6)</f>
        <v/>
      </c>
      <c r="O1650">
        <f>ABS(K1650)/MAX(((F1650)+(G1650)*(L1650))*(L1650),1E-6)</f>
        <v/>
      </c>
      <c r="P1650">
        <f>E1650+L1650</f>
        <v/>
      </c>
      <c r="Q1650">
        <f>P1650+((ABS(K1650)/MAX(((F1650)+(G1650)*(L1650))*(L1650),1E-6))^2)/(2*$I$5)</f>
        <v/>
      </c>
      <c r="R1650">
        <f>((ABS(K1650)*$D$6)/(MAX(((F1650)+(G1650)*(L1650))*(L1650),1E-6)*MAX(((((F1650)+(G1650)*(L1650))*(L1650))/MAX((F1650)+2*(L1650)*SQRT(1+(G1650)^2),1E-6))^(2/3),1E-6)))^2</f>
        <v/>
      </c>
      <c r="S1650">
        <f>ABS(ABS(K1650)/MAX(((F1650)+(G1650)*(L1650))*(L1650),1E-6))/SQRT($I$5*MAX((((F1650)+(G1650)*(L1650))*(L1650))/MAX((F1650)+2*(G1650)*(L1650),1E-6),1E-6))</f>
        <v/>
      </c>
      <c r="T1650">
        <f>((F1650)*(L1650)^2)/2+(G1650)*(L1650)^3/3+(ABS(K1650)^2)/($I$5*MAX(((F1650)+(G1650)*(L1650))*(L1650),1E-6))</f>
        <v/>
      </c>
      <c r="U1650">
        <f>IF($D$20=0,0,IFERROR(Q1649-(((R1649+R1650)/2)*J1650)-(IF(O1649&gt;O1650,$D$8*((O1649^2-O1650^2)/(2*$I$5)),$D$9*((O1650^2-O1649^2)/(2*$I$5)))+($D$10*(ABS(I1650)/90)*(MAX(O1649^2,O1650^2)/(2*$I$5))))-Q1650,0))</f>
        <v/>
      </c>
      <c r="V1650">
        <f>IF($D$20=0,1,IFERROR(IF(ROUND(S1650,3)=1,1,IF(AND(ABS(U1650)&lt;$D$19,S1650&gt;1),1,0)),0))</f>
        <v/>
      </c>
      <c r="W1650">
        <f>IF($D$20=0,IFERROR(W1651,MAX($D$16,POWER((ABS(K1650)^2)/($I$5*MAX(F1650,0.1)^2),1/3))),IF(IFERROR(AG1651,0)=0,IFERROR(W1651,MAX($D$16,POWER((ABS(K1650)^2)/($I$5*MAX(F1650,0.1)^2),1/3))),IF(OR(IFERROR(W1650,0)=0,IFERROR(AD1651,0)&gt;1),MAX($D$16,POWER((ABS(K1650)^2)/($I$5*MAX(F1650,0.1)^2),1/3)),IF(IFERROR(AF1650,0)&gt;0,MAX($D$16,IFERROR(W1650,0)+((IFERROR(AF1650,0))*$D$18*IF((IFERROR(AD1650,0))&lt;1,1,-1))),IF(IFERROR(AF1650,0)&lt;0,IF(ABS((MAX($D$16,POWER((ABS(K1650)^2)/($I$5*MAX(F1650,0.1)^2),1/3)))-IFERROR(W1650,0))&gt;$D$19,MAX($D$16,IF((MAX($D$16,POWER((ABS(K1650)^2)/($I$5*MAX(F1650,0.1)^2),1/3)))&gt;IFERROR(W1650,0),MIN((MAX($D$16,POWER((ABS(K1650)^2)/($I$5*MAX(F1650,0.1)^2),1/3))),IFERROR(W1650,0)+(MIN(ABS(IFERROR(AF1650,0))*$D$18,ABS((MAX($D$16,POWER((ABS(K1650)^2)/($I$5*MAX(F1650,0.1)^2),1/3)))-IFERROR(W1650,0))))),MAX((MAX($D$16,POWER((ABS(K1650)^2)/($I$5*MAX(F1650,0.1)^2),1/3))),IFERROR(W1650,0)-(MIN(ABS(IFERROR(AF1650,0))*$D$18,ABS((MAX($D$16,POWER((ABS(K1650)^2)/($I$5*MAX(F1650,0.1)^2),1/3)))-IFERROR(W1650,0))))))),MAX($D$16,POWER((ABS(K1650)^2)/($I$5*MAX(F1650,0.1)^2),1/3))),MAX($D$16,IFERROR(W1650,0)))))))</f>
        <v/>
      </c>
      <c r="X1650">
        <f>((F1650)+(G1650)*(W1650))*(W1650)</f>
        <v/>
      </c>
      <c r="Y1650">
        <f>(((F1650)+(G1650)*(W1650))*(W1650))/MAX((F1650)+2*(W1650)*SQRT(1+(G1650)^2),1E-6)</f>
        <v/>
      </c>
      <c r="Z1650">
        <f>ABS(K1650)/MAX(((F1650)+(G1650)*(W1650))*(W1650),1E-6)</f>
        <v/>
      </c>
      <c r="AA1650">
        <f>E1650+W1650</f>
        <v/>
      </c>
      <c r="AB1650">
        <f>AA1650+((ABS(K1650)/MAX(((F1650)+(G1650)*(W1650))*(W1650),1E-6))^2)/(2*$I$5)</f>
        <v/>
      </c>
      <c r="AC1650">
        <f>((ABS(K1650)*$D$6)/(MAX(((F1650)+(G1650)*(W1650))*(W1650),1E-6)*MAX(((((F1650)+(G1650)*(W1650))*(W1650))/MAX((F1650)+2*(W1650)*SQRT(1+(G1650)^2),1E-6))^(2/3),1E-6)))^2</f>
        <v/>
      </c>
      <c r="AD1650">
        <f>ABS(ABS(K1650)/MAX(((F1650)+(G1650)*(W1650))*(W1650),1E-6))/SQRT($I$5*MAX((((F1650)+(G1650)*(W1650))*(W1650))/MAX((F1650)+2*(G1650)*(W1650),1E-6),1E-6))</f>
        <v/>
      </c>
      <c r="AE1650">
        <f>((F1650)*(W1650)^2)/2+(G1650)*(W1650)^3/3+(ABS(K1650)^2)/($I$5*MAX(((F1650)+(G1650)*(W1650))*(W1650),1E-6))</f>
        <v/>
      </c>
      <c r="AF1650">
        <f>IF($D$20=0,0,IFERROR(AB1651+(((AC1650+AC1651)/2)*J1651)+(IF(Z1650&gt;Z1651,$D$8*((Z1650^2-Z1651^2)/(2*$I$5)),$D$9*((Z1651^2-Z1650^2)/(2*$I$5)))+($D$10*(ABS(I1651)/90)*(MAX(Z1650^2,Z1651^2)/(2*$I$5))))-AB1650,0))</f>
        <v/>
      </c>
      <c r="AG1650">
        <f>IF($D$20=0,1,IFERROR(IF(ROUND(AD1650,3)=1,1,IF(AND(ABS(AF1650)&lt;$D$19,AD1650&lt;1),1,0)),0))</f>
        <v/>
      </c>
      <c r="AH1650">
        <f>IFERROR(IF(V36="Supercritical",MAX($D$16,IFERROR(L1650,MAX($D$16,POWER((ABS(K1650)^2)/($I$5*MAX(F1650,0.1)^2),1/3)))),IF(V36="Subcritical",MAX($D$16,IFERROR(W1650,MAX($D$16,POWER((ABS(K1650)^2)/($I$5*MAX(F1650,0.1)^2),1/3)))),IF(AND(IFERROR(V1650,0)=1,IFERROR(AG1650,0)=1),IF(IFERROR(T1650,-1E99)&gt;=IFERROR(AE1650,-1E99),MAX($D$16,IFERROR(L1650,MAX($D$16,POWER((ABS(K1650)^2)/($I$5*MAX(F1650,0.1)^2),1/3)))),MAX($D$16,IFERROR(W1650,MAX($D$16,POWER((ABS(K1650)^2)/($I$5*MAX(F1650,0.1)^2),1/3))))),IF(IFERROR(V1650,0)=1,MAX($D$16,IFERROR(L1650,MAX($D$16,POWER((ABS(K1650)^2)/($I$5*MAX(F1650,0.1)^2),1/3)))),IF(IFERROR(AG1650,0)=1,MAX($D$16,IFERROR(W1650,MAX($D$16,POWER((ABS(K1650)^2)/($I$5*MAX(F1650,0.1)^2),1/3)))),MAX($D$16,POWER((ABS(K1650)^2)/($I$5*MAX(F1650,0.1)^2),1/3))))))),MAX($D$16,POWER((ABS(K1650)^2)/($I$5*MAX(F1650,0.1)^2),1/3)))</f>
        <v/>
      </c>
      <c r="AI1650">
        <f>E1650+AH1650</f>
        <v/>
      </c>
      <c r="AJ1650">
        <f>AI1650+((ABS(K1650)/MAX(((F1650)+(G1650)*(AH1650))*(AH1650),1E-6))^2)/(2*$I$5)</f>
        <v/>
      </c>
      <c r="AM1650" t="n">
        <v>0</v>
      </c>
      <c r="AN1650" t="n">
        <v>0</v>
      </c>
      <c r="AO1650">
        <f>AM1650+AN1650</f>
        <v/>
      </c>
      <c r="AP1650">
        <f>AP1649+AO1650</f>
        <v/>
      </c>
      <c r="AQ1650">
        <f>ABS(ABS(K1650)/MAX(((F1650)+(G1650)*(AH1650))*(AH1650),1E-6))/SQRT($I$5*MAX((((F1650)+(G1650)*(AH1650))*(AH1650))/MAX((F1650)+2*(G1650)*(AH1650),1E-6),1E-6))</f>
        <v/>
      </c>
      <c r="AR1650">
        <f>IF(AQ1650&lt;1,"Subcritical","Supercritical")</f>
        <v/>
      </c>
      <c r="AS1650">
        <f>((ABS(K1650)*$D$6)/(MAX(((F1650)+(G1650)*(AH1650))*(AH1650),1E-6)*MAX(((((F1650)+(G1650)*(AH1650))*(AH1650))/MAX((F1650)+2*(AH1650)*SQRT(1+(G1650)^2),1E-6))^(2/3),1E-6)))^2</f>
        <v/>
      </c>
    </row>
    <row r="1651">
      <c r="A1651" t="n">
        <v>4</v>
      </c>
      <c r="B1651" t="n">
        <v>3</v>
      </c>
      <c r="C1651" t="n">
        <v>616074.399</v>
      </c>
      <c r="D1651" t="n">
        <v>3096612.521</v>
      </c>
      <c r="E1651" t="n">
        <v>631.5</v>
      </c>
      <c r="F1651" t="n">
        <v>2.897</v>
      </c>
      <c r="G1651" t="n">
        <v>0</v>
      </c>
      <c r="H1651" t="inlineStr">
        <is>
          <t>Normal</t>
        </is>
      </c>
      <c r="I1651" t="n">
        <v>0.052</v>
      </c>
      <c r="J1651">
        <f>B1651-B1650</f>
        <v/>
      </c>
      <c r="K1651">
        <f>K1650+(AO1571 + AO1617)</f>
        <v/>
      </c>
      <c r="L1651">
        <f>IF($D$20=0,IFERROR(L1650,MAX($D$16,POWER((ABS(K1651)^2)/($I$5*MAX(F1651,0.1)^2),1/3))),IF(IFERROR(V1650,0)=0,IFERROR(L1650,MAX($D$16,POWER((ABS(K1651)^2)/($I$5*MAX(F1651,0.1)^2),1/3))),IF(OR(IFERROR(L1651,0)=0,IFERROR(S1650,0)&lt;1,IFERROR(S1651,0)&lt;1),MAX($D$16,POWER((ABS(K1651)^2)/($I$5*MAX(F1651,0.1)^2),1/3)),IF(IFERROR(U1651,0)&gt;0,MAX($D$16,IFERROR(L1651,0)+((IFERROR(U1651,0))*$D$18*IF((IFERROR(S1651,0))&lt;1,1,-1))),IF(IFERROR(U1651,0)&lt;0,IF(ABS((MAX($D$16,POWER((ABS(K1651)^2)/($I$5*MAX(F1651,0.1)^2),1/3)))-IFERROR(L1651,0))&gt;$D$19,MAX($D$16,IF((MAX($D$16,POWER((ABS(K1651)^2)/($I$5*MAX(F1651,0.1)^2),1/3)))&gt;IFERROR(L1651,0),MIN((MAX($D$16,POWER((ABS(K1651)^2)/($I$5*MAX(F1651,0.1)^2),1/3))),IFERROR(L1651,0)+(MIN(ABS(IFERROR(U1651,0))*$D$18,ABS((MAX($D$16,POWER((ABS(K1651)^2)/($I$5*MAX(F1651,0.1)^2),1/3)))-IFERROR(L1651,0))))),MAX((MAX($D$16,POWER((ABS(K1651)^2)/($I$5*MAX(F1651,0.1)^2),1/3))),IFERROR(L1651,0)-(MIN(ABS(IFERROR(U1651,0))*$D$18,ABS((MAX($D$16,POWER((ABS(K1651)^2)/($I$5*MAX(F1651,0.1)^2),1/3)))-IFERROR(L1651,0))))))),MAX($D$16,POWER((ABS(K1651)^2)/($I$5*MAX(F1651,0.1)^2),1/3))),MAX($D$16,IFERROR(L1651,0)))))))</f>
        <v/>
      </c>
      <c r="M1651">
        <f>((F1651)+(G1651)*(L1651))*(L1651)</f>
        <v/>
      </c>
      <c r="N1651">
        <f>(((F1651)+(G1651)*(L1651))*(L1651))/MAX((F1651)+2*(L1651)*SQRT(1+(G1651)^2),1E-6)</f>
        <v/>
      </c>
      <c r="O1651">
        <f>ABS(K1651)/MAX(((F1651)+(G1651)*(L1651))*(L1651),1E-6)</f>
        <v/>
      </c>
      <c r="P1651">
        <f>E1651+L1651</f>
        <v/>
      </c>
      <c r="Q1651">
        <f>P1651+((ABS(K1651)/MAX(((F1651)+(G1651)*(L1651))*(L1651),1E-6))^2)/(2*$I$5)</f>
        <v/>
      </c>
      <c r="R1651">
        <f>((ABS(K1651)*$D$6)/(MAX(((F1651)+(G1651)*(L1651))*(L1651),1E-6)*MAX(((((F1651)+(G1651)*(L1651))*(L1651))/MAX((F1651)+2*(L1651)*SQRT(1+(G1651)^2),1E-6))^(2/3),1E-6)))^2</f>
        <v/>
      </c>
      <c r="S1651">
        <f>ABS(ABS(K1651)/MAX(((F1651)+(G1651)*(L1651))*(L1651),1E-6))/SQRT($I$5*MAX((((F1651)+(G1651)*(L1651))*(L1651))/MAX((F1651)+2*(G1651)*(L1651),1E-6),1E-6))</f>
        <v/>
      </c>
      <c r="T1651">
        <f>((F1651)*(L1651)^2)/2+(G1651)*(L1651)^3/3+(ABS(K1651)^2)/($I$5*MAX(((F1651)+(G1651)*(L1651))*(L1651),1E-6))</f>
        <v/>
      </c>
      <c r="U1651">
        <f>IF($D$20=0,0,IFERROR(Q1650-(((R1650+R1651)/2)*J1651)-(IF(O1650&gt;O1651,$D$8*((O1650^2-O1651^2)/(2*$I$5)),$D$9*((O1651^2-O1650^2)/(2*$I$5)))+($D$10*(ABS(I1651)/90)*(MAX(O1650^2,O1651^2)/(2*$I$5))))-Q1651,0))</f>
        <v/>
      </c>
      <c r="V1651">
        <f>IF($D$20=0,1,IFERROR(IF(ROUND(S1651,3)=1,1,IF(AND(ABS(U1651)&lt;$D$19,S1651&gt;1),1,0)),0))</f>
        <v/>
      </c>
      <c r="W1651">
        <f>IF($D$20=0,IFERROR(W1652,MAX($D$16,POWER((ABS(K1651)^2)/($I$5*MAX(F1651,0.1)^2),1/3))),IF(IFERROR(AG1652,0)=0,IFERROR(W1652,MAX($D$16,POWER((ABS(K1651)^2)/($I$5*MAX(F1651,0.1)^2),1/3))),IF(OR(IFERROR(W1651,0)=0,IFERROR(AD1652,0)&gt;1),MAX($D$16,POWER((ABS(K1651)^2)/($I$5*MAX(F1651,0.1)^2),1/3)),IF(IFERROR(AF1651,0)&gt;0,MAX($D$16,IFERROR(W1651,0)+((IFERROR(AF1651,0))*$D$18*IF((IFERROR(AD1651,0))&lt;1,1,-1))),IF(IFERROR(AF1651,0)&lt;0,IF(ABS((MAX($D$16,POWER((ABS(K1651)^2)/($I$5*MAX(F1651,0.1)^2),1/3)))-IFERROR(W1651,0))&gt;$D$19,MAX($D$16,IF((MAX($D$16,POWER((ABS(K1651)^2)/($I$5*MAX(F1651,0.1)^2),1/3)))&gt;IFERROR(W1651,0),MIN((MAX($D$16,POWER((ABS(K1651)^2)/($I$5*MAX(F1651,0.1)^2),1/3))),IFERROR(W1651,0)+(MIN(ABS(IFERROR(AF1651,0))*$D$18,ABS((MAX($D$16,POWER((ABS(K1651)^2)/($I$5*MAX(F1651,0.1)^2),1/3)))-IFERROR(W1651,0))))),MAX((MAX($D$16,POWER((ABS(K1651)^2)/($I$5*MAX(F1651,0.1)^2),1/3))),IFERROR(W1651,0)-(MIN(ABS(IFERROR(AF1651,0))*$D$18,ABS((MAX($D$16,POWER((ABS(K1651)^2)/($I$5*MAX(F1651,0.1)^2),1/3)))-IFERROR(W1651,0))))))),MAX($D$16,POWER((ABS(K1651)^2)/($I$5*MAX(F1651,0.1)^2),1/3))),MAX($D$16,IFERROR(W1651,0)))))))</f>
        <v/>
      </c>
      <c r="X1651">
        <f>((F1651)+(G1651)*(W1651))*(W1651)</f>
        <v/>
      </c>
      <c r="Y1651">
        <f>(((F1651)+(G1651)*(W1651))*(W1651))/MAX((F1651)+2*(W1651)*SQRT(1+(G1651)^2),1E-6)</f>
        <v/>
      </c>
      <c r="Z1651">
        <f>ABS(K1651)/MAX(((F1651)+(G1651)*(W1651))*(W1651),1E-6)</f>
        <v/>
      </c>
      <c r="AA1651">
        <f>E1651+W1651</f>
        <v/>
      </c>
      <c r="AB1651">
        <f>AA1651+((ABS(K1651)/MAX(((F1651)+(G1651)*(W1651))*(W1651),1E-6))^2)/(2*$I$5)</f>
        <v/>
      </c>
      <c r="AC1651">
        <f>((ABS(K1651)*$D$6)/(MAX(((F1651)+(G1651)*(W1651))*(W1651),1E-6)*MAX(((((F1651)+(G1651)*(W1651))*(W1651))/MAX((F1651)+2*(W1651)*SQRT(1+(G1651)^2),1E-6))^(2/3),1E-6)))^2</f>
        <v/>
      </c>
      <c r="AD1651">
        <f>ABS(ABS(K1651)/MAX(((F1651)+(G1651)*(W1651))*(W1651),1E-6))/SQRT($I$5*MAX((((F1651)+(G1651)*(W1651))*(W1651))/MAX((F1651)+2*(G1651)*(W1651),1E-6),1E-6))</f>
        <v/>
      </c>
      <c r="AE1651">
        <f>((F1651)*(W1651)^2)/2+(G1651)*(W1651)^3/3+(ABS(K1651)^2)/($I$5*MAX(((F1651)+(G1651)*(W1651))*(W1651),1E-6))</f>
        <v/>
      </c>
      <c r="AF1651">
        <f>IF($D$20=0,0,IFERROR(AB1652+(((AC1651+AC1652)/2)*J1652)+(IF(Z1651&gt;Z1652,$D$8*((Z1651^2-Z1652^2)/(2*$I$5)),$D$9*((Z1652^2-Z1651^2)/(2*$I$5)))+($D$10*(ABS(I1652)/90)*(MAX(Z1651^2,Z1652^2)/(2*$I$5))))-AB1651,0))</f>
        <v/>
      </c>
      <c r="AG1651">
        <f>IF($D$20=0,1,IFERROR(IF(ROUND(AD1651,3)=1,1,IF(AND(ABS(AF1651)&lt;$D$19,AD1651&lt;1),1,0)),0))</f>
        <v/>
      </c>
      <c r="AH1651">
        <f>IFERROR(IF(V36="Supercritical",MAX($D$16,IFERROR(L1651,MAX($D$16,POWER((ABS(K1651)^2)/($I$5*MAX(F1651,0.1)^2),1/3)))),IF(V36="Subcritical",MAX($D$16,IFERROR(W1651,MAX($D$16,POWER((ABS(K1651)^2)/($I$5*MAX(F1651,0.1)^2),1/3)))),IF(AND(IFERROR(V1651,0)=1,IFERROR(AG1651,0)=1),IF(IFERROR(T1651,-1E99)&gt;=IFERROR(AE1651,-1E99),MAX($D$16,IFERROR(L1651,MAX($D$16,POWER((ABS(K1651)^2)/($I$5*MAX(F1651,0.1)^2),1/3)))),MAX($D$16,IFERROR(W1651,MAX($D$16,POWER((ABS(K1651)^2)/($I$5*MAX(F1651,0.1)^2),1/3))))),IF(IFERROR(V1651,0)=1,MAX($D$16,IFERROR(L1651,MAX($D$16,POWER((ABS(K1651)^2)/($I$5*MAX(F1651,0.1)^2),1/3)))),IF(IFERROR(AG1651,0)=1,MAX($D$16,IFERROR(W1651,MAX($D$16,POWER((ABS(K1651)^2)/($I$5*MAX(F1651,0.1)^2),1/3)))),MAX($D$16,POWER((ABS(K1651)^2)/($I$5*MAX(F1651,0.1)^2),1/3))))))),MAX($D$16,POWER((ABS(K1651)^2)/($I$5*MAX(F1651,0.1)^2),1/3)))</f>
        <v/>
      </c>
      <c r="AI1651">
        <f>E1651+AH1651</f>
        <v/>
      </c>
      <c r="AJ1651">
        <f>AI1651+((ABS(K1651)/MAX(((F1651)+(G1651)*(AH1651))*(AH1651),1E-6))^2)/(2*$I$5)</f>
        <v/>
      </c>
      <c r="AM1651" t="n">
        <v>0</v>
      </c>
      <c r="AN1651" t="n">
        <v>0</v>
      </c>
      <c r="AO1651">
        <f>AM1651+AN1651</f>
        <v/>
      </c>
      <c r="AP1651">
        <f>AP1650+AO1651</f>
        <v/>
      </c>
      <c r="AQ1651">
        <f>ABS(ABS(K1651)/MAX(((F1651)+(G1651)*(AH1651))*(AH1651),1E-6))/SQRT($I$5*MAX((((F1651)+(G1651)*(AH1651))*(AH1651))/MAX((F1651)+2*(G1651)*(AH1651),1E-6),1E-6))</f>
        <v/>
      </c>
      <c r="AR1651">
        <f>IF(AQ1651&lt;1,"Subcritical","Supercritical")</f>
        <v/>
      </c>
      <c r="AS1651">
        <f>((ABS(K1651)*$D$6)/(MAX(((F1651)+(G1651)*(AH1651))*(AH1651),1E-6)*MAX(((((F1651)+(G1651)*(AH1651))*(AH1651))/MAX((F1651)+2*(AH1651)*SQRT(1+(G1651)^2),1E-6))^(2/3),1E-6)))^2</f>
        <v/>
      </c>
    </row>
    <row r="1652">
      <c r="A1652" t="n">
        <v>5</v>
      </c>
      <c r="B1652" t="n">
        <v>4</v>
      </c>
      <c r="C1652" t="n">
        <v>616074.8199999999</v>
      </c>
      <c r="D1652" t="n">
        <v>3096611.614</v>
      </c>
      <c r="E1652" t="n">
        <v>631.5</v>
      </c>
      <c r="F1652" t="n">
        <v>3.179</v>
      </c>
      <c r="G1652" t="n">
        <v>0</v>
      </c>
      <c r="H1652" t="inlineStr">
        <is>
          <t>Normal</t>
        </is>
      </c>
      <c r="I1652" t="n">
        <v>0</v>
      </c>
      <c r="J1652">
        <f>B1652-B1651</f>
        <v/>
      </c>
      <c r="K1652">
        <f>K1651+(AO1572 + AO1618)</f>
        <v/>
      </c>
      <c r="L1652">
        <f>IF($D$20=0,IFERROR(L1651,MAX($D$16,POWER((ABS(K1652)^2)/($I$5*MAX(F1652,0.1)^2),1/3))),IF(IFERROR(V1651,0)=0,IFERROR(L1651,MAX($D$16,POWER((ABS(K1652)^2)/($I$5*MAX(F1652,0.1)^2),1/3))),IF(OR(IFERROR(L1652,0)=0,IFERROR(S1651,0)&lt;1,IFERROR(S1652,0)&lt;1),MAX($D$16,POWER((ABS(K1652)^2)/($I$5*MAX(F1652,0.1)^2),1/3)),IF(IFERROR(U1652,0)&gt;0,MAX($D$16,IFERROR(L1652,0)+((IFERROR(U1652,0))*$D$18*IF((IFERROR(S1652,0))&lt;1,1,-1))),IF(IFERROR(U1652,0)&lt;0,IF(ABS((MAX($D$16,POWER((ABS(K1652)^2)/($I$5*MAX(F1652,0.1)^2),1/3)))-IFERROR(L1652,0))&gt;$D$19,MAX($D$16,IF((MAX($D$16,POWER((ABS(K1652)^2)/($I$5*MAX(F1652,0.1)^2),1/3)))&gt;IFERROR(L1652,0),MIN((MAX($D$16,POWER((ABS(K1652)^2)/($I$5*MAX(F1652,0.1)^2),1/3))),IFERROR(L1652,0)+(MIN(ABS(IFERROR(U1652,0))*$D$18,ABS((MAX($D$16,POWER((ABS(K1652)^2)/($I$5*MAX(F1652,0.1)^2),1/3)))-IFERROR(L1652,0))))),MAX((MAX($D$16,POWER((ABS(K1652)^2)/($I$5*MAX(F1652,0.1)^2),1/3))),IFERROR(L1652,0)-(MIN(ABS(IFERROR(U1652,0))*$D$18,ABS((MAX($D$16,POWER((ABS(K1652)^2)/($I$5*MAX(F1652,0.1)^2),1/3)))-IFERROR(L1652,0))))))),MAX($D$16,POWER((ABS(K1652)^2)/($I$5*MAX(F1652,0.1)^2),1/3))),MAX($D$16,IFERROR(L1652,0)))))))</f>
        <v/>
      </c>
      <c r="M1652">
        <f>((F1652)+(G1652)*(L1652))*(L1652)</f>
        <v/>
      </c>
      <c r="N1652">
        <f>(((F1652)+(G1652)*(L1652))*(L1652))/MAX((F1652)+2*(L1652)*SQRT(1+(G1652)^2),1E-6)</f>
        <v/>
      </c>
      <c r="O1652">
        <f>ABS(K1652)/MAX(((F1652)+(G1652)*(L1652))*(L1652),1E-6)</f>
        <v/>
      </c>
      <c r="P1652">
        <f>E1652+L1652</f>
        <v/>
      </c>
      <c r="Q1652">
        <f>P1652+((ABS(K1652)/MAX(((F1652)+(G1652)*(L1652))*(L1652),1E-6))^2)/(2*$I$5)</f>
        <v/>
      </c>
      <c r="R1652">
        <f>((ABS(K1652)*$D$6)/(MAX(((F1652)+(G1652)*(L1652))*(L1652),1E-6)*MAX(((((F1652)+(G1652)*(L1652))*(L1652))/MAX((F1652)+2*(L1652)*SQRT(1+(G1652)^2),1E-6))^(2/3),1E-6)))^2</f>
        <v/>
      </c>
      <c r="S1652">
        <f>ABS(ABS(K1652)/MAX(((F1652)+(G1652)*(L1652))*(L1652),1E-6))/SQRT($I$5*MAX((((F1652)+(G1652)*(L1652))*(L1652))/MAX((F1652)+2*(G1652)*(L1652),1E-6),1E-6))</f>
        <v/>
      </c>
      <c r="T1652">
        <f>((F1652)*(L1652)^2)/2+(G1652)*(L1652)^3/3+(ABS(K1652)^2)/($I$5*MAX(((F1652)+(G1652)*(L1652))*(L1652),1E-6))</f>
        <v/>
      </c>
      <c r="U1652">
        <f>IF($D$20=0,0,IFERROR(Q1651-(((R1651+R1652)/2)*J1652)-(IF(O1651&gt;O1652,$D$8*((O1651^2-O1652^2)/(2*$I$5)),$D$9*((O1652^2-O1651^2)/(2*$I$5)))+($D$10*(ABS(I1652)/90)*(MAX(O1651^2,O1652^2)/(2*$I$5))))-Q1652,0))</f>
        <v/>
      </c>
      <c r="V1652">
        <f>IF($D$20=0,1,IFERROR(IF(ROUND(S1652,3)=1,1,IF(AND(ABS(U1652)&lt;$D$19,S1652&gt;1),1,0)),0))</f>
        <v/>
      </c>
      <c r="W1652">
        <f>IF($D$20=0,IFERROR(W1653,MAX($D$16,POWER((ABS(K1652)^2)/($I$5*MAX(F1652,0.1)^2),1/3))),IF(IFERROR(AG1653,0)=0,IFERROR(W1653,MAX($D$16,POWER((ABS(K1652)^2)/($I$5*MAX(F1652,0.1)^2),1/3))),IF(OR(IFERROR(W1652,0)=0,IFERROR(AD1653,0)&gt;1),MAX($D$16,POWER((ABS(K1652)^2)/($I$5*MAX(F1652,0.1)^2),1/3)),IF(IFERROR(AF1652,0)&gt;0,MAX($D$16,IFERROR(W1652,0)+((IFERROR(AF1652,0))*$D$18*IF((IFERROR(AD1652,0))&lt;1,1,-1))),IF(IFERROR(AF1652,0)&lt;0,IF(ABS((MAX($D$16,POWER((ABS(K1652)^2)/($I$5*MAX(F1652,0.1)^2),1/3)))-IFERROR(W1652,0))&gt;$D$19,MAX($D$16,IF((MAX($D$16,POWER((ABS(K1652)^2)/($I$5*MAX(F1652,0.1)^2),1/3)))&gt;IFERROR(W1652,0),MIN((MAX($D$16,POWER((ABS(K1652)^2)/($I$5*MAX(F1652,0.1)^2),1/3))),IFERROR(W1652,0)+(MIN(ABS(IFERROR(AF1652,0))*$D$18,ABS((MAX($D$16,POWER((ABS(K1652)^2)/($I$5*MAX(F1652,0.1)^2),1/3)))-IFERROR(W1652,0))))),MAX((MAX($D$16,POWER((ABS(K1652)^2)/($I$5*MAX(F1652,0.1)^2),1/3))),IFERROR(W1652,0)-(MIN(ABS(IFERROR(AF1652,0))*$D$18,ABS((MAX($D$16,POWER((ABS(K1652)^2)/($I$5*MAX(F1652,0.1)^2),1/3)))-IFERROR(W1652,0))))))),MAX($D$16,POWER((ABS(K1652)^2)/($I$5*MAX(F1652,0.1)^2),1/3))),MAX($D$16,IFERROR(W1652,0)))))))</f>
        <v/>
      </c>
      <c r="X1652">
        <f>((F1652)+(G1652)*(W1652))*(W1652)</f>
        <v/>
      </c>
      <c r="Y1652">
        <f>(((F1652)+(G1652)*(W1652))*(W1652))/MAX((F1652)+2*(W1652)*SQRT(1+(G1652)^2),1E-6)</f>
        <v/>
      </c>
      <c r="Z1652">
        <f>ABS(K1652)/MAX(((F1652)+(G1652)*(W1652))*(W1652),1E-6)</f>
        <v/>
      </c>
      <c r="AA1652">
        <f>E1652+W1652</f>
        <v/>
      </c>
      <c r="AB1652">
        <f>AA1652+((ABS(K1652)/MAX(((F1652)+(G1652)*(W1652))*(W1652),1E-6))^2)/(2*$I$5)</f>
        <v/>
      </c>
      <c r="AC1652">
        <f>((ABS(K1652)*$D$6)/(MAX(((F1652)+(G1652)*(W1652))*(W1652),1E-6)*MAX(((((F1652)+(G1652)*(W1652))*(W1652))/MAX((F1652)+2*(W1652)*SQRT(1+(G1652)^2),1E-6))^(2/3),1E-6)))^2</f>
        <v/>
      </c>
      <c r="AD1652">
        <f>ABS(ABS(K1652)/MAX(((F1652)+(G1652)*(W1652))*(W1652),1E-6))/SQRT($I$5*MAX((((F1652)+(G1652)*(W1652))*(W1652))/MAX((F1652)+2*(G1652)*(W1652),1E-6),1E-6))</f>
        <v/>
      </c>
      <c r="AE1652">
        <f>((F1652)*(W1652)^2)/2+(G1652)*(W1652)^3/3+(ABS(K1652)^2)/($I$5*MAX(((F1652)+(G1652)*(W1652))*(W1652),1E-6))</f>
        <v/>
      </c>
      <c r="AF1652">
        <f>IF($D$20=0,0,IFERROR(AB1653+(((AC1652+AC1653)/2)*J1653)+(IF(Z1652&gt;Z1653,$D$8*((Z1652^2-Z1653^2)/(2*$I$5)),$D$9*((Z1653^2-Z1652^2)/(2*$I$5)))+($D$10*(ABS(I1653)/90)*(MAX(Z1652^2,Z1653^2)/(2*$I$5))))-AB1652,0))</f>
        <v/>
      </c>
      <c r="AG1652">
        <f>IF($D$20=0,1,IFERROR(IF(ROUND(AD1652,3)=1,1,IF(AND(ABS(AF1652)&lt;$D$19,AD1652&lt;1),1,0)),0))</f>
        <v/>
      </c>
      <c r="AH1652">
        <f>IFERROR(IF(V36="Supercritical",MAX($D$16,IFERROR(L1652,MAX($D$16,POWER((ABS(K1652)^2)/($I$5*MAX(F1652,0.1)^2),1/3)))),IF(V36="Subcritical",MAX($D$16,IFERROR(W1652,MAX($D$16,POWER((ABS(K1652)^2)/($I$5*MAX(F1652,0.1)^2),1/3)))),IF(AND(IFERROR(V1652,0)=1,IFERROR(AG1652,0)=1),IF(IFERROR(T1652,-1E99)&gt;=IFERROR(AE1652,-1E99),MAX($D$16,IFERROR(L1652,MAX($D$16,POWER((ABS(K1652)^2)/($I$5*MAX(F1652,0.1)^2),1/3)))),MAX($D$16,IFERROR(W1652,MAX($D$16,POWER((ABS(K1652)^2)/($I$5*MAX(F1652,0.1)^2),1/3))))),IF(IFERROR(V1652,0)=1,MAX($D$16,IFERROR(L1652,MAX($D$16,POWER((ABS(K1652)^2)/($I$5*MAX(F1652,0.1)^2),1/3)))),IF(IFERROR(AG1652,0)=1,MAX($D$16,IFERROR(W1652,MAX($D$16,POWER((ABS(K1652)^2)/($I$5*MAX(F1652,0.1)^2),1/3)))),MAX($D$16,POWER((ABS(K1652)^2)/($I$5*MAX(F1652,0.1)^2),1/3))))))),MAX($D$16,POWER((ABS(K1652)^2)/($I$5*MAX(F1652,0.1)^2),1/3)))</f>
        <v/>
      </c>
      <c r="AI1652">
        <f>E1652+AH1652</f>
        <v/>
      </c>
      <c r="AJ1652">
        <f>AI1652+((ABS(K1652)/MAX(((F1652)+(G1652)*(AH1652))*(AH1652),1E-6))^2)/(2*$I$5)</f>
        <v/>
      </c>
      <c r="AM1652" t="n">
        <v>0</v>
      </c>
      <c r="AN1652" t="n">
        <v>0</v>
      </c>
      <c r="AO1652">
        <f>AM1652+AN1652</f>
        <v/>
      </c>
      <c r="AP1652">
        <f>AP1651+AO1652</f>
        <v/>
      </c>
      <c r="AQ1652">
        <f>ABS(ABS(K1652)/MAX(((F1652)+(G1652)*(AH1652))*(AH1652),1E-6))/SQRT($I$5*MAX((((F1652)+(G1652)*(AH1652))*(AH1652))/MAX((F1652)+2*(G1652)*(AH1652),1E-6),1E-6))</f>
        <v/>
      </c>
      <c r="AR1652">
        <f>IF(AQ1652&lt;1,"Subcritical","Supercritical")</f>
        <v/>
      </c>
      <c r="AS1652">
        <f>((ABS(K1652)*$D$6)/(MAX(((F1652)+(G1652)*(AH1652))*(AH1652),1E-6)*MAX(((((F1652)+(G1652)*(AH1652))*(AH1652))/MAX((F1652)+2*(AH1652)*SQRT(1+(G1652)^2),1E-6))^(2/3),1E-6)))^2</f>
        <v/>
      </c>
    </row>
    <row r="1653">
      <c r="A1653" t="n">
        <v>6</v>
      </c>
      <c r="B1653" t="n">
        <v>5</v>
      </c>
      <c r="C1653" t="n">
        <v>616075.241</v>
      </c>
      <c r="D1653" t="n">
        <v>3096610.707</v>
      </c>
      <c r="E1653" t="n">
        <v>631.5</v>
      </c>
      <c r="F1653" t="n">
        <v>3.461</v>
      </c>
      <c r="G1653" t="n">
        <v>0</v>
      </c>
      <c r="H1653" t="inlineStr">
        <is>
          <t>Normal</t>
        </is>
      </c>
      <c r="I1653" t="n">
        <v>0.052</v>
      </c>
      <c r="J1653">
        <f>B1653-B1652</f>
        <v/>
      </c>
      <c r="K1653">
        <f>K1652+(AO1573 + AO1619)</f>
        <v/>
      </c>
      <c r="L1653">
        <f>IF($D$20=0,IFERROR(L1652,MAX($D$16,POWER((ABS(K1653)^2)/($I$5*MAX(F1653,0.1)^2),1/3))),IF(IFERROR(V1652,0)=0,IFERROR(L1652,MAX($D$16,POWER((ABS(K1653)^2)/($I$5*MAX(F1653,0.1)^2),1/3))),IF(OR(IFERROR(L1653,0)=0,IFERROR(S1652,0)&lt;1,IFERROR(S1653,0)&lt;1),MAX($D$16,POWER((ABS(K1653)^2)/($I$5*MAX(F1653,0.1)^2),1/3)),IF(IFERROR(U1653,0)&gt;0,MAX($D$16,IFERROR(L1653,0)+((IFERROR(U1653,0))*$D$18*IF((IFERROR(S1653,0))&lt;1,1,-1))),IF(IFERROR(U1653,0)&lt;0,IF(ABS((MAX($D$16,POWER((ABS(K1653)^2)/($I$5*MAX(F1653,0.1)^2),1/3)))-IFERROR(L1653,0))&gt;$D$19,MAX($D$16,IF((MAX($D$16,POWER((ABS(K1653)^2)/($I$5*MAX(F1653,0.1)^2),1/3)))&gt;IFERROR(L1653,0),MIN((MAX($D$16,POWER((ABS(K1653)^2)/($I$5*MAX(F1653,0.1)^2),1/3))),IFERROR(L1653,0)+(MIN(ABS(IFERROR(U1653,0))*$D$18,ABS((MAX($D$16,POWER((ABS(K1653)^2)/($I$5*MAX(F1653,0.1)^2),1/3)))-IFERROR(L1653,0))))),MAX((MAX($D$16,POWER((ABS(K1653)^2)/($I$5*MAX(F1653,0.1)^2),1/3))),IFERROR(L1653,0)-(MIN(ABS(IFERROR(U1653,0))*$D$18,ABS((MAX($D$16,POWER((ABS(K1653)^2)/($I$5*MAX(F1653,0.1)^2),1/3)))-IFERROR(L1653,0))))))),MAX($D$16,POWER((ABS(K1653)^2)/($I$5*MAX(F1653,0.1)^2),1/3))),MAX($D$16,IFERROR(L1653,0)))))))</f>
        <v/>
      </c>
      <c r="M1653">
        <f>((F1653)+(G1653)*(L1653))*(L1653)</f>
        <v/>
      </c>
      <c r="N1653">
        <f>(((F1653)+(G1653)*(L1653))*(L1653))/MAX((F1653)+2*(L1653)*SQRT(1+(G1653)^2),1E-6)</f>
        <v/>
      </c>
      <c r="O1653">
        <f>ABS(K1653)/MAX(((F1653)+(G1653)*(L1653))*(L1653),1E-6)</f>
        <v/>
      </c>
      <c r="P1653">
        <f>E1653+L1653</f>
        <v/>
      </c>
      <c r="Q1653">
        <f>P1653+((ABS(K1653)/MAX(((F1653)+(G1653)*(L1653))*(L1653),1E-6))^2)/(2*$I$5)</f>
        <v/>
      </c>
      <c r="R1653">
        <f>((ABS(K1653)*$D$6)/(MAX(((F1653)+(G1653)*(L1653))*(L1653),1E-6)*MAX(((((F1653)+(G1653)*(L1653))*(L1653))/MAX((F1653)+2*(L1653)*SQRT(1+(G1653)^2),1E-6))^(2/3),1E-6)))^2</f>
        <v/>
      </c>
      <c r="S1653">
        <f>ABS(ABS(K1653)/MAX(((F1653)+(G1653)*(L1653))*(L1653),1E-6))/SQRT($I$5*MAX((((F1653)+(G1653)*(L1653))*(L1653))/MAX((F1653)+2*(G1653)*(L1653),1E-6),1E-6))</f>
        <v/>
      </c>
      <c r="T1653">
        <f>((F1653)*(L1653)^2)/2+(G1653)*(L1653)^3/3+(ABS(K1653)^2)/($I$5*MAX(((F1653)+(G1653)*(L1653))*(L1653),1E-6))</f>
        <v/>
      </c>
      <c r="U1653">
        <f>IF($D$20=0,0,IFERROR(Q1652-(((R1652+R1653)/2)*J1653)-(IF(O1652&gt;O1653,$D$8*((O1652^2-O1653^2)/(2*$I$5)),$D$9*((O1653^2-O1652^2)/(2*$I$5)))+($D$10*(ABS(I1653)/90)*(MAX(O1652^2,O1653^2)/(2*$I$5))))-Q1653,0))</f>
        <v/>
      </c>
      <c r="V1653">
        <f>IF($D$20=0,1,IFERROR(IF(ROUND(S1653,3)=1,1,IF(AND(ABS(U1653)&lt;$D$19,S1653&gt;1),1,0)),0))</f>
        <v/>
      </c>
      <c r="W1653">
        <f>IF($D$20=0,IFERROR(W1654,MAX($D$16,POWER((ABS(K1653)^2)/($I$5*MAX(F1653,0.1)^2),1/3))),IF(IFERROR(AG1654,0)=0,IFERROR(W1654,MAX($D$16,POWER((ABS(K1653)^2)/($I$5*MAX(F1653,0.1)^2),1/3))),IF(OR(IFERROR(W1653,0)=0,IFERROR(AD1654,0)&gt;1),MAX($D$16,POWER((ABS(K1653)^2)/($I$5*MAX(F1653,0.1)^2),1/3)),IF(IFERROR(AF1653,0)&gt;0,MAX($D$16,IFERROR(W1653,0)+((IFERROR(AF1653,0))*$D$18*IF((IFERROR(AD1653,0))&lt;1,1,-1))),IF(IFERROR(AF1653,0)&lt;0,IF(ABS((MAX($D$16,POWER((ABS(K1653)^2)/($I$5*MAX(F1653,0.1)^2),1/3)))-IFERROR(W1653,0))&gt;$D$19,MAX($D$16,IF((MAX($D$16,POWER((ABS(K1653)^2)/($I$5*MAX(F1653,0.1)^2),1/3)))&gt;IFERROR(W1653,0),MIN((MAX($D$16,POWER((ABS(K1653)^2)/($I$5*MAX(F1653,0.1)^2),1/3))),IFERROR(W1653,0)+(MIN(ABS(IFERROR(AF1653,0))*$D$18,ABS((MAX($D$16,POWER((ABS(K1653)^2)/($I$5*MAX(F1653,0.1)^2),1/3)))-IFERROR(W1653,0))))),MAX((MAX($D$16,POWER((ABS(K1653)^2)/($I$5*MAX(F1653,0.1)^2),1/3))),IFERROR(W1653,0)-(MIN(ABS(IFERROR(AF1653,0))*$D$18,ABS((MAX($D$16,POWER((ABS(K1653)^2)/($I$5*MAX(F1653,0.1)^2),1/3)))-IFERROR(W1653,0))))))),MAX($D$16,POWER((ABS(K1653)^2)/($I$5*MAX(F1653,0.1)^2),1/3))),MAX($D$16,IFERROR(W1653,0)))))))</f>
        <v/>
      </c>
      <c r="X1653">
        <f>((F1653)+(G1653)*(W1653))*(W1653)</f>
        <v/>
      </c>
      <c r="Y1653">
        <f>(((F1653)+(G1653)*(W1653))*(W1653))/MAX((F1653)+2*(W1653)*SQRT(1+(G1653)^2),1E-6)</f>
        <v/>
      </c>
      <c r="Z1653">
        <f>ABS(K1653)/MAX(((F1653)+(G1653)*(W1653))*(W1653),1E-6)</f>
        <v/>
      </c>
      <c r="AA1653">
        <f>E1653+W1653</f>
        <v/>
      </c>
      <c r="AB1653">
        <f>AA1653+((ABS(K1653)/MAX(((F1653)+(G1653)*(W1653))*(W1653),1E-6))^2)/(2*$I$5)</f>
        <v/>
      </c>
      <c r="AC1653">
        <f>((ABS(K1653)*$D$6)/(MAX(((F1653)+(G1653)*(W1653))*(W1653),1E-6)*MAX(((((F1653)+(G1653)*(W1653))*(W1653))/MAX((F1653)+2*(W1653)*SQRT(1+(G1653)^2),1E-6))^(2/3),1E-6)))^2</f>
        <v/>
      </c>
      <c r="AD1653">
        <f>ABS(ABS(K1653)/MAX(((F1653)+(G1653)*(W1653))*(W1653),1E-6))/SQRT($I$5*MAX((((F1653)+(G1653)*(W1653))*(W1653))/MAX((F1653)+2*(G1653)*(W1653),1E-6),1E-6))</f>
        <v/>
      </c>
      <c r="AE1653">
        <f>((F1653)*(W1653)^2)/2+(G1653)*(W1653)^3/3+(ABS(K1653)^2)/($I$5*MAX(((F1653)+(G1653)*(W1653))*(W1653),1E-6))</f>
        <v/>
      </c>
      <c r="AF1653">
        <f>IF($D$20=0,0,IFERROR(AB1654+(((AC1653+AC1654)/2)*J1654)+(IF(Z1653&gt;Z1654,$D$8*((Z1653^2-Z1654^2)/(2*$I$5)),$D$9*((Z1654^2-Z1653^2)/(2*$I$5)))+($D$10*(ABS(I1654)/90)*(MAX(Z1653^2,Z1654^2)/(2*$I$5))))-AB1653,0))</f>
        <v/>
      </c>
      <c r="AG1653">
        <f>IF($D$20=0,1,IFERROR(IF(ROUND(AD1653,3)=1,1,IF(AND(ABS(AF1653)&lt;$D$19,AD1653&lt;1),1,0)),0))</f>
        <v/>
      </c>
      <c r="AH1653">
        <f>IFERROR(IF(V36="Supercritical",MAX($D$16,IFERROR(L1653,MAX($D$16,POWER((ABS(K1653)^2)/($I$5*MAX(F1653,0.1)^2),1/3)))),IF(V36="Subcritical",MAX($D$16,IFERROR(W1653,MAX($D$16,POWER((ABS(K1653)^2)/($I$5*MAX(F1653,0.1)^2),1/3)))),IF(AND(IFERROR(V1653,0)=1,IFERROR(AG1653,0)=1),IF(IFERROR(T1653,-1E99)&gt;=IFERROR(AE1653,-1E99),MAX($D$16,IFERROR(L1653,MAX($D$16,POWER((ABS(K1653)^2)/($I$5*MAX(F1653,0.1)^2),1/3)))),MAX($D$16,IFERROR(W1653,MAX($D$16,POWER((ABS(K1653)^2)/($I$5*MAX(F1653,0.1)^2),1/3))))),IF(IFERROR(V1653,0)=1,MAX($D$16,IFERROR(L1653,MAX($D$16,POWER((ABS(K1653)^2)/($I$5*MAX(F1653,0.1)^2),1/3)))),IF(IFERROR(AG1653,0)=1,MAX($D$16,IFERROR(W1653,MAX($D$16,POWER((ABS(K1653)^2)/($I$5*MAX(F1653,0.1)^2),1/3)))),MAX($D$16,POWER((ABS(K1653)^2)/($I$5*MAX(F1653,0.1)^2),1/3))))))),MAX($D$16,POWER((ABS(K1653)^2)/($I$5*MAX(F1653,0.1)^2),1/3)))</f>
        <v/>
      </c>
      <c r="AI1653">
        <f>E1653+AH1653</f>
        <v/>
      </c>
      <c r="AJ1653">
        <f>AI1653+((ABS(K1653)/MAX(((F1653)+(G1653)*(AH1653))*(AH1653),1E-6))^2)/(2*$I$5)</f>
        <v/>
      </c>
      <c r="AM1653" t="n">
        <v>0</v>
      </c>
      <c r="AN1653" t="n">
        <v>0</v>
      </c>
      <c r="AO1653">
        <f>AM1653+AN1653</f>
        <v/>
      </c>
      <c r="AP1653">
        <f>AP1652+AO1653</f>
        <v/>
      </c>
      <c r="AQ1653">
        <f>ABS(ABS(K1653)/MAX(((F1653)+(G1653)*(AH1653))*(AH1653),1E-6))/SQRT($I$5*MAX((((F1653)+(G1653)*(AH1653))*(AH1653))/MAX((F1653)+2*(G1653)*(AH1653),1E-6),1E-6))</f>
        <v/>
      </c>
      <c r="AR1653">
        <f>IF(AQ1653&lt;1,"Subcritical","Supercritical")</f>
        <v/>
      </c>
      <c r="AS1653">
        <f>((ABS(K1653)*$D$6)/(MAX(((F1653)+(G1653)*(AH1653))*(AH1653),1E-6)*MAX(((((F1653)+(G1653)*(AH1653))*(AH1653))/MAX((F1653)+2*(AH1653)*SQRT(1+(G1653)^2),1E-6))^(2/3),1E-6)))^2</f>
        <v/>
      </c>
    </row>
    <row r="1654">
      <c r="A1654" t="n">
        <v>7</v>
      </c>
      <c r="B1654" t="n">
        <v>6.001</v>
      </c>
      <c r="C1654" t="n">
        <v>616075.6629999999</v>
      </c>
      <c r="D1654" t="n">
        <v>3096609.8</v>
      </c>
      <c r="E1654" t="n">
        <v>631.5</v>
      </c>
      <c r="F1654" t="n">
        <v>3.898</v>
      </c>
      <c r="G1654" t="n">
        <v>0</v>
      </c>
      <c r="H1654" t="inlineStr">
        <is>
          <t>Normal</t>
        </is>
      </c>
      <c r="I1654" t="n">
        <v>5.266</v>
      </c>
      <c r="J1654">
        <f>B1654-B1653</f>
        <v/>
      </c>
      <c r="K1654">
        <f>K1653+(AO1574 + AO1620)</f>
        <v/>
      </c>
      <c r="L1654">
        <f>IF($D$20=0,IFERROR(L1653,MAX($D$16,POWER((ABS(K1654)^2)/($I$5*MAX(F1654,0.1)^2),1/3))),IF(IFERROR(V1653,0)=0,IFERROR(L1653,MAX($D$16,POWER((ABS(K1654)^2)/($I$5*MAX(F1654,0.1)^2),1/3))),IF(OR(IFERROR(L1654,0)=0,IFERROR(S1653,0)&lt;1,IFERROR(S1654,0)&lt;1),MAX($D$16,POWER((ABS(K1654)^2)/($I$5*MAX(F1654,0.1)^2),1/3)),IF(IFERROR(U1654,0)&gt;0,MAX($D$16,IFERROR(L1654,0)+((IFERROR(U1654,0))*$D$18*IF((IFERROR(S1654,0))&lt;1,1,-1))),IF(IFERROR(U1654,0)&lt;0,IF(ABS((MAX($D$16,POWER((ABS(K1654)^2)/($I$5*MAX(F1654,0.1)^2),1/3)))-IFERROR(L1654,0))&gt;$D$19,MAX($D$16,IF((MAX($D$16,POWER((ABS(K1654)^2)/($I$5*MAX(F1654,0.1)^2),1/3)))&gt;IFERROR(L1654,0),MIN((MAX($D$16,POWER((ABS(K1654)^2)/($I$5*MAX(F1654,0.1)^2),1/3))),IFERROR(L1654,0)+(MIN(ABS(IFERROR(U1654,0))*$D$18,ABS((MAX($D$16,POWER((ABS(K1654)^2)/($I$5*MAX(F1654,0.1)^2),1/3)))-IFERROR(L1654,0))))),MAX((MAX($D$16,POWER((ABS(K1654)^2)/($I$5*MAX(F1654,0.1)^2),1/3))),IFERROR(L1654,0)-(MIN(ABS(IFERROR(U1654,0))*$D$18,ABS((MAX($D$16,POWER((ABS(K1654)^2)/($I$5*MAX(F1654,0.1)^2),1/3)))-IFERROR(L1654,0))))))),MAX($D$16,POWER((ABS(K1654)^2)/($I$5*MAX(F1654,0.1)^2),1/3))),MAX($D$16,IFERROR(L1654,0)))))))</f>
        <v/>
      </c>
      <c r="M1654">
        <f>((F1654)+(G1654)*(L1654))*(L1654)</f>
        <v/>
      </c>
      <c r="N1654">
        <f>(((F1654)+(G1654)*(L1654))*(L1654))/MAX((F1654)+2*(L1654)*SQRT(1+(G1654)^2),1E-6)</f>
        <v/>
      </c>
      <c r="O1654">
        <f>ABS(K1654)/MAX(((F1654)+(G1654)*(L1654))*(L1654),1E-6)</f>
        <v/>
      </c>
      <c r="P1654">
        <f>E1654+L1654</f>
        <v/>
      </c>
      <c r="Q1654">
        <f>P1654+((ABS(K1654)/MAX(((F1654)+(G1654)*(L1654))*(L1654),1E-6))^2)/(2*$I$5)</f>
        <v/>
      </c>
      <c r="R1654">
        <f>((ABS(K1654)*$D$6)/(MAX(((F1654)+(G1654)*(L1654))*(L1654),1E-6)*MAX(((((F1654)+(G1654)*(L1654))*(L1654))/MAX((F1654)+2*(L1654)*SQRT(1+(G1654)^2),1E-6))^(2/3),1E-6)))^2</f>
        <v/>
      </c>
      <c r="S1654">
        <f>ABS(ABS(K1654)/MAX(((F1654)+(G1654)*(L1654))*(L1654),1E-6))/SQRT($I$5*MAX((((F1654)+(G1654)*(L1654))*(L1654))/MAX((F1654)+2*(G1654)*(L1654),1E-6),1E-6))</f>
        <v/>
      </c>
      <c r="T1654">
        <f>((F1654)*(L1654)^2)/2+(G1654)*(L1654)^3/3+(ABS(K1654)^2)/($I$5*MAX(((F1654)+(G1654)*(L1654))*(L1654),1E-6))</f>
        <v/>
      </c>
      <c r="U1654">
        <f>IF($D$20=0,0,IFERROR(Q1653-(((R1653+R1654)/2)*J1654)-(IF(O1653&gt;O1654,$D$8*((O1653^2-O1654^2)/(2*$I$5)),$D$9*((O1654^2-O1653^2)/(2*$I$5)))+($D$10*(ABS(I1654)/90)*(MAX(O1653^2,O1654^2)/(2*$I$5))))-Q1654,0))</f>
        <v/>
      </c>
      <c r="V1654">
        <f>IF($D$20=0,1,IFERROR(IF(ROUND(S1654,3)=1,1,IF(AND(ABS(U1654)&lt;$D$19,S1654&gt;1),1,0)),0))</f>
        <v/>
      </c>
      <c r="W1654">
        <f>IF($D$20=0,IFERROR(W1655,MAX($D$16,POWER((ABS(K1654)^2)/($I$5*MAX(F1654,0.1)^2),1/3))),IF(IFERROR(AG1655,0)=0,IFERROR(W1655,MAX($D$16,POWER((ABS(K1654)^2)/($I$5*MAX(F1654,0.1)^2),1/3))),IF(OR(IFERROR(W1654,0)=0,IFERROR(AD1655,0)&gt;1),MAX($D$16,POWER((ABS(K1654)^2)/($I$5*MAX(F1654,0.1)^2),1/3)),IF(IFERROR(AF1654,0)&gt;0,MAX($D$16,IFERROR(W1654,0)+((IFERROR(AF1654,0))*$D$18*IF((IFERROR(AD1654,0))&lt;1,1,-1))),IF(IFERROR(AF1654,0)&lt;0,IF(ABS((MAX($D$16,POWER((ABS(K1654)^2)/($I$5*MAX(F1654,0.1)^2),1/3)))-IFERROR(W1654,0))&gt;$D$19,MAX($D$16,IF((MAX($D$16,POWER((ABS(K1654)^2)/($I$5*MAX(F1654,0.1)^2),1/3)))&gt;IFERROR(W1654,0),MIN((MAX($D$16,POWER((ABS(K1654)^2)/($I$5*MAX(F1654,0.1)^2),1/3))),IFERROR(W1654,0)+(MIN(ABS(IFERROR(AF1654,0))*$D$18,ABS((MAX($D$16,POWER((ABS(K1654)^2)/($I$5*MAX(F1654,0.1)^2),1/3)))-IFERROR(W1654,0))))),MAX((MAX($D$16,POWER((ABS(K1654)^2)/($I$5*MAX(F1654,0.1)^2),1/3))),IFERROR(W1654,0)-(MIN(ABS(IFERROR(AF1654,0))*$D$18,ABS((MAX($D$16,POWER((ABS(K1654)^2)/($I$5*MAX(F1654,0.1)^2),1/3)))-IFERROR(W1654,0))))))),MAX($D$16,POWER((ABS(K1654)^2)/($I$5*MAX(F1654,0.1)^2),1/3))),MAX($D$16,IFERROR(W1654,0)))))))</f>
        <v/>
      </c>
      <c r="X1654">
        <f>((F1654)+(G1654)*(W1654))*(W1654)</f>
        <v/>
      </c>
      <c r="Y1654">
        <f>(((F1654)+(G1654)*(W1654))*(W1654))/MAX((F1654)+2*(W1654)*SQRT(1+(G1654)^2),1E-6)</f>
        <v/>
      </c>
      <c r="Z1654">
        <f>ABS(K1654)/MAX(((F1654)+(G1654)*(W1654))*(W1654),1E-6)</f>
        <v/>
      </c>
      <c r="AA1654">
        <f>E1654+W1654</f>
        <v/>
      </c>
      <c r="AB1654">
        <f>AA1654+((ABS(K1654)/MAX(((F1654)+(G1654)*(W1654))*(W1654),1E-6))^2)/(2*$I$5)</f>
        <v/>
      </c>
      <c r="AC1654">
        <f>((ABS(K1654)*$D$6)/(MAX(((F1654)+(G1654)*(W1654))*(W1654),1E-6)*MAX(((((F1654)+(G1654)*(W1654))*(W1654))/MAX((F1654)+2*(W1654)*SQRT(1+(G1654)^2),1E-6))^(2/3),1E-6)))^2</f>
        <v/>
      </c>
      <c r="AD1654">
        <f>ABS(ABS(K1654)/MAX(((F1654)+(G1654)*(W1654))*(W1654),1E-6))/SQRT($I$5*MAX((((F1654)+(G1654)*(W1654))*(W1654))/MAX((F1654)+2*(G1654)*(W1654),1E-6),1E-6))</f>
        <v/>
      </c>
      <c r="AE1654">
        <f>((F1654)*(W1654)^2)/2+(G1654)*(W1654)^3/3+(ABS(K1654)^2)/($I$5*MAX(((F1654)+(G1654)*(W1654))*(W1654),1E-6))</f>
        <v/>
      </c>
      <c r="AF1654">
        <f>IF($D$20=0,0,IFERROR(AB1655+(((AC1654+AC1655)/2)*J1655)+(IF(Z1654&gt;Z1655,$D$8*((Z1654^2-Z1655^2)/(2*$I$5)),$D$9*((Z1655^2-Z1654^2)/(2*$I$5)))+($D$10*(ABS(I1655)/90)*(MAX(Z1654^2,Z1655^2)/(2*$I$5))))-AB1654,0))</f>
        <v/>
      </c>
      <c r="AG1654">
        <f>IF($D$20=0,1,IFERROR(IF(ROUND(AD1654,3)=1,1,IF(AND(ABS(AF1654)&lt;$D$19,AD1654&lt;1),1,0)),0))</f>
        <v/>
      </c>
      <c r="AH1654">
        <f>IFERROR(IF(V36="Supercritical",MAX($D$16,IFERROR(L1654,MAX($D$16,POWER((ABS(K1654)^2)/($I$5*MAX(F1654,0.1)^2),1/3)))),IF(V36="Subcritical",MAX($D$16,IFERROR(W1654,MAX($D$16,POWER((ABS(K1654)^2)/($I$5*MAX(F1654,0.1)^2),1/3)))),IF(AND(IFERROR(V1654,0)=1,IFERROR(AG1654,0)=1),IF(IFERROR(T1654,-1E99)&gt;=IFERROR(AE1654,-1E99),MAX($D$16,IFERROR(L1654,MAX($D$16,POWER((ABS(K1654)^2)/($I$5*MAX(F1654,0.1)^2),1/3)))),MAX($D$16,IFERROR(W1654,MAX($D$16,POWER((ABS(K1654)^2)/($I$5*MAX(F1654,0.1)^2),1/3))))),IF(IFERROR(V1654,0)=1,MAX($D$16,IFERROR(L1654,MAX($D$16,POWER((ABS(K1654)^2)/($I$5*MAX(F1654,0.1)^2),1/3)))),IF(IFERROR(AG1654,0)=1,MAX($D$16,IFERROR(W1654,MAX($D$16,POWER((ABS(K1654)^2)/($I$5*MAX(F1654,0.1)^2),1/3)))),MAX($D$16,POWER((ABS(K1654)^2)/($I$5*MAX(F1654,0.1)^2),1/3))))))),MAX($D$16,POWER((ABS(K1654)^2)/($I$5*MAX(F1654,0.1)^2),1/3)))</f>
        <v/>
      </c>
      <c r="AI1654">
        <f>E1654+AH1654</f>
        <v/>
      </c>
      <c r="AJ1654">
        <f>AI1654+((ABS(K1654)/MAX(((F1654)+(G1654)*(AH1654))*(AH1654),1E-6))^2)/(2*$I$5)</f>
        <v/>
      </c>
      <c r="AM1654" t="n">
        <v>0</v>
      </c>
      <c r="AN1654" t="n">
        <v>0</v>
      </c>
      <c r="AO1654">
        <f>AM1654+AN1654</f>
        <v/>
      </c>
      <c r="AP1654">
        <f>AP1653+AO1654</f>
        <v/>
      </c>
      <c r="AQ1654">
        <f>ABS(ABS(K1654)/MAX(((F1654)+(G1654)*(AH1654))*(AH1654),1E-6))/SQRT($I$5*MAX((((F1654)+(G1654)*(AH1654))*(AH1654))/MAX((F1654)+2*(G1654)*(AH1654),1E-6),1E-6))</f>
        <v/>
      </c>
      <c r="AR1654">
        <f>IF(AQ1654&lt;1,"Subcritical","Supercritical")</f>
        <v/>
      </c>
      <c r="AS1654">
        <f>((ABS(K1654)*$D$6)/(MAX(((F1654)+(G1654)*(AH1654))*(AH1654),1E-6)*MAX(((((F1654)+(G1654)*(AH1654))*(AH1654))/MAX((F1654)+2*(AH1654)*SQRT(1+(G1654)^2),1E-6))^(2/3),1E-6)))^2</f>
        <v/>
      </c>
    </row>
    <row r="1655">
      <c r="A1655" t="n">
        <v>8</v>
      </c>
      <c r="B1655" t="n">
        <v>6.986</v>
      </c>
      <c r="C1655" t="n">
        <v>616075.995</v>
      </c>
      <c r="D1655" t="n">
        <v>3096608.872</v>
      </c>
      <c r="E1655" t="n">
        <v>631.5</v>
      </c>
      <c r="F1655" t="n">
        <v>4.264</v>
      </c>
      <c r="G1655" t="n">
        <v>0</v>
      </c>
      <c r="H1655" t="inlineStr">
        <is>
          <t>Normal</t>
        </is>
      </c>
      <c r="I1655" t="n">
        <v>17.566</v>
      </c>
      <c r="J1655">
        <f>B1655-B1654</f>
        <v/>
      </c>
      <c r="K1655">
        <f>K1654+(AO1575 + AO1621)</f>
        <v/>
      </c>
      <c r="L1655">
        <f>IF($D$20=0,IFERROR(L1654,MAX($D$16,POWER((ABS(K1655)^2)/($I$5*MAX(F1655,0.1)^2),1/3))),IF(IFERROR(V1654,0)=0,IFERROR(L1654,MAX($D$16,POWER((ABS(K1655)^2)/($I$5*MAX(F1655,0.1)^2),1/3))),IF(OR(IFERROR(L1655,0)=0,IFERROR(S1654,0)&lt;1,IFERROR(S1655,0)&lt;1),MAX($D$16,POWER((ABS(K1655)^2)/($I$5*MAX(F1655,0.1)^2),1/3)),IF(IFERROR(U1655,0)&gt;0,MAX($D$16,IFERROR(L1655,0)+((IFERROR(U1655,0))*$D$18*IF((IFERROR(S1655,0))&lt;1,1,-1))),IF(IFERROR(U1655,0)&lt;0,IF(ABS((MAX($D$16,POWER((ABS(K1655)^2)/($I$5*MAX(F1655,0.1)^2),1/3)))-IFERROR(L1655,0))&gt;$D$19,MAX($D$16,IF((MAX($D$16,POWER((ABS(K1655)^2)/($I$5*MAX(F1655,0.1)^2),1/3)))&gt;IFERROR(L1655,0),MIN((MAX($D$16,POWER((ABS(K1655)^2)/($I$5*MAX(F1655,0.1)^2),1/3))),IFERROR(L1655,0)+(MIN(ABS(IFERROR(U1655,0))*$D$18,ABS((MAX($D$16,POWER((ABS(K1655)^2)/($I$5*MAX(F1655,0.1)^2),1/3)))-IFERROR(L1655,0))))),MAX((MAX($D$16,POWER((ABS(K1655)^2)/($I$5*MAX(F1655,0.1)^2),1/3))),IFERROR(L1655,0)-(MIN(ABS(IFERROR(U1655,0))*$D$18,ABS((MAX($D$16,POWER((ABS(K1655)^2)/($I$5*MAX(F1655,0.1)^2),1/3)))-IFERROR(L1655,0))))))),MAX($D$16,POWER((ABS(K1655)^2)/($I$5*MAX(F1655,0.1)^2),1/3))),MAX($D$16,IFERROR(L1655,0)))))))</f>
        <v/>
      </c>
      <c r="M1655">
        <f>((F1655)+(G1655)*(L1655))*(L1655)</f>
        <v/>
      </c>
      <c r="N1655">
        <f>(((F1655)+(G1655)*(L1655))*(L1655))/MAX((F1655)+2*(L1655)*SQRT(1+(G1655)^2),1E-6)</f>
        <v/>
      </c>
      <c r="O1655">
        <f>ABS(K1655)/MAX(((F1655)+(G1655)*(L1655))*(L1655),1E-6)</f>
        <v/>
      </c>
      <c r="P1655">
        <f>E1655+L1655</f>
        <v/>
      </c>
      <c r="Q1655">
        <f>P1655+((ABS(K1655)/MAX(((F1655)+(G1655)*(L1655))*(L1655),1E-6))^2)/(2*$I$5)</f>
        <v/>
      </c>
      <c r="R1655">
        <f>((ABS(K1655)*$D$6)/(MAX(((F1655)+(G1655)*(L1655))*(L1655),1E-6)*MAX(((((F1655)+(G1655)*(L1655))*(L1655))/MAX((F1655)+2*(L1655)*SQRT(1+(G1655)^2),1E-6))^(2/3),1E-6)))^2</f>
        <v/>
      </c>
      <c r="S1655">
        <f>ABS(ABS(K1655)/MAX(((F1655)+(G1655)*(L1655))*(L1655),1E-6))/SQRT($I$5*MAX((((F1655)+(G1655)*(L1655))*(L1655))/MAX((F1655)+2*(G1655)*(L1655),1E-6),1E-6))</f>
        <v/>
      </c>
      <c r="T1655">
        <f>((F1655)*(L1655)^2)/2+(G1655)*(L1655)^3/3+(ABS(K1655)^2)/($I$5*MAX(((F1655)+(G1655)*(L1655))*(L1655),1E-6))</f>
        <v/>
      </c>
      <c r="U1655">
        <f>IF($D$20=0,0,IFERROR(Q1654-(((R1654+R1655)/2)*J1655)-(IF(O1654&gt;O1655,$D$8*((O1654^2-O1655^2)/(2*$I$5)),$D$9*((O1655^2-O1654^2)/(2*$I$5)))+($D$10*(ABS(I1655)/90)*(MAX(O1654^2,O1655^2)/(2*$I$5))))-Q1655,0))</f>
        <v/>
      </c>
      <c r="V1655">
        <f>IF($D$20=0,1,IFERROR(IF(ROUND(S1655,3)=1,1,IF(AND(ABS(U1655)&lt;$D$19,S1655&gt;1),1,0)),0))</f>
        <v/>
      </c>
      <c r="W1655">
        <f>IF($D$20=0,IFERROR(W1656,MAX($D$16,POWER((ABS(K1655)^2)/($I$5*MAX(F1655,0.1)^2),1/3))),IF(IFERROR(AG1656,0)=0,IFERROR(W1656,MAX($D$16,POWER((ABS(K1655)^2)/($I$5*MAX(F1655,0.1)^2),1/3))),IF(OR(IFERROR(W1655,0)=0,IFERROR(AD1656,0)&gt;1),MAX($D$16,POWER((ABS(K1655)^2)/($I$5*MAX(F1655,0.1)^2),1/3)),IF(IFERROR(AF1655,0)&gt;0,MAX($D$16,IFERROR(W1655,0)+((IFERROR(AF1655,0))*$D$18*IF((IFERROR(AD1655,0))&lt;1,1,-1))),IF(IFERROR(AF1655,0)&lt;0,IF(ABS((MAX($D$16,POWER((ABS(K1655)^2)/($I$5*MAX(F1655,0.1)^2),1/3)))-IFERROR(W1655,0))&gt;$D$19,MAX($D$16,IF((MAX($D$16,POWER((ABS(K1655)^2)/($I$5*MAX(F1655,0.1)^2),1/3)))&gt;IFERROR(W1655,0),MIN((MAX($D$16,POWER((ABS(K1655)^2)/($I$5*MAX(F1655,0.1)^2),1/3))),IFERROR(W1655,0)+(MIN(ABS(IFERROR(AF1655,0))*$D$18,ABS((MAX($D$16,POWER((ABS(K1655)^2)/($I$5*MAX(F1655,0.1)^2),1/3)))-IFERROR(W1655,0))))),MAX((MAX($D$16,POWER((ABS(K1655)^2)/($I$5*MAX(F1655,0.1)^2),1/3))),IFERROR(W1655,0)-(MIN(ABS(IFERROR(AF1655,0))*$D$18,ABS((MAX($D$16,POWER((ABS(K1655)^2)/($I$5*MAX(F1655,0.1)^2),1/3)))-IFERROR(W1655,0))))))),MAX($D$16,POWER((ABS(K1655)^2)/($I$5*MAX(F1655,0.1)^2),1/3))),MAX($D$16,IFERROR(W1655,0)))))))</f>
        <v/>
      </c>
      <c r="X1655">
        <f>((F1655)+(G1655)*(W1655))*(W1655)</f>
        <v/>
      </c>
      <c r="Y1655">
        <f>(((F1655)+(G1655)*(W1655))*(W1655))/MAX((F1655)+2*(W1655)*SQRT(1+(G1655)^2),1E-6)</f>
        <v/>
      </c>
      <c r="Z1655">
        <f>ABS(K1655)/MAX(((F1655)+(G1655)*(W1655))*(W1655),1E-6)</f>
        <v/>
      </c>
      <c r="AA1655">
        <f>E1655+W1655</f>
        <v/>
      </c>
      <c r="AB1655">
        <f>AA1655+((ABS(K1655)/MAX(((F1655)+(G1655)*(W1655))*(W1655),1E-6))^2)/(2*$I$5)</f>
        <v/>
      </c>
      <c r="AC1655">
        <f>((ABS(K1655)*$D$6)/(MAX(((F1655)+(G1655)*(W1655))*(W1655),1E-6)*MAX(((((F1655)+(G1655)*(W1655))*(W1655))/MAX((F1655)+2*(W1655)*SQRT(1+(G1655)^2),1E-6))^(2/3),1E-6)))^2</f>
        <v/>
      </c>
      <c r="AD1655">
        <f>ABS(ABS(K1655)/MAX(((F1655)+(G1655)*(W1655))*(W1655),1E-6))/SQRT($I$5*MAX((((F1655)+(G1655)*(W1655))*(W1655))/MAX((F1655)+2*(G1655)*(W1655),1E-6),1E-6))</f>
        <v/>
      </c>
      <c r="AE1655">
        <f>((F1655)*(W1655)^2)/2+(G1655)*(W1655)^3/3+(ABS(K1655)^2)/($I$5*MAX(((F1655)+(G1655)*(W1655))*(W1655),1E-6))</f>
        <v/>
      </c>
      <c r="AF1655">
        <f>IF($D$20=0,0,IFERROR(AB1656+(((AC1655+AC1656)/2)*J1656)+(IF(Z1655&gt;Z1656,$D$8*((Z1655^2-Z1656^2)/(2*$I$5)),$D$9*((Z1656^2-Z1655^2)/(2*$I$5)))+($D$10*(ABS(I1656)/90)*(MAX(Z1655^2,Z1656^2)/(2*$I$5))))-AB1655,0))</f>
        <v/>
      </c>
      <c r="AG1655">
        <f>IF($D$20=0,1,IFERROR(IF(ROUND(AD1655,3)=1,1,IF(AND(ABS(AF1655)&lt;$D$19,AD1655&lt;1),1,0)),0))</f>
        <v/>
      </c>
      <c r="AH1655">
        <f>IFERROR(IF(V36="Supercritical",MAX($D$16,IFERROR(L1655,MAX($D$16,POWER((ABS(K1655)^2)/($I$5*MAX(F1655,0.1)^2),1/3)))),IF(V36="Subcritical",MAX($D$16,IFERROR(W1655,MAX($D$16,POWER((ABS(K1655)^2)/($I$5*MAX(F1655,0.1)^2),1/3)))),IF(AND(IFERROR(V1655,0)=1,IFERROR(AG1655,0)=1),IF(IFERROR(T1655,-1E99)&gt;=IFERROR(AE1655,-1E99),MAX($D$16,IFERROR(L1655,MAX($D$16,POWER((ABS(K1655)^2)/($I$5*MAX(F1655,0.1)^2),1/3)))),MAX($D$16,IFERROR(W1655,MAX($D$16,POWER((ABS(K1655)^2)/($I$5*MAX(F1655,0.1)^2),1/3))))),IF(IFERROR(V1655,0)=1,MAX($D$16,IFERROR(L1655,MAX($D$16,POWER((ABS(K1655)^2)/($I$5*MAX(F1655,0.1)^2),1/3)))),IF(IFERROR(AG1655,0)=1,MAX($D$16,IFERROR(W1655,MAX($D$16,POWER((ABS(K1655)^2)/($I$5*MAX(F1655,0.1)^2),1/3)))),MAX($D$16,POWER((ABS(K1655)^2)/($I$5*MAX(F1655,0.1)^2),1/3))))))),MAX($D$16,POWER((ABS(K1655)^2)/($I$5*MAX(F1655,0.1)^2),1/3)))</f>
        <v/>
      </c>
      <c r="AI1655">
        <f>E1655+AH1655</f>
        <v/>
      </c>
      <c r="AJ1655">
        <f>AI1655+((ABS(K1655)/MAX(((F1655)+(G1655)*(AH1655))*(AH1655),1E-6))^2)/(2*$I$5)</f>
        <v/>
      </c>
      <c r="AM1655" t="n">
        <v>0</v>
      </c>
      <c r="AN1655" t="n">
        <v>0</v>
      </c>
      <c r="AO1655">
        <f>AM1655+AN1655</f>
        <v/>
      </c>
      <c r="AP1655">
        <f>AP1654+AO1655</f>
        <v/>
      </c>
      <c r="AQ1655">
        <f>ABS(ABS(K1655)/MAX(((F1655)+(G1655)*(AH1655))*(AH1655),1E-6))/SQRT($I$5*MAX((((F1655)+(G1655)*(AH1655))*(AH1655))/MAX((F1655)+2*(G1655)*(AH1655),1E-6),1E-6))</f>
        <v/>
      </c>
      <c r="AR1655">
        <f>IF(AQ1655&lt;1,"Subcritical","Supercritical")</f>
        <v/>
      </c>
      <c r="AS1655">
        <f>((ABS(K1655)*$D$6)/(MAX(((F1655)+(G1655)*(AH1655))*(AH1655),1E-6)*MAX(((((F1655)+(G1655)*(AH1655))*(AH1655))/MAX((F1655)+2*(AH1655)*SQRT(1+(G1655)^2),1E-6))^(2/3),1E-6)))^2</f>
        <v/>
      </c>
    </row>
    <row r="1656">
      <c r="A1656" t="n">
        <v>9</v>
      </c>
      <c r="B1656" t="n">
        <v>7.987</v>
      </c>
      <c r="C1656" t="n">
        <v>616076.032</v>
      </c>
      <c r="D1656" t="n">
        <v>3096607.872</v>
      </c>
      <c r="E1656" t="n">
        <v>631.5</v>
      </c>
      <c r="F1656" t="n">
        <v>4.606</v>
      </c>
      <c r="G1656" t="n">
        <v>0</v>
      </c>
      <c r="H1656" t="inlineStr">
        <is>
          <t>Normal</t>
        </is>
      </c>
      <c r="I1656" t="n">
        <v>0.059</v>
      </c>
      <c r="J1656">
        <f>B1656-B1655</f>
        <v/>
      </c>
      <c r="K1656">
        <f>K1655+(AO1576 + AO1622)</f>
        <v/>
      </c>
      <c r="L1656">
        <f>IF($D$20=0,IFERROR(L1655,MAX($D$16,POWER((ABS(K1656)^2)/($I$5*MAX(F1656,0.1)^2),1/3))),IF(IFERROR(V1655,0)=0,IFERROR(L1655,MAX($D$16,POWER((ABS(K1656)^2)/($I$5*MAX(F1656,0.1)^2),1/3))),IF(OR(IFERROR(L1656,0)=0,IFERROR(S1655,0)&lt;1,IFERROR(S1656,0)&lt;1),MAX($D$16,POWER((ABS(K1656)^2)/($I$5*MAX(F1656,0.1)^2),1/3)),IF(IFERROR(U1656,0)&gt;0,MAX($D$16,IFERROR(L1656,0)+((IFERROR(U1656,0))*$D$18*IF((IFERROR(S1656,0))&lt;1,1,-1))),IF(IFERROR(U1656,0)&lt;0,IF(ABS((MAX($D$16,POWER((ABS(K1656)^2)/($I$5*MAX(F1656,0.1)^2),1/3)))-IFERROR(L1656,0))&gt;$D$19,MAX($D$16,IF((MAX($D$16,POWER((ABS(K1656)^2)/($I$5*MAX(F1656,0.1)^2),1/3)))&gt;IFERROR(L1656,0),MIN((MAX($D$16,POWER((ABS(K1656)^2)/($I$5*MAX(F1656,0.1)^2),1/3))),IFERROR(L1656,0)+(MIN(ABS(IFERROR(U1656,0))*$D$18,ABS((MAX($D$16,POWER((ABS(K1656)^2)/($I$5*MAX(F1656,0.1)^2),1/3)))-IFERROR(L1656,0))))),MAX((MAX($D$16,POWER((ABS(K1656)^2)/($I$5*MAX(F1656,0.1)^2),1/3))),IFERROR(L1656,0)-(MIN(ABS(IFERROR(U1656,0))*$D$18,ABS((MAX($D$16,POWER((ABS(K1656)^2)/($I$5*MAX(F1656,0.1)^2),1/3)))-IFERROR(L1656,0))))))),MAX($D$16,POWER((ABS(K1656)^2)/($I$5*MAX(F1656,0.1)^2),1/3))),MAX($D$16,IFERROR(L1656,0)))))))</f>
        <v/>
      </c>
      <c r="M1656">
        <f>((F1656)+(G1656)*(L1656))*(L1656)</f>
        <v/>
      </c>
      <c r="N1656">
        <f>(((F1656)+(G1656)*(L1656))*(L1656))/MAX((F1656)+2*(L1656)*SQRT(1+(G1656)^2),1E-6)</f>
        <v/>
      </c>
      <c r="O1656">
        <f>ABS(K1656)/MAX(((F1656)+(G1656)*(L1656))*(L1656),1E-6)</f>
        <v/>
      </c>
      <c r="P1656">
        <f>E1656+L1656</f>
        <v/>
      </c>
      <c r="Q1656">
        <f>P1656+((ABS(K1656)/MAX(((F1656)+(G1656)*(L1656))*(L1656),1E-6))^2)/(2*$I$5)</f>
        <v/>
      </c>
      <c r="R1656">
        <f>((ABS(K1656)*$D$6)/(MAX(((F1656)+(G1656)*(L1656))*(L1656),1E-6)*MAX(((((F1656)+(G1656)*(L1656))*(L1656))/MAX((F1656)+2*(L1656)*SQRT(1+(G1656)^2),1E-6))^(2/3),1E-6)))^2</f>
        <v/>
      </c>
      <c r="S1656">
        <f>ABS(ABS(K1656)/MAX(((F1656)+(G1656)*(L1656))*(L1656),1E-6))/SQRT($I$5*MAX((((F1656)+(G1656)*(L1656))*(L1656))/MAX((F1656)+2*(G1656)*(L1656),1E-6),1E-6))</f>
        <v/>
      </c>
      <c r="T1656">
        <f>((F1656)*(L1656)^2)/2+(G1656)*(L1656)^3/3+(ABS(K1656)^2)/($I$5*MAX(((F1656)+(G1656)*(L1656))*(L1656),1E-6))</f>
        <v/>
      </c>
      <c r="U1656">
        <f>IF($D$20=0,0,IFERROR(Q1655-(((R1655+R1656)/2)*J1656)-(IF(O1655&gt;O1656,$D$8*((O1655^2-O1656^2)/(2*$I$5)),$D$9*((O1656^2-O1655^2)/(2*$I$5)))+($D$10*(ABS(I1656)/90)*(MAX(O1655^2,O1656^2)/(2*$I$5))))-Q1656,0))</f>
        <v/>
      </c>
      <c r="V1656">
        <f>IF($D$20=0,1,IFERROR(IF(ROUND(S1656,3)=1,1,IF(AND(ABS(U1656)&lt;$D$19,S1656&gt;1),1,0)),0))</f>
        <v/>
      </c>
      <c r="W1656">
        <f>IF($D$20=0,IFERROR(W1657,MAX($D$16,POWER((ABS(K1656)^2)/($I$5*MAX(F1656,0.1)^2),1/3))),IF(IFERROR(AG1657,0)=0,IFERROR(W1657,MAX($D$16,POWER((ABS(K1656)^2)/($I$5*MAX(F1656,0.1)^2),1/3))),IF(OR(IFERROR(W1656,0)=0,IFERROR(AD1657,0)&gt;1),MAX($D$16,POWER((ABS(K1656)^2)/($I$5*MAX(F1656,0.1)^2),1/3)),IF(IFERROR(AF1656,0)&gt;0,MAX($D$16,IFERROR(W1656,0)+((IFERROR(AF1656,0))*$D$18*IF((IFERROR(AD1656,0))&lt;1,1,-1))),IF(IFERROR(AF1656,0)&lt;0,IF(ABS((MAX($D$16,POWER((ABS(K1656)^2)/($I$5*MAX(F1656,0.1)^2),1/3)))-IFERROR(W1656,0))&gt;$D$19,MAX($D$16,IF((MAX($D$16,POWER((ABS(K1656)^2)/($I$5*MAX(F1656,0.1)^2),1/3)))&gt;IFERROR(W1656,0),MIN((MAX($D$16,POWER((ABS(K1656)^2)/($I$5*MAX(F1656,0.1)^2),1/3))),IFERROR(W1656,0)+(MIN(ABS(IFERROR(AF1656,0))*$D$18,ABS((MAX($D$16,POWER((ABS(K1656)^2)/($I$5*MAX(F1656,0.1)^2),1/3)))-IFERROR(W1656,0))))),MAX((MAX($D$16,POWER((ABS(K1656)^2)/($I$5*MAX(F1656,0.1)^2),1/3))),IFERROR(W1656,0)-(MIN(ABS(IFERROR(AF1656,0))*$D$18,ABS((MAX($D$16,POWER((ABS(K1656)^2)/($I$5*MAX(F1656,0.1)^2),1/3)))-IFERROR(W1656,0))))))),MAX($D$16,POWER((ABS(K1656)^2)/($I$5*MAX(F1656,0.1)^2),1/3))),MAX($D$16,IFERROR(W1656,0)))))))</f>
        <v/>
      </c>
      <c r="X1656">
        <f>((F1656)+(G1656)*(W1656))*(W1656)</f>
        <v/>
      </c>
      <c r="Y1656">
        <f>(((F1656)+(G1656)*(W1656))*(W1656))/MAX((F1656)+2*(W1656)*SQRT(1+(G1656)^2),1E-6)</f>
        <v/>
      </c>
      <c r="Z1656">
        <f>ABS(K1656)/MAX(((F1656)+(G1656)*(W1656))*(W1656),1E-6)</f>
        <v/>
      </c>
      <c r="AA1656">
        <f>E1656+W1656</f>
        <v/>
      </c>
      <c r="AB1656">
        <f>AA1656+((ABS(K1656)/MAX(((F1656)+(G1656)*(W1656))*(W1656),1E-6))^2)/(2*$I$5)</f>
        <v/>
      </c>
      <c r="AC1656">
        <f>((ABS(K1656)*$D$6)/(MAX(((F1656)+(G1656)*(W1656))*(W1656),1E-6)*MAX(((((F1656)+(G1656)*(W1656))*(W1656))/MAX((F1656)+2*(W1656)*SQRT(1+(G1656)^2),1E-6))^(2/3),1E-6)))^2</f>
        <v/>
      </c>
      <c r="AD1656">
        <f>ABS(ABS(K1656)/MAX(((F1656)+(G1656)*(W1656))*(W1656),1E-6))/SQRT($I$5*MAX((((F1656)+(G1656)*(W1656))*(W1656))/MAX((F1656)+2*(G1656)*(W1656),1E-6),1E-6))</f>
        <v/>
      </c>
      <c r="AE1656">
        <f>((F1656)*(W1656)^2)/2+(G1656)*(W1656)^3/3+(ABS(K1656)^2)/($I$5*MAX(((F1656)+(G1656)*(W1656))*(W1656),1E-6))</f>
        <v/>
      </c>
      <c r="AF1656">
        <f>IF($D$20=0,0,IFERROR(AB1657+(((AC1656+AC1657)/2)*J1657)+(IF(Z1656&gt;Z1657,$D$8*((Z1656^2-Z1657^2)/(2*$I$5)),$D$9*((Z1657^2-Z1656^2)/(2*$I$5)))+($D$10*(ABS(I1657)/90)*(MAX(Z1656^2,Z1657^2)/(2*$I$5))))-AB1656,0))</f>
        <v/>
      </c>
      <c r="AG1656">
        <f>IF($D$20=0,1,IFERROR(IF(ROUND(AD1656,3)=1,1,IF(AND(ABS(AF1656)&lt;$D$19,AD1656&lt;1),1,0)),0))</f>
        <v/>
      </c>
      <c r="AH1656">
        <f>IFERROR(IF(V36="Supercritical",MAX($D$16,IFERROR(L1656,MAX($D$16,POWER((ABS(K1656)^2)/($I$5*MAX(F1656,0.1)^2),1/3)))),IF(V36="Subcritical",MAX($D$16,IFERROR(W1656,MAX($D$16,POWER((ABS(K1656)^2)/($I$5*MAX(F1656,0.1)^2),1/3)))),IF(AND(IFERROR(V1656,0)=1,IFERROR(AG1656,0)=1),IF(IFERROR(T1656,-1E99)&gt;=IFERROR(AE1656,-1E99),MAX($D$16,IFERROR(L1656,MAX($D$16,POWER((ABS(K1656)^2)/($I$5*MAX(F1656,0.1)^2),1/3)))),MAX($D$16,IFERROR(W1656,MAX($D$16,POWER((ABS(K1656)^2)/($I$5*MAX(F1656,0.1)^2),1/3))))),IF(IFERROR(V1656,0)=1,MAX($D$16,IFERROR(L1656,MAX($D$16,POWER((ABS(K1656)^2)/($I$5*MAX(F1656,0.1)^2),1/3)))),IF(IFERROR(AG1656,0)=1,MAX($D$16,IFERROR(W1656,MAX($D$16,POWER((ABS(K1656)^2)/($I$5*MAX(F1656,0.1)^2),1/3)))),MAX($D$16,POWER((ABS(K1656)^2)/($I$5*MAX(F1656,0.1)^2),1/3))))))),MAX($D$16,POWER((ABS(K1656)^2)/($I$5*MAX(F1656,0.1)^2),1/3)))</f>
        <v/>
      </c>
      <c r="AI1656">
        <f>E1656+AH1656</f>
        <v/>
      </c>
      <c r="AJ1656">
        <f>AI1656+((ABS(K1656)/MAX(((F1656)+(G1656)*(AH1656))*(AH1656),1E-6))^2)/(2*$I$5)</f>
        <v/>
      </c>
      <c r="AM1656" t="n">
        <v>0</v>
      </c>
      <c r="AN1656" t="n">
        <v>0</v>
      </c>
      <c r="AO1656">
        <f>AM1656+AN1656</f>
        <v/>
      </c>
      <c r="AP1656">
        <f>AP1655+AO1656</f>
        <v/>
      </c>
      <c r="AQ1656">
        <f>ABS(ABS(K1656)/MAX(((F1656)+(G1656)*(AH1656))*(AH1656),1E-6))/SQRT($I$5*MAX((((F1656)+(G1656)*(AH1656))*(AH1656))/MAX((F1656)+2*(G1656)*(AH1656),1E-6),1E-6))</f>
        <v/>
      </c>
      <c r="AR1656">
        <f>IF(AQ1656&lt;1,"Subcritical","Supercritical")</f>
        <v/>
      </c>
      <c r="AS1656">
        <f>((ABS(K1656)*$D$6)/(MAX(((F1656)+(G1656)*(AH1656))*(AH1656),1E-6)*MAX(((((F1656)+(G1656)*(AH1656))*(AH1656))/MAX((F1656)+2*(AH1656)*SQRT(1+(G1656)^2),1E-6))^(2/3),1E-6)))^2</f>
        <v/>
      </c>
    </row>
    <row r="1657">
      <c r="A1657" t="n">
        <v>10</v>
      </c>
      <c r="B1657" t="n">
        <v>8.987</v>
      </c>
      <c r="C1657" t="n">
        <v>616076.0699999999</v>
      </c>
      <c r="D1657" t="n">
        <v>3096606.873</v>
      </c>
      <c r="E1657" t="n">
        <v>631.5</v>
      </c>
      <c r="F1657" t="n">
        <v>4.716</v>
      </c>
      <c r="G1657" t="n">
        <v>0</v>
      </c>
      <c r="H1657" t="inlineStr">
        <is>
          <t>Normal</t>
        </is>
      </c>
      <c r="I1657" t="n">
        <v>0</v>
      </c>
      <c r="J1657">
        <f>B1657-B1656</f>
        <v/>
      </c>
      <c r="K1657">
        <f>K1656+(AO1577 + AO1623)</f>
        <v/>
      </c>
      <c r="L1657">
        <f>IF($D$20=0,IFERROR(L1656,MAX($D$16,POWER((ABS(K1657)^2)/($I$5*MAX(F1657,0.1)^2),1/3))),IF(IFERROR(V1656,0)=0,IFERROR(L1656,MAX($D$16,POWER((ABS(K1657)^2)/($I$5*MAX(F1657,0.1)^2),1/3))),IF(OR(IFERROR(L1657,0)=0,IFERROR(S1656,0)&lt;1,IFERROR(S1657,0)&lt;1),MAX($D$16,POWER((ABS(K1657)^2)/($I$5*MAX(F1657,0.1)^2),1/3)),IF(IFERROR(U1657,0)&gt;0,MAX($D$16,IFERROR(L1657,0)+((IFERROR(U1657,0))*$D$18*IF((IFERROR(S1657,0))&lt;1,1,-1))),IF(IFERROR(U1657,0)&lt;0,IF(ABS((MAX($D$16,POWER((ABS(K1657)^2)/($I$5*MAX(F1657,0.1)^2),1/3)))-IFERROR(L1657,0))&gt;$D$19,MAX($D$16,IF((MAX($D$16,POWER((ABS(K1657)^2)/($I$5*MAX(F1657,0.1)^2),1/3)))&gt;IFERROR(L1657,0),MIN((MAX($D$16,POWER((ABS(K1657)^2)/($I$5*MAX(F1657,0.1)^2),1/3))),IFERROR(L1657,0)+(MIN(ABS(IFERROR(U1657,0))*$D$18,ABS((MAX($D$16,POWER((ABS(K1657)^2)/($I$5*MAX(F1657,0.1)^2),1/3)))-IFERROR(L1657,0))))),MAX((MAX($D$16,POWER((ABS(K1657)^2)/($I$5*MAX(F1657,0.1)^2),1/3))),IFERROR(L1657,0)-(MIN(ABS(IFERROR(U1657,0))*$D$18,ABS((MAX($D$16,POWER((ABS(K1657)^2)/($I$5*MAX(F1657,0.1)^2),1/3)))-IFERROR(L1657,0))))))),MAX($D$16,POWER((ABS(K1657)^2)/($I$5*MAX(F1657,0.1)^2),1/3))),MAX($D$16,IFERROR(L1657,0)))))))</f>
        <v/>
      </c>
      <c r="M1657">
        <f>((F1657)+(G1657)*(L1657))*(L1657)</f>
        <v/>
      </c>
      <c r="N1657">
        <f>(((F1657)+(G1657)*(L1657))*(L1657))/MAX((F1657)+2*(L1657)*SQRT(1+(G1657)^2),1E-6)</f>
        <v/>
      </c>
      <c r="O1657">
        <f>ABS(K1657)/MAX(((F1657)+(G1657)*(L1657))*(L1657),1E-6)</f>
        <v/>
      </c>
      <c r="P1657">
        <f>E1657+L1657</f>
        <v/>
      </c>
      <c r="Q1657">
        <f>P1657+((ABS(K1657)/MAX(((F1657)+(G1657)*(L1657))*(L1657),1E-6))^2)/(2*$I$5)</f>
        <v/>
      </c>
      <c r="R1657">
        <f>((ABS(K1657)*$D$6)/(MAX(((F1657)+(G1657)*(L1657))*(L1657),1E-6)*MAX(((((F1657)+(G1657)*(L1657))*(L1657))/MAX((F1657)+2*(L1657)*SQRT(1+(G1657)^2),1E-6))^(2/3),1E-6)))^2</f>
        <v/>
      </c>
      <c r="S1657">
        <f>ABS(ABS(K1657)/MAX(((F1657)+(G1657)*(L1657))*(L1657),1E-6))/SQRT($I$5*MAX((((F1657)+(G1657)*(L1657))*(L1657))/MAX((F1657)+2*(G1657)*(L1657),1E-6),1E-6))</f>
        <v/>
      </c>
      <c r="T1657">
        <f>((F1657)*(L1657)^2)/2+(G1657)*(L1657)^3/3+(ABS(K1657)^2)/($I$5*MAX(((F1657)+(G1657)*(L1657))*(L1657),1E-6))</f>
        <v/>
      </c>
      <c r="U1657">
        <f>IF($D$20=0,0,IFERROR(Q1656-(((R1656+R1657)/2)*J1657)-(IF(O1656&gt;O1657,$D$8*((O1656^2-O1657^2)/(2*$I$5)),$D$9*((O1657^2-O1656^2)/(2*$I$5)))+($D$10*(ABS(I1657)/90)*(MAX(O1656^2,O1657^2)/(2*$I$5))))-Q1657,0))</f>
        <v/>
      </c>
      <c r="V1657">
        <f>IF($D$20=0,1,IFERROR(IF(ROUND(S1657,3)=1,1,IF(AND(ABS(U1657)&lt;$D$19,S1657&gt;1),1,0)),0))</f>
        <v/>
      </c>
      <c r="W1657">
        <f>IF($D$20=0,IFERROR(W1658,MAX($D$16,POWER((ABS(K1657)^2)/($I$5*MAX(F1657,0.1)^2),1/3))),IF(IFERROR(AG1658,0)=0,IFERROR(W1658,MAX($D$16,POWER((ABS(K1657)^2)/($I$5*MAX(F1657,0.1)^2),1/3))),IF(OR(IFERROR(W1657,0)=0,IFERROR(AD1658,0)&gt;1),MAX($D$16,POWER((ABS(K1657)^2)/($I$5*MAX(F1657,0.1)^2),1/3)),IF(IFERROR(AF1657,0)&gt;0,MAX($D$16,IFERROR(W1657,0)+((IFERROR(AF1657,0))*$D$18*IF((IFERROR(AD1657,0))&lt;1,1,-1))),IF(IFERROR(AF1657,0)&lt;0,IF(ABS((MAX($D$16,POWER((ABS(K1657)^2)/($I$5*MAX(F1657,0.1)^2),1/3)))-IFERROR(W1657,0))&gt;$D$19,MAX($D$16,IF((MAX($D$16,POWER((ABS(K1657)^2)/($I$5*MAX(F1657,0.1)^2),1/3)))&gt;IFERROR(W1657,0),MIN((MAX($D$16,POWER((ABS(K1657)^2)/($I$5*MAX(F1657,0.1)^2),1/3))),IFERROR(W1657,0)+(MIN(ABS(IFERROR(AF1657,0))*$D$18,ABS((MAX($D$16,POWER((ABS(K1657)^2)/($I$5*MAX(F1657,0.1)^2),1/3)))-IFERROR(W1657,0))))),MAX((MAX($D$16,POWER((ABS(K1657)^2)/($I$5*MAX(F1657,0.1)^2),1/3))),IFERROR(W1657,0)-(MIN(ABS(IFERROR(AF1657,0))*$D$18,ABS((MAX($D$16,POWER((ABS(K1657)^2)/($I$5*MAX(F1657,0.1)^2),1/3)))-IFERROR(W1657,0))))))),MAX($D$16,POWER((ABS(K1657)^2)/($I$5*MAX(F1657,0.1)^2),1/3))),MAX($D$16,IFERROR(W1657,0)))))))</f>
        <v/>
      </c>
      <c r="X1657">
        <f>((F1657)+(G1657)*(W1657))*(W1657)</f>
        <v/>
      </c>
      <c r="Y1657">
        <f>(((F1657)+(G1657)*(W1657))*(W1657))/MAX((F1657)+2*(W1657)*SQRT(1+(G1657)^2),1E-6)</f>
        <v/>
      </c>
      <c r="Z1657">
        <f>ABS(K1657)/MAX(((F1657)+(G1657)*(W1657))*(W1657),1E-6)</f>
        <v/>
      </c>
      <c r="AA1657">
        <f>E1657+W1657</f>
        <v/>
      </c>
      <c r="AB1657">
        <f>AA1657+((ABS(K1657)/MAX(((F1657)+(G1657)*(W1657))*(W1657),1E-6))^2)/(2*$I$5)</f>
        <v/>
      </c>
      <c r="AC1657">
        <f>((ABS(K1657)*$D$6)/(MAX(((F1657)+(G1657)*(W1657))*(W1657),1E-6)*MAX(((((F1657)+(G1657)*(W1657))*(W1657))/MAX((F1657)+2*(W1657)*SQRT(1+(G1657)^2),1E-6))^(2/3),1E-6)))^2</f>
        <v/>
      </c>
      <c r="AD1657">
        <f>ABS(ABS(K1657)/MAX(((F1657)+(G1657)*(W1657))*(W1657),1E-6))/SQRT($I$5*MAX((((F1657)+(G1657)*(W1657))*(W1657))/MAX((F1657)+2*(G1657)*(W1657),1E-6),1E-6))</f>
        <v/>
      </c>
      <c r="AE1657">
        <f>((F1657)*(W1657)^2)/2+(G1657)*(W1657)^3/3+(ABS(K1657)^2)/($I$5*MAX(((F1657)+(G1657)*(W1657))*(W1657),1E-6))</f>
        <v/>
      </c>
      <c r="AF1657">
        <f>IF($D$20=0,0,IFERROR(AB1658+(((AC1657+AC1658)/2)*J1658)+(IF(Z1657&gt;Z1658,$D$8*((Z1657^2-Z1658^2)/(2*$I$5)),$D$9*((Z1658^2-Z1657^2)/(2*$I$5)))+($D$10*(ABS(I1658)/90)*(MAX(Z1657^2,Z1658^2)/(2*$I$5))))-AB1657,0))</f>
        <v/>
      </c>
      <c r="AG1657">
        <f>IF($D$20=0,1,IFERROR(IF(ROUND(AD1657,3)=1,1,IF(AND(ABS(AF1657)&lt;$D$19,AD1657&lt;1),1,0)),0))</f>
        <v/>
      </c>
      <c r="AH1657">
        <f>IFERROR(IF(V36="Supercritical",MAX($D$16,IFERROR(L1657,MAX($D$16,POWER((ABS(K1657)^2)/($I$5*MAX(F1657,0.1)^2),1/3)))),IF(V36="Subcritical",MAX($D$16,IFERROR(W1657,MAX($D$16,POWER((ABS(K1657)^2)/($I$5*MAX(F1657,0.1)^2),1/3)))),IF(AND(IFERROR(V1657,0)=1,IFERROR(AG1657,0)=1),IF(IFERROR(T1657,-1E99)&gt;=IFERROR(AE1657,-1E99),MAX($D$16,IFERROR(L1657,MAX($D$16,POWER((ABS(K1657)^2)/($I$5*MAX(F1657,0.1)^2),1/3)))),MAX($D$16,IFERROR(W1657,MAX($D$16,POWER((ABS(K1657)^2)/($I$5*MAX(F1657,0.1)^2),1/3))))),IF(IFERROR(V1657,0)=1,MAX($D$16,IFERROR(L1657,MAX($D$16,POWER((ABS(K1657)^2)/($I$5*MAX(F1657,0.1)^2),1/3)))),IF(IFERROR(AG1657,0)=1,MAX($D$16,IFERROR(W1657,MAX($D$16,POWER((ABS(K1657)^2)/($I$5*MAX(F1657,0.1)^2),1/3)))),MAX($D$16,POWER((ABS(K1657)^2)/($I$5*MAX(F1657,0.1)^2),1/3))))))),MAX($D$16,POWER((ABS(K1657)^2)/($I$5*MAX(F1657,0.1)^2),1/3)))</f>
        <v/>
      </c>
      <c r="AI1657">
        <f>E1657+AH1657</f>
        <v/>
      </c>
      <c r="AJ1657">
        <f>AI1657+((ABS(K1657)/MAX(((F1657)+(G1657)*(AH1657))*(AH1657),1E-6))^2)/(2*$I$5)</f>
        <v/>
      </c>
      <c r="AM1657" t="n">
        <v>0</v>
      </c>
      <c r="AN1657" t="n">
        <v>0</v>
      </c>
      <c r="AO1657">
        <f>AM1657+AN1657</f>
        <v/>
      </c>
      <c r="AP1657">
        <f>AP1656+AO1657</f>
        <v/>
      </c>
      <c r="AQ1657">
        <f>ABS(ABS(K1657)/MAX(((F1657)+(G1657)*(AH1657))*(AH1657),1E-6))/SQRT($I$5*MAX((((F1657)+(G1657)*(AH1657))*(AH1657))/MAX((F1657)+2*(G1657)*(AH1657),1E-6),1E-6))</f>
        <v/>
      </c>
      <c r="AR1657">
        <f>IF(AQ1657&lt;1,"Subcritical","Supercritical")</f>
        <v/>
      </c>
      <c r="AS1657">
        <f>((ABS(K1657)*$D$6)/(MAX(((F1657)+(G1657)*(AH1657))*(AH1657),1E-6)*MAX(((((F1657)+(G1657)*(AH1657))*(AH1657))/MAX((F1657)+2*(AH1657)*SQRT(1+(G1657)^2),1E-6))^(2/3),1E-6)))^2</f>
        <v/>
      </c>
    </row>
    <row r="1658">
      <c r="A1658" t="n">
        <v>11</v>
      </c>
      <c r="B1658" t="n">
        <v>9.986000000000001</v>
      </c>
      <c r="C1658" t="n">
        <v>616076.108</v>
      </c>
      <c r="D1658" t="n">
        <v>3096605.874</v>
      </c>
      <c r="E1658" t="n">
        <v>631.5</v>
      </c>
      <c r="F1658" t="n">
        <v>4.825</v>
      </c>
      <c r="G1658" t="n">
        <v>0</v>
      </c>
      <c r="H1658" t="inlineStr">
        <is>
          <t>Normal</t>
        </is>
      </c>
      <c r="I1658" t="n">
        <v>0.057</v>
      </c>
      <c r="J1658">
        <f>B1658-B1657</f>
        <v/>
      </c>
      <c r="K1658">
        <f>K1657+(AO1578 + AO1624)</f>
        <v/>
      </c>
      <c r="L1658">
        <f>IF($D$20=0,IFERROR(L1657,MAX($D$16,POWER((ABS(K1658)^2)/($I$5*MAX(F1658,0.1)^2),1/3))),IF(IFERROR(V1657,0)=0,IFERROR(L1657,MAX($D$16,POWER((ABS(K1658)^2)/($I$5*MAX(F1658,0.1)^2),1/3))),IF(OR(IFERROR(L1658,0)=0,IFERROR(S1657,0)&lt;1,IFERROR(S1658,0)&lt;1),MAX($D$16,POWER((ABS(K1658)^2)/($I$5*MAX(F1658,0.1)^2),1/3)),IF(IFERROR(U1658,0)&gt;0,MAX($D$16,IFERROR(L1658,0)+((IFERROR(U1658,0))*$D$18*IF((IFERROR(S1658,0))&lt;1,1,-1))),IF(IFERROR(U1658,0)&lt;0,IF(ABS((MAX($D$16,POWER((ABS(K1658)^2)/($I$5*MAX(F1658,0.1)^2),1/3)))-IFERROR(L1658,0))&gt;$D$19,MAX($D$16,IF((MAX($D$16,POWER((ABS(K1658)^2)/($I$5*MAX(F1658,0.1)^2),1/3)))&gt;IFERROR(L1658,0),MIN((MAX($D$16,POWER((ABS(K1658)^2)/($I$5*MAX(F1658,0.1)^2),1/3))),IFERROR(L1658,0)+(MIN(ABS(IFERROR(U1658,0))*$D$18,ABS((MAX($D$16,POWER((ABS(K1658)^2)/($I$5*MAX(F1658,0.1)^2),1/3)))-IFERROR(L1658,0))))),MAX((MAX($D$16,POWER((ABS(K1658)^2)/($I$5*MAX(F1658,0.1)^2),1/3))),IFERROR(L1658,0)-(MIN(ABS(IFERROR(U1658,0))*$D$18,ABS((MAX($D$16,POWER((ABS(K1658)^2)/($I$5*MAX(F1658,0.1)^2),1/3)))-IFERROR(L1658,0))))))),MAX($D$16,POWER((ABS(K1658)^2)/($I$5*MAX(F1658,0.1)^2),1/3))),MAX($D$16,IFERROR(L1658,0)))))))</f>
        <v/>
      </c>
      <c r="M1658">
        <f>((F1658)+(G1658)*(L1658))*(L1658)</f>
        <v/>
      </c>
      <c r="N1658">
        <f>(((F1658)+(G1658)*(L1658))*(L1658))/MAX((F1658)+2*(L1658)*SQRT(1+(G1658)^2),1E-6)</f>
        <v/>
      </c>
      <c r="O1658">
        <f>ABS(K1658)/MAX(((F1658)+(G1658)*(L1658))*(L1658),1E-6)</f>
        <v/>
      </c>
      <c r="P1658">
        <f>E1658+L1658</f>
        <v/>
      </c>
      <c r="Q1658">
        <f>P1658+((ABS(K1658)/MAX(((F1658)+(G1658)*(L1658))*(L1658),1E-6))^2)/(2*$I$5)</f>
        <v/>
      </c>
      <c r="R1658">
        <f>((ABS(K1658)*$D$6)/(MAX(((F1658)+(G1658)*(L1658))*(L1658),1E-6)*MAX(((((F1658)+(G1658)*(L1658))*(L1658))/MAX((F1658)+2*(L1658)*SQRT(1+(G1658)^2),1E-6))^(2/3),1E-6)))^2</f>
        <v/>
      </c>
      <c r="S1658">
        <f>ABS(ABS(K1658)/MAX(((F1658)+(G1658)*(L1658))*(L1658),1E-6))/SQRT($I$5*MAX((((F1658)+(G1658)*(L1658))*(L1658))/MAX((F1658)+2*(G1658)*(L1658),1E-6),1E-6))</f>
        <v/>
      </c>
      <c r="T1658">
        <f>((F1658)*(L1658)^2)/2+(G1658)*(L1658)^3/3+(ABS(K1658)^2)/($I$5*MAX(((F1658)+(G1658)*(L1658))*(L1658),1E-6))</f>
        <v/>
      </c>
      <c r="U1658">
        <f>IF($D$20=0,0,IFERROR(Q1657-(((R1657+R1658)/2)*J1658)-(IF(O1657&gt;O1658,$D$8*((O1657^2-O1658^2)/(2*$I$5)),$D$9*((O1658^2-O1657^2)/(2*$I$5)))+($D$10*(ABS(I1658)/90)*(MAX(O1657^2,O1658^2)/(2*$I$5))))-Q1658,0))</f>
        <v/>
      </c>
      <c r="V1658">
        <f>IF($D$20=0,1,IFERROR(IF(ROUND(S1658,3)=1,1,IF(AND(ABS(U1658)&lt;$D$19,S1658&gt;1),1,0)),0))</f>
        <v/>
      </c>
      <c r="W1658">
        <f>IF($D$20=0,IFERROR(W1659,MAX($D$16,POWER((ABS(K1658)^2)/($I$5*MAX(F1658,0.1)^2),1/3))),IF(IFERROR(AG1659,0)=0,IFERROR(W1659,MAX($D$16,POWER((ABS(K1658)^2)/($I$5*MAX(F1658,0.1)^2),1/3))),IF(OR(IFERROR(W1658,0)=0,IFERROR(AD1659,0)&gt;1),MAX($D$16,POWER((ABS(K1658)^2)/($I$5*MAX(F1658,0.1)^2),1/3)),IF(IFERROR(AF1658,0)&gt;0,MAX($D$16,IFERROR(W1658,0)+((IFERROR(AF1658,0))*$D$18*IF((IFERROR(AD1658,0))&lt;1,1,-1))),IF(IFERROR(AF1658,0)&lt;0,IF(ABS((MAX($D$16,POWER((ABS(K1658)^2)/($I$5*MAX(F1658,0.1)^2),1/3)))-IFERROR(W1658,0))&gt;$D$19,MAX($D$16,IF((MAX($D$16,POWER((ABS(K1658)^2)/($I$5*MAX(F1658,0.1)^2),1/3)))&gt;IFERROR(W1658,0),MIN((MAX($D$16,POWER((ABS(K1658)^2)/($I$5*MAX(F1658,0.1)^2),1/3))),IFERROR(W1658,0)+(MIN(ABS(IFERROR(AF1658,0))*$D$18,ABS((MAX($D$16,POWER((ABS(K1658)^2)/($I$5*MAX(F1658,0.1)^2),1/3)))-IFERROR(W1658,0))))),MAX((MAX($D$16,POWER((ABS(K1658)^2)/($I$5*MAX(F1658,0.1)^2),1/3))),IFERROR(W1658,0)-(MIN(ABS(IFERROR(AF1658,0))*$D$18,ABS((MAX($D$16,POWER((ABS(K1658)^2)/($I$5*MAX(F1658,0.1)^2),1/3)))-IFERROR(W1658,0))))))),MAX($D$16,POWER((ABS(K1658)^2)/($I$5*MAX(F1658,0.1)^2),1/3))),MAX($D$16,IFERROR(W1658,0)))))))</f>
        <v/>
      </c>
      <c r="X1658">
        <f>((F1658)+(G1658)*(W1658))*(W1658)</f>
        <v/>
      </c>
      <c r="Y1658">
        <f>(((F1658)+(G1658)*(W1658))*(W1658))/MAX((F1658)+2*(W1658)*SQRT(1+(G1658)^2),1E-6)</f>
        <v/>
      </c>
      <c r="Z1658">
        <f>ABS(K1658)/MAX(((F1658)+(G1658)*(W1658))*(W1658),1E-6)</f>
        <v/>
      </c>
      <c r="AA1658">
        <f>E1658+W1658</f>
        <v/>
      </c>
      <c r="AB1658">
        <f>AA1658+((ABS(K1658)/MAX(((F1658)+(G1658)*(W1658))*(W1658),1E-6))^2)/(2*$I$5)</f>
        <v/>
      </c>
      <c r="AC1658">
        <f>((ABS(K1658)*$D$6)/(MAX(((F1658)+(G1658)*(W1658))*(W1658),1E-6)*MAX(((((F1658)+(G1658)*(W1658))*(W1658))/MAX((F1658)+2*(W1658)*SQRT(1+(G1658)^2),1E-6))^(2/3),1E-6)))^2</f>
        <v/>
      </c>
      <c r="AD1658">
        <f>ABS(ABS(K1658)/MAX(((F1658)+(G1658)*(W1658))*(W1658),1E-6))/SQRT($I$5*MAX((((F1658)+(G1658)*(W1658))*(W1658))/MAX((F1658)+2*(G1658)*(W1658),1E-6),1E-6))</f>
        <v/>
      </c>
      <c r="AE1658">
        <f>((F1658)*(W1658)^2)/2+(G1658)*(W1658)^3/3+(ABS(K1658)^2)/($I$5*MAX(((F1658)+(G1658)*(W1658))*(W1658),1E-6))</f>
        <v/>
      </c>
      <c r="AF1658">
        <f>IF($D$20=0,0,IFERROR(AB1659+(((AC1658+AC1659)/2)*J1659)+(IF(Z1658&gt;Z1659,$D$8*((Z1658^2-Z1659^2)/(2*$I$5)),$D$9*((Z1659^2-Z1658^2)/(2*$I$5)))+($D$10*(ABS(I1659)/90)*(MAX(Z1658^2,Z1659^2)/(2*$I$5))))-AB1658,0))</f>
        <v/>
      </c>
      <c r="AG1658">
        <f>IF($D$20=0,1,IFERROR(IF(ROUND(AD1658,3)=1,1,IF(AND(ABS(AF1658)&lt;$D$19,AD1658&lt;1),1,0)),0))</f>
        <v/>
      </c>
      <c r="AH1658">
        <f>IFERROR(IF(V36="Supercritical",MAX($D$16,IFERROR(L1658,MAX($D$16,POWER((ABS(K1658)^2)/($I$5*MAX(F1658,0.1)^2),1/3)))),IF(V36="Subcritical",MAX($D$16,IFERROR(W1658,MAX($D$16,POWER((ABS(K1658)^2)/($I$5*MAX(F1658,0.1)^2),1/3)))),IF(AND(IFERROR(V1658,0)=1,IFERROR(AG1658,0)=1),IF(IFERROR(T1658,-1E99)&gt;=IFERROR(AE1658,-1E99),MAX($D$16,IFERROR(L1658,MAX($D$16,POWER((ABS(K1658)^2)/($I$5*MAX(F1658,0.1)^2),1/3)))),MAX($D$16,IFERROR(W1658,MAX($D$16,POWER((ABS(K1658)^2)/($I$5*MAX(F1658,0.1)^2),1/3))))),IF(IFERROR(V1658,0)=1,MAX($D$16,IFERROR(L1658,MAX($D$16,POWER((ABS(K1658)^2)/($I$5*MAX(F1658,0.1)^2),1/3)))),IF(IFERROR(AG1658,0)=1,MAX($D$16,IFERROR(W1658,MAX($D$16,POWER((ABS(K1658)^2)/($I$5*MAX(F1658,0.1)^2),1/3)))),MAX($D$16,POWER((ABS(K1658)^2)/($I$5*MAX(F1658,0.1)^2),1/3))))))),MAX($D$16,POWER((ABS(K1658)^2)/($I$5*MAX(F1658,0.1)^2),1/3)))</f>
        <v/>
      </c>
      <c r="AI1658">
        <f>E1658+AH1658</f>
        <v/>
      </c>
      <c r="AJ1658">
        <f>AI1658+((ABS(K1658)/MAX(((F1658)+(G1658)*(AH1658))*(AH1658),1E-6))^2)/(2*$I$5)</f>
        <v/>
      </c>
      <c r="AM1658" t="n">
        <v>0</v>
      </c>
      <c r="AN1658" t="n">
        <v>0</v>
      </c>
      <c r="AO1658">
        <f>AM1658+AN1658</f>
        <v/>
      </c>
      <c r="AP1658">
        <f>AP1657+AO1658</f>
        <v/>
      </c>
      <c r="AQ1658">
        <f>ABS(ABS(K1658)/MAX(((F1658)+(G1658)*(AH1658))*(AH1658),1E-6))/SQRT($I$5*MAX((((F1658)+(G1658)*(AH1658))*(AH1658))/MAX((F1658)+2*(G1658)*(AH1658),1E-6),1E-6))</f>
        <v/>
      </c>
      <c r="AR1658">
        <f>IF(AQ1658&lt;1,"Subcritical","Supercritical")</f>
        <v/>
      </c>
      <c r="AS1658">
        <f>((ABS(K1658)*$D$6)/(MAX(((F1658)+(G1658)*(AH1658))*(AH1658),1E-6)*MAX(((((F1658)+(G1658)*(AH1658))*(AH1658))/MAX((F1658)+2*(AH1658)*SQRT(1+(G1658)^2),1E-6))^(2/3),1E-6)))^2</f>
        <v/>
      </c>
    </row>
    <row r="1659">
      <c r="A1659" t="n">
        <v>12</v>
      </c>
      <c r="B1659" t="n">
        <v>10.986</v>
      </c>
      <c r="C1659" t="n">
        <v>616076.145</v>
      </c>
      <c r="D1659" t="n">
        <v>3096604.875</v>
      </c>
      <c r="E1659" t="n">
        <v>631.5</v>
      </c>
      <c r="F1659" t="n">
        <v>4.934</v>
      </c>
      <c r="G1659" t="n">
        <v>0</v>
      </c>
      <c r="H1659" t="inlineStr">
        <is>
          <t>Normal</t>
        </is>
      </c>
      <c r="I1659" t="n">
        <v>0.055</v>
      </c>
      <c r="J1659">
        <f>B1659-B1658</f>
        <v/>
      </c>
      <c r="K1659">
        <f>K1658+(AO1579 + AO1625)</f>
        <v/>
      </c>
      <c r="L1659">
        <f>IF($D$20=0,IFERROR(L1658,MAX($D$16,POWER((ABS(K1659)^2)/($I$5*MAX(F1659,0.1)^2),1/3))),IF(IFERROR(V1658,0)=0,IFERROR(L1658,MAX($D$16,POWER((ABS(K1659)^2)/($I$5*MAX(F1659,0.1)^2),1/3))),IF(OR(IFERROR(L1659,0)=0,IFERROR(S1658,0)&lt;1,IFERROR(S1659,0)&lt;1),MAX($D$16,POWER((ABS(K1659)^2)/($I$5*MAX(F1659,0.1)^2),1/3)),IF(IFERROR(U1659,0)&gt;0,MAX($D$16,IFERROR(L1659,0)+((IFERROR(U1659,0))*$D$18*IF((IFERROR(S1659,0))&lt;1,1,-1))),IF(IFERROR(U1659,0)&lt;0,IF(ABS((MAX($D$16,POWER((ABS(K1659)^2)/($I$5*MAX(F1659,0.1)^2),1/3)))-IFERROR(L1659,0))&gt;$D$19,MAX($D$16,IF((MAX($D$16,POWER((ABS(K1659)^2)/($I$5*MAX(F1659,0.1)^2),1/3)))&gt;IFERROR(L1659,0),MIN((MAX($D$16,POWER((ABS(K1659)^2)/($I$5*MAX(F1659,0.1)^2),1/3))),IFERROR(L1659,0)+(MIN(ABS(IFERROR(U1659,0))*$D$18,ABS((MAX($D$16,POWER((ABS(K1659)^2)/($I$5*MAX(F1659,0.1)^2),1/3)))-IFERROR(L1659,0))))),MAX((MAX($D$16,POWER((ABS(K1659)^2)/($I$5*MAX(F1659,0.1)^2),1/3))),IFERROR(L1659,0)-(MIN(ABS(IFERROR(U1659,0))*$D$18,ABS((MAX($D$16,POWER((ABS(K1659)^2)/($I$5*MAX(F1659,0.1)^2),1/3)))-IFERROR(L1659,0))))))),MAX($D$16,POWER((ABS(K1659)^2)/($I$5*MAX(F1659,0.1)^2),1/3))),MAX($D$16,IFERROR(L1659,0)))))))</f>
        <v/>
      </c>
      <c r="M1659">
        <f>((F1659)+(G1659)*(L1659))*(L1659)</f>
        <v/>
      </c>
      <c r="N1659">
        <f>(((F1659)+(G1659)*(L1659))*(L1659))/MAX((F1659)+2*(L1659)*SQRT(1+(G1659)^2),1E-6)</f>
        <v/>
      </c>
      <c r="O1659">
        <f>ABS(K1659)/MAX(((F1659)+(G1659)*(L1659))*(L1659),1E-6)</f>
        <v/>
      </c>
      <c r="P1659">
        <f>E1659+L1659</f>
        <v/>
      </c>
      <c r="Q1659">
        <f>P1659+((ABS(K1659)/MAX(((F1659)+(G1659)*(L1659))*(L1659),1E-6))^2)/(2*$I$5)</f>
        <v/>
      </c>
      <c r="R1659">
        <f>((ABS(K1659)*$D$6)/(MAX(((F1659)+(G1659)*(L1659))*(L1659),1E-6)*MAX(((((F1659)+(G1659)*(L1659))*(L1659))/MAX((F1659)+2*(L1659)*SQRT(1+(G1659)^2),1E-6))^(2/3),1E-6)))^2</f>
        <v/>
      </c>
      <c r="S1659">
        <f>ABS(ABS(K1659)/MAX(((F1659)+(G1659)*(L1659))*(L1659),1E-6))/SQRT($I$5*MAX((((F1659)+(G1659)*(L1659))*(L1659))/MAX((F1659)+2*(G1659)*(L1659),1E-6),1E-6))</f>
        <v/>
      </c>
      <c r="T1659">
        <f>((F1659)*(L1659)^2)/2+(G1659)*(L1659)^3/3+(ABS(K1659)^2)/($I$5*MAX(((F1659)+(G1659)*(L1659))*(L1659),1E-6))</f>
        <v/>
      </c>
      <c r="U1659">
        <f>IF($D$20=0,0,IFERROR(Q1658-(((R1658+R1659)/2)*J1659)-(IF(O1658&gt;O1659,$D$8*((O1658^2-O1659^2)/(2*$I$5)),$D$9*((O1659^2-O1658^2)/(2*$I$5)))+($D$10*(ABS(I1659)/90)*(MAX(O1658^2,O1659^2)/(2*$I$5))))-Q1659,0))</f>
        <v/>
      </c>
      <c r="V1659">
        <f>IF($D$20=0,1,IFERROR(IF(ROUND(S1659,3)=1,1,IF(AND(ABS(U1659)&lt;$D$19,S1659&gt;1),1,0)),0))</f>
        <v/>
      </c>
      <c r="W1659">
        <f>IF($D$20=0,IFERROR(W1660,MAX($D$16,POWER((ABS(K1659)^2)/($I$5*MAX(F1659,0.1)^2),1/3))),IF(IFERROR(AG1660,0)=0,IFERROR(W1660,MAX($D$16,POWER((ABS(K1659)^2)/($I$5*MAX(F1659,0.1)^2),1/3))),IF(OR(IFERROR(W1659,0)=0,IFERROR(AD1660,0)&gt;1),MAX($D$16,POWER((ABS(K1659)^2)/($I$5*MAX(F1659,0.1)^2),1/3)),IF(IFERROR(AF1659,0)&gt;0,MAX($D$16,IFERROR(W1659,0)+((IFERROR(AF1659,0))*$D$18*IF((IFERROR(AD1659,0))&lt;1,1,-1))),IF(IFERROR(AF1659,0)&lt;0,IF(ABS((MAX($D$16,POWER((ABS(K1659)^2)/($I$5*MAX(F1659,0.1)^2),1/3)))-IFERROR(W1659,0))&gt;$D$19,MAX($D$16,IF((MAX($D$16,POWER((ABS(K1659)^2)/($I$5*MAX(F1659,0.1)^2),1/3)))&gt;IFERROR(W1659,0),MIN((MAX($D$16,POWER((ABS(K1659)^2)/($I$5*MAX(F1659,0.1)^2),1/3))),IFERROR(W1659,0)+(MIN(ABS(IFERROR(AF1659,0))*$D$18,ABS((MAX($D$16,POWER((ABS(K1659)^2)/($I$5*MAX(F1659,0.1)^2),1/3)))-IFERROR(W1659,0))))),MAX((MAX($D$16,POWER((ABS(K1659)^2)/($I$5*MAX(F1659,0.1)^2),1/3))),IFERROR(W1659,0)-(MIN(ABS(IFERROR(AF1659,0))*$D$18,ABS((MAX($D$16,POWER((ABS(K1659)^2)/($I$5*MAX(F1659,0.1)^2),1/3)))-IFERROR(W1659,0))))))),MAX($D$16,POWER((ABS(K1659)^2)/($I$5*MAX(F1659,0.1)^2),1/3))),MAX($D$16,IFERROR(W1659,0)))))))</f>
        <v/>
      </c>
      <c r="X1659">
        <f>((F1659)+(G1659)*(W1659))*(W1659)</f>
        <v/>
      </c>
      <c r="Y1659">
        <f>(((F1659)+(G1659)*(W1659))*(W1659))/MAX((F1659)+2*(W1659)*SQRT(1+(G1659)^2),1E-6)</f>
        <v/>
      </c>
      <c r="Z1659">
        <f>ABS(K1659)/MAX(((F1659)+(G1659)*(W1659))*(W1659),1E-6)</f>
        <v/>
      </c>
      <c r="AA1659">
        <f>E1659+W1659</f>
        <v/>
      </c>
      <c r="AB1659">
        <f>AA1659+((ABS(K1659)/MAX(((F1659)+(G1659)*(W1659))*(W1659),1E-6))^2)/(2*$I$5)</f>
        <v/>
      </c>
      <c r="AC1659">
        <f>((ABS(K1659)*$D$6)/(MAX(((F1659)+(G1659)*(W1659))*(W1659),1E-6)*MAX(((((F1659)+(G1659)*(W1659))*(W1659))/MAX((F1659)+2*(W1659)*SQRT(1+(G1659)^2),1E-6))^(2/3),1E-6)))^2</f>
        <v/>
      </c>
      <c r="AD1659">
        <f>ABS(ABS(K1659)/MAX(((F1659)+(G1659)*(W1659))*(W1659),1E-6))/SQRT($I$5*MAX((((F1659)+(G1659)*(W1659))*(W1659))/MAX((F1659)+2*(G1659)*(W1659),1E-6),1E-6))</f>
        <v/>
      </c>
      <c r="AE1659">
        <f>((F1659)*(W1659)^2)/2+(G1659)*(W1659)^3/3+(ABS(K1659)^2)/($I$5*MAX(((F1659)+(G1659)*(W1659))*(W1659),1E-6))</f>
        <v/>
      </c>
      <c r="AF1659">
        <f>IF($D$20=0,0,IFERROR(AB1660+(((AC1659+AC1660)/2)*J1660)+(IF(Z1659&gt;Z1660,$D$8*((Z1659^2-Z1660^2)/(2*$I$5)),$D$9*((Z1660^2-Z1659^2)/(2*$I$5)))+($D$10*(ABS(I1660)/90)*(MAX(Z1659^2,Z1660^2)/(2*$I$5))))-AB1659,0))</f>
        <v/>
      </c>
      <c r="AG1659">
        <f>IF($D$20=0,1,IFERROR(IF(ROUND(AD1659,3)=1,1,IF(AND(ABS(AF1659)&lt;$D$19,AD1659&lt;1),1,0)),0))</f>
        <v/>
      </c>
      <c r="AH1659">
        <f>IFERROR(IF(V36="Supercritical",MAX($D$16,IFERROR(L1659,MAX($D$16,POWER((ABS(K1659)^2)/($I$5*MAX(F1659,0.1)^2),1/3)))),IF(V36="Subcritical",MAX($D$16,IFERROR(W1659,MAX($D$16,POWER((ABS(K1659)^2)/($I$5*MAX(F1659,0.1)^2),1/3)))),IF(AND(IFERROR(V1659,0)=1,IFERROR(AG1659,0)=1),IF(IFERROR(T1659,-1E99)&gt;=IFERROR(AE1659,-1E99),MAX($D$16,IFERROR(L1659,MAX($D$16,POWER((ABS(K1659)^2)/($I$5*MAX(F1659,0.1)^2),1/3)))),MAX($D$16,IFERROR(W1659,MAX($D$16,POWER((ABS(K1659)^2)/($I$5*MAX(F1659,0.1)^2),1/3))))),IF(IFERROR(V1659,0)=1,MAX($D$16,IFERROR(L1659,MAX($D$16,POWER((ABS(K1659)^2)/($I$5*MAX(F1659,0.1)^2),1/3)))),IF(IFERROR(AG1659,0)=1,MAX($D$16,IFERROR(W1659,MAX($D$16,POWER((ABS(K1659)^2)/($I$5*MAX(F1659,0.1)^2),1/3)))),MAX($D$16,POWER((ABS(K1659)^2)/($I$5*MAX(F1659,0.1)^2),1/3))))))),MAX($D$16,POWER((ABS(K1659)^2)/($I$5*MAX(F1659,0.1)^2),1/3)))</f>
        <v/>
      </c>
      <c r="AI1659">
        <f>E1659+AH1659</f>
        <v/>
      </c>
      <c r="AJ1659">
        <f>AI1659+((ABS(K1659)/MAX(((F1659)+(G1659)*(AH1659))*(AH1659),1E-6))^2)/(2*$I$5)</f>
        <v/>
      </c>
      <c r="AM1659" t="n">
        <v>0</v>
      </c>
      <c r="AN1659" t="n">
        <v>0</v>
      </c>
      <c r="AO1659">
        <f>AM1659+AN1659</f>
        <v/>
      </c>
      <c r="AP1659">
        <f>AP1658+AO1659</f>
        <v/>
      </c>
      <c r="AQ1659">
        <f>ABS(ABS(K1659)/MAX(((F1659)+(G1659)*(AH1659))*(AH1659),1E-6))/SQRT($I$5*MAX((((F1659)+(G1659)*(AH1659))*(AH1659))/MAX((F1659)+2*(G1659)*(AH1659),1E-6),1E-6))</f>
        <v/>
      </c>
      <c r="AR1659">
        <f>IF(AQ1659&lt;1,"Subcritical","Supercritical")</f>
        <v/>
      </c>
      <c r="AS1659">
        <f>((ABS(K1659)*$D$6)/(MAX(((F1659)+(G1659)*(AH1659))*(AH1659),1E-6)*MAX(((((F1659)+(G1659)*(AH1659))*(AH1659))/MAX((F1659)+2*(AH1659)*SQRT(1+(G1659)^2),1E-6))^(2/3),1E-6)))^2</f>
        <v/>
      </c>
    </row>
    <row r="1660">
      <c r="A1660" t="n">
        <v>13</v>
      </c>
      <c r="B1660" t="n">
        <v>11.987</v>
      </c>
      <c r="C1660" t="n">
        <v>616076.183</v>
      </c>
      <c r="D1660" t="n">
        <v>3096603.875</v>
      </c>
      <c r="E1660" t="n">
        <v>631.5</v>
      </c>
      <c r="F1660" t="n">
        <v>5.043</v>
      </c>
      <c r="G1660" t="n">
        <v>0</v>
      </c>
      <c r="H1660" t="inlineStr">
        <is>
          <t>Normal</t>
        </is>
      </c>
      <c r="I1660" t="n">
        <v>0.002</v>
      </c>
      <c r="J1660">
        <f>B1660-B1659</f>
        <v/>
      </c>
      <c r="K1660">
        <f>K1659+(AO1580 + AO1626)</f>
        <v/>
      </c>
      <c r="L1660">
        <f>IF($D$20=0,IFERROR(L1659,MAX($D$16,POWER((ABS(K1660)^2)/($I$5*MAX(F1660,0.1)^2),1/3))),IF(IFERROR(V1659,0)=0,IFERROR(L1659,MAX($D$16,POWER((ABS(K1660)^2)/($I$5*MAX(F1660,0.1)^2),1/3))),IF(OR(IFERROR(L1660,0)=0,IFERROR(S1659,0)&lt;1,IFERROR(S1660,0)&lt;1),MAX($D$16,POWER((ABS(K1660)^2)/($I$5*MAX(F1660,0.1)^2),1/3)),IF(IFERROR(U1660,0)&gt;0,MAX($D$16,IFERROR(L1660,0)+((IFERROR(U1660,0))*$D$18*IF((IFERROR(S1660,0))&lt;1,1,-1))),IF(IFERROR(U1660,0)&lt;0,IF(ABS((MAX($D$16,POWER((ABS(K1660)^2)/($I$5*MAX(F1660,0.1)^2),1/3)))-IFERROR(L1660,0))&gt;$D$19,MAX($D$16,IF((MAX($D$16,POWER((ABS(K1660)^2)/($I$5*MAX(F1660,0.1)^2),1/3)))&gt;IFERROR(L1660,0),MIN((MAX($D$16,POWER((ABS(K1660)^2)/($I$5*MAX(F1660,0.1)^2),1/3))),IFERROR(L1660,0)+(MIN(ABS(IFERROR(U1660,0))*$D$18,ABS((MAX($D$16,POWER((ABS(K1660)^2)/($I$5*MAX(F1660,0.1)^2),1/3)))-IFERROR(L1660,0))))),MAX((MAX($D$16,POWER((ABS(K1660)^2)/($I$5*MAX(F1660,0.1)^2),1/3))),IFERROR(L1660,0)-(MIN(ABS(IFERROR(U1660,0))*$D$18,ABS((MAX($D$16,POWER((ABS(K1660)^2)/($I$5*MAX(F1660,0.1)^2),1/3)))-IFERROR(L1660,0))))))),MAX($D$16,POWER((ABS(K1660)^2)/($I$5*MAX(F1660,0.1)^2),1/3))),MAX($D$16,IFERROR(L1660,0)))))))</f>
        <v/>
      </c>
      <c r="M1660">
        <f>((F1660)+(G1660)*(L1660))*(L1660)</f>
        <v/>
      </c>
      <c r="N1660">
        <f>(((F1660)+(G1660)*(L1660))*(L1660))/MAX((F1660)+2*(L1660)*SQRT(1+(G1660)^2),1E-6)</f>
        <v/>
      </c>
      <c r="O1660">
        <f>ABS(K1660)/MAX(((F1660)+(G1660)*(L1660))*(L1660),1E-6)</f>
        <v/>
      </c>
      <c r="P1660">
        <f>E1660+L1660</f>
        <v/>
      </c>
      <c r="Q1660">
        <f>P1660+((ABS(K1660)/MAX(((F1660)+(G1660)*(L1660))*(L1660),1E-6))^2)/(2*$I$5)</f>
        <v/>
      </c>
      <c r="R1660">
        <f>((ABS(K1660)*$D$6)/(MAX(((F1660)+(G1660)*(L1660))*(L1660),1E-6)*MAX(((((F1660)+(G1660)*(L1660))*(L1660))/MAX((F1660)+2*(L1660)*SQRT(1+(G1660)^2),1E-6))^(2/3),1E-6)))^2</f>
        <v/>
      </c>
      <c r="S1660">
        <f>ABS(ABS(K1660)/MAX(((F1660)+(G1660)*(L1660))*(L1660),1E-6))/SQRT($I$5*MAX((((F1660)+(G1660)*(L1660))*(L1660))/MAX((F1660)+2*(G1660)*(L1660),1E-6),1E-6))</f>
        <v/>
      </c>
      <c r="T1660">
        <f>((F1660)*(L1660)^2)/2+(G1660)*(L1660)^3/3+(ABS(K1660)^2)/($I$5*MAX(((F1660)+(G1660)*(L1660))*(L1660),1E-6))</f>
        <v/>
      </c>
      <c r="U1660">
        <f>IF($D$20=0,0,IFERROR(Q1659-(((R1659+R1660)/2)*J1660)-(IF(O1659&gt;O1660,$D$8*((O1659^2-O1660^2)/(2*$I$5)),$D$9*((O1660^2-O1659^2)/(2*$I$5)))+($D$10*(ABS(I1660)/90)*(MAX(O1659^2,O1660^2)/(2*$I$5))))-Q1660,0))</f>
        <v/>
      </c>
      <c r="V1660">
        <f>IF($D$20=0,1,IFERROR(IF(ROUND(S1660,3)=1,1,IF(AND(ABS(U1660)&lt;$D$19,S1660&gt;1),1,0)),0))</f>
        <v/>
      </c>
      <c r="W1660">
        <f>IF($D$20=0,IFERROR(W1661,MAX($D$16,POWER((ABS(K1660)^2)/($I$5*MAX(F1660,0.1)^2),1/3))),IF(IFERROR(AG1661,0)=0,IFERROR(W1661,MAX($D$16,POWER((ABS(K1660)^2)/($I$5*MAX(F1660,0.1)^2),1/3))),IF(OR(IFERROR(W1660,0)=0,IFERROR(AD1661,0)&gt;1),MAX($D$16,POWER((ABS(K1660)^2)/($I$5*MAX(F1660,0.1)^2),1/3)),IF(IFERROR(AF1660,0)&gt;0,MAX($D$16,IFERROR(W1660,0)+((IFERROR(AF1660,0))*$D$18*IF((IFERROR(AD1660,0))&lt;1,1,-1))),IF(IFERROR(AF1660,0)&lt;0,IF(ABS((MAX($D$16,POWER((ABS(K1660)^2)/($I$5*MAX(F1660,0.1)^2),1/3)))-IFERROR(W1660,0))&gt;$D$19,MAX($D$16,IF((MAX($D$16,POWER((ABS(K1660)^2)/($I$5*MAX(F1660,0.1)^2),1/3)))&gt;IFERROR(W1660,0),MIN((MAX($D$16,POWER((ABS(K1660)^2)/($I$5*MAX(F1660,0.1)^2),1/3))),IFERROR(W1660,0)+(MIN(ABS(IFERROR(AF1660,0))*$D$18,ABS((MAX($D$16,POWER((ABS(K1660)^2)/($I$5*MAX(F1660,0.1)^2),1/3)))-IFERROR(W1660,0))))),MAX((MAX($D$16,POWER((ABS(K1660)^2)/($I$5*MAX(F1660,0.1)^2),1/3))),IFERROR(W1660,0)-(MIN(ABS(IFERROR(AF1660,0))*$D$18,ABS((MAX($D$16,POWER((ABS(K1660)^2)/($I$5*MAX(F1660,0.1)^2),1/3)))-IFERROR(W1660,0))))))),MAX($D$16,POWER((ABS(K1660)^2)/($I$5*MAX(F1660,0.1)^2),1/3))),MAX($D$16,IFERROR(W1660,0)))))))</f>
        <v/>
      </c>
      <c r="X1660">
        <f>((F1660)+(G1660)*(W1660))*(W1660)</f>
        <v/>
      </c>
      <c r="Y1660">
        <f>(((F1660)+(G1660)*(W1660))*(W1660))/MAX((F1660)+2*(W1660)*SQRT(1+(G1660)^2),1E-6)</f>
        <v/>
      </c>
      <c r="Z1660">
        <f>ABS(K1660)/MAX(((F1660)+(G1660)*(W1660))*(W1660),1E-6)</f>
        <v/>
      </c>
      <c r="AA1660">
        <f>E1660+W1660</f>
        <v/>
      </c>
      <c r="AB1660">
        <f>AA1660+((ABS(K1660)/MAX(((F1660)+(G1660)*(W1660))*(W1660),1E-6))^2)/(2*$I$5)</f>
        <v/>
      </c>
      <c r="AC1660">
        <f>((ABS(K1660)*$D$6)/(MAX(((F1660)+(G1660)*(W1660))*(W1660),1E-6)*MAX(((((F1660)+(G1660)*(W1660))*(W1660))/MAX((F1660)+2*(W1660)*SQRT(1+(G1660)^2),1E-6))^(2/3),1E-6)))^2</f>
        <v/>
      </c>
      <c r="AD1660">
        <f>ABS(ABS(K1660)/MAX(((F1660)+(G1660)*(W1660))*(W1660),1E-6))/SQRT($I$5*MAX((((F1660)+(G1660)*(W1660))*(W1660))/MAX((F1660)+2*(G1660)*(W1660),1E-6),1E-6))</f>
        <v/>
      </c>
      <c r="AE1660">
        <f>((F1660)*(W1660)^2)/2+(G1660)*(W1660)^3/3+(ABS(K1660)^2)/($I$5*MAX(((F1660)+(G1660)*(W1660))*(W1660),1E-6))</f>
        <v/>
      </c>
      <c r="AF1660">
        <f>IF($D$20=0,0,IFERROR(AB1661+(((AC1660+AC1661)/2)*J1661)+(IF(Z1660&gt;Z1661,$D$8*((Z1660^2-Z1661^2)/(2*$I$5)),$D$9*((Z1661^2-Z1660^2)/(2*$I$5)))+($D$10*(ABS(I1661)/90)*(MAX(Z1660^2,Z1661^2)/(2*$I$5))))-AB1660,0))</f>
        <v/>
      </c>
      <c r="AG1660">
        <f>IF($D$20=0,1,IFERROR(IF(ROUND(AD1660,3)=1,1,IF(AND(ABS(AF1660)&lt;$D$19,AD1660&lt;1),1,0)),0))</f>
        <v/>
      </c>
      <c r="AH1660">
        <f>IFERROR(IF(V36="Supercritical",MAX($D$16,IFERROR(L1660,MAX($D$16,POWER((ABS(K1660)^2)/($I$5*MAX(F1660,0.1)^2),1/3)))),IF(V36="Subcritical",MAX($D$16,IFERROR(W1660,MAX($D$16,POWER((ABS(K1660)^2)/($I$5*MAX(F1660,0.1)^2),1/3)))),IF(AND(IFERROR(V1660,0)=1,IFERROR(AG1660,0)=1),IF(IFERROR(T1660,-1E99)&gt;=IFERROR(AE1660,-1E99),MAX($D$16,IFERROR(L1660,MAX($D$16,POWER((ABS(K1660)^2)/($I$5*MAX(F1660,0.1)^2),1/3)))),MAX($D$16,IFERROR(W1660,MAX($D$16,POWER((ABS(K1660)^2)/($I$5*MAX(F1660,0.1)^2),1/3))))),IF(IFERROR(V1660,0)=1,MAX($D$16,IFERROR(L1660,MAX($D$16,POWER((ABS(K1660)^2)/($I$5*MAX(F1660,0.1)^2),1/3)))),IF(IFERROR(AG1660,0)=1,MAX($D$16,IFERROR(W1660,MAX($D$16,POWER((ABS(K1660)^2)/($I$5*MAX(F1660,0.1)^2),1/3)))),MAX($D$16,POWER((ABS(K1660)^2)/($I$5*MAX(F1660,0.1)^2),1/3))))))),MAX($D$16,POWER((ABS(K1660)^2)/($I$5*MAX(F1660,0.1)^2),1/3)))</f>
        <v/>
      </c>
      <c r="AI1660">
        <f>E1660+AH1660</f>
        <v/>
      </c>
      <c r="AJ1660">
        <f>AI1660+((ABS(K1660)/MAX(((F1660)+(G1660)*(AH1660))*(AH1660),1E-6))^2)/(2*$I$5)</f>
        <v/>
      </c>
      <c r="AM1660" t="n">
        <v>0</v>
      </c>
      <c r="AN1660" t="n">
        <v>0</v>
      </c>
      <c r="AO1660">
        <f>AM1660+AN1660</f>
        <v/>
      </c>
      <c r="AP1660">
        <f>AP1659+AO1660</f>
        <v/>
      </c>
      <c r="AQ1660">
        <f>ABS(ABS(K1660)/MAX(((F1660)+(G1660)*(AH1660))*(AH1660),1E-6))/SQRT($I$5*MAX((((F1660)+(G1660)*(AH1660))*(AH1660))/MAX((F1660)+2*(G1660)*(AH1660),1E-6),1E-6))</f>
        <v/>
      </c>
      <c r="AR1660">
        <f>IF(AQ1660&lt;1,"Subcritical","Supercritical")</f>
        <v/>
      </c>
      <c r="AS1660">
        <f>((ABS(K1660)*$D$6)/(MAX(((F1660)+(G1660)*(AH1660))*(AH1660),1E-6)*MAX(((((F1660)+(G1660)*(AH1660))*(AH1660))/MAX((F1660)+2*(AH1660)*SQRT(1+(G1660)^2),1E-6))^(2/3),1E-6)))^2</f>
        <v/>
      </c>
    </row>
    <row r="1661">
      <c r="A1661" t="n">
        <v>14</v>
      </c>
      <c r="B1661" t="n">
        <v>12.986</v>
      </c>
      <c r="C1661" t="n">
        <v>616076.221</v>
      </c>
      <c r="D1661" t="n">
        <v>3096602.876</v>
      </c>
      <c r="E1661" t="n">
        <v>631.5</v>
      </c>
      <c r="F1661" t="n">
        <v>5.152</v>
      </c>
      <c r="G1661" t="n">
        <v>0</v>
      </c>
      <c r="H1661" t="inlineStr">
        <is>
          <t>Normal</t>
        </is>
      </c>
      <c r="I1661" t="n">
        <v>0.057</v>
      </c>
      <c r="J1661">
        <f>B1661-B1660</f>
        <v/>
      </c>
      <c r="K1661">
        <f>K1660+(AO1581 + AO1627)</f>
        <v/>
      </c>
      <c r="L1661">
        <f>IF($D$20=0,IFERROR(L1660,MAX($D$16,POWER((ABS(K1661)^2)/($I$5*MAX(F1661,0.1)^2),1/3))),IF(IFERROR(V1660,0)=0,IFERROR(L1660,MAX($D$16,POWER((ABS(K1661)^2)/($I$5*MAX(F1661,0.1)^2),1/3))),IF(OR(IFERROR(L1661,0)=0,IFERROR(S1660,0)&lt;1,IFERROR(S1661,0)&lt;1),MAX($D$16,POWER((ABS(K1661)^2)/($I$5*MAX(F1661,0.1)^2),1/3)),IF(IFERROR(U1661,0)&gt;0,MAX($D$16,IFERROR(L1661,0)+((IFERROR(U1661,0))*$D$18*IF((IFERROR(S1661,0))&lt;1,1,-1))),IF(IFERROR(U1661,0)&lt;0,IF(ABS((MAX($D$16,POWER((ABS(K1661)^2)/($I$5*MAX(F1661,0.1)^2),1/3)))-IFERROR(L1661,0))&gt;$D$19,MAX($D$16,IF((MAX($D$16,POWER((ABS(K1661)^2)/($I$5*MAX(F1661,0.1)^2),1/3)))&gt;IFERROR(L1661,0),MIN((MAX($D$16,POWER((ABS(K1661)^2)/($I$5*MAX(F1661,0.1)^2),1/3))),IFERROR(L1661,0)+(MIN(ABS(IFERROR(U1661,0))*$D$18,ABS((MAX($D$16,POWER((ABS(K1661)^2)/($I$5*MAX(F1661,0.1)^2),1/3)))-IFERROR(L1661,0))))),MAX((MAX($D$16,POWER((ABS(K1661)^2)/($I$5*MAX(F1661,0.1)^2),1/3))),IFERROR(L1661,0)-(MIN(ABS(IFERROR(U1661,0))*$D$18,ABS((MAX($D$16,POWER((ABS(K1661)^2)/($I$5*MAX(F1661,0.1)^2),1/3)))-IFERROR(L1661,0))))))),MAX($D$16,POWER((ABS(K1661)^2)/($I$5*MAX(F1661,0.1)^2),1/3))),MAX($D$16,IFERROR(L1661,0)))))))</f>
        <v/>
      </c>
      <c r="M1661">
        <f>((F1661)+(G1661)*(L1661))*(L1661)</f>
        <v/>
      </c>
      <c r="N1661">
        <f>(((F1661)+(G1661)*(L1661))*(L1661))/MAX((F1661)+2*(L1661)*SQRT(1+(G1661)^2),1E-6)</f>
        <v/>
      </c>
      <c r="O1661">
        <f>ABS(K1661)/MAX(((F1661)+(G1661)*(L1661))*(L1661),1E-6)</f>
        <v/>
      </c>
      <c r="P1661">
        <f>E1661+L1661</f>
        <v/>
      </c>
      <c r="Q1661">
        <f>P1661+((ABS(K1661)/MAX(((F1661)+(G1661)*(L1661))*(L1661),1E-6))^2)/(2*$I$5)</f>
        <v/>
      </c>
      <c r="R1661">
        <f>((ABS(K1661)*$D$6)/(MAX(((F1661)+(G1661)*(L1661))*(L1661),1E-6)*MAX(((((F1661)+(G1661)*(L1661))*(L1661))/MAX((F1661)+2*(L1661)*SQRT(1+(G1661)^2),1E-6))^(2/3),1E-6)))^2</f>
        <v/>
      </c>
      <c r="S1661">
        <f>ABS(ABS(K1661)/MAX(((F1661)+(G1661)*(L1661))*(L1661),1E-6))/SQRT($I$5*MAX((((F1661)+(G1661)*(L1661))*(L1661))/MAX((F1661)+2*(G1661)*(L1661),1E-6),1E-6))</f>
        <v/>
      </c>
      <c r="T1661">
        <f>((F1661)*(L1661)^2)/2+(G1661)*(L1661)^3/3+(ABS(K1661)^2)/($I$5*MAX(((F1661)+(G1661)*(L1661))*(L1661),1E-6))</f>
        <v/>
      </c>
      <c r="U1661">
        <f>IF($D$20=0,0,IFERROR(Q1660-(((R1660+R1661)/2)*J1661)-(IF(O1660&gt;O1661,$D$8*((O1660^2-O1661^2)/(2*$I$5)),$D$9*((O1661^2-O1660^2)/(2*$I$5)))+($D$10*(ABS(I1661)/90)*(MAX(O1660^2,O1661^2)/(2*$I$5))))-Q1661,0))</f>
        <v/>
      </c>
      <c r="V1661">
        <f>IF($D$20=0,1,IFERROR(IF(ROUND(S1661,3)=1,1,IF(AND(ABS(U1661)&lt;$D$19,S1661&gt;1),1,0)),0))</f>
        <v/>
      </c>
      <c r="W1661">
        <f>IF($D$20=0,IFERROR(W1662,MAX($D$16,POWER((ABS(K1661)^2)/($I$5*MAX(F1661,0.1)^2),1/3))),IF(IFERROR(AG1662,0)=0,IFERROR(W1662,MAX($D$16,POWER((ABS(K1661)^2)/($I$5*MAX(F1661,0.1)^2),1/3))),IF(OR(IFERROR(W1661,0)=0,IFERROR(AD1662,0)&gt;1),MAX($D$16,POWER((ABS(K1661)^2)/($I$5*MAX(F1661,0.1)^2),1/3)),IF(IFERROR(AF1661,0)&gt;0,MAX($D$16,IFERROR(W1661,0)+((IFERROR(AF1661,0))*$D$18*IF((IFERROR(AD1661,0))&lt;1,1,-1))),IF(IFERROR(AF1661,0)&lt;0,IF(ABS((MAX($D$16,POWER((ABS(K1661)^2)/($I$5*MAX(F1661,0.1)^2),1/3)))-IFERROR(W1661,0))&gt;$D$19,MAX($D$16,IF((MAX($D$16,POWER((ABS(K1661)^2)/($I$5*MAX(F1661,0.1)^2),1/3)))&gt;IFERROR(W1661,0),MIN((MAX($D$16,POWER((ABS(K1661)^2)/($I$5*MAX(F1661,0.1)^2),1/3))),IFERROR(W1661,0)+(MIN(ABS(IFERROR(AF1661,0))*$D$18,ABS((MAX($D$16,POWER((ABS(K1661)^2)/($I$5*MAX(F1661,0.1)^2),1/3)))-IFERROR(W1661,0))))),MAX((MAX($D$16,POWER((ABS(K1661)^2)/($I$5*MAX(F1661,0.1)^2),1/3))),IFERROR(W1661,0)-(MIN(ABS(IFERROR(AF1661,0))*$D$18,ABS((MAX($D$16,POWER((ABS(K1661)^2)/($I$5*MAX(F1661,0.1)^2),1/3)))-IFERROR(W1661,0))))))),MAX($D$16,POWER((ABS(K1661)^2)/($I$5*MAX(F1661,0.1)^2),1/3))),MAX($D$16,IFERROR(W1661,0)))))))</f>
        <v/>
      </c>
      <c r="X1661">
        <f>((F1661)+(G1661)*(W1661))*(W1661)</f>
        <v/>
      </c>
      <c r="Y1661">
        <f>(((F1661)+(G1661)*(W1661))*(W1661))/MAX((F1661)+2*(W1661)*SQRT(1+(G1661)^2),1E-6)</f>
        <v/>
      </c>
      <c r="Z1661">
        <f>ABS(K1661)/MAX(((F1661)+(G1661)*(W1661))*(W1661),1E-6)</f>
        <v/>
      </c>
      <c r="AA1661">
        <f>E1661+W1661</f>
        <v/>
      </c>
      <c r="AB1661">
        <f>AA1661+((ABS(K1661)/MAX(((F1661)+(G1661)*(W1661))*(W1661),1E-6))^2)/(2*$I$5)</f>
        <v/>
      </c>
      <c r="AC1661">
        <f>((ABS(K1661)*$D$6)/(MAX(((F1661)+(G1661)*(W1661))*(W1661),1E-6)*MAX(((((F1661)+(G1661)*(W1661))*(W1661))/MAX((F1661)+2*(W1661)*SQRT(1+(G1661)^2),1E-6))^(2/3),1E-6)))^2</f>
        <v/>
      </c>
      <c r="AD1661">
        <f>ABS(ABS(K1661)/MAX(((F1661)+(G1661)*(W1661))*(W1661),1E-6))/SQRT($I$5*MAX((((F1661)+(G1661)*(W1661))*(W1661))/MAX((F1661)+2*(G1661)*(W1661),1E-6),1E-6))</f>
        <v/>
      </c>
      <c r="AE1661">
        <f>((F1661)*(W1661)^2)/2+(G1661)*(W1661)^3/3+(ABS(K1661)^2)/($I$5*MAX(((F1661)+(G1661)*(W1661))*(W1661),1E-6))</f>
        <v/>
      </c>
      <c r="AF1661">
        <f>IF($D$20=0,0,IFERROR(AB1662+(((AC1661+AC1662)/2)*J1662)+(IF(Z1661&gt;Z1662,$D$8*((Z1661^2-Z1662^2)/(2*$I$5)),$D$9*((Z1662^2-Z1661^2)/(2*$I$5)))+($D$10*(ABS(I1662)/90)*(MAX(Z1661^2,Z1662^2)/(2*$I$5))))-AB1661,0))</f>
        <v/>
      </c>
      <c r="AG1661">
        <f>IF($D$20=0,1,IFERROR(IF(ROUND(AD1661,3)=1,1,IF(AND(ABS(AF1661)&lt;$D$19,AD1661&lt;1),1,0)),0))</f>
        <v/>
      </c>
      <c r="AH1661">
        <f>IFERROR(IF(V36="Supercritical",MAX($D$16,IFERROR(L1661,MAX($D$16,POWER((ABS(K1661)^2)/($I$5*MAX(F1661,0.1)^2),1/3)))),IF(V36="Subcritical",MAX($D$16,IFERROR(W1661,MAX($D$16,POWER((ABS(K1661)^2)/($I$5*MAX(F1661,0.1)^2),1/3)))),IF(AND(IFERROR(V1661,0)=1,IFERROR(AG1661,0)=1),IF(IFERROR(T1661,-1E99)&gt;=IFERROR(AE1661,-1E99),MAX($D$16,IFERROR(L1661,MAX($D$16,POWER((ABS(K1661)^2)/($I$5*MAX(F1661,0.1)^2),1/3)))),MAX($D$16,IFERROR(W1661,MAX($D$16,POWER((ABS(K1661)^2)/($I$5*MAX(F1661,0.1)^2),1/3))))),IF(IFERROR(V1661,0)=1,MAX($D$16,IFERROR(L1661,MAX($D$16,POWER((ABS(K1661)^2)/($I$5*MAX(F1661,0.1)^2),1/3)))),IF(IFERROR(AG1661,0)=1,MAX($D$16,IFERROR(W1661,MAX($D$16,POWER((ABS(K1661)^2)/($I$5*MAX(F1661,0.1)^2),1/3)))),MAX($D$16,POWER((ABS(K1661)^2)/($I$5*MAX(F1661,0.1)^2),1/3))))))),MAX($D$16,POWER((ABS(K1661)^2)/($I$5*MAX(F1661,0.1)^2),1/3)))</f>
        <v/>
      </c>
      <c r="AI1661">
        <f>E1661+AH1661</f>
        <v/>
      </c>
      <c r="AJ1661">
        <f>AI1661+((ABS(K1661)/MAX(((F1661)+(G1661)*(AH1661))*(AH1661),1E-6))^2)/(2*$I$5)</f>
        <v/>
      </c>
      <c r="AM1661" t="n">
        <v>0</v>
      </c>
      <c r="AN1661" t="n">
        <v>0</v>
      </c>
      <c r="AO1661">
        <f>AM1661+AN1661</f>
        <v/>
      </c>
      <c r="AP1661">
        <f>AP1660+AO1661</f>
        <v/>
      </c>
      <c r="AQ1661">
        <f>ABS(ABS(K1661)/MAX(((F1661)+(G1661)*(AH1661))*(AH1661),1E-6))/SQRT($I$5*MAX((((F1661)+(G1661)*(AH1661))*(AH1661))/MAX((F1661)+2*(G1661)*(AH1661),1E-6),1E-6))</f>
        <v/>
      </c>
      <c r="AR1661">
        <f>IF(AQ1661&lt;1,"Subcritical","Supercritical")</f>
        <v/>
      </c>
      <c r="AS1661">
        <f>((ABS(K1661)*$D$6)/(MAX(((F1661)+(G1661)*(AH1661))*(AH1661),1E-6)*MAX(((((F1661)+(G1661)*(AH1661))*(AH1661))/MAX((F1661)+2*(AH1661)*SQRT(1+(G1661)^2),1E-6))^(2/3),1E-6)))^2</f>
        <v/>
      </c>
    </row>
    <row r="1662">
      <c r="A1662" t="n">
        <v>15</v>
      </c>
      <c r="B1662" t="n">
        <v>13.986</v>
      </c>
      <c r="C1662" t="n">
        <v>616076.258</v>
      </c>
      <c r="D1662" t="n">
        <v>3096601.877</v>
      </c>
      <c r="E1662" t="n">
        <v>631.5</v>
      </c>
      <c r="F1662" t="n">
        <v>5.261</v>
      </c>
      <c r="G1662" t="n">
        <v>0</v>
      </c>
      <c r="H1662" t="inlineStr">
        <is>
          <t>Normal</t>
        </is>
      </c>
      <c r="I1662" t="n">
        <v>0.055</v>
      </c>
      <c r="J1662">
        <f>B1662-B1661</f>
        <v/>
      </c>
      <c r="K1662">
        <f>K1661+(AO1582 + AO1628)</f>
        <v/>
      </c>
      <c r="L1662">
        <f>IF($D$20=0,IFERROR(L1661,MAX($D$16,POWER((ABS(K1662)^2)/($I$5*MAX(F1662,0.1)^2),1/3))),IF(IFERROR(V1661,0)=0,IFERROR(L1661,MAX($D$16,POWER((ABS(K1662)^2)/($I$5*MAX(F1662,0.1)^2),1/3))),IF(OR(IFERROR(L1662,0)=0,IFERROR(S1661,0)&lt;1,IFERROR(S1662,0)&lt;1),MAX($D$16,POWER((ABS(K1662)^2)/($I$5*MAX(F1662,0.1)^2),1/3)),IF(IFERROR(U1662,0)&gt;0,MAX($D$16,IFERROR(L1662,0)+((IFERROR(U1662,0))*$D$18*IF((IFERROR(S1662,0))&lt;1,1,-1))),IF(IFERROR(U1662,0)&lt;0,IF(ABS((MAX($D$16,POWER((ABS(K1662)^2)/($I$5*MAX(F1662,0.1)^2),1/3)))-IFERROR(L1662,0))&gt;$D$19,MAX($D$16,IF((MAX($D$16,POWER((ABS(K1662)^2)/($I$5*MAX(F1662,0.1)^2),1/3)))&gt;IFERROR(L1662,0),MIN((MAX($D$16,POWER((ABS(K1662)^2)/($I$5*MAX(F1662,0.1)^2),1/3))),IFERROR(L1662,0)+(MIN(ABS(IFERROR(U1662,0))*$D$18,ABS((MAX($D$16,POWER((ABS(K1662)^2)/($I$5*MAX(F1662,0.1)^2),1/3)))-IFERROR(L1662,0))))),MAX((MAX($D$16,POWER((ABS(K1662)^2)/($I$5*MAX(F1662,0.1)^2),1/3))),IFERROR(L1662,0)-(MIN(ABS(IFERROR(U1662,0))*$D$18,ABS((MAX($D$16,POWER((ABS(K1662)^2)/($I$5*MAX(F1662,0.1)^2),1/3)))-IFERROR(L1662,0))))))),MAX($D$16,POWER((ABS(K1662)^2)/($I$5*MAX(F1662,0.1)^2),1/3))),MAX($D$16,IFERROR(L1662,0)))))))</f>
        <v/>
      </c>
      <c r="M1662">
        <f>((F1662)+(G1662)*(L1662))*(L1662)</f>
        <v/>
      </c>
      <c r="N1662">
        <f>(((F1662)+(G1662)*(L1662))*(L1662))/MAX((F1662)+2*(L1662)*SQRT(1+(G1662)^2),1E-6)</f>
        <v/>
      </c>
      <c r="O1662">
        <f>ABS(K1662)/MAX(((F1662)+(G1662)*(L1662))*(L1662),1E-6)</f>
        <v/>
      </c>
      <c r="P1662">
        <f>E1662+L1662</f>
        <v/>
      </c>
      <c r="Q1662">
        <f>P1662+((ABS(K1662)/MAX(((F1662)+(G1662)*(L1662))*(L1662),1E-6))^2)/(2*$I$5)</f>
        <v/>
      </c>
      <c r="R1662">
        <f>((ABS(K1662)*$D$6)/(MAX(((F1662)+(G1662)*(L1662))*(L1662),1E-6)*MAX(((((F1662)+(G1662)*(L1662))*(L1662))/MAX((F1662)+2*(L1662)*SQRT(1+(G1662)^2),1E-6))^(2/3),1E-6)))^2</f>
        <v/>
      </c>
      <c r="S1662">
        <f>ABS(ABS(K1662)/MAX(((F1662)+(G1662)*(L1662))*(L1662),1E-6))/SQRT($I$5*MAX((((F1662)+(G1662)*(L1662))*(L1662))/MAX((F1662)+2*(G1662)*(L1662),1E-6),1E-6))</f>
        <v/>
      </c>
      <c r="T1662">
        <f>((F1662)*(L1662)^2)/2+(G1662)*(L1662)^3/3+(ABS(K1662)^2)/($I$5*MAX(((F1662)+(G1662)*(L1662))*(L1662),1E-6))</f>
        <v/>
      </c>
      <c r="U1662">
        <f>IF($D$20=0,0,IFERROR(Q1661-(((R1661+R1662)/2)*J1662)-(IF(O1661&gt;O1662,$D$8*((O1661^2-O1662^2)/(2*$I$5)),$D$9*((O1662^2-O1661^2)/(2*$I$5)))+($D$10*(ABS(I1662)/90)*(MAX(O1661^2,O1662^2)/(2*$I$5))))-Q1662,0))</f>
        <v/>
      </c>
      <c r="V1662">
        <f>IF($D$20=0,1,IFERROR(IF(ROUND(S1662,3)=1,1,IF(AND(ABS(U1662)&lt;$D$19,S1662&gt;1),1,0)),0))</f>
        <v/>
      </c>
      <c r="W1662">
        <f>IF($D$20=0,IFERROR(W1663,MAX($D$16,POWER((ABS(K1662)^2)/($I$5*MAX(F1662,0.1)^2),1/3))),IF(IFERROR(AG1663,0)=0,IFERROR(W1663,MAX($D$16,POWER((ABS(K1662)^2)/($I$5*MAX(F1662,0.1)^2),1/3))),IF(OR(IFERROR(W1662,0)=0,IFERROR(AD1663,0)&gt;1),MAX($D$16,POWER((ABS(K1662)^2)/($I$5*MAX(F1662,0.1)^2),1/3)),IF(IFERROR(AF1662,0)&gt;0,MAX($D$16,IFERROR(W1662,0)+((IFERROR(AF1662,0))*$D$18*IF((IFERROR(AD1662,0))&lt;1,1,-1))),IF(IFERROR(AF1662,0)&lt;0,IF(ABS((MAX($D$16,POWER((ABS(K1662)^2)/($I$5*MAX(F1662,0.1)^2),1/3)))-IFERROR(W1662,0))&gt;$D$19,MAX($D$16,IF((MAX($D$16,POWER((ABS(K1662)^2)/($I$5*MAX(F1662,0.1)^2),1/3)))&gt;IFERROR(W1662,0),MIN((MAX($D$16,POWER((ABS(K1662)^2)/($I$5*MAX(F1662,0.1)^2),1/3))),IFERROR(W1662,0)+(MIN(ABS(IFERROR(AF1662,0))*$D$18,ABS((MAX($D$16,POWER((ABS(K1662)^2)/($I$5*MAX(F1662,0.1)^2),1/3)))-IFERROR(W1662,0))))),MAX((MAX($D$16,POWER((ABS(K1662)^2)/($I$5*MAX(F1662,0.1)^2),1/3))),IFERROR(W1662,0)-(MIN(ABS(IFERROR(AF1662,0))*$D$18,ABS((MAX($D$16,POWER((ABS(K1662)^2)/($I$5*MAX(F1662,0.1)^2),1/3)))-IFERROR(W1662,0))))))),MAX($D$16,POWER((ABS(K1662)^2)/($I$5*MAX(F1662,0.1)^2),1/3))),MAX($D$16,IFERROR(W1662,0)))))))</f>
        <v/>
      </c>
      <c r="X1662">
        <f>((F1662)+(G1662)*(W1662))*(W1662)</f>
        <v/>
      </c>
      <c r="Y1662">
        <f>(((F1662)+(G1662)*(W1662))*(W1662))/MAX((F1662)+2*(W1662)*SQRT(1+(G1662)^2),1E-6)</f>
        <v/>
      </c>
      <c r="Z1662">
        <f>ABS(K1662)/MAX(((F1662)+(G1662)*(W1662))*(W1662),1E-6)</f>
        <v/>
      </c>
      <c r="AA1662">
        <f>E1662+W1662</f>
        <v/>
      </c>
      <c r="AB1662">
        <f>AA1662+((ABS(K1662)/MAX(((F1662)+(G1662)*(W1662))*(W1662),1E-6))^2)/(2*$I$5)</f>
        <v/>
      </c>
      <c r="AC1662">
        <f>((ABS(K1662)*$D$6)/(MAX(((F1662)+(G1662)*(W1662))*(W1662),1E-6)*MAX(((((F1662)+(G1662)*(W1662))*(W1662))/MAX((F1662)+2*(W1662)*SQRT(1+(G1662)^2),1E-6))^(2/3),1E-6)))^2</f>
        <v/>
      </c>
      <c r="AD1662">
        <f>ABS(ABS(K1662)/MAX(((F1662)+(G1662)*(W1662))*(W1662),1E-6))/SQRT($I$5*MAX((((F1662)+(G1662)*(W1662))*(W1662))/MAX((F1662)+2*(G1662)*(W1662),1E-6),1E-6))</f>
        <v/>
      </c>
      <c r="AE1662">
        <f>((F1662)*(W1662)^2)/2+(G1662)*(W1662)^3/3+(ABS(K1662)^2)/($I$5*MAX(((F1662)+(G1662)*(W1662))*(W1662),1E-6))</f>
        <v/>
      </c>
      <c r="AF1662">
        <f>IF($D$20=0,0,IFERROR(AB1663+(((AC1662+AC1663)/2)*J1663)+(IF(Z1662&gt;Z1663,$D$8*((Z1662^2-Z1663^2)/(2*$I$5)),$D$9*((Z1663^2-Z1662^2)/(2*$I$5)))+($D$10*(ABS(I1663)/90)*(MAX(Z1662^2,Z1663^2)/(2*$I$5))))-AB1662,0))</f>
        <v/>
      </c>
      <c r="AG1662">
        <f>IF($D$20=0,1,IFERROR(IF(ROUND(AD1662,3)=1,1,IF(AND(ABS(AF1662)&lt;$D$19,AD1662&lt;1),1,0)),0))</f>
        <v/>
      </c>
      <c r="AH1662">
        <f>IFERROR(IF(V36="Supercritical",MAX($D$16,IFERROR(L1662,MAX($D$16,POWER((ABS(K1662)^2)/($I$5*MAX(F1662,0.1)^2),1/3)))),IF(V36="Subcritical",MAX($D$16,IFERROR(W1662,MAX($D$16,POWER((ABS(K1662)^2)/($I$5*MAX(F1662,0.1)^2),1/3)))),IF(AND(IFERROR(V1662,0)=1,IFERROR(AG1662,0)=1),IF(IFERROR(T1662,-1E99)&gt;=IFERROR(AE1662,-1E99),MAX($D$16,IFERROR(L1662,MAX($D$16,POWER((ABS(K1662)^2)/($I$5*MAX(F1662,0.1)^2),1/3)))),MAX($D$16,IFERROR(W1662,MAX($D$16,POWER((ABS(K1662)^2)/($I$5*MAX(F1662,0.1)^2),1/3))))),IF(IFERROR(V1662,0)=1,MAX($D$16,IFERROR(L1662,MAX($D$16,POWER((ABS(K1662)^2)/($I$5*MAX(F1662,0.1)^2),1/3)))),IF(IFERROR(AG1662,0)=1,MAX($D$16,IFERROR(W1662,MAX($D$16,POWER((ABS(K1662)^2)/($I$5*MAX(F1662,0.1)^2),1/3)))),MAX($D$16,POWER((ABS(K1662)^2)/($I$5*MAX(F1662,0.1)^2),1/3))))))),MAX($D$16,POWER((ABS(K1662)^2)/($I$5*MAX(F1662,0.1)^2),1/3)))</f>
        <v/>
      </c>
      <c r="AI1662">
        <f>E1662+AH1662</f>
        <v/>
      </c>
      <c r="AJ1662">
        <f>AI1662+((ABS(K1662)/MAX(((F1662)+(G1662)*(AH1662))*(AH1662),1E-6))^2)/(2*$I$5)</f>
        <v/>
      </c>
      <c r="AM1662" t="n">
        <v>0</v>
      </c>
      <c r="AN1662" t="n">
        <v>0</v>
      </c>
      <c r="AO1662">
        <f>AM1662+AN1662</f>
        <v/>
      </c>
      <c r="AP1662">
        <f>AP1661+AO1662</f>
        <v/>
      </c>
      <c r="AQ1662">
        <f>ABS(ABS(K1662)/MAX(((F1662)+(G1662)*(AH1662))*(AH1662),1E-6))/SQRT($I$5*MAX((((F1662)+(G1662)*(AH1662))*(AH1662))/MAX((F1662)+2*(G1662)*(AH1662),1E-6),1E-6))</f>
        <v/>
      </c>
      <c r="AR1662">
        <f>IF(AQ1662&lt;1,"Subcritical","Supercritical")</f>
        <v/>
      </c>
      <c r="AS1662">
        <f>((ABS(K1662)*$D$6)/(MAX(((F1662)+(G1662)*(AH1662))*(AH1662),1E-6)*MAX(((((F1662)+(G1662)*(AH1662))*(AH1662))/MAX((F1662)+2*(AH1662)*SQRT(1+(G1662)^2),1E-6))^(2/3),1E-6)))^2</f>
        <v/>
      </c>
    </row>
    <row r="1663">
      <c r="A1663" t="n">
        <v>16</v>
      </c>
      <c r="B1663" t="n">
        <v>14.987</v>
      </c>
      <c r="C1663" t="n">
        <v>616076.296</v>
      </c>
      <c r="D1663" t="n">
        <v>3096600.877</v>
      </c>
      <c r="E1663" t="n">
        <v>631.5</v>
      </c>
      <c r="F1663" t="n">
        <v>5.37</v>
      </c>
      <c r="G1663" t="n">
        <v>0</v>
      </c>
      <c r="H1663" t="inlineStr">
        <is>
          <t>Normal</t>
        </is>
      </c>
      <c r="I1663" t="n">
        <v>0.002</v>
      </c>
      <c r="J1663">
        <f>B1663-B1662</f>
        <v/>
      </c>
      <c r="K1663">
        <f>K1662+(AO1583 + AO1629)</f>
        <v/>
      </c>
      <c r="L1663">
        <f>IF($D$20=0,IFERROR(L1662,MAX($D$16,POWER((ABS(K1663)^2)/($I$5*MAX(F1663,0.1)^2),1/3))),IF(IFERROR(V1662,0)=0,IFERROR(L1662,MAX($D$16,POWER((ABS(K1663)^2)/($I$5*MAX(F1663,0.1)^2),1/3))),IF(OR(IFERROR(L1663,0)=0,IFERROR(S1662,0)&lt;1,IFERROR(S1663,0)&lt;1),MAX($D$16,POWER((ABS(K1663)^2)/($I$5*MAX(F1663,0.1)^2),1/3)),IF(IFERROR(U1663,0)&gt;0,MAX($D$16,IFERROR(L1663,0)+((IFERROR(U1663,0))*$D$18*IF((IFERROR(S1663,0))&lt;1,1,-1))),IF(IFERROR(U1663,0)&lt;0,IF(ABS((MAX($D$16,POWER((ABS(K1663)^2)/($I$5*MAX(F1663,0.1)^2),1/3)))-IFERROR(L1663,0))&gt;$D$19,MAX($D$16,IF((MAX($D$16,POWER((ABS(K1663)^2)/($I$5*MAX(F1663,0.1)^2),1/3)))&gt;IFERROR(L1663,0),MIN((MAX($D$16,POWER((ABS(K1663)^2)/($I$5*MAX(F1663,0.1)^2),1/3))),IFERROR(L1663,0)+(MIN(ABS(IFERROR(U1663,0))*$D$18,ABS((MAX($D$16,POWER((ABS(K1663)^2)/($I$5*MAX(F1663,0.1)^2),1/3)))-IFERROR(L1663,0))))),MAX((MAX($D$16,POWER((ABS(K1663)^2)/($I$5*MAX(F1663,0.1)^2),1/3))),IFERROR(L1663,0)-(MIN(ABS(IFERROR(U1663,0))*$D$18,ABS((MAX($D$16,POWER((ABS(K1663)^2)/($I$5*MAX(F1663,0.1)^2),1/3)))-IFERROR(L1663,0))))))),MAX($D$16,POWER((ABS(K1663)^2)/($I$5*MAX(F1663,0.1)^2),1/3))),MAX($D$16,IFERROR(L1663,0)))))))</f>
        <v/>
      </c>
      <c r="M1663">
        <f>((F1663)+(G1663)*(L1663))*(L1663)</f>
        <v/>
      </c>
      <c r="N1663">
        <f>(((F1663)+(G1663)*(L1663))*(L1663))/MAX((F1663)+2*(L1663)*SQRT(1+(G1663)^2),1E-6)</f>
        <v/>
      </c>
      <c r="O1663">
        <f>ABS(K1663)/MAX(((F1663)+(G1663)*(L1663))*(L1663),1E-6)</f>
        <v/>
      </c>
      <c r="P1663">
        <f>E1663+L1663</f>
        <v/>
      </c>
      <c r="Q1663">
        <f>P1663+((ABS(K1663)/MAX(((F1663)+(G1663)*(L1663))*(L1663),1E-6))^2)/(2*$I$5)</f>
        <v/>
      </c>
      <c r="R1663">
        <f>((ABS(K1663)*$D$6)/(MAX(((F1663)+(G1663)*(L1663))*(L1663),1E-6)*MAX(((((F1663)+(G1663)*(L1663))*(L1663))/MAX((F1663)+2*(L1663)*SQRT(1+(G1663)^2),1E-6))^(2/3),1E-6)))^2</f>
        <v/>
      </c>
      <c r="S1663">
        <f>ABS(ABS(K1663)/MAX(((F1663)+(G1663)*(L1663))*(L1663),1E-6))/SQRT($I$5*MAX((((F1663)+(G1663)*(L1663))*(L1663))/MAX((F1663)+2*(G1663)*(L1663),1E-6),1E-6))</f>
        <v/>
      </c>
      <c r="T1663">
        <f>((F1663)*(L1663)^2)/2+(G1663)*(L1663)^3/3+(ABS(K1663)^2)/($I$5*MAX(((F1663)+(G1663)*(L1663))*(L1663),1E-6))</f>
        <v/>
      </c>
      <c r="U1663">
        <f>IF($D$20=0,0,IFERROR(Q1662-(((R1662+R1663)/2)*J1663)-(IF(O1662&gt;O1663,$D$8*((O1662^2-O1663^2)/(2*$I$5)),$D$9*((O1663^2-O1662^2)/(2*$I$5)))+($D$10*(ABS(I1663)/90)*(MAX(O1662^2,O1663^2)/(2*$I$5))))-Q1663,0))</f>
        <v/>
      </c>
      <c r="V1663">
        <f>IF($D$20=0,1,IFERROR(IF(ROUND(S1663,3)=1,1,IF(AND(ABS(U1663)&lt;$D$19,S1663&gt;1),1,0)),0))</f>
        <v/>
      </c>
      <c r="W1663">
        <f>IF($D$20=0,IFERROR(W1664,MAX($D$16,POWER((ABS(K1663)^2)/($I$5*MAX(F1663,0.1)^2),1/3))),IF(IFERROR(AG1664,0)=0,IFERROR(W1664,MAX($D$16,POWER((ABS(K1663)^2)/($I$5*MAX(F1663,0.1)^2),1/3))),IF(OR(IFERROR(W1663,0)=0,IFERROR(AD1664,0)&gt;1),MAX($D$16,POWER((ABS(K1663)^2)/($I$5*MAX(F1663,0.1)^2),1/3)),IF(IFERROR(AF1663,0)&gt;0,MAX($D$16,IFERROR(W1663,0)+((IFERROR(AF1663,0))*$D$18*IF((IFERROR(AD1663,0))&lt;1,1,-1))),IF(IFERROR(AF1663,0)&lt;0,IF(ABS((MAX($D$16,POWER((ABS(K1663)^2)/($I$5*MAX(F1663,0.1)^2),1/3)))-IFERROR(W1663,0))&gt;$D$19,MAX($D$16,IF((MAX($D$16,POWER((ABS(K1663)^2)/($I$5*MAX(F1663,0.1)^2),1/3)))&gt;IFERROR(W1663,0),MIN((MAX($D$16,POWER((ABS(K1663)^2)/($I$5*MAX(F1663,0.1)^2),1/3))),IFERROR(W1663,0)+(MIN(ABS(IFERROR(AF1663,0))*$D$18,ABS((MAX($D$16,POWER((ABS(K1663)^2)/($I$5*MAX(F1663,0.1)^2),1/3)))-IFERROR(W1663,0))))),MAX((MAX($D$16,POWER((ABS(K1663)^2)/($I$5*MAX(F1663,0.1)^2),1/3))),IFERROR(W1663,0)-(MIN(ABS(IFERROR(AF1663,0))*$D$18,ABS((MAX($D$16,POWER((ABS(K1663)^2)/($I$5*MAX(F1663,0.1)^2),1/3)))-IFERROR(W1663,0))))))),MAX($D$16,POWER((ABS(K1663)^2)/($I$5*MAX(F1663,0.1)^2),1/3))),MAX($D$16,IFERROR(W1663,0)))))))</f>
        <v/>
      </c>
      <c r="X1663">
        <f>((F1663)+(G1663)*(W1663))*(W1663)</f>
        <v/>
      </c>
      <c r="Y1663">
        <f>(((F1663)+(G1663)*(W1663))*(W1663))/MAX((F1663)+2*(W1663)*SQRT(1+(G1663)^2),1E-6)</f>
        <v/>
      </c>
      <c r="Z1663">
        <f>ABS(K1663)/MAX(((F1663)+(G1663)*(W1663))*(W1663),1E-6)</f>
        <v/>
      </c>
      <c r="AA1663">
        <f>E1663+W1663</f>
        <v/>
      </c>
      <c r="AB1663">
        <f>AA1663+((ABS(K1663)/MAX(((F1663)+(G1663)*(W1663))*(W1663),1E-6))^2)/(2*$I$5)</f>
        <v/>
      </c>
      <c r="AC1663">
        <f>((ABS(K1663)*$D$6)/(MAX(((F1663)+(G1663)*(W1663))*(W1663),1E-6)*MAX(((((F1663)+(G1663)*(W1663))*(W1663))/MAX((F1663)+2*(W1663)*SQRT(1+(G1663)^2),1E-6))^(2/3),1E-6)))^2</f>
        <v/>
      </c>
      <c r="AD1663">
        <f>ABS(ABS(K1663)/MAX(((F1663)+(G1663)*(W1663))*(W1663),1E-6))/SQRT($I$5*MAX((((F1663)+(G1663)*(W1663))*(W1663))/MAX((F1663)+2*(G1663)*(W1663),1E-6),1E-6))</f>
        <v/>
      </c>
      <c r="AE1663">
        <f>((F1663)*(W1663)^2)/2+(G1663)*(W1663)^3/3+(ABS(K1663)^2)/($I$5*MAX(((F1663)+(G1663)*(W1663))*(W1663),1E-6))</f>
        <v/>
      </c>
      <c r="AF1663">
        <f>IF($D$20=0,0,IFERROR(AB1664+(((AC1663+AC1664)/2)*J1664)+(IF(Z1663&gt;Z1664,$D$8*((Z1663^2-Z1664^2)/(2*$I$5)),$D$9*((Z1664^2-Z1663^2)/(2*$I$5)))+($D$10*(ABS(I1664)/90)*(MAX(Z1663^2,Z1664^2)/(2*$I$5))))-AB1663,0))</f>
        <v/>
      </c>
      <c r="AG1663">
        <f>IF($D$20=0,1,IFERROR(IF(ROUND(AD1663,3)=1,1,IF(AND(ABS(AF1663)&lt;$D$19,AD1663&lt;1),1,0)),0))</f>
        <v/>
      </c>
      <c r="AH1663">
        <f>IFERROR(IF(V36="Supercritical",MAX($D$16,IFERROR(L1663,MAX($D$16,POWER((ABS(K1663)^2)/($I$5*MAX(F1663,0.1)^2),1/3)))),IF(V36="Subcritical",MAX($D$16,IFERROR(W1663,MAX($D$16,POWER((ABS(K1663)^2)/($I$5*MAX(F1663,0.1)^2),1/3)))),IF(AND(IFERROR(V1663,0)=1,IFERROR(AG1663,0)=1),IF(IFERROR(T1663,-1E99)&gt;=IFERROR(AE1663,-1E99),MAX($D$16,IFERROR(L1663,MAX($D$16,POWER((ABS(K1663)^2)/($I$5*MAX(F1663,0.1)^2),1/3)))),MAX($D$16,IFERROR(W1663,MAX($D$16,POWER((ABS(K1663)^2)/($I$5*MAX(F1663,0.1)^2),1/3))))),IF(IFERROR(V1663,0)=1,MAX($D$16,IFERROR(L1663,MAX($D$16,POWER((ABS(K1663)^2)/($I$5*MAX(F1663,0.1)^2),1/3)))),IF(IFERROR(AG1663,0)=1,MAX($D$16,IFERROR(W1663,MAX($D$16,POWER((ABS(K1663)^2)/($I$5*MAX(F1663,0.1)^2),1/3)))),MAX($D$16,POWER((ABS(K1663)^2)/($I$5*MAX(F1663,0.1)^2),1/3))))))),MAX($D$16,POWER((ABS(K1663)^2)/($I$5*MAX(F1663,0.1)^2),1/3)))</f>
        <v/>
      </c>
      <c r="AI1663">
        <f>E1663+AH1663</f>
        <v/>
      </c>
      <c r="AJ1663">
        <f>AI1663+((ABS(K1663)/MAX(((F1663)+(G1663)*(AH1663))*(AH1663),1E-6))^2)/(2*$I$5)</f>
        <v/>
      </c>
      <c r="AM1663" t="n">
        <v>0</v>
      </c>
      <c r="AN1663" t="n">
        <v>0</v>
      </c>
      <c r="AO1663">
        <f>AM1663+AN1663</f>
        <v/>
      </c>
      <c r="AP1663">
        <f>AP1662+AO1663</f>
        <v/>
      </c>
      <c r="AQ1663">
        <f>ABS(ABS(K1663)/MAX(((F1663)+(G1663)*(AH1663))*(AH1663),1E-6))/SQRT($I$5*MAX((((F1663)+(G1663)*(AH1663))*(AH1663))/MAX((F1663)+2*(G1663)*(AH1663),1E-6),1E-6))</f>
        <v/>
      </c>
      <c r="AR1663">
        <f>IF(AQ1663&lt;1,"Subcritical","Supercritical")</f>
        <v/>
      </c>
      <c r="AS1663">
        <f>((ABS(K1663)*$D$6)/(MAX(((F1663)+(G1663)*(AH1663))*(AH1663),1E-6)*MAX(((((F1663)+(G1663)*(AH1663))*(AH1663))/MAX((F1663)+2*(AH1663)*SQRT(1+(G1663)^2),1E-6))^(2/3),1E-6)))^2</f>
        <v/>
      </c>
    </row>
    <row r="1664">
      <c r="A1664" t="n">
        <v>17</v>
      </c>
      <c r="B1664" t="n">
        <v>15.987</v>
      </c>
      <c r="C1664" t="n">
        <v>616076.334</v>
      </c>
      <c r="D1664" t="n">
        <v>3096599.878</v>
      </c>
      <c r="E1664" t="n">
        <v>631.5</v>
      </c>
      <c r="F1664" t="n">
        <v>5.48</v>
      </c>
      <c r="G1664" t="n">
        <v>0</v>
      </c>
      <c r="H1664" t="inlineStr">
        <is>
          <t>Normal</t>
        </is>
      </c>
      <c r="I1664" t="n">
        <v>0.057</v>
      </c>
      <c r="J1664">
        <f>B1664-B1663</f>
        <v/>
      </c>
      <c r="K1664">
        <f>K1663+(AO1584 + AO1630)</f>
        <v/>
      </c>
      <c r="L1664">
        <f>IF($D$20=0,IFERROR(L1663,MAX($D$16,POWER((ABS(K1664)^2)/($I$5*MAX(F1664,0.1)^2),1/3))),IF(IFERROR(V1663,0)=0,IFERROR(L1663,MAX($D$16,POWER((ABS(K1664)^2)/($I$5*MAX(F1664,0.1)^2),1/3))),IF(OR(IFERROR(L1664,0)=0,IFERROR(S1663,0)&lt;1,IFERROR(S1664,0)&lt;1),MAX($D$16,POWER((ABS(K1664)^2)/($I$5*MAX(F1664,0.1)^2),1/3)),IF(IFERROR(U1664,0)&gt;0,MAX($D$16,IFERROR(L1664,0)+((IFERROR(U1664,0))*$D$18*IF((IFERROR(S1664,0))&lt;1,1,-1))),IF(IFERROR(U1664,0)&lt;0,IF(ABS((MAX($D$16,POWER((ABS(K1664)^2)/($I$5*MAX(F1664,0.1)^2),1/3)))-IFERROR(L1664,0))&gt;$D$19,MAX($D$16,IF((MAX($D$16,POWER((ABS(K1664)^2)/($I$5*MAX(F1664,0.1)^2),1/3)))&gt;IFERROR(L1664,0),MIN((MAX($D$16,POWER((ABS(K1664)^2)/($I$5*MAX(F1664,0.1)^2),1/3))),IFERROR(L1664,0)+(MIN(ABS(IFERROR(U1664,0))*$D$18,ABS((MAX($D$16,POWER((ABS(K1664)^2)/($I$5*MAX(F1664,0.1)^2),1/3)))-IFERROR(L1664,0))))),MAX((MAX($D$16,POWER((ABS(K1664)^2)/($I$5*MAX(F1664,0.1)^2),1/3))),IFERROR(L1664,0)-(MIN(ABS(IFERROR(U1664,0))*$D$18,ABS((MAX($D$16,POWER((ABS(K1664)^2)/($I$5*MAX(F1664,0.1)^2),1/3)))-IFERROR(L1664,0))))))),MAX($D$16,POWER((ABS(K1664)^2)/($I$5*MAX(F1664,0.1)^2),1/3))),MAX($D$16,IFERROR(L1664,0)))))))</f>
        <v/>
      </c>
      <c r="M1664">
        <f>((F1664)+(G1664)*(L1664))*(L1664)</f>
        <v/>
      </c>
      <c r="N1664">
        <f>(((F1664)+(G1664)*(L1664))*(L1664))/MAX((F1664)+2*(L1664)*SQRT(1+(G1664)^2),1E-6)</f>
        <v/>
      </c>
      <c r="O1664">
        <f>ABS(K1664)/MAX(((F1664)+(G1664)*(L1664))*(L1664),1E-6)</f>
        <v/>
      </c>
      <c r="P1664">
        <f>E1664+L1664</f>
        <v/>
      </c>
      <c r="Q1664">
        <f>P1664+((ABS(K1664)/MAX(((F1664)+(G1664)*(L1664))*(L1664),1E-6))^2)/(2*$I$5)</f>
        <v/>
      </c>
      <c r="R1664">
        <f>((ABS(K1664)*$D$6)/(MAX(((F1664)+(G1664)*(L1664))*(L1664),1E-6)*MAX(((((F1664)+(G1664)*(L1664))*(L1664))/MAX((F1664)+2*(L1664)*SQRT(1+(G1664)^2),1E-6))^(2/3),1E-6)))^2</f>
        <v/>
      </c>
      <c r="S1664">
        <f>ABS(ABS(K1664)/MAX(((F1664)+(G1664)*(L1664))*(L1664),1E-6))/SQRT($I$5*MAX((((F1664)+(G1664)*(L1664))*(L1664))/MAX((F1664)+2*(G1664)*(L1664),1E-6),1E-6))</f>
        <v/>
      </c>
      <c r="T1664">
        <f>((F1664)*(L1664)^2)/2+(G1664)*(L1664)^3/3+(ABS(K1664)^2)/($I$5*MAX(((F1664)+(G1664)*(L1664))*(L1664),1E-6))</f>
        <v/>
      </c>
      <c r="U1664">
        <f>IF($D$20=0,0,IFERROR(Q1663-(((R1663+R1664)/2)*J1664)-(IF(O1663&gt;O1664,$D$8*((O1663^2-O1664^2)/(2*$I$5)),$D$9*((O1664^2-O1663^2)/(2*$I$5)))+($D$10*(ABS(I1664)/90)*(MAX(O1663^2,O1664^2)/(2*$I$5))))-Q1664,0))</f>
        <v/>
      </c>
      <c r="V1664">
        <f>IF($D$20=0,1,IFERROR(IF(ROUND(S1664,3)=1,1,IF(AND(ABS(U1664)&lt;$D$19,S1664&gt;1),1,0)),0))</f>
        <v/>
      </c>
      <c r="W1664">
        <f>IF($D$20=0,IFERROR(W1665,MAX($D$16,POWER((ABS(K1664)^2)/($I$5*MAX(F1664,0.1)^2),1/3))),IF(IFERROR(AG1665,0)=0,IFERROR(W1665,MAX($D$16,POWER((ABS(K1664)^2)/($I$5*MAX(F1664,0.1)^2),1/3))),IF(OR(IFERROR(W1664,0)=0,IFERROR(AD1665,0)&gt;1),MAX($D$16,POWER((ABS(K1664)^2)/($I$5*MAX(F1664,0.1)^2),1/3)),IF(IFERROR(AF1664,0)&gt;0,MAX($D$16,IFERROR(W1664,0)+((IFERROR(AF1664,0))*$D$18*IF((IFERROR(AD1664,0))&lt;1,1,-1))),IF(IFERROR(AF1664,0)&lt;0,IF(ABS((MAX($D$16,POWER((ABS(K1664)^2)/($I$5*MAX(F1664,0.1)^2),1/3)))-IFERROR(W1664,0))&gt;$D$19,MAX($D$16,IF((MAX($D$16,POWER((ABS(K1664)^2)/($I$5*MAX(F1664,0.1)^2),1/3)))&gt;IFERROR(W1664,0),MIN((MAX($D$16,POWER((ABS(K1664)^2)/($I$5*MAX(F1664,0.1)^2),1/3))),IFERROR(W1664,0)+(MIN(ABS(IFERROR(AF1664,0))*$D$18,ABS((MAX($D$16,POWER((ABS(K1664)^2)/($I$5*MAX(F1664,0.1)^2),1/3)))-IFERROR(W1664,0))))),MAX((MAX($D$16,POWER((ABS(K1664)^2)/($I$5*MAX(F1664,0.1)^2),1/3))),IFERROR(W1664,0)-(MIN(ABS(IFERROR(AF1664,0))*$D$18,ABS((MAX($D$16,POWER((ABS(K1664)^2)/($I$5*MAX(F1664,0.1)^2),1/3)))-IFERROR(W1664,0))))))),MAX($D$16,POWER((ABS(K1664)^2)/($I$5*MAX(F1664,0.1)^2),1/3))),MAX($D$16,IFERROR(W1664,0)))))))</f>
        <v/>
      </c>
      <c r="X1664">
        <f>((F1664)+(G1664)*(W1664))*(W1664)</f>
        <v/>
      </c>
      <c r="Y1664">
        <f>(((F1664)+(G1664)*(W1664))*(W1664))/MAX((F1664)+2*(W1664)*SQRT(1+(G1664)^2),1E-6)</f>
        <v/>
      </c>
      <c r="Z1664">
        <f>ABS(K1664)/MAX(((F1664)+(G1664)*(W1664))*(W1664),1E-6)</f>
        <v/>
      </c>
      <c r="AA1664">
        <f>E1664+W1664</f>
        <v/>
      </c>
      <c r="AB1664">
        <f>AA1664+((ABS(K1664)/MAX(((F1664)+(G1664)*(W1664))*(W1664),1E-6))^2)/(2*$I$5)</f>
        <v/>
      </c>
      <c r="AC1664">
        <f>((ABS(K1664)*$D$6)/(MAX(((F1664)+(G1664)*(W1664))*(W1664),1E-6)*MAX(((((F1664)+(G1664)*(W1664))*(W1664))/MAX((F1664)+2*(W1664)*SQRT(1+(G1664)^2),1E-6))^(2/3),1E-6)))^2</f>
        <v/>
      </c>
      <c r="AD1664">
        <f>ABS(ABS(K1664)/MAX(((F1664)+(G1664)*(W1664))*(W1664),1E-6))/SQRT($I$5*MAX((((F1664)+(G1664)*(W1664))*(W1664))/MAX((F1664)+2*(G1664)*(W1664),1E-6),1E-6))</f>
        <v/>
      </c>
      <c r="AE1664">
        <f>((F1664)*(W1664)^2)/2+(G1664)*(W1664)^3/3+(ABS(K1664)^2)/($I$5*MAX(((F1664)+(G1664)*(W1664))*(W1664),1E-6))</f>
        <v/>
      </c>
      <c r="AF1664">
        <f>IF($D$20=0,0,IFERROR(AB1665+(((AC1664+AC1665)/2)*J1665)+(IF(Z1664&gt;Z1665,$D$8*((Z1664^2-Z1665^2)/(2*$I$5)),$D$9*((Z1665^2-Z1664^2)/(2*$I$5)))+($D$10*(ABS(I1665)/90)*(MAX(Z1664^2,Z1665^2)/(2*$I$5))))-AB1664,0))</f>
        <v/>
      </c>
      <c r="AG1664">
        <f>IF($D$20=0,1,IFERROR(IF(ROUND(AD1664,3)=1,1,IF(AND(ABS(AF1664)&lt;$D$19,AD1664&lt;1),1,0)),0))</f>
        <v/>
      </c>
      <c r="AH1664">
        <f>IFERROR(IF(V36="Supercritical",MAX($D$16,IFERROR(L1664,MAX($D$16,POWER((ABS(K1664)^2)/($I$5*MAX(F1664,0.1)^2),1/3)))),IF(V36="Subcritical",MAX($D$16,IFERROR(W1664,MAX($D$16,POWER((ABS(K1664)^2)/($I$5*MAX(F1664,0.1)^2),1/3)))),IF(AND(IFERROR(V1664,0)=1,IFERROR(AG1664,0)=1),IF(IFERROR(T1664,-1E99)&gt;=IFERROR(AE1664,-1E99),MAX($D$16,IFERROR(L1664,MAX($D$16,POWER((ABS(K1664)^2)/($I$5*MAX(F1664,0.1)^2),1/3)))),MAX($D$16,IFERROR(W1664,MAX($D$16,POWER((ABS(K1664)^2)/($I$5*MAX(F1664,0.1)^2),1/3))))),IF(IFERROR(V1664,0)=1,MAX($D$16,IFERROR(L1664,MAX($D$16,POWER((ABS(K1664)^2)/($I$5*MAX(F1664,0.1)^2),1/3)))),IF(IFERROR(AG1664,0)=1,MAX($D$16,IFERROR(W1664,MAX($D$16,POWER((ABS(K1664)^2)/($I$5*MAX(F1664,0.1)^2),1/3)))),MAX($D$16,POWER((ABS(K1664)^2)/($I$5*MAX(F1664,0.1)^2),1/3))))))),MAX($D$16,POWER((ABS(K1664)^2)/($I$5*MAX(F1664,0.1)^2),1/3)))</f>
        <v/>
      </c>
      <c r="AI1664">
        <f>E1664+AH1664</f>
        <v/>
      </c>
      <c r="AJ1664">
        <f>AI1664+((ABS(K1664)/MAX(((F1664)+(G1664)*(AH1664))*(AH1664),1E-6))^2)/(2*$I$5)</f>
        <v/>
      </c>
      <c r="AM1664" t="n">
        <v>0</v>
      </c>
      <c r="AN1664" t="n">
        <v>0</v>
      </c>
      <c r="AO1664">
        <f>AM1664+AN1664</f>
        <v/>
      </c>
      <c r="AP1664">
        <f>AP1663+AO1664</f>
        <v/>
      </c>
      <c r="AQ1664">
        <f>ABS(ABS(K1664)/MAX(((F1664)+(G1664)*(AH1664))*(AH1664),1E-6))/SQRT($I$5*MAX((((F1664)+(G1664)*(AH1664))*(AH1664))/MAX((F1664)+2*(G1664)*(AH1664),1E-6),1E-6))</f>
        <v/>
      </c>
      <c r="AR1664">
        <f>IF(AQ1664&lt;1,"Subcritical","Supercritical")</f>
        <v/>
      </c>
      <c r="AS1664">
        <f>((ABS(K1664)*$D$6)/(MAX(((F1664)+(G1664)*(AH1664))*(AH1664),1E-6)*MAX(((((F1664)+(G1664)*(AH1664))*(AH1664))/MAX((F1664)+2*(AH1664)*SQRT(1+(G1664)^2),1E-6))^(2/3),1E-6)))^2</f>
        <v/>
      </c>
    </row>
    <row r="1665">
      <c r="A1665" t="n">
        <v>18</v>
      </c>
      <c r="B1665" t="n">
        <v>16.986</v>
      </c>
      <c r="C1665" t="n">
        <v>616076.371</v>
      </c>
      <c r="D1665" t="n">
        <v>3096598.879</v>
      </c>
      <c r="E1665" t="n">
        <v>631.5</v>
      </c>
      <c r="F1665" t="n">
        <v>5.589</v>
      </c>
      <c r="G1665" t="n">
        <v>0</v>
      </c>
      <c r="H1665" t="inlineStr">
        <is>
          <t>Normal</t>
        </is>
      </c>
      <c r="I1665" t="n">
        <v>0.057</v>
      </c>
      <c r="J1665">
        <f>B1665-B1664</f>
        <v/>
      </c>
      <c r="K1665">
        <f>K1664+(AO1585 + AO1631)</f>
        <v/>
      </c>
      <c r="L1665">
        <f>IF($D$20=0,IFERROR(L1664,MAX($D$16,POWER((ABS(K1665)^2)/($I$5*MAX(F1665,0.1)^2),1/3))),IF(IFERROR(V1664,0)=0,IFERROR(L1664,MAX($D$16,POWER((ABS(K1665)^2)/($I$5*MAX(F1665,0.1)^2),1/3))),IF(OR(IFERROR(L1665,0)=0,IFERROR(S1664,0)&lt;1,IFERROR(S1665,0)&lt;1),MAX($D$16,POWER((ABS(K1665)^2)/($I$5*MAX(F1665,0.1)^2),1/3)),IF(IFERROR(U1665,0)&gt;0,MAX($D$16,IFERROR(L1665,0)+((IFERROR(U1665,0))*$D$18*IF((IFERROR(S1665,0))&lt;1,1,-1))),IF(IFERROR(U1665,0)&lt;0,IF(ABS((MAX($D$16,POWER((ABS(K1665)^2)/($I$5*MAX(F1665,0.1)^2),1/3)))-IFERROR(L1665,0))&gt;$D$19,MAX($D$16,IF((MAX($D$16,POWER((ABS(K1665)^2)/($I$5*MAX(F1665,0.1)^2),1/3)))&gt;IFERROR(L1665,0),MIN((MAX($D$16,POWER((ABS(K1665)^2)/($I$5*MAX(F1665,0.1)^2),1/3))),IFERROR(L1665,0)+(MIN(ABS(IFERROR(U1665,0))*$D$18,ABS((MAX($D$16,POWER((ABS(K1665)^2)/($I$5*MAX(F1665,0.1)^2),1/3)))-IFERROR(L1665,0))))),MAX((MAX($D$16,POWER((ABS(K1665)^2)/($I$5*MAX(F1665,0.1)^2),1/3))),IFERROR(L1665,0)-(MIN(ABS(IFERROR(U1665,0))*$D$18,ABS((MAX($D$16,POWER((ABS(K1665)^2)/($I$5*MAX(F1665,0.1)^2),1/3)))-IFERROR(L1665,0))))))),MAX($D$16,POWER((ABS(K1665)^2)/($I$5*MAX(F1665,0.1)^2),1/3))),MAX($D$16,IFERROR(L1665,0)))))))</f>
        <v/>
      </c>
      <c r="M1665">
        <f>((F1665)+(G1665)*(L1665))*(L1665)</f>
        <v/>
      </c>
      <c r="N1665">
        <f>(((F1665)+(G1665)*(L1665))*(L1665))/MAX((F1665)+2*(L1665)*SQRT(1+(G1665)^2),1E-6)</f>
        <v/>
      </c>
      <c r="O1665">
        <f>ABS(K1665)/MAX(((F1665)+(G1665)*(L1665))*(L1665),1E-6)</f>
        <v/>
      </c>
      <c r="P1665">
        <f>E1665+L1665</f>
        <v/>
      </c>
      <c r="Q1665">
        <f>P1665+((ABS(K1665)/MAX(((F1665)+(G1665)*(L1665))*(L1665),1E-6))^2)/(2*$I$5)</f>
        <v/>
      </c>
      <c r="R1665">
        <f>((ABS(K1665)*$D$6)/(MAX(((F1665)+(G1665)*(L1665))*(L1665),1E-6)*MAX(((((F1665)+(G1665)*(L1665))*(L1665))/MAX((F1665)+2*(L1665)*SQRT(1+(G1665)^2),1E-6))^(2/3),1E-6)))^2</f>
        <v/>
      </c>
      <c r="S1665">
        <f>ABS(ABS(K1665)/MAX(((F1665)+(G1665)*(L1665))*(L1665),1E-6))/SQRT($I$5*MAX((((F1665)+(G1665)*(L1665))*(L1665))/MAX((F1665)+2*(G1665)*(L1665),1E-6),1E-6))</f>
        <v/>
      </c>
      <c r="T1665">
        <f>((F1665)*(L1665)^2)/2+(G1665)*(L1665)^3/3+(ABS(K1665)^2)/($I$5*MAX(((F1665)+(G1665)*(L1665))*(L1665),1E-6))</f>
        <v/>
      </c>
      <c r="U1665">
        <f>IF($D$20=0,0,IFERROR(Q1664-(((R1664+R1665)/2)*J1665)-(IF(O1664&gt;O1665,$D$8*((O1664^2-O1665^2)/(2*$I$5)),$D$9*((O1665^2-O1664^2)/(2*$I$5)))+($D$10*(ABS(I1665)/90)*(MAX(O1664^2,O1665^2)/(2*$I$5))))-Q1665,0))</f>
        <v/>
      </c>
      <c r="V1665">
        <f>IF($D$20=0,1,IFERROR(IF(ROUND(S1665,3)=1,1,IF(AND(ABS(U1665)&lt;$D$19,S1665&gt;1),1,0)),0))</f>
        <v/>
      </c>
      <c r="W1665">
        <f>IF($D$20=0,IFERROR(W1666,MAX($D$16,POWER((ABS(K1665)^2)/($I$5*MAX(F1665,0.1)^2),1/3))),IF(IFERROR(AG1666,0)=0,IFERROR(W1666,MAX($D$16,POWER((ABS(K1665)^2)/($I$5*MAX(F1665,0.1)^2),1/3))),IF(OR(IFERROR(W1665,0)=0,IFERROR(AD1666,0)&gt;1),MAX($D$16,POWER((ABS(K1665)^2)/($I$5*MAX(F1665,0.1)^2),1/3)),IF(IFERROR(AF1665,0)&gt;0,MAX($D$16,IFERROR(W1665,0)+((IFERROR(AF1665,0))*$D$18*IF((IFERROR(AD1665,0))&lt;1,1,-1))),IF(IFERROR(AF1665,0)&lt;0,IF(ABS((MAX($D$16,POWER((ABS(K1665)^2)/($I$5*MAX(F1665,0.1)^2),1/3)))-IFERROR(W1665,0))&gt;$D$19,MAX($D$16,IF((MAX($D$16,POWER((ABS(K1665)^2)/($I$5*MAX(F1665,0.1)^2),1/3)))&gt;IFERROR(W1665,0),MIN((MAX($D$16,POWER((ABS(K1665)^2)/($I$5*MAX(F1665,0.1)^2),1/3))),IFERROR(W1665,0)+(MIN(ABS(IFERROR(AF1665,0))*$D$18,ABS((MAX($D$16,POWER((ABS(K1665)^2)/($I$5*MAX(F1665,0.1)^2),1/3)))-IFERROR(W1665,0))))),MAX((MAX($D$16,POWER((ABS(K1665)^2)/($I$5*MAX(F1665,0.1)^2),1/3))),IFERROR(W1665,0)-(MIN(ABS(IFERROR(AF1665,0))*$D$18,ABS((MAX($D$16,POWER((ABS(K1665)^2)/($I$5*MAX(F1665,0.1)^2),1/3)))-IFERROR(W1665,0))))))),MAX($D$16,POWER((ABS(K1665)^2)/($I$5*MAX(F1665,0.1)^2),1/3))),MAX($D$16,IFERROR(W1665,0)))))))</f>
        <v/>
      </c>
      <c r="X1665">
        <f>((F1665)+(G1665)*(W1665))*(W1665)</f>
        <v/>
      </c>
      <c r="Y1665">
        <f>(((F1665)+(G1665)*(W1665))*(W1665))/MAX((F1665)+2*(W1665)*SQRT(1+(G1665)^2),1E-6)</f>
        <v/>
      </c>
      <c r="Z1665">
        <f>ABS(K1665)/MAX(((F1665)+(G1665)*(W1665))*(W1665),1E-6)</f>
        <v/>
      </c>
      <c r="AA1665">
        <f>E1665+W1665</f>
        <v/>
      </c>
      <c r="AB1665">
        <f>AA1665+((ABS(K1665)/MAX(((F1665)+(G1665)*(W1665))*(W1665),1E-6))^2)/(2*$I$5)</f>
        <v/>
      </c>
      <c r="AC1665">
        <f>((ABS(K1665)*$D$6)/(MAX(((F1665)+(G1665)*(W1665))*(W1665),1E-6)*MAX(((((F1665)+(G1665)*(W1665))*(W1665))/MAX((F1665)+2*(W1665)*SQRT(1+(G1665)^2),1E-6))^(2/3),1E-6)))^2</f>
        <v/>
      </c>
      <c r="AD1665">
        <f>ABS(ABS(K1665)/MAX(((F1665)+(G1665)*(W1665))*(W1665),1E-6))/SQRT($I$5*MAX((((F1665)+(G1665)*(W1665))*(W1665))/MAX((F1665)+2*(G1665)*(W1665),1E-6),1E-6))</f>
        <v/>
      </c>
      <c r="AE1665">
        <f>((F1665)*(W1665)^2)/2+(G1665)*(W1665)^3/3+(ABS(K1665)^2)/($I$5*MAX(((F1665)+(G1665)*(W1665))*(W1665),1E-6))</f>
        <v/>
      </c>
      <c r="AF1665">
        <f>IF($D$20=0,0,IFERROR(AB1666+(((AC1665+AC1666)/2)*J1666)+(IF(Z1665&gt;Z1666,$D$8*((Z1665^2-Z1666^2)/(2*$I$5)),$D$9*((Z1666^2-Z1665^2)/(2*$I$5)))+($D$10*(ABS(I1666)/90)*(MAX(Z1665^2,Z1666^2)/(2*$I$5))))-AB1665,0))</f>
        <v/>
      </c>
      <c r="AG1665">
        <f>IF($D$20=0,1,IFERROR(IF(ROUND(AD1665,3)=1,1,IF(AND(ABS(AF1665)&lt;$D$19,AD1665&lt;1),1,0)),0))</f>
        <v/>
      </c>
      <c r="AH1665">
        <f>IFERROR(IF(V36="Supercritical",MAX($D$16,IFERROR(L1665,MAX($D$16,POWER((ABS(K1665)^2)/($I$5*MAX(F1665,0.1)^2),1/3)))),IF(V36="Subcritical",MAX($D$16,IFERROR(W1665,MAX($D$16,POWER((ABS(K1665)^2)/($I$5*MAX(F1665,0.1)^2),1/3)))),IF(AND(IFERROR(V1665,0)=1,IFERROR(AG1665,0)=1),IF(IFERROR(T1665,-1E99)&gt;=IFERROR(AE1665,-1E99),MAX($D$16,IFERROR(L1665,MAX($D$16,POWER((ABS(K1665)^2)/($I$5*MAX(F1665,0.1)^2),1/3)))),MAX($D$16,IFERROR(W1665,MAX($D$16,POWER((ABS(K1665)^2)/($I$5*MAX(F1665,0.1)^2),1/3))))),IF(IFERROR(V1665,0)=1,MAX($D$16,IFERROR(L1665,MAX($D$16,POWER((ABS(K1665)^2)/($I$5*MAX(F1665,0.1)^2),1/3)))),IF(IFERROR(AG1665,0)=1,MAX($D$16,IFERROR(W1665,MAX($D$16,POWER((ABS(K1665)^2)/($I$5*MAX(F1665,0.1)^2),1/3)))),MAX($D$16,POWER((ABS(K1665)^2)/($I$5*MAX(F1665,0.1)^2),1/3))))))),MAX($D$16,POWER((ABS(K1665)^2)/($I$5*MAX(F1665,0.1)^2),1/3)))</f>
        <v/>
      </c>
      <c r="AI1665">
        <f>E1665+AH1665</f>
        <v/>
      </c>
      <c r="AJ1665">
        <f>AI1665+((ABS(K1665)/MAX(((F1665)+(G1665)*(AH1665))*(AH1665),1E-6))^2)/(2*$I$5)</f>
        <v/>
      </c>
      <c r="AM1665" t="n">
        <v>0</v>
      </c>
      <c r="AN1665" t="n">
        <v>0</v>
      </c>
      <c r="AO1665">
        <f>AM1665+AN1665</f>
        <v/>
      </c>
      <c r="AP1665">
        <f>AP1664+AO1665</f>
        <v/>
      </c>
      <c r="AQ1665">
        <f>ABS(ABS(K1665)/MAX(((F1665)+(G1665)*(AH1665))*(AH1665),1E-6))/SQRT($I$5*MAX((((F1665)+(G1665)*(AH1665))*(AH1665))/MAX((F1665)+2*(G1665)*(AH1665),1E-6),1E-6))</f>
        <v/>
      </c>
      <c r="AR1665">
        <f>IF(AQ1665&lt;1,"Subcritical","Supercritical")</f>
        <v/>
      </c>
      <c r="AS1665">
        <f>((ABS(K1665)*$D$6)/(MAX(((F1665)+(G1665)*(AH1665))*(AH1665),1E-6)*MAX(((((F1665)+(G1665)*(AH1665))*(AH1665))/MAX((F1665)+2*(AH1665)*SQRT(1+(G1665)^2),1E-6))^(2/3),1E-6)))^2</f>
        <v/>
      </c>
    </row>
    <row r="1666">
      <c r="A1666" t="n">
        <v>19</v>
      </c>
      <c r="B1666" t="n">
        <v>17.986</v>
      </c>
      <c r="C1666" t="n">
        <v>616076.409</v>
      </c>
      <c r="D1666" t="n">
        <v>3096597.88</v>
      </c>
      <c r="E1666" t="n">
        <v>631.5</v>
      </c>
      <c r="F1666" t="n">
        <v>5.698</v>
      </c>
      <c r="G1666" t="n">
        <v>0</v>
      </c>
      <c r="H1666" t="inlineStr">
        <is>
          <t>Normal</t>
        </is>
      </c>
      <c r="I1666" t="n">
        <v>0.002</v>
      </c>
      <c r="J1666">
        <f>B1666-B1665</f>
        <v/>
      </c>
      <c r="K1666">
        <f>K1665+(AO1586 + AO1632)</f>
        <v/>
      </c>
      <c r="L1666">
        <f>IF($D$20=0,IFERROR(L1665,MAX($D$16,POWER((ABS(K1666)^2)/($I$5*MAX(F1666,0.1)^2),1/3))),IF(IFERROR(V1665,0)=0,IFERROR(L1665,MAX($D$16,POWER((ABS(K1666)^2)/($I$5*MAX(F1666,0.1)^2),1/3))),IF(OR(IFERROR(L1666,0)=0,IFERROR(S1665,0)&lt;1,IFERROR(S1666,0)&lt;1),MAX($D$16,POWER((ABS(K1666)^2)/($I$5*MAX(F1666,0.1)^2),1/3)),IF(IFERROR(U1666,0)&gt;0,MAX($D$16,IFERROR(L1666,0)+((IFERROR(U1666,0))*$D$18*IF((IFERROR(S1666,0))&lt;1,1,-1))),IF(IFERROR(U1666,0)&lt;0,IF(ABS((MAX($D$16,POWER((ABS(K1666)^2)/($I$5*MAX(F1666,0.1)^2),1/3)))-IFERROR(L1666,0))&gt;$D$19,MAX($D$16,IF((MAX($D$16,POWER((ABS(K1666)^2)/($I$5*MAX(F1666,0.1)^2),1/3)))&gt;IFERROR(L1666,0),MIN((MAX($D$16,POWER((ABS(K1666)^2)/($I$5*MAX(F1666,0.1)^2),1/3))),IFERROR(L1666,0)+(MIN(ABS(IFERROR(U1666,0))*$D$18,ABS((MAX($D$16,POWER((ABS(K1666)^2)/($I$5*MAX(F1666,0.1)^2),1/3)))-IFERROR(L1666,0))))),MAX((MAX($D$16,POWER((ABS(K1666)^2)/($I$5*MAX(F1666,0.1)^2),1/3))),IFERROR(L1666,0)-(MIN(ABS(IFERROR(U1666,0))*$D$18,ABS((MAX($D$16,POWER((ABS(K1666)^2)/($I$5*MAX(F1666,0.1)^2),1/3)))-IFERROR(L1666,0))))))),MAX($D$16,POWER((ABS(K1666)^2)/($I$5*MAX(F1666,0.1)^2),1/3))),MAX($D$16,IFERROR(L1666,0)))))))</f>
        <v/>
      </c>
      <c r="M1666">
        <f>((F1666)+(G1666)*(L1666))*(L1666)</f>
        <v/>
      </c>
      <c r="N1666">
        <f>(((F1666)+(G1666)*(L1666))*(L1666))/MAX((F1666)+2*(L1666)*SQRT(1+(G1666)^2),1E-6)</f>
        <v/>
      </c>
      <c r="O1666">
        <f>ABS(K1666)/MAX(((F1666)+(G1666)*(L1666))*(L1666),1E-6)</f>
        <v/>
      </c>
      <c r="P1666">
        <f>E1666+L1666</f>
        <v/>
      </c>
      <c r="Q1666">
        <f>P1666+((ABS(K1666)/MAX(((F1666)+(G1666)*(L1666))*(L1666),1E-6))^2)/(2*$I$5)</f>
        <v/>
      </c>
      <c r="R1666">
        <f>((ABS(K1666)*$D$6)/(MAX(((F1666)+(G1666)*(L1666))*(L1666),1E-6)*MAX(((((F1666)+(G1666)*(L1666))*(L1666))/MAX((F1666)+2*(L1666)*SQRT(1+(G1666)^2),1E-6))^(2/3),1E-6)))^2</f>
        <v/>
      </c>
      <c r="S1666">
        <f>ABS(ABS(K1666)/MAX(((F1666)+(G1666)*(L1666))*(L1666),1E-6))/SQRT($I$5*MAX((((F1666)+(G1666)*(L1666))*(L1666))/MAX((F1666)+2*(G1666)*(L1666),1E-6),1E-6))</f>
        <v/>
      </c>
      <c r="T1666">
        <f>((F1666)*(L1666)^2)/2+(G1666)*(L1666)^3/3+(ABS(K1666)^2)/($I$5*MAX(((F1666)+(G1666)*(L1666))*(L1666),1E-6))</f>
        <v/>
      </c>
      <c r="U1666">
        <f>IF($D$20=0,0,IFERROR(Q1665-(((R1665+R1666)/2)*J1666)-(IF(O1665&gt;O1666,$D$8*((O1665^2-O1666^2)/(2*$I$5)),$D$9*((O1666^2-O1665^2)/(2*$I$5)))+($D$10*(ABS(I1666)/90)*(MAX(O1665^2,O1666^2)/(2*$I$5))))-Q1666,0))</f>
        <v/>
      </c>
      <c r="V1666">
        <f>IF($D$20=0,1,IFERROR(IF(ROUND(S1666,3)=1,1,IF(AND(ABS(U1666)&lt;$D$19,S1666&gt;1),1,0)),0))</f>
        <v/>
      </c>
      <c r="W1666">
        <f>IF($D$20=0,IFERROR(W1667,MAX($D$16,POWER((ABS(K1666)^2)/($I$5*MAX(F1666,0.1)^2),1/3))),IF(IFERROR(AG1667,0)=0,IFERROR(W1667,MAX($D$16,POWER((ABS(K1666)^2)/($I$5*MAX(F1666,0.1)^2),1/3))),IF(OR(IFERROR(W1666,0)=0,IFERROR(AD1667,0)&gt;1),MAX($D$16,POWER((ABS(K1666)^2)/($I$5*MAX(F1666,0.1)^2),1/3)),IF(IFERROR(AF1666,0)&gt;0,MAX($D$16,IFERROR(W1666,0)+((IFERROR(AF1666,0))*$D$18*IF((IFERROR(AD1666,0))&lt;1,1,-1))),IF(IFERROR(AF1666,0)&lt;0,IF(ABS((MAX($D$16,POWER((ABS(K1666)^2)/($I$5*MAX(F1666,0.1)^2),1/3)))-IFERROR(W1666,0))&gt;$D$19,MAX($D$16,IF((MAX($D$16,POWER((ABS(K1666)^2)/($I$5*MAX(F1666,0.1)^2),1/3)))&gt;IFERROR(W1666,0),MIN((MAX($D$16,POWER((ABS(K1666)^2)/($I$5*MAX(F1666,0.1)^2),1/3))),IFERROR(W1666,0)+(MIN(ABS(IFERROR(AF1666,0))*$D$18,ABS((MAX($D$16,POWER((ABS(K1666)^2)/($I$5*MAX(F1666,0.1)^2),1/3)))-IFERROR(W1666,0))))),MAX((MAX($D$16,POWER((ABS(K1666)^2)/($I$5*MAX(F1666,0.1)^2),1/3))),IFERROR(W1666,0)-(MIN(ABS(IFERROR(AF1666,0))*$D$18,ABS((MAX($D$16,POWER((ABS(K1666)^2)/($I$5*MAX(F1666,0.1)^2),1/3)))-IFERROR(W1666,0))))))),MAX($D$16,POWER((ABS(K1666)^2)/($I$5*MAX(F1666,0.1)^2),1/3))),MAX($D$16,IFERROR(W1666,0)))))))</f>
        <v/>
      </c>
      <c r="X1666">
        <f>((F1666)+(G1666)*(W1666))*(W1666)</f>
        <v/>
      </c>
      <c r="Y1666">
        <f>(((F1666)+(G1666)*(W1666))*(W1666))/MAX((F1666)+2*(W1666)*SQRT(1+(G1666)^2),1E-6)</f>
        <v/>
      </c>
      <c r="Z1666">
        <f>ABS(K1666)/MAX(((F1666)+(G1666)*(W1666))*(W1666),1E-6)</f>
        <v/>
      </c>
      <c r="AA1666">
        <f>E1666+W1666</f>
        <v/>
      </c>
      <c r="AB1666">
        <f>AA1666+((ABS(K1666)/MAX(((F1666)+(G1666)*(W1666))*(W1666),1E-6))^2)/(2*$I$5)</f>
        <v/>
      </c>
      <c r="AC1666">
        <f>((ABS(K1666)*$D$6)/(MAX(((F1666)+(G1666)*(W1666))*(W1666),1E-6)*MAX(((((F1666)+(G1666)*(W1666))*(W1666))/MAX((F1666)+2*(W1666)*SQRT(1+(G1666)^2),1E-6))^(2/3),1E-6)))^2</f>
        <v/>
      </c>
      <c r="AD1666">
        <f>ABS(ABS(K1666)/MAX(((F1666)+(G1666)*(W1666))*(W1666),1E-6))/SQRT($I$5*MAX((((F1666)+(G1666)*(W1666))*(W1666))/MAX((F1666)+2*(G1666)*(W1666),1E-6),1E-6))</f>
        <v/>
      </c>
      <c r="AE1666">
        <f>((F1666)*(W1666)^2)/2+(G1666)*(W1666)^3/3+(ABS(K1666)^2)/($I$5*MAX(((F1666)+(G1666)*(W1666))*(W1666),1E-6))</f>
        <v/>
      </c>
      <c r="AF1666">
        <f>IF($D$20=0,0,IFERROR(AB1667+(((AC1666+AC1667)/2)*J1667)+(IF(Z1666&gt;Z1667,$D$8*((Z1666^2-Z1667^2)/(2*$I$5)),$D$9*((Z1667^2-Z1666^2)/(2*$I$5)))+($D$10*(ABS(I1667)/90)*(MAX(Z1666^2,Z1667^2)/(2*$I$5))))-AB1666,0))</f>
        <v/>
      </c>
      <c r="AG1666">
        <f>IF($D$20=0,1,IFERROR(IF(ROUND(AD1666,3)=1,1,IF(AND(ABS(AF1666)&lt;$D$19,AD1666&lt;1),1,0)),0))</f>
        <v/>
      </c>
      <c r="AH1666">
        <f>IFERROR(IF(V36="Supercritical",MAX($D$16,IFERROR(L1666,MAX($D$16,POWER((ABS(K1666)^2)/($I$5*MAX(F1666,0.1)^2),1/3)))),IF(V36="Subcritical",MAX($D$16,IFERROR(W1666,MAX($D$16,POWER((ABS(K1666)^2)/($I$5*MAX(F1666,0.1)^2),1/3)))),IF(AND(IFERROR(V1666,0)=1,IFERROR(AG1666,0)=1),IF(IFERROR(T1666,-1E99)&gt;=IFERROR(AE1666,-1E99),MAX($D$16,IFERROR(L1666,MAX($D$16,POWER((ABS(K1666)^2)/($I$5*MAX(F1666,0.1)^2),1/3)))),MAX($D$16,IFERROR(W1666,MAX($D$16,POWER((ABS(K1666)^2)/($I$5*MAX(F1666,0.1)^2),1/3))))),IF(IFERROR(V1666,0)=1,MAX($D$16,IFERROR(L1666,MAX($D$16,POWER((ABS(K1666)^2)/($I$5*MAX(F1666,0.1)^2),1/3)))),IF(IFERROR(AG1666,0)=1,MAX($D$16,IFERROR(W1666,MAX($D$16,POWER((ABS(K1666)^2)/($I$5*MAX(F1666,0.1)^2),1/3)))),MAX($D$16,POWER((ABS(K1666)^2)/($I$5*MAX(F1666,0.1)^2),1/3))))))),MAX($D$16,POWER((ABS(K1666)^2)/($I$5*MAX(F1666,0.1)^2),1/3)))</f>
        <v/>
      </c>
      <c r="AI1666">
        <f>E1666+AH1666</f>
        <v/>
      </c>
      <c r="AJ1666">
        <f>AI1666+((ABS(K1666)/MAX(((F1666)+(G1666)*(AH1666))*(AH1666),1E-6))^2)/(2*$I$5)</f>
        <v/>
      </c>
      <c r="AM1666" t="n">
        <v>0</v>
      </c>
      <c r="AN1666" t="n">
        <v>0</v>
      </c>
      <c r="AO1666">
        <f>AM1666+AN1666</f>
        <v/>
      </c>
      <c r="AP1666">
        <f>AP1665+AO1666</f>
        <v/>
      </c>
      <c r="AQ1666">
        <f>ABS(ABS(K1666)/MAX(((F1666)+(G1666)*(AH1666))*(AH1666),1E-6))/SQRT($I$5*MAX((((F1666)+(G1666)*(AH1666))*(AH1666))/MAX((F1666)+2*(G1666)*(AH1666),1E-6),1E-6))</f>
        <v/>
      </c>
      <c r="AR1666">
        <f>IF(AQ1666&lt;1,"Subcritical","Supercritical")</f>
        <v/>
      </c>
      <c r="AS1666">
        <f>((ABS(K1666)*$D$6)/(MAX(((F1666)+(G1666)*(AH1666))*(AH1666),1E-6)*MAX(((((F1666)+(G1666)*(AH1666))*(AH1666))/MAX((F1666)+2*(AH1666)*SQRT(1+(G1666)^2),1E-6))^(2/3),1E-6)))^2</f>
        <v/>
      </c>
    </row>
    <row r="1667">
      <c r="A1667" t="n">
        <v>20</v>
      </c>
      <c r="B1667" t="n">
        <v>18.987</v>
      </c>
      <c r="C1667" t="n">
        <v>616076.447</v>
      </c>
      <c r="D1667" t="n">
        <v>3096596.88</v>
      </c>
      <c r="E1667" t="n">
        <v>631.5</v>
      </c>
      <c r="F1667" t="n">
        <v>5.807</v>
      </c>
      <c r="G1667" t="n">
        <v>0</v>
      </c>
      <c r="H1667" t="inlineStr">
        <is>
          <t>Normal</t>
        </is>
      </c>
      <c r="I1667" t="n">
        <v>0.055</v>
      </c>
      <c r="J1667">
        <f>B1667-B1666</f>
        <v/>
      </c>
      <c r="K1667">
        <f>K1666+(AO1587 + AO1633)</f>
        <v/>
      </c>
      <c r="L1667">
        <f>IF($D$20=0,IFERROR(L1666,MAX($D$16,POWER((ABS(K1667)^2)/($I$5*MAX(F1667,0.1)^2),1/3))),IF(IFERROR(V1666,0)=0,IFERROR(L1666,MAX($D$16,POWER((ABS(K1667)^2)/($I$5*MAX(F1667,0.1)^2),1/3))),IF(OR(IFERROR(L1667,0)=0,IFERROR(S1666,0)&lt;1,IFERROR(S1667,0)&lt;1),MAX($D$16,POWER((ABS(K1667)^2)/($I$5*MAX(F1667,0.1)^2),1/3)),IF(IFERROR(U1667,0)&gt;0,MAX($D$16,IFERROR(L1667,0)+((IFERROR(U1667,0))*$D$18*IF((IFERROR(S1667,0))&lt;1,1,-1))),IF(IFERROR(U1667,0)&lt;0,IF(ABS((MAX($D$16,POWER((ABS(K1667)^2)/($I$5*MAX(F1667,0.1)^2),1/3)))-IFERROR(L1667,0))&gt;$D$19,MAX($D$16,IF((MAX($D$16,POWER((ABS(K1667)^2)/($I$5*MAX(F1667,0.1)^2),1/3)))&gt;IFERROR(L1667,0),MIN((MAX($D$16,POWER((ABS(K1667)^2)/($I$5*MAX(F1667,0.1)^2),1/3))),IFERROR(L1667,0)+(MIN(ABS(IFERROR(U1667,0))*$D$18,ABS((MAX($D$16,POWER((ABS(K1667)^2)/($I$5*MAX(F1667,0.1)^2),1/3)))-IFERROR(L1667,0))))),MAX((MAX($D$16,POWER((ABS(K1667)^2)/($I$5*MAX(F1667,0.1)^2),1/3))),IFERROR(L1667,0)-(MIN(ABS(IFERROR(U1667,0))*$D$18,ABS((MAX($D$16,POWER((ABS(K1667)^2)/($I$5*MAX(F1667,0.1)^2),1/3)))-IFERROR(L1667,0))))))),MAX($D$16,POWER((ABS(K1667)^2)/($I$5*MAX(F1667,0.1)^2),1/3))),MAX($D$16,IFERROR(L1667,0)))))))</f>
        <v/>
      </c>
      <c r="M1667">
        <f>((F1667)+(G1667)*(L1667))*(L1667)</f>
        <v/>
      </c>
      <c r="N1667">
        <f>(((F1667)+(G1667)*(L1667))*(L1667))/MAX((F1667)+2*(L1667)*SQRT(1+(G1667)^2),1E-6)</f>
        <v/>
      </c>
      <c r="O1667">
        <f>ABS(K1667)/MAX(((F1667)+(G1667)*(L1667))*(L1667),1E-6)</f>
        <v/>
      </c>
      <c r="P1667">
        <f>E1667+L1667</f>
        <v/>
      </c>
      <c r="Q1667">
        <f>P1667+((ABS(K1667)/MAX(((F1667)+(G1667)*(L1667))*(L1667),1E-6))^2)/(2*$I$5)</f>
        <v/>
      </c>
      <c r="R1667">
        <f>((ABS(K1667)*$D$6)/(MAX(((F1667)+(G1667)*(L1667))*(L1667),1E-6)*MAX(((((F1667)+(G1667)*(L1667))*(L1667))/MAX((F1667)+2*(L1667)*SQRT(1+(G1667)^2),1E-6))^(2/3),1E-6)))^2</f>
        <v/>
      </c>
      <c r="S1667">
        <f>ABS(ABS(K1667)/MAX(((F1667)+(G1667)*(L1667))*(L1667),1E-6))/SQRT($I$5*MAX((((F1667)+(G1667)*(L1667))*(L1667))/MAX((F1667)+2*(G1667)*(L1667),1E-6),1E-6))</f>
        <v/>
      </c>
      <c r="T1667">
        <f>((F1667)*(L1667)^2)/2+(G1667)*(L1667)^3/3+(ABS(K1667)^2)/($I$5*MAX(((F1667)+(G1667)*(L1667))*(L1667),1E-6))</f>
        <v/>
      </c>
      <c r="U1667">
        <f>IF($D$20=0,0,IFERROR(Q1666-(((R1666+R1667)/2)*J1667)-(IF(O1666&gt;O1667,$D$8*((O1666^2-O1667^2)/(2*$I$5)),$D$9*((O1667^2-O1666^2)/(2*$I$5)))+($D$10*(ABS(I1667)/90)*(MAX(O1666^2,O1667^2)/(2*$I$5))))-Q1667,0))</f>
        <v/>
      </c>
      <c r="V1667">
        <f>IF($D$20=0,1,IFERROR(IF(ROUND(S1667,3)=1,1,IF(AND(ABS(U1667)&lt;$D$19,S1667&gt;1),1,0)),0))</f>
        <v/>
      </c>
      <c r="W1667">
        <f>IF($D$20=0,IFERROR(W1668,MAX($D$16,POWER((ABS(K1667)^2)/($I$5*MAX(F1667,0.1)^2),1/3))),IF(IFERROR(AG1668,0)=0,IFERROR(W1668,MAX($D$16,POWER((ABS(K1667)^2)/($I$5*MAX(F1667,0.1)^2),1/3))),IF(OR(IFERROR(W1667,0)=0,IFERROR(AD1668,0)&gt;1),MAX($D$16,POWER((ABS(K1667)^2)/($I$5*MAX(F1667,0.1)^2),1/3)),IF(IFERROR(AF1667,0)&gt;0,MAX($D$16,IFERROR(W1667,0)+((IFERROR(AF1667,0))*$D$18*IF((IFERROR(AD1667,0))&lt;1,1,-1))),IF(IFERROR(AF1667,0)&lt;0,IF(ABS((MAX($D$16,POWER((ABS(K1667)^2)/($I$5*MAX(F1667,0.1)^2),1/3)))-IFERROR(W1667,0))&gt;$D$19,MAX($D$16,IF((MAX($D$16,POWER((ABS(K1667)^2)/($I$5*MAX(F1667,0.1)^2),1/3)))&gt;IFERROR(W1667,0),MIN((MAX($D$16,POWER((ABS(K1667)^2)/($I$5*MAX(F1667,0.1)^2),1/3))),IFERROR(W1667,0)+(MIN(ABS(IFERROR(AF1667,0))*$D$18,ABS((MAX($D$16,POWER((ABS(K1667)^2)/($I$5*MAX(F1667,0.1)^2),1/3)))-IFERROR(W1667,0))))),MAX((MAX($D$16,POWER((ABS(K1667)^2)/($I$5*MAX(F1667,0.1)^2),1/3))),IFERROR(W1667,0)-(MIN(ABS(IFERROR(AF1667,0))*$D$18,ABS((MAX($D$16,POWER((ABS(K1667)^2)/($I$5*MAX(F1667,0.1)^2),1/3)))-IFERROR(W1667,0))))))),MAX($D$16,POWER((ABS(K1667)^2)/($I$5*MAX(F1667,0.1)^2),1/3))),MAX($D$16,IFERROR(W1667,0)))))))</f>
        <v/>
      </c>
      <c r="X1667">
        <f>((F1667)+(G1667)*(W1667))*(W1667)</f>
        <v/>
      </c>
      <c r="Y1667">
        <f>(((F1667)+(G1667)*(W1667))*(W1667))/MAX((F1667)+2*(W1667)*SQRT(1+(G1667)^2),1E-6)</f>
        <v/>
      </c>
      <c r="Z1667">
        <f>ABS(K1667)/MAX(((F1667)+(G1667)*(W1667))*(W1667),1E-6)</f>
        <v/>
      </c>
      <c r="AA1667">
        <f>E1667+W1667</f>
        <v/>
      </c>
      <c r="AB1667">
        <f>AA1667+((ABS(K1667)/MAX(((F1667)+(G1667)*(W1667))*(W1667),1E-6))^2)/(2*$I$5)</f>
        <v/>
      </c>
      <c r="AC1667">
        <f>((ABS(K1667)*$D$6)/(MAX(((F1667)+(G1667)*(W1667))*(W1667),1E-6)*MAX(((((F1667)+(G1667)*(W1667))*(W1667))/MAX((F1667)+2*(W1667)*SQRT(1+(G1667)^2),1E-6))^(2/3),1E-6)))^2</f>
        <v/>
      </c>
      <c r="AD1667">
        <f>ABS(ABS(K1667)/MAX(((F1667)+(G1667)*(W1667))*(W1667),1E-6))/SQRT($I$5*MAX((((F1667)+(G1667)*(W1667))*(W1667))/MAX((F1667)+2*(G1667)*(W1667),1E-6),1E-6))</f>
        <v/>
      </c>
      <c r="AE1667">
        <f>((F1667)*(W1667)^2)/2+(G1667)*(W1667)^3/3+(ABS(K1667)^2)/($I$5*MAX(((F1667)+(G1667)*(W1667))*(W1667),1E-6))</f>
        <v/>
      </c>
      <c r="AF1667">
        <f>IF($D$20=0,0,IFERROR(AB1668+(((AC1667+AC1668)/2)*J1668)+(IF(Z1667&gt;Z1668,$D$8*((Z1667^2-Z1668^2)/(2*$I$5)),$D$9*((Z1668^2-Z1667^2)/(2*$I$5)))+($D$10*(ABS(I1668)/90)*(MAX(Z1667^2,Z1668^2)/(2*$I$5))))-AB1667,0))</f>
        <v/>
      </c>
      <c r="AG1667">
        <f>IF($D$20=0,1,IFERROR(IF(ROUND(AD1667,3)=1,1,IF(AND(ABS(AF1667)&lt;$D$19,AD1667&lt;1),1,0)),0))</f>
        <v/>
      </c>
      <c r="AH1667">
        <f>IFERROR(IF(V36="Supercritical",MAX($D$16,IFERROR(L1667,MAX($D$16,POWER((ABS(K1667)^2)/($I$5*MAX(F1667,0.1)^2),1/3)))),IF(V36="Subcritical",MAX($D$16,IFERROR(W1667,MAX($D$16,POWER((ABS(K1667)^2)/($I$5*MAX(F1667,0.1)^2),1/3)))),IF(AND(IFERROR(V1667,0)=1,IFERROR(AG1667,0)=1),IF(IFERROR(T1667,-1E99)&gt;=IFERROR(AE1667,-1E99),MAX($D$16,IFERROR(L1667,MAX($D$16,POWER((ABS(K1667)^2)/($I$5*MAX(F1667,0.1)^2),1/3)))),MAX($D$16,IFERROR(W1667,MAX($D$16,POWER((ABS(K1667)^2)/($I$5*MAX(F1667,0.1)^2),1/3))))),IF(IFERROR(V1667,0)=1,MAX($D$16,IFERROR(L1667,MAX($D$16,POWER((ABS(K1667)^2)/($I$5*MAX(F1667,0.1)^2),1/3)))),IF(IFERROR(AG1667,0)=1,MAX($D$16,IFERROR(W1667,MAX($D$16,POWER((ABS(K1667)^2)/($I$5*MAX(F1667,0.1)^2),1/3)))),MAX($D$16,POWER((ABS(K1667)^2)/($I$5*MAX(F1667,0.1)^2),1/3))))))),MAX($D$16,POWER((ABS(K1667)^2)/($I$5*MAX(F1667,0.1)^2),1/3)))</f>
        <v/>
      </c>
      <c r="AI1667">
        <f>E1667+AH1667</f>
        <v/>
      </c>
      <c r="AJ1667">
        <f>AI1667+((ABS(K1667)/MAX(((F1667)+(G1667)*(AH1667))*(AH1667),1E-6))^2)/(2*$I$5)</f>
        <v/>
      </c>
      <c r="AM1667" t="n">
        <v>0</v>
      </c>
      <c r="AN1667" t="n">
        <v>0</v>
      </c>
      <c r="AO1667">
        <f>AM1667+AN1667</f>
        <v/>
      </c>
      <c r="AP1667">
        <f>AP1666+AO1667</f>
        <v/>
      </c>
      <c r="AQ1667">
        <f>ABS(ABS(K1667)/MAX(((F1667)+(G1667)*(AH1667))*(AH1667),1E-6))/SQRT($I$5*MAX((((F1667)+(G1667)*(AH1667))*(AH1667))/MAX((F1667)+2*(G1667)*(AH1667),1E-6),1E-6))</f>
        <v/>
      </c>
      <c r="AR1667">
        <f>IF(AQ1667&lt;1,"Subcritical","Supercritical")</f>
        <v/>
      </c>
      <c r="AS1667">
        <f>((ABS(K1667)*$D$6)/(MAX(((F1667)+(G1667)*(AH1667))*(AH1667),1E-6)*MAX(((((F1667)+(G1667)*(AH1667))*(AH1667))/MAX((F1667)+2*(AH1667)*SQRT(1+(G1667)^2),1E-6))^(2/3),1E-6)))^2</f>
        <v/>
      </c>
    </row>
    <row r="1668">
      <c r="A1668" t="n">
        <v>21</v>
      </c>
      <c r="B1668" t="n">
        <v>19.986</v>
      </c>
      <c r="C1668" t="n">
        <v>616076.4840000001</v>
      </c>
      <c r="D1668" t="n">
        <v>3096595.881</v>
      </c>
      <c r="E1668" t="n">
        <v>631.5</v>
      </c>
      <c r="F1668" t="n">
        <v>5.916</v>
      </c>
      <c r="G1668" t="n">
        <v>0</v>
      </c>
      <c r="H1668" t="inlineStr">
        <is>
          <t>Normal</t>
        </is>
      </c>
      <c r="I1668" t="n">
        <v>9.379</v>
      </c>
      <c r="J1668">
        <f>B1668-B1667</f>
        <v/>
      </c>
      <c r="K1668">
        <f>K1667+(AO1588 + AO1634)</f>
        <v/>
      </c>
      <c r="L1668">
        <f>IF($D$20=0,IFERROR(L1667,MAX($D$16,POWER((ABS(K1668)^2)/($I$5*MAX(F1668,0.1)^2),1/3))),IF(IFERROR(V1667,0)=0,IFERROR(L1667,MAX($D$16,POWER((ABS(K1668)^2)/($I$5*MAX(F1668,0.1)^2),1/3))),IF(OR(IFERROR(L1668,0)=0,IFERROR(S1667,0)&lt;1,IFERROR(S1668,0)&lt;1),MAX($D$16,POWER((ABS(K1668)^2)/($I$5*MAX(F1668,0.1)^2),1/3)),IF(IFERROR(U1668,0)&gt;0,MAX($D$16,IFERROR(L1668,0)+((IFERROR(U1668,0))*$D$18*IF((IFERROR(S1668,0))&lt;1,1,-1))),IF(IFERROR(U1668,0)&lt;0,IF(ABS((MAX($D$16,POWER((ABS(K1668)^2)/($I$5*MAX(F1668,0.1)^2),1/3)))-IFERROR(L1668,0))&gt;$D$19,MAX($D$16,IF((MAX($D$16,POWER((ABS(K1668)^2)/($I$5*MAX(F1668,0.1)^2),1/3)))&gt;IFERROR(L1668,0),MIN((MAX($D$16,POWER((ABS(K1668)^2)/($I$5*MAX(F1668,0.1)^2),1/3))),IFERROR(L1668,0)+(MIN(ABS(IFERROR(U1668,0))*$D$18,ABS((MAX($D$16,POWER((ABS(K1668)^2)/($I$5*MAX(F1668,0.1)^2),1/3)))-IFERROR(L1668,0))))),MAX((MAX($D$16,POWER((ABS(K1668)^2)/($I$5*MAX(F1668,0.1)^2),1/3))),IFERROR(L1668,0)-(MIN(ABS(IFERROR(U1668,0))*$D$18,ABS((MAX($D$16,POWER((ABS(K1668)^2)/($I$5*MAX(F1668,0.1)^2),1/3)))-IFERROR(L1668,0))))))),MAX($D$16,POWER((ABS(K1668)^2)/($I$5*MAX(F1668,0.1)^2),1/3))),MAX($D$16,IFERROR(L1668,0)))))))</f>
        <v/>
      </c>
      <c r="M1668">
        <f>((F1668)+(G1668)*(L1668))*(L1668)</f>
        <v/>
      </c>
      <c r="N1668">
        <f>(((F1668)+(G1668)*(L1668))*(L1668))/MAX((F1668)+2*(L1668)*SQRT(1+(G1668)^2),1E-6)</f>
        <v/>
      </c>
      <c r="O1668">
        <f>ABS(K1668)/MAX(((F1668)+(G1668)*(L1668))*(L1668),1E-6)</f>
        <v/>
      </c>
      <c r="P1668">
        <f>E1668+L1668</f>
        <v/>
      </c>
      <c r="Q1668">
        <f>P1668+((ABS(K1668)/MAX(((F1668)+(G1668)*(L1668))*(L1668),1E-6))^2)/(2*$I$5)</f>
        <v/>
      </c>
      <c r="R1668">
        <f>((ABS(K1668)*$D$6)/(MAX(((F1668)+(G1668)*(L1668))*(L1668),1E-6)*MAX(((((F1668)+(G1668)*(L1668))*(L1668))/MAX((F1668)+2*(L1668)*SQRT(1+(G1668)^2),1E-6))^(2/3),1E-6)))^2</f>
        <v/>
      </c>
      <c r="S1668">
        <f>ABS(ABS(K1668)/MAX(((F1668)+(G1668)*(L1668))*(L1668),1E-6))/SQRT($I$5*MAX((((F1668)+(G1668)*(L1668))*(L1668))/MAX((F1668)+2*(G1668)*(L1668),1E-6),1E-6))</f>
        <v/>
      </c>
      <c r="T1668">
        <f>((F1668)*(L1668)^2)/2+(G1668)*(L1668)^3/3+(ABS(K1668)^2)/($I$5*MAX(((F1668)+(G1668)*(L1668))*(L1668),1E-6))</f>
        <v/>
      </c>
      <c r="U1668">
        <f>IF($D$20=0,0,IFERROR(Q1667-(((R1667+R1668)/2)*J1668)-(IF(O1667&gt;O1668,$D$8*((O1667^2-O1668^2)/(2*$I$5)),$D$9*((O1668^2-O1667^2)/(2*$I$5)))+($D$10*(ABS(I1668)/90)*(MAX(O1667^2,O1668^2)/(2*$I$5))))-Q1668,0))</f>
        <v/>
      </c>
      <c r="V1668">
        <f>IF($D$20=0,1,IFERROR(IF(ROUND(S1668,3)=1,1,IF(AND(ABS(U1668)&lt;$D$19,S1668&gt;1),1,0)),0))</f>
        <v/>
      </c>
      <c r="W1668">
        <f>IF($D$20=0,IFERROR(W1669,MAX($D$16,POWER((ABS(K1668)^2)/($I$5*MAX(F1668,0.1)^2),1/3))),IF(IFERROR(AG1669,0)=0,IFERROR(W1669,MAX($D$16,POWER((ABS(K1668)^2)/($I$5*MAX(F1668,0.1)^2),1/3))),IF(OR(IFERROR(W1668,0)=0,IFERROR(AD1669,0)&gt;1),MAX($D$16,POWER((ABS(K1668)^2)/($I$5*MAX(F1668,0.1)^2),1/3)),IF(IFERROR(AF1668,0)&gt;0,MAX($D$16,IFERROR(W1668,0)+((IFERROR(AF1668,0))*$D$18*IF((IFERROR(AD1668,0))&lt;1,1,-1))),IF(IFERROR(AF1668,0)&lt;0,IF(ABS((MAX($D$16,POWER((ABS(K1668)^2)/($I$5*MAX(F1668,0.1)^2),1/3)))-IFERROR(W1668,0))&gt;$D$19,MAX($D$16,IF((MAX($D$16,POWER((ABS(K1668)^2)/($I$5*MAX(F1668,0.1)^2),1/3)))&gt;IFERROR(W1668,0),MIN((MAX($D$16,POWER((ABS(K1668)^2)/($I$5*MAX(F1668,0.1)^2),1/3))),IFERROR(W1668,0)+(MIN(ABS(IFERROR(AF1668,0))*$D$18,ABS((MAX($D$16,POWER((ABS(K1668)^2)/($I$5*MAX(F1668,0.1)^2),1/3)))-IFERROR(W1668,0))))),MAX((MAX($D$16,POWER((ABS(K1668)^2)/($I$5*MAX(F1668,0.1)^2),1/3))),IFERROR(W1668,0)-(MIN(ABS(IFERROR(AF1668,0))*$D$18,ABS((MAX($D$16,POWER((ABS(K1668)^2)/($I$5*MAX(F1668,0.1)^2),1/3)))-IFERROR(W1668,0))))))),MAX($D$16,POWER((ABS(K1668)^2)/($I$5*MAX(F1668,0.1)^2),1/3))),MAX($D$16,IFERROR(W1668,0)))))))</f>
        <v/>
      </c>
      <c r="X1668">
        <f>((F1668)+(G1668)*(W1668))*(W1668)</f>
        <v/>
      </c>
      <c r="Y1668">
        <f>(((F1668)+(G1668)*(W1668))*(W1668))/MAX((F1668)+2*(W1668)*SQRT(1+(G1668)^2),1E-6)</f>
        <v/>
      </c>
      <c r="Z1668">
        <f>ABS(K1668)/MAX(((F1668)+(G1668)*(W1668))*(W1668),1E-6)</f>
        <v/>
      </c>
      <c r="AA1668">
        <f>E1668+W1668</f>
        <v/>
      </c>
      <c r="AB1668">
        <f>AA1668+((ABS(K1668)/MAX(((F1668)+(G1668)*(W1668))*(W1668),1E-6))^2)/(2*$I$5)</f>
        <v/>
      </c>
      <c r="AC1668">
        <f>((ABS(K1668)*$D$6)/(MAX(((F1668)+(G1668)*(W1668))*(W1668),1E-6)*MAX(((((F1668)+(G1668)*(W1668))*(W1668))/MAX((F1668)+2*(W1668)*SQRT(1+(G1668)^2),1E-6))^(2/3),1E-6)))^2</f>
        <v/>
      </c>
      <c r="AD1668">
        <f>ABS(ABS(K1668)/MAX(((F1668)+(G1668)*(W1668))*(W1668),1E-6))/SQRT($I$5*MAX((((F1668)+(G1668)*(W1668))*(W1668))/MAX((F1668)+2*(G1668)*(W1668),1E-6),1E-6))</f>
        <v/>
      </c>
      <c r="AE1668">
        <f>((F1668)*(W1668)^2)/2+(G1668)*(W1668)^3/3+(ABS(K1668)^2)/($I$5*MAX(((F1668)+(G1668)*(W1668))*(W1668),1E-6))</f>
        <v/>
      </c>
      <c r="AF1668">
        <f>IF($D$20=0,0,IFERROR(AB1669+(((AC1668+AC1669)/2)*J1669)+(IF(Z1668&gt;Z1669,$D$8*((Z1668^2-Z1669^2)/(2*$I$5)),$D$9*((Z1669^2-Z1668^2)/(2*$I$5)))+($D$10*(ABS(I1669)/90)*(MAX(Z1668^2,Z1669^2)/(2*$I$5))))-AB1668,0))</f>
        <v/>
      </c>
      <c r="AG1668">
        <f>IF($D$20=0,1,IFERROR(IF(ROUND(AD1668,3)=1,1,IF(AND(ABS(AF1668)&lt;$D$19,AD1668&lt;1),1,0)),0))</f>
        <v/>
      </c>
      <c r="AH1668">
        <f>IFERROR(IF(V36="Supercritical",MAX($D$16,IFERROR(L1668,MAX($D$16,POWER((ABS(K1668)^2)/($I$5*MAX(F1668,0.1)^2),1/3)))),IF(V36="Subcritical",MAX($D$16,IFERROR(W1668,MAX($D$16,POWER((ABS(K1668)^2)/($I$5*MAX(F1668,0.1)^2),1/3)))),IF(AND(IFERROR(V1668,0)=1,IFERROR(AG1668,0)=1),IF(IFERROR(T1668,-1E99)&gt;=IFERROR(AE1668,-1E99),MAX($D$16,IFERROR(L1668,MAX($D$16,POWER((ABS(K1668)^2)/($I$5*MAX(F1668,0.1)^2),1/3)))),MAX($D$16,IFERROR(W1668,MAX($D$16,POWER((ABS(K1668)^2)/($I$5*MAX(F1668,0.1)^2),1/3))))),IF(IFERROR(V1668,0)=1,MAX($D$16,IFERROR(L1668,MAX($D$16,POWER((ABS(K1668)^2)/($I$5*MAX(F1668,0.1)^2),1/3)))),IF(IFERROR(AG1668,0)=1,MAX($D$16,IFERROR(W1668,MAX($D$16,POWER((ABS(K1668)^2)/($I$5*MAX(F1668,0.1)^2),1/3)))),MAX($D$16,POWER((ABS(K1668)^2)/($I$5*MAX(F1668,0.1)^2),1/3))))))),MAX($D$16,POWER((ABS(K1668)^2)/($I$5*MAX(F1668,0.1)^2),1/3)))</f>
        <v/>
      </c>
      <c r="AI1668">
        <f>E1668+AH1668</f>
        <v/>
      </c>
      <c r="AJ1668">
        <f>AI1668+((ABS(K1668)/MAX(((F1668)+(G1668)*(AH1668))*(AH1668),1E-6))^2)/(2*$I$5)</f>
        <v/>
      </c>
      <c r="AM1668" t="n">
        <v>0</v>
      </c>
      <c r="AN1668" t="n">
        <v>0</v>
      </c>
      <c r="AO1668">
        <f>AM1668+AN1668</f>
        <v/>
      </c>
      <c r="AP1668">
        <f>AP1667+AO1668</f>
        <v/>
      </c>
      <c r="AQ1668">
        <f>ABS(ABS(K1668)/MAX(((F1668)+(G1668)*(AH1668))*(AH1668),1E-6))/SQRT($I$5*MAX((((F1668)+(G1668)*(AH1668))*(AH1668))/MAX((F1668)+2*(G1668)*(AH1668),1E-6),1E-6))</f>
        <v/>
      </c>
      <c r="AR1668">
        <f>IF(AQ1668&lt;1,"Subcritical","Supercritical")</f>
        <v/>
      </c>
      <c r="AS1668">
        <f>((ABS(K1668)*$D$6)/(MAX(((F1668)+(G1668)*(AH1668))*(AH1668),1E-6)*MAX(((((F1668)+(G1668)*(AH1668))*(AH1668))/MAX((F1668)+2*(AH1668)*SQRT(1+(G1668)^2),1E-6))^(2/3),1E-6)))^2</f>
        <v/>
      </c>
    </row>
    <row r="1669">
      <c r="A1669" t="n">
        <v>22</v>
      </c>
      <c r="B1669" t="n">
        <v>20.952</v>
      </c>
      <c r="C1669" t="n">
        <v>616076.362</v>
      </c>
      <c r="D1669" t="n">
        <v>3096594.923</v>
      </c>
      <c r="E1669" t="n">
        <v>631.5</v>
      </c>
      <c r="F1669" t="n">
        <v>5.908</v>
      </c>
      <c r="G1669" t="n">
        <v>0</v>
      </c>
      <c r="H1669" t="inlineStr">
        <is>
          <t>Normal</t>
        </is>
      </c>
      <c r="I1669" t="n">
        <v>24.237</v>
      </c>
      <c r="J1669">
        <f>B1669-B1668</f>
        <v/>
      </c>
      <c r="K1669">
        <f>K1668+(AO1589 + AO1635)</f>
        <v/>
      </c>
      <c r="L1669">
        <f>IF($D$20=0,IFERROR(L1668,MAX($D$16,POWER((ABS(K1669)^2)/($I$5*MAX(F1669,0.1)^2),1/3))),IF(IFERROR(V1668,0)=0,IFERROR(L1668,MAX($D$16,POWER((ABS(K1669)^2)/($I$5*MAX(F1669,0.1)^2),1/3))),IF(OR(IFERROR(L1669,0)=0,IFERROR(S1668,0)&lt;1,IFERROR(S1669,0)&lt;1),MAX($D$16,POWER((ABS(K1669)^2)/($I$5*MAX(F1669,0.1)^2),1/3)),IF(IFERROR(U1669,0)&gt;0,MAX($D$16,IFERROR(L1669,0)+((IFERROR(U1669,0))*$D$18*IF((IFERROR(S1669,0))&lt;1,1,-1))),IF(IFERROR(U1669,0)&lt;0,IF(ABS((MAX($D$16,POWER((ABS(K1669)^2)/($I$5*MAX(F1669,0.1)^2),1/3)))-IFERROR(L1669,0))&gt;$D$19,MAX($D$16,IF((MAX($D$16,POWER((ABS(K1669)^2)/($I$5*MAX(F1669,0.1)^2),1/3)))&gt;IFERROR(L1669,0),MIN((MAX($D$16,POWER((ABS(K1669)^2)/($I$5*MAX(F1669,0.1)^2),1/3))),IFERROR(L1669,0)+(MIN(ABS(IFERROR(U1669,0))*$D$18,ABS((MAX($D$16,POWER((ABS(K1669)^2)/($I$5*MAX(F1669,0.1)^2),1/3)))-IFERROR(L1669,0))))),MAX((MAX($D$16,POWER((ABS(K1669)^2)/($I$5*MAX(F1669,0.1)^2),1/3))),IFERROR(L1669,0)-(MIN(ABS(IFERROR(U1669,0))*$D$18,ABS((MAX($D$16,POWER((ABS(K1669)^2)/($I$5*MAX(F1669,0.1)^2),1/3)))-IFERROR(L1669,0))))))),MAX($D$16,POWER((ABS(K1669)^2)/($I$5*MAX(F1669,0.1)^2),1/3))),MAX($D$16,IFERROR(L1669,0)))))))</f>
        <v/>
      </c>
      <c r="M1669">
        <f>((F1669)+(G1669)*(L1669))*(L1669)</f>
        <v/>
      </c>
      <c r="N1669">
        <f>(((F1669)+(G1669)*(L1669))*(L1669))/MAX((F1669)+2*(L1669)*SQRT(1+(G1669)^2),1E-6)</f>
        <v/>
      </c>
      <c r="O1669">
        <f>ABS(K1669)/MAX(((F1669)+(G1669)*(L1669))*(L1669),1E-6)</f>
        <v/>
      </c>
      <c r="P1669">
        <f>E1669+L1669</f>
        <v/>
      </c>
      <c r="Q1669">
        <f>P1669+((ABS(K1669)/MAX(((F1669)+(G1669)*(L1669))*(L1669),1E-6))^2)/(2*$I$5)</f>
        <v/>
      </c>
      <c r="R1669">
        <f>((ABS(K1669)*$D$6)/(MAX(((F1669)+(G1669)*(L1669))*(L1669),1E-6)*MAX(((((F1669)+(G1669)*(L1669))*(L1669))/MAX((F1669)+2*(L1669)*SQRT(1+(G1669)^2),1E-6))^(2/3),1E-6)))^2</f>
        <v/>
      </c>
      <c r="S1669">
        <f>ABS(ABS(K1669)/MAX(((F1669)+(G1669)*(L1669))*(L1669),1E-6))/SQRT($I$5*MAX((((F1669)+(G1669)*(L1669))*(L1669))/MAX((F1669)+2*(G1669)*(L1669),1E-6),1E-6))</f>
        <v/>
      </c>
      <c r="T1669">
        <f>((F1669)*(L1669)^2)/2+(G1669)*(L1669)^3/3+(ABS(K1669)^2)/($I$5*MAX(((F1669)+(G1669)*(L1669))*(L1669),1E-6))</f>
        <v/>
      </c>
      <c r="U1669">
        <f>IF($D$20=0,0,IFERROR(Q1668-(((R1668+R1669)/2)*J1669)-(IF(O1668&gt;O1669,$D$8*((O1668^2-O1669^2)/(2*$I$5)),$D$9*((O1669^2-O1668^2)/(2*$I$5)))+($D$10*(ABS(I1669)/90)*(MAX(O1668^2,O1669^2)/(2*$I$5))))-Q1669,0))</f>
        <v/>
      </c>
      <c r="V1669">
        <f>IF($D$20=0,1,IFERROR(IF(ROUND(S1669,3)=1,1,IF(AND(ABS(U1669)&lt;$D$19,S1669&gt;1),1,0)),0))</f>
        <v/>
      </c>
      <c r="W1669">
        <f>IF($D$20=0,IFERROR(W1670,MAX($D$16,POWER((ABS(K1669)^2)/($I$5*MAX(F1669,0.1)^2),1/3))),IF(IFERROR(AG1670,0)=0,IFERROR(W1670,MAX($D$16,POWER((ABS(K1669)^2)/($I$5*MAX(F1669,0.1)^2),1/3))),IF(OR(IFERROR(W1669,0)=0,IFERROR(AD1670,0)&gt;1),MAX($D$16,POWER((ABS(K1669)^2)/($I$5*MAX(F1669,0.1)^2),1/3)),IF(IFERROR(AF1669,0)&gt;0,MAX($D$16,IFERROR(W1669,0)+((IFERROR(AF1669,0))*$D$18*IF((IFERROR(AD1669,0))&lt;1,1,-1))),IF(IFERROR(AF1669,0)&lt;0,IF(ABS((MAX($D$16,POWER((ABS(K1669)^2)/($I$5*MAX(F1669,0.1)^2),1/3)))-IFERROR(W1669,0))&gt;$D$19,MAX($D$16,IF((MAX($D$16,POWER((ABS(K1669)^2)/($I$5*MAX(F1669,0.1)^2),1/3)))&gt;IFERROR(W1669,0),MIN((MAX($D$16,POWER((ABS(K1669)^2)/($I$5*MAX(F1669,0.1)^2),1/3))),IFERROR(W1669,0)+(MIN(ABS(IFERROR(AF1669,0))*$D$18,ABS((MAX($D$16,POWER((ABS(K1669)^2)/($I$5*MAX(F1669,0.1)^2),1/3)))-IFERROR(W1669,0))))),MAX((MAX($D$16,POWER((ABS(K1669)^2)/($I$5*MAX(F1669,0.1)^2),1/3))),IFERROR(W1669,0)-(MIN(ABS(IFERROR(AF1669,0))*$D$18,ABS((MAX($D$16,POWER((ABS(K1669)^2)/($I$5*MAX(F1669,0.1)^2),1/3)))-IFERROR(W1669,0))))))),MAX($D$16,POWER((ABS(K1669)^2)/($I$5*MAX(F1669,0.1)^2),1/3))),MAX($D$16,IFERROR(W1669,0)))))))</f>
        <v/>
      </c>
      <c r="X1669">
        <f>((F1669)+(G1669)*(W1669))*(W1669)</f>
        <v/>
      </c>
      <c r="Y1669">
        <f>(((F1669)+(G1669)*(W1669))*(W1669))/MAX((F1669)+2*(W1669)*SQRT(1+(G1669)^2),1E-6)</f>
        <v/>
      </c>
      <c r="Z1669">
        <f>ABS(K1669)/MAX(((F1669)+(G1669)*(W1669))*(W1669),1E-6)</f>
        <v/>
      </c>
      <c r="AA1669">
        <f>E1669+W1669</f>
        <v/>
      </c>
      <c r="AB1669">
        <f>AA1669+((ABS(K1669)/MAX(((F1669)+(G1669)*(W1669))*(W1669),1E-6))^2)/(2*$I$5)</f>
        <v/>
      </c>
      <c r="AC1669">
        <f>((ABS(K1669)*$D$6)/(MAX(((F1669)+(G1669)*(W1669))*(W1669),1E-6)*MAX(((((F1669)+(G1669)*(W1669))*(W1669))/MAX((F1669)+2*(W1669)*SQRT(1+(G1669)^2),1E-6))^(2/3),1E-6)))^2</f>
        <v/>
      </c>
      <c r="AD1669">
        <f>ABS(ABS(K1669)/MAX(((F1669)+(G1669)*(W1669))*(W1669),1E-6))/SQRT($I$5*MAX((((F1669)+(G1669)*(W1669))*(W1669))/MAX((F1669)+2*(G1669)*(W1669),1E-6),1E-6))</f>
        <v/>
      </c>
      <c r="AE1669">
        <f>((F1669)*(W1669)^2)/2+(G1669)*(W1669)^3/3+(ABS(K1669)^2)/($I$5*MAX(((F1669)+(G1669)*(W1669))*(W1669),1E-6))</f>
        <v/>
      </c>
      <c r="AF1669">
        <f>IF($D$20=0,0,IFERROR(AB1670+(((AC1669+AC1670)/2)*J1670)+(IF(Z1669&gt;Z1670,$D$8*((Z1669^2-Z1670^2)/(2*$I$5)),$D$9*((Z1670^2-Z1669^2)/(2*$I$5)))+($D$10*(ABS(I1670)/90)*(MAX(Z1669^2,Z1670^2)/(2*$I$5))))-AB1669,0))</f>
        <v/>
      </c>
      <c r="AG1669">
        <f>IF($D$20=0,1,IFERROR(IF(ROUND(AD1669,3)=1,1,IF(AND(ABS(AF1669)&lt;$D$19,AD1669&lt;1),1,0)),0))</f>
        <v/>
      </c>
      <c r="AH1669">
        <f>IFERROR(IF(V36="Supercritical",MAX($D$16,IFERROR(L1669,MAX($D$16,POWER((ABS(K1669)^2)/($I$5*MAX(F1669,0.1)^2),1/3)))),IF(V36="Subcritical",MAX($D$16,IFERROR(W1669,MAX($D$16,POWER((ABS(K1669)^2)/($I$5*MAX(F1669,0.1)^2),1/3)))),IF(AND(IFERROR(V1669,0)=1,IFERROR(AG1669,0)=1),IF(IFERROR(T1669,-1E99)&gt;=IFERROR(AE1669,-1E99),MAX($D$16,IFERROR(L1669,MAX($D$16,POWER((ABS(K1669)^2)/($I$5*MAX(F1669,0.1)^2),1/3)))),MAX($D$16,IFERROR(W1669,MAX($D$16,POWER((ABS(K1669)^2)/($I$5*MAX(F1669,0.1)^2),1/3))))),IF(IFERROR(V1669,0)=1,MAX($D$16,IFERROR(L1669,MAX($D$16,POWER((ABS(K1669)^2)/($I$5*MAX(F1669,0.1)^2),1/3)))),IF(IFERROR(AG1669,0)=1,MAX($D$16,IFERROR(W1669,MAX($D$16,POWER((ABS(K1669)^2)/($I$5*MAX(F1669,0.1)^2),1/3)))),MAX($D$16,POWER((ABS(K1669)^2)/($I$5*MAX(F1669,0.1)^2),1/3))))))),MAX($D$16,POWER((ABS(K1669)^2)/($I$5*MAX(F1669,0.1)^2),1/3)))</f>
        <v/>
      </c>
      <c r="AI1669">
        <f>E1669+AH1669</f>
        <v/>
      </c>
      <c r="AJ1669">
        <f>AI1669+((ABS(K1669)/MAX(((F1669)+(G1669)*(AH1669))*(AH1669),1E-6))^2)/(2*$I$5)</f>
        <v/>
      </c>
      <c r="AM1669" t="n">
        <v>0</v>
      </c>
      <c r="AN1669" t="n">
        <v>0</v>
      </c>
      <c r="AO1669">
        <f>AM1669+AN1669</f>
        <v/>
      </c>
      <c r="AP1669">
        <f>AP1668+AO1669</f>
        <v/>
      </c>
      <c r="AQ1669">
        <f>ABS(ABS(K1669)/MAX(((F1669)+(G1669)*(AH1669))*(AH1669),1E-6))/SQRT($I$5*MAX((((F1669)+(G1669)*(AH1669))*(AH1669))/MAX((F1669)+2*(G1669)*(AH1669),1E-6),1E-6))</f>
        <v/>
      </c>
      <c r="AR1669">
        <f>IF(AQ1669&lt;1,"Subcritical","Supercritical")</f>
        <v/>
      </c>
      <c r="AS1669">
        <f>((ABS(K1669)*$D$6)/(MAX(((F1669)+(G1669)*(AH1669))*(AH1669),1E-6)*MAX(((((F1669)+(G1669)*(AH1669))*(AH1669))/MAX((F1669)+2*(AH1669)*SQRT(1+(G1669)^2),1E-6))^(2/3),1E-6)))^2</f>
        <v/>
      </c>
    </row>
    <row r="1670">
      <c r="A1670" t="n">
        <v>23</v>
      </c>
      <c r="B1670" t="n">
        <v>21.951</v>
      </c>
      <c r="C1670" t="n">
        <v>616075.84</v>
      </c>
      <c r="D1670" t="n">
        <v>3096594.071</v>
      </c>
      <c r="E1670" t="n">
        <v>631.12</v>
      </c>
      <c r="F1670" t="n">
        <v>5.159</v>
      </c>
      <c r="G1670" t="n">
        <v>0</v>
      </c>
      <c r="H1670" t="inlineStr">
        <is>
          <t>Normal</t>
        </is>
      </c>
      <c r="I1670" t="n">
        <v>0.019</v>
      </c>
      <c r="J1670">
        <f>B1670-B1669</f>
        <v/>
      </c>
      <c r="K1670">
        <f>K1669+(AO1590 + AO1636)</f>
        <v/>
      </c>
      <c r="L1670">
        <f>IF($D$20=0,IFERROR(L1669,MAX($D$16,POWER((ABS(K1670)^2)/($I$5*MAX(F1670,0.1)^2),1/3))),IF(IFERROR(V1669,0)=0,IFERROR(L1669,MAX($D$16,POWER((ABS(K1670)^2)/($I$5*MAX(F1670,0.1)^2),1/3))),IF(OR(IFERROR(L1670,0)=0,IFERROR(S1669,0)&lt;1,IFERROR(S1670,0)&lt;1),MAX($D$16,POWER((ABS(K1670)^2)/($I$5*MAX(F1670,0.1)^2),1/3)),IF(IFERROR(U1670,0)&gt;0,MAX($D$16,IFERROR(L1670,0)+((IFERROR(U1670,0))*$D$18*IF((IFERROR(S1670,0))&lt;1,1,-1))),IF(IFERROR(U1670,0)&lt;0,IF(ABS((MAX($D$16,POWER((ABS(K1670)^2)/($I$5*MAX(F1670,0.1)^2),1/3)))-IFERROR(L1670,0))&gt;$D$19,MAX($D$16,IF((MAX($D$16,POWER((ABS(K1670)^2)/($I$5*MAX(F1670,0.1)^2),1/3)))&gt;IFERROR(L1670,0),MIN((MAX($D$16,POWER((ABS(K1670)^2)/($I$5*MAX(F1670,0.1)^2),1/3))),IFERROR(L1670,0)+(MIN(ABS(IFERROR(U1670,0))*$D$18,ABS((MAX($D$16,POWER((ABS(K1670)^2)/($I$5*MAX(F1670,0.1)^2),1/3)))-IFERROR(L1670,0))))),MAX((MAX($D$16,POWER((ABS(K1670)^2)/($I$5*MAX(F1670,0.1)^2),1/3))),IFERROR(L1670,0)-(MIN(ABS(IFERROR(U1670,0))*$D$18,ABS((MAX($D$16,POWER((ABS(K1670)^2)/($I$5*MAX(F1670,0.1)^2),1/3)))-IFERROR(L1670,0))))))),MAX($D$16,POWER((ABS(K1670)^2)/($I$5*MAX(F1670,0.1)^2),1/3))),MAX($D$16,IFERROR(L1670,0)))))))</f>
        <v/>
      </c>
      <c r="M1670">
        <f>((F1670)+(G1670)*(L1670))*(L1670)</f>
        <v/>
      </c>
      <c r="N1670">
        <f>(((F1670)+(G1670)*(L1670))*(L1670))/MAX((F1670)+2*(L1670)*SQRT(1+(G1670)^2),1E-6)</f>
        <v/>
      </c>
      <c r="O1670">
        <f>ABS(K1670)/MAX(((F1670)+(G1670)*(L1670))*(L1670),1E-6)</f>
        <v/>
      </c>
      <c r="P1670">
        <f>E1670+L1670</f>
        <v/>
      </c>
      <c r="Q1670">
        <f>P1670+((ABS(K1670)/MAX(((F1670)+(G1670)*(L1670))*(L1670),1E-6))^2)/(2*$I$5)</f>
        <v/>
      </c>
      <c r="R1670">
        <f>((ABS(K1670)*$D$6)/(MAX(((F1670)+(G1670)*(L1670))*(L1670),1E-6)*MAX(((((F1670)+(G1670)*(L1670))*(L1670))/MAX((F1670)+2*(L1670)*SQRT(1+(G1670)^2),1E-6))^(2/3),1E-6)))^2</f>
        <v/>
      </c>
      <c r="S1670">
        <f>ABS(ABS(K1670)/MAX(((F1670)+(G1670)*(L1670))*(L1670),1E-6))/SQRT($I$5*MAX((((F1670)+(G1670)*(L1670))*(L1670))/MAX((F1670)+2*(G1670)*(L1670),1E-6),1E-6))</f>
        <v/>
      </c>
      <c r="T1670">
        <f>((F1670)*(L1670)^2)/2+(G1670)*(L1670)^3/3+(ABS(K1670)^2)/($I$5*MAX(((F1670)+(G1670)*(L1670))*(L1670),1E-6))</f>
        <v/>
      </c>
      <c r="U1670">
        <f>IF($D$20=0,0,IFERROR(Q1669-(((R1669+R1670)/2)*J1670)-(IF(O1669&gt;O1670,$D$8*((O1669^2-O1670^2)/(2*$I$5)),$D$9*((O1670^2-O1669^2)/(2*$I$5)))+($D$10*(ABS(I1670)/90)*(MAX(O1669^2,O1670^2)/(2*$I$5))))-Q1670,0))</f>
        <v/>
      </c>
      <c r="V1670">
        <f>IF($D$20=0,1,IFERROR(IF(ROUND(S1670,3)=1,1,IF(AND(ABS(U1670)&lt;$D$19,S1670&gt;1),1,0)),0))</f>
        <v/>
      </c>
      <c r="W1670">
        <f>IF($D$20=0,IFERROR(W1671,MAX($D$16,POWER((ABS(K1670)^2)/($I$5*MAX(F1670,0.1)^2),1/3))),IF(IFERROR(AG1671,0)=0,IFERROR(W1671,MAX($D$16,POWER((ABS(K1670)^2)/($I$5*MAX(F1670,0.1)^2),1/3))),IF(OR(IFERROR(W1670,0)=0,IFERROR(AD1671,0)&gt;1),MAX($D$16,POWER((ABS(K1670)^2)/($I$5*MAX(F1670,0.1)^2),1/3)),IF(IFERROR(AF1670,0)&gt;0,MAX($D$16,IFERROR(W1670,0)+((IFERROR(AF1670,0))*$D$18*IF((IFERROR(AD1670,0))&lt;1,1,-1))),IF(IFERROR(AF1670,0)&lt;0,IF(ABS((MAX($D$16,POWER((ABS(K1670)^2)/($I$5*MAX(F1670,0.1)^2),1/3)))-IFERROR(W1670,0))&gt;$D$19,MAX($D$16,IF((MAX($D$16,POWER((ABS(K1670)^2)/($I$5*MAX(F1670,0.1)^2),1/3)))&gt;IFERROR(W1670,0),MIN((MAX($D$16,POWER((ABS(K1670)^2)/($I$5*MAX(F1670,0.1)^2),1/3))),IFERROR(W1670,0)+(MIN(ABS(IFERROR(AF1670,0))*$D$18,ABS((MAX($D$16,POWER((ABS(K1670)^2)/($I$5*MAX(F1670,0.1)^2),1/3)))-IFERROR(W1670,0))))),MAX((MAX($D$16,POWER((ABS(K1670)^2)/($I$5*MAX(F1670,0.1)^2),1/3))),IFERROR(W1670,0)-(MIN(ABS(IFERROR(AF1670,0))*$D$18,ABS((MAX($D$16,POWER((ABS(K1670)^2)/($I$5*MAX(F1670,0.1)^2),1/3)))-IFERROR(W1670,0))))))),MAX($D$16,POWER((ABS(K1670)^2)/($I$5*MAX(F1670,0.1)^2),1/3))),MAX($D$16,IFERROR(W1670,0)))))))</f>
        <v/>
      </c>
      <c r="X1670">
        <f>((F1670)+(G1670)*(W1670))*(W1670)</f>
        <v/>
      </c>
      <c r="Y1670">
        <f>(((F1670)+(G1670)*(W1670))*(W1670))/MAX((F1670)+2*(W1670)*SQRT(1+(G1670)^2),1E-6)</f>
        <v/>
      </c>
      <c r="Z1670">
        <f>ABS(K1670)/MAX(((F1670)+(G1670)*(W1670))*(W1670),1E-6)</f>
        <v/>
      </c>
      <c r="AA1670">
        <f>E1670+W1670</f>
        <v/>
      </c>
      <c r="AB1670">
        <f>AA1670+((ABS(K1670)/MAX(((F1670)+(G1670)*(W1670))*(W1670),1E-6))^2)/(2*$I$5)</f>
        <v/>
      </c>
      <c r="AC1670">
        <f>((ABS(K1670)*$D$6)/(MAX(((F1670)+(G1670)*(W1670))*(W1670),1E-6)*MAX(((((F1670)+(G1670)*(W1670))*(W1670))/MAX((F1670)+2*(W1670)*SQRT(1+(G1670)^2),1E-6))^(2/3),1E-6)))^2</f>
        <v/>
      </c>
      <c r="AD1670">
        <f>ABS(ABS(K1670)/MAX(((F1670)+(G1670)*(W1670))*(W1670),1E-6))/SQRT($I$5*MAX((((F1670)+(G1670)*(W1670))*(W1670))/MAX((F1670)+2*(G1670)*(W1670),1E-6),1E-6))</f>
        <v/>
      </c>
      <c r="AE1670">
        <f>((F1670)*(W1670)^2)/2+(G1670)*(W1670)^3/3+(ABS(K1670)^2)/($I$5*MAX(((F1670)+(G1670)*(W1670))*(W1670),1E-6))</f>
        <v/>
      </c>
      <c r="AF1670">
        <f>IF($D$20=0,0,IFERROR(AB1671+(((AC1670+AC1671)/2)*J1671)+(IF(Z1670&gt;Z1671,$D$8*((Z1670^2-Z1671^2)/(2*$I$5)),$D$9*((Z1671^2-Z1670^2)/(2*$I$5)))+($D$10*(ABS(I1671)/90)*(MAX(Z1670^2,Z1671^2)/(2*$I$5))))-AB1670,0))</f>
        <v/>
      </c>
      <c r="AG1670">
        <f>IF($D$20=0,1,IFERROR(IF(ROUND(AD1670,3)=1,1,IF(AND(ABS(AF1670)&lt;$D$19,AD1670&lt;1),1,0)),0))</f>
        <v/>
      </c>
      <c r="AH1670">
        <f>IFERROR(IF(V36="Supercritical",MAX($D$16,IFERROR(L1670,MAX($D$16,POWER((ABS(K1670)^2)/($I$5*MAX(F1670,0.1)^2),1/3)))),IF(V36="Subcritical",MAX($D$16,IFERROR(W1670,MAX($D$16,POWER((ABS(K1670)^2)/($I$5*MAX(F1670,0.1)^2),1/3)))),IF(AND(IFERROR(V1670,0)=1,IFERROR(AG1670,0)=1),IF(IFERROR(T1670,-1E99)&gt;=IFERROR(AE1670,-1E99),MAX($D$16,IFERROR(L1670,MAX($D$16,POWER((ABS(K1670)^2)/($I$5*MAX(F1670,0.1)^2),1/3)))),MAX($D$16,IFERROR(W1670,MAX($D$16,POWER((ABS(K1670)^2)/($I$5*MAX(F1670,0.1)^2),1/3))))),IF(IFERROR(V1670,0)=1,MAX($D$16,IFERROR(L1670,MAX($D$16,POWER((ABS(K1670)^2)/($I$5*MAX(F1670,0.1)^2),1/3)))),IF(IFERROR(AG1670,0)=1,MAX($D$16,IFERROR(W1670,MAX($D$16,POWER((ABS(K1670)^2)/($I$5*MAX(F1670,0.1)^2),1/3)))),MAX($D$16,POWER((ABS(K1670)^2)/($I$5*MAX(F1670,0.1)^2),1/3))))))),MAX($D$16,POWER((ABS(K1670)^2)/($I$5*MAX(F1670,0.1)^2),1/3)))</f>
        <v/>
      </c>
      <c r="AI1670">
        <f>E1670+AH1670</f>
        <v/>
      </c>
      <c r="AJ1670">
        <f>AI1670+((ABS(K1670)/MAX(((F1670)+(G1670)*(AH1670))*(AH1670),1E-6))^2)/(2*$I$5)</f>
        <v/>
      </c>
      <c r="AM1670" t="n">
        <v>0</v>
      </c>
      <c r="AN1670" t="n">
        <v>0</v>
      </c>
      <c r="AO1670">
        <f>AM1670+AN1670</f>
        <v/>
      </c>
      <c r="AP1670">
        <f>AP1669+AO1670</f>
        <v/>
      </c>
      <c r="AQ1670">
        <f>ABS(ABS(K1670)/MAX(((F1670)+(G1670)*(AH1670))*(AH1670),1E-6))/SQRT($I$5*MAX((((F1670)+(G1670)*(AH1670))*(AH1670))/MAX((F1670)+2*(G1670)*(AH1670),1E-6),1E-6))</f>
        <v/>
      </c>
      <c r="AR1670">
        <f>IF(AQ1670&lt;1,"Subcritical","Supercritical")</f>
        <v/>
      </c>
      <c r="AS1670">
        <f>((ABS(K1670)*$D$6)/(MAX(((F1670)+(G1670)*(AH1670))*(AH1670),1E-6)*MAX(((((F1670)+(G1670)*(AH1670))*(AH1670))/MAX((F1670)+2*(AH1670)*SQRT(1+(G1670)^2),1E-6))^(2/3),1E-6)))^2</f>
        <v/>
      </c>
    </row>
    <row r="1671">
      <c r="A1671" t="n">
        <v>24</v>
      </c>
      <c r="B1671" t="n">
        <v>22.952</v>
      </c>
      <c r="C1671" t="n">
        <v>616075.317</v>
      </c>
      <c r="D1671" t="n">
        <v>3096593.218</v>
      </c>
      <c r="E1671" t="n">
        <v>630.74</v>
      </c>
      <c r="F1671" t="n">
        <v>4.853</v>
      </c>
      <c r="G1671" t="n">
        <v>0</v>
      </c>
      <c r="H1671" t="inlineStr">
        <is>
          <t>Normal</t>
        </is>
      </c>
      <c r="I1671" t="n">
        <v>0.049</v>
      </c>
      <c r="J1671">
        <f>B1671-B1670</f>
        <v/>
      </c>
      <c r="K1671">
        <f>K1670+(AO1591 + AO1637)</f>
        <v/>
      </c>
      <c r="L1671">
        <f>IF($D$20=0,IFERROR(L1670,MAX($D$16,POWER((ABS(K1671)^2)/($I$5*MAX(F1671,0.1)^2),1/3))),IF(IFERROR(V1670,0)=0,IFERROR(L1670,MAX($D$16,POWER((ABS(K1671)^2)/($I$5*MAX(F1671,0.1)^2),1/3))),IF(OR(IFERROR(L1671,0)=0,IFERROR(S1670,0)&lt;1,IFERROR(S1671,0)&lt;1),MAX($D$16,POWER((ABS(K1671)^2)/($I$5*MAX(F1671,0.1)^2),1/3)),IF(IFERROR(U1671,0)&gt;0,MAX($D$16,IFERROR(L1671,0)+((IFERROR(U1671,0))*$D$18*IF((IFERROR(S1671,0))&lt;1,1,-1))),IF(IFERROR(U1671,0)&lt;0,IF(ABS((MAX($D$16,POWER((ABS(K1671)^2)/($I$5*MAX(F1671,0.1)^2),1/3)))-IFERROR(L1671,0))&gt;$D$19,MAX($D$16,IF((MAX($D$16,POWER((ABS(K1671)^2)/($I$5*MAX(F1671,0.1)^2),1/3)))&gt;IFERROR(L1671,0),MIN((MAX($D$16,POWER((ABS(K1671)^2)/($I$5*MAX(F1671,0.1)^2),1/3))),IFERROR(L1671,0)+(MIN(ABS(IFERROR(U1671,0))*$D$18,ABS((MAX($D$16,POWER((ABS(K1671)^2)/($I$5*MAX(F1671,0.1)^2),1/3)))-IFERROR(L1671,0))))),MAX((MAX($D$16,POWER((ABS(K1671)^2)/($I$5*MAX(F1671,0.1)^2),1/3))),IFERROR(L1671,0)-(MIN(ABS(IFERROR(U1671,0))*$D$18,ABS((MAX($D$16,POWER((ABS(K1671)^2)/($I$5*MAX(F1671,0.1)^2),1/3)))-IFERROR(L1671,0))))))),MAX($D$16,POWER((ABS(K1671)^2)/($I$5*MAX(F1671,0.1)^2),1/3))),MAX($D$16,IFERROR(L1671,0)))))))</f>
        <v/>
      </c>
      <c r="M1671">
        <f>((F1671)+(G1671)*(L1671))*(L1671)</f>
        <v/>
      </c>
      <c r="N1671">
        <f>(((F1671)+(G1671)*(L1671))*(L1671))/MAX((F1671)+2*(L1671)*SQRT(1+(G1671)^2),1E-6)</f>
        <v/>
      </c>
      <c r="O1671">
        <f>ABS(K1671)/MAX(((F1671)+(G1671)*(L1671))*(L1671),1E-6)</f>
        <v/>
      </c>
      <c r="P1671">
        <f>E1671+L1671</f>
        <v/>
      </c>
      <c r="Q1671">
        <f>P1671+((ABS(K1671)/MAX(((F1671)+(G1671)*(L1671))*(L1671),1E-6))^2)/(2*$I$5)</f>
        <v/>
      </c>
      <c r="R1671">
        <f>((ABS(K1671)*$D$6)/(MAX(((F1671)+(G1671)*(L1671))*(L1671),1E-6)*MAX(((((F1671)+(G1671)*(L1671))*(L1671))/MAX((F1671)+2*(L1671)*SQRT(1+(G1671)^2),1E-6))^(2/3),1E-6)))^2</f>
        <v/>
      </c>
      <c r="S1671">
        <f>ABS(ABS(K1671)/MAX(((F1671)+(G1671)*(L1671))*(L1671),1E-6))/SQRT($I$5*MAX((((F1671)+(G1671)*(L1671))*(L1671))/MAX((F1671)+2*(G1671)*(L1671),1E-6),1E-6))</f>
        <v/>
      </c>
      <c r="T1671">
        <f>((F1671)*(L1671)^2)/2+(G1671)*(L1671)^3/3+(ABS(K1671)^2)/($I$5*MAX(((F1671)+(G1671)*(L1671))*(L1671),1E-6))</f>
        <v/>
      </c>
      <c r="U1671">
        <f>IF($D$20=0,0,IFERROR(Q1670-(((R1670+R1671)/2)*J1671)-(IF(O1670&gt;O1671,$D$8*((O1670^2-O1671^2)/(2*$I$5)),$D$9*((O1671^2-O1670^2)/(2*$I$5)))+($D$10*(ABS(I1671)/90)*(MAX(O1670^2,O1671^2)/(2*$I$5))))-Q1671,0))</f>
        <v/>
      </c>
      <c r="V1671">
        <f>IF($D$20=0,1,IFERROR(IF(ROUND(S1671,3)=1,1,IF(AND(ABS(U1671)&lt;$D$19,S1671&gt;1),1,0)),0))</f>
        <v/>
      </c>
      <c r="W1671">
        <f>IF($D$20=0,IFERROR(W1672,MAX($D$16,POWER((ABS(K1671)^2)/($I$5*MAX(F1671,0.1)^2),1/3))),IF(IFERROR(AG1672,0)=0,IFERROR(W1672,MAX($D$16,POWER((ABS(K1671)^2)/($I$5*MAX(F1671,0.1)^2),1/3))),IF(OR(IFERROR(W1671,0)=0,IFERROR(AD1672,0)&gt;1),MAX($D$16,POWER((ABS(K1671)^2)/($I$5*MAX(F1671,0.1)^2),1/3)),IF(IFERROR(AF1671,0)&gt;0,MAX($D$16,IFERROR(W1671,0)+((IFERROR(AF1671,0))*$D$18*IF((IFERROR(AD1671,0))&lt;1,1,-1))),IF(IFERROR(AF1671,0)&lt;0,IF(ABS((MAX($D$16,POWER((ABS(K1671)^2)/($I$5*MAX(F1671,0.1)^2),1/3)))-IFERROR(W1671,0))&gt;$D$19,MAX($D$16,IF((MAX($D$16,POWER((ABS(K1671)^2)/($I$5*MAX(F1671,0.1)^2),1/3)))&gt;IFERROR(W1671,0),MIN((MAX($D$16,POWER((ABS(K1671)^2)/($I$5*MAX(F1671,0.1)^2),1/3))),IFERROR(W1671,0)+(MIN(ABS(IFERROR(AF1671,0))*$D$18,ABS((MAX($D$16,POWER((ABS(K1671)^2)/($I$5*MAX(F1671,0.1)^2),1/3)))-IFERROR(W1671,0))))),MAX((MAX($D$16,POWER((ABS(K1671)^2)/($I$5*MAX(F1671,0.1)^2),1/3))),IFERROR(W1671,0)-(MIN(ABS(IFERROR(AF1671,0))*$D$18,ABS((MAX($D$16,POWER((ABS(K1671)^2)/($I$5*MAX(F1671,0.1)^2),1/3)))-IFERROR(W1671,0))))))),MAX($D$16,POWER((ABS(K1671)^2)/($I$5*MAX(F1671,0.1)^2),1/3))),MAX($D$16,IFERROR(W1671,0)))))))</f>
        <v/>
      </c>
      <c r="X1671">
        <f>((F1671)+(G1671)*(W1671))*(W1671)</f>
        <v/>
      </c>
      <c r="Y1671">
        <f>(((F1671)+(G1671)*(W1671))*(W1671))/MAX((F1671)+2*(W1671)*SQRT(1+(G1671)^2),1E-6)</f>
        <v/>
      </c>
      <c r="Z1671">
        <f>ABS(K1671)/MAX(((F1671)+(G1671)*(W1671))*(W1671),1E-6)</f>
        <v/>
      </c>
      <c r="AA1671">
        <f>E1671+W1671</f>
        <v/>
      </c>
      <c r="AB1671">
        <f>AA1671+((ABS(K1671)/MAX(((F1671)+(G1671)*(W1671))*(W1671),1E-6))^2)/(2*$I$5)</f>
        <v/>
      </c>
      <c r="AC1671">
        <f>((ABS(K1671)*$D$6)/(MAX(((F1671)+(G1671)*(W1671))*(W1671),1E-6)*MAX(((((F1671)+(G1671)*(W1671))*(W1671))/MAX((F1671)+2*(W1671)*SQRT(1+(G1671)^2),1E-6))^(2/3),1E-6)))^2</f>
        <v/>
      </c>
      <c r="AD1671">
        <f>ABS(ABS(K1671)/MAX(((F1671)+(G1671)*(W1671))*(W1671),1E-6))/SQRT($I$5*MAX((((F1671)+(G1671)*(W1671))*(W1671))/MAX((F1671)+2*(G1671)*(W1671),1E-6),1E-6))</f>
        <v/>
      </c>
      <c r="AE1671">
        <f>((F1671)*(W1671)^2)/2+(G1671)*(W1671)^3/3+(ABS(K1671)^2)/($I$5*MAX(((F1671)+(G1671)*(W1671))*(W1671),1E-6))</f>
        <v/>
      </c>
      <c r="AF1671">
        <f>IF($D$20=0,0,IFERROR(AB1672+(((AC1671+AC1672)/2)*J1672)+(IF(Z1671&gt;Z1672,$D$8*((Z1671^2-Z1672^2)/(2*$I$5)),$D$9*((Z1672^2-Z1671^2)/(2*$I$5)))+($D$10*(ABS(I1672)/90)*(MAX(Z1671^2,Z1672^2)/(2*$I$5))))-AB1671,0))</f>
        <v/>
      </c>
      <c r="AG1671">
        <f>IF($D$20=0,1,IFERROR(IF(ROUND(AD1671,3)=1,1,IF(AND(ABS(AF1671)&lt;$D$19,AD1671&lt;1),1,0)),0))</f>
        <v/>
      </c>
      <c r="AH1671">
        <f>IFERROR(IF(V36="Supercritical",MAX($D$16,IFERROR(L1671,MAX($D$16,POWER((ABS(K1671)^2)/($I$5*MAX(F1671,0.1)^2),1/3)))),IF(V36="Subcritical",MAX($D$16,IFERROR(W1671,MAX($D$16,POWER((ABS(K1671)^2)/($I$5*MAX(F1671,0.1)^2),1/3)))),IF(AND(IFERROR(V1671,0)=1,IFERROR(AG1671,0)=1),IF(IFERROR(T1671,-1E99)&gt;=IFERROR(AE1671,-1E99),MAX($D$16,IFERROR(L1671,MAX($D$16,POWER((ABS(K1671)^2)/($I$5*MAX(F1671,0.1)^2),1/3)))),MAX($D$16,IFERROR(W1671,MAX($D$16,POWER((ABS(K1671)^2)/($I$5*MAX(F1671,0.1)^2),1/3))))),IF(IFERROR(V1671,0)=1,MAX($D$16,IFERROR(L1671,MAX($D$16,POWER((ABS(K1671)^2)/($I$5*MAX(F1671,0.1)^2),1/3)))),IF(IFERROR(AG1671,0)=1,MAX($D$16,IFERROR(W1671,MAX($D$16,POWER((ABS(K1671)^2)/($I$5*MAX(F1671,0.1)^2),1/3)))),MAX($D$16,POWER((ABS(K1671)^2)/($I$5*MAX(F1671,0.1)^2),1/3))))))),MAX($D$16,POWER((ABS(K1671)^2)/($I$5*MAX(F1671,0.1)^2),1/3)))</f>
        <v/>
      </c>
      <c r="AI1671">
        <f>E1671+AH1671</f>
        <v/>
      </c>
      <c r="AJ1671">
        <f>AI1671+((ABS(K1671)/MAX(((F1671)+(G1671)*(AH1671))*(AH1671),1E-6))^2)/(2*$I$5)</f>
        <v/>
      </c>
      <c r="AM1671" t="n">
        <v>0</v>
      </c>
      <c r="AN1671" t="n">
        <v>0</v>
      </c>
      <c r="AO1671">
        <f>AM1671+AN1671</f>
        <v/>
      </c>
      <c r="AP1671">
        <f>AP1670+AO1671</f>
        <v/>
      </c>
      <c r="AQ1671">
        <f>ABS(ABS(K1671)/MAX(((F1671)+(G1671)*(AH1671))*(AH1671),1E-6))/SQRT($I$5*MAX((((F1671)+(G1671)*(AH1671))*(AH1671))/MAX((F1671)+2*(G1671)*(AH1671),1E-6),1E-6))</f>
        <v/>
      </c>
      <c r="AR1671">
        <f>IF(AQ1671&lt;1,"Subcritical","Supercritical")</f>
        <v/>
      </c>
      <c r="AS1671">
        <f>((ABS(K1671)*$D$6)/(MAX(((F1671)+(G1671)*(AH1671))*(AH1671),1E-6)*MAX(((((F1671)+(G1671)*(AH1671))*(AH1671))/MAX((F1671)+2*(AH1671)*SQRT(1+(G1671)^2),1E-6))^(2/3),1E-6)))^2</f>
        <v/>
      </c>
    </row>
    <row r="1672">
      <c r="A1672" t="n">
        <v>25</v>
      </c>
      <c r="B1672" t="n">
        <v>23.952</v>
      </c>
      <c r="C1672" t="n">
        <v>616074.795</v>
      </c>
      <c r="D1672" t="n">
        <v>3096592.365</v>
      </c>
      <c r="E1672" t="n">
        <v>630.36</v>
      </c>
      <c r="F1672" t="n">
        <v>4.613</v>
      </c>
      <c r="G1672" t="n">
        <v>0</v>
      </c>
      <c r="H1672" t="inlineStr">
        <is>
          <t>Normal</t>
        </is>
      </c>
      <c r="I1672" t="n">
        <v>0.03</v>
      </c>
      <c r="J1672">
        <f>B1672-B1671</f>
        <v/>
      </c>
      <c r="K1672">
        <f>K1671+(AO1592 + AO1638)</f>
        <v/>
      </c>
      <c r="L1672">
        <f>IF($D$20=0,IFERROR(L1671,MAX($D$16,POWER((ABS(K1672)^2)/($I$5*MAX(F1672,0.1)^2),1/3))),IF(IFERROR(V1671,0)=0,IFERROR(L1671,MAX($D$16,POWER((ABS(K1672)^2)/($I$5*MAX(F1672,0.1)^2),1/3))),IF(OR(IFERROR(L1672,0)=0,IFERROR(S1671,0)&lt;1,IFERROR(S1672,0)&lt;1),MAX($D$16,POWER((ABS(K1672)^2)/($I$5*MAX(F1672,0.1)^2),1/3)),IF(IFERROR(U1672,0)&gt;0,MAX($D$16,IFERROR(L1672,0)+((IFERROR(U1672,0))*$D$18*IF((IFERROR(S1672,0))&lt;1,1,-1))),IF(IFERROR(U1672,0)&lt;0,IF(ABS((MAX($D$16,POWER((ABS(K1672)^2)/($I$5*MAX(F1672,0.1)^2),1/3)))-IFERROR(L1672,0))&gt;$D$19,MAX($D$16,IF((MAX($D$16,POWER((ABS(K1672)^2)/($I$5*MAX(F1672,0.1)^2),1/3)))&gt;IFERROR(L1672,0),MIN((MAX($D$16,POWER((ABS(K1672)^2)/($I$5*MAX(F1672,0.1)^2),1/3))),IFERROR(L1672,0)+(MIN(ABS(IFERROR(U1672,0))*$D$18,ABS((MAX($D$16,POWER((ABS(K1672)^2)/($I$5*MAX(F1672,0.1)^2),1/3)))-IFERROR(L1672,0))))),MAX((MAX($D$16,POWER((ABS(K1672)^2)/($I$5*MAX(F1672,0.1)^2),1/3))),IFERROR(L1672,0)-(MIN(ABS(IFERROR(U1672,0))*$D$18,ABS((MAX($D$16,POWER((ABS(K1672)^2)/($I$5*MAX(F1672,0.1)^2),1/3)))-IFERROR(L1672,0))))))),MAX($D$16,POWER((ABS(K1672)^2)/($I$5*MAX(F1672,0.1)^2),1/3))),MAX($D$16,IFERROR(L1672,0)))))))</f>
        <v/>
      </c>
      <c r="M1672">
        <f>((F1672)+(G1672)*(L1672))*(L1672)</f>
        <v/>
      </c>
      <c r="N1672">
        <f>(((F1672)+(G1672)*(L1672))*(L1672))/MAX((F1672)+2*(L1672)*SQRT(1+(G1672)^2),1E-6)</f>
        <v/>
      </c>
      <c r="O1672">
        <f>ABS(K1672)/MAX(((F1672)+(G1672)*(L1672))*(L1672),1E-6)</f>
        <v/>
      </c>
      <c r="P1672">
        <f>E1672+L1672</f>
        <v/>
      </c>
      <c r="Q1672">
        <f>P1672+((ABS(K1672)/MAX(((F1672)+(G1672)*(L1672))*(L1672),1E-6))^2)/(2*$I$5)</f>
        <v/>
      </c>
      <c r="R1672">
        <f>((ABS(K1672)*$D$6)/(MAX(((F1672)+(G1672)*(L1672))*(L1672),1E-6)*MAX(((((F1672)+(G1672)*(L1672))*(L1672))/MAX((F1672)+2*(L1672)*SQRT(1+(G1672)^2),1E-6))^(2/3),1E-6)))^2</f>
        <v/>
      </c>
      <c r="S1672">
        <f>ABS(ABS(K1672)/MAX(((F1672)+(G1672)*(L1672))*(L1672),1E-6))/SQRT($I$5*MAX((((F1672)+(G1672)*(L1672))*(L1672))/MAX((F1672)+2*(G1672)*(L1672),1E-6),1E-6))</f>
        <v/>
      </c>
      <c r="T1672">
        <f>((F1672)*(L1672)^2)/2+(G1672)*(L1672)^3/3+(ABS(K1672)^2)/($I$5*MAX(((F1672)+(G1672)*(L1672))*(L1672),1E-6))</f>
        <v/>
      </c>
      <c r="U1672">
        <f>IF($D$20=0,0,IFERROR(Q1671-(((R1671+R1672)/2)*J1672)-(IF(O1671&gt;O1672,$D$8*((O1671^2-O1672^2)/(2*$I$5)),$D$9*((O1672^2-O1671^2)/(2*$I$5)))+($D$10*(ABS(I1672)/90)*(MAX(O1671^2,O1672^2)/(2*$I$5))))-Q1672,0))</f>
        <v/>
      </c>
      <c r="V1672">
        <f>IF($D$20=0,1,IFERROR(IF(ROUND(S1672,3)=1,1,IF(AND(ABS(U1672)&lt;$D$19,S1672&gt;1),1,0)),0))</f>
        <v/>
      </c>
      <c r="W1672">
        <f>IF($D$20=0,IFERROR(W1673,MAX($D$16,POWER((ABS(K1672)^2)/($I$5*MAX(F1672,0.1)^2),1/3))),IF(IFERROR(AG1673,0)=0,IFERROR(W1673,MAX($D$16,POWER((ABS(K1672)^2)/($I$5*MAX(F1672,0.1)^2),1/3))),IF(OR(IFERROR(W1672,0)=0,IFERROR(AD1673,0)&gt;1),MAX($D$16,POWER((ABS(K1672)^2)/($I$5*MAX(F1672,0.1)^2),1/3)),IF(IFERROR(AF1672,0)&gt;0,MAX($D$16,IFERROR(W1672,0)+((IFERROR(AF1672,0))*$D$18*IF((IFERROR(AD1672,0))&lt;1,1,-1))),IF(IFERROR(AF1672,0)&lt;0,IF(ABS((MAX($D$16,POWER((ABS(K1672)^2)/($I$5*MAX(F1672,0.1)^2),1/3)))-IFERROR(W1672,0))&gt;$D$19,MAX($D$16,IF((MAX($D$16,POWER((ABS(K1672)^2)/($I$5*MAX(F1672,0.1)^2),1/3)))&gt;IFERROR(W1672,0),MIN((MAX($D$16,POWER((ABS(K1672)^2)/($I$5*MAX(F1672,0.1)^2),1/3))),IFERROR(W1672,0)+(MIN(ABS(IFERROR(AF1672,0))*$D$18,ABS((MAX($D$16,POWER((ABS(K1672)^2)/($I$5*MAX(F1672,0.1)^2),1/3)))-IFERROR(W1672,0))))),MAX((MAX($D$16,POWER((ABS(K1672)^2)/($I$5*MAX(F1672,0.1)^2),1/3))),IFERROR(W1672,0)-(MIN(ABS(IFERROR(AF1672,0))*$D$18,ABS((MAX($D$16,POWER((ABS(K1672)^2)/($I$5*MAX(F1672,0.1)^2),1/3)))-IFERROR(W1672,0))))))),MAX($D$16,POWER((ABS(K1672)^2)/($I$5*MAX(F1672,0.1)^2),1/3))),MAX($D$16,IFERROR(W1672,0)))))))</f>
        <v/>
      </c>
      <c r="X1672">
        <f>((F1672)+(G1672)*(W1672))*(W1672)</f>
        <v/>
      </c>
      <c r="Y1672">
        <f>(((F1672)+(G1672)*(W1672))*(W1672))/MAX((F1672)+2*(W1672)*SQRT(1+(G1672)^2),1E-6)</f>
        <v/>
      </c>
      <c r="Z1672">
        <f>ABS(K1672)/MAX(((F1672)+(G1672)*(W1672))*(W1672),1E-6)</f>
        <v/>
      </c>
      <c r="AA1672">
        <f>E1672+W1672</f>
        <v/>
      </c>
      <c r="AB1672">
        <f>AA1672+((ABS(K1672)/MAX(((F1672)+(G1672)*(W1672))*(W1672),1E-6))^2)/(2*$I$5)</f>
        <v/>
      </c>
      <c r="AC1672">
        <f>((ABS(K1672)*$D$6)/(MAX(((F1672)+(G1672)*(W1672))*(W1672),1E-6)*MAX(((((F1672)+(G1672)*(W1672))*(W1672))/MAX((F1672)+2*(W1672)*SQRT(1+(G1672)^2),1E-6))^(2/3),1E-6)))^2</f>
        <v/>
      </c>
      <c r="AD1672">
        <f>ABS(ABS(K1672)/MAX(((F1672)+(G1672)*(W1672))*(W1672),1E-6))/SQRT($I$5*MAX((((F1672)+(G1672)*(W1672))*(W1672))/MAX((F1672)+2*(G1672)*(W1672),1E-6),1E-6))</f>
        <v/>
      </c>
      <c r="AE1672">
        <f>((F1672)*(W1672)^2)/2+(G1672)*(W1672)^3/3+(ABS(K1672)^2)/($I$5*MAX(((F1672)+(G1672)*(W1672))*(W1672),1E-6))</f>
        <v/>
      </c>
      <c r="AF1672">
        <f>IF($D$20=0,0,IFERROR(AB1673+(((AC1672+AC1673)/2)*J1673)+(IF(Z1672&gt;Z1673,$D$8*((Z1672^2-Z1673^2)/(2*$I$5)),$D$9*((Z1673^2-Z1672^2)/(2*$I$5)))+($D$10*(ABS(I1673)/90)*(MAX(Z1672^2,Z1673^2)/(2*$I$5))))-AB1672,0))</f>
        <v/>
      </c>
      <c r="AG1672">
        <f>IF($D$20=0,1,IFERROR(IF(ROUND(AD1672,3)=1,1,IF(AND(ABS(AF1672)&lt;$D$19,AD1672&lt;1),1,0)),0))</f>
        <v/>
      </c>
      <c r="AH1672">
        <f>IFERROR(IF(V36="Supercritical",MAX($D$16,IFERROR(L1672,MAX($D$16,POWER((ABS(K1672)^2)/($I$5*MAX(F1672,0.1)^2),1/3)))),IF(V36="Subcritical",MAX($D$16,IFERROR(W1672,MAX($D$16,POWER((ABS(K1672)^2)/($I$5*MAX(F1672,0.1)^2),1/3)))),IF(AND(IFERROR(V1672,0)=1,IFERROR(AG1672,0)=1),IF(IFERROR(T1672,-1E99)&gt;=IFERROR(AE1672,-1E99),MAX($D$16,IFERROR(L1672,MAX($D$16,POWER((ABS(K1672)^2)/($I$5*MAX(F1672,0.1)^2),1/3)))),MAX($D$16,IFERROR(W1672,MAX($D$16,POWER((ABS(K1672)^2)/($I$5*MAX(F1672,0.1)^2),1/3))))),IF(IFERROR(V1672,0)=1,MAX($D$16,IFERROR(L1672,MAX($D$16,POWER((ABS(K1672)^2)/($I$5*MAX(F1672,0.1)^2),1/3)))),IF(IFERROR(AG1672,0)=1,MAX($D$16,IFERROR(W1672,MAX($D$16,POWER((ABS(K1672)^2)/($I$5*MAX(F1672,0.1)^2),1/3)))),MAX($D$16,POWER((ABS(K1672)^2)/($I$5*MAX(F1672,0.1)^2),1/3))))))),MAX($D$16,POWER((ABS(K1672)^2)/($I$5*MAX(F1672,0.1)^2),1/3)))</f>
        <v/>
      </c>
      <c r="AI1672">
        <f>E1672+AH1672</f>
        <v/>
      </c>
      <c r="AJ1672">
        <f>AI1672+((ABS(K1672)/MAX(((F1672)+(G1672)*(AH1672))*(AH1672),1E-6))^2)/(2*$I$5)</f>
        <v/>
      </c>
      <c r="AM1672" t="n">
        <v>0</v>
      </c>
      <c r="AN1672" t="n">
        <v>0</v>
      </c>
      <c r="AO1672">
        <f>AM1672+AN1672</f>
        <v/>
      </c>
      <c r="AP1672">
        <f>AP1671+AO1672</f>
        <v/>
      </c>
      <c r="AQ1672">
        <f>ABS(ABS(K1672)/MAX(((F1672)+(G1672)*(AH1672))*(AH1672),1E-6))/SQRT($I$5*MAX((((F1672)+(G1672)*(AH1672))*(AH1672))/MAX((F1672)+2*(G1672)*(AH1672),1E-6),1E-6))</f>
        <v/>
      </c>
      <c r="AR1672">
        <f>IF(AQ1672&lt;1,"Subcritical","Supercritical")</f>
        <v/>
      </c>
      <c r="AS1672">
        <f>((ABS(K1672)*$D$6)/(MAX(((F1672)+(G1672)*(AH1672))*(AH1672),1E-6)*MAX(((((F1672)+(G1672)*(AH1672))*(AH1672))/MAX((F1672)+2*(AH1672)*SQRT(1+(G1672)^2),1E-6))^(2/3),1E-6)))^2</f>
        <v/>
      </c>
    </row>
    <row r="1673">
      <c r="A1673" t="n">
        <v>26</v>
      </c>
      <c r="B1673" t="n">
        <v>24.951</v>
      </c>
      <c r="C1673" t="n">
        <v>616074.273</v>
      </c>
      <c r="D1673" t="n">
        <v>3096591.513</v>
      </c>
      <c r="E1673" t="n">
        <v>629.98</v>
      </c>
      <c r="F1673" t="n">
        <v>4.374</v>
      </c>
      <c r="G1673" t="n">
        <v>0</v>
      </c>
      <c r="H1673" t="inlineStr">
        <is>
          <t>Normal</t>
        </is>
      </c>
      <c r="I1673" t="n">
        <v>0.019</v>
      </c>
      <c r="J1673">
        <f>B1673-B1672</f>
        <v/>
      </c>
      <c r="K1673">
        <f>K1672+(AO1593 + AO1639)</f>
        <v/>
      </c>
      <c r="L1673">
        <f>IF($D$20=0,IFERROR(L1672,MAX($D$16,POWER((ABS(K1673)^2)/($I$5*MAX(F1673,0.1)^2),1/3))),IF(IFERROR(V1672,0)=0,IFERROR(L1672,MAX($D$16,POWER((ABS(K1673)^2)/($I$5*MAX(F1673,0.1)^2),1/3))),IF(OR(IFERROR(L1673,0)=0,IFERROR(S1672,0)&lt;1,IFERROR(S1673,0)&lt;1),MAX($D$16,POWER((ABS(K1673)^2)/($I$5*MAX(F1673,0.1)^2),1/3)),IF(IFERROR(U1673,0)&gt;0,MAX($D$16,IFERROR(L1673,0)+((IFERROR(U1673,0))*$D$18*IF((IFERROR(S1673,0))&lt;1,1,-1))),IF(IFERROR(U1673,0)&lt;0,IF(ABS((MAX($D$16,POWER((ABS(K1673)^2)/($I$5*MAX(F1673,0.1)^2),1/3)))-IFERROR(L1673,0))&gt;$D$19,MAX($D$16,IF((MAX($D$16,POWER((ABS(K1673)^2)/($I$5*MAX(F1673,0.1)^2),1/3)))&gt;IFERROR(L1673,0),MIN((MAX($D$16,POWER((ABS(K1673)^2)/($I$5*MAX(F1673,0.1)^2),1/3))),IFERROR(L1673,0)+(MIN(ABS(IFERROR(U1673,0))*$D$18,ABS((MAX($D$16,POWER((ABS(K1673)^2)/($I$5*MAX(F1673,0.1)^2),1/3)))-IFERROR(L1673,0))))),MAX((MAX($D$16,POWER((ABS(K1673)^2)/($I$5*MAX(F1673,0.1)^2),1/3))),IFERROR(L1673,0)-(MIN(ABS(IFERROR(U1673,0))*$D$18,ABS((MAX($D$16,POWER((ABS(K1673)^2)/($I$5*MAX(F1673,0.1)^2),1/3)))-IFERROR(L1673,0))))))),MAX($D$16,POWER((ABS(K1673)^2)/($I$5*MAX(F1673,0.1)^2),1/3))),MAX($D$16,IFERROR(L1673,0)))))))</f>
        <v/>
      </c>
      <c r="M1673">
        <f>((F1673)+(G1673)*(L1673))*(L1673)</f>
        <v/>
      </c>
      <c r="N1673">
        <f>(((F1673)+(G1673)*(L1673))*(L1673))/MAX((F1673)+2*(L1673)*SQRT(1+(G1673)^2),1E-6)</f>
        <v/>
      </c>
      <c r="O1673">
        <f>ABS(K1673)/MAX(((F1673)+(G1673)*(L1673))*(L1673),1E-6)</f>
        <v/>
      </c>
      <c r="P1673">
        <f>E1673+L1673</f>
        <v/>
      </c>
      <c r="Q1673">
        <f>P1673+((ABS(K1673)/MAX(((F1673)+(G1673)*(L1673))*(L1673),1E-6))^2)/(2*$I$5)</f>
        <v/>
      </c>
      <c r="R1673">
        <f>((ABS(K1673)*$D$6)/(MAX(((F1673)+(G1673)*(L1673))*(L1673),1E-6)*MAX(((((F1673)+(G1673)*(L1673))*(L1673))/MAX((F1673)+2*(L1673)*SQRT(1+(G1673)^2),1E-6))^(2/3),1E-6)))^2</f>
        <v/>
      </c>
      <c r="S1673">
        <f>ABS(ABS(K1673)/MAX(((F1673)+(G1673)*(L1673))*(L1673),1E-6))/SQRT($I$5*MAX((((F1673)+(G1673)*(L1673))*(L1673))/MAX((F1673)+2*(G1673)*(L1673),1E-6),1E-6))</f>
        <v/>
      </c>
      <c r="T1673">
        <f>((F1673)*(L1673)^2)/2+(G1673)*(L1673)^3/3+(ABS(K1673)^2)/($I$5*MAX(((F1673)+(G1673)*(L1673))*(L1673),1E-6))</f>
        <v/>
      </c>
      <c r="U1673">
        <f>IF($D$20=0,0,IFERROR(Q1672-(((R1672+R1673)/2)*J1673)-(IF(O1672&gt;O1673,$D$8*((O1672^2-O1673^2)/(2*$I$5)),$D$9*((O1673^2-O1672^2)/(2*$I$5)))+($D$10*(ABS(I1673)/90)*(MAX(O1672^2,O1673^2)/(2*$I$5))))-Q1673,0))</f>
        <v/>
      </c>
      <c r="V1673">
        <f>IF($D$20=0,1,IFERROR(IF(ROUND(S1673,3)=1,1,IF(AND(ABS(U1673)&lt;$D$19,S1673&gt;1),1,0)),0))</f>
        <v/>
      </c>
      <c r="W1673">
        <f>IF($D$20=0,IFERROR(W1674,MAX($D$16,POWER((ABS(K1673)^2)/($I$5*MAX(F1673,0.1)^2),1/3))),IF(IFERROR(AG1674,0)=0,IFERROR(W1674,MAX($D$16,POWER((ABS(K1673)^2)/($I$5*MAX(F1673,0.1)^2),1/3))),IF(OR(IFERROR(W1673,0)=0,IFERROR(AD1674,0)&gt;1),MAX($D$16,POWER((ABS(K1673)^2)/($I$5*MAX(F1673,0.1)^2),1/3)),IF(IFERROR(AF1673,0)&gt;0,MAX($D$16,IFERROR(W1673,0)+((IFERROR(AF1673,0))*$D$18*IF((IFERROR(AD1673,0))&lt;1,1,-1))),IF(IFERROR(AF1673,0)&lt;0,IF(ABS((MAX($D$16,POWER((ABS(K1673)^2)/($I$5*MAX(F1673,0.1)^2),1/3)))-IFERROR(W1673,0))&gt;$D$19,MAX($D$16,IF((MAX($D$16,POWER((ABS(K1673)^2)/($I$5*MAX(F1673,0.1)^2),1/3)))&gt;IFERROR(W1673,0),MIN((MAX($D$16,POWER((ABS(K1673)^2)/($I$5*MAX(F1673,0.1)^2),1/3))),IFERROR(W1673,0)+(MIN(ABS(IFERROR(AF1673,0))*$D$18,ABS((MAX($D$16,POWER((ABS(K1673)^2)/($I$5*MAX(F1673,0.1)^2),1/3)))-IFERROR(W1673,0))))),MAX((MAX($D$16,POWER((ABS(K1673)^2)/($I$5*MAX(F1673,0.1)^2),1/3))),IFERROR(W1673,0)-(MIN(ABS(IFERROR(AF1673,0))*$D$18,ABS((MAX($D$16,POWER((ABS(K1673)^2)/($I$5*MAX(F1673,0.1)^2),1/3)))-IFERROR(W1673,0))))))),MAX($D$16,POWER((ABS(K1673)^2)/($I$5*MAX(F1673,0.1)^2),1/3))),MAX($D$16,IFERROR(W1673,0)))))))</f>
        <v/>
      </c>
      <c r="X1673">
        <f>((F1673)+(G1673)*(W1673))*(W1673)</f>
        <v/>
      </c>
      <c r="Y1673">
        <f>(((F1673)+(G1673)*(W1673))*(W1673))/MAX((F1673)+2*(W1673)*SQRT(1+(G1673)^2),1E-6)</f>
        <v/>
      </c>
      <c r="Z1673">
        <f>ABS(K1673)/MAX(((F1673)+(G1673)*(W1673))*(W1673),1E-6)</f>
        <v/>
      </c>
      <c r="AA1673">
        <f>E1673+W1673</f>
        <v/>
      </c>
      <c r="AB1673">
        <f>AA1673+((ABS(K1673)/MAX(((F1673)+(G1673)*(W1673))*(W1673),1E-6))^2)/(2*$I$5)</f>
        <v/>
      </c>
      <c r="AC1673">
        <f>((ABS(K1673)*$D$6)/(MAX(((F1673)+(G1673)*(W1673))*(W1673),1E-6)*MAX(((((F1673)+(G1673)*(W1673))*(W1673))/MAX((F1673)+2*(W1673)*SQRT(1+(G1673)^2),1E-6))^(2/3),1E-6)))^2</f>
        <v/>
      </c>
      <c r="AD1673">
        <f>ABS(ABS(K1673)/MAX(((F1673)+(G1673)*(W1673))*(W1673),1E-6))/SQRT($I$5*MAX((((F1673)+(G1673)*(W1673))*(W1673))/MAX((F1673)+2*(G1673)*(W1673),1E-6),1E-6))</f>
        <v/>
      </c>
      <c r="AE1673">
        <f>((F1673)*(W1673)^2)/2+(G1673)*(W1673)^3/3+(ABS(K1673)^2)/($I$5*MAX(((F1673)+(G1673)*(W1673))*(W1673),1E-6))</f>
        <v/>
      </c>
      <c r="AF1673">
        <f>IF($D$20=0,0,IFERROR(AB1674+(((AC1673+AC1674)/2)*J1674)+(IF(Z1673&gt;Z1674,$D$8*((Z1673^2-Z1674^2)/(2*$I$5)),$D$9*((Z1674^2-Z1673^2)/(2*$I$5)))+($D$10*(ABS(I1674)/90)*(MAX(Z1673^2,Z1674^2)/(2*$I$5))))-AB1673,0))</f>
        <v/>
      </c>
      <c r="AG1673">
        <f>IF($D$20=0,1,IFERROR(IF(ROUND(AD1673,3)=1,1,IF(AND(ABS(AF1673)&lt;$D$19,AD1673&lt;1),1,0)),0))</f>
        <v/>
      </c>
      <c r="AH1673">
        <f>IFERROR(IF(V36="Supercritical",MAX($D$16,IFERROR(L1673,MAX($D$16,POWER((ABS(K1673)^2)/($I$5*MAX(F1673,0.1)^2),1/3)))),IF(V36="Subcritical",MAX($D$16,IFERROR(W1673,MAX($D$16,POWER((ABS(K1673)^2)/($I$5*MAX(F1673,0.1)^2),1/3)))),IF(AND(IFERROR(V1673,0)=1,IFERROR(AG1673,0)=1),IF(IFERROR(T1673,-1E99)&gt;=IFERROR(AE1673,-1E99),MAX($D$16,IFERROR(L1673,MAX($D$16,POWER((ABS(K1673)^2)/($I$5*MAX(F1673,0.1)^2),1/3)))),MAX($D$16,IFERROR(W1673,MAX($D$16,POWER((ABS(K1673)^2)/($I$5*MAX(F1673,0.1)^2),1/3))))),IF(IFERROR(V1673,0)=1,MAX($D$16,IFERROR(L1673,MAX($D$16,POWER((ABS(K1673)^2)/($I$5*MAX(F1673,0.1)^2),1/3)))),IF(IFERROR(AG1673,0)=1,MAX($D$16,IFERROR(W1673,MAX($D$16,POWER((ABS(K1673)^2)/($I$5*MAX(F1673,0.1)^2),1/3)))),MAX($D$16,POWER((ABS(K1673)^2)/($I$5*MAX(F1673,0.1)^2),1/3))))))),MAX($D$16,POWER((ABS(K1673)^2)/($I$5*MAX(F1673,0.1)^2),1/3)))</f>
        <v/>
      </c>
      <c r="AI1673">
        <f>E1673+AH1673</f>
        <v/>
      </c>
      <c r="AJ1673">
        <f>AI1673+((ABS(K1673)/MAX(((F1673)+(G1673)*(AH1673))*(AH1673),1E-6))^2)/(2*$I$5)</f>
        <v/>
      </c>
      <c r="AM1673" t="n">
        <v>0</v>
      </c>
      <c r="AN1673" t="n">
        <v>0</v>
      </c>
      <c r="AO1673">
        <f>AM1673+AN1673</f>
        <v/>
      </c>
      <c r="AP1673">
        <f>AP1672+AO1673</f>
        <v/>
      </c>
      <c r="AQ1673">
        <f>ABS(ABS(K1673)/MAX(((F1673)+(G1673)*(AH1673))*(AH1673),1E-6))/SQRT($I$5*MAX((((F1673)+(G1673)*(AH1673))*(AH1673))/MAX((F1673)+2*(G1673)*(AH1673),1E-6),1E-6))</f>
        <v/>
      </c>
      <c r="AR1673">
        <f>IF(AQ1673&lt;1,"Subcritical","Supercritical")</f>
        <v/>
      </c>
      <c r="AS1673">
        <f>((ABS(K1673)*$D$6)/(MAX(((F1673)+(G1673)*(AH1673))*(AH1673),1E-6)*MAX(((((F1673)+(G1673)*(AH1673))*(AH1673))/MAX((F1673)+2*(AH1673)*SQRT(1+(G1673)^2),1E-6))^(2/3),1E-6)))^2</f>
        <v/>
      </c>
    </row>
    <row r="1674">
      <c r="A1674" t="n">
        <v>27</v>
      </c>
      <c r="B1674" t="n">
        <v>25.952</v>
      </c>
      <c r="C1674" t="n">
        <v>616073.75</v>
      </c>
      <c r="D1674" t="n">
        <v>3096590.66</v>
      </c>
      <c r="E1674" t="n">
        <v>629.6</v>
      </c>
      <c r="F1674" t="n">
        <v>4.134</v>
      </c>
      <c r="G1674" t="n">
        <v>0</v>
      </c>
      <c r="H1674" t="inlineStr">
        <is>
          <t>Normal</t>
        </is>
      </c>
      <c r="I1674" t="n">
        <v>0.049</v>
      </c>
      <c r="J1674">
        <f>B1674-B1673</f>
        <v/>
      </c>
      <c r="K1674">
        <f>K1673+(AO1594 + AO1640)</f>
        <v/>
      </c>
      <c r="L1674">
        <f>IF($D$20=0,IFERROR(L1673,MAX($D$16,POWER((ABS(K1674)^2)/($I$5*MAX(F1674,0.1)^2),1/3))),IF(IFERROR(V1673,0)=0,IFERROR(L1673,MAX($D$16,POWER((ABS(K1674)^2)/($I$5*MAX(F1674,0.1)^2),1/3))),IF(OR(IFERROR(L1674,0)=0,IFERROR(S1673,0)&lt;1,IFERROR(S1674,0)&lt;1),MAX($D$16,POWER((ABS(K1674)^2)/($I$5*MAX(F1674,0.1)^2),1/3)),IF(IFERROR(U1674,0)&gt;0,MAX($D$16,IFERROR(L1674,0)+((IFERROR(U1674,0))*$D$18*IF((IFERROR(S1674,0))&lt;1,1,-1))),IF(IFERROR(U1674,0)&lt;0,IF(ABS((MAX($D$16,POWER((ABS(K1674)^2)/($I$5*MAX(F1674,0.1)^2),1/3)))-IFERROR(L1674,0))&gt;$D$19,MAX($D$16,IF((MAX($D$16,POWER((ABS(K1674)^2)/($I$5*MAX(F1674,0.1)^2),1/3)))&gt;IFERROR(L1674,0),MIN((MAX($D$16,POWER((ABS(K1674)^2)/($I$5*MAX(F1674,0.1)^2),1/3))),IFERROR(L1674,0)+(MIN(ABS(IFERROR(U1674,0))*$D$18,ABS((MAX($D$16,POWER((ABS(K1674)^2)/($I$5*MAX(F1674,0.1)^2),1/3)))-IFERROR(L1674,0))))),MAX((MAX($D$16,POWER((ABS(K1674)^2)/($I$5*MAX(F1674,0.1)^2),1/3))),IFERROR(L1674,0)-(MIN(ABS(IFERROR(U1674,0))*$D$18,ABS((MAX($D$16,POWER((ABS(K1674)^2)/($I$5*MAX(F1674,0.1)^2),1/3)))-IFERROR(L1674,0))))))),MAX($D$16,POWER((ABS(K1674)^2)/($I$5*MAX(F1674,0.1)^2),1/3))),MAX($D$16,IFERROR(L1674,0)))))))</f>
        <v/>
      </c>
      <c r="M1674">
        <f>((F1674)+(G1674)*(L1674))*(L1674)</f>
        <v/>
      </c>
      <c r="N1674">
        <f>(((F1674)+(G1674)*(L1674))*(L1674))/MAX((F1674)+2*(L1674)*SQRT(1+(G1674)^2),1E-6)</f>
        <v/>
      </c>
      <c r="O1674">
        <f>ABS(K1674)/MAX(((F1674)+(G1674)*(L1674))*(L1674),1E-6)</f>
        <v/>
      </c>
      <c r="P1674">
        <f>E1674+L1674</f>
        <v/>
      </c>
      <c r="Q1674">
        <f>P1674+((ABS(K1674)/MAX(((F1674)+(G1674)*(L1674))*(L1674),1E-6))^2)/(2*$I$5)</f>
        <v/>
      </c>
      <c r="R1674">
        <f>((ABS(K1674)*$D$6)/(MAX(((F1674)+(G1674)*(L1674))*(L1674),1E-6)*MAX(((((F1674)+(G1674)*(L1674))*(L1674))/MAX((F1674)+2*(L1674)*SQRT(1+(G1674)^2),1E-6))^(2/3),1E-6)))^2</f>
        <v/>
      </c>
      <c r="S1674">
        <f>ABS(ABS(K1674)/MAX(((F1674)+(G1674)*(L1674))*(L1674),1E-6))/SQRT($I$5*MAX((((F1674)+(G1674)*(L1674))*(L1674))/MAX((F1674)+2*(G1674)*(L1674),1E-6),1E-6))</f>
        <v/>
      </c>
      <c r="T1674">
        <f>((F1674)*(L1674)^2)/2+(G1674)*(L1674)^3/3+(ABS(K1674)^2)/($I$5*MAX(((F1674)+(G1674)*(L1674))*(L1674),1E-6))</f>
        <v/>
      </c>
      <c r="U1674">
        <f>IF($D$20=0,0,IFERROR(Q1673-(((R1673+R1674)/2)*J1674)-(IF(O1673&gt;O1674,$D$8*((O1673^2-O1674^2)/(2*$I$5)),$D$9*((O1674^2-O1673^2)/(2*$I$5)))+($D$10*(ABS(I1674)/90)*(MAX(O1673^2,O1674^2)/(2*$I$5))))-Q1674,0))</f>
        <v/>
      </c>
      <c r="V1674">
        <f>IF($D$20=0,1,IFERROR(IF(ROUND(S1674,3)=1,1,IF(AND(ABS(U1674)&lt;$D$19,S1674&gt;1),1,0)),0))</f>
        <v/>
      </c>
      <c r="W1674">
        <f>IF($D$20=0,IFERROR(W1675,MAX($D$16,POWER((ABS(K1674)^2)/($I$5*MAX(F1674,0.1)^2),1/3))),IF(IFERROR(AG1675,0)=0,IFERROR(W1675,MAX($D$16,POWER((ABS(K1674)^2)/($I$5*MAX(F1674,0.1)^2),1/3))),IF(OR(IFERROR(W1674,0)=0,IFERROR(AD1675,0)&gt;1),MAX($D$16,POWER((ABS(K1674)^2)/($I$5*MAX(F1674,0.1)^2),1/3)),IF(IFERROR(AF1674,0)&gt;0,MAX($D$16,IFERROR(W1674,0)+((IFERROR(AF1674,0))*$D$18*IF((IFERROR(AD1674,0))&lt;1,1,-1))),IF(IFERROR(AF1674,0)&lt;0,IF(ABS((MAX($D$16,POWER((ABS(K1674)^2)/($I$5*MAX(F1674,0.1)^2),1/3)))-IFERROR(W1674,0))&gt;$D$19,MAX($D$16,IF((MAX($D$16,POWER((ABS(K1674)^2)/($I$5*MAX(F1674,0.1)^2),1/3)))&gt;IFERROR(W1674,0),MIN((MAX($D$16,POWER((ABS(K1674)^2)/($I$5*MAX(F1674,0.1)^2),1/3))),IFERROR(W1674,0)+(MIN(ABS(IFERROR(AF1674,0))*$D$18,ABS((MAX($D$16,POWER((ABS(K1674)^2)/($I$5*MAX(F1674,0.1)^2),1/3)))-IFERROR(W1674,0))))),MAX((MAX($D$16,POWER((ABS(K1674)^2)/($I$5*MAX(F1674,0.1)^2),1/3))),IFERROR(W1674,0)-(MIN(ABS(IFERROR(AF1674,0))*$D$18,ABS((MAX($D$16,POWER((ABS(K1674)^2)/($I$5*MAX(F1674,0.1)^2),1/3)))-IFERROR(W1674,0))))))),MAX($D$16,POWER((ABS(K1674)^2)/($I$5*MAX(F1674,0.1)^2),1/3))),MAX($D$16,IFERROR(W1674,0)))))))</f>
        <v/>
      </c>
      <c r="X1674">
        <f>((F1674)+(G1674)*(W1674))*(W1674)</f>
        <v/>
      </c>
      <c r="Y1674">
        <f>(((F1674)+(G1674)*(W1674))*(W1674))/MAX((F1674)+2*(W1674)*SQRT(1+(G1674)^2),1E-6)</f>
        <v/>
      </c>
      <c r="Z1674">
        <f>ABS(K1674)/MAX(((F1674)+(G1674)*(W1674))*(W1674),1E-6)</f>
        <v/>
      </c>
      <c r="AA1674">
        <f>E1674+W1674</f>
        <v/>
      </c>
      <c r="AB1674">
        <f>AA1674+((ABS(K1674)/MAX(((F1674)+(G1674)*(W1674))*(W1674),1E-6))^2)/(2*$I$5)</f>
        <v/>
      </c>
      <c r="AC1674">
        <f>((ABS(K1674)*$D$6)/(MAX(((F1674)+(G1674)*(W1674))*(W1674),1E-6)*MAX(((((F1674)+(G1674)*(W1674))*(W1674))/MAX((F1674)+2*(W1674)*SQRT(1+(G1674)^2),1E-6))^(2/3),1E-6)))^2</f>
        <v/>
      </c>
      <c r="AD1674">
        <f>ABS(ABS(K1674)/MAX(((F1674)+(G1674)*(W1674))*(W1674),1E-6))/SQRT($I$5*MAX((((F1674)+(G1674)*(W1674))*(W1674))/MAX((F1674)+2*(G1674)*(W1674),1E-6),1E-6))</f>
        <v/>
      </c>
      <c r="AE1674">
        <f>((F1674)*(W1674)^2)/2+(G1674)*(W1674)^3/3+(ABS(K1674)^2)/($I$5*MAX(((F1674)+(G1674)*(W1674))*(W1674),1E-6))</f>
        <v/>
      </c>
      <c r="AF1674">
        <f>IF($D$20=0,0,IFERROR(AB1675+(((AC1674+AC1675)/2)*J1675)+(IF(Z1674&gt;Z1675,$D$8*((Z1674^2-Z1675^2)/(2*$I$5)),$D$9*((Z1675^2-Z1674^2)/(2*$I$5)))+($D$10*(ABS(I1675)/90)*(MAX(Z1674^2,Z1675^2)/(2*$I$5))))-AB1674,0))</f>
        <v/>
      </c>
      <c r="AG1674">
        <f>IF($D$20=0,1,IFERROR(IF(ROUND(AD1674,3)=1,1,IF(AND(ABS(AF1674)&lt;$D$19,AD1674&lt;1),1,0)),0))</f>
        <v/>
      </c>
      <c r="AH1674">
        <f>IFERROR(IF(V36="Supercritical",MAX($D$16,IFERROR(L1674,MAX($D$16,POWER((ABS(K1674)^2)/($I$5*MAX(F1674,0.1)^2),1/3)))),IF(V36="Subcritical",MAX($D$16,IFERROR(W1674,MAX($D$16,POWER((ABS(K1674)^2)/($I$5*MAX(F1674,0.1)^2),1/3)))),IF(AND(IFERROR(V1674,0)=1,IFERROR(AG1674,0)=1),IF(IFERROR(T1674,-1E99)&gt;=IFERROR(AE1674,-1E99),MAX($D$16,IFERROR(L1674,MAX($D$16,POWER((ABS(K1674)^2)/($I$5*MAX(F1674,0.1)^2),1/3)))),MAX($D$16,IFERROR(W1674,MAX($D$16,POWER((ABS(K1674)^2)/($I$5*MAX(F1674,0.1)^2),1/3))))),IF(IFERROR(V1674,0)=1,MAX($D$16,IFERROR(L1674,MAX($D$16,POWER((ABS(K1674)^2)/($I$5*MAX(F1674,0.1)^2),1/3)))),IF(IFERROR(AG1674,0)=1,MAX($D$16,IFERROR(W1674,MAX($D$16,POWER((ABS(K1674)^2)/($I$5*MAX(F1674,0.1)^2),1/3)))),MAX($D$16,POWER((ABS(K1674)^2)/($I$5*MAX(F1674,0.1)^2),1/3))))))),MAX($D$16,POWER((ABS(K1674)^2)/($I$5*MAX(F1674,0.1)^2),1/3)))</f>
        <v/>
      </c>
      <c r="AI1674">
        <f>E1674+AH1674</f>
        <v/>
      </c>
      <c r="AJ1674">
        <f>AI1674+((ABS(K1674)/MAX(((F1674)+(G1674)*(AH1674))*(AH1674),1E-6))^2)/(2*$I$5)</f>
        <v/>
      </c>
      <c r="AM1674" t="n">
        <v>0</v>
      </c>
      <c r="AN1674" t="n">
        <v>0</v>
      </c>
      <c r="AO1674">
        <f>AM1674+AN1674</f>
        <v/>
      </c>
      <c r="AP1674">
        <f>AP1673+AO1674</f>
        <v/>
      </c>
      <c r="AQ1674">
        <f>ABS(ABS(K1674)/MAX(((F1674)+(G1674)*(AH1674))*(AH1674),1E-6))/SQRT($I$5*MAX((((F1674)+(G1674)*(AH1674))*(AH1674))/MAX((F1674)+2*(G1674)*(AH1674),1E-6),1E-6))</f>
        <v/>
      </c>
      <c r="AR1674">
        <f>IF(AQ1674&lt;1,"Subcritical","Supercritical")</f>
        <v/>
      </c>
      <c r="AS1674">
        <f>((ABS(K1674)*$D$6)/(MAX(((F1674)+(G1674)*(AH1674))*(AH1674),1E-6)*MAX(((((F1674)+(G1674)*(AH1674))*(AH1674))/MAX((F1674)+2*(AH1674)*SQRT(1+(G1674)^2),1E-6))^(2/3),1E-6)))^2</f>
        <v/>
      </c>
    </row>
    <row r="1675">
      <c r="A1675" t="n">
        <v>28</v>
      </c>
      <c r="B1675" t="n">
        <v>26.952</v>
      </c>
      <c r="C1675" t="n">
        <v>616073.228</v>
      </c>
      <c r="D1675" t="n">
        <v>3096589.807</v>
      </c>
      <c r="E1675" t="n">
        <v>629.22</v>
      </c>
      <c r="F1675" t="n">
        <v>3.894</v>
      </c>
      <c r="G1675" t="n">
        <v>0</v>
      </c>
      <c r="H1675" t="inlineStr">
        <is>
          <t>Normal</t>
        </is>
      </c>
      <c r="I1675" t="n">
        <v>0.079</v>
      </c>
      <c r="J1675">
        <f>B1675-B1674</f>
        <v/>
      </c>
      <c r="K1675">
        <f>K1674+(AO1595 + AO1641)</f>
        <v/>
      </c>
      <c r="L1675">
        <f>IF($D$20=0,IFERROR(L1674,MAX($D$16,POWER((ABS(K1675)^2)/($I$5*MAX(F1675,0.1)^2),1/3))),IF(IFERROR(V1674,0)=0,IFERROR(L1674,MAX($D$16,POWER((ABS(K1675)^2)/($I$5*MAX(F1675,0.1)^2),1/3))),IF(OR(IFERROR(L1675,0)=0,IFERROR(S1674,0)&lt;1,IFERROR(S1675,0)&lt;1),MAX($D$16,POWER((ABS(K1675)^2)/($I$5*MAX(F1675,0.1)^2),1/3)),IF(IFERROR(U1675,0)&gt;0,MAX($D$16,IFERROR(L1675,0)+((IFERROR(U1675,0))*$D$18*IF((IFERROR(S1675,0))&lt;1,1,-1))),IF(IFERROR(U1675,0)&lt;0,IF(ABS((MAX($D$16,POWER((ABS(K1675)^2)/($I$5*MAX(F1675,0.1)^2),1/3)))-IFERROR(L1675,0))&gt;$D$19,MAX($D$16,IF((MAX($D$16,POWER((ABS(K1675)^2)/($I$5*MAX(F1675,0.1)^2),1/3)))&gt;IFERROR(L1675,0),MIN((MAX($D$16,POWER((ABS(K1675)^2)/($I$5*MAX(F1675,0.1)^2),1/3))),IFERROR(L1675,0)+(MIN(ABS(IFERROR(U1675,0))*$D$18,ABS((MAX($D$16,POWER((ABS(K1675)^2)/($I$5*MAX(F1675,0.1)^2),1/3)))-IFERROR(L1675,0))))),MAX((MAX($D$16,POWER((ABS(K1675)^2)/($I$5*MAX(F1675,0.1)^2),1/3))),IFERROR(L1675,0)-(MIN(ABS(IFERROR(U1675,0))*$D$18,ABS((MAX($D$16,POWER((ABS(K1675)^2)/($I$5*MAX(F1675,0.1)^2),1/3)))-IFERROR(L1675,0))))))),MAX($D$16,POWER((ABS(K1675)^2)/($I$5*MAX(F1675,0.1)^2),1/3))),MAX($D$16,IFERROR(L1675,0)))))))</f>
        <v/>
      </c>
      <c r="M1675">
        <f>((F1675)+(G1675)*(L1675))*(L1675)</f>
        <v/>
      </c>
      <c r="N1675">
        <f>(((F1675)+(G1675)*(L1675))*(L1675))/MAX((F1675)+2*(L1675)*SQRT(1+(G1675)^2),1E-6)</f>
        <v/>
      </c>
      <c r="O1675">
        <f>ABS(K1675)/MAX(((F1675)+(G1675)*(L1675))*(L1675),1E-6)</f>
        <v/>
      </c>
      <c r="P1675">
        <f>E1675+L1675</f>
        <v/>
      </c>
      <c r="Q1675">
        <f>P1675+((ABS(K1675)/MAX(((F1675)+(G1675)*(L1675))*(L1675),1E-6))^2)/(2*$I$5)</f>
        <v/>
      </c>
      <c r="R1675">
        <f>((ABS(K1675)*$D$6)/(MAX(((F1675)+(G1675)*(L1675))*(L1675),1E-6)*MAX(((((F1675)+(G1675)*(L1675))*(L1675))/MAX((F1675)+2*(L1675)*SQRT(1+(G1675)^2),1E-6))^(2/3),1E-6)))^2</f>
        <v/>
      </c>
      <c r="S1675">
        <f>ABS(ABS(K1675)/MAX(((F1675)+(G1675)*(L1675))*(L1675),1E-6))/SQRT($I$5*MAX((((F1675)+(G1675)*(L1675))*(L1675))/MAX((F1675)+2*(G1675)*(L1675),1E-6),1E-6))</f>
        <v/>
      </c>
      <c r="T1675">
        <f>((F1675)*(L1675)^2)/2+(G1675)*(L1675)^3/3+(ABS(K1675)^2)/($I$5*MAX(((F1675)+(G1675)*(L1675))*(L1675),1E-6))</f>
        <v/>
      </c>
      <c r="U1675">
        <f>IF($D$20=0,0,IFERROR(Q1674-(((R1674+R1675)/2)*J1675)-(IF(O1674&gt;O1675,$D$8*((O1674^2-O1675^2)/(2*$I$5)),$D$9*((O1675^2-O1674^2)/(2*$I$5)))+($D$10*(ABS(I1675)/90)*(MAX(O1674^2,O1675^2)/(2*$I$5))))-Q1675,0))</f>
        <v/>
      </c>
      <c r="V1675">
        <f>IF($D$20=0,1,IFERROR(IF(ROUND(S1675,3)=1,1,IF(AND(ABS(U1675)&lt;$D$19,S1675&gt;1),1,0)),0))</f>
        <v/>
      </c>
      <c r="W1675">
        <f>IF($D$20=0,IFERROR(W1676,MAX($D$16,POWER((ABS(K1675)^2)/($I$5*MAX(F1675,0.1)^2),1/3))),IF(IFERROR(AG1676,0)=0,IFERROR(W1676,MAX($D$16,POWER((ABS(K1675)^2)/($I$5*MAX(F1675,0.1)^2),1/3))),IF(OR(IFERROR(W1675,0)=0,IFERROR(AD1676,0)&gt;1),MAX($D$16,POWER((ABS(K1675)^2)/($I$5*MAX(F1675,0.1)^2),1/3)),IF(IFERROR(AF1675,0)&gt;0,MAX($D$16,IFERROR(W1675,0)+((IFERROR(AF1675,0))*$D$18*IF((IFERROR(AD1675,0))&lt;1,1,-1))),IF(IFERROR(AF1675,0)&lt;0,IF(ABS((MAX($D$16,POWER((ABS(K1675)^2)/($I$5*MAX(F1675,0.1)^2),1/3)))-IFERROR(W1675,0))&gt;$D$19,MAX($D$16,IF((MAX($D$16,POWER((ABS(K1675)^2)/($I$5*MAX(F1675,0.1)^2),1/3)))&gt;IFERROR(W1675,0),MIN((MAX($D$16,POWER((ABS(K1675)^2)/($I$5*MAX(F1675,0.1)^2),1/3))),IFERROR(W1675,0)+(MIN(ABS(IFERROR(AF1675,0))*$D$18,ABS((MAX($D$16,POWER((ABS(K1675)^2)/($I$5*MAX(F1675,0.1)^2),1/3)))-IFERROR(W1675,0))))),MAX((MAX($D$16,POWER((ABS(K1675)^2)/($I$5*MAX(F1675,0.1)^2),1/3))),IFERROR(W1675,0)-(MIN(ABS(IFERROR(AF1675,0))*$D$18,ABS((MAX($D$16,POWER((ABS(K1675)^2)/($I$5*MAX(F1675,0.1)^2),1/3)))-IFERROR(W1675,0))))))),MAX($D$16,POWER((ABS(K1675)^2)/($I$5*MAX(F1675,0.1)^2),1/3))),MAX($D$16,IFERROR(W1675,0)))))))</f>
        <v/>
      </c>
      <c r="X1675">
        <f>((F1675)+(G1675)*(W1675))*(W1675)</f>
        <v/>
      </c>
      <c r="Y1675">
        <f>(((F1675)+(G1675)*(W1675))*(W1675))/MAX((F1675)+2*(W1675)*SQRT(1+(G1675)^2),1E-6)</f>
        <v/>
      </c>
      <c r="Z1675">
        <f>ABS(K1675)/MAX(((F1675)+(G1675)*(W1675))*(W1675),1E-6)</f>
        <v/>
      </c>
      <c r="AA1675">
        <f>E1675+W1675</f>
        <v/>
      </c>
      <c r="AB1675">
        <f>AA1675+((ABS(K1675)/MAX(((F1675)+(G1675)*(W1675))*(W1675),1E-6))^2)/(2*$I$5)</f>
        <v/>
      </c>
      <c r="AC1675">
        <f>((ABS(K1675)*$D$6)/(MAX(((F1675)+(G1675)*(W1675))*(W1675),1E-6)*MAX(((((F1675)+(G1675)*(W1675))*(W1675))/MAX((F1675)+2*(W1675)*SQRT(1+(G1675)^2),1E-6))^(2/3),1E-6)))^2</f>
        <v/>
      </c>
      <c r="AD1675">
        <f>ABS(ABS(K1675)/MAX(((F1675)+(G1675)*(W1675))*(W1675),1E-6))/SQRT($I$5*MAX((((F1675)+(G1675)*(W1675))*(W1675))/MAX((F1675)+2*(G1675)*(W1675),1E-6),1E-6))</f>
        <v/>
      </c>
      <c r="AE1675">
        <f>((F1675)*(W1675)^2)/2+(G1675)*(W1675)^3/3+(ABS(K1675)^2)/($I$5*MAX(((F1675)+(G1675)*(W1675))*(W1675),1E-6))</f>
        <v/>
      </c>
      <c r="AF1675">
        <f>IF($D$20=0,0,IFERROR(AB1676+(((AC1675+AC1676)/2)*J1676)+(IF(Z1675&gt;Z1676,$D$8*((Z1675^2-Z1676^2)/(2*$I$5)),$D$9*((Z1676^2-Z1675^2)/(2*$I$5)))+($D$10*(ABS(I1676)/90)*(MAX(Z1675^2,Z1676^2)/(2*$I$5))))-AB1675,0))</f>
        <v/>
      </c>
      <c r="AG1675">
        <f>IF($D$20=0,1,IFERROR(IF(ROUND(AD1675,3)=1,1,IF(AND(ABS(AF1675)&lt;$D$19,AD1675&lt;1),1,0)),0))</f>
        <v/>
      </c>
      <c r="AH1675">
        <f>IFERROR(IF(V36="Supercritical",MAX($D$16,IFERROR(L1675,MAX($D$16,POWER((ABS(K1675)^2)/($I$5*MAX(F1675,0.1)^2),1/3)))),IF(V36="Subcritical",MAX($D$16,IFERROR(W1675,MAX($D$16,POWER((ABS(K1675)^2)/($I$5*MAX(F1675,0.1)^2),1/3)))),IF(AND(IFERROR(V1675,0)=1,IFERROR(AG1675,0)=1),IF(IFERROR(T1675,-1E99)&gt;=IFERROR(AE1675,-1E99),MAX($D$16,IFERROR(L1675,MAX($D$16,POWER((ABS(K1675)^2)/($I$5*MAX(F1675,0.1)^2),1/3)))),MAX($D$16,IFERROR(W1675,MAX($D$16,POWER((ABS(K1675)^2)/($I$5*MAX(F1675,0.1)^2),1/3))))),IF(IFERROR(V1675,0)=1,MAX($D$16,IFERROR(L1675,MAX($D$16,POWER((ABS(K1675)^2)/($I$5*MAX(F1675,0.1)^2),1/3)))),IF(IFERROR(AG1675,0)=1,MAX($D$16,IFERROR(W1675,MAX($D$16,POWER((ABS(K1675)^2)/($I$5*MAX(F1675,0.1)^2),1/3)))),MAX($D$16,POWER((ABS(K1675)^2)/($I$5*MAX(F1675,0.1)^2),1/3))))))),MAX($D$16,POWER((ABS(K1675)^2)/($I$5*MAX(F1675,0.1)^2),1/3)))</f>
        <v/>
      </c>
      <c r="AI1675">
        <f>E1675+AH1675</f>
        <v/>
      </c>
      <c r="AJ1675">
        <f>AI1675+((ABS(K1675)/MAX(((F1675)+(G1675)*(AH1675))*(AH1675),1E-6))^2)/(2*$I$5)</f>
        <v/>
      </c>
      <c r="AM1675" t="n">
        <v>0</v>
      </c>
      <c r="AN1675" t="n">
        <v>0</v>
      </c>
      <c r="AO1675">
        <f>AM1675+AN1675</f>
        <v/>
      </c>
      <c r="AP1675">
        <f>AP1674+AO1675</f>
        <v/>
      </c>
      <c r="AQ1675">
        <f>ABS(ABS(K1675)/MAX(((F1675)+(G1675)*(AH1675))*(AH1675),1E-6))/SQRT($I$5*MAX((((F1675)+(G1675)*(AH1675))*(AH1675))/MAX((F1675)+2*(G1675)*(AH1675),1E-6),1E-6))</f>
        <v/>
      </c>
      <c r="AR1675">
        <f>IF(AQ1675&lt;1,"Subcritical","Supercritical")</f>
        <v/>
      </c>
      <c r="AS1675">
        <f>((ABS(K1675)*$D$6)/(MAX(((F1675)+(G1675)*(AH1675))*(AH1675),1E-6)*MAX(((((F1675)+(G1675)*(AH1675))*(AH1675))/MAX((F1675)+2*(AH1675)*SQRT(1+(G1675)^2),1E-6))^(2/3),1E-6)))^2</f>
        <v/>
      </c>
    </row>
    <row r="1676">
      <c r="A1676" t="n">
        <v>29</v>
      </c>
      <c r="B1676" t="n">
        <v>27.951</v>
      </c>
      <c r="C1676" t="n">
        <v>616072.705</v>
      </c>
      <c r="D1676" t="n">
        <v>3096588.955</v>
      </c>
      <c r="E1676" t="n">
        <v>628.84</v>
      </c>
      <c r="F1676" t="n">
        <v>3.714</v>
      </c>
      <c r="G1676" t="n">
        <v>0</v>
      </c>
      <c r="H1676" t="inlineStr">
        <is>
          <t>Normal</t>
        </is>
      </c>
      <c r="I1676" t="n">
        <v>0.413</v>
      </c>
      <c r="J1676">
        <f>B1676-B1675</f>
        <v/>
      </c>
      <c r="K1676">
        <f>K1675+(AO1642)</f>
        <v/>
      </c>
      <c r="L1676">
        <f>IF($D$20=0,IFERROR(L1675,MAX($D$16,POWER((ABS(K1676)^2)/($I$5*MAX(F1676,0.1)^2),1/3))),IF(IFERROR(V1675,0)=0,IFERROR(L1675,MAX($D$16,POWER((ABS(K1676)^2)/($I$5*MAX(F1676,0.1)^2),1/3))),IF(OR(IFERROR(L1676,0)=0,IFERROR(S1675,0)&lt;1,IFERROR(S1676,0)&lt;1),MAX($D$16,POWER((ABS(K1676)^2)/($I$5*MAX(F1676,0.1)^2),1/3)),IF(IFERROR(U1676,0)&gt;0,MAX($D$16,IFERROR(L1676,0)+((IFERROR(U1676,0))*$D$18*IF((IFERROR(S1676,0))&lt;1,1,-1))),IF(IFERROR(U1676,0)&lt;0,IF(ABS((MAX($D$16,POWER((ABS(K1676)^2)/($I$5*MAX(F1676,0.1)^2),1/3)))-IFERROR(L1676,0))&gt;$D$19,MAX($D$16,IF((MAX($D$16,POWER((ABS(K1676)^2)/($I$5*MAX(F1676,0.1)^2),1/3)))&gt;IFERROR(L1676,0),MIN((MAX($D$16,POWER((ABS(K1676)^2)/($I$5*MAX(F1676,0.1)^2),1/3))),IFERROR(L1676,0)+(MIN(ABS(IFERROR(U1676,0))*$D$18,ABS((MAX($D$16,POWER((ABS(K1676)^2)/($I$5*MAX(F1676,0.1)^2),1/3)))-IFERROR(L1676,0))))),MAX((MAX($D$16,POWER((ABS(K1676)^2)/($I$5*MAX(F1676,0.1)^2),1/3))),IFERROR(L1676,0)-(MIN(ABS(IFERROR(U1676,0))*$D$18,ABS((MAX($D$16,POWER((ABS(K1676)^2)/($I$5*MAX(F1676,0.1)^2),1/3)))-IFERROR(L1676,0))))))),MAX($D$16,POWER((ABS(K1676)^2)/($I$5*MAX(F1676,0.1)^2),1/3))),MAX($D$16,IFERROR(L1676,0)))))))</f>
        <v/>
      </c>
      <c r="M1676">
        <f>((F1676)+(G1676)*(L1676))*(L1676)</f>
        <v/>
      </c>
      <c r="N1676">
        <f>(((F1676)+(G1676)*(L1676))*(L1676))/MAX((F1676)+2*(L1676)*SQRT(1+(G1676)^2),1E-6)</f>
        <v/>
      </c>
      <c r="O1676">
        <f>ABS(K1676)/MAX(((F1676)+(G1676)*(L1676))*(L1676),1E-6)</f>
        <v/>
      </c>
      <c r="P1676">
        <f>E1676+L1676</f>
        <v/>
      </c>
      <c r="Q1676">
        <f>P1676+((ABS(K1676)/MAX(((F1676)+(G1676)*(L1676))*(L1676),1E-6))^2)/(2*$I$5)</f>
        <v/>
      </c>
      <c r="R1676">
        <f>((ABS(K1676)*$D$6)/(MAX(((F1676)+(G1676)*(L1676))*(L1676),1E-6)*MAX(((((F1676)+(G1676)*(L1676))*(L1676))/MAX((F1676)+2*(L1676)*SQRT(1+(G1676)^2),1E-6))^(2/3),1E-6)))^2</f>
        <v/>
      </c>
      <c r="S1676">
        <f>ABS(ABS(K1676)/MAX(((F1676)+(G1676)*(L1676))*(L1676),1E-6))/SQRT($I$5*MAX((((F1676)+(G1676)*(L1676))*(L1676))/MAX((F1676)+2*(G1676)*(L1676),1E-6),1E-6))</f>
        <v/>
      </c>
      <c r="T1676">
        <f>((F1676)*(L1676)^2)/2+(G1676)*(L1676)^3/3+(ABS(K1676)^2)/($I$5*MAX(((F1676)+(G1676)*(L1676))*(L1676),1E-6))</f>
        <v/>
      </c>
      <c r="U1676">
        <f>IF($D$20=0,0,IFERROR(Q1675-(((R1675+R1676)/2)*J1676)-(IF(O1675&gt;O1676,$D$8*((O1675^2-O1676^2)/(2*$I$5)),$D$9*((O1676^2-O1675^2)/(2*$I$5)))+($D$10*(ABS(I1676)/90)*(MAX(O1675^2,O1676^2)/(2*$I$5))))-Q1676,0))</f>
        <v/>
      </c>
      <c r="V1676">
        <f>IF($D$20=0,1,IFERROR(IF(ROUND(S1676,3)=1,1,IF(AND(ABS(U1676)&lt;$D$19,S1676&gt;1),1,0)),0))</f>
        <v/>
      </c>
      <c r="W1676">
        <f>IF($D$20=0,IFERROR(W1677,MAX($D$16,POWER((ABS(K1676)^2)/($I$5*MAX(F1676,0.1)^2),1/3))),IF(IFERROR(AG1677,0)=0,IFERROR(W1677,MAX($D$16,POWER((ABS(K1676)^2)/($I$5*MAX(F1676,0.1)^2),1/3))),IF(OR(IFERROR(W1676,0)=0,IFERROR(AD1677,0)&gt;1),MAX($D$16,POWER((ABS(K1676)^2)/($I$5*MAX(F1676,0.1)^2),1/3)),IF(IFERROR(AF1676,0)&gt;0,MAX($D$16,IFERROR(W1676,0)+((IFERROR(AF1676,0))*$D$18*IF((IFERROR(AD1676,0))&lt;1,1,-1))),IF(IFERROR(AF1676,0)&lt;0,IF(ABS((MAX($D$16,POWER((ABS(K1676)^2)/($I$5*MAX(F1676,0.1)^2),1/3)))-IFERROR(W1676,0))&gt;$D$19,MAX($D$16,IF((MAX($D$16,POWER((ABS(K1676)^2)/($I$5*MAX(F1676,0.1)^2),1/3)))&gt;IFERROR(W1676,0),MIN((MAX($D$16,POWER((ABS(K1676)^2)/($I$5*MAX(F1676,0.1)^2),1/3))),IFERROR(W1676,0)+(MIN(ABS(IFERROR(AF1676,0))*$D$18,ABS((MAX($D$16,POWER((ABS(K1676)^2)/($I$5*MAX(F1676,0.1)^2),1/3)))-IFERROR(W1676,0))))),MAX((MAX($D$16,POWER((ABS(K1676)^2)/($I$5*MAX(F1676,0.1)^2),1/3))),IFERROR(W1676,0)-(MIN(ABS(IFERROR(AF1676,0))*$D$18,ABS((MAX($D$16,POWER((ABS(K1676)^2)/($I$5*MAX(F1676,0.1)^2),1/3)))-IFERROR(W1676,0))))))),MAX($D$16,POWER((ABS(K1676)^2)/($I$5*MAX(F1676,0.1)^2),1/3))),MAX($D$16,IFERROR(W1676,0)))))))</f>
        <v/>
      </c>
      <c r="X1676">
        <f>((F1676)+(G1676)*(W1676))*(W1676)</f>
        <v/>
      </c>
      <c r="Y1676">
        <f>(((F1676)+(G1676)*(W1676))*(W1676))/MAX((F1676)+2*(W1676)*SQRT(1+(G1676)^2),1E-6)</f>
        <v/>
      </c>
      <c r="Z1676">
        <f>ABS(K1676)/MAX(((F1676)+(G1676)*(W1676))*(W1676),1E-6)</f>
        <v/>
      </c>
      <c r="AA1676">
        <f>E1676+W1676</f>
        <v/>
      </c>
      <c r="AB1676">
        <f>AA1676+((ABS(K1676)/MAX(((F1676)+(G1676)*(W1676))*(W1676),1E-6))^2)/(2*$I$5)</f>
        <v/>
      </c>
      <c r="AC1676">
        <f>((ABS(K1676)*$D$6)/(MAX(((F1676)+(G1676)*(W1676))*(W1676),1E-6)*MAX(((((F1676)+(G1676)*(W1676))*(W1676))/MAX((F1676)+2*(W1676)*SQRT(1+(G1676)^2),1E-6))^(2/3),1E-6)))^2</f>
        <v/>
      </c>
      <c r="AD1676">
        <f>ABS(ABS(K1676)/MAX(((F1676)+(G1676)*(W1676))*(W1676),1E-6))/SQRT($I$5*MAX((((F1676)+(G1676)*(W1676))*(W1676))/MAX((F1676)+2*(G1676)*(W1676),1E-6),1E-6))</f>
        <v/>
      </c>
      <c r="AE1676">
        <f>((F1676)*(W1676)^2)/2+(G1676)*(W1676)^3/3+(ABS(K1676)^2)/($I$5*MAX(((F1676)+(G1676)*(W1676))*(W1676),1E-6))</f>
        <v/>
      </c>
      <c r="AF1676">
        <f>IF($D$20=0,0,IFERROR(AB1677+(((AC1676+AC1677)/2)*J1677)+(IF(Z1676&gt;Z1677,$D$8*((Z1676^2-Z1677^2)/(2*$I$5)),$D$9*((Z1677^2-Z1676^2)/(2*$I$5)))+($D$10*(ABS(I1677)/90)*(MAX(Z1676^2,Z1677^2)/(2*$I$5))))-AB1676,0))</f>
        <v/>
      </c>
      <c r="AG1676">
        <f>IF($D$20=0,1,IFERROR(IF(ROUND(AD1676,3)=1,1,IF(AND(ABS(AF1676)&lt;$D$19,AD1676&lt;1),1,0)),0))</f>
        <v/>
      </c>
      <c r="AH1676">
        <f>IFERROR(IF(V36="Supercritical",MAX($D$16,IFERROR(L1676,MAX($D$16,POWER((ABS(K1676)^2)/($I$5*MAX(F1676,0.1)^2),1/3)))),IF(V36="Subcritical",MAX($D$16,IFERROR(W1676,MAX($D$16,POWER((ABS(K1676)^2)/($I$5*MAX(F1676,0.1)^2),1/3)))),IF(AND(IFERROR(V1676,0)=1,IFERROR(AG1676,0)=1),IF(IFERROR(T1676,-1E99)&gt;=IFERROR(AE1676,-1E99),MAX($D$16,IFERROR(L1676,MAX($D$16,POWER((ABS(K1676)^2)/($I$5*MAX(F1676,0.1)^2),1/3)))),MAX($D$16,IFERROR(W1676,MAX($D$16,POWER((ABS(K1676)^2)/($I$5*MAX(F1676,0.1)^2),1/3))))),IF(IFERROR(V1676,0)=1,MAX($D$16,IFERROR(L1676,MAX($D$16,POWER((ABS(K1676)^2)/($I$5*MAX(F1676,0.1)^2),1/3)))),IF(IFERROR(AG1676,0)=1,MAX($D$16,IFERROR(W1676,MAX($D$16,POWER((ABS(K1676)^2)/($I$5*MAX(F1676,0.1)^2),1/3)))),MAX($D$16,POWER((ABS(K1676)^2)/($I$5*MAX(F1676,0.1)^2),1/3))))))),MAX($D$16,POWER((ABS(K1676)^2)/($I$5*MAX(F1676,0.1)^2),1/3)))</f>
        <v/>
      </c>
      <c r="AI1676">
        <f>E1676+AH1676</f>
        <v/>
      </c>
      <c r="AJ1676">
        <f>AI1676+((ABS(K1676)/MAX(((F1676)+(G1676)*(AH1676))*(AH1676),1E-6))^2)/(2*$I$5)</f>
        <v/>
      </c>
      <c r="AM1676" t="n">
        <v>0</v>
      </c>
      <c r="AN1676" t="n">
        <v>0</v>
      </c>
      <c r="AO1676">
        <f>AM1676+AN1676</f>
        <v/>
      </c>
      <c r="AP1676">
        <f>AP1675+AO1676</f>
        <v/>
      </c>
      <c r="AQ1676">
        <f>ABS(ABS(K1676)/MAX(((F1676)+(G1676)*(AH1676))*(AH1676),1E-6))/SQRT($I$5*MAX((((F1676)+(G1676)*(AH1676))*(AH1676))/MAX((F1676)+2*(G1676)*(AH1676),1E-6),1E-6))</f>
        <v/>
      </c>
      <c r="AR1676">
        <f>IF(AQ1676&lt;1,"Subcritical","Supercritical")</f>
        <v/>
      </c>
      <c r="AS1676">
        <f>((ABS(K1676)*$D$6)/(MAX(((F1676)+(G1676)*(AH1676))*(AH1676),1E-6)*MAX(((((F1676)+(G1676)*(AH1676))*(AH1676))/MAX((F1676)+2*(AH1676)*SQRT(1+(G1676)^2),1E-6))^(2/3),1E-6)))^2</f>
        <v/>
      </c>
    </row>
    <row r="1677">
      <c r="A1677" t="n">
        <v>30</v>
      </c>
      <c r="B1677" t="n">
        <v>28.951</v>
      </c>
      <c r="C1677" t="n">
        <v>616072.188</v>
      </c>
      <c r="D1677" t="n">
        <v>3096588.099</v>
      </c>
      <c r="E1677" t="n">
        <v>628.46</v>
      </c>
      <c r="F1677" t="n">
        <v>3.823</v>
      </c>
      <c r="G1677" t="n">
        <v>0</v>
      </c>
      <c r="H1677" t="inlineStr">
        <is>
          <t>Normal</t>
        </is>
      </c>
      <c r="I1677" t="n">
        <v>6.052</v>
      </c>
      <c r="J1677">
        <f>B1677-B1676</f>
        <v/>
      </c>
      <c r="K1677">
        <f>K1676+0</f>
        <v/>
      </c>
      <c r="L1677">
        <f>IF($D$20=0,IFERROR(L1676,MAX($D$16,POWER((ABS(K1677)^2)/($I$5*MAX(F1677,0.1)^2),1/3))),IF(IFERROR(V1676,0)=0,IFERROR(L1676,MAX($D$16,POWER((ABS(K1677)^2)/($I$5*MAX(F1677,0.1)^2),1/3))),IF(OR(IFERROR(L1677,0)=0,IFERROR(S1676,0)&lt;1,IFERROR(S1677,0)&lt;1),MAX($D$16,POWER((ABS(K1677)^2)/($I$5*MAX(F1677,0.1)^2),1/3)),IF(IFERROR(U1677,0)&gt;0,MAX($D$16,IFERROR(L1677,0)+((IFERROR(U1677,0))*$D$18*IF((IFERROR(S1677,0))&lt;1,1,-1))),IF(IFERROR(U1677,0)&lt;0,IF(ABS((MAX($D$16,POWER((ABS(K1677)^2)/($I$5*MAX(F1677,0.1)^2),1/3)))-IFERROR(L1677,0))&gt;$D$19,MAX($D$16,IF((MAX($D$16,POWER((ABS(K1677)^2)/($I$5*MAX(F1677,0.1)^2),1/3)))&gt;IFERROR(L1677,0),MIN((MAX($D$16,POWER((ABS(K1677)^2)/($I$5*MAX(F1677,0.1)^2),1/3))),IFERROR(L1677,0)+(MIN(ABS(IFERROR(U1677,0))*$D$18,ABS((MAX($D$16,POWER((ABS(K1677)^2)/($I$5*MAX(F1677,0.1)^2),1/3)))-IFERROR(L1677,0))))),MAX((MAX($D$16,POWER((ABS(K1677)^2)/($I$5*MAX(F1677,0.1)^2),1/3))),IFERROR(L1677,0)-(MIN(ABS(IFERROR(U1677,0))*$D$18,ABS((MAX($D$16,POWER((ABS(K1677)^2)/($I$5*MAX(F1677,0.1)^2),1/3)))-IFERROR(L1677,0))))))),MAX($D$16,POWER((ABS(K1677)^2)/($I$5*MAX(F1677,0.1)^2),1/3))),MAX($D$16,IFERROR(L1677,0)))))))</f>
        <v/>
      </c>
      <c r="M1677">
        <f>((F1677)+(G1677)*(L1677))*(L1677)</f>
        <v/>
      </c>
      <c r="N1677">
        <f>(((F1677)+(G1677)*(L1677))*(L1677))/MAX((F1677)+2*(L1677)*SQRT(1+(G1677)^2),1E-6)</f>
        <v/>
      </c>
      <c r="O1677">
        <f>ABS(K1677)/MAX(((F1677)+(G1677)*(L1677))*(L1677),1E-6)</f>
        <v/>
      </c>
      <c r="P1677">
        <f>E1677+L1677</f>
        <v/>
      </c>
      <c r="Q1677">
        <f>P1677+((ABS(K1677)/MAX(((F1677)+(G1677)*(L1677))*(L1677),1E-6))^2)/(2*$I$5)</f>
        <v/>
      </c>
      <c r="R1677">
        <f>((ABS(K1677)*$D$6)/(MAX(((F1677)+(G1677)*(L1677))*(L1677),1E-6)*MAX(((((F1677)+(G1677)*(L1677))*(L1677))/MAX((F1677)+2*(L1677)*SQRT(1+(G1677)^2),1E-6))^(2/3),1E-6)))^2</f>
        <v/>
      </c>
      <c r="S1677">
        <f>ABS(ABS(K1677)/MAX(((F1677)+(G1677)*(L1677))*(L1677),1E-6))/SQRT($I$5*MAX((((F1677)+(G1677)*(L1677))*(L1677))/MAX((F1677)+2*(G1677)*(L1677),1E-6),1E-6))</f>
        <v/>
      </c>
      <c r="T1677">
        <f>((F1677)*(L1677)^2)/2+(G1677)*(L1677)^3/3+(ABS(K1677)^2)/($I$5*MAX(((F1677)+(G1677)*(L1677))*(L1677),1E-6))</f>
        <v/>
      </c>
      <c r="U1677">
        <f>IF($D$20=0,0,IFERROR(Q1676-(((R1676+R1677)/2)*J1677)-(IF(O1676&gt;O1677,$D$8*((O1676^2-O1677^2)/(2*$I$5)),$D$9*((O1677^2-O1676^2)/(2*$I$5)))+($D$10*(ABS(I1677)/90)*(MAX(O1676^2,O1677^2)/(2*$I$5))))-Q1677,0))</f>
        <v/>
      </c>
      <c r="V1677">
        <f>IF($D$20=0,1,IFERROR(IF(ROUND(S1677,3)=1,1,IF(AND(ABS(U1677)&lt;$D$19,S1677&gt;1),1,0)),0))</f>
        <v/>
      </c>
      <c r="W1677">
        <f>IF($D$20=0,IFERROR(W1678,MAX($D$16,POWER((ABS(K1677)^2)/($I$5*MAX(F1677,0.1)^2),1/3))),IF(IFERROR(AG1678,0)=0,IFERROR(W1678,MAX($D$16,POWER((ABS(K1677)^2)/($I$5*MAX(F1677,0.1)^2),1/3))),IF(OR(IFERROR(W1677,0)=0,IFERROR(AD1678,0)&gt;1),MAX($D$16,POWER((ABS(K1677)^2)/($I$5*MAX(F1677,0.1)^2),1/3)),IF(IFERROR(AF1677,0)&gt;0,MAX($D$16,IFERROR(W1677,0)+((IFERROR(AF1677,0))*$D$18*IF((IFERROR(AD1677,0))&lt;1,1,-1))),IF(IFERROR(AF1677,0)&lt;0,IF(ABS((MAX($D$16,POWER((ABS(K1677)^2)/($I$5*MAX(F1677,0.1)^2),1/3)))-IFERROR(W1677,0))&gt;$D$19,MAX($D$16,IF((MAX($D$16,POWER((ABS(K1677)^2)/($I$5*MAX(F1677,0.1)^2),1/3)))&gt;IFERROR(W1677,0),MIN((MAX($D$16,POWER((ABS(K1677)^2)/($I$5*MAX(F1677,0.1)^2),1/3))),IFERROR(W1677,0)+(MIN(ABS(IFERROR(AF1677,0))*$D$18,ABS((MAX($D$16,POWER((ABS(K1677)^2)/($I$5*MAX(F1677,0.1)^2),1/3)))-IFERROR(W1677,0))))),MAX((MAX($D$16,POWER((ABS(K1677)^2)/($I$5*MAX(F1677,0.1)^2),1/3))),IFERROR(W1677,0)-(MIN(ABS(IFERROR(AF1677,0))*$D$18,ABS((MAX($D$16,POWER((ABS(K1677)^2)/($I$5*MAX(F1677,0.1)^2),1/3)))-IFERROR(W1677,0))))))),MAX($D$16,POWER((ABS(K1677)^2)/($I$5*MAX(F1677,0.1)^2),1/3))),MAX($D$16,IFERROR(W1677,0)))))))</f>
        <v/>
      </c>
      <c r="X1677">
        <f>((F1677)+(G1677)*(W1677))*(W1677)</f>
        <v/>
      </c>
      <c r="Y1677">
        <f>(((F1677)+(G1677)*(W1677))*(W1677))/MAX((F1677)+2*(W1677)*SQRT(1+(G1677)^2),1E-6)</f>
        <v/>
      </c>
      <c r="Z1677">
        <f>ABS(K1677)/MAX(((F1677)+(G1677)*(W1677))*(W1677),1E-6)</f>
        <v/>
      </c>
      <c r="AA1677">
        <f>E1677+W1677</f>
        <v/>
      </c>
      <c r="AB1677">
        <f>AA1677+((ABS(K1677)/MAX(((F1677)+(G1677)*(W1677))*(W1677),1E-6))^2)/(2*$I$5)</f>
        <v/>
      </c>
      <c r="AC1677">
        <f>((ABS(K1677)*$D$6)/(MAX(((F1677)+(G1677)*(W1677))*(W1677),1E-6)*MAX(((((F1677)+(G1677)*(W1677))*(W1677))/MAX((F1677)+2*(W1677)*SQRT(1+(G1677)^2),1E-6))^(2/3),1E-6)))^2</f>
        <v/>
      </c>
      <c r="AD1677">
        <f>ABS(ABS(K1677)/MAX(((F1677)+(G1677)*(W1677))*(W1677),1E-6))/SQRT($I$5*MAX((((F1677)+(G1677)*(W1677))*(W1677))/MAX((F1677)+2*(G1677)*(W1677),1E-6),1E-6))</f>
        <v/>
      </c>
      <c r="AE1677">
        <f>((F1677)*(W1677)^2)/2+(G1677)*(W1677)^3/3+(ABS(K1677)^2)/($I$5*MAX(((F1677)+(G1677)*(W1677))*(W1677),1E-6))</f>
        <v/>
      </c>
      <c r="AF1677">
        <f>IF($D$20=0,0,IFERROR(AB1678+(((AC1677+AC1678)/2)*J1678)+(IF(Z1677&gt;Z1678,$D$8*((Z1677^2-Z1678^2)/(2*$I$5)),$D$9*((Z1678^2-Z1677^2)/(2*$I$5)))+($D$10*(ABS(I1678)/90)*(MAX(Z1677^2,Z1678^2)/(2*$I$5))))-AB1677,0))</f>
        <v/>
      </c>
      <c r="AG1677">
        <f>IF($D$20=0,1,IFERROR(IF(ROUND(AD1677,3)=1,1,IF(AND(ABS(AF1677)&lt;$D$19,AD1677&lt;1),1,0)),0))</f>
        <v/>
      </c>
      <c r="AH1677">
        <f>IFERROR(IF(V36="Supercritical",MAX($D$16,IFERROR(L1677,MAX($D$16,POWER((ABS(K1677)^2)/($I$5*MAX(F1677,0.1)^2),1/3)))),IF(V36="Subcritical",MAX($D$16,IFERROR(W1677,MAX($D$16,POWER((ABS(K1677)^2)/($I$5*MAX(F1677,0.1)^2),1/3)))),IF(AND(IFERROR(V1677,0)=1,IFERROR(AG1677,0)=1),IF(IFERROR(T1677,-1E99)&gt;=IFERROR(AE1677,-1E99),MAX($D$16,IFERROR(L1677,MAX($D$16,POWER((ABS(K1677)^2)/($I$5*MAX(F1677,0.1)^2),1/3)))),MAX($D$16,IFERROR(W1677,MAX($D$16,POWER((ABS(K1677)^2)/($I$5*MAX(F1677,0.1)^2),1/3))))),IF(IFERROR(V1677,0)=1,MAX($D$16,IFERROR(L1677,MAX($D$16,POWER((ABS(K1677)^2)/($I$5*MAX(F1677,0.1)^2),1/3)))),IF(IFERROR(AG1677,0)=1,MAX($D$16,IFERROR(W1677,MAX($D$16,POWER((ABS(K1677)^2)/($I$5*MAX(F1677,0.1)^2),1/3)))),MAX($D$16,POWER((ABS(K1677)^2)/($I$5*MAX(F1677,0.1)^2),1/3))))))),MAX($D$16,POWER((ABS(K1677)^2)/($I$5*MAX(F1677,0.1)^2),1/3)))</f>
        <v/>
      </c>
      <c r="AI1677">
        <f>E1677+AH1677</f>
        <v/>
      </c>
      <c r="AJ1677">
        <f>AI1677+((ABS(K1677)/MAX(((F1677)+(G1677)*(AH1677))*(AH1677),1E-6))^2)/(2*$I$5)</f>
        <v/>
      </c>
      <c r="AM1677" t="n">
        <v>0</v>
      </c>
      <c r="AN1677" t="n">
        <v>0</v>
      </c>
      <c r="AO1677">
        <f>AM1677+AN1677</f>
        <v/>
      </c>
      <c r="AP1677">
        <f>AP1676+AO1677</f>
        <v/>
      </c>
      <c r="AQ1677">
        <f>ABS(ABS(K1677)/MAX(((F1677)+(G1677)*(AH1677))*(AH1677),1E-6))/SQRT($I$5*MAX((((F1677)+(G1677)*(AH1677))*(AH1677))/MAX((F1677)+2*(G1677)*(AH1677),1E-6),1E-6))</f>
        <v/>
      </c>
      <c r="AR1677">
        <f>IF(AQ1677&lt;1,"Subcritical","Supercritical")</f>
        <v/>
      </c>
      <c r="AS1677">
        <f>((ABS(K1677)*$D$6)/(MAX(((F1677)+(G1677)*(AH1677))*(AH1677),1E-6)*MAX(((((F1677)+(G1677)*(AH1677))*(AH1677))/MAX((F1677)+2*(AH1677)*SQRT(1+(G1677)^2),1E-6))^(2/3),1E-6)))^2</f>
        <v/>
      </c>
    </row>
    <row r="1678">
      <c r="A1678" t="n">
        <v>31</v>
      </c>
      <c r="B1678" t="n">
        <v>29.952</v>
      </c>
      <c r="C1678" t="n">
        <v>616071.764</v>
      </c>
      <c r="D1678" t="n">
        <v>3096587.193</v>
      </c>
      <c r="E1678" t="n">
        <v>628.08</v>
      </c>
      <c r="F1678" t="n">
        <v>3.927</v>
      </c>
      <c r="G1678" t="n">
        <v>0</v>
      </c>
      <c r="H1678" t="inlineStr">
        <is>
          <t>Normal</t>
        </is>
      </c>
      <c r="I1678" t="n">
        <v>0.052</v>
      </c>
      <c r="J1678">
        <f>B1678-B1677</f>
        <v/>
      </c>
      <c r="K1678">
        <f>K1677+0</f>
        <v/>
      </c>
      <c r="L1678">
        <f>IF($D$20=0,IFERROR(L1677,MAX($D$16,POWER((ABS(K1678)^2)/($I$5*MAX(F1678,0.1)^2),1/3))),IF(IFERROR(V1677,0)=0,IFERROR(L1677,MAX($D$16,POWER((ABS(K1678)^2)/($I$5*MAX(F1678,0.1)^2),1/3))),IF(OR(IFERROR(L1678,0)=0,IFERROR(S1677,0)&lt;1,IFERROR(S1678,0)&lt;1),MAX($D$16,POWER((ABS(K1678)^2)/($I$5*MAX(F1678,0.1)^2),1/3)),IF(IFERROR(U1678,0)&gt;0,MAX($D$16,IFERROR(L1678,0)+((IFERROR(U1678,0))*$D$18*IF((IFERROR(S1678,0))&lt;1,1,-1))),IF(IFERROR(U1678,0)&lt;0,IF(ABS((MAX($D$16,POWER((ABS(K1678)^2)/($I$5*MAX(F1678,0.1)^2),1/3)))-IFERROR(L1678,0))&gt;$D$19,MAX($D$16,IF((MAX($D$16,POWER((ABS(K1678)^2)/($I$5*MAX(F1678,0.1)^2),1/3)))&gt;IFERROR(L1678,0),MIN((MAX($D$16,POWER((ABS(K1678)^2)/($I$5*MAX(F1678,0.1)^2),1/3))),IFERROR(L1678,0)+(MIN(ABS(IFERROR(U1678,0))*$D$18,ABS((MAX($D$16,POWER((ABS(K1678)^2)/($I$5*MAX(F1678,0.1)^2),1/3)))-IFERROR(L1678,0))))),MAX((MAX($D$16,POWER((ABS(K1678)^2)/($I$5*MAX(F1678,0.1)^2),1/3))),IFERROR(L1678,0)-(MIN(ABS(IFERROR(U1678,0))*$D$18,ABS((MAX($D$16,POWER((ABS(K1678)^2)/($I$5*MAX(F1678,0.1)^2),1/3)))-IFERROR(L1678,0))))))),MAX($D$16,POWER((ABS(K1678)^2)/($I$5*MAX(F1678,0.1)^2),1/3))),MAX($D$16,IFERROR(L1678,0)))))))</f>
        <v/>
      </c>
      <c r="M1678">
        <f>((F1678)+(G1678)*(L1678))*(L1678)</f>
        <v/>
      </c>
      <c r="N1678">
        <f>(((F1678)+(G1678)*(L1678))*(L1678))/MAX((F1678)+2*(L1678)*SQRT(1+(G1678)^2),1E-6)</f>
        <v/>
      </c>
      <c r="O1678">
        <f>ABS(K1678)/MAX(((F1678)+(G1678)*(L1678))*(L1678),1E-6)</f>
        <v/>
      </c>
      <c r="P1678">
        <f>E1678+L1678</f>
        <v/>
      </c>
      <c r="Q1678">
        <f>P1678+((ABS(K1678)/MAX(((F1678)+(G1678)*(L1678))*(L1678),1E-6))^2)/(2*$I$5)</f>
        <v/>
      </c>
      <c r="R1678">
        <f>((ABS(K1678)*$D$6)/(MAX(((F1678)+(G1678)*(L1678))*(L1678),1E-6)*MAX(((((F1678)+(G1678)*(L1678))*(L1678))/MAX((F1678)+2*(L1678)*SQRT(1+(G1678)^2),1E-6))^(2/3),1E-6)))^2</f>
        <v/>
      </c>
      <c r="S1678">
        <f>ABS(ABS(K1678)/MAX(((F1678)+(G1678)*(L1678))*(L1678),1E-6))/SQRT($I$5*MAX((((F1678)+(G1678)*(L1678))*(L1678))/MAX((F1678)+2*(G1678)*(L1678),1E-6),1E-6))</f>
        <v/>
      </c>
      <c r="T1678">
        <f>((F1678)*(L1678)^2)/2+(G1678)*(L1678)^3/3+(ABS(K1678)^2)/($I$5*MAX(((F1678)+(G1678)*(L1678))*(L1678),1E-6))</f>
        <v/>
      </c>
      <c r="U1678">
        <f>IF($D$20=0,0,IFERROR(Q1677-(((R1677+R1678)/2)*J1678)-(IF(O1677&gt;O1678,$D$8*((O1677^2-O1678^2)/(2*$I$5)),$D$9*((O1678^2-O1677^2)/(2*$I$5)))+($D$10*(ABS(I1678)/90)*(MAX(O1677^2,O1678^2)/(2*$I$5))))-Q1678,0))</f>
        <v/>
      </c>
      <c r="V1678">
        <f>IF($D$20=0,1,IFERROR(IF(ROUND(S1678,3)=1,1,IF(AND(ABS(U1678)&lt;$D$19,S1678&gt;1),1,0)),0))</f>
        <v/>
      </c>
      <c r="W1678">
        <f>IF($D$20=0,IFERROR(W1679,MAX($D$16,POWER((ABS(K1678)^2)/($I$5*MAX(F1678,0.1)^2),1/3))),IF(IFERROR(AG1679,0)=0,IFERROR(W1679,MAX($D$16,POWER((ABS(K1678)^2)/($I$5*MAX(F1678,0.1)^2),1/3))),IF(OR(IFERROR(W1678,0)=0,IFERROR(AD1679,0)&gt;1),MAX($D$16,POWER((ABS(K1678)^2)/($I$5*MAX(F1678,0.1)^2),1/3)),IF(IFERROR(AF1678,0)&gt;0,MAX($D$16,IFERROR(W1678,0)+((IFERROR(AF1678,0))*$D$18*IF((IFERROR(AD1678,0))&lt;1,1,-1))),IF(IFERROR(AF1678,0)&lt;0,IF(ABS((MAX($D$16,POWER((ABS(K1678)^2)/($I$5*MAX(F1678,0.1)^2),1/3)))-IFERROR(W1678,0))&gt;$D$19,MAX($D$16,IF((MAX($D$16,POWER((ABS(K1678)^2)/($I$5*MAX(F1678,0.1)^2),1/3)))&gt;IFERROR(W1678,0),MIN((MAX($D$16,POWER((ABS(K1678)^2)/($I$5*MAX(F1678,0.1)^2),1/3))),IFERROR(W1678,0)+(MIN(ABS(IFERROR(AF1678,0))*$D$18,ABS((MAX($D$16,POWER((ABS(K1678)^2)/($I$5*MAX(F1678,0.1)^2),1/3)))-IFERROR(W1678,0))))),MAX((MAX($D$16,POWER((ABS(K1678)^2)/($I$5*MAX(F1678,0.1)^2),1/3))),IFERROR(W1678,0)-(MIN(ABS(IFERROR(AF1678,0))*$D$18,ABS((MAX($D$16,POWER((ABS(K1678)^2)/($I$5*MAX(F1678,0.1)^2),1/3)))-IFERROR(W1678,0))))))),MAX($D$16,POWER((ABS(K1678)^2)/($I$5*MAX(F1678,0.1)^2),1/3))),MAX($D$16,IFERROR(W1678,0)))))))</f>
        <v/>
      </c>
      <c r="X1678">
        <f>((F1678)+(G1678)*(W1678))*(W1678)</f>
        <v/>
      </c>
      <c r="Y1678">
        <f>(((F1678)+(G1678)*(W1678))*(W1678))/MAX((F1678)+2*(W1678)*SQRT(1+(G1678)^2),1E-6)</f>
        <v/>
      </c>
      <c r="Z1678">
        <f>ABS(K1678)/MAX(((F1678)+(G1678)*(W1678))*(W1678),1E-6)</f>
        <v/>
      </c>
      <c r="AA1678">
        <f>E1678+W1678</f>
        <v/>
      </c>
      <c r="AB1678">
        <f>AA1678+((ABS(K1678)/MAX(((F1678)+(G1678)*(W1678))*(W1678),1E-6))^2)/(2*$I$5)</f>
        <v/>
      </c>
      <c r="AC1678">
        <f>((ABS(K1678)*$D$6)/(MAX(((F1678)+(G1678)*(W1678))*(W1678),1E-6)*MAX(((((F1678)+(G1678)*(W1678))*(W1678))/MAX((F1678)+2*(W1678)*SQRT(1+(G1678)^2),1E-6))^(2/3),1E-6)))^2</f>
        <v/>
      </c>
      <c r="AD1678">
        <f>ABS(ABS(K1678)/MAX(((F1678)+(G1678)*(W1678))*(W1678),1E-6))/SQRT($I$5*MAX((((F1678)+(G1678)*(W1678))*(W1678))/MAX((F1678)+2*(G1678)*(W1678),1E-6),1E-6))</f>
        <v/>
      </c>
      <c r="AE1678">
        <f>((F1678)*(W1678)^2)/2+(G1678)*(W1678)^3/3+(ABS(K1678)^2)/($I$5*MAX(((F1678)+(G1678)*(W1678))*(W1678),1E-6))</f>
        <v/>
      </c>
      <c r="AF1678">
        <f>IF($D$20=0,0,IFERROR(AB1679+(((AC1678+AC1679)/2)*J1679)+(IF(Z1678&gt;Z1679,$D$8*((Z1678^2-Z1679^2)/(2*$I$5)),$D$9*((Z1679^2-Z1678^2)/(2*$I$5)))+($D$10*(ABS(I1679)/90)*(MAX(Z1678^2,Z1679^2)/(2*$I$5))))-AB1678,0))</f>
        <v/>
      </c>
      <c r="AG1678">
        <f>IF($D$20=0,1,IFERROR(IF(ROUND(AD1678,3)=1,1,IF(AND(ABS(AF1678)&lt;$D$19,AD1678&lt;1),1,0)),0))</f>
        <v/>
      </c>
      <c r="AH1678">
        <f>IFERROR(IF(V36="Supercritical",MAX($D$16,IFERROR(L1678,MAX($D$16,POWER((ABS(K1678)^2)/($I$5*MAX(F1678,0.1)^2),1/3)))),IF(V36="Subcritical",MAX($D$16,IFERROR(W1678,MAX($D$16,POWER((ABS(K1678)^2)/($I$5*MAX(F1678,0.1)^2),1/3)))),IF(AND(IFERROR(V1678,0)=1,IFERROR(AG1678,0)=1),IF(IFERROR(T1678,-1E99)&gt;=IFERROR(AE1678,-1E99),MAX($D$16,IFERROR(L1678,MAX($D$16,POWER((ABS(K1678)^2)/($I$5*MAX(F1678,0.1)^2),1/3)))),MAX($D$16,IFERROR(W1678,MAX($D$16,POWER((ABS(K1678)^2)/($I$5*MAX(F1678,0.1)^2),1/3))))),IF(IFERROR(V1678,0)=1,MAX($D$16,IFERROR(L1678,MAX($D$16,POWER((ABS(K1678)^2)/($I$5*MAX(F1678,0.1)^2),1/3)))),IF(IFERROR(AG1678,0)=1,MAX($D$16,IFERROR(W1678,MAX($D$16,POWER((ABS(K1678)^2)/($I$5*MAX(F1678,0.1)^2),1/3)))),MAX($D$16,POWER((ABS(K1678)^2)/($I$5*MAX(F1678,0.1)^2),1/3))))))),MAX($D$16,POWER((ABS(K1678)^2)/($I$5*MAX(F1678,0.1)^2),1/3)))</f>
        <v/>
      </c>
      <c r="AI1678">
        <f>E1678+AH1678</f>
        <v/>
      </c>
      <c r="AJ1678">
        <f>AI1678+((ABS(K1678)/MAX(((F1678)+(G1678)*(AH1678))*(AH1678),1E-6))^2)/(2*$I$5)</f>
        <v/>
      </c>
      <c r="AM1678" t="n">
        <v>0</v>
      </c>
      <c r="AN1678" t="n">
        <v>0</v>
      </c>
      <c r="AO1678">
        <f>AM1678+AN1678</f>
        <v/>
      </c>
      <c r="AP1678">
        <f>AP1677+AO1678</f>
        <v/>
      </c>
      <c r="AQ1678">
        <f>ABS(ABS(K1678)/MAX(((F1678)+(G1678)*(AH1678))*(AH1678),1E-6))/SQRT($I$5*MAX((((F1678)+(G1678)*(AH1678))*(AH1678))/MAX((F1678)+2*(G1678)*(AH1678),1E-6),1E-6))</f>
        <v/>
      </c>
      <c r="AR1678">
        <f>IF(AQ1678&lt;1,"Subcritical","Supercritical")</f>
        <v/>
      </c>
      <c r="AS1678">
        <f>((ABS(K1678)*$D$6)/(MAX(((F1678)+(G1678)*(AH1678))*(AH1678),1E-6)*MAX(((((F1678)+(G1678)*(AH1678))*(AH1678))/MAX((F1678)+2*(AH1678)*SQRT(1+(G1678)^2),1E-6))^(2/3),1E-6)))^2</f>
        <v/>
      </c>
    </row>
    <row r="1679">
      <c r="A1679" t="n">
        <v>32</v>
      </c>
      <c r="B1679" t="n">
        <v>30.952</v>
      </c>
      <c r="C1679" t="n">
        <v>616071.341</v>
      </c>
      <c r="D1679" t="n">
        <v>3096586.287</v>
      </c>
      <c r="E1679" t="n">
        <v>627.7</v>
      </c>
      <c r="F1679" t="n">
        <v>4.031</v>
      </c>
      <c r="G1679" t="n">
        <v>0</v>
      </c>
      <c r="H1679" t="inlineStr">
        <is>
          <t>Normal</t>
        </is>
      </c>
      <c r="I1679" t="n">
        <v>0</v>
      </c>
      <c r="J1679">
        <f>B1679-B1678</f>
        <v/>
      </c>
      <c r="K1679">
        <f>K1678+0</f>
        <v/>
      </c>
      <c r="L1679">
        <f>IF($D$20=0,IFERROR(L1678,MAX($D$16,POWER((ABS(K1679)^2)/($I$5*MAX(F1679,0.1)^2),1/3))),IF(IFERROR(V1678,0)=0,IFERROR(L1678,MAX($D$16,POWER((ABS(K1679)^2)/($I$5*MAX(F1679,0.1)^2),1/3))),IF(OR(IFERROR(L1679,0)=0,IFERROR(S1678,0)&lt;1,IFERROR(S1679,0)&lt;1),MAX($D$16,POWER((ABS(K1679)^2)/($I$5*MAX(F1679,0.1)^2),1/3)),IF(IFERROR(U1679,0)&gt;0,MAX($D$16,IFERROR(L1679,0)+((IFERROR(U1679,0))*$D$18*IF((IFERROR(S1679,0))&lt;1,1,-1))),IF(IFERROR(U1679,0)&lt;0,IF(ABS((MAX($D$16,POWER((ABS(K1679)^2)/($I$5*MAX(F1679,0.1)^2),1/3)))-IFERROR(L1679,0))&gt;$D$19,MAX($D$16,IF((MAX($D$16,POWER((ABS(K1679)^2)/($I$5*MAX(F1679,0.1)^2),1/3)))&gt;IFERROR(L1679,0),MIN((MAX($D$16,POWER((ABS(K1679)^2)/($I$5*MAX(F1679,0.1)^2),1/3))),IFERROR(L1679,0)+(MIN(ABS(IFERROR(U1679,0))*$D$18,ABS((MAX($D$16,POWER((ABS(K1679)^2)/($I$5*MAX(F1679,0.1)^2),1/3)))-IFERROR(L1679,0))))),MAX((MAX($D$16,POWER((ABS(K1679)^2)/($I$5*MAX(F1679,0.1)^2),1/3))),IFERROR(L1679,0)-(MIN(ABS(IFERROR(U1679,0))*$D$18,ABS((MAX($D$16,POWER((ABS(K1679)^2)/($I$5*MAX(F1679,0.1)^2),1/3)))-IFERROR(L1679,0))))))),MAX($D$16,POWER((ABS(K1679)^2)/($I$5*MAX(F1679,0.1)^2),1/3))),MAX($D$16,IFERROR(L1679,0)))))))</f>
        <v/>
      </c>
      <c r="M1679">
        <f>((F1679)+(G1679)*(L1679))*(L1679)</f>
        <v/>
      </c>
      <c r="N1679">
        <f>(((F1679)+(G1679)*(L1679))*(L1679))/MAX((F1679)+2*(L1679)*SQRT(1+(G1679)^2),1E-6)</f>
        <v/>
      </c>
      <c r="O1679">
        <f>ABS(K1679)/MAX(((F1679)+(G1679)*(L1679))*(L1679),1E-6)</f>
        <v/>
      </c>
      <c r="P1679">
        <f>E1679+L1679</f>
        <v/>
      </c>
      <c r="Q1679">
        <f>P1679+((ABS(K1679)/MAX(((F1679)+(G1679)*(L1679))*(L1679),1E-6))^2)/(2*$I$5)</f>
        <v/>
      </c>
      <c r="R1679">
        <f>((ABS(K1679)*$D$6)/(MAX(((F1679)+(G1679)*(L1679))*(L1679),1E-6)*MAX(((((F1679)+(G1679)*(L1679))*(L1679))/MAX((F1679)+2*(L1679)*SQRT(1+(G1679)^2),1E-6))^(2/3),1E-6)))^2</f>
        <v/>
      </c>
      <c r="S1679">
        <f>ABS(ABS(K1679)/MAX(((F1679)+(G1679)*(L1679))*(L1679),1E-6))/SQRT($I$5*MAX((((F1679)+(G1679)*(L1679))*(L1679))/MAX((F1679)+2*(G1679)*(L1679),1E-6),1E-6))</f>
        <v/>
      </c>
      <c r="T1679">
        <f>((F1679)*(L1679)^2)/2+(G1679)*(L1679)^3/3+(ABS(K1679)^2)/($I$5*MAX(((F1679)+(G1679)*(L1679))*(L1679),1E-6))</f>
        <v/>
      </c>
      <c r="U1679">
        <f>IF($D$20=0,0,IFERROR(Q1678-(((R1678+R1679)/2)*J1679)-(IF(O1678&gt;O1679,$D$8*((O1678^2-O1679^2)/(2*$I$5)),$D$9*((O1679^2-O1678^2)/(2*$I$5)))+($D$10*(ABS(I1679)/90)*(MAX(O1678^2,O1679^2)/(2*$I$5))))-Q1679,0))</f>
        <v/>
      </c>
      <c r="V1679">
        <f>IF($D$20=0,1,IFERROR(IF(ROUND(S1679,3)=1,1,IF(AND(ABS(U1679)&lt;$D$19,S1679&gt;1),1,0)),0))</f>
        <v/>
      </c>
      <c r="W1679">
        <f>IF($D$20=0,IFERROR(W1680,MAX($D$16,POWER((ABS(K1679)^2)/($I$5*MAX(F1679,0.1)^2),1/3))),IF(IFERROR(AG1680,0)=0,IFERROR(W1680,MAX($D$16,POWER((ABS(K1679)^2)/($I$5*MAX(F1679,0.1)^2),1/3))),IF(OR(IFERROR(W1679,0)=0,IFERROR(AD1680,0)&gt;1),MAX($D$16,POWER((ABS(K1679)^2)/($I$5*MAX(F1679,0.1)^2),1/3)),IF(IFERROR(AF1679,0)&gt;0,MAX($D$16,IFERROR(W1679,0)+((IFERROR(AF1679,0))*$D$18*IF((IFERROR(AD1679,0))&lt;1,1,-1))),IF(IFERROR(AF1679,0)&lt;0,IF(ABS((MAX($D$16,POWER((ABS(K1679)^2)/($I$5*MAX(F1679,0.1)^2),1/3)))-IFERROR(W1679,0))&gt;$D$19,MAX($D$16,IF((MAX($D$16,POWER((ABS(K1679)^2)/($I$5*MAX(F1679,0.1)^2),1/3)))&gt;IFERROR(W1679,0),MIN((MAX($D$16,POWER((ABS(K1679)^2)/($I$5*MAX(F1679,0.1)^2),1/3))),IFERROR(W1679,0)+(MIN(ABS(IFERROR(AF1679,0))*$D$18,ABS((MAX($D$16,POWER((ABS(K1679)^2)/($I$5*MAX(F1679,0.1)^2),1/3)))-IFERROR(W1679,0))))),MAX((MAX($D$16,POWER((ABS(K1679)^2)/($I$5*MAX(F1679,0.1)^2),1/3))),IFERROR(W1679,0)-(MIN(ABS(IFERROR(AF1679,0))*$D$18,ABS((MAX($D$16,POWER((ABS(K1679)^2)/($I$5*MAX(F1679,0.1)^2),1/3)))-IFERROR(W1679,0))))))),MAX($D$16,POWER((ABS(K1679)^2)/($I$5*MAX(F1679,0.1)^2),1/3))),MAX($D$16,IFERROR(W1679,0)))))))</f>
        <v/>
      </c>
      <c r="X1679">
        <f>((F1679)+(G1679)*(W1679))*(W1679)</f>
        <v/>
      </c>
      <c r="Y1679">
        <f>(((F1679)+(G1679)*(W1679))*(W1679))/MAX((F1679)+2*(W1679)*SQRT(1+(G1679)^2),1E-6)</f>
        <v/>
      </c>
      <c r="Z1679">
        <f>ABS(K1679)/MAX(((F1679)+(G1679)*(W1679))*(W1679),1E-6)</f>
        <v/>
      </c>
      <c r="AA1679">
        <f>E1679+W1679</f>
        <v/>
      </c>
      <c r="AB1679">
        <f>AA1679+((ABS(K1679)/MAX(((F1679)+(G1679)*(W1679))*(W1679),1E-6))^2)/(2*$I$5)</f>
        <v/>
      </c>
      <c r="AC1679">
        <f>((ABS(K1679)*$D$6)/(MAX(((F1679)+(G1679)*(W1679))*(W1679),1E-6)*MAX(((((F1679)+(G1679)*(W1679))*(W1679))/MAX((F1679)+2*(W1679)*SQRT(1+(G1679)^2),1E-6))^(2/3),1E-6)))^2</f>
        <v/>
      </c>
      <c r="AD1679">
        <f>ABS(ABS(K1679)/MAX(((F1679)+(G1679)*(W1679))*(W1679),1E-6))/SQRT($I$5*MAX((((F1679)+(G1679)*(W1679))*(W1679))/MAX((F1679)+2*(G1679)*(W1679),1E-6),1E-6))</f>
        <v/>
      </c>
      <c r="AE1679">
        <f>((F1679)*(W1679)^2)/2+(G1679)*(W1679)^3/3+(ABS(K1679)^2)/($I$5*MAX(((F1679)+(G1679)*(W1679))*(W1679),1E-6))</f>
        <v/>
      </c>
      <c r="AF1679">
        <f>IF($D$20=0,0,IFERROR(AB1680+(((AC1679+AC1680)/2)*J1680)+(IF(Z1679&gt;Z1680,$D$8*((Z1679^2-Z1680^2)/(2*$I$5)),$D$9*((Z1680^2-Z1679^2)/(2*$I$5)))+($D$10*(ABS(I1680)/90)*(MAX(Z1679^2,Z1680^2)/(2*$I$5))))-AB1679,0))</f>
        <v/>
      </c>
      <c r="AG1679">
        <f>IF($D$20=0,1,IFERROR(IF(ROUND(AD1679,3)=1,1,IF(AND(ABS(AF1679)&lt;$D$19,AD1679&lt;1),1,0)),0))</f>
        <v/>
      </c>
      <c r="AH1679">
        <f>IFERROR(IF(V36="Supercritical",MAX($D$16,IFERROR(L1679,MAX($D$16,POWER((ABS(K1679)^2)/($I$5*MAX(F1679,0.1)^2),1/3)))),IF(V36="Subcritical",MAX($D$16,IFERROR(W1679,MAX($D$16,POWER((ABS(K1679)^2)/($I$5*MAX(F1679,0.1)^2),1/3)))),IF(AND(IFERROR(V1679,0)=1,IFERROR(AG1679,0)=1),IF(IFERROR(T1679,-1E99)&gt;=IFERROR(AE1679,-1E99),MAX($D$16,IFERROR(L1679,MAX($D$16,POWER((ABS(K1679)^2)/($I$5*MAX(F1679,0.1)^2),1/3)))),MAX($D$16,IFERROR(W1679,MAX($D$16,POWER((ABS(K1679)^2)/($I$5*MAX(F1679,0.1)^2),1/3))))),IF(IFERROR(V1679,0)=1,MAX($D$16,IFERROR(L1679,MAX($D$16,POWER((ABS(K1679)^2)/($I$5*MAX(F1679,0.1)^2),1/3)))),IF(IFERROR(AG1679,0)=1,MAX($D$16,IFERROR(W1679,MAX($D$16,POWER((ABS(K1679)^2)/($I$5*MAX(F1679,0.1)^2),1/3)))),MAX($D$16,POWER((ABS(K1679)^2)/($I$5*MAX(F1679,0.1)^2),1/3))))))),MAX($D$16,POWER((ABS(K1679)^2)/($I$5*MAX(F1679,0.1)^2),1/3)))</f>
        <v/>
      </c>
      <c r="AI1679">
        <f>E1679+AH1679</f>
        <v/>
      </c>
      <c r="AJ1679">
        <f>AI1679+((ABS(K1679)/MAX(((F1679)+(G1679)*(AH1679))*(AH1679),1E-6))^2)/(2*$I$5)</f>
        <v/>
      </c>
      <c r="AM1679" t="n">
        <v>0</v>
      </c>
      <c r="AN1679" t="n">
        <v>0</v>
      </c>
      <c r="AO1679">
        <f>AM1679+AN1679</f>
        <v/>
      </c>
      <c r="AP1679">
        <f>AP1678+AO1679</f>
        <v/>
      </c>
      <c r="AQ1679">
        <f>ABS(ABS(K1679)/MAX(((F1679)+(G1679)*(AH1679))*(AH1679),1E-6))/SQRT($I$5*MAX((((F1679)+(G1679)*(AH1679))*(AH1679))/MAX((F1679)+2*(G1679)*(AH1679),1E-6),1E-6))</f>
        <v/>
      </c>
      <c r="AR1679">
        <f>IF(AQ1679&lt;1,"Subcritical","Supercritical")</f>
        <v/>
      </c>
      <c r="AS1679">
        <f>((ABS(K1679)*$D$6)/(MAX(((F1679)+(G1679)*(AH1679))*(AH1679),1E-6)*MAX(((((F1679)+(G1679)*(AH1679))*(AH1679))/MAX((F1679)+2*(AH1679)*SQRT(1+(G1679)^2),1E-6))^(2/3),1E-6)))^2</f>
        <v/>
      </c>
    </row>
    <row r="1680">
      <c r="A1680" t="n">
        <v>33</v>
      </c>
      <c r="B1680" t="n">
        <v>31.951</v>
      </c>
      <c r="C1680" t="n">
        <v>616070.9179999999</v>
      </c>
      <c r="D1680" t="n">
        <v>3096585.381</v>
      </c>
      <c r="E1680" t="n">
        <v>627.3200000000001</v>
      </c>
      <c r="F1680" t="n">
        <v>4.135</v>
      </c>
      <c r="G1680" t="n">
        <v>0</v>
      </c>
      <c r="H1680" t="inlineStr">
        <is>
          <t>Normal</t>
        </is>
      </c>
      <c r="I1680" t="n">
        <v>14.764</v>
      </c>
      <c r="J1680">
        <f>B1680-B1679</f>
        <v/>
      </c>
      <c r="K1680">
        <f>K1679+0</f>
        <v/>
      </c>
      <c r="L1680">
        <f>IF($D$20=0,IFERROR(L1679,MAX($D$16,POWER((ABS(K1680)^2)/($I$5*MAX(F1680,0.1)^2),1/3))),IF(IFERROR(V1679,0)=0,IFERROR(L1679,MAX($D$16,POWER((ABS(K1680)^2)/($I$5*MAX(F1680,0.1)^2),1/3))),IF(OR(IFERROR(L1680,0)=0,IFERROR(S1679,0)&lt;1,IFERROR(S1680,0)&lt;1),MAX($D$16,POWER((ABS(K1680)^2)/($I$5*MAX(F1680,0.1)^2),1/3)),IF(IFERROR(U1680,0)&gt;0,MAX($D$16,IFERROR(L1680,0)+((IFERROR(U1680,0))*$D$18*IF((IFERROR(S1680,0))&lt;1,1,-1))),IF(IFERROR(U1680,0)&lt;0,IF(ABS((MAX($D$16,POWER((ABS(K1680)^2)/($I$5*MAX(F1680,0.1)^2),1/3)))-IFERROR(L1680,0))&gt;$D$19,MAX($D$16,IF((MAX($D$16,POWER((ABS(K1680)^2)/($I$5*MAX(F1680,0.1)^2),1/3)))&gt;IFERROR(L1680,0),MIN((MAX($D$16,POWER((ABS(K1680)^2)/($I$5*MAX(F1680,0.1)^2),1/3))),IFERROR(L1680,0)+(MIN(ABS(IFERROR(U1680,0))*$D$18,ABS((MAX($D$16,POWER((ABS(K1680)^2)/($I$5*MAX(F1680,0.1)^2),1/3)))-IFERROR(L1680,0))))),MAX((MAX($D$16,POWER((ABS(K1680)^2)/($I$5*MAX(F1680,0.1)^2),1/3))),IFERROR(L1680,0)-(MIN(ABS(IFERROR(U1680,0))*$D$18,ABS((MAX($D$16,POWER((ABS(K1680)^2)/($I$5*MAX(F1680,0.1)^2),1/3)))-IFERROR(L1680,0))))))),MAX($D$16,POWER((ABS(K1680)^2)/($I$5*MAX(F1680,0.1)^2),1/3))),MAX($D$16,IFERROR(L1680,0)))))))</f>
        <v/>
      </c>
      <c r="M1680">
        <f>((F1680)+(G1680)*(L1680))*(L1680)</f>
        <v/>
      </c>
      <c r="N1680">
        <f>(((F1680)+(G1680)*(L1680))*(L1680))/MAX((F1680)+2*(L1680)*SQRT(1+(G1680)^2),1E-6)</f>
        <v/>
      </c>
      <c r="O1680">
        <f>ABS(K1680)/MAX(((F1680)+(G1680)*(L1680))*(L1680),1E-6)</f>
        <v/>
      </c>
      <c r="P1680">
        <f>E1680+L1680</f>
        <v/>
      </c>
      <c r="Q1680">
        <f>P1680+((ABS(K1680)/MAX(((F1680)+(G1680)*(L1680))*(L1680),1E-6))^2)/(2*$I$5)</f>
        <v/>
      </c>
      <c r="R1680">
        <f>((ABS(K1680)*$D$6)/(MAX(((F1680)+(G1680)*(L1680))*(L1680),1E-6)*MAX(((((F1680)+(G1680)*(L1680))*(L1680))/MAX((F1680)+2*(L1680)*SQRT(1+(G1680)^2),1E-6))^(2/3),1E-6)))^2</f>
        <v/>
      </c>
      <c r="S1680">
        <f>ABS(ABS(K1680)/MAX(((F1680)+(G1680)*(L1680))*(L1680),1E-6))/SQRT($I$5*MAX((((F1680)+(G1680)*(L1680))*(L1680))/MAX((F1680)+2*(G1680)*(L1680),1E-6),1E-6))</f>
        <v/>
      </c>
      <c r="T1680">
        <f>((F1680)*(L1680)^2)/2+(G1680)*(L1680)^3/3+(ABS(K1680)^2)/($I$5*MAX(((F1680)+(G1680)*(L1680))*(L1680),1E-6))</f>
        <v/>
      </c>
      <c r="U1680">
        <f>IF($D$20=0,0,IFERROR(Q1679-(((R1679+R1680)/2)*J1680)-(IF(O1679&gt;O1680,$D$8*((O1679^2-O1680^2)/(2*$I$5)),$D$9*((O1680^2-O1679^2)/(2*$I$5)))+($D$10*(ABS(I1680)/90)*(MAX(O1679^2,O1680^2)/(2*$I$5))))-Q1680,0))</f>
        <v/>
      </c>
      <c r="V1680">
        <f>IF($D$20=0,1,IFERROR(IF(ROUND(S1680,3)=1,1,IF(AND(ABS(U1680)&lt;$D$19,S1680&gt;1),1,0)),0))</f>
        <v/>
      </c>
      <c r="W1680">
        <f>IF($D$20=0,IFERROR(W1681,MAX($D$16,POWER((ABS(K1680)^2)/($I$5*MAX(F1680,0.1)^2),1/3))),IF(IFERROR(AG1681,0)=0,IFERROR(W1681,MAX($D$16,POWER((ABS(K1680)^2)/($I$5*MAX(F1680,0.1)^2),1/3))),IF(OR(IFERROR(W1680,0)=0,IFERROR(AD1681,0)&gt;1),MAX($D$16,POWER((ABS(K1680)^2)/($I$5*MAX(F1680,0.1)^2),1/3)),IF(IFERROR(AF1680,0)&gt;0,MAX($D$16,IFERROR(W1680,0)+((IFERROR(AF1680,0))*$D$18*IF((IFERROR(AD1680,0))&lt;1,1,-1))),IF(IFERROR(AF1680,0)&lt;0,IF(ABS((MAX($D$16,POWER((ABS(K1680)^2)/($I$5*MAX(F1680,0.1)^2),1/3)))-IFERROR(W1680,0))&gt;$D$19,MAX($D$16,IF((MAX($D$16,POWER((ABS(K1680)^2)/($I$5*MAX(F1680,0.1)^2),1/3)))&gt;IFERROR(W1680,0),MIN((MAX($D$16,POWER((ABS(K1680)^2)/($I$5*MAX(F1680,0.1)^2),1/3))),IFERROR(W1680,0)+(MIN(ABS(IFERROR(AF1680,0))*$D$18,ABS((MAX($D$16,POWER((ABS(K1680)^2)/($I$5*MAX(F1680,0.1)^2),1/3)))-IFERROR(W1680,0))))),MAX((MAX($D$16,POWER((ABS(K1680)^2)/($I$5*MAX(F1680,0.1)^2),1/3))),IFERROR(W1680,0)-(MIN(ABS(IFERROR(AF1680,0))*$D$18,ABS((MAX($D$16,POWER((ABS(K1680)^2)/($I$5*MAX(F1680,0.1)^2),1/3)))-IFERROR(W1680,0))))))),MAX($D$16,POWER((ABS(K1680)^2)/($I$5*MAX(F1680,0.1)^2),1/3))),MAX($D$16,IFERROR(W1680,0)))))))</f>
        <v/>
      </c>
      <c r="X1680">
        <f>((F1680)+(G1680)*(W1680))*(W1680)</f>
        <v/>
      </c>
      <c r="Y1680">
        <f>(((F1680)+(G1680)*(W1680))*(W1680))/MAX((F1680)+2*(W1680)*SQRT(1+(G1680)^2),1E-6)</f>
        <v/>
      </c>
      <c r="Z1680">
        <f>ABS(K1680)/MAX(((F1680)+(G1680)*(W1680))*(W1680),1E-6)</f>
        <v/>
      </c>
      <c r="AA1680">
        <f>E1680+W1680</f>
        <v/>
      </c>
      <c r="AB1680">
        <f>AA1680+((ABS(K1680)/MAX(((F1680)+(G1680)*(W1680))*(W1680),1E-6))^2)/(2*$I$5)</f>
        <v/>
      </c>
      <c r="AC1680">
        <f>((ABS(K1680)*$D$6)/(MAX(((F1680)+(G1680)*(W1680))*(W1680),1E-6)*MAX(((((F1680)+(G1680)*(W1680))*(W1680))/MAX((F1680)+2*(W1680)*SQRT(1+(G1680)^2),1E-6))^(2/3),1E-6)))^2</f>
        <v/>
      </c>
      <c r="AD1680">
        <f>ABS(ABS(K1680)/MAX(((F1680)+(G1680)*(W1680))*(W1680),1E-6))/SQRT($I$5*MAX((((F1680)+(G1680)*(W1680))*(W1680))/MAX((F1680)+2*(G1680)*(W1680),1E-6),1E-6))</f>
        <v/>
      </c>
      <c r="AE1680">
        <f>((F1680)*(W1680)^2)/2+(G1680)*(W1680)^3/3+(ABS(K1680)^2)/($I$5*MAX(((F1680)+(G1680)*(W1680))*(W1680),1E-6))</f>
        <v/>
      </c>
      <c r="AF1680">
        <f>IF($D$20=0,0,IFERROR(AB1681+(((AC1680+AC1681)/2)*J1681)+(IF(Z1680&gt;Z1681,$D$8*((Z1680^2-Z1681^2)/(2*$I$5)),$D$9*((Z1681^2-Z1680^2)/(2*$I$5)))+($D$10*(ABS(I1681)/90)*(MAX(Z1680^2,Z1681^2)/(2*$I$5))))-AB1680,0))</f>
        <v/>
      </c>
      <c r="AG1680">
        <f>IF($D$20=0,1,IFERROR(IF(ROUND(AD1680,3)=1,1,IF(AND(ABS(AF1680)&lt;$D$19,AD1680&lt;1),1,0)),0))</f>
        <v/>
      </c>
      <c r="AH1680">
        <f>IFERROR(IF(V36="Supercritical",MAX($D$16,IFERROR(L1680,MAX($D$16,POWER((ABS(K1680)^2)/($I$5*MAX(F1680,0.1)^2),1/3)))),IF(V36="Subcritical",MAX($D$16,IFERROR(W1680,MAX($D$16,POWER((ABS(K1680)^2)/($I$5*MAX(F1680,0.1)^2),1/3)))),IF(AND(IFERROR(V1680,0)=1,IFERROR(AG1680,0)=1),IF(IFERROR(T1680,-1E99)&gt;=IFERROR(AE1680,-1E99),MAX($D$16,IFERROR(L1680,MAX($D$16,POWER((ABS(K1680)^2)/($I$5*MAX(F1680,0.1)^2),1/3)))),MAX($D$16,IFERROR(W1680,MAX($D$16,POWER((ABS(K1680)^2)/($I$5*MAX(F1680,0.1)^2),1/3))))),IF(IFERROR(V1680,0)=1,MAX($D$16,IFERROR(L1680,MAX($D$16,POWER((ABS(K1680)^2)/($I$5*MAX(F1680,0.1)^2),1/3)))),IF(IFERROR(AG1680,0)=1,MAX($D$16,IFERROR(W1680,MAX($D$16,POWER((ABS(K1680)^2)/($I$5*MAX(F1680,0.1)^2),1/3)))),MAX($D$16,POWER((ABS(K1680)^2)/($I$5*MAX(F1680,0.1)^2),1/3))))))),MAX($D$16,POWER((ABS(K1680)^2)/($I$5*MAX(F1680,0.1)^2),1/3)))</f>
        <v/>
      </c>
      <c r="AI1680">
        <f>E1680+AH1680</f>
        <v/>
      </c>
      <c r="AJ1680">
        <f>AI1680+((ABS(K1680)/MAX(((F1680)+(G1680)*(AH1680))*(AH1680),1E-6))^2)/(2*$I$5)</f>
        <v/>
      </c>
      <c r="AM1680" t="n">
        <v>0</v>
      </c>
      <c r="AN1680" t="n">
        <v>0</v>
      </c>
      <c r="AO1680">
        <f>AM1680+AN1680</f>
        <v/>
      </c>
      <c r="AP1680">
        <f>AP1679+AO1680</f>
        <v/>
      </c>
      <c r="AQ1680">
        <f>ABS(ABS(K1680)/MAX(((F1680)+(G1680)*(AH1680))*(AH1680),1E-6))/SQRT($I$5*MAX((((F1680)+(G1680)*(AH1680))*(AH1680))/MAX((F1680)+2*(G1680)*(AH1680),1E-6),1E-6))</f>
        <v/>
      </c>
      <c r="AR1680">
        <f>IF(AQ1680&lt;1,"Subcritical","Supercritical")</f>
        <v/>
      </c>
      <c r="AS1680">
        <f>((ABS(K1680)*$D$6)/(MAX(((F1680)+(G1680)*(AH1680))*(AH1680),1E-6)*MAX(((((F1680)+(G1680)*(AH1680))*(AH1680))/MAX((F1680)+2*(AH1680)*SQRT(1+(G1680)^2),1E-6))^(2/3),1E-6)))^2</f>
        <v/>
      </c>
    </row>
    <row r="1681">
      <c r="A1681" t="n">
        <v>34</v>
      </c>
      <c r="B1681" t="n">
        <v>32.939</v>
      </c>
      <c r="C1681" t="n">
        <v>616070.742</v>
      </c>
      <c r="D1681" t="n">
        <v>3096584.409</v>
      </c>
      <c r="E1681" t="n">
        <v>626.9400000000001</v>
      </c>
      <c r="F1681" t="n">
        <v>4.129</v>
      </c>
      <c r="G1681" t="n">
        <v>0</v>
      </c>
      <c r="H1681" t="inlineStr">
        <is>
          <t>Normal</t>
        </is>
      </c>
      <c r="I1681" t="n">
        <v>5.214</v>
      </c>
      <c r="J1681">
        <f>B1681-B1680</f>
        <v/>
      </c>
      <c r="K1681">
        <f>K1680+0</f>
        <v/>
      </c>
      <c r="L1681">
        <f>IF($D$20=0,IFERROR(L1680,MAX($D$16,POWER((ABS(K1681)^2)/($I$5*MAX(F1681,0.1)^2),1/3))),IF(IFERROR(V1680,0)=0,IFERROR(L1680,MAX($D$16,POWER((ABS(K1681)^2)/($I$5*MAX(F1681,0.1)^2),1/3))),IF(OR(IFERROR(L1681,0)=0,IFERROR(S1680,0)&lt;1,IFERROR(S1681,0)&lt;1),MAX($D$16,POWER((ABS(K1681)^2)/($I$5*MAX(F1681,0.1)^2),1/3)),IF(IFERROR(U1681,0)&gt;0,MAX($D$16,IFERROR(L1681,0)+((IFERROR(U1681,0))*$D$18*IF((IFERROR(S1681,0))&lt;1,1,-1))),IF(IFERROR(U1681,0)&lt;0,IF(ABS((MAX($D$16,POWER((ABS(K1681)^2)/($I$5*MAX(F1681,0.1)^2),1/3)))-IFERROR(L1681,0))&gt;$D$19,MAX($D$16,IF((MAX($D$16,POWER((ABS(K1681)^2)/($I$5*MAX(F1681,0.1)^2),1/3)))&gt;IFERROR(L1681,0),MIN((MAX($D$16,POWER((ABS(K1681)^2)/($I$5*MAX(F1681,0.1)^2),1/3))),IFERROR(L1681,0)+(MIN(ABS(IFERROR(U1681,0))*$D$18,ABS((MAX($D$16,POWER((ABS(K1681)^2)/($I$5*MAX(F1681,0.1)^2),1/3)))-IFERROR(L1681,0))))),MAX((MAX($D$16,POWER((ABS(K1681)^2)/($I$5*MAX(F1681,0.1)^2),1/3))),IFERROR(L1681,0)-(MIN(ABS(IFERROR(U1681,0))*$D$18,ABS((MAX($D$16,POWER((ABS(K1681)^2)/($I$5*MAX(F1681,0.1)^2),1/3)))-IFERROR(L1681,0))))))),MAX($D$16,POWER((ABS(K1681)^2)/($I$5*MAX(F1681,0.1)^2),1/3))),MAX($D$16,IFERROR(L1681,0)))))))</f>
        <v/>
      </c>
      <c r="M1681">
        <f>((F1681)+(G1681)*(L1681))*(L1681)</f>
        <v/>
      </c>
      <c r="N1681">
        <f>(((F1681)+(G1681)*(L1681))*(L1681))/MAX((F1681)+2*(L1681)*SQRT(1+(G1681)^2),1E-6)</f>
        <v/>
      </c>
      <c r="O1681">
        <f>ABS(K1681)/MAX(((F1681)+(G1681)*(L1681))*(L1681),1E-6)</f>
        <v/>
      </c>
      <c r="P1681">
        <f>E1681+L1681</f>
        <v/>
      </c>
      <c r="Q1681">
        <f>P1681+((ABS(K1681)/MAX(((F1681)+(G1681)*(L1681))*(L1681),1E-6))^2)/(2*$I$5)</f>
        <v/>
      </c>
      <c r="R1681">
        <f>((ABS(K1681)*$D$6)/(MAX(((F1681)+(G1681)*(L1681))*(L1681),1E-6)*MAX(((((F1681)+(G1681)*(L1681))*(L1681))/MAX((F1681)+2*(L1681)*SQRT(1+(G1681)^2),1E-6))^(2/3),1E-6)))^2</f>
        <v/>
      </c>
      <c r="S1681">
        <f>ABS(ABS(K1681)/MAX(((F1681)+(G1681)*(L1681))*(L1681),1E-6))/SQRT($I$5*MAX((((F1681)+(G1681)*(L1681))*(L1681))/MAX((F1681)+2*(G1681)*(L1681),1E-6),1E-6))</f>
        <v/>
      </c>
      <c r="T1681">
        <f>((F1681)*(L1681)^2)/2+(G1681)*(L1681)^3/3+(ABS(K1681)^2)/($I$5*MAX(((F1681)+(G1681)*(L1681))*(L1681),1E-6))</f>
        <v/>
      </c>
      <c r="U1681">
        <f>IF($D$20=0,0,IFERROR(Q1680-(((R1680+R1681)/2)*J1681)-(IF(O1680&gt;O1681,$D$8*((O1680^2-O1681^2)/(2*$I$5)),$D$9*((O1681^2-O1680^2)/(2*$I$5)))+($D$10*(ABS(I1681)/90)*(MAX(O1680^2,O1681^2)/(2*$I$5))))-Q1681,0))</f>
        <v/>
      </c>
      <c r="V1681">
        <f>IF($D$20=0,1,IFERROR(IF(ROUND(S1681,3)=1,1,IF(AND(ABS(U1681)&lt;$D$19,S1681&gt;1),1,0)),0))</f>
        <v/>
      </c>
      <c r="W1681">
        <f>IF($D$20=0,IFERROR(W1682,MAX($D$16,POWER((ABS(K1681)^2)/($I$5*MAX(F1681,0.1)^2),1/3))),IF(IFERROR(AG1682,0)=0,IFERROR(W1682,MAX($D$16,POWER((ABS(K1681)^2)/($I$5*MAX(F1681,0.1)^2),1/3))),IF(OR(IFERROR(W1681,0)=0,IFERROR(AD1682,0)&gt;1),MAX($D$16,POWER((ABS(K1681)^2)/($I$5*MAX(F1681,0.1)^2),1/3)),IF(IFERROR(AF1681,0)&gt;0,MAX($D$16,IFERROR(W1681,0)+((IFERROR(AF1681,0))*$D$18*IF((IFERROR(AD1681,0))&lt;1,1,-1))),IF(IFERROR(AF1681,0)&lt;0,IF(ABS((MAX($D$16,POWER((ABS(K1681)^2)/($I$5*MAX(F1681,0.1)^2),1/3)))-IFERROR(W1681,0))&gt;$D$19,MAX($D$16,IF((MAX($D$16,POWER((ABS(K1681)^2)/($I$5*MAX(F1681,0.1)^2),1/3)))&gt;IFERROR(W1681,0),MIN((MAX($D$16,POWER((ABS(K1681)^2)/($I$5*MAX(F1681,0.1)^2),1/3))),IFERROR(W1681,0)+(MIN(ABS(IFERROR(AF1681,0))*$D$18,ABS((MAX($D$16,POWER((ABS(K1681)^2)/($I$5*MAX(F1681,0.1)^2),1/3)))-IFERROR(W1681,0))))),MAX((MAX($D$16,POWER((ABS(K1681)^2)/($I$5*MAX(F1681,0.1)^2),1/3))),IFERROR(W1681,0)-(MIN(ABS(IFERROR(AF1681,0))*$D$18,ABS((MAX($D$16,POWER((ABS(K1681)^2)/($I$5*MAX(F1681,0.1)^2),1/3)))-IFERROR(W1681,0))))))),MAX($D$16,POWER((ABS(K1681)^2)/($I$5*MAX(F1681,0.1)^2),1/3))),MAX($D$16,IFERROR(W1681,0)))))))</f>
        <v/>
      </c>
      <c r="X1681">
        <f>((F1681)+(G1681)*(W1681))*(W1681)</f>
        <v/>
      </c>
      <c r="Y1681">
        <f>(((F1681)+(G1681)*(W1681))*(W1681))/MAX((F1681)+2*(W1681)*SQRT(1+(G1681)^2),1E-6)</f>
        <v/>
      </c>
      <c r="Z1681">
        <f>ABS(K1681)/MAX(((F1681)+(G1681)*(W1681))*(W1681),1E-6)</f>
        <v/>
      </c>
      <c r="AA1681">
        <f>E1681+W1681</f>
        <v/>
      </c>
      <c r="AB1681">
        <f>AA1681+((ABS(K1681)/MAX(((F1681)+(G1681)*(W1681))*(W1681),1E-6))^2)/(2*$I$5)</f>
        <v/>
      </c>
      <c r="AC1681">
        <f>((ABS(K1681)*$D$6)/(MAX(((F1681)+(G1681)*(W1681))*(W1681),1E-6)*MAX(((((F1681)+(G1681)*(W1681))*(W1681))/MAX((F1681)+2*(W1681)*SQRT(1+(G1681)^2),1E-6))^(2/3),1E-6)))^2</f>
        <v/>
      </c>
      <c r="AD1681">
        <f>ABS(ABS(K1681)/MAX(((F1681)+(G1681)*(W1681))*(W1681),1E-6))/SQRT($I$5*MAX((((F1681)+(G1681)*(W1681))*(W1681))/MAX((F1681)+2*(G1681)*(W1681),1E-6),1E-6))</f>
        <v/>
      </c>
      <c r="AE1681">
        <f>((F1681)*(W1681)^2)/2+(G1681)*(W1681)^3/3+(ABS(K1681)^2)/($I$5*MAX(((F1681)+(G1681)*(W1681))*(W1681),1E-6))</f>
        <v/>
      </c>
      <c r="AF1681">
        <f>IF($D$20=0,0,IFERROR(AB1682+(((AC1681+AC1682)/2)*J1682)+(IF(Z1681&gt;Z1682,$D$8*((Z1681^2-Z1682^2)/(2*$I$5)),$D$9*((Z1682^2-Z1681^2)/(2*$I$5)))+($D$10*(ABS(I1682)/90)*(MAX(Z1681^2,Z1682^2)/(2*$I$5))))-AB1681,0))</f>
        <v/>
      </c>
      <c r="AG1681">
        <f>IF($D$20=0,1,IFERROR(IF(ROUND(AD1681,3)=1,1,IF(AND(ABS(AF1681)&lt;$D$19,AD1681&lt;1),1,0)),0))</f>
        <v/>
      </c>
      <c r="AH1681">
        <f>IFERROR(IF(V36="Supercritical",MAX($D$16,IFERROR(L1681,MAX($D$16,POWER((ABS(K1681)^2)/($I$5*MAX(F1681,0.1)^2),1/3)))),IF(V36="Subcritical",MAX($D$16,IFERROR(W1681,MAX($D$16,POWER((ABS(K1681)^2)/($I$5*MAX(F1681,0.1)^2),1/3)))),IF(AND(IFERROR(V1681,0)=1,IFERROR(AG1681,0)=1),IF(IFERROR(T1681,-1E99)&gt;=IFERROR(AE1681,-1E99),MAX($D$16,IFERROR(L1681,MAX($D$16,POWER((ABS(K1681)^2)/($I$5*MAX(F1681,0.1)^2),1/3)))),MAX($D$16,IFERROR(W1681,MAX($D$16,POWER((ABS(K1681)^2)/($I$5*MAX(F1681,0.1)^2),1/3))))),IF(IFERROR(V1681,0)=1,MAX($D$16,IFERROR(L1681,MAX($D$16,POWER((ABS(K1681)^2)/($I$5*MAX(F1681,0.1)^2),1/3)))),IF(IFERROR(AG1681,0)=1,MAX($D$16,IFERROR(W1681,MAX($D$16,POWER((ABS(K1681)^2)/($I$5*MAX(F1681,0.1)^2),1/3)))),MAX($D$16,POWER((ABS(K1681)^2)/($I$5*MAX(F1681,0.1)^2),1/3))))))),MAX($D$16,POWER((ABS(K1681)^2)/($I$5*MAX(F1681,0.1)^2),1/3)))</f>
        <v/>
      </c>
      <c r="AI1681">
        <f>E1681+AH1681</f>
        <v/>
      </c>
      <c r="AJ1681">
        <f>AI1681+((ABS(K1681)/MAX(((F1681)+(G1681)*(AH1681))*(AH1681),1E-6))^2)/(2*$I$5)</f>
        <v/>
      </c>
      <c r="AM1681" t="n">
        <v>0</v>
      </c>
      <c r="AN1681" t="n">
        <v>0</v>
      </c>
      <c r="AO1681">
        <f>AM1681+AN1681</f>
        <v/>
      </c>
      <c r="AP1681">
        <f>AP1680+AO1681</f>
        <v/>
      </c>
      <c r="AQ1681">
        <f>ABS(ABS(K1681)/MAX(((F1681)+(G1681)*(AH1681))*(AH1681),1E-6))/SQRT($I$5*MAX((((F1681)+(G1681)*(AH1681))*(AH1681))/MAX((F1681)+2*(G1681)*(AH1681),1E-6),1E-6))</f>
        <v/>
      </c>
      <c r="AR1681">
        <f>IF(AQ1681&lt;1,"Subcritical","Supercritical")</f>
        <v/>
      </c>
      <c r="AS1681">
        <f>((ABS(K1681)*$D$6)/(MAX(((F1681)+(G1681)*(AH1681))*(AH1681),1E-6)*MAX(((((F1681)+(G1681)*(AH1681))*(AH1681))/MAX((F1681)+2*(AH1681)*SQRT(1+(G1681)^2),1E-6))^(2/3),1E-6)))^2</f>
        <v/>
      </c>
    </row>
    <row r="1682">
      <c r="A1682" t="n">
        <v>35</v>
      </c>
      <c r="B1682" t="n">
        <v>33.939</v>
      </c>
      <c r="C1682" t="n">
        <v>616070.654</v>
      </c>
      <c r="D1682" t="n">
        <v>3096583.413</v>
      </c>
      <c r="E1682" t="n">
        <v>626.5599999999999</v>
      </c>
      <c r="F1682" t="n">
        <v>3.776</v>
      </c>
      <c r="G1682" t="n">
        <v>0</v>
      </c>
      <c r="H1682" t="inlineStr">
        <is>
          <t>Normal</t>
        </is>
      </c>
      <c r="I1682" t="n">
        <v>4.648</v>
      </c>
      <c r="J1682">
        <f>B1682-B1681</f>
        <v/>
      </c>
      <c r="K1682">
        <f>K1681+0</f>
        <v/>
      </c>
      <c r="L1682">
        <f>IF($D$20=0,IFERROR(L1681,MAX($D$16,POWER((ABS(K1682)^2)/($I$5*MAX(F1682,0.1)^2),1/3))),IF(IFERROR(V1681,0)=0,IFERROR(L1681,MAX($D$16,POWER((ABS(K1682)^2)/($I$5*MAX(F1682,0.1)^2),1/3))),IF(OR(IFERROR(L1682,0)=0,IFERROR(S1681,0)&lt;1,IFERROR(S1682,0)&lt;1),MAX($D$16,POWER((ABS(K1682)^2)/($I$5*MAX(F1682,0.1)^2),1/3)),IF(IFERROR(U1682,0)&gt;0,MAX($D$16,IFERROR(L1682,0)+((IFERROR(U1682,0))*$D$18*IF((IFERROR(S1682,0))&lt;1,1,-1))),IF(IFERROR(U1682,0)&lt;0,IF(ABS((MAX($D$16,POWER((ABS(K1682)^2)/($I$5*MAX(F1682,0.1)^2),1/3)))-IFERROR(L1682,0))&gt;$D$19,MAX($D$16,IF((MAX($D$16,POWER((ABS(K1682)^2)/($I$5*MAX(F1682,0.1)^2),1/3)))&gt;IFERROR(L1682,0),MIN((MAX($D$16,POWER((ABS(K1682)^2)/($I$5*MAX(F1682,0.1)^2),1/3))),IFERROR(L1682,0)+(MIN(ABS(IFERROR(U1682,0))*$D$18,ABS((MAX($D$16,POWER((ABS(K1682)^2)/($I$5*MAX(F1682,0.1)^2),1/3)))-IFERROR(L1682,0))))),MAX((MAX($D$16,POWER((ABS(K1682)^2)/($I$5*MAX(F1682,0.1)^2),1/3))),IFERROR(L1682,0)-(MIN(ABS(IFERROR(U1682,0))*$D$18,ABS((MAX($D$16,POWER((ABS(K1682)^2)/($I$5*MAX(F1682,0.1)^2),1/3)))-IFERROR(L1682,0))))))),MAX($D$16,POWER((ABS(K1682)^2)/($I$5*MAX(F1682,0.1)^2),1/3))),MAX($D$16,IFERROR(L1682,0)))))))</f>
        <v/>
      </c>
      <c r="M1682">
        <f>((F1682)+(G1682)*(L1682))*(L1682)</f>
        <v/>
      </c>
      <c r="N1682">
        <f>(((F1682)+(G1682)*(L1682))*(L1682))/MAX((F1682)+2*(L1682)*SQRT(1+(G1682)^2),1E-6)</f>
        <v/>
      </c>
      <c r="O1682">
        <f>ABS(K1682)/MAX(((F1682)+(G1682)*(L1682))*(L1682),1E-6)</f>
        <v/>
      </c>
      <c r="P1682">
        <f>E1682+L1682</f>
        <v/>
      </c>
      <c r="Q1682">
        <f>P1682+((ABS(K1682)/MAX(((F1682)+(G1682)*(L1682))*(L1682),1E-6))^2)/(2*$I$5)</f>
        <v/>
      </c>
      <c r="R1682">
        <f>((ABS(K1682)*$D$6)/(MAX(((F1682)+(G1682)*(L1682))*(L1682),1E-6)*MAX(((((F1682)+(G1682)*(L1682))*(L1682))/MAX((F1682)+2*(L1682)*SQRT(1+(G1682)^2),1E-6))^(2/3),1E-6)))^2</f>
        <v/>
      </c>
      <c r="S1682">
        <f>ABS(ABS(K1682)/MAX(((F1682)+(G1682)*(L1682))*(L1682),1E-6))/SQRT($I$5*MAX((((F1682)+(G1682)*(L1682))*(L1682))/MAX((F1682)+2*(G1682)*(L1682),1E-6),1E-6))</f>
        <v/>
      </c>
      <c r="T1682">
        <f>((F1682)*(L1682)^2)/2+(G1682)*(L1682)^3/3+(ABS(K1682)^2)/($I$5*MAX(((F1682)+(G1682)*(L1682))*(L1682),1E-6))</f>
        <v/>
      </c>
      <c r="U1682">
        <f>IF($D$20=0,0,IFERROR(Q1681-(((R1681+R1682)/2)*J1682)-(IF(O1681&gt;O1682,$D$8*((O1681^2-O1682^2)/(2*$I$5)),$D$9*((O1682^2-O1681^2)/(2*$I$5)))+($D$10*(ABS(I1682)/90)*(MAX(O1681^2,O1682^2)/(2*$I$5))))-Q1682,0))</f>
        <v/>
      </c>
      <c r="V1682">
        <f>IF($D$20=0,1,IFERROR(IF(ROUND(S1682,3)=1,1,IF(AND(ABS(U1682)&lt;$D$19,S1682&gt;1),1,0)),0))</f>
        <v/>
      </c>
      <c r="W1682">
        <f>IF($D$20=0,IFERROR(W1683,MAX($D$16,POWER((ABS(K1682)^2)/($I$5*MAX(F1682,0.1)^2),1/3))),IF(IFERROR(AG1683,0)=0,IFERROR(W1683,MAX($D$16,POWER((ABS(K1682)^2)/($I$5*MAX(F1682,0.1)^2),1/3))),IF(OR(IFERROR(W1682,0)=0,IFERROR(AD1683,0)&gt;1),MAX($D$16,POWER((ABS(K1682)^2)/($I$5*MAX(F1682,0.1)^2),1/3)),IF(IFERROR(AF1682,0)&gt;0,MAX($D$16,IFERROR(W1682,0)+((IFERROR(AF1682,0))*$D$18*IF((IFERROR(AD1682,0))&lt;1,1,-1))),IF(IFERROR(AF1682,0)&lt;0,IF(ABS((MAX($D$16,POWER((ABS(K1682)^2)/($I$5*MAX(F1682,0.1)^2),1/3)))-IFERROR(W1682,0))&gt;$D$19,MAX($D$16,IF((MAX($D$16,POWER((ABS(K1682)^2)/($I$5*MAX(F1682,0.1)^2),1/3)))&gt;IFERROR(W1682,0),MIN((MAX($D$16,POWER((ABS(K1682)^2)/($I$5*MAX(F1682,0.1)^2),1/3))),IFERROR(W1682,0)+(MIN(ABS(IFERROR(AF1682,0))*$D$18,ABS((MAX($D$16,POWER((ABS(K1682)^2)/($I$5*MAX(F1682,0.1)^2),1/3)))-IFERROR(W1682,0))))),MAX((MAX($D$16,POWER((ABS(K1682)^2)/($I$5*MAX(F1682,0.1)^2),1/3))),IFERROR(W1682,0)-(MIN(ABS(IFERROR(AF1682,0))*$D$18,ABS((MAX($D$16,POWER((ABS(K1682)^2)/($I$5*MAX(F1682,0.1)^2),1/3)))-IFERROR(W1682,0))))))),MAX($D$16,POWER((ABS(K1682)^2)/($I$5*MAX(F1682,0.1)^2),1/3))),MAX($D$16,IFERROR(W1682,0)))))))</f>
        <v/>
      </c>
      <c r="X1682">
        <f>((F1682)+(G1682)*(W1682))*(W1682)</f>
        <v/>
      </c>
      <c r="Y1682">
        <f>(((F1682)+(G1682)*(W1682))*(W1682))/MAX((F1682)+2*(W1682)*SQRT(1+(G1682)^2),1E-6)</f>
        <v/>
      </c>
      <c r="Z1682">
        <f>ABS(K1682)/MAX(((F1682)+(G1682)*(W1682))*(W1682),1E-6)</f>
        <v/>
      </c>
      <c r="AA1682">
        <f>E1682+W1682</f>
        <v/>
      </c>
      <c r="AB1682">
        <f>AA1682+((ABS(K1682)/MAX(((F1682)+(G1682)*(W1682))*(W1682),1E-6))^2)/(2*$I$5)</f>
        <v/>
      </c>
      <c r="AC1682">
        <f>((ABS(K1682)*$D$6)/(MAX(((F1682)+(G1682)*(W1682))*(W1682),1E-6)*MAX(((((F1682)+(G1682)*(W1682))*(W1682))/MAX((F1682)+2*(W1682)*SQRT(1+(G1682)^2),1E-6))^(2/3),1E-6)))^2</f>
        <v/>
      </c>
      <c r="AD1682">
        <f>ABS(ABS(K1682)/MAX(((F1682)+(G1682)*(W1682))*(W1682),1E-6))/SQRT($I$5*MAX((((F1682)+(G1682)*(W1682))*(W1682))/MAX((F1682)+2*(G1682)*(W1682),1E-6),1E-6))</f>
        <v/>
      </c>
      <c r="AE1682">
        <f>((F1682)*(W1682)^2)/2+(G1682)*(W1682)^3/3+(ABS(K1682)^2)/($I$5*MAX(((F1682)+(G1682)*(W1682))*(W1682),1E-6))</f>
        <v/>
      </c>
      <c r="AF1682">
        <f>IF($D$20=0,0,IFERROR(AB1683+(((AC1682+AC1683)/2)*J1683)+(IF(Z1682&gt;Z1683,$D$8*((Z1682^2-Z1683^2)/(2*$I$5)),$D$9*((Z1683^2-Z1682^2)/(2*$I$5)))+($D$10*(ABS(I1683)/90)*(MAX(Z1682^2,Z1683^2)/(2*$I$5))))-AB1682,0))</f>
        <v/>
      </c>
      <c r="AG1682">
        <f>IF($D$20=0,1,IFERROR(IF(ROUND(AD1682,3)=1,1,IF(AND(ABS(AF1682)&lt;$D$19,AD1682&lt;1),1,0)),0))</f>
        <v/>
      </c>
      <c r="AH1682">
        <f>IFERROR(IF(V36="Supercritical",MAX($D$16,IFERROR(L1682,MAX($D$16,POWER((ABS(K1682)^2)/($I$5*MAX(F1682,0.1)^2),1/3)))),IF(V36="Subcritical",MAX($D$16,IFERROR(W1682,MAX($D$16,POWER((ABS(K1682)^2)/($I$5*MAX(F1682,0.1)^2),1/3)))),IF(AND(IFERROR(V1682,0)=1,IFERROR(AG1682,0)=1),IF(IFERROR(T1682,-1E99)&gt;=IFERROR(AE1682,-1E99),MAX($D$16,IFERROR(L1682,MAX($D$16,POWER((ABS(K1682)^2)/($I$5*MAX(F1682,0.1)^2),1/3)))),MAX($D$16,IFERROR(W1682,MAX($D$16,POWER((ABS(K1682)^2)/($I$5*MAX(F1682,0.1)^2),1/3))))),IF(IFERROR(V1682,0)=1,MAX($D$16,IFERROR(L1682,MAX($D$16,POWER((ABS(K1682)^2)/($I$5*MAX(F1682,0.1)^2),1/3)))),IF(IFERROR(AG1682,0)=1,MAX($D$16,IFERROR(W1682,MAX($D$16,POWER((ABS(K1682)^2)/($I$5*MAX(F1682,0.1)^2),1/3)))),MAX($D$16,POWER((ABS(K1682)^2)/($I$5*MAX(F1682,0.1)^2),1/3))))))),MAX($D$16,POWER((ABS(K1682)^2)/($I$5*MAX(F1682,0.1)^2),1/3)))</f>
        <v/>
      </c>
      <c r="AI1682">
        <f>E1682+AH1682</f>
        <v/>
      </c>
      <c r="AJ1682">
        <f>AI1682+((ABS(K1682)/MAX(((F1682)+(G1682)*(AH1682))*(AH1682),1E-6))^2)/(2*$I$5)</f>
        <v/>
      </c>
      <c r="AM1682" t="n">
        <v>0</v>
      </c>
      <c r="AN1682" t="n">
        <v>0</v>
      </c>
      <c r="AO1682">
        <f>AM1682+AN1682</f>
        <v/>
      </c>
      <c r="AP1682">
        <f>AP1681+AO1682</f>
        <v/>
      </c>
      <c r="AQ1682">
        <f>ABS(ABS(K1682)/MAX(((F1682)+(G1682)*(AH1682))*(AH1682),1E-6))/SQRT($I$5*MAX((((F1682)+(G1682)*(AH1682))*(AH1682))/MAX((F1682)+2*(G1682)*(AH1682),1E-6),1E-6))</f>
        <v/>
      </c>
      <c r="AR1682">
        <f>IF(AQ1682&lt;1,"Subcritical","Supercritical")</f>
        <v/>
      </c>
      <c r="AS1682">
        <f>((ABS(K1682)*$D$6)/(MAX(((F1682)+(G1682)*(AH1682))*(AH1682),1E-6)*MAX(((((F1682)+(G1682)*(AH1682))*(AH1682))/MAX((F1682)+2*(AH1682)*SQRT(1+(G1682)^2),1E-6))^(2/3),1E-6)))^2</f>
        <v/>
      </c>
    </row>
    <row r="1683">
      <c r="A1683" t="n">
        <v>36</v>
      </c>
      <c r="B1683" t="n">
        <v>34.939</v>
      </c>
      <c r="C1683" t="n">
        <v>616070.647</v>
      </c>
      <c r="D1683" t="n">
        <v>3096582.413</v>
      </c>
      <c r="E1683" t="n">
        <v>626.1799999999999</v>
      </c>
      <c r="F1683" t="n">
        <v>3.446</v>
      </c>
      <c r="G1683" t="n">
        <v>0</v>
      </c>
      <c r="H1683" t="inlineStr">
        <is>
          <t>Normal</t>
        </is>
      </c>
      <c r="I1683" t="n">
        <v>0.057</v>
      </c>
      <c r="J1683">
        <f>B1683-B1682</f>
        <v/>
      </c>
      <c r="K1683">
        <f>K1682+0</f>
        <v/>
      </c>
      <c r="L1683">
        <f>IF($D$20=0,IFERROR(L1682,MAX($D$16,POWER((ABS(K1683)^2)/($I$5*MAX(F1683,0.1)^2),1/3))),IF(IFERROR(V1682,0)=0,IFERROR(L1682,MAX($D$16,POWER((ABS(K1683)^2)/($I$5*MAX(F1683,0.1)^2),1/3))),IF(OR(IFERROR(L1683,0)=0,IFERROR(S1682,0)&lt;1,IFERROR(S1683,0)&lt;1),MAX($D$16,POWER((ABS(K1683)^2)/($I$5*MAX(F1683,0.1)^2),1/3)),IF(IFERROR(U1683,0)&gt;0,MAX($D$16,IFERROR(L1683,0)+((IFERROR(U1683,0))*$D$18*IF((IFERROR(S1683,0))&lt;1,1,-1))),IF(IFERROR(U1683,0)&lt;0,IF(ABS((MAX($D$16,POWER((ABS(K1683)^2)/($I$5*MAX(F1683,0.1)^2),1/3)))-IFERROR(L1683,0))&gt;$D$19,MAX($D$16,IF((MAX($D$16,POWER((ABS(K1683)^2)/($I$5*MAX(F1683,0.1)^2),1/3)))&gt;IFERROR(L1683,0),MIN((MAX($D$16,POWER((ABS(K1683)^2)/($I$5*MAX(F1683,0.1)^2),1/3))),IFERROR(L1683,0)+(MIN(ABS(IFERROR(U1683,0))*$D$18,ABS((MAX($D$16,POWER((ABS(K1683)^2)/($I$5*MAX(F1683,0.1)^2),1/3)))-IFERROR(L1683,0))))),MAX((MAX($D$16,POWER((ABS(K1683)^2)/($I$5*MAX(F1683,0.1)^2),1/3))),IFERROR(L1683,0)-(MIN(ABS(IFERROR(U1683,0))*$D$18,ABS((MAX($D$16,POWER((ABS(K1683)^2)/($I$5*MAX(F1683,0.1)^2),1/3)))-IFERROR(L1683,0))))))),MAX($D$16,POWER((ABS(K1683)^2)/($I$5*MAX(F1683,0.1)^2),1/3))),MAX($D$16,IFERROR(L1683,0)))))))</f>
        <v/>
      </c>
      <c r="M1683">
        <f>((F1683)+(G1683)*(L1683))*(L1683)</f>
        <v/>
      </c>
      <c r="N1683">
        <f>(((F1683)+(G1683)*(L1683))*(L1683))/MAX((F1683)+2*(L1683)*SQRT(1+(G1683)^2),1E-6)</f>
        <v/>
      </c>
      <c r="O1683">
        <f>ABS(K1683)/MAX(((F1683)+(G1683)*(L1683))*(L1683),1E-6)</f>
        <v/>
      </c>
      <c r="P1683">
        <f>E1683+L1683</f>
        <v/>
      </c>
      <c r="Q1683">
        <f>P1683+((ABS(K1683)/MAX(((F1683)+(G1683)*(L1683))*(L1683),1E-6))^2)/(2*$I$5)</f>
        <v/>
      </c>
      <c r="R1683">
        <f>((ABS(K1683)*$D$6)/(MAX(((F1683)+(G1683)*(L1683))*(L1683),1E-6)*MAX(((((F1683)+(G1683)*(L1683))*(L1683))/MAX((F1683)+2*(L1683)*SQRT(1+(G1683)^2),1E-6))^(2/3),1E-6)))^2</f>
        <v/>
      </c>
      <c r="S1683">
        <f>ABS(ABS(K1683)/MAX(((F1683)+(G1683)*(L1683))*(L1683),1E-6))/SQRT($I$5*MAX((((F1683)+(G1683)*(L1683))*(L1683))/MAX((F1683)+2*(G1683)*(L1683),1E-6),1E-6))</f>
        <v/>
      </c>
      <c r="T1683">
        <f>((F1683)*(L1683)^2)/2+(G1683)*(L1683)^3/3+(ABS(K1683)^2)/($I$5*MAX(((F1683)+(G1683)*(L1683))*(L1683),1E-6))</f>
        <v/>
      </c>
      <c r="U1683">
        <f>IF($D$20=0,0,IFERROR(Q1682-(((R1682+R1683)/2)*J1683)-(IF(O1682&gt;O1683,$D$8*((O1682^2-O1683^2)/(2*$I$5)),$D$9*((O1683^2-O1682^2)/(2*$I$5)))+($D$10*(ABS(I1683)/90)*(MAX(O1682^2,O1683^2)/(2*$I$5))))-Q1683,0))</f>
        <v/>
      </c>
      <c r="V1683">
        <f>IF($D$20=0,1,IFERROR(IF(ROUND(S1683,3)=1,1,IF(AND(ABS(U1683)&lt;$D$19,S1683&gt;1),1,0)),0))</f>
        <v/>
      </c>
      <c r="W1683">
        <f>IF($D$20=0,IFERROR(W1684,MAX($D$16,POWER((ABS(K1683)^2)/($I$5*MAX(F1683,0.1)^2),1/3))),IF(IFERROR(AG1684,0)=0,IFERROR(W1684,MAX($D$16,POWER((ABS(K1683)^2)/($I$5*MAX(F1683,0.1)^2),1/3))),IF(OR(IFERROR(W1683,0)=0,IFERROR(AD1684,0)&gt;1),MAX($D$16,POWER((ABS(K1683)^2)/($I$5*MAX(F1683,0.1)^2),1/3)),IF(IFERROR(AF1683,0)&gt;0,MAX($D$16,IFERROR(W1683,0)+((IFERROR(AF1683,0))*$D$18*IF((IFERROR(AD1683,0))&lt;1,1,-1))),IF(IFERROR(AF1683,0)&lt;0,IF(ABS((MAX($D$16,POWER((ABS(K1683)^2)/($I$5*MAX(F1683,0.1)^2),1/3)))-IFERROR(W1683,0))&gt;$D$19,MAX($D$16,IF((MAX($D$16,POWER((ABS(K1683)^2)/($I$5*MAX(F1683,0.1)^2),1/3)))&gt;IFERROR(W1683,0),MIN((MAX($D$16,POWER((ABS(K1683)^2)/($I$5*MAX(F1683,0.1)^2),1/3))),IFERROR(W1683,0)+(MIN(ABS(IFERROR(AF1683,0))*$D$18,ABS((MAX($D$16,POWER((ABS(K1683)^2)/($I$5*MAX(F1683,0.1)^2),1/3)))-IFERROR(W1683,0))))),MAX((MAX($D$16,POWER((ABS(K1683)^2)/($I$5*MAX(F1683,0.1)^2),1/3))),IFERROR(W1683,0)-(MIN(ABS(IFERROR(AF1683,0))*$D$18,ABS((MAX($D$16,POWER((ABS(K1683)^2)/($I$5*MAX(F1683,0.1)^2),1/3)))-IFERROR(W1683,0))))))),MAX($D$16,POWER((ABS(K1683)^2)/($I$5*MAX(F1683,0.1)^2),1/3))),MAX($D$16,IFERROR(W1683,0)))))))</f>
        <v/>
      </c>
      <c r="X1683">
        <f>((F1683)+(G1683)*(W1683))*(W1683)</f>
        <v/>
      </c>
      <c r="Y1683">
        <f>(((F1683)+(G1683)*(W1683))*(W1683))/MAX((F1683)+2*(W1683)*SQRT(1+(G1683)^2),1E-6)</f>
        <v/>
      </c>
      <c r="Z1683">
        <f>ABS(K1683)/MAX(((F1683)+(G1683)*(W1683))*(W1683),1E-6)</f>
        <v/>
      </c>
      <c r="AA1683">
        <f>E1683+W1683</f>
        <v/>
      </c>
      <c r="AB1683">
        <f>AA1683+((ABS(K1683)/MAX(((F1683)+(G1683)*(W1683))*(W1683),1E-6))^2)/(2*$I$5)</f>
        <v/>
      </c>
      <c r="AC1683">
        <f>((ABS(K1683)*$D$6)/(MAX(((F1683)+(G1683)*(W1683))*(W1683),1E-6)*MAX(((((F1683)+(G1683)*(W1683))*(W1683))/MAX((F1683)+2*(W1683)*SQRT(1+(G1683)^2),1E-6))^(2/3),1E-6)))^2</f>
        <v/>
      </c>
      <c r="AD1683">
        <f>ABS(ABS(K1683)/MAX(((F1683)+(G1683)*(W1683))*(W1683),1E-6))/SQRT($I$5*MAX((((F1683)+(G1683)*(W1683))*(W1683))/MAX((F1683)+2*(G1683)*(W1683),1E-6),1E-6))</f>
        <v/>
      </c>
      <c r="AE1683">
        <f>((F1683)*(W1683)^2)/2+(G1683)*(W1683)^3/3+(ABS(K1683)^2)/($I$5*MAX(((F1683)+(G1683)*(W1683))*(W1683),1E-6))</f>
        <v/>
      </c>
      <c r="AF1683">
        <f>IF($D$20=0,0,IFERROR(AB1684+(((AC1683+AC1684)/2)*J1684)+(IF(Z1683&gt;Z1684,$D$8*((Z1683^2-Z1684^2)/(2*$I$5)),$D$9*((Z1684^2-Z1683^2)/(2*$I$5)))+($D$10*(ABS(I1684)/90)*(MAX(Z1683^2,Z1684^2)/(2*$I$5))))-AB1683,0))</f>
        <v/>
      </c>
      <c r="AG1683">
        <f>IF($D$20=0,1,IFERROR(IF(ROUND(AD1683,3)=1,1,IF(AND(ABS(AF1683)&lt;$D$19,AD1683&lt;1),1,0)),0))</f>
        <v/>
      </c>
      <c r="AH1683">
        <f>IFERROR(IF(V36="Supercritical",MAX($D$16,IFERROR(L1683,MAX($D$16,POWER((ABS(K1683)^2)/($I$5*MAX(F1683,0.1)^2),1/3)))),IF(V36="Subcritical",MAX($D$16,IFERROR(W1683,MAX($D$16,POWER((ABS(K1683)^2)/($I$5*MAX(F1683,0.1)^2),1/3)))),IF(AND(IFERROR(V1683,0)=1,IFERROR(AG1683,0)=1),IF(IFERROR(T1683,-1E99)&gt;=IFERROR(AE1683,-1E99),MAX($D$16,IFERROR(L1683,MAX($D$16,POWER((ABS(K1683)^2)/($I$5*MAX(F1683,0.1)^2),1/3)))),MAX($D$16,IFERROR(W1683,MAX($D$16,POWER((ABS(K1683)^2)/($I$5*MAX(F1683,0.1)^2),1/3))))),IF(IFERROR(V1683,0)=1,MAX($D$16,IFERROR(L1683,MAX($D$16,POWER((ABS(K1683)^2)/($I$5*MAX(F1683,0.1)^2),1/3)))),IF(IFERROR(AG1683,0)=1,MAX($D$16,IFERROR(W1683,MAX($D$16,POWER((ABS(K1683)^2)/($I$5*MAX(F1683,0.1)^2),1/3)))),MAX($D$16,POWER((ABS(K1683)^2)/($I$5*MAX(F1683,0.1)^2),1/3))))))),MAX($D$16,POWER((ABS(K1683)^2)/($I$5*MAX(F1683,0.1)^2),1/3)))</f>
        <v/>
      </c>
      <c r="AI1683">
        <f>E1683+AH1683</f>
        <v/>
      </c>
      <c r="AJ1683">
        <f>AI1683+((ABS(K1683)/MAX(((F1683)+(G1683)*(AH1683))*(AH1683),1E-6))^2)/(2*$I$5)</f>
        <v/>
      </c>
      <c r="AM1683" t="n">
        <v>0</v>
      </c>
      <c r="AN1683" t="n">
        <v>0</v>
      </c>
      <c r="AO1683">
        <f>AM1683+AN1683</f>
        <v/>
      </c>
      <c r="AP1683">
        <f>AP1682+AO1683</f>
        <v/>
      </c>
      <c r="AQ1683">
        <f>ABS(ABS(K1683)/MAX(((F1683)+(G1683)*(AH1683))*(AH1683),1E-6))/SQRT($I$5*MAX((((F1683)+(G1683)*(AH1683))*(AH1683))/MAX((F1683)+2*(G1683)*(AH1683),1E-6),1E-6))</f>
        <v/>
      </c>
      <c r="AR1683">
        <f>IF(AQ1683&lt;1,"Subcritical","Supercritical")</f>
        <v/>
      </c>
      <c r="AS1683">
        <f>((ABS(K1683)*$D$6)/(MAX(((F1683)+(G1683)*(AH1683))*(AH1683),1E-6)*MAX(((((F1683)+(G1683)*(AH1683))*(AH1683))/MAX((F1683)+2*(AH1683)*SQRT(1+(G1683)^2),1E-6))^(2/3),1E-6)))^2</f>
        <v/>
      </c>
    </row>
    <row r="1684">
      <c r="A1684" t="n">
        <v>37</v>
      </c>
      <c r="B1684" t="n">
        <v>35.939</v>
      </c>
      <c r="C1684" t="n">
        <v>616070.6409999999</v>
      </c>
      <c r="D1684" t="n">
        <v>3096581.413</v>
      </c>
      <c r="E1684" t="n">
        <v>625.8</v>
      </c>
      <c r="F1684" t="n">
        <v>3.2</v>
      </c>
      <c r="G1684" t="n">
        <v>0</v>
      </c>
      <c r="H1684" t="inlineStr">
        <is>
          <t>Normal</t>
        </is>
      </c>
      <c r="I1684" t="n">
        <v>0</v>
      </c>
      <c r="J1684">
        <f>B1684-B1683</f>
        <v/>
      </c>
      <c r="K1684">
        <f>K1683+0</f>
        <v/>
      </c>
      <c r="L1684">
        <f>IF($D$20=0,IFERROR(L1683,MAX($D$16,POWER((ABS(K1684)^2)/($I$5*MAX(F1684,0.1)^2),1/3))),IF(IFERROR(V1683,0)=0,IFERROR(L1683,MAX($D$16,POWER((ABS(K1684)^2)/($I$5*MAX(F1684,0.1)^2),1/3))),IF(OR(IFERROR(L1684,0)=0,IFERROR(S1683,0)&lt;1,IFERROR(S1684,0)&lt;1),MAX($D$16,POWER((ABS(K1684)^2)/($I$5*MAX(F1684,0.1)^2),1/3)),IF(IFERROR(U1684,0)&gt;0,MAX($D$16,IFERROR(L1684,0)+((IFERROR(U1684,0))*$D$18*IF((IFERROR(S1684,0))&lt;1,1,-1))),IF(IFERROR(U1684,0)&lt;0,IF(ABS((MAX($D$16,POWER((ABS(K1684)^2)/($I$5*MAX(F1684,0.1)^2),1/3)))-IFERROR(L1684,0))&gt;$D$19,MAX($D$16,IF((MAX($D$16,POWER((ABS(K1684)^2)/($I$5*MAX(F1684,0.1)^2),1/3)))&gt;IFERROR(L1684,0),MIN((MAX($D$16,POWER((ABS(K1684)^2)/($I$5*MAX(F1684,0.1)^2),1/3))),IFERROR(L1684,0)+(MIN(ABS(IFERROR(U1684,0))*$D$18,ABS((MAX($D$16,POWER((ABS(K1684)^2)/($I$5*MAX(F1684,0.1)^2),1/3)))-IFERROR(L1684,0))))),MAX((MAX($D$16,POWER((ABS(K1684)^2)/($I$5*MAX(F1684,0.1)^2),1/3))),IFERROR(L1684,0)-(MIN(ABS(IFERROR(U1684,0))*$D$18,ABS((MAX($D$16,POWER((ABS(K1684)^2)/($I$5*MAX(F1684,0.1)^2),1/3)))-IFERROR(L1684,0))))))),MAX($D$16,POWER((ABS(K1684)^2)/($I$5*MAX(F1684,0.1)^2),1/3))),MAX($D$16,IFERROR(L1684,0)))))))</f>
        <v/>
      </c>
      <c r="M1684">
        <f>((F1684)+(G1684)*(L1684))*(L1684)</f>
        <v/>
      </c>
      <c r="N1684">
        <f>(((F1684)+(G1684)*(L1684))*(L1684))/MAX((F1684)+2*(L1684)*SQRT(1+(G1684)^2),1E-6)</f>
        <v/>
      </c>
      <c r="O1684">
        <f>ABS(K1684)/MAX(((F1684)+(G1684)*(L1684))*(L1684),1E-6)</f>
        <v/>
      </c>
      <c r="P1684">
        <f>E1684+L1684</f>
        <v/>
      </c>
      <c r="Q1684">
        <f>P1684+((ABS(K1684)/MAX(((F1684)+(G1684)*(L1684))*(L1684),1E-6))^2)/(2*$I$5)</f>
        <v/>
      </c>
      <c r="R1684">
        <f>((ABS(K1684)*$D$6)/(MAX(((F1684)+(G1684)*(L1684))*(L1684),1E-6)*MAX(((((F1684)+(G1684)*(L1684))*(L1684))/MAX((F1684)+2*(L1684)*SQRT(1+(G1684)^2),1E-6))^(2/3),1E-6)))^2</f>
        <v/>
      </c>
      <c r="S1684">
        <f>ABS(ABS(K1684)/MAX(((F1684)+(G1684)*(L1684))*(L1684),1E-6))/SQRT($I$5*MAX((((F1684)+(G1684)*(L1684))*(L1684))/MAX((F1684)+2*(G1684)*(L1684),1E-6),1E-6))</f>
        <v/>
      </c>
      <c r="T1684">
        <f>((F1684)*(L1684)^2)/2+(G1684)*(L1684)^3/3+(ABS(K1684)^2)/($I$5*MAX(((F1684)+(G1684)*(L1684))*(L1684),1E-6))</f>
        <v/>
      </c>
      <c r="U1684">
        <f>IF($D$20=0,0,IFERROR(Q1683-(((R1683+R1684)/2)*J1684)-(IF(O1683&gt;O1684,$D$8*((O1683^2-O1684^2)/(2*$I$5)),$D$9*((O1684^2-O1683^2)/(2*$I$5)))+($D$10*(ABS(I1684)/90)*(MAX(O1683^2,O1684^2)/(2*$I$5))))-Q1684,0))</f>
        <v/>
      </c>
      <c r="V1684">
        <f>IF($D$20=0,1,IFERROR(IF(ROUND(S1684,3)=1,1,IF(AND(ABS(U1684)&lt;$D$19,S1684&gt;1),1,0)),0))</f>
        <v/>
      </c>
      <c r="W1684">
        <f>IF($D$20=0,IFERROR(W1685,MAX($D$16,POWER((ABS(K1684)^2)/($I$5*MAX(F1684,0.1)^2),1/3))),IF(IFERROR(AG1685,0)=0,IFERROR(W1685,MAX($D$16,POWER((ABS(K1684)^2)/($I$5*MAX(F1684,0.1)^2),1/3))),IF(OR(IFERROR(W1684,0)=0,IFERROR(AD1685,0)&gt;1),MAX($D$16,POWER((ABS(K1684)^2)/($I$5*MAX(F1684,0.1)^2),1/3)),IF(IFERROR(AF1684,0)&gt;0,MAX($D$16,IFERROR(W1684,0)+((IFERROR(AF1684,0))*$D$18*IF((IFERROR(AD1684,0))&lt;1,1,-1))),IF(IFERROR(AF1684,0)&lt;0,IF(ABS((MAX($D$16,POWER((ABS(K1684)^2)/($I$5*MAX(F1684,0.1)^2),1/3)))-IFERROR(W1684,0))&gt;$D$19,MAX($D$16,IF((MAX($D$16,POWER((ABS(K1684)^2)/($I$5*MAX(F1684,0.1)^2),1/3)))&gt;IFERROR(W1684,0),MIN((MAX($D$16,POWER((ABS(K1684)^2)/($I$5*MAX(F1684,0.1)^2),1/3))),IFERROR(W1684,0)+(MIN(ABS(IFERROR(AF1684,0))*$D$18,ABS((MAX($D$16,POWER((ABS(K1684)^2)/($I$5*MAX(F1684,0.1)^2),1/3)))-IFERROR(W1684,0))))),MAX((MAX($D$16,POWER((ABS(K1684)^2)/($I$5*MAX(F1684,0.1)^2),1/3))),IFERROR(W1684,0)-(MIN(ABS(IFERROR(AF1684,0))*$D$18,ABS((MAX($D$16,POWER((ABS(K1684)^2)/($I$5*MAX(F1684,0.1)^2),1/3)))-IFERROR(W1684,0))))))),MAX($D$16,POWER((ABS(K1684)^2)/($I$5*MAX(F1684,0.1)^2),1/3))),MAX($D$16,IFERROR(W1684,0)))))))</f>
        <v/>
      </c>
      <c r="X1684">
        <f>((F1684)+(G1684)*(W1684))*(W1684)</f>
        <v/>
      </c>
      <c r="Y1684">
        <f>(((F1684)+(G1684)*(W1684))*(W1684))/MAX((F1684)+2*(W1684)*SQRT(1+(G1684)^2),1E-6)</f>
        <v/>
      </c>
      <c r="Z1684">
        <f>ABS(K1684)/MAX(((F1684)+(G1684)*(W1684))*(W1684),1E-6)</f>
        <v/>
      </c>
      <c r="AA1684">
        <f>E1684+W1684</f>
        <v/>
      </c>
      <c r="AB1684">
        <f>AA1684+((ABS(K1684)/MAX(((F1684)+(G1684)*(W1684))*(W1684),1E-6))^2)/(2*$I$5)</f>
        <v/>
      </c>
      <c r="AC1684">
        <f>((ABS(K1684)*$D$6)/(MAX(((F1684)+(G1684)*(W1684))*(W1684),1E-6)*MAX(((((F1684)+(G1684)*(W1684))*(W1684))/MAX((F1684)+2*(W1684)*SQRT(1+(G1684)^2),1E-6))^(2/3),1E-6)))^2</f>
        <v/>
      </c>
      <c r="AD1684">
        <f>ABS(ABS(K1684)/MAX(((F1684)+(G1684)*(W1684))*(W1684),1E-6))/SQRT($I$5*MAX((((F1684)+(G1684)*(W1684))*(W1684))/MAX((F1684)+2*(G1684)*(W1684),1E-6),1E-6))</f>
        <v/>
      </c>
      <c r="AE1684">
        <f>((F1684)*(W1684)^2)/2+(G1684)*(W1684)^3/3+(ABS(K1684)^2)/($I$5*MAX(((F1684)+(G1684)*(W1684))*(W1684),1E-6))</f>
        <v/>
      </c>
      <c r="AF1684">
        <f>IF($D$20=0,0,IFERROR(AB1685+(((AC1684+AC1685)/2)*J1685)+(IF(Z1684&gt;Z1685,$D$8*((Z1684^2-Z1685^2)/(2*$I$5)),$D$9*((Z1685^2-Z1684^2)/(2*$I$5)))+($D$10*(ABS(I1685)/90)*(MAX(Z1684^2,Z1685^2)/(2*$I$5))))-AB1684,0))</f>
        <v/>
      </c>
      <c r="AG1684">
        <f>IF($D$20=0,1,IFERROR(IF(ROUND(AD1684,3)=1,1,IF(AND(ABS(AF1684)&lt;$D$19,AD1684&lt;1),1,0)),0))</f>
        <v/>
      </c>
      <c r="AH1684">
        <f>IFERROR(IF(V36="Supercritical",MAX($D$16,IFERROR(L1684,MAX($D$16,POWER((ABS(K1684)^2)/($I$5*MAX(F1684,0.1)^2),1/3)))),IF(V36="Subcritical",MAX($D$16,IFERROR(W1684,MAX($D$16,POWER((ABS(K1684)^2)/($I$5*MAX(F1684,0.1)^2),1/3)))),IF(AND(IFERROR(V1684,0)=1,IFERROR(AG1684,0)=1),IF(IFERROR(T1684,-1E99)&gt;=IFERROR(AE1684,-1E99),MAX($D$16,IFERROR(L1684,MAX($D$16,POWER((ABS(K1684)^2)/($I$5*MAX(F1684,0.1)^2),1/3)))),MAX($D$16,IFERROR(W1684,MAX($D$16,POWER((ABS(K1684)^2)/($I$5*MAX(F1684,0.1)^2),1/3))))),IF(IFERROR(V1684,0)=1,MAX($D$16,IFERROR(L1684,MAX($D$16,POWER((ABS(K1684)^2)/($I$5*MAX(F1684,0.1)^2),1/3)))),IF(IFERROR(AG1684,0)=1,MAX($D$16,IFERROR(W1684,MAX($D$16,POWER((ABS(K1684)^2)/($I$5*MAX(F1684,0.1)^2),1/3)))),MAX($D$16,POWER((ABS(K1684)^2)/($I$5*MAX(F1684,0.1)^2),1/3))))))),MAX($D$16,POWER((ABS(K1684)^2)/($I$5*MAX(F1684,0.1)^2),1/3)))</f>
        <v/>
      </c>
      <c r="AI1684">
        <f>E1684+AH1684</f>
        <v/>
      </c>
      <c r="AJ1684">
        <f>AI1684+((ABS(K1684)/MAX(((F1684)+(G1684)*(AH1684))*(AH1684),1E-6))^2)/(2*$I$5)</f>
        <v/>
      </c>
      <c r="AM1684" t="n">
        <v>0</v>
      </c>
      <c r="AN1684" t="n">
        <v>0</v>
      </c>
      <c r="AO1684">
        <f>AM1684+AN1684</f>
        <v/>
      </c>
      <c r="AP1684">
        <f>AP1683+AO1684</f>
        <v/>
      </c>
      <c r="AQ1684">
        <f>ABS(ABS(K1684)/MAX(((F1684)+(G1684)*(AH1684))*(AH1684),1E-6))/SQRT($I$5*MAX((((F1684)+(G1684)*(AH1684))*(AH1684))/MAX((F1684)+2*(G1684)*(AH1684),1E-6),1E-6))</f>
        <v/>
      </c>
      <c r="AR1684">
        <f>IF(AQ1684&lt;1,"Subcritical","Supercritical")</f>
        <v/>
      </c>
      <c r="AS1684">
        <f>((ABS(K1684)*$D$6)/(MAX(((F1684)+(G1684)*(AH1684))*(AH1684),1E-6)*MAX(((((F1684)+(G1684)*(AH1684))*(AH1684))/MAX((F1684)+2*(AH1684)*SQRT(1+(G1684)^2),1E-6))^(2/3),1E-6)))^2</f>
        <v/>
      </c>
    </row>
    <row r="1685">
      <c r="A1685" t="n">
        <v>38</v>
      </c>
      <c r="B1685" t="n">
        <v>36.939</v>
      </c>
      <c r="C1685" t="n">
        <v>616070.635</v>
      </c>
      <c r="D1685" t="n">
        <v>3096580.413</v>
      </c>
      <c r="E1685" t="n">
        <v>625.42</v>
      </c>
      <c r="F1685" t="n">
        <v>3.2</v>
      </c>
      <c r="G1685" t="n">
        <v>0</v>
      </c>
      <c r="H1685" t="inlineStr">
        <is>
          <t>Normal</t>
        </is>
      </c>
      <c r="I1685" t="n">
        <v>0</v>
      </c>
      <c r="J1685">
        <f>B1685-B1684</f>
        <v/>
      </c>
      <c r="K1685">
        <f>K1684+0</f>
        <v/>
      </c>
      <c r="L1685">
        <f>IF($D$20=0,IFERROR(L1684,MAX($D$16,POWER((ABS(K1685)^2)/($I$5*MAX(F1685,0.1)^2),1/3))),IF(IFERROR(V1684,0)=0,IFERROR(L1684,MAX($D$16,POWER((ABS(K1685)^2)/($I$5*MAX(F1685,0.1)^2),1/3))),IF(OR(IFERROR(L1685,0)=0,IFERROR(S1684,0)&lt;1,IFERROR(S1685,0)&lt;1),MAX($D$16,POWER((ABS(K1685)^2)/($I$5*MAX(F1685,0.1)^2),1/3)),IF(IFERROR(U1685,0)&gt;0,MAX($D$16,IFERROR(L1685,0)+((IFERROR(U1685,0))*$D$18*IF((IFERROR(S1685,0))&lt;1,1,-1))),IF(IFERROR(U1685,0)&lt;0,IF(ABS((MAX($D$16,POWER((ABS(K1685)^2)/($I$5*MAX(F1685,0.1)^2),1/3)))-IFERROR(L1685,0))&gt;$D$19,MAX($D$16,IF((MAX($D$16,POWER((ABS(K1685)^2)/($I$5*MAX(F1685,0.1)^2),1/3)))&gt;IFERROR(L1685,0),MIN((MAX($D$16,POWER((ABS(K1685)^2)/($I$5*MAX(F1685,0.1)^2),1/3))),IFERROR(L1685,0)+(MIN(ABS(IFERROR(U1685,0))*$D$18,ABS((MAX($D$16,POWER((ABS(K1685)^2)/($I$5*MAX(F1685,0.1)^2),1/3)))-IFERROR(L1685,0))))),MAX((MAX($D$16,POWER((ABS(K1685)^2)/($I$5*MAX(F1685,0.1)^2),1/3))),IFERROR(L1685,0)-(MIN(ABS(IFERROR(U1685,0))*$D$18,ABS((MAX($D$16,POWER((ABS(K1685)^2)/($I$5*MAX(F1685,0.1)^2),1/3)))-IFERROR(L1685,0))))))),MAX($D$16,POWER((ABS(K1685)^2)/($I$5*MAX(F1685,0.1)^2),1/3))),MAX($D$16,IFERROR(L1685,0)))))))</f>
        <v/>
      </c>
      <c r="M1685">
        <f>((F1685)+(G1685)*(L1685))*(L1685)</f>
        <v/>
      </c>
      <c r="N1685">
        <f>(((F1685)+(G1685)*(L1685))*(L1685))/MAX((F1685)+2*(L1685)*SQRT(1+(G1685)^2),1E-6)</f>
        <v/>
      </c>
      <c r="O1685">
        <f>ABS(K1685)/MAX(((F1685)+(G1685)*(L1685))*(L1685),1E-6)</f>
        <v/>
      </c>
      <c r="P1685">
        <f>E1685+L1685</f>
        <v/>
      </c>
      <c r="Q1685">
        <f>P1685+((ABS(K1685)/MAX(((F1685)+(G1685)*(L1685))*(L1685),1E-6))^2)/(2*$I$5)</f>
        <v/>
      </c>
      <c r="R1685">
        <f>((ABS(K1685)*$D$6)/(MAX(((F1685)+(G1685)*(L1685))*(L1685),1E-6)*MAX(((((F1685)+(G1685)*(L1685))*(L1685))/MAX((F1685)+2*(L1685)*SQRT(1+(G1685)^2),1E-6))^(2/3),1E-6)))^2</f>
        <v/>
      </c>
      <c r="S1685">
        <f>ABS(ABS(K1685)/MAX(((F1685)+(G1685)*(L1685))*(L1685),1E-6))/SQRT($I$5*MAX((((F1685)+(G1685)*(L1685))*(L1685))/MAX((F1685)+2*(G1685)*(L1685),1E-6),1E-6))</f>
        <v/>
      </c>
      <c r="T1685">
        <f>((F1685)*(L1685)^2)/2+(G1685)*(L1685)^3/3+(ABS(K1685)^2)/($I$5*MAX(((F1685)+(G1685)*(L1685))*(L1685),1E-6))</f>
        <v/>
      </c>
      <c r="U1685">
        <f>IF($D$20=0,0,IFERROR(Q1684-(((R1684+R1685)/2)*J1685)-(IF(O1684&gt;O1685,$D$8*((O1684^2-O1685^2)/(2*$I$5)),$D$9*((O1685^2-O1684^2)/(2*$I$5)))+($D$10*(ABS(I1685)/90)*(MAX(O1684^2,O1685^2)/(2*$I$5))))-Q1685,0))</f>
        <v/>
      </c>
      <c r="V1685">
        <f>IF($D$20=0,1,IFERROR(IF(ROUND(S1685,3)=1,1,IF(AND(ABS(U1685)&lt;$D$19,S1685&gt;1),1,0)),0))</f>
        <v/>
      </c>
      <c r="W1685">
        <f>IF($D$20=0,IFERROR(W1686,MAX($D$16,POWER((ABS(K1685)^2)/($I$5*MAX(F1685,0.1)^2),1/3))),IF(IFERROR(AG1686,0)=0,IFERROR(W1686,MAX($D$16,POWER((ABS(K1685)^2)/($I$5*MAX(F1685,0.1)^2),1/3))),IF(OR(IFERROR(W1685,0)=0,IFERROR(AD1686,0)&gt;1),MAX($D$16,POWER((ABS(K1685)^2)/($I$5*MAX(F1685,0.1)^2),1/3)),IF(IFERROR(AF1685,0)&gt;0,MAX($D$16,IFERROR(W1685,0)+((IFERROR(AF1685,0))*$D$18*IF((IFERROR(AD1685,0))&lt;1,1,-1))),IF(IFERROR(AF1685,0)&lt;0,IF(ABS((MAX($D$16,POWER((ABS(K1685)^2)/($I$5*MAX(F1685,0.1)^2),1/3)))-IFERROR(W1685,0))&gt;$D$19,MAX($D$16,IF((MAX($D$16,POWER((ABS(K1685)^2)/($I$5*MAX(F1685,0.1)^2),1/3)))&gt;IFERROR(W1685,0),MIN((MAX($D$16,POWER((ABS(K1685)^2)/($I$5*MAX(F1685,0.1)^2),1/3))),IFERROR(W1685,0)+(MIN(ABS(IFERROR(AF1685,0))*$D$18,ABS((MAX($D$16,POWER((ABS(K1685)^2)/($I$5*MAX(F1685,0.1)^2),1/3)))-IFERROR(W1685,0))))),MAX((MAX($D$16,POWER((ABS(K1685)^2)/($I$5*MAX(F1685,0.1)^2),1/3))),IFERROR(W1685,0)-(MIN(ABS(IFERROR(AF1685,0))*$D$18,ABS((MAX($D$16,POWER((ABS(K1685)^2)/($I$5*MAX(F1685,0.1)^2),1/3)))-IFERROR(W1685,0))))))),MAX($D$16,POWER((ABS(K1685)^2)/($I$5*MAX(F1685,0.1)^2),1/3))),MAX($D$16,IFERROR(W1685,0)))))))</f>
        <v/>
      </c>
      <c r="X1685">
        <f>((F1685)+(G1685)*(W1685))*(W1685)</f>
        <v/>
      </c>
      <c r="Y1685">
        <f>(((F1685)+(G1685)*(W1685))*(W1685))/MAX((F1685)+2*(W1685)*SQRT(1+(G1685)^2),1E-6)</f>
        <v/>
      </c>
      <c r="Z1685">
        <f>ABS(K1685)/MAX(((F1685)+(G1685)*(W1685))*(W1685),1E-6)</f>
        <v/>
      </c>
      <c r="AA1685">
        <f>E1685+W1685</f>
        <v/>
      </c>
      <c r="AB1685">
        <f>AA1685+((ABS(K1685)/MAX(((F1685)+(G1685)*(W1685))*(W1685),1E-6))^2)/(2*$I$5)</f>
        <v/>
      </c>
      <c r="AC1685">
        <f>((ABS(K1685)*$D$6)/(MAX(((F1685)+(G1685)*(W1685))*(W1685),1E-6)*MAX(((((F1685)+(G1685)*(W1685))*(W1685))/MAX((F1685)+2*(W1685)*SQRT(1+(G1685)^2),1E-6))^(2/3),1E-6)))^2</f>
        <v/>
      </c>
      <c r="AD1685">
        <f>ABS(ABS(K1685)/MAX(((F1685)+(G1685)*(W1685))*(W1685),1E-6))/SQRT($I$5*MAX((((F1685)+(G1685)*(W1685))*(W1685))/MAX((F1685)+2*(G1685)*(W1685),1E-6),1E-6))</f>
        <v/>
      </c>
      <c r="AE1685">
        <f>((F1685)*(W1685)^2)/2+(G1685)*(W1685)^3/3+(ABS(K1685)^2)/($I$5*MAX(((F1685)+(G1685)*(W1685))*(W1685),1E-6))</f>
        <v/>
      </c>
      <c r="AF1685">
        <f>IF($D$20=0,0,IFERROR(AB1686+(((AC1685+AC1686)/2)*J1686)+(IF(Z1685&gt;Z1686,$D$8*((Z1685^2-Z1686^2)/(2*$I$5)),$D$9*((Z1686^2-Z1685^2)/(2*$I$5)))+($D$10*(ABS(I1686)/90)*(MAX(Z1685^2,Z1686^2)/(2*$I$5))))-AB1685,0))</f>
        <v/>
      </c>
      <c r="AG1685">
        <f>IF($D$20=0,1,IFERROR(IF(ROUND(AD1685,3)=1,1,IF(AND(ABS(AF1685)&lt;$D$19,AD1685&lt;1),1,0)),0))</f>
        <v/>
      </c>
      <c r="AH1685">
        <f>IFERROR(IF(V36="Supercritical",MAX($D$16,IFERROR(L1685,MAX($D$16,POWER((ABS(K1685)^2)/($I$5*MAX(F1685,0.1)^2),1/3)))),IF(V36="Subcritical",MAX($D$16,IFERROR(W1685,MAX($D$16,POWER((ABS(K1685)^2)/($I$5*MAX(F1685,0.1)^2),1/3)))),IF(AND(IFERROR(V1685,0)=1,IFERROR(AG1685,0)=1),IF(IFERROR(T1685,-1E99)&gt;=IFERROR(AE1685,-1E99),MAX($D$16,IFERROR(L1685,MAX($D$16,POWER((ABS(K1685)^2)/($I$5*MAX(F1685,0.1)^2),1/3)))),MAX($D$16,IFERROR(W1685,MAX($D$16,POWER((ABS(K1685)^2)/($I$5*MAX(F1685,0.1)^2),1/3))))),IF(IFERROR(V1685,0)=1,MAX($D$16,IFERROR(L1685,MAX($D$16,POWER((ABS(K1685)^2)/($I$5*MAX(F1685,0.1)^2),1/3)))),IF(IFERROR(AG1685,0)=1,MAX($D$16,IFERROR(W1685,MAX($D$16,POWER((ABS(K1685)^2)/($I$5*MAX(F1685,0.1)^2),1/3)))),MAX($D$16,POWER((ABS(K1685)^2)/($I$5*MAX(F1685,0.1)^2),1/3))))))),MAX($D$16,POWER((ABS(K1685)^2)/($I$5*MAX(F1685,0.1)^2),1/3)))</f>
        <v/>
      </c>
      <c r="AI1685">
        <f>E1685+AH1685</f>
        <v/>
      </c>
      <c r="AJ1685">
        <f>AI1685+((ABS(K1685)/MAX(((F1685)+(G1685)*(AH1685))*(AH1685),1E-6))^2)/(2*$I$5)</f>
        <v/>
      </c>
      <c r="AM1685" t="n">
        <v>0</v>
      </c>
      <c r="AN1685" t="n">
        <v>0</v>
      </c>
      <c r="AO1685">
        <f>AM1685+AN1685</f>
        <v/>
      </c>
      <c r="AP1685">
        <f>AP1684+AO1685</f>
        <v/>
      </c>
      <c r="AQ1685">
        <f>ABS(ABS(K1685)/MAX(((F1685)+(G1685)*(AH1685))*(AH1685),1E-6))/SQRT($I$5*MAX((((F1685)+(G1685)*(AH1685))*(AH1685))/MAX((F1685)+2*(G1685)*(AH1685),1E-6),1E-6))</f>
        <v/>
      </c>
      <c r="AR1685">
        <f>IF(AQ1685&lt;1,"Subcritical","Supercritical")</f>
        <v/>
      </c>
      <c r="AS1685">
        <f>((ABS(K1685)*$D$6)/(MAX(((F1685)+(G1685)*(AH1685))*(AH1685),1E-6)*MAX(((((F1685)+(G1685)*(AH1685))*(AH1685))/MAX((F1685)+2*(AH1685)*SQRT(1+(G1685)^2),1E-6))^(2/3),1E-6)))^2</f>
        <v/>
      </c>
    </row>
    <row r="1686">
      <c r="A1686" t="n">
        <v>39</v>
      </c>
      <c r="B1686" t="n">
        <v>37.939</v>
      </c>
      <c r="C1686" t="n">
        <v>616070.629</v>
      </c>
      <c r="D1686" t="n">
        <v>3096579.413</v>
      </c>
      <c r="E1686" t="n">
        <v>625.04</v>
      </c>
      <c r="F1686" t="n">
        <v>3.2</v>
      </c>
      <c r="G1686" t="n">
        <v>0</v>
      </c>
      <c r="H1686" t="inlineStr">
        <is>
          <t>Normal</t>
        </is>
      </c>
      <c r="I1686" t="n">
        <v>0.057</v>
      </c>
      <c r="J1686">
        <f>B1686-B1685</f>
        <v/>
      </c>
      <c r="K1686">
        <f>K1685+0</f>
        <v/>
      </c>
      <c r="L1686">
        <f>IF($D$20=0,IFERROR(L1685,MAX($D$16,POWER((ABS(K1686)^2)/($I$5*MAX(F1686,0.1)^2),1/3))),IF(IFERROR(V1685,0)=0,IFERROR(L1685,MAX($D$16,POWER((ABS(K1686)^2)/($I$5*MAX(F1686,0.1)^2),1/3))),IF(OR(IFERROR(L1686,0)=0,IFERROR(S1685,0)&lt;1,IFERROR(S1686,0)&lt;1),MAX($D$16,POWER((ABS(K1686)^2)/($I$5*MAX(F1686,0.1)^2),1/3)),IF(IFERROR(U1686,0)&gt;0,MAX($D$16,IFERROR(L1686,0)+((IFERROR(U1686,0))*$D$18*IF((IFERROR(S1686,0))&lt;1,1,-1))),IF(IFERROR(U1686,0)&lt;0,IF(ABS((MAX($D$16,POWER((ABS(K1686)^2)/($I$5*MAX(F1686,0.1)^2),1/3)))-IFERROR(L1686,0))&gt;$D$19,MAX($D$16,IF((MAX($D$16,POWER((ABS(K1686)^2)/($I$5*MAX(F1686,0.1)^2),1/3)))&gt;IFERROR(L1686,0),MIN((MAX($D$16,POWER((ABS(K1686)^2)/($I$5*MAX(F1686,0.1)^2),1/3))),IFERROR(L1686,0)+(MIN(ABS(IFERROR(U1686,0))*$D$18,ABS((MAX($D$16,POWER((ABS(K1686)^2)/($I$5*MAX(F1686,0.1)^2),1/3)))-IFERROR(L1686,0))))),MAX((MAX($D$16,POWER((ABS(K1686)^2)/($I$5*MAX(F1686,0.1)^2),1/3))),IFERROR(L1686,0)-(MIN(ABS(IFERROR(U1686,0))*$D$18,ABS((MAX($D$16,POWER((ABS(K1686)^2)/($I$5*MAX(F1686,0.1)^2),1/3)))-IFERROR(L1686,0))))))),MAX($D$16,POWER((ABS(K1686)^2)/($I$5*MAX(F1686,0.1)^2),1/3))),MAX($D$16,IFERROR(L1686,0)))))))</f>
        <v/>
      </c>
      <c r="M1686">
        <f>((F1686)+(G1686)*(L1686))*(L1686)</f>
        <v/>
      </c>
      <c r="N1686">
        <f>(((F1686)+(G1686)*(L1686))*(L1686))/MAX((F1686)+2*(L1686)*SQRT(1+(G1686)^2),1E-6)</f>
        <v/>
      </c>
      <c r="O1686">
        <f>ABS(K1686)/MAX(((F1686)+(G1686)*(L1686))*(L1686),1E-6)</f>
        <v/>
      </c>
      <c r="P1686">
        <f>E1686+L1686</f>
        <v/>
      </c>
      <c r="Q1686">
        <f>P1686+((ABS(K1686)/MAX(((F1686)+(G1686)*(L1686))*(L1686),1E-6))^2)/(2*$I$5)</f>
        <v/>
      </c>
      <c r="R1686">
        <f>((ABS(K1686)*$D$6)/(MAX(((F1686)+(G1686)*(L1686))*(L1686),1E-6)*MAX(((((F1686)+(G1686)*(L1686))*(L1686))/MAX((F1686)+2*(L1686)*SQRT(1+(G1686)^2),1E-6))^(2/3),1E-6)))^2</f>
        <v/>
      </c>
      <c r="S1686">
        <f>ABS(ABS(K1686)/MAX(((F1686)+(G1686)*(L1686))*(L1686),1E-6))/SQRT($I$5*MAX((((F1686)+(G1686)*(L1686))*(L1686))/MAX((F1686)+2*(G1686)*(L1686),1E-6),1E-6))</f>
        <v/>
      </c>
      <c r="T1686">
        <f>((F1686)*(L1686)^2)/2+(G1686)*(L1686)^3/3+(ABS(K1686)^2)/($I$5*MAX(((F1686)+(G1686)*(L1686))*(L1686),1E-6))</f>
        <v/>
      </c>
      <c r="U1686">
        <f>IF($D$20=0,0,IFERROR(Q1685-(((R1685+R1686)/2)*J1686)-(IF(O1685&gt;O1686,$D$8*((O1685^2-O1686^2)/(2*$I$5)),$D$9*((O1686^2-O1685^2)/(2*$I$5)))+($D$10*(ABS(I1686)/90)*(MAX(O1685^2,O1686^2)/(2*$I$5))))-Q1686,0))</f>
        <v/>
      </c>
      <c r="V1686">
        <f>IF($D$20=0,1,IFERROR(IF(ROUND(S1686,3)=1,1,IF(AND(ABS(U1686)&lt;$D$19,S1686&gt;1),1,0)),0))</f>
        <v/>
      </c>
      <c r="W1686">
        <f>IF($D$20=0,IFERROR(W1687,MAX($D$16,POWER((ABS(K1686)^2)/($I$5*MAX(F1686,0.1)^2),1/3))),IF(IFERROR(AG1687,0)=0,IFERROR(W1687,MAX($D$16,POWER((ABS(K1686)^2)/($I$5*MAX(F1686,0.1)^2),1/3))),IF(OR(IFERROR(W1686,0)=0,IFERROR(AD1687,0)&gt;1),MAX($D$16,POWER((ABS(K1686)^2)/($I$5*MAX(F1686,0.1)^2),1/3)),IF(IFERROR(AF1686,0)&gt;0,MAX($D$16,IFERROR(W1686,0)+((IFERROR(AF1686,0))*$D$18*IF((IFERROR(AD1686,0))&lt;1,1,-1))),IF(IFERROR(AF1686,0)&lt;0,IF(ABS((MAX($D$16,POWER((ABS(K1686)^2)/($I$5*MAX(F1686,0.1)^2),1/3)))-IFERROR(W1686,0))&gt;$D$19,MAX($D$16,IF((MAX($D$16,POWER((ABS(K1686)^2)/($I$5*MAX(F1686,0.1)^2),1/3)))&gt;IFERROR(W1686,0),MIN((MAX($D$16,POWER((ABS(K1686)^2)/($I$5*MAX(F1686,0.1)^2),1/3))),IFERROR(W1686,0)+(MIN(ABS(IFERROR(AF1686,0))*$D$18,ABS((MAX($D$16,POWER((ABS(K1686)^2)/($I$5*MAX(F1686,0.1)^2),1/3)))-IFERROR(W1686,0))))),MAX((MAX($D$16,POWER((ABS(K1686)^2)/($I$5*MAX(F1686,0.1)^2),1/3))),IFERROR(W1686,0)-(MIN(ABS(IFERROR(AF1686,0))*$D$18,ABS((MAX($D$16,POWER((ABS(K1686)^2)/($I$5*MAX(F1686,0.1)^2),1/3)))-IFERROR(W1686,0))))))),MAX($D$16,POWER((ABS(K1686)^2)/($I$5*MAX(F1686,0.1)^2),1/3))),MAX($D$16,IFERROR(W1686,0)))))))</f>
        <v/>
      </c>
      <c r="X1686">
        <f>((F1686)+(G1686)*(W1686))*(W1686)</f>
        <v/>
      </c>
      <c r="Y1686">
        <f>(((F1686)+(G1686)*(W1686))*(W1686))/MAX((F1686)+2*(W1686)*SQRT(1+(G1686)^2),1E-6)</f>
        <v/>
      </c>
      <c r="Z1686">
        <f>ABS(K1686)/MAX(((F1686)+(G1686)*(W1686))*(W1686),1E-6)</f>
        <v/>
      </c>
      <c r="AA1686">
        <f>E1686+W1686</f>
        <v/>
      </c>
      <c r="AB1686">
        <f>AA1686+((ABS(K1686)/MAX(((F1686)+(G1686)*(W1686))*(W1686),1E-6))^2)/(2*$I$5)</f>
        <v/>
      </c>
      <c r="AC1686">
        <f>((ABS(K1686)*$D$6)/(MAX(((F1686)+(G1686)*(W1686))*(W1686),1E-6)*MAX(((((F1686)+(G1686)*(W1686))*(W1686))/MAX((F1686)+2*(W1686)*SQRT(1+(G1686)^2),1E-6))^(2/3),1E-6)))^2</f>
        <v/>
      </c>
      <c r="AD1686">
        <f>ABS(ABS(K1686)/MAX(((F1686)+(G1686)*(W1686))*(W1686),1E-6))/SQRT($I$5*MAX((((F1686)+(G1686)*(W1686))*(W1686))/MAX((F1686)+2*(G1686)*(W1686),1E-6),1E-6))</f>
        <v/>
      </c>
      <c r="AE1686">
        <f>((F1686)*(W1686)^2)/2+(G1686)*(W1686)^3/3+(ABS(K1686)^2)/($I$5*MAX(((F1686)+(G1686)*(W1686))*(W1686),1E-6))</f>
        <v/>
      </c>
      <c r="AF1686">
        <f>IF($D$20=0,0,IFERROR(AB1687+(((AC1686+AC1687)/2)*J1687)+(IF(Z1686&gt;Z1687,$D$8*((Z1686^2-Z1687^2)/(2*$I$5)),$D$9*((Z1687^2-Z1686^2)/(2*$I$5)))+($D$10*(ABS(I1687)/90)*(MAX(Z1686^2,Z1687^2)/(2*$I$5))))-AB1686,0))</f>
        <v/>
      </c>
      <c r="AG1686">
        <f>IF($D$20=0,1,IFERROR(IF(ROUND(AD1686,3)=1,1,IF(AND(ABS(AF1686)&lt;$D$19,AD1686&lt;1),1,0)),0))</f>
        <v/>
      </c>
      <c r="AH1686">
        <f>IFERROR(IF(V36="Supercritical",MAX($D$16,IFERROR(L1686,MAX($D$16,POWER((ABS(K1686)^2)/($I$5*MAX(F1686,0.1)^2),1/3)))),IF(V36="Subcritical",MAX($D$16,IFERROR(W1686,MAX($D$16,POWER((ABS(K1686)^2)/($I$5*MAX(F1686,0.1)^2),1/3)))),IF(AND(IFERROR(V1686,0)=1,IFERROR(AG1686,0)=1),IF(IFERROR(T1686,-1E99)&gt;=IFERROR(AE1686,-1E99),MAX($D$16,IFERROR(L1686,MAX($D$16,POWER((ABS(K1686)^2)/($I$5*MAX(F1686,0.1)^2),1/3)))),MAX($D$16,IFERROR(W1686,MAX($D$16,POWER((ABS(K1686)^2)/($I$5*MAX(F1686,0.1)^2),1/3))))),IF(IFERROR(V1686,0)=1,MAX($D$16,IFERROR(L1686,MAX($D$16,POWER((ABS(K1686)^2)/($I$5*MAX(F1686,0.1)^2),1/3)))),IF(IFERROR(AG1686,0)=1,MAX($D$16,IFERROR(W1686,MAX($D$16,POWER((ABS(K1686)^2)/($I$5*MAX(F1686,0.1)^2),1/3)))),MAX($D$16,POWER((ABS(K1686)^2)/($I$5*MAX(F1686,0.1)^2),1/3))))))),MAX($D$16,POWER((ABS(K1686)^2)/($I$5*MAX(F1686,0.1)^2),1/3)))</f>
        <v/>
      </c>
      <c r="AI1686">
        <f>E1686+AH1686</f>
        <v/>
      </c>
      <c r="AJ1686">
        <f>AI1686+((ABS(K1686)/MAX(((F1686)+(G1686)*(AH1686))*(AH1686),1E-6))^2)/(2*$I$5)</f>
        <v/>
      </c>
      <c r="AM1686" t="n">
        <v>0</v>
      </c>
      <c r="AN1686" t="n">
        <v>0</v>
      </c>
      <c r="AO1686">
        <f>AM1686+AN1686</f>
        <v/>
      </c>
      <c r="AP1686">
        <f>AP1685+AO1686</f>
        <v/>
      </c>
      <c r="AQ1686">
        <f>ABS(ABS(K1686)/MAX(((F1686)+(G1686)*(AH1686))*(AH1686),1E-6))/SQRT($I$5*MAX((((F1686)+(G1686)*(AH1686))*(AH1686))/MAX((F1686)+2*(G1686)*(AH1686),1E-6),1E-6))</f>
        <v/>
      </c>
      <c r="AR1686">
        <f>IF(AQ1686&lt;1,"Subcritical","Supercritical")</f>
        <v/>
      </c>
      <c r="AS1686">
        <f>((ABS(K1686)*$D$6)/(MAX(((F1686)+(G1686)*(AH1686))*(AH1686),1E-6)*MAX(((((F1686)+(G1686)*(AH1686))*(AH1686))/MAX((F1686)+2*(AH1686)*SQRT(1+(G1686)^2),1E-6))^(2/3),1E-6)))^2</f>
        <v/>
      </c>
    </row>
    <row r="1687">
      <c r="A1687" t="n">
        <v>40</v>
      </c>
      <c r="B1687" t="n">
        <v>38.939</v>
      </c>
      <c r="C1687" t="n">
        <v>616070.622</v>
      </c>
      <c r="D1687" t="n">
        <v>3096578.413</v>
      </c>
      <c r="E1687" t="n">
        <v>624.66</v>
      </c>
      <c r="F1687" t="n">
        <v>3.2</v>
      </c>
      <c r="G1687" t="n">
        <v>0</v>
      </c>
      <c r="H1687" t="inlineStr">
        <is>
          <t>Normal</t>
        </is>
      </c>
      <c r="I1687" t="n">
        <v>0.057</v>
      </c>
      <c r="J1687">
        <f>B1687-B1686</f>
        <v/>
      </c>
      <c r="K1687">
        <f>K1686+0</f>
        <v/>
      </c>
      <c r="L1687">
        <f>IF($D$20=0,IFERROR(L1686,MAX($D$16,POWER((ABS(K1687)^2)/($I$5*MAX(F1687,0.1)^2),1/3))),IF(IFERROR(V1686,0)=0,IFERROR(L1686,MAX($D$16,POWER((ABS(K1687)^2)/($I$5*MAX(F1687,0.1)^2),1/3))),IF(OR(IFERROR(L1687,0)=0,IFERROR(S1686,0)&lt;1,IFERROR(S1687,0)&lt;1),MAX($D$16,POWER((ABS(K1687)^2)/($I$5*MAX(F1687,0.1)^2),1/3)),IF(IFERROR(U1687,0)&gt;0,MAX($D$16,IFERROR(L1687,0)+((IFERROR(U1687,0))*$D$18*IF((IFERROR(S1687,0))&lt;1,1,-1))),IF(IFERROR(U1687,0)&lt;0,IF(ABS((MAX($D$16,POWER((ABS(K1687)^2)/($I$5*MAX(F1687,0.1)^2),1/3)))-IFERROR(L1687,0))&gt;$D$19,MAX($D$16,IF((MAX($D$16,POWER((ABS(K1687)^2)/($I$5*MAX(F1687,0.1)^2),1/3)))&gt;IFERROR(L1687,0),MIN((MAX($D$16,POWER((ABS(K1687)^2)/($I$5*MAX(F1687,0.1)^2),1/3))),IFERROR(L1687,0)+(MIN(ABS(IFERROR(U1687,0))*$D$18,ABS((MAX($D$16,POWER((ABS(K1687)^2)/($I$5*MAX(F1687,0.1)^2),1/3)))-IFERROR(L1687,0))))),MAX((MAX($D$16,POWER((ABS(K1687)^2)/($I$5*MAX(F1687,0.1)^2),1/3))),IFERROR(L1687,0)-(MIN(ABS(IFERROR(U1687,0))*$D$18,ABS((MAX($D$16,POWER((ABS(K1687)^2)/($I$5*MAX(F1687,0.1)^2),1/3)))-IFERROR(L1687,0))))))),MAX($D$16,POWER((ABS(K1687)^2)/($I$5*MAX(F1687,0.1)^2),1/3))),MAX($D$16,IFERROR(L1687,0)))))))</f>
        <v/>
      </c>
      <c r="M1687">
        <f>((F1687)+(G1687)*(L1687))*(L1687)</f>
        <v/>
      </c>
      <c r="N1687">
        <f>(((F1687)+(G1687)*(L1687))*(L1687))/MAX((F1687)+2*(L1687)*SQRT(1+(G1687)^2),1E-6)</f>
        <v/>
      </c>
      <c r="O1687">
        <f>ABS(K1687)/MAX(((F1687)+(G1687)*(L1687))*(L1687),1E-6)</f>
        <v/>
      </c>
      <c r="P1687">
        <f>E1687+L1687</f>
        <v/>
      </c>
      <c r="Q1687">
        <f>P1687+((ABS(K1687)/MAX(((F1687)+(G1687)*(L1687))*(L1687),1E-6))^2)/(2*$I$5)</f>
        <v/>
      </c>
      <c r="R1687">
        <f>((ABS(K1687)*$D$6)/(MAX(((F1687)+(G1687)*(L1687))*(L1687),1E-6)*MAX(((((F1687)+(G1687)*(L1687))*(L1687))/MAX((F1687)+2*(L1687)*SQRT(1+(G1687)^2),1E-6))^(2/3),1E-6)))^2</f>
        <v/>
      </c>
      <c r="S1687">
        <f>ABS(ABS(K1687)/MAX(((F1687)+(G1687)*(L1687))*(L1687),1E-6))/SQRT($I$5*MAX((((F1687)+(G1687)*(L1687))*(L1687))/MAX((F1687)+2*(G1687)*(L1687),1E-6),1E-6))</f>
        <v/>
      </c>
      <c r="T1687">
        <f>((F1687)*(L1687)^2)/2+(G1687)*(L1687)^3/3+(ABS(K1687)^2)/($I$5*MAX(((F1687)+(G1687)*(L1687))*(L1687),1E-6))</f>
        <v/>
      </c>
      <c r="U1687">
        <f>IF($D$20=0,0,IFERROR(Q1686-(((R1686+R1687)/2)*J1687)-(IF(O1686&gt;O1687,$D$8*((O1686^2-O1687^2)/(2*$I$5)),$D$9*((O1687^2-O1686^2)/(2*$I$5)))+($D$10*(ABS(I1687)/90)*(MAX(O1686^2,O1687^2)/(2*$I$5))))-Q1687,0))</f>
        <v/>
      </c>
      <c r="V1687">
        <f>IF($D$20=0,1,IFERROR(IF(ROUND(S1687,3)=1,1,IF(AND(ABS(U1687)&lt;$D$19,S1687&gt;1),1,0)),0))</f>
        <v/>
      </c>
      <c r="W1687">
        <f>IF($D$20=0,IFERROR(W1688,MAX($D$16,POWER((ABS(K1687)^2)/($I$5*MAX(F1687,0.1)^2),1/3))),IF(IFERROR(AG1688,0)=0,IFERROR(W1688,MAX($D$16,POWER((ABS(K1687)^2)/($I$5*MAX(F1687,0.1)^2),1/3))),IF(OR(IFERROR(W1687,0)=0,IFERROR(AD1688,0)&gt;1),MAX($D$16,POWER((ABS(K1687)^2)/($I$5*MAX(F1687,0.1)^2),1/3)),IF(IFERROR(AF1687,0)&gt;0,MAX($D$16,IFERROR(W1687,0)+((IFERROR(AF1687,0))*$D$18*IF((IFERROR(AD1687,0))&lt;1,1,-1))),IF(IFERROR(AF1687,0)&lt;0,IF(ABS((MAX($D$16,POWER((ABS(K1687)^2)/($I$5*MAX(F1687,0.1)^2),1/3)))-IFERROR(W1687,0))&gt;$D$19,MAX($D$16,IF((MAX($D$16,POWER((ABS(K1687)^2)/($I$5*MAX(F1687,0.1)^2),1/3)))&gt;IFERROR(W1687,0),MIN((MAX($D$16,POWER((ABS(K1687)^2)/($I$5*MAX(F1687,0.1)^2),1/3))),IFERROR(W1687,0)+(MIN(ABS(IFERROR(AF1687,0))*$D$18,ABS((MAX($D$16,POWER((ABS(K1687)^2)/($I$5*MAX(F1687,0.1)^2),1/3)))-IFERROR(W1687,0))))),MAX((MAX($D$16,POWER((ABS(K1687)^2)/($I$5*MAX(F1687,0.1)^2),1/3))),IFERROR(W1687,0)-(MIN(ABS(IFERROR(AF1687,0))*$D$18,ABS((MAX($D$16,POWER((ABS(K1687)^2)/($I$5*MAX(F1687,0.1)^2),1/3)))-IFERROR(W1687,0))))))),MAX($D$16,POWER((ABS(K1687)^2)/($I$5*MAX(F1687,0.1)^2),1/3))),MAX($D$16,IFERROR(W1687,0)))))))</f>
        <v/>
      </c>
      <c r="X1687">
        <f>((F1687)+(G1687)*(W1687))*(W1687)</f>
        <v/>
      </c>
      <c r="Y1687">
        <f>(((F1687)+(G1687)*(W1687))*(W1687))/MAX((F1687)+2*(W1687)*SQRT(1+(G1687)^2),1E-6)</f>
        <v/>
      </c>
      <c r="Z1687">
        <f>ABS(K1687)/MAX(((F1687)+(G1687)*(W1687))*(W1687),1E-6)</f>
        <v/>
      </c>
      <c r="AA1687">
        <f>E1687+W1687</f>
        <v/>
      </c>
      <c r="AB1687">
        <f>AA1687+((ABS(K1687)/MAX(((F1687)+(G1687)*(W1687))*(W1687),1E-6))^2)/(2*$I$5)</f>
        <v/>
      </c>
      <c r="AC1687">
        <f>((ABS(K1687)*$D$6)/(MAX(((F1687)+(G1687)*(W1687))*(W1687),1E-6)*MAX(((((F1687)+(G1687)*(W1687))*(W1687))/MAX((F1687)+2*(W1687)*SQRT(1+(G1687)^2),1E-6))^(2/3),1E-6)))^2</f>
        <v/>
      </c>
      <c r="AD1687">
        <f>ABS(ABS(K1687)/MAX(((F1687)+(G1687)*(W1687))*(W1687),1E-6))/SQRT($I$5*MAX((((F1687)+(G1687)*(W1687))*(W1687))/MAX((F1687)+2*(G1687)*(W1687),1E-6),1E-6))</f>
        <v/>
      </c>
      <c r="AE1687">
        <f>((F1687)*(W1687)^2)/2+(G1687)*(W1687)^3/3+(ABS(K1687)^2)/($I$5*MAX(((F1687)+(G1687)*(W1687))*(W1687),1E-6))</f>
        <v/>
      </c>
      <c r="AF1687">
        <f>IF($D$20=0,0,IFERROR(AB1688+(((AC1687+AC1688)/2)*J1688)+(IF(Z1687&gt;Z1688,$D$8*((Z1687^2-Z1688^2)/(2*$I$5)),$D$9*((Z1688^2-Z1687^2)/(2*$I$5)))+($D$10*(ABS(I1688)/90)*(MAX(Z1687^2,Z1688^2)/(2*$I$5))))-AB1687,0))</f>
        <v/>
      </c>
      <c r="AG1687">
        <f>IF($D$20=0,1,IFERROR(IF(ROUND(AD1687,3)=1,1,IF(AND(ABS(AF1687)&lt;$D$19,AD1687&lt;1),1,0)),0))</f>
        <v/>
      </c>
      <c r="AH1687">
        <f>IFERROR(IF(V36="Supercritical",MAX($D$16,IFERROR(L1687,MAX($D$16,POWER((ABS(K1687)^2)/($I$5*MAX(F1687,0.1)^2),1/3)))),IF(V36="Subcritical",MAX($D$16,IFERROR(W1687,MAX($D$16,POWER((ABS(K1687)^2)/($I$5*MAX(F1687,0.1)^2),1/3)))),IF(AND(IFERROR(V1687,0)=1,IFERROR(AG1687,0)=1),IF(IFERROR(T1687,-1E99)&gt;=IFERROR(AE1687,-1E99),MAX($D$16,IFERROR(L1687,MAX($D$16,POWER((ABS(K1687)^2)/($I$5*MAX(F1687,0.1)^2),1/3)))),MAX($D$16,IFERROR(W1687,MAX($D$16,POWER((ABS(K1687)^2)/($I$5*MAX(F1687,0.1)^2),1/3))))),IF(IFERROR(V1687,0)=1,MAX($D$16,IFERROR(L1687,MAX($D$16,POWER((ABS(K1687)^2)/($I$5*MAX(F1687,0.1)^2),1/3)))),IF(IFERROR(AG1687,0)=1,MAX($D$16,IFERROR(W1687,MAX($D$16,POWER((ABS(K1687)^2)/($I$5*MAX(F1687,0.1)^2),1/3)))),MAX($D$16,POWER((ABS(K1687)^2)/($I$5*MAX(F1687,0.1)^2),1/3))))))),MAX($D$16,POWER((ABS(K1687)^2)/($I$5*MAX(F1687,0.1)^2),1/3)))</f>
        <v/>
      </c>
      <c r="AI1687">
        <f>E1687+AH1687</f>
        <v/>
      </c>
      <c r="AJ1687">
        <f>AI1687+((ABS(K1687)/MAX(((F1687)+(G1687)*(AH1687))*(AH1687),1E-6))^2)/(2*$I$5)</f>
        <v/>
      </c>
      <c r="AM1687" t="n">
        <v>0</v>
      </c>
      <c r="AN1687" t="n">
        <v>0</v>
      </c>
      <c r="AO1687">
        <f>AM1687+AN1687</f>
        <v/>
      </c>
      <c r="AP1687">
        <f>AP1686+AO1687</f>
        <v/>
      </c>
      <c r="AQ1687">
        <f>ABS(ABS(K1687)/MAX(((F1687)+(G1687)*(AH1687))*(AH1687),1E-6))/SQRT($I$5*MAX((((F1687)+(G1687)*(AH1687))*(AH1687))/MAX((F1687)+2*(G1687)*(AH1687),1E-6),1E-6))</f>
        <v/>
      </c>
      <c r="AR1687">
        <f>IF(AQ1687&lt;1,"Subcritical","Supercritical")</f>
        <v/>
      </c>
      <c r="AS1687">
        <f>((ABS(K1687)*$D$6)/(MAX(((F1687)+(G1687)*(AH1687))*(AH1687),1E-6)*MAX(((((F1687)+(G1687)*(AH1687))*(AH1687))/MAX((F1687)+2*(AH1687)*SQRT(1+(G1687)^2),1E-6))^(2/3),1E-6)))^2</f>
        <v/>
      </c>
    </row>
    <row r="1688">
      <c r="A1688" t="n">
        <v>41</v>
      </c>
      <c r="B1688" t="n">
        <v>39.939</v>
      </c>
      <c r="C1688" t="n">
        <v>616070.616</v>
      </c>
      <c r="D1688" t="n">
        <v>3096577.413</v>
      </c>
      <c r="E1688" t="n">
        <v>624.28</v>
      </c>
      <c r="F1688" t="n">
        <v>3.2</v>
      </c>
      <c r="G1688" t="n">
        <v>0</v>
      </c>
      <c r="H1688" t="inlineStr">
        <is>
          <t>Normal</t>
        </is>
      </c>
      <c r="I1688" t="n">
        <v>0</v>
      </c>
      <c r="J1688">
        <f>B1688-B1687</f>
        <v/>
      </c>
      <c r="K1688">
        <f>K1687+0</f>
        <v/>
      </c>
      <c r="L1688">
        <f>IF($D$20=0,IFERROR(L1687,MAX($D$16,POWER((ABS(K1688)^2)/($I$5*MAX(F1688,0.1)^2),1/3))),IF(IFERROR(V1687,0)=0,IFERROR(L1687,MAX($D$16,POWER((ABS(K1688)^2)/($I$5*MAX(F1688,0.1)^2),1/3))),IF(OR(IFERROR(L1688,0)=0,IFERROR(S1687,0)&lt;1,IFERROR(S1688,0)&lt;1),MAX($D$16,POWER((ABS(K1688)^2)/($I$5*MAX(F1688,0.1)^2),1/3)),IF(IFERROR(U1688,0)&gt;0,MAX($D$16,IFERROR(L1688,0)+((IFERROR(U1688,0))*$D$18*IF((IFERROR(S1688,0))&lt;1,1,-1))),IF(IFERROR(U1688,0)&lt;0,IF(ABS((MAX($D$16,POWER((ABS(K1688)^2)/($I$5*MAX(F1688,0.1)^2),1/3)))-IFERROR(L1688,0))&gt;$D$19,MAX($D$16,IF((MAX($D$16,POWER((ABS(K1688)^2)/($I$5*MAX(F1688,0.1)^2),1/3)))&gt;IFERROR(L1688,0),MIN((MAX($D$16,POWER((ABS(K1688)^2)/($I$5*MAX(F1688,0.1)^2),1/3))),IFERROR(L1688,0)+(MIN(ABS(IFERROR(U1688,0))*$D$18,ABS((MAX($D$16,POWER((ABS(K1688)^2)/($I$5*MAX(F1688,0.1)^2),1/3)))-IFERROR(L1688,0))))),MAX((MAX($D$16,POWER((ABS(K1688)^2)/($I$5*MAX(F1688,0.1)^2),1/3))),IFERROR(L1688,0)-(MIN(ABS(IFERROR(U1688,0))*$D$18,ABS((MAX($D$16,POWER((ABS(K1688)^2)/($I$5*MAX(F1688,0.1)^2),1/3)))-IFERROR(L1688,0))))))),MAX($D$16,POWER((ABS(K1688)^2)/($I$5*MAX(F1688,0.1)^2),1/3))),MAX($D$16,IFERROR(L1688,0)))))))</f>
        <v/>
      </c>
      <c r="M1688">
        <f>((F1688)+(G1688)*(L1688))*(L1688)</f>
        <v/>
      </c>
      <c r="N1688">
        <f>(((F1688)+(G1688)*(L1688))*(L1688))/MAX((F1688)+2*(L1688)*SQRT(1+(G1688)^2),1E-6)</f>
        <v/>
      </c>
      <c r="O1688">
        <f>ABS(K1688)/MAX(((F1688)+(G1688)*(L1688))*(L1688),1E-6)</f>
        <v/>
      </c>
      <c r="P1688">
        <f>E1688+L1688</f>
        <v/>
      </c>
      <c r="Q1688">
        <f>P1688+((ABS(K1688)/MAX(((F1688)+(G1688)*(L1688))*(L1688),1E-6))^2)/(2*$I$5)</f>
        <v/>
      </c>
      <c r="R1688">
        <f>((ABS(K1688)*$D$6)/(MAX(((F1688)+(G1688)*(L1688))*(L1688),1E-6)*MAX(((((F1688)+(G1688)*(L1688))*(L1688))/MAX((F1688)+2*(L1688)*SQRT(1+(G1688)^2),1E-6))^(2/3),1E-6)))^2</f>
        <v/>
      </c>
      <c r="S1688">
        <f>ABS(ABS(K1688)/MAX(((F1688)+(G1688)*(L1688))*(L1688),1E-6))/SQRT($I$5*MAX((((F1688)+(G1688)*(L1688))*(L1688))/MAX((F1688)+2*(G1688)*(L1688),1E-6),1E-6))</f>
        <v/>
      </c>
      <c r="T1688">
        <f>((F1688)*(L1688)^2)/2+(G1688)*(L1688)^3/3+(ABS(K1688)^2)/($I$5*MAX(((F1688)+(G1688)*(L1688))*(L1688),1E-6))</f>
        <v/>
      </c>
      <c r="U1688">
        <f>IF($D$20=0,0,IFERROR(Q1687-(((R1687+R1688)/2)*J1688)-(IF(O1687&gt;O1688,$D$8*((O1687^2-O1688^2)/(2*$I$5)),$D$9*((O1688^2-O1687^2)/(2*$I$5)))+($D$10*(ABS(I1688)/90)*(MAX(O1687^2,O1688^2)/(2*$I$5))))-Q1688,0))</f>
        <v/>
      </c>
      <c r="V1688">
        <f>IF($D$20=0,1,IFERROR(IF(ROUND(S1688,3)=1,1,IF(AND(ABS(U1688)&lt;$D$19,S1688&gt;1),1,0)),0))</f>
        <v/>
      </c>
      <c r="W1688">
        <f>IF($D$20=0,IFERROR(W1689,MAX($D$16,POWER((ABS(K1688)^2)/($I$5*MAX(F1688,0.1)^2),1/3))),IF(IFERROR(AG1689,0)=0,IFERROR(W1689,MAX($D$16,POWER((ABS(K1688)^2)/($I$5*MAX(F1688,0.1)^2),1/3))),IF(OR(IFERROR(W1688,0)=0,IFERROR(AD1689,0)&gt;1),MAX($D$16,POWER((ABS(K1688)^2)/($I$5*MAX(F1688,0.1)^2),1/3)),IF(IFERROR(AF1688,0)&gt;0,MAX($D$16,IFERROR(W1688,0)+((IFERROR(AF1688,0))*$D$18*IF((IFERROR(AD1688,0))&lt;1,1,-1))),IF(IFERROR(AF1688,0)&lt;0,IF(ABS((MAX($D$16,POWER((ABS(K1688)^2)/($I$5*MAX(F1688,0.1)^2),1/3)))-IFERROR(W1688,0))&gt;$D$19,MAX($D$16,IF((MAX($D$16,POWER((ABS(K1688)^2)/($I$5*MAX(F1688,0.1)^2),1/3)))&gt;IFERROR(W1688,0),MIN((MAX($D$16,POWER((ABS(K1688)^2)/($I$5*MAX(F1688,0.1)^2),1/3))),IFERROR(W1688,0)+(MIN(ABS(IFERROR(AF1688,0))*$D$18,ABS((MAX($D$16,POWER((ABS(K1688)^2)/($I$5*MAX(F1688,0.1)^2),1/3)))-IFERROR(W1688,0))))),MAX((MAX($D$16,POWER((ABS(K1688)^2)/($I$5*MAX(F1688,0.1)^2),1/3))),IFERROR(W1688,0)-(MIN(ABS(IFERROR(AF1688,0))*$D$18,ABS((MAX($D$16,POWER((ABS(K1688)^2)/($I$5*MAX(F1688,0.1)^2),1/3)))-IFERROR(W1688,0))))))),MAX($D$16,POWER((ABS(K1688)^2)/($I$5*MAX(F1688,0.1)^2),1/3))),MAX($D$16,IFERROR(W1688,0)))))))</f>
        <v/>
      </c>
      <c r="X1688">
        <f>((F1688)+(G1688)*(W1688))*(W1688)</f>
        <v/>
      </c>
      <c r="Y1688">
        <f>(((F1688)+(G1688)*(W1688))*(W1688))/MAX((F1688)+2*(W1688)*SQRT(1+(G1688)^2),1E-6)</f>
        <v/>
      </c>
      <c r="Z1688">
        <f>ABS(K1688)/MAX(((F1688)+(G1688)*(W1688))*(W1688),1E-6)</f>
        <v/>
      </c>
      <c r="AA1688">
        <f>E1688+W1688</f>
        <v/>
      </c>
      <c r="AB1688">
        <f>AA1688+((ABS(K1688)/MAX(((F1688)+(G1688)*(W1688))*(W1688),1E-6))^2)/(2*$I$5)</f>
        <v/>
      </c>
      <c r="AC1688">
        <f>((ABS(K1688)*$D$6)/(MAX(((F1688)+(G1688)*(W1688))*(W1688),1E-6)*MAX(((((F1688)+(G1688)*(W1688))*(W1688))/MAX((F1688)+2*(W1688)*SQRT(1+(G1688)^2),1E-6))^(2/3),1E-6)))^2</f>
        <v/>
      </c>
      <c r="AD1688">
        <f>ABS(ABS(K1688)/MAX(((F1688)+(G1688)*(W1688))*(W1688),1E-6))/SQRT($I$5*MAX((((F1688)+(G1688)*(W1688))*(W1688))/MAX((F1688)+2*(G1688)*(W1688),1E-6),1E-6))</f>
        <v/>
      </c>
      <c r="AE1688">
        <f>((F1688)*(W1688)^2)/2+(G1688)*(W1688)^3/3+(ABS(K1688)^2)/($I$5*MAX(((F1688)+(G1688)*(W1688))*(W1688),1E-6))</f>
        <v/>
      </c>
      <c r="AF1688">
        <f>IF($D$20=0,0,IFERROR(AB1689+(((AC1688+AC1689)/2)*J1689)+(IF(Z1688&gt;Z1689,$D$8*((Z1688^2-Z1689^2)/(2*$I$5)),$D$9*((Z1689^2-Z1688^2)/(2*$I$5)))+($D$10*(ABS(I1689)/90)*(MAX(Z1688^2,Z1689^2)/(2*$I$5))))-AB1688,0))</f>
        <v/>
      </c>
      <c r="AG1688">
        <f>IF($D$20=0,1,IFERROR(IF(ROUND(AD1688,3)=1,1,IF(AND(ABS(AF1688)&lt;$D$19,AD1688&lt;1),1,0)),0))</f>
        <v/>
      </c>
      <c r="AH1688">
        <f>IFERROR(IF(V36="Supercritical",MAX($D$16,IFERROR(L1688,MAX($D$16,POWER((ABS(K1688)^2)/($I$5*MAX(F1688,0.1)^2),1/3)))),IF(V36="Subcritical",MAX($D$16,IFERROR(W1688,MAX($D$16,POWER((ABS(K1688)^2)/($I$5*MAX(F1688,0.1)^2),1/3)))),IF(AND(IFERROR(V1688,0)=1,IFERROR(AG1688,0)=1),IF(IFERROR(T1688,-1E99)&gt;=IFERROR(AE1688,-1E99),MAX($D$16,IFERROR(L1688,MAX($D$16,POWER((ABS(K1688)^2)/($I$5*MAX(F1688,0.1)^2),1/3)))),MAX($D$16,IFERROR(W1688,MAX($D$16,POWER((ABS(K1688)^2)/($I$5*MAX(F1688,0.1)^2),1/3))))),IF(IFERROR(V1688,0)=1,MAX($D$16,IFERROR(L1688,MAX($D$16,POWER((ABS(K1688)^2)/($I$5*MAX(F1688,0.1)^2),1/3)))),IF(IFERROR(AG1688,0)=1,MAX($D$16,IFERROR(W1688,MAX($D$16,POWER((ABS(K1688)^2)/($I$5*MAX(F1688,0.1)^2),1/3)))),MAX($D$16,POWER((ABS(K1688)^2)/($I$5*MAX(F1688,0.1)^2),1/3))))))),MAX($D$16,POWER((ABS(K1688)^2)/($I$5*MAX(F1688,0.1)^2),1/3)))</f>
        <v/>
      </c>
      <c r="AI1688">
        <f>E1688+AH1688</f>
        <v/>
      </c>
      <c r="AJ1688">
        <f>AI1688+((ABS(K1688)/MAX(((F1688)+(G1688)*(AH1688))*(AH1688),1E-6))^2)/(2*$I$5)</f>
        <v/>
      </c>
      <c r="AM1688" t="n">
        <v>0</v>
      </c>
      <c r="AN1688" t="n">
        <v>0</v>
      </c>
      <c r="AO1688">
        <f>AM1688+AN1688</f>
        <v/>
      </c>
      <c r="AP1688">
        <f>AP1687+AO1688</f>
        <v/>
      </c>
      <c r="AQ1688">
        <f>ABS(ABS(K1688)/MAX(((F1688)+(G1688)*(AH1688))*(AH1688),1E-6))/SQRT($I$5*MAX((((F1688)+(G1688)*(AH1688))*(AH1688))/MAX((F1688)+2*(G1688)*(AH1688),1E-6),1E-6))</f>
        <v/>
      </c>
      <c r="AR1688">
        <f>IF(AQ1688&lt;1,"Subcritical","Supercritical")</f>
        <v/>
      </c>
      <c r="AS1688">
        <f>((ABS(K1688)*$D$6)/(MAX(((F1688)+(G1688)*(AH1688))*(AH1688),1E-6)*MAX(((((F1688)+(G1688)*(AH1688))*(AH1688))/MAX((F1688)+2*(AH1688)*SQRT(1+(G1688)^2),1E-6))^(2/3),1E-6)))^2</f>
        <v/>
      </c>
    </row>
    <row r="1689">
      <c r="A1689" t="n">
        <v>42</v>
      </c>
      <c r="B1689" t="n">
        <v>40.939</v>
      </c>
      <c r="C1689" t="n">
        <v>616070.61</v>
      </c>
      <c r="D1689" t="n">
        <v>3096576.413</v>
      </c>
      <c r="E1689" t="n">
        <v>623.9</v>
      </c>
      <c r="F1689" t="n">
        <v>3.2</v>
      </c>
      <c r="G1689" t="n">
        <v>0</v>
      </c>
      <c r="H1689" t="inlineStr">
        <is>
          <t>Normal</t>
        </is>
      </c>
      <c r="I1689" t="n">
        <v>0</v>
      </c>
      <c r="J1689">
        <f>B1689-B1688</f>
        <v/>
      </c>
      <c r="K1689">
        <f>K1688+0</f>
        <v/>
      </c>
      <c r="L1689">
        <f>IF($D$20=0,IFERROR(L1688,MAX($D$16,POWER((ABS(K1689)^2)/($I$5*MAX(F1689,0.1)^2),1/3))),IF(IFERROR(V1688,0)=0,IFERROR(L1688,MAX($D$16,POWER((ABS(K1689)^2)/($I$5*MAX(F1689,0.1)^2),1/3))),IF(OR(IFERROR(L1689,0)=0,IFERROR(S1688,0)&lt;1,IFERROR(S1689,0)&lt;1),MAX($D$16,POWER((ABS(K1689)^2)/($I$5*MAX(F1689,0.1)^2),1/3)),IF(IFERROR(U1689,0)&gt;0,MAX($D$16,IFERROR(L1689,0)+((IFERROR(U1689,0))*$D$18*IF((IFERROR(S1689,0))&lt;1,1,-1))),IF(IFERROR(U1689,0)&lt;0,IF(ABS((MAX($D$16,POWER((ABS(K1689)^2)/($I$5*MAX(F1689,0.1)^2),1/3)))-IFERROR(L1689,0))&gt;$D$19,MAX($D$16,IF((MAX($D$16,POWER((ABS(K1689)^2)/($I$5*MAX(F1689,0.1)^2),1/3)))&gt;IFERROR(L1689,0),MIN((MAX($D$16,POWER((ABS(K1689)^2)/($I$5*MAX(F1689,0.1)^2),1/3))),IFERROR(L1689,0)+(MIN(ABS(IFERROR(U1689,0))*$D$18,ABS((MAX($D$16,POWER((ABS(K1689)^2)/($I$5*MAX(F1689,0.1)^2),1/3)))-IFERROR(L1689,0))))),MAX((MAX($D$16,POWER((ABS(K1689)^2)/($I$5*MAX(F1689,0.1)^2),1/3))),IFERROR(L1689,0)-(MIN(ABS(IFERROR(U1689,0))*$D$18,ABS((MAX($D$16,POWER((ABS(K1689)^2)/($I$5*MAX(F1689,0.1)^2),1/3)))-IFERROR(L1689,0))))))),MAX($D$16,POWER((ABS(K1689)^2)/($I$5*MAX(F1689,0.1)^2),1/3))),MAX($D$16,IFERROR(L1689,0)))))))</f>
        <v/>
      </c>
      <c r="M1689">
        <f>((F1689)+(G1689)*(L1689))*(L1689)</f>
        <v/>
      </c>
      <c r="N1689">
        <f>(((F1689)+(G1689)*(L1689))*(L1689))/MAX((F1689)+2*(L1689)*SQRT(1+(G1689)^2),1E-6)</f>
        <v/>
      </c>
      <c r="O1689">
        <f>ABS(K1689)/MAX(((F1689)+(G1689)*(L1689))*(L1689),1E-6)</f>
        <v/>
      </c>
      <c r="P1689">
        <f>E1689+L1689</f>
        <v/>
      </c>
      <c r="Q1689">
        <f>P1689+((ABS(K1689)/MAX(((F1689)+(G1689)*(L1689))*(L1689),1E-6))^2)/(2*$I$5)</f>
        <v/>
      </c>
      <c r="R1689">
        <f>((ABS(K1689)*$D$6)/(MAX(((F1689)+(G1689)*(L1689))*(L1689),1E-6)*MAX(((((F1689)+(G1689)*(L1689))*(L1689))/MAX((F1689)+2*(L1689)*SQRT(1+(G1689)^2),1E-6))^(2/3),1E-6)))^2</f>
        <v/>
      </c>
      <c r="S1689">
        <f>ABS(ABS(K1689)/MAX(((F1689)+(G1689)*(L1689))*(L1689),1E-6))/SQRT($I$5*MAX((((F1689)+(G1689)*(L1689))*(L1689))/MAX((F1689)+2*(G1689)*(L1689),1E-6),1E-6))</f>
        <v/>
      </c>
      <c r="T1689">
        <f>((F1689)*(L1689)^2)/2+(G1689)*(L1689)^3/3+(ABS(K1689)^2)/($I$5*MAX(((F1689)+(G1689)*(L1689))*(L1689),1E-6))</f>
        <v/>
      </c>
      <c r="U1689">
        <f>IF($D$20=0,0,IFERROR(Q1688-(((R1688+R1689)/2)*J1689)-(IF(O1688&gt;O1689,$D$8*((O1688^2-O1689^2)/(2*$I$5)),$D$9*((O1689^2-O1688^2)/(2*$I$5)))+($D$10*(ABS(I1689)/90)*(MAX(O1688^2,O1689^2)/(2*$I$5))))-Q1689,0))</f>
        <v/>
      </c>
      <c r="V1689">
        <f>IF($D$20=0,1,IFERROR(IF(ROUND(S1689,3)=1,1,IF(AND(ABS(U1689)&lt;$D$19,S1689&gt;1),1,0)),0))</f>
        <v/>
      </c>
      <c r="W1689">
        <f>IF($D$20=0,IFERROR(W1690,MAX($D$16,POWER((ABS(K1689)^2)/($I$5*MAX(F1689,0.1)^2),1/3))),IF(IFERROR(AG1690,0)=0,IFERROR(W1690,MAX($D$16,POWER((ABS(K1689)^2)/($I$5*MAX(F1689,0.1)^2),1/3))),IF(OR(IFERROR(W1689,0)=0,IFERROR(AD1690,0)&gt;1),MAX($D$16,POWER((ABS(K1689)^2)/($I$5*MAX(F1689,0.1)^2),1/3)),IF(IFERROR(AF1689,0)&gt;0,MAX($D$16,IFERROR(W1689,0)+((IFERROR(AF1689,0))*$D$18*IF((IFERROR(AD1689,0))&lt;1,1,-1))),IF(IFERROR(AF1689,0)&lt;0,IF(ABS((MAX($D$16,POWER((ABS(K1689)^2)/($I$5*MAX(F1689,0.1)^2),1/3)))-IFERROR(W1689,0))&gt;$D$19,MAX($D$16,IF((MAX($D$16,POWER((ABS(K1689)^2)/($I$5*MAX(F1689,0.1)^2),1/3)))&gt;IFERROR(W1689,0),MIN((MAX($D$16,POWER((ABS(K1689)^2)/($I$5*MAX(F1689,0.1)^2),1/3))),IFERROR(W1689,0)+(MIN(ABS(IFERROR(AF1689,0))*$D$18,ABS((MAX($D$16,POWER((ABS(K1689)^2)/($I$5*MAX(F1689,0.1)^2),1/3)))-IFERROR(W1689,0))))),MAX((MAX($D$16,POWER((ABS(K1689)^2)/($I$5*MAX(F1689,0.1)^2),1/3))),IFERROR(W1689,0)-(MIN(ABS(IFERROR(AF1689,0))*$D$18,ABS((MAX($D$16,POWER((ABS(K1689)^2)/($I$5*MAX(F1689,0.1)^2),1/3)))-IFERROR(W1689,0))))))),MAX($D$16,POWER((ABS(K1689)^2)/($I$5*MAX(F1689,0.1)^2),1/3))),MAX($D$16,IFERROR(W1689,0)))))))</f>
        <v/>
      </c>
      <c r="X1689">
        <f>((F1689)+(G1689)*(W1689))*(W1689)</f>
        <v/>
      </c>
      <c r="Y1689">
        <f>(((F1689)+(G1689)*(W1689))*(W1689))/MAX((F1689)+2*(W1689)*SQRT(1+(G1689)^2),1E-6)</f>
        <v/>
      </c>
      <c r="Z1689">
        <f>ABS(K1689)/MAX(((F1689)+(G1689)*(W1689))*(W1689),1E-6)</f>
        <v/>
      </c>
      <c r="AA1689">
        <f>E1689+W1689</f>
        <v/>
      </c>
      <c r="AB1689">
        <f>AA1689+((ABS(K1689)/MAX(((F1689)+(G1689)*(W1689))*(W1689),1E-6))^2)/(2*$I$5)</f>
        <v/>
      </c>
      <c r="AC1689">
        <f>((ABS(K1689)*$D$6)/(MAX(((F1689)+(G1689)*(W1689))*(W1689),1E-6)*MAX(((((F1689)+(G1689)*(W1689))*(W1689))/MAX((F1689)+2*(W1689)*SQRT(1+(G1689)^2),1E-6))^(2/3),1E-6)))^2</f>
        <v/>
      </c>
      <c r="AD1689">
        <f>ABS(ABS(K1689)/MAX(((F1689)+(G1689)*(W1689))*(W1689),1E-6))/SQRT($I$5*MAX((((F1689)+(G1689)*(W1689))*(W1689))/MAX((F1689)+2*(G1689)*(W1689),1E-6),1E-6))</f>
        <v/>
      </c>
      <c r="AE1689">
        <f>((F1689)*(W1689)^2)/2+(G1689)*(W1689)^3/3+(ABS(K1689)^2)/($I$5*MAX(((F1689)+(G1689)*(W1689))*(W1689),1E-6))</f>
        <v/>
      </c>
      <c r="AF1689">
        <f>IF($D$20=0,0,IFERROR(AB1690+(((AC1689+AC1690)/2)*J1690)+(IF(Z1689&gt;Z1690,$D$8*((Z1689^2-Z1690^2)/(2*$I$5)),$D$9*((Z1690^2-Z1689^2)/(2*$I$5)))+($D$10*(ABS(I1690)/90)*(MAX(Z1689^2,Z1690^2)/(2*$I$5))))-AB1689,0))</f>
        <v/>
      </c>
      <c r="AG1689">
        <f>IF($D$20=0,1,IFERROR(IF(ROUND(AD1689,3)=1,1,IF(AND(ABS(AF1689)&lt;$D$19,AD1689&lt;1),1,0)),0))</f>
        <v/>
      </c>
      <c r="AH1689">
        <f>IFERROR(IF(V36="Supercritical",MAX($D$16,IFERROR(L1689,MAX($D$16,POWER((ABS(K1689)^2)/($I$5*MAX(F1689,0.1)^2),1/3)))),IF(V36="Subcritical",MAX($D$16,IFERROR(W1689,MAX($D$16,POWER((ABS(K1689)^2)/($I$5*MAX(F1689,0.1)^2),1/3)))),IF(AND(IFERROR(V1689,0)=1,IFERROR(AG1689,0)=1),IF(IFERROR(T1689,-1E99)&gt;=IFERROR(AE1689,-1E99),MAX($D$16,IFERROR(L1689,MAX($D$16,POWER((ABS(K1689)^2)/($I$5*MAX(F1689,0.1)^2),1/3)))),MAX($D$16,IFERROR(W1689,MAX($D$16,POWER((ABS(K1689)^2)/($I$5*MAX(F1689,0.1)^2),1/3))))),IF(IFERROR(V1689,0)=1,MAX($D$16,IFERROR(L1689,MAX($D$16,POWER((ABS(K1689)^2)/($I$5*MAX(F1689,0.1)^2),1/3)))),IF(IFERROR(AG1689,0)=1,MAX($D$16,IFERROR(W1689,MAX($D$16,POWER((ABS(K1689)^2)/($I$5*MAX(F1689,0.1)^2),1/3)))),MAX($D$16,POWER((ABS(K1689)^2)/($I$5*MAX(F1689,0.1)^2),1/3))))))),MAX($D$16,POWER((ABS(K1689)^2)/($I$5*MAX(F1689,0.1)^2),1/3)))</f>
        <v/>
      </c>
      <c r="AI1689">
        <f>E1689+AH1689</f>
        <v/>
      </c>
      <c r="AJ1689">
        <f>AI1689+((ABS(K1689)/MAX(((F1689)+(G1689)*(AH1689))*(AH1689),1E-6))^2)/(2*$I$5)</f>
        <v/>
      </c>
      <c r="AM1689" t="n">
        <v>0</v>
      </c>
      <c r="AN1689" t="n">
        <v>0</v>
      </c>
      <c r="AO1689">
        <f>AM1689+AN1689</f>
        <v/>
      </c>
      <c r="AP1689">
        <f>AP1688+AO1689</f>
        <v/>
      </c>
      <c r="AQ1689">
        <f>ABS(ABS(K1689)/MAX(((F1689)+(G1689)*(AH1689))*(AH1689),1E-6))/SQRT($I$5*MAX((((F1689)+(G1689)*(AH1689))*(AH1689))/MAX((F1689)+2*(G1689)*(AH1689),1E-6),1E-6))</f>
        <v/>
      </c>
      <c r="AR1689">
        <f>IF(AQ1689&lt;1,"Subcritical","Supercritical")</f>
        <v/>
      </c>
      <c r="AS1689">
        <f>((ABS(K1689)*$D$6)/(MAX(((F1689)+(G1689)*(AH1689))*(AH1689),1E-6)*MAX(((((F1689)+(G1689)*(AH1689))*(AH1689))/MAX((F1689)+2*(AH1689)*SQRT(1+(G1689)^2),1E-6))^(2/3),1E-6)))^2</f>
        <v/>
      </c>
    </row>
    <row r="1690">
      <c r="A1690" t="n">
        <v>43</v>
      </c>
      <c r="B1690" t="n">
        <v>41.939</v>
      </c>
      <c r="C1690" t="n">
        <v>616070.6040000001</v>
      </c>
      <c r="D1690" t="n">
        <v>3096575.413</v>
      </c>
      <c r="E1690" t="n">
        <v>623.52</v>
      </c>
      <c r="F1690" t="n">
        <v>3.2</v>
      </c>
      <c r="G1690" t="n">
        <v>0</v>
      </c>
      <c r="H1690" t="inlineStr">
        <is>
          <t>Normal</t>
        </is>
      </c>
      <c r="I1690" t="n">
        <v>0.057</v>
      </c>
      <c r="J1690">
        <f>B1690-B1689</f>
        <v/>
      </c>
      <c r="K1690">
        <f>K1689+0</f>
        <v/>
      </c>
      <c r="L1690">
        <f>IF($D$20=0,IFERROR(L1689,MAX($D$16,POWER((ABS(K1690)^2)/($I$5*MAX(F1690,0.1)^2),1/3))),IF(IFERROR(V1689,0)=0,IFERROR(L1689,MAX($D$16,POWER((ABS(K1690)^2)/($I$5*MAX(F1690,0.1)^2),1/3))),IF(OR(IFERROR(L1690,0)=0,IFERROR(S1689,0)&lt;1,IFERROR(S1690,0)&lt;1),MAX($D$16,POWER((ABS(K1690)^2)/($I$5*MAX(F1690,0.1)^2),1/3)),IF(IFERROR(U1690,0)&gt;0,MAX($D$16,IFERROR(L1690,0)+((IFERROR(U1690,0))*$D$18*IF((IFERROR(S1690,0))&lt;1,1,-1))),IF(IFERROR(U1690,0)&lt;0,IF(ABS((MAX($D$16,POWER((ABS(K1690)^2)/($I$5*MAX(F1690,0.1)^2),1/3)))-IFERROR(L1690,0))&gt;$D$19,MAX($D$16,IF((MAX($D$16,POWER((ABS(K1690)^2)/($I$5*MAX(F1690,0.1)^2),1/3)))&gt;IFERROR(L1690,0),MIN((MAX($D$16,POWER((ABS(K1690)^2)/($I$5*MAX(F1690,0.1)^2),1/3))),IFERROR(L1690,0)+(MIN(ABS(IFERROR(U1690,0))*$D$18,ABS((MAX($D$16,POWER((ABS(K1690)^2)/($I$5*MAX(F1690,0.1)^2),1/3)))-IFERROR(L1690,0))))),MAX((MAX($D$16,POWER((ABS(K1690)^2)/($I$5*MAX(F1690,0.1)^2),1/3))),IFERROR(L1690,0)-(MIN(ABS(IFERROR(U1690,0))*$D$18,ABS((MAX($D$16,POWER((ABS(K1690)^2)/($I$5*MAX(F1690,0.1)^2),1/3)))-IFERROR(L1690,0))))))),MAX($D$16,POWER((ABS(K1690)^2)/($I$5*MAX(F1690,0.1)^2),1/3))),MAX($D$16,IFERROR(L1690,0)))))))</f>
        <v/>
      </c>
      <c r="M1690">
        <f>((F1690)+(G1690)*(L1690))*(L1690)</f>
        <v/>
      </c>
      <c r="N1690">
        <f>(((F1690)+(G1690)*(L1690))*(L1690))/MAX((F1690)+2*(L1690)*SQRT(1+(G1690)^2),1E-6)</f>
        <v/>
      </c>
      <c r="O1690">
        <f>ABS(K1690)/MAX(((F1690)+(G1690)*(L1690))*(L1690),1E-6)</f>
        <v/>
      </c>
      <c r="P1690">
        <f>E1690+L1690</f>
        <v/>
      </c>
      <c r="Q1690">
        <f>P1690+((ABS(K1690)/MAX(((F1690)+(G1690)*(L1690))*(L1690),1E-6))^2)/(2*$I$5)</f>
        <v/>
      </c>
      <c r="R1690">
        <f>((ABS(K1690)*$D$6)/(MAX(((F1690)+(G1690)*(L1690))*(L1690),1E-6)*MAX(((((F1690)+(G1690)*(L1690))*(L1690))/MAX((F1690)+2*(L1690)*SQRT(1+(G1690)^2),1E-6))^(2/3),1E-6)))^2</f>
        <v/>
      </c>
      <c r="S1690">
        <f>ABS(ABS(K1690)/MAX(((F1690)+(G1690)*(L1690))*(L1690),1E-6))/SQRT($I$5*MAX((((F1690)+(G1690)*(L1690))*(L1690))/MAX((F1690)+2*(G1690)*(L1690),1E-6),1E-6))</f>
        <v/>
      </c>
      <c r="T1690">
        <f>((F1690)*(L1690)^2)/2+(G1690)*(L1690)^3/3+(ABS(K1690)^2)/($I$5*MAX(((F1690)+(G1690)*(L1690))*(L1690),1E-6))</f>
        <v/>
      </c>
      <c r="U1690">
        <f>IF($D$20=0,0,IFERROR(Q1689-(((R1689+R1690)/2)*J1690)-(IF(O1689&gt;O1690,$D$8*((O1689^2-O1690^2)/(2*$I$5)),$D$9*((O1690^2-O1689^2)/(2*$I$5)))+($D$10*(ABS(I1690)/90)*(MAX(O1689^2,O1690^2)/(2*$I$5))))-Q1690,0))</f>
        <v/>
      </c>
      <c r="V1690">
        <f>IF($D$20=0,1,IFERROR(IF(ROUND(S1690,3)=1,1,IF(AND(ABS(U1690)&lt;$D$19,S1690&gt;1),1,0)),0))</f>
        <v/>
      </c>
      <c r="W1690">
        <f>IF($D$20=0,IFERROR(W1691,MAX($D$16,POWER((ABS(K1690)^2)/($I$5*MAX(F1690,0.1)^2),1/3))),IF(IFERROR(AG1691,0)=0,IFERROR(W1691,MAX($D$16,POWER((ABS(K1690)^2)/($I$5*MAX(F1690,0.1)^2),1/3))),IF(OR(IFERROR(W1690,0)=0,IFERROR(AD1691,0)&gt;1),MAX($D$16,POWER((ABS(K1690)^2)/($I$5*MAX(F1690,0.1)^2),1/3)),IF(IFERROR(AF1690,0)&gt;0,MAX($D$16,IFERROR(W1690,0)+((IFERROR(AF1690,0))*$D$18*IF((IFERROR(AD1690,0))&lt;1,1,-1))),IF(IFERROR(AF1690,0)&lt;0,IF(ABS((MAX($D$16,POWER((ABS(K1690)^2)/($I$5*MAX(F1690,0.1)^2),1/3)))-IFERROR(W1690,0))&gt;$D$19,MAX($D$16,IF((MAX($D$16,POWER((ABS(K1690)^2)/($I$5*MAX(F1690,0.1)^2),1/3)))&gt;IFERROR(W1690,0),MIN((MAX($D$16,POWER((ABS(K1690)^2)/($I$5*MAX(F1690,0.1)^2),1/3))),IFERROR(W1690,0)+(MIN(ABS(IFERROR(AF1690,0))*$D$18,ABS((MAX($D$16,POWER((ABS(K1690)^2)/($I$5*MAX(F1690,0.1)^2),1/3)))-IFERROR(W1690,0))))),MAX((MAX($D$16,POWER((ABS(K1690)^2)/($I$5*MAX(F1690,0.1)^2),1/3))),IFERROR(W1690,0)-(MIN(ABS(IFERROR(AF1690,0))*$D$18,ABS((MAX($D$16,POWER((ABS(K1690)^2)/($I$5*MAX(F1690,0.1)^2),1/3)))-IFERROR(W1690,0))))))),MAX($D$16,POWER((ABS(K1690)^2)/($I$5*MAX(F1690,0.1)^2),1/3))),MAX($D$16,IFERROR(W1690,0)))))))</f>
        <v/>
      </c>
      <c r="X1690">
        <f>((F1690)+(G1690)*(W1690))*(W1690)</f>
        <v/>
      </c>
      <c r="Y1690">
        <f>(((F1690)+(G1690)*(W1690))*(W1690))/MAX((F1690)+2*(W1690)*SQRT(1+(G1690)^2),1E-6)</f>
        <v/>
      </c>
      <c r="Z1690">
        <f>ABS(K1690)/MAX(((F1690)+(G1690)*(W1690))*(W1690),1E-6)</f>
        <v/>
      </c>
      <c r="AA1690">
        <f>E1690+W1690</f>
        <v/>
      </c>
      <c r="AB1690">
        <f>AA1690+((ABS(K1690)/MAX(((F1690)+(G1690)*(W1690))*(W1690),1E-6))^2)/(2*$I$5)</f>
        <v/>
      </c>
      <c r="AC1690">
        <f>((ABS(K1690)*$D$6)/(MAX(((F1690)+(G1690)*(W1690))*(W1690),1E-6)*MAX(((((F1690)+(G1690)*(W1690))*(W1690))/MAX((F1690)+2*(W1690)*SQRT(1+(G1690)^2),1E-6))^(2/3),1E-6)))^2</f>
        <v/>
      </c>
      <c r="AD1690">
        <f>ABS(ABS(K1690)/MAX(((F1690)+(G1690)*(W1690))*(W1690),1E-6))/SQRT($I$5*MAX((((F1690)+(G1690)*(W1690))*(W1690))/MAX((F1690)+2*(G1690)*(W1690),1E-6),1E-6))</f>
        <v/>
      </c>
      <c r="AE1690">
        <f>((F1690)*(W1690)^2)/2+(G1690)*(W1690)^3/3+(ABS(K1690)^2)/($I$5*MAX(((F1690)+(G1690)*(W1690))*(W1690),1E-6))</f>
        <v/>
      </c>
      <c r="AF1690">
        <f>IF($D$20=0,0,IFERROR(AB1691+(((AC1690+AC1691)/2)*J1691)+(IF(Z1690&gt;Z1691,$D$8*((Z1690^2-Z1691^2)/(2*$I$5)),$D$9*((Z1691^2-Z1690^2)/(2*$I$5)))+($D$10*(ABS(I1691)/90)*(MAX(Z1690^2,Z1691^2)/(2*$I$5))))-AB1690,0))</f>
        <v/>
      </c>
      <c r="AG1690">
        <f>IF($D$20=0,1,IFERROR(IF(ROUND(AD1690,3)=1,1,IF(AND(ABS(AF1690)&lt;$D$19,AD1690&lt;1),1,0)),0))</f>
        <v/>
      </c>
      <c r="AH1690">
        <f>IFERROR(IF(V36="Supercritical",MAX($D$16,IFERROR(L1690,MAX($D$16,POWER((ABS(K1690)^2)/($I$5*MAX(F1690,0.1)^2),1/3)))),IF(V36="Subcritical",MAX($D$16,IFERROR(W1690,MAX($D$16,POWER((ABS(K1690)^2)/($I$5*MAX(F1690,0.1)^2),1/3)))),IF(AND(IFERROR(V1690,0)=1,IFERROR(AG1690,0)=1),IF(IFERROR(T1690,-1E99)&gt;=IFERROR(AE1690,-1E99),MAX($D$16,IFERROR(L1690,MAX($D$16,POWER((ABS(K1690)^2)/($I$5*MAX(F1690,0.1)^2),1/3)))),MAX($D$16,IFERROR(W1690,MAX($D$16,POWER((ABS(K1690)^2)/($I$5*MAX(F1690,0.1)^2),1/3))))),IF(IFERROR(V1690,0)=1,MAX($D$16,IFERROR(L1690,MAX($D$16,POWER((ABS(K1690)^2)/($I$5*MAX(F1690,0.1)^2),1/3)))),IF(IFERROR(AG1690,0)=1,MAX($D$16,IFERROR(W1690,MAX($D$16,POWER((ABS(K1690)^2)/($I$5*MAX(F1690,0.1)^2),1/3)))),MAX($D$16,POWER((ABS(K1690)^2)/($I$5*MAX(F1690,0.1)^2),1/3))))))),MAX($D$16,POWER((ABS(K1690)^2)/($I$5*MAX(F1690,0.1)^2),1/3)))</f>
        <v/>
      </c>
      <c r="AI1690">
        <f>E1690+AH1690</f>
        <v/>
      </c>
      <c r="AJ1690">
        <f>AI1690+((ABS(K1690)/MAX(((F1690)+(G1690)*(AH1690))*(AH1690),1E-6))^2)/(2*$I$5)</f>
        <v/>
      </c>
      <c r="AM1690" t="n">
        <v>0</v>
      </c>
      <c r="AN1690" t="n">
        <v>0</v>
      </c>
      <c r="AO1690">
        <f>AM1690+AN1690</f>
        <v/>
      </c>
      <c r="AP1690">
        <f>AP1689+AO1690</f>
        <v/>
      </c>
      <c r="AQ1690">
        <f>ABS(ABS(K1690)/MAX(((F1690)+(G1690)*(AH1690))*(AH1690),1E-6))/SQRT($I$5*MAX((((F1690)+(G1690)*(AH1690))*(AH1690))/MAX((F1690)+2*(G1690)*(AH1690),1E-6),1E-6))</f>
        <v/>
      </c>
      <c r="AR1690">
        <f>IF(AQ1690&lt;1,"Subcritical","Supercritical")</f>
        <v/>
      </c>
      <c r="AS1690">
        <f>((ABS(K1690)*$D$6)/(MAX(((F1690)+(G1690)*(AH1690))*(AH1690),1E-6)*MAX(((((F1690)+(G1690)*(AH1690))*(AH1690))/MAX((F1690)+2*(AH1690)*SQRT(1+(G1690)^2),1E-6))^(2/3),1E-6)))^2</f>
        <v/>
      </c>
    </row>
    <row r="1691">
      <c r="A1691" t="n">
        <v>44</v>
      </c>
      <c r="B1691" t="n">
        <v>42.939</v>
      </c>
      <c r="C1691" t="n">
        <v>616070.597</v>
      </c>
      <c r="D1691" t="n">
        <v>3096574.413</v>
      </c>
      <c r="E1691" t="n">
        <v>623.14</v>
      </c>
      <c r="F1691" t="n">
        <v>3.2</v>
      </c>
      <c r="G1691" t="n">
        <v>0</v>
      </c>
      <c r="H1691" t="inlineStr">
        <is>
          <t>Normal</t>
        </is>
      </c>
      <c r="I1691" t="n">
        <v>0.057</v>
      </c>
      <c r="J1691">
        <f>B1691-B1690</f>
        <v/>
      </c>
      <c r="K1691">
        <f>K1690+0</f>
        <v/>
      </c>
      <c r="L1691">
        <f>IF($D$20=0,IFERROR(L1690,MAX($D$16,POWER((ABS(K1691)^2)/($I$5*MAX(F1691,0.1)^2),1/3))),IF(IFERROR(V1690,0)=0,IFERROR(L1690,MAX($D$16,POWER((ABS(K1691)^2)/($I$5*MAX(F1691,0.1)^2),1/3))),IF(OR(IFERROR(L1691,0)=0,IFERROR(S1690,0)&lt;1,IFERROR(S1691,0)&lt;1),MAX($D$16,POWER((ABS(K1691)^2)/($I$5*MAX(F1691,0.1)^2),1/3)),IF(IFERROR(U1691,0)&gt;0,MAX($D$16,IFERROR(L1691,0)+((IFERROR(U1691,0))*$D$18*IF((IFERROR(S1691,0))&lt;1,1,-1))),IF(IFERROR(U1691,0)&lt;0,IF(ABS((MAX($D$16,POWER((ABS(K1691)^2)/($I$5*MAX(F1691,0.1)^2),1/3)))-IFERROR(L1691,0))&gt;$D$19,MAX($D$16,IF((MAX($D$16,POWER((ABS(K1691)^2)/($I$5*MAX(F1691,0.1)^2),1/3)))&gt;IFERROR(L1691,0),MIN((MAX($D$16,POWER((ABS(K1691)^2)/($I$5*MAX(F1691,0.1)^2),1/3))),IFERROR(L1691,0)+(MIN(ABS(IFERROR(U1691,0))*$D$18,ABS((MAX($D$16,POWER((ABS(K1691)^2)/($I$5*MAX(F1691,0.1)^2),1/3)))-IFERROR(L1691,0))))),MAX((MAX($D$16,POWER((ABS(K1691)^2)/($I$5*MAX(F1691,0.1)^2),1/3))),IFERROR(L1691,0)-(MIN(ABS(IFERROR(U1691,0))*$D$18,ABS((MAX($D$16,POWER((ABS(K1691)^2)/($I$5*MAX(F1691,0.1)^2),1/3)))-IFERROR(L1691,0))))))),MAX($D$16,POWER((ABS(K1691)^2)/($I$5*MAX(F1691,0.1)^2),1/3))),MAX($D$16,IFERROR(L1691,0)))))))</f>
        <v/>
      </c>
      <c r="M1691">
        <f>((F1691)+(G1691)*(L1691))*(L1691)</f>
        <v/>
      </c>
      <c r="N1691">
        <f>(((F1691)+(G1691)*(L1691))*(L1691))/MAX((F1691)+2*(L1691)*SQRT(1+(G1691)^2),1E-6)</f>
        <v/>
      </c>
      <c r="O1691">
        <f>ABS(K1691)/MAX(((F1691)+(G1691)*(L1691))*(L1691),1E-6)</f>
        <v/>
      </c>
      <c r="P1691">
        <f>E1691+L1691</f>
        <v/>
      </c>
      <c r="Q1691">
        <f>P1691+((ABS(K1691)/MAX(((F1691)+(G1691)*(L1691))*(L1691),1E-6))^2)/(2*$I$5)</f>
        <v/>
      </c>
      <c r="R1691">
        <f>((ABS(K1691)*$D$6)/(MAX(((F1691)+(G1691)*(L1691))*(L1691),1E-6)*MAX(((((F1691)+(G1691)*(L1691))*(L1691))/MAX((F1691)+2*(L1691)*SQRT(1+(G1691)^2),1E-6))^(2/3),1E-6)))^2</f>
        <v/>
      </c>
      <c r="S1691">
        <f>ABS(ABS(K1691)/MAX(((F1691)+(G1691)*(L1691))*(L1691),1E-6))/SQRT($I$5*MAX((((F1691)+(G1691)*(L1691))*(L1691))/MAX((F1691)+2*(G1691)*(L1691),1E-6),1E-6))</f>
        <v/>
      </c>
      <c r="T1691">
        <f>((F1691)*(L1691)^2)/2+(G1691)*(L1691)^3/3+(ABS(K1691)^2)/($I$5*MAX(((F1691)+(G1691)*(L1691))*(L1691),1E-6))</f>
        <v/>
      </c>
      <c r="U1691">
        <f>IF($D$20=0,0,IFERROR(Q1690-(((R1690+R1691)/2)*J1691)-(IF(O1690&gt;O1691,$D$8*((O1690^2-O1691^2)/(2*$I$5)),$D$9*((O1691^2-O1690^2)/(2*$I$5)))+($D$10*(ABS(I1691)/90)*(MAX(O1690^2,O1691^2)/(2*$I$5))))-Q1691,0))</f>
        <v/>
      </c>
      <c r="V1691">
        <f>IF($D$20=0,1,IFERROR(IF(ROUND(S1691,3)=1,1,IF(AND(ABS(U1691)&lt;$D$19,S1691&gt;1),1,0)),0))</f>
        <v/>
      </c>
      <c r="W1691">
        <f>IF($D$20=0,IFERROR(W1692,MAX($D$16,POWER((ABS(K1691)^2)/($I$5*MAX(F1691,0.1)^2),1/3))),IF(IFERROR(AG1692,0)=0,IFERROR(W1692,MAX($D$16,POWER((ABS(K1691)^2)/($I$5*MAX(F1691,0.1)^2),1/3))),IF(OR(IFERROR(W1691,0)=0,IFERROR(AD1692,0)&gt;1),MAX($D$16,POWER((ABS(K1691)^2)/($I$5*MAX(F1691,0.1)^2),1/3)),IF(IFERROR(AF1691,0)&gt;0,MAX($D$16,IFERROR(W1691,0)+((IFERROR(AF1691,0))*$D$18*IF((IFERROR(AD1691,0))&lt;1,1,-1))),IF(IFERROR(AF1691,0)&lt;0,IF(ABS((MAX($D$16,POWER((ABS(K1691)^2)/($I$5*MAX(F1691,0.1)^2),1/3)))-IFERROR(W1691,0))&gt;$D$19,MAX($D$16,IF((MAX($D$16,POWER((ABS(K1691)^2)/($I$5*MAX(F1691,0.1)^2),1/3)))&gt;IFERROR(W1691,0),MIN((MAX($D$16,POWER((ABS(K1691)^2)/($I$5*MAX(F1691,0.1)^2),1/3))),IFERROR(W1691,0)+(MIN(ABS(IFERROR(AF1691,0))*$D$18,ABS((MAX($D$16,POWER((ABS(K1691)^2)/($I$5*MAX(F1691,0.1)^2),1/3)))-IFERROR(W1691,0))))),MAX((MAX($D$16,POWER((ABS(K1691)^2)/($I$5*MAX(F1691,0.1)^2),1/3))),IFERROR(W1691,0)-(MIN(ABS(IFERROR(AF1691,0))*$D$18,ABS((MAX($D$16,POWER((ABS(K1691)^2)/($I$5*MAX(F1691,0.1)^2),1/3)))-IFERROR(W1691,0))))))),MAX($D$16,POWER((ABS(K1691)^2)/($I$5*MAX(F1691,0.1)^2),1/3))),MAX($D$16,IFERROR(W1691,0)))))))</f>
        <v/>
      </c>
      <c r="X1691">
        <f>((F1691)+(G1691)*(W1691))*(W1691)</f>
        <v/>
      </c>
      <c r="Y1691">
        <f>(((F1691)+(G1691)*(W1691))*(W1691))/MAX((F1691)+2*(W1691)*SQRT(1+(G1691)^2),1E-6)</f>
        <v/>
      </c>
      <c r="Z1691">
        <f>ABS(K1691)/MAX(((F1691)+(G1691)*(W1691))*(W1691),1E-6)</f>
        <v/>
      </c>
      <c r="AA1691">
        <f>E1691+W1691</f>
        <v/>
      </c>
      <c r="AB1691">
        <f>AA1691+((ABS(K1691)/MAX(((F1691)+(G1691)*(W1691))*(W1691),1E-6))^2)/(2*$I$5)</f>
        <v/>
      </c>
      <c r="AC1691">
        <f>((ABS(K1691)*$D$6)/(MAX(((F1691)+(G1691)*(W1691))*(W1691),1E-6)*MAX(((((F1691)+(G1691)*(W1691))*(W1691))/MAX((F1691)+2*(W1691)*SQRT(1+(G1691)^2),1E-6))^(2/3),1E-6)))^2</f>
        <v/>
      </c>
      <c r="AD1691">
        <f>ABS(ABS(K1691)/MAX(((F1691)+(G1691)*(W1691))*(W1691),1E-6))/SQRT($I$5*MAX((((F1691)+(G1691)*(W1691))*(W1691))/MAX((F1691)+2*(G1691)*(W1691),1E-6),1E-6))</f>
        <v/>
      </c>
      <c r="AE1691">
        <f>((F1691)*(W1691)^2)/2+(G1691)*(W1691)^3/3+(ABS(K1691)^2)/($I$5*MAX(((F1691)+(G1691)*(W1691))*(W1691),1E-6))</f>
        <v/>
      </c>
      <c r="AF1691">
        <f>IF($D$20=0,0,IFERROR(AB1692+(((AC1691+AC1692)/2)*J1692)+(IF(Z1691&gt;Z1692,$D$8*((Z1691^2-Z1692^2)/(2*$I$5)),$D$9*((Z1692^2-Z1691^2)/(2*$I$5)))+($D$10*(ABS(I1692)/90)*(MAX(Z1691^2,Z1692^2)/(2*$I$5))))-AB1691,0))</f>
        <v/>
      </c>
      <c r="AG1691">
        <f>IF($D$20=0,1,IFERROR(IF(ROUND(AD1691,3)=1,1,IF(AND(ABS(AF1691)&lt;$D$19,AD1691&lt;1),1,0)),0))</f>
        <v/>
      </c>
      <c r="AH1691">
        <f>IFERROR(IF(V36="Supercritical",MAX($D$16,IFERROR(L1691,MAX($D$16,POWER((ABS(K1691)^2)/($I$5*MAX(F1691,0.1)^2),1/3)))),IF(V36="Subcritical",MAX($D$16,IFERROR(W1691,MAX($D$16,POWER((ABS(K1691)^2)/($I$5*MAX(F1691,0.1)^2),1/3)))),IF(AND(IFERROR(V1691,0)=1,IFERROR(AG1691,0)=1),IF(IFERROR(T1691,-1E99)&gt;=IFERROR(AE1691,-1E99),MAX($D$16,IFERROR(L1691,MAX($D$16,POWER((ABS(K1691)^2)/($I$5*MAX(F1691,0.1)^2),1/3)))),MAX($D$16,IFERROR(W1691,MAX($D$16,POWER((ABS(K1691)^2)/($I$5*MAX(F1691,0.1)^2),1/3))))),IF(IFERROR(V1691,0)=1,MAX($D$16,IFERROR(L1691,MAX($D$16,POWER((ABS(K1691)^2)/($I$5*MAX(F1691,0.1)^2),1/3)))),IF(IFERROR(AG1691,0)=1,MAX($D$16,IFERROR(W1691,MAX($D$16,POWER((ABS(K1691)^2)/($I$5*MAX(F1691,0.1)^2),1/3)))),MAX($D$16,POWER((ABS(K1691)^2)/($I$5*MAX(F1691,0.1)^2),1/3))))))),MAX($D$16,POWER((ABS(K1691)^2)/($I$5*MAX(F1691,0.1)^2),1/3)))</f>
        <v/>
      </c>
      <c r="AI1691">
        <f>E1691+AH1691</f>
        <v/>
      </c>
      <c r="AJ1691">
        <f>AI1691+((ABS(K1691)/MAX(((F1691)+(G1691)*(AH1691))*(AH1691),1E-6))^2)/(2*$I$5)</f>
        <v/>
      </c>
      <c r="AM1691" t="n">
        <v>0</v>
      </c>
      <c r="AN1691" t="n">
        <v>0</v>
      </c>
      <c r="AO1691">
        <f>AM1691+AN1691</f>
        <v/>
      </c>
      <c r="AP1691">
        <f>AP1690+AO1691</f>
        <v/>
      </c>
      <c r="AQ1691">
        <f>ABS(ABS(K1691)/MAX(((F1691)+(G1691)*(AH1691))*(AH1691),1E-6))/SQRT($I$5*MAX((((F1691)+(G1691)*(AH1691))*(AH1691))/MAX((F1691)+2*(G1691)*(AH1691),1E-6),1E-6))</f>
        <v/>
      </c>
      <c r="AR1691">
        <f>IF(AQ1691&lt;1,"Subcritical","Supercritical")</f>
        <v/>
      </c>
      <c r="AS1691">
        <f>((ABS(K1691)*$D$6)/(MAX(((F1691)+(G1691)*(AH1691))*(AH1691),1E-6)*MAX(((((F1691)+(G1691)*(AH1691))*(AH1691))/MAX((F1691)+2*(AH1691)*SQRT(1+(G1691)^2),1E-6))^(2/3),1E-6)))^2</f>
        <v/>
      </c>
    </row>
    <row r="1692">
      <c r="A1692" t="n">
        <v>45</v>
      </c>
      <c r="B1692" t="n">
        <v>43.939</v>
      </c>
      <c r="C1692" t="n">
        <v>616070.591</v>
      </c>
      <c r="D1692" t="n">
        <v>3096573.413</v>
      </c>
      <c r="E1692" t="n">
        <v>622.76</v>
      </c>
      <c r="F1692" t="n">
        <v>3.2</v>
      </c>
      <c r="G1692" t="n">
        <v>0</v>
      </c>
      <c r="H1692" t="inlineStr">
        <is>
          <t>Normal</t>
        </is>
      </c>
      <c r="I1692" t="n">
        <v>0</v>
      </c>
      <c r="J1692">
        <f>B1692-B1691</f>
        <v/>
      </c>
      <c r="K1692">
        <f>K1691+0</f>
        <v/>
      </c>
      <c r="L1692">
        <f>IF($D$20=0,IFERROR(L1691,MAX($D$16,POWER((ABS(K1692)^2)/($I$5*MAX(F1692,0.1)^2),1/3))),IF(IFERROR(V1691,0)=0,IFERROR(L1691,MAX($D$16,POWER((ABS(K1692)^2)/($I$5*MAX(F1692,0.1)^2),1/3))),IF(OR(IFERROR(L1692,0)=0,IFERROR(S1691,0)&lt;1,IFERROR(S1692,0)&lt;1),MAX($D$16,POWER((ABS(K1692)^2)/($I$5*MAX(F1692,0.1)^2),1/3)),IF(IFERROR(U1692,0)&gt;0,MAX($D$16,IFERROR(L1692,0)+((IFERROR(U1692,0))*$D$18*IF((IFERROR(S1692,0))&lt;1,1,-1))),IF(IFERROR(U1692,0)&lt;0,IF(ABS((MAX($D$16,POWER((ABS(K1692)^2)/($I$5*MAX(F1692,0.1)^2),1/3)))-IFERROR(L1692,0))&gt;$D$19,MAX($D$16,IF((MAX($D$16,POWER((ABS(K1692)^2)/($I$5*MAX(F1692,0.1)^2),1/3)))&gt;IFERROR(L1692,0),MIN((MAX($D$16,POWER((ABS(K1692)^2)/($I$5*MAX(F1692,0.1)^2),1/3))),IFERROR(L1692,0)+(MIN(ABS(IFERROR(U1692,0))*$D$18,ABS((MAX($D$16,POWER((ABS(K1692)^2)/($I$5*MAX(F1692,0.1)^2),1/3)))-IFERROR(L1692,0))))),MAX((MAX($D$16,POWER((ABS(K1692)^2)/($I$5*MAX(F1692,0.1)^2),1/3))),IFERROR(L1692,0)-(MIN(ABS(IFERROR(U1692,0))*$D$18,ABS((MAX($D$16,POWER((ABS(K1692)^2)/($I$5*MAX(F1692,0.1)^2),1/3)))-IFERROR(L1692,0))))))),MAX($D$16,POWER((ABS(K1692)^2)/($I$5*MAX(F1692,0.1)^2),1/3))),MAX($D$16,IFERROR(L1692,0)))))))</f>
        <v/>
      </c>
      <c r="M1692">
        <f>((F1692)+(G1692)*(L1692))*(L1692)</f>
        <v/>
      </c>
      <c r="N1692">
        <f>(((F1692)+(G1692)*(L1692))*(L1692))/MAX((F1692)+2*(L1692)*SQRT(1+(G1692)^2),1E-6)</f>
        <v/>
      </c>
      <c r="O1692">
        <f>ABS(K1692)/MAX(((F1692)+(G1692)*(L1692))*(L1692),1E-6)</f>
        <v/>
      </c>
      <c r="P1692">
        <f>E1692+L1692</f>
        <v/>
      </c>
      <c r="Q1692">
        <f>P1692+((ABS(K1692)/MAX(((F1692)+(G1692)*(L1692))*(L1692),1E-6))^2)/(2*$I$5)</f>
        <v/>
      </c>
      <c r="R1692">
        <f>((ABS(K1692)*$D$6)/(MAX(((F1692)+(G1692)*(L1692))*(L1692),1E-6)*MAX(((((F1692)+(G1692)*(L1692))*(L1692))/MAX((F1692)+2*(L1692)*SQRT(1+(G1692)^2),1E-6))^(2/3),1E-6)))^2</f>
        <v/>
      </c>
      <c r="S1692">
        <f>ABS(ABS(K1692)/MAX(((F1692)+(G1692)*(L1692))*(L1692),1E-6))/SQRT($I$5*MAX((((F1692)+(G1692)*(L1692))*(L1692))/MAX((F1692)+2*(G1692)*(L1692),1E-6),1E-6))</f>
        <v/>
      </c>
      <c r="T1692">
        <f>((F1692)*(L1692)^2)/2+(G1692)*(L1692)^3/3+(ABS(K1692)^2)/($I$5*MAX(((F1692)+(G1692)*(L1692))*(L1692),1E-6))</f>
        <v/>
      </c>
      <c r="U1692">
        <f>IF($D$20=0,0,IFERROR(Q1691-(((R1691+R1692)/2)*J1692)-(IF(O1691&gt;O1692,$D$8*((O1691^2-O1692^2)/(2*$I$5)),$D$9*((O1692^2-O1691^2)/(2*$I$5)))+($D$10*(ABS(I1692)/90)*(MAX(O1691^2,O1692^2)/(2*$I$5))))-Q1692,0))</f>
        <v/>
      </c>
      <c r="V1692">
        <f>IF($D$20=0,1,IFERROR(IF(ROUND(S1692,3)=1,1,IF(AND(ABS(U1692)&lt;$D$19,S1692&gt;1),1,0)),0))</f>
        <v/>
      </c>
      <c r="W1692">
        <f>IF($D$20=0,IFERROR(W1693,MAX($D$16,POWER((ABS(K1692)^2)/($I$5*MAX(F1692,0.1)^2),1/3))),IF(IFERROR(AG1693,0)=0,IFERROR(W1693,MAX($D$16,POWER((ABS(K1692)^2)/($I$5*MAX(F1692,0.1)^2),1/3))),IF(OR(IFERROR(W1692,0)=0,IFERROR(AD1693,0)&gt;1),MAX($D$16,POWER((ABS(K1692)^2)/($I$5*MAX(F1692,0.1)^2),1/3)),IF(IFERROR(AF1692,0)&gt;0,MAX($D$16,IFERROR(W1692,0)+((IFERROR(AF1692,0))*$D$18*IF((IFERROR(AD1692,0))&lt;1,1,-1))),IF(IFERROR(AF1692,0)&lt;0,IF(ABS((MAX($D$16,POWER((ABS(K1692)^2)/($I$5*MAX(F1692,0.1)^2),1/3)))-IFERROR(W1692,0))&gt;$D$19,MAX($D$16,IF((MAX($D$16,POWER((ABS(K1692)^2)/($I$5*MAX(F1692,0.1)^2),1/3)))&gt;IFERROR(W1692,0),MIN((MAX($D$16,POWER((ABS(K1692)^2)/($I$5*MAX(F1692,0.1)^2),1/3))),IFERROR(W1692,0)+(MIN(ABS(IFERROR(AF1692,0))*$D$18,ABS((MAX($D$16,POWER((ABS(K1692)^2)/($I$5*MAX(F1692,0.1)^2),1/3)))-IFERROR(W1692,0))))),MAX((MAX($D$16,POWER((ABS(K1692)^2)/($I$5*MAX(F1692,0.1)^2),1/3))),IFERROR(W1692,0)-(MIN(ABS(IFERROR(AF1692,0))*$D$18,ABS((MAX($D$16,POWER((ABS(K1692)^2)/($I$5*MAX(F1692,0.1)^2),1/3)))-IFERROR(W1692,0))))))),MAX($D$16,POWER((ABS(K1692)^2)/($I$5*MAX(F1692,0.1)^2),1/3))),MAX($D$16,IFERROR(W1692,0)))))))</f>
        <v/>
      </c>
      <c r="X1692">
        <f>((F1692)+(G1692)*(W1692))*(W1692)</f>
        <v/>
      </c>
      <c r="Y1692">
        <f>(((F1692)+(G1692)*(W1692))*(W1692))/MAX((F1692)+2*(W1692)*SQRT(1+(G1692)^2),1E-6)</f>
        <v/>
      </c>
      <c r="Z1692">
        <f>ABS(K1692)/MAX(((F1692)+(G1692)*(W1692))*(W1692),1E-6)</f>
        <v/>
      </c>
      <c r="AA1692">
        <f>E1692+W1692</f>
        <v/>
      </c>
      <c r="AB1692">
        <f>AA1692+((ABS(K1692)/MAX(((F1692)+(G1692)*(W1692))*(W1692),1E-6))^2)/(2*$I$5)</f>
        <v/>
      </c>
      <c r="AC1692">
        <f>((ABS(K1692)*$D$6)/(MAX(((F1692)+(G1692)*(W1692))*(W1692),1E-6)*MAX(((((F1692)+(G1692)*(W1692))*(W1692))/MAX((F1692)+2*(W1692)*SQRT(1+(G1692)^2),1E-6))^(2/3),1E-6)))^2</f>
        <v/>
      </c>
      <c r="AD1692">
        <f>ABS(ABS(K1692)/MAX(((F1692)+(G1692)*(W1692))*(W1692),1E-6))/SQRT($I$5*MAX((((F1692)+(G1692)*(W1692))*(W1692))/MAX((F1692)+2*(G1692)*(W1692),1E-6),1E-6))</f>
        <v/>
      </c>
      <c r="AE1692">
        <f>((F1692)*(W1692)^2)/2+(G1692)*(W1692)^3/3+(ABS(K1692)^2)/($I$5*MAX(((F1692)+(G1692)*(W1692))*(W1692),1E-6))</f>
        <v/>
      </c>
      <c r="AF1692">
        <f>IF($D$20=0,0,IFERROR(AB1693+(((AC1692+AC1693)/2)*J1693)+(IF(Z1692&gt;Z1693,$D$8*((Z1692^2-Z1693^2)/(2*$I$5)),$D$9*((Z1693^2-Z1692^2)/(2*$I$5)))+($D$10*(ABS(I1693)/90)*(MAX(Z1692^2,Z1693^2)/(2*$I$5))))-AB1692,0))</f>
        <v/>
      </c>
      <c r="AG1692">
        <f>IF($D$20=0,1,IFERROR(IF(ROUND(AD1692,3)=1,1,IF(AND(ABS(AF1692)&lt;$D$19,AD1692&lt;1),1,0)),0))</f>
        <v/>
      </c>
      <c r="AH1692">
        <f>IFERROR(IF(V36="Supercritical",MAX($D$16,IFERROR(L1692,MAX($D$16,POWER((ABS(K1692)^2)/($I$5*MAX(F1692,0.1)^2),1/3)))),IF(V36="Subcritical",MAX($D$16,IFERROR(W1692,MAX($D$16,POWER((ABS(K1692)^2)/($I$5*MAX(F1692,0.1)^2),1/3)))),IF(AND(IFERROR(V1692,0)=1,IFERROR(AG1692,0)=1),IF(IFERROR(T1692,-1E99)&gt;=IFERROR(AE1692,-1E99),MAX($D$16,IFERROR(L1692,MAX($D$16,POWER((ABS(K1692)^2)/($I$5*MAX(F1692,0.1)^2),1/3)))),MAX($D$16,IFERROR(W1692,MAX($D$16,POWER((ABS(K1692)^2)/($I$5*MAX(F1692,0.1)^2),1/3))))),IF(IFERROR(V1692,0)=1,MAX($D$16,IFERROR(L1692,MAX($D$16,POWER((ABS(K1692)^2)/($I$5*MAX(F1692,0.1)^2),1/3)))),IF(IFERROR(AG1692,0)=1,MAX($D$16,IFERROR(W1692,MAX($D$16,POWER((ABS(K1692)^2)/($I$5*MAX(F1692,0.1)^2),1/3)))),MAX($D$16,POWER((ABS(K1692)^2)/($I$5*MAX(F1692,0.1)^2),1/3))))))),MAX($D$16,POWER((ABS(K1692)^2)/($I$5*MAX(F1692,0.1)^2),1/3)))</f>
        <v/>
      </c>
      <c r="AI1692">
        <f>E1692+AH1692</f>
        <v/>
      </c>
      <c r="AJ1692">
        <f>AI1692+((ABS(K1692)/MAX(((F1692)+(G1692)*(AH1692))*(AH1692),1E-6))^2)/(2*$I$5)</f>
        <v/>
      </c>
      <c r="AM1692" t="n">
        <v>0</v>
      </c>
      <c r="AN1692" t="n">
        <v>0</v>
      </c>
      <c r="AO1692">
        <f>AM1692+AN1692</f>
        <v/>
      </c>
      <c r="AP1692">
        <f>AP1691+AO1692</f>
        <v/>
      </c>
      <c r="AQ1692">
        <f>ABS(ABS(K1692)/MAX(((F1692)+(G1692)*(AH1692))*(AH1692),1E-6))/SQRT($I$5*MAX((((F1692)+(G1692)*(AH1692))*(AH1692))/MAX((F1692)+2*(G1692)*(AH1692),1E-6),1E-6))</f>
        <v/>
      </c>
      <c r="AR1692">
        <f>IF(AQ1692&lt;1,"Subcritical","Supercritical")</f>
        <v/>
      </c>
      <c r="AS1692">
        <f>((ABS(K1692)*$D$6)/(MAX(((F1692)+(G1692)*(AH1692))*(AH1692),1E-6)*MAX(((((F1692)+(G1692)*(AH1692))*(AH1692))/MAX((F1692)+2*(AH1692)*SQRT(1+(G1692)^2),1E-6))^(2/3),1E-6)))^2</f>
        <v/>
      </c>
    </row>
    <row r="1693">
      <c r="A1693" t="n">
        <v>46</v>
      </c>
      <c r="B1693" t="n">
        <v>44.939</v>
      </c>
      <c r="C1693" t="n">
        <v>616070.585</v>
      </c>
      <c r="D1693" t="n">
        <v>3096572.413</v>
      </c>
      <c r="E1693" t="n">
        <v>622.38</v>
      </c>
      <c r="F1693" t="n">
        <v>3.2</v>
      </c>
      <c r="G1693" t="n">
        <v>0</v>
      </c>
      <c r="H1693" t="inlineStr">
        <is>
          <t>Normal</t>
        </is>
      </c>
      <c r="I1693" t="n">
        <v>0.062</v>
      </c>
      <c r="J1693">
        <f>B1693-B1692</f>
        <v/>
      </c>
      <c r="K1693">
        <f>K1692+0</f>
        <v/>
      </c>
      <c r="L1693">
        <f>IF($D$20=0,IFERROR(L1692,MAX($D$16,POWER((ABS(K1693)^2)/($I$5*MAX(F1693,0.1)^2),1/3))),IF(IFERROR(V1692,0)=0,IFERROR(L1692,MAX($D$16,POWER((ABS(K1693)^2)/($I$5*MAX(F1693,0.1)^2),1/3))),IF(OR(IFERROR(L1693,0)=0,IFERROR(S1692,0)&lt;1,IFERROR(S1693,0)&lt;1),MAX($D$16,POWER((ABS(K1693)^2)/($I$5*MAX(F1693,0.1)^2),1/3)),IF(IFERROR(U1693,0)&gt;0,MAX($D$16,IFERROR(L1693,0)+((IFERROR(U1693,0))*$D$18*IF((IFERROR(S1693,0))&lt;1,1,-1))),IF(IFERROR(U1693,0)&lt;0,IF(ABS((MAX($D$16,POWER((ABS(K1693)^2)/($I$5*MAX(F1693,0.1)^2),1/3)))-IFERROR(L1693,0))&gt;$D$19,MAX($D$16,IF((MAX($D$16,POWER((ABS(K1693)^2)/($I$5*MAX(F1693,0.1)^2),1/3)))&gt;IFERROR(L1693,0),MIN((MAX($D$16,POWER((ABS(K1693)^2)/($I$5*MAX(F1693,0.1)^2),1/3))),IFERROR(L1693,0)+(MIN(ABS(IFERROR(U1693,0))*$D$18,ABS((MAX($D$16,POWER((ABS(K1693)^2)/($I$5*MAX(F1693,0.1)^2),1/3)))-IFERROR(L1693,0))))),MAX((MAX($D$16,POWER((ABS(K1693)^2)/($I$5*MAX(F1693,0.1)^2),1/3))),IFERROR(L1693,0)-(MIN(ABS(IFERROR(U1693,0))*$D$18,ABS((MAX($D$16,POWER((ABS(K1693)^2)/($I$5*MAX(F1693,0.1)^2),1/3)))-IFERROR(L1693,0))))))),MAX($D$16,POWER((ABS(K1693)^2)/($I$5*MAX(F1693,0.1)^2),1/3))),MAX($D$16,IFERROR(L1693,0)))))))</f>
        <v/>
      </c>
      <c r="M1693">
        <f>((F1693)+(G1693)*(L1693))*(L1693)</f>
        <v/>
      </c>
      <c r="N1693">
        <f>(((F1693)+(G1693)*(L1693))*(L1693))/MAX((F1693)+2*(L1693)*SQRT(1+(G1693)^2),1E-6)</f>
        <v/>
      </c>
      <c r="O1693">
        <f>ABS(K1693)/MAX(((F1693)+(G1693)*(L1693))*(L1693),1E-6)</f>
        <v/>
      </c>
      <c r="P1693">
        <f>E1693+L1693</f>
        <v/>
      </c>
      <c r="Q1693">
        <f>P1693+((ABS(K1693)/MAX(((F1693)+(G1693)*(L1693))*(L1693),1E-6))^2)/(2*$I$5)</f>
        <v/>
      </c>
      <c r="R1693">
        <f>((ABS(K1693)*$D$6)/(MAX(((F1693)+(G1693)*(L1693))*(L1693),1E-6)*MAX(((((F1693)+(G1693)*(L1693))*(L1693))/MAX((F1693)+2*(L1693)*SQRT(1+(G1693)^2),1E-6))^(2/3),1E-6)))^2</f>
        <v/>
      </c>
      <c r="S1693">
        <f>ABS(ABS(K1693)/MAX(((F1693)+(G1693)*(L1693))*(L1693),1E-6))/SQRT($I$5*MAX((((F1693)+(G1693)*(L1693))*(L1693))/MAX((F1693)+2*(G1693)*(L1693),1E-6),1E-6))</f>
        <v/>
      </c>
      <c r="T1693">
        <f>((F1693)*(L1693)^2)/2+(G1693)*(L1693)^3/3+(ABS(K1693)^2)/($I$5*MAX(((F1693)+(G1693)*(L1693))*(L1693),1E-6))</f>
        <v/>
      </c>
      <c r="U1693">
        <f>IF($D$20=0,0,IFERROR(Q1692-(((R1692+R1693)/2)*J1693)-(IF(O1692&gt;O1693,$D$8*((O1692^2-O1693^2)/(2*$I$5)),$D$9*((O1693^2-O1692^2)/(2*$I$5)))+($D$10*(ABS(I1693)/90)*(MAX(O1692^2,O1693^2)/(2*$I$5))))-Q1693,0))</f>
        <v/>
      </c>
      <c r="V1693">
        <f>IF($D$20=0,1,IFERROR(IF(ROUND(S1693,3)=1,1,IF(AND(ABS(U1693)&lt;$D$19,S1693&gt;1),1,0)),0))</f>
        <v/>
      </c>
      <c r="W1693">
        <f>IF($D$20=0,IFERROR(W1694,MAX($D$16,POWER((ABS(K1693)^2)/($I$5*MAX(F1693,0.1)^2),1/3))),IF(IFERROR(AG1694,0)=0,IFERROR(W1694,MAX($D$16,POWER((ABS(K1693)^2)/($I$5*MAX(F1693,0.1)^2),1/3))),IF(OR(IFERROR(W1693,0)=0,IFERROR(AD1694,0)&gt;1),MAX($D$16,POWER((ABS(K1693)^2)/($I$5*MAX(F1693,0.1)^2),1/3)),IF(IFERROR(AF1693,0)&gt;0,MAX($D$16,IFERROR(W1693,0)+((IFERROR(AF1693,0))*$D$18*IF((IFERROR(AD1693,0))&lt;1,1,-1))),IF(IFERROR(AF1693,0)&lt;0,IF(ABS((MAX($D$16,POWER((ABS(K1693)^2)/($I$5*MAX(F1693,0.1)^2),1/3)))-IFERROR(W1693,0))&gt;$D$19,MAX($D$16,IF((MAX($D$16,POWER((ABS(K1693)^2)/($I$5*MAX(F1693,0.1)^2),1/3)))&gt;IFERROR(W1693,0),MIN((MAX($D$16,POWER((ABS(K1693)^2)/($I$5*MAX(F1693,0.1)^2),1/3))),IFERROR(W1693,0)+(MIN(ABS(IFERROR(AF1693,0))*$D$18,ABS((MAX($D$16,POWER((ABS(K1693)^2)/($I$5*MAX(F1693,0.1)^2),1/3)))-IFERROR(W1693,0))))),MAX((MAX($D$16,POWER((ABS(K1693)^2)/($I$5*MAX(F1693,0.1)^2),1/3))),IFERROR(W1693,0)-(MIN(ABS(IFERROR(AF1693,0))*$D$18,ABS((MAX($D$16,POWER((ABS(K1693)^2)/($I$5*MAX(F1693,0.1)^2),1/3)))-IFERROR(W1693,0))))))),MAX($D$16,POWER((ABS(K1693)^2)/($I$5*MAX(F1693,0.1)^2),1/3))),MAX($D$16,IFERROR(W1693,0)))))))</f>
        <v/>
      </c>
      <c r="X1693">
        <f>((F1693)+(G1693)*(W1693))*(W1693)</f>
        <v/>
      </c>
      <c r="Y1693">
        <f>(((F1693)+(G1693)*(W1693))*(W1693))/MAX((F1693)+2*(W1693)*SQRT(1+(G1693)^2),1E-6)</f>
        <v/>
      </c>
      <c r="Z1693">
        <f>ABS(K1693)/MAX(((F1693)+(G1693)*(W1693))*(W1693),1E-6)</f>
        <v/>
      </c>
      <c r="AA1693">
        <f>E1693+W1693</f>
        <v/>
      </c>
      <c r="AB1693">
        <f>AA1693+((ABS(K1693)/MAX(((F1693)+(G1693)*(W1693))*(W1693),1E-6))^2)/(2*$I$5)</f>
        <v/>
      </c>
      <c r="AC1693">
        <f>((ABS(K1693)*$D$6)/(MAX(((F1693)+(G1693)*(W1693))*(W1693),1E-6)*MAX(((((F1693)+(G1693)*(W1693))*(W1693))/MAX((F1693)+2*(W1693)*SQRT(1+(G1693)^2),1E-6))^(2/3),1E-6)))^2</f>
        <v/>
      </c>
      <c r="AD1693">
        <f>ABS(ABS(K1693)/MAX(((F1693)+(G1693)*(W1693))*(W1693),1E-6))/SQRT($I$5*MAX((((F1693)+(G1693)*(W1693))*(W1693))/MAX((F1693)+2*(G1693)*(W1693),1E-6),1E-6))</f>
        <v/>
      </c>
      <c r="AE1693">
        <f>((F1693)*(W1693)^2)/2+(G1693)*(W1693)^3/3+(ABS(K1693)^2)/($I$5*MAX(((F1693)+(G1693)*(W1693))*(W1693),1E-6))</f>
        <v/>
      </c>
      <c r="AF1693">
        <f>IF($D$20=0,0,IFERROR(AB1694+(((AC1693+AC1694)/2)*J1694)+(IF(Z1693&gt;Z1694,$D$8*((Z1693^2-Z1694^2)/(2*$I$5)),$D$9*((Z1694^2-Z1693^2)/(2*$I$5)))+($D$10*(ABS(I1694)/90)*(MAX(Z1693^2,Z1694^2)/(2*$I$5))))-AB1693,0))</f>
        <v/>
      </c>
      <c r="AG1693">
        <f>IF($D$20=0,1,IFERROR(IF(ROUND(AD1693,3)=1,1,IF(AND(ABS(AF1693)&lt;$D$19,AD1693&lt;1),1,0)),0))</f>
        <v/>
      </c>
      <c r="AH1693">
        <f>IFERROR(IF(V36="Supercritical",MAX($D$16,IFERROR(L1693,MAX($D$16,POWER((ABS(K1693)^2)/($I$5*MAX(F1693,0.1)^2),1/3)))),IF(V36="Subcritical",MAX($D$16,IFERROR(W1693,MAX($D$16,POWER((ABS(K1693)^2)/($I$5*MAX(F1693,0.1)^2),1/3)))),IF(AND(IFERROR(V1693,0)=1,IFERROR(AG1693,0)=1),IF(IFERROR(T1693,-1E99)&gt;=IFERROR(AE1693,-1E99),MAX($D$16,IFERROR(L1693,MAX($D$16,POWER((ABS(K1693)^2)/($I$5*MAX(F1693,0.1)^2),1/3)))),MAX($D$16,IFERROR(W1693,MAX($D$16,POWER((ABS(K1693)^2)/($I$5*MAX(F1693,0.1)^2),1/3))))),IF(IFERROR(V1693,0)=1,MAX($D$16,IFERROR(L1693,MAX($D$16,POWER((ABS(K1693)^2)/($I$5*MAX(F1693,0.1)^2),1/3)))),IF(IFERROR(AG1693,0)=1,MAX($D$16,IFERROR(W1693,MAX($D$16,POWER((ABS(K1693)^2)/($I$5*MAX(F1693,0.1)^2),1/3)))),MAX($D$16,POWER((ABS(K1693)^2)/($I$5*MAX(F1693,0.1)^2),1/3))))))),MAX($D$16,POWER((ABS(K1693)^2)/($I$5*MAX(F1693,0.1)^2),1/3)))</f>
        <v/>
      </c>
      <c r="AI1693">
        <f>E1693+AH1693</f>
        <v/>
      </c>
      <c r="AJ1693">
        <f>AI1693+((ABS(K1693)/MAX(((F1693)+(G1693)*(AH1693))*(AH1693),1E-6))^2)/(2*$I$5)</f>
        <v/>
      </c>
      <c r="AM1693" t="n">
        <v>0</v>
      </c>
      <c r="AN1693" t="n">
        <v>0</v>
      </c>
      <c r="AO1693">
        <f>AM1693+AN1693</f>
        <v/>
      </c>
      <c r="AP1693">
        <f>AP1692+AO1693</f>
        <v/>
      </c>
      <c r="AQ1693">
        <f>ABS(ABS(K1693)/MAX(((F1693)+(G1693)*(AH1693))*(AH1693),1E-6))/SQRT($I$5*MAX((((F1693)+(G1693)*(AH1693))*(AH1693))/MAX((F1693)+2*(G1693)*(AH1693),1E-6),1E-6))</f>
        <v/>
      </c>
      <c r="AR1693">
        <f>IF(AQ1693&lt;1,"Subcritical","Supercritical")</f>
        <v/>
      </c>
      <c r="AS1693">
        <f>((ABS(K1693)*$D$6)/(MAX(((F1693)+(G1693)*(AH1693))*(AH1693),1E-6)*MAX(((((F1693)+(G1693)*(AH1693))*(AH1693))/MAX((F1693)+2*(AH1693)*SQRT(1+(G1693)^2),1E-6))^(2/3),1E-6)))^2</f>
        <v/>
      </c>
    </row>
    <row r="1694">
      <c r="A1694" t="n">
        <v>47</v>
      </c>
      <c r="B1694" t="n">
        <v>45.363</v>
      </c>
      <c r="C1694" t="n">
        <v>616070.5820000001</v>
      </c>
      <c r="D1694" t="n">
        <v>3096571.989</v>
      </c>
      <c r="E1694" t="n">
        <v>622</v>
      </c>
      <c r="F1694" t="n">
        <v>3.2</v>
      </c>
      <c r="G1694" t="n">
        <v>0</v>
      </c>
      <c r="H1694" t="inlineStr">
        <is>
          <t>Normal</t>
        </is>
      </c>
      <c r="I1694" t="n">
        <v>0</v>
      </c>
      <c r="J1694">
        <f>B1694-B1693</f>
        <v/>
      </c>
      <c r="K1694">
        <f>K1693+0</f>
        <v/>
      </c>
      <c r="L1694">
        <f>IF($D$20=0,IFERROR(L1693,MAX($D$16,POWER((ABS(K1694)^2)/($I$5*MAX(F1694,0.1)^2),1/3))),IF(IFERROR(V1693,0)=0,IFERROR(L1693,MAX($D$16,POWER((ABS(K1694)^2)/($I$5*MAX(F1694,0.1)^2),1/3))),IF(OR(IFERROR(L1694,0)=0,IFERROR(S1693,0)&lt;1,IFERROR(S1694,0)&lt;1),MAX($D$16,POWER((ABS(K1694)^2)/($I$5*MAX(F1694,0.1)^2),1/3)),IF(IFERROR(U1694,0)&gt;0,MAX($D$16,IFERROR(L1694,0)+((IFERROR(U1694,0))*$D$18*IF((IFERROR(S1694,0))&lt;1,1,-1))),IF(IFERROR(U1694,0)&lt;0,IF(ABS((MAX($D$16,POWER((ABS(K1694)^2)/($I$5*MAX(F1694,0.1)^2),1/3)))-IFERROR(L1694,0))&gt;$D$19,MAX($D$16,IF((MAX($D$16,POWER((ABS(K1694)^2)/($I$5*MAX(F1694,0.1)^2),1/3)))&gt;IFERROR(L1694,0),MIN((MAX($D$16,POWER((ABS(K1694)^2)/($I$5*MAX(F1694,0.1)^2),1/3))),IFERROR(L1694,0)+(MIN(ABS(IFERROR(U1694,0))*$D$18,ABS((MAX($D$16,POWER((ABS(K1694)^2)/($I$5*MAX(F1694,0.1)^2),1/3)))-IFERROR(L1694,0))))),MAX((MAX($D$16,POWER((ABS(K1694)^2)/($I$5*MAX(F1694,0.1)^2),1/3))),IFERROR(L1694,0)-(MIN(ABS(IFERROR(U1694,0))*$D$18,ABS((MAX($D$16,POWER((ABS(K1694)^2)/($I$5*MAX(F1694,0.1)^2),1/3)))-IFERROR(L1694,0))))))),MAX($D$16,POWER((ABS(K1694)^2)/($I$5*MAX(F1694,0.1)^2),1/3))),MAX($D$16,IFERROR(L1694,0)))))))</f>
        <v/>
      </c>
      <c r="M1694">
        <f>((F1694)+(G1694)*(L1694))*(L1694)</f>
        <v/>
      </c>
      <c r="N1694">
        <f>(((F1694)+(G1694)*(L1694))*(L1694))/MAX((F1694)+2*(L1694)*SQRT(1+(G1694)^2),1E-6)</f>
        <v/>
      </c>
      <c r="O1694">
        <f>ABS(K1694)/MAX(((F1694)+(G1694)*(L1694))*(L1694),1E-6)</f>
        <v/>
      </c>
      <c r="P1694">
        <f>E1694+L1694</f>
        <v/>
      </c>
      <c r="Q1694">
        <f>P1694+((ABS(K1694)/MAX(((F1694)+(G1694)*(L1694))*(L1694),1E-6))^2)/(2*$I$5)</f>
        <v/>
      </c>
      <c r="R1694">
        <f>((ABS(K1694)*$D$6)/(MAX(((F1694)+(G1694)*(L1694))*(L1694),1E-6)*MAX(((((F1694)+(G1694)*(L1694))*(L1694))/MAX((F1694)+2*(L1694)*SQRT(1+(G1694)^2),1E-6))^(2/3),1E-6)))^2</f>
        <v/>
      </c>
      <c r="S1694">
        <f>ABS(ABS(K1694)/MAX(((F1694)+(G1694)*(L1694))*(L1694),1E-6))/SQRT($I$5*MAX((((F1694)+(G1694)*(L1694))*(L1694))/MAX((F1694)+2*(G1694)*(L1694),1E-6),1E-6))</f>
        <v/>
      </c>
      <c r="T1694">
        <f>((F1694)*(L1694)^2)/2+(G1694)*(L1694)^3/3+(ABS(K1694)^2)/($I$5*MAX(((F1694)+(G1694)*(L1694))*(L1694),1E-6))</f>
        <v/>
      </c>
      <c r="U1694">
        <f>IF($D$20=0,0,IFERROR(Q1693-(((R1693+R1694)/2)*J1694)-(IF(O1693&gt;O1694,$D$8*((O1693^2-O1694^2)/(2*$I$5)),$D$9*((O1694^2-O1693^2)/(2*$I$5)))+($D$10*(ABS(I1694)/90)*(MAX(O1693^2,O1694^2)/(2*$I$5))))-Q1694,0))</f>
        <v/>
      </c>
      <c r="V1694">
        <f>IF($D$20=0,1,IFERROR(IF(ROUND(S1694,3)=1,1,IF(AND(ABS(U1694)&lt;$D$19,S1694&gt;1),1,0)),0))</f>
        <v/>
      </c>
      <c r="W1694">
        <f>MAX($D$16,(P10)-E1694)</f>
        <v/>
      </c>
      <c r="X1694">
        <f>((F1694)+(G1694)*(W1694))*(W1694)</f>
        <v/>
      </c>
      <c r="Y1694">
        <f>(((F1694)+(G1694)*(W1694))*(W1694))/MAX((F1694)+2*(W1694)*SQRT(1+(G1694)^2),1E-6)</f>
        <v/>
      </c>
      <c r="Z1694">
        <f>ABS(K1694)/MAX(((F1694)+(G1694)*(W1694))*(W1694),1E-6)</f>
        <v/>
      </c>
      <c r="AA1694">
        <f>E1694+W1694</f>
        <v/>
      </c>
      <c r="AB1694">
        <f>AA1694+((ABS(K1694)/MAX(((F1694)+(G1694)*(W1694))*(W1694),1E-6))^2)/(2*$I$5)</f>
        <v/>
      </c>
      <c r="AC1694">
        <f>((ABS(K1694)*$D$6)/(MAX(((F1694)+(G1694)*(W1694))*(W1694),1E-6)*MAX(((((F1694)+(G1694)*(W1694))*(W1694))/MAX((F1694)+2*(W1694)*SQRT(1+(G1694)^2),1E-6))^(2/3),1E-6)))^2</f>
        <v/>
      </c>
      <c r="AD1694">
        <f>ABS(ABS(K1694)/MAX(((F1694)+(G1694)*(W1694))*(W1694),1E-6))/SQRT($I$5*MAX((((F1694)+(G1694)*(W1694))*(W1694))/MAX((F1694)+2*(G1694)*(W1694),1E-6),1E-6))</f>
        <v/>
      </c>
      <c r="AE1694">
        <f>((F1694)*(W1694)^2)/2+(G1694)*(W1694)^3/3+(ABS(K1694)^2)/($I$5*MAX(((F1694)+(G1694)*(W1694))*(W1694),1E-6))</f>
        <v/>
      </c>
      <c r="AF1694" t="n">
        <v>0</v>
      </c>
      <c r="AG1694" t="n">
        <v>1</v>
      </c>
      <c r="AH1694">
        <f>IFERROR(IF(V36="Supercritical",MAX($D$16,IFERROR(L1694,MAX($D$16,POWER((ABS(K1694)^2)/($I$5*MAX(F1694,0.1)^2),1/3)))),IF(V36="Subcritical",MAX($D$16,IFERROR(W1694,MAX($D$16,POWER((ABS(K1694)^2)/($I$5*MAX(F1694,0.1)^2),1/3)))),IF(AND(IFERROR(V1694,0)=1,IFERROR(AG1694,0)=1),IF(IFERROR(T1694,-1E99)&gt;=IFERROR(AE1694,-1E99),MAX($D$16,IFERROR(L1694,MAX($D$16,POWER((ABS(K1694)^2)/($I$5*MAX(F1694,0.1)^2),1/3)))),MAX($D$16,IFERROR(W1694,MAX($D$16,POWER((ABS(K1694)^2)/($I$5*MAX(F1694,0.1)^2),1/3))))),IF(IFERROR(V1694,0)=1,MAX($D$16,IFERROR(L1694,MAX($D$16,POWER((ABS(K1694)^2)/($I$5*MAX(F1694,0.1)^2),1/3)))),IF(IFERROR(AG1694,0)=1,MAX($D$16,IFERROR(W1694,MAX($D$16,POWER((ABS(K1694)^2)/($I$5*MAX(F1694,0.1)^2),1/3)))),MAX($D$16,POWER((ABS(K1694)^2)/($I$5*MAX(F1694,0.1)^2),1/3))))))),MAX($D$16,POWER((ABS(K1694)^2)/($I$5*MAX(F1694,0.1)^2),1/3)))</f>
        <v/>
      </c>
      <c r="AI1694">
        <f>E1694+AH1694</f>
        <v/>
      </c>
      <c r="AJ1694">
        <f>AI1694+((ABS(K1694)/MAX(((F1694)+(G1694)*(AH1694))*(AH1694),1E-6))^2)/(2*$I$5)</f>
        <v/>
      </c>
      <c r="AM1694" t="n">
        <v>0</v>
      </c>
      <c r="AN1694" t="n">
        <v>0</v>
      </c>
      <c r="AO1694">
        <f>AM1694+AN1694</f>
        <v/>
      </c>
      <c r="AP1694">
        <f>AP1693+AO1694</f>
        <v/>
      </c>
      <c r="AQ1694">
        <f>ABS(ABS(K1694)/MAX(((F1694)+(G1694)*(AH1694))*(AH1694),1E-6))/SQRT($I$5*MAX((((F1694)+(G1694)*(AH1694))*(AH1694))/MAX((F1694)+2*(G1694)*(AH1694),1E-6),1E-6))</f>
        <v/>
      </c>
      <c r="AR1694">
        <f>IF(AQ1694&lt;1,"Subcritical","Supercritical")</f>
        <v/>
      </c>
      <c r="AS1694">
        <f>((ABS(K1694)*$D$6)/(MAX(((F1694)+(G1694)*(AH1694))*(AH1694),1E-6)*MAX(((((F1694)+(G1694)*(AH1694))*(AH1694))/MAX((F1694)+2*(AH1694)*SQRT(1+(G1694)^2),1E-6))^(2/3),1E-6)))^2</f>
        <v/>
      </c>
    </row>
  </sheetData>
  <autoFilter ref="A30:X36"/>
  <dataValidations count="1">
    <dataValidation sqref="N5:N20" showDropDown="0" showInputMessage="0" showErrorMessage="0" allowBlank="1" errorTitle="Invalid Boundary Condition" error="Choose one of the allowed boundary-condition options." promptTitle="Boundary Condition" prompt="Select a boundary condition type." type="list">
      <formula1>"Known WSE,Known Depth,Normal Depth,Critical Depth,None,Spill End,Spill Zero"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2026-04-20T10:56:44Z</dcterms:created>
  <dcterms:modified xmlns:dcterms="http://purl.org/dc/terms/" xmlns:xsi="http://www.w3.org/2001/XMLSchema-instance" xsi:type="dcterms:W3CDTF">2026-04-20T10:56:44Z</dcterms:modified>
</cp:coreProperties>
</file>